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1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3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0082668\Documents\Python Projects\"/>
    </mc:Choice>
  </mc:AlternateContent>
  <xr:revisionPtr revIDLastSave="0" documentId="13_ncr:1_{29C4F753-2A24-483B-BDD1-25FF4DB5B9D5}" xr6:coauthVersionLast="47" xr6:coauthVersionMax="47" xr10:uidLastSave="{00000000-0000-0000-0000-000000000000}"/>
  <bookViews>
    <workbookView xWindow="16080" yWindow="-165" windowWidth="29040" windowHeight="16440" activeTab="1" xr2:uid="{00000000-000D-0000-FFFF-FFFF00000000}"/>
  </bookViews>
  <sheets>
    <sheet name="Correlation Report" sheetId="40" r:id="rId1"/>
    <sheet name="Summary Sheet" sheetId="3" r:id="rId2"/>
    <sheet name="BT70 BHV WLTP Trend Data" sheetId="21" r:id="rId3"/>
    <sheet name="BT70 BHV WLTP Z Scores" sheetId="26" r:id="rId4"/>
    <sheet name="CO plots" sheetId="30" r:id="rId5"/>
    <sheet name="CO2 plots" sheetId="31" r:id="rId6"/>
    <sheet name="THC plots" sheetId="32" r:id="rId7"/>
    <sheet name="NOx plots" sheetId="33" r:id="rId8"/>
    <sheet name="THC+NOx plots" sheetId="34" r:id="rId9"/>
    <sheet name="PN plots" sheetId="35" r:id="rId10"/>
    <sheet name="PM plots" sheetId="36" r:id="rId11"/>
    <sheet name="CH4 plots" sheetId="38" r:id="rId12"/>
    <sheet name="N2O plots" sheetId="39" r:id="rId13"/>
    <sheet name="FC plots" sheetId="37" r:id="rId14"/>
    <sheet name="limits for plots" sheetId="22" r:id="rId15"/>
    <sheet name="BT70 BHV WLTP CH3 Baseline" sheetId="2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1" i="21" l="1" a="1"/>
  <c r="C71" i="21" s="1"/>
  <c r="D5" i="26" l="1"/>
  <c r="C57" i="26" l="1" a="1"/>
  <c r="C57" i="26" s="1"/>
  <c r="D57" i="26" a="1"/>
  <c r="D57" i="26" s="1"/>
  <c r="E57" i="26" a="1"/>
  <c r="E57" i="26" s="1"/>
  <c r="P57" i="26"/>
  <c r="C57" i="21" a="1"/>
  <c r="C57" i="21" s="1"/>
  <c r="D57" i="21" a="1"/>
  <c r="D57" i="21" s="1"/>
  <c r="E57" i="21" a="1"/>
  <c r="E57" i="21" s="1"/>
  <c r="F57" i="21" a="1"/>
  <c r="F57" i="21" s="1"/>
  <c r="G57" i="21" a="1"/>
  <c r="G57" i="21" s="1"/>
  <c r="H57" i="21" a="1"/>
  <c r="H57" i="21" s="1"/>
  <c r="I57" i="21" a="1"/>
  <c r="I57" i="21" s="1"/>
  <c r="J57" i="21" a="1"/>
  <c r="J57" i="21" s="1"/>
  <c r="K57" i="21" a="1"/>
  <c r="K57" i="21" s="1"/>
  <c r="L57" i="21" a="1"/>
  <c r="L57" i="21" s="1"/>
  <c r="M57" i="21" a="1"/>
  <c r="M57" i="21" s="1"/>
  <c r="N57" i="21" a="1"/>
  <c r="N57" i="21" s="1"/>
  <c r="O57" i="21" a="1"/>
  <c r="O57" i="21" s="1"/>
  <c r="P57" i="21"/>
  <c r="M12" i="21" l="1" a="1"/>
  <c r="M12" i="21" s="1"/>
  <c r="N12" i="21" a="1"/>
  <c r="N12" i="21" s="1"/>
  <c r="M13" i="21" a="1"/>
  <c r="M13" i="21" s="1"/>
  <c r="N13" i="21" a="1"/>
  <c r="N13" i="21" s="1"/>
  <c r="M14" i="21" a="1"/>
  <c r="M14" i="21" s="1"/>
  <c r="N14" i="21" a="1"/>
  <c r="N14" i="21" s="1"/>
  <c r="M15" i="21" a="1"/>
  <c r="M15" i="21" s="1"/>
  <c r="N15" i="21" a="1"/>
  <c r="N15" i="21" s="1"/>
  <c r="M16" i="21" a="1"/>
  <c r="M16" i="21" s="1"/>
  <c r="N16" i="21" a="1"/>
  <c r="N16" i="21" s="1"/>
  <c r="M17" i="21" a="1"/>
  <c r="M17" i="21" s="1"/>
  <c r="N17" i="21" a="1"/>
  <c r="N17" i="21" s="1"/>
  <c r="M18" i="21" a="1"/>
  <c r="M18" i="21" s="1"/>
  <c r="N18" i="21" a="1"/>
  <c r="N18" i="21" s="1"/>
  <c r="M19" i="21" a="1"/>
  <c r="M19" i="21" s="1"/>
  <c r="N19" i="21" a="1"/>
  <c r="N19" i="21" s="1"/>
  <c r="M20" i="21" a="1"/>
  <c r="M20" i="21" s="1"/>
  <c r="N20" i="21" a="1"/>
  <c r="N20" i="21" s="1"/>
  <c r="M21" i="21" a="1"/>
  <c r="M21" i="21" s="1"/>
  <c r="N21" i="21" a="1"/>
  <c r="N21" i="21" s="1"/>
  <c r="M22" i="21" a="1"/>
  <c r="M22" i="21" s="1"/>
  <c r="N22" i="21" a="1"/>
  <c r="N22" i="21" s="1"/>
  <c r="M23" i="21" a="1"/>
  <c r="M23" i="21" s="1"/>
  <c r="N23" i="21" a="1"/>
  <c r="N23" i="21" s="1"/>
  <c r="M24" i="21" a="1"/>
  <c r="M24" i="21" s="1"/>
  <c r="N24" i="21" a="1"/>
  <c r="N24" i="21" s="1"/>
  <c r="M25" i="21" a="1"/>
  <c r="M25" i="21" s="1"/>
  <c r="N25" i="21" a="1"/>
  <c r="N25" i="21" s="1"/>
  <c r="M26" i="21" a="1"/>
  <c r="M26" i="21" s="1"/>
  <c r="N26" i="21" a="1"/>
  <c r="N26" i="21" s="1"/>
  <c r="M27" i="21" a="1"/>
  <c r="M27" i="21" s="1"/>
  <c r="N27" i="21" a="1"/>
  <c r="N27" i="21" s="1"/>
  <c r="M28" i="21" a="1"/>
  <c r="M28" i="21" s="1"/>
  <c r="N28" i="21" a="1"/>
  <c r="N28" i="21" s="1"/>
  <c r="M29" i="21" a="1"/>
  <c r="M29" i="21" s="1"/>
  <c r="N29" i="21" a="1"/>
  <c r="N29" i="21" s="1"/>
  <c r="M30" i="21" a="1"/>
  <c r="M30" i="21" s="1"/>
  <c r="N30" i="21" a="1"/>
  <c r="N30" i="21" s="1"/>
  <c r="M31" i="21" a="1"/>
  <c r="M31" i="21" s="1"/>
  <c r="N31" i="21" a="1"/>
  <c r="N31" i="21" s="1"/>
  <c r="M32" i="21" a="1"/>
  <c r="M32" i="21" s="1"/>
  <c r="N32" i="21" a="1"/>
  <c r="N32" i="21" s="1"/>
  <c r="M33" i="21" a="1"/>
  <c r="M33" i="21" s="1"/>
  <c r="N33" i="21" a="1"/>
  <c r="N33" i="21" s="1"/>
  <c r="M34" i="21" a="1"/>
  <c r="M34" i="21" s="1"/>
  <c r="N34" i="21" a="1"/>
  <c r="N34" i="21" s="1"/>
  <c r="M35" i="21" a="1"/>
  <c r="M35" i="21" s="1"/>
  <c r="N35" i="21" a="1"/>
  <c r="N35" i="21" s="1"/>
  <c r="M36" i="21" a="1"/>
  <c r="M36" i="21" s="1"/>
  <c r="N36" i="21" a="1"/>
  <c r="N36" i="21" s="1"/>
  <c r="M37" i="21" a="1"/>
  <c r="M37" i="21" s="1"/>
  <c r="N37" i="21" a="1"/>
  <c r="N37" i="21" s="1"/>
  <c r="M38" i="21" a="1"/>
  <c r="M38" i="21" s="1"/>
  <c r="N38" i="21" a="1"/>
  <c r="N38" i="21" s="1"/>
  <c r="M39" i="21" a="1"/>
  <c r="M39" i="21" s="1"/>
  <c r="N39" i="21" a="1"/>
  <c r="N39" i="21" s="1"/>
  <c r="M40" i="21" a="1"/>
  <c r="M40" i="21" s="1"/>
  <c r="N40" i="21" a="1"/>
  <c r="N40" i="21" s="1"/>
  <c r="M41" i="21" a="1"/>
  <c r="M41" i="21" s="1"/>
  <c r="N41" i="21" a="1"/>
  <c r="N41" i="21" s="1"/>
  <c r="M42" i="21" a="1"/>
  <c r="M42" i="21" s="1"/>
  <c r="N42" i="21" a="1"/>
  <c r="N42" i="21" s="1"/>
  <c r="M43" i="21" a="1"/>
  <c r="M43" i="21" s="1"/>
  <c r="N43" i="21" a="1"/>
  <c r="N43" i="21" s="1"/>
  <c r="M44" i="21" a="1"/>
  <c r="M44" i="21" s="1"/>
  <c r="N44" i="21" a="1"/>
  <c r="N44" i="21" s="1"/>
  <c r="M45" i="21" a="1"/>
  <c r="M45" i="21" s="1"/>
  <c r="N45" i="21" a="1"/>
  <c r="N45" i="21" s="1"/>
  <c r="M46" i="21" a="1"/>
  <c r="M46" i="21" s="1"/>
  <c r="N46" i="21" a="1"/>
  <c r="N46" i="21" s="1"/>
  <c r="M47" i="21" a="1"/>
  <c r="M47" i="21" s="1"/>
  <c r="N47" i="21" a="1"/>
  <c r="N47" i="21" s="1"/>
  <c r="M48" i="21" a="1"/>
  <c r="M48" i="21" s="1"/>
  <c r="N48" i="21" a="1"/>
  <c r="N48" i="21" s="1"/>
  <c r="M49" i="21" a="1"/>
  <c r="M49" i="21" s="1"/>
  <c r="N49" i="21" a="1"/>
  <c r="N49" i="21" s="1"/>
  <c r="M50" i="21" a="1"/>
  <c r="M50" i="21" s="1"/>
  <c r="N50" i="21" a="1"/>
  <c r="N50" i="21" s="1"/>
  <c r="M51" i="21" a="1"/>
  <c r="M51" i="21" s="1"/>
  <c r="N51" i="21" a="1"/>
  <c r="N51" i="21" s="1"/>
  <c r="M52" i="21" a="1"/>
  <c r="M52" i="21" s="1"/>
  <c r="N52" i="21" a="1"/>
  <c r="N52" i="21" s="1"/>
  <c r="M53" i="21" a="1"/>
  <c r="M53" i="21" s="1"/>
  <c r="N53" i="21" a="1"/>
  <c r="N53" i="21" s="1"/>
  <c r="M54" i="21" a="1"/>
  <c r="M54" i="21" s="1"/>
  <c r="N54" i="21" a="1"/>
  <c r="N54" i="21" s="1"/>
  <c r="M55" i="21" a="1"/>
  <c r="M55" i="21" s="1"/>
  <c r="N55" i="21" a="1"/>
  <c r="N55" i="21" s="1"/>
  <c r="M56" i="21" a="1"/>
  <c r="M56" i="21" s="1"/>
  <c r="N56" i="21" a="1"/>
  <c r="N56" i="21" s="1"/>
  <c r="M58" i="21" a="1"/>
  <c r="M58" i="21" s="1"/>
  <c r="N58" i="21" a="1"/>
  <c r="N58" i="21" s="1"/>
  <c r="M59" i="21" a="1"/>
  <c r="M59" i="21" s="1"/>
  <c r="N59" i="21" a="1"/>
  <c r="N59" i="21" s="1"/>
  <c r="M60" i="21" a="1"/>
  <c r="M60" i="21" s="1"/>
  <c r="N60" i="21" a="1"/>
  <c r="N60" i="21" s="1"/>
  <c r="M61" i="21" a="1"/>
  <c r="M61" i="21" s="1"/>
  <c r="N61" i="21" a="1"/>
  <c r="N61" i="21" s="1"/>
  <c r="M62" i="21" a="1"/>
  <c r="M62" i="21" s="1"/>
  <c r="N62" i="21" a="1"/>
  <c r="N62" i="21" s="1"/>
  <c r="M63" i="21" a="1"/>
  <c r="M63" i="21" s="1"/>
  <c r="N63" i="21" a="1"/>
  <c r="N63" i="21" s="1"/>
  <c r="M64" i="21" a="1"/>
  <c r="M64" i="21" s="1"/>
  <c r="N64" i="21" a="1"/>
  <c r="N64" i="21" s="1"/>
  <c r="M65" i="21" a="1"/>
  <c r="M65" i="21" s="1"/>
  <c r="N65" i="21" a="1"/>
  <c r="N65" i="21" s="1"/>
  <c r="M66" i="21" a="1"/>
  <c r="M66" i="21" s="1"/>
  <c r="N66" i="21" a="1"/>
  <c r="N66" i="21" s="1"/>
  <c r="M67" i="21" a="1"/>
  <c r="M67" i="21" s="1"/>
  <c r="N67" i="21" a="1"/>
  <c r="N67" i="21" s="1"/>
  <c r="M68" i="21" a="1"/>
  <c r="M68" i="21" s="1"/>
  <c r="N68" i="21" a="1"/>
  <c r="N68" i="21" s="1"/>
  <c r="M69" i="21" a="1"/>
  <c r="M69" i="21" s="1"/>
  <c r="N69" i="21" a="1"/>
  <c r="N69" i="21" s="1"/>
  <c r="M70" i="21" a="1"/>
  <c r="M70" i="21" s="1"/>
  <c r="N70" i="21" a="1"/>
  <c r="N70" i="21" s="1"/>
  <c r="M71" i="21" a="1"/>
  <c r="M71" i="21" s="1"/>
  <c r="N71" i="21" a="1"/>
  <c r="N71" i="21" s="1"/>
  <c r="M72" i="21" a="1"/>
  <c r="M72" i="21" s="1"/>
  <c r="N72" i="21" a="1"/>
  <c r="N72" i="21" s="1"/>
  <c r="M73" i="21" a="1"/>
  <c r="M73" i="21" s="1"/>
  <c r="N73" i="21" a="1"/>
  <c r="N73" i="21" s="1"/>
  <c r="M74" i="21" a="1"/>
  <c r="M74" i="21" s="1"/>
  <c r="N74" i="21" a="1"/>
  <c r="N74" i="21" s="1"/>
  <c r="M75" i="21" a="1"/>
  <c r="M75" i="21" s="1"/>
  <c r="N75" i="21" a="1"/>
  <c r="N75" i="21" s="1"/>
  <c r="M76" i="21" a="1"/>
  <c r="M76" i="21" s="1"/>
  <c r="N76" i="21" a="1"/>
  <c r="N76" i="21" s="1"/>
  <c r="M77" i="21" a="1"/>
  <c r="M77" i="21" s="1"/>
  <c r="N77" i="21" a="1"/>
  <c r="N77" i="21" s="1"/>
  <c r="M78" i="21" a="1"/>
  <c r="M78" i="21" s="1"/>
  <c r="N78" i="21" a="1"/>
  <c r="N78" i="21" s="1"/>
  <c r="M79" i="21" a="1"/>
  <c r="M79" i="21" s="1"/>
  <c r="N79" i="21" a="1"/>
  <c r="N79" i="21" s="1"/>
  <c r="M80" i="21" a="1"/>
  <c r="M80" i="21" s="1"/>
  <c r="N80" i="21" a="1"/>
  <c r="N80" i="21" s="1"/>
  <c r="M81" i="21" a="1"/>
  <c r="M81" i="21" s="1"/>
  <c r="N81" i="21" a="1"/>
  <c r="N81" i="21" s="1"/>
  <c r="M82" i="21" a="1"/>
  <c r="M82" i="21" s="1"/>
  <c r="N82" i="21" a="1"/>
  <c r="N82" i="21" s="1"/>
  <c r="M83" i="21" a="1"/>
  <c r="M83" i="21" s="1"/>
  <c r="N83" i="21" a="1"/>
  <c r="N83" i="21" s="1"/>
  <c r="M84" i="21" a="1"/>
  <c r="M84" i="21" s="1"/>
  <c r="N84" i="21" a="1"/>
  <c r="N84" i="21" s="1"/>
  <c r="M85" i="21" a="1"/>
  <c r="M85" i="21" s="1"/>
  <c r="N85" i="21" a="1"/>
  <c r="N85" i="21" s="1"/>
  <c r="M86" i="21" a="1"/>
  <c r="M86" i="21" s="1"/>
  <c r="N86" i="21" a="1"/>
  <c r="N86" i="21" s="1"/>
  <c r="M87" i="21" a="1"/>
  <c r="M87" i="21" s="1"/>
  <c r="N87" i="21" a="1"/>
  <c r="N87" i="21" s="1"/>
  <c r="M88" i="21" a="1"/>
  <c r="M88" i="21" s="1"/>
  <c r="N88" i="21" a="1"/>
  <c r="N88" i="21" s="1"/>
  <c r="M89" i="21" a="1"/>
  <c r="M89" i="21" s="1"/>
  <c r="N89" i="21" a="1"/>
  <c r="N89" i="21" s="1"/>
  <c r="M90" i="21" a="1"/>
  <c r="M90" i="21" s="1"/>
  <c r="N90" i="21" a="1"/>
  <c r="N90" i="21" s="1"/>
  <c r="M91" i="21" a="1"/>
  <c r="M91" i="21" s="1"/>
  <c r="N91" i="21" a="1"/>
  <c r="N91" i="21" s="1"/>
  <c r="M92" i="21" a="1"/>
  <c r="M92" i="21" s="1"/>
  <c r="N92" i="21" a="1"/>
  <c r="N92" i="21" s="1"/>
  <c r="M93" i="21" a="1"/>
  <c r="M93" i="21" s="1"/>
  <c r="N93" i="21" a="1"/>
  <c r="N93" i="21" s="1"/>
  <c r="M94" i="21" a="1"/>
  <c r="M94" i="21" s="1"/>
  <c r="N94" i="21" a="1"/>
  <c r="N94" i="21" s="1"/>
  <c r="M95" i="21" a="1"/>
  <c r="M95" i="21" s="1"/>
  <c r="N95" i="21" a="1"/>
  <c r="N95" i="21" s="1"/>
  <c r="M96" i="21" a="1"/>
  <c r="M96" i="21" s="1"/>
  <c r="N96" i="21" a="1"/>
  <c r="N96" i="21" s="1"/>
  <c r="M97" i="21" a="1"/>
  <c r="M97" i="21" s="1"/>
  <c r="N97" i="21" a="1"/>
  <c r="N97" i="21" s="1"/>
  <c r="M98" i="21" a="1"/>
  <c r="M98" i="21" s="1"/>
  <c r="N98" i="21" a="1"/>
  <c r="N98" i="21" s="1"/>
  <c r="M99" i="21" a="1"/>
  <c r="M99" i="21" s="1"/>
  <c r="N99" i="21" a="1"/>
  <c r="N99" i="21" s="1"/>
  <c r="M100" i="21" a="1"/>
  <c r="M100" i="21" s="1"/>
  <c r="N100" i="21" a="1"/>
  <c r="N100" i="21" s="1"/>
  <c r="M101" i="21" a="1"/>
  <c r="M101" i="21" s="1"/>
  <c r="N101" i="21" a="1"/>
  <c r="N101" i="21" s="1"/>
  <c r="M102" i="21" a="1"/>
  <c r="M102" i="21" s="1"/>
  <c r="N102" i="21" a="1"/>
  <c r="N102" i="21" s="1"/>
  <c r="M103" i="21" a="1"/>
  <c r="M103" i="21" s="1"/>
  <c r="N103" i="21" a="1"/>
  <c r="N103" i="21" s="1"/>
  <c r="M104" i="21" a="1"/>
  <c r="M104" i="21" s="1"/>
  <c r="N104" i="21" a="1"/>
  <c r="N104" i="21" s="1"/>
  <c r="M105" i="21" a="1"/>
  <c r="M105" i="21" s="1"/>
  <c r="N105" i="21" a="1"/>
  <c r="N105" i="21" s="1"/>
  <c r="M106" i="21" a="1"/>
  <c r="M106" i="21" s="1"/>
  <c r="N106" i="21" a="1"/>
  <c r="N106" i="21" s="1"/>
  <c r="M107" i="21" a="1"/>
  <c r="M107" i="21" s="1"/>
  <c r="N107" i="21" a="1"/>
  <c r="N107" i="21" s="1"/>
  <c r="M108" i="21" a="1"/>
  <c r="M108" i="21" s="1"/>
  <c r="N108" i="21" a="1"/>
  <c r="N108" i="21" s="1"/>
  <c r="M109" i="21" a="1"/>
  <c r="M109" i="21" s="1"/>
  <c r="N109" i="21" a="1"/>
  <c r="N109" i="21" s="1"/>
  <c r="M110" i="21" a="1"/>
  <c r="M110" i="21" s="1"/>
  <c r="N110" i="21" a="1"/>
  <c r="N110" i="21" s="1"/>
  <c r="M111" i="21" a="1"/>
  <c r="M111" i="21" s="1"/>
  <c r="N111" i="21" a="1"/>
  <c r="N111" i="21" s="1"/>
  <c r="M112" i="21" a="1"/>
  <c r="M112" i="21" s="1"/>
  <c r="N112" i="21" a="1"/>
  <c r="N112" i="21" s="1"/>
  <c r="M113" i="21" a="1"/>
  <c r="M113" i="21" s="1"/>
  <c r="N113" i="21" a="1"/>
  <c r="N113" i="21" s="1"/>
  <c r="M114" i="21" a="1"/>
  <c r="M114" i="21" s="1"/>
  <c r="N114" i="21" a="1"/>
  <c r="N114" i="21" s="1"/>
  <c r="M115" i="21" a="1"/>
  <c r="M115" i="21" s="1"/>
  <c r="N115" i="21" a="1"/>
  <c r="N115" i="21" s="1"/>
  <c r="M116" i="21" a="1"/>
  <c r="M116" i="21" s="1"/>
  <c r="N116" i="21" a="1"/>
  <c r="N116" i="21" s="1"/>
  <c r="M117" i="21" a="1"/>
  <c r="M117" i="21" s="1"/>
  <c r="N117" i="21" a="1"/>
  <c r="N117" i="21" s="1"/>
  <c r="M118" i="21" a="1"/>
  <c r="M118" i="21" s="1"/>
  <c r="N118" i="21" a="1"/>
  <c r="N118" i="21" s="1"/>
  <c r="M119" i="21" a="1"/>
  <c r="M119" i="21" s="1"/>
  <c r="N119" i="21" a="1"/>
  <c r="N119" i="21" s="1"/>
  <c r="M120" i="21" a="1"/>
  <c r="M120" i="21" s="1"/>
  <c r="N120" i="21" a="1"/>
  <c r="N120" i="21" s="1"/>
  <c r="M121" i="21" a="1"/>
  <c r="M121" i="21" s="1"/>
  <c r="N121" i="21" a="1"/>
  <c r="N121" i="21" s="1"/>
  <c r="M122" i="21" a="1"/>
  <c r="M122" i="21" s="1"/>
  <c r="N122" i="21" a="1"/>
  <c r="N122" i="21" s="1"/>
  <c r="M123" i="21" a="1"/>
  <c r="M123" i="21" s="1"/>
  <c r="N123" i="21" a="1"/>
  <c r="N123" i="21" s="1"/>
  <c r="M124" i="21" a="1"/>
  <c r="M124" i="21" s="1"/>
  <c r="N124" i="21" a="1"/>
  <c r="N124" i="21" s="1"/>
  <c r="M125" i="21" a="1"/>
  <c r="M125" i="21" s="1"/>
  <c r="N125" i="21" a="1"/>
  <c r="N125" i="21" s="1"/>
  <c r="M126" i="21" a="1"/>
  <c r="M126" i="21" s="1"/>
  <c r="N126" i="21" a="1"/>
  <c r="N126" i="21" s="1"/>
  <c r="M127" i="21" a="1"/>
  <c r="M127" i="21" s="1"/>
  <c r="N127" i="21" a="1"/>
  <c r="N127" i="21" s="1"/>
  <c r="M128" i="21" a="1"/>
  <c r="M128" i="21" s="1"/>
  <c r="N128" i="21" a="1"/>
  <c r="N128" i="21" s="1"/>
  <c r="M129" i="21" a="1"/>
  <c r="M129" i="21" s="1"/>
  <c r="N129" i="21" a="1"/>
  <c r="N129" i="21" s="1"/>
  <c r="M130" i="21" a="1"/>
  <c r="M130" i="21" s="1"/>
  <c r="N130" i="21" a="1"/>
  <c r="N130" i="21" s="1"/>
  <c r="M131" i="21" a="1"/>
  <c r="M131" i="21" s="1"/>
  <c r="N131" i="21" a="1"/>
  <c r="N131" i="21" s="1"/>
  <c r="M132" i="21" a="1"/>
  <c r="M132" i="21" s="1"/>
  <c r="N132" i="21" a="1"/>
  <c r="N132" i="21" s="1"/>
  <c r="M133" i="21" a="1"/>
  <c r="M133" i="21" s="1"/>
  <c r="N133" i="21" a="1"/>
  <c r="N133" i="21" s="1"/>
  <c r="M134" i="21" a="1"/>
  <c r="M134" i="21" s="1"/>
  <c r="N134" i="21" a="1"/>
  <c r="N134" i="21" s="1"/>
  <c r="M135" i="21" a="1"/>
  <c r="M135" i="21" s="1"/>
  <c r="N135" i="21" a="1"/>
  <c r="N135" i="21" s="1"/>
  <c r="M136" i="21" a="1"/>
  <c r="M136" i="21" s="1"/>
  <c r="N136" i="21" a="1"/>
  <c r="N136" i="21" s="1"/>
  <c r="M137" i="21" a="1"/>
  <c r="M137" i="21" s="1"/>
  <c r="N137" i="21" a="1"/>
  <c r="N137" i="21" s="1"/>
  <c r="M138" i="21" a="1"/>
  <c r="M138" i="21" s="1"/>
  <c r="N138" i="21" a="1"/>
  <c r="N138" i="21" s="1"/>
  <c r="M139" i="21" a="1"/>
  <c r="M139" i="21" s="1"/>
  <c r="N139" i="21" a="1"/>
  <c r="N139" i="21" s="1"/>
  <c r="M140" i="21" a="1"/>
  <c r="M140" i="21" s="1"/>
  <c r="N140" i="21" a="1"/>
  <c r="N140" i="21" s="1"/>
  <c r="M141" i="21" a="1"/>
  <c r="M141" i="21" s="1"/>
  <c r="N141" i="21" a="1"/>
  <c r="N141" i="21" s="1"/>
  <c r="M142" i="21" a="1"/>
  <c r="M142" i="21" s="1"/>
  <c r="N142" i="21" a="1"/>
  <c r="N142" i="21" s="1"/>
  <c r="M143" i="21" a="1"/>
  <c r="M143" i="21" s="1"/>
  <c r="N143" i="21" a="1"/>
  <c r="N143" i="21" s="1"/>
  <c r="M144" i="21" a="1"/>
  <c r="M144" i="21" s="1"/>
  <c r="N144" i="21" a="1"/>
  <c r="N144" i="21" s="1"/>
  <c r="M145" i="21" a="1"/>
  <c r="M145" i="21" s="1"/>
  <c r="N145" i="21" a="1"/>
  <c r="N145" i="21" s="1"/>
  <c r="M146" i="21" a="1"/>
  <c r="M146" i="21" s="1"/>
  <c r="N146" i="21" a="1"/>
  <c r="N146" i="21" s="1"/>
  <c r="M147" i="21" a="1"/>
  <c r="M147" i="21" s="1"/>
  <c r="N147" i="21" a="1"/>
  <c r="N147" i="21" s="1"/>
  <c r="M148" i="21" a="1"/>
  <c r="M148" i="21" s="1"/>
  <c r="N148" i="21" a="1"/>
  <c r="N148" i="21" s="1"/>
  <c r="M149" i="21" a="1"/>
  <c r="M149" i="21" s="1"/>
  <c r="N149" i="21" a="1"/>
  <c r="N149" i="21" s="1"/>
  <c r="M150" i="21" a="1"/>
  <c r="M150" i="21" s="1"/>
  <c r="N150" i="21" a="1"/>
  <c r="N150" i="21" s="1"/>
  <c r="M151" i="21" a="1"/>
  <c r="M151" i="21" s="1"/>
  <c r="N151" i="21" a="1"/>
  <c r="N151" i="21" s="1"/>
  <c r="M152" i="21" a="1"/>
  <c r="M152" i="21" s="1"/>
  <c r="N152" i="21" a="1"/>
  <c r="N152" i="21" s="1"/>
  <c r="M153" i="21" a="1"/>
  <c r="M153" i="21" s="1"/>
  <c r="N153" i="21" a="1"/>
  <c r="N153" i="21" s="1"/>
  <c r="M154" i="21" a="1"/>
  <c r="M154" i="21" s="1"/>
  <c r="N154" i="21" a="1"/>
  <c r="N154" i="21" s="1"/>
  <c r="M155" i="21" a="1"/>
  <c r="M155" i="21" s="1"/>
  <c r="N155" i="21" a="1"/>
  <c r="N155" i="21" s="1"/>
  <c r="M156" i="21" a="1"/>
  <c r="M156" i="21" s="1"/>
  <c r="N156" i="21" a="1"/>
  <c r="N156" i="21" s="1"/>
  <c r="M157" i="21" a="1"/>
  <c r="M157" i="21" s="1"/>
  <c r="N157" i="21" a="1"/>
  <c r="N157" i="21" s="1"/>
  <c r="M158" i="21" a="1"/>
  <c r="M158" i="21" s="1"/>
  <c r="N158" i="21" a="1"/>
  <c r="N158" i="21" s="1"/>
  <c r="M159" i="21" a="1"/>
  <c r="M159" i="21" s="1"/>
  <c r="N159" i="21" a="1"/>
  <c r="N159" i="21" s="1"/>
  <c r="M160" i="21" a="1"/>
  <c r="M160" i="21" s="1"/>
  <c r="N160" i="21" a="1"/>
  <c r="N160" i="21" s="1"/>
  <c r="M161" i="21" a="1"/>
  <c r="M161" i="21" s="1"/>
  <c r="N161" i="21" a="1"/>
  <c r="N161" i="21" s="1"/>
  <c r="M162" i="21" a="1"/>
  <c r="M162" i="21" s="1"/>
  <c r="N162" i="21" a="1"/>
  <c r="N162" i="21" s="1"/>
  <c r="M163" i="21" a="1"/>
  <c r="M163" i="21" s="1"/>
  <c r="N163" i="21" a="1"/>
  <c r="N163" i="21" s="1"/>
  <c r="M164" i="21" a="1"/>
  <c r="M164" i="21" s="1"/>
  <c r="N164" i="21" a="1"/>
  <c r="N164" i="21" s="1"/>
  <c r="M165" i="21" a="1"/>
  <c r="M165" i="21" s="1"/>
  <c r="N165" i="21" a="1"/>
  <c r="N165" i="21" s="1"/>
  <c r="M166" i="21" a="1"/>
  <c r="M166" i="21" s="1"/>
  <c r="N166" i="21" a="1"/>
  <c r="N166" i="21" s="1"/>
  <c r="M167" i="21" a="1"/>
  <c r="M167" i="21" s="1"/>
  <c r="N167" i="21" a="1"/>
  <c r="N167" i="21" s="1"/>
  <c r="M168" i="21" a="1"/>
  <c r="M168" i="21" s="1"/>
  <c r="N168" i="21" a="1"/>
  <c r="N168" i="21" s="1"/>
  <c r="M169" i="21" a="1"/>
  <c r="M169" i="21" s="1"/>
  <c r="N169" i="21" a="1"/>
  <c r="N169" i="21" s="1"/>
  <c r="M170" i="21" a="1"/>
  <c r="M170" i="21" s="1"/>
  <c r="N170" i="21" a="1"/>
  <c r="N170" i="21" s="1"/>
  <c r="M171" i="21" a="1"/>
  <c r="M171" i="21" s="1"/>
  <c r="N171" i="21" a="1"/>
  <c r="N171" i="21" s="1"/>
  <c r="M172" i="21" a="1"/>
  <c r="M172" i="21" s="1"/>
  <c r="N172" i="21" a="1"/>
  <c r="N172" i="21" s="1"/>
  <c r="M173" i="21" a="1"/>
  <c r="M173" i="21" s="1"/>
  <c r="N173" i="21" a="1"/>
  <c r="N173" i="21" s="1"/>
  <c r="M174" i="21" a="1"/>
  <c r="M174" i="21" s="1"/>
  <c r="N174" i="21" a="1"/>
  <c r="N174" i="21" s="1"/>
  <c r="M175" i="21" a="1"/>
  <c r="M175" i="21" s="1"/>
  <c r="N175" i="21" a="1"/>
  <c r="N175" i="21" s="1"/>
  <c r="M176" i="21" a="1"/>
  <c r="M176" i="21" s="1"/>
  <c r="N176" i="21" a="1"/>
  <c r="N176" i="21" s="1"/>
  <c r="M177" i="21" a="1"/>
  <c r="M177" i="21" s="1"/>
  <c r="N177" i="21" a="1"/>
  <c r="N177" i="21" s="1"/>
  <c r="M178" i="21" a="1"/>
  <c r="M178" i="21" s="1"/>
  <c r="N178" i="21" a="1"/>
  <c r="N178" i="21" s="1"/>
  <c r="M179" i="21" a="1"/>
  <c r="M179" i="21" s="1"/>
  <c r="N179" i="21" a="1"/>
  <c r="N179" i="21" s="1"/>
  <c r="M180" i="21" a="1"/>
  <c r="M180" i="21" s="1"/>
  <c r="N180" i="21" a="1"/>
  <c r="N180" i="21" s="1"/>
  <c r="M181" i="21" a="1"/>
  <c r="M181" i="21" s="1"/>
  <c r="N181" i="21" a="1"/>
  <c r="N181" i="21" s="1"/>
  <c r="M182" i="21" a="1"/>
  <c r="M182" i="21" s="1"/>
  <c r="N182" i="21" a="1"/>
  <c r="N182" i="21" s="1"/>
  <c r="M183" i="21" a="1"/>
  <c r="M183" i="21" s="1"/>
  <c r="N183" i="21" a="1"/>
  <c r="N183" i="21" s="1"/>
  <c r="M184" i="21" a="1"/>
  <c r="M184" i="21" s="1"/>
  <c r="N184" i="21" a="1"/>
  <c r="N184" i="21" s="1"/>
  <c r="M185" i="21" a="1"/>
  <c r="M185" i="21" s="1"/>
  <c r="N185" i="21" a="1"/>
  <c r="N185" i="21" s="1"/>
  <c r="M186" i="21" a="1"/>
  <c r="M186" i="21" s="1"/>
  <c r="N186" i="21" a="1"/>
  <c r="N186" i="21" s="1"/>
  <c r="M187" i="21" a="1"/>
  <c r="M187" i="21" s="1"/>
  <c r="N187" i="21" a="1"/>
  <c r="N187" i="21" s="1"/>
  <c r="M188" i="21" a="1"/>
  <c r="M188" i="21" s="1"/>
  <c r="N188" i="21" a="1"/>
  <c r="N188" i="21" s="1"/>
  <c r="M189" i="21" a="1"/>
  <c r="M189" i="21" s="1"/>
  <c r="N189" i="21" a="1"/>
  <c r="N189" i="21" s="1"/>
  <c r="M190" i="21" a="1"/>
  <c r="M190" i="21" s="1"/>
  <c r="N190" i="21" a="1"/>
  <c r="N190" i="21" s="1"/>
  <c r="M191" i="21" a="1"/>
  <c r="M191" i="21" s="1"/>
  <c r="N191" i="21" a="1"/>
  <c r="N191" i="21" s="1"/>
  <c r="M192" i="21" a="1"/>
  <c r="M192" i="21" s="1"/>
  <c r="N192" i="21" a="1"/>
  <c r="N192" i="21" s="1"/>
  <c r="M193" i="21" a="1"/>
  <c r="M193" i="21" s="1"/>
  <c r="N193" i="21" a="1"/>
  <c r="N193" i="21" s="1"/>
  <c r="M194" i="21" a="1"/>
  <c r="M194" i="21" s="1"/>
  <c r="N194" i="21" a="1"/>
  <c r="N194" i="21" s="1"/>
  <c r="M195" i="21" a="1"/>
  <c r="M195" i="21" s="1"/>
  <c r="N195" i="21" a="1"/>
  <c r="N195" i="21" s="1"/>
  <c r="M196" i="21" a="1"/>
  <c r="M196" i="21" s="1"/>
  <c r="N196" i="21" a="1"/>
  <c r="N196" i="21" s="1"/>
  <c r="M197" i="21" a="1"/>
  <c r="M197" i="21" s="1"/>
  <c r="N197" i="21" a="1"/>
  <c r="N197" i="21" s="1"/>
  <c r="M198" i="21" a="1"/>
  <c r="M198" i="21" s="1"/>
  <c r="N198" i="21" a="1"/>
  <c r="N198" i="21" s="1"/>
  <c r="M199" i="21" a="1"/>
  <c r="M199" i="21" s="1"/>
  <c r="N199" i="21" a="1"/>
  <c r="N199" i="21" s="1"/>
  <c r="M200" i="21" a="1"/>
  <c r="M200" i="21" s="1"/>
  <c r="N200" i="21" a="1"/>
  <c r="N200" i="21" s="1"/>
  <c r="M201" i="21" a="1"/>
  <c r="M201" i="21" s="1"/>
  <c r="N201" i="21" a="1"/>
  <c r="N201" i="21" s="1"/>
  <c r="M202" i="21" a="1"/>
  <c r="M202" i="21" s="1"/>
  <c r="N202" i="21" a="1"/>
  <c r="N202" i="21" s="1"/>
  <c r="M203" i="21" a="1"/>
  <c r="M203" i="21" s="1"/>
  <c r="N203" i="21" a="1"/>
  <c r="N203" i="21" s="1"/>
  <c r="M204" i="21" a="1"/>
  <c r="M204" i="21" s="1"/>
  <c r="N204" i="21" a="1"/>
  <c r="N204" i="21" s="1"/>
  <c r="M205" i="21" a="1"/>
  <c r="M205" i="21" s="1"/>
  <c r="N205" i="21" a="1"/>
  <c r="N205" i="21" s="1"/>
  <c r="M206" i="21" a="1"/>
  <c r="M206" i="21" s="1"/>
  <c r="N206" i="21" a="1"/>
  <c r="N206" i="21" s="1"/>
  <c r="M207" i="21" a="1"/>
  <c r="M207" i="21" s="1"/>
  <c r="N207" i="21" a="1"/>
  <c r="N207" i="21" s="1"/>
  <c r="M208" i="21" a="1"/>
  <c r="M208" i="21" s="1"/>
  <c r="N208" i="21" a="1"/>
  <c r="N208" i="21" s="1"/>
  <c r="M209" i="21" a="1"/>
  <c r="M209" i="21" s="1"/>
  <c r="N209" i="21" a="1"/>
  <c r="N209" i="21" s="1"/>
  <c r="M210" i="21" a="1"/>
  <c r="M210" i="21" s="1"/>
  <c r="N210" i="21" a="1"/>
  <c r="N210" i="21" s="1"/>
  <c r="M211" i="21" a="1"/>
  <c r="M211" i="21" s="1"/>
  <c r="N211" i="21" a="1"/>
  <c r="N211" i="21" s="1"/>
  <c r="M212" i="21" a="1"/>
  <c r="M212" i="21" s="1"/>
  <c r="N212" i="21" a="1"/>
  <c r="N212" i="21" s="1"/>
  <c r="M213" i="21" a="1"/>
  <c r="M213" i="21" s="1"/>
  <c r="N213" i="21" a="1"/>
  <c r="N213" i="21" s="1"/>
  <c r="M214" i="21" a="1"/>
  <c r="M214" i="21" s="1"/>
  <c r="N214" i="21" a="1"/>
  <c r="N214" i="21" s="1"/>
  <c r="M215" i="21" a="1"/>
  <c r="M215" i="21" s="1"/>
  <c r="N215" i="21" a="1"/>
  <c r="N215" i="21" s="1"/>
  <c r="M216" i="21" a="1"/>
  <c r="M216" i="21" s="1"/>
  <c r="N216" i="21" a="1"/>
  <c r="N216" i="21" s="1"/>
  <c r="M217" i="21" a="1"/>
  <c r="M217" i="21" s="1"/>
  <c r="N217" i="21" a="1"/>
  <c r="N217" i="21" s="1"/>
  <c r="M218" i="21" a="1"/>
  <c r="M218" i="21" s="1"/>
  <c r="N218" i="21" a="1"/>
  <c r="N218" i="21" s="1"/>
  <c r="M219" i="21" a="1"/>
  <c r="M219" i="21" s="1"/>
  <c r="N219" i="21" a="1"/>
  <c r="N219" i="21" s="1"/>
  <c r="M220" i="21" a="1"/>
  <c r="M220" i="21" s="1"/>
  <c r="N220" i="21" a="1"/>
  <c r="N220" i="21" s="1"/>
  <c r="M221" i="21" a="1"/>
  <c r="M221" i="21" s="1"/>
  <c r="N221" i="21" a="1"/>
  <c r="N221" i="21" s="1"/>
  <c r="M222" i="21" a="1"/>
  <c r="M222" i="21" s="1"/>
  <c r="N222" i="21" a="1"/>
  <c r="N222" i="21" s="1"/>
  <c r="M223" i="21" a="1"/>
  <c r="M223" i="21" s="1"/>
  <c r="N223" i="21" a="1"/>
  <c r="N223" i="21" s="1"/>
  <c r="M224" i="21" a="1"/>
  <c r="M224" i="21" s="1"/>
  <c r="N224" i="21" a="1"/>
  <c r="N224" i="21" s="1"/>
  <c r="M225" i="21" a="1"/>
  <c r="M225" i="21" s="1"/>
  <c r="N225" i="21" a="1"/>
  <c r="N225" i="21" s="1"/>
  <c r="M226" i="21" a="1"/>
  <c r="M226" i="21" s="1"/>
  <c r="N226" i="21" a="1"/>
  <c r="N226" i="21" s="1"/>
  <c r="M227" i="21" a="1"/>
  <c r="M227" i="21" s="1"/>
  <c r="N227" i="21" a="1"/>
  <c r="N227" i="21" s="1"/>
  <c r="M228" i="21" a="1"/>
  <c r="M228" i="21" s="1"/>
  <c r="N228" i="21" a="1"/>
  <c r="N228" i="21" s="1"/>
  <c r="M229" i="21" a="1"/>
  <c r="M229" i="21" s="1"/>
  <c r="N229" i="21" a="1"/>
  <c r="N229" i="21" s="1"/>
  <c r="M230" i="21" a="1"/>
  <c r="M230" i="21" s="1"/>
  <c r="N230" i="21" a="1"/>
  <c r="N230" i="21" s="1"/>
  <c r="M231" i="21" a="1"/>
  <c r="M231" i="21" s="1"/>
  <c r="N231" i="21" a="1"/>
  <c r="N231" i="21" s="1"/>
  <c r="M232" i="21" a="1"/>
  <c r="M232" i="21" s="1"/>
  <c r="N232" i="21" a="1"/>
  <c r="N232" i="21" s="1"/>
  <c r="M233" i="21" a="1"/>
  <c r="M233" i="21" s="1"/>
  <c r="N233" i="21" a="1"/>
  <c r="N233" i="21" s="1"/>
  <c r="M234" i="21" a="1"/>
  <c r="M234" i="21" s="1"/>
  <c r="N234" i="21" a="1"/>
  <c r="N234" i="21" s="1"/>
  <c r="M235" i="21" a="1"/>
  <c r="M235" i="21" s="1"/>
  <c r="N235" i="21" a="1"/>
  <c r="N235" i="21" s="1"/>
  <c r="M236" i="21" a="1"/>
  <c r="M236" i="21" s="1"/>
  <c r="N236" i="21" a="1"/>
  <c r="N236" i="21" s="1"/>
  <c r="M237" i="21" a="1"/>
  <c r="M237" i="21" s="1"/>
  <c r="N237" i="21" a="1"/>
  <c r="N237" i="21" s="1"/>
  <c r="M238" i="21" a="1"/>
  <c r="M238" i="21" s="1"/>
  <c r="N238" i="21" a="1"/>
  <c r="N238" i="21" s="1"/>
  <c r="M239" i="21" a="1"/>
  <c r="M239" i="21" s="1"/>
  <c r="N239" i="21" a="1"/>
  <c r="N239" i="21" s="1"/>
  <c r="M240" i="21" a="1"/>
  <c r="M240" i="21" s="1"/>
  <c r="N240" i="21" a="1"/>
  <c r="N240" i="21" s="1"/>
  <c r="M241" i="21" a="1"/>
  <c r="M241" i="21" s="1"/>
  <c r="N241" i="21" a="1"/>
  <c r="N241" i="21" s="1"/>
  <c r="M242" i="21" a="1"/>
  <c r="M242" i="21" s="1"/>
  <c r="N242" i="21" a="1"/>
  <c r="N242" i="21" s="1"/>
  <c r="M243" i="21" a="1"/>
  <c r="M243" i="21" s="1"/>
  <c r="N243" i="21" a="1"/>
  <c r="N243" i="21" s="1"/>
  <c r="M244" i="21" a="1"/>
  <c r="M244" i="21" s="1"/>
  <c r="N244" i="21" a="1"/>
  <c r="N244" i="21" s="1"/>
  <c r="M245" i="21" a="1"/>
  <c r="M245" i="21" s="1"/>
  <c r="N245" i="21" a="1"/>
  <c r="N245" i="21" s="1"/>
  <c r="M246" i="21" a="1"/>
  <c r="M246" i="21" s="1"/>
  <c r="N246" i="21" a="1"/>
  <c r="N246" i="21" s="1"/>
  <c r="M247" i="21" a="1"/>
  <c r="M247" i="21" s="1"/>
  <c r="N247" i="21" a="1"/>
  <c r="N247" i="21" s="1"/>
  <c r="M248" i="21" a="1"/>
  <c r="M248" i="21" s="1"/>
  <c r="N248" i="21" a="1"/>
  <c r="N248" i="21" s="1"/>
  <c r="M249" i="21" a="1"/>
  <c r="M249" i="21" s="1"/>
  <c r="N249" i="21" a="1"/>
  <c r="N249" i="21" s="1"/>
  <c r="M250" i="21" a="1"/>
  <c r="M250" i="21" s="1"/>
  <c r="N250" i="21" a="1"/>
  <c r="N250" i="21" s="1"/>
  <c r="M251" i="21" a="1"/>
  <c r="M251" i="21" s="1"/>
  <c r="N251" i="21" a="1"/>
  <c r="N251" i="21" s="1"/>
  <c r="M252" i="21" a="1"/>
  <c r="M252" i="21" s="1"/>
  <c r="N252" i="21" a="1"/>
  <c r="N252" i="21" s="1"/>
  <c r="M253" i="21" a="1"/>
  <c r="M253" i="21" s="1"/>
  <c r="N253" i="21" a="1"/>
  <c r="N253" i="21" s="1"/>
  <c r="M254" i="21" a="1"/>
  <c r="M254" i="21" s="1"/>
  <c r="N254" i="21" a="1"/>
  <c r="N254" i="21" s="1"/>
  <c r="M255" i="21" a="1"/>
  <c r="M255" i="21" s="1"/>
  <c r="N255" i="21" a="1"/>
  <c r="N255" i="21" s="1"/>
  <c r="M256" i="21" a="1"/>
  <c r="M256" i="21" s="1"/>
  <c r="N256" i="21" a="1"/>
  <c r="N256" i="21" s="1"/>
  <c r="M257" i="21" a="1"/>
  <c r="M257" i="21" s="1"/>
  <c r="N257" i="21" a="1"/>
  <c r="N257" i="21" s="1"/>
  <c r="M258" i="21" a="1"/>
  <c r="M258" i="21" s="1"/>
  <c r="N258" i="21" a="1"/>
  <c r="N258" i="21" s="1"/>
  <c r="M259" i="21" a="1"/>
  <c r="M259" i="21" s="1"/>
  <c r="N259" i="21" a="1"/>
  <c r="N259" i="21" s="1"/>
  <c r="M260" i="21" a="1"/>
  <c r="M260" i="21" s="1"/>
  <c r="N260" i="21" a="1"/>
  <c r="N260" i="21" s="1"/>
  <c r="M261" i="21" a="1"/>
  <c r="M261" i="21" s="1"/>
  <c r="N261" i="21" a="1"/>
  <c r="N261" i="21" s="1"/>
  <c r="M262" i="21" a="1"/>
  <c r="M262" i="21" s="1"/>
  <c r="N262" i="21" a="1"/>
  <c r="N262" i="21" s="1"/>
  <c r="M263" i="21" a="1"/>
  <c r="M263" i="21" s="1"/>
  <c r="N263" i="21" a="1"/>
  <c r="N263" i="21" s="1"/>
  <c r="M264" i="21" a="1"/>
  <c r="M264" i="21" s="1"/>
  <c r="N264" i="21" a="1"/>
  <c r="N264" i="21" s="1"/>
  <c r="M265" i="21" a="1"/>
  <c r="M265" i="21" s="1"/>
  <c r="N265" i="21" a="1"/>
  <c r="N265" i="21" s="1"/>
  <c r="M266" i="21" a="1"/>
  <c r="M266" i="21" s="1"/>
  <c r="N266" i="21" a="1"/>
  <c r="N266" i="21" s="1"/>
  <c r="M267" i="21" a="1"/>
  <c r="M267" i="21" s="1"/>
  <c r="N267" i="21" a="1"/>
  <c r="N267" i="21" s="1"/>
  <c r="M268" i="21" a="1"/>
  <c r="M268" i="21" s="1"/>
  <c r="N268" i="21" a="1"/>
  <c r="N268" i="21" s="1"/>
  <c r="M269" i="21" a="1"/>
  <c r="M269" i="21" s="1"/>
  <c r="N269" i="21" a="1"/>
  <c r="N269" i="21" s="1"/>
  <c r="M270" i="21" a="1"/>
  <c r="M270" i="21" s="1"/>
  <c r="N270" i="21" a="1"/>
  <c r="N270" i="21" s="1"/>
  <c r="M271" i="21" a="1"/>
  <c r="M271" i="21" s="1"/>
  <c r="N271" i="21" a="1"/>
  <c r="N271" i="21" s="1"/>
  <c r="M272" i="21" a="1"/>
  <c r="M272" i="21" s="1"/>
  <c r="N272" i="21" a="1"/>
  <c r="N272" i="21" s="1"/>
  <c r="M273" i="21" a="1"/>
  <c r="M273" i="21" s="1"/>
  <c r="N273" i="21" a="1"/>
  <c r="N273" i="21" s="1"/>
  <c r="M274" i="21" a="1"/>
  <c r="M274" i="21" s="1"/>
  <c r="N274" i="21" a="1"/>
  <c r="N274" i="21" s="1"/>
  <c r="M275" i="21" a="1"/>
  <c r="M275" i="21" s="1"/>
  <c r="N275" i="21" a="1"/>
  <c r="N275" i="21" s="1"/>
  <c r="M276" i="21" a="1"/>
  <c r="M276" i="21" s="1"/>
  <c r="N276" i="21" a="1"/>
  <c r="N276" i="21" s="1"/>
  <c r="M277" i="21" a="1"/>
  <c r="M277" i="21" s="1"/>
  <c r="N277" i="21" a="1"/>
  <c r="N277" i="21" s="1"/>
  <c r="M278" i="21" a="1"/>
  <c r="M278" i="21" s="1"/>
  <c r="N278" i="21" a="1"/>
  <c r="N278" i="21" s="1"/>
  <c r="M279" i="21" a="1"/>
  <c r="M279" i="21" s="1"/>
  <c r="N279" i="21" a="1"/>
  <c r="N279" i="21" s="1"/>
  <c r="M280" i="21" a="1"/>
  <c r="M280" i="21" s="1"/>
  <c r="N280" i="21" a="1"/>
  <c r="N280" i="21" s="1"/>
  <c r="M281" i="21" a="1"/>
  <c r="M281" i="21" s="1"/>
  <c r="N281" i="21" a="1"/>
  <c r="N281" i="21" s="1"/>
  <c r="M282" i="21" a="1"/>
  <c r="M282" i="21" s="1"/>
  <c r="N282" i="21" a="1"/>
  <c r="N282" i="21" s="1"/>
  <c r="M283" i="21" a="1"/>
  <c r="M283" i="21" s="1"/>
  <c r="N283" i="21" a="1"/>
  <c r="N283" i="21" s="1"/>
  <c r="M284" i="21" a="1"/>
  <c r="M284" i="21" s="1"/>
  <c r="N284" i="21" a="1"/>
  <c r="N284" i="21" s="1"/>
  <c r="M285" i="21" a="1"/>
  <c r="M285" i="21" s="1"/>
  <c r="N285" i="21" a="1"/>
  <c r="N285" i="21" s="1"/>
  <c r="M286" i="21" a="1"/>
  <c r="M286" i="21" s="1"/>
  <c r="N286" i="21" a="1"/>
  <c r="N286" i="21" s="1"/>
  <c r="M287" i="21" a="1"/>
  <c r="M287" i="21" s="1"/>
  <c r="N287" i="21" a="1"/>
  <c r="N287" i="21" s="1"/>
  <c r="M288" i="21" a="1"/>
  <c r="M288" i="21" s="1"/>
  <c r="N288" i="21" a="1"/>
  <c r="N288" i="21" s="1"/>
  <c r="M289" i="21" a="1"/>
  <c r="M289" i="21" s="1"/>
  <c r="N289" i="21" a="1"/>
  <c r="N289" i="21" s="1"/>
  <c r="M290" i="21" a="1"/>
  <c r="M290" i="21" s="1"/>
  <c r="N290" i="21" a="1"/>
  <c r="N290" i="21" s="1"/>
  <c r="M291" i="21" a="1"/>
  <c r="M291" i="21" s="1"/>
  <c r="N291" i="21" a="1"/>
  <c r="N291" i="21" s="1"/>
  <c r="M292" i="21" a="1"/>
  <c r="M292" i="21" s="1"/>
  <c r="N292" i="21" a="1"/>
  <c r="N292" i="21" s="1"/>
  <c r="M293" i="21" a="1"/>
  <c r="M293" i="21" s="1"/>
  <c r="N293" i="21" a="1"/>
  <c r="N293" i="21" s="1"/>
  <c r="M294" i="21" a="1"/>
  <c r="M294" i="21" s="1"/>
  <c r="N294" i="21" a="1"/>
  <c r="N294" i="21" s="1"/>
  <c r="M295" i="21" a="1"/>
  <c r="M295" i="21" s="1"/>
  <c r="N295" i="21" a="1"/>
  <c r="N295" i="21" s="1"/>
  <c r="M296" i="21" a="1"/>
  <c r="M296" i="21" s="1"/>
  <c r="N296" i="21" a="1"/>
  <c r="N296" i="21" s="1"/>
  <c r="M297" i="21" a="1"/>
  <c r="M297" i="21" s="1"/>
  <c r="N297" i="21" a="1"/>
  <c r="N297" i="21" s="1"/>
  <c r="M298" i="21" a="1"/>
  <c r="M298" i="21" s="1"/>
  <c r="N298" i="21" a="1"/>
  <c r="N298" i="21" s="1"/>
  <c r="M299" i="21" a="1"/>
  <c r="M299" i="21" s="1"/>
  <c r="N299" i="21" a="1"/>
  <c r="N299" i="21" s="1"/>
  <c r="M300" i="21" a="1"/>
  <c r="M300" i="21" s="1"/>
  <c r="N300" i="21" a="1"/>
  <c r="N300" i="21" s="1"/>
  <c r="M301" i="21" a="1"/>
  <c r="M301" i="21" s="1"/>
  <c r="N301" i="21" a="1"/>
  <c r="N301" i="21" s="1"/>
  <c r="M302" i="21" a="1"/>
  <c r="M302" i="21" s="1"/>
  <c r="N302" i="21" a="1"/>
  <c r="N302" i="21" s="1"/>
  <c r="M303" i="21" a="1"/>
  <c r="M303" i="21" s="1"/>
  <c r="N303" i="21" a="1"/>
  <c r="N303" i="21" s="1"/>
  <c r="M304" i="21" a="1"/>
  <c r="M304" i="21" s="1"/>
  <c r="N304" i="21" a="1"/>
  <c r="N304" i="21" s="1"/>
  <c r="M305" i="21" a="1"/>
  <c r="M305" i="21" s="1"/>
  <c r="N305" i="21" a="1"/>
  <c r="N305" i="21" s="1"/>
  <c r="M306" i="21" a="1"/>
  <c r="M306" i="21" s="1"/>
  <c r="N306" i="21" a="1"/>
  <c r="N306" i="21" s="1"/>
  <c r="M307" i="21" a="1"/>
  <c r="M307" i="21" s="1"/>
  <c r="N307" i="21" a="1"/>
  <c r="N307" i="21" s="1"/>
  <c r="M308" i="21" a="1"/>
  <c r="M308" i="21" s="1"/>
  <c r="N308" i="21" a="1"/>
  <c r="N308" i="21" s="1"/>
  <c r="M309" i="21" a="1"/>
  <c r="M309" i="21" s="1"/>
  <c r="N309" i="21" a="1"/>
  <c r="N309" i="21" s="1"/>
  <c r="M310" i="21" a="1"/>
  <c r="M310" i="21" s="1"/>
  <c r="N310" i="21" a="1"/>
  <c r="N310" i="21" s="1"/>
  <c r="M311" i="21" a="1"/>
  <c r="M311" i="21" s="1"/>
  <c r="N311" i="21" a="1"/>
  <c r="N311" i="21" s="1"/>
  <c r="M312" i="21" a="1"/>
  <c r="M312" i="21" s="1"/>
  <c r="N312" i="21" a="1"/>
  <c r="N312" i="21" s="1"/>
  <c r="M313" i="21" a="1"/>
  <c r="M313" i="21" s="1"/>
  <c r="N313" i="21" a="1"/>
  <c r="N313" i="21" s="1"/>
  <c r="M314" i="21" a="1"/>
  <c r="M314" i="21" s="1"/>
  <c r="N314" i="21" a="1"/>
  <c r="N314" i="21" s="1"/>
  <c r="M315" i="21" a="1"/>
  <c r="M315" i="21" s="1"/>
  <c r="N315" i="21" a="1"/>
  <c r="N315" i="21" s="1"/>
  <c r="M316" i="21" a="1"/>
  <c r="M316" i="21" s="1"/>
  <c r="N316" i="21" a="1"/>
  <c r="N316" i="21" s="1"/>
  <c r="M317" i="21" a="1"/>
  <c r="M317" i="21" s="1"/>
  <c r="N317" i="21" a="1"/>
  <c r="N317" i="21" s="1"/>
  <c r="M318" i="21" a="1"/>
  <c r="M318" i="21" s="1"/>
  <c r="N318" i="21" a="1"/>
  <c r="N318" i="21" s="1"/>
  <c r="M319" i="21" a="1"/>
  <c r="M319" i="21" s="1"/>
  <c r="N319" i="21" a="1"/>
  <c r="N319" i="21" s="1"/>
  <c r="M320" i="21" a="1"/>
  <c r="M320" i="21" s="1"/>
  <c r="N320" i="21" a="1"/>
  <c r="N320" i="21" s="1"/>
  <c r="M321" i="21" a="1"/>
  <c r="M321" i="21" s="1"/>
  <c r="N321" i="21" a="1"/>
  <c r="N321" i="21" s="1"/>
  <c r="M322" i="21" a="1"/>
  <c r="M322" i="21" s="1"/>
  <c r="N322" i="21" a="1"/>
  <c r="N322" i="21" s="1"/>
  <c r="M323" i="21" a="1"/>
  <c r="M323" i="21" s="1"/>
  <c r="N323" i="21" a="1"/>
  <c r="N323" i="21" s="1"/>
  <c r="M324" i="21" a="1"/>
  <c r="M324" i="21" s="1"/>
  <c r="N324" i="21" a="1"/>
  <c r="N324" i="21" s="1"/>
  <c r="M325" i="21" a="1"/>
  <c r="M325" i="21" s="1"/>
  <c r="N325" i="21" a="1"/>
  <c r="N325" i="21" s="1"/>
  <c r="M326" i="21" a="1"/>
  <c r="M326" i="21" s="1"/>
  <c r="N326" i="21" a="1"/>
  <c r="N326" i="21" s="1"/>
  <c r="M327" i="21" a="1"/>
  <c r="M327" i="21" s="1"/>
  <c r="N327" i="21" a="1"/>
  <c r="N327" i="21" s="1"/>
  <c r="M328" i="21" a="1"/>
  <c r="M328" i="21" s="1"/>
  <c r="N328" i="21" a="1"/>
  <c r="N328" i="21" s="1"/>
  <c r="M329" i="21" a="1"/>
  <c r="M329" i="21" s="1"/>
  <c r="N329" i="21" a="1"/>
  <c r="N329" i="21" s="1"/>
  <c r="M330" i="21" a="1"/>
  <c r="M330" i="21" s="1"/>
  <c r="N330" i="21" a="1"/>
  <c r="N330" i="21" s="1"/>
  <c r="M331" i="21" a="1"/>
  <c r="M331" i="21" s="1"/>
  <c r="N331" i="21" a="1"/>
  <c r="N331" i="21" s="1"/>
  <c r="M332" i="21" a="1"/>
  <c r="M332" i="21" s="1"/>
  <c r="N332" i="21" a="1"/>
  <c r="N332" i="21" s="1"/>
  <c r="M333" i="21" a="1"/>
  <c r="M333" i="21" s="1"/>
  <c r="N333" i="21" a="1"/>
  <c r="N333" i="21" s="1"/>
  <c r="M334" i="21" a="1"/>
  <c r="M334" i="21" s="1"/>
  <c r="N334" i="21" a="1"/>
  <c r="N334" i="21" s="1"/>
  <c r="M335" i="21" a="1"/>
  <c r="M335" i="21" s="1"/>
  <c r="N335" i="21" a="1"/>
  <c r="N335" i="21" s="1"/>
  <c r="M336" i="21" a="1"/>
  <c r="M336" i="21" s="1"/>
  <c r="N336" i="21" a="1"/>
  <c r="N336" i="21" s="1"/>
  <c r="M337" i="21" a="1"/>
  <c r="M337" i="21" s="1"/>
  <c r="N337" i="21" a="1"/>
  <c r="N337" i="21" s="1"/>
  <c r="M338" i="21" a="1"/>
  <c r="M338" i="21" s="1"/>
  <c r="N338" i="21" a="1"/>
  <c r="N338" i="21" s="1"/>
  <c r="M339" i="21" a="1"/>
  <c r="M339" i="21" s="1"/>
  <c r="N339" i="21" a="1"/>
  <c r="N339" i="21" s="1"/>
  <c r="M340" i="21" a="1"/>
  <c r="M340" i="21" s="1"/>
  <c r="N340" i="21" a="1"/>
  <c r="N340" i="21" s="1"/>
  <c r="M341" i="21" a="1"/>
  <c r="M341" i="21" s="1"/>
  <c r="N341" i="21" a="1"/>
  <c r="N341" i="21" s="1"/>
  <c r="M342" i="21" a="1"/>
  <c r="M342" i="21" s="1"/>
  <c r="N342" i="21" a="1"/>
  <c r="N342" i="21" s="1"/>
  <c r="M343" i="21" a="1"/>
  <c r="M343" i="21" s="1"/>
  <c r="N343" i="21" a="1"/>
  <c r="N343" i="21" s="1"/>
  <c r="M344" i="21" a="1"/>
  <c r="M344" i="21" s="1"/>
  <c r="N344" i="21" a="1"/>
  <c r="N344" i="21" s="1"/>
  <c r="M345" i="21" a="1"/>
  <c r="M345" i="21" s="1"/>
  <c r="N345" i="21" a="1"/>
  <c r="N345" i="21" s="1"/>
  <c r="M346" i="21" a="1"/>
  <c r="M346" i="21" s="1"/>
  <c r="N346" i="21" a="1"/>
  <c r="N346" i="21" s="1"/>
  <c r="M347" i="21" a="1"/>
  <c r="M347" i="21" s="1"/>
  <c r="N347" i="21" a="1"/>
  <c r="N347" i="21" s="1"/>
  <c r="M348" i="21" a="1"/>
  <c r="M348" i="21" s="1"/>
  <c r="N348" i="21" a="1"/>
  <c r="N348" i="21" s="1"/>
  <c r="M349" i="21" a="1"/>
  <c r="M349" i="21" s="1"/>
  <c r="N349" i="21" a="1"/>
  <c r="N349" i="21" s="1"/>
  <c r="M350" i="21" a="1"/>
  <c r="M350" i="21" s="1"/>
  <c r="N350" i="21" a="1"/>
  <c r="N350" i="21" s="1"/>
  <c r="M351" i="21" a="1"/>
  <c r="M351" i="21" s="1"/>
  <c r="N351" i="21" a="1"/>
  <c r="N351" i="21" s="1"/>
  <c r="M352" i="21" a="1"/>
  <c r="M352" i="21" s="1"/>
  <c r="N352" i="21" a="1"/>
  <c r="N352" i="21" s="1"/>
  <c r="M353" i="21" a="1"/>
  <c r="M353" i="21" s="1"/>
  <c r="N353" i="21" a="1"/>
  <c r="N353" i="21" s="1"/>
  <c r="M354" i="21" a="1"/>
  <c r="M354" i="21" s="1"/>
  <c r="N354" i="21" a="1"/>
  <c r="N354" i="21" s="1"/>
  <c r="M355" i="21" a="1"/>
  <c r="M355" i="21" s="1"/>
  <c r="N355" i="21" a="1"/>
  <c r="N355" i="21" s="1"/>
  <c r="M356" i="21" a="1"/>
  <c r="M356" i="21" s="1"/>
  <c r="N356" i="21" a="1"/>
  <c r="N356" i="21" s="1"/>
  <c r="M357" i="21" a="1"/>
  <c r="M357" i="21" s="1"/>
  <c r="N357" i="21" a="1"/>
  <c r="N357" i="21" s="1"/>
  <c r="M358" i="21" a="1"/>
  <c r="M358" i="21" s="1"/>
  <c r="N358" i="21" a="1"/>
  <c r="N358" i="21" s="1"/>
  <c r="M359" i="21" a="1"/>
  <c r="M359" i="21" s="1"/>
  <c r="N359" i="21" a="1"/>
  <c r="N359" i="21" s="1"/>
  <c r="M360" i="21" a="1"/>
  <c r="M360" i="21" s="1"/>
  <c r="N360" i="21" a="1"/>
  <c r="N360" i="21" s="1"/>
  <c r="M361" i="21" a="1"/>
  <c r="M361" i="21" s="1"/>
  <c r="N361" i="21" a="1"/>
  <c r="N361" i="21" s="1"/>
  <c r="M362" i="21" a="1"/>
  <c r="M362" i="21" s="1"/>
  <c r="N362" i="21" a="1"/>
  <c r="N362" i="21" s="1"/>
  <c r="M363" i="21" a="1"/>
  <c r="M363" i="21" s="1"/>
  <c r="N363" i="21" a="1"/>
  <c r="N363" i="21" s="1"/>
  <c r="M364" i="21" a="1"/>
  <c r="M364" i="21" s="1"/>
  <c r="N364" i="21" a="1"/>
  <c r="N364" i="21" s="1"/>
  <c r="M365" i="21" a="1"/>
  <c r="M365" i="21" s="1"/>
  <c r="N365" i="21" a="1"/>
  <c r="N365" i="21" s="1"/>
  <c r="M366" i="21" a="1"/>
  <c r="M366" i="21" s="1"/>
  <c r="N366" i="21" a="1"/>
  <c r="N366" i="21" s="1"/>
  <c r="M367" i="21" a="1"/>
  <c r="M367" i="21" s="1"/>
  <c r="N367" i="21" a="1"/>
  <c r="N367" i="21" s="1"/>
  <c r="M368" i="21" a="1"/>
  <c r="M368" i="21" s="1"/>
  <c r="N368" i="21" a="1"/>
  <c r="N368" i="21" s="1"/>
  <c r="M369" i="21" a="1"/>
  <c r="M369" i="21" s="1"/>
  <c r="N369" i="21" a="1"/>
  <c r="N369" i="21" s="1"/>
  <c r="M370" i="21" a="1"/>
  <c r="M370" i="21" s="1"/>
  <c r="N370" i="21" a="1"/>
  <c r="N370" i="21" s="1"/>
  <c r="M371" i="21" a="1"/>
  <c r="M371" i="21" s="1"/>
  <c r="N371" i="21" a="1"/>
  <c r="N371" i="21" s="1"/>
  <c r="M372" i="21" a="1"/>
  <c r="M372" i="21" s="1"/>
  <c r="N372" i="21" a="1"/>
  <c r="N372" i="21" s="1"/>
  <c r="M373" i="21" a="1"/>
  <c r="M373" i="21" s="1"/>
  <c r="N373" i="21" a="1"/>
  <c r="N373" i="21" s="1"/>
  <c r="M374" i="21" a="1"/>
  <c r="M374" i="21" s="1"/>
  <c r="N374" i="21" a="1"/>
  <c r="N374" i="21" s="1"/>
  <c r="M375" i="21" a="1"/>
  <c r="M375" i="21" s="1"/>
  <c r="N375" i="21" a="1"/>
  <c r="N375" i="21" s="1"/>
  <c r="M376" i="21" a="1"/>
  <c r="M376" i="21" s="1"/>
  <c r="N376" i="21" a="1"/>
  <c r="N376" i="21" s="1"/>
  <c r="M377" i="21" a="1"/>
  <c r="M377" i="21" s="1"/>
  <c r="N377" i="21" a="1"/>
  <c r="N377" i="21" s="1"/>
  <c r="M378" i="21" a="1"/>
  <c r="M378" i="21" s="1"/>
  <c r="N378" i="21" a="1"/>
  <c r="N378" i="21" s="1"/>
  <c r="M379" i="21" a="1"/>
  <c r="M379" i="21" s="1"/>
  <c r="N379" i="21" a="1"/>
  <c r="N379" i="21" s="1"/>
  <c r="M380" i="21" a="1"/>
  <c r="M380" i="21" s="1"/>
  <c r="N380" i="21" a="1"/>
  <c r="N380" i="21" s="1"/>
  <c r="M381" i="21" a="1"/>
  <c r="M381" i="21" s="1"/>
  <c r="N381" i="21" a="1"/>
  <c r="N381" i="21" s="1"/>
  <c r="M382" i="21" a="1"/>
  <c r="M382" i="21" s="1"/>
  <c r="N382" i="21" a="1"/>
  <c r="N382" i="21" s="1"/>
  <c r="M383" i="21" a="1"/>
  <c r="M383" i="21" s="1"/>
  <c r="N383" i="21" a="1"/>
  <c r="N383" i="21" s="1"/>
  <c r="M384" i="21" a="1"/>
  <c r="M384" i="21" s="1"/>
  <c r="N384" i="21" a="1"/>
  <c r="N384" i="21" s="1"/>
  <c r="M385" i="21" a="1"/>
  <c r="M385" i="21" s="1"/>
  <c r="N385" i="21" a="1"/>
  <c r="N385" i="21" s="1"/>
  <c r="M386" i="21" a="1"/>
  <c r="M386" i="21" s="1"/>
  <c r="N386" i="21" a="1"/>
  <c r="N386" i="21" s="1"/>
  <c r="M387" i="21" a="1"/>
  <c r="M387" i="21" s="1"/>
  <c r="N387" i="21" a="1"/>
  <c r="N387" i="21" s="1"/>
  <c r="M388" i="21" a="1"/>
  <c r="M388" i="21" s="1"/>
  <c r="N388" i="21" a="1"/>
  <c r="N388" i="21" s="1"/>
  <c r="M389" i="21" a="1"/>
  <c r="M389" i="21" s="1"/>
  <c r="N389" i="21" a="1"/>
  <c r="N389" i="21" s="1"/>
  <c r="M390" i="21" a="1"/>
  <c r="M390" i="21" s="1"/>
  <c r="N390" i="21" a="1"/>
  <c r="N390" i="21" s="1"/>
  <c r="M391" i="21" a="1"/>
  <c r="M391" i="21" s="1"/>
  <c r="N391" i="21" a="1"/>
  <c r="N391" i="21" s="1"/>
  <c r="M392" i="21" a="1"/>
  <c r="M392" i="21" s="1"/>
  <c r="N392" i="21" a="1"/>
  <c r="N392" i="21" s="1"/>
  <c r="M393" i="21" a="1"/>
  <c r="M393" i="21" s="1"/>
  <c r="N393" i="21" a="1"/>
  <c r="N393" i="21" s="1"/>
  <c r="M394" i="21" a="1"/>
  <c r="M394" i="21" s="1"/>
  <c r="N394" i="21" a="1"/>
  <c r="N394" i="21" s="1"/>
  <c r="M395" i="21" a="1"/>
  <c r="M395" i="21" s="1"/>
  <c r="N395" i="21" a="1"/>
  <c r="N395" i="21" s="1"/>
  <c r="M396" i="21" a="1"/>
  <c r="M396" i="21" s="1"/>
  <c r="N396" i="21" a="1"/>
  <c r="N396" i="21" s="1"/>
  <c r="M397" i="21" a="1"/>
  <c r="M397" i="21" s="1"/>
  <c r="N397" i="21" a="1"/>
  <c r="N397" i="21" s="1"/>
  <c r="M398" i="21" a="1"/>
  <c r="M398" i="21" s="1"/>
  <c r="N398" i="21" a="1"/>
  <c r="N398" i="21" s="1"/>
  <c r="M399" i="21" a="1"/>
  <c r="M399" i="21" s="1"/>
  <c r="N399" i="21" a="1"/>
  <c r="N399" i="21" s="1"/>
  <c r="M400" i="21" a="1"/>
  <c r="M400" i="21" s="1"/>
  <c r="N400" i="21" a="1"/>
  <c r="N400" i="21" s="1"/>
  <c r="M401" i="21" a="1"/>
  <c r="M401" i="21" s="1"/>
  <c r="N401" i="21" a="1"/>
  <c r="N401" i="21" s="1"/>
  <c r="M402" i="21" a="1"/>
  <c r="M402" i="21" s="1"/>
  <c r="N402" i="21" a="1"/>
  <c r="N402" i="21" s="1"/>
  <c r="M403" i="21" a="1"/>
  <c r="M403" i="21" s="1"/>
  <c r="N403" i="21" a="1"/>
  <c r="N403" i="21" s="1"/>
  <c r="M404" i="21" a="1"/>
  <c r="M404" i="21" s="1"/>
  <c r="N404" i="21" a="1"/>
  <c r="N404" i="21" s="1"/>
  <c r="M405" i="21" a="1"/>
  <c r="M405" i="21" s="1"/>
  <c r="N405" i="21" a="1"/>
  <c r="N405" i="21" s="1"/>
  <c r="M406" i="21" a="1"/>
  <c r="M406" i="21" s="1"/>
  <c r="N406" i="21" a="1"/>
  <c r="N406" i="21" s="1"/>
  <c r="M407" i="21" a="1"/>
  <c r="M407" i="21" s="1"/>
  <c r="N407" i="21" a="1"/>
  <c r="N407" i="21" s="1"/>
  <c r="M408" i="21" a="1"/>
  <c r="M408" i="21" s="1"/>
  <c r="N408" i="21" a="1"/>
  <c r="N408" i="21" s="1"/>
  <c r="M409" i="21" a="1"/>
  <c r="M409" i="21" s="1"/>
  <c r="N409" i="21" a="1"/>
  <c r="N409" i="21" s="1"/>
  <c r="M410" i="21" a="1"/>
  <c r="M410" i="21" s="1"/>
  <c r="N410" i="21" a="1"/>
  <c r="N410" i="21" s="1"/>
  <c r="M411" i="21" a="1"/>
  <c r="M411" i="21" s="1"/>
  <c r="N411" i="21" a="1"/>
  <c r="N411" i="21" s="1"/>
  <c r="M412" i="21" a="1"/>
  <c r="M412" i="21" s="1"/>
  <c r="N412" i="21" a="1"/>
  <c r="N412" i="21" s="1"/>
  <c r="M413" i="21" a="1"/>
  <c r="M413" i="21" s="1"/>
  <c r="N413" i="21" a="1"/>
  <c r="N413" i="21" s="1"/>
  <c r="M414" i="21" a="1"/>
  <c r="M414" i="21" s="1"/>
  <c r="N414" i="21" a="1"/>
  <c r="N414" i="21" s="1"/>
  <c r="M415" i="21" a="1"/>
  <c r="M415" i="21" s="1"/>
  <c r="N415" i="21" a="1"/>
  <c r="N415" i="21" s="1"/>
  <c r="M416" i="21" a="1"/>
  <c r="M416" i="21" s="1"/>
  <c r="N416" i="21" a="1"/>
  <c r="N416" i="21" s="1"/>
  <c r="M417" i="21" a="1"/>
  <c r="M417" i="21" s="1"/>
  <c r="N417" i="21" a="1"/>
  <c r="N417" i="21" s="1"/>
  <c r="M418" i="21" a="1"/>
  <c r="M418" i="21" s="1"/>
  <c r="N418" i="21" a="1"/>
  <c r="N418" i="21" s="1"/>
  <c r="M419" i="21" a="1"/>
  <c r="M419" i="21" s="1"/>
  <c r="N419" i="21" a="1"/>
  <c r="N419" i="21" s="1"/>
  <c r="M420" i="21" a="1"/>
  <c r="M420" i="21" s="1"/>
  <c r="N420" i="21" a="1"/>
  <c r="N420" i="21" s="1"/>
  <c r="M421" i="21" a="1"/>
  <c r="M421" i="21" s="1"/>
  <c r="N421" i="21" a="1"/>
  <c r="N421" i="21" s="1"/>
  <c r="M422" i="21" a="1"/>
  <c r="M422" i="21" s="1"/>
  <c r="N422" i="21" a="1"/>
  <c r="N422" i="21" s="1"/>
  <c r="M423" i="21" a="1"/>
  <c r="M423" i="21" s="1"/>
  <c r="N423" i="21" a="1"/>
  <c r="N423" i="21" s="1"/>
  <c r="M424" i="21" a="1"/>
  <c r="M424" i="21" s="1"/>
  <c r="N424" i="21" a="1"/>
  <c r="N424" i="21" s="1"/>
  <c r="M425" i="21" a="1"/>
  <c r="M425" i="21" s="1"/>
  <c r="N425" i="21" a="1"/>
  <c r="N425" i="21" s="1"/>
  <c r="M426" i="21" a="1"/>
  <c r="M426" i="21" s="1"/>
  <c r="N426" i="21" a="1"/>
  <c r="N426" i="21" s="1"/>
  <c r="M427" i="21" a="1"/>
  <c r="M427" i="21" s="1"/>
  <c r="N427" i="21" a="1"/>
  <c r="N427" i="21" s="1"/>
  <c r="M428" i="21" a="1"/>
  <c r="M428" i="21" s="1"/>
  <c r="N428" i="21" a="1"/>
  <c r="N428" i="21" s="1"/>
  <c r="M429" i="21" a="1"/>
  <c r="M429" i="21" s="1"/>
  <c r="N429" i="21" a="1"/>
  <c r="N429" i="21" s="1"/>
  <c r="M430" i="21" a="1"/>
  <c r="M430" i="21" s="1"/>
  <c r="N430" i="21" a="1"/>
  <c r="N430" i="21" s="1"/>
  <c r="M431" i="21" a="1"/>
  <c r="M431" i="21" s="1"/>
  <c r="N431" i="21" a="1"/>
  <c r="N431" i="21" s="1"/>
  <c r="M432" i="21" a="1"/>
  <c r="M432" i="21" s="1"/>
  <c r="N432" i="21" a="1"/>
  <c r="N432" i="21" s="1"/>
  <c r="M433" i="21" a="1"/>
  <c r="M433" i="21" s="1"/>
  <c r="N433" i="21" a="1"/>
  <c r="N433" i="21" s="1"/>
  <c r="M434" i="21" a="1"/>
  <c r="M434" i="21" s="1"/>
  <c r="N434" i="21" a="1"/>
  <c r="N434" i="21" s="1"/>
  <c r="M435" i="21" a="1"/>
  <c r="M435" i="21" s="1"/>
  <c r="N435" i="21" a="1"/>
  <c r="N435" i="21" s="1"/>
  <c r="M436" i="21" a="1"/>
  <c r="M436" i="21" s="1"/>
  <c r="N436" i="21" a="1"/>
  <c r="N436" i="21" s="1"/>
  <c r="M437" i="21" a="1"/>
  <c r="M437" i="21" s="1"/>
  <c r="N437" i="21" a="1"/>
  <c r="N437" i="21" s="1"/>
  <c r="M438" i="21" a="1"/>
  <c r="M438" i="21" s="1"/>
  <c r="N438" i="21" a="1"/>
  <c r="N438" i="21" s="1"/>
  <c r="M439" i="21" a="1"/>
  <c r="M439" i="21" s="1"/>
  <c r="N439" i="21" a="1"/>
  <c r="N439" i="21" s="1"/>
  <c r="M440" i="21" a="1"/>
  <c r="M440" i="21" s="1"/>
  <c r="N440" i="21" a="1"/>
  <c r="N440" i="21" s="1"/>
  <c r="M441" i="21" a="1"/>
  <c r="M441" i="21" s="1"/>
  <c r="N441" i="21" a="1"/>
  <c r="N441" i="21" s="1"/>
  <c r="M442" i="21" a="1"/>
  <c r="M442" i="21" s="1"/>
  <c r="N442" i="21" a="1"/>
  <c r="N442" i="21" s="1"/>
  <c r="M443" i="21" a="1"/>
  <c r="M443" i="21" s="1"/>
  <c r="N443" i="21" a="1"/>
  <c r="N443" i="21" s="1"/>
  <c r="M444" i="21" a="1"/>
  <c r="M444" i="21" s="1"/>
  <c r="N444" i="21" a="1"/>
  <c r="N444" i="21" s="1"/>
  <c r="M445" i="21" a="1"/>
  <c r="M445" i="21" s="1"/>
  <c r="N445" i="21" a="1"/>
  <c r="N445" i="21" s="1"/>
  <c r="M446" i="21" a="1"/>
  <c r="M446" i="21" s="1"/>
  <c r="N446" i="21" a="1"/>
  <c r="N446" i="21" s="1"/>
  <c r="M447" i="21" a="1"/>
  <c r="M447" i="21" s="1"/>
  <c r="N447" i="21" a="1"/>
  <c r="N447" i="21" s="1"/>
  <c r="M448" i="21" a="1"/>
  <c r="M448" i="21" s="1"/>
  <c r="N448" i="21" a="1"/>
  <c r="N448" i="21" s="1"/>
  <c r="M449" i="21" a="1"/>
  <c r="M449" i="21" s="1"/>
  <c r="N449" i="21" a="1"/>
  <c r="N449" i="21" s="1"/>
  <c r="M450" i="21" a="1"/>
  <c r="M450" i="21" s="1"/>
  <c r="N450" i="21" a="1"/>
  <c r="N450" i="21" s="1"/>
  <c r="M451" i="21" a="1"/>
  <c r="M451" i="21" s="1"/>
  <c r="N451" i="21" a="1"/>
  <c r="N451" i="21" s="1"/>
  <c r="M452" i="21" a="1"/>
  <c r="M452" i="21" s="1"/>
  <c r="N452" i="21" a="1"/>
  <c r="N452" i="21" s="1"/>
  <c r="M453" i="21" a="1"/>
  <c r="M453" i="21" s="1"/>
  <c r="N453" i="21" a="1"/>
  <c r="N453" i="21" s="1"/>
  <c r="M454" i="21" a="1"/>
  <c r="M454" i="21" s="1"/>
  <c r="N454" i="21" a="1"/>
  <c r="N454" i="21" s="1"/>
  <c r="M455" i="21" a="1"/>
  <c r="M455" i="21" s="1"/>
  <c r="N455" i="21" a="1"/>
  <c r="N455" i="21" s="1"/>
  <c r="M456" i="21" a="1"/>
  <c r="M456" i="21" s="1"/>
  <c r="N456" i="21" a="1"/>
  <c r="N456" i="21" s="1"/>
  <c r="M457" i="21" a="1"/>
  <c r="M457" i="21" s="1"/>
  <c r="N457" i="21" a="1"/>
  <c r="N457" i="21" s="1"/>
  <c r="M458" i="21" a="1"/>
  <c r="M458" i="21" s="1"/>
  <c r="N458" i="21" a="1"/>
  <c r="N458" i="21" s="1"/>
  <c r="M459" i="21" a="1"/>
  <c r="M459" i="21" s="1"/>
  <c r="N459" i="21" a="1"/>
  <c r="N459" i="21" s="1"/>
  <c r="M460" i="21" a="1"/>
  <c r="M460" i="21" s="1"/>
  <c r="N460" i="21" a="1"/>
  <c r="N460" i="21" s="1"/>
  <c r="M461" i="21" a="1"/>
  <c r="M461" i="21" s="1"/>
  <c r="N461" i="21" a="1"/>
  <c r="N461" i="21" s="1"/>
  <c r="M462" i="21" a="1"/>
  <c r="M462" i="21" s="1"/>
  <c r="N462" i="21" a="1"/>
  <c r="N462" i="21" s="1"/>
  <c r="M463" i="21" a="1"/>
  <c r="M463" i="21" s="1"/>
  <c r="N463" i="21" a="1"/>
  <c r="N463" i="21" s="1"/>
  <c r="M464" i="21" a="1"/>
  <c r="M464" i="21" s="1"/>
  <c r="N464" i="21" a="1"/>
  <c r="N464" i="21" s="1"/>
  <c r="M465" i="21" a="1"/>
  <c r="M465" i="21" s="1"/>
  <c r="N465" i="21" a="1"/>
  <c r="N465" i="21" s="1"/>
  <c r="M466" i="21" a="1"/>
  <c r="M466" i="21" s="1"/>
  <c r="N466" i="21" a="1"/>
  <c r="N466" i="21" s="1"/>
  <c r="M467" i="21" a="1"/>
  <c r="M467" i="21" s="1"/>
  <c r="N467" i="21" a="1"/>
  <c r="N467" i="21" s="1"/>
  <c r="M468" i="21" a="1"/>
  <c r="M468" i="21" s="1"/>
  <c r="N468" i="21" a="1"/>
  <c r="N468" i="21" s="1"/>
  <c r="M469" i="21" a="1"/>
  <c r="M469" i="21" s="1"/>
  <c r="N469" i="21" a="1"/>
  <c r="N469" i="21" s="1"/>
  <c r="M470" i="21" a="1"/>
  <c r="M470" i="21" s="1"/>
  <c r="N470" i="21" a="1"/>
  <c r="N470" i="21" s="1"/>
  <c r="M471" i="21" a="1"/>
  <c r="M471" i="21" s="1"/>
  <c r="N471" i="21" a="1"/>
  <c r="N471" i="21" s="1"/>
  <c r="M472" i="21" a="1"/>
  <c r="M472" i="21" s="1"/>
  <c r="N472" i="21" a="1"/>
  <c r="N472" i="21" s="1"/>
  <c r="M473" i="21" a="1"/>
  <c r="M473" i="21" s="1"/>
  <c r="N473" i="21" a="1"/>
  <c r="N473" i="21" s="1"/>
  <c r="M474" i="21" a="1"/>
  <c r="M474" i="21" s="1"/>
  <c r="N474" i="21" a="1"/>
  <c r="N474" i="21" s="1"/>
  <c r="M475" i="21" a="1"/>
  <c r="M475" i="21" s="1"/>
  <c r="N475" i="21" a="1"/>
  <c r="N475" i="21" s="1"/>
  <c r="M476" i="21" a="1"/>
  <c r="M476" i="21" s="1"/>
  <c r="N476" i="21" a="1"/>
  <c r="N476" i="21" s="1"/>
  <c r="M477" i="21" a="1"/>
  <c r="M477" i="21" s="1"/>
  <c r="N477" i="21" a="1"/>
  <c r="N477" i="21" s="1"/>
  <c r="M478" i="21" a="1"/>
  <c r="M478" i="21" s="1"/>
  <c r="N478" i="21" a="1"/>
  <c r="N478" i="21" s="1"/>
  <c r="M479" i="21" a="1"/>
  <c r="M479" i="21" s="1"/>
  <c r="N479" i="21" a="1"/>
  <c r="N479" i="21" s="1"/>
  <c r="M480" i="21" a="1"/>
  <c r="M480" i="21" s="1"/>
  <c r="N480" i="21" a="1"/>
  <c r="N480" i="21" s="1"/>
  <c r="M481" i="21" a="1"/>
  <c r="M481" i="21" s="1"/>
  <c r="N481" i="21" a="1"/>
  <c r="N481" i="21" s="1"/>
  <c r="M482" i="21" a="1"/>
  <c r="M482" i="21" s="1"/>
  <c r="N482" i="21" a="1"/>
  <c r="N482" i="21" s="1"/>
  <c r="M483" i="21" a="1"/>
  <c r="M483" i="21" s="1"/>
  <c r="N483" i="21" a="1"/>
  <c r="N483" i="21" s="1"/>
  <c r="M484" i="21" a="1"/>
  <c r="M484" i="21" s="1"/>
  <c r="N484" i="21" a="1"/>
  <c r="N484" i="21" s="1"/>
  <c r="M485" i="21" a="1"/>
  <c r="M485" i="21" s="1"/>
  <c r="N485" i="21" a="1"/>
  <c r="N485" i="21" s="1"/>
  <c r="M486" i="21" a="1"/>
  <c r="M486" i="21" s="1"/>
  <c r="N486" i="21" a="1"/>
  <c r="N486" i="21" s="1"/>
  <c r="M487" i="21" a="1"/>
  <c r="M487" i="21" s="1"/>
  <c r="N487" i="21" a="1"/>
  <c r="N487" i="21" s="1"/>
  <c r="M488" i="21" a="1"/>
  <c r="M488" i="21" s="1"/>
  <c r="N488" i="21" a="1"/>
  <c r="N488" i="21" s="1"/>
  <c r="M489" i="21" a="1"/>
  <c r="M489" i="21" s="1"/>
  <c r="N489" i="21" a="1"/>
  <c r="N489" i="21" s="1"/>
  <c r="M490" i="21" a="1"/>
  <c r="M490" i="21" s="1"/>
  <c r="N490" i="21" a="1"/>
  <c r="N490" i="21" s="1"/>
  <c r="M491" i="21" a="1"/>
  <c r="M491" i="21" s="1"/>
  <c r="N491" i="21" a="1"/>
  <c r="N491" i="21" s="1"/>
  <c r="M492" i="21" a="1"/>
  <c r="M492" i="21" s="1"/>
  <c r="N492" i="21" a="1"/>
  <c r="N492" i="21" s="1"/>
  <c r="M493" i="21" a="1"/>
  <c r="M493" i="21" s="1"/>
  <c r="N493" i="21" a="1"/>
  <c r="N493" i="21" s="1"/>
  <c r="M494" i="21" a="1"/>
  <c r="M494" i="21" s="1"/>
  <c r="N494" i="21" a="1"/>
  <c r="N494" i="21" s="1"/>
  <c r="M495" i="21" a="1"/>
  <c r="M495" i="21" s="1"/>
  <c r="N495" i="21" a="1"/>
  <c r="N495" i="21" s="1"/>
  <c r="M496" i="21" a="1"/>
  <c r="M496" i="21" s="1"/>
  <c r="N496" i="21" a="1"/>
  <c r="N496" i="21" s="1"/>
  <c r="M497" i="21" a="1"/>
  <c r="M497" i="21" s="1"/>
  <c r="N497" i="21" a="1"/>
  <c r="N497" i="21" s="1"/>
  <c r="M498" i="21" a="1"/>
  <c r="M498" i="21" s="1"/>
  <c r="N498" i="21" a="1"/>
  <c r="N498" i="21" s="1"/>
  <c r="M499" i="21" a="1"/>
  <c r="M499" i="21" s="1"/>
  <c r="N499" i="21" a="1"/>
  <c r="N499" i="21" s="1"/>
  <c r="M500" i="21" a="1"/>
  <c r="M500" i="21" s="1"/>
  <c r="N500" i="21" a="1"/>
  <c r="N500" i="21" s="1"/>
  <c r="M501" i="21" a="1"/>
  <c r="M501" i="21" s="1"/>
  <c r="N501" i="21" a="1"/>
  <c r="N501" i="21" s="1"/>
  <c r="M502" i="21" a="1"/>
  <c r="M502" i="21" s="1"/>
  <c r="N502" i="21" a="1"/>
  <c r="N502" i="21" s="1"/>
  <c r="M503" i="21" a="1"/>
  <c r="M503" i="21" s="1"/>
  <c r="N503" i="21" a="1"/>
  <c r="N503" i="21" s="1"/>
  <c r="M504" i="21" a="1"/>
  <c r="M504" i="21" s="1"/>
  <c r="N504" i="21" a="1"/>
  <c r="N504" i="21" s="1"/>
  <c r="M505" i="21" a="1"/>
  <c r="M505" i="21" s="1"/>
  <c r="N505" i="21" a="1"/>
  <c r="N505" i="21" s="1"/>
  <c r="M506" i="21" a="1"/>
  <c r="M506" i="21" s="1"/>
  <c r="N506" i="21" a="1"/>
  <c r="N506" i="21" s="1"/>
  <c r="M507" i="21" a="1"/>
  <c r="M507" i="21" s="1"/>
  <c r="N507" i="21" a="1"/>
  <c r="N507" i="21" s="1"/>
  <c r="M508" i="21" a="1"/>
  <c r="M508" i="21" s="1"/>
  <c r="N508" i="21" a="1"/>
  <c r="N508" i="21" s="1"/>
  <c r="M509" i="21" a="1"/>
  <c r="M509" i="21" s="1"/>
  <c r="N509" i="21" a="1"/>
  <c r="N509" i="21" s="1"/>
  <c r="M510" i="21" a="1"/>
  <c r="M510" i="21" s="1"/>
  <c r="N510" i="21" a="1"/>
  <c r="N510" i="21" s="1"/>
  <c r="M511" i="21" a="1"/>
  <c r="M511" i="21" s="1"/>
  <c r="N511" i="21" a="1"/>
  <c r="N511" i="21" s="1"/>
  <c r="M512" i="21" a="1"/>
  <c r="M512" i="21" s="1"/>
  <c r="N512" i="21" a="1"/>
  <c r="N512" i="21" s="1"/>
  <c r="M513" i="21" a="1"/>
  <c r="M513" i="21" s="1"/>
  <c r="N513" i="21" a="1"/>
  <c r="N513" i="21" s="1"/>
  <c r="M514" i="21" a="1"/>
  <c r="M514" i="21" s="1"/>
  <c r="N514" i="21" a="1"/>
  <c r="N514" i="21" s="1"/>
  <c r="M515" i="21" a="1"/>
  <c r="M515" i="21" s="1"/>
  <c r="N515" i="21" a="1"/>
  <c r="N515" i="21" s="1"/>
  <c r="M516" i="21" a="1"/>
  <c r="M516" i="21" s="1"/>
  <c r="N516" i="21" a="1"/>
  <c r="N516" i="21" s="1"/>
  <c r="M517" i="21" a="1"/>
  <c r="M517" i="21" s="1"/>
  <c r="N517" i="21" a="1"/>
  <c r="N517" i="21" s="1"/>
  <c r="M518" i="21" a="1"/>
  <c r="M518" i="21" s="1"/>
  <c r="N518" i="21" a="1"/>
  <c r="N518" i="21" s="1"/>
  <c r="M519" i="21" a="1"/>
  <c r="M519" i="21" s="1"/>
  <c r="N519" i="21" a="1"/>
  <c r="N519" i="21" s="1"/>
  <c r="M520" i="21" a="1"/>
  <c r="M520" i="21" s="1"/>
  <c r="N520" i="21" a="1"/>
  <c r="N520" i="21" s="1"/>
  <c r="M521" i="21" a="1"/>
  <c r="M521" i="21" s="1"/>
  <c r="N521" i="21" a="1"/>
  <c r="N521" i="21" s="1"/>
  <c r="M522" i="21" a="1"/>
  <c r="M522" i="21" s="1"/>
  <c r="N522" i="21" a="1"/>
  <c r="N522" i="21" s="1"/>
  <c r="M523" i="21" a="1"/>
  <c r="M523" i="21" s="1"/>
  <c r="N523" i="21" a="1"/>
  <c r="N523" i="21" s="1"/>
  <c r="M524" i="21" a="1"/>
  <c r="M524" i="21" s="1"/>
  <c r="N524" i="21" a="1"/>
  <c r="N524" i="21" s="1"/>
  <c r="M525" i="21" a="1"/>
  <c r="M525" i="21" s="1"/>
  <c r="N525" i="21" a="1"/>
  <c r="N525" i="21" s="1"/>
  <c r="M526" i="21" a="1"/>
  <c r="M526" i="21" s="1"/>
  <c r="N526" i="21" a="1"/>
  <c r="N526" i="21" s="1"/>
  <c r="M527" i="21" a="1"/>
  <c r="M527" i="21" s="1"/>
  <c r="N527" i="21" a="1"/>
  <c r="N527" i="21" s="1"/>
  <c r="M528" i="21" a="1"/>
  <c r="M528" i="21" s="1"/>
  <c r="N528" i="21" a="1"/>
  <c r="N528" i="21" s="1"/>
  <c r="M529" i="21" a="1"/>
  <c r="M529" i="21" s="1"/>
  <c r="N529" i="21" a="1"/>
  <c r="N529" i="21" s="1"/>
  <c r="M530" i="21" a="1"/>
  <c r="M530" i="21" s="1"/>
  <c r="N530" i="21" a="1"/>
  <c r="N530" i="21" s="1"/>
  <c r="M531" i="21" a="1"/>
  <c r="M531" i="21" s="1"/>
  <c r="N531" i="21" a="1"/>
  <c r="N531" i="21" s="1"/>
  <c r="M532" i="21" a="1"/>
  <c r="M532" i="21" s="1"/>
  <c r="N532" i="21" a="1"/>
  <c r="N532" i="21" s="1"/>
  <c r="M533" i="21" a="1"/>
  <c r="M533" i="21" s="1"/>
  <c r="N533" i="21" a="1"/>
  <c r="N533" i="21" s="1"/>
  <c r="M534" i="21" a="1"/>
  <c r="M534" i="21" s="1"/>
  <c r="N534" i="21" a="1"/>
  <c r="N534" i="21" s="1"/>
  <c r="M535" i="21" a="1"/>
  <c r="M535" i="21" s="1"/>
  <c r="N535" i="21" a="1"/>
  <c r="N535" i="21" s="1"/>
  <c r="M536" i="21" a="1"/>
  <c r="M536" i="21" s="1"/>
  <c r="N536" i="21" a="1"/>
  <c r="N536" i="21" s="1"/>
  <c r="M537" i="21" a="1"/>
  <c r="M537" i="21" s="1"/>
  <c r="N537" i="21" a="1"/>
  <c r="N537" i="21" s="1"/>
  <c r="M538" i="21" a="1"/>
  <c r="M538" i="21" s="1"/>
  <c r="N538" i="21" a="1"/>
  <c r="N538" i="21" s="1"/>
  <c r="M539" i="21" a="1"/>
  <c r="M539" i="21" s="1"/>
  <c r="N539" i="21" a="1"/>
  <c r="N539" i="21" s="1"/>
  <c r="M540" i="21" a="1"/>
  <c r="M540" i="21" s="1"/>
  <c r="N540" i="21" a="1"/>
  <c r="N540" i="21" s="1"/>
  <c r="M541" i="21" a="1"/>
  <c r="M541" i="21" s="1"/>
  <c r="N541" i="21" a="1"/>
  <c r="N541" i="21" s="1"/>
  <c r="M542" i="21" a="1"/>
  <c r="M542" i="21" s="1"/>
  <c r="N542" i="21" a="1"/>
  <c r="N542" i="21" s="1"/>
  <c r="M543" i="21" a="1"/>
  <c r="M543" i="21" s="1"/>
  <c r="N543" i="21" a="1"/>
  <c r="N543" i="21" s="1"/>
  <c r="M544" i="21" a="1"/>
  <c r="M544" i="21" s="1"/>
  <c r="N544" i="21" a="1"/>
  <c r="N544" i="21" s="1"/>
  <c r="M545" i="21" a="1"/>
  <c r="M545" i="21" s="1"/>
  <c r="N545" i="21" a="1"/>
  <c r="N545" i="21" s="1"/>
  <c r="M546" i="21" a="1"/>
  <c r="M546" i="21" s="1"/>
  <c r="N546" i="21" a="1"/>
  <c r="N546" i="21" s="1"/>
  <c r="M547" i="21" a="1"/>
  <c r="M547" i="21" s="1"/>
  <c r="N547" i="21" a="1"/>
  <c r="N547" i="21" s="1"/>
  <c r="M548" i="21" a="1"/>
  <c r="M548" i="21" s="1"/>
  <c r="N548" i="21" a="1"/>
  <c r="N548" i="21" s="1"/>
  <c r="M549" i="21" a="1"/>
  <c r="M549" i="21" s="1"/>
  <c r="N549" i="21" a="1"/>
  <c r="N549" i="21" s="1"/>
  <c r="M550" i="21" a="1"/>
  <c r="M550" i="21" s="1"/>
  <c r="N550" i="21" a="1"/>
  <c r="N550" i="21" s="1"/>
  <c r="M551" i="21" a="1"/>
  <c r="M551" i="21" s="1"/>
  <c r="N551" i="21" a="1"/>
  <c r="N551" i="21" s="1"/>
  <c r="M552" i="21" a="1"/>
  <c r="M552" i="21" s="1"/>
  <c r="N552" i="21" a="1"/>
  <c r="N552" i="21" s="1"/>
  <c r="M553" i="21" a="1"/>
  <c r="M553" i="21" s="1"/>
  <c r="N553" i="21" a="1"/>
  <c r="N553" i="21" s="1"/>
  <c r="M554" i="21" a="1"/>
  <c r="M554" i="21" s="1"/>
  <c r="N554" i="21" a="1"/>
  <c r="N554" i="21" s="1"/>
  <c r="M555" i="21" a="1"/>
  <c r="M555" i="21" s="1"/>
  <c r="N555" i="21" a="1"/>
  <c r="N555" i="21" s="1"/>
  <c r="M556" i="21" a="1"/>
  <c r="M556" i="21" s="1"/>
  <c r="N556" i="21" a="1"/>
  <c r="N556" i="21" s="1"/>
  <c r="M557" i="21" a="1"/>
  <c r="M557" i="21" s="1"/>
  <c r="N557" i="21" a="1"/>
  <c r="N557" i="21" s="1"/>
  <c r="M558" i="21" a="1"/>
  <c r="M558" i="21" s="1"/>
  <c r="N558" i="21" a="1"/>
  <c r="N558" i="21" s="1"/>
  <c r="M559" i="21" a="1"/>
  <c r="M559" i="21" s="1"/>
  <c r="N559" i="21" a="1"/>
  <c r="N559" i="21" s="1"/>
  <c r="M560" i="21" a="1"/>
  <c r="M560" i="21" s="1"/>
  <c r="N560" i="21" a="1"/>
  <c r="N560" i="21" s="1"/>
  <c r="M561" i="21" a="1"/>
  <c r="M561" i="21" s="1"/>
  <c r="N561" i="21" a="1"/>
  <c r="N561" i="21" s="1"/>
  <c r="M562" i="21" a="1"/>
  <c r="M562" i="21" s="1"/>
  <c r="N562" i="21" a="1"/>
  <c r="N562" i="21" s="1"/>
  <c r="M563" i="21" a="1"/>
  <c r="M563" i="21" s="1"/>
  <c r="N563" i="21" a="1"/>
  <c r="N563" i="21" s="1"/>
  <c r="M564" i="21" a="1"/>
  <c r="M564" i="21" s="1"/>
  <c r="N564" i="21" a="1"/>
  <c r="N564" i="21" s="1"/>
  <c r="M565" i="21" a="1"/>
  <c r="M565" i="21" s="1"/>
  <c r="N565" i="21" a="1"/>
  <c r="N565" i="21" s="1"/>
  <c r="M566" i="21" a="1"/>
  <c r="M566" i="21" s="1"/>
  <c r="N566" i="21" a="1"/>
  <c r="N566" i="21" s="1"/>
  <c r="M567" i="21" a="1"/>
  <c r="M567" i="21" s="1"/>
  <c r="N567" i="21" a="1"/>
  <c r="N567" i="21" s="1"/>
  <c r="M568" i="21" a="1"/>
  <c r="M568" i="21" s="1"/>
  <c r="N568" i="21" a="1"/>
  <c r="N568" i="21" s="1"/>
  <c r="M569" i="21" a="1"/>
  <c r="M569" i="21" s="1"/>
  <c r="N569" i="21" a="1"/>
  <c r="N569" i="21" s="1"/>
  <c r="M570" i="21" a="1"/>
  <c r="M570" i="21" s="1"/>
  <c r="N570" i="21" a="1"/>
  <c r="N570" i="21" s="1"/>
  <c r="M571" i="21" a="1"/>
  <c r="M571" i="21" s="1"/>
  <c r="N571" i="21" a="1"/>
  <c r="N571" i="21" s="1"/>
  <c r="M572" i="21" a="1"/>
  <c r="M572" i="21" s="1"/>
  <c r="N572" i="21" a="1"/>
  <c r="N572" i="21" s="1"/>
  <c r="M573" i="21" a="1"/>
  <c r="M573" i="21" s="1"/>
  <c r="N573" i="21" a="1"/>
  <c r="N573" i="21" s="1"/>
  <c r="M574" i="21" a="1"/>
  <c r="M574" i="21" s="1"/>
  <c r="N574" i="21" a="1"/>
  <c r="N574" i="21" s="1"/>
  <c r="M575" i="21" a="1"/>
  <c r="M575" i="21" s="1"/>
  <c r="N575" i="21" a="1"/>
  <c r="N575" i="21" s="1"/>
  <c r="M576" i="21" a="1"/>
  <c r="M576" i="21" s="1"/>
  <c r="N576" i="21" a="1"/>
  <c r="N576" i="21" s="1"/>
  <c r="M577" i="21" a="1"/>
  <c r="M577" i="21" s="1"/>
  <c r="N577" i="21" a="1"/>
  <c r="N577" i="21" s="1"/>
  <c r="M578" i="21" a="1"/>
  <c r="M578" i="21" s="1"/>
  <c r="N578" i="21" a="1"/>
  <c r="N578" i="21" s="1"/>
  <c r="M579" i="21" a="1"/>
  <c r="M579" i="21" s="1"/>
  <c r="N579" i="21" a="1"/>
  <c r="N579" i="21" s="1"/>
  <c r="M580" i="21" a="1"/>
  <c r="M580" i="21" s="1"/>
  <c r="N580" i="21" a="1"/>
  <c r="N580" i="21" s="1"/>
  <c r="M581" i="21" a="1"/>
  <c r="M581" i="21" s="1"/>
  <c r="N581" i="21" a="1"/>
  <c r="N581" i="21" s="1"/>
  <c r="M582" i="21" a="1"/>
  <c r="M582" i="21" s="1"/>
  <c r="N582" i="21" a="1"/>
  <c r="N582" i="21" s="1"/>
  <c r="M583" i="21" a="1"/>
  <c r="M583" i="21" s="1"/>
  <c r="N583" i="21" a="1"/>
  <c r="N583" i="21" s="1"/>
  <c r="M584" i="21" a="1"/>
  <c r="M584" i="21" s="1"/>
  <c r="N584" i="21" a="1"/>
  <c r="N584" i="21" s="1"/>
  <c r="M585" i="21" a="1"/>
  <c r="M585" i="21" s="1"/>
  <c r="N585" i="21" a="1"/>
  <c r="N585" i="21" s="1"/>
  <c r="M586" i="21" a="1"/>
  <c r="M586" i="21" s="1"/>
  <c r="N586" i="21" a="1"/>
  <c r="N586" i="21" s="1"/>
  <c r="M587" i="21" a="1"/>
  <c r="M587" i="21" s="1"/>
  <c r="N587" i="21" a="1"/>
  <c r="N587" i="21" s="1"/>
  <c r="M588" i="21" a="1"/>
  <c r="M588" i="21" s="1"/>
  <c r="N588" i="21" a="1"/>
  <c r="N588" i="21" s="1"/>
  <c r="M589" i="21" a="1"/>
  <c r="M589" i="21" s="1"/>
  <c r="N589" i="21" a="1"/>
  <c r="N589" i="21" s="1"/>
  <c r="M590" i="21" a="1"/>
  <c r="M590" i="21" s="1"/>
  <c r="N590" i="21" a="1"/>
  <c r="N590" i="21" s="1"/>
  <c r="M591" i="21" a="1"/>
  <c r="M591" i="21" s="1"/>
  <c r="N591" i="21" a="1"/>
  <c r="N591" i="21" s="1"/>
  <c r="M592" i="21" a="1"/>
  <c r="M592" i="21" s="1"/>
  <c r="N592" i="21" a="1"/>
  <c r="N592" i="21" s="1"/>
  <c r="M593" i="21" a="1"/>
  <c r="M593" i="21" s="1"/>
  <c r="N593" i="21" a="1"/>
  <c r="N593" i="21" s="1"/>
  <c r="M594" i="21" a="1"/>
  <c r="M594" i="21" s="1"/>
  <c r="N594" i="21" a="1"/>
  <c r="N594" i="21" s="1"/>
  <c r="M595" i="21" a="1"/>
  <c r="M595" i="21" s="1"/>
  <c r="N595" i="21" a="1"/>
  <c r="N595" i="21" s="1"/>
  <c r="M596" i="21" a="1"/>
  <c r="M596" i="21" s="1"/>
  <c r="N596" i="21" a="1"/>
  <c r="N596" i="21" s="1"/>
  <c r="M597" i="21" a="1"/>
  <c r="M597" i="21" s="1"/>
  <c r="N597" i="21" a="1"/>
  <c r="N597" i="21" s="1"/>
  <c r="M598" i="21" a="1"/>
  <c r="M598" i="21" s="1"/>
  <c r="N598" i="21" a="1"/>
  <c r="N598" i="21" s="1"/>
  <c r="M599" i="21" a="1"/>
  <c r="M599" i="21" s="1"/>
  <c r="N599" i="21" a="1"/>
  <c r="N599" i="21" s="1"/>
  <c r="M600" i="21" a="1"/>
  <c r="M600" i="21" s="1"/>
  <c r="N600" i="21" a="1"/>
  <c r="N600" i="21" s="1"/>
  <c r="M601" i="21" a="1"/>
  <c r="M601" i="21" s="1"/>
  <c r="N601" i="21" a="1"/>
  <c r="N601" i="21" s="1"/>
  <c r="M602" i="21" a="1"/>
  <c r="M602" i="21" s="1"/>
  <c r="N602" i="21" a="1"/>
  <c r="N602" i="21" s="1"/>
  <c r="M603" i="21" a="1"/>
  <c r="M603" i="21" s="1"/>
  <c r="N603" i="21" a="1"/>
  <c r="N603" i="21" s="1"/>
  <c r="M604" i="21" a="1"/>
  <c r="M604" i="21" s="1"/>
  <c r="N604" i="21" a="1"/>
  <c r="N604" i="21" s="1"/>
  <c r="M605" i="21" a="1"/>
  <c r="M605" i="21" s="1"/>
  <c r="N605" i="21" a="1"/>
  <c r="N605" i="21" s="1"/>
  <c r="M606" i="21" a="1"/>
  <c r="M606" i="21" s="1"/>
  <c r="N606" i="21" a="1"/>
  <c r="N606" i="21" s="1"/>
  <c r="M607" i="21" a="1"/>
  <c r="M607" i="21" s="1"/>
  <c r="N607" i="21" a="1"/>
  <c r="N607" i="21" s="1"/>
  <c r="M608" i="21" a="1"/>
  <c r="M608" i="21" s="1"/>
  <c r="N608" i="21" a="1"/>
  <c r="N608" i="21" s="1"/>
  <c r="M609" i="21" a="1"/>
  <c r="M609" i="21" s="1"/>
  <c r="N609" i="21" a="1"/>
  <c r="N609" i="21" s="1"/>
  <c r="M610" i="21" a="1"/>
  <c r="M610" i="21" s="1"/>
  <c r="N610" i="21" a="1"/>
  <c r="N610" i="21" s="1"/>
  <c r="M611" i="21" a="1"/>
  <c r="M611" i="21" s="1"/>
  <c r="N611" i="21" a="1"/>
  <c r="N611" i="21" s="1"/>
  <c r="M612" i="21" a="1"/>
  <c r="M612" i="21" s="1"/>
  <c r="N612" i="21" a="1"/>
  <c r="N612" i="21" s="1"/>
  <c r="M613" i="21" a="1"/>
  <c r="M613" i="21" s="1"/>
  <c r="N613" i="21" a="1"/>
  <c r="N613" i="21" s="1"/>
  <c r="M614" i="21" a="1"/>
  <c r="M614" i="21" s="1"/>
  <c r="N614" i="21" a="1"/>
  <c r="N614" i="21" s="1"/>
  <c r="M615" i="21" a="1"/>
  <c r="M615" i="21" s="1"/>
  <c r="N615" i="21" a="1"/>
  <c r="N615" i="21" s="1"/>
  <c r="M616" i="21" a="1"/>
  <c r="M616" i="21" s="1"/>
  <c r="N616" i="21" a="1"/>
  <c r="N616" i="21" s="1"/>
  <c r="M617" i="21" a="1"/>
  <c r="M617" i="21" s="1"/>
  <c r="N617" i="21" a="1"/>
  <c r="N617" i="21" s="1"/>
  <c r="M618" i="21" a="1"/>
  <c r="M618" i="21" s="1"/>
  <c r="N618" i="21" a="1"/>
  <c r="N618" i="21" s="1"/>
  <c r="M619" i="21" a="1"/>
  <c r="M619" i="21" s="1"/>
  <c r="N619" i="21" a="1"/>
  <c r="N619" i="21" s="1"/>
  <c r="M620" i="21" a="1"/>
  <c r="M620" i="21" s="1"/>
  <c r="N620" i="21" a="1"/>
  <c r="N620" i="21" s="1"/>
  <c r="M621" i="21" a="1"/>
  <c r="M621" i="21" s="1"/>
  <c r="N621" i="21" a="1"/>
  <c r="N621" i="21" s="1"/>
  <c r="M622" i="21" a="1"/>
  <c r="M622" i="21" s="1"/>
  <c r="N622" i="21" a="1"/>
  <c r="N622" i="21" s="1"/>
  <c r="M623" i="21" a="1"/>
  <c r="M623" i="21" s="1"/>
  <c r="N623" i="21" a="1"/>
  <c r="N623" i="21" s="1"/>
  <c r="M624" i="21" a="1"/>
  <c r="M624" i="21" s="1"/>
  <c r="N624" i="21" a="1"/>
  <c r="N624" i="21" s="1"/>
  <c r="M625" i="21" a="1"/>
  <c r="M625" i="21" s="1"/>
  <c r="N625" i="21" a="1"/>
  <c r="N625" i="21" s="1"/>
  <c r="M626" i="21" a="1"/>
  <c r="M626" i="21" s="1"/>
  <c r="N626" i="21" a="1"/>
  <c r="N626" i="21" s="1"/>
  <c r="M627" i="21" a="1"/>
  <c r="M627" i="21" s="1"/>
  <c r="N627" i="21" a="1"/>
  <c r="N627" i="21" s="1"/>
  <c r="M628" i="21" a="1"/>
  <c r="M628" i="21" s="1"/>
  <c r="N628" i="21" a="1"/>
  <c r="N628" i="21" s="1"/>
  <c r="M629" i="21" a="1"/>
  <c r="M629" i="21" s="1"/>
  <c r="N629" i="21" a="1"/>
  <c r="N629" i="21" s="1"/>
  <c r="M630" i="21" a="1"/>
  <c r="M630" i="21" s="1"/>
  <c r="N630" i="21" a="1"/>
  <c r="N630" i="21" s="1"/>
  <c r="M631" i="21" a="1"/>
  <c r="M631" i="21" s="1"/>
  <c r="N631" i="21" a="1"/>
  <c r="N631" i="21" s="1"/>
  <c r="M632" i="21" a="1"/>
  <c r="M632" i="21" s="1"/>
  <c r="N632" i="21" a="1"/>
  <c r="N632" i="21" s="1"/>
  <c r="M633" i="21" a="1"/>
  <c r="M633" i="21" s="1"/>
  <c r="N633" i="21" a="1"/>
  <c r="N633" i="21" s="1"/>
  <c r="M634" i="21" a="1"/>
  <c r="M634" i="21" s="1"/>
  <c r="N634" i="21" a="1"/>
  <c r="N634" i="21" s="1"/>
  <c r="M635" i="21" a="1"/>
  <c r="M635" i="21" s="1"/>
  <c r="N635" i="21" a="1"/>
  <c r="N635" i="21" s="1"/>
  <c r="M636" i="21" a="1"/>
  <c r="M636" i="21" s="1"/>
  <c r="N636" i="21" a="1"/>
  <c r="N636" i="21" s="1"/>
  <c r="M637" i="21" a="1"/>
  <c r="M637" i="21" s="1"/>
  <c r="N637" i="21" a="1"/>
  <c r="N637" i="21" s="1"/>
  <c r="M638" i="21" a="1"/>
  <c r="M638" i="21" s="1"/>
  <c r="N638" i="21" a="1"/>
  <c r="N638" i="21" s="1"/>
  <c r="M639" i="21" a="1"/>
  <c r="M639" i="21" s="1"/>
  <c r="N639" i="21" a="1"/>
  <c r="N639" i="21" s="1"/>
  <c r="M640" i="21" a="1"/>
  <c r="M640" i="21" s="1"/>
  <c r="N640" i="21" a="1"/>
  <c r="N640" i="21" s="1"/>
  <c r="M641" i="21" a="1"/>
  <c r="M641" i="21" s="1"/>
  <c r="N641" i="21" a="1"/>
  <c r="N641" i="21" s="1"/>
  <c r="M642" i="21" a="1"/>
  <c r="M642" i="21" s="1"/>
  <c r="N642" i="21" a="1"/>
  <c r="N642" i="21" s="1"/>
  <c r="M643" i="21" a="1"/>
  <c r="M643" i="21" s="1"/>
  <c r="N643" i="21" a="1"/>
  <c r="N643" i="21" s="1"/>
  <c r="M644" i="21" a="1"/>
  <c r="M644" i="21" s="1"/>
  <c r="N644" i="21" a="1"/>
  <c r="N644" i="21" s="1"/>
  <c r="M645" i="21" a="1"/>
  <c r="M645" i="21" s="1"/>
  <c r="N645" i="21" a="1"/>
  <c r="N645" i="21" s="1"/>
  <c r="M646" i="21" a="1"/>
  <c r="M646" i="21" s="1"/>
  <c r="N646" i="21" a="1"/>
  <c r="N646" i="21" s="1"/>
  <c r="M647" i="21" a="1"/>
  <c r="M647" i="21" s="1"/>
  <c r="N647" i="21" a="1"/>
  <c r="N647" i="21" s="1"/>
  <c r="M648" i="21" a="1"/>
  <c r="M648" i="21" s="1"/>
  <c r="N648" i="21" a="1"/>
  <c r="N648" i="21" s="1"/>
  <c r="M649" i="21" a="1"/>
  <c r="M649" i="21" s="1"/>
  <c r="N649" i="21" a="1"/>
  <c r="N649" i="21" s="1"/>
  <c r="M650" i="21" a="1"/>
  <c r="M650" i="21" s="1"/>
  <c r="N650" i="21" a="1"/>
  <c r="N650" i="21" s="1"/>
  <c r="M651" i="21" a="1"/>
  <c r="M651" i="21" s="1"/>
  <c r="N651" i="21" a="1"/>
  <c r="N651" i="21" s="1"/>
  <c r="M652" i="21" a="1"/>
  <c r="M652" i="21" s="1"/>
  <c r="N652" i="21" a="1"/>
  <c r="N652" i="21" s="1"/>
  <c r="M653" i="21" a="1"/>
  <c r="M653" i="21" s="1"/>
  <c r="N653" i="21" a="1"/>
  <c r="N653" i="21" s="1"/>
  <c r="M654" i="21" a="1"/>
  <c r="M654" i="21" s="1"/>
  <c r="N654" i="21" a="1"/>
  <c r="N654" i="21" s="1"/>
  <c r="M655" i="21" a="1"/>
  <c r="M655" i="21" s="1"/>
  <c r="N655" i="21" a="1"/>
  <c r="N655" i="21" s="1"/>
  <c r="M656" i="21" a="1"/>
  <c r="M656" i="21" s="1"/>
  <c r="N656" i="21" a="1"/>
  <c r="N656" i="21" s="1"/>
  <c r="M657" i="21" a="1"/>
  <c r="M657" i="21" s="1"/>
  <c r="N657" i="21" a="1"/>
  <c r="N657" i="21" s="1"/>
  <c r="M658" i="21" a="1"/>
  <c r="M658" i="21" s="1"/>
  <c r="N658" i="21" a="1"/>
  <c r="N658" i="21" s="1"/>
  <c r="M659" i="21" a="1"/>
  <c r="M659" i="21" s="1"/>
  <c r="N659" i="21" a="1"/>
  <c r="N659" i="21" s="1"/>
  <c r="M660" i="21" a="1"/>
  <c r="M660" i="21" s="1"/>
  <c r="N660" i="21" a="1"/>
  <c r="N660" i="21" s="1"/>
  <c r="M661" i="21" a="1"/>
  <c r="M661" i="21" s="1"/>
  <c r="N661" i="21" a="1"/>
  <c r="N661" i="21" s="1"/>
  <c r="M662" i="21" a="1"/>
  <c r="M662" i="21" s="1"/>
  <c r="N662" i="21" a="1"/>
  <c r="N662" i="21" s="1"/>
  <c r="M663" i="21" a="1"/>
  <c r="M663" i="21" s="1"/>
  <c r="N663" i="21" a="1"/>
  <c r="N663" i="21" s="1"/>
  <c r="M664" i="21" a="1"/>
  <c r="M664" i="21" s="1"/>
  <c r="N664" i="21" a="1"/>
  <c r="N664" i="21" s="1"/>
  <c r="M665" i="21" a="1"/>
  <c r="M665" i="21" s="1"/>
  <c r="N665" i="21" a="1"/>
  <c r="N665" i="21" s="1"/>
  <c r="M666" i="21" a="1"/>
  <c r="M666" i="21" s="1"/>
  <c r="N666" i="21" a="1"/>
  <c r="N666" i="21" s="1"/>
  <c r="M667" i="21" a="1"/>
  <c r="M667" i="21" s="1"/>
  <c r="N667" i="21" a="1"/>
  <c r="N667" i="21" s="1"/>
  <c r="M668" i="21" a="1"/>
  <c r="M668" i="21" s="1"/>
  <c r="N668" i="21" a="1"/>
  <c r="N668" i="21" s="1"/>
  <c r="M669" i="21" a="1"/>
  <c r="M669" i="21" s="1"/>
  <c r="N669" i="21" a="1"/>
  <c r="N669" i="21" s="1"/>
  <c r="M670" i="21" a="1"/>
  <c r="M670" i="21" s="1"/>
  <c r="N670" i="21" a="1"/>
  <c r="N670" i="21" s="1"/>
  <c r="M671" i="21" a="1"/>
  <c r="M671" i="21" s="1"/>
  <c r="N671" i="21" a="1"/>
  <c r="N671" i="21" s="1"/>
  <c r="M672" i="21" a="1"/>
  <c r="M672" i="21" s="1"/>
  <c r="N672" i="21" a="1"/>
  <c r="N672" i="21" s="1"/>
  <c r="M673" i="21" a="1"/>
  <c r="M673" i="21" s="1"/>
  <c r="N673" i="21" a="1"/>
  <c r="N673" i="21" s="1"/>
  <c r="M674" i="21" a="1"/>
  <c r="M674" i="21" s="1"/>
  <c r="N674" i="21" a="1"/>
  <c r="N674" i="21" s="1"/>
  <c r="M675" i="21" a="1"/>
  <c r="M675" i="21" s="1"/>
  <c r="N675" i="21" a="1"/>
  <c r="N675" i="21" s="1"/>
  <c r="M676" i="21" a="1"/>
  <c r="M676" i="21" s="1"/>
  <c r="N676" i="21" a="1"/>
  <c r="N676" i="21" s="1"/>
  <c r="M677" i="21" a="1"/>
  <c r="M677" i="21" s="1"/>
  <c r="N677" i="21" a="1"/>
  <c r="N677" i="21" s="1"/>
  <c r="M678" i="21" a="1"/>
  <c r="M678" i="21" s="1"/>
  <c r="N678" i="21" a="1"/>
  <c r="N678" i="21" s="1"/>
  <c r="M679" i="21" a="1"/>
  <c r="M679" i="21" s="1"/>
  <c r="N679" i="21" a="1"/>
  <c r="N679" i="21" s="1"/>
  <c r="M680" i="21" a="1"/>
  <c r="M680" i="21" s="1"/>
  <c r="N680" i="21" a="1"/>
  <c r="N680" i="21" s="1"/>
  <c r="M681" i="21" a="1"/>
  <c r="M681" i="21" s="1"/>
  <c r="N681" i="21" a="1"/>
  <c r="N681" i="21" s="1"/>
  <c r="M682" i="21" a="1"/>
  <c r="M682" i="21" s="1"/>
  <c r="N682" i="21" a="1"/>
  <c r="N682" i="21" s="1"/>
  <c r="M683" i="21" a="1"/>
  <c r="M683" i="21" s="1"/>
  <c r="N683" i="21" a="1"/>
  <c r="N683" i="21" s="1"/>
  <c r="M684" i="21" a="1"/>
  <c r="M684" i="21" s="1"/>
  <c r="N684" i="21" a="1"/>
  <c r="N684" i="21" s="1"/>
  <c r="M685" i="21" a="1"/>
  <c r="M685" i="21" s="1"/>
  <c r="N685" i="21" a="1"/>
  <c r="N685" i="21" s="1"/>
  <c r="M686" i="21" a="1"/>
  <c r="M686" i="21" s="1"/>
  <c r="N686" i="21" a="1"/>
  <c r="N686" i="21" s="1"/>
  <c r="M687" i="21" a="1"/>
  <c r="M687" i="21" s="1"/>
  <c r="N687" i="21" a="1"/>
  <c r="N687" i="21" s="1"/>
  <c r="M688" i="21" a="1"/>
  <c r="M688" i="21" s="1"/>
  <c r="N688" i="21" a="1"/>
  <c r="N688" i="21" s="1"/>
  <c r="M689" i="21" a="1"/>
  <c r="M689" i="21" s="1"/>
  <c r="N689" i="21" a="1"/>
  <c r="N689" i="21" s="1"/>
  <c r="M690" i="21" a="1"/>
  <c r="M690" i="21" s="1"/>
  <c r="N690" i="21" a="1"/>
  <c r="N690" i="21" s="1"/>
  <c r="M691" i="21" a="1"/>
  <c r="M691" i="21" s="1"/>
  <c r="N691" i="21" a="1"/>
  <c r="N691" i="21" s="1"/>
  <c r="M692" i="21" a="1"/>
  <c r="M692" i="21" s="1"/>
  <c r="N692" i="21" a="1"/>
  <c r="N692" i="21" s="1"/>
  <c r="M693" i="21" a="1"/>
  <c r="M693" i="21" s="1"/>
  <c r="N693" i="21" a="1"/>
  <c r="N693" i="21" s="1"/>
  <c r="M694" i="21" a="1"/>
  <c r="M694" i="21" s="1"/>
  <c r="N694" i="21" a="1"/>
  <c r="N694" i="21" s="1"/>
  <c r="M695" i="21" a="1"/>
  <c r="M695" i="21" s="1"/>
  <c r="N695" i="21" a="1"/>
  <c r="N695" i="21" s="1"/>
  <c r="M696" i="21" a="1"/>
  <c r="M696" i="21" s="1"/>
  <c r="N696" i="21" a="1"/>
  <c r="N696" i="21" s="1"/>
  <c r="M697" i="21" a="1"/>
  <c r="M697" i="21" s="1"/>
  <c r="N697" i="21" a="1"/>
  <c r="N697" i="21" s="1"/>
  <c r="M698" i="21" a="1"/>
  <c r="M698" i="21" s="1"/>
  <c r="N698" i="21" a="1"/>
  <c r="N698" i="21" s="1"/>
  <c r="M699" i="21" a="1"/>
  <c r="M699" i="21" s="1"/>
  <c r="N699" i="21" a="1"/>
  <c r="N699" i="21" s="1"/>
  <c r="M700" i="21" a="1"/>
  <c r="M700" i="21" s="1"/>
  <c r="N700" i="21" a="1"/>
  <c r="N700" i="21" s="1"/>
  <c r="M701" i="21" a="1"/>
  <c r="M701" i="21" s="1"/>
  <c r="N701" i="21" a="1"/>
  <c r="N701" i="21" s="1"/>
  <c r="M702" i="21" a="1"/>
  <c r="M702" i="21" s="1"/>
  <c r="N702" i="21" a="1"/>
  <c r="N702" i="21" s="1"/>
  <c r="M703" i="21" a="1"/>
  <c r="M703" i="21" s="1"/>
  <c r="N703" i="21" a="1"/>
  <c r="N703" i="21" s="1"/>
  <c r="M704" i="21" a="1"/>
  <c r="M704" i="21" s="1"/>
  <c r="N704" i="21" a="1"/>
  <c r="N704" i="21" s="1"/>
  <c r="M705" i="21" a="1"/>
  <c r="M705" i="21" s="1"/>
  <c r="N705" i="21" a="1"/>
  <c r="N705" i="21" s="1"/>
  <c r="M706" i="21" a="1"/>
  <c r="M706" i="21" s="1"/>
  <c r="N706" i="21" a="1"/>
  <c r="N706" i="21" s="1"/>
  <c r="M707" i="21" a="1"/>
  <c r="M707" i="21" s="1"/>
  <c r="N707" i="21" a="1"/>
  <c r="N707" i="21" s="1"/>
  <c r="M708" i="21" a="1"/>
  <c r="M708" i="21" s="1"/>
  <c r="N708" i="21" a="1"/>
  <c r="N708" i="21" s="1"/>
  <c r="M709" i="21" a="1"/>
  <c r="M709" i="21" s="1"/>
  <c r="N709" i="21" a="1"/>
  <c r="N709" i="21" s="1"/>
  <c r="M710" i="21" a="1"/>
  <c r="M710" i="21" s="1"/>
  <c r="N710" i="21" a="1"/>
  <c r="N710" i="21" s="1"/>
  <c r="M711" i="21" a="1"/>
  <c r="M711" i="21" s="1"/>
  <c r="N711" i="21" a="1"/>
  <c r="N711" i="21" s="1"/>
  <c r="M712" i="21" a="1"/>
  <c r="M712" i="21" s="1"/>
  <c r="N712" i="21" a="1"/>
  <c r="N712" i="21" s="1"/>
  <c r="M713" i="21" a="1"/>
  <c r="M713" i="21" s="1"/>
  <c r="N713" i="21" a="1"/>
  <c r="N713" i="21" s="1"/>
  <c r="M714" i="21" a="1"/>
  <c r="M714" i="21" s="1"/>
  <c r="N714" i="21" a="1"/>
  <c r="N714" i="21" s="1"/>
  <c r="M715" i="21" a="1"/>
  <c r="M715" i="21" s="1"/>
  <c r="N715" i="21" a="1"/>
  <c r="N715" i="21" s="1"/>
  <c r="M716" i="21" a="1"/>
  <c r="M716" i="21" s="1"/>
  <c r="N716" i="21" a="1"/>
  <c r="N716" i="21" s="1"/>
  <c r="M717" i="21" a="1"/>
  <c r="M717" i="21" s="1"/>
  <c r="N717" i="21" a="1"/>
  <c r="N717" i="21" s="1"/>
  <c r="M718" i="21" a="1"/>
  <c r="M718" i="21" s="1"/>
  <c r="N718" i="21" a="1"/>
  <c r="N718" i="21" s="1"/>
  <c r="M719" i="21" a="1"/>
  <c r="M719" i="21" s="1"/>
  <c r="N719" i="21" a="1"/>
  <c r="N719" i="21" s="1"/>
  <c r="M720" i="21" a="1"/>
  <c r="M720" i="21" s="1"/>
  <c r="N720" i="21" a="1"/>
  <c r="N720" i="21" s="1"/>
  <c r="M721" i="21" a="1"/>
  <c r="M721" i="21" s="1"/>
  <c r="N721" i="21" a="1"/>
  <c r="N721" i="21" s="1"/>
  <c r="M722" i="21" a="1"/>
  <c r="M722" i="21" s="1"/>
  <c r="N722" i="21" a="1"/>
  <c r="N722" i="21" s="1"/>
  <c r="M723" i="21" a="1"/>
  <c r="M723" i="21" s="1"/>
  <c r="N723" i="21" a="1"/>
  <c r="N723" i="21" s="1"/>
  <c r="M724" i="21" a="1"/>
  <c r="M724" i="21" s="1"/>
  <c r="N724" i="21" a="1"/>
  <c r="N724" i="21" s="1"/>
  <c r="M725" i="21" a="1"/>
  <c r="M725" i="21" s="1"/>
  <c r="N725" i="21" a="1"/>
  <c r="N725" i="21" s="1"/>
  <c r="M726" i="21" a="1"/>
  <c r="M726" i="21" s="1"/>
  <c r="N726" i="21" a="1"/>
  <c r="N726" i="21" s="1"/>
  <c r="M727" i="21" a="1"/>
  <c r="M727" i="21" s="1"/>
  <c r="N727" i="21" a="1"/>
  <c r="N727" i="21" s="1"/>
  <c r="M728" i="21" a="1"/>
  <c r="M728" i="21" s="1"/>
  <c r="N728" i="21" a="1"/>
  <c r="N728" i="21" s="1"/>
  <c r="M729" i="21" a="1"/>
  <c r="M729" i="21" s="1"/>
  <c r="N729" i="21" a="1"/>
  <c r="N729" i="21" s="1"/>
  <c r="M730" i="21" a="1"/>
  <c r="M730" i="21" s="1"/>
  <c r="N730" i="21" a="1"/>
  <c r="N730" i="21" s="1"/>
  <c r="M731" i="21" a="1"/>
  <c r="M731" i="21" s="1"/>
  <c r="N731" i="21" a="1"/>
  <c r="N731" i="21" s="1"/>
  <c r="M732" i="21" a="1"/>
  <c r="M732" i="21" s="1"/>
  <c r="N732" i="21" a="1"/>
  <c r="N732" i="21" s="1"/>
  <c r="M733" i="21" a="1"/>
  <c r="M733" i="21" s="1"/>
  <c r="N733" i="21" a="1"/>
  <c r="N733" i="21" s="1"/>
  <c r="M734" i="21" a="1"/>
  <c r="M734" i="21" s="1"/>
  <c r="N734" i="21" a="1"/>
  <c r="N734" i="21" s="1"/>
  <c r="M735" i="21" a="1"/>
  <c r="M735" i="21" s="1"/>
  <c r="N735" i="21" a="1"/>
  <c r="N735" i="21" s="1"/>
  <c r="M736" i="21" a="1"/>
  <c r="M736" i="21" s="1"/>
  <c r="N736" i="21" a="1"/>
  <c r="N736" i="21" s="1"/>
  <c r="M737" i="21" a="1"/>
  <c r="M737" i="21" s="1"/>
  <c r="N737" i="21" a="1"/>
  <c r="N737" i="21" s="1"/>
  <c r="M738" i="21" a="1"/>
  <c r="M738" i="21" s="1"/>
  <c r="N738" i="21" a="1"/>
  <c r="N738" i="21" s="1"/>
  <c r="M739" i="21" a="1"/>
  <c r="M739" i="21" s="1"/>
  <c r="N739" i="21" a="1"/>
  <c r="N739" i="21" s="1"/>
  <c r="M740" i="21" a="1"/>
  <c r="M740" i="21" s="1"/>
  <c r="N740" i="21" a="1"/>
  <c r="N740" i="21" s="1"/>
  <c r="M741" i="21" a="1"/>
  <c r="M741" i="21" s="1"/>
  <c r="N741" i="21" a="1"/>
  <c r="N741" i="21" s="1"/>
  <c r="M742" i="21" a="1"/>
  <c r="M742" i="21" s="1"/>
  <c r="N742" i="21" a="1"/>
  <c r="N742" i="21" s="1"/>
  <c r="M743" i="21" a="1"/>
  <c r="M743" i="21" s="1"/>
  <c r="N743" i="21" a="1"/>
  <c r="N743" i="21" s="1"/>
  <c r="M744" i="21" a="1"/>
  <c r="M744" i="21" s="1"/>
  <c r="N744" i="21" a="1"/>
  <c r="N744" i="21" s="1"/>
  <c r="M745" i="21" a="1"/>
  <c r="M745" i="21" s="1"/>
  <c r="N745" i="21" a="1"/>
  <c r="N745" i="21" s="1"/>
  <c r="M746" i="21" a="1"/>
  <c r="M746" i="21" s="1"/>
  <c r="N746" i="21" a="1"/>
  <c r="N746" i="21" s="1"/>
  <c r="M747" i="21" a="1"/>
  <c r="M747" i="21" s="1"/>
  <c r="N747" i="21" a="1"/>
  <c r="N747" i="21" s="1"/>
  <c r="M748" i="21" a="1"/>
  <c r="M748" i="21" s="1"/>
  <c r="N748" i="21" a="1"/>
  <c r="N748" i="21" s="1"/>
  <c r="M749" i="21" a="1"/>
  <c r="M749" i="21" s="1"/>
  <c r="N749" i="21" a="1"/>
  <c r="N749" i="21" s="1"/>
  <c r="M750" i="21" a="1"/>
  <c r="M750" i="21" s="1"/>
  <c r="N750" i="21" a="1"/>
  <c r="N750" i="21" s="1"/>
  <c r="M751" i="21" a="1"/>
  <c r="M751" i="21" s="1"/>
  <c r="N751" i="21" a="1"/>
  <c r="N751" i="21" s="1"/>
  <c r="M752" i="21" a="1"/>
  <c r="M752" i="21" s="1"/>
  <c r="N752" i="21" a="1"/>
  <c r="N752" i="21" s="1"/>
  <c r="M753" i="21" a="1"/>
  <c r="M753" i="21" s="1"/>
  <c r="N753" i="21" a="1"/>
  <c r="N753" i="21" s="1"/>
  <c r="M754" i="21" a="1"/>
  <c r="M754" i="21" s="1"/>
  <c r="N754" i="21" a="1"/>
  <c r="N754" i="21" s="1"/>
  <c r="M755" i="21" a="1"/>
  <c r="M755" i="21" s="1"/>
  <c r="N755" i="21" a="1"/>
  <c r="N755" i="21" s="1"/>
  <c r="M756" i="21" a="1"/>
  <c r="M756" i="21" s="1"/>
  <c r="N756" i="21" a="1"/>
  <c r="N756" i="21" s="1"/>
  <c r="M757" i="21" a="1"/>
  <c r="M757" i="21" s="1"/>
  <c r="N757" i="21" a="1"/>
  <c r="N757" i="21" s="1"/>
  <c r="M758" i="21" a="1"/>
  <c r="M758" i="21" s="1"/>
  <c r="N758" i="21" a="1"/>
  <c r="N758" i="21" s="1"/>
  <c r="M759" i="21" a="1"/>
  <c r="M759" i="21" s="1"/>
  <c r="N759" i="21" a="1"/>
  <c r="N759" i="21" s="1"/>
  <c r="M760" i="21" a="1"/>
  <c r="M760" i="21" s="1"/>
  <c r="N760" i="21" a="1"/>
  <c r="N760" i="21" s="1"/>
  <c r="M761" i="21" a="1"/>
  <c r="M761" i="21" s="1"/>
  <c r="N761" i="21" a="1"/>
  <c r="N761" i="21" s="1"/>
  <c r="M762" i="21" a="1"/>
  <c r="M762" i="21" s="1"/>
  <c r="N762" i="21" a="1"/>
  <c r="N762" i="21" s="1"/>
  <c r="M763" i="21" a="1"/>
  <c r="M763" i="21" s="1"/>
  <c r="N763" i="21" a="1"/>
  <c r="N763" i="21" s="1"/>
  <c r="M764" i="21" a="1"/>
  <c r="M764" i="21" s="1"/>
  <c r="N764" i="21" a="1"/>
  <c r="N764" i="21" s="1"/>
  <c r="M765" i="21" a="1"/>
  <c r="M765" i="21" s="1"/>
  <c r="N765" i="21" a="1"/>
  <c r="N765" i="21" s="1"/>
  <c r="M766" i="21" a="1"/>
  <c r="M766" i="21" s="1"/>
  <c r="N766" i="21" a="1"/>
  <c r="N766" i="21" s="1"/>
  <c r="M767" i="21" a="1"/>
  <c r="M767" i="21" s="1"/>
  <c r="N767" i="21" a="1"/>
  <c r="N767" i="21" s="1"/>
  <c r="M768" i="21" a="1"/>
  <c r="M768" i="21" s="1"/>
  <c r="N768" i="21" a="1"/>
  <c r="N768" i="21" s="1"/>
  <c r="M769" i="21" a="1"/>
  <c r="M769" i="21" s="1"/>
  <c r="N769" i="21" a="1"/>
  <c r="N769" i="21" s="1"/>
  <c r="M770" i="21" a="1"/>
  <c r="M770" i="21" s="1"/>
  <c r="N770" i="21" a="1"/>
  <c r="N770" i="21" s="1"/>
  <c r="M771" i="21" a="1"/>
  <c r="M771" i="21" s="1"/>
  <c r="N771" i="21" a="1"/>
  <c r="N771" i="21" s="1"/>
  <c r="M772" i="21" a="1"/>
  <c r="M772" i="21" s="1"/>
  <c r="N772" i="21" a="1"/>
  <c r="N772" i="21" s="1"/>
  <c r="M773" i="21" a="1"/>
  <c r="M773" i="21" s="1"/>
  <c r="N773" i="21" a="1"/>
  <c r="N773" i="21" s="1"/>
  <c r="M774" i="21" a="1"/>
  <c r="M774" i="21" s="1"/>
  <c r="N774" i="21" a="1"/>
  <c r="N774" i="21" s="1"/>
  <c r="M775" i="21" a="1"/>
  <c r="M775" i="21" s="1"/>
  <c r="N775" i="21" a="1"/>
  <c r="N775" i="21" s="1"/>
  <c r="M776" i="21" a="1"/>
  <c r="M776" i="21" s="1"/>
  <c r="N776" i="21" a="1"/>
  <c r="N776" i="21" s="1"/>
  <c r="M777" i="21" a="1"/>
  <c r="M777" i="21" s="1"/>
  <c r="N777" i="21" a="1"/>
  <c r="N777" i="21" s="1"/>
  <c r="M778" i="21" a="1"/>
  <c r="M778" i="21" s="1"/>
  <c r="N778" i="21" a="1"/>
  <c r="N778" i="21" s="1"/>
  <c r="M779" i="21" a="1"/>
  <c r="M779" i="21" s="1"/>
  <c r="N779" i="21" a="1"/>
  <c r="N779" i="21" s="1"/>
  <c r="M780" i="21" a="1"/>
  <c r="M780" i="21" s="1"/>
  <c r="N780" i="21" a="1"/>
  <c r="N780" i="21" s="1"/>
  <c r="M781" i="21" a="1"/>
  <c r="M781" i="21" s="1"/>
  <c r="N781" i="21" a="1"/>
  <c r="N781" i="21" s="1"/>
  <c r="M782" i="21" a="1"/>
  <c r="M782" i="21" s="1"/>
  <c r="N782" i="21" a="1"/>
  <c r="N782" i="21" s="1"/>
  <c r="M783" i="21" a="1"/>
  <c r="M783" i="21" s="1"/>
  <c r="N783" i="21" a="1"/>
  <c r="N783" i="21" s="1"/>
  <c r="M784" i="21" a="1"/>
  <c r="M784" i="21" s="1"/>
  <c r="N784" i="21" a="1"/>
  <c r="N784" i="21" s="1"/>
  <c r="M785" i="21" a="1"/>
  <c r="M785" i="21" s="1"/>
  <c r="N785" i="21" a="1"/>
  <c r="N785" i="21" s="1"/>
  <c r="M786" i="21" a="1"/>
  <c r="M786" i="21" s="1"/>
  <c r="N786" i="21" a="1"/>
  <c r="N786" i="21" s="1"/>
  <c r="M787" i="21" a="1"/>
  <c r="M787" i="21" s="1"/>
  <c r="N787" i="21" a="1"/>
  <c r="N787" i="21" s="1"/>
  <c r="M788" i="21" a="1"/>
  <c r="M788" i="21" s="1"/>
  <c r="N788" i="21" a="1"/>
  <c r="N788" i="21" s="1"/>
  <c r="M789" i="21" a="1"/>
  <c r="M789" i="21" s="1"/>
  <c r="N789" i="21" a="1"/>
  <c r="N789" i="21" s="1"/>
  <c r="M790" i="21" a="1"/>
  <c r="M790" i="21" s="1"/>
  <c r="N790" i="21" a="1"/>
  <c r="N790" i="21" s="1"/>
  <c r="M791" i="21" a="1"/>
  <c r="M791" i="21" s="1"/>
  <c r="N791" i="21" a="1"/>
  <c r="N791" i="21" s="1"/>
  <c r="M792" i="21" a="1"/>
  <c r="M792" i="21" s="1"/>
  <c r="N792" i="21" a="1"/>
  <c r="N792" i="21" s="1"/>
  <c r="M793" i="21" a="1"/>
  <c r="M793" i="21" s="1"/>
  <c r="N793" i="21" a="1"/>
  <c r="N793" i="21" s="1"/>
  <c r="M794" i="21" a="1"/>
  <c r="M794" i="21" s="1"/>
  <c r="N794" i="21" a="1"/>
  <c r="N794" i="21" s="1"/>
  <c r="M795" i="21" a="1"/>
  <c r="M795" i="21" s="1"/>
  <c r="N795" i="21" a="1"/>
  <c r="N795" i="21" s="1"/>
  <c r="M796" i="21" a="1"/>
  <c r="M796" i="21" s="1"/>
  <c r="N796" i="21" a="1"/>
  <c r="N796" i="21" s="1"/>
  <c r="M797" i="21" a="1"/>
  <c r="M797" i="21" s="1"/>
  <c r="N797" i="21" a="1"/>
  <c r="N797" i="21" s="1"/>
  <c r="M798" i="21" a="1"/>
  <c r="M798" i="21" s="1"/>
  <c r="N798" i="21" a="1"/>
  <c r="N798" i="21" s="1"/>
  <c r="M799" i="21" a="1"/>
  <c r="M799" i="21" s="1"/>
  <c r="N799" i="21" a="1"/>
  <c r="N799" i="21" s="1"/>
  <c r="M800" i="21" a="1"/>
  <c r="M800" i="21" s="1"/>
  <c r="N800" i="21" a="1"/>
  <c r="N800" i="21" s="1"/>
  <c r="M801" i="21" a="1"/>
  <c r="M801" i="21" s="1"/>
  <c r="N801" i="21" a="1"/>
  <c r="N801" i="21" s="1"/>
  <c r="M802" i="21" a="1"/>
  <c r="M802" i="21" s="1"/>
  <c r="N802" i="21" a="1"/>
  <c r="N802" i="21" s="1"/>
  <c r="M803" i="21" a="1"/>
  <c r="M803" i="21" s="1"/>
  <c r="N803" i="21" a="1"/>
  <c r="N803" i="21" s="1"/>
  <c r="M804" i="21" a="1"/>
  <c r="M804" i="21" s="1"/>
  <c r="N804" i="21" a="1"/>
  <c r="N804" i="21" s="1"/>
  <c r="M805" i="21" a="1"/>
  <c r="M805" i="21" s="1"/>
  <c r="N805" i="21" a="1"/>
  <c r="N805" i="21" s="1"/>
  <c r="M806" i="21" a="1"/>
  <c r="M806" i="21" s="1"/>
  <c r="N806" i="21" a="1"/>
  <c r="N806" i="21" s="1"/>
  <c r="M807" i="21" a="1"/>
  <c r="M807" i="21" s="1"/>
  <c r="N807" i="21" a="1"/>
  <c r="N807" i="21" s="1"/>
  <c r="M808" i="21" a="1"/>
  <c r="M808" i="21" s="1"/>
  <c r="N808" i="21" a="1"/>
  <c r="N808" i="21" s="1"/>
  <c r="M809" i="21" a="1"/>
  <c r="M809" i="21" s="1"/>
  <c r="N809" i="21" a="1"/>
  <c r="N809" i="21" s="1"/>
  <c r="M810" i="21" a="1"/>
  <c r="M810" i="21" s="1"/>
  <c r="N810" i="21" a="1"/>
  <c r="N810" i="21" s="1"/>
  <c r="M811" i="21" a="1"/>
  <c r="M811" i="21" s="1"/>
  <c r="N811" i="21" a="1"/>
  <c r="N811" i="21" s="1"/>
  <c r="M812" i="21" a="1"/>
  <c r="M812" i="21" s="1"/>
  <c r="N812" i="21" a="1"/>
  <c r="N812" i="21" s="1"/>
  <c r="M813" i="21" a="1"/>
  <c r="M813" i="21" s="1"/>
  <c r="N813" i="21" a="1"/>
  <c r="N813" i="21" s="1"/>
  <c r="M814" i="21" a="1"/>
  <c r="M814" i="21" s="1"/>
  <c r="N814" i="21" a="1"/>
  <c r="N814" i="21" s="1"/>
  <c r="M815" i="21" a="1"/>
  <c r="M815" i="21" s="1"/>
  <c r="N815" i="21" a="1"/>
  <c r="N815" i="21" s="1"/>
  <c r="M816" i="21" a="1"/>
  <c r="M816" i="21" s="1"/>
  <c r="N816" i="21" a="1"/>
  <c r="N816" i="21" s="1"/>
  <c r="M817" i="21" a="1"/>
  <c r="M817" i="21" s="1"/>
  <c r="N817" i="21" a="1"/>
  <c r="N817" i="21" s="1"/>
  <c r="M818" i="21" a="1"/>
  <c r="M818" i="21" s="1"/>
  <c r="N818" i="21" a="1"/>
  <c r="N818" i="21" s="1"/>
  <c r="M819" i="21" a="1"/>
  <c r="M819" i="21" s="1"/>
  <c r="N819" i="21" a="1"/>
  <c r="N819" i="21" s="1"/>
  <c r="M820" i="21" a="1"/>
  <c r="M820" i="21" s="1"/>
  <c r="N820" i="21" a="1"/>
  <c r="N820" i="21" s="1"/>
  <c r="M821" i="21" a="1"/>
  <c r="M821" i="21" s="1"/>
  <c r="N821" i="21" a="1"/>
  <c r="N821" i="21" s="1"/>
  <c r="M822" i="21" a="1"/>
  <c r="M822" i="21" s="1"/>
  <c r="N822" i="21" a="1"/>
  <c r="N822" i="21" s="1"/>
  <c r="M823" i="21" a="1"/>
  <c r="M823" i="21" s="1"/>
  <c r="N823" i="21" a="1"/>
  <c r="N823" i="21" s="1"/>
  <c r="M824" i="21" a="1"/>
  <c r="M824" i="21" s="1"/>
  <c r="N824" i="21" a="1"/>
  <c r="N824" i="21" s="1"/>
  <c r="M825" i="21" a="1"/>
  <c r="M825" i="21" s="1"/>
  <c r="N825" i="21" a="1"/>
  <c r="N825" i="21" s="1"/>
  <c r="M826" i="21" a="1"/>
  <c r="M826" i="21" s="1"/>
  <c r="N826" i="21" a="1"/>
  <c r="N826" i="21" s="1"/>
  <c r="M827" i="21" a="1"/>
  <c r="M827" i="21" s="1"/>
  <c r="N827" i="21" a="1"/>
  <c r="N827" i="21" s="1"/>
  <c r="M828" i="21" a="1"/>
  <c r="M828" i="21" s="1"/>
  <c r="N828" i="21" a="1"/>
  <c r="N828" i="21" s="1"/>
  <c r="M829" i="21" a="1"/>
  <c r="M829" i="21" s="1"/>
  <c r="N829" i="21" a="1"/>
  <c r="N829" i="21" s="1"/>
  <c r="M830" i="21" a="1"/>
  <c r="M830" i="21" s="1"/>
  <c r="N830" i="21" a="1"/>
  <c r="N830" i="21" s="1"/>
  <c r="M831" i="21" a="1"/>
  <c r="M831" i="21" s="1"/>
  <c r="N831" i="21" a="1"/>
  <c r="N831" i="21" s="1"/>
  <c r="M832" i="21" a="1"/>
  <c r="M832" i="21" s="1"/>
  <c r="N832" i="21" a="1"/>
  <c r="N832" i="21" s="1"/>
  <c r="M833" i="21" a="1"/>
  <c r="M833" i="21" s="1"/>
  <c r="N833" i="21" a="1"/>
  <c r="N833" i="21" s="1"/>
  <c r="M834" i="21" a="1"/>
  <c r="M834" i="21" s="1"/>
  <c r="N834" i="21" a="1"/>
  <c r="N834" i="21" s="1"/>
  <c r="M835" i="21" a="1"/>
  <c r="M835" i="21" s="1"/>
  <c r="N835" i="21" a="1"/>
  <c r="N835" i="21" s="1"/>
  <c r="M836" i="21" a="1"/>
  <c r="M836" i="21" s="1"/>
  <c r="N836" i="21" a="1"/>
  <c r="N836" i="21" s="1"/>
  <c r="M837" i="21" a="1"/>
  <c r="M837" i="21" s="1"/>
  <c r="N837" i="21" a="1"/>
  <c r="N837" i="21" s="1"/>
  <c r="M838" i="21" a="1"/>
  <c r="M838" i="21" s="1"/>
  <c r="N838" i="21" a="1"/>
  <c r="N838" i="21" s="1"/>
  <c r="M839" i="21" a="1"/>
  <c r="M839" i="21" s="1"/>
  <c r="N839" i="21" a="1"/>
  <c r="N839" i="21" s="1"/>
  <c r="M840" i="21" a="1"/>
  <c r="M840" i="21" s="1"/>
  <c r="N840" i="21" a="1"/>
  <c r="N840" i="21" s="1"/>
  <c r="M841" i="21" a="1"/>
  <c r="M841" i="21" s="1"/>
  <c r="N841" i="21" a="1"/>
  <c r="N841" i="21" s="1"/>
  <c r="M842" i="21" a="1"/>
  <c r="M842" i="21" s="1"/>
  <c r="N842" i="21" a="1"/>
  <c r="N842" i="21" s="1"/>
  <c r="M843" i="21" a="1"/>
  <c r="M843" i="21" s="1"/>
  <c r="N843" i="21" a="1"/>
  <c r="N843" i="21" s="1"/>
  <c r="M844" i="21" a="1"/>
  <c r="M844" i="21" s="1"/>
  <c r="N844" i="21" a="1"/>
  <c r="N844" i="21" s="1"/>
  <c r="M845" i="21" a="1"/>
  <c r="M845" i="21" s="1"/>
  <c r="N845" i="21" a="1"/>
  <c r="N845" i="21" s="1"/>
  <c r="M846" i="21" a="1"/>
  <c r="M846" i="21" s="1"/>
  <c r="N846" i="21" a="1"/>
  <c r="N846" i="21" s="1"/>
  <c r="M847" i="21" a="1"/>
  <c r="M847" i="21" s="1"/>
  <c r="N847" i="21" a="1"/>
  <c r="N847" i="21" s="1"/>
  <c r="M848" i="21" a="1"/>
  <c r="M848" i="21" s="1"/>
  <c r="N848" i="21" a="1"/>
  <c r="N848" i="21" s="1"/>
  <c r="M849" i="21" a="1"/>
  <c r="M849" i="21" s="1"/>
  <c r="N849" i="21" a="1"/>
  <c r="N849" i="21" s="1"/>
  <c r="M850" i="21" a="1"/>
  <c r="M850" i="21" s="1"/>
  <c r="N850" i="21" a="1"/>
  <c r="N850" i="21" s="1"/>
  <c r="M851" i="21" a="1"/>
  <c r="M851" i="21" s="1"/>
  <c r="N851" i="21" a="1"/>
  <c r="N851" i="21" s="1"/>
  <c r="M852" i="21" a="1"/>
  <c r="M852" i="21" s="1"/>
  <c r="N852" i="21" a="1"/>
  <c r="N852" i="21" s="1"/>
  <c r="M853" i="21" a="1"/>
  <c r="M853" i="21" s="1"/>
  <c r="N853" i="21" a="1"/>
  <c r="N853" i="21" s="1"/>
  <c r="M854" i="21" a="1"/>
  <c r="M854" i="21" s="1"/>
  <c r="N854" i="21" a="1"/>
  <c r="N854" i="21" s="1"/>
  <c r="M855" i="21" a="1"/>
  <c r="M855" i="21" s="1"/>
  <c r="N855" i="21" a="1"/>
  <c r="N855" i="21" s="1"/>
  <c r="M856" i="21" a="1"/>
  <c r="M856" i="21" s="1"/>
  <c r="N856" i="21" a="1"/>
  <c r="N856" i="21" s="1"/>
  <c r="M857" i="21" a="1"/>
  <c r="M857" i="21" s="1"/>
  <c r="N857" i="21" a="1"/>
  <c r="N857" i="21" s="1"/>
  <c r="M858" i="21" a="1"/>
  <c r="M858" i="21" s="1"/>
  <c r="N858" i="21" a="1"/>
  <c r="N858" i="21" s="1"/>
  <c r="M859" i="21" a="1"/>
  <c r="M859" i="21" s="1"/>
  <c r="N859" i="21" a="1"/>
  <c r="N859" i="21" s="1"/>
  <c r="M860" i="21" a="1"/>
  <c r="M860" i="21" s="1"/>
  <c r="N860" i="21" a="1"/>
  <c r="N860" i="21" s="1"/>
  <c r="M861" i="21" a="1"/>
  <c r="M861" i="21" s="1"/>
  <c r="N861" i="21" a="1"/>
  <c r="N861" i="21" s="1"/>
  <c r="M862" i="21" a="1"/>
  <c r="M862" i="21" s="1"/>
  <c r="N862" i="21" a="1"/>
  <c r="N862" i="21" s="1"/>
  <c r="M863" i="21" a="1"/>
  <c r="M863" i="21" s="1"/>
  <c r="N863" i="21" a="1"/>
  <c r="N863" i="21" s="1"/>
  <c r="M864" i="21" a="1"/>
  <c r="M864" i="21" s="1"/>
  <c r="N864" i="21" a="1"/>
  <c r="N864" i="21" s="1"/>
  <c r="M865" i="21" a="1"/>
  <c r="M865" i="21" s="1"/>
  <c r="N865" i="21" a="1"/>
  <c r="N865" i="21" s="1"/>
  <c r="M866" i="21" a="1"/>
  <c r="M866" i="21" s="1"/>
  <c r="N866" i="21" a="1"/>
  <c r="N866" i="21" s="1"/>
  <c r="M867" i="21" a="1"/>
  <c r="M867" i="21" s="1"/>
  <c r="N867" i="21" a="1"/>
  <c r="N867" i="21" s="1"/>
  <c r="M868" i="21" a="1"/>
  <c r="M868" i="21" s="1"/>
  <c r="N868" i="21" a="1"/>
  <c r="N868" i="21" s="1"/>
  <c r="M869" i="21" a="1"/>
  <c r="M869" i="21" s="1"/>
  <c r="N869" i="21" a="1"/>
  <c r="N869" i="21" s="1"/>
  <c r="M870" i="21" a="1"/>
  <c r="M870" i="21" s="1"/>
  <c r="N870" i="21" a="1"/>
  <c r="N870" i="21" s="1"/>
  <c r="M871" i="21" a="1"/>
  <c r="M871" i="21" s="1"/>
  <c r="N871" i="21" a="1"/>
  <c r="N871" i="21" s="1"/>
  <c r="M872" i="21" a="1"/>
  <c r="M872" i="21" s="1"/>
  <c r="N872" i="21" a="1"/>
  <c r="N872" i="21" s="1"/>
  <c r="M873" i="21" a="1"/>
  <c r="M873" i="21" s="1"/>
  <c r="N873" i="21" a="1"/>
  <c r="N873" i="21" s="1"/>
  <c r="M874" i="21" a="1"/>
  <c r="M874" i="21" s="1"/>
  <c r="N874" i="21" a="1"/>
  <c r="N874" i="21" s="1"/>
  <c r="M875" i="21" a="1"/>
  <c r="M875" i="21" s="1"/>
  <c r="N875" i="21" a="1"/>
  <c r="N875" i="21" s="1"/>
  <c r="M876" i="21" a="1"/>
  <c r="M876" i="21" s="1"/>
  <c r="N876" i="21" a="1"/>
  <c r="N876" i="21" s="1"/>
  <c r="M877" i="21" a="1"/>
  <c r="M877" i="21" s="1"/>
  <c r="N877" i="21" a="1"/>
  <c r="N877" i="21" s="1"/>
  <c r="M878" i="21" a="1"/>
  <c r="M878" i="21" s="1"/>
  <c r="N878" i="21" a="1"/>
  <c r="N878" i="21" s="1"/>
  <c r="M879" i="21" a="1"/>
  <c r="M879" i="21" s="1"/>
  <c r="N879" i="21" a="1"/>
  <c r="N879" i="21" s="1"/>
  <c r="M880" i="21" a="1"/>
  <c r="M880" i="21" s="1"/>
  <c r="N880" i="21" a="1"/>
  <c r="N880" i="21" s="1"/>
  <c r="M881" i="21" a="1"/>
  <c r="M881" i="21" s="1"/>
  <c r="N881" i="21" a="1"/>
  <c r="N881" i="21" s="1"/>
  <c r="M882" i="21" a="1"/>
  <c r="M882" i="21" s="1"/>
  <c r="N882" i="21" a="1"/>
  <c r="N882" i="21" s="1"/>
  <c r="M883" i="21" a="1"/>
  <c r="M883" i="21" s="1"/>
  <c r="N883" i="21" a="1"/>
  <c r="N883" i="21" s="1"/>
  <c r="M884" i="21" a="1"/>
  <c r="M884" i="21" s="1"/>
  <c r="N884" i="21" a="1"/>
  <c r="N884" i="21" s="1"/>
  <c r="M885" i="21" a="1"/>
  <c r="M885" i="21" s="1"/>
  <c r="N885" i="21" a="1"/>
  <c r="N885" i="21" s="1"/>
  <c r="M886" i="21" a="1"/>
  <c r="M886" i="21" s="1"/>
  <c r="N886" i="21" a="1"/>
  <c r="N886" i="21" s="1"/>
  <c r="M887" i="21" a="1"/>
  <c r="M887" i="21" s="1"/>
  <c r="N887" i="21" a="1"/>
  <c r="N887" i="21" s="1"/>
  <c r="M888" i="21" a="1"/>
  <c r="M888" i="21" s="1"/>
  <c r="N888" i="21" a="1"/>
  <c r="N888" i="21" s="1"/>
  <c r="M889" i="21" a="1"/>
  <c r="M889" i="21" s="1"/>
  <c r="N889" i="21" a="1"/>
  <c r="N889" i="21" s="1"/>
  <c r="M890" i="21" a="1"/>
  <c r="M890" i="21" s="1"/>
  <c r="N890" i="21" a="1"/>
  <c r="N890" i="21" s="1"/>
  <c r="M891" i="21" a="1"/>
  <c r="M891" i="21" s="1"/>
  <c r="N891" i="21" a="1"/>
  <c r="N891" i="21" s="1"/>
  <c r="M892" i="21" a="1"/>
  <c r="M892" i="21" s="1"/>
  <c r="N892" i="21" a="1"/>
  <c r="N892" i="21" s="1"/>
  <c r="M893" i="21" a="1"/>
  <c r="M893" i="21" s="1"/>
  <c r="N893" i="21" a="1"/>
  <c r="N893" i="21" s="1"/>
  <c r="M894" i="21" a="1"/>
  <c r="M894" i="21" s="1"/>
  <c r="N894" i="21" a="1"/>
  <c r="N894" i="21" s="1"/>
  <c r="M895" i="21" a="1"/>
  <c r="M895" i="21" s="1"/>
  <c r="N895" i="21" a="1"/>
  <c r="N895" i="21" s="1"/>
  <c r="M896" i="21" a="1"/>
  <c r="M896" i="21" s="1"/>
  <c r="N896" i="21" a="1"/>
  <c r="N896" i="21" s="1"/>
  <c r="M897" i="21" a="1"/>
  <c r="M897" i="21" s="1"/>
  <c r="N897" i="21" a="1"/>
  <c r="N897" i="21" s="1"/>
  <c r="M898" i="21" a="1"/>
  <c r="M898" i="21" s="1"/>
  <c r="N898" i="21" a="1"/>
  <c r="N898" i="21" s="1"/>
  <c r="M899" i="21" a="1"/>
  <c r="M899" i="21" s="1"/>
  <c r="N899" i="21" a="1"/>
  <c r="N899" i="21" s="1"/>
  <c r="M900" i="21" a="1"/>
  <c r="M900" i="21" s="1"/>
  <c r="N900" i="21" a="1"/>
  <c r="N900" i="21" s="1"/>
  <c r="M901" i="21" a="1"/>
  <c r="M901" i="21" s="1"/>
  <c r="N901" i="21" a="1"/>
  <c r="N901" i="21" s="1"/>
  <c r="M902" i="21" a="1"/>
  <c r="M902" i="21" s="1"/>
  <c r="N902" i="21" a="1"/>
  <c r="N902" i="21" s="1"/>
  <c r="M903" i="21" a="1"/>
  <c r="M903" i="21" s="1"/>
  <c r="N903" i="21" a="1"/>
  <c r="N903" i="21" s="1"/>
  <c r="M904" i="21" a="1"/>
  <c r="M904" i="21" s="1"/>
  <c r="N904" i="21" a="1"/>
  <c r="N904" i="21" s="1"/>
  <c r="M905" i="21" a="1"/>
  <c r="M905" i="21" s="1"/>
  <c r="N905" i="21" a="1"/>
  <c r="N905" i="21" s="1"/>
  <c r="M906" i="21" a="1"/>
  <c r="M906" i="21" s="1"/>
  <c r="N906" i="21" a="1"/>
  <c r="N906" i="21" s="1"/>
  <c r="M907" i="21" a="1"/>
  <c r="M907" i="21" s="1"/>
  <c r="N907" i="21" a="1"/>
  <c r="N907" i="21" s="1"/>
  <c r="M908" i="21" a="1"/>
  <c r="M908" i="21" s="1"/>
  <c r="N908" i="21" a="1"/>
  <c r="N908" i="21" s="1"/>
  <c r="M909" i="21" a="1"/>
  <c r="M909" i="21" s="1"/>
  <c r="N909" i="21" a="1"/>
  <c r="N909" i="21" s="1"/>
  <c r="M910" i="21" a="1"/>
  <c r="M910" i="21" s="1"/>
  <c r="N910" i="21" a="1"/>
  <c r="N910" i="21" s="1"/>
  <c r="M911" i="21" a="1"/>
  <c r="M911" i="21" s="1"/>
  <c r="N911" i="21" a="1"/>
  <c r="N911" i="21" s="1"/>
  <c r="M912" i="21" a="1"/>
  <c r="M912" i="21" s="1"/>
  <c r="N912" i="21" a="1"/>
  <c r="N912" i="21" s="1"/>
  <c r="M913" i="21" a="1"/>
  <c r="M913" i="21" s="1"/>
  <c r="N913" i="21" a="1"/>
  <c r="N913" i="21" s="1"/>
  <c r="M914" i="21" a="1"/>
  <c r="M914" i="21" s="1"/>
  <c r="N914" i="21" a="1"/>
  <c r="N914" i="21" s="1"/>
  <c r="M915" i="21" a="1"/>
  <c r="M915" i="21" s="1"/>
  <c r="N915" i="21" a="1"/>
  <c r="N915" i="21" s="1"/>
  <c r="M916" i="21" a="1"/>
  <c r="M916" i="21" s="1"/>
  <c r="N916" i="21" a="1"/>
  <c r="N916" i="21" s="1"/>
  <c r="M917" i="21" a="1"/>
  <c r="M917" i="21" s="1"/>
  <c r="N917" i="21" a="1"/>
  <c r="N917" i="21" s="1"/>
  <c r="M918" i="21" a="1"/>
  <c r="M918" i="21" s="1"/>
  <c r="N918" i="21" a="1"/>
  <c r="N918" i="21" s="1"/>
  <c r="M919" i="21" a="1"/>
  <c r="M919" i="21" s="1"/>
  <c r="N919" i="21" a="1"/>
  <c r="N919" i="21" s="1"/>
  <c r="M920" i="21" a="1"/>
  <c r="M920" i="21" s="1"/>
  <c r="N920" i="21" a="1"/>
  <c r="N920" i="21" s="1"/>
  <c r="M921" i="21" a="1"/>
  <c r="M921" i="21" s="1"/>
  <c r="N921" i="21" a="1"/>
  <c r="N921" i="21" s="1"/>
  <c r="M922" i="21" a="1"/>
  <c r="M922" i="21" s="1"/>
  <c r="N922" i="21" a="1"/>
  <c r="N922" i="21" s="1"/>
  <c r="M923" i="21" a="1"/>
  <c r="M923" i="21" s="1"/>
  <c r="N923" i="21" a="1"/>
  <c r="N923" i="21" s="1"/>
  <c r="M924" i="21" a="1"/>
  <c r="M924" i="21" s="1"/>
  <c r="N924" i="21" a="1"/>
  <c r="N924" i="21" s="1"/>
  <c r="M925" i="21" a="1"/>
  <c r="M925" i="21" s="1"/>
  <c r="N925" i="21" a="1"/>
  <c r="N925" i="21" s="1"/>
  <c r="M926" i="21" a="1"/>
  <c r="M926" i="21" s="1"/>
  <c r="N926" i="21" a="1"/>
  <c r="N926" i="21" s="1"/>
  <c r="M927" i="21" a="1"/>
  <c r="M927" i="21" s="1"/>
  <c r="N927" i="21" a="1"/>
  <c r="N927" i="21" s="1"/>
  <c r="M928" i="21" a="1"/>
  <c r="M928" i="21" s="1"/>
  <c r="N928" i="21" a="1"/>
  <c r="N928" i="21" s="1"/>
  <c r="M929" i="21" a="1"/>
  <c r="M929" i="21" s="1"/>
  <c r="N929" i="21" a="1"/>
  <c r="N929" i="21" s="1"/>
  <c r="M930" i="21" a="1"/>
  <c r="M930" i="21" s="1"/>
  <c r="N930" i="21" a="1"/>
  <c r="N930" i="21" s="1"/>
  <c r="M931" i="21" a="1"/>
  <c r="M931" i="21" s="1"/>
  <c r="N931" i="21" a="1"/>
  <c r="N931" i="21" s="1"/>
  <c r="M932" i="21" a="1"/>
  <c r="M932" i="21" s="1"/>
  <c r="N932" i="21" a="1"/>
  <c r="N932" i="21" s="1"/>
  <c r="M933" i="21" a="1"/>
  <c r="M933" i="21" s="1"/>
  <c r="N933" i="21" a="1"/>
  <c r="N933" i="21" s="1"/>
  <c r="M934" i="21" a="1"/>
  <c r="M934" i="21" s="1"/>
  <c r="N934" i="21" a="1"/>
  <c r="N934" i="21" s="1"/>
  <c r="M935" i="21" a="1"/>
  <c r="M935" i="21" s="1"/>
  <c r="N935" i="21" a="1"/>
  <c r="N935" i="21" s="1"/>
  <c r="M936" i="21" a="1"/>
  <c r="M936" i="21" s="1"/>
  <c r="N936" i="21" a="1"/>
  <c r="N936" i="21" s="1"/>
  <c r="M937" i="21" a="1"/>
  <c r="M937" i="21" s="1"/>
  <c r="N937" i="21" a="1"/>
  <c r="N937" i="21" s="1"/>
  <c r="M938" i="21" a="1"/>
  <c r="M938" i="21" s="1"/>
  <c r="N938" i="21" a="1"/>
  <c r="N938" i="21" s="1"/>
  <c r="M939" i="21" a="1"/>
  <c r="M939" i="21" s="1"/>
  <c r="N939" i="21" a="1"/>
  <c r="N939" i="21" s="1"/>
  <c r="M940" i="21" a="1"/>
  <c r="M940" i="21" s="1"/>
  <c r="N940" i="21" a="1"/>
  <c r="N940" i="21" s="1"/>
  <c r="M941" i="21" a="1"/>
  <c r="M941" i="21" s="1"/>
  <c r="N941" i="21" a="1"/>
  <c r="N941" i="21" s="1"/>
  <c r="M942" i="21" a="1"/>
  <c r="M942" i="21" s="1"/>
  <c r="N942" i="21" a="1"/>
  <c r="N942" i="21" s="1"/>
  <c r="M943" i="21" a="1"/>
  <c r="M943" i="21" s="1"/>
  <c r="N943" i="21" a="1"/>
  <c r="N943" i="21" s="1"/>
  <c r="M944" i="21" a="1"/>
  <c r="M944" i="21" s="1"/>
  <c r="N944" i="21" a="1"/>
  <c r="N944" i="21" s="1"/>
  <c r="M945" i="21" a="1"/>
  <c r="M945" i="21" s="1"/>
  <c r="N945" i="21" a="1"/>
  <c r="N945" i="21" s="1"/>
  <c r="M946" i="21" a="1"/>
  <c r="M946" i="21" s="1"/>
  <c r="N946" i="21" a="1"/>
  <c r="N946" i="21" s="1"/>
  <c r="M947" i="21" a="1"/>
  <c r="M947" i="21" s="1"/>
  <c r="N947" i="21" a="1"/>
  <c r="N947" i="21" s="1"/>
  <c r="M948" i="21" a="1"/>
  <c r="M948" i="21" s="1"/>
  <c r="N948" i="21" a="1"/>
  <c r="N948" i="21" s="1"/>
  <c r="M949" i="21" a="1"/>
  <c r="M949" i="21" s="1"/>
  <c r="N949" i="21" a="1"/>
  <c r="N949" i="21" s="1"/>
  <c r="M950" i="21" a="1"/>
  <c r="M950" i="21" s="1"/>
  <c r="N950" i="21" a="1"/>
  <c r="N950" i="21" s="1"/>
  <c r="M951" i="21" a="1"/>
  <c r="M951" i="21" s="1"/>
  <c r="N951" i="21" a="1"/>
  <c r="N951" i="21" s="1"/>
  <c r="M952" i="21" a="1"/>
  <c r="M952" i="21" s="1"/>
  <c r="N952" i="21" a="1"/>
  <c r="N952" i="21" s="1"/>
  <c r="M953" i="21" a="1"/>
  <c r="M953" i="21" s="1"/>
  <c r="N953" i="21" a="1"/>
  <c r="N953" i="21" s="1"/>
  <c r="M954" i="21" a="1"/>
  <c r="M954" i="21" s="1"/>
  <c r="N954" i="21" a="1"/>
  <c r="N954" i="21" s="1"/>
  <c r="M955" i="21" a="1"/>
  <c r="M955" i="21" s="1"/>
  <c r="N955" i="21" a="1"/>
  <c r="N955" i="21" s="1"/>
  <c r="M956" i="21" a="1"/>
  <c r="M956" i="21" s="1"/>
  <c r="N956" i="21" a="1"/>
  <c r="N956" i="21" s="1"/>
  <c r="M957" i="21" a="1"/>
  <c r="M957" i="21" s="1"/>
  <c r="N957" i="21" a="1"/>
  <c r="N957" i="21" s="1"/>
  <c r="M958" i="21" a="1"/>
  <c r="M958" i="21" s="1"/>
  <c r="N958" i="21" a="1"/>
  <c r="N958" i="21" s="1"/>
  <c r="M959" i="21" a="1"/>
  <c r="M959" i="21" s="1"/>
  <c r="N959" i="21" a="1"/>
  <c r="N959" i="21" s="1"/>
  <c r="M960" i="21" a="1"/>
  <c r="M960" i="21" s="1"/>
  <c r="N960" i="21" a="1"/>
  <c r="N960" i="21" s="1"/>
  <c r="M961" i="21" a="1"/>
  <c r="M961" i="21" s="1"/>
  <c r="N961" i="21" a="1"/>
  <c r="N961" i="21" s="1"/>
  <c r="M962" i="21" a="1"/>
  <c r="M962" i="21" s="1"/>
  <c r="N962" i="21" a="1"/>
  <c r="N962" i="21" s="1"/>
  <c r="M963" i="21" a="1"/>
  <c r="M963" i="21" s="1"/>
  <c r="N963" i="21" a="1"/>
  <c r="N963" i="21" s="1"/>
  <c r="M964" i="21" a="1"/>
  <c r="M964" i="21" s="1"/>
  <c r="N964" i="21" a="1"/>
  <c r="N964" i="21" s="1"/>
  <c r="M965" i="21" a="1"/>
  <c r="M965" i="21" s="1"/>
  <c r="N965" i="21" a="1"/>
  <c r="N965" i="21" s="1"/>
  <c r="M966" i="21" a="1"/>
  <c r="M966" i="21" s="1"/>
  <c r="N966" i="21" a="1"/>
  <c r="N966" i="21" s="1"/>
  <c r="M967" i="21" a="1"/>
  <c r="M967" i="21" s="1"/>
  <c r="N967" i="21" a="1"/>
  <c r="N967" i="21" s="1"/>
  <c r="M968" i="21" a="1"/>
  <c r="M968" i="21" s="1"/>
  <c r="N968" i="21" a="1"/>
  <c r="N968" i="21" s="1"/>
  <c r="M969" i="21" a="1"/>
  <c r="M969" i="21" s="1"/>
  <c r="N969" i="21" a="1"/>
  <c r="N969" i="21" s="1"/>
  <c r="M970" i="21" a="1"/>
  <c r="M970" i="21" s="1"/>
  <c r="N970" i="21" a="1"/>
  <c r="N970" i="21" s="1"/>
  <c r="M971" i="21" a="1"/>
  <c r="M971" i="21" s="1"/>
  <c r="N971" i="21" a="1"/>
  <c r="N971" i="21" s="1"/>
  <c r="M972" i="21" a="1"/>
  <c r="M972" i="21" s="1"/>
  <c r="N972" i="21" a="1"/>
  <c r="N972" i="21" s="1"/>
  <c r="M973" i="21" a="1"/>
  <c r="M973" i="21" s="1"/>
  <c r="N973" i="21" a="1"/>
  <c r="N973" i="21" s="1"/>
  <c r="M974" i="21" a="1"/>
  <c r="M974" i="21" s="1"/>
  <c r="N974" i="21" a="1"/>
  <c r="N974" i="21" s="1"/>
  <c r="M975" i="21" a="1"/>
  <c r="M975" i="21" s="1"/>
  <c r="N975" i="21" a="1"/>
  <c r="N975" i="21" s="1"/>
  <c r="M976" i="21" a="1"/>
  <c r="M976" i="21" s="1"/>
  <c r="N976" i="21" a="1"/>
  <c r="N976" i="21" s="1"/>
  <c r="M977" i="21" a="1"/>
  <c r="M977" i="21" s="1"/>
  <c r="N977" i="21" a="1"/>
  <c r="N977" i="21" s="1"/>
  <c r="M978" i="21" a="1"/>
  <c r="M978" i="21" s="1"/>
  <c r="N978" i="21" a="1"/>
  <c r="N978" i="21" s="1"/>
  <c r="M979" i="21" a="1"/>
  <c r="M979" i="21" s="1"/>
  <c r="N979" i="21" a="1"/>
  <c r="N979" i="21" s="1"/>
  <c r="M980" i="21" a="1"/>
  <c r="M980" i="21" s="1"/>
  <c r="N980" i="21" a="1"/>
  <c r="N980" i="21" s="1"/>
  <c r="M981" i="21" a="1"/>
  <c r="M981" i="21" s="1"/>
  <c r="N981" i="21" a="1"/>
  <c r="N981" i="21" s="1"/>
  <c r="M982" i="21" a="1"/>
  <c r="M982" i="21" s="1"/>
  <c r="N982" i="21" a="1"/>
  <c r="N982" i="21" s="1"/>
  <c r="M983" i="21" a="1"/>
  <c r="M983" i="21" s="1"/>
  <c r="N983" i="21" a="1"/>
  <c r="N983" i="21" s="1"/>
  <c r="M984" i="21" a="1"/>
  <c r="M984" i="21" s="1"/>
  <c r="N984" i="21" a="1"/>
  <c r="N984" i="21" s="1"/>
  <c r="M985" i="21" a="1"/>
  <c r="M985" i="21" s="1"/>
  <c r="N985" i="21" a="1"/>
  <c r="N985" i="21" s="1"/>
  <c r="M986" i="21" a="1"/>
  <c r="M986" i="21" s="1"/>
  <c r="N986" i="21" a="1"/>
  <c r="N986" i="21" s="1"/>
  <c r="M987" i="21" a="1"/>
  <c r="M987" i="21" s="1"/>
  <c r="N987" i="21" a="1"/>
  <c r="N987" i="21" s="1"/>
  <c r="M988" i="21" a="1"/>
  <c r="M988" i="21" s="1"/>
  <c r="N988" i="21" a="1"/>
  <c r="N988" i="21" s="1"/>
  <c r="M989" i="21" a="1"/>
  <c r="M989" i="21" s="1"/>
  <c r="N989" i="21" a="1"/>
  <c r="N989" i="21" s="1"/>
  <c r="M990" i="21" a="1"/>
  <c r="M990" i="21" s="1"/>
  <c r="N990" i="21" a="1"/>
  <c r="N990" i="21" s="1"/>
  <c r="M991" i="21" a="1"/>
  <c r="M991" i="21" s="1"/>
  <c r="N991" i="21" a="1"/>
  <c r="N991" i="21" s="1"/>
  <c r="M992" i="21" a="1"/>
  <c r="M992" i="21" s="1"/>
  <c r="N992" i="21" a="1"/>
  <c r="N992" i="21" s="1"/>
  <c r="M993" i="21" a="1"/>
  <c r="M993" i="21" s="1"/>
  <c r="N993" i="21" a="1"/>
  <c r="N993" i="21" s="1"/>
  <c r="M994" i="21" a="1"/>
  <c r="M994" i="21" s="1"/>
  <c r="N994" i="21" a="1"/>
  <c r="N994" i="21" s="1"/>
  <c r="M995" i="21" a="1"/>
  <c r="M995" i="21" s="1"/>
  <c r="N995" i="21" a="1"/>
  <c r="N995" i="21" s="1"/>
  <c r="M996" i="21" a="1"/>
  <c r="M996" i="21" s="1"/>
  <c r="N996" i="21" a="1"/>
  <c r="N996" i="21" s="1"/>
  <c r="M997" i="21" a="1"/>
  <c r="M997" i="21" s="1"/>
  <c r="N997" i="21" a="1"/>
  <c r="N997" i="21" s="1"/>
  <c r="M998" i="21" a="1"/>
  <c r="M998" i="21" s="1"/>
  <c r="N998" i="21" a="1"/>
  <c r="N998" i="21" s="1"/>
  <c r="M999" i="21" a="1"/>
  <c r="M999" i="21" s="1"/>
  <c r="N999" i="21" a="1"/>
  <c r="N999" i="21" s="1"/>
  <c r="M1000" i="21" a="1"/>
  <c r="M1000" i="21" s="1"/>
  <c r="N1000" i="21" a="1"/>
  <c r="N1000" i="21" s="1"/>
  <c r="M1001" i="21" a="1"/>
  <c r="M1001" i="21" s="1"/>
  <c r="N1001" i="21" a="1"/>
  <c r="N1001" i="21" s="1"/>
  <c r="M1002" i="21" a="1"/>
  <c r="M1002" i="21" s="1"/>
  <c r="N1002" i="21" a="1"/>
  <c r="N1002" i="21" s="1"/>
  <c r="M1003" i="21" a="1"/>
  <c r="M1003" i="21" s="1"/>
  <c r="N1003" i="21" a="1"/>
  <c r="N1003" i="21" s="1"/>
  <c r="M1004" i="21" a="1"/>
  <c r="M1004" i="21" s="1"/>
  <c r="N1004" i="21" a="1"/>
  <c r="N1004" i="21" s="1"/>
  <c r="M1005" i="21" a="1"/>
  <c r="M1005" i="21" s="1"/>
  <c r="N1005" i="21" a="1"/>
  <c r="N1005" i="21" s="1"/>
  <c r="M1006" i="21" a="1"/>
  <c r="M1006" i="21" s="1"/>
  <c r="N1006" i="21" a="1"/>
  <c r="N1006" i="21" s="1"/>
  <c r="M1007" i="21" a="1"/>
  <c r="M1007" i="21" s="1"/>
  <c r="N1007" i="21" a="1"/>
  <c r="N1007" i="21" s="1"/>
  <c r="M1008" i="21" a="1"/>
  <c r="M1008" i="21" s="1"/>
  <c r="N1008" i="21" a="1"/>
  <c r="N1008" i="21" s="1"/>
  <c r="M1009" i="21" a="1"/>
  <c r="M1009" i="21" s="1"/>
  <c r="N1009" i="21" a="1"/>
  <c r="N1009" i="21" s="1"/>
  <c r="M1010" i="21" a="1"/>
  <c r="M1010" i="21" s="1"/>
  <c r="N1010" i="21" a="1"/>
  <c r="N1010" i="21" s="1"/>
  <c r="M1011" i="21" a="1"/>
  <c r="M1011" i="21" s="1"/>
  <c r="N1011" i="21" a="1"/>
  <c r="N1011" i="21" s="1"/>
  <c r="M1012" i="21" a="1"/>
  <c r="M1012" i="21" s="1"/>
  <c r="N1012" i="21" a="1"/>
  <c r="N1012" i="21" s="1"/>
  <c r="M1013" i="21" a="1"/>
  <c r="M1013" i="21" s="1"/>
  <c r="N1013" i="21" a="1"/>
  <c r="N1013" i="21" s="1"/>
  <c r="M1014" i="21" a="1"/>
  <c r="M1014" i="21" s="1"/>
  <c r="N1014" i="21" a="1"/>
  <c r="N1014" i="21" s="1"/>
  <c r="M1015" i="21" a="1"/>
  <c r="M1015" i="21" s="1"/>
  <c r="N1015" i="21" a="1"/>
  <c r="N1015" i="21" s="1"/>
  <c r="M1016" i="21" a="1"/>
  <c r="M1016" i="21" s="1"/>
  <c r="N1016" i="21" a="1"/>
  <c r="N1016" i="21" s="1"/>
  <c r="M1017" i="21" a="1"/>
  <c r="M1017" i="21" s="1"/>
  <c r="N1017" i="21" a="1"/>
  <c r="N1017" i="21" s="1"/>
  <c r="M1018" i="21" a="1"/>
  <c r="M1018" i="21" s="1"/>
  <c r="N1018" i="21" a="1"/>
  <c r="N1018" i="21" s="1"/>
  <c r="M1019" i="21" a="1"/>
  <c r="M1019" i="21" s="1"/>
  <c r="N1019" i="21" a="1"/>
  <c r="N1019" i="21" s="1"/>
  <c r="M1020" i="21" a="1"/>
  <c r="M1020" i="21" s="1"/>
  <c r="N1020" i="21" a="1"/>
  <c r="N1020" i="21" s="1"/>
  <c r="M1021" i="21" a="1"/>
  <c r="M1021" i="21" s="1"/>
  <c r="N1021" i="21" a="1"/>
  <c r="N1021" i="21" s="1"/>
  <c r="M1022" i="21" a="1"/>
  <c r="M1022" i="21" s="1"/>
  <c r="N1022" i="21" a="1"/>
  <c r="N1022" i="21" s="1"/>
  <c r="M1023" i="21" a="1"/>
  <c r="M1023" i="21" s="1"/>
  <c r="N1023" i="21" a="1"/>
  <c r="N1023" i="21" s="1"/>
  <c r="M1024" i="21" a="1"/>
  <c r="M1024" i="21" s="1"/>
  <c r="N1024" i="21" a="1"/>
  <c r="N1024" i="21" s="1"/>
  <c r="M1025" i="21" a="1"/>
  <c r="M1025" i="21" s="1"/>
  <c r="N1025" i="21" a="1"/>
  <c r="N1025" i="21" s="1"/>
  <c r="M1026" i="21" a="1"/>
  <c r="M1026" i="21" s="1"/>
  <c r="N1026" i="21" a="1"/>
  <c r="N1026" i="21" s="1"/>
  <c r="M1027" i="21" a="1"/>
  <c r="M1027" i="21" s="1"/>
  <c r="N1027" i="21" a="1"/>
  <c r="N1027" i="21" s="1"/>
  <c r="M1028" i="21" a="1"/>
  <c r="M1028" i="21" s="1"/>
  <c r="N1028" i="21" a="1"/>
  <c r="N1028" i="21" s="1"/>
  <c r="M1029" i="21" a="1"/>
  <c r="M1029" i="21" s="1"/>
  <c r="N1029" i="21" a="1"/>
  <c r="N1029" i="21" s="1"/>
  <c r="M1030" i="21" a="1"/>
  <c r="M1030" i="21" s="1"/>
  <c r="N1030" i="21" a="1"/>
  <c r="N1030" i="21" s="1"/>
  <c r="M1031" i="21" a="1"/>
  <c r="M1031" i="21" s="1"/>
  <c r="N1031" i="21" a="1"/>
  <c r="N1031" i="21" s="1"/>
  <c r="M1032" i="21" a="1"/>
  <c r="M1032" i="21" s="1"/>
  <c r="N1032" i="21" a="1"/>
  <c r="N1032" i="21" s="1"/>
  <c r="M1033" i="21" a="1"/>
  <c r="M1033" i="21" s="1"/>
  <c r="N1033" i="21" a="1"/>
  <c r="N1033" i="21" s="1"/>
  <c r="M1034" i="21" a="1"/>
  <c r="M1034" i="21" s="1"/>
  <c r="N1034" i="21" a="1"/>
  <c r="N1034" i="21" s="1"/>
  <c r="M1035" i="21" a="1"/>
  <c r="M1035" i="21" s="1"/>
  <c r="N1035" i="21" a="1"/>
  <c r="N1035" i="21" s="1"/>
  <c r="M1036" i="21" a="1"/>
  <c r="M1036" i="21" s="1"/>
  <c r="N1036" i="21" a="1"/>
  <c r="N1036" i="21" s="1"/>
  <c r="M1037" i="21" a="1"/>
  <c r="M1037" i="21" s="1"/>
  <c r="N1037" i="21" a="1"/>
  <c r="N1037" i="21" s="1"/>
  <c r="M1038" i="21" a="1"/>
  <c r="M1038" i="21" s="1"/>
  <c r="N1038" i="21" a="1"/>
  <c r="N1038" i="21" s="1"/>
  <c r="M1039" i="21" a="1"/>
  <c r="M1039" i="21" s="1"/>
  <c r="N1039" i="21" a="1"/>
  <c r="N1039" i="21" s="1"/>
  <c r="M1040" i="21" a="1"/>
  <c r="M1040" i="21" s="1"/>
  <c r="N1040" i="21" a="1"/>
  <c r="N1040" i="21" s="1"/>
  <c r="M1041" i="21" a="1"/>
  <c r="M1041" i="21" s="1"/>
  <c r="N1041" i="21" a="1"/>
  <c r="N1041" i="21" s="1"/>
  <c r="M1042" i="21" a="1"/>
  <c r="M1042" i="21" s="1"/>
  <c r="N1042" i="21" a="1"/>
  <c r="N1042" i="21" s="1"/>
  <c r="M1043" i="21" a="1"/>
  <c r="M1043" i="21" s="1"/>
  <c r="N1043" i="21" a="1"/>
  <c r="N1043" i="21" s="1"/>
  <c r="M1044" i="21" a="1"/>
  <c r="M1044" i="21" s="1"/>
  <c r="N1044" i="21" a="1"/>
  <c r="N1044" i="21" s="1"/>
  <c r="M1045" i="21" a="1"/>
  <c r="M1045" i="21" s="1"/>
  <c r="N1045" i="21" a="1"/>
  <c r="N1045" i="21" s="1"/>
  <c r="M1046" i="21" a="1"/>
  <c r="M1046" i="21" s="1"/>
  <c r="N1046" i="21" a="1"/>
  <c r="N1046" i="21" s="1"/>
  <c r="M1047" i="21" a="1"/>
  <c r="M1047" i="21" s="1"/>
  <c r="N1047" i="21" a="1"/>
  <c r="N1047" i="21" s="1"/>
  <c r="M1048" i="21" a="1"/>
  <c r="M1048" i="21" s="1"/>
  <c r="N1048" i="21" a="1"/>
  <c r="N1048" i="21" s="1"/>
  <c r="M1049" i="21" a="1"/>
  <c r="M1049" i="21" s="1"/>
  <c r="N1049" i="21" a="1"/>
  <c r="N1049" i="21" s="1"/>
  <c r="M1050" i="21" a="1"/>
  <c r="M1050" i="21" s="1"/>
  <c r="N1050" i="21" a="1"/>
  <c r="N1050" i="21" s="1"/>
  <c r="M1051" i="21" a="1"/>
  <c r="M1051" i="21" s="1"/>
  <c r="N1051" i="21" a="1"/>
  <c r="N1051" i="21" s="1"/>
  <c r="M1052" i="21" a="1"/>
  <c r="M1052" i="21" s="1"/>
  <c r="N1052" i="21" a="1"/>
  <c r="N1052" i="21" s="1"/>
  <c r="M1053" i="21" a="1"/>
  <c r="M1053" i="21" s="1"/>
  <c r="N1053" i="21" a="1"/>
  <c r="N1053" i="21" s="1"/>
  <c r="M1054" i="21" a="1"/>
  <c r="M1054" i="21" s="1"/>
  <c r="N1054" i="21" a="1"/>
  <c r="N1054" i="21" s="1"/>
  <c r="M1055" i="21" a="1"/>
  <c r="M1055" i="21" s="1"/>
  <c r="N1055" i="21" a="1"/>
  <c r="N1055" i="21" s="1"/>
  <c r="M1056" i="21" a="1"/>
  <c r="M1056" i="21" s="1"/>
  <c r="N1056" i="21" a="1"/>
  <c r="N1056" i="21" s="1"/>
  <c r="M1057" i="21" a="1"/>
  <c r="M1057" i="21" s="1"/>
  <c r="N1057" i="21" a="1"/>
  <c r="N1057" i="21" s="1"/>
  <c r="M1058" i="21" a="1"/>
  <c r="M1058" i="21" s="1"/>
  <c r="N1058" i="21" a="1"/>
  <c r="N1058" i="21" s="1"/>
  <c r="M1059" i="21" a="1"/>
  <c r="M1059" i="21" s="1"/>
  <c r="N1059" i="21" a="1"/>
  <c r="N1059" i="21" s="1"/>
  <c r="M1060" i="21" a="1"/>
  <c r="M1060" i="21" s="1"/>
  <c r="N1060" i="21" a="1"/>
  <c r="N1060" i="21" s="1"/>
  <c r="M1061" i="21" a="1"/>
  <c r="M1061" i="21" s="1"/>
  <c r="N1061" i="21" a="1"/>
  <c r="N1061" i="21" s="1"/>
  <c r="M1062" i="21" a="1"/>
  <c r="M1062" i="21" s="1"/>
  <c r="N1062" i="21" a="1"/>
  <c r="N1062" i="21" s="1"/>
  <c r="M1063" i="21" a="1"/>
  <c r="M1063" i="21" s="1"/>
  <c r="N1063" i="21" a="1"/>
  <c r="N1063" i="21" s="1"/>
  <c r="M1064" i="21" a="1"/>
  <c r="M1064" i="21" s="1"/>
  <c r="N1064" i="21" a="1"/>
  <c r="N1064" i="21" s="1"/>
  <c r="M1065" i="21" a="1"/>
  <c r="M1065" i="21" s="1"/>
  <c r="N1065" i="21" a="1"/>
  <c r="N1065" i="21" s="1"/>
  <c r="M1066" i="21" a="1"/>
  <c r="M1066" i="21" s="1"/>
  <c r="N1066" i="21" a="1"/>
  <c r="N1066" i="21" s="1"/>
  <c r="M1067" i="21" a="1"/>
  <c r="M1067" i="21" s="1"/>
  <c r="N1067" i="21" a="1"/>
  <c r="N1067" i="21" s="1"/>
  <c r="M1068" i="21" a="1"/>
  <c r="M1068" i="21" s="1"/>
  <c r="N1068" i="21" a="1"/>
  <c r="N1068" i="21" s="1"/>
  <c r="M1069" i="21" a="1"/>
  <c r="M1069" i="21" s="1"/>
  <c r="N1069" i="21" a="1"/>
  <c r="N1069" i="21" s="1"/>
  <c r="M1070" i="21" a="1"/>
  <c r="M1070" i="21" s="1"/>
  <c r="N1070" i="21" a="1"/>
  <c r="N1070" i="21" s="1"/>
  <c r="M1071" i="21" a="1"/>
  <c r="M1071" i="21" s="1"/>
  <c r="N1071" i="21" a="1"/>
  <c r="N1071" i="21" s="1"/>
  <c r="M1072" i="21" a="1"/>
  <c r="M1072" i="21" s="1"/>
  <c r="N1072" i="21" a="1"/>
  <c r="N1072" i="21" s="1"/>
  <c r="M1073" i="21" a="1"/>
  <c r="M1073" i="21" s="1"/>
  <c r="N1073" i="21" a="1"/>
  <c r="N1073" i="21" s="1"/>
  <c r="M1074" i="21" a="1"/>
  <c r="M1074" i="21" s="1"/>
  <c r="N1074" i="21" a="1"/>
  <c r="N1074" i="21" s="1"/>
  <c r="M1075" i="21" a="1"/>
  <c r="M1075" i="21" s="1"/>
  <c r="N1075" i="21" a="1"/>
  <c r="N1075" i="21" s="1"/>
  <c r="M1076" i="21" a="1"/>
  <c r="M1076" i="21" s="1"/>
  <c r="N1076" i="21" a="1"/>
  <c r="N1076" i="21" s="1"/>
  <c r="M1077" i="21" a="1"/>
  <c r="M1077" i="21" s="1"/>
  <c r="N1077" i="21" a="1"/>
  <c r="N1077" i="21" s="1"/>
  <c r="M1078" i="21" a="1"/>
  <c r="M1078" i="21" s="1"/>
  <c r="N1078" i="21" a="1"/>
  <c r="N1078" i="21" s="1"/>
  <c r="M1079" i="21" a="1"/>
  <c r="M1079" i="21" s="1"/>
  <c r="N1079" i="21" a="1"/>
  <c r="N1079" i="21" s="1"/>
  <c r="M1080" i="21" a="1"/>
  <c r="M1080" i="21" s="1"/>
  <c r="N1080" i="21" a="1"/>
  <c r="N1080" i="21" s="1"/>
  <c r="M1081" i="21" a="1"/>
  <c r="M1081" i="21" s="1"/>
  <c r="N1081" i="21" a="1"/>
  <c r="N1081" i="21" s="1"/>
  <c r="M1082" i="21" a="1"/>
  <c r="M1082" i="21" s="1"/>
  <c r="N1082" i="21" a="1"/>
  <c r="N1082" i="21" s="1"/>
  <c r="M1083" i="21" a="1"/>
  <c r="M1083" i="21" s="1"/>
  <c r="N1083" i="21" a="1"/>
  <c r="N1083" i="21" s="1"/>
  <c r="M1084" i="21" a="1"/>
  <c r="M1084" i="21" s="1"/>
  <c r="N1084" i="21" a="1"/>
  <c r="N1084" i="21" s="1"/>
  <c r="M1085" i="21" a="1"/>
  <c r="M1085" i="21" s="1"/>
  <c r="N1085" i="21" a="1"/>
  <c r="N1085" i="21" s="1"/>
  <c r="M1086" i="21" a="1"/>
  <c r="M1086" i="21" s="1"/>
  <c r="N1086" i="21" a="1"/>
  <c r="N1086" i="21" s="1"/>
  <c r="M1087" i="21" a="1"/>
  <c r="M1087" i="21" s="1"/>
  <c r="N1087" i="21" a="1"/>
  <c r="N1087" i="21" s="1"/>
  <c r="M1088" i="21" a="1"/>
  <c r="M1088" i="21" s="1"/>
  <c r="N1088" i="21" a="1"/>
  <c r="N1088" i="21" s="1"/>
  <c r="M1089" i="21" a="1"/>
  <c r="M1089" i="21" s="1"/>
  <c r="N1089" i="21" a="1"/>
  <c r="N1089" i="21" s="1"/>
  <c r="M1090" i="21" a="1"/>
  <c r="M1090" i="21" s="1"/>
  <c r="N1090" i="21" a="1"/>
  <c r="N1090" i="21" s="1"/>
  <c r="M1091" i="21" a="1"/>
  <c r="M1091" i="21" s="1"/>
  <c r="N1091" i="21" a="1"/>
  <c r="N1091" i="21" s="1"/>
  <c r="M1092" i="21" a="1"/>
  <c r="M1092" i="21" s="1"/>
  <c r="N1092" i="21" a="1"/>
  <c r="N1092" i="21" s="1"/>
  <c r="M1093" i="21" a="1"/>
  <c r="M1093" i="21" s="1"/>
  <c r="N1093" i="21" a="1"/>
  <c r="N1093" i="21" s="1"/>
  <c r="M1094" i="21" a="1"/>
  <c r="M1094" i="21" s="1"/>
  <c r="N1094" i="21" a="1"/>
  <c r="N1094" i="21" s="1"/>
  <c r="M1095" i="21" a="1"/>
  <c r="M1095" i="21" s="1"/>
  <c r="N1095" i="21" a="1"/>
  <c r="N1095" i="21" s="1"/>
  <c r="M1096" i="21" a="1"/>
  <c r="M1096" i="21" s="1"/>
  <c r="N1096" i="21" a="1"/>
  <c r="N1096" i="21" s="1"/>
  <c r="M1097" i="21" a="1"/>
  <c r="M1097" i="21" s="1"/>
  <c r="N1097" i="21" a="1"/>
  <c r="N1097" i="21" s="1"/>
  <c r="M1098" i="21" a="1"/>
  <c r="M1098" i="21" s="1"/>
  <c r="N1098" i="21" a="1"/>
  <c r="N1098" i="21" s="1"/>
  <c r="M1099" i="21" a="1"/>
  <c r="M1099" i="21" s="1"/>
  <c r="N1099" i="21" a="1"/>
  <c r="N1099" i="21" s="1"/>
  <c r="M1100" i="21" a="1"/>
  <c r="M1100" i="21" s="1"/>
  <c r="N1100" i="21" a="1"/>
  <c r="N1100" i="21" s="1"/>
  <c r="M1101" i="21" a="1"/>
  <c r="M1101" i="21" s="1"/>
  <c r="N1101" i="21" a="1"/>
  <c r="N1101" i="21" s="1"/>
  <c r="M1102" i="21" a="1"/>
  <c r="M1102" i="21" s="1"/>
  <c r="N1102" i="21" a="1"/>
  <c r="N1102" i="21" s="1"/>
  <c r="M1103" i="21" a="1"/>
  <c r="M1103" i="21" s="1"/>
  <c r="N1103" i="21" a="1"/>
  <c r="N1103" i="21" s="1"/>
  <c r="M1104" i="21" a="1"/>
  <c r="M1104" i="21" s="1"/>
  <c r="N1104" i="21" a="1"/>
  <c r="N1104" i="21" s="1"/>
  <c r="M1105" i="21" a="1"/>
  <c r="M1105" i="21" s="1"/>
  <c r="N1105" i="21" a="1"/>
  <c r="N1105" i="21" s="1"/>
  <c r="M1106" i="21" a="1"/>
  <c r="M1106" i="21" s="1"/>
  <c r="N1106" i="21" a="1"/>
  <c r="N1106" i="21" s="1"/>
  <c r="M1107" i="21" a="1"/>
  <c r="M1107" i="21" s="1"/>
  <c r="N1107" i="21" a="1"/>
  <c r="N1107" i="21" s="1"/>
  <c r="M1108" i="21" a="1"/>
  <c r="M1108" i="21" s="1"/>
  <c r="N1108" i="21" a="1"/>
  <c r="N1108" i="21" s="1"/>
  <c r="M1109" i="21" a="1"/>
  <c r="M1109" i="21" s="1"/>
  <c r="N1109" i="21" a="1"/>
  <c r="N1109" i="21" s="1"/>
  <c r="M1110" i="21" a="1"/>
  <c r="M1110" i="21" s="1"/>
  <c r="N1110" i="21" a="1"/>
  <c r="N1110" i="21" s="1"/>
  <c r="M1111" i="21" a="1"/>
  <c r="M1111" i="21" s="1"/>
  <c r="N1111" i="21" a="1"/>
  <c r="N1111" i="21" s="1"/>
  <c r="M1112" i="21" a="1"/>
  <c r="M1112" i="21" s="1"/>
  <c r="N1112" i="21" a="1"/>
  <c r="N1112" i="21" s="1"/>
  <c r="M1113" i="21" a="1"/>
  <c r="M1113" i="21" s="1"/>
  <c r="N1113" i="21" a="1"/>
  <c r="N1113" i="21" s="1"/>
  <c r="M1114" i="21" a="1"/>
  <c r="M1114" i="21" s="1"/>
  <c r="N1114" i="21" a="1"/>
  <c r="N1114" i="21" s="1"/>
  <c r="M1115" i="21" a="1"/>
  <c r="M1115" i="21" s="1"/>
  <c r="N1115" i="21" a="1"/>
  <c r="N1115" i="21" s="1"/>
  <c r="M1116" i="21" a="1"/>
  <c r="M1116" i="21" s="1"/>
  <c r="N1116" i="21" a="1"/>
  <c r="N1116" i="21" s="1"/>
  <c r="M1117" i="21" a="1"/>
  <c r="M1117" i="21" s="1"/>
  <c r="N1117" i="21" a="1"/>
  <c r="N1117" i="21" s="1"/>
  <c r="M1118" i="21" a="1"/>
  <c r="M1118" i="21" s="1"/>
  <c r="N1118" i="21" a="1"/>
  <c r="N1118" i="21" s="1"/>
  <c r="M1119" i="21" a="1"/>
  <c r="M1119" i="21" s="1"/>
  <c r="N1119" i="21" a="1"/>
  <c r="N1119" i="21" s="1"/>
  <c r="M1120" i="21" a="1"/>
  <c r="M1120" i="21" s="1"/>
  <c r="N1120" i="21" a="1"/>
  <c r="N1120" i="21" s="1"/>
  <c r="M1121" i="21" a="1"/>
  <c r="M1121" i="21" s="1"/>
  <c r="N1121" i="21" a="1"/>
  <c r="N1121" i="21" s="1"/>
  <c r="M1122" i="21" a="1"/>
  <c r="M1122" i="21" s="1"/>
  <c r="N1122" i="21" a="1"/>
  <c r="N1122" i="21" s="1"/>
  <c r="M1123" i="21" a="1"/>
  <c r="M1123" i="21" s="1"/>
  <c r="N1123" i="21" a="1"/>
  <c r="N1123" i="21" s="1"/>
  <c r="M1124" i="21" a="1"/>
  <c r="M1124" i="21" s="1"/>
  <c r="N1124" i="21" a="1"/>
  <c r="N1124" i="21" s="1"/>
  <c r="M1125" i="21" a="1"/>
  <c r="M1125" i="21" s="1"/>
  <c r="N1125" i="21" a="1"/>
  <c r="N1125" i="21" s="1"/>
  <c r="M1126" i="21" a="1"/>
  <c r="M1126" i="21" s="1"/>
  <c r="N1126" i="21" a="1"/>
  <c r="N1126" i="21" s="1"/>
  <c r="M1127" i="21" a="1"/>
  <c r="M1127" i="21" s="1"/>
  <c r="N1127" i="21" a="1"/>
  <c r="N1127" i="21" s="1"/>
  <c r="M1128" i="21" a="1"/>
  <c r="M1128" i="21" s="1"/>
  <c r="N1128" i="21" a="1"/>
  <c r="N1128" i="21" s="1"/>
  <c r="M1129" i="21" a="1"/>
  <c r="M1129" i="21" s="1"/>
  <c r="N1129" i="21" a="1"/>
  <c r="N1129" i="21" s="1"/>
  <c r="M1130" i="21" a="1"/>
  <c r="M1130" i="21" s="1"/>
  <c r="N1130" i="21" a="1"/>
  <c r="N1130" i="21" s="1"/>
  <c r="M1131" i="21" a="1"/>
  <c r="M1131" i="21" s="1"/>
  <c r="N1131" i="21" a="1"/>
  <c r="N1131" i="21" s="1"/>
  <c r="M1132" i="21" a="1"/>
  <c r="M1132" i="21" s="1"/>
  <c r="N1132" i="21" a="1"/>
  <c r="N1132" i="21" s="1"/>
  <c r="M1133" i="21" a="1"/>
  <c r="M1133" i="21" s="1"/>
  <c r="N1133" i="21" a="1"/>
  <c r="N1133" i="21" s="1"/>
  <c r="M1134" i="21" a="1"/>
  <c r="M1134" i="21" s="1"/>
  <c r="N1134" i="21" a="1"/>
  <c r="N1134" i="21" s="1"/>
  <c r="M1135" i="21" a="1"/>
  <c r="M1135" i="21" s="1"/>
  <c r="N1135" i="21" a="1"/>
  <c r="N1135" i="21" s="1"/>
  <c r="M1136" i="21" a="1"/>
  <c r="M1136" i="21" s="1"/>
  <c r="N1136" i="21" a="1"/>
  <c r="N1136" i="21" s="1"/>
  <c r="M1137" i="21" a="1"/>
  <c r="M1137" i="21" s="1"/>
  <c r="N1137" i="21" a="1"/>
  <c r="N1137" i="21" s="1"/>
  <c r="M1138" i="21" a="1"/>
  <c r="M1138" i="21" s="1"/>
  <c r="N1138" i="21" a="1"/>
  <c r="N1138" i="21" s="1"/>
  <c r="M1139" i="21" a="1"/>
  <c r="M1139" i="21" s="1"/>
  <c r="N1139" i="21" a="1"/>
  <c r="N1139" i="21" s="1"/>
  <c r="M1140" i="21" a="1"/>
  <c r="M1140" i="21" s="1"/>
  <c r="N1140" i="21" a="1"/>
  <c r="N1140" i="21" s="1"/>
  <c r="M1141" i="21" a="1"/>
  <c r="M1141" i="21" s="1"/>
  <c r="N1141" i="21" a="1"/>
  <c r="N1141" i="21" s="1"/>
  <c r="M1142" i="21" a="1"/>
  <c r="M1142" i="21" s="1"/>
  <c r="N1142" i="21" a="1"/>
  <c r="N1142" i="21" s="1"/>
  <c r="M1143" i="21" a="1"/>
  <c r="M1143" i="21" s="1"/>
  <c r="N1143" i="21" a="1"/>
  <c r="N1143" i="21" s="1"/>
  <c r="M1144" i="21" a="1"/>
  <c r="M1144" i="21" s="1"/>
  <c r="N1144" i="21" a="1"/>
  <c r="N1144" i="21" s="1"/>
  <c r="M1145" i="21" a="1"/>
  <c r="M1145" i="21" s="1"/>
  <c r="N1145" i="21" a="1"/>
  <c r="N1145" i="21" s="1"/>
  <c r="M1146" i="21" a="1"/>
  <c r="M1146" i="21" s="1"/>
  <c r="N1146" i="21" a="1"/>
  <c r="N1146" i="21" s="1"/>
  <c r="M1147" i="21" a="1"/>
  <c r="M1147" i="21" s="1"/>
  <c r="N1147" i="21" a="1"/>
  <c r="N1147" i="21" s="1"/>
  <c r="M1148" i="21" a="1"/>
  <c r="M1148" i="21" s="1"/>
  <c r="N1148" i="21" a="1"/>
  <c r="N1148" i="21" s="1"/>
  <c r="M1149" i="21" a="1"/>
  <c r="M1149" i="21" s="1"/>
  <c r="N1149" i="21" a="1"/>
  <c r="N1149" i="21" s="1"/>
  <c r="M1150" i="21" a="1"/>
  <c r="M1150" i="21" s="1"/>
  <c r="N1150" i="21" a="1"/>
  <c r="N1150" i="21" s="1"/>
  <c r="M1151" i="21" a="1"/>
  <c r="M1151" i="21" s="1"/>
  <c r="N1151" i="21" a="1"/>
  <c r="N1151" i="21" s="1"/>
  <c r="M1152" i="21" a="1"/>
  <c r="M1152" i="21" s="1"/>
  <c r="N1152" i="21" a="1"/>
  <c r="N1152" i="21" s="1"/>
  <c r="M1153" i="21" a="1"/>
  <c r="M1153" i="21" s="1"/>
  <c r="N1153" i="21" a="1"/>
  <c r="N1153" i="21" s="1"/>
  <c r="M1154" i="21" a="1"/>
  <c r="M1154" i="21" s="1"/>
  <c r="N1154" i="21" a="1"/>
  <c r="N1154" i="21" s="1"/>
  <c r="M1155" i="21" a="1"/>
  <c r="M1155" i="21" s="1"/>
  <c r="N1155" i="21" a="1"/>
  <c r="N1155" i="21" s="1"/>
  <c r="M1156" i="21" a="1"/>
  <c r="M1156" i="21" s="1"/>
  <c r="N1156" i="21" a="1"/>
  <c r="N1156" i="21" s="1"/>
  <c r="M1157" i="21" a="1"/>
  <c r="M1157" i="21" s="1"/>
  <c r="N1157" i="21" a="1"/>
  <c r="N1157" i="21" s="1"/>
  <c r="M1158" i="21" a="1"/>
  <c r="M1158" i="21" s="1"/>
  <c r="N1158" i="21" a="1"/>
  <c r="N1158" i="21" s="1"/>
  <c r="M1159" i="21" a="1"/>
  <c r="M1159" i="21" s="1"/>
  <c r="N1159" i="21" a="1"/>
  <c r="N1159" i="21" s="1"/>
  <c r="M1160" i="21" a="1"/>
  <c r="M1160" i="21" s="1"/>
  <c r="N1160" i="21" a="1"/>
  <c r="N1160" i="21" s="1"/>
  <c r="M1161" i="21" a="1"/>
  <c r="M1161" i="21" s="1"/>
  <c r="N1161" i="21" a="1"/>
  <c r="N1161" i="21" s="1"/>
  <c r="M1162" i="21" a="1"/>
  <c r="M1162" i="21" s="1"/>
  <c r="N1162" i="21" a="1"/>
  <c r="N1162" i="21" s="1"/>
  <c r="M1163" i="21" a="1"/>
  <c r="M1163" i="21" s="1"/>
  <c r="N1163" i="21" a="1"/>
  <c r="N1163" i="21" s="1"/>
  <c r="M1164" i="21" a="1"/>
  <c r="M1164" i="21" s="1"/>
  <c r="N1164" i="21" a="1"/>
  <c r="N1164" i="21" s="1"/>
  <c r="M1165" i="21" a="1"/>
  <c r="M1165" i="21" s="1"/>
  <c r="N1165" i="21" a="1"/>
  <c r="N1165" i="21" s="1"/>
  <c r="M1166" i="21" a="1"/>
  <c r="M1166" i="21" s="1"/>
  <c r="N1166" i="21" a="1"/>
  <c r="N1166" i="21" s="1"/>
  <c r="M1167" i="21" a="1"/>
  <c r="M1167" i="21" s="1"/>
  <c r="N1167" i="21" a="1"/>
  <c r="N1167" i="21" s="1"/>
  <c r="M1168" i="21" a="1"/>
  <c r="M1168" i="21" s="1"/>
  <c r="N1168" i="21" a="1"/>
  <c r="N1168" i="21" s="1"/>
  <c r="M1169" i="21" a="1"/>
  <c r="M1169" i="21" s="1"/>
  <c r="N1169" i="21" a="1"/>
  <c r="N1169" i="21" s="1"/>
  <c r="M1170" i="21" a="1"/>
  <c r="M1170" i="21" s="1"/>
  <c r="N1170" i="21" a="1"/>
  <c r="N1170" i="21" s="1"/>
  <c r="M1171" i="21" a="1"/>
  <c r="M1171" i="21" s="1"/>
  <c r="N1171" i="21" a="1"/>
  <c r="N1171" i="21" s="1"/>
  <c r="M1172" i="21" a="1"/>
  <c r="M1172" i="21" s="1"/>
  <c r="N1172" i="21" a="1"/>
  <c r="N1172" i="21" s="1"/>
  <c r="M1173" i="21" a="1"/>
  <c r="M1173" i="21" s="1"/>
  <c r="N1173" i="21" a="1"/>
  <c r="N1173" i="21" s="1"/>
  <c r="M1174" i="21" a="1"/>
  <c r="M1174" i="21" s="1"/>
  <c r="N1174" i="21" a="1"/>
  <c r="N1174" i="21" s="1"/>
  <c r="M1175" i="21" a="1"/>
  <c r="M1175" i="21" s="1"/>
  <c r="N1175" i="21" a="1"/>
  <c r="N1175" i="21" s="1"/>
  <c r="M1176" i="21" a="1"/>
  <c r="M1176" i="21" s="1"/>
  <c r="N1176" i="21" a="1"/>
  <c r="N1176" i="21" s="1"/>
  <c r="M1177" i="21" a="1"/>
  <c r="M1177" i="21" s="1"/>
  <c r="N1177" i="21" a="1"/>
  <c r="N1177" i="21" s="1"/>
  <c r="M1178" i="21" a="1"/>
  <c r="M1178" i="21" s="1"/>
  <c r="N1178" i="21" a="1"/>
  <c r="N1178" i="21" s="1"/>
  <c r="M1179" i="21" a="1"/>
  <c r="M1179" i="21" s="1"/>
  <c r="N1179" i="21" a="1"/>
  <c r="N1179" i="21" s="1"/>
  <c r="M1180" i="21" a="1"/>
  <c r="M1180" i="21" s="1"/>
  <c r="N1180" i="21" a="1"/>
  <c r="N1180" i="21" s="1"/>
  <c r="M1181" i="21" a="1"/>
  <c r="M1181" i="21" s="1"/>
  <c r="N1181" i="21" a="1"/>
  <c r="N1181" i="21" s="1"/>
  <c r="M1182" i="21" a="1"/>
  <c r="M1182" i="21" s="1"/>
  <c r="N1182" i="21" a="1"/>
  <c r="N1182" i="21" s="1"/>
  <c r="M1183" i="21" a="1"/>
  <c r="M1183" i="21" s="1"/>
  <c r="N1183" i="21" a="1"/>
  <c r="N1183" i="21" s="1"/>
  <c r="M1184" i="21" a="1"/>
  <c r="M1184" i="21" s="1"/>
  <c r="N1184" i="21" a="1"/>
  <c r="N1184" i="21" s="1"/>
  <c r="M1185" i="21" a="1"/>
  <c r="M1185" i="21" s="1"/>
  <c r="N1185" i="21" a="1"/>
  <c r="N1185" i="21" s="1"/>
  <c r="M1186" i="21" a="1"/>
  <c r="M1186" i="21" s="1"/>
  <c r="N1186" i="21" a="1"/>
  <c r="N1186" i="21" s="1"/>
  <c r="M1187" i="21" a="1"/>
  <c r="M1187" i="21" s="1"/>
  <c r="N1187" i="21" a="1"/>
  <c r="N1187" i="21" s="1"/>
  <c r="M1188" i="21" a="1"/>
  <c r="M1188" i="21" s="1"/>
  <c r="N1188" i="21" a="1"/>
  <c r="N1188" i="21" s="1"/>
  <c r="M1189" i="21" a="1"/>
  <c r="M1189" i="21" s="1"/>
  <c r="N1189" i="21" a="1"/>
  <c r="N1189" i="21" s="1"/>
  <c r="M1190" i="21" a="1"/>
  <c r="M1190" i="21" s="1"/>
  <c r="N1190" i="21" a="1"/>
  <c r="N1190" i="21" s="1"/>
  <c r="M1191" i="21" a="1"/>
  <c r="M1191" i="21" s="1"/>
  <c r="N1191" i="21" a="1"/>
  <c r="N1191" i="21" s="1"/>
  <c r="M1192" i="21" a="1"/>
  <c r="M1192" i="21" s="1"/>
  <c r="N1192" i="21" a="1"/>
  <c r="N1192" i="21" s="1"/>
  <c r="M1193" i="21" a="1"/>
  <c r="M1193" i="21" s="1"/>
  <c r="N1193" i="21" a="1"/>
  <c r="N1193" i="21" s="1"/>
  <c r="M1194" i="21" a="1"/>
  <c r="M1194" i="21" s="1"/>
  <c r="N1194" i="21" a="1"/>
  <c r="N1194" i="21" s="1"/>
  <c r="M1195" i="21" a="1"/>
  <c r="M1195" i="21" s="1"/>
  <c r="N1195" i="21" a="1"/>
  <c r="N1195" i="21" s="1"/>
  <c r="M1196" i="21" a="1"/>
  <c r="M1196" i="21" s="1"/>
  <c r="N1196" i="21" a="1"/>
  <c r="N1196" i="21" s="1"/>
  <c r="M1197" i="21" a="1"/>
  <c r="M1197" i="21" s="1"/>
  <c r="N1197" i="21" a="1"/>
  <c r="N1197" i="21" s="1"/>
  <c r="M1198" i="21" a="1"/>
  <c r="M1198" i="21" s="1"/>
  <c r="N1198" i="21" a="1"/>
  <c r="N1198" i="21" s="1"/>
  <c r="M1199" i="21" a="1"/>
  <c r="M1199" i="21" s="1"/>
  <c r="N1199" i="21" a="1"/>
  <c r="N1199" i="21" s="1"/>
  <c r="M1200" i="21" a="1"/>
  <c r="M1200" i="21" s="1"/>
  <c r="N1200" i="21" a="1"/>
  <c r="N1200" i="21" s="1"/>
  <c r="M1201" i="21" a="1"/>
  <c r="M1201" i="21" s="1"/>
  <c r="N1201" i="21" a="1"/>
  <c r="N1201" i="21" s="1"/>
  <c r="M1202" i="21" a="1"/>
  <c r="M1202" i="21" s="1"/>
  <c r="N1202" i="21" a="1"/>
  <c r="N1202" i="21" s="1"/>
  <c r="M1203" i="21" a="1"/>
  <c r="M1203" i="21" s="1"/>
  <c r="N1203" i="21" a="1"/>
  <c r="N1203" i="21" s="1"/>
  <c r="M1204" i="21" a="1"/>
  <c r="M1204" i="21" s="1"/>
  <c r="N1204" i="21" a="1"/>
  <c r="N1204" i="21" s="1"/>
  <c r="M1205" i="21" a="1"/>
  <c r="M1205" i="21" s="1"/>
  <c r="N1205" i="21" a="1"/>
  <c r="N1205" i="21" s="1"/>
  <c r="M1206" i="21" a="1"/>
  <c r="M1206" i="21" s="1"/>
  <c r="N1206" i="21" a="1"/>
  <c r="N1206" i="21" s="1"/>
  <c r="M1207" i="21" a="1"/>
  <c r="M1207" i="21" s="1"/>
  <c r="N1207" i="21" a="1"/>
  <c r="N1207" i="21" s="1"/>
  <c r="M1208" i="21" a="1"/>
  <c r="M1208" i="21" s="1"/>
  <c r="N1208" i="21" a="1"/>
  <c r="N1208" i="21" s="1"/>
  <c r="M1209" i="21" a="1"/>
  <c r="M1209" i="21" s="1"/>
  <c r="N1209" i="21" a="1"/>
  <c r="N1209" i="21" s="1"/>
  <c r="M1210" i="21" a="1"/>
  <c r="M1210" i="21" s="1"/>
  <c r="N1210" i="21" a="1"/>
  <c r="N1210" i="21" s="1"/>
  <c r="M1211" i="21" a="1"/>
  <c r="M1211" i="21" s="1"/>
  <c r="N1211" i="21" a="1"/>
  <c r="N1211" i="21" s="1"/>
  <c r="M1212" i="21" a="1"/>
  <c r="M1212" i="21" s="1"/>
  <c r="N1212" i="21" a="1"/>
  <c r="N1212" i="21" s="1"/>
  <c r="M1213" i="21" a="1"/>
  <c r="M1213" i="21" s="1"/>
  <c r="N1213" i="21" a="1"/>
  <c r="N1213" i="21" s="1"/>
  <c r="M1214" i="21" a="1"/>
  <c r="M1214" i="21" s="1"/>
  <c r="N1214" i="21" a="1"/>
  <c r="N1214" i="21" s="1"/>
  <c r="M1215" i="21" a="1"/>
  <c r="M1215" i="21" s="1"/>
  <c r="N1215" i="21" a="1"/>
  <c r="N1215" i="21" s="1"/>
  <c r="M1216" i="21" a="1"/>
  <c r="M1216" i="21" s="1"/>
  <c r="N1216" i="21" a="1"/>
  <c r="N1216" i="21" s="1"/>
  <c r="M1217" i="21" a="1"/>
  <c r="M1217" i="21" s="1"/>
  <c r="N1217" i="21" a="1"/>
  <c r="N1217" i="21" s="1"/>
  <c r="M1218" i="21" a="1"/>
  <c r="M1218" i="21" s="1"/>
  <c r="N1218" i="21" a="1"/>
  <c r="N1218" i="21" s="1"/>
  <c r="M1219" i="21" a="1"/>
  <c r="M1219" i="21" s="1"/>
  <c r="N1219" i="21" a="1"/>
  <c r="N1219" i="21" s="1"/>
  <c r="M1220" i="21" a="1"/>
  <c r="M1220" i="21" s="1"/>
  <c r="N1220" i="21" a="1"/>
  <c r="N1220" i="21" s="1"/>
  <c r="M1221" i="21" a="1"/>
  <c r="M1221" i="21" s="1"/>
  <c r="N1221" i="21" a="1"/>
  <c r="N1221" i="21" s="1"/>
  <c r="M1222" i="21" a="1"/>
  <c r="M1222" i="21" s="1"/>
  <c r="N1222" i="21" a="1"/>
  <c r="N1222" i="21" s="1"/>
  <c r="M1223" i="21" a="1"/>
  <c r="M1223" i="21" s="1"/>
  <c r="N1223" i="21" a="1"/>
  <c r="N1223" i="21" s="1"/>
  <c r="M1224" i="21" a="1"/>
  <c r="M1224" i="21" s="1"/>
  <c r="N1224" i="21" a="1"/>
  <c r="N1224" i="21" s="1"/>
  <c r="M1225" i="21" a="1"/>
  <c r="M1225" i="21" s="1"/>
  <c r="N1225" i="21" a="1"/>
  <c r="N1225" i="21" s="1"/>
  <c r="M1226" i="21" a="1"/>
  <c r="M1226" i="21" s="1"/>
  <c r="N1226" i="21" a="1"/>
  <c r="N1226" i="21" s="1"/>
  <c r="M1227" i="21" a="1"/>
  <c r="M1227" i="21" s="1"/>
  <c r="N1227" i="21" a="1"/>
  <c r="N1227" i="21" s="1"/>
  <c r="M1228" i="21" a="1"/>
  <c r="M1228" i="21" s="1"/>
  <c r="N1228" i="21" a="1"/>
  <c r="N1228" i="21" s="1"/>
  <c r="M1229" i="21" a="1"/>
  <c r="M1229" i="21" s="1"/>
  <c r="N1229" i="21" a="1"/>
  <c r="N1229" i="21" s="1"/>
  <c r="M1230" i="21" a="1"/>
  <c r="M1230" i="21" s="1"/>
  <c r="N1230" i="21" a="1"/>
  <c r="N1230" i="21" s="1"/>
  <c r="M1231" i="21" a="1"/>
  <c r="M1231" i="21" s="1"/>
  <c r="N1231" i="21" a="1"/>
  <c r="N1231" i="21" s="1"/>
  <c r="M1232" i="21" a="1"/>
  <c r="M1232" i="21" s="1"/>
  <c r="N1232" i="21" a="1"/>
  <c r="N1232" i="21" s="1"/>
  <c r="M1233" i="21" a="1"/>
  <c r="M1233" i="21" s="1"/>
  <c r="N1233" i="21" a="1"/>
  <c r="N1233" i="21" s="1"/>
  <c r="M1234" i="21" a="1"/>
  <c r="M1234" i="21" s="1"/>
  <c r="N1234" i="21" a="1"/>
  <c r="N1234" i="21" s="1"/>
  <c r="M1235" i="21" a="1"/>
  <c r="M1235" i="21" s="1"/>
  <c r="N1235" i="21" a="1"/>
  <c r="N1235" i="21" s="1"/>
  <c r="M1236" i="21" a="1"/>
  <c r="M1236" i="21" s="1"/>
  <c r="N1236" i="21" a="1"/>
  <c r="N1236" i="21" s="1"/>
  <c r="M1237" i="21" a="1"/>
  <c r="M1237" i="21" s="1"/>
  <c r="N1237" i="21" a="1"/>
  <c r="N1237" i="21" s="1"/>
  <c r="M1238" i="21" a="1"/>
  <c r="M1238" i="21" s="1"/>
  <c r="N1238" i="21" a="1"/>
  <c r="N1238" i="21" s="1"/>
  <c r="M1239" i="21" a="1"/>
  <c r="M1239" i="21" s="1"/>
  <c r="N1239" i="21" a="1"/>
  <c r="N1239" i="21" s="1"/>
  <c r="M1240" i="21" a="1"/>
  <c r="M1240" i="21" s="1"/>
  <c r="N1240" i="21" a="1"/>
  <c r="N1240" i="21" s="1"/>
  <c r="M1241" i="21" a="1"/>
  <c r="M1241" i="21" s="1"/>
  <c r="N1241" i="21" a="1"/>
  <c r="N1241" i="21" s="1"/>
  <c r="M1242" i="21" a="1"/>
  <c r="M1242" i="21" s="1"/>
  <c r="N1242" i="21" a="1"/>
  <c r="N1242" i="21" s="1"/>
  <c r="M1243" i="21" a="1"/>
  <c r="M1243" i="21" s="1"/>
  <c r="N1243" i="21" a="1"/>
  <c r="N1243" i="21" s="1"/>
  <c r="M1244" i="21" a="1"/>
  <c r="M1244" i="21" s="1"/>
  <c r="N1244" i="21" a="1"/>
  <c r="N1244" i="21" s="1"/>
  <c r="M1245" i="21" a="1"/>
  <c r="M1245" i="21" s="1"/>
  <c r="N1245" i="21" a="1"/>
  <c r="N1245" i="21" s="1"/>
  <c r="M1246" i="21" a="1"/>
  <c r="M1246" i="21" s="1"/>
  <c r="N1246" i="21" a="1"/>
  <c r="N1246" i="21" s="1"/>
  <c r="M1247" i="21" a="1"/>
  <c r="M1247" i="21" s="1"/>
  <c r="N1247" i="21" a="1"/>
  <c r="N1247" i="21" s="1"/>
  <c r="M1248" i="21" a="1"/>
  <c r="M1248" i="21" s="1"/>
  <c r="N1248" i="21" a="1"/>
  <c r="N1248" i="21" s="1"/>
  <c r="M1249" i="21" a="1"/>
  <c r="M1249" i="21" s="1"/>
  <c r="N1249" i="21" a="1"/>
  <c r="N1249" i="21" s="1"/>
  <c r="M1250" i="21" a="1"/>
  <c r="M1250" i="21" s="1"/>
  <c r="N1250" i="21" a="1"/>
  <c r="N1250" i="21" s="1"/>
  <c r="M1251" i="21" a="1"/>
  <c r="M1251" i="21" s="1"/>
  <c r="N1251" i="21" a="1"/>
  <c r="N1251" i="21" s="1"/>
  <c r="M1252" i="21" a="1"/>
  <c r="M1252" i="21" s="1"/>
  <c r="N1252" i="21" a="1"/>
  <c r="N1252" i="21" s="1"/>
  <c r="M1253" i="21" a="1"/>
  <c r="M1253" i="21" s="1"/>
  <c r="N1253" i="21" a="1"/>
  <c r="N1253" i="21" s="1"/>
  <c r="M1254" i="21" a="1"/>
  <c r="M1254" i="21" s="1"/>
  <c r="N1254" i="21" a="1"/>
  <c r="N1254" i="21" s="1"/>
  <c r="M1255" i="21" a="1"/>
  <c r="M1255" i="21" s="1"/>
  <c r="N1255" i="21" a="1"/>
  <c r="N1255" i="21" s="1"/>
  <c r="M1256" i="21" a="1"/>
  <c r="M1256" i="21" s="1"/>
  <c r="N1256" i="21" a="1"/>
  <c r="N1256" i="21" s="1"/>
  <c r="M1257" i="21" a="1"/>
  <c r="M1257" i="21" s="1"/>
  <c r="N1257" i="21" a="1"/>
  <c r="N1257" i="21" s="1"/>
  <c r="M1258" i="21" a="1"/>
  <c r="M1258" i="21" s="1"/>
  <c r="N1258" i="21" a="1"/>
  <c r="N1258" i="21" s="1"/>
  <c r="M1259" i="21" a="1"/>
  <c r="M1259" i="21" s="1"/>
  <c r="N1259" i="21" a="1"/>
  <c r="N1259" i="21" s="1"/>
  <c r="M1260" i="21" a="1"/>
  <c r="M1260" i="21" s="1"/>
  <c r="N1260" i="21" a="1"/>
  <c r="N1260" i="21" s="1"/>
  <c r="M1261" i="21" a="1"/>
  <c r="M1261" i="21" s="1"/>
  <c r="N1261" i="21" a="1"/>
  <c r="N1261" i="21" s="1"/>
  <c r="M1262" i="21" a="1"/>
  <c r="M1262" i="21" s="1"/>
  <c r="N1262" i="21" a="1"/>
  <c r="N1262" i="21" s="1"/>
  <c r="M1263" i="21" a="1"/>
  <c r="M1263" i="21" s="1"/>
  <c r="N1263" i="21" a="1"/>
  <c r="N1263" i="21" s="1"/>
  <c r="M1264" i="21" a="1"/>
  <c r="M1264" i="21" s="1"/>
  <c r="N1264" i="21" a="1"/>
  <c r="N1264" i="21" s="1"/>
  <c r="M1265" i="21" a="1"/>
  <c r="M1265" i="21" s="1"/>
  <c r="N1265" i="21" a="1"/>
  <c r="N1265" i="21" s="1"/>
  <c r="M1266" i="21" a="1"/>
  <c r="M1266" i="21" s="1"/>
  <c r="N1266" i="21" a="1"/>
  <c r="N1266" i="21" s="1"/>
  <c r="M1267" i="21" a="1"/>
  <c r="M1267" i="21" s="1"/>
  <c r="N1267" i="21" a="1"/>
  <c r="N1267" i="21" s="1"/>
  <c r="M1268" i="21" a="1"/>
  <c r="M1268" i="21" s="1"/>
  <c r="N1268" i="21" a="1"/>
  <c r="N1268" i="21" s="1"/>
  <c r="M1269" i="21" a="1"/>
  <c r="M1269" i="21" s="1"/>
  <c r="N1269" i="21" a="1"/>
  <c r="N1269" i="21" s="1"/>
  <c r="M1270" i="21" a="1"/>
  <c r="M1270" i="21" s="1"/>
  <c r="N1270" i="21" a="1"/>
  <c r="N1270" i="21" s="1"/>
  <c r="M1271" i="21" a="1"/>
  <c r="M1271" i="21" s="1"/>
  <c r="N1271" i="21" a="1"/>
  <c r="N1271" i="21" s="1"/>
  <c r="M1272" i="21" a="1"/>
  <c r="M1272" i="21" s="1"/>
  <c r="N1272" i="21" a="1"/>
  <c r="N1272" i="21" s="1"/>
  <c r="M1273" i="21" a="1"/>
  <c r="M1273" i="21" s="1"/>
  <c r="N1273" i="21" a="1"/>
  <c r="N1273" i="21" s="1"/>
  <c r="M1274" i="21" a="1"/>
  <c r="M1274" i="21" s="1"/>
  <c r="N1274" i="21" a="1"/>
  <c r="N1274" i="21" s="1"/>
  <c r="M1275" i="21" a="1"/>
  <c r="M1275" i="21" s="1"/>
  <c r="N1275" i="21" a="1"/>
  <c r="N1275" i="21" s="1"/>
  <c r="M1276" i="21" a="1"/>
  <c r="M1276" i="21" s="1"/>
  <c r="N1276" i="21" a="1"/>
  <c r="N1276" i="21" s="1"/>
  <c r="M1277" i="21" a="1"/>
  <c r="M1277" i="21" s="1"/>
  <c r="N1277" i="21" a="1"/>
  <c r="N1277" i="21" s="1"/>
  <c r="M1278" i="21" a="1"/>
  <c r="M1278" i="21" s="1"/>
  <c r="N1278" i="21" a="1"/>
  <c r="N1278" i="21" s="1"/>
  <c r="M1279" i="21" a="1"/>
  <c r="M1279" i="21" s="1"/>
  <c r="N1279" i="21" a="1"/>
  <c r="N1279" i="21" s="1"/>
  <c r="M1280" i="21" a="1"/>
  <c r="M1280" i="21" s="1"/>
  <c r="N1280" i="21" a="1"/>
  <c r="N1280" i="21" s="1"/>
  <c r="M1281" i="21" a="1"/>
  <c r="M1281" i="21" s="1"/>
  <c r="N1281" i="21" a="1"/>
  <c r="N1281" i="21" s="1"/>
  <c r="M1282" i="21" a="1"/>
  <c r="M1282" i="21" s="1"/>
  <c r="N1282" i="21" a="1"/>
  <c r="N1282" i="21" s="1"/>
  <c r="M1283" i="21" a="1"/>
  <c r="M1283" i="21" s="1"/>
  <c r="N1283" i="21" a="1"/>
  <c r="N1283" i="21" s="1"/>
  <c r="M1284" i="21" a="1"/>
  <c r="M1284" i="21" s="1"/>
  <c r="N1284" i="21" a="1"/>
  <c r="N1284" i="21" s="1"/>
  <c r="M1285" i="21" a="1"/>
  <c r="M1285" i="21" s="1"/>
  <c r="N1285" i="21" a="1"/>
  <c r="N1285" i="21" s="1"/>
  <c r="M1286" i="21" a="1"/>
  <c r="M1286" i="21" s="1"/>
  <c r="N1286" i="21" a="1"/>
  <c r="N1286" i="21" s="1"/>
  <c r="M1287" i="21" a="1"/>
  <c r="M1287" i="21" s="1"/>
  <c r="N1287" i="21" a="1"/>
  <c r="N1287" i="21" s="1"/>
  <c r="M1288" i="21" a="1"/>
  <c r="M1288" i="21" s="1"/>
  <c r="N1288" i="21" a="1"/>
  <c r="N1288" i="21" s="1"/>
  <c r="M1289" i="21" a="1"/>
  <c r="M1289" i="21" s="1"/>
  <c r="N1289" i="21" a="1"/>
  <c r="N1289" i="21" s="1"/>
  <c r="M1290" i="21" a="1"/>
  <c r="M1290" i="21" s="1"/>
  <c r="N1290" i="21" a="1"/>
  <c r="N1290" i="21" s="1"/>
  <c r="M1291" i="21" a="1"/>
  <c r="M1291" i="21" s="1"/>
  <c r="N1291" i="21" a="1"/>
  <c r="N1291" i="21" s="1"/>
  <c r="M1292" i="21" a="1"/>
  <c r="M1292" i="21" s="1"/>
  <c r="N1292" i="21" a="1"/>
  <c r="N1292" i="21" s="1"/>
  <c r="M1293" i="21" a="1"/>
  <c r="M1293" i="21" s="1"/>
  <c r="N1293" i="21" a="1"/>
  <c r="N1293" i="21" s="1"/>
  <c r="M1294" i="21" a="1"/>
  <c r="M1294" i="21" s="1"/>
  <c r="N1294" i="21" a="1"/>
  <c r="N1294" i="21" s="1"/>
  <c r="M1295" i="21" a="1"/>
  <c r="M1295" i="21" s="1"/>
  <c r="N1295" i="21" a="1"/>
  <c r="N1295" i="21" s="1"/>
  <c r="M1296" i="21" a="1"/>
  <c r="M1296" i="21" s="1"/>
  <c r="N1296" i="21" a="1"/>
  <c r="N1296" i="21" s="1"/>
  <c r="M1297" i="21" a="1"/>
  <c r="M1297" i="21" s="1"/>
  <c r="N1297" i="21" a="1"/>
  <c r="N1297" i="21" s="1"/>
  <c r="M1298" i="21" a="1"/>
  <c r="M1298" i="21" s="1"/>
  <c r="N1298" i="21" a="1"/>
  <c r="N1298" i="21" s="1"/>
  <c r="M1299" i="21" a="1"/>
  <c r="M1299" i="21" s="1"/>
  <c r="N1299" i="21" a="1"/>
  <c r="N1299" i="21" s="1"/>
  <c r="M1300" i="21" a="1"/>
  <c r="M1300" i="21" s="1"/>
  <c r="N1300" i="21" a="1"/>
  <c r="N1300" i="21" s="1"/>
  <c r="M1301" i="21" a="1"/>
  <c r="M1301" i="21" s="1"/>
  <c r="N1301" i="21" a="1"/>
  <c r="N1301" i="21" s="1"/>
  <c r="M1302" i="21" a="1"/>
  <c r="M1302" i="21" s="1"/>
  <c r="N1302" i="21" a="1"/>
  <c r="N1302" i="21" s="1"/>
  <c r="M1303" i="21" a="1"/>
  <c r="M1303" i="21" s="1"/>
  <c r="N1303" i="21" a="1"/>
  <c r="N1303" i="21" s="1"/>
  <c r="M1304" i="21" a="1"/>
  <c r="M1304" i="21" s="1"/>
  <c r="N1304" i="21" a="1"/>
  <c r="N1304" i="21" s="1"/>
  <c r="M1305" i="21" a="1"/>
  <c r="M1305" i="21" s="1"/>
  <c r="N1305" i="21" a="1"/>
  <c r="N1305" i="21" s="1"/>
  <c r="M1306" i="21" a="1"/>
  <c r="M1306" i="21" s="1"/>
  <c r="N1306" i="21" a="1"/>
  <c r="N1306" i="21" s="1"/>
  <c r="M1307" i="21" a="1"/>
  <c r="M1307" i="21" s="1"/>
  <c r="N1307" i="21" a="1"/>
  <c r="N1307" i="21" s="1"/>
  <c r="M1308" i="21" a="1"/>
  <c r="M1308" i="21" s="1"/>
  <c r="N1308" i="21" a="1"/>
  <c r="N1308" i="21" s="1"/>
  <c r="M1309" i="21" a="1"/>
  <c r="M1309" i="21" s="1"/>
  <c r="N1309" i="21" a="1"/>
  <c r="N1309" i="21" s="1"/>
  <c r="M1310" i="21" a="1"/>
  <c r="M1310" i="21" s="1"/>
  <c r="N1310" i="21" a="1"/>
  <c r="N1310" i="21" s="1"/>
  <c r="M1311" i="21" a="1"/>
  <c r="M1311" i="21" s="1"/>
  <c r="N1311" i="21" a="1"/>
  <c r="N1311" i="21" s="1"/>
  <c r="M1312" i="21" a="1"/>
  <c r="M1312" i="21" s="1"/>
  <c r="N1312" i="21" a="1"/>
  <c r="N1312" i="21" s="1"/>
  <c r="M1313" i="21" a="1"/>
  <c r="M1313" i="21" s="1"/>
  <c r="N1313" i="21" a="1"/>
  <c r="N1313" i="21" s="1"/>
  <c r="M1314" i="21" a="1"/>
  <c r="M1314" i="21" s="1"/>
  <c r="N1314" i="21" a="1"/>
  <c r="N1314" i="21" s="1"/>
  <c r="M1315" i="21" a="1"/>
  <c r="M1315" i="21" s="1"/>
  <c r="N1315" i="21" a="1"/>
  <c r="N1315" i="21" s="1"/>
  <c r="M1316" i="21" a="1"/>
  <c r="M1316" i="21" s="1"/>
  <c r="N1316" i="21" a="1"/>
  <c r="N1316" i="21" s="1"/>
  <c r="M1317" i="21" a="1"/>
  <c r="M1317" i="21" s="1"/>
  <c r="N1317" i="21" a="1"/>
  <c r="N1317" i="21" s="1"/>
  <c r="M1318" i="21" a="1"/>
  <c r="M1318" i="21" s="1"/>
  <c r="N1318" i="21" a="1"/>
  <c r="N1318" i="21" s="1"/>
  <c r="M1319" i="21" a="1"/>
  <c r="M1319" i="21" s="1"/>
  <c r="N1319" i="21" a="1"/>
  <c r="N1319" i="21" s="1"/>
  <c r="M1320" i="21" a="1"/>
  <c r="M1320" i="21" s="1"/>
  <c r="N1320" i="21" a="1"/>
  <c r="N1320" i="21" s="1"/>
  <c r="M1321" i="21" a="1"/>
  <c r="M1321" i="21" s="1"/>
  <c r="N1321" i="21" a="1"/>
  <c r="N1321" i="21" s="1"/>
  <c r="M1322" i="21" a="1"/>
  <c r="M1322" i="21" s="1"/>
  <c r="N1322" i="21" a="1"/>
  <c r="N1322" i="21" s="1"/>
  <c r="M1323" i="21" a="1"/>
  <c r="M1323" i="21" s="1"/>
  <c r="N1323" i="21" a="1"/>
  <c r="N1323" i="21" s="1"/>
  <c r="M1324" i="21" a="1"/>
  <c r="M1324" i="21" s="1"/>
  <c r="N1324" i="21" a="1"/>
  <c r="N1324" i="21" s="1"/>
  <c r="M1325" i="21" a="1"/>
  <c r="M1325" i="21" s="1"/>
  <c r="N1325" i="21" a="1"/>
  <c r="N1325" i="21" s="1"/>
  <c r="M1326" i="21" a="1"/>
  <c r="M1326" i="21" s="1"/>
  <c r="N1326" i="21" a="1"/>
  <c r="N1326" i="21" s="1"/>
  <c r="M1327" i="21" a="1"/>
  <c r="M1327" i="21" s="1"/>
  <c r="N1327" i="21" a="1"/>
  <c r="N1327" i="21" s="1"/>
  <c r="M1328" i="21" a="1"/>
  <c r="M1328" i="21" s="1"/>
  <c r="N1328" i="21" a="1"/>
  <c r="N1328" i="21" s="1"/>
  <c r="M1329" i="21" a="1"/>
  <c r="M1329" i="21" s="1"/>
  <c r="N1329" i="21" a="1"/>
  <c r="N1329" i="21" s="1"/>
  <c r="M1330" i="21" a="1"/>
  <c r="M1330" i="21" s="1"/>
  <c r="N1330" i="21" a="1"/>
  <c r="N1330" i="21" s="1"/>
  <c r="M1331" i="21" a="1"/>
  <c r="M1331" i="21" s="1"/>
  <c r="N1331" i="21" a="1"/>
  <c r="N1331" i="21" s="1"/>
  <c r="M1332" i="21" a="1"/>
  <c r="M1332" i="21" s="1"/>
  <c r="N1332" i="21" a="1"/>
  <c r="N1332" i="21" s="1"/>
  <c r="M1333" i="21" a="1"/>
  <c r="M1333" i="21" s="1"/>
  <c r="N1333" i="21" a="1"/>
  <c r="N1333" i="21" s="1"/>
  <c r="M1334" i="21" a="1"/>
  <c r="M1334" i="21" s="1"/>
  <c r="N1334" i="21" a="1"/>
  <c r="N1334" i="21" s="1"/>
  <c r="M1335" i="21" a="1"/>
  <c r="M1335" i="21" s="1"/>
  <c r="N1335" i="21" a="1"/>
  <c r="N1335" i="21" s="1"/>
  <c r="M1336" i="21" a="1"/>
  <c r="M1336" i="21" s="1"/>
  <c r="N1336" i="21" a="1"/>
  <c r="N1336" i="21" s="1"/>
  <c r="M1337" i="21" a="1"/>
  <c r="M1337" i="21" s="1"/>
  <c r="N1337" i="21" a="1"/>
  <c r="N1337" i="21" s="1"/>
  <c r="M1338" i="21" a="1"/>
  <c r="M1338" i="21" s="1"/>
  <c r="N1338" i="21" a="1"/>
  <c r="N1338" i="21" s="1"/>
  <c r="M1339" i="21" a="1"/>
  <c r="M1339" i="21" s="1"/>
  <c r="N1339" i="21" a="1"/>
  <c r="N1339" i="21" s="1"/>
  <c r="M1340" i="21" a="1"/>
  <c r="M1340" i="21" s="1"/>
  <c r="N1340" i="21" a="1"/>
  <c r="N1340" i="21" s="1"/>
  <c r="M1341" i="21" a="1"/>
  <c r="M1341" i="21" s="1"/>
  <c r="N1341" i="21" a="1"/>
  <c r="N1341" i="21" s="1"/>
  <c r="M1342" i="21" a="1"/>
  <c r="M1342" i="21" s="1"/>
  <c r="N1342" i="21" a="1"/>
  <c r="N1342" i="21" s="1"/>
  <c r="M1343" i="21" a="1"/>
  <c r="M1343" i="21" s="1"/>
  <c r="N1343" i="21" a="1"/>
  <c r="N1343" i="21" s="1"/>
  <c r="M1344" i="21" a="1"/>
  <c r="M1344" i="21" s="1"/>
  <c r="N1344" i="21" a="1"/>
  <c r="N1344" i="21" s="1"/>
  <c r="M1345" i="21" a="1"/>
  <c r="M1345" i="21" s="1"/>
  <c r="N1345" i="21" a="1"/>
  <c r="N1345" i="21" s="1"/>
  <c r="M1346" i="21" a="1"/>
  <c r="M1346" i="21" s="1"/>
  <c r="N1346" i="21" a="1"/>
  <c r="N1346" i="21" s="1"/>
  <c r="M1347" i="21" a="1"/>
  <c r="M1347" i="21" s="1"/>
  <c r="N1347" i="21" a="1"/>
  <c r="N1347" i="21" s="1"/>
  <c r="M1348" i="21" a="1"/>
  <c r="M1348" i="21" s="1"/>
  <c r="N1348" i="21" a="1"/>
  <c r="N1348" i="21" s="1"/>
  <c r="M1349" i="21" a="1"/>
  <c r="M1349" i="21" s="1"/>
  <c r="N1349" i="21" a="1"/>
  <c r="N1349" i="21" s="1"/>
  <c r="M1350" i="21" a="1"/>
  <c r="M1350" i="21" s="1"/>
  <c r="N1350" i="21" a="1"/>
  <c r="N1350" i="21" s="1"/>
  <c r="M1351" i="21" a="1"/>
  <c r="M1351" i="21" s="1"/>
  <c r="N1351" i="21" a="1"/>
  <c r="N1351" i="21" s="1"/>
  <c r="M1352" i="21" a="1"/>
  <c r="M1352" i="21" s="1"/>
  <c r="N1352" i="21" a="1"/>
  <c r="N1352" i="21" s="1"/>
  <c r="M1353" i="21" a="1"/>
  <c r="M1353" i="21" s="1"/>
  <c r="N1353" i="21" a="1"/>
  <c r="N1353" i="21" s="1"/>
  <c r="M1354" i="21" a="1"/>
  <c r="M1354" i="21" s="1"/>
  <c r="N1354" i="21" a="1"/>
  <c r="N1354" i="21" s="1"/>
  <c r="M1355" i="21" a="1"/>
  <c r="M1355" i="21" s="1"/>
  <c r="N1355" i="21" a="1"/>
  <c r="N1355" i="21" s="1"/>
  <c r="M1356" i="21" a="1"/>
  <c r="M1356" i="21" s="1"/>
  <c r="N1356" i="21" a="1"/>
  <c r="N1356" i="21" s="1"/>
  <c r="M1357" i="21" a="1"/>
  <c r="M1357" i="21" s="1"/>
  <c r="N1357" i="21" a="1"/>
  <c r="N1357" i="21" s="1"/>
  <c r="M1358" i="21" a="1"/>
  <c r="M1358" i="21" s="1"/>
  <c r="N1358" i="21" a="1"/>
  <c r="N1358" i="21" s="1"/>
  <c r="M1359" i="21" a="1"/>
  <c r="M1359" i="21" s="1"/>
  <c r="N1359" i="21" a="1"/>
  <c r="N1359" i="21" s="1"/>
  <c r="M1360" i="21" a="1"/>
  <c r="M1360" i="21" s="1"/>
  <c r="N1360" i="21" a="1"/>
  <c r="N1360" i="21" s="1"/>
  <c r="M1361" i="21" a="1"/>
  <c r="M1361" i="21" s="1"/>
  <c r="N1361" i="21" a="1"/>
  <c r="N1361" i="21" s="1"/>
  <c r="M1362" i="21" a="1"/>
  <c r="M1362" i="21" s="1"/>
  <c r="N1362" i="21" a="1"/>
  <c r="N1362" i="21" s="1"/>
  <c r="M1363" i="21" a="1"/>
  <c r="M1363" i="21" s="1"/>
  <c r="N1363" i="21" a="1"/>
  <c r="N1363" i="21" s="1"/>
  <c r="M1364" i="21" a="1"/>
  <c r="M1364" i="21" s="1"/>
  <c r="N1364" i="21" a="1"/>
  <c r="N1364" i="21" s="1"/>
  <c r="M1365" i="21" a="1"/>
  <c r="M1365" i="21" s="1"/>
  <c r="N1365" i="21" a="1"/>
  <c r="N1365" i="21" s="1"/>
  <c r="M1366" i="21" a="1"/>
  <c r="M1366" i="21" s="1"/>
  <c r="N1366" i="21" a="1"/>
  <c r="N1366" i="21" s="1"/>
  <c r="M1367" i="21" a="1"/>
  <c r="M1367" i="21" s="1"/>
  <c r="N1367" i="21" a="1"/>
  <c r="N1367" i="21" s="1"/>
  <c r="M1368" i="21" a="1"/>
  <c r="M1368" i="21" s="1"/>
  <c r="N1368" i="21" a="1"/>
  <c r="N1368" i="21" s="1"/>
  <c r="M1369" i="21" a="1"/>
  <c r="M1369" i="21" s="1"/>
  <c r="N1369" i="21" a="1"/>
  <c r="N1369" i="21" s="1"/>
  <c r="M1370" i="21" a="1"/>
  <c r="M1370" i="21" s="1"/>
  <c r="N1370" i="21" a="1"/>
  <c r="N1370" i="21" s="1"/>
  <c r="M1371" i="21" a="1"/>
  <c r="M1371" i="21" s="1"/>
  <c r="N1371" i="21" a="1"/>
  <c r="N1371" i="21" s="1"/>
  <c r="M1372" i="21" a="1"/>
  <c r="M1372" i="21" s="1"/>
  <c r="N1372" i="21" a="1"/>
  <c r="N1372" i="21" s="1"/>
  <c r="M1373" i="21" a="1"/>
  <c r="M1373" i="21" s="1"/>
  <c r="N1373" i="21" a="1"/>
  <c r="N1373" i="21" s="1"/>
  <c r="M1374" i="21" a="1"/>
  <c r="M1374" i="21" s="1"/>
  <c r="N1374" i="21" a="1"/>
  <c r="N1374" i="21" s="1"/>
  <c r="M1375" i="21" a="1"/>
  <c r="M1375" i="21" s="1"/>
  <c r="N1375" i="21" a="1"/>
  <c r="N1375" i="21" s="1"/>
  <c r="M1376" i="21" a="1"/>
  <c r="M1376" i="21" s="1"/>
  <c r="N1376" i="21" a="1"/>
  <c r="N1376" i="21" s="1"/>
  <c r="M1377" i="21" a="1"/>
  <c r="M1377" i="21" s="1"/>
  <c r="N1377" i="21" a="1"/>
  <c r="N1377" i="21" s="1"/>
  <c r="M1378" i="21" a="1"/>
  <c r="M1378" i="21" s="1"/>
  <c r="N1378" i="21" a="1"/>
  <c r="N1378" i="21" s="1"/>
  <c r="M1379" i="21" a="1"/>
  <c r="M1379" i="21" s="1"/>
  <c r="N1379" i="21" a="1"/>
  <c r="N1379" i="21" s="1"/>
  <c r="M1380" i="21" a="1"/>
  <c r="M1380" i="21" s="1"/>
  <c r="N1380" i="21" a="1"/>
  <c r="N1380" i="21" s="1"/>
  <c r="M1381" i="21" a="1"/>
  <c r="M1381" i="21" s="1"/>
  <c r="N1381" i="21" a="1"/>
  <c r="N1381" i="21" s="1"/>
  <c r="M1382" i="21" a="1"/>
  <c r="M1382" i="21" s="1"/>
  <c r="N1382" i="21" a="1"/>
  <c r="N1382" i="21" s="1"/>
  <c r="M1383" i="21" a="1"/>
  <c r="M1383" i="21" s="1"/>
  <c r="N1383" i="21" a="1"/>
  <c r="N1383" i="21" s="1"/>
  <c r="M1384" i="21" a="1"/>
  <c r="M1384" i="21" s="1"/>
  <c r="N1384" i="21" a="1"/>
  <c r="N1384" i="21" s="1"/>
  <c r="M1385" i="21" a="1"/>
  <c r="M1385" i="21" s="1"/>
  <c r="N1385" i="21" a="1"/>
  <c r="N1385" i="21" s="1"/>
  <c r="M1386" i="21" a="1"/>
  <c r="M1386" i="21" s="1"/>
  <c r="N1386" i="21" a="1"/>
  <c r="N1386" i="21" s="1"/>
  <c r="M1387" i="21" a="1"/>
  <c r="M1387" i="21" s="1"/>
  <c r="N1387" i="21" a="1"/>
  <c r="N1387" i="21" s="1"/>
  <c r="M1388" i="21" a="1"/>
  <c r="M1388" i="21" s="1"/>
  <c r="N1388" i="21" a="1"/>
  <c r="N1388" i="21" s="1"/>
  <c r="M1389" i="21" a="1"/>
  <c r="M1389" i="21" s="1"/>
  <c r="N1389" i="21" a="1"/>
  <c r="N1389" i="21" s="1"/>
  <c r="M1390" i="21" a="1"/>
  <c r="M1390" i="21" s="1"/>
  <c r="N1390" i="21" a="1"/>
  <c r="N1390" i="21" s="1"/>
  <c r="M1391" i="21" a="1"/>
  <c r="M1391" i="21" s="1"/>
  <c r="N1391" i="21" a="1"/>
  <c r="N1391" i="21" s="1"/>
  <c r="M1392" i="21" a="1"/>
  <c r="M1392" i="21" s="1"/>
  <c r="N1392" i="21" a="1"/>
  <c r="N1392" i="21" s="1"/>
  <c r="M1393" i="21" a="1"/>
  <c r="M1393" i="21" s="1"/>
  <c r="N1393" i="21" a="1"/>
  <c r="N1393" i="21" s="1"/>
  <c r="M1394" i="21" a="1"/>
  <c r="M1394" i="21" s="1"/>
  <c r="N1394" i="21" a="1"/>
  <c r="N1394" i="21" s="1"/>
  <c r="M1395" i="21" a="1"/>
  <c r="M1395" i="21" s="1"/>
  <c r="N1395" i="21" a="1"/>
  <c r="N1395" i="21" s="1"/>
  <c r="M1396" i="21" a="1"/>
  <c r="M1396" i="21" s="1"/>
  <c r="N1396" i="21" a="1"/>
  <c r="N1396" i="21" s="1"/>
  <c r="M1397" i="21" a="1"/>
  <c r="M1397" i="21" s="1"/>
  <c r="N1397" i="21" a="1"/>
  <c r="N1397" i="21" s="1"/>
  <c r="M1398" i="21" a="1"/>
  <c r="M1398" i="21" s="1"/>
  <c r="N1398" i="21" a="1"/>
  <c r="N1398" i="21" s="1"/>
  <c r="M1399" i="21" a="1"/>
  <c r="M1399" i="21" s="1"/>
  <c r="N1399" i="21" a="1"/>
  <c r="N1399" i="21" s="1"/>
  <c r="M1400" i="21" a="1"/>
  <c r="M1400" i="21" s="1"/>
  <c r="N1400" i="21" a="1"/>
  <c r="N1400" i="21" s="1"/>
  <c r="M1401" i="21" a="1"/>
  <c r="M1401" i="21" s="1"/>
  <c r="N1401" i="21" a="1"/>
  <c r="N1401" i="21" s="1"/>
  <c r="M1402" i="21" a="1"/>
  <c r="M1402" i="21" s="1"/>
  <c r="N1402" i="21" a="1"/>
  <c r="N1402" i="21" s="1"/>
  <c r="M1403" i="21" a="1"/>
  <c r="M1403" i="21" s="1"/>
  <c r="N1403" i="21" a="1"/>
  <c r="N1403" i="21" s="1"/>
  <c r="M1404" i="21" a="1"/>
  <c r="M1404" i="21" s="1"/>
  <c r="N1404" i="21" a="1"/>
  <c r="N1404" i="21" s="1"/>
  <c r="M1405" i="21" a="1"/>
  <c r="M1405" i="21" s="1"/>
  <c r="N1405" i="21" a="1"/>
  <c r="N1405" i="21" s="1"/>
  <c r="M1406" i="21" a="1"/>
  <c r="M1406" i="21" s="1"/>
  <c r="N1406" i="21" a="1"/>
  <c r="N1406" i="21" s="1"/>
  <c r="M1407" i="21" a="1"/>
  <c r="M1407" i="21" s="1"/>
  <c r="N1407" i="21" a="1"/>
  <c r="N1407" i="21" s="1"/>
  <c r="M1408" i="21" a="1"/>
  <c r="M1408" i="21" s="1"/>
  <c r="N1408" i="21" a="1"/>
  <c r="N1408" i="21" s="1"/>
  <c r="M1409" i="21" a="1"/>
  <c r="M1409" i="21" s="1"/>
  <c r="N1409" i="21" a="1"/>
  <c r="N1409" i="21" s="1"/>
  <c r="M1410" i="21" a="1"/>
  <c r="M1410" i="21" s="1"/>
  <c r="N1410" i="21" a="1"/>
  <c r="N1410" i="21" s="1"/>
  <c r="M1411" i="21" a="1"/>
  <c r="M1411" i="21" s="1"/>
  <c r="N1411" i="21" a="1"/>
  <c r="N1411" i="21" s="1"/>
  <c r="M1412" i="21" a="1"/>
  <c r="M1412" i="21" s="1"/>
  <c r="N1412" i="21" a="1"/>
  <c r="N1412" i="21" s="1"/>
  <c r="M1413" i="21" a="1"/>
  <c r="M1413" i="21" s="1"/>
  <c r="N1413" i="21" a="1"/>
  <c r="N1413" i="21" s="1"/>
  <c r="M1414" i="21" a="1"/>
  <c r="M1414" i="21" s="1"/>
  <c r="N1414" i="21" a="1"/>
  <c r="N1414" i="21" s="1"/>
  <c r="M1415" i="21" a="1"/>
  <c r="M1415" i="21" s="1"/>
  <c r="N1415" i="21" a="1"/>
  <c r="N1415" i="21" s="1"/>
  <c r="M1416" i="21" a="1"/>
  <c r="M1416" i="21" s="1"/>
  <c r="N1416" i="21" a="1"/>
  <c r="N1416" i="21" s="1"/>
  <c r="M1417" i="21" a="1"/>
  <c r="M1417" i="21" s="1"/>
  <c r="N1417" i="21" a="1"/>
  <c r="N1417" i="21" s="1"/>
  <c r="M1418" i="21" a="1"/>
  <c r="M1418" i="21" s="1"/>
  <c r="N1418" i="21" a="1"/>
  <c r="N1418" i="21" s="1"/>
  <c r="M1419" i="21" a="1"/>
  <c r="M1419" i="21" s="1"/>
  <c r="N1419" i="21" a="1"/>
  <c r="N1419" i="21" s="1"/>
  <c r="M1420" i="21" a="1"/>
  <c r="M1420" i="21" s="1"/>
  <c r="N1420" i="21" a="1"/>
  <c r="N1420" i="21" s="1"/>
  <c r="M1421" i="21" a="1"/>
  <c r="M1421" i="21" s="1"/>
  <c r="N1421" i="21" a="1"/>
  <c r="N1421" i="21" s="1"/>
  <c r="M1422" i="21" a="1"/>
  <c r="M1422" i="21" s="1"/>
  <c r="N1422" i="21" a="1"/>
  <c r="N1422" i="21" s="1"/>
  <c r="M1423" i="21" a="1"/>
  <c r="M1423" i="21" s="1"/>
  <c r="N1423" i="21" a="1"/>
  <c r="N1423" i="21" s="1"/>
  <c r="M1424" i="21" a="1"/>
  <c r="M1424" i="21" s="1"/>
  <c r="N1424" i="21" a="1"/>
  <c r="N1424" i="21" s="1"/>
  <c r="M1425" i="21" a="1"/>
  <c r="M1425" i="21" s="1"/>
  <c r="N1425" i="21" a="1"/>
  <c r="N1425" i="21" s="1"/>
  <c r="M1426" i="21" a="1"/>
  <c r="M1426" i="21" s="1"/>
  <c r="N1426" i="21" a="1"/>
  <c r="N1426" i="21" s="1"/>
  <c r="M1427" i="21" a="1"/>
  <c r="M1427" i="21" s="1"/>
  <c r="N1427" i="21" a="1"/>
  <c r="N1427" i="21" s="1"/>
  <c r="M1428" i="21" a="1"/>
  <c r="M1428" i="21" s="1"/>
  <c r="N1428" i="21" a="1"/>
  <c r="N1428" i="21" s="1"/>
  <c r="M1429" i="21" a="1"/>
  <c r="M1429" i="21" s="1"/>
  <c r="N1429" i="21" a="1"/>
  <c r="N1429" i="21" s="1"/>
  <c r="M1430" i="21" a="1"/>
  <c r="M1430" i="21" s="1"/>
  <c r="N1430" i="21" a="1"/>
  <c r="N1430" i="21" s="1"/>
  <c r="M1431" i="21" a="1"/>
  <c r="M1431" i="21" s="1"/>
  <c r="N1431" i="21" a="1"/>
  <c r="N1431" i="21" s="1"/>
  <c r="M1432" i="21" a="1"/>
  <c r="M1432" i="21" s="1"/>
  <c r="N1432" i="21" a="1"/>
  <c r="N1432" i="21" s="1"/>
  <c r="M1433" i="21" a="1"/>
  <c r="M1433" i="21" s="1"/>
  <c r="N1433" i="21" a="1"/>
  <c r="N1433" i="21" s="1"/>
  <c r="M1434" i="21" a="1"/>
  <c r="M1434" i="21" s="1"/>
  <c r="N1434" i="21" a="1"/>
  <c r="N1434" i="21" s="1"/>
  <c r="M1435" i="21" a="1"/>
  <c r="M1435" i="21" s="1"/>
  <c r="N1435" i="21" a="1"/>
  <c r="N1435" i="21" s="1"/>
  <c r="M1436" i="21" a="1"/>
  <c r="M1436" i="21" s="1"/>
  <c r="N1436" i="21" a="1"/>
  <c r="N1436" i="21" s="1"/>
  <c r="M1437" i="21" a="1"/>
  <c r="M1437" i="21" s="1"/>
  <c r="N1437" i="21" a="1"/>
  <c r="N1437" i="21" s="1"/>
  <c r="M1438" i="21" a="1"/>
  <c r="M1438" i="21" s="1"/>
  <c r="N1438" i="21" a="1"/>
  <c r="N1438" i="21" s="1"/>
  <c r="M1439" i="21" a="1"/>
  <c r="M1439" i="21" s="1"/>
  <c r="N1439" i="21" a="1"/>
  <c r="N1439" i="21" s="1"/>
  <c r="M1440" i="21" a="1"/>
  <c r="M1440" i="21" s="1"/>
  <c r="N1440" i="21" a="1"/>
  <c r="N1440" i="21" s="1"/>
  <c r="M1441" i="21" a="1"/>
  <c r="M1441" i="21" s="1"/>
  <c r="N1441" i="21" a="1"/>
  <c r="N1441" i="21" s="1"/>
  <c r="M1442" i="21" a="1"/>
  <c r="M1442" i="21" s="1"/>
  <c r="N1442" i="21" a="1"/>
  <c r="N1442" i="21" s="1"/>
  <c r="M1443" i="21" a="1"/>
  <c r="M1443" i="21" s="1"/>
  <c r="N1443" i="21" a="1"/>
  <c r="N1443" i="21" s="1"/>
  <c r="M1444" i="21" a="1"/>
  <c r="M1444" i="21" s="1"/>
  <c r="N1444" i="21" a="1"/>
  <c r="N1444" i="21" s="1"/>
  <c r="M1445" i="21" a="1"/>
  <c r="M1445" i="21" s="1"/>
  <c r="N1445" i="21" a="1"/>
  <c r="N1445" i="21" s="1"/>
  <c r="M1446" i="21" a="1"/>
  <c r="M1446" i="21" s="1"/>
  <c r="N1446" i="21" a="1"/>
  <c r="N1446" i="21" s="1"/>
  <c r="M1447" i="21" a="1"/>
  <c r="M1447" i="21" s="1"/>
  <c r="N1447" i="21" a="1"/>
  <c r="N1447" i="21" s="1"/>
  <c r="M1448" i="21" a="1"/>
  <c r="M1448" i="21" s="1"/>
  <c r="N1448" i="21" a="1"/>
  <c r="N1448" i="21" s="1"/>
  <c r="M1449" i="21" a="1"/>
  <c r="M1449" i="21" s="1"/>
  <c r="N1449" i="21" a="1"/>
  <c r="N1449" i="21" s="1"/>
  <c r="M1450" i="21" a="1"/>
  <c r="M1450" i="21" s="1"/>
  <c r="N1450" i="21" a="1"/>
  <c r="N1450" i="21" s="1"/>
  <c r="M1451" i="21" a="1"/>
  <c r="M1451" i="21" s="1"/>
  <c r="N1451" i="21" a="1"/>
  <c r="N1451" i="21" s="1"/>
  <c r="M1452" i="21" a="1"/>
  <c r="M1452" i="21" s="1"/>
  <c r="N1452" i="21" a="1"/>
  <c r="N1452" i="21" s="1"/>
  <c r="M1453" i="21" a="1"/>
  <c r="M1453" i="21" s="1"/>
  <c r="N1453" i="21" a="1"/>
  <c r="N1453" i="21" s="1"/>
  <c r="M1454" i="21" a="1"/>
  <c r="M1454" i="21" s="1"/>
  <c r="N1454" i="21" a="1"/>
  <c r="N1454" i="21" s="1"/>
  <c r="M1455" i="21" a="1"/>
  <c r="M1455" i="21" s="1"/>
  <c r="N1455" i="21" a="1"/>
  <c r="N1455" i="21" s="1"/>
  <c r="M1456" i="21" a="1"/>
  <c r="M1456" i="21" s="1"/>
  <c r="N1456" i="21" a="1"/>
  <c r="N1456" i="21" s="1"/>
  <c r="M1457" i="21" a="1"/>
  <c r="M1457" i="21" s="1"/>
  <c r="N1457" i="21" a="1"/>
  <c r="N1457" i="21" s="1"/>
  <c r="M1458" i="21" a="1"/>
  <c r="M1458" i="21" s="1"/>
  <c r="N1458" i="21" a="1"/>
  <c r="N1458" i="21" s="1"/>
  <c r="M1459" i="21" a="1"/>
  <c r="M1459" i="21" s="1"/>
  <c r="N1459" i="21" a="1"/>
  <c r="N1459" i="21" s="1"/>
  <c r="M1460" i="21" a="1"/>
  <c r="M1460" i="21" s="1"/>
  <c r="N1460" i="21" a="1"/>
  <c r="N1460" i="21" s="1"/>
  <c r="M1461" i="21" a="1"/>
  <c r="M1461" i="21" s="1"/>
  <c r="N1461" i="21" a="1"/>
  <c r="N1461" i="21" s="1"/>
  <c r="M1462" i="21" a="1"/>
  <c r="M1462" i="21" s="1"/>
  <c r="N1462" i="21" a="1"/>
  <c r="N1462" i="21" s="1"/>
  <c r="M1463" i="21" a="1"/>
  <c r="M1463" i="21" s="1"/>
  <c r="N1463" i="21" a="1"/>
  <c r="N1463" i="21" s="1"/>
  <c r="M1464" i="21" a="1"/>
  <c r="M1464" i="21" s="1"/>
  <c r="N1464" i="21" a="1"/>
  <c r="N1464" i="21" s="1"/>
  <c r="M1465" i="21" a="1"/>
  <c r="M1465" i="21" s="1"/>
  <c r="N1465" i="21" a="1"/>
  <c r="N1465" i="21" s="1"/>
  <c r="M1466" i="21" a="1"/>
  <c r="M1466" i="21" s="1"/>
  <c r="N1466" i="21" a="1"/>
  <c r="N1466" i="21" s="1"/>
  <c r="M1467" i="21" a="1"/>
  <c r="M1467" i="21" s="1"/>
  <c r="N1467" i="21" a="1"/>
  <c r="N1467" i="21" s="1"/>
  <c r="M1468" i="21" a="1"/>
  <c r="M1468" i="21" s="1"/>
  <c r="N1468" i="21" a="1"/>
  <c r="N1468" i="21" s="1"/>
  <c r="M1469" i="21" a="1"/>
  <c r="M1469" i="21" s="1"/>
  <c r="N1469" i="21" a="1"/>
  <c r="N1469" i="21" s="1"/>
  <c r="M1470" i="21" a="1"/>
  <c r="M1470" i="21" s="1"/>
  <c r="N1470" i="21" a="1"/>
  <c r="N1470" i="21" s="1"/>
  <c r="M1471" i="21" a="1"/>
  <c r="M1471" i="21" s="1"/>
  <c r="N1471" i="21" a="1"/>
  <c r="N1471" i="21" s="1"/>
  <c r="M1472" i="21" a="1"/>
  <c r="M1472" i="21" s="1"/>
  <c r="N1472" i="21" a="1"/>
  <c r="N1472" i="21" s="1"/>
  <c r="M1473" i="21" a="1"/>
  <c r="M1473" i="21" s="1"/>
  <c r="N1473" i="21" a="1"/>
  <c r="N1473" i="21" s="1"/>
  <c r="M1474" i="21" a="1"/>
  <c r="M1474" i="21" s="1"/>
  <c r="N1474" i="21" a="1"/>
  <c r="N1474" i="21" s="1"/>
  <c r="M1475" i="21" a="1"/>
  <c r="M1475" i="21" s="1"/>
  <c r="N1475" i="21" a="1"/>
  <c r="N1475" i="21" s="1"/>
  <c r="M1476" i="21" a="1"/>
  <c r="M1476" i="21" s="1"/>
  <c r="N1476" i="21" a="1"/>
  <c r="N1476" i="21" s="1"/>
  <c r="M1477" i="21" a="1"/>
  <c r="M1477" i="21" s="1"/>
  <c r="N1477" i="21" a="1"/>
  <c r="N1477" i="21" s="1"/>
  <c r="M1478" i="21" a="1"/>
  <c r="M1478" i="21" s="1"/>
  <c r="N1478" i="21" a="1"/>
  <c r="N1478" i="21" s="1"/>
  <c r="M1479" i="21" a="1"/>
  <c r="M1479" i="21" s="1"/>
  <c r="N1479" i="21" a="1"/>
  <c r="N1479" i="21" s="1"/>
  <c r="M1480" i="21" a="1"/>
  <c r="M1480" i="21" s="1"/>
  <c r="N1480" i="21" a="1"/>
  <c r="N1480" i="21" s="1"/>
  <c r="M1481" i="21" a="1"/>
  <c r="M1481" i="21" s="1"/>
  <c r="N1481" i="21" a="1"/>
  <c r="N1481" i="21" s="1"/>
  <c r="M1482" i="21" a="1"/>
  <c r="M1482" i="21" s="1"/>
  <c r="N1482" i="21" a="1"/>
  <c r="N1482" i="21" s="1"/>
  <c r="M1483" i="21" a="1"/>
  <c r="M1483" i="21" s="1"/>
  <c r="N1483" i="21" a="1"/>
  <c r="N1483" i="21" s="1"/>
  <c r="M1484" i="21" a="1"/>
  <c r="M1484" i="21" s="1"/>
  <c r="N1484" i="21" a="1"/>
  <c r="N1484" i="21" s="1"/>
  <c r="M1485" i="21" a="1"/>
  <c r="M1485" i="21" s="1"/>
  <c r="N1485" i="21" a="1"/>
  <c r="N1485" i="21" s="1"/>
  <c r="M1486" i="21" a="1"/>
  <c r="M1486" i="21" s="1"/>
  <c r="N1486" i="21" a="1"/>
  <c r="N1486" i="21" s="1"/>
  <c r="M1487" i="21" a="1"/>
  <c r="M1487" i="21" s="1"/>
  <c r="N1487" i="21" a="1"/>
  <c r="N1487" i="21" s="1"/>
  <c r="M1488" i="21" a="1"/>
  <c r="M1488" i="21" s="1"/>
  <c r="N1488" i="21" a="1"/>
  <c r="N1488" i="21" s="1"/>
  <c r="M1489" i="21" a="1"/>
  <c r="M1489" i="21" s="1"/>
  <c r="N1489" i="21" a="1"/>
  <c r="N1489" i="21" s="1"/>
  <c r="M1490" i="21" a="1"/>
  <c r="M1490" i="21" s="1"/>
  <c r="N1490" i="21" a="1"/>
  <c r="N1490" i="21" s="1"/>
  <c r="M1491" i="21" a="1"/>
  <c r="M1491" i="21" s="1"/>
  <c r="N1491" i="21" a="1"/>
  <c r="N1491" i="21" s="1"/>
  <c r="M1492" i="21" a="1"/>
  <c r="M1492" i="21" s="1"/>
  <c r="N1492" i="21" a="1"/>
  <c r="N1492" i="21" s="1"/>
  <c r="M1493" i="21" a="1"/>
  <c r="M1493" i="21" s="1"/>
  <c r="N1493" i="21" a="1"/>
  <c r="N1493" i="21" s="1"/>
  <c r="M1494" i="21" a="1"/>
  <c r="M1494" i="21" s="1"/>
  <c r="N1494" i="21" a="1"/>
  <c r="N1494" i="21" s="1"/>
  <c r="M1495" i="21" a="1"/>
  <c r="M1495" i="21" s="1"/>
  <c r="N1495" i="21" a="1"/>
  <c r="N1495" i="21" s="1"/>
  <c r="M1496" i="21" a="1"/>
  <c r="M1496" i="21" s="1"/>
  <c r="N1496" i="21" a="1"/>
  <c r="N1496" i="21" s="1"/>
  <c r="M1497" i="21" a="1"/>
  <c r="M1497" i="21" s="1"/>
  <c r="N1497" i="21" a="1"/>
  <c r="N1497" i="21" s="1"/>
  <c r="M1498" i="21" a="1"/>
  <c r="M1498" i="21" s="1"/>
  <c r="N1498" i="21" a="1"/>
  <c r="N1498" i="21" s="1"/>
  <c r="M1499" i="21" a="1"/>
  <c r="M1499" i="21" s="1"/>
  <c r="N1499" i="21" a="1"/>
  <c r="N1499" i="21" s="1"/>
  <c r="M1500" i="21" a="1"/>
  <c r="M1500" i="21" s="1"/>
  <c r="N1500" i="21" a="1"/>
  <c r="N1500" i="21" s="1"/>
  <c r="M1501" i="21" a="1"/>
  <c r="M1501" i="21" s="1"/>
  <c r="N1501" i="21" a="1"/>
  <c r="N1501" i="21" s="1"/>
  <c r="M1502" i="21" a="1"/>
  <c r="M1502" i="21" s="1"/>
  <c r="N1502" i="21" a="1"/>
  <c r="N1502" i="21" s="1"/>
  <c r="M1503" i="21" a="1"/>
  <c r="M1503" i="21" s="1"/>
  <c r="N1503" i="21" a="1"/>
  <c r="N1503" i="21" s="1"/>
  <c r="M1504" i="21" a="1"/>
  <c r="M1504" i="21" s="1"/>
  <c r="N1504" i="21" a="1"/>
  <c r="N1504" i="21" s="1"/>
  <c r="M1505" i="21" a="1"/>
  <c r="M1505" i="21" s="1"/>
  <c r="N1505" i="21" a="1"/>
  <c r="N1505" i="21" s="1"/>
  <c r="M1506" i="21" a="1"/>
  <c r="M1506" i="21" s="1"/>
  <c r="N1506" i="21" a="1"/>
  <c r="N1506" i="21" s="1"/>
  <c r="M1507" i="21" a="1"/>
  <c r="M1507" i="21" s="1"/>
  <c r="N1507" i="21" a="1"/>
  <c r="N1507" i="21" s="1"/>
  <c r="M1508" i="21" a="1"/>
  <c r="M1508" i="21" s="1"/>
  <c r="N1508" i="21" a="1"/>
  <c r="N1508" i="21" s="1"/>
  <c r="M1509" i="21" a="1"/>
  <c r="M1509" i="21" s="1"/>
  <c r="N1509" i="21" a="1"/>
  <c r="N1509" i="21" s="1"/>
  <c r="M1510" i="21" a="1"/>
  <c r="M1510" i="21" s="1"/>
  <c r="N1510" i="21" a="1"/>
  <c r="N1510" i="21" s="1"/>
  <c r="M1511" i="21" a="1"/>
  <c r="M1511" i="21" s="1"/>
  <c r="N1511" i="21" a="1"/>
  <c r="N1511" i="21" s="1"/>
  <c r="M1512" i="21" a="1"/>
  <c r="M1512" i="21" s="1"/>
  <c r="N1512" i="21" a="1"/>
  <c r="N1512" i="21" s="1"/>
  <c r="M1513" i="21" a="1"/>
  <c r="M1513" i="21" s="1"/>
  <c r="N1513" i="21" a="1"/>
  <c r="N1513" i="21" s="1"/>
  <c r="M1514" i="21" a="1"/>
  <c r="M1514" i="21" s="1"/>
  <c r="N1514" i="21" a="1"/>
  <c r="N1514" i="21" s="1"/>
  <c r="M1515" i="21" a="1"/>
  <c r="M1515" i="21" s="1"/>
  <c r="N1515" i="21" a="1"/>
  <c r="N1515" i="21" s="1"/>
  <c r="M1516" i="21" a="1"/>
  <c r="M1516" i="21" s="1"/>
  <c r="N1516" i="21" a="1"/>
  <c r="N1516" i="21" s="1"/>
  <c r="M1517" i="21" a="1"/>
  <c r="M1517" i="21" s="1"/>
  <c r="N1517" i="21" a="1"/>
  <c r="N1517" i="21" s="1"/>
  <c r="M1518" i="21" a="1"/>
  <c r="M1518" i="21" s="1"/>
  <c r="N1518" i="21" a="1"/>
  <c r="N1518" i="21" s="1"/>
  <c r="M1519" i="21" a="1"/>
  <c r="M1519" i="21" s="1"/>
  <c r="N1519" i="21" a="1"/>
  <c r="N1519" i="21" s="1"/>
  <c r="M1520" i="21" a="1"/>
  <c r="M1520" i="21" s="1"/>
  <c r="N1520" i="21" a="1"/>
  <c r="N1520" i="21" s="1"/>
  <c r="M1521" i="21" a="1"/>
  <c r="M1521" i="21" s="1"/>
  <c r="N1521" i="21" a="1"/>
  <c r="N1521" i="21" s="1"/>
  <c r="M1522" i="21" a="1"/>
  <c r="M1522" i="21" s="1"/>
  <c r="N1522" i="21" a="1"/>
  <c r="N1522" i="21" s="1"/>
  <c r="M1523" i="21" a="1"/>
  <c r="M1523" i="21" s="1"/>
  <c r="N1523" i="21" a="1"/>
  <c r="N1523" i="21" s="1"/>
  <c r="M1524" i="21" a="1"/>
  <c r="M1524" i="21" s="1"/>
  <c r="N1524" i="21" a="1"/>
  <c r="N1524" i="21" s="1"/>
  <c r="M1525" i="21" a="1"/>
  <c r="M1525" i="21" s="1"/>
  <c r="N1525" i="21" a="1"/>
  <c r="N1525" i="21" s="1"/>
  <c r="M1526" i="21" a="1"/>
  <c r="M1526" i="21" s="1"/>
  <c r="N1526" i="21" a="1"/>
  <c r="N1526" i="21" s="1"/>
  <c r="M1527" i="21" a="1"/>
  <c r="M1527" i="21" s="1"/>
  <c r="N1527" i="21" a="1"/>
  <c r="N1527" i="21" s="1"/>
  <c r="M1528" i="21" a="1"/>
  <c r="M1528" i="21" s="1"/>
  <c r="N1528" i="21" a="1"/>
  <c r="N1528" i="21" s="1"/>
  <c r="M1529" i="21" a="1"/>
  <c r="M1529" i="21" s="1"/>
  <c r="N1529" i="21" a="1"/>
  <c r="N1529" i="21" s="1"/>
  <c r="M1530" i="21" a="1"/>
  <c r="M1530" i="21" s="1"/>
  <c r="N1530" i="21" a="1"/>
  <c r="N1530" i="21" s="1"/>
  <c r="M1531" i="21" a="1"/>
  <c r="M1531" i="21" s="1"/>
  <c r="N1531" i="21" a="1"/>
  <c r="N1531" i="21" s="1"/>
  <c r="M1532" i="21" a="1"/>
  <c r="M1532" i="21" s="1"/>
  <c r="N1532" i="21" a="1"/>
  <c r="N1532" i="21" s="1"/>
  <c r="M1533" i="21" a="1"/>
  <c r="M1533" i="21" s="1"/>
  <c r="N1533" i="21" a="1"/>
  <c r="N1533" i="21" s="1"/>
  <c r="M1534" i="21" a="1"/>
  <c r="M1534" i="21" s="1"/>
  <c r="N1534" i="21" a="1"/>
  <c r="N1534" i="21" s="1"/>
  <c r="M1535" i="21" a="1"/>
  <c r="M1535" i="21" s="1"/>
  <c r="N1535" i="21" a="1"/>
  <c r="N1535" i="21" s="1"/>
  <c r="M1536" i="21" a="1"/>
  <c r="M1536" i="21" s="1"/>
  <c r="N1536" i="21" a="1"/>
  <c r="N1536" i="21" s="1"/>
  <c r="M1537" i="21" a="1"/>
  <c r="M1537" i="21" s="1"/>
  <c r="N1537" i="21" a="1"/>
  <c r="N1537" i="21" s="1"/>
  <c r="M1538" i="21" a="1"/>
  <c r="M1538" i="21" s="1"/>
  <c r="N1538" i="21" a="1"/>
  <c r="N1538" i="21" s="1"/>
  <c r="M1539" i="21" a="1"/>
  <c r="M1539" i="21" s="1"/>
  <c r="N1539" i="21" a="1"/>
  <c r="N1539" i="21" s="1"/>
  <c r="M1540" i="21" a="1"/>
  <c r="M1540" i="21" s="1"/>
  <c r="N1540" i="21" a="1"/>
  <c r="N1540" i="21" s="1"/>
  <c r="M1541" i="21" a="1"/>
  <c r="M1541" i="21" s="1"/>
  <c r="N1541" i="21" a="1"/>
  <c r="N1541" i="21" s="1"/>
  <c r="M1542" i="21" a="1"/>
  <c r="M1542" i="21" s="1"/>
  <c r="N1542" i="21" a="1"/>
  <c r="N1542" i="21" s="1"/>
  <c r="M1543" i="21" a="1"/>
  <c r="M1543" i="21" s="1"/>
  <c r="N1543" i="21" a="1"/>
  <c r="N1543" i="21" s="1"/>
  <c r="M1544" i="21" a="1"/>
  <c r="M1544" i="21" s="1"/>
  <c r="N1544" i="21" a="1"/>
  <c r="N1544" i="21" s="1"/>
  <c r="M1545" i="21" a="1"/>
  <c r="M1545" i="21" s="1"/>
  <c r="N1545" i="21" a="1"/>
  <c r="N1545" i="21" s="1"/>
  <c r="M1546" i="21" a="1"/>
  <c r="M1546" i="21" s="1"/>
  <c r="N1546" i="21" a="1"/>
  <c r="N1546" i="21" s="1"/>
  <c r="M1547" i="21" a="1"/>
  <c r="M1547" i="21" s="1"/>
  <c r="N1547" i="21" a="1"/>
  <c r="N1547" i="21" s="1"/>
  <c r="M1548" i="21" a="1"/>
  <c r="M1548" i="21" s="1"/>
  <c r="N1548" i="21" a="1"/>
  <c r="N1548" i="21" s="1"/>
  <c r="M1549" i="21" a="1"/>
  <c r="M1549" i="21" s="1"/>
  <c r="N1549" i="21" a="1"/>
  <c r="N1549" i="21" s="1"/>
  <c r="M1550" i="21" a="1"/>
  <c r="M1550" i="21" s="1"/>
  <c r="N1550" i="21" a="1"/>
  <c r="N1550" i="21" s="1"/>
  <c r="M1551" i="21" a="1"/>
  <c r="M1551" i="21" s="1"/>
  <c r="N1551" i="21" a="1"/>
  <c r="N1551" i="21" s="1"/>
  <c r="M1552" i="21" a="1"/>
  <c r="M1552" i="21" s="1"/>
  <c r="N1552" i="21" a="1"/>
  <c r="N1552" i="21" s="1"/>
  <c r="M1553" i="21" a="1"/>
  <c r="M1553" i="21" s="1"/>
  <c r="N1553" i="21" a="1"/>
  <c r="N1553" i="21" s="1"/>
  <c r="M1554" i="21" a="1"/>
  <c r="M1554" i="21" s="1"/>
  <c r="N1554" i="21" a="1"/>
  <c r="N1554" i="21" s="1"/>
  <c r="M1555" i="21" a="1"/>
  <c r="M1555" i="21" s="1"/>
  <c r="N1555" i="21" a="1"/>
  <c r="N1555" i="21" s="1"/>
  <c r="M1556" i="21" a="1"/>
  <c r="M1556" i="21" s="1"/>
  <c r="N1556" i="21" a="1"/>
  <c r="N1556" i="21" s="1"/>
  <c r="M1557" i="21" a="1"/>
  <c r="M1557" i="21" s="1"/>
  <c r="N1557" i="21" a="1"/>
  <c r="N1557" i="21" s="1"/>
  <c r="M1558" i="21" a="1"/>
  <c r="M1558" i="21" s="1"/>
  <c r="N1558" i="21" a="1"/>
  <c r="N1558" i="21" s="1"/>
  <c r="M1559" i="21" a="1"/>
  <c r="M1559" i="21" s="1"/>
  <c r="N1559" i="21" a="1"/>
  <c r="N1559" i="21" s="1"/>
  <c r="M1560" i="21" a="1"/>
  <c r="M1560" i="21" s="1"/>
  <c r="N1560" i="21" a="1"/>
  <c r="N1560" i="21" s="1"/>
  <c r="M1561" i="21" a="1"/>
  <c r="M1561" i="21" s="1"/>
  <c r="N1561" i="21" a="1"/>
  <c r="N1561" i="21" s="1"/>
  <c r="M1562" i="21" a="1"/>
  <c r="M1562" i="21" s="1"/>
  <c r="N1562" i="21" a="1"/>
  <c r="N1562" i="21" s="1"/>
  <c r="M1563" i="21" a="1"/>
  <c r="M1563" i="21" s="1"/>
  <c r="N1563" i="21" a="1"/>
  <c r="N1563" i="21" s="1"/>
  <c r="M1564" i="21" a="1"/>
  <c r="M1564" i="21" s="1"/>
  <c r="N1564" i="21" a="1"/>
  <c r="N1564" i="21" s="1"/>
  <c r="M1565" i="21" a="1"/>
  <c r="M1565" i="21" s="1"/>
  <c r="N1565" i="21" a="1"/>
  <c r="N1565" i="21" s="1"/>
  <c r="M1566" i="21" a="1"/>
  <c r="M1566" i="21" s="1"/>
  <c r="N1566" i="21" a="1"/>
  <c r="N1566" i="21" s="1"/>
  <c r="M1567" i="21" a="1"/>
  <c r="M1567" i="21" s="1"/>
  <c r="N1567" i="21" a="1"/>
  <c r="N1567" i="21" s="1"/>
  <c r="M1568" i="21" a="1"/>
  <c r="M1568" i="21" s="1"/>
  <c r="N1568" i="21" a="1"/>
  <c r="N1568" i="21" s="1"/>
  <c r="M1569" i="21" a="1"/>
  <c r="M1569" i="21" s="1"/>
  <c r="N1569" i="21" a="1"/>
  <c r="N1569" i="21" s="1"/>
  <c r="M1570" i="21" a="1"/>
  <c r="M1570" i="21" s="1"/>
  <c r="N1570" i="21" a="1"/>
  <c r="N1570" i="21" s="1"/>
  <c r="M1571" i="21" a="1"/>
  <c r="M1571" i="21" s="1"/>
  <c r="N1571" i="21" a="1"/>
  <c r="N1571" i="21" s="1"/>
  <c r="M1572" i="21" a="1"/>
  <c r="M1572" i="21" s="1"/>
  <c r="N1572" i="21" a="1"/>
  <c r="N1572" i="21" s="1"/>
  <c r="M1573" i="21" a="1"/>
  <c r="M1573" i="21" s="1"/>
  <c r="N1573" i="21" a="1"/>
  <c r="N1573" i="21" s="1"/>
  <c r="M1574" i="21" a="1"/>
  <c r="M1574" i="21" s="1"/>
  <c r="N1574" i="21" a="1"/>
  <c r="N1574" i="21" s="1"/>
  <c r="M1575" i="21" a="1"/>
  <c r="M1575" i="21" s="1"/>
  <c r="N1575" i="21" a="1"/>
  <c r="N1575" i="21" s="1"/>
  <c r="M1576" i="21" a="1"/>
  <c r="M1576" i="21" s="1"/>
  <c r="N1576" i="21" a="1"/>
  <c r="N1576" i="21" s="1"/>
  <c r="M1577" i="21" a="1"/>
  <c r="M1577" i="21" s="1"/>
  <c r="N1577" i="21" a="1"/>
  <c r="N1577" i="21" s="1"/>
  <c r="M1578" i="21" a="1"/>
  <c r="M1578" i="21" s="1"/>
  <c r="N1578" i="21" a="1"/>
  <c r="N1578" i="21" s="1"/>
  <c r="M1579" i="21" a="1"/>
  <c r="M1579" i="21" s="1"/>
  <c r="N1579" i="21" a="1"/>
  <c r="N1579" i="21" s="1"/>
  <c r="M1580" i="21" a="1"/>
  <c r="M1580" i="21" s="1"/>
  <c r="N1580" i="21" a="1"/>
  <c r="N1580" i="21" s="1"/>
  <c r="M1581" i="21" a="1"/>
  <c r="M1581" i="21" s="1"/>
  <c r="N1581" i="21" a="1"/>
  <c r="N1581" i="21" s="1"/>
  <c r="M1582" i="21" a="1"/>
  <c r="M1582" i="21" s="1"/>
  <c r="N1582" i="21" a="1"/>
  <c r="N1582" i="21" s="1"/>
  <c r="M1583" i="21" a="1"/>
  <c r="M1583" i="21" s="1"/>
  <c r="N1583" i="21" a="1"/>
  <c r="N1583" i="21" s="1"/>
  <c r="M1584" i="21" a="1"/>
  <c r="M1584" i="21" s="1"/>
  <c r="N1584" i="21" a="1"/>
  <c r="N1584" i="21" s="1"/>
  <c r="M1585" i="21" a="1"/>
  <c r="M1585" i="21" s="1"/>
  <c r="N1585" i="21" a="1"/>
  <c r="N1585" i="21" s="1"/>
  <c r="M1586" i="21" a="1"/>
  <c r="M1586" i="21" s="1"/>
  <c r="N1586" i="21" a="1"/>
  <c r="N1586" i="21" s="1"/>
  <c r="M1587" i="21" a="1"/>
  <c r="M1587" i="21" s="1"/>
  <c r="N1587" i="21" a="1"/>
  <c r="N1587" i="21" s="1"/>
  <c r="M1588" i="21" a="1"/>
  <c r="M1588" i="21" s="1"/>
  <c r="N1588" i="21" a="1"/>
  <c r="N1588" i="21" s="1"/>
  <c r="M1589" i="21" a="1"/>
  <c r="M1589" i="21" s="1"/>
  <c r="N1589" i="21" a="1"/>
  <c r="N1589" i="21" s="1"/>
  <c r="M1590" i="21" a="1"/>
  <c r="M1590" i="21" s="1"/>
  <c r="N1590" i="21" a="1"/>
  <c r="N1590" i="21" s="1"/>
  <c r="M1591" i="21" a="1"/>
  <c r="M1591" i="21" s="1"/>
  <c r="N1591" i="21" a="1"/>
  <c r="N1591" i="21" s="1"/>
  <c r="M1592" i="21" a="1"/>
  <c r="M1592" i="21" s="1"/>
  <c r="N1592" i="21" a="1"/>
  <c r="N1592" i="21" s="1"/>
  <c r="M1593" i="21" a="1"/>
  <c r="M1593" i="21" s="1"/>
  <c r="N1593" i="21" a="1"/>
  <c r="N1593" i="21" s="1"/>
  <c r="M1594" i="21" a="1"/>
  <c r="M1594" i="21" s="1"/>
  <c r="N1594" i="21" a="1"/>
  <c r="N1594" i="21" s="1"/>
  <c r="M1595" i="21" a="1"/>
  <c r="M1595" i="21" s="1"/>
  <c r="N1595" i="21" a="1"/>
  <c r="N1595" i="21" s="1"/>
  <c r="M1596" i="21" a="1"/>
  <c r="M1596" i="21" s="1"/>
  <c r="N1596" i="21" a="1"/>
  <c r="N1596" i="21" s="1"/>
  <c r="M1597" i="21" a="1"/>
  <c r="M1597" i="21" s="1"/>
  <c r="N1597" i="21" a="1"/>
  <c r="N1597" i="21" s="1"/>
  <c r="M1598" i="21" a="1"/>
  <c r="M1598" i="21" s="1"/>
  <c r="N1598" i="21" a="1"/>
  <c r="N1598" i="21" s="1"/>
  <c r="M1599" i="21" a="1"/>
  <c r="M1599" i="21" s="1"/>
  <c r="N1599" i="21" a="1"/>
  <c r="N1599" i="21" s="1"/>
  <c r="M1600" i="21" a="1"/>
  <c r="M1600" i="21" s="1"/>
  <c r="N1600" i="21" a="1"/>
  <c r="N1600" i="21" s="1"/>
  <c r="M1601" i="21" a="1"/>
  <c r="M1601" i="21" s="1"/>
  <c r="N1601" i="21" a="1"/>
  <c r="N1601" i="21" s="1"/>
  <c r="M1602" i="21" a="1"/>
  <c r="M1602" i="21" s="1"/>
  <c r="N1602" i="21" a="1"/>
  <c r="N1602" i="21" s="1"/>
  <c r="M1603" i="21" a="1"/>
  <c r="M1603" i="21" s="1"/>
  <c r="N1603" i="21" a="1"/>
  <c r="N1603" i="21" s="1"/>
  <c r="M1604" i="21" a="1"/>
  <c r="M1604" i="21" s="1"/>
  <c r="N1604" i="21" a="1"/>
  <c r="N1604" i="21" s="1"/>
  <c r="M1605" i="21" a="1"/>
  <c r="M1605" i="21" s="1"/>
  <c r="N1605" i="21" a="1"/>
  <c r="N1605" i="21" s="1"/>
  <c r="M1606" i="21" a="1"/>
  <c r="M1606" i="21" s="1"/>
  <c r="N1606" i="21" a="1"/>
  <c r="N1606" i="21" s="1"/>
  <c r="M1607" i="21" a="1"/>
  <c r="M1607" i="21" s="1"/>
  <c r="N1607" i="21" a="1"/>
  <c r="N1607" i="21" s="1"/>
  <c r="M1608" i="21" a="1"/>
  <c r="M1608" i="21" s="1"/>
  <c r="N1608" i="21" a="1"/>
  <c r="N1608" i="21" s="1"/>
  <c r="M1609" i="21" a="1"/>
  <c r="M1609" i="21" s="1"/>
  <c r="N1609" i="21" a="1"/>
  <c r="N1609" i="21" s="1"/>
  <c r="M1610" i="21" a="1"/>
  <c r="M1610" i="21" s="1"/>
  <c r="N1610" i="21" a="1"/>
  <c r="N1610" i="21" s="1"/>
  <c r="M1611" i="21" a="1"/>
  <c r="M1611" i="21" s="1"/>
  <c r="N1611" i="21" a="1"/>
  <c r="N1611" i="21" s="1"/>
  <c r="M1612" i="21" a="1"/>
  <c r="M1612" i="21" s="1"/>
  <c r="N1612" i="21" a="1"/>
  <c r="N1612" i="21" s="1"/>
  <c r="M1613" i="21" a="1"/>
  <c r="M1613" i="21" s="1"/>
  <c r="N1613" i="21" a="1"/>
  <c r="N1613" i="21" s="1"/>
  <c r="M1614" i="21" a="1"/>
  <c r="M1614" i="21" s="1"/>
  <c r="N1614" i="21" a="1"/>
  <c r="N1614" i="21" s="1"/>
  <c r="M1615" i="21" a="1"/>
  <c r="M1615" i="21" s="1"/>
  <c r="N1615" i="21" a="1"/>
  <c r="N1615" i="21" s="1"/>
  <c r="M1616" i="21" a="1"/>
  <c r="M1616" i="21" s="1"/>
  <c r="N1616" i="21" a="1"/>
  <c r="N1616" i="21" s="1"/>
  <c r="M1617" i="21" a="1"/>
  <c r="M1617" i="21" s="1"/>
  <c r="N1617" i="21" a="1"/>
  <c r="N1617" i="21" s="1"/>
  <c r="M1618" i="21" a="1"/>
  <c r="M1618" i="21" s="1"/>
  <c r="N1618" i="21" a="1"/>
  <c r="N1618" i="21" s="1"/>
  <c r="M1619" i="21" a="1"/>
  <c r="M1619" i="21" s="1"/>
  <c r="N1619" i="21" a="1"/>
  <c r="N1619" i="21" s="1"/>
  <c r="M1620" i="21" a="1"/>
  <c r="M1620" i="21" s="1"/>
  <c r="N1620" i="21" a="1"/>
  <c r="N1620" i="21" s="1"/>
  <c r="M1621" i="21" a="1"/>
  <c r="M1621" i="21" s="1"/>
  <c r="N1621" i="21" a="1"/>
  <c r="N1621" i="21" s="1"/>
  <c r="M1622" i="21" a="1"/>
  <c r="M1622" i="21" s="1"/>
  <c r="N1622" i="21" a="1"/>
  <c r="N1622" i="21" s="1"/>
  <c r="M1623" i="21" a="1"/>
  <c r="M1623" i="21" s="1"/>
  <c r="N1623" i="21" a="1"/>
  <c r="N1623" i="21" s="1"/>
  <c r="M1624" i="21" a="1"/>
  <c r="M1624" i="21" s="1"/>
  <c r="N1624" i="21" a="1"/>
  <c r="N1624" i="21" s="1"/>
  <c r="M1625" i="21" a="1"/>
  <c r="M1625" i="21" s="1"/>
  <c r="N1625" i="21" a="1"/>
  <c r="N1625" i="21" s="1"/>
  <c r="M1626" i="21" a="1"/>
  <c r="M1626" i="21" s="1"/>
  <c r="N1626" i="21" a="1"/>
  <c r="N1626" i="21" s="1"/>
  <c r="M1627" i="21" a="1"/>
  <c r="M1627" i="21" s="1"/>
  <c r="N1627" i="21" a="1"/>
  <c r="N1627" i="21" s="1"/>
  <c r="M1628" i="21" a="1"/>
  <c r="M1628" i="21" s="1"/>
  <c r="N1628" i="21" a="1"/>
  <c r="N1628" i="21" s="1"/>
  <c r="M1629" i="21" a="1"/>
  <c r="M1629" i="21" s="1"/>
  <c r="N1629" i="21" a="1"/>
  <c r="N1629" i="21" s="1"/>
  <c r="M1630" i="21" a="1"/>
  <c r="M1630" i="21" s="1"/>
  <c r="N1630" i="21" a="1"/>
  <c r="N1630" i="21" s="1"/>
  <c r="M1631" i="21" a="1"/>
  <c r="M1631" i="21" s="1"/>
  <c r="N1631" i="21" a="1"/>
  <c r="N1631" i="21" s="1"/>
  <c r="M1632" i="21" a="1"/>
  <c r="M1632" i="21" s="1"/>
  <c r="N1632" i="21" a="1"/>
  <c r="N1632" i="21" s="1"/>
  <c r="M1633" i="21" a="1"/>
  <c r="M1633" i="21" s="1"/>
  <c r="N1633" i="21" a="1"/>
  <c r="N1633" i="21" s="1"/>
  <c r="M1634" i="21" a="1"/>
  <c r="M1634" i="21" s="1"/>
  <c r="N1634" i="21" a="1"/>
  <c r="N1634" i="21" s="1"/>
  <c r="M1635" i="21" a="1"/>
  <c r="M1635" i="21" s="1"/>
  <c r="N1635" i="21" a="1"/>
  <c r="N1635" i="21" s="1"/>
  <c r="M1636" i="21" a="1"/>
  <c r="M1636" i="21" s="1"/>
  <c r="N1636" i="21" a="1"/>
  <c r="N1636" i="21" s="1"/>
  <c r="M1637" i="21" a="1"/>
  <c r="M1637" i="21" s="1"/>
  <c r="N1637" i="21" a="1"/>
  <c r="N1637" i="21" s="1"/>
  <c r="M1638" i="21" a="1"/>
  <c r="M1638" i="21" s="1"/>
  <c r="N1638" i="21" a="1"/>
  <c r="N1638" i="21" s="1"/>
  <c r="M1639" i="21" a="1"/>
  <c r="M1639" i="21" s="1"/>
  <c r="N1639" i="21" a="1"/>
  <c r="N1639" i="21" s="1"/>
  <c r="M1640" i="21" a="1"/>
  <c r="M1640" i="21" s="1"/>
  <c r="N1640" i="21" a="1"/>
  <c r="N1640" i="21" s="1"/>
  <c r="M1641" i="21" a="1"/>
  <c r="M1641" i="21" s="1"/>
  <c r="N1641" i="21" a="1"/>
  <c r="N1641" i="21" s="1"/>
  <c r="M1642" i="21" a="1"/>
  <c r="M1642" i="21" s="1"/>
  <c r="N1642" i="21" a="1"/>
  <c r="N1642" i="21" s="1"/>
  <c r="M1643" i="21" a="1"/>
  <c r="M1643" i="21" s="1"/>
  <c r="N1643" i="21" a="1"/>
  <c r="N1643" i="21" s="1"/>
  <c r="M1644" i="21" a="1"/>
  <c r="M1644" i="21" s="1"/>
  <c r="N1644" i="21" a="1"/>
  <c r="N1644" i="21" s="1"/>
  <c r="M1645" i="21" a="1"/>
  <c r="M1645" i="21" s="1"/>
  <c r="N1645" i="21" a="1"/>
  <c r="N1645" i="21" s="1"/>
  <c r="M1646" i="21" a="1"/>
  <c r="M1646" i="21" s="1"/>
  <c r="N1646" i="21" a="1"/>
  <c r="N1646" i="21" s="1"/>
  <c r="M1647" i="21" a="1"/>
  <c r="M1647" i="21" s="1"/>
  <c r="N1647" i="21" a="1"/>
  <c r="N1647" i="21" s="1"/>
  <c r="M1648" i="21" a="1"/>
  <c r="M1648" i="21" s="1"/>
  <c r="N1648" i="21" a="1"/>
  <c r="N1648" i="21" s="1"/>
  <c r="M1649" i="21" a="1"/>
  <c r="M1649" i="21" s="1"/>
  <c r="N1649" i="21" a="1"/>
  <c r="N1649" i="21" s="1"/>
  <c r="M1650" i="21" a="1"/>
  <c r="M1650" i="21" s="1"/>
  <c r="N1650" i="21" a="1"/>
  <c r="N1650" i="21" s="1"/>
  <c r="M1651" i="21" a="1"/>
  <c r="M1651" i="21" s="1"/>
  <c r="N1651" i="21" a="1"/>
  <c r="N1651" i="21" s="1"/>
  <c r="M1652" i="21" a="1"/>
  <c r="M1652" i="21" s="1"/>
  <c r="N1652" i="21" a="1"/>
  <c r="N1652" i="21" s="1"/>
  <c r="M1653" i="21" a="1"/>
  <c r="M1653" i="21" s="1"/>
  <c r="N1653" i="21" a="1"/>
  <c r="N1653" i="21" s="1"/>
  <c r="M1654" i="21" a="1"/>
  <c r="M1654" i="21" s="1"/>
  <c r="N1654" i="21" a="1"/>
  <c r="N1654" i="21" s="1"/>
  <c r="M1655" i="21" a="1"/>
  <c r="M1655" i="21" s="1"/>
  <c r="N1655" i="21" a="1"/>
  <c r="N1655" i="21" s="1"/>
  <c r="M1656" i="21" a="1"/>
  <c r="M1656" i="21" s="1"/>
  <c r="N1656" i="21" a="1"/>
  <c r="N1656" i="21" s="1"/>
  <c r="M1657" i="21" a="1"/>
  <c r="M1657" i="21" s="1"/>
  <c r="N1657" i="21" a="1"/>
  <c r="N1657" i="21" s="1"/>
  <c r="M1658" i="21" a="1"/>
  <c r="M1658" i="21" s="1"/>
  <c r="N1658" i="21" a="1"/>
  <c r="N1658" i="21" s="1"/>
  <c r="M1659" i="21" a="1"/>
  <c r="M1659" i="21" s="1"/>
  <c r="N1659" i="21" a="1"/>
  <c r="N1659" i="21" s="1"/>
  <c r="M1660" i="21" a="1"/>
  <c r="M1660" i="21" s="1"/>
  <c r="N1660" i="21" a="1"/>
  <c r="N1660" i="21" s="1"/>
  <c r="M1661" i="21" a="1"/>
  <c r="M1661" i="21" s="1"/>
  <c r="N1661" i="21" a="1"/>
  <c r="N1661" i="21" s="1"/>
  <c r="M1662" i="21" a="1"/>
  <c r="M1662" i="21" s="1"/>
  <c r="N1662" i="21" a="1"/>
  <c r="N1662" i="21" s="1"/>
  <c r="M1663" i="21" a="1"/>
  <c r="M1663" i="21" s="1"/>
  <c r="N1663" i="21" a="1"/>
  <c r="N1663" i="21" s="1"/>
  <c r="M1664" i="21" a="1"/>
  <c r="M1664" i="21" s="1"/>
  <c r="N1664" i="21" a="1"/>
  <c r="N1664" i="21" s="1"/>
  <c r="M1665" i="21" a="1"/>
  <c r="M1665" i="21" s="1"/>
  <c r="N1665" i="21" a="1"/>
  <c r="N1665" i="21" s="1"/>
  <c r="M1666" i="21" a="1"/>
  <c r="M1666" i="21" s="1"/>
  <c r="N1666" i="21" a="1"/>
  <c r="N1666" i="21" s="1"/>
  <c r="M1667" i="21" a="1"/>
  <c r="M1667" i="21" s="1"/>
  <c r="N1667" i="21" a="1"/>
  <c r="N1667" i="21" s="1"/>
  <c r="M1668" i="21" a="1"/>
  <c r="M1668" i="21" s="1"/>
  <c r="N1668" i="21" a="1"/>
  <c r="N1668" i="21" s="1"/>
  <c r="M1669" i="21" a="1"/>
  <c r="M1669" i="21" s="1"/>
  <c r="N1669" i="21" a="1"/>
  <c r="N1669" i="21" s="1"/>
  <c r="M1670" i="21" a="1"/>
  <c r="M1670" i="21" s="1"/>
  <c r="N1670" i="21" a="1"/>
  <c r="N1670" i="21" s="1"/>
  <c r="M1671" i="21" a="1"/>
  <c r="M1671" i="21" s="1"/>
  <c r="N1671" i="21" a="1"/>
  <c r="N1671" i="21" s="1"/>
  <c r="M1672" i="21" a="1"/>
  <c r="M1672" i="21" s="1"/>
  <c r="N1672" i="21" a="1"/>
  <c r="N1672" i="21" s="1"/>
  <c r="M1673" i="21" a="1"/>
  <c r="M1673" i="21" s="1"/>
  <c r="N1673" i="21" a="1"/>
  <c r="N1673" i="21" s="1"/>
  <c r="M1674" i="21" a="1"/>
  <c r="M1674" i="21" s="1"/>
  <c r="N1674" i="21" a="1"/>
  <c r="N1674" i="21" s="1"/>
  <c r="M1675" i="21" a="1"/>
  <c r="M1675" i="21" s="1"/>
  <c r="N1675" i="21" a="1"/>
  <c r="N1675" i="21" s="1"/>
  <c r="M1676" i="21" a="1"/>
  <c r="M1676" i="21" s="1"/>
  <c r="N1676" i="21" a="1"/>
  <c r="N1676" i="21" s="1"/>
  <c r="M1677" i="21" a="1"/>
  <c r="M1677" i="21" s="1"/>
  <c r="N1677" i="21" a="1"/>
  <c r="N1677" i="21" s="1"/>
  <c r="M1678" i="21" a="1"/>
  <c r="M1678" i="21" s="1"/>
  <c r="N1678" i="21" a="1"/>
  <c r="N1678" i="21" s="1"/>
  <c r="M1679" i="21" a="1"/>
  <c r="M1679" i="21" s="1"/>
  <c r="N1679" i="21" a="1"/>
  <c r="N1679" i="21" s="1"/>
  <c r="M1680" i="21" a="1"/>
  <c r="M1680" i="21" s="1"/>
  <c r="N1680" i="21" a="1"/>
  <c r="N1680" i="21" s="1"/>
  <c r="M1681" i="21" a="1"/>
  <c r="M1681" i="21" s="1"/>
  <c r="N1681" i="21" a="1"/>
  <c r="N1681" i="21" s="1"/>
  <c r="M1682" i="21" a="1"/>
  <c r="M1682" i="21" s="1"/>
  <c r="N1682" i="21" a="1"/>
  <c r="N1682" i="21" s="1"/>
  <c r="M1683" i="21" a="1"/>
  <c r="M1683" i="21" s="1"/>
  <c r="N1683" i="21" a="1"/>
  <c r="N1683" i="21" s="1"/>
  <c r="M1684" i="21" a="1"/>
  <c r="M1684" i="21" s="1"/>
  <c r="N1684" i="21" a="1"/>
  <c r="N1684" i="21" s="1"/>
  <c r="M1685" i="21" a="1"/>
  <c r="M1685" i="21" s="1"/>
  <c r="N1685" i="21" a="1"/>
  <c r="N1685" i="21" s="1"/>
  <c r="M1686" i="21" a="1"/>
  <c r="M1686" i="21" s="1"/>
  <c r="N1686" i="21" a="1"/>
  <c r="N1686" i="21" s="1"/>
  <c r="M1687" i="21" a="1"/>
  <c r="M1687" i="21" s="1"/>
  <c r="N1687" i="21" a="1"/>
  <c r="N1687" i="21" s="1"/>
  <c r="M1688" i="21" a="1"/>
  <c r="M1688" i="21" s="1"/>
  <c r="N1688" i="21" a="1"/>
  <c r="N1688" i="21" s="1"/>
  <c r="M1689" i="21" a="1"/>
  <c r="M1689" i="21" s="1"/>
  <c r="N1689" i="21" a="1"/>
  <c r="N1689" i="21" s="1"/>
  <c r="M1690" i="21" a="1"/>
  <c r="M1690" i="21" s="1"/>
  <c r="N1690" i="21" a="1"/>
  <c r="N1690" i="21" s="1"/>
  <c r="M1691" i="21" a="1"/>
  <c r="M1691" i="21" s="1"/>
  <c r="N1691" i="21" a="1"/>
  <c r="N1691" i="21" s="1"/>
  <c r="M1692" i="21" a="1"/>
  <c r="M1692" i="21" s="1"/>
  <c r="N1692" i="21" a="1"/>
  <c r="N1692" i="21" s="1"/>
  <c r="M1693" i="21" a="1"/>
  <c r="M1693" i="21" s="1"/>
  <c r="N1693" i="21" a="1"/>
  <c r="N1693" i="21" s="1"/>
  <c r="M1694" i="21" a="1"/>
  <c r="M1694" i="21" s="1"/>
  <c r="N1694" i="21" a="1"/>
  <c r="N1694" i="21" s="1"/>
  <c r="M1695" i="21" a="1"/>
  <c r="M1695" i="21" s="1"/>
  <c r="N1695" i="21" a="1"/>
  <c r="N1695" i="21" s="1"/>
  <c r="M1696" i="21" a="1"/>
  <c r="M1696" i="21" s="1"/>
  <c r="N1696" i="21" a="1"/>
  <c r="N1696" i="21" s="1"/>
  <c r="M1697" i="21" a="1"/>
  <c r="M1697" i="21" s="1"/>
  <c r="N1697" i="21" a="1"/>
  <c r="N1697" i="21" s="1"/>
  <c r="M1698" i="21" a="1"/>
  <c r="M1698" i="21" s="1"/>
  <c r="N1698" i="21" a="1"/>
  <c r="N1698" i="21" s="1"/>
  <c r="M1699" i="21" a="1"/>
  <c r="M1699" i="21" s="1"/>
  <c r="N1699" i="21" a="1"/>
  <c r="N1699" i="21" s="1"/>
  <c r="M1700" i="21" a="1"/>
  <c r="M1700" i="21" s="1"/>
  <c r="N1700" i="21" a="1"/>
  <c r="N1700" i="21" s="1"/>
  <c r="M1701" i="21" a="1"/>
  <c r="M1701" i="21" s="1"/>
  <c r="N1701" i="21" a="1"/>
  <c r="N1701" i="21" s="1"/>
  <c r="M1702" i="21" a="1"/>
  <c r="M1702" i="21" s="1"/>
  <c r="N1702" i="21" a="1"/>
  <c r="N1702" i="21" s="1"/>
  <c r="M1703" i="21" a="1"/>
  <c r="M1703" i="21" s="1"/>
  <c r="N1703" i="21" a="1"/>
  <c r="N1703" i="21" s="1"/>
  <c r="M1704" i="21" a="1"/>
  <c r="M1704" i="21" s="1"/>
  <c r="N1704" i="21" a="1"/>
  <c r="N1704" i="21" s="1"/>
  <c r="M1705" i="21" a="1"/>
  <c r="M1705" i="21" s="1"/>
  <c r="N1705" i="21" a="1"/>
  <c r="N1705" i="21" s="1"/>
  <c r="M1706" i="21" a="1"/>
  <c r="M1706" i="21" s="1"/>
  <c r="N1706" i="21" a="1"/>
  <c r="N1706" i="21" s="1"/>
  <c r="M1707" i="21" a="1"/>
  <c r="M1707" i="21" s="1"/>
  <c r="N1707" i="21" a="1"/>
  <c r="N1707" i="21" s="1"/>
  <c r="M1708" i="21" a="1"/>
  <c r="M1708" i="21" s="1"/>
  <c r="N1708" i="21" a="1"/>
  <c r="N1708" i="21" s="1"/>
  <c r="M1709" i="21" a="1"/>
  <c r="M1709" i="21" s="1"/>
  <c r="N1709" i="21" a="1"/>
  <c r="N1709" i="21" s="1"/>
  <c r="M1710" i="21" a="1"/>
  <c r="M1710" i="21" s="1"/>
  <c r="N1710" i="21" a="1"/>
  <c r="N1710" i="21" s="1"/>
  <c r="M1711" i="21" a="1"/>
  <c r="M1711" i="21" s="1"/>
  <c r="N1711" i="21" a="1"/>
  <c r="N1711" i="21" s="1"/>
  <c r="M1712" i="21" a="1"/>
  <c r="M1712" i="21" s="1"/>
  <c r="N1712" i="21" a="1"/>
  <c r="N1712" i="21" s="1"/>
  <c r="M1713" i="21" a="1"/>
  <c r="M1713" i="21" s="1"/>
  <c r="N1713" i="21" a="1"/>
  <c r="N1713" i="21" s="1"/>
  <c r="M1714" i="21" a="1"/>
  <c r="M1714" i="21" s="1"/>
  <c r="N1714" i="21" a="1"/>
  <c r="N1714" i="21" s="1"/>
  <c r="M1715" i="21" a="1"/>
  <c r="M1715" i="21" s="1"/>
  <c r="N1715" i="21" a="1"/>
  <c r="N1715" i="21" s="1"/>
  <c r="M1716" i="21" a="1"/>
  <c r="M1716" i="21" s="1"/>
  <c r="N1716" i="21" a="1"/>
  <c r="N1716" i="21" s="1"/>
  <c r="M1717" i="21" a="1"/>
  <c r="M1717" i="21" s="1"/>
  <c r="N1717" i="21" a="1"/>
  <c r="N1717" i="21" s="1"/>
  <c r="M1718" i="21" a="1"/>
  <c r="M1718" i="21" s="1"/>
  <c r="N1718" i="21" a="1"/>
  <c r="N1718" i="21" s="1"/>
  <c r="M1719" i="21" a="1"/>
  <c r="M1719" i="21" s="1"/>
  <c r="N1719" i="21" a="1"/>
  <c r="N1719" i="21" s="1"/>
  <c r="M1720" i="21" a="1"/>
  <c r="M1720" i="21" s="1"/>
  <c r="N1720" i="21" a="1"/>
  <c r="N1720" i="21" s="1"/>
  <c r="M1721" i="21" a="1"/>
  <c r="M1721" i="21" s="1"/>
  <c r="N1721" i="21" a="1"/>
  <c r="N1721" i="21" s="1"/>
  <c r="M1722" i="21" a="1"/>
  <c r="M1722" i="21" s="1"/>
  <c r="N1722" i="21" a="1"/>
  <c r="N1722" i="21" s="1"/>
  <c r="M1723" i="21" a="1"/>
  <c r="M1723" i="21" s="1"/>
  <c r="N1723" i="21" a="1"/>
  <c r="N1723" i="21" s="1"/>
  <c r="M1724" i="21" a="1"/>
  <c r="M1724" i="21" s="1"/>
  <c r="N1724" i="21" a="1"/>
  <c r="N1724" i="21" s="1"/>
  <c r="M1725" i="21" a="1"/>
  <c r="M1725" i="21" s="1"/>
  <c r="N1725" i="21" a="1"/>
  <c r="N1725" i="21" s="1"/>
  <c r="M1726" i="21" a="1"/>
  <c r="M1726" i="21" s="1"/>
  <c r="N1726" i="21" a="1"/>
  <c r="N1726" i="21" s="1"/>
  <c r="M1727" i="21" a="1"/>
  <c r="M1727" i="21" s="1"/>
  <c r="N1727" i="21" a="1"/>
  <c r="N1727" i="21" s="1"/>
  <c r="M1728" i="21" a="1"/>
  <c r="M1728" i="21" s="1"/>
  <c r="N1728" i="21" a="1"/>
  <c r="N1728" i="21" s="1"/>
  <c r="M1729" i="21" a="1"/>
  <c r="M1729" i="21" s="1"/>
  <c r="N1729" i="21" a="1"/>
  <c r="N1729" i="21" s="1"/>
  <c r="M1730" i="21" a="1"/>
  <c r="M1730" i="21" s="1"/>
  <c r="N1730" i="21" a="1"/>
  <c r="N1730" i="21" s="1"/>
  <c r="M1731" i="21" a="1"/>
  <c r="M1731" i="21" s="1"/>
  <c r="N1731" i="21" a="1"/>
  <c r="N1731" i="21" s="1"/>
  <c r="M1732" i="21" a="1"/>
  <c r="M1732" i="21" s="1"/>
  <c r="N1732" i="21" a="1"/>
  <c r="N1732" i="21" s="1"/>
  <c r="M1733" i="21" a="1"/>
  <c r="M1733" i="21" s="1"/>
  <c r="N1733" i="21" a="1"/>
  <c r="N1733" i="21" s="1"/>
  <c r="M1734" i="21" a="1"/>
  <c r="M1734" i="21" s="1"/>
  <c r="N1734" i="21" a="1"/>
  <c r="N1734" i="21" s="1"/>
  <c r="M1735" i="21" a="1"/>
  <c r="M1735" i="21" s="1"/>
  <c r="N1735" i="21" a="1"/>
  <c r="N1735" i="21" s="1"/>
  <c r="M1736" i="21" a="1"/>
  <c r="M1736" i="21" s="1"/>
  <c r="N1736" i="21" a="1"/>
  <c r="N1736" i="21" s="1"/>
  <c r="M1737" i="21" a="1"/>
  <c r="M1737" i="21" s="1"/>
  <c r="N1737" i="21" a="1"/>
  <c r="N1737" i="21" s="1"/>
  <c r="M1738" i="21" a="1"/>
  <c r="M1738" i="21" s="1"/>
  <c r="N1738" i="21" a="1"/>
  <c r="N1738" i="21" s="1"/>
  <c r="M1739" i="21" a="1"/>
  <c r="M1739" i="21" s="1"/>
  <c r="N1739" i="21" a="1"/>
  <c r="N1739" i="21" s="1"/>
  <c r="M1740" i="21" a="1"/>
  <c r="M1740" i="21" s="1"/>
  <c r="N1740" i="21" a="1"/>
  <c r="N1740" i="21" s="1"/>
  <c r="M1741" i="21" a="1"/>
  <c r="M1741" i="21" s="1"/>
  <c r="N1741" i="21" a="1"/>
  <c r="N1741" i="21" s="1"/>
  <c r="M1742" i="21" a="1"/>
  <c r="M1742" i="21" s="1"/>
  <c r="N1742" i="21" a="1"/>
  <c r="N1742" i="21" s="1"/>
  <c r="M1743" i="21" a="1"/>
  <c r="M1743" i="21" s="1"/>
  <c r="N1743" i="21" a="1"/>
  <c r="N1743" i="21" s="1"/>
  <c r="M1744" i="21" a="1"/>
  <c r="M1744" i="21" s="1"/>
  <c r="N1744" i="21" a="1"/>
  <c r="N1744" i="21" s="1"/>
  <c r="M1745" i="21" a="1"/>
  <c r="M1745" i="21" s="1"/>
  <c r="N1745" i="21" a="1"/>
  <c r="N1745" i="21" s="1"/>
  <c r="M1746" i="21" a="1"/>
  <c r="M1746" i="21" s="1"/>
  <c r="N1746" i="21" a="1"/>
  <c r="N1746" i="21" s="1"/>
  <c r="M1747" i="21" a="1"/>
  <c r="M1747" i="21" s="1"/>
  <c r="N1747" i="21" a="1"/>
  <c r="N1747" i="21" s="1"/>
  <c r="M1748" i="21" a="1"/>
  <c r="M1748" i="21" s="1"/>
  <c r="N1748" i="21" a="1"/>
  <c r="N1748" i="21" s="1"/>
  <c r="M1749" i="21" a="1"/>
  <c r="M1749" i="21" s="1"/>
  <c r="N1749" i="21" a="1"/>
  <c r="N1749" i="21" s="1"/>
  <c r="M1750" i="21" a="1"/>
  <c r="M1750" i="21" s="1"/>
  <c r="N1750" i="21" a="1"/>
  <c r="N1750" i="21" s="1"/>
  <c r="M1751" i="21" a="1"/>
  <c r="M1751" i="21" s="1"/>
  <c r="N1751" i="21" a="1"/>
  <c r="N1751" i="21" s="1"/>
  <c r="M1752" i="21" a="1"/>
  <c r="M1752" i="21" s="1"/>
  <c r="N1752" i="21" a="1"/>
  <c r="N1752" i="21" s="1"/>
  <c r="M1753" i="21" a="1"/>
  <c r="M1753" i="21" s="1"/>
  <c r="N1753" i="21" a="1"/>
  <c r="N1753" i="21" s="1"/>
  <c r="M1754" i="21" a="1"/>
  <c r="M1754" i="21" s="1"/>
  <c r="N1754" i="21" a="1"/>
  <c r="N1754" i="21" s="1"/>
  <c r="M1755" i="21" a="1"/>
  <c r="M1755" i="21" s="1"/>
  <c r="N1755" i="21" a="1"/>
  <c r="N1755" i="21" s="1"/>
  <c r="M1756" i="21" a="1"/>
  <c r="M1756" i="21" s="1"/>
  <c r="N1756" i="21" a="1"/>
  <c r="N1756" i="21" s="1"/>
  <c r="M1757" i="21" a="1"/>
  <c r="M1757" i="21" s="1"/>
  <c r="N1757" i="21" a="1"/>
  <c r="N1757" i="21" s="1"/>
  <c r="M1758" i="21" a="1"/>
  <c r="M1758" i="21" s="1"/>
  <c r="N1758" i="21" a="1"/>
  <c r="N1758" i="21" s="1"/>
  <c r="M1759" i="21" a="1"/>
  <c r="M1759" i="21" s="1"/>
  <c r="N1759" i="21" a="1"/>
  <c r="N1759" i="21" s="1"/>
  <c r="M1760" i="21" a="1"/>
  <c r="M1760" i="21" s="1"/>
  <c r="N1760" i="21" a="1"/>
  <c r="N1760" i="21" s="1"/>
  <c r="M1761" i="21" a="1"/>
  <c r="M1761" i="21" s="1"/>
  <c r="N1761" i="21" a="1"/>
  <c r="N1761" i="21" s="1"/>
  <c r="M1762" i="21" a="1"/>
  <c r="M1762" i="21" s="1"/>
  <c r="N1762" i="21" a="1"/>
  <c r="N1762" i="21" s="1"/>
  <c r="M1763" i="21" a="1"/>
  <c r="M1763" i="21" s="1"/>
  <c r="N1763" i="21" a="1"/>
  <c r="N1763" i="21" s="1"/>
  <c r="M1764" i="21" a="1"/>
  <c r="M1764" i="21" s="1"/>
  <c r="N1764" i="21" a="1"/>
  <c r="N1764" i="21" s="1"/>
  <c r="M1765" i="21" a="1"/>
  <c r="M1765" i="21" s="1"/>
  <c r="N1765" i="21" a="1"/>
  <c r="N1765" i="21" s="1"/>
  <c r="M1766" i="21" a="1"/>
  <c r="M1766" i="21" s="1"/>
  <c r="N1766" i="21" a="1"/>
  <c r="N1766" i="21" s="1"/>
  <c r="M1767" i="21" a="1"/>
  <c r="M1767" i="21" s="1"/>
  <c r="N1767" i="21" a="1"/>
  <c r="N1767" i="21" s="1"/>
  <c r="M1768" i="21" a="1"/>
  <c r="M1768" i="21" s="1"/>
  <c r="N1768" i="21" a="1"/>
  <c r="N1768" i="21" s="1"/>
  <c r="M1769" i="21" a="1"/>
  <c r="M1769" i="21" s="1"/>
  <c r="N1769" i="21" a="1"/>
  <c r="N1769" i="21" s="1"/>
  <c r="M1770" i="21" a="1"/>
  <c r="M1770" i="21" s="1"/>
  <c r="N1770" i="21" a="1"/>
  <c r="N1770" i="21" s="1"/>
  <c r="M1771" i="21" a="1"/>
  <c r="M1771" i="21" s="1"/>
  <c r="N1771" i="21" a="1"/>
  <c r="N1771" i="21" s="1"/>
  <c r="M1772" i="21" a="1"/>
  <c r="M1772" i="21" s="1"/>
  <c r="N1772" i="21" a="1"/>
  <c r="N1772" i="21" s="1"/>
  <c r="M1773" i="21" a="1"/>
  <c r="M1773" i="21" s="1"/>
  <c r="N1773" i="21" a="1"/>
  <c r="N1773" i="21" s="1"/>
  <c r="M1774" i="21" a="1"/>
  <c r="M1774" i="21" s="1"/>
  <c r="N1774" i="21" a="1"/>
  <c r="N1774" i="21" s="1"/>
  <c r="M1775" i="21" a="1"/>
  <c r="M1775" i="21" s="1"/>
  <c r="N1775" i="21" a="1"/>
  <c r="N1775" i="21" s="1"/>
  <c r="M1776" i="21" a="1"/>
  <c r="M1776" i="21" s="1"/>
  <c r="N1776" i="21" a="1"/>
  <c r="N1776" i="21" s="1"/>
  <c r="M1777" i="21" a="1"/>
  <c r="M1777" i="21" s="1"/>
  <c r="N1777" i="21" a="1"/>
  <c r="N1777" i="21" s="1"/>
  <c r="M1778" i="21" a="1"/>
  <c r="M1778" i="21" s="1"/>
  <c r="N1778" i="21" a="1"/>
  <c r="N1778" i="21" s="1"/>
  <c r="M1779" i="21" a="1"/>
  <c r="M1779" i="21" s="1"/>
  <c r="N1779" i="21" a="1"/>
  <c r="N1779" i="21" s="1"/>
  <c r="M1780" i="21" a="1"/>
  <c r="M1780" i="21" s="1"/>
  <c r="N1780" i="21" a="1"/>
  <c r="N1780" i="21" s="1"/>
  <c r="M1781" i="21" a="1"/>
  <c r="M1781" i="21" s="1"/>
  <c r="N1781" i="21" a="1"/>
  <c r="N1781" i="21" s="1"/>
  <c r="M1782" i="21" a="1"/>
  <c r="M1782" i="21" s="1"/>
  <c r="N1782" i="21" a="1"/>
  <c r="N1782" i="21" s="1"/>
  <c r="M1783" i="21" a="1"/>
  <c r="M1783" i="21" s="1"/>
  <c r="N1783" i="21" a="1"/>
  <c r="N1783" i="21" s="1"/>
  <c r="M1784" i="21" a="1"/>
  <c r="M1784" i="21" s="1"/>
  <c r="N1784" i="21" a="1"/>
  <c r="N1784" i="21" s="1"/>
  <c r="M1785" i="21" a="1"/>
  <c r="M1785" i="21" s="1"/>
  <c r="N1785" i="21" a="1"/>
  <c r="N1785" i="21" s="1"/>
  <c r="M1786" i="21" a="1"/>
  <c r="M1786" i="21" s="1"/>
  <c r="N1786" i="21" a="1"/>
  <c r="N1786" i="21" s="1"/>
  <c r="M1787" i="21" a="1"/>
  <c r="M1787" i="21" s="1"/>
  <c r="N1787" i="21" a="1"/>
  <c r="N1787" i="21" s="1"/>
  <c r="M1788" i="21" a="1"/>
  <c r="M1788" i="21" s="1"/>
  <c r="N1788" i="21" a="1"/>
  <c r="N1788" i="21" s="1"/>
  <c r="M1789" i="21" a="1"/>
  <c r="M1789" i="21" s="1"/>
  <c r="N1789" i="21" a="1"/>
  <c r="N1789" i="21" s="1"/>
  <c r="M1790" i="21" a="1"/>
  <c r="M1790" i="21" s="1"/>
  <c r="N1790" i="21" a="1"/>
  <c r="N1790" i="21" s="1"/>
  <c r="M1791" i="21" a="1"/>
  <c r="M1791" i="21" s="1"/>
  <c r="N1791" i="21" a="1"/>
  <c r="N1791" i="21" s="1"/>
  <c r="M1792" i="21" a="1"/>
  <c r="M1792" i="21" s="1"/>
  <c r="N1792" i="21" a="1"/>
  <c r="N1792" i="21" s="1"/>
  <c r="M1793" i="21" a="1"/>
  <c r="M1793" i="21" s="1"/>
  <c r="N1793" i="21" a="1"/>
  <c r="N1793" i="21" s="1"/>
  <c r="M1794" i="21" a="1"/>
  <c r="M1794" i="21" s="1"/>
  <c r="N1794" i="21" a="1"/>
  <c r="N1794" i="21" s="1"/>
  <c r="M1795" i="21" a="1"/>
  <c r="M1795" i="21" s="1"/>
  <c r="N1795" i="21" a="1"/>
  <c r="N1795" i="21" s="1"/>
  <c r="M1796" i="21" a="1"/>
  <c r="M1796" i="21" s="1"/>
  <c r="N1796" i="21" a="1"/>
  <c r="N1796" i="21" s="1"/>
  <c r="M1797" i="21" a="1"/>
  <c r="M1797" i="21" s="1"/>
  <c r="N1797" i="21" a="1"/>
  <c r="N1797" i="21" s="1"/>
  <c r="M1798" i="21" a="1"/>
  <c r="M1798" i="21" s="1"/>
  <c r="N1798" i="21" a="1"/>
  <c r="N1798" i="21" s="1"/>
  <c r="M1799" i="21" a="1"/>
  <c r="M1799" i="21" s="1"/>
  <c r="N1799" i="21" a="1"/>
  <c r="N1799" i="21" s="1"/>
  <c r="M1800" i="21" a="1"/>
  <c r="M1800" i="21" s="1"/>
  <c r="N1800" i="21" a="1"/>
  <c r="N1800" i="21" s="1"/>
  <c r="M1801" i="21" a="1"/>
  <c r="M1801" i="21" s="1"/>
  <c r="N1801" i="21" a="1"/>
  <c r="N1801" i="21" s="1"/>
  <c r="M1802" i="21" a="1"/>
  <c r="M1802" i="21" s="1"/>
  <c r="N1802" i="21" a="1"/>
  <c r="N1802" i="21" s="1"/>
  <c r="M1803" i="21" a="1"/>
  <c r="M1803" i="21" s="1"/>
  <c r="N1803" i="21" a="1"/>
  <c r="N1803" i="21" s="1"/>
  <c r="M1804" i="21" a="1"/>
  <c r="M1804" i="21" s="1"/>
  <c r="N1804" i="21" a="1"/>
  <c r="N1804" i="21" s="1"/>
  <c r="M1805" i="21" a="1"/>
  <c r="M1805" i="21" s="1"/>
  <c r="N1805" i="21" a="1"/>
  <c r="N1805" i="21" s="1"/>
  <c r="M1806" i="21" a="1"/>
  <c r="M1806" i="21" s="1"/>
  <c r="N1806" i="21" a="1"/>
  <c r="N1806" i="21" s="1"/>
  <c r="M1807" i="21" a="1"/>
  <c r="M1807" i="21" s="1"/>
  <c r="N1807" i="21" a="1"/>
  <c r="N1807" i="21" s="1"/>
  <c r="M1808" i="21" a="1"/>
  <c r="M1808" i="21" s="1"/>
  <c r="N1808" i="21" a="1"/>
  <c r="N1808" i="21" s="1"/>
  <c r="M1809" i="21" a="1"/>
  <c r="M1809" i="21" s="1"/>
  <c r="N1809" i="21" a="1"/>
  <c r="N1809" i="21" s="1"/>
  <c r="M1810" i="21" a="1"/>
  <c r="M1810" i="21" s="1"/>
  <c r="N1810" i="21" a="1"/>
  <c r="N1810" i="21" s="1"/>
  <c r="M1811" i="21" a="1"/>
  <c r="M1811" i="21" s="1"/>
  <c r="N1811" i="21" a="1"/>
  <c r="N1811" i="21" s="1"/>
  <c r="M1812" i="21" a="1"/>
  <c r="M1812" i="21" s="1"/>
  <c r="N1812" i="21" a="1"/>
  <c r="N1812" i="21" s="1"/>
  <c r="M1813" i="21" a="1"/>
  <c r="M1813" i="21" s="1"/>
  <c r="N1813" i="21" a="1"/>
  <c r="N1813" i="21" s="1"/>
  <c r="M1814" i="21" a="1"/>
  <c r="M1814" i="21" s="1"/>
  <c r="N1814" i="21" a="1"/>
  <c r="N1814" i="21" s="1"/>
  <c r="M1815" i="21" a="1"/>
  <c r="M1815" i="21" s="1"/>
  <c r="N1815" i="21" a="1"/>
  <c r="N1815" i="21" s="1"/>
  <c r="M1816" i="21" a="1"/>
  <c r="M1816" i="21" s="1"/>
  <c r="N1816" i="21" a="1"/>
  <c r="N1816" i="21" s="1"/>
  <c r="M1817" i="21" a="1"/>
  <c r="M1817" i="21" s="1"/>
  <c r="N1817" i="21" a="1"/>
  <c r="N1817" i="21" s="1"/>
  <c r="M1818" i="21" a="1"/>
  <c r="M1818" i="21" s="1"/>
  <c r="N1818" i="21" a="1"/>
  <c r="N1818" i="21" s="1"/>
  <c r="M1819" i="21" a="1"/>
  <c r="M1819" i="21" s="1"/>
  <c r="N1819" i="21" a="1"/>
  <c r="N1819" i="21" s="1"/>
  <c r="M1820" i="21" a="1"/>
  <c r="M1820" i="21" s="1"/>
  <c r="N1820" i="21" a="1"/>
  <c r="N1820" i="21" s="1"/>
  <c r="M1821" i="21" a="1"/>
  <c r="M1821" i="21" s="1"/>
  <c r="N1821" i="21" a="1"/>
  <c r="N1821" i="21" s="1"/>
  <c r="M1822" i="21" a="1"/>
  <c r="M1822" i="21" s="1"/>
  <c r="N1822" i="21" a="1"/>
  <c r="N1822" i="21" s="1"/>
  <c r="M1823" i="21" a="1"/>
  <c r="M1823" i="21" s="1"/>
  <c r="N1823" i="21" a="1"/>
  <c r="N1823" i="21" s="1"/>
  <c r="M1824" i="21" a="1"/>
  <c r="M1824" i="21" s="1"/>
  <c r="N1824" i="21" a="1"/>
  <c r="N1824" i="21" s="1"/>
  <c r="M1825" i="21" a="1"/>
  <c r="M1825" i="21" s="1"/>
  <c r="N1825" i="21" a="1"/>
  <c r="N1825" i="21" s="1"/>
  <c r="M1826" i="21" a="1"/>
  <c r="M1826" i="21" s="1"/>
  <c r="N1826" i="21" a="1"/>
  <c r="N1826" i="21" s="1"/>
  <c r="M1827" i="21" a="1"/>
  <c r="M1827" i="21" s="1"/>
  <c r="N1827" i="21" a="1"/>
  <c r="N1827" i="21" s="1"/>
  <c r="M1828" i="21" a="1"/>
  <c r="M1828" i="21" s="1"/>
  <c r="N1828" i="21" a="1"/>
  <c r="N1828" i="21" s="1"/>
  <c r="M1829" i="21" a="1"/>
  <c r="M1829" i="21" s="1"/>
  <c r="N1829" i="21" a="1"/>
  <c r="N1829" i="21" s="1"/>
  <c r="M1830" i="21" a="1"/>
  <c r="M1830" i="21" s="1"/>
  <c r="N1830" i="21" a="1"/>
  <c r="N1830" i="21" s="1"/>
  <c r="M1831" i="21" a="1"/>
  <c r="M1831" i="21" s="1"/>
  <c r="N1831" i="21" a="1"/>
  <c r="N1831" i="21" s="1"/>
  <c r="M1832" i="21" a="1"/>
  <c r="M1832" i="21" s="1"/>
  <c r="N1832" i="21" a="1"/>
  <c r="N1832" i="21" s="1"/>
  <c r="M1833" i="21" a="1"/>
  <c r="M1833" i="21" s="1"/>
  <c r="N1833" i="21" a="1"/>
  <c r="N1833" i="21" s="1"/>
  <c r="M1834" i="21" a="1"/>
  <c r="M1834" i="21" s="1"/>
  <c r="N1834" i="21" a="1"/>
  <c r="N1834" i="21" s="1"/>
  <c r="M1835" i="21" a="1"/>
  <c r="M1835" i="21" s="1"/>
  <c r="N1835" i="21" a="1"/>
  <c r="N1835" i="21" s="1"/>
  <c r="M1836" i="21" a="1"/>
  <c r="M1836" i="21" s="1"/>
  <c r="N1836" i="21" a="1"/>
  <c r="N1836" i="21" s="1"/>
  <c r="M1837" i="21" a="1"/>
  <c r="M1837" i="21" s="1"/>
  <c r="N1837" i="21" a="1"/>
  <c r="N1837" i="21" s="1"/>
  <c r="M1838" i="21" a="1"/>
  <c r="M1838" i="21" s="1"/>
  <c r="N1838" i="21" a="1"/>
  <c r="N1838" i="21" s="1"/>
  <c r="M1839" i="21" a="1"/>
  <c r="M1839" i="21" s="1"/>
  <c r="N1839" i="21" a="1"/>
  <c r="N1839" i="21" s="1"/>
  <c r="M1840" i="21" a="1"/>
  <c r="M1840" i="21" s="1"/>
  <c r="N1840" i="21" a="1"/>
  <c r="N1840" i="21" s="1"/>
  <c r="M1841" i="21" a="1"/>
  <c r="M1841" i="21" s="1"/>
  <c r="N1841" i="21" a="1"/>
  <c r="N1841" i="21" s="1"/>
  <c r="M1842" i="21" a="1"/>
  <c r="M1842" i="21" s="1"/>
  <c r="N1842" i="21" a="1"/>
  <c r="N1842" i="21" s="1"/>
  <c r="M1843" i="21" a="1"/>
  <c r="M1843" i="21" s="1"/>
  <c r="N1843" i="21" a="1"/>
  <c r="N1843" i="21" s="1"/>
  <c r="M1844" i="21" a="1"/>
  <c r="M1844" i="21" s="1"/>
  <c r="N1844" i="21" a="1"/>
  <c r="N1844" i="21" s="1"/>
  <c r="M1845" i="21" a="1"/>
  <c r="M1845" i="21" s="1"/>
  <c r="N1845" i="21" a="1"/>
  <c r="N1845" i="21" s="1"/>
  <c r="M1846" i="21" a="1"/>
  <c r="M1846" i="21" s="1"/>
  <c r="N1846" i="21" a="1"/>
  <c r="N1846" i="21" s="1"/>
  <c r="M1847" i="21" a="1"/>
  <c r="M1847" i="21" s="1"/>
  <c r="N1847" i="21" a="1"/>
  <c r="N1847" i="21" s="1"/>
  <c r="M1848" i="21" a="1"/>
  <c r="M1848" i="21" s="1"/>
  <c r="N1848" i="21" a="1"/>
  <c r="N1848" i="21" s="1"/>
  <c r="M1849" i="21" a="1"/>
  <c r="M1849" i="21" s="1"/>
  <c r="N1849" i="21" a="1"/>
  <c r="N1849" i="21" s="1"/>
  <c r="M1850" i="21" a="1"/>
  <c r="M1850" i="21" s="1"/>
  <c r="N1850" i="21" a="1"/>
  <c r="N1850" i="21" s="1"/>
  <c r="M1851" i="21" a="1"/>
  <c r="M1851" i="21" s="1"/>
  <c r="N1851" i="21" a="1"/>
  <c r="N1851" i="21" s="1"/>
  <c r="M1852" i="21" a="1"/>
  <c r="M1852" i="21" s="1"/>
  <c r="N1852" i="21" a="1"/>
  <c r="N1852" i="21" s="1"/>
  <c r="M1853" i="21" a="1"/>
  <c r="M1853" i="21" s="1"/>
  <c r="N1853" i="21" a="1"/>
  <c r="N1853" i="21" s="1"/>
  <c r="M1854" i="21" a="1"/>
  <c r="M1854" i="21" s="1"/>
  <c r="N1854" i="21" a="1"/>
  <c r="N1854" i="21" s="1"/>
  <c r="M1855" i="21" a="1"/>
  <c r="M1855" i="21" s="1"/>
  <c r="N1855" i="21" a="1"/>
  <c r="N1855" i="21" s="1"/>
  <c r="M1856" i="21" a="1"/>
  <c r="M1856" i="21" s="1"/>
  <c r="N1856" i="21" a="1"/>
  <c r="N1856" i="21" s="1"/>
  <c r="M1857" i="21" a="1"/>
  <c r="M1857" i="21" s="1"/>
  <c r="N1857" i="21" a="1"/>
  <c r="N1857" i="21" s="1"/>
  <c r="M1858" i="21" a="1"/>
  <c r="M1858" i="21" s="1"/>
  <c r="N1858" i="21" a="1"/>
  <c r="N1858" i="21" s="1"/>
  <c r="M1859" i="21" a="1"/>
  <c r="M1859" i="21" s="1"/>
  <c r="N1859" i="21" a="1"/>
  <c r="N1859" i="21" s="1"/>
  <c r="M1860" i="21" a="1"/>
  <c r="M1860" i="21" s="1"/>
  <c r="N1860" i="21" a="1"/>
  <c r="N1860" i="21" s="1"/>
  <c r="M1861" i="21" a="1"/>
  <c r="M1861" i="21" s="1"/>
  <c r="N1861" i="21" a="1"/>
  <c r="N1861" i="21" s="1"/>
  <c r="M1862" i="21" a="1"/>
  <c r="M1862" i="21" s="1"/>
  <c r="N1862" i="21" a="1"/>
  <c r="N1862" i="21" s="1"/>
  <c r="M1863" i="21" a="1"/>
  <c r="M1863" i="21" s="1"/>
  <c r="N1863" i="21" a="1"/>
  <c r="N1863" i="21" s="1"/>
  <c r="M1864" i="21" a="1"/>
  <c r="M1864" i="21" s="1"/>
  <c r="N1864" i="21" a="1"/>
  <c r="N1864" i="21" s="1"/>
  <c r="M1865" i="21" a="1"/>
  <c r="M1865" i="21" s="1"/>
  <c r="N1865" i="21" a="1"/>
  <c r="N1865" i="21" s="1"/>
  <c r="M1866" i="21" a="1"/>
  <c r="M1866" i="21" s="1"/>
  <c r="N1866" i="21" a="1"/>
  <c r="N1866" i="21" s="1"/>
  <c r="M1867" i="21" a="1"/>
  <c r="M1867" i="21" s="1"/>
  <c r="N1867" i="21" a="1"/>
  <c r="N1867" i="21" s="1"/>
  <c r="M1868" i="21" a="1"/>
  <c r="M1868" i="21" s="1"/>
  <c r="N1868" i="21" a="1"/>
  <c r="N1868" i="21" s="1"/>
  <c r="M1869" i="21" a="1"/>
  <c r="M1869" i="21" s="1"/>
  <c r="N1869" i="21" a="1"/>
  <c r="N1869" i="21" s="1"/>
  <c r="M1870" i="21" a="1"/>
  <c r="M1870" i="21" s="1"/>
  <c r="N1870" i="21" a="1"/>
  <c r="N1870" i="21" s="1"/>
  <c r="M1871" i="21" a="1"/>
  <c r="M1871" i="21" s="1"/>
  <c r="N1871" i="21" a="1"/>
  <c r="N1871" i="21" s="1"/>
  <c r="M1872" i="21" a="1"/>
  <c r="M1872" i="21" s="1"/>
  <c r="N1872" i="21" a="1"/>
  <c r="N1872" i="21" s="1"/>
  <c r="M1873" i="21" a="1"/>
  <c r="M1873" i="21" s="1"/>
  <c r="N1873" i="21" a="1"/>
  <c r="N1873" i="21" s="1"/>
  <c r="M1874" i="21" a="1"/>
  <c r="M1874" i="21" s="1"/>
  <c r="N1874" i="21" a="1"/>
  <c r="N1874" i="21" s="1"/>
  <c r="M1875" i="21" a="1"/>
  <c r="M1875" i="21" s="1"/>
  <c r="N1875" i="21" a="1"/>
  <c r="N1875" i="21" s="1"/>
  <c r="M1876" i="21" a="1"/>
  <c r="M1876" i="21" s="1"/>
  <c r="N1876" i="21" a="1"/>
  <c r="N1876" i="21" s="1"/>
  <c r="M1877" i="21" a="1"/>
  <c r="M1877" i="21" s="1"/>
  <c r="N1877" i="21" a="1"/>
  <c r="N1877" i="21" s="1"/>
  <c r="M1878" i="21" a="1"/>
  <c r="M1878" i="21" s="1"/>
  <c r="N1878" i="21" a="1"/>
  <c r="N1878" i="21" s="1"/>
  <c r="M1879" i="21" a="1"/>
  <c r="M1879" i="21" s="1"/>
  <c r="N1879" i="21" a="1"/>
  <c r="N1879" i="21" s="1"/>
  <c r="M1880" i="21" a="1"/>
  <c r="M1880" i="21" s="1"/>
  <c r="N1880" i="21" a="1"/>
  <c r="N1880" i="21" s="1"/>
  <c r="M1881" i="21" a="1"/>
  <c r="M1881" i="21" s="1"/>
  <c r="N1881" i="21" a="1"/>
  <c r="N1881" i="21" s="1"/>
  <c r="M1882" i="21" a="1"/>
  <c r="M1882" i="21" s="1"/>
  <c r="N1882" i="21" a="1"/>
  <c r="N1882" i="21" s="1"/>
  <c r="M1883" i="21" a="1"/>
  <c r="M1883" i="21" s="1"/>
  <c r="N1883" i="21" a="1"/>
  <c r="N1883" i="21" s="1"/>
  <c r="M1884" i="21" a="1"/>
  <c r="M1884" i="21" s="1"/>
  <c r="N1884" i="21" a="1"/>
  <c r="N1884" i="21" s="1"/>
  <c r="M1885" i="21" a="1"/>
  <c r="M1885" i="21" s="1"/>
  <c r="N1885" i="21" a="1"/>
  <c r="N1885" i="21" s="1"/>
  <c r="M1886" i="21" a="1"/>
  <c r="M1886" i="21" s="1"/>
  <c r="N1886" i="21" a="1"/>
  <c r="N1886" i="21" s="1"/>
  <c r="M1887" i="21" a="1"/>
  <c r="M1887" i="21" s="1"/>
  <c r="N1887" i="21" a="1"/>
  <c r="N1887" i="21" s="1"/>
  <c r="M1888" i="21" a="1"/>
  <c r="M1888" i="21" s="1"/>
  <c r="N1888" i="21" a="1"/>
  <c r="N1888" i="21" s="1"/>
  <c r="M1889" i="21" a="1"/>
  <c r="M1889" i="21" s="1"/>
  <c r="N1889" i="21" a="1"/>
  <c r="N1889" i="21" s="1"/>
  <c r="M1890" i="21" a="1"/>
  <c r="M1890" i="21" s="1"/>
  <c r="N1890" i="21" a="1"/>
  <c r="N1890" i="21" s="1"/>
  <c r="M1891" i="21" a="1"/>
  <c r="M1891" i="21" s="1"/>
  <c r="N1891" i="21" a="1"/>
  <c r="N1891" i="21" s="1"/>
  <c r="M1892" i="21" a="1"/>
  <c r="M1892" i="21" s="1"/>
  <c r="N1892" i="21" a="1"/>
  <c r="N1892" i="21" s="1"/>
  <c r="M1893" i="21" a="1"/>
  <c r="M1893" i="21" s="1"/>
  <c r="N1893" i="21" a="1"/>
  <c r="N1893" i="21" s="1"/>
  <c r="M1894" i="21" a="1"/>
  <c r="M1894" i="21" s="1"/>
  <c r="N1894" i="21" a="1"/>
  <c r="N1894" i="21" s="1"/>
  <c r="M1895" i="21" a="1"/>
  <c r="M1895" i="21" s="1"/>
  <c r="N1895" i="21" a="1"/>
  <c r="N1895" i="21" s="1"/>
  <c r="M1896" i="21" a="1"/>
  <c r="M1896" i="21" s="1"/>
  <c r="N1896" i="21" a="1"/>
  <c r="N1896" i="21" s="1"/>
  <c r="M1897" i="21" a="1"/>
  <c r="M1897" i="21" s="1"/>
  <c r="N1897" i="21" a="1"/>
  <c r="N1897" i="21" s="1"/>
  <c r="M1898" i="21" a="1"/>
  <c r="M1898" i="21" s="1"/>
  <c r="N1898" i="21" a="1"/>
  <c r="N1898" i="21" s="1"/>
  <c r="M1899" i="21" a="1"/>
  <c r="M1899" i="21" s="1"/>
  <c r="N1899" i="21" a="1"/>
  <c r="N1899" i="21" s="1"/>
  <c r="M1900" i="21" a="1"/>
  <c r="M1900" i="21" s="1"/>
  <c r="N1900" i="21" a="1"/>
  <c r="N1900" i="21" s="1"/>
  <c r="M1901" i="21" a="1"/>
  <c r="M1901" i="21" s="1"/>
  <c r="N1901" i="21" a="1"/>
  <c r="N1901" i="21" s="1"/>
  <c r="M1902" i="21" a="1"/>
  <c r="M1902" i="21" s="1"/>
  <c r="N1902" i="21" a="1"/>
  <c r="N1902" i="21" s="1"/>
  <c r="M1903" i="21" a="1"/>
  <c r="M1903" i="21" s="1"/>
  <c r="N1903" i="21" a="1"/>
  <c r="N1903" i="21" s="1"/>
  <c r="M1904" i="21" a="1"/>
  <c r="M1904" i="21" s="1"/>
  <c r="N1904" i="21" a="1"/>
  <c r="N1904" i="21" s="1"/>
  <c r="M1905" i="21" a="1"/>
  <c r="M1905" i="21" s="1"/>
  <c r="N1905" i="21" a="1"/>
  <c r="N1905" i="21" s="1"/>
  <c r="M1906" i="21" a="1"/>
  <c r="M1906" i="21" s="1"/>
  <c r="N1906" i="21" a="1"/>
  <c r="N1906" i="21" s="1"/>
  <c r="M1907" i="21" a="1"/>
  <c r="M1907" i="21" s="1"/>
  <c r="N1907" i="21" a="1"/>
  <c r="N1907" i="21" s="1"/>
  <c r="M1908" i="21" a="1"/>
  <c r="M1908" i="21" s="1"/>
  <c r="N1908" i="21" a="1"/>
  <c r="N1908" i="21" s="1"/>
  <c r="M1909" i="21" a="1"/>
  <c r="M1909" i="21" s="1"/>
  <c r="N1909" i="21" a="1"/>
  <c r="N1909" i="21" s="1"/>
  <c r="M1910" i="21" a="1"/>
  <c r="M1910" i="21" s="1"/>
  <c r="N1910" i="21" a="1"/>
  <c r="N1910" i="21" s="1"/>
  <c r="M1911" i="21" a="1"/>
  <c r="M1911" i="21" s="1"/>
  <c r="N1911" i="21" a="1"/>
  <c r="N1911" i="21" s="1"/>
  <c r="M1912" i="21" a="1"/>
  <c r="M1912" i="21" s="1"/>
  <c r="N1912" i="21" a="1"/>
  <c r="N1912" i="21" s="1"/>
  <c r="M1913" i="21" a="1"/>
  <c r="M1913" i="21" s="1"/>
  <c r="N1913" i="21" a="1"/>
  <c r="N1913" i="21" s="1"/>
  <c r="M1914" i="21" a="1"/>
  <c r="M1914" i="21" s="1"/>
  <c r="N1914" i="21" a="1"/>
  <c r="N1914" i="21" s="1"/>
  <c r="M1915" i="21" a="1"/>
  <c r="M1915" i="21" s="1"/>
  <c r="N1915" i="21" a="1"/>
  <c r="N1915" i="21" s="1"/>
  <c r="M1916" i="21" a="1"/>
  <c r="M1916" i="21" s="1"/>
  <c r="N1916" i="21" a="1"/>
  <c r="N1916" i="21" s="1"/>
  <c r="M1917" i="21" a="1"/>
  <c r="M1917" i="21" s="1"/>
  <c r="N1917" i="21" a="1"/>
  <c r="N1917" i="21" s="1"/>
  <c r="M1918" i="21" a="1"/>
  <c r="M1918" i="21" s="1"/>
  <c r="N1918" i="21" a="1"/>
  <c r="N1918" i="21" s="1"/>
  <c r="M1919" i="21" a="1"/>
  <c r="M1919" i="21" s="1"/>
  <c r="N1919" i="21" a="1"/>
  <c r="N1919" i="21" s="1"/>
  <c r="M1920" i="21" a="1"/>
  <c r="M1920" i="21" s="1"/>
  <c r="N1920" i="21" a="1"/>
  <c r="N1920" i="21" s="1"/>
  <c r="M1921" i="21" a="1"/>
  <c r="M1921" i="21" s="1"/>
  <c r="N1921" i="21" a="1"/>
  <c r="N1921" i="21" s="1"/>
  <c r="M1922" i="21" a="1"/>
  <c r="M1922" i="21" s="1"/>
  <c r="N1922" i="21" a="1"/>
  <c r="N1922" i="21" s="1"/>
  <c r="M1923" i="21" a="1"/>
  <c r="M1923" i="21" s="1"/>
  <c r="N1923" i="21" a="1"/>
  <c r="N1923" i="21" s="1"/>
  <c r="M1924" i="21" a="1"/>
  <c r="M1924" i="21" s="1"/>
  <c r="N1924" i="21" a="1"/>
  <c r="N1924" i="21" s="1"/>
  <c r="M1925" i="21" a="1"/>
  <c r="M1925" i="21" s="1"/>
  <c r="N1925" i="21" a="1"/>
  <c r="N1925" i="21" s="1"/>
  <c r="M1926" i="21" a="1"/>
  <c r="M1926" i="21" s="1"/>
  <c r="N1926" i="21" a="1"/>
  <c r="N1926" i="21" s="1"/>
  <c r="M1927" i="21" a="1"/>
  <c r="M1927" i="21" s="1"/>
  <c r="N1927" i="21" a="1"/>
  <c r="N1927" i="21" s="1"/>
  <c r="M1928" i="21" a="1"/>
  <c r="M1928" i="21" s="1"/>
  <c r="N1928" i="21" a="1"/>
  <c r="N1928" i="21" s="1"/>
  <c r="M1929" i="21" a="1"/>
  <c r="M1929" i="21" s="1"/>
  <c r="N1929" i="21" a="1"/>
  <c r="N1929" i="21" s="1"/>
  <c r="M1930" i="21" a="1"/>
  <c r="M1930" i="21" s="1"/>
  <c r="N1930" i="21" a="1"/>
  <c r="N1930" i="21" s="1"/>
  <c r="M1931" i="21" a="1"/>
  <c r="M1931" i="21" s="1"/>
  <c r="N1931" i="21" a="1"/>
  <c r="N1931" i="21" s="1"/>
  <c r="M1932" i="21" a="1"/>
  <c r="M1932" i="21" s="1"/>
  <c r="N1932" i="21" a="1"/>
  <c r="N1932" i="21" s="1"/>
  <c r="M1933" i="21" a="1"/>
  <c r="M1933" i="21" s="1"/>
  <c r="N1933" i="21" a="1"/>
  <c r="N1933" i="21" s="1"/>
  <c r="M1934" i="21" a="1"/>
  <c r="M1934" i="21" s="1"/>
  <c r="N1934" i="21" a="1"/>
  <c r="N1934" i="21" s="1"/>
  <c r="M1935" i="21" a="1"/>
  <c r="M1935" i="21" s="1"/>
  <c r="N1935" i="21" a="1"/>
  <c r="N1935" i="21" s="1"/>
  <c r="M1936" i="21" a="1"/>
  <c r="M1936" i="21" s="1"/>
  <c r="N1936" i="21" a="1"/>
  <c r="N1936" i="21" s="1"/>
  <c r="M1937" i="21" a="1"/>
  <c r="M1937" i="21" s="1"/>
  <c r="N1937" i="21" a="1"/>
  <c r="N1937" i="21" s="1"/>
  <c r="M1938" i="21" a="1"/>
  <c r="M1938" i="21" s="1"/>
  <c r="N1938" i="21" a="1"/>
  <c r="N1938" i="21" s="1"/>
  <c r="M1939" i="21" a="1"/>
  <c r="M1939" i="21" s="1"/>
  <c r="N1939" i="21" a="1"/>
  <c r="N1939" i="21" s="1"/>
  <c r="M1940" i="21" a="1"/>
  <c r="M1940" i="21" s="1"/>
  <c r="N1940" i="21" a="1"/>
  <c r="N1940" i="21" s="1"/>
  <c r="M1941" i="21" a="1"/>
  <c r="M1941" i="21" s="1"/>
  <c r="N1941" i="21" a="1"/>
  <c r="N1941" i="21" s="1"/>
  <c r="M1942" i="21" a="1"/>
  <c r="M1942" i="21" s="1"/>
  <c r="N1942" i="21" a="1"/>
  <c r="N1942" i="21" s="1"/>
  <c r="M1943" i="21" a="1"/>
  <c r="M1943" i="21" s="1"/>
  <c r="N1943" i="21" a="1"/>
  <c r="N1943" i="21" s="1"/>
  <c r="M1944" i="21" a="1"/>
  <c r="M1944" i="21" s="1"/>
  <c r="N1944" i="21" a="1"/>
  <c r="N1944" i="21" s="1"/>
  <c r="M1945" i="21" a="1"/>
  <c r="M1945" i="21" s="1"/>
  <c r="N1945" i="21" a="1"/>
  <c r="N1945" i="21" s="1"/>
  <c r="M1946" i="21" a="1"/>
  <c r="M1946" i="21" s="1"/>
  <c r="N1946" i="21" a="1"/>
  <c r="N1946" i="21" s="1"/>
  <c r="M1947" i="21" a="1"/>
  <c r="M1947" i="21" s="1"/>
  <c r="N1947" i="21" a="1"/>
  <c r="N1947" i="21" s="1"/>
  <c r="M1948" i="21" a="1"/>
  <c r="M1948" i="21" s="1"/>
  <c r="N1948" i="21" a="1"/>
  <c r="N1948" i="21" s="1"/>
  <c r="M1949" i="21" a="1"/>
  <c r="M1949" i="21" s="1"/>
  <c r="N1949" i="21" a="1"/>
  <c r="N1949" i="21" s="1"/>
  <c r="M1950" i="21" a="1"/>
  <c r="M1950" i="21" s="1"/>
  <c r="N1950" i="21" a="1"/>
  <c r="N1950" i="21" s="1"/>
  <c r="M1951" i="21" a="1"/>
  <c r="M1951" i="21" s="1"/>
  <c r="N1951" i="21" a="1"/>
  <c r="N1951" i="21" s="1"/>
  <c r="M1952" i="21" a="1"/>
  <c r="M1952" i="21" s="1"/>
  <c r="N1952" i="21" a="1"/>
  <c r="N1952" i="21" s="1"/>
  <c r="M1953" i="21" a="1"/>
  <c r="M1953" i="21" s="1"/>
  <c r="N1953" i="21" a="1"/>
  <c r="N1953" i="21" s="1"/>
  <c r="M1954" i="21" a="1"/>
  <c r="M1954" i="21" s="1"/>
  <c r="N1954" i="21" a="1"/>
  <c r="N1954" i="21" s="1"/>
  <c r="M1955" i="21" a="1"/>
  <c r="M1955" i="21" s="1"/>
  <c r="N1955" i="21" a="1"/>
  <c r="N1955" i="21" s="1"/>
  <c r="M1956" i="21" a="1"/>
  <c r="M1956" i="21" s="1"/>
  <c r="N1956" i="21" a="1"/>
  <c r="N1956" i="21" s="1"/>
  <c r="M1957" i="21" a="1"/>
  <c r="M1957" i="21" s="1"/>
  <c r="N1957" i="21" a="1"/>
  <c r="N1957" i="21" s="1"/>
  <c r="M1958" i="21" a="1"/>
  <c r="M1958" i="21" s="1"/>
  <c r="N1958" i="21" a="1"/>
  <c r="N1958" i="21" s="1"/>
  <c r="M1959" i="21" a="1"/>
  <c r="M1959" i="21" s="1"/>
  <c r="N1959" i="21" a="1"/>
  <c r="N1959" i="21" s="1"/>
  <c r="M1960" i="21" a="1"/>
  <c r="M1960" i="21" s="1"/>
  <c r="N1960" i="21" a="1"/>
  <c r="N1960" i="21" s="1"/>
  <c r="M1961" i="21" a="1"/>
  <c r="M1961" i="21" s="1"/>
  <c r="N1961" i="21" a="1"/>
  <c r="N1961" i="21" s="1"/>
  <c r="M1962" i="21" a="1"/>
  <c r="M1962" i="21" s="1"/>
  <c r="N1962" i="21" a="1"/>
  <c r="N1962" i="21" s="1"/>
  <c r="M1963" i="21" a="1"/>
  <c r="M1963" i="21" s="1"/>
  <c r="N1963" i="21" a="1"/>
  <c r="N1963" i="21" s="1"/>
  <c r="M1964" i="21" a="1"/>
  <c r="M1964" i="21" s="1"/>
  <c r="N1964" i="21" a="1"/>
  <c r="N1964" i="21" s="1"/>
  <c r="M1965" i="21" a="1"/>
  <c r="M1965" i="21" s="1"/>
  <c r="N1965" i="21" a="1"/>
  <c r="N1965" i="21" s="1"/>
  <c r="M1966" i="21" a="1"/>
  <c r="M1966" i="21" s="1"/>
  <c r="N1966" i="21" a="1"/>
  <c r="N1966" i="21" s="1"/>
  <c r="M1967" i="21" a="1"/>
  <c r="M1967" i="21" s="1"/>
  <c r="N1967" i="21" a="1"/>
  <c r="N1967" i="21" s="1"/>
  <c r="M1968" i="21" a="1"/>
  <c r="M1968" i="21" s="1"/>
  <c r="N1968" i="21" a="1"/>
  <c r="N1968" i="21" s="1"/>
  <c r="M1969" i="21" a="1"/>
  <c r="M1969" i="21" s="1"/>
  <c r="N1969" i="21" a="1"/>
  <c r="N1969" i="21" s="1"/>
  <c r="M1970" i="21" a="1"/>
  <c r="M1970" i="21" s="1"/>
  <c r="N1970" i="21" a="1"/>
  <c r="N1970" i="21" s="1"/>
  <c r="M1971" i="21" a="1"/>
  <c r="M1971" i="21" s="1"/>
  <c r="N1971" i="21" a="1"/>
  <c r="N1971" i="21" s="1"/>
  <c r="M1972" i="21" a="1"/>
  <c r="M1972" i="21" s="1"/>
  <c r="N1972" i="21" a="1"/>
  <c r="N1972" i="21" s="1"/>
  <c r="M1973" i="21" a="1"/>
  <c r="M1973" i="21" s="1"/>
  <c r="N1973" i="21" a="1"/>
  <c r="N1973" i="21" s="1"/>
  <c r="M1974" i="21" a="1"/>
  <c r="M1974" i="21" s="1"/>
  <c r="N1974" i="21" a="1"/>
  <c r="N1974" i="21" s="1"/>
  <c r="M1975" i="21" a="1"/>
  <c r="M1975" i="21" s="1"/>
  <c r="N1975" i="21" a="1"/>
  <c r="N1975" i="21" s="1"/>
  <c r="M1976" i="21" a="1"/>
  <c r="M1976" i="21" s="1"/>
  <c r="N1976" i="21" a="1"/>
  <c r="N1976" i="21" s="1"/>
  <c r="M1977" i="21" a="1"/>
  <c r="M1977" i="21" s="1"/>
  <c r="N1977" i="21" a="1"/>
  <c r="N1977" i="21" s="1"/>
  <c r="M1978" i="21" a="1"/>
  <c r="M1978" i="21" s="1"/>
  <c r="N1978" i="21" a="1"/>
  <c r="N1978" i="21" s="1"/>
  <c r="M1979" i="21" a="1"/>
  <c r="M1979" i="21" s="1"/>
  <c r="N1979" i="21" a="1"/>
  <c r="N1979" i="21" s="1"/>
  <c r="M1980" i="21" a="1"/>
  <c r="M1980" i="21" s="1"/>
  <c r="N1980" i="21" a="1"/>
  <c r="N1980" i="21" s="1"/>
  <c r="M1981" i="21" a="1"/>
  <c r="M1981" i="21" s="1"/>
  <c r="N1981" i="21" a="1"/>
  <c r="N1981" i="21" s="1"/>
  <c r="M1982" i="21" a="1"/>
  <c r="M1982" i="21" s="1"/>
  <c r="N1982" i="21" a="1"/>
  <c r="N1982" i="21" s="1"/>
  <c r="M1983" i="21" a="1"/>
  <c r="M1983" i="21" s="1"/>
  <c r="N1983" i="21" a="1"/>
  <c r="N1983" i="21" s="1"/>
  <c r="M1984" i="21" a="1"/>
  <c r="M1984" i="21" s="1"/>
  <c r="N1984" i="21" a="1"/>
  <c r="N1984" i="21" s="1"/>
  <c r="M1985" i="21" a="1"/>
  <c r="M1985" i="21" s="1"/>
  <c r="N1985" i="21" a="1"/>
  <c r="N1985" i="21" s="1"/>
  <c r="M1986" i="21" a="1"/>
  <c r="M1986" i="21" s="1"/>
  <c r="N1986" i="21" a="1"/>
  <c r="N1986" i="21" s="1"/>
  <c r="M1987" i="21" a="1"/>
  <c r="M1987" i="21" s="1"/>
  <c r="N1987" i="21" a="1"/>
  <c r="N1987" i="21" s="1"/>
  <c r="M1988" i="21" a="1"/>
  <c r="M1988" i="21" s="1"/>
  <c r="N1988" i="21" a="1"/>
  <c r="N1988" i="21" s="1"/>
  <c r="M1989" i="21" a="1"/>
  <c r="M1989" i="21" s="1"/>
  <c r="N1989" i="21" a="1"/>
  <c r="N1989" i="21" s="1"/>
  <c r="M1990" i="21" a="1"/>
  <c r="M1990" i="21" s="1"/>
  <c r="N1990" i="21" a="1"/>
  <c r="N1990" i="21" s="1"/>
  <c r="M1991" i="21" a="1"/>
  <c r="M1991" i="21" s="1"/>
  <c r="N1991" i="21" a="1"/>
  <c r="N1991" i="21" s="1"/>
  <c r="M1992" i="21" a="1"/>
  <c r="M1992" i="21" s="1"/>
  <c r="N1992" i="21" a="1"/>
  <c r="N1992" i="21" s="1"/>
  <c r="M1993" i="21" a="1"/>
  <c r="M1993" i="21" s="1"/>
  <c r="N1993" i="21" a="1"/>
  <c r="N1993" i="21" s="1"/>
  <c r="M1994" i="21" a="1"/>
  <c r="M1994" i="21" s="1"/>
  <c r="N1994" i="21" a="1"/>
  <c r="N1994" i="21" s="1"/>
  <c r="M1995" i="21" a="1"/>
  <c r="M1995" i="21" s="1"/>
  <c r="N1995" i="21" a="1"/>
  <c r="N1995" i="21" s="1"/>
  <c r="M1996" i="21" a="1"/>
  <c r="M1996" i="21" s="1"/>
  <c r="N1996" i="21" a="1"/>
  <c r="N1996" i="21" s="1"/>
  <c r="M1997" i="21" a="1"/>
  <c r="M1997" i="21" s="1"/>
  <c r="N1997" i="21" a="1"/>
  <c r="N1997" i="21" s="1"/>
  <c r="M1998" i="21" a="1"/>
  <c r="M1998" i="21" s="1"/>
  <c r="N1998" i="21" a="1"/>
  <c r="N1998" i="21" s="1"/>
  <c r="M1999" i="21" a="1"/>
  <c r="M1999" i="21" s="1"/>
  <c r="N1999" i="21" a="1"/>
  <c r="N1999" i="21" s="1"/>
  <c r="M2000" i="21" a="1"/>
  <c r="M2000" i="21" s="1"/>
  <c r="N2000" i="21" a="1"/>
  <c r="N2000" i="21" s="1"/>
  <c r="M2001" i="21" a="1"/>
  <c r="M2001" i="21" s="1"/>
  <c r="N2001" i="21" a="1"/>
  <c r="N2001" i="21" s="1"/>
  <c r="N11" i="21" a="1"/>
  <c r="N11" i="21" s="1"/>
  <c r="M11" i="21" a="1"/>
  <c r="M11" i="21" s="1"/>
  <c r="M2" i="21" l="1"/>
  <c r="N2" i="21"/>
  <c r="M5" i="21"/>
  <c r="N5" i="21"/>
  <c r="M2" i="26"/>
  <c r="N2" i="26"/>
  <c r="M5" i="26"/>
  <c r="N5" i="26"/>
  <c r="N57" i="26" l="1" a="1"/>
  <c r="N57" i="26" s="1"/>
  <c r="M57" i="26" a="1"/>
  <c r="M57" i="26" s="1"/>
  <c r="N3" i="21"/>
  <c r="U3" i="22"/>
  <c r="U2" i="22"/>
  <c r="T3" i="22"/>
  <c r="T2" i="22"/>
  <c r="M3" i="21"/>
  <c r="S3" i="22"/>
  <c r="S2" i="22"/>
  <c r="R3" i="22"/>
  <c r="R2" i="22"/>
  <c r="N23" i="26" a="1"/>
  <c r="N23" i="26" s="1"/>
  <c r="N26" i="26" a="1"/>
  <c r="N26" i="26" s="1"/>
  <c r="N37" i="26" a="1"/>
  <c r="N37" i="26" s="1"/>
  <c r="N51" i="26" a="1"/>
  <c r="N51" i="26" s="1"/>
  <c r="N61" i="26" a="1"/>
  <c r="N61" i="26" s="1"/>
  <c r="N65" i="26" a="1"/>
  <c r="N65" i="26" s="1"/>
  <c r="N68" i="26" a="1"/>
  <c r="N68" i="26" s="1"/>
  <c r="N75" i="26" a="1"/>
  <c r="N75" i="26" s="1"/>
  <c r="N82" i="26" a="1"/>
  <c r="N82" i="26" s="1"/>
  <c r="N89" i="26" a="1"/>
  <c r="N89" i="26" s="1"/>
  <c r="N92" i="26" a="1"/>
  <c r="N92" i="26" s="1"/>
  <c r="N96" i="26" a="1"/>
  <c r="N96" i="26" s="1"/>
  <c r="N103" i="26" a="1"/>
  <c r="N103" i="26" s="1"/>
  <c r="N106" i="26" a="1"/>
  <c r="N106" i="26" s="1"/>
  <c r="N120" i="26" a="1"/>
  <c r="N120" i="26" s="1"/>
  <c r="N131" i="26" a="1"/>
  <c r="N131" i="26" s="1"/>
  <c r="N138" i="26" a="1"/>
  <c r="N138" i="26" s="1"/>
  <c r="N152" i="26" a="1"/>
  <c r="N152" i="26" s="1"/>
  <c r="N156" i="26" a="1"/>
  <c r="N156" i="26" s="1"/>
  <c r="N160" i="26" a="1"/>
  <c r="N160" i="26" s="1"/>
  <c r="N171" i="26" a="1"/>
  <c r="N171" i="26" s="1"/>
  <c r="N178" i="26" a="1"/>
  <c r="N178" i="26" s="1"/>
  <c r="N187" i="26" a="1"/>
  <c r="N187" i="26" s="1"/>
  <c r="N193" i="26" a="1"/>
  <c r="N193" i="26" s="1"/>
  <c r="N202" i="26" a="1"/>
  <c r="N202" i="26" s="1"/>
  <c r="N212" i="26" a="1"/>
  <c r="N212" i="26" s="1"/>
  <c r="N215" i="26" a="1"/>
  <c r="N215" i="26" s="1"/>
  <c r="N221" i="26" a="1"/>
  <c r="N221" i="26" s="1"/>
  <c r="N231" i="26" a="1"/>
  <c r="N231" i="26" s="1"/>
  <c r="N234" i="26" a="1"/>
  <c r="N234" i="26" s="1"/>
  <c r="N241" i="26" a="1"/>
  <c r="N241" i="26" s="1"/>
  <c r="N12" i="26" a="1"/>
  <c r="N12" i="26" s="1"/>
  <c r="N16" i="26" a="1"/>
  <c r="N16" i="26" s="1"/>
  <c r="N30" i="26" a="1"/>
  <c r="N30" i="26" s="1"/>
  <c r="N34" i="26" a="1"/>
  <c r="N34" i="26" s="1"/>
  <c r="N41" i="26" a="1"/>
  <c r="N41" i="26" s="1"/>
  <c r="N44" i="26" a="1"/>
  <c r="N44" i="26" s="1"/>
  <c r="N48" i="26" a="1"/>
  <c r="N48" i="26" s="1"/>
  <c r="N55" i="26" a="1"/>
  <c r="N55" i="26" s="1"/>
  <c r="N58" i="26" a="1"/>
  <c r="N58" i="26" s="1"/>
  <c r="N72" i="26" a="1"/>
  <c r="N72" i="26" s="1"/>
  <c r="N79" i="26" a="1"/>
  <c r="N79" i="26" s="1"/>
  <c r="N86" i="26" a="1"/>
  <c r="N86" i="26" s="1"/>
  <c r="N110" i="26" a="1"/>
  <c r="N110" i="26" s="1"/>
  <c r="N117" i="26" a="1"/>
  <c r="N117" i="26" s="1"/>
  <c r="N124" i="26" a="1"/>
  <c r="N124" i="26" s="1"/>
  <c r="N128" i="26" a="1"/>
  <c r="N128" i="26" s="1"/>
  <c r="N135" i="26" a="1"/>
  <c r="N135" i="26" s="1"/>
  <c r="N142" i="26" a="1"/>
  <c r="N142" i="26" s="1"/>
  <c r="N149" i="26" a="1"/>
  <c r="N149" i="26" s="1"/>
  <c r="N164" i="26" a="1"/>
  <c r="N164" i="26" s="1"/>
  <c r="N175" i="26" a="1"/>
  <c r="N175" i="26" s="1"/>
  <c r="N190" i="26" a="1"/>
  <c r="N190" i="26" s="1"/>
  <c r="N200" i="26" a="1"/>
  <c r="N200" i="26" s="1"/>
  <c r="N209" i="26" a="1"/>
  <c r="N209" i="26" s="1"/>
  <c r="N218" i="26" a="1"/>
  <c r="N218" i="26" s="1"/>
  <c r="N228" i="26" a="1"/>
  <c r="N228" i="26" s="1"/>
  <c r="N238" i="26" a="1"/>
  <c r="N238" i="26" s="1"/>
  <c r="N248" i="26" a="1"/>
  <c r="N248" i="26" s="1"/>
  <c r="N254" i="26" a="1"/>
  <c r="N254" i="26" s="1"/>
  <c r="N257" i="26" a="1"/>
  <c r="N257" i="26" s="1"/>
  <c r="N276" i="26" a="1"/>
  <c r="N276" i="26" s="1"/>
  <c r="N279" i="26" a="1"/>
  <c r="N279" i="26" s="1"/>
  <c r="N282" i="26" a="1"/>
  <c r="N282" i="26" s="1"/>
  <c r="N285" i="26" a="1"/>
  <c r="N285" i="26" s="1"/>
  <c r="N20" i="26" a="1"/>
  <c r="N20" i="26" s="1"/>
  <c r="N27" i="26" a="1"/>
  <c r="N27" i="26" s="1"/>
  <c r="N38" i="26" a="1"/>
  <c r="N38" i="26" s="1"/>
  <c r="N62" i="26" a="1"/>
  <c r="N62" i="26" s="1"/>
  <c r="N69" i="26" a="1"/>
  <c r="N69" i="26" s="1"/>
  <c r="N83" i="26" a="1"/>
  <c r="N83" i="26" s="1"/>
  <c r="N93" i="26" a="1"/>
  <c r="N93" i="26" s="1"/>
  <c r="N97" i="26" a="1"/>
  <c r="N97" i="26" s="1"/>
  <c r="N100" i="26" a="1"/>
  <c r="N100" i="26" s="1"/>
  <c r="N107" i="26" a="1"/>
  <c r="N107" i="26" s="1"/>
  <c r="N114" i="26" a="1"/>
  <c r="N114" i="26" s="1"/>
  <c r="N121" i="26" a="1"/>
  <c r="N121" i="26" s="1"/>
  <c r="N139" i="26" a="1"/>
  <c r="N139" i="26" s="1"/>
  <c r="N146" i="26" a="1"/>
  <c r="N146" i="26" s="1"/>
  <c r="N153" i="26" a="1"/>
  <c r="N153" i="26" s="1"/>
  <c r="N157" i="26" a="1"/>
  <c r="N157" i="26" s="1"/>
  <c r="N161" i="26" a="1"/>
  <c r="N161" i="26" s="1"/>
  <c r="N168" i="26" a="1"/>
  <c r="N168" i="26" s="1"/>
  <c r="N179" i="26" a="1"/>
  <c r="N179" i="26" s="1"/>
  <c r="N182" i="26" a="1"/>
  <c r="N182" i="26" s="1"/>
  <c r="N203" i="26" a="1"/>
  <c r="N203" i="26" s="1"/>
  <c r="N206" i="26" a="1"/>
  <c r="N206" i="26" s="1"/>
  <c r="N216" i="26" a="1"/>
  <c r="N216" i="26" s="1"/>
  <c r="N225" i="26" a="1"/>
  <c r="N225" i="26" s="1"/>
  <c r="N232" i="26" a="1"/>
  <c r="N232" i="26" s="1"/>
  <c r="N235" i="26" a="1"/>
  <c r="N235" i="26" s="1"/>
  <c r="N245" i="26" a="1"/>
  <c r="N245" i="26" s="1"/>
  <c r="N251" i="26" a="1"/>
  <c r="N251" i="26" s="1"/>
  <c r="N264" i="26" a="1"/>
  <c r="N264" i="26" s="1"/>
  <c r="N270" i="26" a="1"/>
  <c r="N270" i="26" s="1"/>
  <c r="N273" i="26" a="1"/>
  <c r="N273" i="26" s="1"/>
  <c r="N13" i="26" a="1"/>
  <c r="N13" i="26" s="1"/>
  <c r="N17" i="26" a="1"/>
  <c r="N17" i="26" s="1"/>
  <c r="N24" i="26" a="1"/>
  <c r="N24" i="26" s="1"/>
  <c r="N31" i="26" a="1"/>
  <c r="N31" i="26" s="1"/>
  <c r="N35" i="26" a="1"/>
  <c r="N35" i="26" s="1"/>
  <c r="N45" i="26" a="1"/>
  <c r="N45" i="26" s="1"/>
  <c r="N49" i="26" a="1"/>
  <c r="N49" i="26" s="1"/>
  <c r="N52" i="26" a="1"/>
  <c r="N52" i="26" s="1"/>
  <c r="N59" i="26" a="1"/>
  <c r="N59" i="26" s="1"/>
  <c r="N66" i="26" a="1"/>
  <c r="N66" i="26" s="1"/>
  <c r="N73" i="26" a="1"/>
  <c r="N73" i="26" s="1"/>
  <c r="N76" i="26" a="1"/>
  <c r="N76" i="26" s="1"/>
  <c r="N80" i="26" a="1"/>
  <c r="N80" i="26" s="1"/>
  <c r="N87" i="26" a="1"/>
  <c r="N87" i="26" s="1"/>
  <c r="N90" i="26" a="1"/>
  <c r="N90" i="26" s="1"/>
  <c r="N104" i="26" a="1"/>
  <c r="N104" i="26" s="1"/>
  <c r="N111" i="26" a="1"/>
  <c r="N111" i="26" s="1"/>
  <c r="N118" i="26" a="1"/>
  <c r="N118" i="26" s="1"/>
  <c r="N125" i="26" a="1"/>
  <c r="N125" i="26" s="1"/>
  <c r="N129" i="26" a="1"/>
  <c r="N129" i="26" s="1"/>
  <c r="N132" i="26" a="1"/>
  <c r="N132" i="26" s="1"/>
  <c r="N143" i="26" a="1"/>
  <c r="N143" i="26" s="1"/>
  <c r="N150" i="26" a="1"/>
  <c r="N150" i="26" s="1"/>
  <c r="N165" i="26" a="1"/>
  <c r="N165" i="26" s="1"/>
  <c r="N172" i="26" a="1"/>
  <c r="N172" i="26" s="1"/>
  <c r="N176" i="26" a="1"/>
  <c r="N176" i="26" s="1"/>
  <c r="N185" i="26" a="1"/>
  <c r="N185" i="26" s="1"/>
  <c r="N188" i="26" a="1"/>
  <c r="N188" i="26" s="1"/>
  <c r="N191" i="26" a="1"/>
  <c r="N191" i="26" s="1"/>
  <c r="N194" i="26" a="1"/>
  <c r="N194" i="26" s="1"/>
  <c r="N197" i="26" a="1"/>
  <c r="N197" i="26" s="1"/>
  <c r="N219" i="26" a="1"/>
  <c r="N219" i="26" s="1"/>
  <c r="N222" i="26" a="1"/>
  <c r="N222" i="26" s="1"/>
  <c r="N239" i="26" a="1"/>
  <c r="N239" i="26" s="1"/>
  <c r="N242" i="26" a="1"/>
  <c r="N242" i="26" s="1"/>
  <c r="N255" i="26" a="1"/>
  <c r="N255" i="26" s="1"/>
  <c r="N261" i="26" a="1"/>
  <c r="N261" i="26" s="1"/>
  <c r="N267" i="26" a="1"/>
  <c r="N267" i="26" s="1"/>
  <c r="N280" i="26" a="1"/>
  <c r="N280" i="26" s="1"/>
  <c r="N286" i="26" a="1"/>
  <c r="N286" i="26" s="1"/>
  <c r="N289" i="26" a="1"/>
  <c r="N289" i="26" s="1"/>
  <c r="N21" i="26" a="1"/>
  <c r="N21" i="26" s="1"/>
  <c r="N39" i="26" a="1"/>
  <c r="N39" i="26" s="1"/>
  <c r="N42" i="26" a="1"/>
  <c r="N42" i="26" s="1"/>
  <c r="N63" i="26" a="1"/>
  <c r="N63" i="26" s="1"/>
  <c r="N70" i="26" a="1"/>
  <c r="N70" i="26" s="1"/>
  <c r="N94" i="26" a="1"/>
  <c r="N94" i="26" s="1"/>
  <c r="N101" i="26" a="1"/>
  <c r="N101" i="26" s="1"/>
  <c r="N115" i="26" a="1"/>
  <c r="N115" i="26" s="1"/>
  <c r="N122" i="26" a="1"/>
  <c r="N122" i="26" s="1"/>
  <c r="N136" i="26" a="1"/>
  <c r="N136" i="26" s="1"/>
  <c r="N147" i="26" a="1"/>
  <c r="N147" i="26" s="1"/>
  <c r="N154" i="26" a="1"/>
  <c r="N154" i="26" s="1"/>
  <c r="N158" i="26" a="1"/>
  <c r="N158" i="26" s="1"/>
  <c r="N162" i="26" a="1"/>
  <c r="N162" i="26" s="1"/>
  <c r="N169" i="26" a="1"/>
  <c r="N169" i="26" s="1"/>
  <c r="N204" i="26" a="1"/>
  <c r="N204" i="26" s="1"/>
  <c r="N207" i="26" a="1"/>
  <c r="N207" i="26" s="1"/>
  <c r="N210" i="26" a="1"/>
  <c r="N210" i="26" s="1"/>
  <c r="N213" i="26" a="1"/>
  <c r="N213" i="26" s="1"/>
  <c r="N229" i="26" a="1"/>
  <c r="N229" i="26" s="1"/>
  <c r="N236" i="26" a="1"/>
  <c r="N236" i="26" s="1"/>
  <c r="N246" i="26" a="1"/>
  <c r="N246" i="26" s="1"/>
  <c r="N249" i="26" a="1"/>
  <c r="N249" i="26" s="1"/>
  <c r="N252" i="26" a="1"/>
  <c r="N252" i="26" s="1"/>
  <c r="N258" i="26" a="1"/>
  <c r="N258" i="26" s="1"/>
  <c r="N271" i="26" a="1"/>
  <c r="N271" i="26" s="1"/>
  <c r="N14" i="26" a="1"/>
  <c r="N14" i="26" s="1"/>
  <c r="N18" i="26" a="1"/>
  <c r="N18" i="26" s="1"/>
  <c r="N25" i="26" a="1"/>
  <c r="N25" i="26" s="1"/>
  <c r="N28" i="26" a="1"/>
  <c r="N28" i="26" s="1"/>
  <c r="N32" i="26" a="1"/>
  <c r="N32" i="26" s="1"/>
  <c r="N46" i="26" a="1"/>
  <c r="N46" i="26" s="1"/>
  <c r="N53" i="26" a="1"/>
  <c r="N53" i="26" s="1"/>
  <c r="N67" i="26" a="1"/>
  <c r="N67" i="26" s="1"/>
  <c r="N77" i="26" a="1"/>
  <c r="N77" i="26" s="1"/>
  <c r="N81" i="26" a="1"/>
  <c r="N81" i="26" s="1"/>
  <c r="N84" i="26" a="1"/>
  <c r="N84" i="26" s="1"/>
  <c r="N91" i="26" a="1"/>
  <c r="N91" i="26" s="1"/>
  <c r="N98" i="26" a="1"/>
  <c r="N98" i="26" s="1"/>
  <c r="N105" i="26" a="1"/>
  <c r="N105" i="26" s="1"/>
  <c r="N108" i="26" a="1"/>
  <c r="N108" i="26" s="1"/>
  <c r="N112" i="26" a="1"/>
  <c r="N112" i="26" s="1"/>
  <c r="N119" i="26" a="1"/>
  <c r="N119" i="26" s="1"/>
  <c r="N126" i="26" a="1"/>
  <c r="N126" i="26" s="1"/>
  <c r="N133" i="26" a="1"/>
  <c r="N133" i="26" s="1"/>
  <c r="N140" i="26" a="1"/>
  <c r="N140" i="26" s="1"/>
  <c r="N144" i="26" a="1"/>
  <c r="N144" i="26" s="1"/>
  <c r="N151" i="26" a="1"/>
  <c r="N151" i="26" s="1"/>
  <c r="N166" i="26" a="1"/>
  <c r="N166" i="26" s="1"/>
  <c r="N173" i="26" a="1"/>
  <c r="N173" i="26" s="1"/>
  <c r="N177" i="26" a="1"/>
  <c r="N177" i="26" s="1"/>
  <c r="N180" i="26" a="1"/>
  <c r="N180" i="26" s="1"/>
  <c r="N183" i="26" a="1"/>
  <c r="N183" i="26" s="1"/>
  <c r="N192" i="26" a="1"/>
  <c r="N192" i="26" s="1"/>
  <c r="N195" i="26" a="1"/>
  <c r="N195" i="26" s="1"/>
  <c r="N198" i="26" a="1"/>
  <c r="N198" i="26" s="1"/>
  <c r="N201" i="26" a="1"/>
  <c r="N201" i="26" s="1"/>
  <c r="N220" i="26" a="1"/>
  <c r="N220" i="26" s="1"/>
  <c r="N223" i="26" a="1"/>
  <c r="N223" i="26" s="1"/>
  <c r="N226" i="26" a="1"/>
  <c r="N226" i="26" s="1"/>
  <c r="N233" i="26" a="1"/>
  <c r="N233" i="26" s="1"/>
  <c r="N240" i="26" a="1"/>
  <c r="N240" i="26" s="1"/>
  <c r="N243" i="26" a="1"/>
  <c r="N243" i="26" s="1"/>
  <c r="N262" i="26" a="1"/>
  <c r="N262" i="26" s="1"/>
  <c r="N265" i="26" a="1"/>
  <c r="N265" i="26" s="1"/>
  <c r="N268" i="26" a="1"/>
  <c r="N268" i="26" s="1"/>
  <c r="N274" i="26" a="1"/>
  <c r="N274" i="26" s="1"/>
  <c r="N287" i="26" a="1"/>
  <c r="N287" i="26" s="1"/>
  <c r="N22" i="26" a="1"/>
  <c r="N22" i="26" s="1"/>
  <c r="N36" i="26" a="1"/>
  <c r="N36" i="26" s="1"/>
  <c r="N43" i="26" a="1"/>
  <c r="N43" i="26" s="1"/>
  <c r="N50" i="26" a="1"/>
  <c r="N50" i="26" s="1"/>
  <c r="N56" i="26" a="1"/>
  <c r="N56" i="26" s="1"/>
  <c r="N60" i="26" a="1"/>
  <c r="N60" i="26" s="1"/>
  <c r="N64" i="26" a="1"/>
  <c r="N64" i="26" s="1"/>
  <c r="N71" i="26" a="1"/>
  <c r="N71" i="26" s="1"/>
  <c r="N74" i="26" a="1"/>
  <c r="N74" i="26" s="1"/>
  <c r="N88" i="26" a="1"/>
  <c r="N88" i="26" s="1"/>
  <c r="N95" i="26" a="1"/>
  <c r="N95" i="26" s="1"/>
  <c r="N102" i="26" a="1"/>
  <c r="N102" i="26" s="1"/>
  <c r="N123" i="26" a="1"/>
  <c r="N123" i="26" s="1"/>
  <c r="N130" i="26" a="1"/>
  <c r="N130" i="26" s="1"/>
  <c r="N137" i="26" a="1"/>
  <c r="N137" i="26" s="1"/>
  <c r="N155" i="26" a="1"/>
  <c r="N155" i="26" s="1"/>
  <c r="N159" i="26" a="1"/>
  <c r="N159" i="26" s="1"/>
  <c r="N163" i="26" a="1"/>
  <c r="N163" i="26" s="1"/>
  <c r="N170" i="26" a="1"/>
  <c r="N170" i="26" s="1"/>
  <c r="N186" i="26" a="1"/>
  <c r="N186" i="26" s="1"/>
  <c r="N189" i="26" a="1"/>
  <c r="N189" i="26" s="1"/>
  <c r="N208" i="26" a="1"/>
  <c r="N208" i="26" s="1"/>
  <c r="N211" i="26" a="1"/>
  <c r="N211" i="26" s="1"/>
  <c r="N214" i="26" a="1"/>
  <c r="N214" i="26" s="1"/>
  <c r="N15" i="26" a="1"/>
  <c r="N15" i="26" s="1"/>
  <c r="N19" i="26" a="1"/>
  <c r="N19" i="26" s="1"/>
  <c r="N29" i="26" a="1"/>
  <c r="N29" i="26" s="1"/>
  <c r="N33" i="26" a="1"/>
  <c r="N33" i="26" s="1"/>
  <c r="N40" i="26" a="1"/>
  <c r="N40" i="26" s="1"/>
  <c r="N47" i="26" a="1"/>
  <c r="N47" i="26" s="1"/>
  <c r="N54" i="26" a="1"/>
  <c r="N54" i="26" s="1"/>
  <c r="N78" i="26" a="1"/>
  <c r="N78" i="26" s="1"/>
  <c r="N85" i="26" a="1"/>
  <c r="N85" i="26" s="1"/>
  <c r="N99" i="26" a="1"/>
  <c r="N99" i="26" s="1"/>
  <c r="N109" i="26" a="1"/>
  <c r="N109" i="26" s="1"/>
  <c r="N113" i="26" a="1"/>
  <c r="N113" i="26" s="1"/>
  <c r="N116" i="26" a="1"/>
  <c r="N116" i="26" s="1"/>
  <c r="N127" i="26" a="1"/>
  <c r="N127" i="26" s="1"/>
  <c r="N134" i="26" a="1"/>
  <c r="N134" i="26" s="1"/>
  <c r="N141" i="26" a="1"/>
  <c r="N141" i="26" s="1"/>
  <c r="N145" i="26" a="1"/>
  <c r="N145" i="26" s="1"/>
  <c r="N148" i="26" a="1"/>
  <c r="N148" i="26" s="1"/>
  <c r="N167" i="26" a="1"/>
  <c r="N167" i="26" s="1"/>
  <c r="N174" i="26" a="1"/>
  <c r="N174" i="26" s="1"/>
  <c r="N181" i="26" a="1"/>
  <c r="N181" i="26" s="1"/>
  <c r="N184" i="26" a="1"/>
  <c r="N184" i="26" s="1"/>
  <c r="N196" i="26" a="1"/>
  <c r="N196" i="26" s="1"/>
  <c r="N199" i="26" a="1"/>
  <c r="N199" i="26" s="1"/>
  <c r="N247" i="26" a="1"/>
  <c r="N247" i="26" s="1"/>
  <c r="N259" i="26" a="1"/>
  <c r="N259" i="26" s="1"/>
  <c r="N266" i="26" a="1"/>
  <c r="N266" i="26" s="1"/>
  <c r="N275" i="26" a="1"/>
  <c r="N275" i="26" s="1"/>
  <c r="N290" i="26" a="1"/>
  <c r="N290" i="26" s="1"/>
  <c r="N304" i="26" a="1"/>
  <c r="N304" i="26" s="1"/>
  <c r="N307" i="26" a="1"/>
  <c r="N307" i="26" s="1"/>
  <c r="N346" i="26" a="1"/>
  <c r="N346" i="26" s="1"/>
  <c r="N371" i="26" a="1"/>
  <c r="N371" i="26" s="1"/>
  <c r="N374" i="26" a="1"/>
  <c r="N374" i="26" s="1"/>
  <c r="N377" i="26" a="1"/>
  <c r="N377" i="26" s="1"/>
  <c r="N380" i="26" a="1"/>
  <c r="N380" i="26" s="1"/>
  <c r="N383" i="26" a="1"/>
  <c r="N383" i="26" s="1"/>
  <c r="N389" i="26" a="1"/>
  <c r="N389" i="26" s="1"/>
  <c r="N392" i="26" a="1"/>
  <c r="N392" i="26" s="1"/>
  <c r="N395" i="26" a="1"/>
  <c r="N395" i="26" s="1"/>
  <c r="N401" i="26" a="1"/>
  <c r="N401" i="26" s="1"/>
  <c r="N407" i="26" a="1"/>
  <c r="N407" i="26" s="1"/>
  <c r="N415" i="26" a="1"/>
  <c r="N415" i="26" s="1"/>
  <c r="N421" i="26" a="1"/>
  <c r="N421" i="26" s="1"/>
  <c r="N424" i="26" a="1"/>
  <c r="N424" i="26" s="1"/>
  <c r="N427" i="26" a="1"/>
  <c r="N427" i="26" s="1"/>
  <c r="N430" i="26" a="1"/>
  <c r="N430" i="26" s="1"/>
  <c r="N433" i="26" a="1"/>
  <c r="N433" i="26" s="1"/>
  <c r="N436" i="26" a="1"/>
  <c r="N436" i="26" s="1"/>
  <c r="N439" i="26" a="1"/>
  <c r="N439" i="26" s="1"/>
  <c r="N463" i="26" a="1"/>
  <c r="N463" i="26" s="1"/>
  <c r="N466" i="26" a="1"/>
  <c r="N466" i="26" s="1"/>
  <c r="N474" i="26" a="1"/>
  <c r="N474" i="26" s="1"/>
  <c r="N477" i="26" a="1"/>
  <c r="N477" i="26" s="1"/>
  <c r="N485" i="26" a="1"/>
  <c r="N485" i="26" s="1"/>
  <c r="N496" i="26" a="1"/>
  <c r="N496" i="26" s="1"/>
  <c r="N205" i="26" a="1"/>
  <c r="N205" i="26" s="1"/>
  <c r="N281" i="26" a="1"/>
  <c r="N281" i="26" s="1"/>
  <c r="N298" i="26" a="1"/>
  <c r="N298" i="26" s="1"/>
  <c r="N301" i="26" a="1"/>
  <c r="N301" i="26" s="1"/>
  <c r="N320" i="26" a="1"/>
  <c r="N320" i="26" s="1"/>
  <c r="N323" i="26" a="1"/>
  <c r="N323" i="26" s="1"/>
  <c r="N326" i="26" a="1"/>
  <c r="N326" i="26" s="1"/>
  <c r="N329" i="26" a="1"/>
  <c r="N329" i="26" s="1"/>
  <c r="N332" i="26" a="1"/>
  <c r="N332" i="26" s="1"/>
  <c r="N335" i="26" a="1"/>
  <c r="N335" i="26" s="1"/>
  <c r="N344" i="26" a="1"/>
  <c r="N344" i="26" s="1"/>
  <c r="N351" i="26" a="1"/>
  <c r="N351" i="26" s="1"/>
  <c r="N356" i="26" a="1"/>
  <c r="N356" i="26" s="1"/>
  <c r="N359" i="26" a="1"/>
  <c r="N359" i="26" s="1"/>
  <c r="N365" i="26" a="1"/>
  <c r="N365" i="26" s="1"/>
  <c r="N368" i="26" a="1"/>
  <c r="N368" i="26" s="1"/>
  <c r="N398" i="26" a="1"/>
  <c r="N398" i="26" s="1"/>
  <c r="N404" i="26" a="1"/>
  <c r="N404" i="26" s="1"/>
  <c r="N413" i="26" a="1"/>
  <c r="N413" i="26" s="1"/>
  <c r="N419" i="26" a="1"/>
  <c r="N419" i="26" s="1"/>
  <c r="N447" i="26" a="1"/>
  <c r="N447" i="26" s="1"/>
  <c r="N450" i="26" a="1"/>
  <c r="N450" i="26" s="1"/>
  <c r="N458" i="26" a="1"/>
  <c r="N458" i="26" s="1"/>
  <c r="N461" i="26" a="1"/>
  <c r="N461" i="26" s="1"/>
  <c r="N469" i="26" a="1"/>
  <c r="N469" i="26" s="1"/>
  <c r="N480" i="26" a="1"/>
  <c r="N480" i="26" s="1"/>
  <c r="N488" i="26" a="1"/>
  <c r="N488" i="26" s="1"/>
  <c r="N224" i="26" a="1"/>
  <c r="N224" i="26" s="1"/>
  <c r="N237" i="26" a="1"/>
  <c r="N237" i="26" s="1"/>
  <c r="N250" i="26" a="1"/>
  <c r="N250" i="26" s="1"/>
  <c r="N260" i="26" a="1"/>
  <c r="N260" i="26" s="1"/>
  <c r="N291" i="26" a="1"/>
  <c r="N291" i="26" s="1"/>
  <c r="N295" i="26" a="1"/>
  <c r="N295" i="26" s="1"/>
  <c r="N308" i="26" a="1"/>
  <c r="N308" i="26" s="1"/>
  <c r="N311" i="26" a="1"/>
  <c r="N311" i="26" s="1"/>
  <c r="N314" i="26" a="1"/>
  <c r="N314" i="26" s="1"/>
  <c r="N317" i="26" a="1"/>
  <c r="N317" i="26" s="1"/>
  <c r="N338" i="26" a="1"/>
  <c r="N338" i="26" s="1"/>
  <c r="N341" i="26" a="1"/>
  <c r="N341" i="26" s="1"/>
  <c r="N349" i="26" a="1"/>
  <c r="N349" i="26" s="1"/>
  <c r="N354" i="26" a="1"/>
  <c r="N354" i="26" s="1"/>
  <c r="N362" i="26" a="1"/>
  <c r="N362" i="26" s="1"/>
  <c r="N375" i="26" a="1"/>
  <c r="N375" i="26" s="1"/>
  <c r="N381" i="26" a="1"/>
  <c r="N381" i="26" s="1"/>
  <c r="N384" i="26" a="1"/>
  <c r="N384" i="26" s="1"/>
  <c r="N387" i="26" a="1"/>
  <c r="N387" i="26" s="1"/>
  <c r="N390" i="26" a="1"/>
  <c r="N390" i="26" s="1"/>
  <c r="N410" i="26" a="1"/>
  <c r="N410" i="26" s="1"/>
  <c r="N416" i="26" a="1"/>
  <c r="N416" i="26" s="1"/>
  <c r="N422" i="26" a="1"/>
  <c r="N422" i="26" s="1"/>
  <c r="N425" i="26" a="1"/>
  <c r="N425" i="26" s="1"/>
  <c r="N434" i="26" a="1"/>
  <c r="N434" i="26" s="1"/>
  <c r="N442" i="26" a="1"/>
  <c r="N442" i="26" s="1"/>
  <c r="N445" i="26" a="1"/>
  <c r="N445" i="26" s="1"/>
  <c r="N453" i="26" a="1"/>
  <c r="N453" i="26" s="1"/>
  <c r="N464" i="26" a="1"/>
  <c r="N464" i="26" s="1"/>
  <c r="N472" i="26" a="1"/>
  <c r="N472" i="26" s="1"/>
  <c r="N475" i="26" a="1"/>
  <c r="N475" i="26" s="1"/>
  <c r="N483" i="26" a="1"/>
  <c r="N483" i="26" s="1"/>
  <c r="N497" i="26" a="1"/>
  <c r="N497" i="26" s="1"/>
  <c r="N502" i="26" a="1"/>
  <c r="N502" i="26" s="1"/>
  <c r="N505" i="26" a="1"/>
  <c r="N505" i="26" s="1"/>
  <c r="N269" i="26" a="1"/>
  <c r="N269" i="26" s="1"/>
  <c r="N277" i="26" a="1"/>
  <c r="N277" i="26" s="1"/>
  <c r="N292" i="26" a="1"/>
  <c r="N292" i="26" s="1"/>
  <c r="N296" i="26" a="1"/>
  <c r="N296" i="26" s="1"/>
  <c r="N302" i="26" a="1"/>
  <c r="N302" i="26" s="1"/>
  <c r="N305" i="26" a="1"/>
  <c r="N305" i="26" s="1"/>
  <c r="N324" i="26" a="1"/>
  <c r="N324" i="26" s="1"/>
  <c r="N347" i="26" a="1"/>
  <c r="N347" i="26" s="1"/>
  <c r="N369" i="26" a="1"/>
  <c r="N369" i="26" s="1"/>
  <c r="N372" i="26" a="1"/>
  <c r="N372" i="26" s="1"/>
  <c r="N378" i="26" a="1"/>
  <c r="N378" i="26" s="1"/>
  <c r="N393" i="26" a="1"/>
  <c r="N393" i="26" s="1"/>
  <c r="N396" i="26" a="1"/>
  <c r="N396" i="26" s="1"/>
  <c r="N402" i="26" a="1"/>
  <c r="N402" i="26" s="1"/>
  <c r="N428" i="26" a="1"/>
  <c r="N428" i="26" s="1"/>
  <c r="N431" i="26" a="1"/>
  <c r="N431" i="26" s="1"/>
  <c r="N437" i="26" a="1"/>
  <c r="N437" i="26" s="1"/>
  <c r="N448" i="26" a="1"/>
  <c r="N448" i="26" s="1"/>
  <c r="N456" i="26" a="1"/>
  <c r="N456" i="26" s="1"/>
  <c r="N459" i="26" a="1"/>
  <c r="N459" i="26" s="1"/>
  <c r="N467" i="26" a="1"/>
  <c r="N467" i="26" s="1"/>
  <c r="N481" i="26" a="1"/>
  <c r="N481" i="26" s="1"/>
  <c r="N486" i="26" a="1"/>
  <c r="N486" i="26" s="1"/>
  <c r="N494" i="26" a="1"/>
  <c r="N494" i="26" s="1"/>
  <c r="N511" i="26" a="1"/>
  <c r="N511" i="26" s="1"/>
  <c r="N514" i="26" a="1"/>
  <c r="N514" i="26" s="1"/>
  <c r="N517" i="26" a="1"/>
  <c r="N517" i="26" s="1"/>
  <c r="N227" i="26" a="1"/>
  <c r="N227" i="26" s="1"/>
  <c r="N253" i="26" a="1"/>
  <c r="N253" i="26" s="1"/>
  <c r="N278" i="26" a="1"/>
  <c r="N278" i="26" s="1"/>
  <c r="N299" i="26" a="1"/>
  <c r="N299" i="26" s="1"/>
  <c r="N312" i="26" a="1"/>
  <c r="N312" i="26" s="1"/>
  <c r="N318" i="26" a="1"/>
  <c r="N318" i="26" s="1"/>
  <c r="N321" i="26" a="1"/>
  <c r="N321" i="26" s="1"/>
  <c r="N327" i="26" a="1"/>
  <c r="N327" i="26" s="1"/>
  <c r="N330" i="26" a="1"/>
  <c r="N330" i="26" s="1"/>
  <c r="N333" i="26" a="1"/>
  <c r="N333" i="26" s="1"/>
  <c r="N336" i="26" a="1"/>
  <c r="N336" i="26" s="1"/>
  <c r="N339" i="26" a="1"/>
  <c r="N339" i="26" s="1"/>
  <c r="N342" i="26" a="1"/>
  <c r="N342" i="26" s="1"/>
  <c r="N345" i="26" a="1"/>
  <c r="N345" i="26" s="1"/>
  <c r="N352" i="26" a="1"/>
  <c r="N352" i="26" s="1"/>
  <c r="N357" i="26" a="1"/>
  <c r="N357" i="26" s="1"/>
  <c r="N363" i="26" a="1"/>
  <c r="N363" i="26" s="1"/>
  <c r="N366" i="26" a="1"/>
  <c r="N366" i="26" s="1"/>
  <c r="N385" i="26" a="1"/>
  <c r="N385" i="26" s="1"/>
  <c r="N391" i="26" a="1"/>
  <c r="N391" i="26" s="1"/>
  <c r="N399" i="26" a="1"/>
  <c r="N399" i="26" s="1"/>
  <c r="N405" i="26" a="1"/>
  <c r="N405" i="26" s="1"/>
  <c r="N408" i="26" a="1"/>
  <c r="N408" i="26" s="1"/>
  <c r="N411" i="26" a="1"/>
  <c r="N411" i="26" s="1"/>
  <c r="N417" i="26" a="1"/>
  <c r="N417" i="26" s="1"/>
  <c r="N423" i="26" a="1"/>
  <c r="N423" i="26" s="1"/>
  <c r="N440" i="26" a="1"/>
  <c r="N440" i="26" s="1"/>
  <c r="N443" i="26" a="1"/>
  <c r="N443" i="26" s="1"/>
  <c r="N451" i="26" a="1"/>
  <c r="N451" i="26" s="1"/>
  <c r="N465" i="26" a="1"/>
  <c r="N465" i="26" s="1"/>
  <c r="N470" i="26" a="1"/>
  <c r="N470" i="26" s="1"/>
  <c r="N478" i="26" a="1"/>
  <c r="N478" i="26" s="1"/>
  <c r="N489" i="26" a="1"/>
  <c r="N489" i="26" s="1"/>
  <c r="N492" i="26" a="1"/>
  <c r="N492" i="26" s="1"/>
  <c r="N500" i="26" a="1"/>
  <c r="N500" i="26" s="1"/>
  <c r="N217" i="26" a="1"/>
  <c r="N217" i="26" s="1"/>
  <c r="N230" i="26" a="1"/>
  <c r="N230" i="26" s="1"/>
  <c r="N256" i="26" a="1"/>
  <c r="N256" i="26" s="1"/>
  <c r="N263" i="26" a="1"/>
  <c r="N263" i="26" s="1"/>
  <c r="N272" i="26" a="1"/>
  <c r="N272" i="26" s="1"/>
  <c r="N283" i="26" a="1"/>
  <c r="N283" i="26" s="1"/>
  <c r="N288" i="26" a="1"/>
  <c r="N288" i="26" s="1"/>
  <c r="N293" i="26" a="1"/>
  <c r="N293" i="26" s="1"/>
  <c r="N303" i="26" a="1"/>
  <c r="N303" i="26" s="1"/>
  <c r="N309" i="26" a="1"/>
  <c r="N309" i="26" s="1"/>
  <c r="N315" i="26" a="1"/>
  <c r="N315" i="26" s="1"/>
  <c r="N355" i="26" a="1"/>
  <c r="N355" i="26" s="1"/>
  <c r="N360" i="26" a="1"/>
  <c r="N360" i="26" s="1"/>
  <c r="N370" i="26" a="1"/>
  <c r="N370" i="26" s="1"/>
  <c r="N379" i="26" a="1"/>
  <c r="N379" i="26" s="1"/>
  <c r="N382" i="26" a="1"/>
  <c r="N382" i="26" s="1"/>
  <c r="N388" i="26" a="1"/>
  <c r="N388" i="26" s="1"/>
  <c r="N397" i="26" a="1"/>
  <c r="N397" i="26" s="1"/>
  <c r="N414" i="26" a="1"/>
  <c r="N414" i="26" s="1"/>
  <c r="N420" i="26" a="1"/>
  <c r="N420" i="26" s="1"/>
  <c r="N426" i="26" a="1"/>
  <c r="N426" i="26" s="1"/>
  <c r="N429" i="26" a="1"/>
  <c r="N429" i="26" s="1"/>
  <c r="N435" i="26" a="1"/>
  <c r="N435" i="26" s="1"/>
  <c r="N449" i="26" a="1"/>
  <c r="N449" i="26" s="1"/>
  <c r="N454" i="26" a="1"/>
  <c r="N454" i="26" s="1"/>
  <c r="N462" i="26" a="1"/>
  <c r="N462" i="26" s="1"/>
  <c r="N473" i="26" a="1"/>
  <c r="N473" i="26" s="1"/>
  <c r="N476" i="26" a="1"/>
  <c r="N476" i="26" s="1"/>
  <c r="N484" i="26" a="1"/>
  <c r="N484" i="26" s="1"/>
  <c r="N244" i="26" a="1"/>
  <c r="N244" i="26" s="1"/>
  <c r="N284" i="26" a="1"/>
  <c r="N284" i="26" s="1"/>
  <c r="N297" i="26" a="1"/>
  <c r="N297" i="26" s="1"/>
  <c r="N300" i="26" a="1"/>
  <c r="N300" i="26" s="1"/>
  <c r="N306" i="26" a="1"/>
  <c r="N306" i="26" s="1"/>
  <c r="N319" i="26" a="1"/>
  <c r="N319" i="26" s="1"/>
  <c r="N328" i="26" a="1"/>
  <c r="N328" i="26" s="1"/>
  <c r="N340" i="26" a="1"/>
  <c r="N340" i="26" s="1"/>
  <c r="N350" i="26" a="1"/>
  <c r="N350" i="26" s="1"/>
  <c r="N373" i="26" a="1"/>
  <c r="N373" i="26" s="1"/>
  <c r="N376" i="26" a="1"/>
  <c r="N376" i="26" s="1"/>
  <c r="N394" i="26" a="1"/>
  <c r="N394" i="26" s="1"/>
  <c r="N400" i="26" a="1"/>
  <c r="N400" i="26" s="1"/>
  <c r="N403" i="26" a="1"/>
  <c r="N403" i="26" s="1"/>
  <c r="N406" i="26" a="1"/>
  <c r="N406" i="26" s="1"/>
  <c r="N418" i="26" a="1"/>
  <c r="N418" i="26" s="1"/>
  <c r="N432" i="26" a="1"/>
  <c r="N432" i="26" s="1"/>
  <c r="N438" i="26" a="1"/>
  <c r="N438" i="26" s="1"/>
  <c r="N446" i="26" a="1"/>
  <c r="N446" i="26" s="1"/>
  <c r="N294" i="26" a="1"/>
  <c r="N294" i="26" s="1"/>
  <c r="N310" i="26" a="1"/>
  <c r="N310" i="26" s="1"/>
  <c r="N313" i="26" a="1"/>
  <c r="N313" i="26" s="1"/>
  <c r="N316" i="26" a="1"/>
  <c r="N316" i="26" s="1"/>
  <c r="N322" i="26" a="1"/>
  <c r="N322" i="26" s="1"/>
  <c r="N325" i="26" a="1"/>
  <c r="N325" i="26" s="1"/>
  <c r="N331" i="26" a="1"/>
  <c r="N331" i="26" s="1"/>
  <c r="N334" i="26" a="1"/>
  <c r="N334" i="26" s="1"/>
  <c r="N337" i="26" a="1"/>
  <c r="N337" i="26" s="1"/>
  <c r="N343" i="26" a="1"/>
  <c r="N343" i="26" s="1"/>
  <c r="N348" i="26" a="1"/>
  <c r="N348" i="26" s="1"/>
  <c r="N353" i="26" a="1"/>
  <c r="N353" i="26" s="1"/>
  <c r="N358" i="26" a="1"/>
  <c r="N358" i="26" s="1"/>
  <c r="N361" i="26" a="1"/>
  <c r="N361" i="26" s="1"/>
  <c r="N364" i="26" a="1"/>
  <c r="N364" i="26" s="1"/>
  <c r="N367" i="26" a="1"/>
  <c r="N367" i="26" s="1"/>
  <c r="N386" i="26" a="1"/>
  <c r="N386" i="26" s="1"/>
  <c r="N409" i="26" a="1"/>
  <c r="N409" i="26" s="1"/>
  <c r="N412" i="26" a="1"/>
  <c r="N412" i="26" s="1"/>
  <c r="N444" i="26" a="1"/>
  <c r="N444" i="26" s="1"/>
  <c r="N460" i="26" a="1"/>
  <c r="N460" i="26" s="1"/>
  <c r="N471" i="26" a="1"/>
  <c r="N471" i="26" s="1"/>
  <c r="N495" i="26" a="1"/>
  <c r="N495" i="26" s="1"/>
  <c r="N513" i="26" a="1"/>
  <c r="N513" i="26" s="1"/>
  <c r="N516" i="26" a="1"/>
  <c r="N516" i="26" s="1"/>
  <c r="N520" i="26" a="1"/>
  <c r="N520" i="26" s="1"/>
  <c r="N529" i="26" a="1"/>
  <c r="N529" i="26" s="1"/>
  <c r="N538" i="26" a="1"/>
  <c r="N538" i="26" s="1"/>
  <c r="N551" i="26" a="1"/>
  <c r="N551" i="26" s="1"/>
  <c r="N560" i="26" a="1"/>
  <c r="N560" i="26" s="1"/>
  <c r="N573" i="26" a="1"/>
  <c r="N573" i="26" s="1"/>
  <c r="N579" i="26" a="1"/>
  <c r="N579" i="26" s="1"/>
  <c r="N582" i="26" a="1"/>
  <c r="N582" i="26" s="1"/>
  <c r="N601" i="26" a="1"/>
  <c r="N601" i="26" s="1"/>
  <c r="N604" i="26" a="1"/>
  <c r="N604" i="26" s="1"/>
  <c r="N607" i="26" a="1"/>
  <c r="N607" i="26" s="1"/>
  <c r="N613" i="26" a="1"/>
  <c r="N613" i="26" s="1"/>
  <c r="N616" i="26" a="1"/>
  <c r="N616" i="26" s="1"/>
  <c r="N633" i="26" a="1"/>
  <c r="N633" i="26" s="1"/>
  <c r="N636" i="26" a="1"/>
  <c r="N636" i="26" s="1"/>
  <c r="N641" i="26" a="1"/>
  <c r="N641" i="26" s="1"/>
  <c r="N644" i="26" a="1"/>
  <c r="N644" i="26" s="1"/>
  <c r="N652" i="26" a="1"/>
  <c r="N652" i="26" s="1"/>
  <c r="N669" i="26" a="1"/>
  <c r="N669" i="26" s="1"/>
  <c r="N675" i="26" a="1"/>
  <c r="N675" i="26" s="1"/>
  <c r="N684" i="26" a="1"/>
  <c r="N684" i="26" s="1"/>
  <c r="N701" i="26" a="1"/>
  <c r="N701" i="26" s="1"/>
  <c r="N707" i="26" a="1"/>
  <c r="N707" i="26" s="1"/>
  <c r="N482" i="26" a="1"/>
  <c r="N482" i="26" s="1"/>
  <c r="N490" i="26" a="1"/>
  <c r="N490" i="26" s="1"/>
  <c r="N501" i="26" a="1"/>
  <c r="N501" i="26" s="1"/>
  <c r="N506" i="26" a="1"/>
  <c r="N506" i="26" s="1"/>
  <c r="N523" i="26" a="1"/>
  <c r="N523" i="26" s="1"/>
  <c r="N526" i="26" a="1"/>
  <c r="N526" i="26" s="1"/>
  <c r="N532" i="26" a="1"/>
  <c r="N532" i="26" s="1"/>
  <c r="N545" i="26" a="1"/>
  <c r="N545" i="26" s="1"/>
  <c r="N548" i="26" a="1"/>
  <c r="N548" i="26" s="1"/>
  <c r="N554" i="26" a="1"/>
  <c r="N554" i="26" s="1"/>
  <c r="N567" i="26" a="1"/>
  <c r="N567" i="26" s="1"/>
  <c r="N576" i="26" a="1"/>
  <c r="N576" i="26" s="1"/>
  <c r="N589" i="26" a="1"/>
  <c r="N589" i="26" s="1"/>
  <c r="N595" i="26" a="1"/>
  <c r="N595" i="26" s="1"/>
  <c r="N598" i="26" a="1"/>
  <c r="N598" i="26" s="1"/>
  <c r="N619" i="26" a="1"/>
  <c r="N619" i="26" s="1"/>
  <c r="N622" i="26" a="1"/>
  <c r="N622" i="26" s="1"/>
  <c r="N625" i="26" a="1"/>
  <c r="N625" i="26" s="1"/>
  <c r="N631" i="26" a="1"/>
  <c r="N631" i="26" s="1"/>
  <c r="N639" i="26" a="1"/>
  <c r="N639" i="26" s="1"/>
  <c r="N647" i="26" a="1"/>
  <c r="N647" i="26" s="1"/>
  <c r="N650" i="26" a="1"/>
  <c r="N650" i="26" s="1"/>
  <c r="N655" i="26" a="1"/>
  <c r="N655" i="26" s="1"/>
  <c r="N658" i="26" a="1"/>
  <c r="N658" i="26" s="1"/>
  <c r="N661" i="26" a="1"/>
  <c r="N661" i="26" s="1"/>
  <c r="N681" i="26" a="1"/>
  <c r="N681" i="26" s="1"/>
  <c r="N687" i="26" a="1"/>
  <c r="N687" i="26" s="1"/>
  <c r="N690" i="26" a="1"/>
  <c r="N690" i="26" s="1"/>
  <c r="N693" i="26" a="1"/>
  <c r="N693" i="26" s="1"/>
  <c r="N718" i="26" a="1"/>
  <c r="N718" i="26" s="1"/>
  <c r="N721" i="26" a="1"/>
  <c r="N721" i="26" s="1"/>
  <c r="N729" i="26" a="1"/>
  <c r="N729" i="26" s="1"/>
  <c r="N732" i="26" a="1"/>
  <c r="N732" i="26" s="1"/>
  <c r="N491" i="26" a="1"/>
  <c r="N491" i="26" s="1"/>
  <c r="N510" i="26" a="1"/>
  <c r="N510" i="26" s="1"/>
  <c r="N530" i="26" a="1"/>
  <c r="N530" i="26" s="1"/>
  <c r="N536" i="26" a="1"/>
  <c r="N536" i="26" s="1"/>
  <c r="N539" i="26" a="1"/>
  <c r="N539" i="26" s="1"/>
  <c r="N542" i="26" a="1"/>
  <c r="N542" i="26" s="1"/>
  <c r="N552" i="26" a="1"/>
  <c r="N552" i="26" s="1"/>
  <c r="N558" i="26" a="1"/>
  <c r="N558" i="26" s="1"/>
  <c r="N561" i="26" a="1"/>
  <c r="N561" i="26" s="1"/>
  <c r="N564" i="26" a="1"/>
  <c r="N564" i="26" s="1"/>
  <c r="N570" i="26" a="1"/>
  <c r="N570" i="26" s="1"/>
  <c r="N583" i="26" a="1"/>
  <c r="N583" i="26" s="1"/>
  <c r="N592" i="26" a="1"/>
  <c r="N592" i="26" s="1"/>
  <c r="N605" i="26" a="1"/>
  <c r="N605" i="26" s="1"/>
  <c r="N611" i="26" a="1"/>
  <c r="N611" i="26" s="1"/>
  <c r="N628" i="26" a="1"/>
  <c r="N628" i="26" s="1"/>
  <c r="N664" i="26" a="1"/>
  <c r="N664" i="26" s="1"/>
  <c r="N667" i="26" a="1"/>
  <c r="N667" i="26" s="1"/>
  <c r="N673" i="26" a="1"/>
  <c r="N673" i="26" s="1"/>
  <c r="N696" i="26" a="1"/>
  <c r="N696" i="26" s="1"/>
  <c r="N699" i="26" a="1"/>
  <c r="N699" i="26" s="1"/>
  <c r="N705" i="26" a="1"/>
  <c r="N705" i="26" s="1"/>
  <c r="N713" i="26" a="1"/>
  <c r="N713" i="26" s="1"/>
  <c r="N716" i="26" a="1"/>
  <c r="N716" i="26" s="1"/>
  <c r="N724" i="26" a="1"/>
  <c r="N724" i="26" s="1"/>
  <c r="N452" i="26" a="1"/>
  <c r="N452" i="26" s="1"/>
  <c r="N503" i="26" a="1"/>
  <c r="N503" i="26" s="1"/>
  <c r="N507" i="26" a="1"/>
  <c r="N507" i="26" s="1"/>
  <c r="N521" i="26" a="1"/>
  <c r="N521" i="26" s="1"/>
  <c r="N524" i="26" a="1"/>
  <c r="N524" i="26" s="1"/>
  <c r="N527" i="26" a="1"/>
  <c r="N527" i="26" s="1"/>
  <c r="N533" i="26" a="1"/>
  <c r="N533" i="26" s="1"/>
  <c r="N546" i="26" a="1"/>
  <c r="N546" i="26" s="1"/>
  <c r="N549" i="26" a="1"/>
  <c r="N549" i="26" s="1"/>
  <c r="N555" i="26" a="1"/>
  <c r="N555" i="26" s="1"/>
  <c r="N568" i="26" a="1"/>
  <c r="N568" i="26" s="1"/>
  <c r="N574" i="26" a="1"/>
  <c r="N574" i="26" s="1"/>
  <c r="N577" i="26" a="1"/>
  <c r="N577" i="26" s="1"/>
  <c r="N580" i="26" a="1"/>
  <c r="N580" i="26" s="1"/>
  <c r="N586" i="26" a="1"/>
  <c r="N586" i="26" s="1"/>
  <c r="N599" i="26" a="1"/>
  <c r="N599" i="26" s="1"/>
  <c r="N608" i="26" a="1"/>
  <c r="N608" i="26" s="1"/>
  <c r="N614" i="26" a="1"/>
  <c r="N614" i="26" s="1"/>
  <c r="N617" i="26" a="1"/>
  <c r="N617" i="26" s="1"/>
  <c r="N620" i="26" a="1"/>
  <c r="N620" i="26" s="1"/>
  <c r="N626" i="26" a="1"/>
  <c r="N626" i="26" s="1"/>
  <c r="N637" i="26" a="1"/>
  <c r="N637" i="26" s="1"/>
  <c r="N642" i="26" a="1"/>
  <c r="N642" i="26" s="1"/>
  <c r="N645" i="26" a="1"/>
  <c r="N645" i="26" s="1"/>
  <c r="N656" i="26" a="1"/>
  <c r="N656" i="26" s="1"/>
  <c r="N662" i="26" a="1"/>
  <c r="N662" i="26" s="1"/>
  <c r="N670" i="26" a="1"/>
  <c r="N670" i="26" s="1"/>
  <c r="N676" i="26" a="1"/>
  <c r="N676" i="26" s="1"/>
  <c r="N679" i="26" a="1"/>
  <c r="N679" i="26" s="1"/>
  <c r="N682" i="26" a="1"/>
  <c r="N682" i="26" s="1"/>
  <c r="N688" i="26" a="1"/>
  <c r="N688" i="26" s="1"/>
  <c r="N694" i="26" a="1"/>
  <c r="N694" i="26" s="1"/>
  <c r="N702" i="26" a="1"/>
  <c r="N702" i="26" s="1"/>
  <c r="N708" i="26" a="1"/>
  <c r="N708" i="26" s="1"/>
  <c r="N727" i="26" a="1"/>
  <c r="N727" i="26" s="1"/>
  <c r="N730" i="26" a="1"/>
  <c r="N730" i="26" s="1"/>
  <c r="N487" i="26" a="1"/>
  <c r="N487" i="26" s="1"/>
  <c r="N498" i="26" a="1"/>
  <c r="N498" i="26" s="1"/>
  <c r="N508" i="26" a="1"/>
  <c r="N508" i="26" s="1"/>
  <c r="N518" i="26" a="1"/>
  <c r="N518" i="26" s="1"/>
  <c r="N540" i="26" a="1"/>
  <c r="N540" i="26" s="1"/>
  <c r="N543" i="26" a="1"/>
  <c r="N543" i="26" s="1"/>
  <c r="N562" i="26" a="1"/>
  <c r="N562" i="26" s="1"/>
  <c r="N565" i="26" a="1"/>
  <c r="N565" i="26" s="1"/>
  <c r="N571" i="26" a="1"/>
  <c r="N571" i="26" s="1"/>
  <c r="N584" i="26" a="1"/>
  <c r="N584" i="26" s="1"/>
  <c r="N590" i="26" a="1"/>
  <c r="N590" i="26" s="1"/>
  <c r="N593" i="26" a="1"/>
  <c r="N593" i="26" s="1"/>
  <c r="N596" i="26" a="1"/>
  <c r="N596" i="26" s="1"/>
  <c r="N602" i="26" a="1"/>
  <c r="N602" i="26" s="1"/>
  <c r="N623" i="26" a="1"/>
  <c r="N623" i="26" s="1"/>
  <c r="N629" i="26" a="1"/>
  <c r="N629" i="26" s="1"/>
  <c r="N634" i="26" a="1"/>
  <c r="N634" i="26" s="1"/>
  <c r="N640" i="26" a="1"/>
  <c r="N640" i="26" s="1"/>
  <c r="N648" i="26" a="1"/>
  <c r="N648" i="26" s="1"/>
  <c r="N653" i="26" a="1"/>
  <c r="N653" i="26" s="1"/>
  <c r="N659" i="26" a="1"/>
  <c r="N659" i="26" s="1"/>
  <c r="N668" i="26" a="1"/>
  <c r="N668" i="26" s="1"/>
  <c r="N685" i="26" a="1"/>
  <c r="N685" i="26" s="1"/>
  <c r="N691" i="26" a="1"/>
  <c r="N691" i="26" s="1"/>
  <c r="N700" i="26" a="1"/>
  <c r="N700" i="26" s="1"/>
  <c r="N711" i="26" a="1"/>
  <c r="N711" i="26" s="1"/>
  <c r="N714" i="26" a="1"/>
  <c r="N714" i="26" s="1"/>
  <c r="N455" i="26" a="1"/>
  <c r="N455" i="26" s="1"/>
  <c r="N493" i="26" a="1"/>
  <c r="N493" i="26" s="1"/>
  <c r="N515" i="26" a="1"/>
  <c r="N515" i="26" s="1"/>
  <c r="N531" i="26" a="1"/>
  <c r="N531" i="26" s="1"/>
  <c r="N534" i="26" a="1"/>
  <c r="N534" i="26" s="1"/>
  <c r="N537" i="26" a="1"/>
  <c r="N537" i="26" s="1"/>
  <c r="N553" i="26" a="1"/>
  <c r="N553" i="26" s="1"/>
  <c r="N556" i="26" a="1"/>
  <c r="N556" i="26" s="1"/>
  <c r="N559" i="26" a="1"/>
  <c r="N559" i="26" s="1"/>
  <c r="N578" i="26" a="1"/>
  <c r="N578" i="26" s="1"/>
  <c r="N581" i="26" a="1"/>
  <c r="N581" i="26" s="1"/>
  <c r="N587" i="26" a="1"/>
  <c r="N587" i="26" s="1"/>
  <c r="N600" i="26" a="1"/>
  <c r="N600" i="26" s="1"/>
  <c r="N606" i="26" a="1"/>
  <c r="N606" i="26" s="1"/>
  <c r="N609" i="26" a="1"/>
  <c r="N609" i="26" s="1"/>
  <c r="N615" i="26" a="1"/>
  <c r="N615" i="26" s="1"/>
  <c r="N632" i="26" a="1"/>
  <c r="N632" i="26" s="1"/>
  <c r="N643" i="26" a="1"/>
  <c r="N643" i="26" s="1"/>
  <c r="N651" i="26" a="1"/>
  <c r="N651" i="26" s="1"/>
  <c r="N665" i="26" a="1"/>
  <c r="N665" i="26" s="1"/>
  <c r="N671" i="26" a="1"/>
  <c r="N671" i="26" s="1"/>
  <c r="N674" i="26" a="1"/>
  <c r="N674" i="26" s="1"/>
  <c r="N677" i="26" a="1"/>
  <c r="N677" i="26" s="1"/>
  <c r="N697" i="26" a="1"/>
  <c r="N697" i="26" s="1"/>
  <c r="N703" i="26" a="1"/>
  <c r="N703" i="26" s="1"/>
  <c r="N706" i="26" a="1"/>
  <c r="N706" i="26" s="1"/>
  <c r="N457" i="26" a="1"/>
  <c r="N457" i="26" s="1"/>
  <c r="N468" i="26" a="1"/>
  <c r="N468" i="26" s="1"/>
  <c r="N499" i="26" a="1"/>
  <c r="N499" i="26" s="1"/>
  <c r="N504" i="26" a="1"/>
  <c r="N504" i="26" s="1"/>
  <c r="N509" i="26" a="1"/>
  <c r="N509" i="26" s="1"/>
  <c r="N512" i="26" a="1"/>
  <c r="N512" i="26" s="1"/>
  <c r="N519" i="26" a="1"/>
  <c r="N519" i="26" s="1"/>
  <c r="N525" i="26" a="1"/>
  <c r="N525" i="26" s="1"/>
  <c r="N528" i="26" a="1"/>
  <c r="N528" i="26" s="1"/>
  <c r="N547" i="26" a="1"/>
  <c r="N547" i="26" s="1"/>
  <c r="N550" i="26" a="1"/>
  <c r="N550" i="26" s="1"/>
  <c r="N569" i="26" a="1"/>
  <c r="N569" i="26" s="1"/>
  <c r="N572" i="26" a="1"/>
  <c r="N572" i="26" s="1"/>
  <c r="N575" i="26" a="1"/>
  <c r="N575" i="26" s="1"/>
  <c r="N594" i="26" a="1"/>
  <c r="N594" i="26" s="1"/>
  <c r="N597" i="26" a="1"/>
  <c r="N597" i="26" s="1"/>
  <c r="N603" i="26" a="1"/>
  <c r="N603" i="26" s="1"/>
  <c r="N612" i="26" a="1"/>
  <c r="N612" i="26" s="1"/>
  <c r="N621" i="26" a="1"/>
  <c r="N621" i="26" s="1"/>
  <c r="N627" i="26" a="1"/>
  <c r="N627" i="26" s="1"/>
  <c r="N635" i="26" a="1"/>
  <c r="N635" i="26" s="1"/>
  <c r="N638" i="26" a="1"/>
  <c r="N638" i="26" s="1"/>
  <c r="N646" i="26" a="1"/>
  <c r="N646" i="26" s="1"/>
  <c r="N441" i="26" a="1"/>
  <c r="N441" i="26" s="1"/>
  <c r="N479" i="26" a="1"/>
  <c r="N479" i="26" s="1"/>
  <c r="N522" i="26" a="1"/>
  <c r="N522" i="26" s="1"/>
  <c r="N535" i="26" a="1"/>
  <c r="N535" i="26" s="1"/>
  <c r="N541" i="26" a="1"/>
  <c r="N541" i="26" s="1"/>
  <c r="N544" i="26" a="1"/>
  <c r="N544" i="26" s="1"/>
  <c r="N557" i="26" a="1"/>
  <c r="N557" i="26" s="1"/>
  <c r="N563" i="26" a="1"/>
  <c r="N563" i="26" s="1"/>
  <c r="N566" i="26" a="1"/>
  <c r="N566" i="26" s="1"/>
  <c r="N585" i="26" a="1"/>
  <c r="N585" i="26" s="1"/>
  <c r="N588" i="26" a="1"/>
  <c r="N588" i="26" s="1"/>
  <c r="N591" i="26" a="1"/>
  <c r="N591" i="26" s="1"/>
  <c r="N610" i="26" a="1"/>
  <c r="N610" i="26" s="1"/>
  <c r="N618" i="26" a="1"/>
  <c r="N618" i="26" s="1"/>
  <c r="N624" i="26" a="1"/>
  <c r="N624" i="26" s="1"/>
  <c r="N630" i="26" a="1"/>
  <c r="N630" i="26" s="1"/>
  <c r="N649" i="26" a="1"/>
  <c r="N649" i="26" s="1"/>
  <c r="N666" i="26" a="1"/>
  <c r="N666" i="26" s="1"/>
  <c r="N678" i="26" a="1"/>
  <c r="N678" i="26" s="1"/>
  <c r="N710" i="26" a="1"/>
  <c r="N710" i="26" s="1"/>
  <c r="N715" i="26" a="1"/>
  <c r="N715" i="26" s="1"/>
  <c r="N720" i="26" a="1"/>
  <c r="N720" i="26" s="1"/>
  <c r="N725" i="26" a="1"/>
  <c r="N725" i="26" s="1"/>
  <c r="N728" i="26" a="1"/>
  <c r="N728" i="26" s="1"/>
  <c r="N743" i="26" a="1"/>
  <c r="N743" i="26" s="1"/>
  <c r="N746" i="26" a="1"/>
  <c r="N746" i="26" s="1"/>
  <c r="N751" i="26" a="1"/>
  <c r="N751" i="26" s="1"/>
  <c r="N754" i="26" a="1"/>
  <c r="N754" i="26" s="1"/>
  <c r="N757" i="26" a="1"/>
  <c r="N757" i="26" s="1"/>
  <c r="N781" i="26" a="1"/>
  <c r="N781" i="26" s="1"/>
  <c r="N784" i="26" a="1"/>
  <c r="N784" i="26" s="1"/>
  <c r="N790" i="26" a="1"/>
  <c r="N790" i="26" s="1"/>
  <c r="N798" i="26" a="1"/>
  <c r="N798" i="26" s="1"/>
  <c r="N804" i="26" a="1"/>
  <c r="N804" i="26" s="1"/>
  <c r="N807" i="26" a="1"/>
  <c r="N807" i="26" s="1"/>
  <c r="N810" i="26" a="1"/>
  <c r="N810" i="26" s="1"/>
  <c r="N816" i="26" a="1"/>
  <c r="N816" i="26" s="1"/>
  <c r="N822" i="26" a="1"/>
  <c r="N822" i="26" s="1"/>
  <c r="N830" i="26" a="1"/>
  <c r="N830" i="26" s="1"/>
  <c r="N836" i="26" a="1"/>
  <c r="N836" i="26" s="1"/>
  <c r="N839" i="26" a="1"/>
  <c r="N839" i="26" s="1"/>
  <c r="N842" i="26" a="1"/>
  <c r="N842" i="26" s="1"/>
  <c r="N845" i="26" a="1"/>
  <c r="N845" i="26" s="1"/>
  <c r="N851" i="26" a="1"/>
  <c r="N851" i="26" s="1"/>
  <c r="N863" i="26" a="1"/>
  <c r="N863" i="26" s="1"/>
  <c r="N872" i="26" a="1"/>
  <c r="N872" i="26" s="1"/>
  <c r="N878" i="26" a="1"/>
  <c r="N878" i="26" s="1"/>
  <c r="N891" i="26" a="1"/>
  <c r="N891" i="26" s="1"/>
  <c r="N897" i="26" a="1"/>
  <c r="N897" i="26" s="1"/>
  <c r="N900" i="26" a="1"/>
  <c r="N900" i="26" s="1"/>
  <c r="N654" i="26" a="1"/>
  <c r="N654" i="26" s="1"/>
  <c r="N680" i="26" a="1"/>
  <c r="N680" i="26" s="1"/>
  <c r="N735" i="26" a="1"/>
  <c r="N735" i="26" s="1"/>
  <c r="N738" i="26" a="1"/>
  <c r="N738" i="26" s="1"/>
  <c r="N741" i="26" a="1"/>
  <c r="N741" i="26" s="1"/>
  <c r="N765" i="26" a="1"/>
  <c r="N765" i="26" s="1"/>
  <c r="N768" i="26" a="1"/>
  <c r="N768" i="26" s="1"/>
  <c r="N776" i="26" a="1"/>
  <c r="N776" i="26" s="1"/>
  <c r="N787" i="26" a="1"/>
  <c r="N787" i="26" s="1"/>
  <c r="N796" i="26" a="1"/>
  <c r="N796" i="26" s="1"/>
  <c r="N813" i="26" a="1"/>
  <c r="N813" i="26" s="1"/>
  <c r="N819" i="26" a="1"/>
  <c r="N819" i="26" s="1"/>
  <c r="N828" i="26" a="1"/>
  <c r="N828" i="26" s="1"/>
  <c r="N857" i="26" a="1"/>
  <c r="N857" i="26" s="1"/>
  <c r="N870" i="26" a="1"/>
  <c r="N870" i="26" s="1"/>
  <c r="N876" i="26" a="1"/>
  <c r="N876" i="26" s="1"/>
  <c r="N882" i="26" a="1"/>
  <c r="N882" i="26" s="1"/>
  <c r="N657" i="26" a="1"/>
  <c r="N657" i="26" s="1"/>
  <c r="N692" i="26" a="1"/>
  <c r="N692" i="26" s="1"/>
  <c r="N704" i="26" a="1"/>
  <c r="N704" i="26" s="1"/>
  <c r="N749" i="26" a="1"/>
  <c r="N749" i="26" s="1"/>
  <c r="N752" i="26" a="1"/>
  <c r="N752" i="26" s="1"/>
  <c r="N760" i="26" a="1"/>
  <c r="N760" i="26" s="1"/>
  <c r="N771" i="26" a="1"/>
  <c r="N771" i="26" s="1"/>
  <c r="N774" i="26" a="1"/>
  <c r="N774" i="26" s="1"/>
  <c r="N779" i="26" a="1"/>
  <c r="N779" i="26" s="1"/>
  <c r="N793" i="26" a="1"/>
  <c r="N793" i="26" s="1"/>
  <c r="N799" i="26" a="1"/>
  <c r="N799" i="26" s="1"/>
  <c r="N802" i="26" a="1"/>
  <c r="N802" i="26" s="1"/>
  <c r="N805" i="26" a="1"/>
  <c r="N805" i="26" s="1"/>
  <c r="N825" i="26" a="1"/>
  <c r="N825" i="26" s="1"/>
  <c r="N831" i="26" a="1"/>
  <c r="N831" i="26" s="1"/>
  <c r="N834" i="26" a="1"/>
  <c r="N834" i="26" s="1"/>
  <c r="N837" i="26" a="1"/>
  <c r="N837" i="26" s="1"/>
  <c r="N843" i="26" a="1"/>
  <c r="N843" i="26" s="1"/>
  <c r="N849" i="26" a="1"/>
  <c r="N849" i="26" s="1"/>
  <c r="N864" i="26" a="1"/>
  <c r="N864" i="26" s="1"/>
  <c r="N867" i="26" a="1"/>
  <c r="N867" i="26" s="1"/>
  <c r="N879" i="26" a="1"/>
  <c r="N879" i="26" s="1"/>
  <c r="N892" i="26" a="1"/>
  <c r="N892" i="26" s="1"/>
  <c r="N898" i="26" a="1"/>
  <c r="N898" i="26" s="1"/>
  <c r="N901" i="26" a="1"/>
  <c r="N901" i="26" s="1"/>
  <c r="N904" i="26" a="1"/>
  <c r="N904" i="26" s="1"/>
  <c r="N910" i="26" a="1"/>
  <c r="N910" i="26" s="1"/>
  <c r="N923" i="26" a="1"/>
  <c r="N923" i="26" s="1"/>
  <c r="N929" i="26" a="1"/>
  <c r="N929" i="26" s="1"/>
  <c r="N934" i="26" a="1"/>
  <c r="N934" i="26" s="1"/>
  <c r="N942" i="26" a="1"/>
  <c r="N942" i="26" s="1"/>
  <c r="N948" i="26" a="1"/>
  <c r="N948" i="26" s="1"/>
  <c r="N683" i="26" a="1"/>
  <c r="N683" i="26" s="1"/>
  <c r="N712" i="26" a="1"/>
  <c r="N712" i="26" s="1"/>
  <c r="N717" i="26" a="1"/>
  <c r="N717" i="26" s="1"/>
  <c r="N722" i="26" a="1"/>
  <c r="N722" i="26" s="1"/>
  <c r="N726" i="26" a="1"/>
  <c r="N726" i="26" s="1"/>
  <c r="N733" i="26" a="1"/>
  <c r="N733" i="26" s="1"/>
  <c r="N736" i="26" a="1"/>
  <c r="N736" i="26" s="1"/>
  <c r="N744" i="26" a="1"/>
  <c r="N744" i="26" s="1"/>
  <c r="N755" i="26" a="1"/>
  <c r="N755" i="26" s="1"/>
  <c r="N758" i="26" a="1"/>
  <c r="N758" i="26" s="1"/>
  <c r="N763" i="26" a="1"/>
  <c r="N763" i="26" s="1"/>
  <c r="N782" i="26" a="1"/>
  <c r="N782" i="26" s="1"/>
  <c r="N785" i="26" a="1"/>
  <c r="N785" i="26" s="1"/>
  <c r="N808" i="26" a="1"/>
  <c r="N808" i="26" s="1"/>
  <c r="N811" i="26" a="1"/>
  <c r="N811" i="26" s="1"/>
  <c r="N817" i="26" a="1"/>
  <c r="N817" i="26" s="1"/>
  <c r="N840" i="26" a="1"/>
  <c r="N840" i="26" s="1"/>
  <c r="N846" i="26" a="1"/>
  <c r="N846" i="26" s="1"/>
  <c r="N852" i="26" a="1"/>
  <c r="N852" i="26" s="1"/>
  <c r="N855" i="26" a="1"/>
  <c r="N855" i="26" s="1"/>
  <c r="N858" i="26" a="1"/>
  <c r="N858" i="26" s="1"/>
  <c r="N861" i="26" a="1"/>
  <c r="N861" i="26" s="1"/>
  <c r="N873" i="26" a="1"/>
  <c r="N873" i="26" s="1"/>
  <c r="N886" i="26" a="1"/>
  <c r="N886" i="26" s="1"/>
  <c r="N895" i="26" a="1"/>
  <c r="N895" i="26" s="1"/>
  <c r="N908" i="26" a="1"/>
  <c r="N908" i="26" s="1"/>
  <c r="N914" i="26" a="1"/>
  <c r="N914" i="26" s="1"/>
  <c r="N917" i="26" a="1"/>
  <c r="N917" i="26" s="1"/>
  <c r="N920" i="26" a="1"/>
  <c r="N920" i="26" s="1"/>
  <c r="N660" i="26" a="1"/>
  <c r="N660" i="26" s="1"/>
  <c r="N672" i="26" a="1"/>
  <c r="N672" i="26" s="1"/>
  <c r="N695" i="26" a="1"/>
  <c r="N695" i="26" s="1"/>
  <c r="N739" i="26" a="1"/>
  <c r="N739" i="26" s="1"/>
  <c r="N742" i="26" a="1"/>
  <c r="N742" i="26" s="1"/>
  <c r="N747" i="26" a="1"/>
  <c r="N747" i="26" s="1"/>
  <c r="N766" i="26" a="1"/>
  <c r="N766" i="26" s="1"/>
  <c r="N769" i="26" a="1"/>
  <c r="N769" i="26" s="1"/>
  <c r="N777" i="26" a="1"/>
  <c r="N777" i="26" s="1"/>
  <c r="N780" i="26" a="1"/>
  <c r="N780" i="26" s="1"/>
  <c r="N788" i="26" a="1"/>
  <c r="N788" i="26" s="1"/>
  <c r="N791" i="26" a="1"/>
  <c r="N791" i="26" s="1"/>
  <c r="N794" i="26" a="1"/>
  <c r="N794" i="26" s="1"/>
  <c r="N800" i="26" a="1"/>
  <c r="N800" i="26" s="1"/>
  <c r="N806" i="26" a="1"/>
  <c r="N806" i="26" s="1"/>
  <c r="N814" i="26" a="1"/>
  <c r="N814" i="26" s="1"/>
  <c r="N820" i="26" a="1"/>
  <c r="N820" i="26" s="1"/>
  <c r="N823" i="26" a="1"/>
  <c r="N823" i="26" s="1"/>
  <c r="N826" i="26" a="1"/>
  <c r="N826" i="26" s="1"/>
  <c r="N832" i="26" a="1"/>
  <c r="N832" i="26" s="1"/>
  <c r="N838" i="26" a="1"/>
  <c r="N838" i="26" s="1"/>
  <c r="N844" i="26" a="1"/>
  <c r="N844" i="26" s="1"/>
  <c r="N880" i="26" a="1"/>
  <c r="N880" i="26" s="1"/>
  <c r="N883" i="26" a="1"/>
  <c r="N883" i="26" s="1"/>
  <c r="N889" i="26" a="1"/>
  <c r="N889" i="26" s="1"/>
  <c r="N902" i="26" a="1"/>
  <c r="N902" i="26" s="1"/>
  <c r="N911" i="26" a="1"/>
  <c r="N911" i="26" s="1"/>
  <c r="N709" i="26" a="1"/>
  <c r="N709" i="26" s="1"/>
  <c r="N750" i="26" a="1"/>
  <c r="N750" i="26" s="1"/>
  <c r="N753" i="26" a="1"/>
  <c r="N753" i="26" s="1"/>
  <c r="N761" i="26" a="1"/>
  <c r="N761" i="26" s="1"/>
  <c r="N764" i="26" a="1"/>
  <c r="N764" i="26" s="1"/>
  <c r="N772" i="26" a="1"/>
  <c r="N772" i="26" s="1"/>
  <c r="N797" i="26" a="1"/>
  <c r="N797" i="26" s="1"/>
  <c r="N803" i="26" a="1"/>
  <c r="N803" i="26" s="1"/>
  <c r="N812" i="26" a="1"/>
  <c r="N812" i="26" s="1"/>
  <c r="N829" i="26" a="1"/>
  <c r="N829" i="26" s="1"/>
  <c r="N835" i="26" a="1"/>
  <c r="N835" i="26" s="1"/>
  <c r="N847" i="26" a="1"/>
  <c r="N847" i="26" s="1"/>
  <c r="N850" i="26" a="1"/>
  <c r="N850" i="26" s="1"/>
  <c r="N853" i="26" a="1"/>
  <c r="N853" i="26" s="1"/>
  <c r="N859" i="26" a="1"/>
  <c r="N859" i="26" s="1"/>
  <c r="N865" i="26" a="1"/>
  <c r="N865" i="26" s="1"/>
  <c r="N868" i="26" a="1"/>
  <c r="N868" i="26" s="1"/>
  <c r="N871" i="26" a="1"/>
  <c r="N871" i="26" s="1"/>
  <c r="N874" i="26" a="1"/>
  <c r="N874" i="26" s="1"/>
  <c r="N877" i="26" a="1"/>
  <c r="N877" i="26" s="1"/>
  <c r="N896" i="26" a="1"/>
  <c r="N896" i="26" s="1"/>
  <c r="N899" i="26" a="1"/>
  <c r="N899" i="26" s="1"/>
  <c r="N905" i="26" a="1"/>
  <c r="N905" i="26" s="1"/>
  <c r="N918" i="26" a="1"/>
  <c r="N918" i="26" s="1"/>
  <c r="N663" i="26" a="1"/>
  <c r="N663" i="26" s="1"/>
  <c r="N686" i="26" a="1"/>
  <c r="N686" i="26" s="1"/>
  <c r="N698" i="26" a="1"/>
  <c r="N698" i="26" s="1"/>
  <c r="N719" i="26" a="1"/>
  <c r="N719" i="26" s="1"/>
  <c r="N723" i="26" a="1"/>
  <c r="N723" i="26" s="1"/>
  <c r="N734" i="26" a="1"/>
  <c r="N734" i="26" s="1"/>
  <c r="N737" i="26" a="1"/>
  <c r="N737" i="26" s="1"/>
  <c r="N745" i="26" a="1"/>
  <c r="N745" i="26" s="1"/>
  <c r="N748" i="26" a="1"/>
  <c r="N748" i="26" s="1"/>
  <c r="N756" i="26" a="1"/>
  <c r="N756" i="26" s="1"/>
  <c r="N775" i="26" a="1"/>
  <c r="N775" i="26" s="1"/>
  <c r="N778" i="26" a="1"/>
  <c r="N778" i="26" s="1"/>
  <c r="N783" i="26" a="1"/>
  <c r="N783" i="26" s="1"/>
  <c r="N786" i="26" a="1"/>
  <c r="N786" i="26" s="1"/>
  <c r="N789" i="26" a="1"/>
  <c r="N789" i="26" s="1"/>
  <c r="N809" i="26" a="1"/>
  <c r="N809" i="26" s="1"/>
  <c r="N815" i="26" a="1"/>
  <c r="N815" i="26" s="1"/>
  <c r="N818" i="26" a="1"/>
  <c r="N818" i="26" s="1"/>
  <c r="N821" i="26" a="1"/>
  <c r="N821" i="26" s="1"/>
  <c r="N841" i="26" a="1"/>
  <c r="N841" i="26" s="1"/>
  <c r="N856" i="26" a="1"/>
  <c r="N856" i="26" s="1"/>
  <c r="N689" i="26" a="1"/>
  <c r="N689" i="26" s="1"/>
  <c r="N731" i="26" a="1"/>
  <c r="N731" i="26" s="1"/>
  <c r="N740" i="26" a="1"/>
  <c r="N740" i="26" s="1"/>
  <c r="N759" i="26" a="1"/>
  <c r="N759" i="26" s="1"/>
  <c r="N762" i="26" a="1"/>
  <c r="N762" i="26" s="1"/>
  <c r="N767" i="26" a="1"/>
  <c r="N767" i="26" s="1"/>
  <c r="N770" i="26" a="1"/>
  <c r="N770" i="26" s="1"/>
  <c r="N773" i="26" a="1"/>
  <c r="N773" i="26" s="1"/>
  <c r="N792" i="26" a="1"/>
  <c r="N792" i="26" s="1"/>
  <c r="N795" i="26" a="1"/>
  <c r="N795" i="26" s="1"/>
  <c r="N801" i="26" a="1"/>
  <c r="N801" i="26" s="1"/>
  <c r="N824" i="26" a="1"/>
  <c r="N824" i="26" s="1"/>
  <c r="N827" i="26" a="1"/>
  <c r="N827" i="26" s="1"/>
  <c r="N833" i="26" a="1"/>
  <c r="N833" i="26" s="1"/>
  <c r="N848" i="26" a="1"/>
  <c r="N848" i="26" s="1"/>
  <c r="N854" i="26" a="1"/>
  <c r="N854" i="26" s="1"/>
  <c r="N860" i="26" a="1"/>
  <c r="N860" i="26" s="1"/>
  <c r="N866" i="26" a="1"/>
  <c r="N866" i="26" s="1"/>
  <c r="N869" i="26" a="1"/>
  <c r="N869" i="26" s="1"/>
  <c r="N862" i="26" a="1"/>
  <c r="N862" i="26" s="1"/>
  <c r="N888" i="26" a="1"/>
  <c r="N888" i="26" s="1"/>
  <c r="N916" i="26" a="1"/>
  <c r="N916" i="26" s="1"/>
  <c r="N935" i="26" a="1"/>
  <c r="N935" i="26" s="1"/>
  <c r="N938" i="26" a="1"/>
  <c r="N938" i="26" s="1"/>
  <c r="N941" i="26" a="1"/>
  <c r="N941" i="26" s="1"/>
  <c r="N944" i="26" a="1"/>
  <c r="N944" i="26" s="1"/>
  <c r="N967" i="26" a="1"/>
  <c r="N967" i="26" s="1"/>
  <c r="N970" i="26" a="1"/>
  <c r="N970" i="26" s="1"/>
  <c r="N984" i="26" a="1"/>
  <c r="N984" i="26" s="1"/>
  <c r="N995" i="26" a="1"/>
  <c r="N995" i="26" s="1"/>
  <c r="N1004" i="26" a="1"/>
  <c r="N1004" i="26" s="1"/>
  <c r="N1010" i="26" a="1"/>
  <c r="N1010" i="26" s="1"/>
  <c r="N1013" i="26" a="1"/>
  <c r="N1013" i="26" s="1"/>
  <c r="N1027" i="26" a="1"/>
  <c r="N1027" i="26" s="1"/>
  <c r="N1036" i="26" a="1"/>
  <c r="N1036" i="26" s="1"/>
  <c r="N1042" i="26" a="1"/>
  <c r="N1042" i="26" s="1"/>
  <c r="N1045" i="26" a="1"/>
  <c r="N1045" i="26" s="1"/>
  <c r="N1057" i="26" a="1"/>
  <c r="N1057" i="26" s="1"/>
  <c r="N1060" i="26" a="1"/>
  <c r="N1060" i="26" s="1"/>
  <c r="N1066" i="26" a="1"/>
  <c r="N1066" i="26" s="1"/>
  <c r="N1069" i="26" a="1"/>
  <c r="N1069" i="26" s="1"/>
  <c r="N1072" i="26" a="1"/>
  <c r="N1072" i="26" s="1"/>
  <c r="N1092" i="26" a="1"/>
  <c r="N1092" i="26" s="1"/>
  <c r="N1106" i="26" a="1"/>
  <c r="N1106" i="26" s="1"/>
  <c r="N1109" i="26" a="1"/>
  <c r="N1109" i="26" s="1"/>
  <c r="N1114" i="26" a="1"/>
  <c r="N1114" i="26" s="1"/>
  <c r="N1125" i="26" a="1"/>
  <c r="N1125" i="26" s="1"/>
  <c r="N1128" i="26" a="1"/>
  <c r="N1128" i="26" s="1"/>
  <c r="N890" i="26" a="1"/>
  <c r="N890" i="26" s="1"/>
  <c r="N912" i="26" a="1"/>
  <c r="N912" i="26" s="1"/>
  <c r="N922" i="26" a="1"/>
  <c r="N922" i="26" s="1"/>
  <c r="N926" i="26" a="1"/>
  <c r="N926" i="26" s="1"/>
  <c r="N951" i="26" a="1"/>
  <c r="N951" i="26" s="1"/>
  <c r="N959" i="26" a="1"/>
  <c r="N959" i="26" s="1"/>
  <c r="N962" i="26" a="1"/>
  <c r="N962" i="26" s="1"/>
  <c r="N973" i="26" a="1"/>
  <c r="N973" i="26" s="1"/>
  <c r="N976" i="26" a="1"/>
  <c r="N976" i="26" s="1"/>
  <c r="N982" i="26" a="1"/>
  <c r="N982" i="26" s="1"/>
  <c r="N987" i="26" a="1"/>
  <c r="N987" i="26" s="1"/>
  <c r="N990" i="26" a="1"/>
  <c r="N990" i="26" s="1"/>
  <c r="N993" i="26" a="1"/>
  <c r="N993" i="26" s="1"/>
  <c r="N1007" i="26" a="1"/>
  <c r="N1007" i="26" s="1"/>
  <c r="N1016" i="26" a="1"/>
  <c r="N1016" i="26" s="1"/>
  <c r="N1022" i="26" a="1"/>
  <c r="N1022" i="26" s="1"/>
  <c r="N1025" i="26" a="1"/>
  <c r="N1025" i="26" s="1"/>
  <c r="N1039" i="26" a="1"/>
  <c r="N1039" i="26" s="1"/>
  <c r="N1048" i="26" a="1"/>
  <c r="N1048" i="26" s="1"/>
  <c r="N1054" i="26" a="1"/>
  <c r="N1054" i="26" s="1"/>
  <c r="N1063" i="26" a="1"/>
  <c r="N1063" i="26" s="1"/>
  <c r="N1078" i="26" a="1"/>
  <c r="N1078" i="26" s="1"/>
  <c r="N1081" i="26" a="1"/>
  <c r="N1081" i="26" s="1"/>
  <c r="N1095" i="26" a="1"/>
  <c r="N1095" i="26" s="1"/>
  <c r="N1098" i="26" a="1"/>
  <c r="N1098" i="26" s="1"/>
  <c r="N1101" i="26" a="1"/>
  <c r="N1101" i="26" s="1"/>
  <c r="N1104" i="26" a="1"/>
  <c r="N1104" i="26" s="1"/>
  <c r="N1112" i="26" a="1"/>
  <c r="N1112" i="26" s="1"/>
  <c r="N1117" i="26" a="1"/>
  <c r="N1117" i="26" s="1"/>
  <c r="N1134" i="26" a="1"/>
  <c r="N1134" i="26" s="1"/>
  <c r="N1137" i="26" a="1"/>
  <c r="N1137" i="26" s="1"/>
  <c r="N881" i="26" a="1"/>
  <c r="N881" i="26" s="1"/>
  <c r="N906" i="26" a="1"/>
  <c r="N906" i="26" s="1"/>
  <c r="N930" i="26" a="1"/>
  <c r="N930" i="26" s="1"/>
  <c r="N933" i="26" a="1"/>
  <c r="N933" i="26" s="1"/>
  <c r="N945" i="26" a="1"/>
  <c r="N945" i="26" s="1"/>
  <c r="N954" i="26" a="1"/>
  <c r="N954" i="26" s="1"/>
  <c r="N957" i="26" a="1"/>
  <c r="N957" i="26" s="1"/>
  <c r="N965" i="26" a="1"/>
  <c r="N965" i="26" s="1"/>
  <c r="N979" i="26" a="1"/>
  <c r="N979" i="26" s="1"/>
  <c r="N985" i="26" a="1"/>
  <c r="N985" i="26" s="1"/>
  <c r="N996" i="26" a="1"/>
  <c r="N996" i="26" s="1"/>
  <c r="N1002" i="26" a="1"/>
  <c r="N1002" i="26" s="1"/>
  <c r="N1005" i="26" a="1"/>
  <c r="N1005" i="26" s="1"/>
  <c r="N1019" i="26" a="1"/>
  <c r="N1019" i="26" s="1"/>
  <c r="N1028" i="26" a="1"/>
  <c r="N1028" i="26" s="1"/>
  <c r="N1034" i="26" a="1"/>
  <c r="N1034" i="26" s="1"/>
  <c r="N1037" i="26" a="1"/>
  <c r="N1037" i="26" s="1"/>
  <c r="N1051" i="26" a="1"/>
  <c r="N1051" i="26" s="1"/>
  <c r="N1075" i="26" a="1"/>
  <c r="N1075" i="26" s="1"/>
  <c r="N1084" i="26" a="1"/>
  <c r="N1084" i="26" s="1"/>
  <c r="N1087" i="26" a="1"/>
  <c r="N1087" i="26" s="1"/>
  <c r="N1090" i="26" a="1"/>
  <c r="N1090" i="26" s="1"/>
  <c r="N1110" i="26" a="1"/>
  <c r="N1110" i="26" s="1"/>
  <c r="N1115" i="26" a="1"/>
  <c r="N1115" i="26" s="1"/>
  <c r="N1120" i="26" a="1"/>
  <c r="N1120" i="26" s="1"/>
  <c r="N1123" i="26" a="1"/>
  <c r="N1123" i="26" s="1"/>
  <c r="N1126" i="26" a="1"/>
  <c r="N1126" i="26" s="1"/>
  <c r="N1140" i="26" a="1"/>
  <c r="N1140" i="26" s="1"/>
  <c r="N919" i="26" a="1"/>
  <c r="N919" i="26" s="1"/>
  <c r="N924" i="26" a="1"/>
  <c r="N924" i="26" s="1"/>
  <c r="N927" i="26" a="1"/>
  <c r="N927" i="26" s="1"/>
  <c r="N936" i="26" a="1"/>
  <c r="N936" i="26" s="1"/>
  <c r="N939" i="26" a="1"/>
  <c r="N939" i="26" s="1"/>
  <c r="N949" i="26" a="1"/>
  <c r="N949" i="26" s="1"/>
  <c r="N968" i="26" a="1"/>
  <c r="N968" i="26" s="1"/>
  <c r="N988" i="26" a="1"/>
  <c r="N988" i="26" s="1"/>
  <c r="N999" i="26" a="1"/>
  <c r="N999" i="26" s="1"/>
  <c r="N1008" i="26" a="1"/>
  <c r="N1008" i="26" s="1"/>
  <c r="N1014" i="26" a="1"/>
  <c r="N1014" i="26" s="1"/>
  <c r="N1017" i="26" a="1"/>
  <c r="N1017" i="26" s="1"/>
  <c r="N1031" i="26" a="1"/>
  <c r="N1031" i="26" s="1"/>
  <c r="N1040" i="26" a="1"/>
  <c r="N1040" i="26" s="1"/>
  <c r="N1046" i="26" a="1"/>
  <c r="N1046" i="26" s="1"/>
  <c r="N1049" i="26" a="1"/>
  <c r="N1049" i="26" s="1"/>
  <c r="N1058" i="26" a="1"/>
  <c r="N1058" i="26" s="1"/>
  <c r="N1061" i="26" a="1"/>
  <c r="N1061" i="26" s="1"/>
  <c r="N1067" i="26" a="1"/>
  <c r="N1067" i="26" s="1"/>
  <c r="N1070" i="26" a="1"/>
  <c r="N1070" i="26" s="1"/>
  <c r="N1073" i="26" a="1"/>
  <c r="N1073" i="26" s="1"/>
  <c r="N1093" i="26" a="1"/>
  <c r="N1093" i="26" s="1"/>
  <c r="N1107" i="26" a="1"/>
  <c r="N1107" i="26" s="1"/>
  <c r="N1129" i="26" a="1"/>
  <c r="N1129" i="26" s="1"/>
  <c r="N1132" i="26" a="1"/>
  <c r="N1132" i="26" s="1"/>
  <c r="N1135" i="26" a="1"/>
  <c r="N1135" i="26" s="1"/>
  <c r="N1138" i="26" a="1"/>
  <c r="N1138" i="26" s="1"/>
  <c r="N1161" i="26" a="1"/>
  <c r="N1161" i="26" s="1"/>
  <c r="N1164" i="26" a="1"/>
  <c r="N1164" i="26" s="1"/>
  <c r="N1167" i="26" a="1"/>
  <c r="N1167" i="26" s="1"/>
  <c r="N1170" i="26" a="1"/>
  <c r="N1170" i="26" s="1"/>
  <c r="N884" i="26" a="1"/>
  <c r="N884" i="26" s="1"/>
  <c r="N893" i="26" a="1"/>
  <c r="N893" i="26" s="1"/>
  <c r="N907" i="26" a="1"/>
  <c r="N907" i="26" s="1"/>
  <c r="N913" i="26" a="1"/>
  <c r="N913" i="26" s="1"/>
  <c r="N946" i="26" a="1"/>
  <c r="N946" i="26" s="1"/>
  <c r="N952" i="26" a="1"/>
  <c r="N952" i="26" s="1"/>
  <c r="N960" i="26" a="1"/>
  <c r="N960" i="26" s="1"/>
  <c r="N971" i="26" a="1"/>
  <c r="N971" i="26" s="1"/>
  <c r="N974" i="26" a="1"/>
  <c r="N974" i="26" s="1"/>
  <c r="N977" i="26" a="1"/>
  <c r="N977" i="26" s="1"/>
  <c r="N980" i="26" a="1"/>
  <c r="N980" i="26" s="1"/>
  <c r="N994" i="26" a="1"/>
  <c r="N994" i="26" s="1"/>
  <c r="N997" i="26" a="1"/>
  <c r="N997" i="26" s="1"/>
  <c r="N1011" i="26" a="1"/>
  <c r="N1011" i="26" s="1"/>
  <c r="N1020" i="26" a="1"/>
  <c r="N1020" i="26" s="1"/>
  <c r="N1026" i="26" a="1"/>
  <c r="N1026" i="26" s="1"/>
  <c r="N1029" i="26" a="1"/>
  <c r="N1029" i="26" s="1"/>
  <c r="N1043" i="26" a="1"/>
  <c r="N1043" i="26" s="1"/>
  <c r="N1052" i="26" a="1"/>
  <c r="N1052" i="26" s="1"/>
  <c r="N1055" i="26" a="1"/>
  <c r="N1055" i="26" s="1"/>
  <c r="N1064" i="26" a="1"/>
  <c r="N1064" i="26" s="1"/>
  <c r="N1076" i="26" a="1"/>
  <c r="N1076" i="26" s="1"/>
  <c r="N1082" i="26" a="1"/>
  <c r="N1082" i="26" s="1"/>
  <c r="N1085" i="26" a="1"/>
  <c r="N1085" i="26" s="1"/>
  <c r="N1088" i="26" a="1"/>
  <c r="N1088" i="26" s="1"/>
  <c r="N1096" i="26" a="1"/>
  <c r="N1096" i="26" s="1"/>
  <c r="N1099" i="26" a="1"/>
  <c r="N1099" i="26" s="1"/>
  <c r="N1102" i="26" a="1"/>
  <c r="N1102" i="26" s="1"/>
  <c r="N1118" i="26" a="1"/>
  <c r="N1118" i="26" s="1"/>
  <c r="N1127" i="26" a="1"/>
  <c r="N1127" i="26" s="1"/>
  <c r="N1141" i="26" a="1"/>
  <c r="N1141" i="26" s="1"/>
  <c r="N1144" i="26" a="1"/>
  <c r="N1144" i="26" s="1"/>
  <c r="N1147" i="26" a="1"/>
  <c r="N1147" i="26" s="1"/>
  <c r="N885" i="26" a="1"/>
  <c r="N885" i="26" s="1"/>
  <c r="N915" i="26" a="1"/>
  <c r="N915" i="26" s="1"/>
  <c r="N928" i="26" a="1"/>
  <c r="N928" i="26" s="1"/>
  <c r="N931" i="26" a="1"/>
  <c r="N931" i="26" s="1"/>
  <c r="N937" i="26" a="1"/>
  <c r="N937" i="26" s="1"/>
  <c r="N940" i="26" a="1"/>
  <c r="N940" i="26" s="1"/>
  <c r="N943" i="26" a="1"/>
  <c r="N943" i="26" s="1"/>
  <c r="N955" i="26" a="1"/>
  <c r="N955" i="26" s="1"/>
  <c r="N958" i="26" a="1"/>
  <c r="N958" i="26" s="1"/>
  <c r="N963" i="26" a="1"/>
  <c r="N963" i="26" s="1"/>
  <c r="N966" i="26" a="1"/>
  <c r="N966" i="26" s="1"/>
  <c r="N969" i="26" a="1"/>
  <c r="N969" i="26" s="1"/>
  <c r="N983" i="26" a="1"/>
  <c r="N983" i="26" s="1"/>
  <c r="N986" i="26" a="1"/>
  <c r="N986" i="26" s="1"/>
  <c r="N991" i="26" a="1"/>
  <c r="N991" i="26" s="1"/>
  <c r="N1000" i="26" a="1"/>
  <c r="N1000" i="26" s="1"/>
  <c r="N1006" i="26" a="1"/>
  <c r="N1006" i="26" s="1"/>
  <c r="N1009" i="26" a="1"/>
  <c r="N1009" i="26" s="1"/>
  <c r="N1023" i="26" a="1"/>
  <c r="N1023" i="26" s="1"/>
  <c r="N1032" i="26" a="1"/>
  <c r="N1032" i="26" s="1"/>
  <c r="N1038" i="26" a="1"/>
  <c r="N1038" i="26" s="1"/>
  <c r="N1041" i="26" a="1"/>
  <c r="N1041" i="26" s="1"/>
  <c r="N1062" i="26" a="1"/>
  <c r="N1062" i="26" s="1"/>
  <c r="N1079" i="26" a="1"/>
  <c r="N1079" i="26" s="1"/>
  <c r="N1094" i="26" a="1"/>
  <c r="N1094" i="26" s="1"/>
  <c r="N1105" i="26" a="1"/>
  <c r="N1105" i="26" s="1"/>
  <c r="N1108" i="26" a="1"/>
  <c r="N1108" i="26" s="1"/>
  <c r="N1113" i="26" a="1"/>
  <c r="N1113" i="26" s="1"/>
  <c r="N1121" i="26" a="1"/>
  <c r="N1121" i="26" s="1"/>
  <c r="N875" i="26" a="1"/>
  <c r="N875" i="26" s="1"/>
  <c r="N887" i="26" a="1"/>
  <c r="N887" i="26" s="1"/>
  <c r="N894" i="26" a="1"/>
  <c r="N894" i="26" s="1"/>
  <c r="N903" i="26" a="1"/>
  <c r="N903" i="26" s="1"/>
  <c r="N909" i="26" a="1"/>
  <c r="N909" i="26" s="1"/>
  <c r="N950" i="26" a="1"/>
  <c r="N950" i="26" s="1"/>
  <c r="N972" i="26" a="1"/>
  <c r="N972" i="26" s="1"/>
  <c r="N981" i="26" a="1"/>
  <c r="N981" i="26" s="1"/>
  <c r="N989" i="26" a="1"/>
  <c r="N989" i="26" s="1"/>
  <c r="N1003" i="26" a="1"/>
  <c r="N1003" i="26" s="1"/>
  <c r="N1012" i="26" a="1"/>
  <c r="N1012" i="26" s="1"/>
  <c r="N1018" i="26" a="1"/>
  <c r="N1018" i="26" s="1"/>
  <c r="N1021" i="26" a="1"/>
  <c r="N1021" i="26" s="1"/>
  <c r="N1035" i="26" a="1"/>
  <c r="N1035" i="26" s="1"/>
  <c r="N1044" i="26" a="1"/>
  <c r="N1044" i="26" s="1"/>
  <c r="N1050" i="26" a="1"/>
  <c r="N1050" i="26" s="1"/>
  <c r="N1053" i="26" a="1"/>
  <c r="N1053" i="26" s="1"/>
  <c r="N1056" i="26" a="1"/>
  <c r="N1056" i="26" s="1"/>
  <c r="N1059" i="26" a="1"/>
  <c r="N1059" i="26" s="1"/>
  <c r="N1065" i="26" a="1"/>
  <c r="N1065" i="26" s="1"/>
  <c r="N1068" i="26" a="1"/>
  <c r="N1068" i="26" s="1"/>
  <c r="N1071" i="26" a="1"/>
  <c r="N1071" i="26" s="1"/>
  <c r="N1074" i="26" a="1"/>
  <c r="N1074" i="26" s="1"/>
  <c r="N1091" i="26" a="1"/>
  <c r="N1091" i="26" s="1"/>
  <c r="N921" i="26" a="1"/>
  <c r="N921" i="26" s="1"/>
  <c r="N925" i="26" a="1"/>
  <c r="N925" i="26" s="1"/>
  <c r="N932" i="26" a="1"/>
  <c r="N932" i="26" s="1"/>
  <c r="N947" i="26" a="1"/>
  <c r="N947" i="26" s="1"/>
  <c r="N953" i="26" a="1"/>
  <c r="N953" i="26" s="1"/>
  <c r="N956" i="26" a="1"/>
  <c r="N956" i="26" s="1"/>
  <c r="N961" i="26" a="1"/>
  <c r="N961" i="26" s="1"/>
  <c r="N964" i="26" a="1"/>
  <c r="N964" i="26" s="1"/>
  <c r="N975" i="26" a="1"/>
  <c r="N975" i="26" s="1"/>
  <c r="N978" i="26" a="1"/>
  <c r="N978" i="26" s="1"/>
  <c r="N992" i="26" a="1"/>
  <c r="N992" i="26" s="1"/>
  <c r="N998" i="26" a="1"/>
  <c r="N998" i="26" s="1"/>
  <c r="N1001" i="26" a="1"/>
  <c r="N1001" i="26" s="1"/>
  <c r="N1015" i="26" a="1"/>
  <c r="N1015" i="26" s="1"/>
  <c r="N1024" i="26" a="1"/>
  <c r="N1024" i="26" s="1"/>
  <c r="N1030" i="26" a="1"/>
  <c r="N1030" i="26" s="1"/>
  <c r="N1033" i="26" a="1"/>
  <c r="N1033" i="26" s="1"/>
  <c r="N1047" i="26" a="1"/>
  <c r="N1047" i="26" s="1"/>
  <c r="N1116" i="26" a="1"/>
  <c r="N1116" i="26" s="1"/>
  <c r="N1136" i="26" a="1"/>
  <c r="N1136" i="26" s="1"/>
  <c r="N1143" i="26" a="1"/>
  <c r="N1143" i="26" s="1"/>
  <c r="N1149" i="26" a="1"/>
  <c r="N1149" i="26" s="1"/>
  <c r="N1169" i="26" a="1"/>
  <c r="N1169" i="26" s="1"/>
  <c r="N1172" i="26" a="1"/>
  <c r="N1172" i="26" s="1"/>
  <c r="N1176" i="26" a="1"/>
  <c r="N1176" i="26" s="1"/>
  <c r="N1188" i="26" a="1"/>
  <c r="N1188" i="26" s="1"/>
  <c r="N1210" i="26" a="1"/>
  <c r="N1210" i="26" s="1"/>
  <c r="N1213" i="26" a="1"/>
  <c r="N1213" i="26" s="1"/>
  <c r="N1223" i="26" a="1"/>
  <c r="N1223" i="26" s="1"/>
  <c r="N1232" i="26" a="1"/>
  <c r="N1232" i="26" s="1"/>
  <c r="N1235" i="26" a="1"/>
  <c r="N1235" i="26" s="1"/>
  <c r="N1254" i="26" a="1"/>
  <c r="N1254" i="26" s="1"/>
  <c r="N1257" i="26" a="1"/>
  <c r="N1257" i="26" s="1"/>
  <c r="N1260" i="26" a="1"/>
  <c r="N1260" i="26" s="1"/>
  <c r="N1263" i="26" a="1"/>
  <c r="N1263" i="26" s="1"/>
  <c r="N1282" i="26" a="1"/>
  <c r="N1282" i="26" s="1"/>
  <c r="N1285" i="26" a="1"/>
  <c r="N1285" i="26" s="1"/>
  <c r="N1288" i="26" a="1"/>
  <c r="N1288" i="26" s="1"/>
  <c r="N1294" i="26" a="1"/>
  <c r="N1294" i="26" s="1"/>
  <c r="N1307" i="26" a="1"/>
  <c r="N1307" i="26" s="1"/>
  <c r="N1313" i="26" a="1"/>
  <c r="N1313" i="26" s="1"/>
  <c r="N1316" i="26" a="1"/>
  <c r="N1316" i="26" s="1"/>
  <c r="N1338" i="26" a="1"/>
  <c r="N1338" i="26" s="1"/>
  <c r="N1341" i="26" a="1"/>
  <c r="N1341" i="26" s="1"/>
  <c r="N1351" i="26" a="1"/>
  <c r="N1351" i="26" s="1"/>
  <c r="N1354" i="26" a="1"/>
  <c r="N1354" i="26" s="1"/>
  <c r="N1357" i="26" a="1"/>
  <c r="N1357" i="26" s="1"/>
  <c r="N1364" i="26" a="1"/>
  <c r="N1364" i="26" s="1"/>
  <c r="N1371" i="26" a="1"/>
  <c r="N1371" i="26" s="1"/>
  <c r="N1374" i="26" a="1"/>
  <c r="N1374" i="26" s="1"/>
  <c r="N1153" i="26" a="1"/>
  <c r="N1153" i="26" s="1"/>
  <c r="N1156" i="26" a="1"/>
  <c r="N1156" i="26" s="1"/>
  <c r="N1163" i="26" a="1"/>
  <c r="N1163" i="26" s="1"/>
  <c r="N1166" i="26" a="1"/>
  <c r="N1166" i="26" s="1"/>
  <c r="N1173" i="26" a="1"/>
  <c r="N1173" i="26" s="1"/>
  <c r="N1183" i="26" a="1"/>
  <c r="N1183" i="26" s="1"/>
  <c r="N1186" i="26" a="1"/>
  <c r="N1186" i="26" s="1"/>
  <c r="N1195" i="26" a="1"/>
  <c r="N1195" i="26" s="1"/>
  <c r="N1201" i="26" a="1"/>
  <c r="N1201" i="26" s="1"/>
  <c r="N1204" i="26" a="1"/>
  <c r="N1204" i="26" s="1"/>
  <c r="N1226" i="26" a="1"/>
  <c r="N1226" i="26" s="1"/>
  <c r="N1229" i="26" a="1"/>
  <c r="N1229" i="26" s="1"/>
  <c r="N1239" i="26" a="1"/>
  <c r="N1239" i="26" s="1"/>
  <c r="N1248" i="26" a="1"/>
  <c r="N1248" i="26" s="1"/>
  <c r="N1251" i="26" a="1"/>
  <c r="N1251" i="26" s="1"/>
  <c r="N1270" i="26" a="1"/>
  <c r="N1270" i="26" s="1"/>
  <c r="N1273" i="26" a="1"/>
  <c r="N1273" i="26" s="1"/>
  <c r="N1276" i="26" a="1"/>
  <c r="N1276" i="26" s="1"/>
  <c r="N1279" i="26" a="1"/>
  <c r="N1279" i="26" s="1"/>
  <c r="N1298" i="26" a="1"/>
  <c r="N1298" i="26" s="1"/>
  <c r="N1301" i="26" a="1"/>
  <c r="N1301" i="26" s="1"/>
  <c r="N1304" i="26" a="1"/>
  <c r="N1304" i="26" s="1"/>
  <c r="N1310" i="26" a="1"/>
  <c r="N1310" i="26" s="1"/>
  <c r="N1323" i="26" a="1"/>
  <c r="N1323" i="26" s="1"/>
  <c r="N1329" i="26" a="1"/>
  <c r="N1329" i="26" s="1"/>
  <c r="N1332" i="26" a="1"/>
  <c r="N1332" i="26" s="1"/>
  <c r="N1361" i="26" a="1"/>
  <c r="N1361" i="26" s="1"/>
  <c r="N1378" i="26" a="1"/>
  <c r="N1378" i="26" s="1"/>
  <c r="N1391" i="26" a="1"/>
  <c r="N1391" i="26" s="1"/>
  <c r="N1394" i="26" a="1"/>
  <c r="N1394" i="26" s="1"/>
  <c r="N1404" i="26" a="1"/>
  <c r="N1404" i="26" s="1"/>
  <c r="N1077" i="26" a="1"/>
  <c r="N1077" i="26" s="1"/>
  <c r="N1097" i="26" a="1"/>
  <c r="N1097" i="26" s="1"/>
  <c r="N1119" i="26" a="1"/>
  <c r="N1119" i="26" s="1"/>
  <c r="N1130" i="26" a="1"/>
  <c r="N1130" i="26" s="1"/>
  <c r="N1145" i="26" a="1"/>
  <c r="N1145" i="26" s="1"/>
  <c r="N1150" i="26" a="1"/>
  <c r="N1150" i="26" s="1"/>
  <c r="N1160" i="26" a="1"/>
  <c r="N1160" i="26" s="1"/>
  <c r="N1180" i="26" a="1"/>
  <c r="N1180" i="26" s="1"/>
  <c r="N1189" i="26" a="1"/>
  <c r="N1189" i="26" s="1"/>
  <c r="N1192" i="26" a="1"/>
  <c r="N1192" i="26" s="1"/>
  <c r="N1198" i="26" a="1"/>
  <c r="N1198" i="26" s="1"/>
  <c r="N1211" i="26" a="1"/>
  <c r="N1211" i="26" s="1"/>
  <c r="N1217" i="26" a="1"/>
  <c r="N1217" i="26" s="1"/>
  <c r="N1220" i="26" a="1"/>
  <c r="N1220" i="26" s="1"/>
  <c r="N1242" i="26" a="1"/>
  <c r="N1242" i="26" s="1"/>
  <c r="N1245" i="26" a="1"/>
  <c r="N1245" i="26" s="1"/>
  <c r="N1255" i="26" a="1"/>
  <c r="N1255" i="26" s="1"/>
  <c r="N1264" i="26" a="1"/>
  <c r="N1264" i="26" s="1"/>
  <c r="N1267" i="26" a="1"/>
  <c r="N1267" i="26" s="1"/>
  <c r="N1286" i="26" a="1"/>
  <c r="N1286" i="26" s="1"/>
  <c r="N1289" i="26" a="1"/>
  <c r="N1289" i="26" s="1"/>
  <c r="N1292" i="26" a="1"/>
  <c r="N1292" i="26" s="1"/>
  <c r="N1295" i="26" a="1"/>
  <c r="N1295" i="26" s="1"/>
  <c r="N1314" i="26" a="1"/>
  <c r="N1314" i="26" s="1"/>
  <c r="N1317" i="26" a="1"/>
  <c r="N1317" i="26" s="1"/>
  <c r="N1320" i="26" a="1"/>
  <c r="N1320" i="26" s="1"/>
  <c r="N1326" i="26" a="1"/>
  <c r="N1326" i="26" s="1"/>
  <c r="N1339" i="26" a="1"/>
  <c r="N1339" i="26" s="1"/>
  <c r="N1345" i="26" a="1"/>
  <c r="N1345" i="26" s="1"/>
  <c r="N1348" i="26" a="1"/>
  <c r="N1348" i="26" s="1"/>
  <c r="N1355" i="26" a="1"/>
  <c r="N1355" i="26" s="1"/>
  <c r="N1358" i="26" a="1"/>
  <c r="N1358" i="26" s="1"/>
  <c r="N1365" i="26" a="1"/>
  <c r="N1365" i="26" s="1"/>
  <c r="N1368" i="26" a="1"/>
  <c r="N1368" i="26" s="1"/>
  <c r="N1375" i="26" a="1"/>
  <c r="N1375" i="26" s="1"/>
  <c r="N1080" i="26" a="1"/>
  <c r="N1080" i="26" s="1"/>
  <c r="N1139" i="26" a="1"/>
  <c r="N1139" i="26" s="1"/>
  <c r="N1154" i="26" a="1"/>
  <c r="N1154" i="26" s="1"/>
  <c r="N1157" i="26" a="1"/>
  <c r="N1157" i="26" s="1"/>
  <c r="N1174" i="26" a="1"/>
  <c r="N1174" i="26" s="1"/>
  <c r="N1177" i="26" a="1"/>
  <c r="N1177" i="26" s="1"/>
  <c r="N1202" i="26" a="1"/>
  <c r="N1202" i="26" s="1"/>
  <c r="N1205" i="26" a="1"/>
  <c r="N1205" i="26" s="1"/>
  <c r="N1208" i="26" a="1"/>
  <c r="N1208" i="26" s="1"/>
  <c r="N1214" i="26" a="1"/>
  <c r="N1214" i="26" s="1"/>
  <c r="N1227" i="26" a="1"/>
  <c r="N1227" i="26" s="1"/>
  <c r="N1233" i="26" a="1"/>
  <c r="N1233" i="26" s="1"/>
  <c r="N1236" i="26" a="1"/>
  <c r="N1236" i="26" s="1"/>
  <c r="N1258" i="26" a="1"/>
  <c r="N1258" i="26" s="1"/>
  <c r="N1261" i="26" a="1"/>
  <c r="N1261" i="26" s="1"/>
  <c r="N1271" i="26" a="1"/>
  <c r="N1271" i="26" s="1"/>
  <c r="N1280" i="26" a="1"/>
  <c r="N1280" i="26" s="1"/>
  <c r="N1283" i="26" a="1"/>
  <c r="N1283" i="26" s="1"/>
  <c r="N1302" i="26" a="1"/>
  <c r="N1302" i="26" s="1"/>
  <c r="N1305" i="26" a="1"/>
  <c r="N1305" i="26" s="1"/>
  <c r="N1308" i="26" a="1"/>
  <c r="N1308" i="26" s="1"/>
  <c r="N1311" i="26" a="1"/>
  <c r="N1311" i="26" s="1"/>
  <c r="N1330" i="26" a="1"/>
  <c r="N1330" i="26" s="1"/>
  <c r="N1333" i="26" a="1"/>
  <c r="N1333" i="26" s="1"/>
  <c r="N1336" i="26" a="1"/>
  <c r="N1336" i="26" s="1"/>
  <c r="N1342" i="26" a="1"/>
  <c r="N1342" i="26" s="1"/>
  <c r="N1362" i="26" a="1"/>
  <c r="N1362" i="26" s="1"/>
  <c r="N1372" i="26" a="1"/>
  <c r="N1372" i="26" s="1"/>
  <c r="N1379" i="26" a="1"/>
  <c r="N1379" i="26" s="1"/>
  <c r="N1083" i="26" a="1"/>
  <c r="N1083" i="26" s="1"/>
  <c r="N1111" i="26" a="1"/>
  <c r="N1111" i="26" s="1"/>
  <c r="N1131" i="26" a="1"/>
  <c r="N1131" i="26" s="1"/>
  <c r="N1146" i="26" a="1"/>
  <c r="N1146" i="26" s="1"/>
  <c r="N1151" i="26" a="1"/>
  <c r="N1151" i="26" s="1"/>
  <c r="N1171" i="26" a="1"/>
  <c r="N1171" i="26" s="1"/>
  <c r="N1184" i="26" a="1"/>
  <c r="N1184" i="26" s="1"/>
  <c r="N1187" i="26" a="1"/>
  <c r="N1187" i="26" s="1"/>
  <c r="N1190" i="26" a="1"/>
  <c r="N1190" i="26" s="1"/>
  <c r="N1193" i="26" a="1"/>
  <c r="N1193" i="26" s="1"/>
  <c r="N1196" i="26" a="1"/>
  <c r="N1196" i="26" s="1"/>
  <c r="N1199" i="26" a="1"/>
  <c r="N1199" i="26" s="1"/>
  <c r="N1218" i="26" a="1"/>
  <c r="N1218" i="26" s="1"/>
  <c r="N1221" i="26" a="1"/>
  <c r="N1221" i="26" s="1"/>
  <c r="N1224" i="26" a="1"/>
  <c r="N1224" i="26" s="1"/>
  <c r="N1230" i="26" a="1"/>
  <c r="N1230" i="26" s="1"/>
  <c r="N1243" i="26" a="1"/>
  <c r="N1243" i="26" s="1"/>
  <c r="N1249" i="26" a="1"/>
  <c r="N1249" i="26" s="1"/>
  <c r="N1252" i="26" a="1"/>
  <c r="N1252" i="26" s="1"/>
  <c r="N1274" i="26" a="1"/>
  <c r="N1274" i="26" s="1"/>
  <c r="N1277" i="26" a="1"/>
  <c r="N1277" i="26" s="1"/>
  <c r="N1287" i="26" a="1"/>
  <c r="N1287" i="26" s="1"/>
  <c r="N1296" i="26" a="1"/>
  <c r="N1296" i="26" s="1"/>
  <c r="N1299" i="26" a="1"/>
  <c r="N1299" i="26" s="1"/>
  <c r="N1318" i="26" a="1"/>
  <c r="N1318" i="26" s="1"/>
  <c r="N1321" i="26" a="1"/>
  <c r="N1321" i="26" s="1"/>
  <c r="N1324" i="26" a="1"/>
  <c r="N1324" i="26" s="1"/>
  <c r="N1327" i="26" a="1"/>
  <c r="N1327" i="26" s="1"/>
  <c r="N1346" i="26" a="1"/>
  <c r="N1346" i="26" s="1"/>
  <c r="N1349" i="26" a="1"/>
  <c r="N1349" i="26" s="1"/>
  <c r="N1352" i="26" a="1"/>
  <c r="N1352" i="26" s="1"/>
  <c r="N1359" i="26" a="1"/>
  <c r="N1359" i="26" s="1"/>
  <c r="N1366" i="26" a="1"/>
  <c r="N1366" i="26" s="1"/>
  <c r="N1369" i="26" a="1"/>
  <c r="N1369" i="26" s="1"/>
  <c r="N1376" i="26" a="1"/>
  <c r="N1376" i="26" s="1"/>
  <c r="N1383" i="26" a="1"/>
  <c r="N1383" i="26" s="1"/>
  <c r="N1386" i="26" a="1"/>
  <c r="N1386" i="26" s="1"/>
  <c r="N1086" i="26" a="1"/>
  <c r="N1086" i="26" s="1"/>
  <c r="N1100" i="26" a="1"/>
  <c r="N1100" i="26" s="1"/>
  <c r="N1122" i="26" a="1"/>
  <c r="N1122" i="26" s="1"/>
  <c r="N1133" i="26" a="1"/>
  <c r="N1133" i="26" s="1"/>
  <c r="N1158" i="26" a="1"/>
  <c r="N1158" i="26" s="1"/>
  <c r="N1168" i="26" a="1"/>
  <c r="N1168" i="26" s="1"/>
  <c r="N1175" i="26" a="1"/>
  <c r="N1175" i="26" s="1"/>
  <c r="N1181" i="26" a="1"/>
  <c r="N1181" i="26" s="1"/>
  <c r="N1206" i="26" a="1"/>
  <c r="N1206" i="26" s="1"/>
  <c r="N1209" i="26" a="1"/>
  <c r="N1209" i="26" s="1"/>
  <c r="N1212" i="26" a="1"/>
  <c r="N1212" i="26" s="1"/>
  <c r="N1215" i="26" a="1"/>
  <c r="N1215" i="26" s="1"/>
  <c r="N1234" i="26" a="1"/>
  <c r="N1234" i="26" s="1"/>
  <c r="N1237" i="26" a="1"/>
  <c r="N1237" i="26" s="1"/>
  <c r="N1240" i="26" a="1"/>
  <c r="N1240" i="26" s="1"/>
  <c r="N1246" i="26" a="1"/>
  <c r="N1246" i="26" s="1"/>
  <c r="N1259" i="26" a="1"/>
  <c r="N1259" i="26" s="1"/>
  <c r="N1265" i="26" a="1"/>
  <c r="N1265" i="26" s="1"/>
  <c r="N1268" i="26" a="1"/>
  <c r="N1268" i="26" s="1"/>
  <c r="N1290" i="26" a="1"/>
  <c r="N1290" i="26" s="1"/>
  <c r="N1293" i="26" a="1"/>
  <c r="N1293" i="26" s="1"/>
  <c r="N1303" i="26" a="1"/>
  <c r="N1303" i="26" s="1"/>
  <c r="N1312" i="26" a="1"/>
  <c r="N1312" i="26" s="1"/>
  <c r="N1315" i="26" a="1"/>
  <c r="N1315" i="26" s="1"/>
  <c r="N1089" i="26" a="1"/>
  <c r="N1089" i="26" s="1"/>
  <c r="N1124" i="26" a="1"/>
  <c r="N1124" i="26" s="1"/>
  <c r="N1142" i="26" a="1"/>
  <c r="N1142" i="26" s="1"/>
  <c r="N1148" i="26" a="1"/>
  <c r="N1148" i="26" s="1"/>
  <c r="N1155" i="26" a="1"/>
  <c r="N1155" i="26" s="1"/>
  <c r="N1159" i="26" a="1"/>
  <c r="N1159" i="26" s="1"/>
  <c r="N1165" i="26" a="1"/>
  <c r="N1165" i="26" s="1"/>
  <c r="N1178" i="26" a="1"/>
  <c r="N1178" i="26" s="1"/>
  <c r="N1191" i="26" a="1"/>
  <c r="N1191" i="26" s="1"/>
  <c r="N1200" i="26" a="1"/>
  <c r="N1200" i="26" s="1"/>
  <c r="N1203" i="26" a="1"/>
  <c r="N1203" i="26" s="1"/>
  <c r="N1222" i="26" a="1"/>
  <c r="N1222" i="26" s="1"/>
  <c r="N1225" i="26" a="1"/>
  <c r="N1225" i="26" s="1"/>
  <c r="N1228" i="26" a="1"/>
  <c r="N1228" i="26" s="1"/>
  <c r="N1231" i="26" a="1"/>
  <c r="N1231" i="26" s="1"/>
  <c r="N1250" i="26" a="1"/>
  <c r="N1250" i="26" s="1"/>
  <c r="N1253" i="26" a="1"/>
  <c r="N1253" i="26" s="1"/>
  <c r="N1256" i="26" a="1"/>
  <c r="N1256" i="26" s="1"/>
  <c r="N1262" i="26" a="1"/>
  <c r="N1262" i="26" s="1"/>
  <c r="N1275" i="26" a="1"/>
  <c r="N1275" i="26" s="1"/>
  <c r="N1281" i="26" a="1"/>
  <c r="N1281" i="26" s="1"/>
  <c r="N1284" i="26" a="1"/>
  <c r="N1284" i="26" s="1"/>
  <c r="N1103" i="26" a="1"/>
  <c r="N1103" i="26" s="1"/>
  <c r="N1152" i="26" a="1"/>
  <c r="N1152" i="26" s="1"/>
  <c r="N1162" i="26" a="1"/>
  <c r="N1162" i="26" s="1"/>
  <c r="N1179" i="26" a="1"/>
  <c r="N1179" i="26" s="1"/>
  <c r="N1182" i="26" a="1"/>
  <c r="N1182" i="26" s="1"/>
  <c r="N1185" i="26" a="1"/>
  <c r="N1185" i="26" s="1"/>
  <c r="N1194" i="26" a="1"/>
  <c r="N1194" i="26" s="1"/>
  <c r="N1197" i="26" a="1"/>
  <c r="N1197" i="26" s="1"/>
  <c r="N1207" i="26" a="1"/>
  <c r="N1207" i="26" s="1"/>
  <c r="N1216" i="26" a="1"/>
  <c r="N1216" i="26" s="1"/>
  <c r="N1219" i="26" a="1"/>
  <c r="N1219" i="26" s="1"/>
  <c r="N1238" i="26" a="1"/>
  <c r="N1238" i="26" s="1"/>
  <c r="N1241" i="26" a="1"/>
  <c r="N1241" i="26" s="1"/>
  <c r="N1244" i="26" a="1"/>
  <c r="N1244" i="26" s="1"/>
  <c r="N1247" i="26" a="1"/>
  <c r="N1247" i="26" s="1"/>
  <c r="N1266" i="26" a="1"/>
  <c r="N1266" i="26" s="1"/>
  <c r="N1269" i="26" a="1"/>
  <c r="N1269" i="26" s="1"/>
  <c r="N1272" i="26" a="1"/>
  <c r="N1272" i="26" s="1"/>
  <c r="N1278" i="26" a="1"/>
  <c r="N1278" i="26" s="1"/>
  <c r="N1291" i="26" a="1"/>
  <c r="N1291" i="26" s="1"/>
  <c r="N1297" i="26" a="1"/>
  <c r="N1297" i="26" s="1"/>
  <c r="N1300" i="26" a="1"/>
  <c r="N1300" i="26" s="1"/>
  <c r="N1356" i="26" a="1"/>
  <c r="N1356" i="26" s="1"/>
  <c r="N1373" i="26" a="1"/>
  <c r="N1373" i="26" s="1"/>
  <c r="N1380" i="26" a="1"/>
  <c r="N1380" i="26" s="1"/>
  <c r="N1385" i="26" a="1"/>
  <c r="N1385" i="26" s="1"/>
  <c r="N1398" i="26" a="1"/>
  <c r="N1398" i="26" s="1"/>
  <c r="N1405" i="26" a="1"/>
  <c r="N1405" i="26" s="1"/>
  <c r="N1409" i="26" a="1"/>
  <c r="N1409" i="26" s="1"/>
  <c r="N1412" i="26" a="1"/>
  <c r="N1412" i="26" s="1"/>
  <c r="N1425" i="26" a="1"/>
  <c r="N1425" i="26" s="1"/>
  <c r="N1441" i="26" a="1"/>
  <c r="N1441" i="26" s="1"/>
  <c r="N1444" i="26" a="1"/>
  <c r="N1444" i="26" s="1"/>
  <c r="N1483" i="26" a="1"/>
  <c r="N1483" i="26" s="1"/>
  <c r="N1487" i="26" a="1"/>
  <c r="N1487" i="26" s="1"/>
  <c r="N1491" i="26" a="1"/>
  <c r="N1491" i="26" s="1"/>
  <c r="N1495" i="26" a="1"/>
  <c r="N1495" i="26" s="1"/>
  <c r="N1499" i="26" a="1"/>
  <c r="N1499" i="26" s="1"/>
  <c r="N1503" i="26" a="1"/>
  <c r="N1503" i="26" s="1"/>
  <c r="N1507" i="26" a="1"/>
  <c r="N1507" i="26" s="1"/>
  <c r="N1511" i="26" a="1"/>
  <c r="N1511" i="26" s="1"/>
  <c r="N1515" i="26" a="1"/>
  <c r="N1515" i="26" s="1"/>
  <c r="N1519" i="26" a="1"/>
  <c r="N1519" i="26" s="1"/>
  <c r="N1523" i="26" a="1"/>
  <c r="N1523" i="26" s="1"/>
  <c r="N1537" i="26" a="1"/>
  <c r="N1537" i="26" s="1"/>
  <c r="N1540" i="26" a="1"/>
  <c r="N1540" i="26" s="1"/>
  <c r="N1546" i="26" a="1"/>
  <c r="N1546" i="26" s="1"/>
  <c r="N1555" i="26" a="1"/>
  <c r="N1555" i="26" s="1"/>
  <c r="N1569" i="26" a="1"/>
  <c r="N1569" i="26" s="1"/>
  <c r="N1572" i="26" a="1"/>
  <c r="N1572" i="26" s="1"/>
  <c r="N1575" i="26" a="1"/>
  <c r="N1575" i="26" s="1"/>
  <c r="N1580" i="26" a="1"/>
  <c r="N1580" i="26" s="1"/>
  <c r="N1594" i="26" a="1"/>
  <c r="N1594" i="26" s="1"/>
  <c r="N1602" i="26" a="1"/>
  <c r="N1602" i="26" s="1"/>
  <c r="N1621" i="26" a="1"/>
  <c r="N1621" i="26" s="1"/>
  <c r="N1629" i="26" a="1"/>
  <c r="N1629" i="26" s="1"/>
  <c r="N1632" i="26" a="1"/>
  <c r="N1632" i="26" s="1"/>
  <c r="N1319" i="26" a="1"/>
  <c r="N1319" i="26" s="1"/>
  <c r="N1331" i="26" a="1"/>
  <c r="N1331" i="26" s="1"/>
  <c r="N1340" i="26" a="1"/>
  <c r="N1340" i="26" s="1"/>
  <c r="N1347" i="26" a="1"/>
  <c r="N1347" i="26" s="1"/>
  <c r="N1390" i="26" a="1"/>
  <c r="N1390" i="26" s="1"/>
  <c r="N1402" i="26" a="1"/>
  <c r="N1402" i="26" s="1"/>
  <c r="N1419" i="26" a="1"/>
  <c r="N1419" i="26" s="1"/>
  <c r="N1422" i="26" a="1"/>
  <c r="N1422" i="26" s="1"/>
  <c r="N1429" i="26" a="1"/>
  <c r="N1429" i="26" s="1"/>
  <c r="N1435" i="26" a="1"/>
  <c r="N1435" i="26" s="1"/>
  <c r="N1438" i="26" a="1"/>
  <c r="N1438" i="26" s="1"/>
  <c r="N1450" i="26" a="1"/>
  <c r="N1450" i="26" s="1"/>
  <c r="N1453" i="26" a="1"/>
  <c r="N1453" i="26" s="1"/>
  <c r="N1459" i="26" a="1"/>
  <c r="N1459" i="26" s="1"/>
  <c r="N1465" i="26" a="1"/>
  <c r="N1465" i="26" s="1"/>
  <c r="N1471" i="26" a="1"/>
  <c r="N1471" i="26" s="1"/>
  <c r="N1474" i="26" a="1"/>
  <c r="N1474" i="26" s="1"/>
  <c r="N1477" i="26" a="1"/>
  <c r="N1477" i="26" s="1"/>
  <c r="N1480" i="26" a="1"/>
  <c r="N1480" i="26" s="1"/>
  <c r="N1526" i="26" a="1"/>
  <c r="N1526" i="26" s="1"/>
  <c r="N1535" i="26" a="1"/>
  <c r="N1535" i="26" s="1"/>
  <c r="N1549" i="26" a="1"/>
  <c r="N1549" i="26" s="1"/>
  <c r="N1552" i="26" a="1"/>
  <c r="N1552" i="26" s="1"/>
  <c r="N1558" i="26" a="1"/>
  <c r="N1558" i="26" s="1"/>
  <c r="N1567" i="26" a="1"/>
  <c r="N1567" i="26" s="1"/>
  <c r="N1578" i="26" a="1"/>
  <c r="N1578" i="26" s="1"/>
  <c r="N1586" i="26" a="1"/>
  <c r="N1586" i="26" s="1"/>
  <c r="N1605" i="26" a="1"/>
  <c r="N1605" i="26" s="1"/>
  <c r="N1613" i="26" a="1"/>
  <c r="N1613" i="26" s="1"/>
  <c r="N1616" i="26" a="1"/>
  <c r="N1616" i="26" s="1"/>
  <c r="N1619" i="26" a="1"/>
  <c r="N1619" i="26" s="1"/>
  <c r="N1624" i="26" a="1"/>
  <c r="N1624" i="26" s="1"/>
  <c r="N1367" i="26" a="1"/>
  <c r="N1367" i="26" s="1"/>
  <c r="N1381" i="26" a="1"/>
  <c r="N1381" i="26" s="1"/>
  <c r="N1395" i="26" a="1"/>
  <c r="N1395" i="26" s="1"/>
  <c r="N1399" i="26" a="1"/>
  <c r="N1399" i="26" s="1"/>
  <c r="N1406" i="26" a="1"/>
  <c r="N1406" i="26" s="1"/>
  <c r="N1413" i="26" a="1"/>
  <c r="N1413" i="26" s="1"/>
  <c r="N1416" i="26" a="1"/>
  <c r="N1416" i="26" s="1"/>
  <c r="N1426" i="26" a="1"/>
  <c r="N1426" i="26" s="1"/>
  <c r="N1432" i="26" a="1"/>
  <c r="N1432" i="26" s="1"/>
  <c r="N1445" i="26" a="1"/>
  <c r="N1445" i="26" s="1"/>
  <c r="N1456" i="26" a="1"/>
  <c r="N1456" i="26" s="1"/>
  <c r="N1462" i="26" a="1"/>
  <c r="N1462" i="26" s="1"/>
  <c r="N1468" i="26" a="1"/>
  <c r="N1468" i="26" s="1"/>
  <c r="N1484" i="26" a="1"/>
  <c r="N1484" i="26" s="1"/>
  <c r="N1488" i="26" a="1"/>
  <c r="N1488" i="26" s="1"/>
  <c r="N1492" i="26" a="1"/>
  <c r="N1492" i="26" s="1"/>
  <c r="N1496" i="26" a="1"/>
  <c r="N1496" i="26" s="1"/>
  <c r="N1500" i="26" a="1"/>
  <c r="N1500" i="26" s="1"/>
  <c r="N1504" i="26" a="1"/>
  <c r="N1504" i="26" s="1"/>
  <c r="N1508" i="26" a="1"/>
  <c r="N1508" i="26" s="1"/>
  <c r="N1512" i="26" a="1"/>
  <c r="N1512" i="26" s="1"/>
  <c r="N1516" i="26" a="1"/>
  <c r="N1516" i="26" s="1"/>
  <c r="N1520" i="26" a="1"/>
  <c r="N1520" i="26" s="1"/>
  <c r="N1529" i="26" a="1"/>
  <c r="N1529" i="26" s="1"/>
  <c r="N1532" i="26" a="1"/>
  <c r="N1532" i="26" s="1"/>
  <c r="N1538" i="26" a="1"/>
  <c r="N1538" i="26" s="1"/>
  <c r="N1547" i="26" a="1"/>
  <c r="N1547" i="26" s="1"/>
  <c r="N1561" i="26" a="1"/>
  <c r="N1561" i="26" s="1"/>
  <c r="N1564" i="26" a="1"/>
  <c r="N1564" i="26" s="1"/>
  <c r="N1570" i="26" a="1"/>
  <c r="N1570" i="26" s="1"/>
  <c r="N1589" i="26" a="1"/>
  <c r="N1589" i="26" s="1"/>
  <c r="N1597" i="26" a="1"/>
  <c r="N1597" i="26" s="1"/>
  <c r="N1600" i="26" a="1"/>
  <c r="N1600" i="26" s="1"/>
  <c r="N1603" i="26" a="1"/>
  <c r="N1603" i="26" s="1"/>
  <c r="N1608" i="26" a="1"/>
  <c r="N1608" i="26" s="1"/>
  <c r="N1611" i="26" a="1"/>
  <c r="N1611" i="26" s="1"/>
  <c r="N1630" i="26" a="1"/>
  <c r="N1630" i="26" s="1"/>
  <c r="N1638" i="26" a="1"/>
  <c r="N1638" i="26" s="1"/>
  <c r="N1334" i="26" a="1"/>
  <c r="N1334" i="26" s="1"/>
  <c r="N1350" i="26" a="1"/>
  <c r="N1350" i="26" s="1"/>
  <c r="N1382" i="26" a="1"/>
  <c r="N1382" i="26" s="1"/>
  <c r="N1387" i="26" a="1"/>
  <c r="N1387" i="26" s="1"/>
  <c r="N1403" i="26" a="1"/>
  <c r="N1403" i="26" s="1"/>
  <c r="N1410" i="26" a="1"/>
  <c r="N1410" i="26" s="1"/>
  <c r="N1423" i="26" a="1"/>
  <c r="N1423" i="26" s="1"/>
  <c r="N1439" i="26" a="1"/>
  <c r="N1439" i="26" s="1"/>
  <c r="N1442" i="26" a="1"/>
  <c r="N1442" i="26" s="1"/>
  <c r="N1448" i="26" a="1"/>
  <c r="N1448" i="26" s="1"/>
  <c r="N1451" i="26" a="1"/>
  <c r="N1451" i="26" s="1"/>
  <c r="N1475" i="26" a="1"/>
  <c r="N1475" i="26" s="1"/>
  <c r="N1481" i="26" a="1"/>
  <c r="N1481" i="26" s="1"/>
  <c r="N1527" i="26" a="1"/>
  <c r="N1527" i="26" s="1"/>
  <c r="N1541" i="26" a="1"/>
  <c r="N1541" i="26" s="1"/>
  <c r="N1544" i="26" a="1"/>
  <c r="N1544" i="26" s="1"/>
  <c r="N1550" i="26" a="1"/>
  <c r="N1550" i="26" s="1"/>
  <c r="N1559" i="26" a="1"/>
  <c r="N1559" i="26" s="1"/>
  <c r="N1573" i="26" a="1"/>
  <c r="N1573" i="26" s="1"/>
  <c r="N1581" i="26" a="1"/>
  <c r="N1581" i="26" s="1"/>
  <c r="N1584" i="26" a="1"/>
  <c r="N1584" i="26" s="1"/>
  <c r="N1587" i="26" a="1"/>
  <c r="N1587" i="26" s="1"/>
  <c r="N1592" i="26" a="1"/>
  <c r="N1592" i="26" s="1"/>
  <c r="N1595" i="26" a="1"/>
  <c r="N1595" i="26" s="1"/>
  <c r="N1614" i="26" a="1"/>
  <c r="N1614" i="26" s="1"/>
  <c r="N1622" i="26" a="1"/>
  <c r="N1622" i="26" s="1"/>
  <c r="N1633" i="26" a="1"/>
  <c r="N1633" i="26" s="1"/>
  <c r="N1641" i="26" a="1"/>
  <c r="N1641" i="26" s="1"/>
  <c r="N1647" i="26" a="1"/>
  <c r="N1647" i="26" s="1"/>
  <c r="N1652" i="26" a="1"/>
  <c r="N1652" i="26" s="1"/>
  <c r="N1306" i="26" a="1"/>
  <c r="N1306" i="26" s="1"/>
  <c r="N1322" i="26" a="1"/>
  <c r="N1322" i="26" s="1"/>
  <c r="N1343" i="26" a="1"/>
  <c r="N1343" i="26" s="1"/>
  <c r="N1360" i="26" a="1"/>
  <c r="N1360" i="26" s="1"/>
  <c r="N1377" i="26" a="1"/>
  <c r="N1377" i="26" s="1"/>
  <c r="N1392" i="26" a="1"/>
  <c r="N1392" i="26" s="1"/>
  <c r="N1407" i="26" a="1"/>
  <c r="N1407" i="26" s="1"/>
  <c r="N1414" i="26" a="1"/>
  <c r="N1414" i="26" s="1"/>
  <c r="N1417" i="26" a="1"/>
  <c r="N1417" i="26" s="1"/>
  <c r="N1420" i="26" a="1"/>
  <c r="N1420" i="26" s="1"/>
  <c r="N1427" i="26" a="1"/>
  <c r="N1427" i="26" s="1"/>
  <c r="N1430" i="26" a="1"/>
  <c r="N1430" i="26" s="1"/>
  <c r="N1433" i="26" a="1"/>
  <c r="N1433" i="26" s="1"/>
  <c r="N1436" i="26" a="1"/>
  <c r="N1436" i="26" s="1"/>
  <c r="N1457" i="26" a="1"/>
  <c r="N1457" i="26" s="1"/>
  <c r="N1463" i="26" a="1"/>
  <c r="N1463" i="26" s="1"/>
  <c r="N1466" i="26" a="1"/>
  <c r="N1466" i="26" s="1"/>
  <c r="N1469" i="26" a="1"/>
  <c r="N1469" i="26" s="1"/>
  <c r="N1472" i="26" a="1"/>
  <c r="N1472" i="26" s="1"/>
  <c r="N1478" i="26" a="1"/>
  <c r="N1478" i="26" s="1"/>
  <c r="N1485" i="26" a="1"/>
  <c r="N1485" i="26" s="1"/>
  <c r="N1489" i="26" a="1"/>
  <c r="N1489" i="26" s="1"/>
  <c r="N1493" i="26" a="1"/>
  <c r="N1493" i="26" s="1"/>
  <c r="N1497" i="26" a="1"/>
  <c r="N1497" i="26" s="1"/>
  <c r="N1501" i="26" a="1"/>
  <c r="N1501" i="26" s="1"/>
  <c r="N1505" i="26" a="1"/>
  <c r="N1505" i="26" s="1"/>
  <c r="N1509" i="26" a="1"/>
  <c r="N1509" i="26" s="1"/>
  <c r="N1513" i="26" a="1"/>
  <c r="N1513" i="26" s="1"/>
  <c r="N1517" i="26" a="1"/>
  <c r="N1517" i="26" s="1"/>
  <c r="N1521" i="26" a="1"/>
  <c r="N1521" i="26" s="1"/>
  <c r="N1524" i="26" a="1"/>
  <c r="N1524" i="26" s="1"/>
  <c r="N1530" i="26" a="1"/>
  <c r="N1530" i="26" s="1"/>
  <c r="N1539" i="26" a="1"/>
  <c r="N1539" i="26" s="1"/>
  <c r="N1553" i="26" a="1"/>
  <c r="N1553" i="26" s="1"/>
  <c r="N1556" i="26" a="1"/>
  <c r="N1556" i="26" s="1"/>
  <c r="N1562" i="26" a="1"/>
  <c r="N1562" i="26" s="1"/>
  <c r="N1571" i="26" a="1"/>
  <c r="N1571" i="26" s="1"/>
  <c r="N1576" i="26" a="1"/>
  <c r="N1576" i="26" s="1"/>
  <c r="N1579" i="26" a="1"/>
  <c r="N1579" i="26" s="1"/>
  <c r="N1598" i="26" a="1"/>
  <c r="N1598" i="26" s="1"/>
  <c r="N1606" i="26" a="1"/>
  <c r="N1606" i="26" s="1"/>
  <c r="N1617" i="26" a="1"/>
  <c r="N1617" i="26" s="1"/>
  <c r="N1625" i="26" a="1"/>
  <c r="N1625" i="26" s="1"/>
  <c r="N1631" i="26" a="1"/>
  <c r="N1631" i="26" s="1"/>
  <c r="N1636" i="26" a="1"/>
  <c r="N1636" i="26" s="1"/>
  <c r="N1639" i="26" a="1"/>
  <c r="N1639" i="26" s="1"/>
  <c r="N1644" i="26" a="1"/>
  <c r="N1644" i="26" s="1"/>
  <c r="N1309" i="26" a="1"/>
  <c r="N1309" i="26" s="1"/>
  <c r="N1335" i="26" a="1"/>
  <c r="N1335" i="26" s="1"/>
  <c r="N1370" i="26" a="1"/>
  <c r="N1370" i="26" s="1"/>
  <c r="N1388" i="26" a="1"/>
  <c r="N1388" i="26" s="1"/>
  <c r="N1396" i="26" a="1"/>
  <c r="N1396" i="26" s="1"/>
  <c r="N1408" i="26" a="1"/>
  <c r="N1408" i="26" s="1"/>
  <c r="N1411" i="26" a="1"/>
  <c r="N1411" i="26" s="1"/>
  <c r="N1424" i="26" a="1"/>
  <c r="N1424" i="26" s="1"/>
  <c r="N1440" i="26" a="1"/>
  <c r="N1440" i="26" s="1"/>
  <c r="N1443" i="26" a="1"/>
  <c r="N1443" i="26" s="1"/>
  <c r="N1446" i="26" a="1"/>
  <c r="N1446" i="26" s="1"/>
  <c r="N1449" i="26" a="1"/>
  <c r="N1449" i="26" s="1"/>
  <c r="N1454" i="26" a="1"/>
  <c r="N1454" i="26" s="1"/>
  <c r="N1460" i="26" a="1"/>
  <c r="N1460" i="26" s="1"/>
  <c r="N1533" i="26" a="1"/>
  <c r="N1533" i="26" s="1"/>
  <c r="N1536" i="26" a="1"/>
  <c r="N1536" i="26" s="1"/>
  <c r="N1542" i="26" a="1"/>
  <c r="N1542" i="26" s="1"/>
  <c r="N1551" i="26" a="1"/>
  <c r="N1551" i="26" s="1"/>
  <c r="N1565" i="26" a="1"/>
  <c r="N1565" i="26" s="1"/>
  <c r="N1568" i="26" a="1"/>
  <c r="N1568" i="26" s="1"/>
  <c r="N1582" i="26" a="1"/>
  <c r="N1582" i="26" s="1"/>
  <c r="N1590" i="26" a="1"/>
  <c r="N1590" i="26" s="1"/>
  <c r="N1601" i="26" a="1"/>
  <c r="N1601" i="26" s="1"/>
  <c r="N1609" i="26" a="1"/>
  <c r="N1609" i="26" s="1"/>
  <c r="N1615" i="26" a="1"/>
  <c r="N1615" i="26" s="1"/>
  <c r="N1620" i="26" a="1"/>
  <c r="N1620" i="26" s="1"/>
  <c r="N1623" i="26" a="1"/>
  <c r="N1623" i="26" s="1"/>
  <c r="N1628" i="26" a="1"/>
  <c r="N1628" i="26" s="1"/>
  <c r="N1642" i="26" a="1"/>
  <c r="N1642" i="26" s="1"/>
  <c r="N1650" i="26" a="1"/>
  <c r="N1650" i="26" s="1"/>
  <c r="N1325" i="26" a="1"/>
  <c r="N1325" i="26" s="1"/>
  <c r="N1337" i="26" a="1"/>
  <c r="N1337" i="26" s="1"/>
  <c r="N1344" i="26" a="1"/>
  <c r="N1344" i="26" s="1"/>
  <c r="N1353" i="26" a="1"/>
  <c r="N1353" i="26" s="1"/>
  <c r="N1363" i="26" a="1"/>
  <c r="N1363" i="26" s="1"/>
  <c r="N1393" i="26" a="1"/>
  <c r="N1393" i="26" s="1"/>
  <c r="N1400" i="26" a="1"/>
  <c r="N1400" i="26" s="1"/>
  <c r="N1415" i="26" a="1"/>
  <c r="N1415" i="26" s="1"/>
  <c r="N1418" i="26" a="1"/>
  <c r="N1418" i="26" s="1"/>
  <c r="N1431" i="26" a="1"/>
  <c r="N1431" i="26" s="1"/>
  <c r="N1434" i="26" a="1"/>
  <c r="N1434" i="26" s="1"/>
  <c r="N1467" i="26" a="1"/>
  <c r="N1467" i="26" s="1"/>
  <c r="N1473" i="26" a="1"/>
  <c r="N1473" i="26" s="1"/>
  <c r="N1479" i="26" a="1"/>
  <c r="N1479" i="26" s="1"/>
  <c r="N1482" i="26" a="1"/>
  <c r="N1482" i="26" s="1"/>
  <c r="N1486" i="26" a="1"/>
  <c r="N1486" i="26" s="1"/>
  <c r="N1490" i="26" a="1"/>
  <c r="N1490" i="26" s="1"/>
  <c r="N1494" i="26" a="1"/>
  <c r="N1494" i="26" s="1"/>
  <c r="N1498" i="26" a="1"/>
  <c r="N1498" i="26" s="1"/>
  <c r="N1502" i="26" a="1"/>
  <c r="N1502" i="26" s="1"/>
  <c r="N1506" i="26" a="1"/>
  <c r="N1506" i="26" s="1"/>
  <c r="N1510" i="26" a="1"/>
  <c r="N1510" i="26" s="1"/>
  <c r="N1514" i="26" a="1"/>
  <c r="N1514" i="26" s="1"/>
  <c r="N1518" i="26" a="1"/>
  <c r="N1518" i="26" s="1"/>
  <c r="N1522" i="26" a="1"/>
  <c r="N1522" i="26" s="1"/>
  <c r="N1531" i="26" a="1"/>
  <c r="N1531" i="26" s="1"/>
  <c r="N1545" i="26" a="1"/>
  <c r="N1545" i="26" s="1"/>
  <c r="N1548" i="26" a="1"/>
  <c r="N1548" i="26" s="1"/>
  <c r="N1554" i="26" a="1"/>
  <c r="N1554" i="26" s="1"/>
  <c r="N1563" i="26" a="1"/>
  <c r="N1563" i="26" s="1"/>
  <c r="N1574" i="26" a="1"/>
  <c r="N1574" i="26" s="1"/>
  <c r="N1585" i="26" a="1"/>
  <c r="N1585" i="26" s="1"/>
  <c r="N1593" i="26" a="1"/>
  <c r="N1593" i="26" s="1"/>
  <c r="N1599" i="26" a="1"/>
  <c r="N1599" i="26" s="1"/>
  <c r="N1604" i="26" a="1"/>
  <c r="N1604" i="26" s="1"/>
  <c r="N1607" i="26" a="1"/>
  <c r="N1607" i="26" s="1"/>
  <c r="N1612" i="26" a="1"/>
  <c r="N1612" i="26" s="1"/>
  <c r="N1328" i="26" a="1"/>
  <c r="N1328" i="26" s="1"/>
  <c r="N1384" i="26" a="1"/>
  <c r="N1384" i="26" s="1"/>
  <c r="N1389" i="26" a="1"/>
  <c r="N1389" i="26" s="1"/>
  <c r="N1397" i="26" a="1"/>
  <c r="N1397" i="26" s="1"/>
  <c r="N1401" i="26" a="1"/>
  <c r="N1401" i="26" s="1"/>
  <c r="N1421" i="26" a="1"/>
  <c r="N1421" i="26" s="1"/>
  <c r="N1428" i="26" a="1"/>
  <c r="N1428" i="26" s="1"/>
  <c r="N1437" i="26" a="1"/>
  <c r="N1437" i="26" s="1"/>
  <c r="N1447" i="26" a="1"/>
  <c r="N1447" i="26" s="1"/>
  <c r="N1452" i="26" a="1"/>
  <c r="N1452" i="26" s="1"/>
  <c r="N1455" i="26" a="1"/>
  <c r="N1455" i="26" s="1"/>
  <c r="N1458" i="26" a="1"/>
  <c r="N1458" i="26" s="1"/>
  <c r="N1461" i="26" a="1"/>
  <c r="N1461" i="26" s="1"/>
  <c r="N1464" i="26" a="1"/>
  <c r="N1464" i="26" s="1"/>
  <c r="N1470" i="26" a="1"/>
  <c r="N1470" i="26" s="1"/>
  <c r="N1476" i="26" a="1"/>
  <c r="N1476" i="26" s="1"/>
  <c r="N1525" i="26" a="1"/>
  <c r="N1525" i="26" s="1"/>
  <c r="N1528" i="26" a="1"/>
  <c r="N1528" i="26" s="1"/>
  <c r="N1534" i="26" a="1"/>
  <c r="N1534" i="26" s="1"/>
  <c r="N1543" i="26" a="1"/>
  <c r="N1543" i="26" s="1"/>
  <c r="N1557" i="26" a="1"/>
  <c r="N1557" i="26" s="1"/>
  <c r="N1560" i="26" a="1"/>
  <c r="N1560" i="26" s="1"/>
  <c r="N1566" i="26" a="1"/>
  <c r="N1566" i="26" s="1"/>
  <c r="N1577" i="26" a="1"/>
  <c r="N1577" i="26" s="1"/>
  <c r="N1583" i="26" a="1"/>
  <c r="N1583" i="26" s="1"/>
  <c r="N1588" i="26" a="1"/>
  <c r="N1588" i="26" s="1"/>
  <c r="N1591" i="26" a="1"/>
  <c r="N1591" i="26" s="1"/>
  <c r="N1596" i="26" a="1"/>
  <c r="N1596" i="26" s="1"/>
  <c r="N1610" i="26" a="1"/>
  <c r="N1610" i="26" s="1"/>
  <c r="N1635" i="26" a="1"/>
  <c r="N1635" i="26" s="1"/>
  <c r="N1640" i="26" a="1"/>
  <c r="N1640" i="26" s="1"/>
  <c r="N1662" i="26" a="1"/>
  <c r="N1662" i="26" s="1"/>
  <c r="N1670" i="26" a="1"/>
  <c r="N1670" i="26" s="1"/>
  <c r="N1681" i="26" a="1"/>
  <c r="N1681" i="26" s="1"/>
  <c r="N1689" i="26" a="1"/>
  <c r="N1689" i="26" s="1"/>
  <c r="N1695" i="26" a="1"/>
  <c r="N1695" i="26" s="1"/>
  <c r="N1700" i="26" a="1"/>
  <c r="N1700" i="26" s="1"/>
  <c r="N1703" i="26" a="1"/>
  <c r="N1703" i="26" s="1"/>
  <c r="N1708" i="26" a="1"/>
  <c r="N1708" i="26" s="1"/>
  <c r="N1714" i="26" a="1"/>
  <c r="N1714" i="26" s="1"/>
  <c r="N1723" i="26" a="1"/>
  <c r="N1723" i="26" s="1"/>
  <c r="N1737" i="26" a="1"/>
  <c r="N1737" i="26" s="1"/>
  <c r="N1740" i="26" a="1"/>
  <c r="N1740" i="26" s="1"/>
  <c r="N1746" i="26" a="1"/>
  <c r="N1746" i="26" s="1"/>
  <c r="N1755" i="26" a="1"/>
  <c r="N1755" i="26" s="1"/>
  <c r="N1769" i="26" a="1"/>
  <c r="N1769" i="26" s="1"/>
  <c r="N1772" i="26" a="1"/>
  <c r="N1772" i="26" s="1"/>
  <c r="N1778" i="26" a="1"/>
  <c r="N1778" i="26" s="1"/>
  <c r="N1787" i="26" a="1"/>
  <c r="N1787" i="26" s="1"/>
  <c r="N1801" i="26" a="1"/>
  <c r="N1801" i="26" s="1"/>
  <c r="N1804" i="26" a="1"/>
  <c r="N1804" i="26" s="1"/>
  <c r="N1810" i="26" a="1"/>
  <c r="N1810" i="26" s="1"/>
  <c r="N1819" i="26" a="1"/>
  <c r="N1819" i="26" s="1"/>
  <c r="N1833" i="26" a="1"/>
  <c r="N1833" i="26" s="1"/>
  <c r="N1836" i="26" a="1"/>
  <c r="N1836" i="26" s="1"/>
  <c r="N1842" i="26" a="1"/>
  <c r="N1842" i="26" s="1"/>
  <c r="N1851" i="26" a="1"/>
  <c r="N1851" i="26" s="1"/>
  <c r="N1865" i="26" a="1"/>
  <c r="N1865" i="26" s="1"/>
  <c r="N1868" i="26" a="1"/>
  <c r="N1868" i="26" s="1"/>
  <c r="N1874" i="26" a="1"/>
  <c r="N1874" i="26" s="1"/>
  <c r="N1883" i="26" a="1"/>
  <c r="N1883" i="26" s="1"/>
  <c r="N1897" i="26" a="1"/>
  <c r="N1897" i="26" s="1"/>
  <c r="N1900" i="26" a="1"/>
  <c r="N1900" i="26" s="1"/>
  <c r="N1906" i="26" a="1"/>
  <c r="N1906" i="26" s="1"/>
  <c r="N1915" i="26" a="1"/>
  <c r="N1915" i="26" s="1"/>
  <c r="N1929" i="26" a="1"/>
  <c r="N1929" i="26" s="1"/>
  <c r="N1935" i="26" a="1"/>
  <c r="N1935" i="26" s="1"/>
  <c r="N1940" i="26" a="1"/>
  <c r="N1940" i="26" s="1"/>
  <c r="N1943" i="26" a="1"/>
  <c r="N1943" i="26" s="1"/>
  <c r="N1948" i="26" a="1"/>
  <c r="N1948" i="26" s="1"/>
  <c r="N1962" i="26" a="1"/>
  <c r="N1962" i="26" s="1"/>
  <c r="N1970" i="26" a="1"/>
  <c r="N1970" i="26" s="1"/>
  <c r="N1646" i="26" a="1"/>
  <c r="N1646" i="26" s="1"/>
  <c r="N1665" i="26" a="1"/>
  <c r="N1665" i="26" s="1"/>
  <c r="N1673" i="26" a="1"/>
  <c r="N1673" i="26" s="1"/>
  <c r="N1679" i="26" a="1"/>
  <c r="N1679" i="26" s="1"/>
  <c r="N1684" i="26" a="1"/>
  <c r="N1684" i="26" s="1"/>
  <c r="N1687" i="26" a="1"/>
  <c r="N1687" i="26" s="1"/>
  <c r="N1692" i="26" a="1"/>
  <c r="N1692" i="26" s="1"/>
  <c r="N1706" i="26" a="1"/>
  <c r="N1706" i="26" s="1"/>
  <c r="N1717" i="26" a="1"/>
  <c r="N1717" i="26" s="1"/>
  <c r="N1720" i="26" a="1"/>
  <c r="N1720" i="26" s="1"/>
  <c r="N1726" i="26" a="1"/>
  <c r="N1726" i="26" s="1"/>
  <c r="N1735" i="26" a="1"/>
  <c r="N1735" i="26" s="1"/>
  <c r="N1749" i="26" a="1"/>
  <c r="N1749" i="26" s="1"/>
  <c r="N1752" i="26" a="1"/>
  <c r="N1752" i="26" s="1"/>
  <c r="N1758" i="26" a="1"/>
  <c r="N1758" i="26" s="1"/>
  <c r="N1767" i="26" a="1"/>
  <c r="N1767" i="26" s="1"/>
  <c r="N1781" i="26" a="1"/>
  <c r="N1781" i="26" s="1"/>
  <c r="N1784" i="26" a="1"/>
  <c r="N1784" i="26" s="1"/>
  <c r="N1790" i="26" a="1"/>
  <c r="N1790" i="26" s="1"/>
  <c r="N1799" i="26" a="1"/>
  <c r="N1799" i="26" s="1"/>
  <c r="N1813" i="26" a="1"/>
  <c r="N1813" i="26" s="1"/>
  <c r="N1816" i="26" a="1"/>
  <c r="N1816" i="26" s="1"/>
  <c r="N1822" i="26" a="1"/>
  <c r="N1822" i="26" s="1"/>
  <c r="N1831" i="26" a="1"/>
  <c r="N1831" i="26" s="1"/>
  <c r="N1845" i="26" a="1"/>
  <c r="N1845" i="26" s="1"/>
  <c r="N1848" i="26" a="1"/>
  <c r="N1848" i="26" s="1"/>
  <c r="N1854" i="26" a="1"/>
  <c r="N1854" i="26" s="1"/>
  <c r="N1863" i="26" a="1"/>
  <c r="N1863" i="26" s="1"/>
  <c r="N1877" i="26" a="1"/>
  <c r="N1877" i="26" s="1"/>
  <c r="N1880" i="26" a="1"/>
  <c r="N1880" i="26" s="1"/>
  <c r="N1886" i="26" a="1"/>
  <c r="N1886" i="26" s="1"/>
  <c r="N1895" i="26" a="1"/>
  <c r="N1895" i="26" s="1"/>
  <c r="N1909" i="26" a="1"/>
  <c r="N1909" i="26" s="1"/>
  <c r="N1912" i="26" a="1"/>
  <c r="N1912" i="26" s="1"/>
  <c r="N1918" i="26" a="1"/>
  <c r="N1918" i="26" s="1"/>
  <c r="N1927" i="26" a="1"/>
  <c r="N1927" i="26" s="1"/>
  <c r="N1932" i="26" a="1"/>
  <c r="N1932" i="26" s="1"/>
  <c r="N1946" i="26" a="1"/>
  <c r="N1946" i="26" s="1"/>
  <c r="N1954" i="26" a="1"/>
  <c r="N1954" i="26" s="1"/>
  <c r="N1973" i="26" a="1"/>
  <c r="N1973" i="26" s="1"/>
  <c r="N1981" i="26" a="1"/>
  <c r="N1981" i="26" s="1"/>
  <c r="N1984" i="26" a="1"/>
  <c r="N1984" i="26" s="1"/>
  <c r="N1987" i="26" a="1"/>
  <c r="N1987" i="26" s="1"/>
  <c r="N1992" i="26" a="1"/>
  <c r="N1992" i="26" s="1"/>
  <c r="N1995" i="26" a="1"/>
  <c r="N1995" i="26" s="1"/>
  <c r="N1618" i="26" a="1"/>
  <c r="N1618" i="26" s="1"/>
  <c r="N1651" i="26" a="1"/>
  <c r="N1651" i="26" s="1"/>
  <c r="N1654" i="26" a="1"/>
  <c r="N1654" i="26" s="1"/>
  <c r="N1657" i="26" a="1"/>
  <c r="N1657" i="26" s="1"/>
  <c r="N1663" i="26" a="1"/>
  <c r="N1663" i="26" s="1"/>
  <c r="N1668" i="26" a="1"/>
  <c r="N1668" i="26" s="1"/>
  <c r="N1671" i="26" a="1"/>
  <c r="N1671" i="26" s="1"/>
  <c r="N1676" i="26" a="1"/>
  <c r="N1676" i="26" s="1"/>
  <c r="N1690" i="26" a="1"/>
  <c r="N1690" i="26" s="1"/>
  <c r="N1698" i="26" a="1"/>
  <c r="N1698" i="26" s="1"/>
  <c r="N1715" i="26" a="1"/>
  <c r="N1715" i="26" s="1"/>
  <c r="N1729" i="26" a="1"/>
  <c r="N1729" i="26" s="1"/>
  <c r="N1732" i="26" a="1"/>
  <c r="N1732" i="26" s="1"/>
  <c r="N1738" i="26" a="1"/>
  <c r="N1738" i="26" s="1"/>
  <c r="N1747" i="26" a="1"/>
  <c r="N1747" i="26" s="1"/>
  <c r="N1761" i="26" a="1"/>
  <c r="N1761" i="26" s="1"/>
  <c r="N1764" i="26" a="1"/>
  <c r="N1764" i="26" s="1"/>
  <c r="N1770" i="26" a="1"/>
  <c r="N1770" i="26" s="1"/>
  <c r="N1779" i="26" a="1"/>
  <c r="N1779" i="26" s="1"/>
  <c r="N1793" i="26" a="1"/>
  <c r="N1793" i="26" s="1"/>
  <c r="N1796" i="26" a="1"/>
  <c r="N1796" i="26" s="1"/>
  <c r="N1802" i="26" a="1"/>
  <c r="N1802" i="26" s="1"/>
  <c r="N1811" i="26" a="1"/>
  <c r="N1811" i="26" s="1"/>
  <c r="N1825" i="26" a="1"/>
  <c r="N1825" i="26" s="1"/>
  <c r="N1828" i="26" a="1"/>
  <c r="N1828" i="26" s="1"/>
  <c r="N1834" i="26" a="1"/>
  <c r="N1834" i="26" s="1"/>
  <c r="N1843" i="26" a="1"/>
  <c r="N1843" i="26" s="1"/>
  <c r="N1857" i="26" a="1"/>
  <c r="N1857" i="26" s="1"/>
  <c r="N1860" i="26" a="1"/>
  <c r="N1860" i="26" s="1"/>
  <c r="N1866" i="26" a="1"/>
  <c r="N1866" i="26" s="1"/>
  <c r="N1875" i="26" a="1"/>
  <c r="N1875" i="26" s="1"/>
  <c r="N1889" i="26" a="1"/>
  <c r="N1889" i="26" s="1"/>
  <c r="N1892" i="26" a="1"/>
  <c r="N1892" i="26" s="1"/>
  <c r="N1898" i="26" a="1"/>
  <c r="N1898" i="26" s="1"/>
  <c r="N1907" i="26" a="1"/>
  <c r="N1907" i="26" s="1"/>
  <c r="N1921" i="26" a="1"/>
  <c r="N1921" i="26" s="1"/>
  <c r="N1924" i="26" a="1"/>
  <c r="N1924" i="26" s="1"/>
  <c r="N1930" i="26" a="1"/>
  <c r="N1930" i="26" s="1"/>
  <c r="N1938" i="26" a="1"/>
  <c r="N1938" i="26" s="1"/>
  <c r="N1957" i="26" a="1"/>
  <c r="N1957" i="26" s="1"/>
  <c r="N1965" i="26" a="1"/>
  <c r="N1965" i="26" s="1"/>
  <c r="N1968" i="26" a="1"/>
  <c r="N1968" i="26" s="1"/>
  <c r="N1971" i="26" a="1"/>
  <c r="N1971" i="26" s="1"/>
  <c r="N1976" i="26" a="1"/>
  <c r="N1976" i="26" s="1"/>
  <c r="N1979" i="26" a="1"/>
  <c r="N1979" i="26" s="1"/>
  <c r="N1998" i="26" a="1"/>
  <c r="N1998" i="26" s="1"/>
  <c r="N1637" i="26" a="1"/>
  <c r="N1637" i="26" s="1"/>
  <c r="N1660" i="26" a="1"/>
  <c r="N1660" i="26" s="1"/>
  <c r="N1674" i="26" a="1"/>
  <c r="N1674" i="26" s="1"/>
  <c r="N1682" i="26" a="1"/>
  <c r="N1682" i="26" s="1"/>
  <c r="N1701" i="26" a="1"/>
  <c r="N1701" i="26" s="1"/>
  <c r="N1709" i="26" a="1"/>
  <c r="N1709" i="26" s="1"/>
  <c r="N1712" i="26" a="1"/>
  <c r="N1712" i="26" s="1"/>
  <c r="N1718" i="26" a="1"/>
  <c r="N1718" i="26" s="1"/>
  <c r="N1727" i="26" a="1"/>
  <c r="N1727" i="26" s="1"/>
  <c r="N1741" i="26" a="1"/>
  <c r="N1741" i="26" s="1"/>
  <c r="N1744" i="26" a="1"/>
  <c r="N1744" i="26" s="1"/>
  <c r="N1750" i="26" a="1"/>
  <c r="N1750" i="26" s="1"/>
  <c r="N1759" i="26" a="1"/>
  <c r="N1759" i="26" s="1"/>
  <c r="N1773" i="26" a="1"/>
  <c r="N1773" i="26" s="1"/>
  <c r="N1776" i="26" a="1"/>
  <c r="N1776" i="26" s="1"/>
  <c r="N1782" i="26" a="1"/>
  <c r="N1782" i="26" s="1"/>
  <c r="N1791" i="26" a="1"/>
  <c r="N1791" i="26" s="1"/>
  <c r="N1805" i="26" a="1"/>
  <c r="N1805" i="26" s="1"/>
  <c r="N1808" i="26" a="1"/>
  <c r="N1808" i="26" s="1"/>
  <c r="N1814" i="26" a="1"/>
  <c r="N1814" i="26" s="1"/>
  <c r="N1823" i="26" a="1"/>
  <c r="N1823" i="26" s="1"/>
  <c r="N1837" i="26" a="1"/>
  <c r="N1837" i="26" s="1"/>
  <c r="N1840" i="26" a="1"/>
  <c r="N1840" i="26" s="1"/>
  <c r="N1846" i="26" a="1"/>
  <c r="N1846" i="26" s="1"/>
  <c r="N1855" i="26" a="1"/>
  <c r="N1855" i="26" s="1"/>
  <c r="N1869" i="26" a="1"/>
  <c r="N1869" i="26" s="1"/>
  <c r="N1872" i="26" a="1"/>
  <c r="N1872" i="26" s="1"/>
  <c r="N1878" i="26" a="1"/>
  <c r="N1878" i="26" s="1"/>
  <c r="N1887" i="26" a="1"/>
  <c r="N1887" i="26" s="1"/>
  <c r="N1901" i="26" a="1"/>
  <c r="N1901" i="26" s="1"/>
  <c r="N1904" i="26" a="1"/>
  <c r="N1904" i="26" s="1"/>
  <c r="N1910" i="26" a="1"/>
  <c r="N1910" i="26" s="1"/>
  <c r="N1919" i="26" a="1"/>
  <c r="N1919" i="26" s="1"/>
  <c r="N1941" i="26" a="1"/>
  <c r="N1941" i="26" s="1"/>
  <c r="N1949" i="26" a="1"/>
  <c r="N1949" i="26" s="1"/>
  <c r="N1952" i="26" a="1"/>
  <c r="N1952" i="26" s="1"/>
  <c r="N1955" i="26" a="1"/>
  <c r="N1955" i="26" s="1"/>
  <c r="N1960" i="26" a="1"/>
  <c r="N1960" i="26" s="1"/>
  <c r="N1963" i="26" a="1"/>
  <c r="N1963" i="26" s="1"/>
  <c r="N1982" i="26" a="1"/>
  <c r="N1982" i="26" s="1"/>
  <c r="N1990" i="26" a="1"/>
  <c r="N1990" i="26" s="1"/>
  <c r="N1643" i="26" a="1"/>
  <c r="N1643" i="26" s="1"/>
  <c r="N1648" i="26" a="1"/>
  <c r="N1648" i="26" s="1"/>
  <c r="N1655" i="26" a="1"/>
  <c r="N1655" i="26" s="1"/>
  <c r="N1658" i="26" a="1"/>
  <c r="N1658" i="26" s="1"/>
  <c r="N1666" i="26" a="1"/>
  <c r="N1666" i="26" s="1"/>
  <c r="N1685" i="26" a="1"/>
  <c r="N1685" i="26" s="1"/>
  <c r="N1693" i="26" a="1"/>
  <c r="N1693" i="26" s="1"/>
  <c r="N1696" i="26" a="1"/>
  <c r="N1696" i="26" s="1"/>
  <c r="N1699" i="26" a="1"/>
  <c r="N1699" i="26" s="1"/>
  <c r="N1704" i="26" a="1"/>
  <c r="N1704" i="26" s="1"/>
  <c r="N1707" i="26" a="1"/>
  <c r="N1707" i="26" s="1"/>
  <c r="N1721" i="26" a="1"/>
  <c r="N1721" i="26" s="1"/>
  <c r="N1724" i="26" a="1"/>
  <c r="N1724" i="26" s="1"/>
  <c r="N1730" i="26" a="1"/>
  <c r="N1730" i="26" s="1"/>
  <c r="N1739" i="26" a="1"/>
  <c r="N1739" i="26" s="1"/>
  <c r="N1753" i="26" a="1"/>
  <c r="N1753" i="26" s="1"/>
  <c r="N1756" i="26" a="1"/>
  <c r="N1756" i="26" s="1"/>
  <c r="N1762" i="26" a="1"/>
  <c r="N1762" i="26" s="1"/>
  <c r="N1771" i="26" a="1"/>
  <c r="N1771" i="26" s="1"/>
  <c r="N1785" i="26" a="1"/>
  <c r="N1785" i="26" s="1"/>
  <c r="N1788" i="26" a="1"/>
  <c r="N1788" i="26" s="1"/>
  <c r="N1794" i="26" a="1"/>
  <c r="N1794" i="26" s="1"/>
  <c r="N1803" i="26" a="1"/>
  <c r="N1803" i="26" s="1"/>
  <c r="N1817" i="26" a="1"/>
  <c r="N1817" i="26" s="1"/>
  <c r="N1820" i="26" a="1"/>
  <c r="N1820" i="26" s="1"/>
  <c r="N1826" i="26" a="1"/>
  <c r="N1826" i="26" s="1"/>
  <c r="N1835" i="26" a="1"/>
  <c r="N1835" i="26" s="1"/>
  <c r="N1849" i="26" a="1"/>
  <c r="N1849" i="26" s="1"/>
  <c r="N1852" i="26" a="1"/>
  <c r="N1852" i="26" s="1"/>
  <c r="N1858" i="26" a="1"/>
  <c r="N1858" i="26" s="1"/>
  <c r="N1867" i="26" a="1"/>
  <c r="N1867" i="26" s="1"/>
  <c r="N1881" i="26" a="1"/>
  <c r="N1881" i="26" s="1"/>
  <c r="N1884" i="26" a="1"/>
  <c r="N1884" i="26" s="1"/>
  <c r="N1890" i="26" a="1"/>
  <c r="N1890" i="26" s="1"/>
  <c r="N1899" i="26" a="1"/>
  <c r="N1899" i="26" s="1"/>
  <c r="N1913" i="26" a="1"/>
  <c r="N1913" i="26" s="1"/>
  <c r="N1916" i="26" a="1"/>
  <c r="N1916" i="26" s="1"/>
  <c r="N1922" i="26" a="1"/>
  <c r="N1922" i="26" s="1"/>
  <c r="N1933" i="26" a="1"/>
  <c r="N1933" i="26" s="1"/>
  <c r="N1936" i="26" a="1"/>
  <c r="N1936" i="26" s="1"/>
  <c r="N1939" i="26" a="1"/>
  <c r="N1939" i="26" s="1"/>
  <c r="N1944" i="26" a="1"/>
  <c r="N1944" i="26" s="1"/>
  <c r="N1947" i="26" a="1"/>
  <c r="N1947" i="26" s="1"/>
  <c r="N1966" i="26" a="1"/>
  <c r="N1966" i="26" s="1"/>
  <c r="N1626" i="26" a="1"/>
  <c r="N1626" i="26" s="1"/>
  <c r="N1669" i="26" a="1"/>
  <c r="N1669" i="26" s="1"/>
  <c r="N1677" i="26" a="1"/>
  <c r="N1677" i="26" s="1"/>
  <c r="N1680" i="26" a="1"/>
  <c r="N1680" i="26" s="1"/>
  <c r="N1683" i="26" a="1"/>
  <c r="N1683" i="26" s="1"/>
  <c r="N1688" i="26" a="1"/>
  <c r="N1688" i="26" s="1"/>
  <c r="N1691" i="26" a="1"/>
  <c r="N1691" i="26" s="1"/>
  <c r="N1710" i="26" a="1"/>
  <c r="N1710" i="26" s="1"/>
  <c r="N1719" i="26" a="1"/>
  <c r="N1719" i="26" s="1"/>
  <c r="N1733" i="26" a="1"/>
  <c r="N1733" i="26" s="1"/>
  <c r="N1736" i="26" a="1"/>
  <c r="N1736" i="26" s="1"/>
  <c r="N1742" i="26" a="1"/>
  <c r="N1742" i="26" s="1"/>
  <c r="N1751" i="26" a="1"/>
  <c r="N1751" i="26" s="1"/>
  <c r="N1765" i="26" a="1"/>
  <c r="N1765" i="26" s="1"/>
  <c r="N1768" i="26" a="1"/>
  <c r="N1768" i="26" s="1"/>
  <c r="N1774" i="26" a="1"/>
  <c r="N1774" i="26" s="1"/>
  <c r="N1783" i="26" a="1"/>
  <c r="N1783" i="26" s="1"/>
  <c r="N1797" i="26" a="1"/>
  <c r="N1797" i="26" s="1"/>
  <c r="N1800" i="26" a="1"/>
  <c r="N1800" i="26" s="1"/>
  <c r="N1806" i="26" a="1"/>
  <c r="N1806" i="26" s="1"/>
  <c r="N1815" i="26" a="1"/>
  <c r="N1815" i="26" s="1"/>
  <c r="N1829" i="26" a="1"/>
  <c r="N1829" i="26" s="1"/>
  <c r="N1832" i="26" a="1"/>
  <c r="N1832" i="26" s="1"/>
  <c r="N1838" i="26" a="1"/>
  <c r="N1838" i="26" s="1"/>
  <c r="N1847" i="26" a="1"/>
  <c r="N1847" i="26" s="1"/>
  <c r="N1861" i="26" a="1"/>
  <c r="N1861" i="26" s="1"/>
  <c r="N1864" i="26" a="1"/>
  <c r="N1864" i="26" s="1"/>
  <c r="N1870" i="26" a="1"/>
  <c r="N1870" i="26" s="1"/>
  <c r="N1879" i="26" a="1"/>
  <c r="N1879" i="26" s="1"/>
  <c r="N1893" i="26" a="1"/>
  <c r="N1893" i="26" s="1"/>
  <c r="N1896" i="26" a="1"/>
  <c r="N1896" i="26" s="1"/>
  <c r="N1902" i="26" a="1"/>
  <c r="N1902" i="26" s="1"/>
  <c r="N1911" i="26" a="1"/>
  <c r="N1911" i="26" s="1"/>
  <c r="N1925" i="26" a="1"/>
  <c r="N1925" i="26" s="1"/>
  <c r="N1928" i="26" a="1"/>
  <c r="N1928" i="26" s="1"/>
  <c r="N1931" i="26" a="1"/>
  <c r="N1931" i="26" s="1"/>
  <c r="N1950" i="26" a="1"/>
  <c r="N1950" i="26" s="1"/>
  <c r="N1958" i="26" a="1"/>
  <c r="N1958" i="26" s="1"/>
  <c r="N1969" i="26" a="1"/>
  <c r="N1969" i="26" s="1"/>
  <c r="N1977" i="26" a="1"/>
  <c r="N1977" i="26" s="1"/>
  <c r="N1983" i="26" a="1"/>
  <c r="N1983" i="26" s="1"/>
  <c r="N1988" i="26" a="1"/>
  <c r="N1988" i="26" s="1"/>
  <c r="N1991" i="26" a="1"/>
  <c r="N1991" i="26" s="1"/>
  <c r="N1996" i="26" a="1"/>
  <c r="N1996" i="26" s="1"/>
  <c r="N11" i="26" a="1"/>
  <c r="N11" i="26" s="1"/>
  <c r="N1634" i="26" a="1"/>
  <c r="N1634" i="26" s="1"/>
  <c r="N1661" i="26" a="1"/>
  <c r="N1661" i="26" s="1"/>
  <c r="N1664" i="26" a="1"/>
  <c r="N1664" i="26" s="1"/>
  <c r="N1667" i="26" a="1"/>
  <c r="N1667" i="26" s="1"/>
  <c r="N1672" i="26" a="1"/>
  <c r="N1672" i="26" s="1"/>
  <c r="N1675" i="26" a="1"/>
  <c r="N1675" i="26" s="1"/>
  <c r="N1694" i="26" a="1"/>
  <c r="N1694" i="26" s="1"/>
  <c r="N1702" i="26" a="1"/>
  <c r="N1702" i="26" s="1"/>
  <c r="N1713" i="26" a="1"/>
  <c r="N1713" i="26" s="1"/>
  <c r="N1716" i="26" a="1"/>
  <c r="N1716" i="26" s="1"/>
  <c r="N1722" i="26" a="1"/>
  <c r="N1722" i="26" s="1"/>
  <c r="N1731" i="26" a="1"/>
  <c r="N1731" i="26" s="1"/>
  <c r="N1745" i="26" a="1"/>
  <c r="N1745" i="26" s="1"/>
  <c r="N1748" i="26" a="1"/>
  <c r="N1748" i="26" s="1"/>
  <c r="N1754" i="26" a="1"/>
  <c r="N1754" i="26" s="1"/>
  <c r="N1763" i="26" a="1"/>
  <c r="N1763" i="26" s="1"/>
  <c r="N1777" i="26" a="1"/>
  <c r="N1777" i="26" s="1"/>
  <c r="N1780" i="26" a="1"/>
  <c r="N1780" i="26" s="1"/>
  <c r="N1786" i="26" a="1"/>
  <c r="N1786" i="26" s="1"/>
  <c r="N1795" i="26" a="1"/>
  <c r="N1795" i="26" s="1"/>
  <c r="N1809" i="26" a="1"/>
  <c r="N1809" i="26" s="1"/>
  <c r="N1812" i="26" a="1"/>
  <c r="N1812" i="26" s="1"/>
  <c r="N1818" i="26" a="1"/>
  <c r="N1818" i="26" s="1"/>
  <c r="N1827" i="26" a="1"/>
  <c r="N1827" i="26" s="1"/>
  <c r="N1841" i="26" a="1"/>
  <c r="N1841" i="26" s="1"/>
  <c r="N1844" i="26" a="1"/>
  <c r="N1844" i="26" s="1"/>
  <c r="N1850" i="26" a="1"/>
  <c r="N1850" i="26" s="1"/>
  <c r="N1859" i="26" a="1"/>
  <c r="N1859" i="26" s="1"/>
  <c r="N1873" i="26" a="1"/>
  <c r="N1873" i="26" s="1"/>
  <c r="N1876" i="26" a="1"/>
  <c r="N1876" i="26" s="1"/>
  <c r="N1882" i="26" a="1"/>
  <c r="N1882" i="26" s="1"/>
  <c r="N1891" i="26" a="1"/>
  <c r="N1891" i="26" s="1"/>
  <c r="N1627" i="26" a="1"/>
  <c r="N1627" i="26" s="1"/>
  <c r="N1645" i="26" a="1"/>
  <c r="N1645" i="26" s="1"/>
  <c r="N1649" i="26" a="1"/>
  <c r="N1649" i="26" s="1"/>
  <c r="N1653" i="26" a="1"/>
  <c r="N1653" i="26" s="1"/>
  <c r="N1656" i="26" a="1"/>
  <c r="N1656" i="26" s="1"/>
  <c r="N1659" i="26" a="1"/>
  <c r="N1659" i="26" s="1"/>
  <c r="N1678" i="26" a="1"/>
  <c r="N1678" i="26" s="1"/>
  <c r="N1686" i="26" a="1"/>
  <c r="N1686" i="26" s="1"/>
  <c r="N1697" i="26" a="1"/>
  <c r="N1697" i="26" s="1"/>
  <c r="N1705" i="26" a="1"/>
  <c r="N1705" i="26" s="1"/>
  <c r="N1711" i="26" a="1"/>
  <c r="N1711" i="26" s="1"/>
  <c r="N1725" i="26" a="1"/>
  <c r="N1725" i="26" s="1"/>
  <c r="N1728" i="26" a="1"/>
  <c r="N1728" i="26" s="1"/>
  <c r="N1734" i="26" a="1"/>
  <c r="N1734" i="26" s="1"/>
  <c r="N1743" i="26" a="1"/>
  <c r="N1743" i="26" s="1"/>
  <c r="N1757" i="26" a="1"/>
  <c r="N1757" i="26" s="1"/>
  <c r="N1760" i="26" a="1"/>
  <c r="N1760" i="26" s="1"/>
  <c r="N1766" i="26" a="1"/>
  <c r="N1766" i="26" s="1"/>
  <c r="N1775" i="26" a="1"/>
  <c r="N1775" i="26" s="1"/>
  <c r="N1789" i="26" a="1"/>
  <c r="N1789" i="26" s="1"/>
  <c r="N1792" i="26" a="1"/>
  <c r="N1792" i="26" s="1"/>
  <c r="N1798" i="26" a="1"/>
  <c r="N1798" i="26" s="1"/>
  <c r="N1807" i="26" a="1"/>
  <c r="N1807" i="26" s="1"/>
  <c r="N1821" i="26" a="1"/>
  <c r="N1821" i="26" s="1"/>
  <c r="N1824" i="26" a="1"/>
  <c r="N1824" i="26" s="1"/>
  <c r="N1830" i="26" a="1"/>
  <c r="N1830" i="26" s="1"/>
  <c r="N1839" i="26" a="1"/>
  <c r="N1839" i="26" s="1"/>
  <c r="N1853" i="26" a="1"/>
  <c r="N1853" i="26" s="1"/>
  <c r="N1856" i="26" a="1"/>
  <c r="N1856" i="26" s="1"/>
  <c r="N1862" i="26" a="1"/>
  <c r="N1862" i="26" s="1"/>
  <c r="N1871" i="26" a="1"/>
  <c r="N1871" i="26" s="1"/>
  <c r="N1903" i="26" a="1"/>
  <c r="N1903" i="26" s="1"/>
  <c r="N1926" i="26" a="1"/>
  <c r="N1926" i="26" s="1"/>
  <c r="N1937" i="26" a="1"/>
  <c r="N1937" i="26" s="1"/>
  <c r="N1959" i="26" a="1"/>
  <c r="N1959" i="26" s="1"/>
  <c r="N1989" i="26" a="1"/>
  <c r="N1989" i="26" s="1"/>
  <c r="N2000" i="26" a="1"/>
  <c r="N2000" i="26" s="1"/>
  <c r="N1885" i="26" a="1"/>
  <c r="N1885" i="26" s="1"/>
  <c r="N1905" i="26" a="1"/>
  <c r="N1905" i="26" s="1"/>
  <c r="N1961" i="26" a="1"/>
  <c r="N1961" i="26" s="1"/>
  <c r="N1978" i="26" a="1"/>
  <c r="N1978" i="26" s="1"/>
  <c r="N1985" i="26" a="1"/>
  <c r="N1985" i="26" s="1"/>
  <c r="N2001" i="26" a="1"/>
  <c r="N2001" i="26" s="1"/>
  <c r="N1888" i="26" a="1"/>
  <c r="N1888" i="26" s="1"/>
  <c r="N1917" i="26" a="1"/>
  <c r="N1917" i="26" s="1"/>
  <c r="N1951" i="26" a="1"/>
  <c r="N1951" i="26" s="1"/>
  <c r="N1972" i="26" a="1"/>
  <c r="N1972" i="26" s="1"/>
  <c r="N1908" i="26" a="1"/>
  <c r="N1908" i="26" s="1"/>
  <c r="N1942" i="26" a="1"/>
  <c r="N1942" i="26" s="1"/>
  <c r="N1953" i="26" a="1"/>
  <c r="N1953" i="26" s="1"/>
  <c r="N1980" i="26" a="1"/>
  <c r="N1980" i="26" s="1"/>
  <c r="N1986" i="26" a="1"/>
  <c r="N1986" i="26" s="1"/>
  <c r="N1894" i="26" a="1"/>
  <c r="N1894" i="26" s="1"/>
  <c r="N1920" i="26" a="1"/>
  <c r="N1920" i="26" s="1"/>
  <c r="N1964" i="26" a="1"/>
  <c r="N1964" i="26" s="1"/>
  <c r="N1974" i="26" a="1"/>
  <c r="N1974" i="26" s="1"/>
  <c r="N1997" i="26" a="1"/>
  <c r="N1997" i="26" s="1"/>
  <c r="N1923" i="26" a="1"/>
  <c r="N1923" i="26" s="1"/>
  <c r="N1934" i="26" a="1"/>
  <c r="N1934" i="26" s="1"/>
  <c r="N1967" i="26" a="1"/>
  <c r="N1967" i="26" s="1"/>
  <c r="N1975" i="26" a="1"/>
  <c r="N1975" i="26" s="1"/>
  <c r="N1993" i="26" a="1"/>
  <c r="N1993" i="26" s="1"/>
  <c r="N1999" i="26" a="1"/>
  <c r="N1999" i="26" s="1"/>
  <c r="N1945" i="26" a="1"/>
  <c r="N1945" i="26" s="1"/>
  <c r="N1956" i="26" a="1"/>
  <c r="N1956" i="26" s="1"/>
  <c r="N1994" i="26" a="1"/>
  <c r="N1994" i="26" s="1"/>
  <c r="N1914" i="26" a="1"/>
  <c r="N1914" i="26" s="1"/>
  <c r="M12" i="26" a="1"/>
  <c r="M12" i="26" s="1"/>
  <c r="M16" i="26" a="1"/>
  <c r="M16" i="26" s="1"/>
  <c r="M30" i="26" a="1"/>
  <c r="M30" i="26" s="1"/>
  <c r="M34" i="26" a="1"/>
  <c r="M34" i="26" s="1"/>
  <c r="M41" i="26" a="1"/>
  <c r="M41" i="26" s="1"/>
  <c r="M44" i="26" a="1"/>
  <c r="M44" i="26" s="1"/>
  <c r="M48" i="26" a="1"/>
  <c r="M48" i="26" s="1"/>
  <c r="M55" i="26" a="1"/>
  <c r="M55" i="26" s="1"/>
  <c r="M58" i="26" a="1"/>
  <c r="M58" i="26" s="1"/>
  <c r="M72" i="26" a="1"/>
  <c r="M72" i="26" s="1"/>
  <c r="M79" i="26" a="1"/>
  <c r="M79" i="26" s="1"/>
  <c r="M86" i="26" a="1"/>
  <c r="M86" i="26" s="1"/>
  <c r="M110" i="26" a="1"/>
  <c r="M110" i="26" s="1"/>
  <c r="M117" i="26" a="1"/>
  <c r="M117" i="26" s="1"/>
  <c r="M124" i="26" a="1"/>
  <c r="M124" i="26" s="1"/>
  <c r="M128" i="26" a="1"/>
  <c r="M128" i="26" s="1"/>
  <c r="M135" i="26" a="1"/>
  <c r="M135" i="26" s="1"/>
  <c r="M142" i="26" a="1"/>
  <c r="M142" i="26" s="1"/>
  <c r="M149" i="26" a="1"/>
  <c r="M149" i="26" s="1"/>
  <c r="M164" i="26" a="1"/>
  <c r="M164" i="26" s="1"/>
  <c r="M175" i="26" a="1"/>
  <c r="M175" i="26" s="1"/>
  <c r="M182" i="26" a="1"/>
  <c r="M182" i="26" s="1"/>
  <c r="M190" i="26" a="1"/>
  <c r="M190" i="26" s="1"/>
  <c r="M200" i="26" a="1"/>
  <c r="M200" i="26" s="1"/>
  <c r="M209" i="26" a="1"/>
  <c r="M209" i="26" s="1"/>
  <c r="M218" i="26" a="1"/>
  <c r="M218" i="26" s="1"/>
  <c r="M228" i="26" a="1"/>
  <c r="M228" i="26" s="1"/>
  <c r="M238" i="26" a="1"/>
  <c r="M238" i="26" s="1"/>
  <c r="M245" i="26" a="1"/>
  <c r="M245" i="26" s="1"/>
  <c r="M248" i="26" a="1"/>
  <c r="M248" i="26" s="1"/>
  <c r="M251" i="26" a="1"/>
  <c r="M251" i="26" s="1"/>
  <c r="M254" i="26" a="1"/>
  <c r="M254" i="26" s="1"/>
  <c r="M20" i="26" a="1"/>
  <c r="M20" i="26" s="1"/>
  <c r="M27" i="26" a="1"/>
  <c r="M27" i="26" s="1"/>
  <c r="M38" i="26" a="1"/>
  <c r="M38" i="26" s="1"/>
  <c r="M62" i="26" a="1"/>
  <c r="M62" i="26" s="1"/>
  <c r="M69" i="26" a="1"/>
  <c r="M69" i="26" s="1"/>
  <c r="M83" i="26" a="1"/>
  <c r="M83" i="26" s="1"/>
  <c r="M93" i="26" a="1"/>
  <c r="M93" i="26" s="1"/>
  <c r="M97" i="26" a="1"/>
  <c r="M97" i="26" s="1"/>
  <c r="M100" i="26" a="1"/>
  <c r="M100" i="26" s="1"/>
  <c r="M107" i="26" a="1"/>
  <c r="M107" i="26" s="1"/>
  <c r="M114" i="26" a="1"/>
  <c r="M114" i="26" s="1"/>
  <c r="M121" i="26" a="1"/>
  <c r="M121" i="26" s="1"/>
  <c r="M139" i="26" a="1"/>
  <c r="M139" i="26" s="1"/>
  <c r="M146" i="26" a="1"/>
  <c r="M146" i="26" s="1"/>
  <c r="M153" i="26" a="1"/>
  <c r="M153" i="26" s="1"/>
  <c r="M157" i="26" a="1"/>
  <c r="M157" i="26" s="1"/>
  <c r="M161" i="26" a="1"/>
  <c r="M161" i="26" s="1"/>
  <c r="M168" i="26" a="1"/>
  <c r="M168" i="26" s="1"/>
  <c r="M179" i="26" a="1"/>
  <c r="M179" i="26" s="1"/>
  <c r="M185" i="26" a="1"/>
  <c r="M185" i="26" s="1"/>
  <c r="M197" i="26" a="1"/>
  <c r="M197" i="26" s="1"/>
  <c r="M203" i="26" a="1"/>
  <c r="M203" i="26" s="1"/>
  <c r="M206" i="26" a="1"/>
  <c r="M206" i="26" s="1"/>
  <c r="M216" i="26" a="1"/>
  <c r="M216" i="26" s="1"/>
  <c r="M225" i="26" a="1"/>
  <c r="M225" i="26" s="1"/>
  <c r="M232" i="26" a="1"/>
  <c r="M232" i="26" s="1"/>
  <c r="M235" i="26" a="1"/>
  <c r="M235" i="26" s="1"/>
  <c r="M261" i="26" a="1"/>
  <c r="M261" i="26" s="1"/>
  <c r="M264" i="26" a="1"/>
  <c r="M264" i="26" s="1"/>
  <c r="M267" i="26" a="1"/>
  <c r="M267" i="26" s="1"/>
  <c r="M270" i="26" a="1"/>
  <c r="M270" i="26" s="1"/>
  <c r="M273" i="26" a="1"/>
  <c r="M273" i="26" s="1"/>
  <c r="M292" i="26" a="1"/>
  <c r="M292" i="26" s="1"/>
  <c r="M13" i="26" a="1"/>
  <c r="M13" i="26" s="1"/>
  <c r="M17" i="26" a="1"/>
  <c r="M17" i="26" s="1"/>
  <c r="M24" i="26" a="1"/>
  <c r="M24" i="26" s="1"/>
  <c r="M31" i="26" a="1"/>
  <c r="M31" i="26" s="1"/>
  <c r="M35" i="26" a="1"/>
  <c r="M35" i="26" s="1"/>
  <c r="M45" i="26" a="1"/>
  <c r="M45" i="26" s="1"/>
  <c r="M49" i="26" a="1"/>
  <c r="M49" i="26" s="1"/>
  <c r="M52" i="26" a="1"/>
  <c r="M52" i="26" s="1"/>
  <c r="M59" i="26" a="1"/>
  <c r="M59" i="26" s="1"/>
  <c r="M66" i="26" a="1"/>
  <c r="M66" i="26" s="1"/>
  <c r="M73" i="26" a="1"/>
  <c r="M73" i="26" s="1"/>
  <c r="M76" i="26" a="1"/>
  <c r="M76" i="26" s="1"/>
  <c r="M80" i="26" a="1"/>
  <c r="M80" i="26" s="1"/>
  <c r="M87" i="26" a="1"/>
  <c r="M87" i="26" s="1"/>
  <c r="M90" i="26" a="1"/>
  <c r="M90" i="26" s="1"/>
  <c r="M104" i="26" a="1"/>
  <c r="M104" i="26" s="1"/>
  <c r="M111" i="26" a="1"/>
  <c r="M111" i="26" s="1"/>
  <c r="M118" i="26" a="1"/>
  <c r="M118" i="26" s="1"/>
  <c r="M125" i="26" a="1"/>
  <c r="M125" i="26" s="1"/>
  <c r="M129" i="26" a="1"/>
  <c r="M129" i="26" s="1"/>
  <c r="M132" i="26" a="1"/>
  <c r="M132" i="26" s="1"/>
  <c r="M143" i="26" a="1"/>
  <c r="M143" i="26" s="1"/>
  <c r="M150" i="26" a="1"/>
  <c r="M150" i="26" s="1"/>
  <c r="M165" i="26" a="1"/>
  <c r="M165" i="26" s="1"/>
  <c r="M172" i="26" a="1"/>
  <c r="M172" i="26" s="1"/>
  <c r="M176" i="26" a="1"/>
  <c r="M176" i="26" s="1"/>
  <c r="M188" i="26" a="1"/>
  <c r="M188" i="26" s="1"/>
  <c r="M191" i="26" a="1"/>
  <c r="M191" i="26" s="1"/>
  <c r="M194" i="26" a="1"/>
  <c r="M194" i="26" s="1"/>
  <c r="M213" i="26" a="1"/>
  <c r="M213" i="26" s="1"/>
  <c r="M219" i="26" a="1"/>
  <c r="M219" i="26" s="1"/>
  <c r="M222" i="26" a="1"/>
  <c r="M222" i="26" s="1"/>
  <c r="M229" i="26" a="1"/>
  <c r="M229" i="26" s="1"/>
  <c r="M239" i="26" a="1"/>
  <c r="M239" i="26" s="1"/>
  <c r="M242" i="26" a="1"/>
  <c r="M242" i="26" s="1"/>
  <c r="M255" i="26" a="1"/>
  <c r="M255" i="26" s="1"/>
  <c r="M21" i="26" a="1"/>
  <c r="M21" i="26" s="1"/>
  <c r="M39" i="26" a="1"/>
  <c r="M39" i="26" s="1"/>
  <c r="M42" i="26" a="1"/>
  <c r="M42" i="26" s="1"/>
  <c r="M63" i="26" a="1"/>
  <c r="M63" i="26" s="1"/>
  <c r="M70" i="26" a="1"/>
  <c r="M70" i="26" s="1"/>
  <c r="M94" i="26" a="1"/>
  <c r="M94" i="26" s="1"/>
  <c r="M101" i="26" a="1"/>
  <c r="M101" i="26" s="1"/>
  <c r="M115" i="26" a="1"/>
  <c r="M115" i="26" s="1"/>
  <c r="M122" i="26" a="1"/>
  <c r="M122" i="26" s="1"/>
  <c r="M136" i="26" a="1"/>
  <c r="M136" i="26" s="1"/>
  <c r="M147" i="26" a="1"/>
  <c r="M147" i="26" s="1"/>
  <c r="M154" i="26" a="1"/>
  <c r="M154" i="26" s="1"/>
  <c r="M158" i="26" a="1"/>
  <c r="M158" i="26" s="1"/>
  <c r="M162" i="26" a="1"/>
  <c r="M162" i="26" s="1"/>
  <c r="M169" i="26" a="1"/>
  <c r="M169" i="26" s="1"/>
  <c r="M183" i="26" a="1"/>
  <c r="M183" i="26" s="1"/>
  <c r="M201" i="26" a="1"/>
  <c r="M201" i="26" s="1"/>
  <c r="M204" i="26" a="1"/>
  <c r="M204" i="26" s="1"/>
  <c r="M207" i="26" a="1"/>
  <c r="M207" i="26" s="1"/>
  <c r="M210" i="26" a="1"/>
  <c r="M210" i="26" s="1"/>
  <c r="M236" i="26" a="1"/>
  <c r="M236" i="26" s="1"/>
  <c r="M246" i="26" a="1"/>
  <c r="M246" i="26" s="1"/>
  <c r="M249" i="26" a="1"/>
  <c r="M249" i="26" s="1"/>
  <c r="M252" i="26" a="1"/>
  <c r="M252" i="26" s="1"/>
  <c r="M258" i="26" a="1"/>
  <c r="M258" i="26" s="1"/>
  <c r="M271" i="26" a="1"/>
  <c r="M271" i="26" s="1"/>
  <c r="M293" i="26" a="1"/>
  <c r="M293" i="26" s="1"/>
  <c r="M296" i="26" a="1"/>
  <c r="M296" i="26" s="1"/>
  <c r="M14" i="26" a="1"/>
  <c r="M14" i="26" s="1"/>
  <c r="M18" i="26" a="1"/>
  <c r="M18" i="26" s="1"/>
  <c r="M25" i="26" a="1"/>
  <c r="M25" i="26" s="1"/>
  <c r="M28" i="26" a="1"/>
  <c r="M28" i="26" s="1"/>
  <c r="M32" i="26" a="1"/>
  <c r="M32" i="26" s="1"/>
  <c r="M46" i="26" a="1"/>
  <c r="M46" i="26" s="1"/>
  <c r="M53" i="26" a="1"/>
  <c r="M53" i="26" s="1"/>
  <c r="M67" i="26" a="1"/>
  <c r="M67" i="26" s="1"/>
  <c r="M77" i="26" a="1"/>
  <c r="M77" i="26" s="1"/>
  <c r="M81" i="26" a="1"/>
  <c r="M81" i="26" s="1"/>
  <c r="M84" i="26" a="1"/>
  <c r="M84" i="26" s="1"/>
  <c r="M91" i="26" a="1"/>
  <c r="M91" i="26" s="1"/>
  <c r="M98" i="26" a="1"/>
  <c r="M98" i="26" s="1"/>
  <c r="M105" i="26" a="1"/>
  <c r="M105" i="26" s="1"/>
  <c r="M108" i="26" a="1"/>
  <c r="M108" i="26" s="1"/>
  <c r="M112" i="26" a="1"/>
  <c r="M112" i="26" s="1"/>
  <c r="M119" i="26" a="1"/>
  <c r="M119" i="26" s="1"/>
  <c r="M126" i="26" a="1"/>
  <c r="M126" i="26" s="1"/>
  <c r="M133" i="26" a="1"/>
  <c r="M133" i="26" s="1"/>
  <c r="M140" i="26" a="1"/>
  <c r="M140" i="26" s="1"/>
  <c r="M144" i="26" a="1"/>
  <c r="M144" i="26" s="1"/>
  <c r="M151" i="26" a="1"/>
  <c r="M151" i="26" s="1"/>
  <c r="M166" i="26" a="1"/>
  <c r="M166" i="26" s="1"/>
  <c r="M173" i="26" a="1"/>
  <c r="M173" i="26" s="1"/>
  <c r="M177" i="26" a="1"/>
  <c r="M177" i="26" s="1"/>
  <c r="M180" i="26" a="1"/>
  <c r="M180" i="26" s="1"/>
  <c r="M189" i="26" a="1"/>
  <c r="M189" i="26" s="1"/>
  <c r="M192" i="26" a="1"/>
  <c r="M192" i="26" s="1"/>
  <c r="M195" i="26" a="1"/>
  <c r="M195" i="26" s="1"/>
  <c r="M198" i="26" a="1"/>
  <c r="M198" i="26" s="1"/>
  <c r="M217" i="26" a="1"/>
  <c r="M217" i="26" s="1"/>
  <c r="M220" i="26" a="1"/>
  <c r="M220" i="26" s="1"/>
  <c r="M223" i="26" a="1"/>
  <c r="M223" i="26" s="1"/>
  <c r="M226" i="26" a="1"/>
  <c r="M226" i="26" s="1"/>
  <c r="M233" i="26" a="1"/>
  <c r="M233" i="26" s="1"/>
  <c r="M240" i="26" a="1"/>
  <c r="M240" i="26" s="1"/>
  <c r="M243" i="26" a="1"/>
  <c r="M243" i="26" s="1"/>
  <c r="M262" i="26" a="1"/>
  <c r="M262" i="26" s="1"/>
  <c r="M265" i="26" a="1"/>
  <c r="M265" i="26" s="1"/>
  <c r="M268" i="26" a="1"/>
  <c r="M268" i="26" s="1"/>
  <c r="M274" i="26" a="1"/>
  <c r="M274" i="26" s="1"/>
  <c r="M22" i="26" a="1"/>
  <c r="M22" i="26" s="1"/>
  <c r="M36" i="26" a="1"/>
  <c r="M36" i="26" s="1"/>
  <c r="M43" i="26" a="1"/>
  <c r="M43" i="26" s="1"/>
  <c r="M50" i="26" a="1"/>
  <c r="M50" i="26" s="1"/>
  <c r="M56" i="26" a="1"/>
  <c r="M56" i="26" s="1"/>
  <c r="M60" i="26" a="1"/>
  <c r="M60" i="26" s="1"/>
  <c r="M64" i="26" a="1"/>
  <c r="M64" i="26" s="1"/>
  <c r="M71" i="26" a="1"/>
  <c r="M71" i="26" s="1"/>
  <c r="M74" i="26" a="1"/>
  <c r="M74" i="26" s="1"/>
  <c r="M88" i="26" a="1"/>
  <c r="M88" i="26" s="1"/>
  <c r="M95" i="26" a="1"/>
  <c r="M95" i="26" s="1"/>
  <c r="M102" i="26" a="1"/>
  <c r="M102" i="26" s="1"/>
  <c r="M123" i="26" a="1"/>
  <c r="M123" i="26" s="1"/>
  <c r="M130" i="26" a="1"/>
  <c r="M130" i="26" s="1"/>
  <c r="M137" i="26" a="1"/>
  <c r="M137" i="26" s="1"/>
  <c r="M155" i="26" a="1"/>
  <c r="M155" i="26" s="1"/>
  <c r="M159" i="26" a="1"/>
  <c r="M159" i="26" s="1"/>
  <c r="M163" i="26" a="1"/>
  <c r="M163" i="26" s="1"/>
  <c r="M170" i="26" a="1"/>
  <c r="M170" i="26" s="1"/>
  <c r="M186" i="26" a="1"/>
  <c r="M186" i="26" s="1"/>
  <c r="M205" i="26" a="1"/>
  <c r="M205" i="26" s="1"/>
  <c r="M208" i="26" a="1"/>
  <c r="M208" i="26" s="1"/>
  <c r="M211" i="26" a="1"/>
  <c r="M211" i="26" s="1"/>
  <c r="M214" i="26" a="1"/>
  <c r="M214" i="26" s="1"/>
  <c r="M230" i="26" a="1"/>
  <c r="M230" i="26" s="1"/>
  <c r="M237" i="26" a="1"/>
  <c r="M237" i="26" s="1"/>
  <c r="M253" i="26" a="1"/>
  <c r="M253" i="26" s="1"/>
  <c r="M256" i="26" a="1"/>
  <c r="M256" i="26" s="1"/>
  <c r="M259" i="26" a="1"/>
  <c r="M259" i="26" s="1"/>
  <c r="M278" i="26" a="1"/>
  <c r="M278" i="26" s="1"/>
  <c r="M281" i="26" a="1"/>
  <c r="M281" i="26" s="1"/>
  <c r="M284" i="26" a="1"/>
  <c r="M284" i="26" s="1"/>
  <c r="M290" i="26" a="1"/>
  <c r="M290" i="26" s="1"/>
  <c r="M15" i="26" a="1"/>
  <c r="M15" i="26" s="1"/>
  <c r="M19" i="26" a="1"/>
  <c r="M19" i="26" s="1"/>
  <c r="M29" i="26" a="1"/>
  <c r="M29" i="26" s="1"/>
  <c r="M33" i="26" a="1"/>
  <c r="M33" i="26" s="1"/>
  <c r="M40" i="26" a="1"/>
  <c r="M40" i="26" s="1"/>
  <c r="M47" i="26" a="1"/>
  <c r="M47" i="26" s="1"/>
  <c r="M54" i="26" a="1"/>
  <c r="M54" i="26" s="1"/>
  <c r="M78" i="26" a="1"/>
  <c r="M78" i="26" s="1"/>
  <c r="M85" i="26" a="1"/>
  <c r="M85" i="26" s="1"/>
  <c r="M99" i="26" a="1"/>
  <c r="M99" i="26" s="1"/>
  <c r="M109" i="26" a="1"/>
  <c r="M109" i="26" s="1"/>
  <c r="M113" i="26" a="1"/>
  <c r="M113" i="26" s="1"/>
  <c r="M116" i="26" a="1"/>
  <c r="M116" i="26" s="1"/>
  <c r="M127" i="26" a="1"/>
  <c r="M127" i="26" s="1"/>
  <c r="M134" i="26" a="1"/>
  <c r="M134" i="26" s="1"/>
  <c r="M141" i="26" a="1"/>
  <c r="M141" i="26" s="1"/>
  <c r="M145" i="26" a="1"/>
  <c r="M145" i="26" s="1"/>
  <c r="M148" i="26" a="1"/>
  <c r="M148" i="26" s="1"/>
  <c r="M167" i="26" a="1"/>
  <c r="M167" i="26" s="1"/>
  <c r="M174" i="26" a="1"/>
  <c r="M174" i="26" s="1"/>
  <c r="M181" i="26" a="1"/>
  <c r="M181" i="26" s="1"/>
  <c r="M184" i="26" a="1"/>
  <c r="M184" i="26" s="1"/>
  <c r="M196" i="26" a="1"/>
  <c r="M196" i="26" s="1"/>
  <c r="M199" i="26" a="1"/>
  <c r="M199" i="26" s="1"/>
  <c r="M23" i="26" a="1"/>
  <c r="M23" i="26" s="1"/>
  <c r="M26" i="26" a="1"/>
  <c r="M26" i="26" s="1"/>
  <c r="M37" i="26" a="1"/>
  <c r="M37" i="26" s="1"/>
  <c r="M51" i="26" a="1"/>
  <c r="M51" i="26" s="1"/>
  <c r="M61" i="26" a="1"/>
  <c r="M61" i="26" s="1"/>
  <c r="M65" i="26" a="1"/>
  <c r="M65" i="26" s="1"/>
  <c r="M68" i="26" a="1"/>
  <c r="M68" i="26" s="1"/>
  <c r="M75" i="26" a="1"/>
  <c r="M75" i="26" s="1"/>
  <c r="M82" i="26" a="1"/>
  <c r="M82" i="26" s="1"/>
  <c r="M89" i="26" a="1"/>
  <c r="M89" i="26" s="1"/>
  <c r="M92" i="26" a="1"/>
  <c r="M92" i="26" s="1"/>
  <c r="M96" i="26" a="1"/>
  <c r="M96" i="26" s="1"/>
  <c r="M103" i="26" a="1"/>
  <c r="M103" i="26" s="1"/>
  <c r="M106" i="26" a="1"/>
  <c r="M106" i="26" s="1"/>
  <c r="M120" i="26" a="1"/>
  <c r="M120" i="26" s="1"/>
  <c r="M131" i="26" a="1"/>
  <c r="M131" i="26" s="1"/>
  <c r="M138" i="26" a="1"/>
  <c r="M138" i="26" s="1"/>
  <c r="M152" i="26" a="1"/>
  <c r="M152" i="26" s="1"/>
  <c r="M156" i="26" a="1"/>
  <c r="M156" i="26" s="1"/>
  <c r="M160" i="26" a="1"/>
  <c r="M160" i="26" s="1"/>
  <c r="M171" i="26" a="1"/>
  <c r="M171" i="26" s="1"/>
  <c r="M178" i="26" a="1"/>
  <c r="M178" i="26" s="1"/>
  <c r="M187" i="26" a="1"/>
  <c r="M187" i="26" s="1"/>
  <c r="M193" i="26" a="1"/>
  <c r="M193" i="26" s="1"/>
  <c r="M202" i="26" a="1"/>
  <c r="M202" i="26" s="1"/>
  <c r="M234" i="26" a="1"/>
  <c r="M234" i="26" s="1"/>
  <c r="M298" i="26" a="1"/>
  <c r="M298" i="26" s="1"/>
  <c r="M317" i="26" a="1"/>
  <c r="M317" i="26" s="1"/>
  <c r="M320" i="26" a="1"/>
  <c r="M320" i="26" s="1"/>
  <c r="M323" i="26" a="1"/>
  <c r="M323" i="26" s="1"/>
  <c r="M326" i="26" a="1"/>
  <c r="M326" i="26" s="1"/>
  <c r="M329" i="26" a="1"/>
  <c r="M329" i="26" s="1"/>
  <c r="M332" i="26" a="1"/>
  <c r="M332" i="26" s="1"/>
  <c r="M335" i="26" a="1"/>
  <c r="M335" i="26" s="1"/>
  <c r="M341" i="26" a="1"/>
  <c r="M341" i="26" s="1"/>
  <c r="M344" i="26" a="1"/>
  <c r="M344" i="26" s="1"/>
  <c r="M351" i="26" a="1"/>
  <c r="M351" i="26" s="1"/>
  <c r="M354" i="26" a="1"/>
  <c r="M354" i="26" s="1"/>
  <c r="M359" i="26" a="1"/>
  <c r="M359" i="26" s="1"/>
  <c r="M365" i="26" a="1"/>
  <c r="M365" i="26" s="1"/>
  <c r="M368" i="26" a="1"/>
  <c r="M368" i="26" s="1"/>
  <c r="M387" i="26" a="1"/>
  <c r="M387" i="26" s="1"/>
  <c r="M404" i="26" a="1"/>
  <c r="M404" i="26" s="1"/>
  <c r="M413" i="26" a="1"/>
  <c r="M413" i="26" s="1"/>
  <c r="M445" i="26" a="1"/>
  <c r="M445" i="26" s="1"/>
  <c r="M453" i="26" a="1"/>
  <c r="M453" i="26" s="1"/>
  <c r="M458" i="26" a="1"/>
  <c r="M458" i="26" s="1"/>
  <c r="M472" i="26" a="1"/>
  <c r="M472" i="26" s="1"/>
  <c r="M480" i="26" a="1"/>
  <c r="M480" i="26" s="1"/>
  <c r="M483" i="26" a="1"/>
  <c r="M483" i="26" s="1"/>
  <c r="M491" i="26" a="1"/>
  <c r="M491" i="26" s="1"/>
  <c r="M502" i="26" a="1"/>
  <c r="M502" i="26" s="1"/>
  <c r="M505" i="26" a="1"/>
  <c r="M505" i="26" s="1"/>
  <c r="M508" i="26" a="1"/>
  <c r="M508" i="26" s="1"/>
  <c r="M224" i="26" a="1"/>
  <c r="M224" i="26" s="1"/>
  <c r="M250" i="26" a="1"/>
  <c r="M250" i="26" s="1"/>
  <c r="M260" i="26" a="1"/>
  <c r="M260" i="26" s="1"/>
  <c r="M269" i="26" a="1"/>
  <c r="M269" i="26" s="1"/>
  <c r="M276" i="26" a="1"/>
  <c r="M276" i="26" s="1"/>
  <c r="M286" i="26" a="1"/>
  <c r="M286" i="26" s="1"/>
  <c r="M291" i="26" a="1"/>
  <c r="M291" i="26" s="1"/>
  <c r="M295" i="26" a="1"/>
  <c r="M295" i="26" s="1"/>
  <c r="M308" i="26" a="1"/>
  <c r="M308" i="26" s="1"/>
  <c r="M311" i="26" a="1"/>
  <c r="M311" i="26" s="1"/>
  <c r="M314" i="26" a="1"/>
  <c r="M314" i="26" s="1"/>
  <c r="M338" i="26" a="1"/>
  <c r="M338" i="26" s="1"/>
  <c r="M349" i="26" a="1"/>
  <c r="M349" i="26" s="1"/>
  <c r="M362" i="26" a="1"/>
  <c r="M362" i="26" s="1"/>
  <c r="M375" i="26" a="1"/>
  <c r="M375" i="26" s="1"/>
  <c r="M381" i="26" a="1"/>
  <c r="M381" i="26" s="1"/>
  <c r="M384" i="26" a="1"/>
  <c r="M384" i="26" s="1"/>
  <c r="M390" i="26" a="1"/>
  <c r="M390" i="26" s="1"/>
  <c r="M393" i="26" a="1"/>
  <c r="M393" i="26" s="1"/>
  <c r="M396" i="26" a="1"/>
  <c r="M396" i="26" s="1"/>
  <c r="M402" i="26" a="1"/>
  <c r="M402" i="26" s="1"/>
  <c r="M410" i="26" a="1"/>
  <c r="M410" i="26" s="1"/>
  <c r="M416" i="26" a="1"/>
  <c r="M416" i="26" s="1"/>
  <c r="M422" i="26" a="1"/>
  <c r="M422" i="26" s="1"/>
  <c r="M425" i="26" a="1"/>
  <c r="M425" i="26" s="1"/>
  <c r="M428" i="26" a="1"/>
  <c r="M428" i="26" s="1"/>
  <c r="M431" i="26" a="1"/>
  <c r="M431" i="26" s="1"/>
  <c r="M434" i="26" a="1"/>
  <c r="M434" i="26" s="1"/>
  <c r="M437" i="26" a="1"/>
  <c r="M437" i="26" s="1"/>
  <c r="M442" i="26" a="1"/>
  <c r="M442" i="26" s="1"/>
  <c r="M456" i="26" a="1"/>
  <c r="M456" i="26" s="1"/>
  <c r="M464" i="26" a="1"/>
  <c r="M464" i="26" s="1"/>
  <c r="M467" i="26" a="1"/>
  <c r="M467" i="26" s="1"/>
  <c r="M475" i="26" a="1"/>
  <c r="M475" i="26" s="1"/>
  <c r="M486" i="26" a="1"/>
  <c r="M486" i="26" s="1"/>
  <c r="M277" i="26" a="1"/>
  <c r="M277" i="26" s="1"/>
  <c r="M287" i="26" a="1"/>
  <c r="M287" i="26" s="1"/>
  <c r="M299" i="26" a="1"/>
  <c r="M299" i="26" s="1"/>
  <c r="M302" i="26" a="1"/>
  <c r="M302" i="26" s="1"/>
  <c r="M305" i="26" a="1"/>
  <c r="M305" i="26" s="1"/>
  <c r="M324" i="26" a="1"/>
  <c r="M324" i="26" s="1"/>
  <c r="M333" i="26" a="1"/>
  <c r="M333" i="26" s="1"/>
  <c r="M347" i="26" a="1"/>
  <c r="M347" i="26" s="1"/>
  <c r="M352" i="26" a="1"/>
  <c r="M352" i="26" s="1"/>
  <c r="M357" i="26" a="1"/>
  <c r="M357" i="26" s="1"/>
  <c r="M366" i="26" a="1"/>
  <c r="M366" i="26" s="1"/>
  <c r="M369" i="26" a="1"/>
  <c r="M369" i="26" s="1"/>
  <c r="M372" i="26" a="1"/>
  <c r="M372" i="26" s="1"/>
  <c r="M378" i="26" a="1"/>
  <c r="M378" i="26" s="1"/>
  <c r="M399" i="26" a="1"/>
  <c r="M399" i="26" s="1"/>
  <c r="M405" i="26" a="1"/>
  <c r="M405" i="26" s="1"/>
  <c r="M408" i="26" a="1"/>
  <c r="M408" i="26" s="1"/>
  <c r="M440" i="26" a="1"/>
  <c r="M440" i="26" s="1"/>
  <c r="M448" i="26" a="1"/>
  <c r="M448" i="26" s="1"/>
  <c r="M451" i="26" a="1"/>
  <c r="M451" i="26" s="1"/>
  <c r="M459" i="26" a="1"/>
  <c r="M459" i="26" s="1"/>
  <c r="M470" i="26" a="1"/>
  <c r="M470" i="26" s="1"/>
  <c r="M478" i="26" a="1"/>
  <c r="M478" i="26" s="1"/>
  <c r="M481" i="26" a="1"/>
  <c r="M481" i="26" s="1"/>
  <c r="M489" i="26" a="1"/>
  <c r="M489" i="26" s="1"/>
  <c r="M492" i="26" a="1"/>
  <c r="M492" i="26" s="1"/>
  <c r="M212" i="26" a="1"/>
  <c r="M212" i="26" s="1"/>
  <c r="M227" i="26" a="1"/>
  <c r="M227" i="26" s="1"/>
  <c r="M282" i="26" a="1"/>
  <c r="M282" i="26" s="1"/>
  <c r="M309" i="26" a="1"/>
  <c r="M309" i="26" s="1"/>
  <c r="M312" i="26" a="1"/>
  <c r="M312" i="26" s="1"/>
  <c r="M315" i="26" a="1"/>
  <c r="M315" i="26" s="1"/>
  <c r="M318" i="26" a="1"/>
  <c r="M318" i="26" s="1"/>
  <c r="M321" i="26" a="1"/>
  <c r="M321" i="26" s="1"/>
  <c r="M327" i="26" a="1"/>
  <c r="M327" i="26" s="1"/>
  <c r="M330" i="26" a="1"/>
  <c r="M330" i="26" s="1"/>
  <c r="M336" i="26" a="1"/>
  <c r="M336" i="26" s="1"/>
  <c r="M339" i="26" a="1"/>
  <c r="M339" i="26" s="1"/>
  <c r="M342" i="26" a="1"/>
  <c r="M342" i="26" s="1"/>
  <c r="M345" i="26" a="1"/>
  <c r="M345" i="26" s="1"/>
  <c r="M355" i="26" a="1"/>
  <c r="M355" i="26" s="1"/>
  <c r="M360" i="26" a="1"/>
  <c r="M360" i="26" s="1"/>
  <c r="M363" i="26" a="1"/>
  <c r="M363" i="26" s="1"/>
  <c r="M382" i="26" a="1"/>
  <c r="M382" i="26" s="1"/>
  <c r="M385" i="26" a="1"/>
  <c r="M385" i="26" s="1"/>
  <c r="M391" i="26" a="1"/>
  <c r="M391" i="26" s="1"/>
  <c r="M411" i="26" a="1"/>
  <c r="M411" i="26" s="1"/>
  <c r="M414" i="26" a="1"/>
  <c r="M414" i="26" s="1"/>
  <c r="M417" i="26" a="1"/>
  <c r="M417" i="26" s="1"/>
  <c r="M420" i="26" a="1"/>
  <c r="M420" i="26" s="1"/>
  <c r="M423" i="26" a="1"/>
  <c r="M423" i="26" s="1"/>
  <c r="M435" i="26" a="1"/>
  <c r="M435" i="26" s="1"/>
  <c r="M443" i="26" a="1"/>
  <c r="M443" i="26" s="1"/>
  <c r="M454" i="26" a="1"/>
  <c r="M454" i="26" s="1"/>
  <c r="M462" i="26" a="1"/>
  <c r="M462" i="26" s="1"/>
  <c r="M465" i="26" a="1"/>
  <c r="M465" i="26" s="1"/>
  <c r="M473" i="26" a="1"/>
  <c r="M473" i="26" s="1"/>
  <c r="M476" i="26" a="1"/>
  <c r="M476" i="26" s="1"/>
  <c r="M500" i="26" a="1"/>
  <c r="M500" i="26" s="1"/>
  <c r="M503" i="26" a="1"/>
  <c r="M503" i="26" s="1"/>
  <c r="M215" i="26" a="1"/>
  <c r="M215" i="26" s="1"/>
  <c r="M241" i="26" a="1"/>
  <c r="M241" i="26" s="1"/>
  <c r="M263" i="26" a="1"/>
  <c r="M263" i="26" s="1"/>
  <c r="M272" i="26" a="1"/>
  <c r="M272" i="26" s="1"/>
  <c r="M283" i="26" a="1"/>
  <c r="M283" i="26" s="1"/>
  <c r="M288" i="26" a="1"/>
  <c r="M288" i="26" s="1"/>
  <c r="M303" i="26" a="1"/>
  <c r="M303" i="26" s="1"/>
  <c r="M350" i="26" a="1"/>
  <c r="M350" i="26" s="1"/>
  <c r="M370" i="26" a="1"/>
  <c r="M370" i="26" s="1"/>
  <c r="M373" i="26" a="1"/>
  <c r="M373" i="26" s="1"/>
  <c r="M376" i="26" a="1"/>
  <c r="M376" i="26" s="1"/>
  <c r="M379" i="26" a="1"/>
  <c r="M379" i="26" s="1"/>
  <c r="M388" i="26" a="1"/>
  <c r="M388" i="26" s="1"/>
  <c r="M397" i="26" a="1"/>
  <c r="M397" i="26" s="1"/>
  <c r="M403" i="26" a="1"/>
  <c r="M403" i="26" s="1"/>
  <c r="M426" i="26" a="1"/>
  <c r="M426" i="26" s="1"/>
  <c r="M429" i="26" a="1"/>
  <c r="M429" i="26" s="1"/>
  <c r="M438" i="26" a="1"/>
  <c r="M438" i="26" s="1"/>
  <c r="M446" i="26" a="1"/>
  <c r="M446" i="26" s="1"/>
  <c r="M449" i="26" a="1"/>
  <c r="M449" i="26" s="1"/>
  <c r="M457" i="26" a="1"/>
  <c r="M457" i="26" s="1"/>
  <c r="M460" i="26" a="1"/>
  <c r="M460" i="26" s="1"/>
  <c r="M484" i="26" a="1"/>
  <c r="M484" i="26" s="1"/>
  <c r="M487" i="26" a="1"/>
  <c r="M487" i="26" s="1"/>
  <c r="M495" i="26" a="1"/>
  <c r="M495" i="26" s="1"/>
  <c r="M498" i="26" a="1"/>
  <c r="M498" i="26" s="1"/>
  <c r="M244" i="26" a="1"/>
  <c r="M244" i="26" s="1"/>
  <c r="M297" i="26" a="1"/>
  <c r="M297" i="26" s="1"/>
  <c r="M300" i="26" a="1"/>
  <c r="M300" i="26" s="1"/>
  <c r="M306" i="26" a="1"/>
  <c r="M306" i="26" s="1"/>
  <c r="M319" i="26" a="1"/>
  <c r="M319" i="26" s="1"/>
  <c r="M325" i="26" a="1"/>
  <c r="M325" i="26" s="1"/>
  <c r="M328" i="26" a="1"/>
  <c r="M328" i="26" s="1"/>
  <c r="M331" i="26" a="1"/>
  <c r="M331" i="26" s="1"/>
  <c r="M340" i="26" a="1"/>
  <c r="M340" i="26" s="1"/>
  <c r="M348" i="26" a="1"/>
  <c r="M348" i="26" s="1"/>
  <c r="M358" i="26" a="1"/>
  <c r="M358" i="26" s="1"/>
  <c r="M364" i="26" a="1"/>
  <c r="M364" i="26" s="1"/>
  <c r="M367" i="26" a="1"/>
  <c r="M367" i="26" s="1"/>
  <c r="M386" i="26" a="1"/>
  <c r="M386" i="26" s="1"/>
  <c r="M394" i="26" a="1"/>
  <c r="M394" i="26" s="1"/>
  <c r="M400" i="26" a="1"/>
  <c r="M400" i="26" s="1"/>
  <c r="M406" i="26" a="1"/>
  <c r="M406" i="26" s="1"/>
  <c r="M409" i="26" a="1"/>
  <c r="M409" i="26" s="1"/>
  <c r="M412" i="26" a="1"/>
  <c r="M412" i="26" s="1"/>
  <c r="M418" i="26" a="1"/>
  <c r="M418" i="26" s="1"/>
  <c r="M432" i="26" a="1"/>
  <c r="M432" i="26" s="1"/>
  <c r="M441" i="26" a="1"/>
  <c r="M441" i="26" s="1"/>
  <c r="M444" i="26" a="1"/>
  <c r="M444" i="26" s="1"/>
  <c r="M468" i="26" a="1"/>
  <c r="M468" i="26" s="1"/>
  <c r="M471" i="26" a="1"/>
  <c r="M471" i="26" s="1"/>
  <c r="M479" i="26" a="1"/>
  <c r="M479" i="26" s="1"/>
  <c r="M482" i="26" a="1"/>
  <c r="M482" i="26" s="1"/>
  <c r="M231" i="26" a="1"/>
  <c r="M231" i="26" s="1"/>
  <c r="M279" i="26" a="1"/>
  <c r="M279" i="26" s="1"/>
  <c r="M289" i="26" a="1"/>
  <c r="M289" i="26" s="1"/>
  <c r="M294" i="26" a="1"/>
  <c r="M294" i="26" s="1"/>
  <c r="M310" i="26" a="1"/>
  <c r="M310" i="26" s="1"/>
  <c r="M313" i="26" a="1"/>
  <c r="M313" i="26" s="1"/>
  <c r="M316" i="26" a="1"/>
  <c r="M316" i="26" s="1"/>
  <c r="M322" i="26" a="1"/>
  <c r="M322" i="26" s="1"/>
  <c r="M334" i="26" a="1"/>
  <c r="M334" i="26" s="1"/>
  <c r="M337" i="26" a="1"/>
  <c r="M337" i="26" s="1"/>
  <c r="M343" i="26" a="1"/>
  <c r="M343" i="26" s="1"/>
  <c r="M346" i="26" a="1"/>
  <c r="M346" i="26" s="1"/>
  <c r="M353" i="26" a="1"/>
  <c r="M353" i="26" s="1"/>
  <c r="M361" i="26" a="1"/>
  <c r="M361" i="26" s="1"/>
  <c r="M371" i="26" a="1"/>
  <c r="M371" i="26" s="1"/>
  <c r="M380" i="26" a="1"/>
  <c r="M380" i="26" s="1"/>
  <c r="M383" i="26" a="1"/>
  <c r="M383" i="26" s="1"/>
  <c r="M389" i="26" a="1"/>
  <c r="M389" i="26" s="1"/>
  <c r="M392" i="26" a="1"/>
  <c r="M392" i="26" s="1"/>
  <c r="M415" i="26" a="1"/>
  <c r="M415" i="26" s="1"/>
  <c r="M421" i="26" a="1"/>
  <c r="M421" i="26" s="1"/>
  <c r="M424" i="26" a="1"/>
  <c r="M424" i="26" s="1"/>
  <c r="M427" i="26" a="1"/>
  <c r="M427" i="26" s="1"/>
  <c r="M430" i="26" a="1"/>
  <c r="M430" i="26" s="1"/>
  <c r="M452" i="26" a="1"/>
  <c r="M452" i="26" s="1"/>
  <c r="M221" i="26" a="1"/>
  <c r="M221" i="26" s="1"/>
  <c r="M247" i="26" a="1"/>
  <c r="M247" i="26" s="1"/>
  <c r="M257" i="26" a="1"/>
  <c r="M257" i="26" s="1"/>
  <c r="M266" i="26" a="1"/>
  <c r="M266" i="26" s="1"/>
  <c r="M275" i="26" a="1"/>
  <c r="M275" i="26" s="1"/>
  <c r="M280" i="26" a="1"/>
  <c r="M280" i="26" s="1"/>
  <c r="M285" i="26" a="1"/>
  <c r="M285" i="26" s="1"/>
  <c r="M301" i="26" a="1"/>
  <c r="M301" i="26" s="1"/>
  <c r="M304" i="26" a="1"/>
  <c r="M304" i="26" s="1"/>
  <c r="M307" i="26" a="1"/>
  <c r="M307" i="26" s="1"/>
  <c r="M356" i="26" a="1"/>
  <c r="M356" i="26" s="1"/>
  <c r="M374" i="26" a="1"/>
  <c r="M374" i="26" s="1"/>
  <c r="M377" i="26" a="1"/>
  <c r="M377" i="26" s="1"/>
  <c r="M395" i="26" a="1"/>
  <c r="M395" i="26" s="1"/>
  <c r="M398" i="26" a="1"/>
  <c r="M398" i="26" s="1"/>
  <c r="M401" i="26" a="1"/>
  <c r="M401" i="26" s="1"/>
  <c r="M407" i="26" a="1"/>
  <c r="M407" i="26" s="1"/>
  <c r="M419" i="26" a="1"/>
  <c r="M419" i="26" s="1"/>
  <c r="M490" i="26" a="1"/>
  <c r="M490" i="26" s="1"/>
  <c r="M506" i="26" a="1"/>
  <c r="M506" i="26" s="1"/>
  <c r="M510" i="26" a="1"/>
  <c r="M510" i="26" s="1"/>
  <c r="M523" i="26" a="1"/>
  <c r="M523" i="26" s="1"/>
  <c r="M536" i="26" a="1"/>
  <c r="M536" i="26" s="1"/>
  <c r="M542" i="26" a="1"/>
  <c r="M542" i="26" s="1"/>
  <c r="M545" i="26" a="1"/>
  <c r="M545" i="26" s="1"/>
  <c r="M558" i="26" a="1"/>
  <c r="M558" i="26" s="1"/>
  <c r="M564" i="26" a="1"/>
  <c r="M564" i="26" s="1"/>
  <c r="M567" i="26" a="1"/>
  <c r="M567" i="26" s="1"/>
  <c r="M570" i="26" a="1"/>
  <c r="M570" i="26" s="1"/>
  <c r="M576" i="26" a="1"/>
  <c r="M576" i="26" s="1"/>
  <c r="M589" i="26" a="1"/>
  <c r="M589" i="26" s="1"/>
  <c r="M595" i="26" a="1"/>
  <c r="M595" i="26" s="1"/>
  <c r="M598" i="26" a="1"/>
  <c r="M598" i="26" s="1"/>
  <c r="M619" i="26" a="1"/>
  <c r="M619" i="26" s="1"/>
  <c r="M625" i="26" a="1"/>
  <c r="M625" i="26" s="1"/>
  <c r="M628" i="26" a="1"/>
  <c r="M628" i="26" s="1"/>
  <c r="M631" i="26" a="1"/>
  <c r="M631" i="26" s="1"/>
  <c r="M647" i="26" a="1"/>
  <c r="M647" i="26" s="1"/>
  <c r="M650" i="26" a="1"/>
  <c r="M650" i="26" s="1"/>
  <c r="M661" i="26" a="1"/>
  <c r="M661" i="26" s="1"/>
  <c r="M664" i="26" a="1"/>
  <c r="M664" i="26" s="1"/>
  <c r="M667" i="26" a="1"/>
  <c r="M667" i="26" s="1"/>
  <c r="M673" i="26" a="1"/>
  <c r="M673" i="26" s="1"/>
  <c r="M681" i="26" a="1"/>
  <c r="M681" i="26" s="1"/>
  <c r="M687" i="26" a="1"/>
  <c r="M687" i="26" s="1"/>
  <c r="M693" i="26" a="1"/>
  <c r="M693" i="26" s="1"/>
  <c r="M696" i="26" a="1"/>
  <c r="M696" i="26" s="1"/>
  <c r="M699" i="26" a="1"/>
  <c r="M699" i="26" s="1"/>
  <c r="M705" i="26" a="1"/>
  <c r="M705" i="26" s="1"/>
  <c r="M447" i="26" a="1"/>
  <c r="M447" i="26" s="1"/>
  <c r="M461" i="26" a="1"/>
  <c r="M461" i="26" s="1"/>
  <c r="M496" i="26" a="1"/>
  <c r="M496" i="26" s="1"/>
  <c r="M517" i="26" a="1"/>
  <c r="M517" i="26" s="1"/>
  <c r="M521" i="26" a="1"/>
  <c r="M521" i="26" s="1"/>
  <c r="M530" i="26" a="1"/>
  <c r="M530" i="26" s="1"/>
  <c r="M539" i="26" a="1"/>
  <c r="M539" i="26" s="1"/>
  <c r="M552" i="26" a="1"/>
  <c r="M552" i="26" s="1"/>
  <c r="M561" i="26" a="1"/>
  <c r="M561" i="26" s="1"/>
  <c r="M574" i="26" a="1"/>
  <c r="M574" i="26" s="1"/>
  <c r="M580" i="26" a="1"/>
  <c r="M580" i="26" s="1"/>
  <c r="M583" i="26" a="1"/>
  <c r="M583" i="26" s="1"/>
  <c r="M586" i="26" a="1"/>
  <c r="M586" i="26" s="1"/>
  <c r="M592" i="26" a="1"/>
  <c r="M592" i="26" s="1"/>
  <c r="M605" i="26" a="1"/>
  <c r="M605" i="26" s="1"/>
  <c r="M611" i="26" a="1"/>
  <c r="M611" i="26" s="1"/>
  <c r="M642" i="26" a="1"/>
  <c r="M642" i="26" s="1"/>
  <c r="M645" i="26" a="1"/>
  <c r="M645" i="26" s="1"/>
  <c r="M670" i="26" a="1"/>
  <c r="M670" i="26" s="1"/>
  <c r="M676" i="26" a="1"/>
  <c r="M676" i="26" s="1"/>
  <c r="M679" i="26" a="1"/>
  <c r="M679" i="26" s="1"/>
  <c r="M702" i="26" a="1"/>
  <c r="M702" i="26" s="1"/>
  <c r="M708" i="26" a="1"/>
  <c r="M708" i="26" s="1"/>
  <c r="M713" i="26" a="1"/>
  <c r="M713" i="26" s="1"/>
  <c r="M716" i="26" a="1"/>
  <c r="M716" i="26" s="1"/>
  <c r="M727" i="26" a="1"/>
  <c r="M727" i="26" s="1"/>
  <c r="M450" i="26" a="1"/>
  <c r="M450" i="26" s="1"/>
  <c r="M463" i="26" a="1"/>
  <c r="M463" i="26" s="1"/>
  <c r="M485" i="26" a="1"/>
  <c r="M485" i="26" s="1"/>
  <c r="M497" i="26" a="1"/>
  <c r="M497" i="26" s="1"/>
  <c r="M507" i="26" a="1"/>
  <c r="M507" i="26" s="1"/>
  <c r="M514" i="26" a="1"/>
  <c r="M514" i="26" s="1"/>
  <c r="M524" i="26" a="1"/>
  <c r="M524" i="26" s="1"/>
  <c r="M527" i="26" a="1"/>
  <c r="M527" i="26" s="1"/>
  <c r="M533" i="26" a="1"/>
  <c r="M533" i="26" s="1"/>
  <c r="M546" i="26" a="1"/>
  <c r="M546" i="26" s="1"/>
  <c r="M549" i="26" a="1"/>
  <c r="M549" i="26" s="1"/>
  <c r="M555" i="26" a="1"/>
  <c r="M555" i="26" s="1"/>
  <c r="M568" i="26" a="1"/>
  <c r="M568" i="26" s="1"/>
  <c r="M577" i="26" a="1"/>
  <c r="M577" i="26" s="1"/>
  <c r="M590" i="26" a="1"/>
  <c r="M590" i="26" s="1"/>
  <c r="M596" i="26" a="1"/>
  <c r="M596" i="26" s="1"/>
  <c r="M599" i="26" a="1"/>
  <c r="M599" i="26" s="1"/>
  <c r="M602" i="26" a="1"/>
  <c r="M602" i="26" s="1"/>
  <c r="M608" i="26" a="1"/>
  <c r="M608" i="26" s="1"/>
  <c r="M614" i="26" a="1"/>
  <c r="M614" i="26" s="1"/>
  <c r="M617" i="26" a="1"/>
  <c r="M617" i="26" s="1"/>
  <c r="M620" i="26" a="1"/>
  <c r="M620" i="26" s="1"/>
  <c r="M626" i="26" a="1"/>
  <c r="M626" i="26" s="1"/>
  <c r="M634" i="26" a="1"/>
  <c r="M634" i="26" s="1"/>
  <c r="M637" i="26" a="1"/>
  <c r="M637" i="26" s="1"/>
  <c r="M640" i="26" a="1"/>
  <c r="M640" i="26" s="1"/>
  <c r="M648" i="26" a="1"/>
  <c r="M648" i="26" s="1"/>
  <c r="M653" i="26" a="1"/>
  <c r="M653" i="26" s="1"/>
  <c r="M656" i="26" a="1"/>
  <c r="M656" i="26" s="1"/>
  <c r="M662" i="26" a="1"/>
  <c r="M662" i="26" s="1"/>
  <c r="M682" i="26" a="1"/>
  <c r="M682" i="26" s="1"/>
  <c r="M685" i="26" a="1"/>
  <c r="M685" i="26" s="1"/>
  <c r="M688" i="26" a="1"/>
  <c r="M688" i="26" s="1"/>
  <c r="M694" i="26" a="1"/>
  <c r="M694" i="26" s="1"/>
  <c r="M711" i="26" a="1"/>
  <c r="M711" i="26" s="1"/>
  <c r="M719" i="26" a="1"/>
  <c r="M719" i="26" s="1"/>
  <c r="M722" i="26" a="1"/>
  <c r="M722" i="26" s="1"/>
  <c r="M474" i="26" a="1"/>
  <c r="M474" i="26" s="1"/>
  <c r="M493" i="26" a="1"/>
  <c r="M493" i="26" s="1"/>
  <c r="M511" i="26" a="1"/>
  <c r="M511" i="26" s="1"/>
  <c r="M518" i="26" a="1"/>
  <c r="M518" i="26" s="1"/>
  <c r="M540" i="26" a="1"/>
  <c r="M540" i="26" s="1"/>
  <c r="M543" i="26" a="1"/>
  <c r="M543" i="26" s="1"/>
  <c r="M562" i="26" a="1"/>
  <c r="M562" i="26" s="1"/>
  <c r="M565" i="26" a="1"/>
  <c r="M565" i="26" s="1"/>
  <c r="M571" i="26" a="1"/>
  <c r="M571" i="26" s="1"/>
  <c r="M584" i="26" a="1"/>
  <c r="M584" i="26" s="1"/>
  <c r="M593" i="26" a="1"/>
  <c r="M593" i="26" s="1"/>
  <c r="M606" i="26" a="1"/>
  <c r="M606" i="26" s="1"/>
  <c r="M623" i="26" a="1"/>
  <c r="M623" i="26" s="1"/>
  <c r="M629" i="26" a="1"/>
  <c r="M629" i="26" s="1"/>
  <c r="M632" i="26" a="1"/>
  <c r="M632" i="26" s="1"/>
  <c r="M651" i="26" a="1"/>
  <c r="M651" i="26" s="1"/>
  <c r="M659" i="26" a="1"/>
  <c r="M659" i="26" s="1"/>
  <c r="M668" i="26" a="1"/>
  <c r="M668" i="26" s="1"/>
  <c r="M674" i="26" a="1"/>
  <c r="M674" i="26" s="1"/>
  <c r="M691" i="26" a="1"/>
  <c r="M691" i="26" s="1"/>
  <c r="M700" i="26" a="1"/>
  <c r="M700" i="26" s="1"/>
  <c r="M706" i="26" a="1"/>
  <c r="M706" i="26" s="1"/>
  <c r="M714" i="26" a="1"/>
  <c r="M714" i="26" s="1"/>
  <c r="M725" i="26" a="1"/>
  <c r="M725" i="26" s="1"/>
  <c r="M733" i="26" a="1"/>
  <c r="M733" i="26" s="1"/>
  <c r="M433" i="26" a="1"/>
  <c r="M433" i="26" s="1"/>
  <c r="M455" i="26" a="1"/>
  <c r="M455" i="26" s="1"/>
  <c r="M466" i="26" a="1"/>
  <c r="M466" i="26" s="1"/>
  <c r="M477" i="26" a="1"/>
  <c r="M477" i="26" s="1"/>
  <c r="M504" i="26" a="1"/>
  <c r="M504" i="26" s="1"/>
  <c r="M515" i="26" a="1"/>
  <c r="M515" i="26" s="1"/>
  <c r="M531" i="26" a="1"/>
  <c r="M531" i="26" s="1"/>
  <c r="M534" i="26" a="1"/>
  <c r="M534" i="26" s="1"/>
  <c r="M537" i="26" a="1"/>
  <c r="M537" i="26" s="1"/>
  <c r="M553" i="26" a="1"/>
  <c r="M553" i="26" s="1"/>
  <c r="M556" i="26" a="1"/>
  <c r="M556" i="26" s="1"/>
  <c r="M559" i="26" a="1"/>
  <c r="M559" i="26" s="1"/>
  <c r="M578" i="26" a="1"/>
  <c r="M578" i="26" s="1"/>
  <c r="M581" i="26" a="1"/>
  <c r="M581" i="26" s="1"/>
  <c r="M587" i="26" a="1"/>
  <c r="M587" i="26" s="1"/>
  <c r="M600" i="26" a="1"/>
  <c r="M600" i="26" s="1"/>
  <c r="M609" i="26" a="1"/>
  <c r="M609" i="26" s="1"/>
  <c r="M612" i="26" a="1"/>
  <c r="M612" i="26" s="1"/>
  <c r="M615" i="26" a="1"/>
  <c r="M615" i="26" s="1"/>
  <c r="M638" i="26" a="1"/>
  <c r="M638" i="26" s="1"/>
  <c r="M643" i="26" a="1"/>
  <c r="M643" i="26" s="1"/>
  <c r="M646" i="26" a="1"/>
  <c r="M646" i="26" s="1"/>
  <c r="M657" i="26" a="1"/>
  <c r="M657" i="26" s="1"/>
  <c r="M665" i="26" a="1"/>
  <c r="M665" i="26" s="1"/>
  <c r="M671" i="26" a="1"/>
  <c r="M671" i="26" s="1"/>
  <c r="M677" i="26" a="1"/>
  <c r="M677" i="26" s="1"/>
  <c r="M680" i="26" a="1"/>
  <c r="M680" i="26" s="1"/>
  <c r="M683" i="26" a="1"/>
  <c r="M683" i="26" s="1"/>
  <c r="M689" i="26" a="1"/>
  <c r="M689" i="26" s="1"/>
  <c r="M697" i="26" a="1"/>
  <c r="M697" i="26" s="1"/>
  <c r="M703" i="26" a="1"/>
  <c r="M703" i="26" s="1"/>
  <c r="M709" i="26" a="1"/>
  <c r="M709" i="26" s="1"/>
  <c r="M436" i="26" a="1"/>
  <c r="M436" i="26" s="1"/>
  <c r="M499" i="26" a="1"/>
  <c r="M499" i="26" s="1"/>
  <c r="M509" i="26" a="1"/>
  <c r="M509" i="26" s="1"/>
  <c r="M512" i="26" a="1"/>
  <c r="M512" i="26" s="1"/>
  <c r="M519" i="26" a="1"/>
  <c r="M519" i="26" s="1"/>
  <c r="M522" i="26" a="1"/>
  <c r="M522" i="26" s="1"/>
  <c r="M525" i="26" a="1"/>
  <c r="M525" i="26" s="1"/>
  <c r="M528" i="26" a="1"/>
  <c r="M528" i="26" s="1"/>
  <c r="M547" i="26" a="1"/>
  <c r="M547" i="26" s="1"/>
  <c r="M550" i="26" a="1"/>
  <c r="M550" i="26" s="1"/>
  <c r="M569" i="26" a="1"/>
  <c r="M569" i="26" s="1"/>
  <c r="M572" i="26" a="1"/>
  <c r="M572" i="26" s="1"/>
  <c r="M575" i="26" a="1"/>
  <c r="M575" i="26" s="1"/>
  <c r="M594" i="26" a="1"/>
  <c r="M594" i="26" s="1"/>
  <c r="M597" i="26" a="1"/>
  <c r="M597" i="26" s="1"/>
  <c r="M603" i="26" a="1"/>
  <c r="M603" i="26" s="1"/>
  <c r="M618" i="26" a="1"/>
  <c r="M618" i="26" s="1"/>
  <c r="M621" i="26" a="1"/>
  <c r="M621" i="26" s="1"/>
  <c r="M627" i="26" a="1"/>
  <c r="M627" i="26" s="1"/>
  <c r="M635" i="26" a="1"/>
  <c r="M635" i="26" s="1"/>
  <c r="M654" i="26" a="1"/>
  <c r="M654" i="26" s="1"/>
  <c r="M660" i="26" a="1"/>
  <c r="M660" i="26" s="1"/>
  <c r="M663" i="26" a="1"/>
  <c r="M663" i="26" s="1"/>
  <c r="M686" i="26" a="1"/>
  <c r="M686" i="26" s="1"/>
  <c r="M692" i="26" a="1"/>
  <c r="M692" i="26" s="1"/>
  <c r="M695" i="26" a="1"/>
  <c r="M695" i="26" s="1"/>
  <c r="M439" i="26" a="1"/>
  <c r="M439" i="26" s="1"/>
  <c r="M488" i="26" a="1"/>
  <c r="M488" i="26" s="1"/>
  <c r="M494" i="26" a="1"/>
  <c r="M494" i="26" s="1"/>
  <c r="M535" i="26" a="1"/>
  <c r="M535" i="26" s="1"/>
  <c r="M541" i="26" a="1"/>
  <c r="M541" i="26" s="1"/>
  <c r="M544" i="26" a="1"/>
  <c r="M544" i="26" s="1"/>
  <c r="M557" i="26" a="1"/>
  <c r="M557" i="26" s="1"/>
  <c r="M563" i="26" a="1"/>
  <c r="M563" i="26" s="1"/>
  <c r="M566" i="26" a="1"/>
  <c r="M566" i="26" s="1"/>
  <c r="M585" i="26" a="1"/>
  <c r="M585" i="26" s="1"/>
  <c r="M588" i="26" a="1"/>
  <c r="M588" i="26" s="1"/>
  <c r="M591" i="26" a="1"/>
  <c r="M591" i="26" s="1"/>
  <c r="M610" i="26" a="1"/>
  <c r="M610" i="26" s="1"/>
  <c r="M616" i="26" a="1"/>
  <c r="M616" i="26" s="1"/>
  <c r="M624" i="26" a="1"/>
  <c r="M624" i="26" s="1"/>
  <c r="M630" i="26" a="1"/>
  <c r="M630" i="26" s="1"/>
  <c r="M641" i="26" a="1"/>
  <c r="M641" i="26" s="1"/>
  <c r="M644" i="26" a="1"/>
  <c r="M644" i="26" s="1"/>
  <c r="M649" i="26" a="1"/>
  <c r="M649" i="26" s="1"/>
  <c r="M469" i="26" a="1"/>
  <c r="M469" i="26" s="1"/>
  <c r="M501" i="26" a="1"/>
  <c r="M501" i="26" s="1"/>
  <c r="M513" i="26" a="1"/>
  <c r="M513" i="26" s="1"/>
  <c r="M516" i="26" a="1"/>
  <c r="M516" i="26" s="1"/>
  <c r="M520" i="26" a="1"/>
  <c r="M520" i="26" s="1"/>
  <c r="M526" i="26" a="1"/>
  <c r="M526" i="26" s="1"/>
  <c r="M529" i="26" a="1"/>
  <c r="M529" i="26" s="1"/>
  <c r="M532" i="26" a="1"/>
  <c r="M532" i="26" s="1"/>
  <c r="M538" i="26" a="1"/>
  <c r="M538" i="26" s="1"/>
  <c r="M548" i="26" a="1"/>
  <c r="M548" i="26" s="1"/>
  <c r="M551" i="26" a="1"/>
  <c r="M551" i="26" s="1"/>
  <c r="M554" i="26" a="1"/>
  <c r="M554" i="26" s="1"/>
  <c r="M560" i="26" a="1"/>
  <c r="M560" i="26" s="1"/>
  <c r="M573" i="26" a="1"/>
  <c r="M573" i="26" s="1"/>
  <c r="M579" i="26" a="1"/>
  <c r="M579" i="26" s="1"/>
  <c r="M582" i="26" a="1"/>
  <c r="M582" i="26" s="1"/>
  <c r="M601" i="26" a="1"/>
  <c r="M601" i="26" s="1"/>
  <c r="M604" i="26" a="1"/>
  <c r="M604" i="26" s="1"/>
  <c r="M607" i="26" a="1"/>
  <c r="M607" i="26" s="1"/>
  <c r="M613" i="26" a="1"/>
  <c r="M613" i="26" s="1"/>
  <c r="M622" i="26" a="1"/>
  <c r="M622" i="26" s="1"/>
  <c r="M633" i="26" a="1"/>
  <c r="M633" i="26" s="1"/>
  <c r="M636" i="26" a="1"/>
  <c r="M636" i="26" s="1"/>
  <c r="M639" i="26" a="1"/>
  <c r="M639" i="26" s="1"/>
  <c r="M655" i="26" a="1"/>
  <c r="M655" i="26" s="1"/>
  <c r="M658" i="26" a="1"/>
  <c r="M658" i="26" s="1"/>
  <c r="M652" i="26" a="1"/>
  <c r="M652" i="26" s="1"/>
  <c r="M690" i="26" a="1"/>
  <c r="M690" i="26" s="1"/>
  <c r="M732" i="26" a="1"/>
  <c r="M732" i="26" s="1"/>
  <c r="M741" i="26" a="1"/>
  <c r="M741" i="26" s="1"/>
  <c r="M749" i="26" a="1"/>
  <c r="M749" i="26" s="1"/>
  <c r="M760" i="26" a="1"/>
  <c r="M760" i="26" s="1"/>
  <c r="M768" i="26" a="1"/>
  <c r="M768" i="26" s="1"/>
  <c r="M774" i="26" a="1"/>
  <c r="M774" i="26" s="1"/>
  <c r="M779" i="26" a="1"/>
  <c r="M779" i="26" s="1"/>
  <c r="M787" i="26" a="1"/>
  <c r="M787" i="26" s="1"/>
  <c r="M796" i="26" a="1"/>
  <c r="M796" i="26" s="1"/>
  <c r="M802" i="26" a="1"/>
  <c r="M802" i="26" s="1"/>
  <c r="M819" i="26" a="1"/>
  <c r="M819" i="26" s="1"/>
  <c r="M828" i="26" a="1"/>
  <c r="M828" i="26" s="1"/>
  <c r="M834" i="26" a="1"/>
  <c r="M834" i="26" s="1"/>
  <c r="M849" i="26" a="1"/>
  <c r="M849" i="26" s="1"/>
  <c r="M857" i="26" a="1"/>
  <c r="M857" i="26" s="1"/>
  <c r="M870" i="26" a="1"/>
  <c r="M870" i="26" s="1"/>
  <c r="M876" i="26" a="1"/>
  <c r="M876" i="26" s="1"/>
  <c r="M882" i="26" a="1"/>
  <c r="M882" i="26" s="1"/>
  <c r="M885" i="26" a="1"/>
  <c r="M885" i="26" s="1"/>
  <c r="M669" i="26" a="1"/>
  <c r="M669" i="26" s="1"/>
  <c r="M704" i="26" a="1"/>
  <c r="M704" i="26" s="1"/>
  <c r="M712" i="26" a="1"/>
  <c r="M712" i="26" s="1"/>
  <c r="M717" i="26" a="1"/>
  <c r="M717" i="26" s="1"/>
  <c r="M721" i="26" a="1"/>
  <c r="M721" i="26" s="1"/>
  <c r="M726" i="26" a="1"/>
  <c r="M726" i="26" s="1"/>
  <c r="M744" i="26" a="1"/>
  <c r="M744" i="26" s="1"/>
  <c r="M752" i="26" a="1"/>
  <c r="M752" i="26" s="1"/>
  <c r="M758" i="26" a="1"/>
  <c r="M758" i="26" s="1"/>
  <c r="M763" i="26" a="1"/>
  <c r="M763" i="26" s="1"/>
  <c r="M771" i="26" a="1"/>
  <c r="M771" i="26" s="1"/>
  <c r="M782" i="26" a="1"/>
  <c r="M782" i="26" s="1"/>
  <c r="M785" i="26" a="1"/>
  <c r="M785" i="26" s="1"/>
  <c r="M793" i="26" a="1"/>
  <c r="M793" i="26" s="1"/>
  <c r="M799" i="26" a="1"/>
  <c r="M799" i="26" s="1"/>
  <c r="M805" i="26" a="1"/>
  <c r="M805" i="26" s="1"/>
  <c r="M808" i="26" a="1"/>
  <c r="M808" i="26" s="1"/>
  <c r="M811" i="26" a="1"/>
  <c r="M811" i="26" s="1"/>
  <c r="M817" i="26" a="1"/>
  <c r="M817" i="26" s="1"/>
  <c r="M825" i="26" a="1"/>
  <c r="M825" i="26" s="1"/>
  <c r="M831" i="26" a="1"/>
  <c r="M831" i="26" s="1"/>
  <c r="M837" i="26" a="1"/>
  <c r="M837" i="26" s="1"/>
  <c r="M840" i="26" a="1"/>
  <c r="M840" i="26" s="1"/>
  <c r="M843" i="26" a="1"/>
  <c r="M843" i="26" s="1"/>
  <c r="M846" i="26" a="1"/>
  <c r="M846" i="26" s="1"/>
  <c r="M852" i="26" a="1"/>
  <c r="M852" i="26" s="1"/>
  <c r="M855" i="26" a="1"/>
  <c r="M855" i="26" s="1"/>
  <c r="M861" i="26" a="1"/>
  <c r="M861" i="26" s="1"/>
  <c r="M864" i="26" a="1"/>
  <c r="M864" i="26" s="1"/>
  <c r="M867" i="26" a="1"/>
  <c r="M867" i="26" s="1"/>
  <c r="M879" i="26" a="1"/>
  <c r="M879" i="26" s="1"/>
  <c r="M729" i="26" a="1"/>
  <c r="M729" i="26" s="1"/>
  <c r="M736" i="26" a="1"/>
  <c r="M736" i="26" s="1"/>
  <c r="M742" i="26" a="1"/>
  <c r="M742" i="26" s="1"/>
  <c r="M747" i="26" a="1"/>
  <c r="M747" i="26" s="1"/>
  <c r="M755" i="26" a="1"/>
  <c r="M755" i="26" s="1"/>
  <c r="M766" i="26" a="1"/>
  <c r="M766" i="26" s="1"/>
  <c r="M769" i="26" a="1"/>
  <c r="M769" i="26" s="1"/>
  <c r="M788" i="26" a="1"/>
  <c r="M788" i="26" s="1"/>
  <c r="M791" i="26" a="1"/>
  <c r="M791" i="26" s="1"/>
  <c r="M814" i="26" a="1"/>
  <c r="M814" i="26" s="1"/>
  <c r="M820" i="26" a="1"/>
  <c r="M820" i="26" s="1"/>
  <c r="M823" i="26" a="1"/>
  <c r="M823" i="26" s="1"/>
  <c r="M858" i="26" a="1"/>
  <c r="M858" i="26" s="1"/>
  <c r="M873" i="26" a="1"/>
  <c r="M873" i="26" s="1"/>
  <c r="M886" i="26" a="1"/>
  <c r="M886" i="26" s="1"/>
  <c r="M895" i="26" a="1"/>
  <c r="M895" i="26" s="1"/>
  <c r="M908" i="26" a="1"/>
  <c r="M908" i="26" s="1"/>
  <c r="M914" i="26" a="1"/>
  <c r="M914" i="26" s="1"/>
  <c r="M917" i="26" a="1"/>
  <c r="M917" i="26" s="1"/>
  <c r="M937" i="26" a="1"/>
  <c r="M937" i="26" s="1"/>
  <c r="M672" i="26" a="1"/>
  <c r="M672" i="26" s="1"/>
  <c r="M730" i="26" a="1"/>
  <c r="M730" i="26" s="1"/>
  <c r="M739" i="26" a="1"/>
  <c r="M739" i="26" s="1"/>
  <c r="M750" i="26" a="1"/>
  <c r="M750" i="26" s="1"/>
  <c r="M753" i="26" a="1"/>
  <c r="M753" i="26" s="1"/>
  <c r="M772" i="26" a="1"/>
  <c r="M772" i="26" s="1"/>
  <c r="M777" i="26" a="1"/>
  <c r="M777" i="26" s="1"/>
  <c r="M780" i="26" a="1"/>
  <c r="M780" i="26" s="1"/>
  <c r="M794" i="26" a="1"/>
  <c r="M794" i="26" s="1"/>
  <c r="M797" i="26" a="1"/>
  <c r="M797" i="26" s="1"/>
  <c r="M800" i="26" a="1"/>
  <c r="M800" i="26" s="1"/>
  <c r="M806" i="26" a="1"/>
  <c r="M806" i="26" s="1"/>
  <c r="M826" i="26" a="1"/>
  <c r="M826" i="26" s="1"/>
  <c r="M829" i="26" a="1"/>
  <c r="M829" i="26" s="1"/>
  <c r="M832" i="26" a="1"/>
  <c r="M832" i="26" s="1"/>
  <c r="M838" i="26" a="1"/>
  <c r="M838" i="26" s="1"/>
  <c r="M844" i="26" a="1"/>
  <c r="M844" i="26" s="1"/>
  <c r="M850" i="26" a="1"/>
  <c r="M850" i="26" s="1"/>
  <c r="M865" i="26" a="1"/>
  <c r="M865" i="26" s="1"/>
  <c r="M868" i="26" a="1"/>
  <c r="M868" i="26" s="1"/>
  <c r="M871" i="26" a="1"/>
  <c r="M871" i="26" s="1"/>
  <c r="M877" i="26" a="1"/>
  <c r="M877" i="26" s="1"/>
  <c r="M880" i="26" a="1"/>
  <c r="M880" i="26" s="1"/>
  <c r="M883" i="26" a="1"/>
  <c r="M883" i="26" s="1"/>
  <c r="M889" i="26" a="1"/>
  <c r="M889" i="26" s="1"/>
  <c r="M902" i="26" a="1"/>
  <c r="M902" i="26" s="1"/>
  <c r="M911" i="26" a="1"/>
  <c r="M911" i="26" s="1"/>
  <c r="M924" i="26" a="1"/>
  <c r="M924" i="26" s="1"/>
  <c r="M684" i="26" a="1"/>
  <c r="M684" i="26" s="1"/>
  <c r="M707" i="26" a="1"/>
  <c r="M707" i="26" s="1"/>
  <c r="M718" i="26" a="1"/>
  <c r="M718" i="26" s="1"/>
  <c r="M734" i="26" a="1"/>
  <c r="M734" i="26" s="1"/>
  <c r="M737" i="26" a="1"/>
  <c r="M737" i="26" s="1"/>
  <c r="M756" i="26" a="1"/>
  <c r="M756" i="26" s="1"/>
  <c r="M761" i="26" a="1"/>
  <c r="M761" i="26" s="1"/>
  <c r="M764" i="26" a="1"/>
  <c r="M764" i="26" s="1"/>
  <c r="M775" i="26" a="1"/>
  <c r="M775" i="26" s="1"/>
  <c r="M783" i="26" a="1"/>
  <c r="M783" i="26" s="1"/>
  <c r="M786" i="26" a="1"/>
  <c r="M786" i="26" s="1"/>
  <c r="M803" i="26" a="1"/>
  <c r="M803" i="26" s="1"/>
  <c r="M812" i="26" a="1"/>
  <c r="M812" i="26" s="1"/>
  <c r="M818" i="26" a="1"/>
  <c r="M818" i="26" s="1"/>
  <c r="M835" i="26" a="1"/>
  <c r="M835" i="26" s="1"/>
  <c r="M847" i="26" a="1"/>
  <c r="M847" i="26" s="1"/>
  <c r="M853" i="26" a="1"/>
  <c r="M853" i="26" s="1"/>
  <c r="M856" i="26" a="1"/>
  <c r="M856" i="26" s="1"/>
  <c r="M859" i="26" a="1"/>
  <c r="M859" i="26" s="1"/>
  <c r="M862" i="26" a="1"/>
  <c r="M862" i="26" s="1"/>
  <c r="M874" i="26" a="1"/>
  <c r="M874" i="26" s="1"/>
  <c r="M887" i="26" a="1"/>
  <c r="M887" i="26" s="1"/>
  <c r="M893" i="26" a="1"/>
  <c r="M893" i="26" s="1"/>
  <c r="M896" i="26" a="1"/>
  <c r="M896" i="26" s="1"/>
  <c r="M899" i="26" a="1"/>
  <c r="M899" i="26" s="1"/>
  <c r="M905" i="26" a="1"/>
  <c r="M905" i="26" s="1"/>
  <c r="M918" i="26" a="1"/>
  <c r="M918" i="26" s="1"/>
  <c r="M698" i="26" a="1"/>
  <c r="M698" i="26" s="1"/>
  <c r="M723" i="26" a="1"/>
  <c r="M723" i="26" s="1"/>
  <c r="M731" i="26" a="1"/>
  <c r="M731" i="26" s="1"/>
  <c r="M740" i="26" a="1"/>
  <c r="M740" i="26" s="1"/>
  <c r="M745" i="26" a="1"/>
  <c r="M745" i="26" s="1"/>
  <c r="M748" i="26" a="1"/>
  <c r="M748" i="26" s="1"/>
  <c r="M759" i="26" a="1"/>
  <c r="M759" i="26" s="1"/>
  <c r="M767" i="26" a="1"/>
  <c r="M767" i="26" s="1"/>
  <c r="M770" i="26" a="1"/>
  <c r="M770" i="26" s="1"/>
  <c r="M778" i="26" a="1"/>
  <c r="M778" i="26" s="1"/>
  <c r="M789" i="26" a="1"/>
  <c r="M789" i="26" s="1"/>
  <c r="M792" i="26" a="1"/>
  <c r="M792" i="26" s="1"/>
  <c r="M795" i="26" a="1"/>
  <c r="M795" i="26" s="1"/>
  <c r="M801" i="26" a="1"/>
  <c r="M801" i="26" s="1"/>
  <c r="M809" i="26" a="1"/>
  <c r="M809" i="26" s="1"/>
  <c r="M815" i="26" a="1"/>
  <c r="M815" i="26" s="1"/>
  <c r="M821" i="26" a="1"/>
  <c r="M821" i="26" s="1"/>
  <c r="M824" i="26" a="1"/>
  <c r="M824" i="26" s="1"/>
  <c r="M827" i="26" a="1"/>
  <c r="M827" i="26" s="1"/>
  <c r="M833" i="26" a="1"/>
  <c r="M833" i="26" s="1"/>
  <c r="M841" i="26" a="1"/>
  <c r="M841" i="26" s="1"/>
  <c r="M881" i="26" a="1"/>
  <c r="M881" i="26" s="1"/>
  <c r="M884" i="26" a="1"/>
  <c r="M884" i="26" s="1"/>
  <c r="M890" i="26" a="1"/>
  <c r="M890" i="26" s="1"/>
  <c r="M903" i="26" a="1"/>
  <c r="M903" i="26" s="1"/>
  <c r="M909" i="26" a="1"/>
  <c r="M909" i="26" s="1"/>
  <c r="M912" i="26" a="1"/>
  <c r="M912" i="26" s="1"/>
  <c r="M915" i="26" a="1"/>
  <c r="M915" i="26" s="1"/>
  <c r="M675" i="26" a="1"/>
  <c r="M675" i="26" s="1"/>
  <c r="M710" i="26" a="1"/>
  <c r="M710" i="26" s="1"/>
  <c r="M715" i="26" a="1"/>
  <c r="M715" i="26" s="1"/>
  <c r="M728" i="26" a="1"/>
  <c r="M728" i="26" s="1"/>
  <c r="M743" i="26" a="1"/>
  <c r="M743" i="26" s="1"/>
  <c r="M751" i="26" a="1"/>
  <c r="M751" i="26" s="1"/>
  <c r="M754" i="26" a="1"/>
  <c r="M754" i="26" s="1"/>
  <c r="M762" i="26" a="1"/>
  <c r="M762" i="26" s="1"/>
  <c r="M773" i="26" a="1"/>
  <c r="M773" i="26" s="1"/>
  <c r="M781" i="26" a="1"/>
  <c r="M781" i="26" s="1"/>
  <c r="M798" i="26" a="1"/>
  <c r="M798" i="26" s="1"/>
  <c r="M804" i="26" a="1"/>
  <c r="M804" i="26" s="1"/>
  <c r="M807" i="26" a="1"/>
  <c r="M807" i="26" s="1"/>
  <c r="M830" i="26" a="1"/>
  <c r="M830" i="26" s="1"/>
  <c r="M836" i="26" a="1"/>
  <c r="M836" i="26" s="1"/>
  <c r="M839" i="26" a="1"/>
  <c r="M839" i="26" s="1"/>
  <c r="M845" i="26" a="1"/>
  <c r="M845" i="26" s="1"/>
  <c r="M848" i="26" a="1"/>
  <c r="M848" i="26" s="1"/>
  <c r="M854" i="26" a="1"/>
  <c r="M854" i="26" s="1"/>
  <c r="M860" i="26" a="1"/>
  <c r="M860" i="26" s="1"/>
  <c r="M666" i="26" a="1"/>
  <c r="M666" i="26" s="1"/>
  <c r="M678" i="26" a="1"/>
  <c r="M678" i="26" s="1"/>
  <c r="M701" i="26" a="1"/>
  <c r="M701" i="26" s="1"/>
  <c r="M720" i="26" a="1"/>
  <c r="M720" i="26" s="1"/>
  <c r="M724" i="26" a="1"/>
  <c r="M724" i="26" s="1"/>
  <c r="M735" i="26" a="1"/>
  <c r="M735" i="26" s="1"/>
  <c r="M738" i="26" a="1"/>
  <c r="M738" i="26" s="1"/>
  <c r="M746" i="26" a="1"/>
  <c r="M746" i="26" s="1"/>
  <c r="M757" i="26" a="1"/>
  <c r="M757" i="26" s="1"/>
  <c r="M765" i="26" a="1"/>
  <c r="M765" i="26" s="1"/>
  <c r="M776" i="26" a="1"/>
  <c r="M776" i="26" s="1"/>
  <c r="M784" i="26" a="1"/>
  <c r="M784" i="26" s="1"/>
  <c r="M790" i="26" a="1"/>
  <c r="M790" i="26" s="1"/>
  <c r="M810" i="26" a="1"/>
  <c r="M810" i="26" s="1"/>
  <c r="M813" i="26" a="1"/>
  <c r="M813" i="26" s="1"/>
  <c r="M816" i="26" a="1"/>
  <c r="M816" i="26" s="1"/>
  <c r="M822" i="26" a="1"/>
  <c r="M822" i="26" s="1"/>
  <c r="M842" i="26" a="1"/>
  <c r="M842" i="26" s="1"/>
  <c r="M851" i="26" a="1"/>
  <c r="M851" i="26" s="1"/>
  <c r="M863" i="26" a="1"/>
  <c r="M863" i="26" s="1"/>
  <c r="M922" i="26" a="1"/>
  <c r="M922" i="26" s="1"/>
  <c r="M926" i="26" a="1"/>
  <c r="M926" i="26" s="1"/>
  <c r="M930" i="26" a="1"/>
  <c r="M930" i="26" s="1"/>
  <c r="M948" i="26" a="1"/>
  <c r="M948" i="26" s="1"/>
  <c r="M954" i="26" a="1"/>
  <c r="M954" i="26" s="1"/>
  <c r="M962" i="26" a="1"/>
  <c r="M962" i="26" s="1"/>
  <c r="M973" i="26" a="1"/>
  <c r="M973" i="26" s="1"/>
  <c r="M976" i="26" a="1"/>
  <c r="M976" i="26" s="1"/>
  <c r="M993" i="26" a="1"/>
  <c r="M993" i="26" s="1"/>
  <c r="M1002" i="26" a="1"/>
  <c r="M1002" i="26" s="1"/>
  <c r="M1016" i="26" a="1"/>
  <c r="M1016" i="26" s="1"/>
  <c r="M1019" i="26" a="1"/>
  <c r="M1019" i="26" s="1"/>
  <c r="M1025" i="26" a="1"/>
  <c r="M1025" i="26" s="1"/>
  <c r="M1034" i="26" a="1"/>
  <c r="M1034" i="26" s="1"/>
  <c r="M1048" i="26" a="1"/>
  <c r="M1048" i="26" s="1"/>
  <c r="M1051" i="26" a="1"/>
  <c r="M1051" i="26" s="1"/>
  <c r="M1075" i="26" a="1"/>
  <c r="M1075" i="26" s="1"/>
  <c r="M1078" i="26" a="1"/>
  <c r="M1078" i="26" s="1"/>
  <c r="M1081" i="26" a="1"/>
  <c r="M1081" i="26" s="1"/>
  <c r="M1084" i="26" a="1"/>
  <c r="M1084" i="26" s="1"/>
  <c r="M1090" i="26" a="1"/>
  <c r="M1090" i="26" s="1"/>
  <c r="M1101" i="26" a="1"/>
  <c r="M1101" i="26" s="1"/>
  <c r="M1104" i="26" a="1"/>
  <c r="M1104" i="26" s="1"/>
  <c r="M1112" i="26" a="1"/>
  <c r="M1112" i="26" s="1"/>
  <c r="M1117" i="26" a="1"/>
  <c r="M1117" i="26" s="1"/>
  <c r="M1120" i="26" a="1"/>
  <c r="M1120" i="26" s="1"/>
  <c r="M866" i="26" a="1"/>
  <c r="M866" i="26" s="1"/>
  <c r="M898" i="26" a="1"/>
  <c r="M898" i="26" s="1"/>
  <c r="M906" i="26" a="1"/>
  <c r="M906" i="26" s="1"/>
  <c r="M919" i="26" a="1"/>
  <c r="M919" i="26" s="1"/>
  <c r="M933" i="26" a="1"/>
  <c r="M933" i="26" s="1"/>
  <c r="M942" i="26" a="1"/>
  <c r="M942" i="26" s="1"/>
  <c r="M945" i="26" a="1"/>
  <c r="M945" i="26" s="1"/>
  <c r="M957" i="26" a="1"/>
  <c r="M957" i="26" s="1"/>
  <c r="M965" i="26" a="1"/>
  <c r="M965" i="26" s="1"/>
  <c r="M968" i="26" a="1"/>
  <c r="M968" i="26" s="1"/>
  <c r="M979" i="26" a="1"/>
  <c r="M979" i="26" s="1"/>
  <c r="M985" i="26" a="1"/>
  <c r="M985" i="26" s="1"/>
  <c r="M996" i="26" a="1"/>
  <c r="M996" i="26" s="1"/>
  <c r="M999" i="26" a="1"/>
  <c r="M999" i="26" s="1"/>
  <c r="M1005" i="26" a="1"/>
  <c r="M1005" i="26" s="1"/>
  <c r="M1014" i="26" a="1"/>
  <c r="M1014" i="26" s="1"/>
  <c r="M1028" i="26" a="1"/>
  <c r="M1028" i="26" s="1"/>
  <c r="M1031" i="26" a="1"/>
  <c r="M1031" i="26" s="1"/>
  <c r="M1037" i="26" a="1"/>
  <c r="M1037" i="26" s="1"/>
  <c r="M1046" i="26" a="1"/>
  <c r="M1046" i="26" s="1"/>
  <c r="M1058" i="26" a="1"/>
  <c r="M1058" i="26" s="1"/>
  <c r="M1061" i="26" a="1"/>
  <c r="M1061" i="26" s="1"/>
  <c r="M1067" i="26" a="1"/>
  <c r="M1067" i="26" s="1"/>
  <c r="M1070" i="26" a="1"/>
  <c r="M1070" i="26" s="1"/>
  <c r="M1087" i="26" a="1"/>
  <c r="M1087" i="26" s="1"/>
  <c r="M1093" i="26" a="1"/>
  <c r="M1093" i="26" s="1"/>
  <c r="M1110" i="26" a="1"/>
  <c r="M1110" i="26" s="1"/>
  <c r="M1115" i="26" a="1"/>
  <c r="M1115" i="26" s="1"/>
  <c r="M1123" i="26" a="1"/>
  <c r="M1123" i="26" s="1"/>
  <c r="M1126" i="26" a="1"/>
  <c r="M1126" i="26" s="1"/>
  <c r="M1132" i="26" a="1"/>
  <c r="M1132" i="26" s="1"/>
  <c r="M1146" i="26" a="1"/>
  <c r="M1146" i="26" s="1"/>
  <c r="M1149" i="26" a="1"/>
  <c r="M1149" i="26" s="1"/>
  <c r="M869" i="26" a="1"/>
  <c r="M869" i="26" s="1"/>
  <c r="M891" i="26" a="1"/>
  <c r="M891" i="26" s="1"/>
  <c r="M900" i="26" a="1"/>
  <c r="M900" i="26" s="1"/>
  <c r="M913" i="26" a="1"/>
  <c r="M913" i="26" s="1"/>
  <c r="M923" i="26" a="1"/>
  <c r="M923" i="26" s="1"/>
  <c r="M927" i="26" a="1"/>
  <c r="M927" i="26" s="1"/>
  <c r="M936" i="26" a="1"/>
  <c r="M936" i="26" s="1"/>
  <c r="M939" i="26" a="1"/>
  <c r="M939" i="26" s="1"/>
  <c r="M949" i="26" a="1"/>
  <c r="M949" i="26" s="1"/>
  <c r="M952" i="26" a="1"/>
  <c r="M952" i="26" s="1"/>
  <c r="M960" i="26" a="1"/>
  <c r="M960" i="26" s="1"/>
  <c r="M971" i="26" a="1"/>
  <c r="M971" i="26" s="1"/>
  <c r="M974" i="26" a="1"/>
  <c r="M974" i="26" s="1"/>
  <c r="M977" i="26" a="1"/>
  <c r="M977" i="26" s="1"/>
  <c r="M988" i="26" a="1"/>
  <c r="M988" i="26" s="1"/>
  <c r="M994" i="26" a="1"/>
  <c r="M994" i="26" s="1"/>
  <c r="M1008" i="26" a="1"/>
  <c r="M1008" i="26" s="1"/>
  <c r="M1011" i="26" a="1"/>
  <c r="M1011" i="26" s="1"/>
  <c r="M1017" i="26" a="1"/>
  <c r="M1017" i="26" s="1"/>
  <c r="M1026" i="26" a="1"/>
  <c r="M1026" i="26" s="1"/>
  <c r="M1040" i="26" a="1"/>
  <c r="M1040" i="26" s="1"/>
  <c r="M1043" i="26" a="1"/>
  <c r="M1043" i="26" s="1"/>
  <c r="M1049" i="26" a="1"/>
  <c r="M1049" i="26" s="1"/>
  <c r="M1055" i="26" a="1"/>
  <c r="M1055" i="26" s="1"/>
  <c r="M1064" i="26" a="1"/>
  <c r="M1064" i="26" s="1"/>
  <c r="M1073" i="26" a="1"/>
  <c r="M1073" i="26" s="1"/>
  <c r="M1082" i="26" a="1"/>
  <c r="M1082" i="26" s="1"/>
  <c r="M1096" i="26" a="1"/>
  <c r="M1096" i="26" s="1"/>
  <c r="M1099" i="26" a="1"/>
  <c r="M1099" i="26" s="1"/>
  <c r="M1102" i="26" a="1"/>
  <c r="M1102" i="26" s="1"/>
  <c r="M1107" i="26" a="1"/>
  <c r="M1107" i="26" s="1"/>
  <c r="M1118" i="26" a="1"/>
  <c r="M1118" i="26" s="1"/>
  <c r="M1129" i="26" a="1"/>
  <c r="M1129" i="26" s="1"/>
  <c r="M1135" i="26" a="1"/>
  <c r="M1135" i="26" s="1"/>
  <c r="M1138" i="26" a="1"/>
  <c r="M1138" i="26" s="1"/>
  <c r="M1144" i="26" a="1"/>
  <c r="M1144" i="26" s="1"/>
  <c r="M872" i="26" a="1"/>
  <c r="M872" i="26" s="1"/>
  <c r="M892" i="26" a="1"/>
  <c r="M892" i="26" s="1"/>
  <c r="M907" i="26" a="1"/>
  <c r="M907" i="26" s="1"/>
  <c r="M943" i="26" a="1"/>
  <c r="M943" i="26" s="1"/>
  <c r="M946" i="26" a="1"/>
  <c r="M946" i="26" s="1"/>
  <c r="M958" i="26" a="1"/>
  <c r="M958" i="26" s="1"/>
  <c r="M963" i="26" a="1"/>
  <c r="M963" i="26" s="1"/>
  <c r="M966" i="26" a="1"/>
  <c r="M966" i="26" s="1"/>
  <c r="M980" i="26" a="1"/>
  <c r="M980" i="26" s="1"/>
  <c r="M983" i="26" a="1"/>
  <c r="M983" i="26" s="1"/>
  <c r="M986" i="26" a="1"/>
  <c r="M986" i="26" s="1"/>
  <c r="M991" i="26" a="1"/>
  <c r="M991" i="26" s="1"/>
  <c r="M997" i="26" a="1"/>
  <c r="M997" i="26" s="1"/>
  <c r="M1006" i="26" a="1"/>
  <c r="M1006" i="26" s="1"/>
  <c r="M1020" i="26" a="1"/>
  <c r="M1020" i="26" s="1"/>
  <c r="M1023" i="26" a="1"/>
  <c r="M1023" i="26" s="1"/>
  <c r="M1029" i="26" a="1"/>
  <c r="M1029" i="26" s="1"/>
  <c r="M1038" i="26" a="1"/>
  <c r="M1038" i="26" s="1"/>
  <c r="M1052" i="26" a="1"/>
  <c r="M1052" i="26" s="1"/>
  <c r="M1076" i="26" a="1"/>
  <c r="M1076" i="26" s="1"/>
  <c r="M1079" i="26" a="1"/>
  <c r="M1079" i="26" s="1"/>
  <c r="M1085" i="26" a="1"/>
  <c r="M1085" i="26" s="1"/>
  <c r="M1088" i="26" a="1"/>
  <c r="M1088" i="26" s="1"/>
  <c r="M1105" i="26" a="1"/>
  <c r="M1105" i="26" s="1"/>
  <c r="M1113" i="26" a="1"/>
  <c r="M1113" i="26" s="1"/>
  <c r="M1127" i="26" a="1"/>
  <c r="M1127" i="26" s="1"/>
  <c r="M1141" i="26" a="1"/>
  <c r="M1141" i="26" s="1"/>
  <c r="M1147" i="26" a="1"/>
  <c r="M1147" i="26" s="1"/>
  <c r="M1150" i="26" a="1"/>
  <c r="M1150" i="26" s="1"/>
  <c r="M1159" i="26" a="1"/>
  <c r="M1159" i="26" s="1"/>
  <c r="M1173" i="26" a="1"/>
  <c r="M1173" i="26" s="1"/>
  <c r="M1179" i="26" a="1"/>
  <c r="M1179" i="26" s="1"/>
  <c r="M1182" i="26" a="1"/>
  <c r="M1182" i="26" s="1"/>
  <c r="M901" i="26" a="1"/>
  <c r="M901" i="26" s="1"/>
  <c r="M920" i="26" a="1"/>
  <c r="M920" i="26" s="1"/>
  <c r="M928" i="26" a="1"/>
  <c r="M928" i="26" s="1"/>
  <c r="M931" i="26" a="1"/>
  <c r="M931" i="26" s="1"/>
  <c r="M934" i="26" a="1"/>
  <c r="M934" i="26" s="1"/>
  <c r="M940" i="26" a="1"/>
  <c r="M940" i="26" s="1"/>
  <c r="M950" i="26" a="1"/>
  <c r="M950" i="26" s="1"/>
  <c r="M955" i="26" a="1"/>
  <c r="M955" i="26" s="1"/>
  <c r="M969" i="26" a="1"/>
  <c r="M969" i="26" s="1"/>
  <c r="M1000" i="26" a="1"/>
  <c r="M1000" i="26" s="1"/>
  <c r="M1003" i="26" a="1"/>
  <c r="M1003" i="26" s="1"/>
  <c r="M1009" i="26" a="1"/>
  <c r="M1009" i="26" s="1"/>
  <c r="M1018" i="26" a="1"/>
  <c r="M1018" i="26" s="1"/>
  <c r="M1032" i="26" a="1"/>
  <c r="M1032" i="26" s="1"/>
  <c r="M1035" i="26" a="1"/>
  <c r="M1035" i="26" s="1"/>
  <c r="M1041" i="26" a="1"/>
  <c r="M1041" i="26" s="1"/>
  <c r="M1050" i="26" a="1"/>
  <c r="M1050" i="26" s="1"/>
  <c r="M1062" i="26" a="1"/>
  <c r="M1062" i="26" s="1"/>
  <c r="M1068" i="26" a="1"/>
  <c r="M1068" i="26" s="1"/>
  <c r="M1074" i="26" a="1"/>
  <c r="M1074" i="26" s="1"/>
  <c r="M1091" i="26" a="1"/>
  <c r="M1091" i="26" s="1"/>
  <c r="M1094" i="26" a="1"/>
  <c r="M1094" i="26" s="1"/>
  <c r="M1108" i="26" a="1"/>
  <c r="M1108" i="26" s="1"/>
  <c r="M1111" i="26" a="1"/>
  <c r="M1111" i="26" s="1"/>
  <c r="M1116" i="26" a="1"/>
  <c r="M1116" i="26" s="1"/>
  <c r="M1121" i="26" a="1"/>
  <c r="M1121" i="26" s="1"/>
  <c r="M1124" i="26" a="1"/>
  <c r="M1124" i="26" s="1"/>
  <c r="M875" i="26" a="1"/>
  <c r="M875" i="26" s="1"/>
  <c r="M894" i="26" a="1"/>
  <c r="M894" i="26" s="1"/>
  <c r="M925" i="26" a="1"/>
  <c r="M925" i="26" s="1"/>
  <c r="M953" i="26" a="1"/>
  <c r="M953" i="26" s="1"/>
  <c r="M961" i="26" a="1"/>
  <c r="M961" i="26" s="1"/>
  <c r="M972" i="26" a="1"/>
  <c r="M972" i="26" s="1"/>
  <c r="M975" i="26" a="1"/>
  <c r="M975" i="26" s="1"/>
  <c r="M978" i="26" a="1"/>
  <c r="M978" i="26" s="1"/>
  <c r="M981" i="26" a="1"/>
  <c r="M981" i="26" s="1"/>
  <c r="M989" i="26" a="1"/>
  <c r="M989" i="26" s="1"/>
  <c r="M998" i="26" a="1"/>
  <c r="M998" i="26" s="1"/>
  <c r="M1012" i="26" a="1"/>
  <c r="M1012" i="26" s="1"/>
  <c r="M1015" i="26" a="1"/>
  <c r="M1015" i="26" s="1"/>
  <c r="M1021" i="26" a="1"/>
  <c r="M1021" i="26" s="1"/>
  <c r="M1030" i="26" a="1"/>
  <c r="M1030" i="26" s="1"/>
  <c r="M1044" i="26" a="1"/>
  <c r="M1044" i="26" s="1"/>
  <c r="M1047" i="26" a="1"/>
  <c r="M1047" i="26" s="1"/>
  <c r="M1053" i="26" a="1"/>
  <c r="M1053" i="26" s="1"/>
  <c r="M1056" i="26" a="1"/>
  <c r="M1056" i="26" s="1"/>
  <c r="M1059" i="26" a="1"/>
  <c r="M1059" i="26" s="1"/>
  <c r="M1065" i="26" a="1"/>
  <c r="M1065" i="26" s="1"/>
  <c r="M1071" i="26" a="1"/>
  <c r="M1071" i="26" s="1"/>
  <c r="M1077" i="26" a="1"/>
  <c r="M1077" i="26" s="1"/>
  <c r="M1083" i="26" a="1"/>
  <c r="M1083" i="26" s="1"/>
  <c r="M1086" i="26" a="1"/>
  <c r="M1086" i="26" s="1"/>
  <c r="M1097" i="26" a="1"/>
  <c r="M1097" i="26" s="1"/>
  <c r="M1100" i="26" a="1"/>
  <c r="M1100" i="26" s="1"/>
  <c r="M1119" i="26" a="1"/>
  <c r="M1119" i="26" s="1"/>
  <c r="M1130" i="26" a="1"/>
  <c r="M1130" i="26" s="1"/>
  <c r="M1133" i="26" a="1"/>
  <c r="M1133" i="26" s="1"/>
  <c r="M1136" i="26" a="1"/>
  <c r="M1136" i="26" s="1"/>
  <c r="M1139" i="26" a="1"/>
  <c r="M1139" i="26" s="1"/>
  <c r="M1142" i="26" a="1"/>
  <c r="M1142" i="26" s="1"/>
  <c r="M1148" i="26" a="1"/>
  <c r="M1148" i="26" s="1"/>
  <c r="M916" i="26" a="1"/>
  <c r="M916" i="26" s="1"/>
  <c r="M921" i="26" a="1"/>
  <c r="M921" i="26" s="1"/>
  <c r="M929" i="26" a="1"/>
  <c r="M929" i="26" s="1"/>
  <c r="M932" i="26" a="1"/>
  <c r="M932" i="26" s="1"/>
  <c r="M944" i="26" a="1"/>
  <c r="M944" i="26" s="1"/>
  <c r="M947" i="26" a="1"/>
  <c r="M947" i="26" s="1"/>
  <c r="M956" i="26" a="1"/>
  <c r="M956" i="26" s="1"/>
  <c r="M964" i="26" a="1"/>
  <c r="M964" i="26" s="1"/>
  <c r="M967" i="26" a="1"/>
  <c r="M967" i="26" s="1"/>
  <c r="M970" i="26" a="1"/>
  <c r="M970" i="26" s="1"/>
  <c r="M984" i="26" a="1"/>
  <c r="M984" i="26" s="1"/>
  <c r="M992" i="26" a="1"/>
  <c r="M992" i="26" s="1"/>
  <c r="M995" i="26" a="1"/>
  <c r="M995" i="26" s="1"/>
  <c r="M1001" i="26" a="1"/>
  <c r="M1001" i="26" s="1"/>
  <c r="M1010" i="26" a="1"/>
  <c r="M1010" i="26" s="1"/>
  <c r="M1024" i="26" a="1"/>
  <c r="M1024" i="26" s="1"/>
  <c r="M1027" i="26" a="1"/>
  <c r="M1027" i="26" s="1"/>
  <c r="M1033" i="26" a="1"/>
  <c r="M1033" i="26" s="1"/>
  <c r="M1042" i="26" a="1"/>
  <c r="M1042" i="26" s="1"/>
  <c r="M1080" i="26" a="1"/>
  <c r="M1080" i="26" s="1"/>
  <c r="M1089" i="26" a="1"/>
  <c r="M1089" i="26" s="1"/>
  <c r="M878" i="26" a="1"/>
  <c r="M878" i="26" s="1"/>
  <c r="M888" i="26" a="1"/>
  <c r="M888" i="26" s="1"/>
  <c r="M897" i="26" a="1"/>
  <c r="M897" i="26" s="1"/>
  <c r="M904" i="26" a="1"/>
  <c r="M904" i="26" s="1"/>
  <c r="M910" i="26" a="1"/>
  <c r="M910" i="26" s="1"/>
  <c r="M935" i="26" a="1"/>
  <c r="M935" i="26" s="1"/>
  <c r="M938" i="26" a="1"/>
  <c r="M938" i="26" s="1"/>
  <c r="M941" i="26" a="1"/>
  <c r="M941" i="26" s="1"/>
  <c r="M951" i="26" a="1"/>
  <c r="M951" i="26" s="1"/>
  <c r="M959" i="26" a="1"/>
  <c r="M959" i="26" s="1"/>
  <c r="M982" i="26" a="1"/>
  <c r="M982" i="26" s="1"/>
  <c r="M987" i="26" a="1"/>
  <c r="M987" i="26" s="1"/>
  <c r="M990" i="26" a="1"/>
  <c r="M990" i="26" s="1"/>
  <c r="M1004" i="26" a="1"/>
  <c r="M1004" i="26" s="1"/>
  <c r="M1007" i="26" a="1"/>
  <c r="M1007" i="26" s="1"/>
  <c r="M1013" i="26" a="1"/>
  <c r="M1013" i="26" s="1"/>
  <c r="M1022" i="26" a="1"/>
  <c r="M1022" i="26" s="1"/>
  <c r="M1036" i="26" a="1"/>
  <c r="M1036" i="26" s="1"/>
  <c r="M1039" i="26" a="1"/>
  <c r="M1039" i="26" s="1"/>
  <c r="M1045" i="26" a="1"/>
  <c r="M1045" i="26" s="1"/>
  <c r="M1072" i="26" a="1"/>
  <c r="M1072" i="26" s="1"/>
  <c r="M1106" i="26" a="1"/>
  <c r="M1106" i="26" s="1"/>
  <c r="M1128" i="26" a="1"/>
  <c r="M1128" i="26" s="1"/>
  <c r="M1153" i="26" a="1"/>
  <c r="M1153" i="26" s="1"/>
  <c r="M1160" i="26" a="1"/>
  <c r="M1160" i="26" s="1"/>
  <c r="M1163" i="26" a="1"/>
  <c r="M1163" i="26" s="1"/>
  <c r="M1180" i="26" a="1"/>
  <c r="M1180" i="26" s="1"/>
  <c r="M1183" i="26" a="1"/>
  <c r="M1183" i="26" s="1"/>
  <c r="M1186" i="26" a="1"/>
  <c r="M1186" i="26" s="1"/>
  <c r="M1192" i="26" a="1"/>
  <c r="M1192" i="26" s="1"/>
  <c r="M1195" i="26" a="1"/>
  <c r="M1195" i="26" s="1"/>
  <c r="M1198" i="26" a="1"/>
  <c r="M1198" i="26" s="1"/>
  <c r="M1201" i="26" a="1"/>
  <c r="M1201" i="26" s="1"/>
  <c r="M1204" i="26" a="1"/>
  <c r="M1204" i="26" s="1"/>
  <c r="M1226" i="26" a="1"/>
  <c r="M1226" i="26" s="1"/>
  <c r="M1229" i="26" a="1"/>
  <c r="M1229" i="26" s="1"/>
  <c r="M1239" i="26" a="1"/>
  <c r="M1239" i="26" s="1"/>
  <c r="M1248" i="26" a="1"/>
  <c r="M1248" i="26" s="1"/>
  <c r="M1251" i="26" a="1"/>
  <c r="M1251" i="26" s="1"/>
  <c r="M1270" i="26" a="1"/>
  <c r="M1270" i="26" s="1"/>
  <c r="M1273" i="26" a="1"/>
  <c r="M1273" i="26" s="1"/>
  <c r="M1279" i="26" a="1"/>
  <c r="M1279" i="26" s="1"/>
  <c r="M1292" i="26" a="1"/>
  <c r="M1292" i="26" s="1"/>
  <c r="M1298" i="26" a="1"/>
  <c r="M1298" i="26" s="1"/>
  <c r="M1301" i="26" a="1"/>
  <c r="M1301" i="26" s="1"/>
  <c r="M1320" i="26" a="1"/>
  <c r="M1320" i="26" s="1"/>
  <c r="M1323" i="26" a="1"/>
  <c r="M1323" i="26" s="1"/>
  <c r="M1326" i="26" a="1"/>
  <c r="M1326" i="26" s="1"/>
  <c r="M1329" i="26" a="1"/>
  <c r="M1329" i="26" s="1"/>
  <c r="M1332" i="26" a="1"/>
  <c r="M1332" i="26" s="1"/>
  <c r="M1361" i="26" a="1"/>
  <c r="M1361" i="26" s="1"/>
  <c r="M1368" i="26" a="1"/>
  <c r="M1368" i="26" s="1"/>
  <c r="M1095" i="26" a="1"/>
  <c r="M1095" i="26" s="1"/>
  <c r="M1145" i="26" a="1"/>
  <c r="M1145" i="26" s="1"/>
  <c r="M1170" i="26" a="1"/>
  <c r="M1170" i="26" s="1"/>
  <c r="M1189" i="26" a="1"/>
  <c r="M1189" i="26" s="1"/>
  <c r="M1208" i="26" a="1"/>
  <c r="M1208" i="26" s="1"/>
  <c r="M1211" i="26" a="1"/>
  <c r="M1211" i="26" s="1"/>
  <c r="M1214" i="26" a="1"/>
  <c r="M1214" i="26" s="1"/>
  <c r="M1217" i="26" a="1"/>
  <c r="M1217" i="26" s="1"/>
  <c r="M1220" i="26" a="1"/>
  <c r="M1220" i="26" s="1"/>
  <c r="M1242" i="26" a="1"/>
  <c r="M1242" i="26" s="1"/>
  <c r="M1245" i="26" a="1"/>
  <c r="M1245" i="26" s="1"/>
  <c r="M1255" i="26" a="1"/>
  <c r="M1255" i="26" s="1"/>
  <c r="M1264" i="26" a="1"/>
  <c r="M1264" i="26" s="1"/>
  <c r="M1267" i="26" a="1"/>
  <c r="M1267" i="26" s="1"/>
  <c r="M1286" i="26" a="1"/>
  <c r="M1286" i="26" s="1"/>
  <c r="M1289" i="26" a="1"/>
  <c r="M1289" i="26" s="1"/>
  <c r="M1295" i="26" a="1"/>
  <c r="M1295" i="26" s="1"/>
  <c r="M1308" i="26" a="1"/>
  <c r="M1308" i="26" s="1"/>
  <c r="M1314" i="26" a="1"/>
  <c r="M1314" i="26" s="1"/>
  <c r="M1317" i="26" a="1"/>
  <c r="M1317" i="26" s="1"/>
  <c r="M1336" i="26" a="1"/>
  <c r="M1336" i="26" s="1"/>
  <c r="M1339" i="26" a="1"/>
  <c r="M1339" i="26" s="1"/>
  <c r="M1342" i="26" a="1"/>
  <c r="M1342" i="26" s="1"/>
  <c r="M1345" i="26" a="1"/>
  <c r="M1345" i="26" s="1"/>
  <c r="M1348" i="26" a="1"/>
  <c r="M1348" i="26" s="1"/>
  <c r="M1355" i="26" a="1"/>
  <c r="M1355" i="26" s="1"/>
  <c r="M1358" i="26" a="1"/>
  <c r="M1358" i="26" s="1"/>
  <c r="M1365" i="26" a="1"/>
  <c r="M1365" i="26" s="1"/>
  <c r="M1372" i="26" a="1"/>
  <c r="M1372" i="26" s="1"/>
  <c r="M1375" i="26" a="1"/>
  <c r="M1375" i="26" s="1"/>
  <c r="M1382" i="26" a="1"/>
  <c r="M1382" i="26" s="1"/>
  <c r="M1385" i="26" a="1"/>
  <c r="M1385" i="26" s="1"/>
  <c r="M1398" i="26" a="1"/>
  <c r="M1398" i="26" s="1"/>
  <c r="M1401" i="26" a="1"/>
  <c r="M1401" i="26" s="1"/>
  <c r="M1408" i="26" a="1"/>
  <c r="M1408" i="26" s="1"/>
  <c r="M1054" i="26" a="1"/>
  <c r="M1054" i="26" s="1"/>
  <c r="M1109" i="26" a="1"/>
  <c r="M1109" i="26" s="1"/>
  <c r="M1137" i="26" a="1"/>
  <c r="M1137" i="26" s="1"/>
  <c r="M1154" i="26" a="1"/>
  <c r="M1154" i="26" s="1"/>
  <c r="M1157" i="26" a="1"/>
  <c r="M1157" i="26" s="1"/>
  <c r="M1164" i="26" a="1"/>
  <c r="M1164" i="26" s="1"/>
  <c r="M1167" i="26" a="1"/>
  <c r="M1167" i="26" s="1"/>
  <c r="M1174" i="26" a="1"/>
  <c r="M1174" i="26" s="1"/>
  <c r="M1177" i="26" a="1"/>
  <c r="M1177" i="26" s="1"/>
  <c r="M1196" i="26" a="1"/>
  <c r="M1196" i="26" s="1"/>
  <c r="M1202" i="26" a="1"/>
  <c r="M1202" i="26" s="1"/>
  <c r="M1205" i="26" a="1"/>
  <c r="M1205" i="26" s="1"/>
  <c r="M1224" i="26" a="1"/>
  <c r="M1224" i="26" s="1"/>
  <c r="M1227" i="26" a="1"/>
  <c r="M1227" i="26" s="1"/>
  <c r="M1230" i="26" a="1"/>
  <c r="M1230" i="26" s="1"/>
  <c r="M1233" i="26" a="1"/>
  <c r="M1233" i="26" s="1"/>
  <c r="M1236" i="26" a="1"/>
  <c r="M1236" i="26" s="1"/>
  <c r="M1258" i="26" a="1"/>
  <c r="M1258" i="26" s="1"/>
  <c r="M1261" i="26" a="1"/>
  <c r="M1261" i="26" s="1"/>
  <c r="M1271" i="26" a="1"/>
  <c r="M1271" i="26" s="1"/>
  <c r="M1280" i="26" a="1"/>
  <c r="M1280" i="26" s="1"/>
  <c r="M1283" i="26" a="1"/>
  <c r="M1283" i="26" s="1"/>
  <c r="M1302" i="26" a="1"/>
  <c r="M1302" i="26" s="1"/>
  <c r="M1305" i="26" a="1"/>
  <c r="M1305" i="26" s="1"/>
  <c r="M1311" i="26" a="1"/>
  <c r="M1311" i="26" s="1"/>
  <c r="M1324" i="26" a="1"/>
  <c r="M1324" i="26" s="1"/>
  <c r="M1330" i="26" a="1"/>
  <c r="M1330" i="26" s="1"/>
  <c r="M1333" i="26" a="1"/>
  <c r="M1333" i="26" s="1"/>
  <c r="M1352" i="26" a="1"/>
  <c r="M1352" i="26" s="1"/>
  <c r="M1362" i="26" a="1"/>
  <c r="M1362" i="26" s="1"/>
  <c r="M1057" i="26" a="1"/>
  <c r="M1057" i="26" s="1"/>
  <c r="M1098" i="26" a="1"/>
  <c r="M1098" i="26" s="1"/>
  <c r="M1131" i="26" a="1"/>
  <c r="M1131" i="26" s="1"/>
  <c r="M1151" i="26" a="1"/>
  <c r="M1151" i="26" s="1"/>
  <c r="M1171" i="26" a="1"/>
  <c r="M1171" i="26" s="1"/>
  <c r="M1184" i="26" a="1"/>
  <c r="M1184" i="26" s="1"/>
  <c r="M1187" i="26" a="1"/>
  <c r="M1187" i="26" s="1"/>
  <c r="M1190" i="26" a="1"/>
  <c r="M1190" i="26" s="1"/>
  <c r="M1193" i="26" a="1"/>
  <c r="M1193" i="26" s="1"/>
  <c r="M1199" i="26" a="1"/>
  <c r="M1199" i="26" s="1"/>
  <c r="M1212" i="26" a="1"/>
  <c r="M1212" i="26" s="1"/>
  <c r="M1218" i="26" a="1"/>
  <c r="M1218" i="26" s="1"/>
  <c r="M1221" i="26" a="1"/>
  <c r="M1221" i="26" s="1"/>
  <c r="M1240" i="26" a="1"/>
  <c r="M1240" i="26" s="1"/>
  <c r="M1243" i="26" a="1"/>
  <c r="M1243" i="26" s="1"/>
  <c r="M1246" i="26" a="1"/>
  <c r="M1246" i="26" s="1"/>
  <c r="M1249" i="26" a="1"/>
  <c r="M1249" i="26" s="1"/>
  <c r="M1252" i="26" a="1"/>
  <c r="M1252" i="26" s="1"/>
  <c r="M1274" i="26" a="1"/>
  <c r="M1274" i="26" s="1"/>
  <c r="M1277" i="26" a="1"/>
  <c r="M1277" i="26" s="1"/>
  <c r="M1287" i="26" a="1"/>
  <c r="M1287" i="26" s="1"/>
  <c r="M1296" i="26" a="1"/>
  <c r="M1296" i="26" s="1"/>
  <c r="M1299" i="26" a="1"/>
  <c r="M1299" i="26" s="1"/>
  <c r="M1318" i="26" a="1"/>
  <c r="M1318" i="26" s="1"/>
  <c r="M1321" i="26" a="1"/>
  <c r="M1321" i="26" s="1"/>
  <c r="M1327" i="26" a="1"/>
  <c r="M1327" i="26" s="1"/>
  <c r="M1340" i="26" a="1"/>
  <c r="M1340" i="26" s="1"/>
  <c r="M1346" i="26" a="1"/>
  <c r="M1346" i="26" s="1"/>
  <c r="M1349" i="26" a="1"/>
  <c r="M1349" i="26" s="1"/>
  <c r="M1356" i="26" a="1"/>
  <c r="M1356" i="26" s="1"/>
  <c r="M1359" i="26" a="1"/>
  <c r="M1359" i="26" s="1"/>
  <c r="M1366" i="26" a="1"/>
  <c r="M1366" i="26" s="1"/>
  <c r="M1369" i="26" a="1"/>
  <c r="M1369" i="26" s="1"/>
  <c r="M1376" i="26" a="1"/>
  <c r="M1376" i="26" s="1"/>
  <c r="M1383" i="26" a="1"/>
  <c r="M1383" i="26" s="1"/>
  <c r="M1386" i="26" a="1"/>
  <c r="M1386" i="26" s="1"/>
  <c r="M1060" i="26" a="1"/>
  <c r="M1060" i="26" s="1"/>
  <c r="M1122" i="26" a="1"/>
  <c r="M1122" i="26" s="1"/>
  <c r="M1158" i="26" a="1"/>
  <c r="M1158" i="26" s="1"/>
  <c r="M1161" i="26" a="1"/>
  <c r="M1161" i="26" s="1"/>
  <c r="M1168" i="26" a="1"/>
  <c r="M1168" i="26" s="1"/>
  <c r="M1175" i="26" a="1"/>
  <c r="M1175" i="26" s="1"/>
  <c r="M1181" i="26" a="1"/>
  <c r="M1181" i="26" s="1"/>
  <c r="M1206" i="26" a="1"/>
  <c r="M1206" i="26" s="1"/>
  <c r="M1209" i="26" a="1"/>
  <c r="M1209" i="26" s="1"/>
  <c r="M1215" i="26" a="1"/>
  <c r="M1215" i="26" s="1"/>
  <c r="M1228" i="26" a="1"/>
  <c r="M1228" i="26" s="1"/>
  <c r="M1234" i="26" a="1"/>
  <c r="M1234" i="26" s="1"/>
  <c r="M1237" i="26" a="1"/>
  <c r="M1237" i="26" s="1"/>
  <c r="M1256" i="26" a="1"/>
  <c r="M1256" i="26" s="1"/>
  <c r="M1259" i="26" a="1"/>
  <c r="M1259" i="26" s="1"/>
  <c r="M1262" i="26" a="1"/>
  <c r="M1262" i="26" s="1"/>
  <c r="M1265" i="26" a="1"/>
  <c r="M1265" i="26" s="1"/>
  <c r="M1268" i="26" a="1"/>
  <c r="M1268" i="26" s="1"/>
  <c r="M1290" i="26" a="1"/>
  <c r="M1290" i="26" s="1"/>
  <c r="M1293" i="26" a="1"/>
  <c r="M1293" i="26" s="1"/>
  <c r="M1303" i="26" a="1"/>
  <c r="M1303" i="26" s="1"/>
  <c r="M1312" i="26" a="1"/>
  <c r="M1312" i="26" s="1"/>
  <c r="M1315" i="26" a="1"/>
  <c r="M1315" i="26" s="1"/>
  <c r="M1334" i="26" a="1"/>
  <c r="M1334" i="26" s="1"/>
  <c r="M1337" i="26" a="1"/>
  <c r="M1337" i="26" s="1"/>
  <c r="M1343" i="26" a="1"/>
  <c r="M1343" i="26" s="1"/>
  <c r="M1363" i="26" a="1"/>
  <c r="M1363" i="26" s="1"/>
  <c r="M1389" i="26" a="1"/>
  <c r="M1389" i="26" s="1"/>
  <c r="M1063" i="26" a="1"/>
  <c r="M1063" i="26" s="1"/>
  <c r="M1140" i="26" a="1"/>
  <c r="M1140" i="26" s="1"/>
  <c r="M1155" i="26" a="1"/>
  <c r="M1155" i="26" s="1"/>
  <c r="M1165" i="26" a="1"/>
  <c r="M1165" i="26" s="1"/>
  <c r="M1178" i="26" a="1"/>
  <c r="M1178" i="26" s="1"/>
  <c r="M1191" i="26" a="1"/>
  <c r="M1191" i="26" s="1"/>
  <c r="M1200" i="26" a="1"/>
  <c r="M1200" i="26" s="1"/>
  <c r="M1203" i="26" a="1"/>
  <c r="M1203" i="26" s="1"/>
  <c r="M1222" i="26" a="1"/>
  <c r="M1222" i="26" s="1"/>
  <c r="M1225" i="26" a="1"/>
  <c r="M1225" i="26" s="1"/>
  <c r="M1231" i="26" a="1"/>
  <c r="M1231" i="26" s="1"/>
  <c r="M1244" i="26" a="1"/>
  <c r="M1244" i="26" s="1"/>
  <c r="M1250" i="26" a="1"/>
  <c r="M1250" i="26" s="1"/>
  <c r="M1253" i="26" a="1"/>
  <c r="M1253" i="26" s="1"/>
  <c r="M1272" i="26" a="1"/>
  <c r="M1272" i="26" s="1"/>
  <c r="M1275" i="26" a="1"/>
  <c r="M1275" i="26" s="1"/>
  <c r="M1278" i="26" a="1"/>
  <c r="M1278" i="26" s="1"/>
  <c r="M1281" i="26" a="1"/>
  <c r="M1281" i="26" s="1"/>
  <c r="M1284" i="26" a="1"/>
  <c r="M1284" i="26" s="1"/>
  <c r="M1306" i="26" a="1"/>
  <c r="M1306" i="26" s="1"/>
  <c r="M1309" i="26" a="1"/>
  <c r="M1309" i="26" s="1"/>
  <c r="M1319" i="26" a="1"/>
  <c r="M1319" i="26" s="1"/>
  <c r="M1328" i="26" a="1"/>
  <c r="M1328" i="26" s="1"/>
  <c r="M1331" i="26" a="1"/>
  <c r="M1331" i="26" s="1"/>
  <c r="M1066" i="26" a="1"/>
  <c r="M1066" i="26" s="1"/>
  <c r="M1103" i="26" a="1"/>
  <c r="M1103" i="26" s="1"/>
  <c r="M1134" i="26" a="1"/>
  <c r="M1134" i="26" s="1"/>
  <c r="M1152" i="26" a="1"/>
  <c r="M1152" i="26" s="1"/>
  <c r="M1162" i="26" a="1"/>
  <c r="M1162" i="26" s="1"/>
  <c r="M1172" i="26" a="1"/>
  <c r="M1172" i="26" s="1"/>
  <c r="M1185" i="26" a="1"/>
  <c r="M1185" i="26" s="1"/>
  <c r="M1188" i="26" a="1"/>
  <c r="M1188" i="26" s="1"/>
  <c r="M1194" i="26" a="1"/>
  <c r="M1194" i="26" s="1"/>
  <c r="M1197" i="26" a="1"/>
  <c r="M1197" i="26" s="1"/>
  <c r="M1207" i="26" a="1"/>
  <c r="M1207" i="26" s="1"/>
  <c r="M1216" i="26" a="1"/>
  <c r="M1216" i="26" s="1"/>
  <c r="M1219" i="26" a="1"/>
  <c r="M1219" i="26" s="1"/>
  <c r="M1238" i="26" a="1"/>
  <c r="M1238" i="26" s="1"/>
  <c r="M1241" i="26" a="1"/>
  <c r="M1241" i="26" s="1"/>
  <c r="M1247" i="26" a="1"/>
  <c r="M1247" i="26" s="1"/>
  <c r="M1260" i="26" a="1"/>
  <c r="M1260" i="26" s="1"/>
  <c r="M1266" i="26" a="1"/>
  <c r="M1266" i="26" s="1"/>
  <c r="M1269" i="26" a="1"/>
  <c r="M1269" i="26" s="1"/>
  <c r="M1288" i="26" a="1"/>
  <c r="M1288" i="26" s="1"/>
  <c r="M1291" i="26" a="1"/>
  <c r="M1291" i="26" s="1"/>
  <c r="M1069" i="26" a="1"/>
  <c r="M1069" i="26" s="1"/>
  <c r="M1092" i="26" a="1"/>
  <c r="M1092" i="26" s="1"/>
  <c r="M1114" i="26" a="1"/>
  <c r="M1114" i="26" s="1"/>
  <c r="M1125" i="26" a="1"/>
  <c r="M1125" i="26" s="1"/>
  <c r="M1143" i="26" a="1"/>
  <c r="M1143" i="26" s="1"/>
  <c r="M1156" i="26" a="1"/>
  <c r="M1156" i="26" s="1"/>
  <c r="M1166" i="26" a="1"/>
  <c r="M1166" i="26" s="1"/>
  <c r="M1169" i="26" a="1"/>
  <c r="M1169" i="26" s="1"/>
  <c r="M1176" i="26" a="1"/>
  <c r="M1176" i="26" s="1"/>
  <c r="M1210" i="26" a="1"/>
  <c r="M1210" i="26" s="1"/>
  <c r="M1213" i="26" a="1"/>
  <c r="M1213" i="26" s="1"/>
  <c r="M1223" i="26" a="1"/>
  <c r="M1223" i="26" s="1"/>
  <c r="M1232" i="26" a="1"/>
  <c r="M1232" i="26" s="1"/>
  <c r="M1235" i="26" a="1"/>
  <c r="M1235" i="26" s="1"/>
  <c r="M1254" i="26" a="1"/>
  <c r="M1254" i="26" s="1"/>
  <c r="M1257" i="26" a="1"/>
  <c r="M1257" i="26" s="1"/>
  <c r="M1263" i="26" a="1"/>
  <c r="M1263" i="26" s="1"/>
  <c r="M1276" i="26" a="1"/>
  <c r="M1276" i="26" s="1"/>
  <c r="M1282" i="26" a="1"/>
  <c r="M1282" i="26" s="1"/>
  <c r="M1285" i="26" a="1"/>
  <c r="M1285" i="26" s="1"/>
  <c r="M1304" i="26" a="1"/>
  <c r="M1304" i="26" s="1"/>
  <c r="M1307" i="26" a="1"/>
  <c r="M1307" i="26" s="1"/>
  <c r="M1310" i="26" a="1"/>
  <c r="M1310" i="26" s="1"/>
  <c r="M1313" i="26" a="1"/>
  <c r="M1313" i="26" s="1"/>
  <c r="M1294" i="26" a="1"/>
  <c r="M1294" i="26" s="1"/>
  <c r="M1316" i="26" a="1"/>
  <c r="M1316" i="26" s="1"/>
  <c r="M1338" i="26" a="1"/>
  <c r="M1338" i="26" s="1"/>
  <c r="M1347" i="26" a="1"/>
  <c r="M1347" i="26" s="1"/>
  <c r="M1364" i="26" a="1"/>
  <c r="M1364" i="26" s="1"/>
  <c r="M1390" i="26" a="1"/>
  <c r="M1390" i="26" s="1"/>
  <c r="M1394" i="26" a="1"/>
  <c r="M1394" i="26" s="1"/>
  <c r="M1402" i="26" a="1"/>
  <c r="M1402" i="26" s="1"/>
  <c r="M1416" i="26" a="1"/>
  <c r="M1416" i="26" s="1"/>
  <c r="M1419" i="26" a="1"/>
  <c r="M1419" i="26" s="1"/>
  <c r="M1422" i="26" a="1"/>
  <c r="M1422" i="26" s="1"/>
  <c r="M1429" i="26" a="1"/>
  <c r="M1429" i="26" s="1"/>
  <c r="M1432" i="26" a="1"/>
  <c r="M1432" i="26" s="1"/>
  <c r="M1435" i="26" a="1"/>
  <c r="M1435" i="26" s="1"/>
  <c r="M1438" i="26" a="1"/>
  <c r="M1438" i="26" s="1"/>
  <c r="M1453" i="26" a="1"/>
  <c r="M1453" i="26" s="1"/>
  <c r="M1459" i="26" a="1"/>
  <c r="M1459" i="26" s="1"/>
  <c r="M1465" i="26" a="1"/>
  <c r="M1465" i="26" s="1"/>
  <c r="M1468" i="26" a="1"/>
  <c r="M1468" i="26" s="1"/>
  <c r="M1471" i="26" a="1"/>
  <c r="M1471" i="26" s="1"/>
  <c r="M1474" i="26" a="1"/>
  <c r="M1474" i="26" s="1"/>
  <c r="M1477" i="26" a="1"/>
  <c r="M1477" i="26" s="1"/>
  <c r="M1480" i="26" a="1"/>
  <c r="M1480" i="26" s="1"/>
  <c r="M1526" i="26" a="1"/>
  <c r="M1526" i="26" s="1"/>
  <c r="M1532" i="26" a="1"/>
  <c r="M1532" i="26" s="1"/>
  <c r="M1535" i="26" a="1"/>
  <c r="M1535" i="26" s="1"/>
  <c r="M1549" i="26" a="1"/>
  <c r="M1549" i="26" s="1"/>
  <c r="M1558" i="26" a="1"/>
  <c r="M1558" i="26" s="1"/>
  <c r="M1564" i="26" a="1"/>
  <c r="M1564" i="26" s="1"/>
  <c r="M1567" i="26" a="1"/>
  <c r="M1567" i="26" s="1"/>
  <c r="M1578" i="26" a="1"/>
  <c r="M1578" i="26" s="1"/>
  <c r="M1586" i="26" a="1"/>
  <c r="M1586" i="26" s="1"/>
  <c r="M1600" i="26" a="1"/>
  <c r="M1600" i="26" s="1"/>
  <c r="M1605" i="26" a="1"/>
  <c r="M1605" i="26" s="1"/>
  <c r="M1608" i="26" a="1"/>
  <c r="M1608" i="26" s="1"/>
  <c r="M1613" i="26" a="1"/>
  <c r="M1613" i="26" s="1"/>
  <c r="M1619" i="26" a="1"/>
  <c r="M1619" i="26" s="1"/>
  <c r="M1627" i="26" a="1"/>
  <c r="M1627" i="26" s="1"/>
  <c r="M1297" i="26" a="1"/>
  <c r="M1297" i="26" s="1"/>
  <c r="M1367" i="26" a="1"/>
  <c r="M1367" i="26" s="1"/>
  <c r="M1374" i="26" a="1"/>
  <c r="M1374" i="26" s="1"/>
  <c r="M1381" i="26" a="1"/>
  <c r="M1381" i="26" s="1"/>
  <c r="M1395" i="26" a="1"/>
  <c r="M1395" i="26" s="1"/>
  <c r="M1399" i="26" a="1"/>
  <c r="M1399" i="26" s="1"/>
  <c r="M1406" i="26" a="1"/>
  <c r="M1406" i="26" s="1"/>
  <c r="M1413" i="26" a="1"/>
  <c r="M1413" i="26" s="1"/>
  <c r="M1426" i="26" a="1"/>
  <c r="M1426" i="26" s="1"/>
  <c r="M1445" i="26" a="1"/>
  <c r="M1445" i="26" s="1"/>
  <c r="M1448" i="26" a="1"/>
  <c r="M1448" i="26" s="1"/>
  <c r="M1456" i="26" a="1"/>
  <c r="M1456" i="26" s="1"/>
  <c r="M1462" i="26" a="1"/>
  <c r="M1462" i="26" s="1"/>
  <c r="M1484" i="26" a="1"/>
  <c r="M1484" i="26" s="1"/>
  <c r="M1488" i="26" a="1"/>
  <c r="M1488" i="26" s="1"/>
  <c r="M1492" i="26" a="1"/>
  <c r="M1492" i="26" s="1"/>
  <c r="M1496" i="26" a="1"/>
  <c r="M1496" i="26" s="1"/>
  <c r="M1500" i="26" a="1"/>
  <c r="M1500" i="26" s="1"/>
  <c r="M1504" i="26" a="1"/>
  <c r="M1504" i="26" s="1"/>
  <c r="M1508" i="26" a="1"/>
  <c r="M1508" i="26" s="1"/>
  <c r="M1512" i="26" a="1"/>
  <c r="M1512" i="26" s="1"/>
  <c r="M1516" i="26" a="1"/>
  <c r="M1516" i="26" s="1"/>
  <c r="M1520" i="26" a="1"/>
  <c r="M1520" i="26" s="1"/>
  <c r="M1529" i="26" a="1"/>
  <c r="M1529" i="26" s="1"/>
  <c r="M1538" i="26" a="1"/>
  <c r="M1538" i="26" s="1"/>
  <c r="M1544" i="26" a="1"/>
  <c r="M1544" i="26" s="1"/>
  <c r="M1547" i="26" a="1"/>
  <c r="M1547" i="26" s="1"/>
  <c r="M1561" i="26" a="1"/>
  <c r="M1561" i="26" s="1"/>
  <c r="M1570" i="26" a="1"/>
  <c r="M1570" i="26" s="1"/>
  <c r="M1584" i="26" a="1"/>
  <c r="M1584" i="26" s="1"/>
  <c r="M1589" i="26" a="1"/>
  <c r="M1589" i="26" s="1"/>
  <c r="M1592" i="26" a="1"/>
  <c r="M1592" i="26" s="1"/>
  <c r="M1597" i="26" a="1"/>
  <c r="M1597" i="26" s="1"/>
  <c r="M1603" i="26" a="1"/>
  <c r="M1603" i="26" s="1"/>
  <c r="M1611" i="26" a="1"/>
  <c r="M1611" i="26" s="1"/>
  <c r="M1622" i="26" a="1"/>
  <c r="M1622" i="26" s="1"/>
  <c r="M1300" i="26" a="1"/>
  <c r="M1300" i="26" s="1"/>
  <c r="M1350" i="26" a="1"/>
  <c r="M1350" i="26" s="1"/>
  <c r="M1357" i="26" a="1"/>
  <c r="M1357" i="26" s="1"/>
  <c r="M1387" i="26" a="1"/>
  <c r="M1387" i="26" s="1"/>
  <c r="M1391" i="26" a="1"/>
  <c r="M1391" i="26" s="1"/>
  <c r="M1403" i="26" a="1"/>
  <c r="M1403" i="26" s="1"/>
  <c r="M1410" i="26" a="1"/>
  <c r="M1410" i="26" s="1"/>
  <c r="M1420" i="26" a="1"/>
  <c r="M1420" i="26" s="1"/>
  <c r="M1423" i="26" a="1"/>
  <c r="M1423" i="26" s="1"/>
  <c r="M1430" i="26" a="1"/>
  <c r="M1430" i="26" s="1"/>
  <c r="M1436" i="26" a="1"/>
  <c r="M1436" i="26" s="1"/>
  <c r="M1439" i="26" a="1"/>
  <c r="M1439" i="26" s="1"/>
  <c r="M1442" i="26" a="1"/>
  <c r="M1442" i="26" s="1"/>
  <c r="M1451" i="26" a="1"/>
  <c r="M1451" i="26" s="1"/>
  <c r="M1475" i="26" a="1"/>
  <c r="M1475" i="26" s="1"/>
  <c r="M1481" i="26" a="1"/>
  <c r="M1481" i="26" s="1"/>
  <c r="M1524" i="26" a="1"/>
  <c r="M1524" i="26" s="1"/>
  <c r="M1527" i="26" a="1"/>
  <c r="M1527" i="26" s="1"/>
  <c r="M1541" i="26" a="1"/>
  <c r="M1541" i="26" s="1"/>
  <c r="M1550" i="26" a="1"/>
  <c r="M1550" i="26" s="1"/>
  <c r="M1556" i="26" a="1"/>
  <c r="M1556" i="26" s="1"/>
  <c r="M1559" i="26" a="1"/>
  <c r="M1559" i="26" s="1"/>
  <c r="M1573" i="26" a="1"/>
  <c r="M1573" i="26" s="1"/>
  <c r="M1576" i="26" a="1"/>
  <c r="M1576" i="26" s="1"/>
  <c r="M1581" i="26" a="1"/>
  <c r="M1581" i="26" s="1"/>
  <c r="M1587" i="26" a="1"/>
  <c r="M1587" i="26" s="1"/>
  <c r="M1595" i="26" a="1"/>
  <c r="M1595" i="26" s="1"/>
  <c r="M1606" i="26" a="1"/>
  <c r="M1606" i="26" s="1"/>
  <c r="M1614" i="26" a="1"/>
  <c r="M1614" i="26" s="1"/>
  <c r="M1633" i="26" a="1"/>
  <c r="M1633" i="26" s="1"/>
  <c r="M1636" i="26" a="1"/>
  <c r="M1636" i="26" s="1"/>
  <c r="M1641" i="26" a="1"/>
  <c r="M1641" i="26" s="1"/>
  <c r="M1644" i="26" a="1"/>
  <c r="M1644" i="26" s="1"/>
  <c r="M1647" i="26" a="1"/>
  <c r="M1647" i="26" s="1"/>
  <c r="M1322" i="26" a="1"/>
  <c r="M1322" i="26" s="1"/>
  <c r="M1341" i="26" a="1"/>
  <c r="M1341" i="26" s="1"/>
  <c r="M1360" i="26" a="1"/>
  <c r="M1360" i="26" s="1"/>
  <c r="M1377" i="26" a="1"/>
  <c r="M1377" i="26" s="1"/>
  <c r="M1392" i="26" a="1"/>
  <c r="M1392" i="26" s="1"/>
  <c r="M1407" i="26" a="1"/>
  <c r="M1407" i="26" s="1"/>
  <c r="M1414" i="26" a="1"/>
  <c r="M1414" i="26" s="1"/>
  <c r="M1417" i="26" a="1"/>
  <c r="M1417" i="26" s="1"/>
  <c r="M1427" i="26" a="1"/>
  <c r="M1427" i="26" s="1"/>
  <c r="M1433" i="26" a="1"/>
  <c r="M1433" i="26" s="1"/>
  <c r="M1446" i="26" a="1"/>
  <c r="M1446" i="26" s="1"/>
  <c r="M1454" i="26" a="1"/>
  <c r="M1454" i="26" s="1"/>
  <c r="M1457" i="26" a="1"/>
  <c r="M1457" i="26" s="1"/>
  <c r="M1460" i="26" a="1"/>
  <c r="M1460" i="26" s="1"/>
  <c r="M1463" i="26" a="1"/>
  <c r="M1463" i="26" s="1"/>
  <c r="M1466" i="26" a="1"/>
  <c r="M1466" i="26" s="1"/>
  <c r="M1469" i="26" a="1"/>
  <c r="M1469" i="26" s="1"/>
  <c r="M1472" i="26" a="1"/>
  <c r="M1472" i="26" s="1"/>
  <c r="M1478" i="26" a="1"/>
  <c r="M1478" i="26" s="1"/>
  <c r="M1485" i="26" a="1"/>
  <c r="M1485" i="26" s="1"/>
  <c r="M1489" i="26" a="1"/>
  <c r="M1489" i="26" s="1"/>
  <c r="M1493" i="26" a="1"/>
  <c r="M1493" i="26" s="1"/>
  <c r="M1497" i="26" a="1"/>
  <c r="M1497" i="26" s="1"/>
  <c r="M1501" i="26" a="1"/>
  <c r="M1501" i="26" s="1"/>
  <c r="M1505" i="26" a="1"/>
  <c r="M1505" i="26" s="1"/>
  <c r="M1509" i="26" a="1"/>
  <c r="M1509" i="26" s="1"/>
  <c r="M1513" i="26" a="1"/>
  <c r="M1513" i="26" s="1"/>
  <c r="M1517" i="26" a="1"/>
  <c r="M1517" i="26" s="1"/>
  <c r="M1521" i="26" a="1"/>
  <c r="M1521" i="26" s="1"/>
  <c r="M1530" i="26" a="1"/>
  <c r="M1530" i="26" s="1"/>
  <c r="M1536" i="26" a="1"/>
  <c r="M1536" i="26" s="1"/>
  <c r="M1539" i="26" a="1"/>
  <c r="M1539" i="26" s="1"/>
  <c r="M1553" i="26" a="1"/>
  <c r="M1553" i="26" s="1"/>
  <c r="M1562" i="26" a="1"/>
  <c r="M1562" i="26" s="1"/>
  <c r="M1568" i="26" a="1"/>
  <c r="M1568" i="26" s="1"/>
  <c r="M1571" i="26" a="1"/>
  <c r="M1571" i="26" s="1"/>
  <c r="M1579" i="26" a="1"/>
  <c r="M1579" i="26" s="1"/>
  <c r="M1590" i="26" a="1"/>
  <c r="M1590" i="26" s="1"/>
  <c r="M1598" i="26" a="1"/>
  <c r="M1598" i="26" s="1"/>
  <c r="M1617" i="26" a="1"/>
  <c r="M1617" i="26" s="1"/>
  <c r="M1620" i="26" a="1"/>
  <c r="M1620" i="26" s="1"/>
  <c r="M1625" i="26" a="1"/>
  <c r="M1625" i="26" s="1"/>
  <c r="M1628" i="26" a="1"/>
  <c r="M1628" i="26" s="1"/>
  <c r="M1631" i="26" a="1"/>
  <c r="M1631" i="26" s="1"/>
  <c r="M1639" i="26" a="1"/>
  <c r="M1639" i="26" s="1"/>
  <c r="M1335" i="26" a="1"/>
  <c r="M1335" i="26" s="1"/>
  <c r="M1351" i="26" a="1"/>
  <c r="M1351" i="26" s="1"/>
  <c r="M1370" i="26" a="1"/>
  <c r="M1370" i="26" s="1"/>
  <c r="M1388" i="26" a="1"/>
  <c r="M1388" i="26" s="1"/>
  <c r="M1396" i="26" a="1"/>
  <c r="M1396" i="26" s="1"/>
  <c r="M1400" i="26" a="1"/>
  <c r="M1400" i="26" s="1"/>
  <c r="M1404" i="26" a="1"/>
  <c r="M1404" i="26" s="1"/>
  <c r="M1411" i="26" a="1"/>
  <c r="M1411" i="26" s="1"/>
  <c r="M1424" i="26" a="1"/>
  <c r="M1424" i="26" s="1"/>
  <c r="M1440" i="26" a="1"/>
  <c r="M1440" i="26" s="1"/>
  <c r="M1443" i="26" a="1"/>
  <c r="M1443" i="26" s="1"/>
  <c r="M1449" i="26" a="1"/>
  <c r="M1449" i="26" s="1"/>
  <c r="M1533" i="26" a="1"/>
  <c r="M1533" i="26" s="1"/>
  <c r="M1542" i="26" a="1"/>
  <c r="M1542" i="26" s="1"/>
  <c r="M1548" i="26" a="1"/>
  <c r="M1548" i="26" s="1"/>
  <c r="M1551" i="26" a="1"/>
  <c r="M1551" i="26" s="1"/>
  <c r="M1565" i="26" a="1"/>
  <c r="M1565" i="26" s="1"/>
  <c r="M1574" i="26" a="1"/>
  <c r="M1574" i="26" s="1"/>
  <c r="M1582" i="26" a="1"/>
  <c r="M1582" i="26" s="1"/>
  <c r="M1601" i="26" a="1"/>
  <c r="M1601" i="26" s="1"/>
  <c r="M1604" i="26" a="1"/>
  <c r="M1604" i="26" s="1"/>
  <c r="M1609" i="26" a="1"/>
  <c r="M1609" i="26" s="1"/>
  <c r="M1612" i="26" a="1"/>
  <c r="M1612" i="26" s="1"/>
  <c r="M1615" i="26" a="1"/>
  <c r="M1615" i="26" s="1"/>
  <c r="M1623" i="26" a="1"/>
  <c r="M1623" i="26" s="1"/>
  <c r="M1642" i="26" a="1"/>
  <c r="M1642" i="26" s="1"/>
  <c r="M1325" i="26" a="1"/>
  <c r="M1325" i="26" s="1"/>
  <c r="M1344" i="26" a="1"/>
  <c r="M1344" i="26" s="1"/>
  <c r="M1353" i="26" a="1"/>
  <c r="M1353" i="26" s="1"/>
  <c r="M1378" i="26" a="1"/>
  <c r="M1378" i="26" s="1"/>
  <c r="M1384" i="26" a="1"/>
  <c r="M1384" i="26" s="1"/>
  <c r="M1393" i="26" a="1"/>
  <c r="M1393" i="26" s="1"/>
  <c r="M1415" i="26" a="1"/>
  <c r="M1415" i="26" s="1"/>
  <c r="M1418" i="26" a="1"/>
  <c r="M1418" i="26" s="1"/>
  <c r="M1431" i="26" a="1"/>
  <c r="M1431" i="26" s="1"/>
  <c r="M1434" i="26" a="1"/>
  <c r="M1434" i="26" s="1"/>
  <c r="M1452" i="26" a="1"/>
  <c r="M1452" i="26" s="1"/>
  <c r="M1467" i="26" a="1"/>
  <c r="M1467" i="26" s="1"/>
  <c r="M1473" i="26" a="1"/>
  <c r="M1473" i="26" s="1"/>
  <c r="M1476" i="26" a="1"/>
  <c r="M1476" i="26" s="1"/>
  <c r="M1479" i="26" a="1"/>
  <c r="M1479" i="26" s="1"/>
  <c r="M1482" i="26" a="1"/>
  <c r="M1482" i="26" s="1"/>
  <c r="M1486" i="26" a="1"/>
  <c r="M1486" i="26" s="1"/>
  <c r="M1490" i="26" a="1"/>
  <c r="M1490" i="26" s="1"/>
  <c r="M1494" i="26" a="1"/>
  <c r="M1494" i="26" s="1"/>
  <c r="M1498" i="26" a="1"/>
  <c r="M1498" i="26" s="1"/>
  <c r="M1502" i="26" a="1"/>
  <c r="M1502" i="26" s="1"/>
  <c r="M1506" i="26" a="1"/>
  <c r="M1506" i="26" s="1"/>
  <c r="M1510" i="26" a="1"/>
  <c r="M1510" i="26" s="1"/>
  <c r="M1514" i="26" a="1"/>
  <c r="M1514" i="26" s="1"/>
  <c r="M1518" i="26" a="1"/>
  <c r="M1518" i="26" s="1"/>
  <c r="M1522" i="26" a="1"/>
  <c r="M1522" i="26" s="1"/>
  <c r="M1528" i="26" a="1"/>
  <c r="M1528" i="26" s="1"/>
  <c r="M1531" i="26" a="1"/>
  <c r="M1531" i="26" s="1"/>
  <c r="M1545" i="26" a="1"/>
  <c r="M1545" i="26" s="1"/>
  <c r="M1554" i="26" a="1"/>
  <c r="M1554" i="26" s="1"/>
  <c r="M1560" i="26" a="1"/>
  <c r="M1560" i="26" s="1"/>
  <c r="M1563" i="26" a="1"/>
  <c r="M1563" i="26" s="1"/>
  <c r="M1585" i="26" a="1"/>
  <c r="M1585" i="26" s="1"/>
  <c r="M1588" i="26" a="1"/>
  <c r="M1588" i="26" s="1"/>
  <c r="M1593" i="26" a="1"/>
  <c r="M1593" i="26" s="1"/>
  <c r="M1596" i="26" a="1"/>
  <c r="M1596" i="26" s="1"/>
  <c r="M1599" i="26" a="1"/>
  <c r="M1599" i="26" s="1"/>
  <c r="M1607" i="26" a="1"/>
  <c r="M1607" i="26" s="1"/>
  <c r="M1626" i="26" a="1"/>
  <c r="M1626" i="26" s="1"/>
  <c r="M1634" i="26" a="1"/>
  <c r="M1634" i="26" s="1"/>
  <c r="M1648" i="26" a="1"/>
  <c r="M1648" i="26" s="1"/>
  <c r="M1653" i="26" a="1"/>
  <c r="M1653" i="26" s="1"/>
  <c r="M1656" i="26" a="1"/>
  <c r="M1656" i="26" s="1"/>
  <c r="M1371" i="26" a="1"/>
  <c r="M1371" i="26" s="1"/>
  <c r="M1379" i="26" a="1"/>
  <c r="M1379" i="26" s="1"/>
  <c r="M1397" i="26" a="1"/>
  <c r="M1397" i="26" s="1"/>
  <c r="M1421" i="26" a="1"/>
  <c r="M1421" i="26" s="1"/>
  <c r="M1428" i="26" a="1"/>
  <c r="M1428" i="26" s="1"/>
  <c r="M1437" i="26" a="1"/>
  <c r="M1437" i="26" s="1"/>
  <c r="M1447" i="26" a="1"/>
  <c r="M1447" i="26" s="1"/>
  <c r="M1455" i="26" a="1"/>
  <c r="M1455" i="26" s="1"/>
  <c r="M1458" i="26" a="1"/>
  <c r="M1458" i="26" s="1"/>
  <c r="M1461" i="26" a="1"/>
  <c r="M1461" i="26" s="1"/>
  <c r="M1464" i="26" a="1"/>
  <c r="M1464" i="26" s="1"/>
  <c r="M1470" i="26" a="1"/>
  <c r="M1470" i="26" s="1"/>
  <c r="M1525" i="26" a="1"/>
  <c r="M1525" i="26" s="1"/>
  <c r="M1534" i="26" a="1"/>
  <c r="M1534" i="26" s="1"/>
  <c r="M1540" i="26" a="1"/>
  <c r="M1540" i="26" s="1"/>
  <c r="M1543" i="26" a="1"/>
  <c r="M1543" i="26" s="1"/>
  <c r="M1557" i="26" a="1"/>
  <c r="M1557" i="26" s="1"/>
  <c r="M1566" i="26" a="1"/>
  <c r="M1566" i="26" s="1"/>
  <c r="M1572" i="26" a="1"/>
  <c r="M1572" i="26" s="1"/>
  <c r="M1577" i="26" a="1"/>
  <c r="M1577" i="26" s="1"/>
  <c r="M1580" i="26" a="1"/>
  <c r="M1580" i="26" s="1"/>
  <c r="M1583" i="26" a="1"/>
  <c r="M1583" i="26" s="1"/>
  <c r="M1591" i="26" a="1"/>
  <c r="M1591" i="26" s="1"/>
  <c r="M1610" i="26" a="1"/>
  <c r="M1610" i="26" s="1"/>
  <c r="M1618" i="26" a="1"/>
  <c r="M1618" i="26" s="1"/>
  <c r="M1354" i="26" a="1"/>
  <c r="M1354" i="26" s="1"/>
  <c r="M1373" i="26" a="1"/>
  <c r="M1373" i="26" s="1"/>
  <c r="M1380" i="26" a="1"/>
  <c r="M1380" i="26" s="1"/>
  <c r="M1405" i="26" a="1"/>
  <c r="M1405" i="26" s="1"/>
  <c r="M1409" i="26" a="1"/>
  <c r="M1409" i="26" s="1"/>
  <c r="M1412" i="26" a="1"/>
  <c r="M1412" i="26" s="1"/>
  <c r="M1425" i="26" a="1"/>
  <c r="M1425" i="26" s="1"/>
  <c r="M1441" i="26" a="1"/>
  <c r="M1441" i="26" s="1"/>
  <c r="M1444" i="26" a="1"/>
  <c r="M1444" i="26" s="1"/>
  <c r="M1450" i="26" a="1"/>
  <c r="M1450" i="26" s="1"/>
  <c r="M1483" i="26" a="1"/>
  <c r="M1483" i="26" s="1"/>
  <c r="M1487" i="26" a="1"/>
  <c r="M1487" i="26" s="1"/>
  <c r="M1491" i="26" a="1"/>
  <c r="M1491" i="26" s="1"/>
  <c r="M1495" i="26" a="1"/>
  <c r="M1495" i="26" s="1"/>
  <c r="M1499" i="26" a="1"/>
  <c r="M1499" i="26" s="1"/>
  <c r="M1503" i="26" a="1"/>
  <c r="M1503" i="26" s="1"/>
  <c r="M1507" i="26" a="1"/>
  <c r="M1507" i="26" s="1"/>
  <c r="M1511" i="26" a="1"/>
  <c r="M1511" i="26" s="1"/>
  <c r="M1515" i="26" a="1"/>
  <c r="M1515" i="26" s="1"/>
  <c r="M1519" i="26" a="1"/>
  <c r="M1519" i="26" s="1"/>
  <c r="M1523" i="26" a="1"/>
  <c r="M1523" i="26" s="1"/>
  <c r="M1537" i="26" a="1"/>
  <c r="M1537" i="26" s="1"/>
  <c r="M1546" i="26" a="1"/>
  <c r="M1546" i="26" s="1"/>
  <c r="M1552" i="26" a="1"/>
  <c r="M1552" i="26" s="1"/>
  <c r="M1555" i="26" a="1"/>
  <c r="M1555" i="26" s="1"/>
  <c r="M1569" i="26" a="1"/>
  <c r="M1569" i="26" s="1"/>
  <c r="M1575" i="26" a="1"/>
  <c r="M1575" i="26" s="1"/>
  <c r="M1594" i="26" a="1"/>
  <c r="M1594" i="26" s="1"/>
  <c r="M1602" i="26" a="1"/>
  <c r="M1602" i="26" s="1"/>
  <c r="M1646" i="26" a="1"/>
  <c r="M1646" i="26" s="1"/>
  <c r="M1650" i="26" a="1"/>
  <c r="M1650" i="26" s="1"/>
  <c r="M1654" i="26" a="1"/>
  <c r="M1654" i="26" s="1"/>
  <c r="M1665" i="26" a="1"/>
  <c r="M1665" i="26" s="1"/>
  <c r="M1668" i="26" a="1"/>
  <c r="M1668" i="26" s="1"/>
  <c r="M1673" i="26" a="1"/>
  <c r="M1673" i="26" s="1"/>
  <c r="M1676" i="26" a="1"/>
  <c r="M1676" i="26" s="1"/>
  <c r="M1679" i="26" a="1"/>
  <c r="M1679" i="26" s="1"/>
  <c r="M1687" i="26" a="1"/>
  <c r="M1687" i="26" s="1"/>
  <c r="M1706" i="26" a="1"/>
  <c r="M1706" i="26" s="1"/>
  <c r="M1717" i="26" a="1"/>
  <c r="M1717" i="26" s="1"/>
  <c r="M1726" i="26" a="1"/>
  <c r="M1726" i="26" s="1"/>
  <c r="M1732" i="26" a="1"/>
  <c r="M1732" i="26" s="1"/>
  <c r="M1735" i="26" a="1"/>
  <c r="M1735" i="26" s="1"/>
  <c r="M1749" i="26" a="1"/>
  <c r="M1749" i="26" s="1"/>
  <c r="M1758" i="26" a="1"/>
  <c r="M1758" i="26" s="1"/>
  <c r="M1764" i="26" a="1"/>
  <c r="M1764" i="26" s="1"/>
  <c r="M1767" i="26" a="1"/>
  <c r="M1767" i="26" s="1"/>
  <c r="M1781" i="26" a="1"/>
  <c r="M1781" i="26" s="1"/>
  <c r="M1790" i="26" a="1"/>
  <c r="M1790" i="26" s="1"/>
  <c r="M1796" i="26" a="1"/>
  <c r="M1796" i="26" s="1"/>
  <c r="M1799" i="26" a="1"/>
  <c r="M1799" i="26" s="1"/>
  <c r="M1813" i="26" a="1"/>
  <c r="M1813" i="26" s="1"/>
  <c r="M1822" i="26" a="1"/>
  <c r="M1822" i="26" s="1"/>
  <c r="M1828" i="26" a="1"/>
  <c r="M1828" i="26" s="1"/>
  <c r="M1831" i="26" a="1"/>
  <c r="M1831" i="26" s="1"/>
  <c r="M1845" i="26" a="1"/>
  <c r="M1845" i="26" s="1"/>
  <c r="M1854" i="26" a="1"/>
  <c r="M1854" i="26" s="1"/>
  <c r="M1860" i="26" a="1"/>
  <c r="M1860" i="26" s="1"/>
  <c r="M1863" i="26" a="1"/>
  <c r="M1863" i="26" s="1"/>
  <c r="M1877" i="26" a="1"/>
  <c r="M1877" i="26" s="1"/>
  <c r="M1886" i="26" a="1"/>
  <c r="M1886" i="26" s="1"/>
  <c r="M1892" i="26" a="1"/>
  <c r="M1892" i="26" s="1"/>
  <c r="M1895" i="26" a="1"/>
  <c r="M1895" i="26" s="1"/>
  <c r="M1909" i="26" a="1"/>
  <c r="M1909" i="26" s="1"/>
  <c r="M1918" i="26" a="1"/>
  <c r="M1918" i="26" s="1"/>
  <c r="M1924" i="26" a="1"/>
  <c r="M1924" i="26" s="1"/>
  <c r="M1927" i="26" a="1"/>
  <c r="M1927" i="26" s="1"/>
  <c r="M1946" i="26" a="1"/>
  <c r="M1946" i="26" s="1"/>
  <c r="M1954" i="26" a="1"/>
  <c r="M1954" i="26" s="1"/>
  <c r="M1968" i="26" a="1"/>
  <c r="M1968" i="26" s="1"/>
  <c r="M1973" i="26" a="1"/>
  <c r="M1973" i="26" s="1"/>
  <c r="M1976" i="26" a="1"/>
  <c r="M1976" i="26" s="1"/>
  <c r="M1981" i="26" a="1"/>
  <c r="M1981" i="26" s="1"/>
  <c r="M1616" i="26" a="1"/>
  <c r="M1616" i="26" s="1"/>
  <c r="M1629" i="26" a="1"/>
  <c r="M1629" i="26" s="1"/>
  <c r="M1651" i="26" a="1"/>
  <c r="M1651" i="26" s="1"/>
  <c r="M1657" i="26" a="1"/>
  <c r="M1657" i="26" s="1"/>
  <c r="M1660" i="26" a="1"/>
  <c r="M1660" i="26" s="1"/>
  <c r="M1663" i="26" a="1"/>
  <c r="M1663" i="26" s="1"/>
  <c r="M1671" i="26" a="1"/>
  <c r="M1671" i="26" s="1"/>
  <c r="M1690" i="26" a="1"/>
  <c r="M1690" i="26" s="1"/>
  <c r="M1698" i="26" a="1"/>
  <c r="M1698" i="26" s="1"/>
  <c r="M1712" i="26" a="1"/>
  <c r="M1712" i="26" s="1"/>
  <c r="M1715" i="26" a="1"/>
  <c r="M1715" i="26" s="1"/>
  <c r="M1729" i="26" a="1"/>
  <c r="M1729" i="26" s="1"/>
  <c r="M1738" i="26" a="1"/>
  <c r="M1738" i="26" s="1"/>
  <c r="M1744" i="26" a="1"/>
  <c r="M1744" i="26" s="1"/>
  <c r="M1747" i="26" a="1"/>
  <c r="M1747" i="26" s="1"/>
  <c r="M1761" i="26" a="1"/>
  <c r="M1761" i="26" s="1"/>
  <c r="M1770" i="26" a="1"/>
  <c r="M1770" i="26" s="1"/>
  <c r="M1776" i="26" a="1"/>
  <c r="M1776" i="26" s="1"/>
  <c r="M1779" i="26" a="1"/>
  <c r="M1779" i="26" s="1"/>
  <c r="M1793" i="26" a="1"/>
  <c r="M1793" i="26" s="1"/>
  <c r="M1802" i="26" a="1"/>
  <c r="M1802" i="26" s="1"/>
  <c r="M1808" i="26" a="1"/>
  <c r="M1808" i="26" s="1"/>
  <c r="M1811" i="26" a="1"/>
  <c r="M1811" i="26" s="1"/>
  <c r="M1825" i="26" a="1"/>
  <c r="M1825" i="26" s="1"/>
  <c r="M1834" i="26" a="1"/>
  <c r="M1834" i="26" s="1"/>
  <c r="M1840" i="26" a="1"/>
  <c r="M1840" i="26" s="1"/>
  <c r="M1843" i="26" a="1"/>
  <c r="M1843" i="26" s="1"/>
  <c r="M1857" i="26" a="1"/>
  <c r="M1857" i="26" s="1"/>
  <c r="M1866" i="26" a="1"/>
  <c r="M1866" i="26" s="1"/>
  <c r="M1872" i="26" a="1"/>
  <c r="M1872" i="26" s="1"/>
  <c r="M1875" i="26" a="1"/>
  <c r="M1875" i="26" s="1"/>
  <c r="M1889" i="26" a="1"/>
  <c r="M1889" i="26" s="1"/>
  <c r="M1898" i="26" a="1"/>
  <c r="M1898" i="26" s="1"/>
  <c r="M1904" i="26" a="1"/>
  <c r="M1904" i="26" s="1"/>
  <c r="M1907" i="26" a="1"/>
  <c r="M1907" i="26" s="1"/>
  <c r="M1921" i="26" a="1"/>
  <c r="M1921" i="26" s="1"/>
  <c r="M1930" i="26" a="1"/>
  <c r="M1930" i="26" s="1"/>
  <c r="M1938" i="26" a="1"/>
  <c r="M1938" i="26" s="1"/>
  <c r="M1952" i="26" a="1"/>
  <c r="M1952" i="26" s="1"/>
  <c r="M1957" i="26" a="1"/>
  <c r="M1957" i="26" s="1"/>
  <c r="M1960" i="26" a="1"/>
  <c r="M1960" i="26" s="1"/>
  <c r="M1965" i="26" a="1"/>
  <c r="M1965" i="26" s="1"/>
  <c r="M1971" i="26" a="1"/>
  <c r="M1971" i="26" s="1"/>
  <c r="M1979" i="26" a="1"/>
  <c r="M1979" i="26" s="1"/>
  <c r="M1990" i="26" a="1"/>
  <c r="M1990" i="26" s="1"/>
  <c r="M1998" i="26" a="1"/>
  <c r="M1998" i="26" s="1"/>
  <c r="M1630" i="26" a="1"/>
  <c r="M1630" i="26" s="1"/>
  <c r="M1637" i="26" a="1"/>
  <c r="M1637" i="26" s="1"/>
  <c r="M1674" i="26" a="1"/>
  <c r="M1674" i="26" s="1"/>
  <c r="M1682" i="26" a="1"/>
  <c r="M1682" i="26" s="1"/>
  <c r="M1696" i="26" a="1"/>
  <c r="M1696" i="26" s="1"/>
  <c r="M1701" i="26" a="1"/>
  <c r="M1701" i="26" s="1"/>
  <c r="M1704" i="26" a="1"/>
  <c r="M1704" i="26" s="1"/>
  <c r="M1709" i="26" a="1"/>
  <c r="M1709" i="26" s="1"/>
  <c r="M1718" i="26" a="1"/>
  <c r="M1718" i="26" s="1"/>
  <c r="M1724" i="26" a="1"/>
  <c r="M1724" i="26" s="1"/>
  <c r="M1727" i="26" a="1"/>
  <c r="M1727" i="26" s="1"/>
  <c r="M1741" i="26" a="1"/>
  <c r="M1741" i="26" s="1"/>
  <c r="M1750" i="26" a="1"/>
  <c r="M1750" i="26" s="1"/>
  <c r="M1756" i="26" a="1"/>
  <c r="M1756" i="26" s="1"/>
  <c r="M1759" i="26" a="1"/>
  <c r="M1759" i="26" s="1"/>
  <c r="M1773" i="26" a="1"/>
  <c r="M1773" i="26" s="1"/>
  <c r="M1782" i="26" a="1"/>
  <c r="M1782" i="26" s="1"/>
  <c r="M1788" i="26" a="1"/>
  <c r="M1788" i="26" s="1"/>
  <c r="M1791" i="26" a="1"/>
  <c r="M1791" i="26" s="1"/>
  <c r="M1805" i="26" a="1"/>
  <c r="M1805" i="26" s="1"/>
  <c r="M1814" i="26" a="1"/>
  <c r="M1814" i="26" s="1"/>
  <c r="M1820" i="26" a="1"/>
  <c r="M1820" i="26" s="1"/>
  <c r="M1823" i="26" a="1"/>
  <c r="M1823" i="26" s="1"/>
  <c r="M1837" i="26" a="1"/>
  <c r="M1837" i="26" s="1"/>
  <c r="M1846" i="26" a="1"/>
  <c r="M1846" i="26" s="1"/>
  <c r="M1852" i="26" a="1"/>
  <c r="M1852" i="26" s="1"/>
  <c r="M1855" i="26" a="1"/>
  <c r="M1855" i="26" s="1"/>
  <c r="M1869" i="26" a="1"/>
  <c r="M1869" i="26" s="1"/>
  <c r="M1878" i="26" a="1"/>
  <c r="M1878" i="26" s="1"/>
  <c r="M1884" i="26" a="1"/>
  <c r="M1884" i="26" s="1"/>
  <c r="M1887" i="26" a="1"/>
  <c r="M1887" i="26" s="1"/>
  <c r="M1901" i="26" a="1"/>
  <c r="M1901" i="26" s="1"/>
  <c r="M1910" i="26" a="1"/>
  <c r="M1910" i="26" s="1"/>
  <c r="M1916" i="26" a="1"/>
  <c r="M1916" i="26" s="1"/>
  <c r="M1919" i="26" a="1"/>
  <c r="M1919" i="26" s="1"/>
  <c r="M1936" i="26" a="1"/>
  <c r="M1936" i="26" s="1"/>
  <c r="M1941" i="26" a="1"/>
  <c r="M1941" i="26" s="1"/>
  <c r="M1944" i="26" a="1"/>
  <c r="M1944" i="26" s="1"/>
  <c r="M1949" i="26" a="1"/>
  <c r="M1949" i="26" s="1"/>
  <c r="M1955" i="26" a="1"/>
  <c r="M1955" i="26" s="1"/>
  <c r="M1963" i="26" a="1"/>
  <c r="M1963" i="26" s="1"/>
  <c r="M1974" i="26" a="1"/>
  <c r="M1974" i="26" s="1"/>
  <c r="M1982" i="26" a="1"/>
  <c r="M1982" i="26" s="1"/>
  <c r="M2001" i="26" a="1"/>
  <c r="M2001" i="26" s="1"/>
  <c r="M1621" i="26" a="1"/>
  <c r="M1621" i="26" s="1"/>
  <c r="M1632" i="26" a="1"/>
  <c r="M1632" i="26" s="1"/>
  <c r="M1643" i="26" a="1"/>
  <c r="M1643" i="26" s="1"/>
  <c r="M1655" i="26" a="1"/>
  <c r="M1655" i="26" s="1"/>
  <c r="M1658" i="26" a="1"/>
  <c r="M1658" i="26" s="1"/>
  <c r="M1666" i="26" a="1"/>
  <c r="M1666" i="26" s="1"/>
  <c r="M1680" i="26" a="1"/>
  <c r="M1680" i="26" s="1"/>
  <c r="M1685" i="26" a="1"/>
  <c r="M1685" i="26" s="1"/>
  <c r="M1688" i="26" a="1"/>
  <c r="M1688" i="26" s="1"/>
  <c r="M1693" i="26" a="1"/>
  <c r="M1693" i="26" s="1"/>
  <c r="M1699" i="26" a="1"/>
  <c r="M1699" i="26" s="1"/>
  <c r="M1707" i="26" a="1"/>
  <c r="M1707" i="26" s="1"/>
  <c r="M1721" i="26" a="1"/>
  <c r="M1721" i="26" s="1"/>
  <c r="M1730" i="26" a="1"/>
  <c r="M1730" i="26" s="1"/>
  <c r="M1736" i="26" a="1"/>
  <c r="M1736" i="26" s="1"/>
  <c r="M1739" i="26" a="1"/>
  <c r="M1739" i="26" s="1"/>
  <c r="M1753" i="26" a="1"/>
  <c r="M1753" i="26" s="1"/>
  <c r="M1762" i="26" a="1"/>
  <c r="M1762" i="26" s="1"/>
  <c r="M1768" i="26" a="1"/>
  <c r="M1768" i="26" s="1"/>
  <c r="M1771" i="26" a="1"/>
  <c r="M1771" i="26" s="1"/>
  <c r="M1785" i="26" a="1"/>
  <c r="M1785" i="26" s="1"/>
  <c r="M1794" i="26" a="1"/>
  <c r="M1794" i="26" s="1"/>
  <c r="M1800" i="26" a="1"/>
  <c r="M1800" i="26" s="1"/>
  <c r="M1803" i="26" a="1"/>
  <c r="M1803" i="26" s="1"/>
  <c r="M1817" i="26" a="1"/>
  <c r="M1817" i="26" s="1"/>
  <c r="M1826" i="26" a="1"/>
  <c r="M1826" i="26" s="1"/>
  <c r="M1832" i="26" a="1"/>
  <c r="M1832" i="26" s="1"/>
  <c r="M1835" i="26" a="1"/>
  <c r="M1835" i="26" s="1"/>
  <c r="M1849" i="26" a="1"/>
  <c r="M1849" i="26" s="1"/>
  <c r="M1858" i="26" a="1"/>
  <c r="M1858" i="26" s="1"/>
  <c r="M1864" i="26" a="1"/>
  <c r="M1864" i="26" s="1"/>
  <c r="M1867" i="26" a="1"/>
  <c r="M1867" i="26" s="1"/>
  <c r="M1881" i="26" a="1"/>
  <c r="M1881" i="26" s="1"/>
  <c r="M1890" i="26" a="1"/>
  <c r="M1890" i="26" s="1"/>
  <c r="M1896" i="26" a="1"/>
  <c r="M1896" i="26" s="1"/>
  <c r="M1899" i="26" a="1"/>
  <c r="M1899" i="26" s="1"/>
  <c r="M1913" i="26" a="1"/>
  <c r="M1913" i="26" s="1"/>
  <c r="M1922" i="26" a="1"/>
  <c r="M1922" i="26" s="1"/>
  <c r="M1928" i="26" a="1"/>
  <c r="M1928" i="26" s="1"/>
  <c r="M1933" i="26" a="1"/>
  <c r="M1933" i="26" s="1"/>
  <c r="M1939" i="26" a="1"/>
  <c r="M1939" i="26" s="1"/>
  <c r="M1947" i="26" a="1"/>
  <c r="M1947" i="26" s="1"/>
  <c r="M1958" i="26" a="1"/>
  <c r="M1958" i="26" s="1"/>
  <c r="M1966" i="26" a="1"/>
  <c r="M1966" i="26" s="1"/>
  <c r="M1985" i="26" a="1"/>
  <c r="M1985" i="26" s="1"/>
  <c r="M1988" i="26" a="1"/>
  <c r="M1988" i="26" s="1"/>
  <c r="M1993" i="26" a="1"/>
  <c r="M1993" i="26" s="1"/>
  <c r="M1996" i="26" a="1"/>
  <c r="M1996" i="26" s="1"/>
  <c r="M1999" i="26" a="1"/>
  <c r="M1999" i="26" s="1"/>
  <c r="M1624" i="26" a="1"/>
  <c r="M1624" i="26" s="1"/>
  <c r="M1638" i="26" a="1"/>
  <c r="M1638" i="26" s="1"/>
  <c r="M1652" i="26" a="1"/>
  <c r="M1652" i="26" s="1"/>
  <c r="M1664" i="26" a="1"/>
  <c r="M1664" i="26" s="1"/>
  <c r="M1669" i="26" a="1"/>
  <c r="M1669" i="26" s="1"/>
  <c r="M1672" i="26" a="1"/>
  <c r="M1672" i="26" s="1"/>
  <c r="M1677" i="26" a="1"/>
  <c r="M1677" i="26" s="1"/>
  <c r="M1683" i="26" a="1"/>
  <c r="M1683" i="26" s="1"/>
  <c r="M1691" i="26" a="1"/>
  <c r="M1691" i="26" s="1"/>
  <c r="M1702" i="26" a="1"/>
  <c r="M1702" i="26" s="1"/>
  <c r="M1710" i="26" a="1"/>
  <c r="M1710" i="26" s="1"/>
  <c r="M1716" i="26" a="1"/>
  <c r="M1716" i="26" s="1"/>
  <c r="M1719" i="26" a="1"/>
  <c r="M1719" i="26" s="1"/>
  <c r="M1733" i="26" a="1"/>
  <c r="M1733" i="26" s="1"/>
  <c r="M1742" i="26" a="1"/>
  <c r="M1742" i="26" s="1"/>
  <c r="M1748" i="26" a="1"/>
  <c r="M1748" i="26" s="1"/>
  <c r="M1751" i="26" a="1"/>
  <c r="M1751" i="26" s="1"/>
  <c r="M1765" i="26" a="1"/>
  <c r="M1765" i="26" s="1"/>
  <c r="M1774" i="26" a="1"/>
  <c r="M1774" i="26" s="1"/>
  <c r="M1780" i="26" a="1"/>
  <c r="M1780" i="26" s="1"/>
  <c r="M1783" i="26" a="1"/>
  <c r="M1783" i="26" s="1"/>
  <c r="M1797" i="26" a="1"/>
  <c r="M1797" i="26" s="1"/>
  <c r="M1806" i="26" a="1"/>
  <c r="M1806" i="26" s="1"/>
  <c r="M1812" i="26" a="1"/>
  <c r="M1812" i="26" s="1"/>
  <c r="M1815" i="26" a="1"/>
  <c r="M1815" i="26" s="1"/>
  <c r="M1829" i="26" a="1"/>
  <c r="M1829" i="26" s="1"/>
  <c r="M1838" i="26" a="1"/>
  <c r="M1838" i="26" s="1"/>
  <c r="M1844" i="26" a="1"/>
  <c r="M1844" i="26" s="1"/>
  <c r="M1847" i="26" a="1"/>
  <c r="M1847" i="26" s="1"/>
  <c r="M1861" i="26" a="1"/>
  <c r="M1861" i="26" s="1"/>
  <c r="M1870" i="26" a="1"/>
  <c r="M1870" i="26" s="1"/>
  <c r="M1876" i="26" a="1"/>
  <c r="M1876" i="26" s="1"/>
  <c r="M1879" i="26" a="1"/>
  <c r="M1879" i="26" s="1"/>
  <c r="M1893" i="26" a="1"/>
  <c r="M1893" i="26" s="1"/>
  <c r="M1902" i="26" a="1"/>
  <c r="M1902" i="26" s="1"/>
  <c r="M1908" i="26" a="1"/>
  <c r="M1908" i="26" s="1"/>
  <c r="M1911" i="26" a="1"/>
  <c r="M1911" i="26" s="1"/>
  <c r="M1925" i="26" a="1"/>
  <c r="M1925" i="26" s="1"/>
  <c r="M1931" i="26" a="1"/>
  <c r="M1931" i="26" s="1"/>
  <c r="M1942" i="26" a="1"/>
  <c r="M1942" i="26" s="1"/>
  <c r="M1950" i="26" a="1"/>
  <c r="M1950" i="26" s="1"/>
  <c r="M1969" i="26" a="1"/>
  <c r="M1969" i="26" s="1"/>
  <c r="M1661" i="26" a="1"/>
  <c r="M1661" i="26" s="1"/>
  <c r="M1667" i="26" a="1"/>
  <c r="M1667" i="26" s="1"/>
  <c r="M1675" i="26" a="1"/>
  <c r="M1675" i="26" s="1"/>
  <c r="M1686" i="26" a="1"/>
  <c r="M1686" i="26" s="1"/>
  <c r="M1694" i="26" a="1"/>
  <c r="M1694" i="26" s="1"/>
  <c r="M1713" i="26" a="1"/>
  <c r="M1713" i="26" s="1"/>
  <c r="M1722" i="26" a="1"/>
  <c r="M1722" i="26" s="1"/>
  <c r="M1728" i="26" a="1"/>
  <c r="M1728" i="26" s="1"/>
  <c r="M1731" i="26" a="1"/>
  <c r="M1731" i="26" s="1"/>
  <c r="M1745" i="26" a="1"/>
  <c r="M1745" i="26" s="1"/>
  <c r="M1754" i="26" a="1"/>
  <c r="M1754" i="26" s="1"/>
  <c r="M1760" i="26" a="1"/>
  <c r="M1760" i="26" s="1"/>
  <c r="M1763" i="26" a="1"/>
  <c r="M1763" i="26" s="1"/>
  <c r="M1777" i="26" a="1"/>
  <c r="M1777" i="26" s="1"/>
  <c r="M1786" i="26" a="1"/>
  <c r="M1786" i="26" s="1"/>
  <c r="M1792" i="26" a="1"/>
  <c r="M1792" i="26" s="1"/>
  <c r="M1795" i="26" a="1"/>
  <c r="M1795" i="26" s="1"/>
  <c r="M1809" i="26" a="1"/>
  <c r="M1809" i="26" s="1"/>
  <c r="M1818" i="26" a="1"/>
  <c r="M1818" i="26" s="1"/>
  <c r="M1824" i="26" a="1"/>
  <c r="M1824" i="26" s="1"/>
  <c r="M1827" i="26" a="1"/>
  <c r="M1827" i="26" s="1"/>
  <c r="M1841" i="26" a="1"/>
  <c r="M1841" i="26" s="1"/>
  <c r="M1850" i="26" a="1"/>
  <c r="M1850" i="26" s="1"/>
  <c r="M1856" i="26" a="1"/>
  <c r="M1856" i="26" s="1"/>
  <c r="M1859" i="26" a="1"/>
  <c r="M1859" i="26" s="1"/>
  <c r="M1873" i="26" a="1"/>
  <c r="M1873" i="26" s="1"/>
  <c r="M1882" i="26" a="1"/>
  <c r="M1882" i="26" s="1"/>
  <c r="M1888" i="26" a="1"/>
  <c r="M1888" i="26" s="1"/>
  <c r="M1891" i="26" a="1"/>
  <c r="M1891" i="26" s="1"/>
  <c r="M1905" i="26" a="1"/>
  <c r="M1905" i="26" s="1"/>
  <c r="M1914" i="26" a="1"/>
  <c r="M1914" i="26" s="1"/>
  <c r="M1920" i="26" a="1"/>
  <c r="M1920" i="26" s="1"/>
  <c r="M1923" i="26" a="1"/>
  <c r="M1923" i="26" s="1"/>
  <c r="M1934" i="26" a="1"/>
  <c r="M1934" i="26" s="1"/>
  <c r="M1953" i="26" a="1"/>
  <c r="M1953" i="26" s="1"/>
  <c r="M1956" i="26" a="1"/>
  <c r="M1956" i="26" s="1"/>
  <c r="M1961" i="26" a="1"/>
  <c r="M1961" i="26" s="1"/>
  <c r="M1964" i="26" a="1"/>
  <c r="M1964" i="26" s="1"/>
  <c r="M1967" i="26" a="1"/>
  <c r="M1967" i="26" s="1"/>
  <c r="M1975" i="26" a="1"/>
  <c r="M1975" i="26" s="1"/>
  <c r="M1994" i="26" a="1"/>
  <c r="M1994" i="26" s="1"/>
  <c r="M1640" i="26" a="1"/>
  <c r="M1640" i="26" s="1"/>
  <c r="M1645" i="26" a="1"/>
  <c r="M1645" i="26" s="1"/>
  <c r="M1649" i="26" a="1"/>
  <c r="M1649" i="26" s="1"/>
  <c r="M1659" i="26" a="1"/>
  <c r="M1659" i="26" s="1"/>
  <c r="M1670" i="26" a="1"/>
  <c r="M1670" i="26" s="1"/>
  <c r="M1678" i="26" a="1"/>
  <c r="M1678" i="26" s="1"/>
  <c r="M1697" i="26" a="1"/>
  <c r="M1697" i="26" s="1"/>
  <c r="M1700" i="26" a="1"/>
  <c r="M1700" i="26" s="1"/>
  <c r="M1705" i="26" a="1"/>
  <c r="M1705" i="26" s="1"/>
  <c r="M1708" i="26" a="1"/>
  <c r="M1708" i="26" s="1"/>
  <c r="M1711" i="26" a="1"/>
  <c r="M1711" i="26" s="1"/>
  <c r="M1725" i="26" a="1"/>
  <c r="M1725" i="26" s="1"/>
  <c r="M1734" i="26" a="1"/>
  <c r="M1734" i="26" s="1"/>
  <c r="M1740" i="26" a="1"/>
  <c r="M1740" i="26" s="1"/>
  <c r="M1743" i="26" a="1"/>
  <c r="M1743" i="26" s="1"/>
  <c r="M1757" i="26" a="1"/>
  <c r="M1757" i="26" s="1"/>
  <c r="M1766" i="26" a="1"/>
  <c r="M1766" i="26" s="1"/>
  <c r="M1772" i="26" a="1"/>
  <c r="M1772" i="26" s="1"/>
  <c r="M1775" i="26" a="1"/>
  <c r="M1775" i="26" s="1"/>
  <c r="M1789" i="26" a="1"/>
  <c r="M1789" i="26" s="1"/>
  <c r="M1798" i="26" a="1"/>
  <c r="M1798" i="26" s="1"/>
  <c r="M1804" i="26" a="1"/>
  <c r="M1804" i="26" s="1"/>
  <c r="M1807" i="26" a="1"/>
  <c r="M1807" i="26" s="1"/>
  <c r="M1821" i="26" a="1"/>
  <c r="M1821" i="26" s="1"/>
  <c r="M1830" i="26" a="1"/>
  <c r="M1830" i="26" s="1"/>
  <c r="M1836" i="26" a="1"/>
  <c r="M1836" i="26" s="1"/>
  <c r="M1839" i="26" a="1"/>
  <c r="M1839" i="26" s="1"/>
  <c r="M1853" i="26" a="1"/>
  <c r="M1853" i="26" s="1"/>
  <c r="M1862" i="26" a="1"/>
  <c r="M1862" i="26" s="1"/>
  <c r="M1868" i="26" a="1"/>
  <c r="M1868" i="26" s="1"/>
  <c r="M1871" i="26" a="1"/>
  <c r="M1871" i="26" s="1"/>
  <c r="M1885" i="26" a="1"/>
  <c r="M1885" i="26" s="1"/>
  <c r="M1894" i="26" a="1"/>
  <c r="M1894" i="26" s="1"/>
  <c r="M1900" i="26" a="1"/>
  <c r="M1900" i="26" s="1"/>
  <c r="M1635" i="26" a="1"/>
  <c r="M1635" i="26" s="1"/>
  <c r="M1662" i="26" a="1"/>
  <c r="M1662" i="26" s="1"/>
  <c r="M1681" i="26" a="1"/>
  <c r="M1681" i="26" s="1"/>
  <c r="M1684" i="26" a="1"/>
  <c r="M1684" i="26" s="1"/>
  <c r="M1689" i="26" a="1"/>
  <c r="M1689" i="26" s="1"/>
  <c r="M1692" i="26" a="1"/>
  <c r="M1692" i="26" s="1"/>
  <c r="M1695" i="26" a="1"/>
  <c r="M1695" i="26" s="1"/>
  <c r="M1703" i="26" a="1"/>
  <c r="M1703" i="26" s="1"/>
  <c r="M1714" i="26" a="1"/>
  <c r="M1714" i="26" s="1"/>
  <c r="M1720" i="26" a="1"/>
  <c r="M1720" i="26" s="1"/>
  <c r="M1723" i="26" a="1"/>
  <c r="M1723" i="26" s="1"/>
  <c r="M1737" i="26" a="1"/>
  <c r="M1737" i="26" s="1"/>
  <c r="M1746" i="26" a="1"/>
  <c r="M1746" i="26" s="1"/>
  <c r="M1752" i="26" a="1"/>
  <c r="M1752" i="26" s="1"/>
  <c r="M1755" i="26" a="1"/>
  <c r="M1755" i="26" s="1"/>
  <c r="M1769" i="26" a="1"/>
  <c r="M1769" i="26" s="1"/>
  <c r="M1778" i="26" a="1"/>
  <c r="M1778" i="26" s="1"/>
  <c r="M1784" i="26" a="1"/>
  <c r="M1784" i="26" s="1"/>
  <c r="M1787" i="26" a="1"/>
  <c r="M1787" i="26" s="1"/>
  <c r="M1801" i="26" a="1"/>
  <c r="M1801" i="26" s="1"/>
  <c r="M1810" i="26" a="1"/>
  <c r="M1810" i="26" s="1"/>
  <c r="M1816" i="26" a="1"/>
  <c r="M1816" i="26" s="1"/>
  <c r="M1819" i="26" a="1"/>
  <c r="M1819" i="26" s="1"/>
  <c r="M1833" i="26" a="1"/>
  <c r="M1833" i="26" s="1"/>
  <c r="M1842" i="26" a="1"/>
  <c r="M1842" i="26" s="1"/>
  <c r="M1848" i="26" a="1"/>
  <c r="M1848" i="26" s="1"/>
  <c r="M1851" i="26" a="1"/>
  <c r="M1851" i="26" s="1"/>
  <c r="M1865" i="26" a="1"/>
  <c r="M1865" i="26" s="1"/>
  <c r="M1874" i="26" a="1"/>
  <c r="M1874" i="26" s="1"/>
  <c r="M1880" i="26" a="1"/>
  <c r="M1880" i="26" s="1"/>
  <c r="M1883" i="26" a="1"/>
  <c r="M1883" i="26" s="1"/>
  <c r="M1915" i="26" a="1"/>
  <c r="M1915" i="26" s="1"/>
  <c r="M1970" i="26" a="1"/>
  <c r="M1970" i="26" s="1"/>
  <c r="M1978" i="26" a="1"/>
  <c r="M1978" i="26" s="1"/>
  <c r="M1995" i="26" a="1"/>
  <c r="M1995" i="26" s="1"/>
  <c r="M1917" i="26" a="1"/>
  <c r="M1917" i="26" s="1"/>
  <c r="M1940" i="26" a="1"/>
  <c r="M1940" i="26" s="1"/>
  <c r="M1951" i="26" a="1"/>
  <c r="M1951" i="26" s="1"/>
  <c r="M1972" i="26" a="1"/>
  <c r="M1972" i="26" s="1"/>
  <c r="M1991" i="26" a="1"/>
  <c r="M1991" i="26" s="1"/>
  <c r="M1906" i="26" a="1"/>
  <c r="M1906" i="26" s="1"/>
  <c r="M1929" i="26" a="1"/>
  <c r="M1929" i="26" s="1"/>
  <c r="M1962" i="26" a="1"/>
  <c r="M1962" i="26" s="1"/>
  <c r="M1980" i="26" a="1"/>
  <c r="M1980" i="26" s="1"/>
  <c r="M1986" i="26" a="1"/>
  <c r="M1986" i="26" s="1"/>
  <c r="M1992" i="26" a="1"/>
  <c r="M1992" i="26" s="1"/>
  <c r="M1997" i="26" a="1"/>
  <c r="M1997" i="26" s="1"/>
  <c r="M11" i="26" a="1"/>
  <c r="M11" i="26" s="1"/>
  <c r="M1932" i="26" a="1"/>
  <c r="M1932" i="26" s="1"/>
  <c r="M1943" i="26" a="1"/>
  <c r="M1943" i="26" s="1"/>
  <c r="M1987" i="26" a="1"/>
  <c r="M1987" i="26" s="1"/>
  <c r="M1897" i="26" a="1"/>
  <c r="M1897" i="26" s="1"/>
  <c r="M1945" i="26" a="1"/>
  <c r="M1945" i="26" s="1"/>
  <c r="M1983" i="26" a="1"/>
  <c r="M1983" i="26" s="1"/>
  <c r="M1912" i="26" a="1"/>
  <c r="M1912" i="26" s="1"/>
  <c r="M1935" i="26" a="1"/>
  <c r="M1935" i="26" s="1"/>
  <c r="M2000" i="26" a="1"/>
  <c r="M2000" i="26" s="1"/>
  <c r="M1903" i="26" a="1"/>
  <c r="M1903" i="26" s="1"/>
  <c r="M1926" i="26" a="1"/>
  <c r="M1926" i="26" s="1"/>
  <c r="M1937" i="26" a="1"/>
  <c r="M1937" i="26" s="1"/>
  <c r="M1948" i="26" a="1"/>
  <c r="M1948" i="26" s="1"/>
  <c r="M1959" i="26" a="1"/>
  <c r="M1959" i="26" s="1"/>
  <c r="M1977" i="26" a="1"/>
  <c r="M1977" i="26" s="1"/>
  <c r="M1984" i="26" a="1"/>
  <c r="M1984" i="26" s="1"/>
  <c r="M1989" i="26" a="1"/>
  <c r="M1989" i="26" s="1"/>
  <c r="N4" i="26"/>
  <c r="M3" i="26"/>
  <c r="N6" i="21"/>
  <c r="AB11" i="21"/>
  <c r="AB13" i="21"/>
  <c r="AB15" i="21"/>
  <c r="M6" i="21"/>
  <c r="AA11" i="21"/>
  <c r="AA13" i="21"/>
  <c r="AA15" i="21"/>
  <c r="AB19" i="21"/>
  <c r="AB18" i="21"/>
  <c r="AA19" i="21"/>
  <c r="AA18" i="21"/>
  <c r="N6" i="26"/>
  <c r="M6" i="26"/>
  <c r="N4" i="21"/>
  <c r="M4" i="21"/>
  <c r="M4" i="26"/>
  <c r="N3" i="26"/>
  <c r="F11" i="21" a="1"/>
  <c r="F11" i="21" s="1"/>
  <c r="AA21" i="21" l="1"/>
  <c r="AB21" i="21"/>
  <c r="D5" i="21"/>
  <c r="D2001" i="26" a="1"/>
  <c r="D2001" i="26" s="1"/>
  <c r="D2000" i="26" a="1"/>
  <c r="D2000" i="26" s="1"/>
  <c r="D1999" i="26" a="1"/>
  <c r="D1999" i="26" s="1"/>
  <c r="D1998" i="26" a="1"/>
  <c r="D1998" i="26" s="1"/>
  <c r="D1997" i="26" a="1"/>
  <c r="D1997" i="26" s="1"/>
  <c r="D1996" i="26" a="1"/>
  <c r="D1996" i="26" s="1"/>
  <c r="D1995" i="26" a="1"/>
  <c r="D1995" i="26" s="1"/>
  <c r="D1994" i="26" a="1"/>
  <c r="D1994" i="26" s="1"/>
  <c r="D1993" i="26" a="1"/>
  <c r="D1993" i="26" s="1"/>
  <c r="D1992" i="26" a="1"/>
  <c r="D1992" i="26" s="1"/>
  <c r="D1991" i="26" a="1"/>
  <c r="D1991" i="26" s="1"/>
  <c r="D1990" i="26" a="1"/>
  <c r="D1990" i="26" s="1"/>
  <c r="D1989" i="26" a="1"/>
  <c r="D1989" i="26" s="1"/>
  <c r="D1988" i="26" a="1"/>
  <c r="D1988" i="26" s="1"/>
  <c r="D1987" i="26" a="1"/>
  <c r="D1987" i="26" s="1"/>
  <c r="D1986" i="26" a="1"/>
  <c r="D1986" i="26" s="1"/>
  <c r="D1985" i="26" a="1"/>
  <c r="D1985" i="26" s="1"/>
  <c r="D1984" i="26" a="1"/>
  <c r="D1984" i="26" s="1"/>
  <c r="D1983" i="26" a="1"/>
  <c r="D1983" i="26" s="1"/>
  <c r="D1982" i="26" a="1"/>
  <c r="D1982" i="26" s="1"/>
  <c r="D1981" i="26" a="1"/>
  <c r="D1981" i="26" s="1"/>
  <c r="D1980" i="26" a="1"/>
  <c r="D1980" i="26" s="1"/>
  <c r="D1979" i="26" a="1"/>
  <c r="D1979" i="26" s="1"/>
  <c r="D1978" i="26" a="1"/>
  <c r="D1978" i="26" s="1"/>
  <c r="D1977" i="26" a="1"/>
  <c r="D1977" i="26" s="1"/>
  <c r="D1976" i="26" a="1"/>
  <c r="D1976" i="26" s="1"/>
  <c r="D1975" i="26" a="1"/>
  <c r="D1975" i="26" s="1"/>
  <c r="D1974" i="26" a="1"/>
  <c r="D1974" i="26" s="1"/>
  <c r="D1973" i="26" a="1"/>
  <c r="D1973" i="26" s="1"/>
  <c r="D1972" i="26" a="1"/>
  <c r="D1972" i="26" s="1"/>
  <c r="D1971" i="26" a="1"/>
  <c r="D1971" i="26" s="1"/>
  <c r="D1970" i="26" a="1"/>
  <c r="D1970" i="26" s="1"/>
  <c r="D1969" i="26" a="1"/>
  <c r="D1969" i="26" s="1"/>
  <c r="D1968" i="26" a="1"/>
  <c r="D1968" i="26" s="1"/>
  <c r="D1967" i="26" a="1"/>
  <c r="D1967" i="26" s="1"/>
  <c r="D1966" i="26" a="1"/>
  <c r="D1966" i="26" s="1"/>
  <c r="D1965" i="26" a="1"/>
  <c r="D1965" i="26" s="1"/>
  <c r="D1964" i="26" a="1"/>
  <c r="D1964" i="26" s="1"/>
  <c r="D1963" i="26" a="1"/>
  <c r="D1963" i="26" s="1"/>
  <c r="D1962" i="26" a="1"/>
  <c r="D1962" i="26" s="1"/>
  <c r="D1961" i="26" a="1"/>
  <c r="D1961" i="26" s="1"/>
  <c r="D1960" i="26" a="1"/>
  <c r="D1960" i="26" s="1"/>
  <c r="D1959" i="26" a="1"/>
  <c r="D1959" i="26" s="1"/>
  <c r="D1958" i="26" a="1"/>
  <c r="D1958" i="26" s="1"/>
  <c r="D1957" i="26" a="1"/>
  <c r="D1957" i="26" s="1"/>
  <c r="D1956" i="26" a="1"/>
  <c r="D1956" i="26" s="1"/>
  <c r="D1955" i="26" a="1"/>
  <c r="D1955" i="26" s="1"/>
  <c r="D1954" i="26" a="1"/>
  <c r="D1954" i="26" s="1"/>
  <c r="D1953" i="26" a="1"/>
  <c r="D1953" i="26" s="1"/>
  <c r="D1952" i="26" a="1"/>
  <c r="D1952" i="26" s="1"/>
  <c r="D1951" i="26" a="1"/>
  <c r="D1951" i="26" s="1"/>
  <c r="D1950" i="26" a="1"/>
  <c r="D1950" i="26" s="1"/>
  <c r="D1949" i="26" a="1"/>
  <c r="D1949" i="26" s="1"/>
  <c r="D1948" i="26" a="1"/>
  <c r="D1948" i="26" s="1"/>
  <c r="D1947" i="26" a="1"/>
  <c r="D1947" i="26" s="1"/>
  <c r="D1946" i="26" a="1"/>
  <c r="D1946" i="26" s="1"/>
  <c r="D1945" i="26" a="1"/>
  <c r="D1945" i="26" s="1"/>
  <c r="D1944" i="26" a="1"/>
  <c r="D1944" i="26" s="1"/>
  <c r="D1943" i="26" a="1"/>
  <c r="D1943" i="26" s="1"/>
  <c r="D1942" i="26" a="1"/>
  <c r="D1942" i="26" s="1"/>
  <c r="D1941" i="26" a="1"/>
  <c r="D1941" i="26" s="1"/>
  <c r="D1940" i="26" a="1"/>
  <c r="D1940" i="26" s="1"/>
  <c r="D1939" i="26" a="1"/>
  <c r="D1939" i="26" s="1"/>
  <c r="D1938" i="26" a="1"/>
  <c r="D1938" i="26" s="1"/>
  <c r="D1937" i="26" a="1"/>
  <c r="D1937" i="26" s="1"/>
  <c r="D1936" i="26" a="1"/>
  <c r="D1936" i="26" s="1"/>
  <c r="D1935" i="26" a="1"/>
  <c r="D1935" i="26" s="1"/>
  <c r="D1934" i="26" a="1"/>
  <c r="D1934" i="26" s="1"/>
  <c r="D1933" i="26" a="1"/>
  <c r="D1933" i="26" s="1"/>
  <c r="D1932" i="26" a="1"/>
  <c r="D1932" i="26" s="1"/>
  <c r="D1931" i="26" a="1"/>
  <c r="D1931" i="26" s="1"/>
  <c r="D1930" i="26" a="1"/>
  <c r="D1930" i="26" s="1"/>
  <c r="D1929" i="26" a="1"/>
  <c r="D1929" i="26" s="1"/>
  <c r="D1928" i="26" a="1"/>
  <c r="D1928" i="26" s="1"/>
  <c r="D1927" i="26" a="1"/>
  <c r="D1927" i="26" s="1"/>
  <c r="D1926" i="26" a="1"/>
  <c r="D1926" i="26" s="1"/>
  <c r="D1925" i="26" a="1"/>
  <c r="D1925" i="26" s="1"/>
  <c r="D1924" i="26" a="1"/>
  <c r="D1924" i="26" s="1"/>
  <c r="D1923" i="26" a="1"/>
  <c r="D1923" i="26" s="1"/>
  <c r="D1922" i="26" a="1"/>
  <c r="D1922" i="26" s="1"/>
  <c r="D1921" i="26" a="1"/>
  <c r="D1921" i="26" s="1"/>
  <c r="D1920" i="26" a="1"/>
  <c r="D1920" i="26" s="1"/>
  <c r="D1919" i="26" a="1"/>
  <c r="D1919" i="26" s="1"/>
  <c r="D1918" i="26" a="1"/>
  <c r="D1918" i="26" s="1"/>
  <c r="D1917" i="26" a="1"/>
  <c r="D1917" i="26" s="1"/>
  <c r="D1916" i="26" a="1"/>
  <c r="D1916" i="26" s="1"/>
  <c r="D1915" i="26" a="1"/>
  <c r="D1915" i="26" s="1"/>
  <c r="D1914" i="26" a="1"/>
  <c r="D1914" i="26" s="1"/>
  <c r="D1913" i="26" a="1"/>
  <c r="D1913" i="26" s="1"/>
  <c r="D1912" i="26" a="1"/>
  <c r="D1912" i="26" s="1"/>
  <c r="D1911" i="26" a="1"/>
  <c r="D1911" i="26" s="1"/>
  <c r="D1910" i="26" a="1"/>
  <c r="D1910" i="26" s="1"/>
  <c r="D1909" i="26" a="1"/>
  <c r="D1909" i="26" s="1"/>
  <c r="D1908" i="26" a="1"/>
  <c r="D1908" i="26" s="1"/>
  <c r="D1907" i="26" a="1"/>
  <c r="D1907" i="26" s="1"/>
  <c r="D1906" i="26" a="1"/>
  <c r="D1906" i="26" s="1"/>
  <c r="D1905" i="26" a="1"/>
  <c r="D1905" i="26" s="1"/>
  <c r="D1904" i="26" a="1"/>
  <c r="D1904" i="26" s="1"/>
  <c r="D1903" i="26" a="1"/>
  <c r="D1903" i="26" s="1"/>
  <c r="D1902" i="26" a="1"/>
  <c r="D1902" i="26" s="1"/>
  <c r="D1901" i="26" a="1"/>
  <c r="D1901" i="26" s="1"/>
  <c r="D1900" i="26" a="1"/>
  <c r="D1900" i="26" s="1"/>
  <c r="D1899" i="26" a="1"/>
  <c r="D1899" i="26" s="1"/>
  <c r="D1898" i="26" a="1"/>
  <c r="D1898" i="26" s="1"/>
  <c r="D1897" i="26" a="1"/>
  <c r="D1897" i="26" s="1"/>
  <c r="D1896" i="26" a="1"/>
  <c r="D1896" i="26" s="1"/>
  <c r="D1895" i="26" a="1"/>
  <c r="D1895" i="26" s="1"/>
  <c r="D1894" i="26" a="1"/>
  <c r="D1894" i="26" s="1"/>
  <c r="D1893" i="26" a="1"/>
  <c r="D1893" i="26" s="1"/>
  <c r="D1892" i="26" a="1"/>
  <c r="D1892" i="26" s="1"/>
  <c r="D1891" i="26" a="1"/>
  <c r="D1891" i="26" s="1"/>
  <c r="D1890" i="26" a="1"/>
  <c r="D1890" i="26" s="1"/>
  <c r="D1889" i="26" a="1"/>
  <c r="D1889" i="26" s="1"/>
  <c r="D1888" i="26" a="1"/>
  <c r="D1888" i="26" s="1"/>
  <c r="D1887" i="26" a="1"/>
  <c r="D1887" i="26" s="1"/>
  <c r="D1886" i="26" a="1"/>
  <c r="D1886" i="26" s="1"/>
  <c r="D1885" i="26" a="1"/>
  <c r="D1885" i="26" s="1"/>
  <c r="D1884" i="26" a="1"/>
  <c r="D1884" i="26" s="1"/>
  <c r="D1883" i="26" a="1"/>
  <c r="D1883" i="26" s="1"/>
  <c r="D1882" i="26" a="1"/>
  <c r="D1882" i="26" s="1"/>
  <c r="D1881" i="26" a="1"/>
  <c r="D1881" i="26" s="1"/>
  <c r="D1880" i="26" a="1"/>
  <c r="D1880" i="26" s="1"/>
  <c r="D1879" i="26" a="1"/>
  <c r="D1879" i="26" s="1"/>
  <c r="D1878" i="26" a="1"/>
  <c r="D1878" i="26" s="1"/>
  <c r="D1877" i="26" a="1"/>
  <c r="D1877" i="26" s="1"/>
  <c r="D1876" i="26" a="1"/>
  <c r="D1876" i="26" s="1"/>
  <c r="D1875" i="26" a="1"/>
  <c r="D1875" i="26" s="1"/>
  <c r="D1874" i="26" a="1"/>
  <c r="D1874" i="26" s="1"/>
  <c r="D1873" i="26" a="1"/>
  <c r="D1873" i="26" s="1"/>
  <c r="D1872" i="26" a="1"/>
  <c r="D1872" i="26" s="1"/>
  <c r="D1871" i="26" a="1"/>
  <c r="D1871" i="26" s="1"/>
  <c r="D1870" i="26" a="1"/>
  <c r="D1870" i="26" s="1"/>
  <c r="D1869" i="26" a="1"/>
  <c r="D1869" i="26" s="1"/>
  <c r="D1868" i="26" a="1"/>
  <c r="D1868" i="26" s="1"/>
  <c r="D1867" i="26" a="1"/>
  <c r="D1867" i="26" s="1"/>
  <c r="D1866" i="26" a="1"/>
  <c r="D1866" i="26" s="1"/>
  <c r="D1865" i="26" a="1"/>
  <c r="D1865" i="26" s="1"/>
  <c r="D1864" i="26" a="1"/>
  <c r="D1864" i="26" s="1"/>
  <c r="D1863" i="26" a="1"/>
  <c r="D1863" i="26" s="1"/>
  <c r="D1862" i="26" a="1"/>
  <c r="D1862" i="26" s="1"/>
  <c r="D1861" i="26" a="1"/>
  <c r="D1861" i="26" s="1"/>
  <c r="D1860" i="26" a="1"/>
  <c r="D1860" i="26" s="1"/>
  <c r="D1859" i="26" a="1"/>
  <c r="D1859" i="26" s="1"/>
  <c r="D1858" i="26" a="1"/>
  <c r="D1858" i="26" s="1"/>
  <c r="D1857" i="26" a="1"/>
  <c r="D1857" i="26" s="1"/>
  <c r="D1856" i="26" a="1"/>
  <c r="D1856" i="26" s="1"/>
  <c r="D1855" i="26" a="1"/>
  <c r="D1855" i="26" s="1"/>
  <c r="D1854" i="26" a="1"/>
  <c r="D1854" i="26" s="1"/>
  <c r="D1853" i="26" a="1"/>
  <c r="D1853" i="26" s="1"/>
  <c r="D1852" i="26" a="1"/>
  <c r="D1852" i="26" s="1"/>
  <c r="D1851" i="26" a="1"/>
  <c r="D1851" i="26" s="1"/>
  <c r="D1850" i="26" a="1"/>
  <c r="D1850" i="26" s="1"/>
  <c r="D1849" i="26" a="1"/>
  <c r="D1849" i="26" s="1"/>
  <c r="D1848" i="26" a="1"/>
  <c r="D1848" i="26" s="1"/>
  <c r="D1847" i="26" a="1"/>
  <c r="D1847" i="26" s="1"/>
  <c r="D1846" i="26" a="1"/>
  <c r="D1846" i="26" s="1"/>
  <c r="D1845" i="26" a="1"/>
  <c r="D1845" i="26" s="1"/>
  <c r="D1844" i="26" a="1"/>
  <c r="D1844" i="26" s="1"/>
  <c r="D1843" i="26" a="1"/>
  <c r="D1843" i="26" s="1"/>
  <c r="D1842" i="26" a="1"/>
  <c r="D1842" i="26" s="1"/>
  <c r="D1841" i="26" a="1"/>
  <c r="D1841" i="26" s="1"/>
  <c r="D1840" i="26" a="1"/>
  <c r="D1840" i="26" s="1"/>
  <c r="D1839" i="26" a="1"/>
  <c r="D1839" i="26" s="1"/>
  <c r="D1838" i="26" a="1"/>
  <c r="D1838" i="26" s="1"/>
  <c r="D1837" i="26" a="1"/>
  <c r="D1837" i="26" s="1"/>
  <c r="D1836" i="26" a="1"/>
  <c r="D1836" i="26" s="1"/>
  <c r="D1835" i="26" a="1"/>
  <c r="D1835" i="26" s="1"/>
  <c r="D1834" i="26" a="1"/>
  <c r="D1834" i="26" s="1"/>
  <c r="D1833" i="26" a="1"/>
  <c r="D1833" i="26" s="1"/>
  <c r="D1832" i="26" a="1"/>
  <c r="D1832" i="26" s="1"/>
  <c r="D1831" i="26" a="1"/>
  <c r="D1831" i="26" s="1"/>
  <c r="D1830" i="26" a="1"/>
  <c r="D1830" i="26" s="1"/>
  <c r="D1829" i="26" a="1"/>
  <c r="D1829" i="26" s="1"/>
  <c r="D1828" i="26" a="1"/>
  <c r="D1828" i="26" s="1"/>
  <c r="D1827" i="26" a="1"/>
  <c r="D1827" i="26" s="1"/>
  <c r="D1826" i="26" a="1"/>
  <c r="D1826" i="26" s="1"/>
  <c r="D1825" i="26" a="1"/>
  <c r="D1825" i="26" s="1"/>
  <c r="D1824" i="26" a="1"/>
  <c r="D1824" i="26" s="1"/>
  <c r="D1823" i="26" a="1"/>
  <c r="D1823" i="26" s="1"/>
  <c r="D1822" i="26" a="1"/>
  <c r="D1822" i="26" s="1"/>
  <c r="D1821" i="26" a="1"/>
  <c r="D1821" i="26" s="1"/>
  <c r="D1820" i="26" a="1"/>
  <c r="D1820" i="26" s="1"/>
  <c r="D1819" i="26" a="1"/>
  <c r="D1819" i="26" s="1"/>
  <c r="D1818" i="26" a="1"/>
  <c r="D1818" i="26" s="1"/>
  <c r="D1817" i="26" a="1"/>
  <c r="D1817" i="26" s="1"/>
  <c r="D1816" i="26" a="1"/>
  <c r="D1816" i="26" s="1"/>
  <c r="D1815" i="26" a="1"/>
  <c r="D1815" i="26" s="1"/>
  <c r="D1814" i="26" a="1"/>
  <c r="D1814" i="26" s="1"/>
  <c r="D1813" i="26" a="1"/>
  <c r="D1813" i="26" s="1"/>
  <c r="D1812" i="26" a="1"/>
  <c r="D1812" i="26" s="1"/>
  <c r="D1811" i="26" a="1"/>
  <c r="D1811" i="26" s="1"/>
  <c r="D1810" i="26" a="1"/>
  <c r="D1810" i="26" s="1"/>
  <c r="D1809" i="26" a="1"/>
  <c r="D1809" i="26" s="1"/>
  <c r="D1808" i="26" a="1"/>
  <c r="D1808" i="26" s="1"/>
  <c r="D1807" i="26" a="1"/>
  <c r="D1807" i="26" s="1"/>
  <c r="D1806" i="26" a="1"/>
  <c r="D1806" i="26" s="1"/>
  <c r="D1805" i="26" a="1"/>
  <c r="D1805" i="26" s="1"/>
  <c r="D1804" i="26" a="1"/>
  <c r="D1804" i="26" s="1"/>
  <c r="D1803" i="26" a="1"/>
  <c r="D1803" i="26" s="1"/>
  <c r="D1802" i="26" a="1"/>
  <c r="D1802" i="26" s="1"/>
  <c r="D1801" i="26" a="1"/>
  <c r="D1801" i="26" s="1"/>
  <c r="D1800" i="26" a="1"/>
  <c r="D1800" i="26" s="1"/>
  <c r="D1799" i="26" a="1"/>
  <c r="D1799" i="26" s="1"/>
  <c r="D1798" i="26" a="1"/>
  <c r="D1798" i="26" s="1"/>
  <c r="D1797" i="26" a="1"/>
  <c r="D1797" i="26" s="1"/>
  <c r="D1796" i="26" a="1"/>
  <c r="D1796" i="26" s="1"/>
  <c r="D1795" i="26" a="1"/>
  <c r="D1795" i="26" s="1"/>
  <c r="D1794" i="26" a="1"/>
  <c r="D1794" i="26" s="1"/>
  <c r="D1793" i="26" a="1"/>
  <c r="D1793" i="26" s="1"/>
  <c r="D1792" i="26" a="1"/>
  <c r="D1792" i="26" s="1"/>
  <c r="D1791" i="26" a="1"/>
  <c r="D1791" i="26" s="1"/>
  <c r="D1790" i="26" a="1"/>
  <c r="D1790" i="26" s="1"/>
  <c r="D1789" i="26" a="1"/>
  <c r="D1789" i="26" s="1"/>
  <c r="D1788" i="26" a="1"/>
  <c r="D1788" i="26" s="1"/>
  <c r="D1787" i="26" a="1"/>
  <c r="D1787" i="26" s="1"/>
  <c r="D1786" i="26" a="1"/>
  <c r="D1786" i="26" s="1"/>
  <c r="D1785" i="26" a="1"/>
  <c r="D1785" i="26" s="1"/>
  <c r="D1784" i="26" a="1"/>
  <c r="D1784" i="26" s="1"/>
  <c r="D1783" i="26" a="1"/>
  <c r="D1783" i="26" s="1"/>
  <c r="D1782" i="26" a="1"/>
  <c r="D1782" i="26" s="1"/>
  <c r="D1781" i="26" a="1"/>
  <c r="D1781" i="26" s="1"/>
  <c r="D1780" i="26" a="1"/>
  <c r="D1780" i="26" s="1"/>
  <c r="D1779" i="26" a="1"/>
  <c r="D1779" i="26" s="1"/>
  <c r="D1778" i="26" a="1"/>
  <c r="D1778" i="26" s="1"/>
  <c r="D1777" i="26" a="1"/>
  <c r="D1777" i="26" s="1"/>
  <c r="D1776" i="26" a="1"/>
  <c r="D1776" i="26" s="1"/>
  <c r="D1775" i="26" a="1"/>
  <c r="D1775" i="26" s="1"/>
  <c r="D1774" i="26" a="1"/>
  <c r="D1774" i="26" s="1"/>
  <c r="D1773" i="26" a="1"/>
  <c r="D1773" i="26" s="1"/>
  <c r="D1772" i="26" a="1"/>
  <c r="D1772" i="26" s="1"/>
  <c r="D1771" i="26" a="1"/>
  <c r="D1771" i="26" s="1"/>
  <c r="D1770" i="26" a="1"/>
  <c r="D1770" i="26" s="1"/>
  <c r="D1769" i="26" a="1"/>
  <c r="D1769" i="26" s="1"/>
  <c r="D1768" i="26" a="1"/>
  <c r="D1768" i="26" s="1"/>
  <c r="D1767" i="26" a="1"/>
  <c r="D1767" i="26" s="1"/>
  <c r="D1766" i="26" a="1"/>
  <c r="D1766" i="26" s="1"/>
  <c r="D1765" i="26" a="1"/>
  <c r="D1765" i="26" s="1"/>
  <c r="D1764" i="26" a="1"/>
  <c r="D1764" i="26" s="1"/>
  <c r="D1763" i="26" a="1"/>
  <c r="D1763" i="26" s="1"/>
  <c r="D1762" i="26" a="1"/>
  <c r="D1762" i="26" s="1"/>
  <c r="D1761" i="26" a="1"/>
  <c r="D1761" i="26" s="1"/>
  <c r="D1760" i="26" a="1"/>
  <c r="D1760" i="26" s="1"/>
  <c r="D1759" i="26" a="1"/>
  <c r="D1759" i="26" s="1"/>
  <c r="D1758" i="26" a="1"/>
  <c r="D1758" i="26" s="1"/>
  <c r="D1757" i="26" a="1"/>
  <c r="D1757" i="26" s="1"/>
  <c r="D1756" i="26" a="1"/>
  <c r="D1756" i="26" s="1"/>
  <c r="D1755" i="26" a="1"/>
  <c r="D1755" i="26" s="1"/>
  <c r="D1754" i="26" a="1"/>
  <c r="D1754" i="26" s="1"/>
  <c r="D1753" i="26" a="1"/>
  <c r="D1753" i="26" s="1"/>
  <c r="D1752" i="26" a="1"/>
  <c r="D1752" i="26" s="1"/>
  <c r="D1751" i="26" a="1"/>
  <c r="D1751" i="26" s="1"/>
  <c r="D1750" i="26" a="1"/>
  <c r="D1750" i="26" s="1"/>
  <c r="D1749" i="26" a="1"/>
  <c r="D1749" i="26" s="1"/>
  <c r="D1748" i="26" a="1"/>
  <c r="D1748" i="26" s="1"/>
  <c r="D1747" i="26" a="1"/>
  <c r="D1747" i="26" s="1"/>
  <c r="D1746" i="26" a="1"/>
  <c r="D1746" i="26" s="1"/>
  <c r="D1745" i="26" a="1"/>
  <c r="D1745" i="26" s="1"/>
  <c r="D1744" i="26" a="1"/>
  <c r="D1744" i="26" s="1"/>
  <c r="D1743" i="26" a="1"/>
  <c r="D1743" i="26" s="1"/>
  <c r="D1742" i="26" a="1"/>
  <c r="D1742" i="26" s="1"/>
  <c r="D1741" i="26" a="1"/>
  <c r="D1741" i="26" s="1"/>
  <c r="D1740" i="26" a="1"/>
  <c r="D1740" i="26" s="1"/>
  <c r="D1739" i="26" a="1"/>
  <c r="D1739" i="26" s="1"/>
  <c r="D1738" i="26" a="1"/>
  <c r="D1738" i="26" s="1"/>
  <c r="D1737" i="26" a="1"/>
  <c r="D1737" i="26" s="1"/>
  <c r="D1736" i="26" a="1"/>
  <c r="D1736" i="26" s="1"/>
  <c r="D1735" i="26" a="1"/>
  <c r="D1735" i="26" s="1"/>
  <c r="D1734" i="26" a="1"/>
  <c r="D1734" i="26" s="1"/>
  <c r="D1733" i="26" a="1"/>
  <c r="D1733" i="26" s="1"/>
  <c r="D1732" i="26" a="1"/>
  <c r="D1732" i="26" s="1"/>
  <c r="D1731" i="26" a="1"/>
  <c r="D1731" i="26" s="1"/>
  <c r="D1730" i="26" a="1"/>
  <c r="D1730" i="26" s="1"/>
  <c r="D1729" i="26" a="1"/>
  <c r="D1729" i="26" s="1"/>
  <c r="D1728" i="26" a="1"/>
  <c r="D1728" i="26" s="1"/>
  <c r="D1727" i="26" a="1"/>
  <c r="D1727" i="26" s="1"/>
  <c r="D1726" i="26" a="1"/>
  <c r="D1726" i="26" s="1"/>
  <c r="D1725" i="26" a="1"/>
  <c r="D1725" i="26" s="1"/>
  <c r="D1724" i="26" a="1"/>
  <c r="D1724" i="26" s="1"/>
  <c r="D1723" i="26" a="1"/>
  <c r="D1723" i="26" s="1"/>
  <c r="D1722" i="26" a="1"/>
  <c r="D1722" i="26" s="1"/>
  <c r="D1721" i="26" a="1"/>
  <c r="D1721" i="26" s="1"/>
  <c r="D1720" i="26" a="1"/>
  <c r="D1720" i="26" s="1"/>
  <c r="D1719" i="26" a="1"/>
  <c r="D1719" i="26" s="1"/>
  <c r="D1718" i="26" a="1"/>
  <c r="D1718" i="26" s="1"/>
  <c r="D1717" i="26" a="1"/>
  <c r="D1717" i="26" s="1"/>
  <c r="D1716" i="26" a="1"/>
  <c r="D1716" i="26" s="1"/>
  <c r="D1715" i="26" a="1"/>
  <c r="D1715" i="26" s="1"/>
  <c r="D1714" i="26" a="1"/>
  <c r="D1714" i="26" s="1"/>
  <c r="D1713" i="26" a="1"/>
  <c r="D1713" i="26" s="1"/>
  <c r="D1712" i="26" a="1"/>
  <c r="D1712" i="26" s="1"/>
  <c r="D1711" i="26" a="1"/>
  <c r="D1711" i="26" s="1"/>
  <c r="D1710" i="26" a="1"/>
  <c r="D1710" i="26" s="1"/>
  <c r="D1709" i="26" a="1"/>
  <c r="D1709" i="26" s="1"/>
  <c r="D1708" i="26" a="1"/>
  <c r="D1708" i="26" s="1"/>
  <c r="D1707" i="26" a="1"/>
  <c r="D1707" i="26" s="1"/>
  <c r="D1706" i="26" a="1"/>
  <c r="D1706" i="26" s="1"/>
  <c r="D1705" i="26" a="1"/>
  <c r="D1705" i="26" s="1"/>
  <c r="D1704" i="26" a="1"/>
  <c r="D1704" i="26" s="1"/>
  <c r="D1703" i="26" a="1"/>
  <c r="D1703" i="26" s="1"/>
  <c r="D1702" i="26" a="1"/>
  <c r="D1702" i="26" s="1"/>
  <c r="D1701" i="26" a="1"/>
  <c r="D1701" i="26" s="1"/>
  <c r="D1700" i="26" a="1"/>
  <c r="D1700" i="26" s="1"/>
  <c r="D1699" i="26" a="1"/>
  <c r="D1699" i="26" s="1"/>
  <c r="D1698" i="26" a="1"/>
  <c r="D1698" i="26" s="1"/>
  <c r="D1697" i="26" a="1"/>
  <c r="D1697" i="26" s="1"/>
  <c r="D1696" i="26" a="1"/>
  <c r="D1696" i="26" s="1"/>
  <c r="D1695" i="26" a="1"/>
  <c r="D1695" i="26" s="1"/>
  <c r="D1694" i="26" a="1"/>
  <c r="D1694" i="26" s="1"/>
  <c r="D1693" i="26" a="1"/>
  <c r="D1693" i="26" s="1"/>
  <c r="D1692" i="26" a="1"/>
  <c r="D1692" i="26" s="1"/>
  <c r="D1691" i="26" a="1"/>
  <c r="D1691" i="26" s="1"/>
  <c r="D1690" i="26" a="1"/>
  <c r="D1690" i="26" s="1"/>
  <c r="D1689" i="26" a="1"/>
  <c r="D1689" i="26" s="1"/>
  <c r="D1688" i="26" a="1"/>
  <c r="D1688" i="26" s="1"/>
  <c r="D1687" i="26" a="1"/>
  <c r="D1687" i="26" s="1"/>
  <c r="D1686" i="26" a="1"/>
  <c r="D1686" i="26" s="1"/>
  <c r="D1685" i="26" a="1"/>
  <c r="D1685" i="26" s="1"/>
  <c r="D1684" i="26" a="1"/>
  <c r="D1684" i="26" s="1"/>
  <c r="D1683" i="26" a="1"/>
  <c r="D1683" i="26" s="1"/>
  <c r="D1682" i="26" a="1"/>
  <c r="D1682" i="26" s="1"/>
  <c r="D1681" i="26" a="1"/>
  <c r="D1681" i="26" s="1"/>
  <c r="D1680" i="26" a="1"/>
  <c r="D1680" i="26" s="1"/>
  <c r="D1679" i="26" a="1"/>
  <c r="D1679" i="26" s="1"/>
  <c r="D1678" i="26" a="1"/>
  <c r="D1678" i="26" s="1"/>
  <c r="D1677" i="26" a="1"/>
  <c r="D1677" i="26" s="1"/>
  <c r="D1676" i="26" a="1"/>
  <c r="D1676" i="26" s="1"/>
  <c r="D1675" i="26" a="1"/>
  <c r="D1675" i="26" s="1"/>
  <c r="D1674" i="26" a="1"/>
  <c r="D1674" i="26" s="1"/>
  <c r="D1673" i="26" a="1"/>
  <c r="D1673" i="26" s="1"/>
  <c r="D1672" i="26" a="1"/>
  <c r="D1672" i="26" s="1"/>
  <c r="D1671" i="26" a="1"/>
  <c r="D1671" i="26" s="1"/>
  <c r="D1670" i="26" a="1"/>
  <c r="D1670" i="26" s="1"/>
  <c r="D1669" i="26" a="1"/>
  <c r="D1669" i="26" s="1"/>
  <c r="D1668" i="26" a="1"/>
  <c r="D1668" i="26" s="1"/>
  <c r="D1667" i="26" a="1"/>
  <c r="D1667" i="26" s="1"/>
  <c r="D1666" i="26" a="1"/>
  <c r="D1666" i="26" s="1"/>
  <c r="D1665" i="26" a="1"/>
  <c r="D1665" i="26" s="1"/>
  <c r="D1664" i="26" a="1"/>
  <c r="D1664" i="26" s="1"/>
  <c r="D1663" i="26" a="1"/>
  <c r="D1663" i="26" s="1"/>
  <c r="D1662" i="26" a="1"/>
  <c r="D1662" i="26" s="1"/>
  <c r="D1661" i="26" a="1"/>
  <c r="D1661" i="26" s="1"/>
  <c r="D1660" i="26" a="1"/>
  <c r="D1660" i="26" s="1"/>
  <c r="D1659" i="26" a="1"/>
  <c r="D1659" i="26" s="1"/>
  <c r="D1658" i="26" a="1"/>
  <c r="D1658" i="26" s="1"/>
  <c r="D1657" i="26" a="1"/>
  <c r="D1657" i="26" s="1"/>
  <c r="D1656" i="26" a="1"/>
  <c r="D1656" i="26" s="1"/>
  <c r="D1655" i="26" a="1"/>
  <c r="D1655" i="26" s="1"/>
  <c r="D1654" i="26" a="1"/>
  <c r="D1654" i="26" s="1"/>
  <c r="D1653" i="26" a="1"/>
  <c r="D1653" i="26" s="1"/>
  <c r="D1652" i="26" a="1"/>
  <c r="D1652" i="26" s="1"/>
  <c r="D1651" i="26" a="1"/>
  <c r="D1651" i="26" s="1"/>
  <c r="D1650" i="26" a="1"/>
  <c r="D1650" i="26" s="1"/>
  <c r="D1649" i="26" a="1"/>
  <c r="D1649" i="26" s="1"/>
  <c r="D1648" i="26" a="1"/>
  <c r="D1648" i="26" s="1"/>
  <c r="D1647" i="26" a="1"/>
  <c r="D1647" i="26" s="1"/>
  <c r="D1646" i="26" a="1"/>
  <c r="D1646" i="26" s="1"/>
  <c r="D1645" i="26" a="1"/>
  <c r="D1645" i="26" s="1"/>
  <c r="D1644" i="26" a="1"/>
  <c r="D1644" i="26" s="1"/>
  <c r="D1643" i="26" a="1"/>
  <c r="D1643" i="26" s="1"/>
  <c r="D1642" i="26" a="1"/>
  <c r="D1642" i="26" s="1"/>
  <c r="D1641" i="26" a="1"/>
  <c r="D1641" i="26" s="1"/>
  <c r="D1640" i="26" a="1"/>
  <c r="D1640" i="26" s="1"/>
  <c r="D1639" i="26" a="1"/>
  <c r="D1639" i="26" s="1"/>
  <c r="D1638" i="26" a="1"/>
  <c r="D1638" i="26" s="1"/>
  <c r="D1637" i="26" a="1"/>
  <c r="D1637" i="26" s="1"/>
  <c r="D1636" i="26" a="1"/>
  <c r="D1636" i="26" s="1"/>
  <c r="D1635" i="26" a="1"/>
  <c r="D1635" i="26" s="1"/>
  <c r="D1634" i="26" a="1"/>
  <c r="D1634" i="26" s="1"/>
  <c r="D1633" i="26" a="1"/>
  <c r="D1633" i="26" s="1"/>
  <c r="D1632" i="26" a="1"/>
  <c r="D1632" i="26" s="1"/>
  <c r="D1631" i="26" a="1"/>
  <c r="D1631" i="26" s="1"/>
  <c r="D1630" i="26" a="1"/>
  <c r="D1630" i="26" s="1"/>
  <c r="D1629" i="26" a="1"/>
  <c r="D1629" i="26" s="1"/>
  <c r="D1628" i="26" a="1"/>
  <c r="D1628" i="26" s="1"/>
  <c r="D1627" i="26" a="1"/>
  <c r="D1627" i="26" s="1"/>
  <c r="D1626" i="26" a="1"/>
  <c r="D1626" i="26" s="1"/>
  <c r="D1625" i="26" a="1"/>
  <c r="D1625" i="26" s="1"/>
  <c r="D1624" i="26" a="1"/>
  <c r="D1624" i="26" s="1"/>
  <c r="D1623" i="26" a="1"/>
  <c r="D1623" i="26" s="1"/>
  <c r="D1622" i="26" a="1"/>
  <c r="D1622" i="26" s="1"/>
  <c r="D1621" i="26" a="1"/>
  <c r="D1621" i="26" s="1"/>
  <c r="D1620" i="26" a="1"/>
  <c r="D1620" i="26" s="1"/>
  <c r="D1619" i="26" a="1"/>
  <c r="D1619" i="26" s="1"/>
  <c r="D1618" i="26" a="1"/>
  <c r="D1618" i="26" s="1"/>
  <c r="D1617" i="26" a="1"/>
  <c r="D1617" i="26" s="1"/>
  <c r="D1616" i="26" a="1"/>
  <c r="D1616" i="26" s="1"/>
  <c r="D1615" i="26" a="1"/>
  <c r="D1615" i="26" s="1"/>
  <c r="D1614" i="26" a="1"/>
  <c r="D1614" i="26" s="1"/>
  <c r="D1613" i="26" a="1"/>
  <c r="D1613" i="26" s="1"/>
  <c r="D1612" i="26" a="1"/>
  <c r="D1612" i="26" s="1"/>
  <c r="D1611" i="26" a="1"/>
  <c r="D1611" i="26" s="1"/>
  <c r="D1610" i="26" a="1"/>
  <c r="D1610" i="26" s="1"/>
  <c r="D1609" i="26" a="1"/>
  <c r="D1609" i="26" s="1"/>
  <c r="D1608" i="26" a="1"/>
  <c r="D1608" i="26" s="1"/>
  <c r="D1607" i="26" a="1"/>
  <c r="D1607" i="26" s="1"/>
  <c r="D1606" i="26" a="1"/>
  <c r="D1606" i="26" s="1"/>
  <c r="D1605" i="26" a="1"/>
  <c r="D1605" i="26" s="1"/>
  <c r="D1604" i="26" a="1"/>
  <c r="D1604" i="26" s="1"/>
  <c r="D1603" i="26" a="1"/>
  <c r="D1603" i="26" s="1"/>
  <c r="D1602" i="26" a="1"/>
  <c r="D1602" i="26" s="1"/>
  <c r="D1601" i="26" a="1"/>
  <c r="D1601" i="26" s="1"/>
  <c r="D1600" i="26" a="1"/>
  <c r="D1600" i="26" s="1"/>
  <c r="D1599" i="26" a="1"/>
  <c r="D1599" i="26" s="1"/>
  <c r="D1598" i="26" a="1"/>
  <c r="D1598" i="26" s="1"/>
  <c r="D1597" i="26" a="1"/>
  <c r="D1597" i="26" s="1"/>
  <c r="D1596" i="26" a="1"/>
  <c r="D1596" i="26" s="1"/>
  <c r="D1595" i="26" a="1"/>
  <c r="D1595" i="26" s="1"/>
  <c r="D1594" i="26" a="1"/>
  <c r="D1594" i="26" s="1"/>
  <c r="D1593" i="26" a="1"/>
  <c r="D1593" i="26" s="1"/>
  <c r="D1592" i="26" a="1"/>
  <c r="D1592" i="26" s="1"/>
  <c r="D1591" i="26" a="1"/>
  <c r="D1591" i="26" s="1"/>
  <c r="D1590" i="26" a="1"/>
  <c r="D1590" i="26" s="1"/>
  <c r="D1589" i="26" a="1"/>
  <c r="D1589" i="26" s="1"/>
  <c r="D1588" i="26" a="1"/>
  <c r="D1588" i="26" s="1"/>
  <c r="D1587" i="26" a="1"/>
  <c r="D1587" i="26" s="1"/>
  <c r="D1586" i="26" a="1"/>
  <c r="D1586" i="26" s="1"/>
  <c r="D1585" i="26" a="1"/>
  <c r="D1585" i="26" s="1"/>
  <c r="D1584" i="26" a="1"/>
  <c r="D1584" i="26" s="1"/>
  <c r="D1583" i="26" a="1"/>
  <c r="D1583" i="26" s="1"/>
  <c r="D1582" i="26" a="1"/>
  <c r="D1582" i="26" s="1"/>
  <c r="D1581" i="26" a="1"/>
  <c r="D1581" i="26" s="1"/>
  <c r="D1580" i="26" a="1"/>
  <c r="D1580" i="26" s="1"/>
  <c r="D1579" i="26" a="1"/>
  <c r="D1579" i="26" s="1"/>
  <c r="D1578" i="26" a="1"/>
  <c r="D1578" i="26" s="1"/>
  <c r="D1577" i="26" a="1"/>
  <c r="D1577" i="26" s="1"/>
  <c r="D1576" i="26" a="1"/>
  <c r="D1576" i="26" s="1"/>
  <c r="D1575" i="26" a="1"/>
  <c r="D1575" i="26" s="1"/>
  <c r="D1574" i="26" a="1"/>
  <c r="D1574" i="26" s="1"/>
  <c r="D1573" i="26" a="1"/>
  <c r="D1573" i="26" s="1"/>
  <c r="D1572" i="26" a="1"/>
  <c r="D1572" i="26" s="1"/>
  <c r="D1571" i="26" a="1"/>
  <c r="D1571" i="26" s="1"/>
  <c r="D1570" i="26" a="1"/>
  <c r="D1570" i="26" s="1"/>
  <c r="D1569" i="26" a="1"/>
  <c r="D1569" i="26" s="1"/>
  <c r="D1568" i="26" a="1"/>
  <c r="D1568" i="26" s="1"/>
  <c r="D1567" i="26" a="1"/>
  <c r="D1567" i="26" s="1"/>
  <c r="D1566" i="26" a="1"/>
  <c r="D1566" i="26" s="1"/>
  <c r="D1565" i="26" a="1"/>
  <c r="D1565" i="26" s="1"/>
  <c r="D1564" i="26" a="1"/>
  <c r="D1564" i="26" s="1"/>
  <c r="D1563" i="26" a="1"/>
  <c r="D1563" i="26" s="1"/>
  <c r="D1562" i="26" a="1"/>
  <c r="D1562" i="26" s="1"/>
  <c r="D1561" i="26" a="1"/>
  <c r="D1561" i="26" s="1"/>
  <c r="D1560" i="26" a="1"/>
  <c r="D1560" i="26" s="1"/>
  <c r="D1559" i="26" a="1"/>
  <c r="D1559" i="26" s="1"/>
  <c r="D1558" i="26" a="1"/>
  <c r="D1558" i="26" s="1"/>
  <c r="D1557" i="26" a="1"/>
  <c r="D1557" i="26" s="1"/>
  <c r="D1556" i="26" a="1"/>
  <c r="D1556" i="26" s="1"/>
  <c r="D1555" i="26" a="1"/>
  <c r="D1555" i="26" s="1"/>
  <c r="D1554" i="26" a="1"/>
  <c r="D1554" i="26" s="1"/>
  <c r="D1553" i="26" a="1"/>
  <c r="D1553" i="26" s="1"/>
  <c r="D1552" i="26" a="1"/>
  <c r="D1552" i="26" s="1"/>
  <c r="D1551" i="26" a="1"/>
  <c r="D1551" i="26" s="1"/>
  <c r="D1550" i="26" a="1"/>
  <c r="D1550" i="26" s="1"/>
  <c r="D1549" i="26" a="1"/>
  <c r="D1549" i="26" s="1"/>
  <c r="D1548" i="26" a="1"/>
  <c r="D1548" i="26" s="1"/>
  <c r="D1547" i="26" a="1"/>
  <c r="D1547" i="26" s="1"/>
  <c r="D1546" i="26" a="1"/>
  <c r="D1546" i="26" s="1"/>
  <c r="D1545" i="26" a="1"/>
  <c r="D1545" i="26" s="1"/>
  <c r="D1544" i="26" a="1"/>
  <c r="D1544" i="26" s="1"/>
  <c r="D1543" i="26" a="1"/>
  <c r="D1543" i="26" s="1"/>
  <c r="D1542" i="26" a="1"/>
  <c r="D1542" i="26" s="1"/>
  <c r="D1541" i="26" a="1"/>
  <c r="D1541" i="26" s="1"/>
  <c r="D1540" i="26" a="1"/>
  <c r="D1540" i="26" s="1"/>
  <c r="D1539" i="26" a="1"/>
  <c r="D1539" i="26" s="1"/>
  <c r="D1538" i="26" a="1"/>
  <c r="D1538" i="26" s="1"/>
  <c r="D1537" i="26" a="1"/>
  <c r="D1537" i="26" s="1"/>
  <c r="D1536" i="26" a="1"/>
  <c r="D1536" i="26" s="1"/>
  <c r="D1535" i="26" a="1"/>
  <c r="D1535" i="26" s="1"/>
  <c r="D1534" i="26" a="1"/>
  <c r="D1534" i="26" s="1"/>
  <c r="D1533" i="26" a="1"/>
  <c r="D1533" i="26" s="1"/>
  <c r="D1532" i="26" a="1"/>
  <c r="D1532" i="26" s="1"/>
  <c r="D1531" i="26" a="1"/>
  <c r="D1531" i="26" s="1"/>
  <c r="D1530" i="26" a="1"/>
  <c r="D1530" i="26" s="1"/>
  <c r="D1529" i="26" a="1"/>
  <c r="D1529" i="26" s="1"/>
  <c r="D1528" i="26" a="1"/>
  <c r="D1528" i="26" s="1"/>
  <c r="D1527" i="26" a="1"/>
  <c r="D1527" i="26" s="1"/>
  <c r="D1526" i="26" a="1"/>
  <c r="D1526" i="26" s="1"/>
  <c r="D1525" i="26" a="1"/>
  <c r="D1525" i="26" s="1"/>
  <c r="D1524" i="26" a="1"/>
  <c r="D1524" i="26" s="1"/>
  <c r="D1523" i="26" a="1"/>
  <c r="D1523" i="26" s="1"/>
  <c r="D1522" i="26" a="1"/>
  <c r="D1522" i="26" s="1"/>
  <c r="D1521" i="26" a="1"/>
  <c r="D1521" i="26" s="1"/>
  <c r="D1520" i="26" a="1"/>
  <c r="D1520" i="26" s="1"/>
  <c r="D1519" i="26" a="1"/>
  <c r="D1519" i="26" s="1"/>
  <c r="D1518" i="26" a="1"/>
  <c r="D1518" i="26" s="1"/>
  <c r="D1517" i="26" a="1"/>
  <c r="D1517" i="26" s="1"/>
  <c r="D1516" i="26" a="1"/>
  <c r="D1516" i="26" s="1"/>
  <c r="D1515" i="26" a="1"/>
  <c r="D1515" i="26" s="1"/>
  <c r="D1514" i="26" a="1"/>
  <c r="D1514" i="26" s="1"/>
  <c r="D1513" i="26" a="1"/>
  <c r="D1513" i="26" s="1"/>
  <c r="D1512" i="26" a="1"/>
  <c r="D1512" i="26" s="1"/>
  <c r="D1511" i="26" a="1"/>
  <c r="D1511" i="26" s="1"/>
  <c r="D1510" i="26" a="1"/>
  <c r="D1510" i="26" s="1"/>
  <c r="D1509" i="26" a="1"/>
  <c r="D1509" i="26" s="1"/>
  <c r="D1508" i="26" a="1"/>
  <c r="D1508" i="26" s="1"/>
  <c r="D1507" i="26" a="1"/>
  <c r="D1507" i="26" s="1"/>
  <c r="D1506" i="26" a="1"/>
  <c r="D1506" i="26" s="1"/>
  <c r="D1505" i="26" a="1"/>
  <c r="D1505" i="26" s="1"/>
  <c r="D1504" i="26" a="1"/>
  <c r="D1504" i="26" s="1"/>
  <c r="D1503" i="26" a="1"/>
  <c r="D1503" i="26" s="1"/>
  <c r="D1502" i="26" a="1"/>
  <c r="D1502" i="26" s="1"/>
  <c r="D1501" i="26" a="1"/>
  <c r="D1501" i="26" s="1"/>
  <c r="D1500" i="26" a="1"/>
  <c r="D1500" i="26" s="1"/>
  <c r="D1499" i="26" a="1"/>
  <c r="D1499" i="26" s="1"/>
  <c r="D1498" i="26" a="1"/>
  <c r="D1498" i="26" s="1"/>
  <c r="D1497" i="26" a="1"/>
  <c r="D1497" i="26" s="1"/>
  <c r="D1496" i="26" a="1"/>
  <c r="D1496" i="26" s="1"/>
  <c r="D1495" i="26" a="1"/>
  <c r="D1495" i="26" s="1"/>
  <c r="D1494" i="26" a="1"/>
  <c r="D1494" i="26" s="1"/>
  <c r="D1493" i="26" a="1"/>
  <c r="D1493" i="26" s="1"/>
  <c r="D1492" i="26" a="1"/>
  <c r="D1492" i="26" s="1"/>
  <c r="D1491" i="26" a="1"/>
  <c r="D1491" i="26" s="1"/>
  <c r="D1490" i="26" a="1"/>
  <c r="D1490" i="26" s="1"/>
  <c r="D1489" i="26" a="1"/>
  <c r="D1489" i="26" s="1"/>
  <c r="D1488" i="26" a="1"/>
  <c r="D1488" i="26" s="1"/>
  <c r="D1487" i="26" a="1"/>
  <c r="D1487" i="26" s="1"/>
  <c r="D1486" i="26" a="1"/>
  <c r="D1486" i="26" s="1"/>
  <c r="D1485" i="26" a="1"/>
  <c r="D1485" i="26" s="1"/>
  <c r="D1484" i="26" a="1"/>
  <c r="D1484" i="26" s="1"/>
  <c r="D1483" i="26" a="1"/>
  <c r="D1483" i="26" s="1"/>
  <c r="D1482" i="26" a="1"/>
  <c r="D1482" i="26" s="1"/>
  <c r="D1481" i="26" a="1"/>
  <c r="D1481" i="26" s="1"/>
  <c r="D1480" i="26" a="1"/>
  <c r="D1480" i="26" s="1"/>
  <c r="D1479" i="26" a="1"/>
  <c r="D1479" i="26" s="1"/>
  <c r="D1478" i="26" a="1"/>
  <c r="D1478" i="26" s="1"/>
  <c r="D1477" i="26" a="1"/>
  <c r="D1477" i="26" s="1"/>
  <c r="D1476" i="26" a="1"/>
  <c r="D1476" i="26" s="1"/>
  <c r="D1475" i="26" a="1"/>
  <c r="D1475" i="26" s="1"/>
  <c r="D1474" i="26" a="1"/>
  <c r="D1474" i="26" s="1"/>
  <c r="D1473" i="26" a="1"/>
  <c r="D1473" i="26" s="1"/>
  <c r="D1472" i="26" a="1"/>
  <c r="D1472" i="26" s="1"/>
  <c r="D1471" i="26" a="1"/>
  <c r="D1471" i="26" s="1"/>
  <c r="D1470" i="26" a="1"/>
  <c r="D1470" i="26" s="1"/>
  <c r="D1469" i="26" a="1"/>
  <c r="D1469" i="26" s="1"/>
  <c r="D1468" i="26" a="1"/>
  <c r="D1468" i="26" s="1"/>
  <c r="D1467" i="26" a="1"/>
  <c r="D1467" i="26" s="1"/>
  <c r="D1466" i="26" a="1"/>
  <c r="D1466" i="26" s="1"/>
  <c r="D1465" i="26" a="1"/>
  <c r="D1465" i="26" s="1"/>
  <c r="D1464" i="26" a="1"/>
  <c r="D1464" i="26" s="1"/>
  <c r="D1463" i="26" a="1"/>
  <c r="D1463" i="26" s="1"/>
  <c r="D1462" i="26" a="1"/>
  <c r="D1462" i="26" s="1"/>
  <c r="D1461" i="26" a="1"/>
  <c r="D1461" i="26" s="1"/>
  <c r="D1460" i="26" a="1"/>
  <c r="D1460" i="26" s="1"/>
  <c r="D1459" i="26" a="1"/>
  <c r="D1459" i="26" s="1"/>
  <c r="D1458" i="26" a="1"/>
  <c r="D1458" i="26" s="1"/>
  <c r="D1457" i="26" a="1"/>
  <c r="D1457" i="26" s="1"/>
  <c r="D1456" i="26" a="1"/>
  <c r="D1456" i="26" s="1"/>
  <c r="D1455" i="26" a="1"/>
  <c r="D1455" i="26" s="1"/>
  <c r="D1454" i="26" a="1"/>
  <c r="D1454" i="26" s="1"/>
  <c r="D1453" i="26" a="1"/>
  <c r="D1453" i="26" s="1"/>
  <c r="D1452" i="26" a="1"/>
  <c r="D1452" i="26" s="1"/>
  <c r="D1451" i="26" a="1"/>
  <c r="D1451" i="26" s="1"/>
  <c r="D1450" i="26" a="1"/>
  <c r="D1450" i="26" s="1"/>
  <c r="D1449" i="26" a="1"/>
  <c r="D1449" i="26" s="1"/>
  <c r="D1448" i="26" a="1"/>
  <c r="D1448" i="26" s="1"/>
  <c r="D1447" i="26" a="1"/>
  <c r="D1447" i="26" s="1"/>
  <c r="D1446" i="26" a="1"/>
  <c r="D1446" i="26" s="1"/>
  <c r="D1445" i="26" a="1"/>
  <c r="D1445" i="26" s="1"/>
  <c r="D1444" i="26" a="1"/>
  <c r="D1444" i="26" s="1"/>
  <c r="D1443" i="26" a="1"/>
  <c r="D1443" i="26" s="1"/>
  <c r="D1442" i="26" a="1"/>
  <c r="D1442" i="26" s="1"/>
  <c r="D1441" i="26" a="1"/>
  <c r="D1441" i="26" s="1"/>
  <c r="D1440" i="26" a="1"/>
  <c r="D1440" i="26" s="1"/>
  <c r="D1439" i="26" a="1"/>
  <c r="D1439" i="26" s="1"/>
  <c r="D1438" i="26" a="1"/>
  <c r="D1438" i="26" s="1"/>
  <c r="D1437" i="26" a="1"/>
  <c r="D1437" i="26" s="1"/>
  <c r="D1436" i="26" a="1"/>
  <c r="D1436" i="26" s="1"/>
  <c r="D1435" i="26" a="1"/>
  <c r="D1435" i="26" s="1"/>
  <c r="D1434" i="26" a="1"/>
  <c r="D1434" i="26" s="1"/>
  <c r="D1433" i="26" a="1"/>
  <c r="D1433" i="26" s="1"/>
  <c r="D1432" i="26" a="1"/>
  <c r="D1432" i="26" s="1"/>
  <c r="D1431" i="26" a="1"/>
  <c r="D1431" i="26" s="1"/>
  <c r="D1430" i="26" a="1"/>
  <c r="D1430" i="26" s="1"/>
  <c r="D1429" i="26" a="1"/>
  <c r="D1429" i="26" s="1"/>
  <c r="D1428" i="26" a="1"/>
  <c r="D1428" i="26" s="1"/>
  <c r="D1427" i="26" a="1"/>
  <c r="D1427" i="26" s="1"/>
  <c r="D1426" i="26" a="1"/>
  <c r="D1426" i="26" s="1"/>
  <c r="D1425" i="26" a="1"/>
  <c r="D1425" i="26" s="1"/>
  <c r="D1424" i="26" a="1"/>
  <c r="D1424" i="26" s="1"/>
  <c r="D1423" i="26" a="1"/>
  <c r="D1423" i="26" s="1"/>
  <c r="D1422" i="26" a="1"/>
  <c r="D1422" i="26" s="1"/>
  <c r="D1421" i="26" a="1"/>
  <c r="D1421" i="26" s="1"/>
  <c r="D1420" i="26" a="1"/>
  <c r="D1420" i="26" s="1"/>
  <c r="D1419" i="26" a="1"/>
  <c r="D1419" i="26" s="1"/>
  <c r="D1418" i="26" a="1"/>
  <c r="D1418" i="26" s="1"/>
  <c r="D1417" i="26" a="1"/>
  <c r="D1417" i="26" s="1"/>
  <c r="D1416" i="26" a="1"/>
  <c r="D1416" i="26" s="1"/>
  <c r="D1415" i="26" a="1"/>
  <c r="D1415" i="26" s="1"/>
  <c r="D1414" i="26" a="1"/>
  <c r="D1414" i="26" s="1"/>
  <c r="D1413" i="26" a="1"/>
  <c r="D1413" i="26" s="1"/>
  <c r="D1412" i="26" a="1"/>
  <c r="D1412" i="26" s="1"/>
  <c r="D1411" i="26" a="1"/>
  <c r="D1411" i="26" s="1"/>
  <c r="D1410" i="26" a="1"/>
  <c r="D1410" i="26" s="1"/>
  <c r="D1409" i="26" a="1"/>
  <c r="D1409" i="26" s="1"/>
  <c r="D1408" i="26" a="1"/>
  <c r="D1408" i="26" s="1"/>
  <c r="D1407" i="26" a="1"/>
  <c r="D1407" i="26" s="1"/>
  <c r="D1406" i="26" a="1"/>
  <c r="D1406" i="26" s="1"/>
  <c r="D1405" i="26" a="1"/>
  <c r="D1405" i="26" s="1"/>
  <c r="D1404" i="26" a="1"/>
  <c r="D1404" i="26" s="1"/>
  <c r="D1403" i="26" a="1"/>
  <c r="D1403" i="26" s="1"/>
  <c r="D1402" i="26" a="1"/>
  <c r="D1402" i="26" s="1"/>
  <c r="D1401" i="26" a="1"/>
  <c r="D1401" i="26" s="1"/>
  <c r="D1400" i="26" a="1"/>
  <c r="D1400" i="26" s="1"/>
  <c r="D1399" i="26" a="1"/>
  <c r="D1399" i="26" s="1"/>
  <c r="D1398" i="26" a="1"/>
  <c r="D1398" i="26" s="1"/>
  <c r="D1397" i="26" a="1"/>
  <c r="D1397" i="26" s="1"/>
  <c r="D1396" i="26" a="1"/>
  <c r="D1396" i="26" s="1"/>
  <c r="D1395" i="26" a="1"/>
  <c r="D1395" i="26" s="1"/>
  <c r="D1394" i="26" a="1"/>
  <c r="D1394" i="26" s="1"/>
  <c r="D1393" i="26" a="1"/>
  <c r="D1393" i="26" s="1"/>
  <c r="D1392" i="26" a="1"/>
  <c r="D1392" i="26" s="1"/>
  <c r="D1391" i="26" a="1"/>
  <c r="D1391" i="26" s="1"/>
  <c r="D1390" i="26" a="1"/>
  <c r="D1390" i="26" s="1"/>
  <c r="D1389" i="26" a="1"/>
  <c r="D1389" i="26" s="1"/>
  <c r="D1388" i="26" a="1"/>
  <c r="D1388" i="26" s="1"/>
  <c r="D1387" i="26" a="1"/>
  <c r="D1387" i="26" s="1"/>
  <c r="D1386" i="26" a="1"/>
  <c r="D1386" i="26" s="1"/>
  <c r="D1385" i="26" a="1"/>
  <c r="D1385" i="26" s="1"/>
  <c r="D1384" i="26" a="1"/>
  <c r="D1384" i="26" s="1"/>
  <c r="D1383" i="26" a="1"/>
  <c r="D1383" i="26" s="1"/>
  <c r="D1382" i="26" a="1"/>
  <c r="D1382" i="26" s="1"/>
  <c r="D1381" i="26" a="1"/>
  <c r="D1381" i="26" s="1"/>
  <c r="D1380" i="26" a="1"/>
  <c r="D1380" i="26" s="1"/>
  <c r="D1379" i="26" a="1"/>
  <c r="D1379" i="26" s="1"/>
  <c r="D1378" i="26" a="1"/>
  <c r="D1378" i="26" s="1"/>
  <c r="D1377" i="26" a="1"/>
  <c r="D1377" i="26" s="1"/>
  <c r="D1376" i="26" a="1"/>
  <c r="D1376" i="26" s="1"/>
  <c r="D1375" i="26" a="1"/>
  <c r="D1375" i="26" s="1"/>
  <c r="D1374" i="26" a="1"/>
  <c r="D1374" i="26" s="1"/>
  <c r="D1373" i="26" a="1"/>
  <c r="D1373" i="26" s="1"/>
  <c r="D1372" i="26" a="1"/>
  <c r="D1372" i="26" s="1"/>
  <c r="D1371" i="26" a="1"/>
  <c r="D1371" i="26" s="1"/>
  <c r="D1370" i="26" a="1"/>
  <c r="D1370" i="26" s="1"/>
  <c r="D1369" i="26" a="1"/>
  <c r="D1369" i="26" s="1"/>
  <c r="D1368" i="26" a="1"/>
  <c r="D1368" i="26" s="1"/>
  <c r="D1367" i="26" a="1"/>
  <c r="D1367" i="26" s="1"/>
  <c r="D1366" i="26" a="1"/>
  <c r="D1366" i="26" s="1"/>
  <c r="D1365" i="26" a="1"/>
  <c r="D1365" i="26" s="1"/>
  <c r="D1364" i="26" a="1"/>
  <c r="D1364" i="26" s="1"/>
  <c r="D1363" i="26" a="1"/>
  <c r="D1363" i="26" s="1"/>
  <c r="D1362" i="26" a="1"/>
  <c r="D1362" i="26" s="1"/>
  <c r="D1361" i="26" a="1"/>
  <c r="D1361" i="26" s="1"/>
  <c r="D1360" i="26" a="1"/>
  <c r="D1360" i="26" s="1"/>
  <c r="D1359" i="26" a="1"/>
  <c r="D1359" i="26" s="1"/>
  <c r="D1358" i="26" a="1"/>
  <c r="D1358" i="26" s="1"/>
  <c r="D1357" i="26" a="1"/>
  <c r="D1357" i="26" s="1"/>
  <c r="D1356" i="26" a="1"/>
  <c r="D1356" i="26" s="1"/>
  <c r="D1355" i="26" a="1"/>
  <c r="D1355" i="26" s="1"/>
  <c r="D1354" i="26" a="1"/>
  <c r="D1354" i="26" s="1"/>
  <c r="D1353" i="26" a="1"/>
  <c r="D1353" i="26" s="1"/>
  <c r="D1352" i="26" a="1"/>
  <c r="D1352" i="26" s="1"/>
  <c r="D1351" i="26" a="1"/>
  <c r="D1351" i="26" s="1"/>
  <c r="D1350" i="26" a="1"/>
  <c r="D1350" i="26" s="1"/>
  <c r="D1349" i="26" a="1"/>
  <c r="D1349" i="26" s="1"/>
  <c r="D1348" i="26" a="1"/>
  <c r="D1348" i="26" s="1"/>
  <c r="D1347" i="26" a="1"/>
  <c r="D1347" i="26" s="1"/>
  <c r="D1346" i="26" a="1"/>
  <c r="D1346" i="26" s="1"/>
  <c r="D1345" i="26" a="1"/>
  <c r="D1345" i="26" s="1"/>
  <c r="D1344" i="26" a="1"/>
  <c r="D1344" i="26" s="1"/>
  <c r="D1343" i="26" a="1"/>
  <c r="D1343" i="26" s="1"/>
  <c r="D1342" i="26" a="1"/>
  <c r="D1342" i="26" s="1"/>
  <c r="D1341" i="26" a="1"/>
  <c r="D1341" i="26" s="1"/>
  <c r="D1340" i="26" a="1"/>
  <c r="D1340" i="26" s="1"/>
  <c r="D1339" i="26" a="1"/>
  <c r="D1339" i="26" s="1"/>
  <c r="D1338" i="26" a="1"/>
  <c r="D1338" i="26" s="1"/>
  <c r="D1337" i="26" a="1"/>
  <c r="D1337" i="26" s="1"/>
  <c r="D1336" i="26" a="1"/>
  <c r="D1336" i="26" s="1"/>
  <c r="D1335" i="26" a="1"/>
  <c r="D1335" i="26" s="1"/>
  <c r="D1334" i="26" a="1"/>
  <c r="D1334" i="26" s="1"/>
  <c r="D1333" i="26" a="1"/>
  <c r="D1333" i="26" s="1"/>
  <c r="D1332" i="26" a="1"/>
  <c r="D1332" i="26" s="1"/>
  <c r="D1331" i="26" a="1"/>
  <c r="D1331" i="26" s="1"/>
  <c r="D1330" i="26" a="1"/>
  <c r="D1330" i="26" s="1"/>
  <c r="D1329" i="26" a="1"/>
  <c r="D1329" i="26" s="1"/>
  <c r="D1328" i="26" a="1"/>
  <c r="D1328" i="26" s="1"/>
  <c r="D1327" i="26" a="1"/>
  <c r="D1327" i="26" s="1"/>
  <c r="D1326" i="26" a="1"/>
  <c r="D1326" i="26" s="1"/>
  <c r="D1325" i="26" a="1"/>
  <c r="D1325" i="26" s="1"/>
  <c r="D1324" i="26" a="1"/>
  <c r="D1324" i="26" s="1"/>
  <c r="D1323" i="26" a="1"/>
  <c r="D1323" i="26" s="1"/>
  <c r="D1322" i="26" a="1"/>
  <c r="D1322" i="26" s="1"/>
  <c r="D1321" i="26" a="1"/>
  <c r="D1321" i="26" s="1"/>
  <c r="D1320" i="26" a="1"/>
  <c r="D1320" i="26" s="1"/>
  <c r="D1319" i="26" a="1"/>
  <c r="D1319" i="26" s="1"/>
  <c r="D1318" i="26" a="1"/>
  <c r="D1318" i="26" s="1"/>
  <c r="D1317" i="26" a="1"/>
  <c r="D1317" i="26" s="1"/>
  <c r="D1316" i="26" a="1"/>
  <c r="D1316" i="26" s="1"/>
  <c r="D1315" i="26" a="1"/>
  <c r="D1315" i="26" s="1"/>
  <c r="D1314" i="26" a="1"/>
  <c r="D1314" i="26" s="1"/>
  <c r="D1313" i="26" a="1"/>
  <c r="D1313" i="26" s="1"/>
  <c r="D1312" i="26" a="1"/>
  <c r="D1312" i="26" s="1"/>
  <c r="D1311" i="26" a="1"/>
  <c r="D1311" i="26" s="1"/>
  <c r="D1310" i="26" a="1"/>
  <c r="D1310" i="26" s="1"/>
  <c r="D1309" i="26" a="1"/>
  <c r="D1309" i="26" s="1"/>
  <c r="D1308" i="26" a="1"/>
  <c r="D1308" i="26" s="1"/>
  <c r="D1307" i="26" a="1"/>
  <c r="D1307" i="26" s="1"/>
  <c r="D1306" i="26" a="1"/>
  <c r="D1306" i="26" s="1"/>
  <c r="D1305" i="26" a="1"/>
  <c r="D1305" i="26" s="1"/>
  <c r="D1304" i="26" a="1"/>
  <c r="D1304" i="26" s="1"/>
  <c r="D1303" i="26" a="1"/>
  <c r="D1303" i="26" s="1"/>
  <c r="D1302" i="26" a="1"/>
  <c r="D1302" i="26" s="1"/>
  <c r="D1301" i="26" a="1"/>
  <c r="D1301" i="26" s="1"/>
  <c r="D1300" i="26" a="1"/>
  <c r="D1300" i="26" s="1"/>
  <c r="D1299" i="26" a="1"/>
  <c r="D1299" i="26" s="1"/>
  <c r="D1298" i="26" a="1"/>
  <c r="D1298" i="26" s="1"/>
  <c r="D1297" i="26" a="1"/>
  <c r="D1297" i="26" s="1"/>
  <c r="D1296" i="26" a="1"/>
  <c r="D1296" i="26" s="1"/>
  <c r="D1295" i="26" a="1"/>
  <c r="D1295" i="26" s="1"/>
  <c r="D1294" i="26" a="1"/>
  <c r="D1294" i="26" s="1"/>
  <c r="D1293" i="26" a="1"/>
  <c r="D1293" i="26" s="1"/>
  <c r="D1292" i="26" a="1"/>
  <c r="D1292" i="26" s="1"/>
  <c r="D1291" i="26" a="1"/>
  <c r="D1291" i="26" s="1"/>
  <c r="D1290" i="26" a="1"/>
  <c r="D1290" i="26" s="1"/>
  <c r="D1289" i="26" a="1"/>
  <c r="D1289" i="26" s="1"/>
  <c r="D1288" i="26" a="1"/>
  <c r="D1288" i="26" s="1"/>
  <c r="D1287" i="26" a="1"/>
  <c r="D1287" i="26" s="1"/>
  <c r="D1286" i="26" a="1"/>
  <c r="D1286" i="26" s="1"/>
  <c r="D1285" i="26" a="1"/>
  <c r="D1285" i="26" s="1"/>
  <c r="D1284" i="26" a="1"/>
  <c r="D1284" i="26" s="1"/>
  <c r="D1283" i="26" a="1"/>
  <c r="D1283" i="26" s="1"/>
  <c r="D1282" i="26" a="1"/>
  <c r="D1282" i="26" s="1"/>
  <c r="D1281" i="26" a="1"/>
  <c r="D1281" i="26" s="1"/>
  <c r="D1280" i="26" a="1"/>
  <c r="D1280" i="26" s="1"/>
  <c r="D1279" i="26" a="1"/>
  <c r="D1279" i="26" s="1"/>
  <c r="D1278" i="26" a="1"/>
  <c r="D1278" i="26" s="1"/>
  <c r="D1277" i="26" a="1"/>
  <c r="D1277" i="26" s="1"/>
  <c r="D1276" i="26" a="1"/>
  <c r="D1276" i="26" s="1"/>
  <c r="D1275" i="26" a="1"/>
  <c r="D1275" i="26" s="1"/>
  <c r="D1274" i="26" a="1"/>
  <c r="D1274" i="26" s="1"/>
  <c r="D1273" i="26" a="1"/>
  <c r="D1273" i="26" s="1"/>
  <c r="D1272" i="26" a="1"/>
  <c r="D1272" i="26" s="1"/>
  <c r="D1271" i="26" a="1"/>
  <c r="D1271" i="26" s="1"/>
  <c r="D1270" i="26" a="1"/>
  <c r="D1270" i="26" s="1"/>
  <c r="D1269" i="26" a="1"/>
  <c r="D1269" i="26" s="1"/>
  <c r="D1268" i="26" a="1"/>
  <c r="D1268" i="26" s="1"/>
  <c r="D1267" i="26" a="1"/>
  <c r="D1267" i="26" s="1"/>
  <c r="D1266" i="26" a="1"/>
  <c r="D1266" i="26" s="1"/>
  <c r="D1265" i="26" a="1"/>
  <c r="D1265" i="26" s="1"/>
  <c r="D1264" i="26" a="1"/>
  <c r="D1264" i="26" s="1"/>
  <c r="D1263" i="26" a="1"/>
  <c r="D1263" i="26" s="1"/>
  <c r="D1262" i="26" a="1"/>
  <c r="D1262" i="26" s="1"/>
  <c r="D1261" i="26" a="1"/>
  <c r="D1261" i="26" s="1"/>
  <c r="D1260" i="26" a="1"/>
  <c r="D1260" i="26" s="1"/>
  <c r="D1259" i="26" a="1"/>
  <c r="D1259" i="26" s="1"/>
  <c r="D1258" i="26" a="1"/>
  <c r="D1258" i="26" s="1"/>
  <c r="D1257" i="26" a="1"/>
  <c r="D1257" i="26" s="1"/>
  <c r="D1256" i="26" a="1"/>
  <c r="D1256" i="26" s="1"/>
  <c r="D1255" i="26" a="1"/>
  <c r="D1255" i="26" s="1"/>
  <c r="D1254" i="26" a="1"/>
  <c r="D1254" i="26" s="1"/>
  <c r="D1253" i="26" a="1"/>
  <c r="D1253" i="26" s="1"/>
  <c r="D1252" i="26" a="1"/>
  <c r="D1252" i="26" s="1"/>
  <c r="D1251" i="26" a="1"/>
  <c r="D1251" i="26" s="1"/>
  <c r="D1250" i="26" a="1"/>
  <c r="D1250" i="26" s="1"/>
  <c r="D1249" i="26" a="1"/>
  <c r="D1249" i="26" s="1"/>
  <c r="D1248" i="26" a="1"/>
  <c r="D1248" i="26" s="1"/>
  <c r="D1247" i="26" a="1"/>
  <c r="D1247" i="26" s="1"/>
  <c r="D1246" i="26" a="1"/>
  <c r="D1246" i="26" s="1"/>
  <c r="D1245" i="26" a="1"/>
  <c r="D1245" i="26" s="1"/>
  <c r="D1244" i="26" a="1"/>
  <c r="D1244" i="26" s="1"/>
  <c r="D1243" i="26" a="1"/>
  <c r="D1243" i="26" s="1"/>
  <c r="D1242" i="26" a="1"/>
  <c r="D1242" i="26" s="1"/>
  <c r="D1241" i="26" a="1"/>
  <c r="D1241" i="26" s="1"/>
  <c r="D1240" i="26" a="1"/>
  <c r="D1240" i="26" s="1"/>
  <c r="D1239" i="26" a="1"/>
  <c r="D1239" i="26" s="1"/>
  <c r="D1238" i="26" a="1"/>
  <c r="D1238" i="26" s="1"/>
  <c r="D1237" i="26" a="1"/>
  <c r="D1237" i="26" s="1"/>
  <c r="D1236" i="26" a="1"/>
  <c r="D1236" i="26" s="1"/>
  <c r="D1235" i="26" a="1"/>
  <c r="D1235" i="26" s="1"/>
  <c r="D1234" i="26" a="1"/>
  <c r="D1234" i="26" s="1"/>
  <c r="D1233" i="26" a="1"/>
  <c r="D1233" i="26" s="1"/>
  <c r="D1232" i="26" a="1"/>
  <c r="D1232" i="26" s="1"/>
  <c r="D1231" i="26" a="1"/>
  <c r="D1231" i="26" s="1"/>
  <c r="D1230" i="26" a="1"/>
  <c r="D1230" i="26" s="1"/>
  <c r="D1229" i="26" a="1"/>
  <c r="D1229" i="26" s="1"/>
  <c r="D1228" i="26" a="1"/>
  <c r="D1228" i="26" s="1"/>
  <c r="D1227" i="26" a="1"/>
  <c r="D1227" i="26" s="1"/>
  <c r="D1226" i="26" a="1"/>
  <c r="D1226" i="26" s="1"/>
  <c r="D1225" i="26" a="1"/>
  <c r="D1225" i="26" s="1"/>
  <c r="D1224" i="26" a="1"/>
  <c r="D1224" i="26" s="1"/>
  <c r="D1223" i="26" a="1"/>
  <c r="D1223" i="26" s="1"/>
  <c r="D1222" i="26" a="1"/>
  <c r="D1222" i="26" s="1"/>
  <c r="D1221" i="26" a="1"/>
  <c r="D1221" i="26" s="1"/>
  <c r="D1220" i="26" a="1"/>
  <c r="D1220" i="26" s="1"/>
  <c r="D1219" i="26" a="1"/>
  <c r="D1219" i="26" s="1"/>
  <c r="D1218" i="26" a="1"/>
  <c r="D1218" i="26" s="1"/>
  <c r="D1217" i="26" a="1"/>
  <c r="D1217" i="26" s="1"/>
  <c r="D1216" i="26" a="1"/>
  <c r="D1216" i="26" s="1"/>
  <c r="D1215" i="26" a="1"/>
  <c r="D1215" i="26" s="1"/>
  <c r="D1214" i="26" a="1"/>
  <c r="D1214" i="26" s="1"/>
  <c r="D1213" i="26" a="1"/>
  <c r="D1213" i="26" s="1"/>
  <c r="D1212" i="26" a="1"/>
  <c r="D1212" i="26" s="1"/>
  <c r="D1211" i="26" a="1"/>
  <c r="D1211" i="26" s="1"/>
  <c r="D1210" i="26" a="1"/>
  <c r="D1210" i="26" s="1"/>
  <c r="D1209" i="26" a="1"/>
  <c r="D1209" i="26" s="1"/>
  <c r="D1208" i="26" a="1"/>
  <c r="D1208" i="26" s="1"/>
  <c r="D1207" i="26" a="1"/>
  <c r="D1207" i="26" s="1"/>
  <c r="D1206" i="26" a="1"/>
  <c r="D1206" i="26" s="1"/>
  <c r="D1205" i="26" a="1"/>
  <c r="D1205" i="26" s="1"/>
  <c r="D1204" i="26" a="1"/>
  <c r="D1204" i="26" s="1"/>
  <c r="D1203" i="26" a="1"/>
  <c r="D1203" i="26" s="1"/>
  <c r="D1202" i="26" a="1"/>
  <c r="D1202" i="26" s="1"/>
  <c r="D1201" i="26" a="1"/>
  <c r="D1201" i="26" s="1"/>
  <c r="D1200" i="26" a="1"/>
  <c r="D1200" i="26" s="1"/>
  <c r="D1199" i="26" a="1"/>
  <c r="D1199" i="26" s="1"/>
  <c r="D1198" i="26" a="1"/>
  <c r="D1198" i="26" s="1"/>
  <c r="D1197" i="26" a="1"/>
  <c r="D1197" i="26" s="1"/>
  <c r="D1196" i="26" a="1"/>
  <c r="D1196" i="26" s="1"/>
  <c r="D1195" i="26" a="1"/>
  <c r="D1195" i="26" s="1"/>
  <c r="D1194" i="26" a="1"/>
  <c r="D1194" i="26" s="1"/>
  <c r="D1193" i="26" a="1"/>
  <c r="D1193" i="26" s="1"/>
  <c r="D1192" i="26" a="1"/>
  <c r="D1192" i="26" s="1"/>
  <c r="D1191" i="26" a="1"/>
  <c r="D1191" i="26" s="1"/>
  <c r="D1190" i="26" a="1"/>
  <c r="D1190" i="26" s="1"/>
  <c r="D1189" i="26" a="1"/>
  <c r="D1189" i="26" s="1"/>
  <c r="D1188" i="26" a="1"/>
  <c r="D1188" i="26" s="1"/>
  <c r="D1187" i="26" a="1"/>
  <c r="D1187" i="26" s="1"/>
  <c r="D1186" i="26" a="1"/>
  <c r="D1186" i="26" s="1"/>
  <c r="D1185" i="26" a="1"/>
  <c r="D1185" i="26" s="1"/>
  <c r="D1184" i="26" a="1"/>
  <c r="D1184" i="26" s="1"/>
  <c r="D1183" i="26" a="1"/>
  <c r="D1183" i="26" s="1"/>
  <c r="D1182" i="26" a="1"/>
  <c r="D1182" i="26" s="1"/>
  <c r="D1181" i="26" a="1"/>
  <c r="D1181" i="26" s="1"/>
  <c r="D1180" i="26" a="1"/>
  <c r="D1180" i="26" s="1"/>
  <c r="D1179" i="26" a="1"/>
  <c r="D1179" i="26" s="1"/>
  <c r="D1178" i="26" a="1"/>
  <c r="D1178" i="26" s="1"/>
  <c r="D1177" i="26" a="1"/>
  <c r="D1177" i="26" s="1"/>
  <c r="D1176" i="26" a="1"/>
  <c r="D1176" i="26" s="1"/>
  <c r="D1175" i="26" a="1"/>
  <c r="D1175" i="26" s="1"/>
  <c r="D1174" i="26" a="1"/>
  <c r="D1174" i="26" s="1"/>
  <c r="D1173" i="26" a="1"/>
  <c r="D1173" i="26" s="1"/>
  <c r="D1172" i="26" a="1"/>
  <c r="D1172" i="26" s="1"/>
  <c r="D1171" i="26" a="1"/>
  <c r="D1171" i="26" s="1"/>
  <c r="D1170" i="26" a="1"/>
  <c r="D1170" i="26" s="1"/>
  <c r="D1169" i="26" a="1"/>
  <c r="D1169" i="26" s="1"/>
  <c r="D1168" i="26" a="1"/>
  <c r="D1168" i="26" s="1"/>
  <c r="D1167" i="26" a="1"/>
  <c r="D1167" i="26" s="1"/>
  <c r="D1166" i="26" a="1"/>
  <c r="D1166" i="26" s="1"/>
  <c r="D1165" i="26" a="1"/>
  <c r="D1165" i="26" s="1"/>
  <c r="D1164" i="26" a="1"/>
  <c r="D1164" i="26" s="1"/>
  <c r="D1163" i="26" a="1"/>
  <c r="D1163" i="26" s="1"/>
  <c r="D1162" i="26" a="1"/>
  <c r="D1162" i="26" s="1"/>
  <c r="D1161" i="26" a="1"/>
  <c r="D1161" i="26" s="1"/>
  <c r="D1160" i="26" a="1"/>
  <c r="D1160" i="26" s="1"/>
  <c r="D1159" i="26" a="1"/>
  <c r="D1159" i="26" s="1"/>
  <c r="D1158" i="26" a="1"/>
  <c r="D1158" i="26" s="1"/>
  <c r="D1157" i="26" a="1"/>
  <c r="D1157" i="26" s="1"/>
  <c r="D1156" i="26" a="1"/>
  <c r="D1156" i="26" s="1"/>
  <c r="D1155" i="26" a="1"/>
  <c r="D1155" i="26" s="1"/>
  <c r="D1154" i="26" a="1"/>
  <c r="D1154" i="26" s="1"/>
  <c r="D1153" i="26" a="1"/>
  <c r="D1153" i="26" s="1"/>
  <c r="D1152" i="26" a="1"/>
  <c r="D1152" i="26" s="1"/>
  <c r="D1151" i="26" a="1"/>
  <c r="D1151" i="26" s="1"/>
  <c r="D1150" i="26" a="1"/>
  <c r="D1150" i="26" s="1"/>
  <c r="D1149" i="26" a="1"/>
  <c r="D1149" i="26" s="1"/>
  <c r="D1148" i="26" a="1"/>
  <c r="D1148" i="26" s="1"/>
  <c r="D1147" i="26" a="1"/>
  <c r="D1147" i="26" s="1"/>
  <c r="D1146" i="26" a="1"/>
  <c r="D1146" i="26" s="1"/>
  <c r="D1145" i="26" a="1"/>
  <c r="D1145" i="26" s="1"/>
  <c r="D1144" i="26" a="1"/>
  <c r="D1144" i="26" s="1"/>
  <c r="D1143" i="26" a="1"/>
  <c r="D1143" i="26" s="1"/>
  <c r="D1142" i="26" a="1"/>
  <c r="D1142" i="26" s="1"/>
  <c r="D1141" i="26" a="1"/>
  <c r="D1141" i="26" s="1"/>
  <c r="D1140" i="26" a="1"/>
  <c r="D1140" i="26" s="1"/>
  <c r="D1139" i="26" a="1"/>
  <c r="D1139" i="26" s="1"/>
  <c r="D1138" i="26" a="1"/>
  <c r="D1138" i="26" s="1"/>
  <c r="D1137" i="26" a="1"/>
  <c r="D1137" i="26" s="1"/>
  <c r="D1136" i="26" a="1"/>
  <c r="D1136" i="26" s="1"/>
  <c r="D1135" i="26" a="1"/>
  <c r="D1135" i="26" s="1"/>
  <c r="D1134" i="26" a="1"/>
  <c r="D1134" i="26" s="1"/>
  <c r="D1133" i="26" a="1"/>
  <c r="D1133" i="26" s="1"/>
  <c r="D1132" i="26" a="1"/>
  <c r="D1132" i="26" s="1"/>
  <c r="D1131" i="26" a="1"/>
  <c r="D1131" i="26" s="1"/>
  <c r="D1130" i="26" a="1"/>
  <c r="D1130" i="26" s="1"/>
  <c r="D1129" i="26" a="1"/>
  <c r="D1129" i="26" s="1"/>
  <c r="D1128" i="26" a="1"/>
  <c r="D1128" i="26" s="1"/>
  <c r="D1127" i="26" a="1"/>
  <c r="D1127" i="26" s="1"/>
  <c r="D1126" i="26" a="1"/>
  <c r="D1126" i="26" s="1"/>
  <c r="D1125" i="26" a="1"/>
  <c r="D1125" i="26" s="1"/>
  <c r="D1124" i="26" a="1"/>
  <c r="D1124" i="26" s="1"/>
  <c r="D1123" i="26" a="1"/>
  <c r="D1123" i="26" s="1"/>
  <c r="D1122" i="26" a="1"/>
  <c r="D1122" i="26" s="1"/>
  <c r="D1121" i="26" a="1"/>
  <c r="D1121" i="26" s="1"/>
  <c r="D1120" i="26" a="1"/>
  <c r="D1120" i="26" s="1"/>
  <c r="D1119" i="26" a="1"/>
  <c r="D1119" i="26" s="1"/>
  <c r="D1118" i="26" a="1"/>
  <c r="D1118" i="26" s="1"/>
  <c r="D1117" i="26" a="1"/>
  <c r="D1117" i="26" s="1"/>
  <c r="D1116" i="26" a="1"/>
  <c r="D1116" i="26" s="1"/>
  <c r="D1115" i="26" a="1"/>
  <c r="D1115" i="26" s="1"/>
  <c r="D1114" i="26" a="1"/>
  <c r="D1114" i="26" s="1"/>
  <c r="D1113" i="26" a="1"/>
  <c r="D1113" i="26" s="1"/>
  <c r="D1112" i="26" a="1"/>
  <c r="D1112" i="26" s="1"/>
  <c r="D1111" i="26" a="1"/>
  <c r="D1111" i="26" s="1"/>
  <c r="D1110" i="26" a="1"/>
  <c r="D1110" i="26" s="1"/>
  <c r="D1109" i="26" a="1"/>
  <c r="D1109" i="26" s="1"/>
  <c r="D1108" i="26" a="1"/>
  <c r="D1108" i="26" s="1"/>
  <c r="D1107" i="26" a="1"/>
  <c r="D1107" i="26" s="1"/>
  <c r="D1106" i="26" a="1"/>
  <c r="D1106" i="26" s="1"/>
  <c r="D1105" i="26" a="1"/>
  <c r="D1105" i="26" s="1"/>
  <c r="D1104" i="26" a="1"/>
  <c r="D1104" i="26" s="1"/>
  <c r="D1103" i="26" a="1"/>
  <c r="D1103" i="26" s="1"/>
  <c r="D1102" i="26" a="1"/>
  <c r="D1102" i="26" s="1"/>
  <c r="D1101" i="26" a="1"/>
  <c r="D1101" i="26" s="1"/>
  <c r="D1100" i="26" a="1"/>
  <c r="D1100" i="26" s="1"/>
  <c r="D1099" i="26" a="1"/>
  <c r="D1099" i="26" s="1"/>
  <c r="D1098" i="26" a="1"/>
  <c r="D1098" i="26" s="1"/>
  <c r="D1097" i="26" a="1"/>
  <c r="D1097" i="26" s="1"/>
  <c r="D1096" i="26" a="1"/>
  <c r="D1096" i="26" s="1"/>
  <c r="D1095" i="26" a="1"/>
  <c r="D1095" i="26" s="1"/>
  <c r="D1094" i="26" a="1"/>
  <c r="D1094" i="26" s="1"/>
  <c r="D1093" i="26" a="1"/>
  <c r="D1093" i="26" s="1"/>
  <c r="D1092" i="26" a="1"/>
  <c r="D1092" i="26" s="1"/>
  <c r="D1091" i="26" a="1"/>
  <c r="D1091" i="26" s="1"/>
  <c r="D1090" i="26" a="1"/>
  <c r="D1090" i="26" s="1"/>
  <c r="D1089" i="26" a="1"/>
  <c r="D1089" i="26" s="1"/>
  <c r="D1088" i="26" a="1"/>
  <c r="D1088" i="26" s="1"/>
  <c r="D1087" i="26" a="1"/>
  <c r="D1087" i="26" s="1"/>
  <c r="D1086" i="26" a="1"/>
  <c r="D1086" i="26" s="1"/>
  <c r="D1085" i="26" a="1"/>
  <c r="D1085" i="26" s="1"/>
  <c r="D1084" i="26" a="1"/>
  <c r="D1084" i="26" s="1"/>
  <c r="D1083" i="26" a="1"/>
  <c r="D1083" i="26" s="1"/>
  <c r="D1082" i="26" a="1"/>
  <c r="D1082" i="26" s="1"/>
  <c r="D1081" i="26" a="1"/>
  <c r="D1081" i="26" s="1"/>
  <c r="D1080" i="26" a="1"/>
  <c r="D1080" i="26" s="1"/>
  <c r="D1079" i="26" a="1"/>
  <c r="D1079" i="26" s="1"/>
  <c r="D1078" i="26" a="1"/>
  <c r="D1078" i="26" s="1"/>
  <c r="D1077" i="26" a="1"/>
  <c r="D1077" i="26" s="1"/>
  <c r="D1076" i="26" a="1"/>
  <c r="D1076" i="26" s="1"/>
  <c r="D1075" i="26" a="1"/>
  <c r="D1075" i="26" s="1"/>
  <c r="D1074" i="26" a="1"/>
  <c r="D1074" i="26" s="1"/>
  <c r="D1073" i="26" a="1"/>
  <c r="D1073" i="26" s="1"/>
  <c r="D1072" i="26" a="1"/>
  <c r="D1072" i="26" s="1"/>
  <c r="D1071" i="26" a="1"/>
  <c r="D1071" i="26" s="1"/>
  <c r="D1070" i="26" a="1"/>
  <c r="D1070" i="26" s="1"/>
  <c r="D1069" i="26" a="1"/>
  <c r="D1069" i="26" s="1"/>
  <c r="D1068" i="26" a="1"/>
  <c r="D1068" i="26" s="1"/>
  <c r="D1067" i="26" a="1"/>
  <c r="D1067" i="26" s="1"/>
  <c r="D1066" i="26" a="1"/>
  <c r="D1066" i="26" s="1"/>
  <c r="D1065" i="26" a="1"/>
  <c r="D1065" i="26" s="1"/>
  <c r="D1064" i="26" a="1"/>
  <c r="D1064" i="26" s="1"/>
  <c r="D1063" i="26" a="1"/>
  <c r="D1063" i="26" s="1"/>
  <c r="D1062" i="26" a="1"/>
  <c r="D1062" i="26" s="1"/>
  <c r="D1061" i="26" a="1"/>
  <c r="D1061" i="26" s="1"/>
  <c r="D1060" i="26" a="1"/>
  <c r="D1060" i="26" s="1"/>
  <c r="D1059" i="26" a="1"/>
  <c r="D1059" i="26" s="1"/>
  <c r="D1058" i="26" a="1"/>
  <c r="D1058" i="26" s="1"/>
  <c r="D1057" i="26" a="1"/>
  <c r="D1057" i="26" s="1"/>
  <c r="D1056" i="26" a="1"/>
  <c r="D1056" i="26" s="1"/>
  <c r="D1055" i="26" a="1"/>
  <c r="D1055" i="26" s="1"/>
  <c r="D1054" i="26" a="1"/>
  <c r="D1054" i="26" s="1"/>
  <c r="D1053" i="26" a="1"/>
  <c r="D1053" i="26" s="1"/>
  <c r="D1052" i="26" a="1"/>
  <c r="D1052" i="26" s="1"/>
  <c r="D1051" i="26" a="1"/>
  <c r="D1051" i="26" s="1"/>
  <c r="D1050" i="26" a="1"/>
  <c r="D1050" i="26" s="1"/>
  <c r="D1049" i="26" a="1"/>
  <c r="D1049" i="26" s="1"/>
  <c r="D1048" i="26" a="1"/>
  <c r="D1048" i="26" s="1"/>
  <c r="D1047" i="26" a="1"/>
  <c r="D1047" i="26" s="1"/>
  <c r="D1046" i="26" a="1"/>
  <c r="D1046" i="26" s="1"/>
  <c r="D1045" i="26" a="1"/>
  <c r="D1045" i="26" s="1"/>
  <c r="D1044" i="26" a="1"/>
  <c r="D1044" i="26" s="1"/>
  <c r="D1043" i="26" a="1"/>
  <c r="D1043" i="26" s="1"/>
  <c r="D1042" i="26" a="1"/>
  <c r="D1042" i="26" s="1"/>
  <c r="D1041" i="26" a="1"/>
  <c r="D1041" i="26" s="1"/>
  <c r="D1040" i="26" a="1"/>
  <c r="D1040" i="26" s="1"/>
  <c r="D1039" i="26" a="1"/>
  <c r="D1039" i="26" s="1"/>
  <c r="D1038" i="26" a="1"/>
  <c r="D1038" i="26" s="1"/>
  <c r="D1037" i="26" a="1"/>
  <c r="D1037" i="26" s="1"/>
  <c r="D1036" i="26" a="1"/>
  <c r="D1036" i="26" s="1"/>
  <c r="D1035" i="26" a="1"/>
  <c r="D1035" i="26" s="1"/>
  <c r="D1034" i="26" a="1"/>
  <c r="D1034" i="26" s="1"/>
  <c r="D1033" i="26" a="1"/>
  <c r="D1033" i="26" s="1"/>
  <c r="D1032" i="26" a="1"/>
  <c r="D1032" i="26" s="1"/>
  <c r="D1031" i="26" a="1"/>
  <c r="D1031" i="26" s="1"/>
  <c r="D1030" i="26" a="1"/>
  <c r="D1030" i="26" s="1"/>
  <c r="D1029" i="26" a="1"/>
  <c r="D1029" i="26" s="1"/>
  <c r="D1028" i="26" a="1"/>
  <c r="D1028" i="26" s="1"/>
  <c r="D1027" i="26" a="1"/>
  <c r="D1027" i="26" s="1"/>
  <c r="D1026" i="26" a="1"/>
  <c r="D1026" i="26" s="1"/>
  <c r="D1025" i="26" a="1"/>
  <c r="D1025" i="26" s="1"/>
  <c r="D1024" i="26" a="1"/>
  <c r="D1024" i="26" s="1"/>
  <c r="D1023" i="26" a="1"/>
  <c r="D1023" i="26" s="1"/>
  <c r="D1022" i="26" a="1"/>
  <c r="D1022" i="26" s="1"/>
  <c r="D1021" i="26" a="1"/>
  <c r="D1021" i="26" s="1"/>
  <c r="D1020" i="26" a="1"/>
  <c r="D1020" i="26" s="1"/>
  <c r="D1019" i="26" a="1"/>
  <c r="D1019" i="26" s="1"/>
  <c r="D1018" i="26" a="1"/>
  <c r="D1018" i="26" s="1"/>
  <c r="D1017" i="26" a="1"/>
  <c r="D1017" i="26" s="1"/>
  <c r="D1016" i="26" a="1"/>
  <c r="D1016" i="26" s="1"/>
  <c r="D1015" i="26" a="1"/>
  <c r="D1015" i="26" s="1"/>
  <c r="D1014" i="26" a="1"/>
  <c r="D1014" i="26" s="1"/>
  <c r="D1013" i="26" a="1"/>
  <c r="D1013" i="26" s="1"/>
  <c r="D1012" i="26" a="1"/>
  <c r="D1012" i="26" s="1"/>
  <c r="D1011" i="26" a="1"/>
  <c r="D1011" i="26" s="1"/>
  <c r="D1010" i="26" a="1"/>
  <c r="D1010" i="26" s="1"/>
  <c r="D1009" i="26" a="1"/>
  <c r="D1009" i="26" s="1"/>
  <c r="D1008" i="26" a="1"/>
  <c r="D1008" i="26" s="1"/>
  <c r="D1007" i="26" a="1"/>
  <c r="D1007" i="26" s="1"/>
  <c r="D1006" i="26" a="1"/>
  <c r="D1006" i="26" s="1"/>
  <c r="D1005" i="26" a="1"/>
  <c r="D1005" i="26" s="1"/>
  <c r="D1004" i="26" a="1"/>
  <c r="D1004" i="26" s="1"/>
  <c r="D1003" i="26" a="1"/>
  <c r="D1003" i="26" s="1"/>
  <c r="D1002" i="26" a="1"/>
  <c r="D1002" i="26" s="1"/>
  <c r="D1001" i="26" a="1"/>
  <c r="D1001" i="26" s="1"/>
  <c r="D1000" i="26" a="1"/>
  <c r="D1000" i="26" s="1"/>
  <c r="D999" i="26" a="1"/>
  <c r="D999" i="26" s="1"/>
  <c r="D998" i="26" a="1"/>
  <c r="D998" i="26" s="1"/>
  <c r="D997" i="26" a="1"/>
  <c r="D997" i="26" s="1"/>
  <c r="D996" i="26" a="1"/>
  <c r="D996" i="26" s="1"/>
  <c r="D995" i="26" a="1"/>
  <c r="D995" i="26" s="1"/>
  <c r="D994" i="26" a="1"/>
  <c r="D994" i="26" s="1"/>
  <c r="D993" i="26" a="1"/>
  <c r="D993" i="26" s="1"/>
  <c r="D992" i="26" a="1"/>
  <c r="D992" i="26" s="1"/>
  <c r="D991" i="26" a="1"/>
  <c r="D991" i="26" s="1"/>
  <c r="D990" i="26" a="1"/>
  <c r="D990" i="26" s="1"/>
  <c r="D989" i="26" a="1"/>
  <c r="D989" i="26" s="1"/>
  <c r="D988" i="26" a="1"/>
  <c r="D988" i="26" s="1"/>
  <c r="D987" i="26" a="1"/>
  <c r="D987" i="26" s="1"/>
  <c r="D986" i="26" a="1"/>
  <c r="D986" i="26" s="1"/>
  <c r="D985" i="26" a="1"/>
  <c r="D985" i="26" s="1"/>
  <c r="D984" i="26" a="1"/>
  <c r="D984" i="26" s="1"/>
  <c r="D983" i="26" a="1"/>
  <c r="D983" i="26" s="1"/>
  <c r="D982" i="26" a="1"/>
  <c r="D982" i="26" s="1"/>
  <c r="D981" i="26" a="1"/>
  <c r="D981" i="26" s="1"/>
  <c r="D980" i="26" a="1"/>
  <c r="D980" i="26" s="1"/>
  <c r="D979" i="26" a="1"/>
  <c r="D979" i="26" s="1"/>
  <c r="D978" i="26" a="1"/>
  <c r="D978" i="26" s="1"/>
  <c r="D977" i="26" a="1"/>
  <c r="D977" i="26" s="1"/>
  <c r="D976" i="26" a="1"/>
  <c r="D976" i="26" s="1"/>
  <c r="D975" i="26" a="1"/>
  <c r="D975" i="26" s="1"/>
  <c r="D974" i="26" a="1"/>
  <c r="D974" i="26" s="1"/>
  <c r="D973" i="26" a="1"/>
  <c r="D973" i="26" s="1"/>
  <c r="D972" i="26" a="1"/>
  <c r="D972" i="26" s="1"/>
  <c r="D971" i="26" a="1"/>
  <c r="D971" i="26" s="1"/>
  <c r="D970" i="26" a="1"/>
  <c r="D970" i="26" s="1"/>
  <c r="D969" i="26" a="1"/>
  <c r="D969" i="26" s="1"/>
  <c r="D968" i="26" a="1"/>
  <c r="D968" i="26" s="1"/>
  <c r="D967" i="26" a="1"/>
  <c r="D967" i="26" s="1"/>
  <c r="D966" i="26" a="1"/>
  <c r="D966" i="26" s="1"/>
  <c r="D965" i="26" a="1"/>
  <c r="D965" i="26" s="1"/>
  <c r="D964" i="26" a="1"/>
  <c r="D964" i="26" s="1"/>
  <c r="D963" i="26" a="1"/>
  <c r="D963" i="26" s="1"/>
  <c r="D962" i="26" a="1"/>
  <c r="D962" i="26" s="1"/>
  <c r="D961" i="26" a="1"/>
  <c r="D961" i="26" s="1"/>
  <c r="D960" i="26" a="1"/>
  <c r="D960" i="26" s="1"/>
  <c r="D959" i="26" a="1"/>
  <c r="D959" i="26" s="1"/>
  <c r="D958" i="26" a="1"/>
  <c r="D958" i="26" s="1"/>
  <c r="D957" i="26" a="1"/>
  <c r="D957" i="26" s="1"/>
  <c r="D956" i="26" a="1"/>
  <c r="D956" i="26" s="1"/>
  <c r="D955" i="26" a="1"/>
  <c r="D955" i="26" s="1"/>
  <c r="D954" i="26" a="1"/>
  <c r="D954" i="26" s="1"/>
  <c r="D953" i="26" a="1"/>
  <c r="D953" i="26" s="1"/>
  <c r="D952" i="26" a="1"/>
  <c r="D952" i="26" s="1"/>
  <c r="D951" i="26" a="1"/>
  <c r="D951" i="26" s="1"/>
  <c r="D950" i="26" a="1"/>
  <c r="D950" i="26" s="1"/>
  <c r="D949" i="26" a="1"/>
  <c r="D949" i="26" s="1"/>
  <c r="D948" i="26" a="1"/>
  <c r="D948" i="26" s="1"/>
  <c r="D947" i="26" a="1"/>
  <c r="D947" i="26" s="1"/>
  <c r="D946" i="26" a="1"/>
  <c r="D946" i="26" s="1"/>
  <c r="D945" i="26" a="1"/>
  <c r="D945" i="26" s="1"/>
  <c r="D944" i="26" a="1"/>
  <c r="D944" i="26" s="1"/>
  <c r="D943" i="26" a="1"/>
  <c r="D943" i="26" s="1"/>
  <c r="D942" i="26" a="1"/>
  <c r="D942" i="26" s="1"/>
  <c r="D941" i="26" a="1"/>
  <c r="D941" i="26" s="1"/>
  <c r="D940" i="26" a="1"/>
  <c r="D940" i="26" s="1"/>
  <c r="D939" i="26" a="1"/>
  <c r="D939" i="26" s="1"/>
  <c r="D938" i="26" a="1"/>
  <c r="D938" i="26" s="1"/>
  <c r="D937" i="26" a="1"/>
  <c r="D937" i="26" s="1"/>
  <c r="D936" i="26" a="1"/>
  <c r="D936" i="26" s="1"/>
  <c r="D935" i="26" a="1"/>
  <c r="D935" i="26" s="1"/>
  <c r="D934" i="26" a="1"/>
  <c r="D934" i="26" s="1"/>
  <c r="D933" i="26" a="1"/>
  <c r="D933" i="26" s="1"/>
  <c r="D932" i="26" a="1"/>
  <c r="D932" i="26" s="1"/>
  <c r="D931" i="26" a="1"/>
  <c r="D931" i="26" s="1"/>
  <c r="D930" i="26" a="1"/>
  <c r="D930" i="26" s="1"/>
  <c r="D929" i="26" a="1"/>
  <c r="D929" i="26" s="1"/>
  <c r="D928" i="26" a="1"/>
  <c r="D928" i="26" s="1"/>
  <c r="D927" i="26" a="1"/>
  <c r="D927" i="26" s="1"/>
  <c r="D926" i="26" a="1"/>
  <c r="D926" i="26" s="1"/>
  <c r="D925" i="26" a="1"/>
  <c r="D925" i="26" s="1"/>
  <c r="D924" i="26" a="1"/>
  <c r="D924" i="26" s="1"/>
  <c r="D923" i="26" a="1"/>
  <c r="D923" i="26" s="1"/>
  <c r="D922" i="26" a="1"/>
  <c r="D922" i="26" s="1"/>
  <c r="D921" i="26" a="1"/>
  <c r="D921" i="26" s="1"/>
  <c r="D920" i="26" a="1"/>
  <c r="D920" i="26" s="1"/>
  <c r="D919" i="26" a="1"/>
  <c r="D919" i="26" s="1"/>
  <c r="D918" i="26" a="1"/>
  <c r="D918" i="26" s="1"/>
  <c r="D917" i="26" a="1"/>
  <c r="D917" i="26" s="1"/>
  <c r="D916" i="26" a="1"/>
  <c r="D916" i="26" s="1"/>
  <c r="D915" i="26" a="1"/>
  <c r="D915" i="26" s="1"/>
  <c r="D914" i="26" a="1"/>
  <c r="D914" i="26" s="1"/>
  <c r="D913" i="26" a="1"/>
  <c r="D913" i="26" s="1"/>
  <c r="D912" i="26" a="1"/>
  <c r="D912" i="26" s="1"/>
  <c r="D911" i="26" a="1"/>
  <c r="D911" i="26" s="1"/>
  <c r="D910" i="26" a="1"/>
  <c r="D910" i="26" s="1"/>
  <c r="D909" i="26" a="1"/>
  <c r="D909" i="26" s="1"/>
  <c r="D908" i="26" a="1"/>
  <c r="D908" i="26" s="1"/>
  <c r="D907" i="26" a="1"/>
  <c r="D907" i="26" s="1"/>
  <c r="D906" i="26" a="1"/>
  <c r="D906" i="26" s="1"/>
  <c r="D905" i="26" a="1"/>
  <c r="D905" i="26" s="1"/>
  <c r="D904" i="26" a="1"/>
  <c r="D904" i="26" s="1"/>
  <c r="D903" i="26" a="1"/>
  <c r="D903" i="26" s="1"/>
  <c r="D902" i="26" a="1"/>
  <c r="D902" i="26" s="1"/>
  <c r="D901" i="26" a="1"/>
  <c r="D901" i="26" s="1"/>
  <c r="D900" i="26" a="1"/>
  <c r="D900" i="26" s="1"/>
  <c r="D899" i="26" a="1"/>
  <c r="D899" i="26" s="1"/>
  <c r="D898" i="26" a="1"/>
  <c r="D898" i="26" s="1"/>
  <c r="D897" i="26" a="1"/>
  <c r="D897" i="26" s="1"/>
  <c r="D896" i="26" a="1"/>
  <c r="D896" i="26" s="1"/>
  <c r="D895" i="26" a="1"/>
  <c r="D895" i="26" s="1"/>
  <c r="D894" i="26" a="1"/>
  <c r="D894" i="26" s="1"/>
  <c r="D893" i="26" a="1"/>
  <c r="D893" i="26" s="1"/>
  <c r="D892" i="26" a="1"/>
  <c r="D892" i="26" s="1"/>
  <c r="D891" i="26" a="1"/>
  <c r="D891" i="26" s="1"/>
  <c r="D890" i="26" a="1"/>
  <c r="D890" i="26" s="1"/>
  <c r="D889" i="26" a="1"/>
  <c r="D889" i="26" s="1"/>
  <c r="D888" i="26" a="1"/>
  <c r="D888" i="26" s="1"/>
  <c r="D887" i="26" a="1"/>
  <c r="D887" i="26" s="1"/>
  <c r="D886" i="26" a="1"/>
  <c r="D886" i="26" s="1"/>
  <c r="D885" i="26" a="1"/>
  <c r="D885" i="26" s="1"/>
  <c r="D884" i="26" a="1"/>
  <c r="D884" i="26" s="1"/>
  <c r="D883" i="26" a="1"/>
  <c r="D883" i="26" s="1"/>
  <c r="D882" i="26" a="1"/>
  <c r="D882" i="26" s="1"/>
  <c r="D881" i="26" a="1"/>
  <c r="D881" i="26" s="1"/>
  <c r="D880" i="26" a="1"/>
  <c r="D880" i="26" s="1"/>
  <c r="D879" i="26" a="1"/>
  <c r="D879" i="26" s="1"/>
  <c r="D878" i="26" a="1"/>
  <c r="D878" i="26" s="1"/>
  <c r="D877" i="26" a="1"/>
  <c r="D877" i="26" s="1"/>
  <c r="D876" i="26" a="1"/>
  <c r="D876" i="26" s="1"/>
  <c r="D875" i="26" a="1"/>
  <c r="D875" i="26" s="1"/>
  <c r="D874" i="26" a="1"/>
  <c r="D874" i="26" s="1"/>
  <c r="D873" i="26" a="1"/>
  <c r="D873" i="26" s="1"/>
  <c r="D872" i="26" a="1"/>
  <c r="D872" i="26" s="1"/>
  <c r="D871" i="26" a="1"/>
  <c r="D871" i="26" s="1"/>
  <c r="D870" i="26" a="1"/>
  <c r="D870" i="26" s="1"/>
  <c r="D869" i="26" a="1"/>
  <c r="D869" i="26" s="1"/>
  <c r="D868" i="26" a="1"/>
  <c r="D868" i="26" s="1"/>
  <c r="D867" i="26" a="1"/>
  <c r="D867" i="26" s="1"/>
  <c r="D866" i="26" a="1"/>
  <c r="D866" i="26" s="1"/>
  <c r="D865" i="26" a="1"/>
  <c r="D865" i="26" s="1"/>
  <c r="D864" i="26" a="1"/>
  <c r="D864" i="26" s="1"/>
  <c r="D863" i="26" a="1"/>
  <c r="D863" i="26" s="1"/>
  <c r="D862" i="26" a="1"/>
  <c r="D862" i="26" s="1"/>
  <c r="D861" i="26" a="1"/>
  <c r="D861" i="26" s="1"/>
  <c r="D860" i="26" a="1"/>
  <c r="D860" i="26" s="1"/>
  <c r="D859" i="26" a="1"/>
  <c r="D859" i="26" s="1"/>
  <c r="D858" i="26" a="1"/>
  <c r="D858" i="26" s="1"/>
  <c r="D857" i="26" a="1"/>
  <c r="D857" i="26" s="1"/>
  <c r="D856" i="26" a="1"/>
  <c r="D856" i="26" s="1"/>
  <c r="D855" i="26" a="1"/>
  <c r="D855" i="26" s="1"/>
  <c r="D854" i="26" a="1"/>
  <c r="D854" i="26" s="1"/>
  <c r="D853" i="26" a="1"/>
  <c r="D853" i="26" s="1"/>
  <c r="D852" i="26" a="1"/>
  <c r="D852" i="26" s="1"/>
  <c r="D851" i="26" a="1"/>
  <c r="D851" i="26" s="1"/>
  <c r="D850" i="26" a="1"/>
  <c r="D850" i="26" s="1"/>
  <c r="D849" i="26" a="1"/>
  <c r="D849" i="26" s="1"/>
  <c r="D848" i="26" a="1"/>
  <c r="D848" i="26" s="1"/>
  <c r="D847" i="26" a="1"/>
  <c r="D847" i="26" s="1"/>
  <c r="D846" i="26" a="1"/>
  <c r="D846" i="26" s="1"/>
  <c r="D845" i="26" a="1"/>
  <c r="D845" i="26" s="1"/>
  <c r="D844" i="26" a="1"/>
  <c r="D844" i="26" s="1"/>
  <c r="D843" i="26" a="1"/>
  <c r="D843" i="26" s="1"/>
  <c r="D842" i="26" a="1"/>
  <c r="D842" i="26" s="1"/>
  <c r="D841" i="26" a="1"/>
  <c r="D841" i="26" s="1"/>
  <c r="D840" i="26" a="1"/>
  <c r="D840" i="26" s="1"/>
  <c r="D839" i="26" a="1"/>
  <c r="D839" i="26" s="1"/>
  <c r="D838" i="26" a="1"/>
  <c r="D838" i="26" s="1"/>
  <c r="D837" i="26" a="1"/>
  <c r="D837" i="26" s="1"/>
  <c r="D836" i="26" a="1"/>
  <c r="D836" i="26" s="1"/>
  <c r="D835" i="26" a="1"/>
  <c r="D835" i="26" s="1"/>
  <c r="D834" i="26" a="1"/>
  <c r="D834" i="26" s="1"/>
  <c r="D833" i="26" a="1"/>
  <c r="D833" i="26" s="1"/>
  <c r="D832" i="26" a="1"/>
  <c r="D832" i="26" s="1"/>
  <c r="D831" i="26" a="1"/>
  <c r="D831" i="26" s="1"/>
  <c r="D830" i="26" a="1"/>
  <c r="D830" i="26" s="1"/>
  <c r="D829" i="26" a="1"/>
  <c r="D829" i="26" s="1"/>
  <c r="D828" i="26" a="1"/>
  <c r="D828" i="26" s="1"/>
  <c r="D827" i="26" a="1"/>
  <c r="D827" i="26" s="1"/>
  <c r="D826" i="26" a="1"/>
  <c r="D826" i="26" s="1"/>
  <c r="D825" i="26" a="1"/>
  <c r="D825" i="26" s="1"/>
  <c r="D824" i="26" a="1"/>
  <c r="D824" i="26" s="1"/>
  <c r="D823" i="26" a="1"/>
  <c r="D823" i="26" s="1"/>
  <c r="D822" i="26" a="1"/>
  <c r="D822" i="26" s="1"/>
  <c r="D821" i="26" a="1"/>
  <c r="D821" i="26" s="1"/>
  <c r="D820" i="26" a="1"/>
  <c r="D820" i="26" s="1"/>
  <c r="D819" i="26" a="1"/>
  <c r="D819" i="26" s="1"/>
  <c r="D818" i="26" a="1"/>
  <c r="D818" i="26" s="1"/>
  <c r="D817" i="26" a="1"/>
  <c r="D817" i="26" s="1"/>
  <c r="D816" i="26" a="1"/>
  <c r="D816" i="26" s="1"/>
  <c r="D815" i="26" a="1"/>
  <c r="D815" i="26" s="1"/>
  <c r="D814" i="26" a="1"/>
  <c r="D814" i="26" s="1"/>
  <c r="D813" i="26" a="1"/>
  <c r="D813" i="26" s="1"/>
  <c r="D812" i="26" a="1"/>
  <c r="D812" i="26" s="1"/>
  <c r="D811" i="26" a="1"/>
  <c r="D811" i="26" s="1"/>
  <c r="D810" i="26" a="1"/>
  <c r="D810" i="26" s="1"/>
  <c r="D809" i="26" a="1"/>
  <c r="D809" i="26" s="1"/>
  <c r="D808" i="26" a="1"/>
  <c r="D808" i="26" s="1"/>
  <c r="D807" i="26" a="1"/>
  <c r="D807" i="26" s="1"/>
  <c r="D806" i="26" a="1"/>
  <c r="D806" i="26" s="1"/>
  <c r="D805" i="26" a="1"/>
  <c r="D805" i="26" s="1"/>
  <c r="D804" i="26" a="1"/>
  <c r="D804" i="26" s="1"/>
  <c r="D803" i="26" a="1"/>
  <c r="D803" i="26" s="1"/>
  <c r="D802" i="26" a="1"/>
  <c r="D802" i="26" s="1"/>
  <c r="D801" i="26" a="1"/>
  <c r="D801" i="26" s="1"/>
  <c r="D800" i="26" a="1"/>
  <c r="D800" i="26" s="1"/>
  <c r="D799" i="26" a="1"/>
  <c r="D799" i="26" s="1"/>
  <c r="D798" i="26" a="1"/>
  <c r="D798" i="26" s="1"/>
  <c r="D797" i="26" a="1"/>
  <c r="D797" i="26" s="1"/>
  <c r="D796" i="26" a="1"/>
  <c r="D796" i="26" s="1"/>
  <c r="D795" i="26" a="1"/>
  <c r="D795" i="26" s="1"/>
  <c r="D794" i="26" a="1"/>
  <c r="D794" i="26" s="1"/>
  <c r="D793" i="26" a="1"/>
  <c r="D793" i="26" s="1"/>
  <c r="D792" i="26" a="1"/>
  <c r="D792" i="26" s="1"/>
  <c r="D791" i="26" a="1"/>
  <c r="D791" i="26" s="1"/>
  <c r="D790" i="26" a="1"/>
  <c r="D790" i="26" s="1"/>
  <c r="D789" i="26" a="1"/>
  <c r="D789" i="26" s="1"/>
  <c r="D788" i="26" a="1"/>
  <c r="D788" i="26" s="1"/>
  <c r="D787" i="26" a="1"/>
  <c r="D787" i="26" s="1"/>
  <c r="D786" i="26" a="1"/>
  <c r="D786" i="26" s="1"/>
  <c r="D785" i="26" a="1"/>
  <c r="D785" i="26" s="1"/>
  <c r="D784" i="26" a="1"/>
  <c r="D784" i="26" s="1"/>
  <c r="D783" i="26" a="1"/>
  <c r="D783" i="26" s="1"/>
  <c r="D782" i="26" a="1"/>
  <c r="D782" i="26" s="1"/>
  <c r="D781" i="26" a="1"/>
  <c r="D781" i="26" s="1"/>
  <c r="D780" i="26" a="1"/>
  <c r="D780" i="26" s="1"/>
  <c r="D779" i="26" a="1"/>
  <c r="D779" i="26" s="1"/>
  <c r="D778" i="26" a="1"/>
  <c r="D778" i="26" s="1"/>
  <c r="D777" i="26" a="1"/>
  <c r="D777" i="26" s="1"/>
  <c r="D776" i="26" a="1"/>
  <c r="D776" i="26" s="1"/>
  <c r="D775" i="26" a="1"/>
  <c r="D775" i="26" s="1"/>
  <c r="D774" i="26" a="1"/>
  <c r="D774" i="26" s="1"/>
  <c r="D773" i="26" a="1"/>
  <c r="D773" i="26" s="1"/>
  <c r="D772" i="26" a="1"/>
  <c r="D772" i="26" s="1"/>
  <c r="D771" i="26" a="1"/>
  <c r="D771" i="26" s="1"/>
  <c r="D770" i="26" a="1"/>
  <c r="D770" i="26" s="1"/>
  <c r="D769" i="26" a="1"/>
  <c r="D769" i="26" s="1"/>
  <c r="D768" i="26" a="1"/>
  <c r="D768" i="26" s="1"/>
  <c r="D767" i="26" a="1"/>
  <c r="D767" i="26" s="1"/>
  <c r="D766" i="26" a="1"/>
  <c r="D766" i="26" s="1"/>
  <c r="D765" i="26" a="1"/>
  <c r="D765" i="26" s="1"/>
  <c r="D764" i="26" a="1"/>
  <c r="D764" i="26" s="1"/>
  <c r="D763" i="26" a="1"/>
  <c r="D763" i="26" s="1"/>
  <c r="D762" i="26" a="1"/>
  <c r="D762" i="26" s="1"/>
  <c r="D761" i="26" a="1"/>
  <c r="D761" i="26" s="1"/>
  <c r="D760" i="26" a="1"/>
  <c r="D760" i="26" s="1"/>
  <c r="D759" i="26" a="1"/>
  <c r="D759" i="26" s="1"/>
  <c r="D758" i="26" a="1"/>
  <c r="D758" i="26" s="1"/>
  <c r="D757" i="26" a="1"/>
  <c r="D757" i="26" s="1"/>
  <c r="D756" i="26" a="1"/>
  <c r="D756" i="26" s="1"/>
  <c r="D755" i="26" a="1"/>
  <c r="D755" i="26" s="1"/>
  <c r="D754" i="26" a="1"/>
  <c r="D754" i="26" s="1"/>
  <c r="D753" i="26" a="1"/>
  <c r="D753" i="26" s="1"/>
  <c r="D752" i="26" a="1"/>
  <c r="D752" i="26" s="1"/>
  <c r="D751" i="26" a="1"/>
  <c r="D751" i="26" s="1"/>
  <c r="D750" i="26" a="1"/>
  <c r="D750" i="26" s="1"/>
  <c r="D749" i="26" a="1"/>
  <c r="D749" i="26" s="1"/>
  <c r="D748" i="26" a="1"/>
  <c r="D748" i="26" s="1"/>
  <c r="D747" i="26" a="1"/>
  <c r="D747" i="26" s="1"/>
  <c r="D746" i="26" a="1"/>
  <c r="D746" i="26" s="1"/>
  <c r="D745" i="26" a="1"/>
  <c r="D745" i="26" s="1"/>
  <c r="D744" i="26" a="1"/>
  <c r="D744" i="26" s="1"/>
  <c r="D743" i="26" a="1"/>
  <c r="D743" i="26" s="1"/>
  <c r="D742" i="26" a="1"/>
  <c r="D742" i="26" s="1"/>
  <c r="D741" i="26" a="1"/>
  <c r="D741" i="26" s="1"/>
  <c r="D740" i="26" a="1"/>
  <c r="D740" i="26" s="1"/>
  <c r="D739" i="26" a="1"/>
  <c r="D739" i="26" s="1"/>
  <c r="D738" i="26" a="1"/>
  <c r="D738" i="26" s="1"/>
  <c r="D737" i="26" a="1"/>
  <c r="D737" i="26" s="1"/>
  <c r="D736" i="26" a="1"/>
  <c r="D736" i="26" s="1"/>
  <c r="D735" i="26" a="1"/>
  <c r="D735" i="26" s="1"/>
  <c r="D734" i="26" a="1"/>
  <c r="D734" i="26" s="1"/>
  <c r="D733" i="26" a="1"/>
  <c r="D733" i="26" s="1"/>
  <c r="D732" i="26" a="1"/>
  <c r="D732" i="26" s="1"/>
  <c r="D731" i="26" a="1"/>
  <c r="D731" i="26" s="1"/>
  <c r="D730" i="26" a="1"/>
  <c r="D730" i="26" s="1"/>
  <c r="D729" i="26" a="1"/>
  <c r="D729" i="26" s="1"/>
  <c r="D728" i="26" a="1"/>
  <c r="D728" i="26" s="1"/>
  <c r="D727" i="26" a="1"/>
  <c r="D727" i="26" s="1"/>
  <c r="D726" i="26" a="1"/>
  <c r="D726" i="26" s="1"/>
  <c r="D725" i="26" a="1"/>
  <c r="D725" i="26" s="1"/>
  <c r="D724" i="26" a="1"/>
  <c r="D724" i="26" s="1"/>
  <c r="D723" i="26" a="1"/>
  <c r="D723" i="26" s="1"/>
  <c r="D722" i="26" a="1"/>
  <c r="D722" i="26" s="1"/>
  <c r="D721" i="26" a="1"/>
  <c r="D721" i="26" s="1"/>
  <c r="D720" i="26" a="1"/>
  <c r="D720" i="26" s="1"/>
  <c r="D719" i="26" a="1"/>
  <c r="D719" i="26" s="1"/>
  <c r="D718" i="26" a="1"/>
  <c r="D718" i="26" s="1"/>
  <c r="D717" i="26" a="1"/>
  <c r="D717" i="26" s="1"/>
  <c r="D716" i="26" a="1"/>
  <c r="D716" i="26" s="1"/>
  <c r="D715" i="26" a="1"/>
  <c r="D715" i="26" s="1"/>
  <c r="D714" i="26" a="1"/>
  <c r="D714" i="26" s="1"/>
  <c r="D713" i="26" a="1"/>
  <c r="D713" i="26" s="1"/>
  <c r="D712" i="26" a="1"/>
  <c r="D712" i="26" s="1"/>
  <c r="D711" i="26" a="1"/>
  <c r="D711" i="26" s="1"/>
  <c r="D710" i="26" a="1"/>
  <c r="D710" i="26" s="1"/>
  <c r="D709" i="26" a="1"/>
  <c r="D709" i="26" s="1"/>
  <c r="D708" i="26" a="1"/>
  <c r="D708" i="26" s="1"/>
  <c r="D707" i="26" a="1"/>
  <c r="D707" i="26" s="1"/>
  <c r="D706" i="26" a="1"/>
  <c r="D706" i="26" s="1"/>
  <c r="D705" i="26" a="1"/>
  <c r="D705" i="26" s="1"/>
  <c r="D704" i="26" a="1"/>
  <c r="D704" i="26" s="1"/>
  <c r="D703" i="26" a="1"/>
  <c r="D703" i="26" s="1"/>
  <c r="D702" i="26" a="1"/>
  <c r="D702" i="26" s="1"/>
  <c r="D701" i="26" a="1"/>
  <c r="D701" i="26" s="1"/>
  <c r="D700" i="26" a="1"/>
  <c r="D700" i="26" s="1"/>
  <c r="D699" i="26" a="1"/>
  <c r="D699" i="26" s="1"/>
  <c r="D698" i="26" a="1"/>
  <c r="D698" i="26" s="1"/>
  <c r="D697" i="26" a="1"/>
  <c r="D697" i="26" s="1"/>
  <c r="D696" i="26" a="1"/>
  <c r="D696" i="26" s="1"/>
  <c r="D695" i="26" a="1"/>
  <c r="D695" i="26" s="1"/>
  <c r="D694" i="26" a="1"/>
  <c r="D694" i="26" s="1"/>
  <c r="D693" i="26" a="1"/>
  <c r="D693" i="26" s="1"/>
  <c r="D692" i="26" a="1"/>
  <c r="D692" i="26" s="1"/>
  <c r="D691" i="26" a="1"/>
  <c r="D691" i="26" s="1"/>
  <c r="D690" i="26" a="1"/>
  <c r="D690" i="26" s="1"/>
  <c r="D689" i="26" a="1"/>
  <c r="D689" i="26" s="1"/>
  <c r="D688" i="26" a="1"/>
  <c r="D688" i="26" s="1"/>
  <c r="D687" i="26" a="1"/>
  <c r="D687" i="26" s="1"/>
  <c r="D686" i="26" a="1"/>
  <c r="D686" i="26" s="1"/>
  <c r="D685" i="26" a="1"/>
  <c r="D685" i="26" s="1"/>
  <c r="D684" i="26" a="1"/>
  <c r="D684" i="26" s="1"/>
  <c r="D683" i="26" a="1"/>
  <c r="D683" i="26" s="1"/>
  <c r="D682" i="26" a="1"/>
  <c r="D682" i="26" s="1"/>
  <c r="D681" i="26" a="1"/>
  <c r="D681" i="26" s="1"/>
  <c r="D680" i="26" a="1"/>
  <c r="D680" i="26" s="1"/>
  <c r="D679" i="26" a="1"/>
  <c r="D679" i="26" s="1"/>
  <c r="D678" i="26" a="1"/>
  <c r="D678" i="26" s="1"/>
  <c r="D677" i="26" a="1"/>
  <c r="D677" i="26" s="1"/>
  <c r="D676" i="26" a="1"/>
  <c r="D676" i="26" s="1"/>
  <c r="D675" i="26" a="1"/>
  <c r="D675" i="26" s="1"/>
  <c r="D674" i="26" a="1"/>
  <c r="D674" i="26" s="1"/>
  <c r="D673" i="26" a="1"/>
  <c r="D673" i="26" s="1"/>
  <c r="D672" i="26" a="1"/>
  <c r="D672" i="26" s="1"/>
  <c r="D671" i="26" a="1"/>
  <c r="D671" i="26" s="1"/>
  <c r="D670" i="26" a="1"/>
  <c r="D670" i="26" s="1"/>
  <c r="D669" i="26" a="1"/>
  <c r="D669" i="26" s="1"/>
  <c r="D668" i="26" a="1"/>
  <c r="D668" i="26" s="1"/>
  <c r="D667" i="26" a="1"/>
  <c r="D667" i="26" s="1"/>
  <c r="D666" i="26" a="1"/>
  <c r="D666" i="26" s="1"/>
  <c r="D665" i="26" a="1"/>
  <c r="D665" i="26" s="1"/>
  <c r="D664" i="26" a="1"/>
  <c r="D664" i="26" s="1"/>
  <c r="D663" i="26" a="1"/>
  <c r="D663" i="26" s="1"/>
  <c r="D662" i="26" a="1"/>
  <c r="D662" i="26" s="1"/>
  <c r="D661" i="26" a="1"/>
  <c r="D661" i="26" s="1"/>
  <c r="D660" i="26" a="1"/>
  <c r="D660" i="26" s="1"/>
  <c r="D659" i="26" a="1"/>
  <c r="D659" i="26" s="1"/>
  <c r="D658" i="26" a="1"/>
  <c r="D658" i="26" s="1"/>
  <c r="D657" i="26" a="1"/>
  <c r="D657" i="26" s="1"/>
  <c r="D656" i="26" a="1"/>
  <c r="D656" i="26" s="1"/>
  <c r="D655" i="26" a="1"/>
  <c r="D655" i="26" s="1"/>
  <c r="D654" i="26" a="1"/>
  <c r="D654" i="26" s="1"/>
  <c r="D653" i="26" a="1"/>
  <c r="D653" i="26" s="1"/>
  <c r="D652" i="26" a="1"/>
  <c r="D652" i="26" s="1"/>
  <c r="D651" i="26" a="1"/>
  <c r="D651" i="26" s="1"/>
  <c r="D650" i="26" a="1"/>
  <c r="D650" i="26" s="1"/>
  <c r="D649" i="26" a="1"/>
  <c r="D649" i="26" s="1"/>
  <c r="D648" i="26" a="1"/>
  <c r="D648" i="26" s="1"/>
  <c r="D647" i="26" a="1"/>
  <c r="D647" i="26" s="1"/>
  <c r="D646" i="26" a="1"/>
  <c r="D646" i="26" s="1"/>
  <c r="D645" i="26" a="1"/>
  <c r="D645" i="26" s="1"/>
  <c r="D644" i="26" a="1"/>
  <c r="D644" i="26" s="1"/>
  <c r="D643" i="26" a="1"/>
  <c r="D643" i="26" s="1"/>
  <c r="D642" i="26" a="1"/>
  <c r="D642" i="26" s="1"/>
  <c r="D641" i="26" a="1"/>
  <c r="D641" i="26" s="1"/>
  <c r="D640" i="26" a="1"/>
  <c r="D640" i="26" s="1"/>
  <c r="D639" i="26" a="1"/>
  <c r="D639" i="26" s="1"/>
  <c r="D638" i="26" a="1"/>
  <c r="D638" i="26" s="1"/>
  <c r="D637" i="26" a="1"/>
  <c r="D637" i="26" s="1"/>
  <c r="D636" i="26" a="1"/>
  <c r="D636" i="26" s="1"/>
  <c r="D635" i="26" a="1"/>
  <c r="D635" i="26" s="1"/>
  <c r="D634" i="26" a="1"/>
  <c r="D634" i="26" s="1"/>
  <c r="D633" i="26" a="1"/>
  <c r="D633" i="26" s="1"/>
  <c r="D632" i="26" a="1"/>
  <c r="D632" i="26" s="1"/>
  <c r="D631" i="26" a="1"/>
  <c r="D631" i="26" s="1"/>
  <c r="D630" i="26" a="1"/>
  <c r="D630" i="26" s="1"/>
  <c r="D629" i="26" a="1"/>
  <c r="D629" i="26" s="1"/>
  <c r="D628" i="26" a="1"/>
  <c r="D628" i="26" s="1"/>
  <c r="D627" i="26" a="1"/>
  <c r="D627" i="26" s="1"/>
  <c r="D626" i="26" a="1"/>
  <c r="D626" i="26" s="1"/>
  <c r="D625" i="26" a="1"/>
  <c r="D625" i="26" s="1"/>
  <c r="D624" i="26" a="1"/>
  <c r="D624" i="26" s="1"/>
  <c r="D623" i="26" a="1"/>
  <c r="D623" i="26" s="1"/>
  <c r="D622" i="26" a="1"/>
  <c r="D622" i="26" s="1"/>
  <c r="D621" i="26" a="1"/>
  <c r="D621" i="26" s="1"/>
  <c r="D620" i="26" a="1"/>
  <c r="D620" i="26" s="1"/>
  <c r="D619" i="26" a="1"/>
  <c r="D619" i="26" s="1"/>
  <c r="D618" i="26" a="1"/>
  <c r="D618" i="26" s="1"/>
  <c r="D617" i="26" a="1"/>
  <c r="D617" i="26" s="1"/>
  <c r="D616" i="26" a="1"/>
  <c r="D616" i="26" s="1"/>
  <c r="D615" i="26" a="1"/>
  <c r="D615" i="26" s="1"/>
  <c r="D614" i="26" a="1"/>
  <c r="D614" i="26" s="1"/>
  <c r="D613" i="26" a="1"/>
  <c r="D613" i="26" s="1"/>
  <c r="D612" i="26" a="1"/>
  <c r="D612" i="26" s="1"/>
  <c r="D611" i="26" a="1"/>
  <c r="D611" i="26" s="1"/>
  <c r="D610" i="26" a="1"/>
  <c r="D610" i="26" s="1"/>
  <c r="D609" i="26" a="1"/>
  <c r="D609" i="26" s="1"/>
  <c r="D608" i="26" a="1"/>
  <c r="D608" i="26" s="1"/>
  <c r="D607" i="26" a="1"/>
  <c r="D607" i="26" s="1"/>
  <c r="D606" i="26" a="1"/>
  <c r="D606" i="26" s="1"/>
  <c r="D605" i="26" a="1"/>
  <c r="D605" i="26" s="1"/>
  <c r="D604" i="26" a="1"/>
  <c r="D604" i="26" s="1"/>
  <c r="D603" i="26" a="1"/>
  <c r="D603" i="26" s="1"/>
  <c r="D602" i="26" a="1"/>
  <c r="D602" i="26" s="1"/>
  <c r="D601" i="26" a="1"/>
  <c r="D601" i="26" s="1"/>
  <c r="D600" i="26" a="1"/>
  <c r="D600" i="26" s="1"/>
  <c r="D599" i="26" a="1"/>
  <c r="D599" i="26" s="1"/>
  <c r="D598" i="26" a="1"/>
  <c r="D598" i="26" s="1"/>
  <c r="D597" i="26" a="1"/>
  <c r="D597" i="26" s="1"/>
  <c r="D596" i="26" a="1"/>
  <c r="D596" i="26" s="1"/>
  <c r="D595" i="26" a="1"/>
  <c r="D595" i="26" s="1"/>
  <c r="D594" i="26" a="1"/>
  <c r="D594" i="26" s="1"/>
  <c r="D593" i="26" a="1"/>
  <c r="D593" i="26" s="1"/>
  <c r="D592" i="26" a="1"/>
  <c r="D592" i="26" s="1"/>
  <c r="D591" i="26" a="1"/>
  <c r="D591" i="26" s="1"/>
  <c r="D590" i="26" a="1"/>
  <c r="D590" i="26" s="1"/>
  <c r="D589" i="26" a="1"/>
  <c r="D589" i="26" s="1"/>
  <c r="D588" i="26" a="1"/>
  <c r="D588" i="26" s="1"/>
  <c r="D587" i="26" a="1"/>
  <c r="D587" i="26" s="1"/>
  <c r="D586" i="26" a="1"/>
  <c r="D586" i="26" s="1"/>
  <c r="D585" i="26" a="1"/>
  <c r="D585" i="26" s="1"/>
  <c r="D584" i="26" a="1"/>
  <c r="D584" i="26" s="1"/>
  <c r="D583" i="26" a="1"/>
  <c r="D583" i="26" s="1"/>
  <c r="D582" i="26" a="1"/>
  <c r="D582" i="26" s="1"/>
  <c r="D581" i="26" a="1"/>
  <c r="D581" i="26" s="1"/>
  <c r="D580" i="26" a="1"/>
  <c r="D580" i="26" s="1"/>
  <c r="D579" i="26" a="1"/>
  <c r="D579" i="26" s="1"/>
  <c r="D578" i="26" a="1"/>
  <c r="D578" i="26" s="1"/>
  <c r="D577" i="26" a="1"/>
  <c r="D577" i="26" s="1"/>
  <c r="D576" i="26" a="1"/>
  <c r="D576" i="26" s="1"/>
  <c r="D575" i="26" a="1"/>
  <c r="D575" i="26" s="1"/>
  <c r="D574" i="26" a="1"/>
  <c r="D574" i="26" s="1"/>
  <c r="D573" i="26" a="1"/>
  <c r="D573" i="26" s="1"/>
  <c r="D572" i="26" a="1"/>
  <c r="D572" i="26" s="1"/>
  <c r="D571" i="26" a="1"/>
  <c r="D571" i="26" s="1"/>
  <c r="D570" i="26" a="1"/>
  <c r="D570" i="26" s="1"/>
  <c r="D569" i="26" a="1"/>
  <c r="D569" i="26" s="1"/>
  <c r="D568" i="26" a="1"/>
  <c r="D568" i="26" s="1"/>
  <c r="D567" i="26" a="1"/>
  <c r="D567" i="26" s="1"/>
  <c r="D566" i="26" a="1"/>
  <c r="D566" i="26" s="1"/>
  <c r="D565" i="26" a="1"/>
  <c r="D565" i="26" s="1"/>
  <c r="D564" i="26" a="1"/>
  <c r="D564" i="26" s="1"/>
  <c r="D563" i="26" a="1"/>
  <c r="D563" i="26" s="1"/>
  <c r="D562" i="26" a="1"/>
  <c r="D562" i="26" s="1"/>
  <c r="D561" i="26" a="1"/>
  <c r="D561" i="26" s="1"/>
  <c r="D560" i="26" a="1"/>
  <c r="D560" i="26" s="1"/>
  <c r="D559" i="26" a="1"/>
  <c r="D559" i="26" s="1"/>
  <c r="D558" i="26" a="1"/>
  <c r="D558" i="26" s="1"/>
  <c r="D557" i="26" a="1"/>
  <c r="D557" i="26" s="1"/>
  <c r="D556" i="26" a="1"/>
  <c r="D556" i="26" s="1"/>
  <c r="D555" i="26" a="1"/>
  <c r="D555" i="26" s="1"/>
  <c r="D554" i="26" a="1"/>
  <c r="D554" i="26" s="1"/>
  <c r="D553" i="26" a="1"/>
  <c r="D553" i="26" s="1"/>
  <c r="D552" i="26" a="1"/>
  <c r="D552" i="26" s="1"/>
  <c r="D551" i="26" a="1"/>
  <c r="D551" i="26" s="1"/>
  <c r="D550" i="26" a="1"/>
  <c r="D550" i="26" s="1"/>
  <c r="D549" i="26" a="1"/>
  <c r="D549" i="26" s="1"/>
  <c r="D548" i="26" a="1"/>
  <c r="D548" i="26" s="1"/>
  <c r="D547" i="26" a="1"/>
  <c r="D547" i="26" s="1"/>
  <c r="D546" i="26" a="1"/>
  <c r="D546" i="26" s="1"/>
  <c r="D545" i="26" a="1"/>
  <c r="D545" i="26" s="1"/>
  <c r="D544" i="26" a="1"/>
  <c r="D544" i="26" s="1"/>
  <c r="D543" i="26" a="1"/>
  <c r="D543" i="26" s="1"/>
  <c r="D542" i="26" a="1"/>
  <c r="D542" i="26" s="1"/>
  <c r="D541" i="26" a="1"/>
  <c r="D541" i="26" s="1"/>
  <c r="D540" i="26" a="1"/>
  <c r="D540" i="26" s="1"/>
  <c r="D539" i="26" a="1"/>
  <c r="D539" i="26" s="1"/>
  <c r="D538" i="26" a="1"/>
  <c r="D538" i="26" s="1"/>
  <c r="D537" i="26" a="1"/>
  <c r="D537" i="26" s="1"/>
  <c r="D536" i="26" a="1"/>
  <c r="D536" i="26" s="1"/>
  <c r="D535" i="26" a="1"/>
  <c r="D535" i="26" s="1"/>
  <c r="D534" i="26" a="1"/>
  <c r="D534" i="26" s="1"/>
  <c r="D533" i="26" a="1"/>
  <c r="D533" i="26" s="1"/>
  <c r="D532" i="26" a="1"/>
  <c r="D532" i="26" s="1"/>
  <c r="D531" i="26" a="1"/>
  <c r="D531" i="26" s="1"/>
  <c r="D530" i="26" a="1"/>
  <c r="D530" i="26" s="1"/>
  <c r="D529" i="26" a="1"/>
  <c r="D529" i="26" s="1"/>
  <c r="D528" i="26" a="1"/>
  <c r="D528" i="26" s="1"/>
  <c r="D527" i="26" a="1"/>
  <c r="D527" i="26" s="1"/>
  <c r="D526" i="26" a="1"/>
  <c r="D526" i="26" s="1"/>
  <c r="D525" i="26" a="1"/>
  <c r="D525" i="26" s="1"/>
  <c r="D524" i="26" a="1"/>
  <c r="D524" i="26" s="1"/>
  <c r="D523" i="26" a="1"/>
  <c r="D523" i="26" s="1"/>
  <c r="D522" i="26" a="1"/>
  <c r="D522" i="26" s="1"/>
  <c r="D521" i="26" a="1"/>
  <c r="D521" i="26" s="1"/>
  <c r="D520" i="26" a="1"/>
  <c r="D520" i="26" s="1"/>
  <c r="D519" i="26" a="1"/>
  <c r="D519" i="26" s="1"/>
  <c r="D518" i="26" a="1"/>
  <c r="D518" i="26" s="1"/>
  <c r="D517" i="26" a="1"/>
  <c r="D517" i="26" s="1"/>
  <c r="D516" i="26" a="1"/>
  <c r="D516" i="26" s="1"/>
  <c r="D515" i="26" a="1"/>
  <c r="D515" i="26" s="1"/>
  <c r="D514" i="26" a="1"/>
  <c r="D514" i="26" s="1"/>
  <c r="D513" i="26" a="1"/>
  <c r="D513" i="26" s="1"/>
  <c r="D512" i="26" a="1"/>
  <c r="D512" i="26" s="1"/>
  <c r="D511" i="26" a="1"/>
  <c r="D511" i="26" s="1"/>
  <c r="D510" i="26" a="1"/>
  <c r="D510" i="26" s="1"/>
  <c r="D509" i="26" a="1"/>
  <c r="D509" i="26" s="1"/>
  <c r="D508" i="26" a="1"/>
  <c r="D508" i="26" s="1"/>
  <c r="D507" i="26" a="1"/>
  <c r="D507" i="26" s="1"/>
  <c r="D506" i="26" a="1"/>
  <c r="D506" i="26" s="1"/>
  <c r="D505" i="26" a="1"/>
  <c r="D505" i="26" s="1"/>
  <c r="D504" i="26" a="1"/>
  <c r="D504" i="26" s="1"/>
  <c r="D503" i="26" a="1"/>
  <c r="D503" i="26" s="1"/>
  <c r="D502" i="26" a="1"/>
  <c r="D502" i="26" s="1"/>
  <c r="D501" i="26" a="1"/>
  <c r="D501" i="26" s="1"/>
  <c r="D500" i="26" a="1"/>
  <c r="D500" i="26" s="1"/>
  <c r="D499" i="26" a="1"/>
  <c r="D499" i="26" s="1"/>
  <c r="D498" i="26" a="1"/>
  <c r="D498" i="26" s="1"/>
  <c r="D497" i="26" a="1"/>
  <c r="D497" i="26" s="1"/>
  <c r="D496" i="26" a="1"/>
  <c r="D496" i="26" s="1"/>
  <c r="D495" i="26" a="1"/>
  <c r="D495" i="26" s="1"/>
  <c r="D494" i="26" a="1"/>
  <c r="D494" i="26" s="1"/>
  <c r="D493" i="26" a="1"/>
  <c r="D493" i="26" s="1"/>
  <c r="D492" i="26" a="1"/>
  <c r="D492" i="26" s="1"/>
  <c r="D491" i="26" a="1"/>
  <c r="D491" i="26" s="1"/>
  <c r="D490" i="26" a="1"/>
  <c r="D490" i="26" s="1"/>
  <c r="D489" i="26" a="1"/>
  <c r="D489" i="26" s="1"/>
  <c r="D488" i="26" a="1"/>
  <c r="D488" i="26" s="1"/>
  <c r="D487" i="26" a="1"/>
  <c r="D487" i="26" s="1"/>
  <c r="D486" i="26" a="1"/>
  <c r="D486" i="26" s="1"/>
  <c r="D485" i="26" a="1"/>
  <c r="D485" i="26" s="1"/>
  <c r="D484" i="26" a="1"/>
  <c r="D484" i="26" s="1"/>
  <c r="D483" i="26" a="1"/>
  <c r="D483" i="26" s="1"/>
  <c r="D482" i="26" a="1"/>
  <c r="D482" i="26" s="1"/>
  <c r="D481" i="26" a="1"/>
  <c r="D481" i="26" s="1"/>
  <c r="D480" i="26" a="1"/>
  <c r="D480" i="26" s="1"/>
  <c r="D479" i="26" a="1"/>
  <c r="D479" i="26" s="1"/>
  <c r="D478" i="26" a="1"/>
  <c r="D478" i="26" s="1"/>
  <c r="D477" i="26" a="1"/>
  <c r="D477" i="26" s="1"/>
  <c r="D476" i="26" a="1"/>
  <c r="D476" i="26" s="1"/>
  <c r="D475" i="26" a="1"/>
  <c r="D475" i="26" s="1"/>
  <c r="D474" i="26" a="1"/>
  <c r="D474" i="26" s="1"/>
  <c r="D473" i="26" a="1"/>
  <c r="D473" i="26" s="1"/>
  <c r="D472" i="26" a="1"/>
  <c r="D472" i="26" s="1"/>
  <c r="D471" i="26" a="1"/>
  <c r="D471" i="26" s="1"/>
  <c r="D470" i="26" a="1"/>
  <c r="D470" i="26" s="1"/>
  <c r="D469" i="26" a="1"/>
  <c r="D469" i="26" s="1"/>
  <c r="D468" i="26" a="1"/>
  <c r="D468" i="26" s="1"/>
  <c r="D467" i="26" a="1"/>
  <c r="D467" i="26" s="1"/>
  <c r="D466" i="26" a="1"/>
  <c r="D466" i="26" s="1"/>
  <c r="D465" i="26" a="1"/>
  <c r="D465" i="26" s="1"/>
  <c r="D464" i="26" a="1"/>
  <c r="D464" i="26" s="1"/>
  <c r="D463" i="26" a="1"/>
  <c r="D463" i="26" s="1"/>
  <c r="D462" i="26" a="1"/>
  <c r="D462" i="26" s="1"/>
  <c r="D461" i="26" a="1"/>
  <c r="D461" i="26" s="1"/>
  <c r="D460" i="26" a="1"/>
  <c r="D460" i="26" s="1"/>
  <c r="D459" i="26" a="1"/>
  <c r="D459" i="26" s="1"/>
  <c r="D458" i="26" a="1"/>
  <c r="D458" i="26" s="1"/>
  <c r="D457" i="26" a="1"/>
  <c r="D457" i="26" s="1"/>
  <c r="D456" i="26" a="1"/>
  <c r="D456" i="26" s="1"/>
  <c r="D455" i="26" a="1"/>
  <c r="D455" i="26" s="1"/>
  <c r="D454" i="26" a="1"/>
  <c r="D454" i="26" s="1"/>
  <c r="D453" i="26" a="1"/>
  <c r="D453" i="26" s="1"/>
  <c r="D452" i="26" a="1"/>
  <c r="D452" i="26" s="1"/>
  <c r="D451" i="26" a="1"/>
  <c r="D451" i="26" s="1"/>
  <c r="D450" i="26" a="1"/>
  <c r="D450" i="26" s="1"/>
  <c r="D449" i="26" a="1"/>
  <c r="D449" i="26" s="1"/>
  <c r="D448" i="26" a="1"/>
  <c r="D448" i="26" s="1"/>
  <c r="D447" i="26" a="1"/>
  <c r="D447" i="26" s="1"/>
  <c r="D446" i="26" a="1"/>
  <c r="D446" i="26" s="1"/>
  <c r="D445" i="26" a="1"/>
  <c r="D445" i="26" s="1"/>
  <c r="D444" i="26" a="1"/>
  <c r="D444" i="26" s="1"/>
  <c r="D443" i="26" a="1"/>
  <c r="D443" i="26" s="1"/>
  <c r="D442" i="26" a="1"/>
  <c r="D442" i="26" s="1"/>
  <c r="D441" i="26" a="1"/>
  <c r="D441" i="26" s="1"/>
  <c r="D440" i="26" a="1"/>
  <c r="D440" i="26" s="1"/>
  <c r="D439" i="26" a="1"/>
  <c r="D439" i="26" s="1"/>
  <c r="D438" i="26" a="1"/>
  <c r="D438" i="26" s="1"/>
  <c r="D437" i="26" a="1"/>
  <c r="D437" i="26" s="1"/>
  <c r="D436" i="26" a="1"/>
  <c r="D436" i="26" s="1"/>
  <c r="D435" i="26" a="1"/>
  <c r="D435" i="26" s="1"/>
  <c r="D434" i="26" a="1"/>
  <c r="D434" i="26" s="1"/>
  <c r="D433" i="26" a="1"/>
  <c r="D433" i="26" s="1"/>
  <c r="D432" i="26" a="1"/>
  <c r="D432" i="26" s="1"/>
  <c r="D431" i="26" a="1"/>
  <c r="D431" i="26" s="1"/>
  <c r="D430" i="26" a="1"/>
  <c r="D430" i="26" s="1"/>
  <c r="D429" i="26" a="1"/>
  <c r="D429" i="26" s="1"/>
  <c r="D428" i="26" a="1"/>
  <c r="D428" i="26" s="1"/>
  <c r="D427" i="26" a="1"/>
  <c r="D427" i="26" s="1"/>
  <c r="D426" i="26" a="1"/>
  <c r="D426" i="26" s="1"/>
  <c r="D425" i="26" a="1"/>
  <c r="D425" i="26" s="1"/>
  <c r="D424" i="26" a="1"/>
  <c r="D424" i="26" s="1"/>
  <c r="D423" i="26" a="1"/>
  <c r="D423" i="26" s="1"/>
  <c r="D422" i="26" a="1"/>
  <c r="D422" i="26" s="1"/>
  <c r="D421" i="26" a="1"/>
  <c r="D421" i="26" s="1"/>
  <c r="D420" i="26" a="1"/>
  <c r="D420" i="26" s="1"/>
  <c r="D419" i="26" a="1"/>
  <c r="D419" i="26" s="1"/>
  <c r="D418" i="26" a="1"/>
  <c r="D418" i="26" s="1"/>
  <c r="D417" i="26" a="1"/>
  <c r="D417" i="26" s="1"/>
  <c r="D416" i="26" a="1"/>
  <c r="D416" i="26" s="1"/>
  <c r="D415" i="26" a="1"/>
  <c r="D415" i="26" s="1"/>
  <c r="D414" i="26" a="1"/>
  <c r="D414" i="26" s="1"/>
  <c r="D413" i="26" a="1"/>
  <c r="D413" i="26" s="1"/>
  <c r="D412" i="26" a="1"/>
  <c r="D412" i="26" s="1"/>
  <c r="D411" i="26" a="1"/>
  <c r="D411" i="26" s="1"/>
  <c r="D410" i="26" a="1"/>
  <c r="D410" i="26" s="1"/>
  <c r="D409" i="26" a="1"/>
  <c r="D409" i="26" s="1"/>
  <c r="D408" i="26" a="1"/>
  <c r="D408" i="26" s="1"/>
  <c r="D407" i="26" a="1"/>
  <c r="D407" i="26" s="1"/>
  <c r="D406" i="26" a="1"/>
  <c r="D406" i="26" s="1"/>
  <c r="D405" i="26" a="1"/>
  <c r="D405" i="26" s="1"/>
  <c r="D404" i="26" a="1"/>
  <c r="D404" i="26" s="1"/>
  <c r="D403" i="26" a="1"/>
  <c r="D403" i="26" s="1"/>
  <c r="D402" i="26" a="1"/>
  <c r="D402" i="26" s="1"/>
  <c r="D401" i="26" a="1"/>
  <c r="D401" i="26" s="1"/>
  <c r="D400" i="26" a="1"/>
  <c r="D400" i="26" s="1"/>
  <c r="D399" i="26" a="1"/>
  <c r="D399" i="26" s="1"/>
  <c r="D398" i="26" a="1"/>
  <c r="D398" i="26" s="1"/>
  <c r="D397" i="26" a="1"/>
  <c r="D397" i="26" s="1"/>
  <c r="D396" i="26" a="1"/>
  <c r="D396" i="26" s="1"/>
  <c r="D395" i="26" a="1"/>
  <c r="D395" i="26" s="1"/>
  <c r="D394" i="26" a="1"/>
  <c r="D394" i="26" s="1"/>
  <c r="D393" i="26" a="1"/>
  <c r="D393" i="26" s="1"/>
  <c r="D392" i="26" a="1"/>
  <c r="D392" i="26" s="1"/>
  <c r="D391" i="26" a="1"/>
  <c r="D391" i="26" s="1"/>
  <c r="D390" i="26" a="1"/>
  <c r="D390" i="26" s="1"/>
  <c r="D389" i="26" a="1"/>
  <c r="D389" i="26" s="1"/>
  <c r="D388" i="26" a="1"/>
  <c r="D388" i="26" s="1"/>
  <c r="D387" i="26" a="1"/>
  <c r="D387" i="26" s="1"/>
  <c r="D386" i="26" a="1"/>
  <c r="D386" i="26" s="1"/>
  <c r="D385" i="26" a="1"/>
  <c r="D385" i="26" s="1"/>
  <c r="D384" i="26" a="1"/>
  <c r="D384" i="26" s="1"/>
  <c r="D383" i="26" a="1"/>
  <c r="D383" i="26" s="1"/>
  <c r="D382" i="26" a="1"/>
  <c r="D382" i="26" s="1"/>
  <c r="D381" i="26" a="1"/>
  <c r="D381" i="26" s="1"/>
  <c r="D380" i="26" a="1"/>
  <c r="D380" i="26" s="1"/>
  <c r="D379" i="26" a="1"/>
  <c r="D379" i="26" s="1"/>
  <c r="D378" i="26" a="1"/>
  <c r="D378" i="26" s="1"/>
  <c r="D377" i="26" a="1"/>
  <c r="D377" i="26" s="1"/>
  <c r="D376" i="26" a="1"/>
  <c r="D376" i="26" s="1"/>
  <c r="D375" i="26" a="1"/>
  <c r="D375" i="26" s="1"/>
  <c r="D374" i="26" a="1"/>
  <c r="D374" i="26" s="1"/>
  <c r="D373" i="26" a="1"/>
  <c r="D373" i="26" s="1"/>
  <c r="D372" i="26" a="1"/>
  <c r="D372" i="26" s="1"/>
  <c r="D371" i="26" a="1"/>
  <c r="D371" i="26" s="1"/>
  <c r="D370" i="26" a="1"/>
  <c r="D370" i="26" s="1"/>
  <c r="D369" i="26" a="1"/>
  <c r="D369" i="26" s="1"/>
  <c r="D368" i="26" a="1"/>
  <c r="D368" i="26" s="1"/>
  <c r="D367" i="26" a="1"/>
  <c r="D367" i="26" s="1"/>
  <c r="D366" i="26" a="1"/>
  <c r="D366" i="26" s="1"/>
  <c r="D365" i="26" a="1"/>
  <c r="D365" i="26" s="1"/>
  <c r="D364" i="26" a="1"/>
  <c r="D364" i="26" s="1"/>
  <c r="D363" i="26" a="1"/>
  <c r="D363" i="26" s="1"/>
  <c r="D362" i="26" a="1"/>
  <c r="D362" i="26" s="1"/>
  <c r="D361" i="26" a="1"/>
  <c r="D361" i="26" s="1"/>
  <c r="D360" i="26" a="1"/>
  <c r="D360" i="26" s="1"/>
  <c r="D359" i="26" a="1"/>
  <c r="D359" i="26" s="1"/>
  <c r="D358" i="26" a="1"/>
  <c r="D358" i="26" s="1"/>
  <c r="D357" i="26" a="1"/>
  <c r="D357" i="26" s="1"/>
  <c r="D356" i="26" a="1"/>
  <c r="D356" i="26" s="1"/>
  <c r="D355" i="26" a="1"/>
  <c r="D355" i="26" s="1"/>
  <c r="D354" i="26" a="1"/>
  <c r="D354" i="26" s="1"/>
  <c r="D353" i="26" a="1"/>
  <c r="D353" i="26" s="1"/>
  <c r="D352" i="26" a="1"/>
  <c r="D352" i="26" s="1"/>
  <c r="D351" i="26" a="1"/>
  <c r="D351" i="26" s="1"/>
  <c r="D350" i="26" a="1"/>
  <c r="D350" i="26" s="1"/>
  <c r="D349" i="26" a="1"/>
  <c r="D349" i="26" s="1"/>
  <c r="D348" i="26" a="1"/>
  <c r="D348" i="26" s="1"/>
  <c r="D347" i="26" a="1"/>
  <c r="D347" i="26" s="1"/>
  <c r="D346" i="26" a="1"/>
  <c r="D346" i="26" s="1"/>
  <c r="D345" i="26" a="1"/>
  <c r="D345" i="26" s="1"/>
  <c r="D344" i="26" a="1"/>
  <c r="D344" i="26" s="1"/>
  <c r="D343" i="26" a="1"/>
  <c r="D343" i="26" s="1"/>
  <c r="D342" i="26" a="1"/>
  <c r="D342" i="26" s="1"/>
  <c r="D341" i="26" a="1"/>
  <c r="D341" i="26" s="1"/>
  <c r="D340" i="26" a="1"/>
  <c r="D340" i="26" s="1"/>
  <c r="D339" i="26" a="1"/>
  <c r="D339" i="26" s="1"/>
  <c r="D338" i="26" a="1"/>
  <c r="D338" i="26" s="1"/>
  <c r="D337" i="26" a="1"/>
  <c r="D337" i="26" s="1"/>
  <c r="D336" i="26" a="1"/>
  <c r="D336" i="26" s="1"/>
  <c r="D335" i="26" a="1"/>
  <c r="D335" i="26" s="1"/>
  <c r="D334" i="26" a="1"/>
  <c r="D334" i="26" s="1"/>
  <c r="D333" i="26" a="1"/>
  <c r="D333" i="26" s="1"/>
  <c r="D332" i="26" a="1"/>
  <c r="D332" i="26" s="1"/>
  <c r="D331" i="26" a="1"/>
  <c r="D331" i="26" s="1"/>
  <c r="D330" i="26" a="1"/>
  <c r="D330" i="26" s="1"/>
  <c r="D329" i="26" a="1"/>
  <c r="D329" i="26" s="1"/>
  <c r="D328" i="26" a="1"/>
  <c r="D328" i="26" s="1"/>
  <c r="D327" i="26" a="1"/>
  <c r="D327" i="26" s="1"/>
  <c r="D326" i="26" a="1"/>
  <c r="D326" i="26" s="1"/>
  <c r="D325" i="26" a="1"/>
  <c r="D325" i="26" s="1"/>
  <c r="D324" i="26" a="1"/>
  <c r="D324" i="26" s="1"/>
  <c r="D323" i="26" a="1"/>
  <c r="D323" i="26" s="1"/>
  <c r="D322" i="26" a="1"/>
  <c r="D322" i="26" s="1"/>
  <c r="D321" i="26" a="1"/>
  <c r="D321" i="26" s="1"/>
  <c r="D320" i="26" a="1"/>
  <c r="D320" i="26" s="1"/>
  <c r="D319" i="26" a="1"/>
  <c r="D319" i="26" s="1"/>
  <c r="D318" i="26" a="1"/>
  <c r="D318" i="26" s="1"/>
  <c r="D317" i="26" a="1"/>
  <c r="D317" i="26" s="1"/>
  <c r="D316" i="26" a="1"/>
  <c r="D316" i="26" s="1"/>
  <c r="D315" i="26" a="1"/>
  <c r="D315" i="26" s="1"/>
  <c r="D314" i="26" a="1"/>
  <c r="D314" i="26" s="1"/>
  <c r="D313" i="26" a="1"/>
  <c r="D313" i="26" s="1"/>
  <c r="D312" i="26" a="1"/>
  <c r="D312" i="26" s="1"/>
  <c r="D311" i="26" a="1"/>
  <c r="D311" i="26" s="1"/>
  <c r="D310" i="26" a="1"/>
  <c r="D310" i="26" s="1"/>
  <c r="D309" i="26" a="1"/>
  <c r="D309" i="26" s="1"/>
  <c r="D308" i="26" a="1"/>
  <c r="D308" i="26" s="1"/>
  <c r="D307" i="26" a="1"/>
  <c r="D307" i="26" s="1"/>
  <c r="D306" i="26" a="1"/>
  <c r="D306" i="26" s="1"/>
  <c r="D305" i="26" a="1"/>
  <c r="D305" i="26" s="1"/>
  <c r="D304" i="26" a="1"/>
  <c r="D304" i="26" s="1"/>
  <c r="D303" i="26" a="1"/>
  <c r="D303" i="26" s="1"/>
  <c r="D302" i="26" a="1"/>
  <c r="D302" i="26" s="1"/>
  <c r="D301" i="26" a="1"/>
  <c r="D301" i="26" s="1"/>
  <c r="D300" i="26" a="1"/>
  <c r="D300" i="26" s="1"/>
  <c r="D299" i="26" a="1"/>
  <c r="D299" i="26" s="1"/>
  <c r="D298" i="26" a="1"/>
  <c r="D298" i="26" s="1"/>
  <c r="D297" i="26" a="1"/>
  <c r="D297" i="26" s="1"/>
  <c r="D296" i="26" a="1"/>
  <c r="D296" i="26" s="1"/>
  <c r="D295" i="26" a="1"/>
  <c r="D295" i="26" s="1"/>
  <c r="D294" i="26" a="1"/>
  <c r="D294" i="26" s="1"/>
  <c r="D293" i="26" a="1"/>
  <c r="D293" i="26" s="1"/>
  <c r="D292" i="26" a="1"/>
  <c r="D292" i="26" s="1"/>
  <c r="D291" i="26" a="1"/>
  <c r="D291" i="26" s="1"/>
  <c r="D290" i="26" a="1"/>
  <c r="D290" i="26" s="1"/>
  <c r="D289" i="26" a="1"/>
  <c r="D289" i="26" s="1"/>
  <c r="D288" i="26" a="1"/>
  <c r="D288" i="26" s="1"/>
  <c r="D287" i="26" a="1"/>
  <c r="D287" i="26" s="1"/>
  <c r="D286" i="26" a="1"/>
  <c r="D286" i="26" s="1"/>
  <c r="D285" i="26" a="1"/>
  <c r="D285" i="26" s="1"/>
  <c r="D284" i="26" a="1"/>
  <c r="D284" i="26" s="1"/>
  <c r="D283" i="26" a="1"/>
  <c r="D283" i="26" s="1"/>
  <c r="D282" i="26" a="1"/>
  <c r="D282" i="26" s="1"/>
  <c r="D281" i="26" a="1"/>
  <c r="D281" i="26" s="1"/>
  <c r="D280" i="26" a="1"/>
  <c r="D280" i="26" s="1"/>
  <c r="D279" i="26" a="1"/>
  <c r="D279" i="26" s="1"/>
  <c r="D278" i="26" a="1"/>
  <c r="D278" i="26" s="1"/>
  <c r="D277" i="26" a="1"/>
  <c r="D277" i="26" s="1"/>
  <c r="D276" i="26" a="1"/>
  <c r="D276" i="26" s="1"/>
  <c r="D275" i="26" a="1"/>
  <c r="D275" i="26" s="1"/>
  <c r="D274" i="26" a="1"/>
  <c r="D274" i="26" s="1"/>
  <c r="D273" i="26" a="1"/>
  <c r="D273" i="26" s="1"/>
  <c r="D272" i="26" a="1"/>
  <c r="D272" i="26" s="1"/>
  <c r="D271" i="26" a="1"/>
  <c r="D271" i="26" s="1"/>
  <c r="D270" i="26" a="1"/>
  <c r="D270" i="26" s="1"/>
  <c r="D269" i="26" a="1"/>
  <c r="D269" i="26" s="1"/>
  <c r="D268" i="26" a="1"/>
  <c r="D268" i="26" s="1"/>
  <c r="D267" i="26" a="1"/>
  <c r="D267" i="26" s="1"/>
  <c r="D266" i="26" a="1"/>
  <c r="D266" i="26" s="1"/>
  <c r="D265" i="26" a="1"/>
  <c r="D265" i="26" s="1"/>
  <c r="D264" i="26" a="1"/>
  <c r="D264" i="26" s="1"/>
  <c r="D263" i="26" a="1"/>
  <c r="D263" i="26" s="1"/>
  <c r="D262" i="26" a="1"/>
  <c r="D262" i="26" s="1"/>
  <c r="D261" i="26" a="1"/>
  <c r="D261" i="26" s="1"/>
  <c r="D260" i="26" a="1"/>
  <c r="D260" i="26" s="1"/>
  <c r="D259" i="26" a="1"/>
  <c r="D259" i="26" s="1"/>
  <c r="D258" i="26" a="1"/>
  <c r="D258" i="26" s="1"/>
  <c r="D257" i="26" a="1"/>
  <c r="D257" i="26" s="1"/>
  <c r="D256" i="26" a="1"/>
  <c r="D256" i="26" s="1"/>
  <c r="D255" i="26" a="1"/>
  <c r="D255" i="26" s="1"/>
  <c r="D254" i="26" a="1"/>
  <c r="D254" i="26" s="1"/>
  <c r="D253" i="26" a="1"/>
  <c r="D253" i="26" s="1"/>
  <c r="D252" i="26" a="1"/>
  <c r="D252" i="26" s="1"/>
  <c r="D251" i="26" a="1"/>
  <c r="D251" i="26" s="1"/>
  <c r="D250" i="26" a="1"/>
  <c r="D250" i="26" s="1"/>
  <c r="D249" i="26" a="1"/>
  <c r="D249" i="26" s="1"/>
  <c r="D248" i="26" a="1"/>
  <c r="D248" i="26" s="1"/>
  <c r="D247" i="26" a="1"/>
  <c r="D247" i="26" s="1"/>
  <c r="D246" i="26" a="1"/>
  <c r="D246" i="26" s="1"/>
  <c r="D245" i="26" a="1"/>
  <c r="D245" i="26" s="1"/>
  <c r="D244" i="26" a="1"/>
  <c r="D244" i="26" s="1"/>
  <c r="D243" i="26" a="1"/>
  <c r="D243" i="26" s="1"/>
  <c r="D242" i="26" a="1"/>
  <c r="D242" i="26" s="1"/>
  <c r="D241" i="26" a="1"/>
  <c r="D241" i="26" s="1"/>
  <c r="D240" i="26" a="1"/>
  <c r="D240" i="26" s="1"/>
  <c r="D239" i="26" a="1"/>
  <c r="D239" i="26" s="1"/>
  <c r="D238" i="26" a="1"/>
  <c r="D238" i="26" s="1"/>
  <c r="D237" i="26" a="1"/>
  <c r="D237" i="26" s="1"/>
  <c r="D236" i="26" a="1"/>
  <c r="D236" i="26" s="1"/>
  <c r="D235" i="26" a="1"/>
  <c r="D235" i="26" s="1"/>
  <c r="D234" i="26" a="1"/>
  <c r="D234" i="26" s="1"/>
  <c r="D233" i="26" a="1"/>
  <c r="D233" i="26" s="1"/>
  <c r="D232" i="26" a="1"/>
  <c r="D232" i="26" s="1"/>
  <c r="D231" i="26" a="1"/>
  <c r="D231" i="26" s="1"/>
  <c r="D230" i="26" a="1"/>
  <c r="D230" i="26" s="1"/>
  <c r="D229" i="26" a="1"/>
  <c r="D229" i="26" s="1"/>
  <c r="D228" i="26" a="1"/>
  <c r="D228" i="26" s="1"/>
  <c r="D227" i="26" a="1"/>
  <c r="D227" i="26" s="1"/>
  <c r="D226" i="26" a="1"/>
  <c r="D226" i="26" s="1"/>
  <c r="D225" i="26" a="1"/>
  <c r="D225" i="26" s="1"/>
  <c r="D224" i="26" a="1"/>
  <c r="D224" i="26" s="1"/>
  <c r="D223" i="26" a="1"/>
  <c r="D223" i="26" s="1"/>
  <c r="D222" i="26" a="1"/>
  <c r="D222" i="26" s="1"/>
  <c r="D221" i="26" a="1"/>
  <c r="D221" i="26" s="1"/>
  <c r="D220" i="26" a="1"/>
  <c r="D220" i="26" s="1"/>
  <c r="D219" i="26" a="1"/>
  <c r="D219" i="26" s="1"/>
  <c r="D218" i="26" a="1"/>
  <c r="D218" i="26" s="1"/>
  <c r="D217" i="26" a="1"/>
  <c r="D217" i="26" s="1"/>
  <c r="D216" i="26" a="1"/>
  <c r="D216" i="26" s="1"/>
  <c r="D215" i="26" a="1"/>
  <c r="D215" i="26" s="1"/>
  <c r="D214" i="26" a="1"/>
  <c r="D214" i="26" s="1"/>
  <c r="D213" i="26" a="1"/>
  <c r="D213" i="26" s="1"/>
  <c r="D212" i="26" a="1"/>
  <c r="D212" i="26" s="1"/>
  <c r="D211" i="26" a="1"/>
  <c r="D211" i="26" s="1"/>
  <c r="D210" i="26" a="1"/>
  <c r="D210" i="26" s="1"/>
  <c r="D209" i="26" a="1"/>
  <c r="D209" i="26" s="1"/>
  <c r="D208" i="26" a="1"/>
  <c r="D208" i="26" s="1"/>
  <c r="D207" i="26" a="1"/>
  <c r="D207" i="26" s="1"/>
  <c r="D206" i="26" a="1"/>
  <c r="D206" i="26" s="1"/>
  <c r="D205" i="26" a="1"/>
  <c r="D205" i="26" s="1"/>
  <c r="D204" i="26" a="1"/>
  <c r="D204" i="26" s="1"/>
  <c r="D203" i="26" a="1"/>
  <c r="D203" i="26" s="1"/>
  <c r="D202" i="26" a="1"/>
  <c r="D202" i="26" s="1"/>
  <c r="D201" i="26" a="1"/>
  <c r="D201" i="26" s="1"/>
  <c r="D200" i="26" a="1"/>
  <c r="D200" i="26" s="1"/>
  <c r="D199" i="26" a="1"/>
  <c r="D199" i="26" s="1"/>
  <c r="D198" i="26" a="1"/>
  <c r="D198" i="26" s="1"/>
  <c r="D197" i="26" a="1"/>
  <c r="D197" i="26" s="1"/>
  <c r="D196" i="26" a="1"/>
  <c r="D196" i="26" s="1"/>
  <c r="D195" i="26" a="1"/>
  <c r="D195" i="26" s="1"/>
  <c r="D194" i="26" a="1"/>
  <c r="D194" i="26" s="1"/>
  <c r="D193" i="26" a="1"/>
  <c r="D193" i="26" s="1"/>
  <c r="D192" i="26" a="1"/>
  <c r="D192" i="26" s="1"/>
  <c r="D191" i="26" a="1"/>
  <c r="D191" i="26" s="1"/>
  <c r="D190" i="26" a="1"/>
  <c r="D190" i="26" s="1"/>
  <c r="D189" i="26" a="1"/>
  <c r="D189" i="26" s="1"/>
  <c r="D188" i="26" a="1"/>
  <c r="D188" i="26" s="1"/>
  <c r="D187" i="26" a="1"/>
  <c r="D187" i="26" s="1"/>
  <c r="D186" i="26" a="1"/>
  <c r="D186" i="26" s="1"/>
  <c r="D185" i="26" a="1"/>
  <c r="D185" i="26" s="1"/>
  <c r="D184" i="26" a="1"/>
  <c r="D184" i="26" s="1"/>
  <c r="D183" i="26" a="1"/>
  <c r="D183" i="26" s="1"/>
  <c r="D182" i="26" a="1"/>
  <c r="D182" i="26" s="1"/>
  <c r="D181" i="26" a="1"/>
  <c r="D181" i="26" s="1"/>
  <c r="D180" i="26" a="1"/>
  <c r="D180" i="26" s="1"/>
  <c r="D179" i="26" a="1"/>
  <c r="D179" i="26" s="1"/>
  <c r="D178" i="26" a="1"/>
  <c r="D178" i="26" s="1"/>
  <c r="D177" i="26" a="1"/>
  <c r="D177" i="26" s="1"/>
  <c r="D176" i="26" a="1"/>
  <c r="D176" i="26" s="1"/>
  <c r="D175" i="26" a="1"/>
  <c r="D175" i="26" s="1"/>
  <c r="D174" i="26" a="1"/>
  <c r="D174" i="26" s="1"/>
  <c r="D173" i="26" a="1"/>
  <c r="D173" i="26" s="1"/>
  <c r="D172" i="26" a="1"/>
  <c r="D172" i="26" s="1"/>
  <c r="D171" i="26" a="1"/>
  <c r="D171" i="26" s="1"/>
  <c r="D170" i="26" a="1"/>
  <c r="D170" i="26" s="1"/>
  <c r="D169" i="26" a="1"/>
  <c r="D169" i="26" s="1"/>
  <c r="D168" i="26" a="1"/>
  <c r="D168" i="26" s="1"/>
  <c r="D167" i="26" a="1"/>
  <c r="D167" i="26" s="1"/>
  <c r="D166" i="26" a="1"/>
  <c r="D166" i="26" s="1"/>
  <c r="D165" i="26" a="1"/>
  <c r="D165" i="26" s="1"/>
  <c r="D164" i="26" a="1"/>
  <c r="D164" i="26" s="1"/>
  <c r="D163" i="26" a="1"/>
  <c r="D163" i="26" s="1"/>
  <c r="D162" i="26" a="1"/>
  <c r="D162" i="26" s="1"/>
  <c r="D161" i="26" a="1"/>
  <c r="D161" i="26" s="1"/>
  <c r="D160" i="26" a="1"/>
  <c r="D160" i="26" s="1"/>
  <c r="D159" i="26" a="1"/>
  <c r="D159" i="26" s="1"/>
  <c r="D158" i="26" a="1"/>
  <c r="D158" i="26" s="1"/>
  <c r="D157" i="26" a="1"/>
  <c r="D157" i="26" s="1"/>
  <c r="D156" i="26" a="1"/>
  <c r="D156" i="26" s="1"/>
  <c r="D155" i="26" a="1"/>
  <c r="D155" i="26" s="1"/>
  <c r="D154" i="26" a="1"/>
  <c r="D154" i="26" s="1"/>
  <c r="D153" i="26" a="1"/>
  <c r="D153" i="26" s="1"/>
  <c r="D152" i="26" a="1"/>
  <c r="D152" i="26" s="1"/>
  <c r="D151" i="26" a="1"/>
  <c r="D151" i="26" s="1"/>
  <c r="D150" i="26" a="1"/>
  <c r="D150" i="26" s="1"/>
  <c r="D149" i="26" a="1"/>
  <c r="D149" i="26" s="1"/>
  <c r="D148" i="26" a="1"/>
  <c r="D148" i="26" s="1"/>
  <c r="D147" i="26" a="1"/>
  <c r="D147" i="26" s="1"/>
  <c r="D146" i="26" a="1"/>
  <c r="D146" i="26" s="1"/>
  <c r="D145" i="26" a="1"/>
  <c r="D145" i="26" s="1"/>
  <c r="D144" i="26" a="1"/>
  <c r="D144" i="26" s="1"/>
  <c r="D143" i="26" a="1"/>
  <c r="D143" i="26" s="1"/>
  <c r="D142" i="26" a="1"/>
  <c r="D142" i="26" s="1"/>
  <c r="D141" i="26" a="1"/>
  <c r="D141" i="26" s="1"/>
  <c r="D140" i="26" a="1"/>
  <c r="D140" i="26" s="1"/>
  <c r="D139" i="26" a="1"/>
  <c r="D139" i="26" s="1"/>
  <c r="D138" i="26" a="1"/>
  <c r="D138" i="26" s="1"/>
  <c r="D137" i="26" a="1"/>
  <c r="D137" i="26" s="1"/>
  <c r="D136" i="26" a="1"/>
  <c r="D136" i="26" s="1"/>
  <c r="D135" i="26" a="1"/>
  <c r="D135" i="26" s="1"/>
  <c r="D134" i="26" a="1"/>
  <c r="D134" i="26" s="1"/>
  <c r="D133" i="26" a="1"/>
  <c r="D133" i="26" s="1"/>
  <c r="D132" i="26" a="1"/>
  <c r="D132" i="26" s="1"/>
  <c r="D131" i="26" a="1"/>
  <c r="D131" i="26" s="1"/>
  <c r="D130" i="26" a="1"/>
  <c r="D130" i="26" s="1"/>
  <c r="D129" i="26" a="1"/>
  <c r="D129" i="26" s="1"/>
  <c r="D128" i="26" a="1"/>
  <c r="D128" i="26" s="1"/>
  <c r="D127" i="26" a="1"/>
  <c r="D127" i="26" s="1"/>
  <c r="D126" i="26" a="1"/>
  <c r="D126" i="26" s="1"/>
  <c r="D125" i="26" a="1"/>
  <c r="D125" i="26" s="1"/>
  <c r="D124" i="26" a="1"/>
  <c r="D124" i="26" s="1"/>
  <c r="D123" i="26" a="1"/>
  <c r="D123" i="26" s="1"/>
  <c r="D122" i="26" a="1"/>
  <c r="D122" i="26" s="1"/>
  <c r="D121" i="26" a="1"/>
  <c r="D121" i="26" s="1"/>
  <c r="D120" i="26" a="1"/>
  <c r="D120" i="26" s="1"/>
  <c r="D119" i="26" a="1"/>
  <c r="D119" i="26" s="1"/>
  <c r="D118" i="26" a="1"/>
  <c r="D118" i="26" s="1"/>
  <c r="D117" i="26" a="1"/>
  <c r="D117" i="26" s="1"/>
  <c r="D116" i="26" a="1"/>
  <c r="D116" i="26" s="1"/>
  <c r="D115" i="26" a="1"/>
  <c r="D115" i="26" s="1"/>
  <c r="D114" i="26" a="1"/>
  <c r="D114" i="26" s="1"/>
  <c r="D113" i="26" a="1"/>
  <c r="D113" i="26" s="1"/>
  <c r="D112" i="26" a="1"/>
  <c r="D112" i="26" s="1"/>
  <c r="D111" i="26" a="1"/>
  <c r="D111" i="26" s="1"/>
  <c r="D110" i="26" a="1"/>
  <c r="D110" i="26" s="1"/>
  <c r="D109" i="26" a="1"/>
  <c r="D109" i="26" s="1"/>
  <c r="D108" i="26" a="1"/>
  <c r="D108" i="26" s="1"/>
  <c r="D107" i="26" a="1"/>
  <c r="D107" i="26" s="1"/>
  <c r="D106" i="26" a="1"/>
  <c r="D106" i="26" s="1"/>
  <c r="D105" i="26" a="1"/>
  <c r="D105" i="26" s="1"/>
  <c r="D104" i="26" a="1"/>
  <c r="D104" i="26" s="1"/>
  <c r="D103" i="26" a="1"/>
  <c r="D103" i="26" s="1"/>
  <c r="D102" i="26" a="1"/>
  <c r="D102" i="26" s="1"/>
  <c r="D101" i="26" a="1"/>
  <c r="D101" i="26" s="1"/>
  <c r="D100" i="26" a="1"/>
  <c r="D100" i="26" s="1"/>
  <c r="D99" i="26" a="1"/>
  <c r="D99" i="26" s="1"/>
  <c r="D98" i="26" a="1"/>
  <c r="D98" i="26" s="1"/>
  <c r="D97" i="26" a="1"/>
  <c r="D97" i="26" s="1"/>
  <c r="D96" i="26" a="1"/>
  <c r="D96" i="26" s="1"/>
  <c r="D95" i="26" a="1"/>
  <c r="D95" i="26" s="1"/>
  <c r="D94" i="26" a="1"/>
  <c r="D94" i="26" s="1"/>
  <c r="D93" i="26" a="1"/>
  <c r="D93" i="26" s="1"/>
  <c r="D92" i="26" a="1"/>
  <c r="D92" i="26" s="1"/>
  <c r="D91" i="26" a="1"/>
  <c r="D91" i="26" s="1"/>
  <c r="D90" i="26" a="1"/>
  <c r="D90" i="26" s="1"/>
  <c r="D89" i="26" a="1"/>
  <c r="D89" i="26" s="1"/>
  <c r="D88" i="26" a="1"/>
  <c r="D88" i="26" s="1"/>
  <c r="D87" i="26" a="1"/>
  <c r="D87" i="26" s="1"/>
  <c r="D86" i="26" a="1"/>
  <c r="D86" i="26" s="1"/>
  <c r="D85" i="26" a="1"/>
  <c r="D85" i="26" s="1"/>
  <c r="D84" i="26" a="1"/>
  <c r="D84" i="26" s="1"/>
  <c r="D83" i="26" a="1"/>
  <c r="D83" i="26" s="1"/>
  <c r="D82" i="26" a="1"/>
  <c r="D82" i="26" s="1"/>
  <c r="D81" i="26" a="1"/>
  <c r="D81" i="26" s="1"/>
  <c r="D80" i="26" a="1"/>
  <c r="D80" i="26" s="1"/>
  <c r="D79" i="26" a="1"/>
  <c r="D79" i="26" s="1"/>
  <c r="D78" i="26" a="1"/>
  <c r="D78" i="26" s="1"/>
  <c r="D77" i="26" a="1"/>
  <c r="D77" i="26" s="1"/>
  <c r="D76" i="26" a="1"/>
  <c r="D76" i="26" s="1"/>
  <c r="D75" i="26" a="1"/>
  <c r="D75" i="26" s="1"/>
  <c r="D74" i="26" a="1"/>
  <c r="D74" i="26" s="1"/>
  <c r="D73" i="26" a="1"/>
  <c r="D73" i="26" s="1"/>
  <c r="D72" i="26" a="1"/>
  <c r="D72" i="26" s="1"/>
  <c r="D71" i="26" a="1"/>
  <c r="D71" i="26" s="1"/>
  <c r="D70" i="26" a="1"/>
  <c r="D70" i="26" s="1"/>
  <c r="D69" i="26" a="1"/>
  <c r="D69" i="26" s="1"/>
  <c r="D68" i="26" a="1"/>
  <c r="D68" i="26" s="1"/>
  <c r="D67" i="26" a="1"/>
  <c r="D67" i="26" s="1"/>
  <c r="D66" i="26" a="1"/>
  <c r="D66" i="26" s="1"/>
  <c r="D65" i="26" a="1"/>
  <c r="D65" i="26" s="1"/>
  <c r="D64" i="26" a="1"/>
  <c r="D64" i="26" s="1"/>
  <c r="D63" i="26" a="1"/>
  <c r="D63" i="26" s="1"/>
  <c r="D62" i="26" a="1"/>
  <c r="D62" i="26" s="1"/>
  <c r="D61" i="26" a="1"/>
  <c r="D61" i="26" s="1"/>
  <c r="D60" i="26" a="1"/>
  <c r="D60" i="26" s="1"/>
  <c r="D59" i="26" a="1"/>
  <c r="D59" i="26" s="1"/>
  <c r="D58" i="26" a="1"/>
  <c r="D58" i="26" s="1"/>
  <c r="D56" i="26" a="1"/>
  <c r="D56" i="26" s="1"/>
  <c r="D55" i="26" a="1"/>
  <c r="D55" i="26" s="1"/>
  <c r="D54" i="26" a="1"/>
  <c r="D54" i="26" s="1"/>
  <c r="D53" i="26" a="1"/>
  <c r="D53" i="26" s="1"/>
  <c r="D52" i="26" a="1"/>
  <c r="D52" i="26" s="1"/>
  <c r="D51" i="26" a="1"/>
  <c r="D51" i="26" s="1"/>
  <c r="D50" i="26" a="1"/>
  <c r="D50" i="26" s="1"/>
  <c r="D49" i="26" a="1"/>
  <c r="D49" i="26" s="1"/>
  <c r="D48" i="26" a="1"/>
  <c r="D48" i="26" s="1"/>
  <c r="D47" i="26" a="1"/>
  <c r="D47" i="26" s="1"/>
  <c r="D46" i="26" a="1"/>
  <c r="D46" i="26" s="1"/>
  <c r="D45" i="26" a="1"/>
  <c r="D45" i="26" s="1"/>
  <c r="D44" i="26" a="1"/>
  <c r="D44" i="26" s="1"/>
  <c r="D43" i="26" a="1"/>
  <c r="D43" i="26" s="1"/>
  <c r="D42" i="26" a="1"/>
  <c r="D42" i="26" s="1"/>
  <c r="D41" i="26" a="1"/>
  <c r="D41" i="26" s="1"/>
  <c r="D40" i="26" a="1"/>
  <c r="D40" i="26" s="1"/>
  <c r="D39" i="26" a="1"/>
  <c r="D39" i="26" s="1"/>
  <c r="D38" i="26" a="1"/>
  <c r="D38" i="26" s="1"/>
  <c r="D37" i="26" a="1"/>
  <c r="D37" i="26" s="1"/>
  <c r="D36" i="26" a="1"/>
  <c r="D36" i="26" s="1"/>
  <c r="D35" i="26" a="1"/>
  <c r="D35" i="26" s="1"/>
  <c r="D34" i="26" a="1"/>
  <c r="D34" i="26" s="1"/>
  <c r="D33" i="26" a="1"/>
  <c r="D33" i="26" s="1"/>
  <c r="D32" i="26" a="1"/>
  <c r="D32" i="26" s="1"/>
  <c r="D31" i="26" a="1"/>
  <c r="D31" i="26" s="1"/>
  <c r="D30" i="26" a="1"/>
  <c r="D30" i="26" s="1"/>
  <c r="D29" i="26" a="1"/>
  <c r="D29" i="26" s="1"/>
  <c r="D28" i="26" a="1"/>
  <c r="D28" i="26" s="1"/>
  <c r="D27" i="26" a="1"/>
  <c r="D27" i="26" s="1"/>
  <c r="D26" i="26" a="1"/>
  <c r="D26" i="26" s="1"/>
  <c r="D25" i="26" a="1"/>
  <c r="D25" i="26" s="1"/>
  <c r="D24" i="26" a="1"/>
  <c r="D24" i="26" s="1"/>
  <c r="D23" i="26" a="1"/>
  <c r="D23" i="26" s="1"/>
  <c r="D22" i="26" a="1"/>
  <c r="D22" i="26" s="1"/>
  <c r="D21" i="26" a="1"/>
  <c r="D21" i="26" s="1"/>
  <c r="D20" i="26" a="1"/>
  <c r="D20" i="26" s="1"/>
  <c r="D19" i="26" a="1"/>
  <c r="D19" i="26" s="1"/>
  <c r="D18" i="26" a="1"/>
  <c r="D18" i="26" s="1"/>
  <c r="D17" i="26" a="1"/>
  <c r="D17" i="26" s="1"/>
  <c r="D16" i="26" a="1"/>
  <c r="D16" i="26" s="1"/>
  <c r="D15" i="26" a="1"/>
  <c r="D15" i="26" s="1"/>
  <c r="D14" i="26" a="1"/>
  <c r="D14" i="26" s="1"/>
  <c r="D13" i="26" a="1"/>
  <c r="D13" i="26" s="1"/>
  <c r="D12" i="26" a="1"/>
  <c r="D12" i="26" s="1"/>
  <c r="D11" i="26" a="1"/>
  <c r="D11" i="26" s="1"/>
  <c r="D12" i="21" a="1"/>
  <c r="D12" i="21" s="1"/>
  <c r="D13" i="21" a="1"/>
  <c r="D13" i="21" s="1"/>
  <c r="D14" i="21" a="1"/>
  <c r="D14" i="21" s="1"/>
  <c r="D15" i="21" a="1"/>
  <c r="D15" i="21" s="1"/>
  <c r="D16" i="21" a="1"/>
  <c r="D16" i="21" s="1"/>
  <c r="D17" i="21" a="1"/>
  <c r="D17" i="21" s="1"/>
  <c r="D18" i="21" a="1"/>
  <c r="D18" i="21" s="1"/>
  <c r="D19" i="21" a="1"/>
  <c r="D19" i="21" s="1"/>
  <c r="D20" i="21" a="1"/>
  <c r="D20" i="21" s="1"/>
  <c r="D21" i="21" a="1"/>
  <c r="D21" i="21" s="1"/>
  <c r="D22" i="21" a="1"/>
  <c r="D22" i="21" s="1"/>
  <c r="D23" i="21" a="1"/>
  <c r="D23" i="21" s="1"/>
  <c r="D24" i="21" a="1"/>
  <c r="D24" i="21" s="1"/>
  <c r="D25" i="21" a="1"/>
  <c r="D25" i="21" s="1"/>
  <c r="D26" i="21" a="1"/>
  <c r="D26" i="21" s="1"/>
  <c r="D27" i="21" a="1"/>
  <c r="D27" i="21" s="1"/>
  <c r="D28" i="21" a="1"/>
  <c r="D28" i="21" s="1"/>
  <c r="D29" i="21" a="1"/>
  <c r="D29" i="21" s="1"/>
  <c r="D30" i="21" a="1"/>
  <c r="D30" i="21" s="1"/>
  <c r="D31" i="21" a="1"/>
  <c r="D31" i="21" s="1"/>
  <c r="D32" i="21" a="1"/>
  <c r="D32" i="21" s="1"/>
  <c r="D33" i="21" a="1"/>
  <c r="D33" i="21" s="1"/>
  <c r="D34" i="21" a="1"/>
  <c r="D34" i="21" s="1"/>
  <c r="D35" i="21" a="1"/>
  <c r="D35" i="21" s="1"/>
  <c r="D36" i="21" a="1"/>
  <c r="D36" i="21" s="1"/>
  <c r="D37" i="21" a="1"/>
  <c r="D37" i="21" s="1"/>
  <c r="D38" i="21" a="1"/>
  <c r="D38" i="21" s="1"/>
  <c r="D39" i="21" a="1"/>
  <c r="D39" i="21" s="1"/>
  <c r="D40" i="21" a="1"/>
  <c r="D40" i="21" s="1"/>
  <c r="D41" i="21" a="1"/>
  <c r="D41" i="21" s="1"/>
  <c r="D42" i="21" a="1"/>
  <c r="D42" i="21" s="1"/>
  <c r="D43" i="21" a="1"/>
  <c r="D43" i="21" s="1"/>
  <c r="D44" i="21" a="1"/>
  <c r="D44" i="21" s="1"/>
  <c r="D45" i="21" a="1"/>
  <c r="D45" i="21" s="1"/>
  <c r="D46" i="21" a="1"/>
  <c r="D46" i="21" s="1"/>
  <c r="D47" i="21" a="1"/>
  <c r="D47" i="21" s="1"/>
  <c r="D48" i="21" a="1"/>
  <c r="D48" i="21" s="1"/>
  <c r="D49" i="21" a="1"/>
  <c r="D49" i="21" s="1"/>
  <c r="D50" i="21" a="1"/>
  <c r="D50" i="21" s="1"/>
  <c r="D51" i="21" a="1"/>
  <c r="D51" i="21" s="1"/>
  <c r="D52" i="21" a="1"/>
  <c r="D52" i="21" s="1"/>
  <c r="D53" i="21" a="1"/>
  <c r="D53" i="21" s="1"/>
  <c r="D54" i="21" a="1"/>
  <c r="D54" i="21" s="1"/>
  <c r="D55" i="21" a="1"/>
  <c r="D55" i="21" s="1"/>
  <c r="D56" i="21" a="1"/>
  <c r="D56" i="21" s="1"/>
  <c r="D58" i="21" a="1"/>
  <c r="D58" i="21" s="1"/>
  <c r="D59" i="21" a="1"/>
  <c r="D59" i="21" s="1"/>
  <c r="D60" i="21" a="1"/>
  <c r="D60" i="21" s="1"/>
  <c r="D61" i="21" a="1"/>
  <c r="D61" i="21" s="1"/>
  <c r="D62" i="21" a="1"/>
  <c r="D62" i="21" s="1"/>
  <c r="D63" i="21" a="1"/>
  <c r="D63" i="21" s="1"/>
  <c r="D64" i="21" a="1"/>
  <c r="D64" i="21" s="1"/>
  <c r="D65" i="21" a="1"/>
  <c r="D65" i="21" s="1"/>
  <c r="D66" i="21" a="1"/>
  <c r="D66" i="21" s="1"/>
  <c r="D67" i="21" a="1"/>
  <c r="D67" i="21" s="1"/>
  <c r="D68" i="21" a="1"/>
  <c r="D68" i="21" s="1"/>
  <c r="D69" i="21" a="1"/>
  <c r="D69" i="21" s="1"/>
  <c r="D70" i="21" a="1"/>
  <c r="D70" i="21" s="1"/>
  <c r="D71" i="21" a="1"/>
  <c r="D71" i="21" s="1"/>
  <c r="D72" i="21" a="1"/>
  <c r="D72" i="21" s="1"/>
  <c r="D73" i="21" a="1"/>
  <c r="D73" i="21" s="1"/>
  <c r="D74" i="21" a="1"/>
  <c r="D74" i="21" s="1"/>
  <c r="D75" i="21" a="1"/>
  <c r="D75" i="21" s="1"/>
  <c r="D76" i="21" a="1"/>
  <c r="D76" i="21" s="1"/>
  <c r="D77" i="21" a="1"/>
  <c r="D77" i="21" s="1"/>
  <c r="D78" i="21" a="1"/>
  <c r="D78" i="21" s="1"/>
  <c r="D79" i="21" a="1"/>
  <c r="D79" i="21" s="1"/>
  <c r="D80" i="21" a="1"/>
  <c r="D80" i="21" s="1"/>
  <c r="D81" i="21" a="1"/>
  <c r="D81" i="21" s="1"/>
  <c r="D82" i="21" a="1"/>
  <c r="D82" i="21" s="1"/>
  <c r="D83" i="21" a="1"/>
  <c r="D83" i="21" s="1"/>
  <c r="D84" i="21" a="1"/>
  <c r="D84" i="21" s="1"/>
  <c r="D85" i="21" a="1"/>
  <c r="D85" i="21" s="1"/>
  <c r="D86" i="21" a="1"/>
  <c r="D86" i="21" s="1"/>
  <c r="D87" i="21" a="1"/>
  <c r="D87" i="21" s="1"/>
  <c r="D88" i="21" a="1"/>
  <c r="D88" i="21" s="1"/>
  <c r="D89" i="21" a="1"/>
  <c r="D89" i="21" s="1"/>
  <c r="D90" i="21" a="1"/>
  <c r="D90" i="21" s="1"/>
  <c r="D91" i="21" a="1"/>
  <c r="D91" i="21" s="1"/>
  <c r="D92" i="21" a="1"/>
  <c r="D92" i="21" s="1"/>
  <c r="D93" i="21" a="1"/>
  <c r="D93" i="21" s="1"/>
  <c r="D94" i="21" a="1"/>
  <c r="D94" i="21" s="1"/>
  <c r="D95" i="21" a="1"/>
  <c r="D95" i="21" s="1"/>
  <c r="D96" i="21" a="1"/>
  <c r="D96" i="21" s="1"/>
  <c r="D97" i="21" a="1"/>
  <c r="D97" i="21" s="1"/>
  <c r="D98" i="21" a="1"/>
  <c r="D98" i="21" s="1"/>
  <c r="D99" i="21" a="1"/>
  <c r="D99" i="21" s="1"/>
  <c r="D100" i="21" a="1"/>
  <c r="D100" i="21" s="1"/>
  <c r="D101" i="21" a="1"/>
  <c r="D101" i="21" s="1"/>
  <c r="D102" i="21" a="1"/>
  <c r="D102" i="21" s="1"/>
  <c r="D103" i="21" a="1"/>
  <c r="D103" i="21" s="1"/>
  <c r="D104" i="21" a="1"/>
  <c r="D104" i="21" s="1"/>
  <c r="D105" i="21" a="1"/>
  <c r="D105" i="21" s="1"/>
  <c r="D106" i="21" a="1"/>
  <c r="D106" i="21" s="1"/>
  <c r="D107" i="21" a="1"/>
  <c r="D107" i="21" s="1"/>
  <c r="D108" i="21" a="1"/>
  <c r="D108" i="21" s="1"/>
  <c r="D109" i="21" a="1"/>
  <c r="D109" i="21" s="1"/>
  <c r="D110" i="21" a="1"/>
  <c r="D110" i="21" s="1"/>
  <c r="D111" i="21" a="1"/>
  <c r="D111" i="21" s="1"/>
  <c r="D112" i="21" a="1"/>
  <c r="D112" i="21" s="1"/>
  <c r="D113" i="21" a="1"/>
  <c r="D113" i="21" s="1"/>
  <c r="D114" i="21" a="1"/>
  <c r="D114" i="21" s="1"/>
  <c r="D115" i="21" a="1"/>
  <c r="D115" i="21" s="1"/>
  <c r="D116" i="21" a="1"/>
  <c r="D116" i="21" s="1"/>
  <c r="D117" i="21" a="1"/>
  <c r="D117" i="21" s="1"/>
  <c r="D118" i="21" a="1"/>
  <c r="D118" i="21" s="1"/>
  <c r="D119" i="21" a="1"/>
  <c r="D119" i="21" s="1"/>
  <c r="D120" i="21" a="1"/>
  <c r="D120" i="21" s="1"/>
  <c r="D121" i="21" a="1"/>
  <c r="D121" i="21" s="1"/>
  <c r="D122" i="21" a="1"/>
  <c r="D122" i="21" s="1"/>
  <c r="D123" i="21" a="1"/>
  <c r="D123" i="21" s="1"/>
  <c r="D124" i="21" a="1"/>
  <c r="D124" i="21" s="1"/>
  <c r="D125" i="21" a="1"/>
  <c r="D125" i="21" s="1"/>
  <c r="D126" i="21" a="1"/>
  <c r="D126" i="21" s="1"/>
  <c r="D127" i="21" a="1"/>
  <c r="D127" i="21" s="1"/>
  <c r="D128" i="21" a="1"/>
  <c r="D128" i="21" s="1"/>
  <c r="D129" i="21" a="1"/>
  <c r="D129" i="21" s="1"/>
  <c r="D130" i="21" a="1"/>
  <c r="D130" i="21" s="1"/>
  <c r="D131" i="21" a="1"/>
  <c r="D131" i="21" s="1"/>
  <c r="D132" i="21" a="1"/>
  <c r="D132" i="21" s="1"/>
  <c r="D133" i="21" a="1"/>
  <c r="D133" i="21" s="1"/>
  <c r="D134" i="21" a="1"/>
  <c r="D134" i="21" s="1"/>
  <c r="D135" i="21" a="1"/>
  <c r="D135" i="21" s="1"/>
  <c r="D136" i="21" a="1"/>
  <c r="D136" i="21" s="1"/>
  <c r="D137" i="21" a="1"/>
  <c r="D137" i="21" s="1"/>
  <c r="D138" i="21" a="1"/>
  <c r="D138" i="21" s="1"/>
  <c r="D139" i="21" a="1"/>
  <c r="D139" i="21" s="1"/>
  <c r="D140" i="21" a="1"/>
  <c r="D140" i="21" s="1"/>
  <c r="D141" i="21" a="1"/>
  <c r="D141" i="21" s="1"/>
  <c r="D142" i="21" a="1"/>
  <c r="D142" i="21" s="1"/>
  <c r="D143" i="21" a="1"/>
  <c r="D143" i="21" s="1"/>
  <c r="D144" i="21" a="1"/>
  <c r="D144" i="21" s="1"/>
  <c r="D145" i="21" a="1"/>
  <c r="D145" i="21" s="1"/>
  <c r="D146" i="21" a="1"/>
  <c r="D146" i="21" s="1"/>
  <c r="D147" i="21" a="1"/>
  <c r="D147" i="21" s="1"/>
  <c r="D148" i="21" a="1"/>
  <c r="D148" i="21" s="1"/>
  <c r="D149" i="21" a="1"/>
  <c r="D149" i="21" s="1"/>
  <c r="D150" i="21" a="1"/>
  <c r="D150" i="21" s="1"/>
  <c r="D151" i="21" a="1"/>
  <c r="D151" i="21" s="1"/>
  <c r="D152" i="21" a="1"/>
  <c r="D152" i="21" s="1"/>
  <c r="D153" i="21" a="1"/>
  <c r="D153" i="21" s="1"/>
  <c r="D154" i="21" a="1"/>
  <c r="D154" i="21" s="1"/>
  <c r="D155" i="21" a="1"/>
  <c r="D155" i="21" s="1"/>
  <c r="D156" i="21" a="1"/>
  <c r="D156" i="21" s="1"/>
  <c r="D157" i="21" a="1"/>
  <c r="D157" i="21" s="1"/>
  <c r="D158" i="21" a="1"/>
  <c r="D158" i="21" s="1"/>
  <c r="D159" i="21" a="1"/>
  <c r="D159" i="21" s="1"/>
  <c r="D160" i="21" a="1"/>
  <c r="D160" i="21" s="1"/>
  <c r="D161" i="21" a="1"/>
  <c r="D161" i="21" s="1"/>
  <c r="D162" i="21" a="1"/>
  <c r="D162" i="21" s="1"/>
  <c r="D163" i="21" a="1"/>
  <c r="D163" i="21" s="1"/>
  <c r="D164" i="21" a="1"/>
  <c r="D164" i="21" s="1"/>
  <c r="D165" i="21" a="1"/>
  <c r="D165" i="21" s="1"/>
  <c r="D166" i="21" a="1"/>
  <c r="D166" i="21" s="1"/>
  <c r="D167" i="21" a="1"/>
  <c r="D167" i="21" s="1"/>
  <c r="D168" i="21" a="1"/>
  <c r="D168" i="21" s="1"/>
  <c r="D169" i="21" a="1"/>
  <c r="D169" i="21" s="1"/>
  <c r="D170" i="21" a="1"/>
  <c r="D170" i="21" s="1"/>
  <c r="D171" i="21" a="1"/>
  <c r="D171" i="21" s="1"/>
  <c r="D172" i="21" a="1"/>
  <c r="D172" i="21" s="1"/>
  <c r="D173" i="21" a="1"/>
  <c r="D173" i="21" s="1"/>
  <c r="D174" i="21" a="1"/>
  <c r="D174" i="21" s="1"/>
  <c r="D175" i="21" a="1"/>
  <c r="D175" i="21" s="1"/>
  <c r="D176" i="21" a="1"/>
  <c r="D176" i="21" s="1"/>
  <c r="D177" i="21" a="1"/>
  <c r="D177" i="21" s="1"/>
  <c r="D178" i="21" a="1"/>
  <c r="D178" i="21" s="1"/>
  <c r="D179" i="21" a="1"/>
  <c r="D179" i="21" s="1"/>
  <c r="D180" i="21" a="1"/>
  <c r="D180" i="21" s="1"/>
  <c r="D181" i="21" a="1"/>
  <c r="D181" i="21" s="1"/>
  <c r="D182" i="21" a="1"/>
  <c r="D182" i="21" s="1"/>
  <c r="D183" i="21" a="1"/>
  <c r="D183" i="21" s="1"/>
  <c r="D184" i="21" a="1"/>
  <c r="D184" i="21" s="1"/>
  <c r="D185" i="21" a="1"/>
  <c r="D185" i="21" s="1"/>
  <c r="D186" i="21" a="1"/>
  <c r="D186" i="21" s="1"/>
  <c r="D187" i="21" a="1"/>
  <c r="D187" i="21" s="1"/>
  <c r="D188" i="21" a="1"/>
  <c r="D188" i="21" s="1"/>
  <c r="D189" i="21" a="1"/>
  <c r="D189" i="21" s="1"/>
  <c r="D190" i="21" a="1"/>
  <c r="D190" i="21" s="1"/>
  <c r="D191" i="21" a="1"/>
  <c r="D191" i="21" s="1"/>
  <c r="D192" i="21" a="1"/>
  <c r="D192" i="21" s="1"/>
  <c r="D193" i="21" a="1"/>
  <c r="D193" i="21" s="1"/>
  <c r="D194" i="21" a="1"/>
  <c r="D194" i="21" s="1"/>
  <c r="D195" i="21" a="1"/>
  <c r="D195" i="21" s="1"/>
  <c r="D196" i="21" a="1"/>
  <c r="D196" i="21" s="1"/>
  <c r="D197" i="21" a="1"/>
  <c r="D197" i="21" s="1"/>
  <c r="D198" i="21" a="1"/>
  <c r="D198" i="21" s="1"/>
  <c r="D199" i="21" a="1"/>
  <c r="D199" i="21" s="1"/>
  <c r="D200" i="21" a="1"/>
  <c r="D200" i="21" s="1"/>
  <c r="D201" i="21" a="1"/>
  <c r="D201" i="21" s="1"/>
  <c r="D202" i="21" a="1"/>
  <c r="D202" i="21" s="1"/>
  <c r="D203" i="21" a="1"/>
  <c r="D203" i="21" s="1"/>
  <c r="D204" i="21" a="1"/>
  <c r="D204" i="21" s="1"/>
  <c r="D205" i="21" a="1"/>
  <c r="D205" i="21" s="1"/>
  <c r="D206" i="21" a="1"/>
  <c r="D206" i="21" s="1"/>
  <c r="D207" i="21" a="1"/>
  <c r="D207" i="21" s="1"/>
  <c r="D208" i="21" a="1"/>
  <c r="D208" i="21" s="1"/>
  <c r="D209" i="21" a="1"/>
  <c r="D209" i="21" s="1"/>
  <c r="D210" i="21" a="1"/>
  <c r="D210" i="21" s="1"/>
  <c r="D211" i="21" a="1"/>
  <c r="D211" i="21" s="1"/>
  <c r="D212" i="21" a="1"/>
  <c r="D212" i="21" s="1"/>
  <c r="D213" i="21" a="1"/>
  <c r="D213" i="21" s="1"/>
  <c r="D214" i="21" a="1"/>
  <c r="D214" i="21" s="1"/>
  <c r="D215" i="21" a="1"/>
  <c r="D215" i="21" s="1"/>
  <c r="D216" i="21" a="1"/>
  <c r="D216" i="21" s="1"/>
  <c r="D217" i="21" a="1"/>
  <c r="D217" i="21" s="1"/>
  <c r="D218" i="21" a="1"/>
  <c r="D218" i="21" s="1"/>
  <c r="D219" i="21" a="1"/>
  <c r="D219" i="21" s="1"/>
  <c r="D220" i="21" a="1"/>
  <c r="D220" i="21" s="1"/>
  <c r="D221" i="21" a="1"/>
  <c r="D221" i="21" s="1"/>
  <c r="D222" i="21" a="1"/>
  <c r="D222" i="21" s="1"/>
  <c r="D223" i="21" a="1"/>
  <c r="D223" i="21" s="1"/>
  <c r="D224" i="21" a="1"/>
  <c r="D224" i="21" s="1"/>
  <c r="D225" i="21" a="1"/>
  <c r="D225" i="21" s="1"/>
  <c r="D226" i="21" a="1"/>
  <c r="D226" i="21" s="1"/>
  <c r="D227" i="21" a="1"/>
  <c r="D227" i="21" s="1"/>
  <c r="D228" i="21" a="1"/>
  <c r="D228" i="21" s="1"/>
  <c r="D229" i="21" a="1"/>
  <c r="D229" i="21" s="1"/>
  <c r="D230" i="21" a="1"/>
  <c r="D230" i="21" s="1"/>
  <c r="D231" i="21" a="1"/>
  <c r="D231" i="21" s="1"/>
  <c r="D232" i="21" a="1"/>
  <c r="D232" i="21" s="1"/>
  <c r="D233" i="21" a="1"/>
  <c r="D233" i="21" s="1"/>
  <c r="D234" i="21" a="1"/>
  <c r="D234" i="21" s="1"/>
  <c r="D235" i="21" a="1"/>
  <c r="D235" i="21" s="1"/>
  <c r="D236" i="21" a="1"/>
  <c r="D236" i="21" s="1"/>
  <c r="D237" i="21" a="1"/>
  <c r="D237" i="21" s="1"/>
  <c r="D238" i="21" a="1"/>
  <c r="D238" i="21" s="1"/>
  <c r="D239" i="21" a="1"/>
  <c r="D239" i="21" s="1"/>
  <c r="D240" i="21" a="1"/>
  <c r="D240" i="21" s="1"/>
  <c r="D241" i="21" a="1"/>
  <c r="D241" i="21" s="1"/>
  <c r="D242" i="21" a="1"/>
  <c r="D242" i="21" s="1"/>
  <c r="D243" i="21" a="1"/>
  <c r="D243" i="21" s="1"/>
  <c r="D244" i="21" a="1"/>
  <c r="D244" i="21" s="1"/>
  <c r="D245" i="21" a="1"/>
  <c r="D245" i="21" s="1"/>
  <c r="D246" i="21" a="1"/>
  <c r="D246" i="21" s="1"/>
  <c r="D247" i="21" a="1"/>
  <c r="D247" i="21" s="1"/>
  <c r="D248" i="21" a="1"/>
  <c r="D248" i="21" s="1"/>
  <c r="D249" i="21" a="1"/>
  <c r="D249" i="21" s="1"/>
  <c r="D250" i="21" a="1"/>
  <c r="D250" i="21" s="1"/>
  <c r="D251" i="21" a="1"/>
  <c r="D251" i="21" s="1"/>
  <c r="D252" i="21" a="1"/>
  <c r="D252" i="21" s="1"/>
  <c r="D253" i="21" a="1"/>
  <c r="D253" i="21" s="1"/>
  <c r="D254" i="21" a="1"/>
  <c r="D254" i="21" s="1"/>
  <c r="D255" i="21" a="1"/>
  <c r="D255" i="21" s="1"/>
  <c r="D256" i="21" a="1"/>
  <c r="D256" i="21" s="1"/>
  <c r="D257" i="21" a="1"/>
  <c r="D257" i="21" s="1"/>
  <c r="D258" i="21" a="1"/>
  <c r="D258" i="21" s="1"/>
  <c r="D259" i="21" a="1"/>
  <c r="D259" i="21" s="1"/>
  <c r="D260" i="21" a="1"/>
  <c r="D260" i="21" s="1"/>
  <c r="D261" i="21" a="1"/>
  <c r="D261" i="21" s="1"/>
  <c r="D262" i="21" a="1"/>
  <c r="D262" i="21" s="1"/>
  <c r="D263" i="21" a="1"/>
  <c r="D263" i="21" s="1"/>
  <c r="D264" i="21" a="1"/>
  <c r="D264" i="21" s="1"/>
  <c r="D265" i="21" a="1"/>
  <c r="D265" i="21" s="1"/>
  <c r="D266" i="21" a="1"/>
  <c r="D266" i="21" s="1"/>
  <c r="D267" i="21" a="1"/>
  <c r="D267" i="21" s="1"/>
  <c r="D268" i="21" a="1"/>
  <c r="D268" i="21" s="1"/>
  <c r="D269" i="21" a="1"/>
  <c r="D269" i="21" s="1"/>
  <c r="D270" i="21" a="1"/>
  <c r="D270" i="21" s="1"/>
  <c r="D271" i="21" a="1"/>
  <c r="D271" i="21" s="1"/>
  <c r="D272" i="21" a="1"/>
  <c r="D272" i="21" s="1"/>
  <c r="D273" i="21" a="1"/>
  <c r="D273" i="21" s="1"/>
  <c r="D274" i="21" a="1"/>
  <c r="D274" i="21" s="1"/>
  <c r="D275" i="21" a="1"/>
  <c r="D275" i="21" s="1"/>
  <c r="D276" i="21" a="1"/>
  <c r="D276" i="21" s="1"/>
  <c r="D277" i="21" a="1"/>
  <c r="D277" i="21" s="1"/>
  <c r="D278" i="21" a="1"/>
  <c r="D278" i="21" s="1"/>
  <c r="D279" i="21" a="1"/>
  <c r="D279" i="21" s="1"/>
  <c r="D280" i="21" a="1"/>
  <c r="D280" i="21" s="1"/>
  <c r="D281" i="21" a="1"/>
  <c r="D281" i="21" s="1"/>
  <c r="D282" i="21" a="1"/>
  <c r="D282" i="21" s="1"/>
  <c r="D283" i="21" a="1"/>
  <c r="D283" i="21" s="1"/>
  <c r="D284" i="21" a="1"/>
  <c r="D284" i="21" s="1"/>
  <c r="D285" i="21" a="1"/>
  <c r="D285" i="21" s="1"/>
  <c r="D286" i="21" a="1"/>
  <c r="D286" i="21" s="1"/>
  <c r="D287" i="21" a="1"/>
  <c r="D287" i="21" s="1"/>
  <c r="D288" i="21" a="1"/>
  <c r="D288" i="21" s="1"/>
  <c r="D289" i="21" a="1"/>
  <c r="D289" i="21" s="1"/>
  <c r="D290" i="21" a="1"/>
  <c r="D290" i="21" s="1"/>
  <c r="D291" i="21" a="1"/>
  <c r="D291" i="21" s="1"/>
  <c r="D292" i="21" a="1"/>
  <c r="D292" i="21" s="1"/>
  <c r="D293" i="21" a="1"/>
  <c r="D293" i="21" s="1"/>
  <c r="D294" i="21" a="1"/>
  <c r="D294" i="21" s="1"/>
  <c r="D295" i="21" a="1"/>
  <c r="D295" i="21" s="1"/>
  <c r="D296" i="21" a="1"/>
  <c r="D296" i="21" s="1"/>
  <c r="D297" i="21" a="1"/>
  <c r="D297" i="21" s="1"/>
  <c r="D298" i="21" a="1"/>
  <c r="D298" i="21" s="1"/>
  <c r="D299" i="21" a="1"/>
  <c r="D299" i="21" s="1"/>
  <c r="D300" i="21" a="1"/>
  <c r="D300" i="21" s="1"/>
  <c r="D301" i="21" a="1"/>
  <c r="D301" i="21" s="1"/>
  <c r="D302" i="21" a="1"/>
  <c r="D302" i="21" s="1"/>
  <c r="D303" i="21" a="1"/>
  <c r="D303" i="21" s="1"/>
  <c r="D304" i="21" a="1"/>
  <c r="D304" i="21" s="1"/>
  <c r="D305" i="21" a="1"/>
  <c r="D305" i="21" s="1"/>
  <c r="D306" i="21" a="1"/>
  <c r="D306" i="21" s="1"/>
  <c r="D307" i="21" a="1"/>
  <c r="D307" i="21" s="1"/>
  <c r="D308" i="21" a="1"/>
  <c r="D308" i="21" s="1"/>
  <c r="D309" i="21" a="1"/>
  <c r="D309" i="21" s="1"/>
  <c r="D310" i="21" a="1"/>
  <c r="D310" i="21" s="1"/>
  <c r="D311" i="21" a="1"/>
  <c r="D311" i="21" s="1"/>
  <c r="D312" i="21" a="1"/>
  <c r="D312" i="21" s="1"/>
  <c r="D313" i="21" a="1"/>
  <c r="D313" i="21" s="1"/>
  <c r="D314" i="21" a="1"/>
  <c r="D314" i="21" s="1"/>
  <c r="D315" i="21" a="1"/>
  <c r="D315" i="21" s="1"/>
  <c r="D316" i="21" a="1"/>
  <c r="D316" i="21" s="1"/>
  <c r="D317" i="21" a="1"/>
  <c r="D317" i="21" s="1"/>
  <c r="D318" i="21" a="1"/>
  <c r="D318" i="21" s="1"/>
  <c r="D319" i="21" a="1"/>
  <c r="D319" i="21" s="1"/>
  <c r="D320" i="21" a="1"/>
  <c r="D320" i="21" s="1"/>
  <c r="D321" i="21" a="1"/>
  <c r="D321" i="21" s="1"/>
  <c r="D322" i="21" a="1"/>
  <c r="D322" i="21" s="1"/>
  <c r="D323" i="21" a="1"/>
  <c r="D323" i="21" s="1"/>
  <c r="D324" i="21" a="1"/>
  <c r="D324" i="21" s="1"/>
  <c r="D325" i="21" a="1"/>
  <c r="D325" i="21" s="1"/>
  <c r="D326" i="21" a="1"/>
  <c r="D326" i="21" s="1"/>
  <c r="D327" i="21" a="1"/>
  <c r="D327" i="21" s="1"/>
  <c r="D328" i="21" a="1"/>
  <c r="D328" i="21" s="1"/>
  <c r="D329" i="21" a="1"/>
  <c r="D329" i="21" s="1"/>
  <c r="D330" i="21" a="1"/>
  <c r="D330" i="21" s="1"/>
  <c r="D331" i="21" a="1"/>
  <c r="D331" i="21" s="1"/>
  <c r="D332" i="21" a="1"/>
  <c r="D332" i="21" s="1"/>
  <c r="D333" i="21" a="1"/>
  <c r="D333" i="21" s="1"/>
  <c r="D334" i="21" a="1"/>
  <c r="D334" i="21" s="1"/>
  <c r="D335" i="21" a="1"/>
  <c r="D335" i="21" s="1"/>
  <c r="D336" i="21" a="1"/>
  <c r="D336" i="21" s="1"/>
  <c r="D337" i="21" a="1"/>
  <c r="D337" i="21" s="1"/>
  <c r="D338" i="21" a="1"/>
  <c r="D338" i="21" s="1"/>
  <c r="D339" i="21" a="1"/>
  <c r="D339" i="21" s="1"/>
  <c r="D340" i="21" a="1"/>
  <c r="D340" i="21" s="1"/>
  <c r="D341" i="21" a="1"/>
  <c r="D341" i="21" s="1"/>
  <c r="D342" i="21" a="1"/>
  <c r="D342" i="21" s="1"/>
  <c r="D343" i="21" a="1"/>
  <c r="D343" i="21" s="1"/>
  <c r="D344" i="21" a="1"/>
  <c r="D344" i="21" s="1"/>
  <c r="D345" i="21" a="1"/>
  <c r="D345" i="21" s="1"/>
  <c r="D346" i="21" a="1"/>
  <c r="D346" i="21" s="1"/>
  <c r="D347" i="21" a="1"/>
  <c r="D347" i="21" s="1"/>
  <c r="D348" i="21" a="1"/>
  <c r="D348" i="21" s="1"/>
  <c r="D349" i="21" a="1"/>
  <c r="D349" i="21" s="1"/>
  <c r="D350" i="21" a="1"/>
  <c r="D350" i="21" s="1"/>
  <c r="D351" i="21" a="1"/>
  <c r="D351" i="21" s="1"/>
  <c r="D352" i="21" a="1"/>
  <c r="D352" i="21" s="1"/>
  <c r="D353" i="21" a="1"/>
  <c r="D353" i="21" s="1"/>
  <c r="D354" i="21" a="1"/>
  <c r="D354" i="21" s="1"/>
  <c r="D355" i="21" a="1"/>
  <c r="D355" i="21" s="1"/>
  <c r="D356" i="21" a="1"/>
  <c r="D356" i="21" s="1"/>
  <c r="D357" i="21" a="1"/>
  <c r="D357" i="21" s="1"/>
  <c r="D358" i="21" a="1"/>
  <c r="D358" i="21" s="1"/>
  <c r="D359" i="21" a="1"/>
  <c r="D359" i="21" s="1"/>
  <c r="D360" i="21" a="1"/>
  <c r="D360" i="21" s="1"/>
  <c r="D361" i="21" a="1"/>
  <c r="D361" i="21" s="1"/>
  <c r="D362" i="21" a="1"/>
  <c r="D362" i="21" s="1"/>
  <c r="D363" i="21" a="1"/>
  <c r="D363" i="21" s="1"/>
  <c r="D364" i="21" a="1"/>
  <c r="D364" i="21" s="1"/>
  <c r="D365" i="21" a="1"/>
  <c r="D365" i="21" s="1"/>
  <c r="D366" i="21" a="1"/>
  <c r="D366" i="21" s="1"/>
  <c r="D367" i="21" a="1"/>
  <c r="D367" i="21" s="1"/>
  <c r="D368" i="21" a="1"/>
  <c r="D368" i="21" s="1"/>
  <c r="D369" i="21" a="1"/>
  <c r="D369" i="21" s="1"/>
  <c r="D370" i="21" a="1"/>
  <c r="D370" i="21" s="1"/>
  <c r="D371" i="21" a="1"/>
  <c r="D371" i="21" s="1"/>
  <c r="D372" i="21" a="1"/>
  <c r="D372" i="21" s="1"/>
  <c r="D373" i="21" a="1"/>
  <c r="D373" i="21" s="1"/>
  <c r="D374" i="21" a="1"/>
  <c r="D374" i="21" s="1"/>
  <c r="D375" i="21" a="1"/>
  <c r="D375" i="21" s="1"/>
  <c r="D376" i="21" a="1"/>
  <c r="D376" i="21" s="1"/>
  <c r="D377" i="21" a="1"/>
  <c r="D377" i="21" s="1"/>
  <c r="D378" i="21" a="1"/>
  <c r="D378" i="21" s="1"/>
  <c r="D379" i="21" a="1"/>
  <c r="D379" i="21" s="1"/>
  <c r="D380" i="21" a="1"/>
  <c r="D380" i="21" s="1"/>
  <c r="D381" i="21" a="1"/>
  <c r="D381" i="21" s="1"/>
  <c r="D382" i="21" a="1"/>
  <c r="D382" i="21" s="1"/>
  <c r="D383" i="21" a="1"/>
  <c r="D383" i="21" s="1"/>
  <c r="D384" i="21" a="1"/>
  <c r="D384" i="21" s="1"/>
  <c r="D385" i="21" a="1"/>
  <c r="D385" i="21" s="1"/>
  <c r="D386" i="21" a="1"/>
  <c r="D386" i="21" s="1"/>
  <c r="D387" i="21" a="1"/>
  <c r="D387" i="21" s="1"/>
  <c r="D388" i="21" a="1"/>
  <c r="D388" i="21" s="1"/>
  <c r="D389" i="21" a="1"/>
  <c r="D389" i="21" s="1"/>
  <c r="D390" i="21" a="1"/>
  <c r="D390" i="21" s="1"/>
  <c r="D391" i="21" a="1"/>
  <c r="D391" i="21" s="1"/>
  <c r="D392" i="21" a="1"/>
  <c r="D392" i="21" s="1"/>
  <c r="D393" i="21" a="1"/>
  <c r="D393" i="21" s="1"/>
  <c r="D394" i="21" a="1"/>
  <c r="D394" i="21" s="1"/>
  <c r="D395" i="21" a="1"/>
  <c r="D395" i="21" s="1"/>
  <c r="D396" i="21" a="1"/>
  <c r="D396" i="21" s="1"/>
  <c r="D397" i="21" a="1"/>
  <c r="D397" i="21" s="1"/>
  <c r="D398" i="21" a="1"/>
  <c r="D398" i="21" s="1"/>
  <c r="D399" i="21" a="1"/>
  <c r="D399" i="21" s="1"/>
  <c r="D400" i="21" a="1"/>
  <c r="D400" i="21" s="1"/>
  <c r="D401" i="21" a="1"/>
  <c r="D401" i="21" s="1"/>
  <c r="D402" i="21" a="1"/>
  <c r="D402" i="21" s="1"/>
  <c r="D403" i="21" a="1"/>
  <c r="D403" i="21" s="1"/>
  <c r="D404" i="21" a="1"/>
  <c r="D404" i="21" s="1"/>
  <c r="D405" i="21" a="1"/>
  <c r="D405" i="21" s="1"/>
  <c r="D406" i="21" a="1"/>
  <c r="D406" i="21" s="1"/>
  <c r="D407" i="21" a="1"/>
  <c r="D407" i="21" s="1"/>
  <c r="D408" i="21" a="1"/>
  <c r="D408" i="21" s="1"/>
  <c r="D409" i="21" a="1"/>
  <c r="D409" i="21" s="1"/>
  <c r="D410" i="21" a="1"/>
  <c r="D410" i="21" s="1"/>
  <c r="D411" i="21" a="1"/>
  <c r="D411" i="21" s="1"/>
  <c r="D412" i="21" a="1"/>
  <c r="D412" i="21" s="1"/>
  <c r="D413" i="21" a="1"/>
  <c r="D413" i="21" s="1"/>
  <c r="D414" i="21" a="1"/>
  <c r="D414" i="21" s="1"/>
  <c r="D415" i="21" a="1"/>
  <c r="D415" i="21" s="1"/>
  <c r="D416" i="21" a="1"/>
  <c r="D416" i="21" s="1"/>
  <c r="D417" i="21" a="1"/>
  <c r="D417" i="21" s="1"/>
  <c r="D418" i="21" a="1"/>
  <c r="D418" i="21" s="1"/>
  <c r="D419" i="21" a="1"/>
  <c r="D419" i="21" s="1"/>
  <c r="D420" i="21" a="1"/>
  <c r="D420" i="21" s="1"/>
  <c r="D421" i="21" a="1"/>
  <c r="D421" i="21" s="1"/>
  <c r="D422" i="21" a="1"/>
  <c r="D422" i="21" s="1"/>
  <c r="D423" i="21" a="1"/>
  <c r="D423" i="21" s="1"/>
  <c r="D424" i="21" a="1"/>
  <c r="D424" i="21" s="1"/>
  <c r="D425" i="21" a="1"/>
  <c r="D425" i="21" s="1"/>
  <c r="D426" i="21" a="1"/>
  <c r="D426" i="21" s="1"/>
  <c r="D427" i="21" a="1"/>
  <c r="D427" i="21" s="1"/>
  <c r="D428" i="21" a="1"/>
  <c r="D428" i="21" s="1"/>
  <c r="D429" i="21" a="1"/>
  <c r="D429" i="21" s="1"/>
  <c r="D430" i="21" a="1"/>
  <c r="D430" i="21" s="1"/>
  <c r="D431" i="21" a="1"/>
  <c r="D431" i="21" s="1"/>
  <c r="D432" i="21" a="1"/>
  <c r="D432" i="21" s="1"/>
  <c r="D433" i="21" a="1"/>
  <c r="D433" i="21" s="1"/>
  <c r="D434" i="21" a="1"/>
  <c r="D434" i="21" s="1"/>
  <c r="D435" i="21" a="1"/>
  <c r="D435" i="21" s="1"/>
  <c r="D436" i="21" a="1"/>
  <c r="D436" i="21" s="1"/>
  <c r="D437" i="21" a="1"/>
  <c r="D437" i="21" s="1"/>
  <c r="D438" i="21" a="1"/>
  <c r="D438" i="21" s="1"/>
  <c r="D439" i="21" a="1"/>
  <c r="D439" i="21" s="1"/>
  <c r="D440" i="21" a="1"/>
  <c r="D440" i="21" s="1"/>
  <c r="D441" i="21" a="1"/>
  <c r="D441" i="21" s="1"/>
  <c r="D442" i="21" a="1"/>
  <c r="D442" i="21" s="1"/>
  <c r="D443" i="21" a="1"/>
  <c r="D443" i="21" s="1"/>
  <c r="D444" i="21" a="1"/>
  <c r="D444" i="21" s="1"/>
  <c r="D445" i="21" a="1"/>
  <c r="D445" i="21" s="1"/>
  <c r="D446" i="21" a="1"/>
  <c r="D446" i="21" s="1"/>
  <c r="D447" i="21" a="1"/>
  <c r="D447" i="21" s="1"/>
  <c r="D448" i="21" a="1"/>
  <c r="D448" i="21" s="1"/>
  <c r="D449" i="21" a="1"/>
  <c r="D449" i="21" s="1"/>
  <c r="D450" i="21" a="1"/>
  <c r="D450" i="21" s="1"/>
  <c r="D451" i="21" a="1"/>
  <c r="D451" i="21" s="1"/>
  <c r="D452" i="21" a="1"/>
  <c r="D452" i="21" s="1"/>
  <c r="D453" i="21" a="1"/>
  <c r="D453" i="21" s="1"/>
  <c r="D454" i="21" a="1"/>
  <c r="D454" i="21" s="1"/>
  <c r="D455" i="21" a="1"/>
  <c r="D455" i="21" s="1"/>
  <c r="D456" i="21" a="1"/>
  <c r="D456" i="21" s="1"/>
  <c r="D457" i="21" a="1"/>
  <c r="D457" i="21" s="1"/>
  <c r="D458" i="21" a="1"/>
  <c r="D458" i="21" s="1"/>
  <c r="D459" i="21" a="1"/>
  <c r="D459" i="21" s="1"/>
  <c r="D460" i="21" a="1"/>
  <c r="D460" i="21" s="1"/>
  <c r="D461" i="21" a="1"/>
  <c r="D461" i="21" s="1"/>
  <c r="D462" i="21" a="1"/>
  <c r="D462" i="21" s="1"/>
  <c r="D463" i="21" a="1"/>
  <c r="D463" i="21" s="1"/>
  <c r="D464" i="21" a="1"/>
  <c r="D464" i="21" s="1"/>
  <c r="D465" i="21" a="1"/>
  <c r="D465" i="21" s="1"/>
  <c r="D466" i="21" a="1"/>
  <c r="D466" i="21" s="1"/>
  <c r="D467" i="21" a="1"/>
  <c r="D467" i="21" s="1"/>
  <c r="D468" i="21" a="1"/>
  <c r="D468" i="21" s="1"/>
  <c r="D469" i="21" a="1"/>
  <c r="D469" i="21" s="1"/>
  <c r="D470" i="21" a="1"/>
  <c r="D470" i="21" s="1"/>
  <c r="D471" i="21" a="1"/>
  <c r="D471" i="21" s="1"/>
  <c r="D472" i="21" a="1"/>
  <c r="D472" i="21" s="1"/>
  <c r="D473" i="21" a="1"/>
  <c r="D473" i="21" s="1"/>
  <c r="D474" i="21" a="1"/>
  <c r="D474" i="21" s="1"/>
  <c r="D475" i="21" a="1"/>
  <c r="D475" i="21" s="1"/>
  <c r="D476" i="21" a="1"/>
  <c r="D476" i="21" s="1"/>
  <c r="D477" i="21" a="1"/>
  <c r="D477" i="21" s="1"/>
  <c r="D478" i="21" a="1"/>
  <c r="D478" i="21" s="1"/>
  <c r="D479" i="21" a="1"/>
  <c r="D479" i="21" s="1"/>
  <c r="D480" i="21" a="1"/>
  <c r="D480" i="21" s="1"/>
  <c r="D481" i="21" a="1"/>
  <c r="D481" i="21" s="1"/>
  <c r="D482" i="21" a="1"/>
  <c r="D482" i="21" s="1"/>
  <c r="D483" i="21" a="1"/>
  <c r="D483" i="21" s="1"/>
  <c r="D484" i="21" a="1"/>
  <c r="D484" i="21" s="1"/>
  <c r="D485" i="21" a="1"/>
  <c r="D485" i="21" s="1"/>
  <c r="D486" i="21" a="1"/>
  <c r="D486" i="21" s="1"/>
  <c r="D487" i="21" a="1"/>
  <c r="D487" i="21" s="1"/>
  <c r="D488" i="21" a="1"/>
  <c r="D488" i="21" s="1"/>
  <c r="D489" i="21" a="1"/>
  <c r="D489" i="21" s="1"/>
  <c r="D490" i="21" a="1"/>
  <c r="D490" i="21" s="1"/>
  <c r="D491" i="21" a="1"/>
  <c r="D491" i="21" s="1"/>
  <c r="D492" i="21" a="1"/>
  <c r="D492" i="21" s="1"/>
  <c r="D493" i="21" a="1"/>
  <c r="D493" i="21" s="1"/>
  <c r="D494" i="21" a="1"/>
  <c r="D494" i="21" s="1"/>
  <c r="D495" i="21" a="1"/>
  <c r="D495" i="21" s="1"/>
  <c r="D496" i="21" a="1"/>
  <c r="D496" i="21" s="1"/>
  <c r="D497" i="21" a="1"/>
  <c r="D497" i="21" s="1"/>
  <c r="D498" i="21" a="1"/>
  <c r="D498" i="21" s="1"/>
  <c r="D499" i="21" a="1"/>
  <c r="D499" i="21" s="1"/>
  <c r="D500" i="21" a="1"/>
  <c r="D500" i="21" s="1"/>
  <c r="D501" i="21" a="1"/>
  <c r="D501" i="21" s="1"/>
  <c r="D502" i="21" a="1"/>
  <c r="D502" i="21" s="1"/>
  <c r="D503" i="21" a="1"/>
  <c r="D503" i="21" s="1"/>
  <c r="D504" i="21" a="1"/>
  <c r="D504" i="21" s="1"/>
  <c r="D505" i="21" a="1"/>
  <c r="D505" i="21" s="1"/>
  <c r="D506" i="21" a="1"/>
  <c r="D506" i="21" s="1"/>
  <c r="D507" i="21" a="1"/>
  <c r="D507" i="21" s="1"/>
  <c r="D508" i="21" a="1"/>
  <c r="D508" i="21" s="1"/>
  <c r="D509" i="21" a="1"/>
  <c r="D509" i="21" s="1"/>
  <c r="D510" i="21" a="1"/>
  <c r="D510" i="21" s="1"/>
  <c r="D511" i="21" a="1"/>
  <c r="D511" i="21" s="1"/>
  <c r="D512" i="21" a="1"/>
  <c r="D512" i="21" s="1"/>
  <c r="D513" i="21" a="1"/>
  <c r="D513" i="21" s="1"/>
  <c r="D514" i="21" a="1"/>
  <c r="D514" i="21" s="1"/>
  <c r="D515" i="21" a="1"/>
  <c r="D515" i="21" s="1"/>
  <c r="D516" i="21" a="1"/>
  <c r="D516" i="21" s="1"/>
  <c r="D517" i="21" a="1"/>
  <c r="D517" i="21" s="1"/>
  <c r="D518" i="21" a="1"/>
  <c r="D518" i="21" s="1"/>
  <c r="D519" i="21" a="1"/>
  <c r="D519" i="21" s="1"/>
  <c r="D520" i="21" a="1"/>
  <c r="D520" i="21" s="1"/>
  <c r="D521" i="21" a="1"/>
  <c r="D521" i="21" s="1"/>
  <c r="D522" i="21" a="1"/>
  <c r="D522" i="21" s="1"/>
  <c r="D523" i="21" a="1"/>
  <c r="D523" i="21" s="1"/>
  <c r="D524" i="21" a="1"/>
  <c r="D524" i="21" s="1"/>
  <c r="D525" i="21" a="1"/>
  <c r="D525" i="21" s="1"/>
  <c r="D526" i="21" a="1"/>
  <c r="D526" i="21" s="1"/>
  <c r="D527" i="21" a="1"/>
  <c r="D527" i="21" s="1"/>
  <c r="D528" i="21" a="1"/>
  <c r="D528" i="21" s="1"/>
  <c r="D529" i="21" a="1"/>
  <c r="D529" i="21" s="1"/>
  <c r="D530" i="21" a="1"/>
  <c r="D530" i="21" s="1"/>
  <c r="D531" i="21" a="1"/>
  <c r="D531" i="21" s="1"/>
  <c r="D532" i="21" a="1"/>
  <c r="D532" i="21" s="1"/>
  <c r="D533" i="21" a="1"/>
  <c r="D533" i="21" s="1"/>
  <c r="D534" i="21" a="1"/>
  <c r="D534" i="21" s="1"/>
  <c r="D535" i="21" a="1"/>
  <c r="D535" i="21" s="1"/>
  <c r="D536" i="21" a="1"/>
  <c r="D536" i="21" s="1"/>
  <c r="D537" i="21" a="1"/>
  <c r="D537" i="21" s="1"/>
  <c r="D538" i="21" a="1"/>
  <c r="D538" i="21" s="1"/>
  <c r="D539" i="21" a="1"/>
  <c r="D539" i="21" s="1"/>
  <c r="D540" i="21" a="1"/>
  <c r="D540" i="21" s="1"/>
  <c r="D541" i="21" a="1"/>
  <c r="D541" i="21" s="1"/>
  <c r="D542" i="21" a="1"/>
  <c r="D542" i="21" s="1"/>
  <c r="D543" i="21" a="1"/>
  <c r="D543" i="21" s="1"/>
  <c r="D544" i="21" a="1"/>
  <c r="D544" i="21" s="1"/>
  <c r="D545" i="21" a="1"/>
  <c r="D545" i="21" s="1"/>
  <c r="D546" i="21" a="1"/>
  <c r="D546" i="21" s="1"/>
  <c r="D547" i="21" a="1"/>
  <c r="D547" i="21" s="1"/>
  <c r="D548" i="21" a="1"/>
  <c r="D548" i="21" s="1"/>
  <c r="D549" i="21" a="1"/>
  <c r="D549" i="21" s="1"/>
  <c r="D550" i="21" a="1"/>
  <c r="D550" i="21" s="1"/>
  <c r="D551" i="21" a="1"/>
  <c r="D551" i="21" s="1"/>
  <c r="D552" i="21" a="1"/>
  <c r="D552" i="21" s="1"/>
  <c r="D553" i="21" a="1"/>
  <c r="D553" i="21" s="1"/>
  <c r="D554" i="21" a="1"/>
  <c r="D554" i="21" s="1"/>
  <c r="D555" i="21" a="1"/>
  <c r="D555" i="21" s="1"/>
  <c r="D556" i="21" a="1"/>
  <c r="D556" i="21" s="1"/>
  <c r="D557" i="21" a="1"/>
  <c r="D557" i="21" s="1"/>
  <c r="D558" i="21" a="1"/>
  <c r="D558" i="21" s="1"/>
  <c r="D559" i="21" a="1"/>
  <c r="D559" i="21" s="1"/>
  <c r="D560" i="21" a="1"/>
  <c r="D560" i="21" s="1"/>
  <c r="D561" i="21" a="1"/>
  <c r="D561" i="21" s="1"/>
  <c r="D562" i="21" a="1"/>
  <c r="D562" i="21" s="1"/>
  <c r="D563" i="21" a="1"/>
  <c r="D563" i="21" s="1"/>
  <c r="D564" i="21" a="1"/>
  <c r="D564" i="21" s="1"/>
  <c r="D565" i="21" a="1"/>
  <c r="D565" i="21" s="1"/>
  <c r="D566" i="21" a="1"/>
  <c r="D566" i="21" s="1"/>
  <c r="D567" i="21" a="1"/>
  <c r="D567" i="21" s="1"/>
  <c r="D568" i="21" a="1"/>
  <c r="D568" i="21" s="1"/>
  <c r="D569" i="21" a="1"/>
  <c r="D569" i="21" s="1"/>
  <c r="D570" i="21" a="1"/>
  <c r="D570" i="21" s="1"/>
  <c r="D571" i="21" a="1"/>
  <c r="D571" i="21" s="1"/>
  <c r="D572" i="21" a="1"/>
  <c r="D572" i="21" s="1"/>
  <c r="D573" i="21" a="1"/>
  <c r="D573" i="21" s="1"/>
  <c r="D574" i="21" a="1"/>
  <c r="D574" i="21" s="1"/>
  <c r="D575" i="21" a="1"/>
  <c r="D575" i="21" s="1"/>
  <c r="D576" i="21" a="1"/>
  <c r="D576" i="21" s="1"/>
  <c r="D577" i="21" a="1"/>
  <c r="D577" i="21" s="1"/>
  <c r="D578" i="21" a="1"/>
  <c r="D578" i="21" s="1"/>
  <c r="D579" i="21" a="1"/>
  <c r="D579" i="21" s="1"/>
  <c r="D580" i="21" a="1"/>
  <c r="D580" i="21" s="1"/>
  <c r="D581" i="21" a="1"/>
  <c r="D581" i="21" s="1"/>
  <c r="D582" i="21" a="1"/>
  <c r="D582" i="21" s="1"/>
  <c r="D583" i="21" a="1"/>
  <c r="D583" i="21" s="1"/>
  <c r="D584" i="21" a="1"/>
  <c r="D584" i="21" s="1"/>
  <c r="D585" i="21" a="1"/>
  <c r="D585" i="21" s="1"/>
  <c r="D586" i="21" a="1"/>
  <c r="D586" i="21" s="1"/>
  <c r="D587" i="21" a="1"/>
  <c r="D587" i="21" s="1"/>
  <c r="D588" i="21" a="1"/>
  <c r="D588" i="21" s="1"/>
  <c r="D589" i="21" a="1"/>
  <c r="D589" i="21" s="1"/>
  <c r="D590" i="21" a="1"/>
  <c r="D590" i="21" s="1"/>
  <c r="D591" i="21" a="1"/>
  <c r="D591" i="21" s="1"/>
  <c r="D592" i="21" a="1"/>
  <c r="D592" i="21" s="1"/>
  <c r="D593" i="21" a="1"/>
  <c r="D593" i="21" s="1"/>
  <c r="D594" i="21" a="1"/>
  <c r="D594" i="21" s="1"/>
  <c r="D595" i="21" a="1"/>
  <c r="D595" i="21" s="1"/>
  <c r="D596" i="21" a="1"/>
  <c r="D596" i="21" s="1"/>
  <c r="D597" i="21" a="1"/>
  <c r="D597" i="21" s="1"/>
  <c r="D598" i="21" a="1"/>
  <c r="D598" i="21" s="1"/>
  <c r="D599" i="21" a="1"/>
  <c r="D599" i="21" s="1"/>
  <c r="D600" i="21" a="1"/>
  <c r="D600" i="21" s="1"/>
  <c r="D601" i="21" a="1"/>
  <c r="D601" i="21" s="1"/>
  <c r="D602" i="21" a="1"/>
  <c r="D602" i="21" s="1"/>
  <c r="D603" i="21" a="1"/>
  <c r="D603" i="21" s="1"/>
  <c r="D604" i="21" a="1"/>
  <c r="D604" i="21" s="1"/>
  <c r="D605" i="21" a="1"/>
  <c r="D605" i="21" s="1"/>
  <c r="D606" i="21" a="1"/>
  <c r="D606" i="21" s="1"/>
  <c r="D607" i="21" a="1"/>
  <c r="D607" i="21" s="1"/>
  <c r="D608" i="21" a="1"/>
  <c r="D608" i="21" s="1"/>
  <c r="D609" i="21" a="1"/>
  <c r="D609" i="21" s="1"/>
  <c r="D610" i="21" a="1"/>
  <c r="D610" i="21" s="1"/>
  <c r="D611" i="21" a="1"/>
  <c r="D611" i="21" s="1"/>
  <c r="D612" i="21" a="1"/>
  <c r="D612" i="21" s="1"/>
  <c r="D613" i="21" a="1"/>
  <c r="D613" i="21" s="1"/>
  <c r="D614" i="21" a="1"/>
  <c r="D614" i="21" s="1"/>
  <c r="D615" i="21" a="1"/>
  <c r="D615" i="21" s="1"/>
  <c r="D616" i="21" a="1"/>
  <c r="D616" i="21" s="1"/>
  <c r="D617" i="21" a="1"/>
  <c r="D617" i="21" s="1"/>
  <c r="D618" i="21" a="1"/>
  <c r="D618" i="21" s="1"/>
  <c r="D619" i="21" a="1"/>
  <c r="D619" i="21" s="1"/>
  <c r="D620" i="21" a="1"/>
  <c r="D620" i="21" s="1"/>
  <c r="D621" i="21" a="1"/>
  <c r="D621" i="21" s="1"/>
  <c r="D622" i="21" a="1"/>
  <c r="D622" i="21" s="1"/>
  <c r="D623" i="21" a="1"/>
  <c r="D623" i="21" s="1"/>
  <c r="D624" i="21" a="1"/>
  <c r="D624" i="21" s="1"/>
  <c r="D625" i="21" a="1"/>
  <c r="D625" i="21" s="1"/>
  <c r="D626" i="21" a="1"/>
  <c r="D626" i="21" s="1"/>
  <c r="D627" i="21" a="1"/>
  <c r="D627" i="21" s="1"/>
  <c r="D628" i="21" a="1"/>
  <c r="D628" i="21" s="1"/>
  <c r="D629" i="21" a="1"/>
  <c r="D629" i="21" s="1"/>
  <c r="D630" i="21" a="1"/>
  <c r="D630" i="21" s="1"/>
  <c r="D631" i="21" a="1"/>
  <c r="D631" i="21" s="1"/>
  <c r="D632" i="21" a="1"/>
  <c r="D632" i="21" s="1"/>
  <c r="D633" i="21" a="1"/>
  <c r="D633" i="21" s="1"/>
  <c r="D634" i="21" a="1"/>
  <c r="D634" i="21" s="1"/>
  <c r="D635" i="21" a="1"/>
  <c r="D635" i="21" s="1"/>
  <c r="D636" i="21" a="1"/>
  <c r="D636" i="21" s="1"/>
  <c r="D637" i="21" a="1"/>
  <c r="D637" i="21" s="1"/>
  <c r="D638" i="21" a="1"/>
  <c r="D638" i="21" s="1"/>
  <c r="D639" i="21" a="1"/>
  <c r="D639" i="21" s="1"/>
  <c r="D640" i="21" a="1"/>
  <c r="D640" i="21" s="1"/>
  <c r="D641" i="21" a="1"/>
  <c r="D641" i="21" s="1"/>
  <c r="D642" i="21" a="1"/>
  <c r="D642" i="21" s="1"/>
  <c r="D643" i="21" a="1"/>
  <c r="D643" i="21" s="1"/>
  <c r="D644" i="21" a="1"/>
  <c r="D644" i="21" s="1"/>
  <c r="D645" i="21" a="1"/>
  <c r="D645" i="21" s="1"/>
  <c r="D646" i="21" a="1"/>
  <c r="D646" i="21" s="1"/>
  <c r="D647" i="21" a="1"/>
  <c r="D647" i="21" s="1"/>
  <c r="D648" i="21" a="1"/>
  <c r="D648" i="21" s="1"/>
  <c r="D649" i="21" a="1"/>
  <c r="D649" i="21" s="1"/>
  <c r="D650" i="21" a="1"/>
  <c r="D650" i="21" s="1"/>
  <c r="D651" i="21" a="1"/>
  <c r="D651" i="21" s="1"/>
  <c r="D652" i="21" a="1"/>
  <c r="D652" i="21" s="1"/>
  <c r="D653" i="21" a="1"/>
  <c r="D653" i="21" s="1"/>
  <c r="D654" i="21" a="1"/>
  <c r="D654" i="21" s="1"/>
  <c r="D655" i="21" a="1"/>
  <c r="D655" i="21" s="1"/>
  <c r="D656" i="21" a="1"/>
  <c r="D656" i="21" s="1"/>
  <c r="D657" i="21" a="1"/>
  <c r="D657" i="21" s="1"/>
  <c r="D658" i="21" a="1"/>
  <c r="D658" i="21" s="1"/>
  <c r="D659" i="21" a="1"/>
  <c r="D659" i="21" s="1"/>
  <c r="D660" i="21" a="1"/>
  <c r="D660" i="21" s="1"/>
  <c r="D661" i="21" a="1"/>
  <c r="D661" i="21" s="1"/>
  <c r="D662" i="21" a="1"/>
  <c r="D662" i="21" s="1"/>
  <c r="D663" i="21" a="1"/>
  <c r="D663" i="21" s="1"/>
  <c r="D664" i="21" a="1"/>
  <c r="D664" i="21" s="1"/>
  <c r="D665" i="21" a="1"/>
  <c r="D665" i="21" s="1"/>
  <c r="D666" i="21" a="1"/>
  <c r="D666" i="21" s="1"/>
  <c r="D667" i="21" a="1"/>
  <c r="D667" i="21" s="1"/>
  <c r="D668" i="21" a="1"/>
  <c r="D668" i="21" s="1"/>
  <c r="D669" i="21" a="1"/>
  <c r="D669" i="21" s="1"/>
  <c r="D670" i="21" a="1"/>
  <c r="D670" i="21" s="1"/>
  <c r="D671" i="21" a="1"/>
  <c r="D671" i="21" s="1"/>
  <c r="D672" i="21" a="1"/>
  <c r="D672" i="21" s="1"/>
  <c r="D673" i="21" a="1"/>
  <c r="D673" i="21" s="1"/>
  <c r="D674" i="21" a="1"/>
  <c r="D674" i="21" s="1"/>
  <c r="D675" i="21" a="1"/>
  <c r="D675" i="21" s="1"/>
  <c r="D676" i="21" a="1"/>
  <c r="D676" i="21" s="1"/>
  <c r="D677" i="21" a="1"/>
  <c r="D677" i="21" s="1"/>
  <c r="D678" i="21" a="1"/>
  <c r="D678" i="21" s="1"/>
  <c r="D679" i="21" a="1"/>
  <c r="D679" i="21" s="1"/>
  <c r="D680" i="21" a="1"/>
  <c r="D680" i="21" s="1"/>
  <c r="D681" i="21" a="1"/>
  <c r="D681" i="21" s="1"/>
  <c r="D682" i="21" a="1"/>
  <c r="D682" i="21" s="1"/>
  <c r="D683" i="21" a="1"/>
  <c r="D683" i="21" s="1"/>
  <c r="D684" i="21" a="1"/>
  <c r="D684" i="21" s="1"/>
  <c r="D685" i="21" a="1"/>
  <c r="D685" i="21" s="1"/>
  <c r="D686" i="21" a="1"/>
  <c r="D686" i="21" s="1"/>
  <c r="D687" i="21" a="1"/>
  <c r="D687" i="21" s="1"/>
  <c r="D688" i="21" a="1"/>
  <c r="D688" i="21" s="1"/>
  <c r="D689" i="21" a="1"/>
  <c r="D689" i="21" s="1"/>
  <c r="D690" i="21" a="1"/>
  <c r="D690" i="21" s="1"/>
  <c r="D691" i="21" a="1"/>
  <c r="D691" i="21" s="1"/>
  <c r="D692" i="21" a="1"/>
  <c r="D692" i="21" s="1"/>
  <c r="D693" i="21" a="1"/>
  <c r="D693" i="21" s="1"/>
  <c r="D694" i="21" a="1"/>
  <c r="D694" i="21" s="1"/>
  <c r="D695" i="21" a="1"/>
  <c r="D695" i="21" s="1"/>
  <c r="D696" i="21" a="1"/>
  <c r="D696" i="21" s="1"/>
  <c r="D697" i="21" a="1"/>
  <c r="D697" i="21" s="1"/>
  <c r="D698" i="21" a="1"/>
  <c r="D698" i="21" s="1"/>
  <c r="D699" i="21" a="1"/>
  <c r="D699" i="21" s="1"/>
  <c r="D700" i="21" a="1"/>
  <c r="D700" i="21" s="1"/>
  <c r="D701" i="21" a="1"/>
  <c r="D701" i="21" s="1"/>
  <c r="D702" i="21" a="1"/>
  <c r="D702" i="21" s="1"/>
  <c r="D703" i="21" a="1"/>
  <c r="D703" i="21" s="1"/>
  <c r="D704" i="21" a="1"/>
  <c r="D704" i="21" s="1"/>
  <c r="D705" i="21" a="1"/>
  <c r="D705" i="21" s="1"/>
  <c r="D706" i="21" a="1"/>
  <c r="D706" i="21" s="1"/>
  <c r="D707" i="21" a="1"/>
  <c r="D707" i="21" s="1"/>
  <c r="D708" i="21" a="1"/>
  <c r="D708" i="21" s="1"/>
  <c r="D709" i="21" a="1"/>
  <c r="D709" i="21" s="1"/>
  <c r="D710" i="21" a="1"/>
  <c r="D710" i="21" s="1"/>
  <c r="D711" i="21" a="1"/>
  <c r="D711" i="21" s="1"/>
  <c r="D712" i="21" a="1"/>
  <c r="D712" i="21" s="1"/>
  <c r="D713" i="21" a="1"/>
  <c r="D713" i="21" s="1"/>
  <c r="D714" i="21" a="1"/>
  <c r="D714" i="21" s="1"/>
  <c r="D715" i="21" a="1"/>
  <c r="D715" i="21" s="1"/>
  <c r="D716" i="21" a="1"/>
  <c r="D716" i="21" s="1"/>
  <c r="D717" i="21" a="1"/>
  <c r="D717" i="21" s="1"/>
  <c r="D718" i="21" a="1"/>
  <c r="D718" i="21" s="1"/>
  <c r="D719" i="21" a="1"/>
  <c r="D719" i="21" s="1"/>
  <c r="D720" i="21" a="1"/>
  <c r="D720" i="21" s="1"/>
  <c r="D721" i="21" a="1"/>
  <c r="D721" i="21" s="1"/>
  <c r="D722" i="21" a="1"/>
  <c r="D722" i="21" s="1"/>
  <c r="D723" i="21" a="1"/>
  <c r="D723" i="21" s="1"/>
  <c r="D724" i="21" a="1"/>
  <c r="D724" i="21" s="1"/>
  <c r="D725" i="21" a="1"/>
  <c r="D725" i="21" s="1"/>
  <c r="D726" i="21" a="1"/>
  <c r="D726" i="21" s="1"/>
  <c r="D727" i="21" a="1"/>
  <c r="D727" i="21" s="1"/>
  <c r="D728" i="21" a="1"/>
  <c r="D728" i="21" s="1"/>
  <c r="D729" i="21" a="1"/>
  <c r="D729" i="21" s="1"/>
  <c r="D730" i="21" a="1"/>
  <c r="D730" i="21" s="1"/>
  <c r="D731" i="21" a="1"/>
  <c r="D731" i="21" s="1"/>
  <c r="D732" i="21" a="1"/>
  <c r="D732" i="21" s="1"/>
  <c r="D733" i="21" a="1"/>
  <c r="D733" i="21" s="1"/>
  <c r="D734" i="21" a="1"/>
  <c r="D734" i="21" s="1"/>
  <c r="D735" i="21" a="1"/>
  <c r="D735" i="21" s="1"/>
  <c r="D736" i="21" a="1"/>
  <c r="D736" i="21" s="1"/>
  <c r="D737" i="21" a="1"/>
  <c r="D737" i="21" s="1"/>
  <c r="D738" i="21" a="1"/>
  <c r="D738" i="21" s="1"/>
  <c r="D739" i="21" a="1"/>
  <c r="D739" i="21" s="1"/>
  <c r="D740" i="21" a="1"/>
  <c r="D740" i="21" s="1"/>
  <c r="D741" i="21" a="1"/>
  <c r="D741" i="21" s="1"/>
  <c r="D742" i="21" a="1"/>
  <c r="D742" i="21" s="1"/>
  <c r="D743" i="21" a="1"/>
  <c r="D743" i="21" s="1"/>
  <c r="D744" i="21" a="1"/>
  <c r="D744" i="21" s="1"/>
  <c r="D745" i="21" a="1"/>
  <c r="D745" i="21" s="1"/>
  <c r="D746" i="21" a="1"/>
  <c r="D746" i="21" s="1"/>
  <c r="D747" i="21" a="1"/>
  <c r="D747" i="21" s="1"/>
  <c r="D748" i="21" a="1"/>
  <c r="D748" i="21" s="1"/>
  <c r="D749" i="21" a="1"/>
  <c r="D749" i="21" s="1"/>
  <c r="D750" i="21" a="1"/>
  <c r="D750" i="21" s="1"/>
  <c r="D751" i="21" a="1"/>
  <c r="D751" i="21" s="1"/>
  <c r="D752" i="21" a="1"/>
  <c r="D752" i="21" s="1"/>
  <c r="D753" i="21" a="1"/>
  <c r="D753" i="21" s="1"/>
  <c r="D754" i="21" a="1"/>
  <c r="D754" i="21" s="1"/>
  <c r="D755" i="21" a="1"/>
  <c r="D755" i="21" s="1"/>
  <c r="D756" i="21" a="1"/>
  <c r="D756" i="21" s="1"/>
  <c r="D757" i="21" a="1"/>
  <c r="D757" i="21" s="1"/>
  <c r="D758" i="21" a="1"/>
  <c r="D758" i="21" s="1"/>
  <c r="D759" i="21" a="1"/>
  <c r="D759" i="21" s="1"/>
  <c r="D760" i="21" a="1"/>
  <c r="D760" i="21" s="1"/>
  <c r="D761" i="21" a="1"/>
  <c r="D761" i="21" s="1"/>
  <c r="D762" i="21" a="1"/>
  <c r="D762" i="21" s="1"/>
  <c r="D763" i="21" a="1"/>
  <c r="D763" i="21" s="1"/>
  <c r="D764" i="21" a="1"/>
  <c r="D764" i="21" s="1"/>
  <c r="D765" i="21" a="1"/>
  <c r="D765" i="21" s="1"/>
  <c r="D766" i="21" a="1"/>
  <c r="D766" i="21" s="1"/>
  <c r="D767" i="21" a="1"/>
  <c r="D767" i="21" s="1"/>
  <c r="D768" i="21" a="1"/>
  <c r="D768" i="21" s="1"/>
  <c r="D769" i="21" a="1"/>
  <c r="D769" i="21" s="1"/>
  <c r="D770" i="21" a="1"/>
  <c r="D770" i="21" s="1"/>
  <c r="D771" i="21" a="1"/>
  <c r="D771" i="21" s="1"/>
  <c r="D772" i="21" a="1"/>
  <c r="D772" i="21" s="1"/>
  <c r="D773" i="21" a="1"/>
  <c r="D773" i="21" s="1"/>
  <c r="D774" i="21" a="1"/>
  <c r="D774" i="21" s="1"/>
  <c r="D775" i="21" a="1"/>
  <c r="D775" i="21" s="1"/>
  <c r="D776" i="21" a="1"/>
  <c r="D776" i="21" s="1"/>
  <c r="D777" i="21" a="1"/>
  <c r="D777" i="21" s="1"/>
  <c r="D778" i="21" a="1"/>
  <c r="D778" i="21" s="1"/>
  <c r="D779" i="21" a="1"/>
  <c r="D779" i="21" s="1"/>
  <c r="D780" i="21" a="1"/>
  <c r="D780" i="21" s="1"/>
  <c r="D781" i="21" a="1"/>
  <c r="D781" i="21" s="1"/>
  <c r="D782" i="21" a="1"/>
  <c r="D782" i="21" s="1"/>
  <c r="D783" i="21" a="1"/>
  <c r="D783" i="21" s="1"/>
  <c r="D784" i="21" a="1"/>
  <c r="D784" i="21" s="1"/>
  <c r="D785" i="21" a="1"/>
  <c r="D785" i="21" s="1"/>
  <c r="D786" i="21" a="1"/>
  <c r="D786" i="21" s="1"/>
  <c r="D787" i="21" a="1"/>
  <c r="D787" i="21" s="1"/>
  <c r="D788" i="21" a="1"/>
  <c r="D788" i="21" s="1"/>
  <c r="D789" i="21" a="1"/>
  <c r="D789" i="21" s="1"/>
  <c r="D790" i="21" a="1"/>
  <c r="D790" i="21" s="1"/>
  <c r="D791" i="21" a="1"/>
  <c r="D791" i="21" s="1"/>
  <c r="D792" i="21" a="1"/>
  <c r="D792" i="21" s="1"/>
  <c r="D793" i="21" a="1"/>
  <c r="D793" i="21" s="1"/>
  <c r="D794" i="21" a="1"/>
  <c r="D794" i="21" s="1"/>
  <c r="D795" i="21" a="1"/>
  <c r="D795" i="21" s="1"/>
  <c r="D796" i="21" a="1"/>
  <c r="D796" i="21" s="1"/>
  <c r="D797" i="21" a="1"/>
  <c r="D797" i="21" s="1"/>
  <c r="D798" i="21" a="1"/>
  <c r="D798" i="21" s="1"/>
  <c r="D799" i="21" a="1"/>
  <c r="D799" i="21" s="1"/>
  <c r="D800" i="21" a="1"/>
  <c r="D800" i="21" s="1"/>
  <c r="D801" i="21" a="1"/>
  <c r="D801" i="21" s="1"/>
  <c r="D802" i="21" a="1"/>
  <c r="D802" i="21" s="1"/>
  <c r="D803" i="21" a="1"/>
  <c r="D803" i="21" s="1"/>
  <c r="D804" i="21" a="1"/>
  <c r="D804" i="21" s="1"/>
  <c r="D805" i="21" a="1"/>
  <c r="D805" i="21" s="1"/>
  <c r="D806" i="21" a="1"/>
  <c r="D806" i="21" s="1"/>
  <c r="D807" i="21" a="1"/>
  <c r="D807" i="21" s="1"/>
  <c r="D808" i="21" a="1"/>
  <c r="D808" i="21" s="1"/>
  <c r="D809" i="21" a="1"/>
  <c r="D809" i="21" s="1"/>
  <c r="D810" i="21" a="1"/>
  <c r="D810" i="21" s="1"/>
  <c r="D811" i="21" a="1"/>
  <c r="D811" i="21" s="1"/>
  <c r="D812" i="21" a="1"/>
  <c r="D812" i="21" s="1"/>
  <c r="D813" i="21" a="1"/>
  <c r="D813" i="21" s="1"/>
  <c r="D814" i="21" a="1"/>
  <c r="D814" i="21" s="1"/>
  <c r="D815" i="21" a="1"/>
  <c r="D815" i="21" s="1"/>
  <c r="D816" i="21" a="1"/>
  <c r="D816" i="21" s="1"/>
  <c r="D817" i="21" a="1"/>
  <c r="D817" i="21" s="1"/>
  <c r="D818" i="21" a="1"/>
  <c r="D818" i="21" s="1"/>
  <c r="D819" i="21" a="1"/>
  <c r="D819" i="21" s="1"/>
  <c r="D820" i="21" a="1"/>
  <c r="D820" i="21" s="1"/>
  <c r="D821" i="21" a="1"/>
  <c r="D821" i="21" s="1"/>
  <c r="D822" i="21" a="1"/>
  <c r="D822" i="21" s="1"/>
  <c r="D823" i="21" a="1"/>
  <c r="D823" i="21" s="1"/>
  <c r="D824" i="21" a="1"/>
  <c r="D824" i="21" s="1"/>
  <c r="D825" i="21" a="1"/>
  <c r="D825" i="21" s="1"/>
  <c r="D826" i="21" a="1"/>
  <c r="D826" i="21" s="1"/>
  <c r="D827" i="21" a="1"/>
  <c r="D827" i="21" s="1"/>
  <c r="D828" i="21" a="1"/>
  <c r="D828" i="21" s="1"/>
  <c r="D829" i="21" a="1"/>
  <c r="D829" i="21" s="1"/>
  <c r="D830" i="21" a="1"/>
  <c r="D830" i="21" s="1"/>
  <c r="D831" i="21" a="1"/>
  <c r="D831" i="21" s="1"/>
  <c r="D832" i="21" a="1"/>
  <c r="D832" i="21" s="1"/>
  <c r="D833" i="21" a="1"/>
  <c r="D833" i="21" s="1"/>
  <c r="D834" i="21" a="1"/>
  <c r="D834" i="21" s="1"/>
  <c r="D835" i="21" a="1"/>
  <c r="D835" i="21" s="1"/>
  <c r="D836" i="21" a="1"/>
  <c r="D836" i="21" s="1"/>
  <c r="D837" i="21" a="1"/>
  <c r="D837" i="21" s="1"/>
  <c r="D838" i="21" a="1"/>
  <c r="D838" i="21" s="1"/>
  <c r="D839" i="21" a="1"/>
  <c r="D839" i="21" s="1"/>
  <c r="D840" i="21" a="1"/>
  <c r="D840" i="21" s="1"/>
  <c r="D841" i="21" a="1"/>
  <c r="D841" i="21" s="1"/>
  <c r="D842" i="21" a="1"/>
  <c r="D842" i="21" s="1"/>
  <c r="D843" i="21" a="1"/>
  <c r="D843" i="21" s="1"/>
  <c r="D844" i="21" a="1"/>
  <c r="D844" i="21" s="1"/>
  <c r="D845" i="21" a="1"/>
  <c r="D845" i="21" s="1"/>
  <c r="D846" i="21" a="1"/>
  <c r="D846" i="21" s="1"/>
  <c r="D847" i="21" a="1"/>
  <c r="D847" i="21" s="1"/>
  <c r="D848" i="21" a="1"/>
  <c r="D848" i="21" s="1"/>
  <c r="D849" i="21" a="1"/>
  <c r="D849" i="21" s="1"/>
  <c r="D850" i="21" a="1"/>
  <c r="D850" i="21" s="1"/>
  <c r="D851" i="21" a="1"/>
  <c r="D851" i="21" s="1"/>
  <c r="D852" i="21" a="1"/>
  <c r="D852" i="21" s="1"/>
  <c r="D853" i="21" a="1"/>
  <c r="D853" i="21" s="1"/>
  <c r="D854" i="21" a="1"/>
  <c r="D854" i="21" s="1"/>
  <c r="D855" i="21" a="1"/>
  <c r="D855" i="21" s="1"/>
  <c r="D856" i="21" a="1"/>
  <c r="D856" i="21" s="1"/>
  <c r="D857" i="21" a="1"/>
  <c r="D857" i="21" s="1"/>
  <c r="D858" i="21" a="1"/>
  <c r="D858" i="21" s="1"/>
  <c r="D859" i="21" a="1"/>
  <c r="D859" i="21" s="1"/>
  <c r="D860" i="21" a="1"/>
  <c r="D860" i="21" s="1"/>
  <c r="D861" i="21" a="1"/>
  <c r="D861" i="21" s="1"/>
  <c r="D862" i="21" a="1"/>
  <c r="D862" i="21" s="1"/>
  <c r="D863" i="21" a="1"/>
  <c r="D863" i="21" s="1"/>
  <c r="D864" i="21" a="1"/>
  <c r="D864" i="21" s="1"/>
  <c r="D865" i="21" a="1"/>
  <c r="D865" i="21" s="1"/>
  <c r="D866" i="21" a="1"/>
  <c r="D866" i="21" s="1"/>
  <c r="D867" i="21" a="1"/>
  <c r="D867" i="21" s="1"/>
  <c r="D868" i="21" a="1"/>
  <c r="D868" i="21" s="1"/>
  <c r="D869" i="21" a="1"/>
  <c r="D869" i="21" s="1"/>
  <c r="D870" i="21" a="1"/>
  <c r="D870" i="21" s="1"/>
  <c r="D871" i="21" a="1"/>
  <c r="D871" i="21" s="1"/>
  <c r="D872" i="21" a="1"/>
  <c r="D872" i="21" s="1"/>
  <c r="D873" i="21" a="1"/>
  <c r="D873" i="21" s="1"/>
  <c r="D874" i="21" a="1"/>
  <c r="D874" i="21" s="1"/>
  <c r="D875" i="21" a="1"/>
  <c r="D875" i="21" s="1"/>
  <c r="D876" i="21" a="1"/>
  <c r="D876" i="21" s="1"/>
  <c r="D877" i="21" a="1"/>
  <c r="D877" i="21" s="1"/>
  <c r="D878" i="21" a="1"/>
  <c r="D878" i="21" s="1"/>
  <c r="D879" i="21" a="1"/>
  <c r="D879" i="21" s="1"/>
  <c r="D880" i="21" a="1"/>
  <c r="D880" i="21" s="1"/>
  <c r="D881" i="21" a="1"/>
  <c r="D881" i="21" s="1"/>
  <c r="D882" i="21" a="1"/>
  <c r="D882" i="21" s="1"/>
  <c r="D883" i="21" a="1"/>
  <c r="D883" i="21" s="1"/>
  <c r="D884" i="21" a="1"/>
  <c r="D884" i="21" s="1"/>
  <c r="D885" i="21" a="1"/>
  <c r="D885" i="21" s="1"/>
  <c r="D886" i="21" a="1"/>
  <c r="D886" i="21" s="1"/>
  <c r="D887" i="21" a="1"/>
  <c r="D887" i="21" s="1"/>
  <c r="D888" i="21" a="1"/>
  <c r="D888" i="21" s="1"/>
  <c r="D889" i="21" a="1"/>
  <c r="D889" i="21" s="1"/>
  <c r="D890" i="21" a="1"/>
  <c r="D890" i="21" s="1"/>
  <c r="D891" i="21" a="1"/>
  <c r="D891" i="21" s="1"/>
  <c r="D892" i="21" a="1"/>
  <c r="D892" i="21" s="1"/>
  <c r="D893" i="21" a="1"/>
  <c r="D893" i="21" s="1"/>
  <c r="D894" i="21" a="1"/>
  <c r="D894" i="21" s="1"/>
  <c r="D895" i="21" a="1"/>
  <c r="D895" i="21" s="1"/>
  <c r="D896" i="21" a="1"/>
  <c r="D896" i="21" s="1"/>
  <c r="D897" i="21" a="1"/>
  <c r="D897" i="21" s="1"/>
  <c r="D898" i="21" a="1"/>
  <c r="D898" i="21" s="1"/>
  <c r="D899" i="21" a="1"/>
  <c r="D899" i="21" s="1"/>
  <c r="D900" i="21" a="1"/>
  <c r="D900" i="21" s="1"/>
  <c r="D901" i="21" a="1"/>
  <c r="D901" i="21" s="1"/>
  <c r="D902" i="21" a="1"/>
  <c r="D902" i="21" s="1"/>
  <c r="D903" i="21" a="1"/>
  <c r="D903" i="21" s="1"/>
  <c r="D904" i="21" a="1"/>
  <c r="D904" i="21" s="1"/>
  <c r="D905" i="21" a="1"/>
  <c r="D905" i="21" s="1"/>
  <c r="D906" i="21" a="1"/>
  <c r="D906" i="21" s="1"/>
  <c r="D907" i="21" a="1"/>
  <c r="D907" i="21" s="1"/>
  <c r="D908" i="21" a="1"/>
  <c r="D908" i="21" s="1"/>
  <c r="D909" i="21" a="1"/>
  <c r="D909" i="21" s="1"/>
  <c r="D910" i="21" a="1"/>
  <c r="D910" i="21" s="1"/>
  <c r="D911" i="21" a="1"/>
  <c r="D911" i="21" s="1"/>
  <c r="D912" i="21" a="1"/>
  <c r="D912" i="21" s="1"/>
  <c r="D913" i="21" a="1"/>
  <c r="D913" i="21" s="1"/>
  <c r="D914" i="21" a="1"/>
  <c r="D914" i="21" s="1"/>
  <c r="D915" i="21" a="1"/>
  <c r="D915" i="21" s="1"/>
  <c r="D916" i="21" a="1"/>
  <c r="D916" i="21" s="1"/>
  <c r="D917" i="21" a="1"/>
  <c r="D917" i="21" s="1"/>
  <c r="D918" i="21" a="1"/>
  <c r="D918" i="21" s="1"/>
  <c r="D919" i="21" a="1"/>
  <c r="D919" i="21" s="1"/>
  <c r="D920" i="21" a="1"/>
  <c r="D920" i="21" s="1"/>
  <c r="D921" i="21" a="1"/>
  <c r="D921" i="21" s="1"/>
  <c r="D922" i="21" a="1"/>
  <c r="D922" i="21" s="1"/>
  <c r="D923" i="21" a="1"/>
  <c r="D923" i="21" s="1"/>
  <c r="D924" i="21" a="1"/>
  <c r="D924" i="21" s="1"/>
  <c r="D925" i="21" a="1"/>
  <c r="D925" i="21" s="1"/>
  <c r="D926" i="21" a="1"/>
  <c r="D926" i="21" s="1"/>
  <c r="D927" i="21" a="1"/>
  <c r="D927" i="21" s="1"/>
  <c r="D928" i="21" a="1"/>
  <c r="D928" i="21" s="1"/>
  <c r="D929" i="21" a="1"/>
  <c r="D929" i="21" s="1"/>
  <c r="D930" i="21" a="1"/>
  <c r="D930" i="21" s="1"/>
  <c r="D931" i="21" a="1"/>
  <c r="D931" i="21" s="1"/>
  <c r="D932" i="21" a="1"/>
  <c r="D932" i="21" s="1"/>
  <c r="D933" i="21" a="1"/>
  <c r="D933" i="21" s="1"/>
  <c r="D934" i="21" a="1"/>
  <c r="D934" i="21" s="1"/>
  <c r="D935" i="21" a="1"/>
  <c r="D935" i="21" s="1"/>
  <c r="D936" i="21" a="1"/>
  <c r="D936" i="21" s="1"/>
  <c r="D937" i="21" a="1"/>
  <c r="D937" i="21" s="1"/>
  <c r="D938" i="21" a="1"/>
  <c r="D938" i="21" s="1"/>
  <c r="D939" i="21" a="1"/>
  <c r="D939" i="21" s="1"/>
  <c r="D940" i="21" a="1"/>
  <c r="D940" i="21" s="1"/>
  <c r="D941" i="21" a="1"/>
  <c r="D941" i="21" s="1"/>
  <c r="D942" i="21" a="1"/>
  <c r="D942" i="21" s="1"/>
  <c r="D943" i="21" a="1"/>
  <c r="D943" i="21" s="1"/>
  <c r="D944" i="21" a="1"/>
  <c r="D944" i="21" s="1"/>
  <c r="D945" i="21" a="1"/>
  <c r="D945" i="21" s="1"/>
  <c r="D946" i="21" a="1"/>
  <c r="D946" i="21" s="1"/>
  <c r="D947" i="21" a="1"/>
  <c r="D947" i="21" s="1"/>
  <c r="D948" i="21" a="1"/>
  <c r="D948" i="21" s="1"/>
  <c r="D949" i="21" a="1"/>
  <c r="D949" i="21" s="1"/>
  <c r="D950" i="21" a="1"/>
  <c r="D950" i="21" s="1"/>
  <c r="D951" i="21" a="1"/>
  <c r="D951" i="21" s="1"/>
  <c r="D952" i="21" a="1"/>
  <c r="D952" i="21" s="1"/>
  <c r="D953" i="21" a="1"/>
  <c r="D953" i="21" s="1"/>
  <c r="D954" i="21" a="1"/>
  <c r="D954" i="21" s="1"/>
  <c r="D955" i="21" a="1"/>
  <c r="D955" i="21" s="1"/>
  <c r="D956" i="21" a="1"/>
  <c r="D956" i="21" s="1"/>
  <c r="D957" i="21" a="1"/>
  <c r="D957" i="21" s="1"/>
  <c r="D958" i="21" a="1"/>
  <c r="D958" i="21" s="1"/>
  <c r="D959" i="21" a="1"/>
  <c r="D959" i="21" s="1"/>
  <c r="D960" i="21" a="1"/>
  <c r="D960" i="21" s="1"/>
  <c r="D961" i="21" a="1"/>
  <c r="D961" i="21" s="1"/>
  <c r="D962" i="21" a="1"/>
  <c r="D962" i="21" s="1"/>
  <c r="D963" i="21" a="1"/>
  <c r="D963" i="21" s="1"/>
  <c r="D964" i="21" a="1"/>
  <c r="D964" i="21" s="1"/>
  <c r="D965" i="21" a="1"/>
  <c r="D965" i="21" s="1"/>
  <c r="D966" i="21" a="1"/>
  <c r="D966" i="21" s="1"/>
  <c r="D967" i="21" a="1"/>
  <c r="D967" i="21" s="1"/>
  <c r="D968" i="21" a="1"/>
  <c r="D968" i="21" s="1"/>
  <c r="D969" i="21" a="1"/>
  <c r="D969" i="21" s="1"/>
  <c r="D970" i="21" a="1"/>
  <c r="D970" i="21" s="1"/>
  <c r="D971" i="21" a="1"/>
  <c r="D971" i="21" s="1"/>
  <c r="D972" i="21" a="1"/>
  <c r="D972" i="21" s="1"/>
  <c r="D973" i="21" a="1"/>
  <c r="D973" i="21" s="1"/>
  <c r="D974" i="21" a="1"/>
  <c r="D974" i="21" s="1"/>
  <c r="D975" i="21" a="1"/>
  <c r="D975" i="21" s="1"/>
  <c r="D976" i="21" a="1"/>
  <c r="D976" i="21" s="1"/>
  <c r="D977" i="21" a="1"/>
  <c r="D977" i="21" s="1"/>
  <c r="D978" i="21" a="1"/>
  <c r="D978" i="21" s="1"/>
  <c r="D979" i="21" a="1"/>
  <c r="D979" i="21" s="1"/>
  <c r="D980" i="21" a="1"/>
  <c r="D980" i="21" s="1"/>
  <c r="D981" i="21" a="1"/>
  <c r="D981" i="21" s="1"/>
  <c r="D982" i="21" a="1"/>
  <c r="D982" i="21" s="1"/>
  <c r="D983" i="21" a="1"/>
  <c r="D983" i="21" s="1"/>
  <c r="D984" i="21" a="1"/>
  <c r="D984" i="21" s="1"/>
  <c r="D985" i="21" a="1"/>
  <c r="D985" i="21" s="1"/>
  <c r="D986" i="21" a="1"/>
  <c r="D986" i="21" s="1"/>
  <c r="D987" i="21" a="1"/>
  <c r="D987" i="21" s="1"/>
  <c r="D988" i="21" a="1"/>
  <c r="D988" i="21" s="1"/>
  <c r="D989" i="21" a="1"/>
  <c r="D989" i="21" s="1"/>
  <c r="D990" i="21" a="1"/>
  <c r="D990" i="21" s="1"/>
  <c r="D991" i="21" a="1"/>
  <c r="D991" i="21" s="1"/>
  <c r="D992" i="21" a="1"/>
  <c r="D992" i="21" s="1"/>
  <c r="D993" i="21" a="1"/>
  <c r="D993" i="21" s="1"/>
  <c r="D994" i="21" a="1"/>
  <c r="D994" i="21" s="1"/>
  <c r="D995" i="21" a="1"/>
  <c r="D995" i="21" s="1"/>
  <c r="D996" i="21" a="1"/>
  <c r="D996" i="21" s="1"/>
  <c r="D997" i="21" a="1"/>
  <c r="D997" i="21" s="1"/>
  <c r="D998" i="21" a="1"/>
  <c r="D998" i="21" s="1"/>
  <c r="D999" i="21" a="1"/>
  <c r="D999" i="21" s="1"/>
  <c r="D1000" i="21" a="1"/>
  <c r="D1000" i="21" s="1"/>
  <c r="D1001" i="21" a="1"/>
  <c r="D1001" i="21" s="1"/>
  <c r="D1002" i="21" a="1"/>
  <c r="D1002" i="21" s="1"/>
  <c r="D1003" i="21" a="1"/>
  <c r="D1003" i="21" s="1"/>
  <c r="D1004" i="21" a="1"/>
  <c r="D1004" i="21" s="1"/>
  <c r="D1005" i="21" a="1"/>
  <c r="D1005" i="21" s="1"/>
  <c r="D1006" i="21" a="1"/>
  <c r="D1006" i="21" s="1"/>
  <c r="D1007" i="21" a="1"/>
  <c r="D1007" i="21" s="1"/>
  <c r="D1008" i="21" a="1"/>
  <c r="D1008" i="21" s="1"/>
  <c r="D1009" i="21" a="1"/>
  <c r="D1009" i="21" s="1"/>
  <c r="D1010" i="21" a="1"/>
  <c r="D1010" i="21" s="1"/>
  <c r="D1011" i="21" a="1"/>
  <c r="D1011" i="21" s="1"/>
  <c r="D1012" i="21" a="1"/>
  <c r="D1012" i="21" s="1"/>
  <c r="D1013" i="21" a="1"/>
  <c r="D1013" i="21" s="1"/>
  <c r="D1014" i="21" a="1"/>
  <c r="D1014" i="21" s="1"/>
  <c r="D1015" i="21" a="1"/>
  <c r="D1015" i="21" s="1"/>
  <c r="D1016" i="21" a="1"/>
  <c r="D1016" i="21" s="1"/>
  <c r="D1017" i="21" a="1"/>
  <c r="D1017" i="21" s="1"/>
  <c r="D1018" i="21" a="1"/>
  <c r="D1018" i="21" s="1"/>
  <c r="D1019" i="21" a="1"/>
  <c r="D1019" i="21" s="1"/>
  <c r="D1020" i="21" a="1"/>
  <c r="D1020" i="21" s="1"/>
  <c r="D1021" i="21" a="1"/>
  <c r="D1021" i="21" s="1"/>
  <c r="D1022" i="21" a="1"/>
  <c r="D1022" i="21" s="1"/>
  <c r="D1023" i="21" a="1"/>
  <c r="D1023" i="21" s="1"/>
  <c r="D1024" i="21" a="1"/>
  <c r="D1024" i="21" s="1"/>
  <c r="D1025" i="21" a="1"/>
  <c r="D1025" i="21" s="1"/>
  <c r="D1026" i="21" a="1"/>
  <c r="D1026" i="21" s="1"/>
  <c r="D1027" i="21" a="1"/>
  <c r="D1027" i="21" s="1"/>
  <c r="D1028" i="21" a="1"/>
  <c r="D1028" i="21" s="1"/>
  <c r="D1029" i="21" a="1"/>
  <c r="D1029" i="21" s="1"/>
  <c r="D1030" i="21" a="1"/>
  <c r="D1030" i="21" s="1"/>
  <c r="D1031" i="21" a="1"/>
  <c r="D1031" i="21" s="1"/>
  <c r="D1032" i="21" a="1"/>
  <c r="D1032" i="21" s="1"/>
  <c r="D1033" i="21" a="1"/>
  <c r="D1033" i="21" s="1"/>
  <c r="D1034" i="21" a="1"/>
  <c r="D1034" i="21" s="1"/>
  <c r="D1035" i="21" a="1"/>
  <c r="D1035" i="21" s="1"/>
  <c r="D1036" i="21" a="1"/>
  <c r="D1036" i="21" s="1"/>
  <c r="D1037" i="21" a="1"/>
  <c r="D1037" i="21" s="1"/>
  <c r="D1038" i="21" a="1"/>
  <c r="D1038" i="21" s="1"/>
  <c r="D1039" i="21" a="1"/>
  <c r="D1039" i="21" s="1"/>
  <c r="D1040" i="21" a="1"/>
  <c r="D1040" i="21" s="1"/>
  <c r="D1041" i="21" a="1"/>
  <c r="D1041" i="21" s="1"/>
  <c r="D1042" i="21" a="1"/>
  <c r="D1042" i="21" s="1"/>
  <c r="D1043" i="21" a="1"/>
  <c r="D1043" i="21" s="1"/>
  <c r="D1044" i="21" a="1"/>
  <c r="D1044" i="21" s="1"/>
  <c r="D1045" i="21" a="1"/>
  <c r="D1045" i="21" s="1"/>
  <c r="D1046" i="21" a="1"/>
  <c r="D1046" i="21" s="1"/>
  <c r="D1047" i="21" a="1"/>
  <c r="D1047" i="21" s="1"/>
  <c r="D1048" i="21" a="1"/>
  <c r="D1048" i="21" s="1"/>
  <c r="D1049" i="21" a="1"/>
  <c r="D1049" i="21" s="1"/>
  <c r="D1050" i="21" a="1"/>
  <c r="D1050" i="21" s="1"/>
  <c r="D1051" i="21" a="1"/>
  <c r="D1051" i="21" s="1"/>
  <c r="D1052" i="21" a="1"/>
  <c r="D1052" i="21" s="1"/>
  <c r="D1053" i="21" a="1"/>
  <c r="D1053" i="21" s="1"/>
  <c r="D1054" i="21" a="1"/>
  <c r="D1054" i="21" s="1"/>
  <c r="D1055" i="21" a="1"/>
  <c r="D1055" i="21" s="1"/>
  <c r="D1056" i="21" a="1"/>
  <c r="D1056" i="21" s="1"/>
  <c r="D1057" i="21" a="1"/>
  <c r="D1057" i="21" s="1"/>
  <c r="D1058" i="21" a="1"/>
  <c r="D1058" i="21" s="1"/>
  <c r="D1059" i="21" a="1"/>
  <c r="D1059" i="21" s="1"/>
  <c r="D1060" i="21" a="1"/>
  <c r="D1060" i="21" s="1"/>
  <c r="D1061" i="21" a="1"/>
  <c r="D1061" i="21" s="1"/>
  <c r="D1062" i="21" a="1"/>
  <c r="D1062" i="21" s="1"/>
  <c r="D1063" i="21" a="1"/>
  <c r="D1063" i="21" s="1"/>
  <c r="D1064" i="21" a="1"/>
  <c r="D1064" i="21" s="1"/>
  <c r="D1065" i="21" a="1"/>
  <c r="D1065" i="21" s="1"/>
  <c r="D1066" i="21" a="1"/>
  <c r="D1066" i="21" s="1"/>
  <c r="D1067" i="21" a="1"/>
  <c r="D1067" i="21" s="1"/>
  <c r="D1068" i="21" a="1"/>
  <c r="D1068" i="21" s="1"/>
  <c r="D1069" i="21" a="1"/>
  <c r="D1069" i="21" s="1"/>
  <c r="D1070" i="21" a="1"/>
  <c r="D1070" i="21" s="1"/>
  <c r="D1071" i="21" a="1"/>
  <c r="D1071" i="21" s="1"/>
  <c r="D1072" i="21" a="1"/>
  <c r="D1072" i="21" s="1"/>
  <c r="D1073" i="21" a="1"/>
  <c r="D1073" i="21" s="1"/>
  <c r="D1074" i="21" a="1"/>
  <c r="D1074" i="21" s="1"/>
  <c r="D1075" i="21" a="1"/>
  <c r="D1075" i="21" s="1"/>
  <c r="D1076" i="21" a="1"/>
  <c r="D1076" i="21" s="1"/>
  <c r="D1077" i="21" a="1"/>
  <c r="D1077" i="21" s="1"/>
  <c r="D1078" i="21" a="1"/>
  <c r="D1078" i="21" s="1"/>
  <c r="D1079" i="21" a="1"/>
  <c r="D1079" i="21" s="1"/>
  <c r="D1080" i="21" a="1"/>
  <c r="D1080" i="21" s="1"/>
  <c r="D1081" i="21" a="1"/>
  <c r="D1081" i="21" s="1"/>
  <c r="D1082" i="21" a="1"/>
  <c r="D1082" i="21" s="1"/>
  <c r="D1083" i="21" a="1"/>
  <c r="D1083" i="21" s="1"/>
  <c r="D1084" i="21" a="1"/>
  <c r="D1084" i="21" s="1"/>
  <c r="D1085" i="21" a="1"/>
  <c r="D1085" i="21" s="1"/>
  <c r="D1086" i="21" a="1"/>
  <c r="D1086" i="21" s="1"/>
  <c r="D1087" i="21" a="1"/>
  <c r="D1087" i="21" s="1"/>
  <c r="D1088" i="21" a="1"/>
  <c r="D1088" i="21" s="1"/>
  <c r="D1089" i="21" a="1"/>
  <c r="D1089" i="21" s="1"/>
  <c r="D1090" i="21" a="1"/>
  <c r="D1090" i="21" s="1"/>
  <c r="D1091" i="21" a="1"/>
  <c r="D1091" i="21" s="1"/>
  <c r="D1092" i="21" a="1"/>
  <c r="D1092" i="21" s="1"/>
  <c r="D1093" i="21" a="1"/>
  <c r="D1093" i="21" s="1"/>
  <c r="D1094" i="21" a="1"/>
  <c r="D1094" i="21" s="1"/>
  <c r="D1095" i="21" a="1"/>
  <c r="D1095" i="21" s="1"/>
  <c r="D1096" i="21" a="1"/>
  <c r="D1096" i="21" s="1"/>
  <c r="D1097" i="21" a="1"/>
  <c r="D1097" i="21" s="1"/>
  <c r="D1098" i="21" a="1"/>
  <c r="D1098" i="21" s="1"/>
  <c r="D1099" i="21" a="1"/>
  <c r="D1099" i="21" s="1"/>
  <c r="D1100" i="21" a="1"/>
  <c r="D1100" i="21" s="1"/>
  <c r="D1101" i="21" a="1"/>
  <c r="D1101" i="21" s="1"/>
  <c r="D1102" i="21" a="1"/>
  <c r="D1102" i="21" s="1"/>
  <c r="D1103" i="21" a="1"/>
  <c r="D1103" i="21" s="1"/>
  <c r="D1104" i="21" a="1"/>
  <c r="D1104" i="21" s="1"/>
  <c r="D1105" i="21" a="1"/>
  <c r="D1105" i="21" s="1"/>
  <c r="D1106" i="21" a="1"/>
  <c r="D1106" i="21" s="1"/>
  <c r="D1107" i="21" a="1"/>
  <c r="D1107" i="21" s="1"/>
  <c r="D1108" i="21" a="1"/>
  <c r="D1108" i="21" s="1"/>
  <c r="D1109" i="21" a="1"/>
  <c r="D1109" i="21" s="1"/>
  <c r="D1110" i="21" a="1"/>
  <c r="D1110" i="21" s="1"/>
  <c r="D1111" i="21" a="1"/>
  <c r="D1111" i="21" s="1"/>
  <c r="D1112" i="21" a="1"/>
  <c r="D1112" i="21" s="1"/>
  <c r="D1113" i="21" a="1"/>
  <c r="D1113" i="21" s="1"/>
  <c r="D1114" i="21" a="1"/>
  <c r="D1114" i="21" s="1"/>
  <c r="D1115" i="21" a="1"/>
  <c r="D1115" i="21" s="1"/>
  <c r="D1116" i="21" a="1"/>
  <c r="D1116" i="21" s="1"/>
  <c r="D1117" i="21" a="1"/>
  <c r="D1117" i="21" s="1"/>
  <c r="D1118" i="21" a="1"/>
  <c r="D1118" i="21" s="1"/>
  <c r="D1119" i="21" a="1"/>
  <c r="D1119" i="21" s="1"/>
  <c r="D1120" i="21" a="1"/>
  <c r="D1120" i="21" s="1"/>
  <c r="D1121" i="21" a="1"/>
  <c r="D1121" i="21" s="1"/>
  <c r="D1122" i="21" a="1"/>
  <c r="D1122" i="21" s="1"/>
  <c r="D1123" i="21" a="1"/>
  <c r="D1123" i="21" s="1"/>
  <c r="D1124" i="21" a="1"/>
  <c r="D1124" i="21" s="1"/>
  <c r="D1125" i="21" a="1"/>
  <c r="D1125" i="21" s="1"/>
  <c r="D1126" i="21" a="1"/>
  <c r="D1126" i="21" s="1"/>
  <c r="D1127" i="21" a="1"/>
  <c r="D1127" i="21" s="1"/>
  <c r="D1128" i="21" a="1"/>
  <c r="D1128" i="21" s="1"/>
  <c r="D1129" i="21" a="1"/>
  <c r="D1129" i="21" s="1"/>
  <c r="D1130" i="21" a="1"/>
  <c r="D1130" i="21" s="1"/>
  <c r="D1131" i="21" a="1"/>
  <c r="D1131" i="21" s="1"/>
  <c r="D1132" i="21" a="1"/>
  <c r="D1132" i="21" s="1"/>
  <c r="D1133" i="21" a="1"/>
  <c r="D1133" i="21" s="1"/>
  <c r="D1134" i="21" a="1"/>
  <c r="D1134" i="21" s="1"/>
  <c r="D1135" i="21" a="1"/>
  <c r="D1135" i="21" s="1"/>
  <c r="D1136" i="21" a="1"/>
  <c r="D1136" i="21" s="1"/>
  <c r="D1137" i="21" a="1"/>
  <c r="D1137" i="21" s="1"/>
  <c r="D1138" i="21" a="1"/>
  <c r="D1138" i="21" s="1"/>
  <c r="D1139" i="21" a="1"/>
  <c r="D1139" i="21" s="1"/>
  <c r="D1140" i="21" a="1"/>
  <c r="D1140" i="21" s="1"/>
  <c r="D1141" i="21" a="1"/>
  <c r="D1141" i="21" s="1"/>
  <c r="D1142" i="21" a="1"/>
  <c r="D1142" i="21" s="1"/>
  <c r="D1143" i="21" a="1"/>
  <c r="D1143" i="21" s="1"/>
  <c r="D1144" i="21" a="1"/>
  <c r="D1144" i="21" s="1"/>
  <c r="D1145" i="21" a="1"/>
  <c r="D1145" i="21" s="1"/>
  <c r="D1146" i="21" a="1"/>
  <c r="D1146" i="21" s="1"/>
  <c r="D1147" i="21" a="1"/>
  <c r="D1147" i="21" s="1"/>
  <c r="D1148" i="21" a="1"/>
  <c r="D1148" i="21" s="1"/>
  <c r="D1149" i="21" a="1"/>
  <c r="D1149" i="21" s="1"/>
  <c r="D1150" i="21" a="1"/>
  <c r="D1150" i="21" s="1"/>
  <c r="D1151" i="21" a="1"/>
  <c r="D1151" i="21" s="1"/>
  <c r="D1152" i="21" a="1"/>
  <c r="D1152" i="21" s="1"/>
  <c r="D1153" i="21" a="1"/>
  <c r="D1153" i="21" s="1"/>
  <c r="D1154" i="21" a="1"/>
  <c r="D1154" i="21" s="1"/>
  <c r="D1155" i="21" a="1"/>
  <c r="D1155" i="21" s="1"/>
  <c r="D1156" i="21" a="1"/>
  <c r="D1156" i="21" s="1"/>
  <c r="D1157" i="21" a="1"/>
  <c r="D1157" i="21" s="1"/>
  <c r="D1158" i="21" a="1"/>
  <c r="D1158" i="21" s="1"/>
  <c r="D1159" i="21" a="1"/>
  <c r="D1159" i="21" s="1"/>
  <c r="D1160" i="21" a="1"/>
  <c r="D1160" i="21" s="1"/>
  <c r="D1161" i="21" a="1"/>
  <c r="D1161" i="21" s="1"/>
  <c r="D1162" i="21" a="1"/>
  <c r="D1162" i="21" s="1"/>
  <c r="D1163" i="21" a="1"/>
  <c r="D1163" i="21" s="1"/>
  <c r="D1164" i="21" a="1"/>
  <c r="D1164" i="21" s="1"/>
  <c r="D1165" i="21" a="1"/>
  <c r="D1165" i="21" s="1"/>
  <c r="D1166" i="21" a="1"/>
  <c r="D1166" i="21" s="1"/>
  <c r="D1167" i="21" a="1"/>
  <c r="D1167" i="21" s="1"/>
  <c r="D1168" i="21" a="1"/>
  <c r="D1168" i="21" s="1"/>
  <c r="D1169" i="21" a="1"/>
  <c r="D1169" i="21" s="1"/>
  <c r="D1170" i="21" a="1"/>
  <c r="D1170" i="21" s="1"/>
  <c r="D1171" i="21" a="1"/>
  <c r="D1171" i="21" s="1"/>
  <c r="D1172" i="21" a="1"/>
  <c r="D1172" i="21" s="1"/>
  <c r="D1173" i="21" a="1"/>
  <c r="D1173" i="21" s="1"/>
  <c r="D1174" i="21" a="1"/>
  <c r="D1174" i="21" s="1"/>
  <c r="D1175" i="21" a="1"/>
  <c r="D1175" i="21" s="1"/>
  <c r="D1176" i="21" a="1"/>
  <c r="D1176" i="21" s="1"/>
  <c r="D1177" i="21" a="1"/>
  <c r="D1177" i="21" s="1"/>
  <c r="D1178" i="21" a="1"/>
  <c r="D1178" i="21" s="1"/>
  <c r="D1179" i="21" a="1"/>
  <c r="D1179" i="21" s="1"/>
  <c r="D1180" i="21" a="1"/>
  <c r="D1180" i="21" s="1"/>
  <c r="D1181" i="21" a="1"/>
  <c r="D1181" i="21" s="1"/>
  <c r="D1182" i="21" a="1"/>
  <c r="D1182" i="21" s="1"/>
  <c r="D1183" i="21" a="1"/>
  <c r="D1183" i="21" s="1"/>
  <c r="D1184" i="21" a="1"/>
  <c r="D1184" i="21" s="1"/>
  <c r="D1185" i="21" a="1"/>
  <c r="D1185" i="21" s="1"/>
  <c r="D1186" i="21" a="1"/>
  <c r="D1186" i="21" s="1"/>
  <c r="D1187" i="21" a="1"/>
  <c r="D1187" i="21" s="1"/>
  <c r="D1188" i="21" a="1"/>
  <c r="D1188" i="21" s="1"/>
  <c r="D1189" i="21" a="1"/>
  <c r="D1189" i="21" s="1"/>
  <c r="D1190" i="21" a="1"/>
  <c r="D1190" i="21" s="1"/>
  <c r="D1191" i="21" a="1"/>
  <c r="D1191" i="21" s="1"/>
  <c r="D1192" i="21" a="1"/>
  <c r="D1192" i="21" s="1"/>
  <c r="D1193" i="21" a="1"/>
  <c r="D1193" i="21" s="1"/>
  <c r="D1194" i="21" a="1"/>
  <c r="D1194" i="21" s="1"/>
  <c r="D1195" i="21" a="1"/>
  <c r="D1195" i="21" s="1"/>
  <c r="D1196" i="21" a="1"/>
  <c r="D1196" i="21" s="1"/>
  <c r="D1197" i="21" a="1"/>
  <c r="D1197" i="21" s="1"/>
  <c r="D1198" i="21" a="1"/>
  <c r="D1198" i="21" s="1"/>
  <c r="D1199" i="21" a="1"/>
  <c r="D1199" i="21" s="1"/>
  <c r="D1200" i="21" a="1"/>
  <c r="D1200" i="21" s="1"/>
  <c r="D1201" i="21" a="1"/>
  <c r="D1201" i="21" s="1"/>
  <c r="D1202" i="21" a="1"/>
  <c r="D1202" i="21" s="1"/>
  <c r="D1203" i="21" a="1"/>
  <c r="D1203" i="21" s="1"/>
  <c r="D1204" i="21" a="1"/>
  <c r="D1204" i="21" s="1"/>
  <c r="D1205" i="21" a="1"/>
  <c r="D1205" i="21" s="1"/>
  <c r="D1206" i="21" a="1"/>
  <c r="D1206" i="21" s="1"/>
  <c r="D1207" i="21" a="1"/>
  <c r="D1207" i="21" s="1"/>
  <c r="D1208" i="21" a="1"/>
  <c r="D1208" i="21" s="1"/>
  <c r="D1209" i="21" a="1"/>
  <c r="D1209" i="21" s="1"/>
  <c r="D1210" i="21" a="1"/>
  <c r="D1210" i="21" s="1"/>
  <c r="D1211" i="21" a="1"/>
  <c r="D1211" i="21" s="1"/>
  <c r="D1212" i="21" a="1"/>
  <c r="D1212" i="21" s="1"/>
  <c r="D1213" i="21" a="1"/>
  <c r="D1213" i="21" s="1"/>
  <c r="D1214" i="21" a="1"/>
  <c r="D1214" i="21" s="1"/>
  <c r="D1215" i="21" a="1"/>
  <c r="D1215" i="21" s="1"/>
  <c r="D1216" i="21" a="1"/>
  <c r="D1216" i="21" s="1"/>
  <c r="D1217" i="21" a="1"/>
  <c r="D1217" i="21" s="1"/>
  <c r="D1218" i="21" a="1"/>
  <c r="D1218" i="21" s="1"/>
  <c r="D1219" i="21" a="1"/>
  <c r="D1219" i="21" s="1"/>
  <c r="D1220" i="21" a="1"/>
  <c r="D1220" i="21" s="1"/>
  <c r="D1221" i="21" a="1"/>
  <c r="D1221" i="21" s="1"/>
  <c r="D1222" i="21" a="1"/>
  <c r="D1222" i="21" s="1"/>
  <c r="D1223" i="21" a="1"/>
  <c r="D1223" i="21" s="1"/>
  <c r="D1224" i="21" a="1"/>
  <c r="D1224" i="21" s="1"/>
  <c r="D1225" i="21" a="1"/>
  <c r="D1225" i="21" s="1"/>
  <c r="D1226" i="21" a="1"/>
  <c r="D1226" i="21" s="1"/>
  <c r="D1227" i="21" a="1"/>
  <c r="D1227" i="21" s="1"/>
  <c r="D1228" i="21" a="1"/>
  <c r="D1228" i="21" s="1"/>
  <c r="D1229" i="21" a="1"/>
  <c r="D1229" i="21" s="1"/>
  <c r="D1230" i="21" a="1"/>
  <c r="D1230" i="21" s="1"/>
  <c r="D1231" i="21" a="1"/>
  <c r="D1231" i="21" s="1"/>
  <c r="D1232" i="21" a="1"/>
  <c r="D1232" i="21" s="1"/>
  <c r="D1233" i="21" a="1"/>
  <c r="D1233" i="21" s="1"/>
  <c r="D1234" i="21" a="1"/>
  <c r="D1234" i="21" s="1"/>
  <c r="D1235" i="21" a="1"/>
  <c r="D1235" i="21" s="1"/>
  <c r="D1236" i="21" a="1"/>
  <c r="D1236" i="21" s="1"/>
  <c r="D1237" i="21" a="1"/>
  <c r="D1237" i="21" s="1"/>
  <c r="D1238" i="21" a="1"/>
  <c r="D1238" i="21" s="1"/>
  <c r="D1239" i="21" a="1"/>
  <c r="D1239" i="21" s="1"/>
  <c r="D1240" i="21" a="1"/>
  <c r="D1240" i="21" s="1"/>
  <c r="D1241" i="21" a="1"/>
  <c r="D1241" i="21" s="1"/>
  <c r="D1242" i="21" a="1"/>
  <c r="D1242" i="21" s="1"/>
  <c r="D1243" i="21" a="1"/>
  <c r="D1243" i="21" s="1"/>
  <c r="D1244" i="21" a="1"/>
  <c r="D1244" i="21" s="1"/>
  <c r="D1245" i="21" a="1"/>
  <c r="D1245" i="21" s="1"/>
  <c r="D1246" i="21" a="1"/>
  <c r="D1246" i="21" s="1"/>
  <c r="D1247" i="21" a="1"/>
  <c r="D1247" i="21" s="1"/>
  <c r="D1248" i="21" a="1"/>
  <c r="D1248" i="21" s="1"/>
  <c r="D1249" i="21" a="1"/>
  <c r="D1249" i="21" s="1"/>
  <c r="D1250" i="21" a="1"/>
  <c r="D1250" i="21" s="1"/>
  <c r="D1251" i="21" a="1"/>
  <c r="D1251" i="21" s="1"/>
  <c r="D1252" i="21" a="1"/>
  <c r="D1252" i="21" s="1"/>
  <c r="D1253" i="21" a="1"/>
  <c r="D1253" i="21" s="1"/>
  <c r="D1254" i="21" a="1"/>
  <c r="D1254" i="21" s="1"/>
  <c r="D1255" i="21" a="1"/>
  <c r="D1255" i="21" s="1"/>
  <c r="D1256" i="21" a="1"/>
  <c r="D1256" i="21" s="1"/>
  <c r="D1257" i="21" a="1"/>
  <c r="D1257" i="21" s="1"/>
  <c r="D1258" i="21" a="1"/>
  <c r="D1258" i="21" s="1"/>
  <c r="D1259" i="21" a="1"/>
  <c r="D1259" i="21" s="1"/>
  <c r="D1260" i="21" a="1"/>
  <c r="D1260" i="21" s="1"/>
  <c r="D1261" i="21" a="1"/>
  <c r="D1261" i="21" s="1"/>
  <c r="D1262" i="21" a="1"/>
  <c r="D1262" i="21" s="1"/>
  <c r="D1263" i="21" a="1"/>
  <c r="D1263" i="21" s="1"/>
  <c r="D1264" i="21" a="1"/>
  <c r="D1264" i="21" s="1"/>
  <c r="D1265" i="21" a="1"/>
  <c r="D1265" i="21" s="1"/>
  <c r="D1266" i="21" a="1"/>
  <c r="D1266" i="21" s="1"/>
  <c r="D1267" i="21" a="1"/>
  <c r="D1267" i="21" s="1"/>
  <c r="D1268" i="21" a="1"/>
  <c r="D1268" i="21" s="1"/>
  <c r="D1269" i="21" a="1"/>
  <c r="D1269" i="21" s="1"/>
  <c r="D1270" i="21" a="1"/>
  <c r="D1270" i="21" s="1"/>
  <c r="D1271" i="21" a="1"/>
  <c r="D1271" i="21" s="1"/>
  <c r="D1272" i="21" a="1"/>
  <c r="D1272" i="21" s="1"/>
  <c r="D1273" i="21" a="1"/>
  <c r="D1273" i="21" s="1"/>
  <c r="D1274" i="21" a="1"/>
  <c r="D1274" i="21" s="1"/>
  <c r="D1275" i="21" a="1"/>
  <c r="D1275" i="21" s="1"/>
  <c r="D1276" i="21" a="1"/>
  <c r="D1276" i="21" s="1"/>
  <c r="D1277" i="21" a="1"/>
  <c r="D1277" i="21" s="1"/>
  <c r="D1278" i="21" a="1"/>
  <c r="D1278" i="21" s="1"/>
  <c r="D1279" i="21" a="1"/>
  <c r="D1279" i="21" s="1"/>
  <c r="D1280" i="21" a="1"/>
  <c r="D1280" i="21" s="1"/>
  <c r="D1281" i="21" a="1"/>
  <c r="D1281" i="21" s="1"/>
  <c r="D1282" i="21" a="1"/>
  <c r="D1282" i="21" s="1"/>
  <c r="D1283" i="21" a="1"/>
  <c r="D1283" i="21" s="1"/>
  <c r="D1284" i="21" a="1"/>
  <c r="D1284" i="21" s="1"/>
  <c r="D1285" i="21" a="1"/>
  <c r="D1285" i="21" s="1"/>
  <c r="D1286" i="21" a="1"/>
  <c r="D1286" i="21" s="1"/>
  <c r="D1287" i="21" a="1"/>
  <c r="D1287" i="21" s="1"/>
  <c r="D1288" i="21" a="1"/>
  <c r="D1288" i="21" s="1"/>
  <c r="D1289" i="21" a="1"/>
  <c r="D1289" i="21" s="1"/>
  <c r="D1290" i="21" a="1"/>
  <c r="D1290" i="21" s="1"/>
  <c r="D1291" i="21" a="1"/>
  <c r="D1291" i="21" s="1"/>
  <c r="D1292" i="21" a="1"/>
  <c r="D1292" i="21" s="1"/>
  <c r="D1293" i="21" a="1"/>
  <c r="D1293" i="21" s="1"/>
  <c r="D1294" i="21" a="1"/>
  <c r="D1294" i="21" s="1"/>
  <c r="D1295" i="21" a="1"/>
  <c r="D1295" i="21" s="1"/>
  <c r="D1296" i="21" a="1"/>
  <c r="D1296" i="21" s="1"/>
  <c r="D1297" i="21" a="1"/>
  <c r="D1297" i="21" s="1"/>
  <c r="D1298" i="21" a="1"/>
  <c r="D1298" i="21" s="1"/>
  <c r="D1299" i="21" a="1"/>
  <c r="D1299" i="21" s="1"/>
  <c r="D1300" i="21" a="1"/>
  <c r="D1300" i="21" s="1"/>
  <c r="D1301" i="21" a="1"/>
  <c r="D1301" i="21" s="1"/>
  <c r="D1302" i="21" a="1"/>
  <c r="D1302" i="21" s="1"/>
  <c r="D1303" i="21" a="1"/>
  <c r="D1303" i="21" s="1"/>
  <c r="D1304" i="21" a="1"/>
  <c r="D1304" i="21" s="1"/>
  <c r="D1305" i="21" a="1"/>
  <c r="D1305" i="21" s="1"/>
  <c r="D1306" i="21" a="1"/>
  <c r="D1306" i="21" s="1"/>
  <c r="D1307" i="21" a="1"/>
  <c r="D1307" i="21" s="1"/>
  <c r="D1308" i="21" a="1"/>
  <c r="D1308" i="21" s="1"/>
  <c r="D1309" i="21" a="1"/>
  <c r="D1309" i="21" s="1"/>
  <c r="D1310" i="21" a="1"/>
  <c r="D1310" i="21" s="1"/>
  <c r="D1311" i="21" a="1"/>
  <c r="D1311" i="21" s="1"/>
  <c r="D1312" i="21" a="1"/>
  <c r="D1312" i="21" s="1"/>
  <c r="D1313" i="21" a="1"/>
  <c r="D1313" i="21" s="1"/>
  <c r="D1314" i="21" a="1"/>
  <c r="D1314" i="21" s="1"/>
  <c r="D1315" i="21" a="1"/>
  <c r="D1315" i="21" s="1"/>
  <c r="D1316" i="21" a="1"/>
  <c r="D1316" i="21" s="1"/>
  <c r="D1317" i="21" a="1"/>
  <c r="D1317" i="21" s="1"/>
  <c r="D1318" i="21" a="1"/>
  <c r="D1318" i="21" s="1"/>
  <c r="D1319" i="21" a="1"/>
  <c r="D1319" i="21" s="1"/>
  <c r="D1320" i="21" a="1"/>
  <c r="D1320" i="21" s="1"/>
  <c r="D1321" i="21" a="1"/>
  <c r="D1321" i="21" s="1"/>
  <c r="D1322" i="21" a="1"/>
  <c r="D1322" i="21" s="1"/>
  <c r="D1323" i="21" a="1"/>
  <c r="D1323" i="21" s="1"/>
  <c r="D1324" i="21" a="1"/>
  <c r="D1324" i="21" s="1"/>
  <c r="D1325" i="21" a="1"/>
  <c r="D1325" i="21" s="1"/>
  <c r="D1326" i="21" a="1"/>
  <c r="D1326" i="21" s="1"/>
  <c r="D1327" i="21" a="1"/>
  <c r="D1327" i="21" s="1"/>
  <c r="D1328" i="21" a="1"/>
  <c r="D1328" i="21" s="1"/>
  <c r="D1329" i="21" a="1"/>
  <c r="D1329" i="21" s="1"/>
  <c r="D1330" i="21" a="1"/>
  <c r="D1330" i="21" s="1"/>
  <c r="D1331" i="21" a="1"/>
  <c r="D1331" i="21" s="1"/>
  <c r="D1332" i="21" a="1"/>
  <c r="D1332" i="21" s="1"/>
  <c r="D1333" i="21" a="1"/>
  <c r="D1333" i="21" s="1"/>
  <c r="D1334" i="21" a="1"/>
  <c r="D1334" i="21" s="1"/>
  <c r="D1335" i="21" a="1"/>
  <c r="D1335" i="21" s="1"/>
  <c r="D1336" i="21" a="1"/>
  <c r="D1336" i="21" s="1"/>
  <c r="D1337" i="21" a="1"/>
  <c r="D1337" i="21" s="1"/>
  <c r="D1338" i="21" a="1"/>
  <c r="D1338" i="21" s="1"/>
  <c r="D1339" i="21" a="1"/>
  <c r="D1339" i="21" s="1"/>
  <c r="D1340" i="21" a="1"/>
  <c r="D1340" i="21" s="1"/>
  <c r="D1341" i="21" a="1"/>
  <c r="D1341" i="21" s="1"/>
  <c r="D1342" i="21" a="1"/>
  <c r="D1342" i="21" s="1"/>
  <c r="D1343" i="21" a="1"/>
  <c r="D1343" i="21" s="1"/>
  <c r="D1344" i="21" a="1"/>
  <c r="D1344" i="21" s="1"/>
  <c r="D1345" i="21" a="1"/>
  <c r="D1345" i="21" s="1"/>
  <c r="D1346" i="21" a="1"/>
  <c r="D1346" i="21" s="1"/>
  <c r="D1347" i="21" a="1"/>
  <c r="D1347" i="21" s="1"/>
  <c r="D1348" i="21" a="1"/>
  <c r="D1348" i="21" s="1"/>
  <c r="D1349" i="21" a="1"/>
  <c r="D1349" i="21" s="1"/>
  <c r="D1350" i="21" a="1"/>
  <c r="D1350" i="21" s="1"/>
  <c r="D1351" i="21" a="1"/>
  <c r="D1351" i="21" s="1"/>
  <c r="D1352" i="21" a="1"/>
  <c r="D1352" i="21" s="1"/>
  <c r="D1353" i="21" a="1"/>
  <c r="D1353" i="21" s="1"/>
  <c r="D1354" i="21" a="1"/>
  <c r="D1354" i="21" s="1"/>
  <c r="D1355" i="21" a="1"/>
  <c r="D1355" i="21" s="1"/>
  <c r="D1356" i="21" a="1"/>
  <c r="D1356" i="21" s="1"/>
  <c r="D1357" i="21" a="1"/>
  <c r="D1357" i="21" s="1"/>
  <c r="D1358" i="21" a="1"/>
  <c r="D1358" i="21" s="1"/>
  <c r="D1359" i="21" a="1"/>
  <c r="D1359" i="21" s="1"/>
  <c r="D1360" i="21" a="1"/>
  <c r="D1360" i="21" s="1"/>
  <c r="D1361" i="21" a="1"/>
  <c r="D1361" i="21" s="1"/>
  <c r="D1362" i="21" a="1"/>
  <c r="D1362" i="21" s="1"/>
  <c r="D1363" i="21" a="1"/>
  <c r="D1363" i="21" s="1"/>
  <c r="D1364" i="21" a="1"/>
  <c r="D1364" i="21" s="1"/>
  <c r="D1365" i="21" a="1"/>
  <c r="D1365" i="21" s="1"/>
  <c r="D1366" i="21" a="1"/>
  <c r="D1366" i="21" s="1"/>
  <c r="D1367" i="21" a="1"/>
  <c r="D1367" i="21" s="1"/>
  <c r="D1368" i="21" a="1"/>
  <c r="D1368" i="21" s="1"/>
  <c r="D1369" i="21" a="1"/>
  <c r="D1369" i="21" s="1"/>
  <c r="D1370" i="21" a="1"/>
  <c r="D1370" i="21" s="1"/>
  <c r="D1371" i="21" a="1"/>
  <c r="D1371" i="21" s="1"/>
  <c r="D1372" i="21" a="1"/>
  <c r="D1372" i="21" s="1"/>
  <c r="D1373" i="21" a="1"/>
  <c r="D1373" i="21" s="1"/>
  <c r="D1374" i="21" a="1"/>
  <c r="D1374" i="21" s="1"/>
  <c r="D1375" i="21" a="1"/>
  <c r="D1375" i="21" s="1"/>
  <c r="D1376" i="21" a="1"/>
  <c r="D1376" i="21" s="1"/>
  <c r="D1377" i="21" a="1"/>
  <c r="D1377" i="21" s="1"/>
  <c r="D1378" i="21" a="1"/>
  <c r="D1378" i="21" s="1"/>
  <c r="D1379" i="21" a="1"/>
  <c r="D1379" i="21" s="1"/>
  <c r="D1380" i="21" a="1"/>
  <c r="D1380" i="21" s="1"/>
  <c r="D1381" i="21" a="1"/>
  <c r="D1381" i="21" s="1"/>
  <c r="D1382" i="21" a="1"/>
  <c r="D1382" i="21" s="1"/>
  <c r="D1383" i="21" a="1"/>
  <c r="D1383" i="21" s="1"/>
  <c r="D1384" i="21" a="1"/>
  <c r="D1384" i="21" s="1"/>
  <c r="D1385" i="21" a="1"/>
  <c r="D1385" i="21" s="1"/>
  <c r="D1386" i="21" a="1"/>
  <c r="D1386" i="21" s="1"/>
  <c r="D1387" i="21" a="1"/>
  <c r="D1387" i="21" s="1"/>
  <c r="D1388" i="21" a="1"/>
  <c r="D1388" i="21" s="1"/>
  <c r="D1389" i="21" a="1"/>
  <c r="D1389" i="21" s="1"/>
  <c r="D1390" i="21" a="1"/>
  <c r="D1390" i="21" s="1"/>
  <c r="D1391" i="21" a="1"/>
  <c r="D1391" i="21" s="1"/>
  <c r="D1392" i="21" a="1"/>
  <c r="D1392" i="21" s="1"/>
  <c r="D1393" i="21" a="1"/>
  <c r="D1393" i="21" s="1"/>
  <c r="D1394" i="21" a="1"/>
  <c r="D1394" i="21" s="1"/>
  <c r="D1395" i="21" a="1"/>
  <c r="D1395" i="21" s="1"/>
  <c r="D1396" i="21" a="1"/>
  <c r="D1396" i="21" s="1"/>
  <c r="D1397" i="21" a="1"/>
  <c r="D1397" i="21" s="1"/>
  <c r="D1398" i="21" a="1"/>
  <c r="D1398" i="21" s="1"/>
  <c r="D1399" i="21" a="1"/>
  <c r="D1399" i="21" s="1"/>
  <c r="D1400" i="21" a="1"/>
  <c r="D1400" i="21" s="1"/>
  <c r="D1401" i="21" a="1"/>
  <c r="D1401" i="21" s="1"/>
  <c r="D1402" i="21" a="1"/>
  <c r="D1402" i="21" s="1"/>
  <c r="D1403" i="21" a="1"/>
  <c r="D1403" i="21" s="1"/>
  <c r="D1404" i="21" a="1"/>
  <c r="D1404" i="21" s="1"/>
  <c r="D1405" i="21" a="1"/>
  <c r="D1405" i="21" s="1"/>
  <c r="D1406" i="21" a="1"/>
  <c r="D1406" i="21" s="1"/>
  <c r="D1407" i="21" a="1"/>
  <c r="D1407" i="21" s="1"/>
  <c r="D1408" i="21" a="1"/>
  <c r="D1408" i="21" s="1"/>
  <c r="D1409" i="21" a="1"/>
  <c r="D1409" i="21" s="1"/>
  <c r="D1410" i="21" a="1"/>
  <c r="D1410" i="21" s="1"/>
  <c r="D1411" i="21" a="1"/>
  <c r="D1411" i="21" s="1"/>
  <c r="D1412" i="21" a="1"/>
  <c r="D1412" i="21" s="1"/>
  <c r="D1413" i="21" a="1"/>
  <c r="D1413" i="21" s="1"/>
  <c r="D1414" i="21" a="1"/>
  <c r="D1414" i="21" s="1"/>
  <c r="D1415" i="21" a="1"/>
  <c r="D1415" i="21" s="1"/>
  <c r="D1416" i="21" a="1"/>
  <c r="D1416" i="21" s="1"/>
  <c r="D1417" i="21" a="1"/>
  <c r="D1417" i="21" s="1"/>
  <c r="D1418" i="21" a="1"/>
  <c r="D1418" i="21" s="1"/>
  <c r="D1419" i="21" a="1"/>
  <c r="D1419" i="21" s="1"/>
  <c r="D1420" i="21" a="1"/>
  <c r="D1420" i="21" s="1"/>
  <c r="D1421" i="21" a="1"/>
  <c r="D1421" i="21" s="1"/>
  <c r="D1422" i="21" a="1"/>
  <c r="D1422" i="21" s="1"/>
  <c r="D1423" i="21" a="1"/>
  <c r="D1423" i="21" s="1"/>
  <c r="D1424" i="21" a="1"/>
  <c r="D1424" i="21" s="1"/>
  <c r="D1425" i="21" a="1"/>
  <c r="D1425" i="21" s="1"/>
  <c r="D1426" i="21" a="1"/>
  <c r="D1426" i="21" s="1"/>
  <c r="D1427" i="21" a="1"/>
  <c r="D1427" i="21" s="1"/>
  <c r="D1428" i="21" a="1"/>
  <c r="D1428" i="21" s="1"/>
  <c r="D1429" i="21" a="1"/>
  <c r="D1429" i="21" s="1"/>
  <c r="D1430" i="21" a="1"/>
  <c r="D1430" i="21" s="1"/>
  <c r="D1431" i="21" a="1"/>
  <c r="D1431" i="21" s="1"/>
  <c r="D1432" i="21" a="1"/>
  <c r="D1432" i="21" s="1"/>
  <c r="D1433" i="21" a="1"/>
  <c r="D1433" i="21" s="1"/>
  <c r="D1434" i="21" a="1"/>
  <c r="D1434" i="21" s="1"/>
  <c r="D1435" i="21" a="1"/>
  <c r="D1435" i="21" s="1"/>
  <c r="D1436" i="21" a="1"/>
  <c r="D1436" i="21" s="1"/>
  <c r="D1437" i="21" a="1"/>
  <c r="D1437" i="21" s="1"/>
  <c r="D1438" i="21" a="1"/>
  <c r="D1438" i="21" s="1"/>
  <c r="D1439" i="21" a="1"/>
  <c r="D1439" i="21" s="1"/>
  <c r="D1440" i="21" a="1"/>
  <c r="D1440" i="21" s="1"/>
  <c r="D1441" i="21" a="1"/>
  <c r="D1441" i="21" s="1"/>
  <c r="D1442" i="21" a="1"/>
  <c r="D1442" i="21" s="1"/>
  <c r="D1443" i="21" a="1"/>
  <c r="D1443" i="21" s="1"/>
  <c r="D1444" i="21" a="1"/>
  <c r="D1444" i="21" s="1"/>
  <c r="D1445" i="21" a="1"/>
  <c r="D1445" i="21" s="1"/>
  <c r="D1446" i="21" a="1"/>
  <c r="D1446" i="21" s="1"/>
  <c r="D1447" i="21" a="1"/>
  <c r="D1447" i="21" s="1"/>
  <c r="D1448" i="21" a="1"/>
  <c r="D1448" i="21" s="1"/>
  <c r="D1449" i="21" a="1"/>
  <c r="D1449" i="21" s="1"/>
  <c r="D1450" i="21" a="1"/>
  <c r="D1450" i="21" s="1"/>
  <c r="D1451" i="21" a="1"/>
  <c r="D1451" i="21" s="1"/>
  <c r="D1452" i="21" a="1"/>
  <c r="D1452" i="21" s="1"/>
  <c r="D1453" i="21" a="1"/>
  <c r="D1453" i="21" s="1"/>
  <c r="D1454" i="21" a="1"/>
  <c r="D1454" i="21" s="1"/>
  <c r="D1455" i="21" a="1"/>
  <c r="D1455" i="21" s="1"/>
  <c r="D1456" i="21" a="1"/>
  <c r="D1456" i="21" s="1"/>
  <c r="D1457" i="21" a="1"/>
  <c r="D1457" i="21" s="1"/>
  <c r="D1458" i="21" a="1"/>
  <c r="D1458" i="21" s="1"/>
  <c r="D1459" i="21" a="1"/>
  <c r="D1459" i="21" s="1"/>
  <c r="D1460" i="21" a="1"/>
  <c r="D1460" i="21" s="1"/>
  <c r="D1461" i="21" a="1"/>
  <c r="D1461" i="21" s="1"/>
  <c r="D1462" i="21" a="1"/>
  <c r="D1462" i="21" s="1"/>
  <c r="D1463" i="21" a="1"/>
  <c r="D1463" i="21" s="1"/>
  <c r="D1464" i="21" a="1"/>
  <c r="D1464" i="21" s="1"/>
  <c r="D1465" i="21" a="1"/>
  <c r="D1465" i="21" s="1"/>
  <c r="D1466" i="21" a="1"/>
  <c r="D1466" i="21" s="1"/>
  <c r="D1467" i="21" a="1"/>
  <c r="D1467" i="21" s="1"/>
  <c r="D1468" i="21" a="1"/>
  <c r="D1468" i="21" s="1"/>
  <c r="D1469" i="21" a="1"/>
  <c r="D1469" i="21" s="1"/>
  <c r="D1470" i="21" a="1"/>
  <c r="D1470" i="21" s="1"/>
  <c r="D1471" i="21" a="1"/>
  <c r="D1471" i="21" s="1"/>
  <c r="D1472" i="21" a="1"/>
  <c r="D1472" i="21" s="1"/>
  <c r="D1473" i="21" a="1"/>
  <c r="D1473" i="21" s="1"/>
  <c r="D1474" i="21" a="1"/>
  <c r="D1474" i="21" s="1"/>
  <c r="D1475" i="21" a="1"/>
  <c r="D1475" i="21" s="1"/>
  <c r="D1476" i="21" a="1"/>
  <c r="D1476" i="21" s="1"/>
  <c r="D1477" i="21" a="1"/>
  <c r="D1477" i="21" s="1"/>
  <c r="D1478" i="21" a="1"/>
  <c r="D1478" i="21" s="1"/>
  <c r="D1479" i="21" a="1"/>
  <c r="D1479" i="21" s="1"/>
  <c r="D1480" i="21" a="1"/>
  <c r="D1480" i="21" s="1"/>
  <c r="D1481" i="21" a="1"/>
  <c r="D1481" i="21" s="1"/>
  <c r="D1482" i="21" a="1"/>
  <c r="D1482" i="21" s="1"/>
  <c r="D1483" i="21" a="1"/>
  <c r="D1483" i="21" s="1"/>
  <c r="D1484" i="21" a="1"/>
  <c r="D1484" i="21" s="1"/>
  <c r="D1485" i="21" a="1"/>
  <c r="D1485" i="21" s="1"/>
  <c r="D1486" i="21" a="1"/>
  <c r="D1486" i="21" s="1"/>
  <c r="D1487" i="21" a="1"/>
  <c r="D1487" i="21" s="1"/>
  <c r="D1488" i="21" a="1"/>
  <c r="D1488" i="21" s="1"/>
  <c r="D1489" i="21" a="1"/>
  <c r="D1489" i="21" s="1"/>
  <c r="D1490" i="21" a="1"/>
  <c r="D1490" i="21" s="1"/>
  <c r="D1491" i="21" a="1"/>
  <c r="D1491" i="21" s="1"/>
  <c r="D1492" i="21" a="1"/>
  <c r="D1492" i="21" s="1"/>
  <c r="D1493" i="21" a="1"/>
  <c r="D1493" i="21" s="1"/>
  <c r="D1494" i="21" a="1"/>
  <c r="D1494" i="21" s="1"/>
  <c r="D1495" i="21" a="1"/>
  <c r="D1495" i="21" s="1"/>
  <c r="D1496" i="21" a="1"/>
  <c r="D1496" i="21" s="1"/>
  <c r="D1497" i="21" a="1"/>
  <c r="D1497" i="21" s="1"/>
  <c r="D1498" i="21" a="1"/>
  <c r="D1498" i="21" s="1"/>
  <c r="D1499" i="21" a="1"/>
  <c r="D1499" i="21" s="1"/>
  <c r="D1500" i="21" a="1"/>
  <c r="D1500" i="21" s="1"/>
  <c r="D1501" i="21" a="1"/>
  <c r="D1501" i="21" s="1"/>
  <c r="D1502" i="21" a="1"/>
  <c r="D1502" i="21" s="1"/>
  <c r="D1503" i="21" a="1"/>
  <c r="D1503" i="21" s="1"/>
  <c r="D1504" i="21" a="1"/>
  <c r="D1504" i="21" s="1"/>
  <c r="D1505" i="21" a="1"/>
  <c r="D1505" i="21" s="1"/>
  <c r="D1506" i="21" a="1"/>
  <c r="D1506" i="21" s="1"/>
  <c r="D1507" i="21" a="1"/>
  <c r="D1507" i="21" s="1"/>
  <c r="D1508" i="21" a="1"/>
  <c r="D1508" i="21" s="1"/>
  <c r="D1509" i="21" a="1"/>
  <c r="D1509" i="21" s="1"/>
  <c r="D1510" i="21" a="1"/>
  <c r="D1510" i="21" s="1"/>
  <c r="D1511" i="21" a="1"/>
  <c r="D1511" i="21" s="1"/>
  <c r="D1512" i="21" a="1"/>
  <c r="D1512" i="21" s="1"/>
  <c r="D1513" i="21" a="1"/>
  <c r="D1513" i="21" s="1"/>
  <c r="D1514" i="21" a="1"/>
  <c r="D1514" i="21" s="1"/>
  <c r="D1515" i="21" a="1"/>
  <c r="D1515" i="21" s="1"/>
  <c r="D1516" i="21" a="1"/>
  <c r="D1516" i="21" s="1"/>
  <c r="D1517" i="21" a="1"/>
  <c r="D1517" i="21" s="1"/>
  <c r="D1518" i="21" a="1"/>
  <c r="D1518" i="21" s="1"/>
  <c r="D1519" i="21" a="1"/>
  <c r="D1519" i="21" s="1"/>
  <c r="D1520" i="21" a="1"/>
  <c r="D1520" i="21" s="1"/>
  <c r="D1521" i="21" a="1"/>
  <c r="D1521" i="21" s="1"/>
  <c r="D1522" i="21" a="1"/>
  <c r="D1522" i="21" s="1"/>
  <c r="D1523" i="21" a="1"/>
  <c r="D1523" i="21" s="1"/>
  <c r="D1524" i="21" a="1"/>
  <c r="D1524" i="21" s="1"/>
  <c r="D1525" i="21" a="1"/>
  <c r="D1525" i="21" s="1"/>
  <c r="D1526" i="21" a="1"/>
  <c r="D1526" i="21" s="1"/>
  <c r="D1527" i="21" a="1"/>
  <c r="D1527" i="21" s="1"/>
  <c r="D1528" i="21" a="1"/>
  <c r="D1528" i="21" s="1"/>
  <c r="D1529" i="21" a="1"/>
  <c r="D1529" i="21" s="1"/>
  <c r="D1530" i="21" a="1"/>
  <c r="D1530" i="21" s="1"/>
  <c r="D1531" i="21" a="1"/>
  <c r="D1531" i="21" s="1"/>
  <c r="D1532" i="21" a="1"/>
  <c r="D1532" i="21" s="1"/>
  <c r="D1533" i="21" a="1"/>
  <c r="D1533" i="21" s="1"/>
  <c r="D1534" i="21" a="1"/>
  <c r="D1534" i="21" s="1"/>
  <c r="D1535" i="21" a="1"/>
  <c r="D1535" i="21" s="1"/>
  <c r="D1536" i="21" a="1"/>
  <c r="D1536" i="21" s="1"/>
  <c r="D1537" i="21" a="1"/>
  <c r="D1537" i="21" s="1"/>
  <c r="D1538" i="21" a="1"/>
  <c r="D1538" i="21" s="1"/>
  <c r="D1539" i="21" a="1"/>
  <c r="D1539" i="21" s="1"/>
  <c r="D1540" i="21" a="1"/>
  <c r="D1540" i="21" s="1"/>
  <c r="D1541" i="21" a="1"/>
  <c r="D1541" i="21" s="1"/>
  <c r="D1542" i="21" a="1"/>
  <c r="D1542" i="21" s="1"/>
  <c r="D1543" i="21" a="1"/>
  <c r="D1543" i="21" s="1"/>
  <c r="D1544" i="21" a="1"/>
  <c r="D1544" i="21" s="1"/>
  <c r="D1545" i="21" a="1"/>
  <c r="D1545" i="21" s="1"/>
  <c r="D1546" i="21" a="1"/>
  <c r="D1546" i="21" s="1"/>
  <c r="D1547" i="21" a="1"/>
  <c r="D1547" i="21" s="1"/>
  <c r="D1548" i="21" a="1"/>
  <c r="D1548" i="21" s="1"/>
  <c r="D1549" i="21" a="1"/>
  <c r="D1549" i="21" s="1"/>
  <c r="D1550" i="21" a="1"/>
  <c r="D1550" i="21" s="1"/>
  <c r="D1551" i="21" a="1"/>
  <c r="D1551" i="21" s="1"/>
  <c r="D1552" i="21" a="1"/>
  <c r="D1552" i="21" s="1"/>
  <c r="D1553" i="21" a="1"/>
  <c r="D1553" i="21" s="1"/>
  <c r="D1554" i="21" a="1"/>
  <c r="D1554" i="21" s="1"/>
  <c r="D1555" i="21" a="1"/>
  <c r="D1555" i="21" s="1"/>
  <c r="D1556" i="21" a="1"/>
  <c r="D1556" i="21" s="1"/>
  <c r="D1557" i="21" a="1"/>
  <c r="D1557" i="21" s="1"/>
  <c r="D1558" i="21" a="1"/>
  <c r="D1558" i="21" s="1"/>
  <c r="D1559" i="21" a="1"/>
  <c r="D1559" i="21" s="1"/>
  <c r="D1560" i="21" a="1"/>
  <c r="D1560" i="21" s="1"/>
  <c r="D1561" i="21" a="1"/>
  <c r="D1561" i="21" s="1"/>
  <c r="D1562" i="21" a="1"/>
  <c r="D1562" i="21" s="1"/>
  <c r="D1563" i="21" a="1"/>
  <c r="D1563" i="21" s="1"/>
  <c r="D1564" i="21" a="1"/>
  <c r="D1564" i="21" s="1"/>
  <c r="D1565" i="21" a="1"/>
  <c r="D1565" i="21" s="1"/>
  <c r="D1566" i="21" a="1"/>
  <c r="D1566" i="21" s="1"/>
  <c r="D1567" i="21" a="1"/>
  <c r="D1567" i="21" s="1"/>
  <c r="D1568" i="21" a="1"/>
  <c r="D1568" i="21" s="1"/>
  <c r="D1569" i="21" a="1"/>
  <c r="D1569" i="21" s="1"/>
  <c r="D1570" i="21" a="1"/>
  <c r="D1570" i="21" s="1"/>
  <c r="D1571" i="21" a="1"/>
  <c r="D1571" i="21" s="1"/>
  <c r="D1572" i="21" a="1"/>
  <c r="D1572" i="21" s="1"/>
  <c r="D1573" i="21" a="1"/>
  <c r="D1573" i="21" s="1"/>
  <c r="D1574" i="21" a="1"/>
  <c r="D1574" i="21" s="1"/>
  <c r="D1575" i="21" a="1"/>
  <c r="D1575" i="21" s="1"/>
  <c r="D1576" i="21" a="1"/>
  <c r="D1576" i="21" s="1"/>
  <c r="D1577" i="21" a="1"/>
  <c r="D1577" i="21" s="1"/>
  <c r="D1578" i="21" a="1"/>
  <c r="D1578" i="21" s="1"/>
  <c r="D1579" i="21" a="1"/>
  <c r="D1579" i="21" s="1"/>
  <c r="D1580" i="21" a="1"/>
  <c r="D1580" i="21" s="1"/>
  <c r="D1581" i="21" a="1"/>
  <c r="D1581" i="21" s="1"/>
  <c r="D1582" i="21" a="1"/>
  <c r="D1582" i="21" s="1"/>
  <c r="D1583" i="21" a="1"/>
  <c r="D1583" i="21" s="1"/>
  <c r="D1584" i="21" a="1"/>
  <c r="D1584" i="21" s="1"/>
  <c r="D1585" i="21" a="1"/>
  <c r="D1585" i="21" s="1"/>
  <c r="D1586" i="21" a="1"/>
  <c r="D1586" i="21" s="1"/>
  <c r="D1587" i="21" a="1"/>
  <c r="D1587" i="21" s="1"/>
  <c r="D1588" i="21" a="1"/>
  <c r="D1588" i="21" s="1"/>
  <c r="D1589" i="21" a="1"/>
  <c r="D1589" i="21" s="1"/>
  <c r="D1590" i="21" a="1"/>
  <c r="D1590" i="21" s="1"/>
  <c r="D1591" i="21" a="1"/>
  <c r="D1591" i="21" s="1"/>
  <c r="D1592" i="21" a="1"/>
  <c r="D1592" i="21" s="1"/>
  <c r="D1593" i="21" a="1"/>
  <c r="D1593" i="21" s="1"/>
  <c r="D1594" i="21" a="1"/>
  <c r="D1594" i="21" s="1"/>
  <c r="D1595" i="21" a="1"/>
  <c r="D1595" i="21" s="1"/>
  <c r="D1596" i="21" a="1"/>
  <c r="D1596" i="21" s="1"/>
  <c r="D1597" i="21" a="1"/>
  <c r="D1597" i="21" s="1"/>
  <c r="D1598" i="21" a="1"/>
  <c r="D1598" i="21" s="1"/>
  <c r="D1599" i="21" a="1"/>
  <c r="D1599" i="21" s="1"/>
  <c r="D1600" i="21" a="1"/>
  <c r="D1600" i="21" s="1"/>
  <c r="D1601" i="21" a="1"/>
  <c r="D1601" i="21" s="1"/>
  <c r="D1602" i="21" a="1"/>
  <c r="D1602" i="21" s="1"/>
  <c r="D1603" i="21" a="1"/>
  <c r="D1603" i="21" s="1"/>
  <c r="D1604" i="21" a="1"/>
  <c r="D1604" i="21" s="1"/>
  <c r="D1605" i="21" a="1"/>
  <c r="D1605" i="21" s="1"/>
  <c r="D1606" i="21" a="1"/>
  <c r="D1606" i="21" s="1"/>
  <c r="D1607" i="21" a="1"/>
  <c r="D1607" i="21" s="1"/>
  <c r="D1608" i="21" a="1"/>
  <c r="D1608" i="21" s="1"/>
  <c r="D1609" i="21" a="1"/>
  <c r="D1609" i="21" s="1"/>
  <c r="D1610" i="21" a="1"/>
  <c r="D1610" i="21" s="1"/>
  <c r="D1611" i="21" a="1"/>
  <c r="D1611" i="21" s="1"/>
  <c r="D1612" i="21" a="1"/>
  <c r="D1612" i="21" s="1"/>
  <c r="D1613" i="21" a="1"/>
  <c r="D1613" i="21" s="1"/>
  <c r="D1614" i="21" a="1"/>
  <c r="D1614" i="21" s="1"/>
  <c r="D1615" i="21" a="1"/>
  <c r="D1615" i="21" s="1"/>
  <c r="D1616" i="21" a="1"/>
  <c r="D1616" i="21" s="1"/>
  <c r="D1617" i="21" a="1"/>
  <c r="D1617" i="21" s="1"/>
  <c r="D1618" i="21" a="1"/>
  <c r="D1618" i="21" s="1"/>
  <c r="D1619" i="21" a="1"/>
  <c r="D1619" i="21" s="1"/>
  <c r="D1620" i="21" a="1"/>
  <c r="D1620" i="21" s="1"/>
  <c r="D1621" i="21" a="1"/>
  <c r="D1621" i="21" s="1"/>
  <c r="D1622" i="21" a="1"/>
  <c r="D1622" i="21" s="1"/>
  <c r="D1623" i="21" a="1"/>
  <c r="D1623" i="21" s="1"/>
  <c r="D1624" i="21" a="1"/>
  <c r="D1624" i="21" s="1"/>
  <c r="D1625" i="21" a="1"/>
  <c r="D1625" i="21" s="1"/>
  <c r="D1626" i="21" a="1"/>
  <c r="D1626" i="21" s="1"/>
  <c r="D1627" i="21" a="1"/>
  <c r="D1627" i="21" s="1"/>
  <c r="D1628" i="21" a="1"/>
  <c r="D1628" i="21" s="1"/>
  <c r="D1629" i="21" a="1"/>
  <c r="D1629" i="21" s="1"/>
  <c r="D1630" i="21" a="1"/>
  <c r="D1630" i="21" s="1"/>
  <c r="D1631" i="21" a="1"/>
  <c r="D1631" i="21" s="1"/>
  <c r="D1632" i="21" a="1"/>
  <c r="D1632" i="21" s="1"/>
  <c r="D1633" i="21" a="1"/>
  <c r="D1633" i="21" s="1"/>
  <c r="D1634" i="21" a="1"/>
  <c r="D1634" i="21" s="1"/>
  <c r="D1635" i="21" a="1"/>
  <c r="D1635" i="21" s="1"/>
  <c r="D1636" i="21" a="1"/>
  <c r="D1636" i="21" s="1"/>
  <c r="D1637" i="21" a="1"/>
  <c r="D1637" i="21" s="1"/>
  <c r="D1638" i="21" a="1"/>
  <c r="D1638" i="21" s="1"/>
  <c r="D1639" i="21" a="1"/>
  <c r="D1639" i="21" s="1"/>
  <c r="D1640" i="21" a="1"/>
  <c r="D1640" i="21" s="1"/>
  <c r="D1641" i="21" a="1"/>
  <c r="D1641" i="21" s="1"/>
  <c r="D1642" i="21" a="1"/>
  <c r="D1642" i="21" s="1"/>
  <c r="D1643" i="21" a="1"/>
  <c r="D1643" i="21" s="1"/>
  <c r="D1644" i="21" a="1"/>
  <c r="D1644" i="21" s="1"/>
  <c r="D1645" i="21" a="1"/>
  <c r="D1645" i="21" s="1"/>
  <c r="D1646" i="21" a="1"/>
  <c r="D1646" i="21" s="1"/>
  <c r="D1647" i="21" a="1"/>
  <c r="D1647" i="21" s="1"/>
  <c r="D1648" i="21" a="1"/>
  <c r="D1648" i="21" s="1"/>
  <c r="D1649" i="21" a="1"/>
  <c r="D1649" i="21" s="1"/>
  <c r="D1650" i="21" a="1"/>
  <c r="D1650" i="21" s="1"/>
  <c r="D1651" i="21" a="1"/>
  <c r="D1651" i="21" s="1"/>
  <c r="D1652" i="21" a="1"/>
  <c r="D1652" i="21" s="1"/>
  <c r="D1653" i="21" a="1"/>
  <c r="D1653" i="21" s="1"/>
  <c r="D1654" i="21" a="1"/>
  <c r="D1654" i="21" s="1"/>
  <c r="D1655" i="21" a="1"/>
  <c r="D1655" i="21" s="1"/>
  <c r="D1656" i="21" a="1"/>
  <c r="D1656" i="21" s="1"/>
  <c r="D1657" i="21" a="1"/>
  <c r="D1657" i="21" s="1"/>
  <c r="D1658" i="21" a="1"/>
  <c r="D1658" i="21" s="1"/>
  <c r="D1659" i="21" a="1"/>
  <c r="D1659" i="21" s="1"/>
  <c r="D1660" i="21" a="1"/>
  <c r="D1660" i="21" s="1"/>
  <c r="D1661" i="21" a="1"/>
  <c r="D1661" i="21" s="1"/>
  <c r="D1662" i="21" a="1"/>
  <c r="D1662" i="21" s="1"/>
  <c r="D1663" i="21" a="1"/>
  <c r="D1663" i="21" s="1"/>
  <c r="D1664" i="21" a="1"/>
  <c r="D1664" i="21" s="1"/>
  <c r="D1665" i="21" a="1"/>
  <c r="D1665" i="21" s="1"/>
  <c r="D1666" i="21" a="1"/>
  <c r="D1666" i="21" s="1"/>
  <c r="D1667" i="21" a="1"/>
  <c r="D1667" i="21" s="1"/>
  <c r="D1668" i="21" a="1"/>
  <c r="D1668" i="21" s="1"/>
  <c r="D1669" i="21" a="1"/>
  <c r="D1669" i="21" s="1"/>
  <c r="D1670" i="21" a="1"/>
  <c r="D1670" i="21" s="1"/>
  <c r="D1671" i="21" a="1"/>
  <c r="D1671" i="21" s="1"/>
  <c r="D1672" i="21" a="1"/>
  <c r="D1672" i="21" s="1"/>
  <c r="D1673" i="21" a="1"/>
  <c r="D1673" i="21" s="1"/>
  <c r="D1674" i="21" a="1"/>
  <c r="D1674" i="21" s="1"/>
  <c r="D1675" i="21" a="1"/>
  <c r="D1675" i="21" s="1"/>
  <c r="D1676" i="21" a="1"/>
  <c r="D1676" i="21" s="1"/>
  <c r="D1677" i="21" a="1"/>
  <c r="D1677" i="21" s="1"/>
  <c r="D1678" i="21" a="1"/>
  <c r="D1678" i="21" s="1"/>
  <c r="D1679" i="21" a="1"/>
  <c r="D1679" i="21" s="1"/>
  <c r="D1680" i="21" a="1"/>
  <c r="D1680" i="21" s="1"/>
  <c r="D1681" i="21" a="1"/>
  <c r="D1681" i="21" s="1"/>
  <c r="D1682" i="21" a="1"/>
  <c r="D1682" i="21" s="1"/>
  <c r="D1683" i="21" a="1"/>
  <c r="D1683" i="21" s="1"/>
  <c r="D1684" i="21" a="1"/>
  <c r="D1684" i="21" s="1"/>
  <c r="D1685" i="21" a="1"/>
  <c r="D1685" i="21" s="1"/>
  <c r="D1686" i="21" a="1"/>
  <c r="D1686" i="21" s="1"/>
  <c r="D1687" i="21" a="1"/>
  <c r="D1687" i="21" s="1"/>
  <c r="D1688" i="21" a="1"/>
  <c r="D1688" i="21" s="1"/>
  <c r="D1689" i="21" a="1"/>
  <c r="D1689" i="21" s="1"/>
  <c r="D1690" i="21" a="1"/>
  <c r="D1690" i="21" s="1"/>
  <c r="D1691" i="21" a="1"/>
  <c r="D1691" i="21" s="1"/>
  <c r="D1692" i="21" a="1"/>
  <c r="D1692" i="21" s="1"/>
  <c r="D1693" i="21" a="1"/>
  <c r="D1693" i="21" s="1"/>
  <c r="D1694" i="21" a="1"/>
  <c r="D1694" i="21" s="1"/>
  <c r="D1695" i="21" a="1"/>
  <c r="D1695" i="21" s="1"/>
  <c r="D1696" i="21" a="1"/>
  <c r="D1696" i="21" s="1"/>
  <c r="D1697" i="21" a="1"/>
  <c r="D1697" i="21" s="1"/>
  <c r="D1698" i="21" a="1"/>
  <c r="D1698" i="21" s="1"/>
  <c r="D1699" i="21" a="1"/>
  <c r="D1699" i="21" s="1"/>
  <c r="D1700" i="21" a="1"/>
  <c r="D1700" i="21" s="1"/>
  <c r="D1701" i="21" a="1"/>
  <c r="D1701" i="21" s="1"/>
  <c r="D1702" i="21" a="1"/>
  <c r="D1702" i="21" s="1"/>
  <c r="D1703" i="21" a="1"/>
  <c r="D1703" i="21" s="1"/>
  <c r="D1704" i="21" a="1"/>
  <c r="D1704" i="21" s="1"/>
  <c r="D1705" i="21" a="1"/>
  <c r="D1705" i="21" s="1"/>
  <c r="D1706" i="21" a="1"/>
  <c r="D1706" i="21" s="1"/>
  <c r="D1707" i="21" a="1"/>
  <c r="D1707" i="21" s="1"/>
  <c r="D1708" i="21" a="1"/>
  <c r="D1708" i="21" s="1"/>
  <c r="D1709" i="21" a="1"/>
  <c r="D1709" i="21" s="1"/>
  <c r="D1710" i="21" a="1"/>
  <c r="D1710" i="21" s="1"/>
  <c r="D1711" i="21" a="1"/>
  <c r="D1711" i="21" s="1"/>
  <c r="D1712" i="21" a="1"/>
  <c r="D1712" i="21" s="1"/>
  <c r="D1713" i="21" a="1"/>
  <c r="D1713" i="21" s="1"/>
  <c r="D1714" i="21" a="1"/>
  <c r="D1714" i="21" s="1"/>
  <c r="D1715" i="21" a="1"/>
  <c r="D1715" i="21" s="1"/>
  <c r="D1716" i="21" a="1"/>
  <c r="D1716" i="21" s="1"/>
  <c r="D1717" i="21" a="1"/>
  <c r="D1717" i="21" s="1"/>
  <c r="D1718" i="21" a="1"/>
  <c r="D1718" i="21" s="1"/>
  <c r="D1719" i="21" a="1"/>
  <c r="D1719" i="21" s="1"/>
  <c r="D1720" i="21" a="1"/>
  <c r="D1720" i="21" s="1"/>
  <c r="D1721" i="21" a="1"/>
  <c r="D1721" i="21" s="1"/>
  <c r="D1722" i="21" a="1"/>
  <c r="D1722" i="21" s="1"/>
  <c r="D1723" i="21" a="1"/>
  <c r="D1723" i="21" s="1"/>
  <c r="D1724" i="21" a="1"/>
  <c r="D1724" i="21" s="1"/>
  <c r="D1725" i="21" a="1"/>
  <c r="D1725" i="21" s="1"/>
  <c r="D1726" i="21" a="1"/>
  <c r="D1726" i="21" s="1"/>
  <c r="D1727" i="21" a="1"/>
  <c r="D1727" i="21" s="1"/>
  <c r="D1728" i="21" a="1"/>
  <c r="D1728" i="21" s="1"/>
  <c r="D1729" i="21" a="1"/>
  <c r="D1729" i="21" s="1"/>
  <c r="D1730" i="21" a="1"/>
  <c r="D1730" i="21" s="1"/>
  <c r="D1731" i="21" a="1"/>
  <c r="D1731" i="21" s="1"/>
  <c r="D1732" i="21" a="1"/>
  <c r="D1732" i="21" s="1"/>
  <c r="D1733" i="21" a="1"/>
  <c r="D1733" i="21" s="1"/>
  <c r="D1734" i="21" a="1"/>
  <c r="D1734" i="21" s="1"/>
  <c r="D1735" i="21" a="1"/>
  <c r="D1735" i="21" s="1"/>
  <c r="D1736" i="21" a="1"/>
  <c r="D1736" i="21" s="1"/>
  <c r="D1737" i="21" a="1"/>
  <c r="D1737" i="21" s="1"/>
  <c r="D1738" i="21" a="1"/>
  <c r="D1738" i="21" s="1"/>
  <c r="D1739" i="21" a="1"/>
  <c r="D1739" i="21" s="1"/>
  <c r="D1740" i="21" a="1"/>
  <c r="D1740" i="21" s="1"/>
  <c r="D1741" i="21" a="1"/>
  <c r="D1741" i="21" s="1"/>
  <c r="D1742" i="21" a="1"/>
  <c r="D1742" i="21" s="1"/>
  <c r="D1743" i="21" a="1"/>
  <c r="D1743" i="21" s="1"/>
  <c r="D1744" i="21" a="1"/>
  <c r="D1744" i="21" s="1"/>
  <c r="D1745" i="21" a="1"/>
  <c r="D1745" i="21" s="1"/>
  <c r="D1746" i="21" a="1"/>
  <c r="D1746" i="21" s="1"/>
  <c r="D1747" i="21" a="1"/>
  <c r="D1747" i="21" s="1"/>
  <c r="D1748" i="21" a="1"/>
  <c r="D1748" i="21" s="1"/>
  <c r="D1749" i="21" a="1"/>
  <c r="D1749" i="21" s="1"/>
  <c r="D1750" i="21" a="1"/>
  <c r="D1750" i="21" s="1"/>
  <c r="D1751" i="21" a="1"/>
  <c r="D1751" i="21" s="1"/>
  <c r="D1752" i="21" a="1"/>
  <c r="D1752" i="21" s="1"/>
  <c r="D1753" i="21" a="1"/>
  <c r="D1753" i="21" s="1"/>
  <c r="D1754" i="21" a="1"/>
  <c r="D1754" i="21" s="1"/>
  <c r="D1755" i="21" a="1"/>
  <c r="D1755" i="21" s="1"/>
  <c r="D1756" i="21" a="1"/>
  <c r="D1756" i="21" s="1"/>
  <c r="D1757" i="21" a="1"/>
  <c r="D1757" i="21" s="1"/>
  <c r="D1758" i="21" a="1"/>
  <c r="D1758" i="21" s="1"/>
  <c r="D1759" i="21" a="1"/>
  <c r="D1759" i="21" s="1"/>
  <c r="D1760" i="21" a="1"/>
  <c r="D1760" i="21" s="1"/>
  <c r="D1761" i="21" a="1"/>
  <c r="D1761" i="21" s="1"/>
  <c r="D1762" i="21" a="1"/>
  <c r="D1762" i="21" s="1"/>
  <c r="D1763" i="21" a="1"/>
  <c r="D1763" i="21" s="1"/>
  <c r="D1764" i="21" a="1"/>
  <c r="D1764" i="21" s="1"/>
  <c r="D1765" i="21" a="1"/>
  <c r="D1765" i="21" s="1"/>
  <c r="D1766" i="21" a="1"/>
  <c r="D1766" i="21" s="1"/>
  <c r="D1767" i="21" a="1"/>
  <c r="D1767" i="21" s="1"/>
  <c r="D1768" i="21" a="1"/>
  <c r="D1768" i="21" s="1"/>
  <c r="D1769" i="21" a="1"/>
  <c r="D1769" i="21" s="1"/>
  <c r="D1770" i="21" a="1"/>
  <c r="D1770" i="21" s="1"/>
  <c r="D1771" i="21" a="1"/>
  <c r="D1771" i="21" s="1"/>
  <c r="D1772" i="21" a="1"/>
  <c r="D1772" i="21" s="1"/>
  <c r="D1773" i="21" a="1"/>
  <c r="D1773" i="21" s="1"/>
  <c r="D1774" i="21" a="1"/>
  <c r="D1774" i="21" s="1"/>
  <c r="D1775" i="21" a="1"/>
  <c r="D1775" i="21" s="1"/>
  <c r="D1776" i="21" a="1"/>
  <c r="D1776" i="21" s="1"/>
  <c r="D1777" i="21" a="1"/>
  <c r="D1777" i="21" s="1"/>
  <c r="D1778" i="21" a="1"/>
  <c r="D1778" i="21" s="1"/>
  <c r="D1779" i="21" a="1"/>
  <c r="D1779" i="21" s="1"/>
  <c r="D1780" i="21" a="1"/>
  <c r="D1780" i="21" s="1"/>
  <c r="D1781" i="21" a="1"/>
  <c r="D1781" i="21" s="1"/>
  <c r="D1782" i="21" a="1"/>
  <c r="D1782" i="21" s="1"/>
  <c r="D1783" i="21" a="1"/>
  <c r="D1783" i="21" s="1"/>
  <c r="D1784" i="21" a="1"/>
  <c r="D1784" i="21" s="1"/>
  <c r="D1785" i="21" a="1"/>
  <c r="D1785" i="21" s="1"/>
  <c r="D1786" i="21" a="1"/>
  <c r="D1786" i="21" s="1"/>
  <c r="D1787" i="21" a="1"/>
  <c r="D1787" i="21" s="1"/>
  <c r="D1788" i="21" a="1"/>
  <c r="D1788" i="21" s="1"/>
  <c r="D1789" i="21" a="1"/>
  <c r="D1789" i="21" s="1"/>
  <c r="D1790" i="21" a="1"/>
  <c r="D1790" i="21" s="1"/>
  <c r="D1791" i="21" a="1"/>
  <c r="D1791" i="21" s="1"/>
  <c r="D1792" i="21" a="1"/>
  <c r="D1792" i="21" s="1"/>
  <c r="D1793" i="21" a="1"/>
  <c r="D1793" i="21" s="1"/>
  <c r="D1794" i="21" a="1"/>
  <c r="D1794" i="21" s="1"/>
  <c r="D1795" i="21" a="1"/>
  <c r="D1795" i="21" s="1"/>
  <c r="D1796" i="21" a="1"/>
  <c r="D1796" i="21" s="1"/>
  <c r="D1797" i="21" a="1"/>
  <c r="D1797" i="21" s="1"/>
  <c r="D1798" i="21" a="1"/>
  <c r="D1798" i="21" s="1"/>
  <c r="D1799" i="21" a="1"/>
  <c r="D1799" i="21" s="1"/>
  <c r="D1800" i="21" a="1"/>
  <c r="D1800" i="21" s="1"/>
  <c r="D1801" i="21" a="1"/>
  <c r="D1801" i="21" s="1"/>
  <c r="D1802" i="21" a="1"/>
  <c r="D1802" i="21" s="1"/>
  <c r="D1803" i="21" a="1"/>
  <c r="D1803" i="21" s="1"/>
  <c r="D1804" i="21" a="1"/>
  <c r="D1804" i="21" s="1"/>
  <c r="D1805" i="21" a="1"/>
  <c r="D1805" i="21" s="1"/>
  <c r="D1806" i="21" a="1"/>
  <c r="D1806" i="21" s="1"/>
  <c r="D1807" i="21" a="1"/>
  <c r="D1807" i="21" s="1"/>
  <c r="D1808" i="21" a="1"/>
  <c r="D1808" i="21" s="1"/>
  <c r="D1809" i="21" a="1"/>
  <c r="D1809" i="21" s="1"/>
  <c r="D1810" i="21" a="1"/>
  <c r="D1810" i="21" s="1"/>
  <c r="D1811" i="21" a="1"/>
  <c r="D1811" i="21" s="1"/>
  <c r="D1812" i="21" a="1"/>
  <c r="D1812" i="21" s="1"/>
  <c r="D1813" i="21" a="1"/>
  <c r="D1813" i="21" s="1"/>
  <c r="D1814" i="21" a="1"/>
  <c r="D1814" i="21" s="1"/>
  <c r="D1815" i="21" a="1"/>
  <c r="D1815" i="21" s="1"/>
  <c r="D1816" i="21" a="1"/>
  <c r="D1816" i="21" s="1"/>
  <c r="D1817" i="21" a="1"/>
  <c r="D1817" i="21" s="1"/>
  <c r="D1818" i="21" a="1"/>
  <c r="D1818" i="21" s="1"/>
  <c r="D1819" i="21" a="1"/>
  <c r="D1819" i="21" s="1"/>
  <c r="D1820" i="21" a="1"/>
  <c r="D1820" i="21" s="1"/>
  <c r="D1821" i="21" a="1"/>
  <c r="D1821" i="21" s="1"/>
  <c r="D1822" i="21" a="1"/>
  <c r="D1822" i="21" s="1"/>
  <c r="D1823" i="21" a="1"/>
  <c r="D1823" i="21" s="1"/>
  <c r="D1824" i="21" a="1"/>
  <c r="D1824" i="21" s="1"/>
  <c r="D1825" i="21" a="1"/>
  <c r="D1825" i="21" s="1"/>
  <c r="D1826" i="21" a="1"/>
  <c r="D1826" i="21" s="1"/>
  <c r="D1827" i="21" a="1"/>
  <c r="D1827" i="21" s="1"/>
  <c r="D1828" i="21" a="1"/>
  <c r="D1828" i="21" s="1"/>
  <c r="D1829" i="21" a="1"/>
  <c r="D1829" i="21" s="1"/>
  <c r="D1830" i="21" a="1"/>
  <c r="D1830" i="21" s="1"/>
  <c r="D1831" i="21" a="1"/>
  <c r="D1831" i="21" s="1"/>
  <c r="D1832" i="21" a="1"/>
  <c r="D1832" i="21" s="1"/>
  <c r="D1833" i="21" a="1"/>
  <c r="D1833" i="21" s="1"/>
  <c r="D1834" i="21" a="1"/>
  <c r="D1834" i="21" s="1"/>
  <c r="D1835" i="21" a="1"/>
  <c r="D1835" i="21" s="1"/>
  <c r="D1836" i="21" a="1"/>
  <c r="D1836" i="21" s="1"/>
  <c r="D1837" i="21" a="1"/>
  <c r="D1837" i="21" s="1"/>
  <c r="D1838" i="21" a="1"/>
  <c r="D1838" i="21" s="1"/>
  <c r="D1839" i="21" a="1"/>
  <c r="D1839" i="21" s="1"/>
  <c r="D1840" i="21" a="1"/>
  <c r="D1840" i="21" s="1"/>
  <c r="D1841" i="21" a="1"/>
  <c r="D1841" i="21" s="1"/>
  <c r="D1842" i="21" a="1"/>
  <c r="D1842" i="21" s="1"/>
  <c r="D1843" i="21" a="1"/>
  <c r="D1843" i="21" s="1"/>
  <c r="D1844" i="21" a="1"/>
  <c r="D1844" i="21" s="1"/>
  <c r="D1845" i="21" a="1"/>
  <c r="D1845" i="21" s="1"/>
  <c r="D1846" i="21" a="1"/>
  <c r="D1846" i="21" s="1"/>
  <c r="D1847" i="21" a="1"/>
  <c r="D1847" i="21" s="1"/>
  <c r="D1848" i="21" a="1"/>
  <c r="D1848" i="21" s="1"/>
  <c r="D1849" i="21" a="1"/>
  <c r="D1849" i="21" s="1"/>
  <c r="D1850" i="21" a="1"/>
  <c r="D1850" i="21" s="1"/>
  <c r="D1851" i="21" a="1"/>
  <c r="D1851" i="21" s="1"/>
  <c r="D1852" i="21" a="1"/>
  <c r="D1852" i="21" s="1"/>
  <c r="D1853" i="21" a="1"/>
  <c r="D1853" i="21" s="1"/>
  <c r="D1854" i="21" a="1"/>
  <c r="D1854" i="21" s="1"/>
  <c r="D1855" i="21" a="1"/>
  <c r="D1855" i="21" s="1"/>
  <c r="D1856" i="21" a="1"/>
  <c r="D1856" i="21" s="1"/>
  <c r="D1857" i="21" a="1"/>
  <c r="D1857" i="21" s="1"/>
  <c r="D1858" i="21" a="1"/>
  <c r="D1858" i="21" s="1"/>
  <c r="D1859" i="21" a="1"/>
  <c r="D1859" i="21" s="1"/>
  <c r="D1860" i="21" a="1"/>
  <c r="D1860" i="21" s="1"/>
  <c r="D1861" i="21" a="1"/>
  <c r="D1861" i="21" s="1"/>
  <c r="D1862" i="21" a="1"/>
  <c r="D1862" i="21" s="1"/>
  <c r="D1863" i="21" a="1"/>
  <c r="D1863" i="21" s="1"/>
  <c r="D1864" i="21" a="1"/>
  <c r="D1864" i="21" s="1"/>
  <c r="D1865" i="21" a="1"/>
  <c r="D1865" i="21" s="1"/>
  <c r="D1866" i="21" a="1"/>
  <c r="D1866" i="21" s="1"/>
  <c r="D1867" i="21" a="1"/>
  <c r="D1867" i="21" s="1"/>
  <c r="D1868" i="21" a="1"/>
  <c r="D1868" i="21" s="1"/>
  <c r="D1869" i="21" a="1"/>
  <c r="D1869" i="21" s="1"/>
  <c r="D1870" i="21" a="1"/>
  <c r="D1870" i="21" s="1"/>
  <c r="D1871" i="21" a="1"/>
  <c r="D1871" i="21" s="1"/>
  <c r="D1872" i="21" a="1"/>
  <c r="D1872" i="21" s="1"/>
  <c r="D1873" i="21" a="1"/>
  <c r="D1873" i="21" s="1"/>
  <c r="D1874" i="21" a="1"/>
  <c r="D1874" i="21" s="1"/>
  <c r="D1875" i="21" a="1"/>
  <c r="D1875" i="21" s="1"/>
  <c r="D1876" i="21" a="1"/>
  <c r="D1876" i="21" s="1"/>
  <c r="D1877" i="21" a="1"/>
  <c r="D1877" i="21" s="1"/>
  <c r="D1878" i="21" a="1"/>
  <c r="D1878" i="21" s="1"/>
  <c r="D1879" i="21" a="1"/>
  <c r="D1879" i="21" s="1"/>
  <c r="D1880" i="21" a="1"/>
  <c r="D1880" i="21" s="1"/>
  <c r="D1881" i="21" a="1"/>
  <c r="D1881" i="21" s="1"/>
  <c r="D1882" i="21" a="1"/>
  <c r="D1882" i="21" s="1"/>
  <c r="D1883" i="21" a="1"/>
  <c r="D1883" i="21" s="1"/>
  <c r="D1884" i="21" a="1"/>
  <c r="D1884" i="21" s="1"/>
  <c r="D1885" i="21" a="1"/>
  <c r="D1885" i="21" s="1"/>
  <c r="D1886" i="21" a="1"/>
  <c r="D1886" i="21" s="1"/>
  <c r="D1887" i="21" a="1"/>
  <c r="D1887" i="21" s="1"/>
  <c r="D1888" i="21" a="1"/>
  <c r="D1888" i="21" s="1"/>
  <c r="D1889" i="21" a="1"/>
  <c r="D1889" i="21" s="1"/>
  <c r="D1890" i="21" a="1"/>
  <c r="D1890" i="21" s="1"/>
  <c r="D1891" i="21" a="1"/>
  <c r="D1891" i="21" s="1"/>
  <c r="D1892" i="21" a="1"/>
  <c r="D1892" i="21" s="1"/>
  <c r="D1893" i="21" a="1"/>
  <c r="D1893" i="21" s="1"/>
  <c r="D1894" i="21" a="1"/>
  <c r="D1894" i="21" s="1"/>
  <c r="D1895" i="21" a="1"/>
  <c r="D1895" i="21" s="1"/>
  <c r="D1896" i="21" a="1"/>
  <c r="D1896" i="21" s="1"/>
  <c r="D1897" i="21" a="1"/>
  <c r="D1897" i="21" s="1"/>
  <c r="D1898" i="21" a="1"/>
  <c r="D1898" i="21" s="1"/>
  <c r="D1899" i="21" a="1"/>
  <c r="D1899" i="21" s="1"/>
  <c r="D1900" i="21" a="1"/>
  <c r="D1900" i="21" s="1"/>
  <c r="D1901" i="21" a="1"/>
  <c r="D1901" i="21" s="1"/>
  <c r="D1902" i="21" a="1"/>
  <c r="D1902" i="21" s="1"/>
  <c r="D1903" i="21" a="1"/>
  <c r="D1903" i="21" s="1"/>
  <c r="D1904" i="21" a="1"/>
  <c r="D1904" i="21" s="1"/>
  <c r="D1905" i="21" a="1"/>
  <c r="D1905" i="21" s="1"/>
  <c r="D1906" i="21" a="1"/>
  <c r="D1906" i="21" s="1"/>
  <c r="D1907" i="21" a="1"/>
  <c r="D1907" i="21" s="1"/>
  <c r="D1908" i="21" a="1"/>
  <c r="D1908" i="21" s="1"/>
  <c r="D1909" i="21" a="1"/>
  <c r="D1909" i="21" s="1"/>
  <c r="D1910" i="21" a="1"/>
  <c r="D1910" i="21" s="1"/>
  <c r="D1911" i="21" a="1"/>
  <c r="D1911" i="21" s="1"/>
  <c r="D1912" i="21" a="1"/>
  <c r="D1912" i="21" s="1"/>
  <c r="D1913" i="21" a="1"/>
  <c r="D1913" i="21" s="1"/>
  <c r="D1914" i="21" a="1"/>
  <c r="D1914" i="21" s="1"/>
  <c r="D1915" i="21" a="1"/>
  <c r="D1915" i="21" s="1"/>
  <c r="D1916" i="21" a="1"/>
  <c r="D1916" i="21" s="1"/>
  <c r="D1917" i="21" a="1"/>
  <c r="D1917" i="21" s="1"/>
  <c r="D1918" i="21" a="1"/>
  <c r="D1918" i="21" s="1"/>
  <c r="D1919" i="21" a="1"/>
  <c r="D1919" i="21" s="1"/>
  <c r="D1920" i="21" a="1"/>
  <c r="D1920" i="21" s="1"/>
  <c r="D1921" i="21" a="1"/>
  <c r="D1921" i="21" s="1"/>
  <c r="D1922" i="21" a="1"/>
  <c r="D1922" i="21" s="1"/>
  <c r="D1923" i="21" a="1"/>
  <c r="D1923" i="21" s="1"/>
  <c r="D1924" i="21" a="1"/>
  <c r="D1924" i="21" s="1"/>
  <c r="D1925" i="21" a="1"/>
  <c r="D1925" i="21" s="1"/>
  <c r="D1926" i="21" a="1"/>
  <c r="D1926" i="21" s="1"/>
  <c r="D1927" i="21" a="1"/>
  <c r="D1927" i="21" s="1"/>
  <c r="D1928" i="21" a="1"/>
  <c r="D1928" i="21" s="1"/>
  <c r="D1929" i="21" a="1"/>
  <c r="D1929" i="21" s="1"/>
  <c r="D1930" i="21" a="1"/>
  <c r="D1930" i="21" s="1"/>
  <c r="D1931" i="21" a="1"/>
  <c r="D1931" i="21" s="1"/>
  <c r="D1932" i="21" a="1"/>
  <c r="D1932" i="21" s="1"/>
  <c r="D1933" i="21" a="1"/>
  <c r="D1933" i="21" s="1"/>
  <c r="D1934" i="21" a="1"/>
  <c r="D1934" i="21" s="1"/>
  <c r="D1935" i="21" a="1"/>
  <c r="D1935" i="21" s="1"/>
  <c r="D1936" i="21" a="1"/>
  <c r="D1936" i="21" s="1"/>
  <c r="D1937" i="21" a="1"/>
  <c r="D1937" i="21" s="1"/>
  <c r="D1938" i="21" a="1"/>
  <c r="D1938" i="21" s="1"/>
  <c r="D1939" i="21" a="1"/>
  <c r="D1939" i="21" s="1"/>
  <c r="D1940" i="21" a="1"/>
  <c r="D1940" i="21" s="1"/>
  <c r="D1941" i="21" a="1"/>
  <c r="D1941" i="21" s="1"/>
  <c r="D1942" i="21" a="1"/>
  <c r="D1942" i="21" s="1"/>
  <c r="D1943" i="21" a="1"/>
  <c r="D1943" i="21" s="1"/>
  <c r="D1944" i="21" a="1"/>
  <c r="D1944" i="21" s="1"/>
  <c r="D1945" i="21" a="1"/>
  <c r="D1945" i="21" s="1"/>
  <c r="D1946" i="21" a="1"/>
  <c r="D1946" i="21" s="1"/>
  <c r="D1947" i="21" a="1"/>
  <c r="D1947" i="21" s="1"/>
  <c r="D1948" i="21" a="1"/>
  <c r="D1948" i="21" s="1"/>
  <c r="D1949" i="21" a="1"/>
  <c r="D1949" i="21" s="1"/>
  <c r="D1950" i="21" a="1"/>
  <c r="D1950" i="21" s="1"/>
  <c r="D1951" i="21" a="1"/>
  <c r="D1951" i="21" s="1"/>
  <c r="D1952" i="21" a="1"/>
  <c r="D1952" i="21" s="1"/>
  <c r="D1953" i="21" a="1"/>
  <c r="D1953" i="21" s="1"/>
  <c r="D1954" i="21" a="1"/>
  <c r="D1954" i="21" s="1"/>
  <c r="D1955" i="21" a="1"/>
  <c r="D1955" i="21" s="1"/>
  <c r="D1956" i="21" a="1"/>
  <c r="D1956" i="21" s="1"/>
  <c r="D1957" i="21" a="1"/>
  <c r="D1957" i="21" s="1"/>
  <c r="D1958" i="21" a="1"/>
  <c r="D1958" i="21" s="1"/>
  <c r="D1959" i="21" a="1"/>
  <c r="D1959" i="21" s="1"/>
  <c r="D1960" i="21" a="1"/>
  <c r="D1960" i="21" s="1"/>
  <c r="D1961" i="21" a="1"/>
  <c r="D1961" i="21" s="1"/>
  <c r="D1962" i="21" a="1"/>
  <c r="D1962" i="21" s="1"/>
  <c r="D1963" i="21" a="1"/>
  <c r="D1963" i="21" s="1"/>
  <c r="D1964" i="21" a="1"/>
  <c r="D1964" i="21" s="1"/>
  <c r="D1965" i="21" a="1"/>
  <c r="D1965" i="21" s="1"/>
  <c r="D1966" i="21" a="1"/>
  <c r="D1966" i="21" s="1"/>
  <c r="D1967" i="21" a="1"/>
  <c r="D1967" i="21" s="1"/>
  <c r="D1968" i="21" a="1"/>
  <c r="D1968" i="21" s="1"/>
  <c r="D1969" i="21" a="1"/>
  <c r="D1969" i="21" s="1"/>
  <c r="D1970" i="21" a="1"/>
  <c r="D1970" i="21" s="1"/>
  <c r="D1971" i="21" a="1"/>
  <c r="D1971" i="21" s="1"/>
  <c r="D1972" i="21" a="1"/>
  <c r="D1972" i="21" s="1"/>
  <c r="D1973" i="21" a="1"/>
  <c r="D1973" i="21" s="1"/>
  <c r="D1974" i="21" a="1"/>
  <c r="D1974" i="21" s="1"/>
  <c r="D1975" i="21" a="1"/>
  <c r="D1975" i="21" s="1"/>
  <c r="D1976" i="21" a="1"/>
  <c r="D1976" i="21" s="1"/>
  <c r="D1977" i="21" a="1"/>
  <c r="D1977" i="21" s="1"/>
  <c r="D1978" i="21" a="1"/>
  <c r="D1978" i="21" s="1"/>
  <c r="D1979" i="21" a="1"/>
  <c r="D1979" i="21" s="1"/>
  <c r="D1980" i="21" a="1"/>
  <c r="D1980" i="21" s="1"/>
  <c r="D1981" i="21" a="1"/>
  <c r="D1981" i="21" s="1"/>
  <c r="D1982" i="21" a="1"/>
  <c r="D1982" i="21" s="1"/>
  <c r="D1983" i="21" a="1"/>
  <c r="D1983" i="21" s="1"/>
  <c r="D1984" i="21" a="1"/>
  <c r="D1984" i="21" s="1"/>
  <c r="D1985" i="21" a="1"/>
  <c r="D1985" i="21" s="1"/>
  <c r="D1986" i="21" a="1"/>
  <c r="D1986" i="21" s="1"/>
  <c r="D1987" i="21" a="1"/>
  <c r="D1987" i="21" s="1"/>
  <c r="D1988" i="21" a="1"/>
  <c r="D1988" i="21" s="1"/>
  <c r="D1989" i="21" a="1"/>
  <c r="D1989" i="21" s="1"/>
  <c r="D1990" i="21" a="1"/>
  <c r="D1990" i="21" s="1"/>
  <c r="D1991" i="21" a="1"/>
  <c r="D1991" i="21" s="1"/>
  <c r="D1992" i="21" a="1"/>
  <c r="D1992" i="21" s="1"/>
  <c r="D1993" i="21" a="1"/>
  <c r="D1993" i="21" s="1"/>
  <c r="D1994" i="21" a="1"/>
  <c r="D1994" i="21" s="1"/>
  <c r="D1995" i="21" a="1"/>
  <c r="D1995" i="21" s="1"/>
  <c r="D1996" i="21" a="1"/>
  <c r="D1996" i="21" s="1"/>
  <c r="D1997" i="21" a="1"/>
  <c r="D1997" i="21" s="1"/>
  <c r="D1998" i="21" a="1"/>
  <c r="D1998" i="21" s="1"/>
  <c r="D1999" i="21" a="1"/>
  <c r="D1999" i="21" s="1"/>
  <c r="D2000" i="21" a="1"/>
  <c r="D2000" i="21" s="1"/>
  <c r="D2001" i="21" a="1"/>
  <c r="D2001" i="21" s="1"/>
  <c r="D11" i="21" a="1"/>
  <c r="D11" i="21" s="1"/>
  <c r="B2" i="22" l="1"/>
  <c r="C44" i="26" l="1" a="1"/>
  <c r="C44" i="26" s="1"/>
  <c r="E44" i="26" a="1"/>
  <c r="E44" i="26" s="1"/>
  <c r="C44" i="21" a="1"/>
  <c r="C44" i="21" s="1"/>
  <c r="E44" i="21" a="1"/>
  <c r="E44" i="21" s="1"/>
  <c r="F44" i="21" a="1"/>
  <c r="F44" i="21" s="1"/>
  <c r="G44" i="21" a="1"/>
  <c r="G44" i="21" s="1"/>
  <c r="H44" i="21" a="1"/>
  <c r="H44" i="21" s="1"/>
  <c r="I44" i="21" a="1"/>
  <c r="I44" i="21" s="1"/>
  <c r="J44" i="21" a="1"/>
  <c r="J44" i="21" s="1"/>
  <c r="K44" i="21" a="1"/>
  <c r="K44" i="21" s="1"/>
  <c r="L44" i="21" a="1"/>
  <c r="L44" i="21" s="1"/>
  <c r="O44" i="21" a="1"/>
  <c r="O44" i="21" s="1"/>
  <c r="A7" i="26" l="1"/>
  <c r="A7" i="21"/>
  <c r="R8" i="21" a="1"/>
  <c r="R8" i="21" s="1"/>
  <c r="R8" i="26" a="1"/>
  <c r="R8" i="26" s="1"/>
  <c r="F2" i="26"/>
  <c r="H12" i="21" a="1"/>
  <c r="H12" i="21" s="1"/>
  <c r="H13" i="21" a="1"/>
  <c r="H13" i="21" s="1"/>
  <c r="H14" i="21" a="1"/>
  <c r="H14" i="21" s="1"/>
  <c r="H15" i="21" a="1"/>
  <c r="H15" i="21" s="1"/>
  <c r="H16" i="21" a="1"/>
  <c r="H16" i="21" s="1"/>
  <c r="H17" i="21" a="1"/>
  <c r="H17" i="21" s="1"/>
  <c r="H18" i="21" a="1"/>
  <c r="H18" i="21" s="1"/>
  <c r="H19" i="21" a="1"/>
  <c r="H19" i="21" s="1"/>
  <c r="H20" i="21" a="1"/>
  <c r="H20" i="21" s="1"/>
  <c r="H21" i="21" a="1"/>
  <c r="H21" i="21" s="1"/>
  <c r="H22" i="21" a="1"/>
  <c r="H22" i="21" s="1"/>
  <c r="H23" i="21" a="1"/>
  <c r="H23" i="21" s="1"/>
  <c r="H24" i="21" a="1"/>
  <c r="H24" i="21" s="1"/>
  <c r="H25" i="21" a="1"/>
  <c r="H25" i="21" s="1"/>
  <c r="H26" i="21" a="1"/>
  <c r="H26" i="21" s="1"/>
  <c r="H27" i="21" a="1"/>
  <c r="H27" i="21" s="1"/>
  <c r="H28" i="21" a="1"/>
  <c r="H28" i="21" s="1"/>
  <c r="H29" i="21" a="1"/>
  <c r="H29" i="21" s="1"/>
  <c r="H30" i="21" a="1"/>
  <c r="H30" i="21" s="1"/>
  <c r="H31" i="21" a="1"/>
  <c r="H31" i="21" s="1"/>
  <c r="H32" i="21" a="1"/>
  <c r="H32" i="21" s="1"/>
  <c r="H33" i="21" a="1"/>
  <c r="H33" i="21" s="1"/>
  <c r="H34" i="21" a="1"/>
  <c r="H34" i="21" s="1"/>
  <c r="H35" i="21" a="1"/>
  <c r="H35" i="21" s="1"/>
  <c r="H36" i="21" a="1"/>
  <c r="H36" i="21" s="1"/>
  <c r="H37" i="21" a="1"/>
  <c r="H37" i="21" s="1"/>
  <c r="H38" i="21" a="1"/>
  <c r="H38" i="21" s="1"/>
  <c r="H39" i="21" a="1"/>
  <c r="H39" i="21" s="1"/>
  <c r="H40" i="21" a="1"/>
  <c r="H40" i="21" s="1"/>
  <c r="H41" i="21" a="1"/>
  <c r="H41" i="21" s="1"/>
  <c r="H42" i="21" a="1"/>
  <c r="H42" i="21" s="1"/>
  <c r="H43" i="21" a="1"/>
  <c r="H43" i="21" s="1"/>
  <c r="H45" i="21" a="1"/>
  <c r="H45" i="21" s="1"/>
  <c r="H46" i="21" a="1"/>
  <c r="H46" i="21" s="1"/>
  <c r="H47" i="21" a="1"/>
  <c r="H47" i="21" s="1"/>
  <c r="H48" i="21" a="1"/>
  <c r="H48" i="21" s="1"/>
  <c r="H49" i="21" a="1"/>
  <c r="H49" i="21" s="1"/>
  <c r="H50" i="21" a="1"/>
  <c r="H50" i="21" s="1"/>
  <c r="H51" i="21" a="1"/>
  <c r="H51" i="21" s="1"/>
  <c r="H52" i="21" a="1"/>
  <c r="H52" i="21" s="1"/>
  <c r="H53" i="21" a="1"/>
  <c r="H53" i="21" s="1"/>
  <c r="H54" i="21" a="1"/>
  <c r="H54" i="21" s="1"/>
  <c r="H55" i="21" a="1"/>
  <c r="H55" i="21" s="1"/>
  <c r="H56" i="21" a="1"/>
  <c r="H56" i="21" s="1"/>
  <c r="H58" i="21" a="1"/>
  <c r="H58" i="21" s="1"/>
  <c r="H59" i="21" a="1"/>
  <c r="H59" i="21" s="1"/>
  <c r="H60" i="21" a="1"/>
  <c r="H60" i="21" s="1"/>
  <c r="H61" i="21" a="1"/>
  <c r="H61" i="21" s="1"/>
  <c r="H62" i="21" a="1"/>
  <c r="H62" i="21" s="1"/>
  <c r="H63" i="21" a="1"/>
  <c r="H63" i="21" s="1"/>
  <c r="H64" i="21" a="1"/>
  <c r="H64" i="21" s="1"/>
  <c r="H65" i="21" a="1"/>
  <c r="H65" i="21" s="1"/>
  <c r="H66" i="21" a="1"/>
  <c r="H66" i="21" s="1"/>
  <c r="H67" i="21" a="1"/>
  <c r="H67" i="21" s="1"/>
  <c r="H68" i="21" a="1"/>
  <c r="H68" i="21" s="1"/>
  <c r="H69" i="21" a="1"/>
  <c r="H69" i="21" s="1"/>
  <c r="H70" i="21" a="1"/>
  <c r="H70" i="21" s="1"/>
  <c r="H71" i="21" a="1"/>
  <c r="H71" i="21" s="1"/>
  <c r="H72" i="21" a="1"/>
  <c r="H72" i="21" s="1"/>
  <c r="H73" i="21" a="1"/>
  <c r="H73" i="21" s="1"/>
  <c r="H74" i="21" a="1"/>
  <c r="H74" i="21" s="1"/>
  <c r="H75" i="21" a="1"/>
  <c r="H75" i="21" s="1"/>
  <c r="H76" i="21" a="1"/>
  <c r="H76" i="21" s="1"/>
  <c r="H77" i="21" a="1"/>
  <c r="H77" i="21" s="1"/>
  <c r="H78" i="21" a="1"/>
  <c r="H78" i="21" s="1"/>
  <c r="H79" i="21" a="1"/>
  <c r="H79" i="21" s="1"/>
  <c r="H80" i="21" a="1"/>
  <c r="H80" i="21" s="1"/>
  <c r="H81" i="21" a="1"/>
  <c r="H81" i="21" s="1"/>
  <c r="H82" i="21" a="1"/>
  <c r="H82" i="21" s="1"/>
  <c r="H83" i="21" a="1"/>
  <c r="H83" i="21" s="1"/>
  <c r="H84" i="21" a="1"/>
  <c r="H84" i="21" s="1"/>
  <c r="H85" i="21" a="1"/>
  <c r="H85" i="21" s="1"/>
  <c r="H86" i="21" a="1"/>
  <c r="H86" i="21" s="1"/>
  <c r="H87" i="21" a="1"/>
  <c r="H87" i="21" s="1"/>
  <c r="H88" i="21" a="1"/>
  <c r="H88" i="21" s="1"/>
  <c r="H89" i="21" a="1"/>
  <c r="H89" i="21" s="1"/>
  <c r="H90" i="21" a="1"/>
  <c r="H90" i="21" s="1"/>
  <c r="H91" i="21" a="1"/>
  <c r="H91" i="21" s="1"/>
  <c r="H92" i="21" a="1"/>
  <c r="H92" i="21" s="1"/>
  <c r="H93" i="21" a="1"/>
  <c r="H93" i="21" s="1"/>
  <c r="H94" i="21" a="1"/>
  <c r="H94" i="21" s="1"/>
  <c r="H95" i="21" a="1"/>
  <c r="H95" i="21" s="1"/>
  <c r="H96" i="21" a="1"/>
  <c r="H96" i="21" s="1"/>
  <c r="H97" i="21" a="1"/>
  <c r="H97" i="21" s="1"/>
  <c r="H98" i="21" a="1"/>
  <c r="H98" i="21" s="1"/>
  <c r="H99" i="21" a="1"/>
  <c r="H99" i="21" s="1"/>
  <c r="H100" i="21" a="1"/>
  <c r="H100" i="21" s="1"/>
  <c r="H101" i="21" a="1"/>
  <c r="H101" i="21" s="1"/>
  <c r="H102" i="21" a="1"/>
  <c r="H102" i="21" s="1"/>
  <c r="H103" i="21" a="1"/>
  <c r="H103" i="21" s="1"/>
  <c r="H104" i="21" a="1"/>
  <c r="H104" i="21" s="1"/>
  <c r="H105" i="21" a="1"/>
  <c r="H105" i="21" s="1"/>
  <c r="H106" i="21" a="1"/>
  <c r="H106" i="21" s="1"/>
  <c r="H107" i="21" a="1"/>
  <c r="H107" i="21" s="1"/>
  <c r="H108" i="21" a="1"/>
  <c r="H108" i="21" s="1"/>
  <c r="H109" i="21" a="1"/>
  <c r="H109" i="21" s="1"/>
  <c r="H110" i="21" a="1"/>
  <c r="H110" i="21" s="1"/>
  <c r="H111" i="21" a="1"/>
  <c r="H111" i="21" s="1"/>
  <c r="H112" i="21" a="1"/>
  <c r="H112" i="21" s="1"/>
  <c r="H113" i="21" a="1"/>
  <c r="H113" i="21" s="1"/>
  <c r="H114" i="21" a="1"/>
  <c r="H114" i="21" s="1"/>
  <c r="H115" i="21" a="1"/>
  <c r="H115" i="21" s="1"/>
  <c r="H116" i="21" a="1"/>
  <c r="H116" i="21" s="1"/>
  <c r="H117" i="21" a="1"/>
  <c r="H117" i="21" s="1"/>
  <c r="H118" i="21" a="1"/>
  <c r="H118" i="21" s="1"/>
  <c r="H119" i="21" a="1"/>
  <c r="H119" i="21" s="1"/>
  <c r="H120" i="21" a="1"/>
  <c r="H120" i="21" s="1"/>
  <c r="H121" i="21" a="1"/>
  <c r="H121" i="21" s="1"/>
  <c r="H122" i="21" a="1"/>
  <c r="H122" i="21" s="1"/>
  <c r="H123" i="21" a="1"/>
  <c r="H123" i="21" s="1"/>
  <c r="H124" i="21" a="1"/>
  <c r="H124" i="21" s="1"/>
  <c r="H125" i="21" a="1"/>
  <c r="H125" i="21" s="1"/>
  <c r="H126" i="21" a="1"/>
  <c r="H126" i="21" s="1"/>
  <c r="H127" i="21" a="1"/>
  <c r="H127" i="21" s="1"/>
  <c r="H128" i="21" a="1"/>
  <c r="H128" i="21" s="1"/>
  <c r="H129" i="21" a="1"/>
  <c r="H129" i="21" s="1"/>
  <c r="H130" i="21" a="1"/>
  <c r="H130" i="21" s="1"/>
  <c r="H131" i="21" a="1"/>
  <c r="H131" i="21" s="1"/>
  <c r="H132" i="21" a="1"/>
  <c r="H132" i="21" s="1"/>
  <c r="H133" i="21" a="1"/>
  <c r="H133" i="21" s="1"/>
  <c r="H134" i="21" a="1"/>
  <c r="H134" i="21" s="1"/>
  <c r="H135" i="21" a="1"/>
  <c r="H135" i="21" s="1"/>
  <c r="H136" i="21" a="1"/>
  <c r="H136" i="21" s="1"/>
  <c r="H137" i="21" a="1"/>
  <c r="H137" i="21" s="1"/>
  <c r="H138" i="21" a="1"/>
  <c r="H138" i="21" s="1"/>
  <c r="H139" i="21" a="1"/>
  <c r="H139" i="21" s="1"/>
  <c r="H140" i="21" a="1"/>
  <c r="H140" i="21" s="1"/>
  <c r="H141" i="21" a="1"/>
  <c r="H141" i="21" s="1"/>
  <c r="H142" i="21" a="1"/>
  <c r="H142" i="21" s="1"/>
  <c r="H143" i="21" a="1"/>
  <c r="H143" i="21" s="1"/>
  <c r="H144" i="21" a="1"/>
  <c r="H144" i="21" s="1"/>
  <c r="H145" i="21" a="1"/>
  <c r="H145" i="21" s="1"/>
  <c r="H146" i="21" a="1"/>
  <c r="H146" i="21" s="1"/>
  <c r="H147" i="21" a="1"/>
  <c r="H147" i="21" s="1"/>
  <c r="H148" i="21" a="1"/>
  <c r="H148" i="21" s="1"/>
  <c r="H149" i="21" a="1"/>
  <c r="H149" i="21" s="1"/>
  <c r="H150" i="21" a="1"/>
  <c r="H150" i="21" s="1"/>
  <c r="H151" i="21" a="1"/>
  <c r="H151" i="21" s="1"/>
  <c r="H152" i="21" a="1"/>
  <c r="H152" i="21" s="1"/>
  <c r="H153" i="21" a="1"/>
  <c r="H153" i="21" s="1"/>
  <c r="H154" i="21" a="1"/>
  <c r="H154" i="21" s="1"/>
  <c r="H155" i="21" a="1"/>
  <c r="H155" i="21" s="1"/>
  <c r="H156" i="21" a="1"/>
  <c r="H156" i="21" s="1"/>
  <c r="H157" i="21" a="1"/>
  <c r="H157" i="21" s="1"/>
  <c r="H158" i="21" a="1"/>
  <c r="H158" i="21" s="1"/>
  <c r="H159" i="21" a="1"/>
  <c r="H159" i="21" s="1"/>
  <c r="H160" i="21" a="1"/>
  <c r="H160" i="21" s="1"/>
  <c r="H161" i="21" a="1"/>
  <c r="H161" i="21" s="1"/>
  <c r="H162" i="21" a="1"/>
  <c r="H162" i="21" s="1"/>
  <c r="H163" i="21" a="1"/>
  <c r="H163" i="21" s="1"/>
  <c r="H164" i="21" a="1"/>
  <c r="H164" i="21" s="1"/>
  <c r="H165" i="21" a="1"/>
  <c r="H165" i="21" s="1"/>
  <c r="H166" i="21" a="1"/>
  <c r="H166" i="21" s="1"/>
  <c r="H167" i="21" a="1"/>
  <c r="H167" i="21" s="1"/>
  <c r="H168" i="21" a="1"/>
  <c r="H168" i="21" s="1"/>
  <c r="H169" i="21" a="1"/>
  <c r="H169" i="21" s="1"/>
  <c r="H170" i="21" a="1"/>
  <c r="H170" i="21" s="1"/>
  <c r="H171" i="21" a="1"/>
  <c r="H171" i="21" s="1"/>
  <c r="H172" i="21" a="1"/>
  <c r="H172" i="21" s="1"/>
  <c r="H173" i="21" a="1"/>
  <c r="H173" i="21" s="1"/>
  <c r="H174" i="21" a="1"/>
  <c r="H174" i="21" s="1"/>
  <c r="H175" i="21" a="1"/>
  <c r="H175" i="21" s="1"/>
  <c r="H176" i="21" a="1"/>
  <c r="H176" i="21" s="1"/>
  <c r="H177" i="21" a="1"/>
  <c r="H177" i="21" s="1"/>
  <c r="H178" i="21" a="1"/>
  <c r="H178" i="21" s="1"/>
  <c r="H179" i="21" a="1"/>
  <c r="H179" i="21" s="1"/>
  <c r="H180" i="21" a="1"/>
  <c r="H180" i="21" s="1"/>
  <c r="H181" i="21" a="1"/>
  <c r="H181" i="21" s="1"/>
  <c r="H182" i="21" a="1"/>
  <c r="H182" i="21" s="1"/>
  <c r="H183" i="21" a="1"/>
  <c r="H183" i="21" s="1"/>
  <c r="H184" i="21" a="1"/>
  <c r="H184" i="21" s="1"/>
  <c r="H185" i="21" a="1"/>
  <c r="H185" i="21" s="1"/>
  <c r="H186" i="21" a="1"/>
  <c r="H186" i="21" s="1"/>
  <c r="H187" i="21" a="1"/>
  <c r="H187" i="21" s="1"/>
  <c r="H188" i="21" a="1"/>
  <c r="H188" i="21" s="1"/>
  <c r="H189" i="21" a="1"/>
  <c r="H189" i="21" s="1"/>
  <c r="H190" i="21" a="1"/>
  <c r="H190" i="21" s="1"/>
  <c r="H191" i="21" a="1"/>
  <c r="H191" i="21" s="1"/>
  <c r="H192" i="21" a="1"/>
  <c r="H192" i="21" s="1"/>
  <c r="H193" i="21" a="1"/>
  <c r="H193" i="21" s="1"/>
  <c r="H194" i="21" a="1"/>
  <c r="H194" i="21" s="1"/>
  <c r="H195" i="21" a="1"/>
  <c r="H195" i="21" s="1"/>
  <c r="H196" i="21" a="1"/>
  <c r="H196" i="21" s="1"/>
  <c r="H197" i="21" a="1"/>
  <c r="H197" i="21" s="1"/>
  <c r="H198" i="21" a="1"/>
  <c r="H198" i="21" s="1"/>
  <c r="H199" i="21" a="1"/>
  <c r="H199" i="21" s="1"/>
  <c r="H200" i="21" a="1"/>
  <c r="H200" i="21" s="1"/>
  <c r="H201" i="21" a="1"/>
  <c r="H201" i="21" s="1"/>
  <c r="H202" i="21" a="1"/>
  <c r="H202" i="21" s="1"/>
  <c r="H203" i="21" a="1"/>
  <c r="H203" i="21" s="1"/>
  <c r="H204" i="21" a="1"/>
  <c r="H204" i="21" s="1"/>
  <c r="H205" i="21" a="1"/>
  <c r="H205" i="21" s="1"/>
  <c r="H206" i="21" a="1"/>
  <c r="H206" i="21" s="1"/>
  <c r="H207" i="21" a="1"/>
  <c r="H207" i="21" s="1"/>
  <c r="H208" i="21" a="1"/>
  <c r="H208" i="21" s="1"/>
  <c r="H209" i="21" a="1"/>
  <c r="H209" i="21" s="1"/>
  <c r="H210" i="21" a="1"/>
  <c r="H210" i="21" s="1"/>
  <c r="H211" i="21" a="1"/>
  <c r="H211" i="21" s="1"/>
  <c r="H212" i="21" a="1"/>
  <c r="H212" i="21" s="1"/>
  <c r="H213" i="21" a="1"/>
  <c r="H213" i="21" s="1"/>
  <c r="H214" i="21" a="1"/>
  <c r="H214" i="21" s="1"/>
  <c r="H215" i="21" a="1"/>
  <c r="H215" i="21" s="1"/>
  <c r="H216" i="21" a="1"/>
  <c r="H216" i="21" s="1"/>
  <c r="H217" i="21" a="1"/>
  <c r="H217" i="21" s="1"/>
  <c r="H218" i="21" a="1"/>
  <c r="H218" i="21" s="1"/>
  <c r="H219" i="21" a="1"/>
  <c r="H219" i="21" s="1"/>
  <c r="H220" i="21" a="1"/>
  <c r="H220" i="21" s="1"/>
  <c r="H221" i="21" a="1"/>
  <c r="H221" i="21" s="1"/>
  <c r="H222" i="21" a="1"/>
  <c r="H222" i="21" s="1"/>
  <c r="H223" i="21" a="1"/>
  <c r="H223" i="21" s="1"/>
  <c r="H224" i="21" a="1"/>
  <c r="H224" i="21" s="1"/>
  <c r="H225" i="21" a="1"/>
  <c r="H225" i="21" s="1"/>
  <c r="H226" i="21" a="1"/>
  <c r="H226" i="21" s="1"/>
  <c r="H227" i="21" a="1"/>
  <c r="H227" i="21" s="1"/>
  <c r="H228" i="21" a="1"/>
  <c r="H228" i="21" s="1"/>
  <c r="H229" i="21" a="1"/>
  <c r="H229" i="21" s="1"/>
  <c r="H230" i="21" a="1"/>
  <c r="H230" i="21" s="1"/>
  <c r="H231" i="21" a="1"/>
  <c r="H231" i="21" s="1"/>
  <c r="H232" i="21" a="1"/>
  <c r="H232" i="21" s="1"/>
  <c r="H233" i="21" a="1"/>
  <c r="H233" i="21" s="1"/>
  <c r="H234" i="21" a="1"/>
  <c r="H234" i="21" s="1"/>
  <c r="H235" i="21" a="1"/>
  <c r="H235" i="21" s="1"/>
  <c r="H236" i="21" a="1"/>
  <c r="H236" i="21" s="1"/>
  <c r="H237" i="21" a="1"/>
  <c r="H237" i="21" s="1"/>
  <c r="H238" i="21" a="1"/>
  <c r="H238" i="21" s="1"/>
  <c r="H239" i="21" a="1"/>
  <c r="H239" i="21" s="1"/>
  <c r="H240" i="21" a="1"/>
  <c r="H240" i="21" s="1"/>
  <c r="H241" i="21" a="1"/>
  <c r="H241" i="21" s="1"/>
  <c r="H242" i="21" a="1"/>
  <c r="H242" i="21" s="1"/>
  <c r="H243" i="21" a="1"/>
  <c r="H243" i="21" s="1"/>
  <c r="H244" i="21" a="1"/>
  <c r="H244" i="21" s="1"/>
  <c r="H245" i="21" a="1"/>
  <c r="H245" i="21" s="1"/>
  <c r="H246" i="21" a="1"/>
  <c r="H246" i="21" s="1"/>
  <c r="H247" i="21" a="1"/>
  <c r="H247" i="21" s="1"/>
  <c r="H248" i="21" a="1"/>
  <c r="H248" i="21" s="1"/>
  <c r="H249" i="21" a="1"/>
  <c r="H249" i="21" s="1"/>
  <c r="H250" i="21" a="1"/>
  <c r="H250" i="21" s="1"/>
  <c r="H251" i="21" a="1"/>
  <c r="H251" i="21" s="1"/>
  <c r="H252" i="21" a="1"/>
  <c r="H252" i="21" s="1"/>
  <c r="H253" i="21" a="1"/>
  <c r="H253" i="21" s="1"/>
  <c r="H254" i="21" a="1"/>
  <c r="H254" i="21" s="1"/>
  <c r="H255" i="21" a="1"/>
  <c r="H255" i="21" s="1"/>
  <c r="H256" i="21" a="1"/>
  <c r="H256" i="21" s="1"/>
  <c r="H257" i="21" a="1"/>
  <c r="H257" i="21" s="1"/>
  <c r="H258" i="21" a="1"/>
  <c r="H258" i="21" s="1"/>
  <c r="H259" i="21" a="1"/>
  <c r="H259" i="21" s="1"/>
  <c r="H260" i="21" a="1"/>
  <c r="H260" i="21" s="1"/>
  <c r="H261" i="21" a="1"/>
  <c r="H261" i="21" s="1"/>
  <c r="H262" i="21" a="1"/>
  <c r="H262" i="21" s="1"/>
  <c r="H263" i="21" a="1"/>
  <c r="H263" i="21" s="1"/>
  <c r="H264" i="21" a="1"/>
  <c r="H264" i="21" s="1"/>
  <c r="H265" i="21" a="1"/>
  <c r="H265" i="21" s="1"/>
  <c r="H266" i="21" a="1"/>
  <c r="H266" i="21" s="1"/>
  <c r="H267" i="21" a="1"/>
  <c r="H267" i="21" s="1"/>
  <c r="H268" i="21" a="1"/>
  <c r="H268" i="21" s="1"/>
  <c r="H269" i="21" a="1"/>
  <c r="H269" i="21" s="1"/>
  <c r="H270" i="21" a="1"/>
  <c r="H270" i="21" s="1"/>
  <c r="H271" i="21" a="1"/>
  <c r="H271" i="21" s="1"/>
  <c r="H272" i="21" a="1"/>
  <c r="H272" i="21" s="1"/>
  <c r="H273" i="21" a="1"/>
  <c r="H273" i="21" s="1"/>
  <c r="H274" i="21" a="1"/>
  <c r="H274" i="21" s="1"/>
  <c r="H275" i="21" a="1"/>
  <c r="H275" i="21" s="1"/>
  <c r="H276" i="21" a="1"/>
  <c r="H276" i="21" s="1"/>
  <c r="H277" i="21" a="1"/>
  <c r="H277" i="21" s="1"/>
  <c r="H278" i="21" a="1"/>
  <c r="H278" i="21" s="1"/>
  <c r="H279" i="21" a="1"/>
  <c r="H279" i="21" s="1"/>
  <c r="H280" i="21" a="1"/>
  <c r="H280" i="21" s="1"/>
  <c r="H281" i="21" a="1"/>
  <c r="H281" i="21" s="1"/>
  <c r="H282" i="21" a="1"/>
  <c r="H282" i="21" s="1"/>
  <c r="H283" i="21" a="1"/>
  <c r="H283" i="21" s="1"/>
  <c r="H284" i="21" a="1"/>
  <c r="H284" i="21" s="1"/>
  <c r="H285" i="21" a="1"/>
  <c r="H285" i="21" s="1"/>
  <c r="H286" i="21" a="1"/>
  <c r="H286" i="21" s="1"/>
  <c r="H287" i="21" a="1"/>
  <c r="H287" i="21" s="1"/>
  <c r="H288" i="21" a="1"/>
  <c r="H288" i="21" s="1"/>
  <c r="H289" i="21" a="1"/>
  <c r="H289" i="21" s="1"/>
  <c r="H290" i="21" a="1"/>
  <c r="H290" i="21" s="1"/>
  <c r="H291" i="21" a="1"/>
  <c r="H291" i="21" s="1"/>
  <c r="H292" i="21" a="1"/>
  <c r="H292" i="21" s="1"/>
  <c r="H293" i="21" a="1"/>
  <c r="H293" i="21" s="1"/>
  <c r="H294" i="21" a="1"/>
  <c r="H294" i="21" s="1"/>
  <c r="H295" i="21" a="1"/>
  <c r="H295" i="21" s="1"/>
  <c r="H296" i="21" a="1"/>
  <c r="H296" i="21" s="1"/>
  <c r="H297" i="21" a="1"/>
  <c r="H297" i="21" s="1"/>
  <c r="H298" i="21" a="1"/>
  <c r="H298" i="21" s="1"/>
  <c r="H299" i="21" a="1"/>
  <c r="H299" i="21" s="1"/>
  <c r="H300" i="21" a="1"/>
  <c r="H300" i="21" s="1"/>
  <c r="H301" i="21" a="1"/>
  <c r="H301" i="21" s="1"/>
  <c r="H302" i="21" a="1"/>
  <c r="H302" i="21" s="1"/>
  <c r="H303" i="21" a="1"/>
  <c r="H303" i="21" s="1"/>
  <c r="H304" i="21" a="1"/>
  <c r="H304" i="21" s="1"/>
  <c r="H305" i="21" a="1"/>
  <c r="H305" i="21" s="1"/>
  <c r="H306" i="21" a="1"/>
  <c r="H306" i="21" s="1"/>
  <c r="H307" i="21" a="1"/>
  <c r="H307" i="21" s="1"/>
  <c r="H308" i="21" a="1"/>
  <c r="H308" i="21" s="1"/>
  <c r="H309" i="21" a="1"/>
  <c r="H309" i="21" s="1"/>
  <c r="H310" i="21" a="1"/>
  <c r="H310" i="21" s="1"/>
  <c r="H311" i="21" a="1"/>
  <c r="H311" i="21" s="1"/>
  <c r="H312" i="21" a="1"/>
  <c r="H312" i="21" s="1"/>
  <c r="H313" i="21" a="1"/>
  <c r="H313" i="21" s="1"/>
  <c r="H314" i="21" a="1"/>
  <c r="H314" i="21" s="1"/>
  <c r="H315" i="21" a="1"/>
  <c r="H315" i="21" s="1"/>
  <c r="H316" i="21" a="1"/>
  <c r="H316" i="21" s="1"/>
  <c r="H317" i="21" a="1"/>
  <c r="H317" i="21" s="1"/>
  <c r="H318" i="21" a="1"/>
  <c r="H318" i="21" s="1"/>
  <c r="H319" i="21" a="1"/>
  <c r="H319" i="21" s="1"/>
  <c r="H320" i="21" a="1"/>
  <c r="H320" i="21" s="1"/>
  <c r="H321" i="21" a="1"/>
  <c r="H321" i="21" s="1"/>
  <c r="H322" i="21" a="1"/>
  <c r="H322" i="21" s="1"/>
  <c r="H323" i="21" a="1"/>
  <c r="H323" i="21" s="1"/>
  <c r="H324" i="21" a="1"/>
  <c r="H324" i="21" s="1"/>
  <c r="H325" i="21" a="1"/>
  <c r="H325" i="21" s="1"/>
  <c r="H326" i="21" a="1"/>
  <c r="H326" i="21" s="1"/>
  <c r="H327" i="21" a="1"/>
  <c r="H327" i="21" s="1"/>
  <c r="H328" i="21" a="1"/>
  <c r="H328" i="21" s="1"/>
  <c r="H329" i="21" a="1"/>
  <c r="H329" i="21" s="1"/>
  <c r="H330" i="21" a="1"/>
  <c r="H330" i="21" s="1"/>
  <c r="H331" i="21" a="1"/>
  <c r="H331" i="21" s="1"/>
  <c r="H332" i="21" a="1"/>
  <c r="H332" i="21" s="1"/>
  <c r="H333" i="21" a="1"/>
  <c r="H333" i="21" s="1"/>
  <c r="H334" i="21" a="1"/>
  <c r="H334" i="21" s="1"/>
  <c r="H335" i="21" a="1"/>
  <c r="H335" i="21" s="1"/>
  <c r="H336" i="21" a="1"/>
  <c r="H336" i="21" s="1"/>
  <c r="H337" i="21" a="1"/>
  <c r="H337" i="21" s="1"/>
  <c r="H338" i="21" a="1"/>
  <c r="H338" i="21" s="1"/>
  <c r="H339" i="21" a="1"/>
  <c r="H339" i="21" s="1"/>
  <c r="H340" i="21" a="1"/>
  <c r="H340" i="21" s="1"/>
  <c r="H341" i="21" a="1"/>
  <c r="H341" i="21" s="1"/>
  <c r="H342" i="21" a="1"/>
  <c r="H342" i="21" s="1"/>
  <c r="H343" i="21" a="1"/>
  <c r="H343" i="21" s="1"/>
  <c r="H344" i="21" a="1"/>
  <c r="H344" i="21" s="1"/>
  <c r="H345" i="21" a="1"/>
  <c r="H345" i="21" s="1"/>
  <c r="H346" i="21" a="1"/>
  <c r="H346" i="21" s="1"/>
  <c r="H347" i="21" a="1"/>
  <c r="H347" i="21" s="1"/>
  <c r="H348" i="21" a="1"/>
  <c r="H348" i="21" s="1"/>
  <c r="H349" i="21" a="1"/>
  <c r="H349" i="21" s="1"/>
  <c r="H350" i="21" a="1"/>
  <c r="H350" i="21" s="1"/>
  <c r="H351" i="21" a="1"/>
  <c r="H351" i="21" s="1"/>
  <c r="H352" i="21" a="1"/>
  <c r="H352" i="21" s="1"/>
  <c r="H353" i="21" a="1"/>
  <c r="H353" i="21" s="1"/>
  <c r="H354" i="21" a="1"/>
  <c r="H354" i="21" s="1"/>
  <c r="H355" i="21" a="1"/>
  <c r="H355" i="21" s="1"/>
  <c r="H356" i="21" a="1"/>
  <c r="H356" i="21" s="1"/>
  <c r="H357" i="21" a="1"/>
  <c r="H357" i="21" s="1"/>
  <c r="H358" i="21" a="1"/>
  <c r="H358" i="21" s="1"/>
  <c r="H359" i="21" a="1"/>
  <c r="H359" i="21" s="1"/>
  <c r="H360" i="21" a="1"/>
  <c r="H360" i="21" s="1"/>
  <c r="H361" i="21" a="1"/>
  <c r="H361" i="21" s="1"/>
  <c r="H362" i="21" a="1"/>
  <c r="H362" i="21" s="1"/>
  <c r="H363" i="21" a="1"/>
  <c r="H363" i="21" s="1"/>
  <c r="H364" i="21" a="1"/>
  <c r="H364" i="21" s="1"/>
  <c r="H365" i="21" a="1"/>
  <c r="H365" i="21" s="1"/>
  <c r="H366" i="21" a="1"/>
  <c r="H366" i="21" s="1"/>
  <c r="H367" i="21" a="1"/>
  <c r="H367" i="21" s="1"/>
  <c r="H368" i="21" a="1"/>
  <c r="H368" i="21" s="1"/>
  <c r="H369" i="21" a="1"/>
  <c r="H369" i="21" s="1"/>
  <c r="H370" i="21" a="1"/>
  <c r="H370" i="21" s="1"/>
  <c r="H371" i="21" a="1"/>
  <c r="H371" i="21" s="1"/>
  <c r="H372" i="21" a="1"/>
  <c r="H372" i="21" s="1"/>
  <c r="H373" i="21" a="1"/>
  <c r="H373" i="21" s="1"/>
  <c r="H374" i="21" a="1"/>
  <c r="H374" i="21" s="1"/>
  <c r="H375" i="21" a="1"/>
  <c r="H375" i="21" s="1"/>
  <c r="H376" i="21" a="1"/>
  <c r="H376" i="21" s="1"/>
  <c r="H377" i="21" a="1"/>
  <c r="H377" i="21" s="1"/>
  <c r="H378" i="21" a="1"/>
  <c r="H378" i="21" s="1"/>
  <c r="H379" i="21" a="1"/>
  <c r="H379" i="21" s="1"/>
  <c r="H380" i="21" a="1"/>
  <c r="H380" i="21" s="1"/>
  <c r="H381" i="21" a="1"/>
  <c r="H381" i="21" s="1"/>
  <c r="H382" i="21" a="1"/>
  <c r="H382" i="21" s="1"/>
  <c r="H383" i="21" a="1"/>
  <c r="H383" i="21" s="1"/>
  <c r="H384" i="21" a="1"/>
  <c r="H384" i="21" s="1"/>
  <c r="H385" i="21" a="1"/>
  <c r="H385" i="21" s="1"/>
  <c r="H386" i="21" a="1"/>
  <c r="H386" i="21" s="1"/>
  <c r="H387" i="21" a="1"/>
  <c r="H387" i="21" s="1"/>
  <c r="H388" i="21" a="1"/>
  <c r="H388" i="21" s="1"/>
  <c r="H389" i="21" a="1"/>
  <c r="H389" i="21" s="1"/>
  <c r="H390" i="21" a="1"/>
  <c r="H390" i="21" s="1"/>
  <c r="H391" i="21" a="1"/>
  <c r="H391" i="21" s="1"/>
  <c r="H392" i="21" a="1"/>
  <c r="H392" i="21" s="1"/>
  <c r="H393" i="21" a="1"/>
  <c r="H393" i="21" s="1"/>
  <c r="H394" i="21" a="1"/>
  <c r="H394" i="21" s="1"/>
  <c r="H395" i="21" a="1"/>
  <c r="H395" i="21" s="1"/>
  <c r="H396" i="21" a="1"/>
  <c r="H396" i="21" s="1"/>
  <c r="H397" i="21" a="1"/>
  <c r="H397" i="21" s="1"/>
  <c r="H398" i="21" a="1"/>
  <c r="H398" i="21" s="1"/>
  <c r="H399" i="21" a="1"/>
  <c r="H399" i="21" s="1"/>
  <c r="H400" i="21" a="1"/>
  <c r="H400" i="21" s="1"/>
  <c r="H401" i="21" a="1"/>
  <c r="H401" i="21" s="1"/>
  <c r="H402" i="21" a="1"/>
  <c r="H402" i="21" s="1"/>
  <c r="H403" i="21" a="1"/>
  <c r="H403" i="21" s="1"/>
  <c r="H404" i="21" a="1"/>
  <c r="H404" i="21" s="1"/>
  <c r="H405" i="21" a="1"/>
  <c r="H405" i="21" s="1"/>
  <c r="H406" i="21" a="1"/>
  <c r="H406" i="21" s="1"/>
  <c r="H407" i="21" a="1"/>
  <c r="H407" i="21" s="1"/>
  <c r="H408" i="21" a="1"/>
  <c r="H408" i="21" s="1"/>
  <c r="H409" i="21" a="1"/>
  <c r="H409" i="21" s="1"/>
  <c r="H410" i="21" a="1"/>
  <c r="H410" i="21" s="1"/>
  <c r="H411" i="21" a="1"/>
  <c r="H411" i="21" s="1"/>
  <c r="H412" i="21" a="1"/>
  <c r="H412" i="21" s="1"/>
  <c r="H413" i="21" a="1"/>
  <c r="H413" i="21" s="1"/>
  <c r="H414" i="21" a="1"/>
  <c r="H414" i="21" s="1"/>
  <c r="H415" i="21" a="1"/>
  <c r="H415" i="21" s="1"/>
  <c r="H416" i="21" a="1"/>
  <c r="H416" i="21" s="1"/>
  <c r="H417" i="21" a="1"/>
  <c r="H417" i="21" s="1"/>
  <c r="H418" i="21" a="1"/>
  <c r="H418" i="21" s="1"/>
  <c r="H419" i="21" a="1"/>
  <c r="H419" i="21" s="1"/>
  <c r="H420" i="21" a="1"/>
  <c r="H420" i="21" s="1"/>
  <c r="H421" i="21" a="1"/>
  <c r="H421" i="21" s="1"/>
  <c r="H422" i="21" a="1"/>
  <c r="H422" i="21" s="1"/>
  <c r="H423" i="21" a="1"/>
  <c r="H423" i="21" s="1"/>
  <c r="H424" i="21" a="1"/>
  <c r="H424" i="21" s="1"/>
  <c r="H425" i="21" a="1"/>
  <c r="H425" i="21" s="1"/>
  <c r="H426" i="21" a="1"/>
  <c r="H426" i="21" s="1"/>
  <c r="H427" i="21" a="1"/>
  <c r="H427" i="21" s="1"/>
  <c r="H428" i="21" a="1"/>
  <c r="H428" i="21" s="1"/>
  <c r="H429" i="21" a="1"/>
  <c r="H429" i="21" s="1"/>
  <c r="H430" i="21" a="1"/>
  <c r="H430" i="21" s="1"/>
  <c r="H431" i="21" a="1"/>
  <c r="H431" i="21" s="1"/>
  <c r="H432" i="21" a="1"/>
  <c r="H432" i="21" s="1"/>
  <c r="H433" i="21" a="1"/>
  <c r="H433" i="21" s="1"/>
  <c r="H434" i="21" a="1"/>
  <c r="H434" i="21" s="1"/>
  <c r="H435" i="21" a="1"/>
  <c r="H435" i="21" s="1"/>
  <c r="H436" i="21" a="1"/>
  <c r="H436" i="21" s="1"/>
  <c r="H437" i="21" a="1"/>
  <c r="H437" i="21" s="1"/>
  <c r="H438" i="21" a="1"/>
  <c r="H438" i="21" s="1"/>
  <c r="H439" i="21" a="1"/>
  <c r="H439" i="21" s="1"/>
  <c r="H440" i="21" a="1"/>
  <c r="H440" i="21" s="1"/>
  <c r="H441" i="21" a="1"/>
  <c r="H441" i="21" s="1"/>
  <c r="H442" i="21" a="1"/>
  <c r="H442" i="21" s="1"/>
  <c r="H443" i="21" a="1"/>
  <c r="H443" i="21" s="1"/>
  <c r="H444" i="21" a="1"/>
  <c r="H444" i="21" s="1"/>
  <c r="H445" i="21" a="1"/>
  <c r="H445" i="21" s="1"/>
  <c r="H446" i="21" a="1"/>
  <c r="H446" i="21" s="1"/>
  <c r="H447" i="21" a="1"/>
  <c r="H447" i="21" s="1"/>
  <c r="H448" i="21" a="1"/>
  <c r="H448" i="21" s="1"/>
  <c r="H449" i="21" a="1"/>
  <c r="H449" i="21" s="1"/>
  <c r="H450" i="21" a="1"/>
  <c r="H450" i="21" s="1"/>
  <c r="H451" i="21" a="1"/>
  <c r="H451" i="21" s="1"/>
  <c r="H452" i="21" a="1"/>
  <c r="H452" i="21" s="1"/>
  <c r="H453" i="21" a="1"/>
  <c r="H453" i="21" s="1"/>
  <c r="H454" i="21" a="1"/>
  <c r="H454" i="21" s="1"/>
  <c r="H455" i="21" a="1"/>
  <c r="H455" i="21" s="1"/>
  <c r="H456" i="21" a="1"/>
  <c r="H456" i="21" s="1"/>
  <c r="H457" i="21" a="1"/>
  <c r="H457" i="21" s="1"/>
  <c r="H458" i="21" a="1"/>
  <c r="H458" i="21" s="1"/>
  <c r="H459" i="21" a="1"/>
  <c r="H459" i="21" s="1"/>
  <c r="H460" i="21" a="1"/>
  <c r="H460" i="21" s="1"/>
  <c r="H461" i="21" a="1"/>
  <c r="H461" i="21" s="1"/>
  <c r="H462" i="21" a="1"/>
  <c r="H462" i="21" s="1"/>
  <c r="H463" i="21" a="1"/>
  <c r="H463" i="21" s="1"/>
  <c r="H464" i="21" a="1"/>
  <c r="H464" i="21" s="1"/>
  <c r="H465" i="21" a="1"/>
  <c r="H465" i="21" s="1"/>
  <c r="H466" i="21" a="1"/>
  <c r="H466" i="21" s="1"/>
  <c r="H467" i="21" a="1"/>
  <c r="H467" i="21" s="1"/>
  <c r="H468" i="21" a="1"/>
  <c r="H468" i="21" s="1"/>
  <c r="H469" i="21" a="1"/>
  <c r="H469" i="21" s="1"/>
  <c r="H470" i="21" a="1"/>
  <c r="H470" i="21" s="1"/>
  <c r="H471" i="21" a="1"/>
  <c r="H471" i="21" s="1"/>
  <c r="H472" i="21" a="1"/>
  <c r="H472" i="21" s="1"/>
  <c r="H473" i="21" a="1"/>
  <c r="H473" i="21" s="1"/>
  <c r="H474" i="21" a="1"/>
  <c r="H474" i="21" s="1"/>
  <c r="H475" i="21" a="1"/>
  <c r="H475" i="21" s="1"/>
  <c r="H476" i="21" a="1"/>
  <c r="H476" i="21" s="1"/>
  <c r="H477" i="21" a="1"/>
  <c r="H477" i="21" s="1"/>
  <c r="H478" i="21" a="1"/>
  <c r="H478" i="21" s="1"/>
  <c r="H479" i="21" a="1"/>
  <c r="H479" i="21" s="1"/>
  <c r="H480" i="21" a="1"/>
  <c r="H480" i="21" s="1"/>
  <c r="H481" i="21" a="1"/>
  <c r="H481" i="21" s="1"/>
  <c r="H482" i="21" a="1"/>
  <c r="H482" i="21" s="1"/>
  <c r="H483" i="21" a="1"/>
  <c r="H483" i="21" s="1"/>
  <c r="H484" i="21" a="1"/>
  <c r="H484" i="21" s="1"/>
  <c r="H485" i="21" a="1"/>
  <c r="H485" i="21" s="1"/>
  <c r="H486" i="21" a="1"/>
  <c r="H486" i="21" s="1"/>
  <c r="H487" i="21" a="1"/>
  <c r="H487" i="21" s="1"/>
  <c r="H488" i="21" a="1"/>
  <c r="H488" i="21" s="1"/>
  <c r="H489" i="21" a="1"/>
  <c r="H489" i="21" s="1"/>
  <c r="H490" i="21" a="1"/>
  <c r="H490" i="21" s="1"/>
  <c r="H491" i="21" a="1"/>
  <c r="H491" i="21" s="1"/>
  <c r="H492" i="21" a="1"/>
  <c r="H492" i="21" s="1"/>
  <c r="H493" i="21" a="1"/>
  <c r="H493" i="21" s="1"/>
  <c r="H494" i="21" a="1"/>
  <c r="H494" i="21" s="1"/>
  <c r="H495" i="21" a="1"/>
  <c r="H495" i="21" s="1"/>
  <c r="H496" i="21" a="1"/>
  <c r="H496" i="21" s="1"/>
  <c r="H497" i="21" a="1"/>
  <c r="H497" i="21" s="1"/>
  <c r="H498" i="21" a="1"/>
  <c r="H498" i="21" s="1"/>
  <c r="H499" i="21" a="1"/>
  <c r="H499" i="21" s="1"/>
  <c r="H500" i="21" a="1"/>
  <c r="H500" i="21" s="1"/>
  <c r="H501" i="21" a="1"/>
  <c r="H501" i="21" s="1"/>
  <c r="H502" i="21" a="1"/>
  <c r="H502" i="21" s="1"/>
  <c r="H503" i="21" a="1"/>
  <c r="H503" i="21" s="1"/>
  <c r="H504" i="21" a="1"/>
  <c r="H504" i="21" s="1"/>
  <c r="H505" i="21" a="1"/>
  <c r="H505" i="21" s="1"/>
  <c r="H506" i="21" a="1"/>
  <c r="H506" i="21" s="1"/>
  <c r="H507" i="21" a="1"/>
  <c r="H507" i="21" s="1"/>
  <c r="H508" i="21" a="1"/>
  <c r="H508" i="21" s="1"/>
  <c r="H509" i="21" a="1"/>
  <c r="H509" i="21" s="1"/>
  <c r="H510" i="21" a="1"/>
  <c r="H510" i="21" s="1"/>
  <c r="H511" i="21" a="1"/>
  <c r="H511" i="21" s="1"/>
  <c r="H512" i="21" a="1"/>
  <c r="H512" i="21" s="1"/>
  <c r="H513" i="21" a="1"/>
  <c r="H513" i="21" s="1"/>
  <c r="H514" i="21" a="1"/>
  <c r="H514" i="21" s="1"/>
  <c r="H515" i="21" a="1"/>
  <c r="H515" i="21" s="1"/>
  <c r="H516" i="21" a="1"/>
  <c r="H516" i="21" s="1"/>
  <c r="H517" i="21" a="1"/>
  <c r="H517" i="21" s="1"/>
  <c r="H518" i="21" a="1"/>
  <c r="H518" i="21" s="1"/>
  <c r="H519" i="21" a="1"/>
  <c r="H519" i="21" s="1"/>
  <c r="H520" i="21" a="1"/>
  <c r="H520" i="21" s="1"/>
  <c r="H521" i="21" a="1"/>
  <c r="H521" i="21" s="1"/>
  <c r="H522" i="21" a="1"/>
  <c r="H522" i="21" s="1"/>
  <c r="H523" i="21" a="1"/>
  <c r="H523" i="21" s="1"/>
  <c r="H524" i="21" a="1"/>
  <c r="H524" i="21" s="1"/>
  <c r="H525" i="21" a="1"/>
  <c r="H525" i="21" s="1"/>
  <c r="H526" i="21" a="1"/>
  <c r="H526" i="21" s="1"/>
  <c r="H527" i="21" a="1"/>
  <c r="H527" i="21" s="1"/>
  <c r="H528" i="21" a="1"/>
  <c r="H528" i="21" s="1"/>
  <c r="H529" i="21" a="1"/>
  <c r="H529" i="21" s="1"/>
  <c r="H530" i="21" a="1"/>
  <c r="H530" i="21" s="1"/>
  <c r="H531" i="21" a="1"/>
  <c r="H531" i="21" s="1"/>
  <c r="H532" i="21" a="1"/>
  <c r="H532" i="21" s="1"/>
  <c r="H533" i="21" a="1"/>
  <c r="H533" i="21" s="1"/>
  <c r="H534" i="21" a="1"/>
  <c r="H534" i="21" s="1"/>
  <c r="H535" i="21" a="1"/>
  <c r="H535" i="21" s="1"/>
  <c r="H536" i="21" a="1"/>
  <c r="H536" i="21" s="1"/>
  <c r="H537" i="21" a="1"/>
  <c r="H537" i="21" s="1"/>
  <c r="H538" i="21" a="1"/>
  <c r="H538" i="21" s="1"/>
  <c r="H539" i="21" a="1"/>
  <c r="H539" i="21" s="1"/>
  <c r="H540" i="21" a="1"/>
  <c r="H540" i="21" s="1"/>
  <c r="H541" i="21" a="1"/>
  <c r="H541" i="21" s="1"/>
  <c r="H542" i="21" a="1"/>
  <c r="H542" i="21" s="1"/>
  <c r="H543" i="21" a="1"/>
  <c r="H543" i="21" s="1"/>
  <c r="H544" i="21" a="1"/>
  <c r="H544" i="21" s="1"/>
  <c r="H545" i="21" a="1"/>
  <c r="H545" i="21" s="1"/>
  <c r="H546" i="21" a="1"/>
  <c r="H546" i="21" s="1"/>
  <c r="H547" i="21" a="1"/>
  <c r="H547" i="21" s="1"/>
  <c r="H548" i="21" a="1"/>
  <c r="H548" i="21" s="1"/>
  <c r="H549" i="21" a="1"/>
  <c r="H549" i="21" s="1"/>
  <c r="H550" i="21" a="1"/>
  <c r="H550" i="21" s="1"/>
  <c r="H551" i="21" a="1"/>
  <c r="H551" i="21" s="1"/>
  <c r="H552" i="21" a="1"/>
  <c r="H552" i="21" s="1"/>
  <c r="H553" i="21" a="1"/>
  <c r="H553" i="21" s="1"/>
  <c r="H554" i="21" a="1"/>
  <c r="H554" i="21" s="1"/>
  <c r="H555" i="21" a="1"/>
  <c r="H555" i="21" s="1"/>
  <c r="H556" i="21" a="1"/>
  <c r="H556" i="21" s="1"/>
  <c r="H557" i="21" a="1"/>
  <c r="H557" i="21" s="1"/>
  <c r="H558" i="21" a="1"/>
  <c r="H558" i="21" s="1"/>
  <c r="H559" i="21" a="1"/>
  <c r="H559" i="21" s="1"/>
  <c r="H560" i="21" a="1"/>
  <c r="H560" i="21" s="1"/>
  <c r="H561" i="21" a="1"/>
  <c r="H561" i="21" s="1"/>
  <c r="H562" i="21" a="1"/>
  <c r="H562" i="21" s="1"/>
  <c r="H563" i="21" a="1"/>
  <c r="H563" i="21" s="1"/>
  <c r="H564" i="21" a="1"/>
  <c r="H564" i="21" s="1"/>
  <c r="H565" i="21" a="1"/>
  <c r="H565" i="21" s="1"/>
  <c r="H566" i="21" a="1"/>
  <c r="H566" i="21" s="1"/>
  <c r="H567" i="21" a="1"/>
  <c r="H567" i="21" s="1"/>
  <c r="H568" i="21" a="1"/>
  <c r="H568" i="21" s="1"/>
  <c r="H569" i="21" a="1"/>
  <c r="H569" i="21" s="1"/>
  <c r="H570" i="21" a="1"/>
  <c r="H570" i="21" s="1"/>
  <c r="H571" i="21" a="1"/>
  <c r="H571" i="21" s="1"/>
  <c r="H572" i="21" a="1"/>
  <c r="H572" i="21" s="1"/>
  <c r="H573" i="21" a="1"/>
  <c r="H573" i="21" s="1"/>
  <c r="H574" i="21" a="1"/>
  <c r="H574" i="21" s="1"/>
  <c r="H575" i="21" a="1"/>
  <c r="H575" i="21" s="1"/>
  <c r="H576" i="21" a="1"/>
  <c r="H576" i="21" s="1"/>
  <c r="H577" i="21" a="1"/>
  <c r="H577" i="21" s="1"/>
  <c r="H578" i="21" a="1"/>
  <c r="H578" i="21" s="1"/>
  <c r="H579" i="21" a="1"/>
  <c r="H579" i="21" s="1"/>
  <c r="H580" i="21" a="1"/>
  <c r="H580" i="21" s="1"/>
  <c r="H581" i="21" a="1"/>
  <c r="H581" i="21" s="1"/>
  <c r="H582" i="21" a="1"/>
  <c r="H582" i="21" s="1"/>
  <c r="H583" i="21" a="1"/>
  <c r="H583" i="21" s="1"/>
  <c r="H584" i="21" a="1"/>
  <c r="H584" i="21" s="1"/>
  <c r="H585" i="21" a="1"/>
  <c r="H585" i="21" s="1"/>
  <c r="H586" i="21" a="1"/>
  <c r="H586" i="21" s="1"/>
  <c r="H587" i="21" a="1"/>
  <c r="H587" i="21" s="1"/>
  <c r="H588" i="21" a="1"/>
  <c r="H588" i="21" s="1"/>
  <c r="H589" i="21" a="1"/>
  <c r="H589" i="21" s="1"/>
  <c r="H590" i="21" a="1"/>
  <c r="H590" i="21" s="1"/>
  <c r="H591" i="21" a="1"/>
  <c r="H591" i="21" s="1"/>
  <c r="H592" i="21" a="1"/>
  <c r="H592" i="21" s="1"/>
  <c r="H593" i="21" a="1"/>
  <c r="H593" i="21" s="1"/>
  <c r="H594" i="21" a="1"/>
  <c r="H594" i="21" s="1"/>
  <c r="H595" i="21" a="1"/>
  <c r="H595" i="21" s="1"/>
  <c r="H596" i="21" a="1"/>
  <c r="H596" i="21" s="1"/>
  <c r="H597" i="21" a="1"/>
  <c r="H597" i="21" s="1"/>
  <c r="H598" i="21" a="1"/>
  <c r="H598" i="21" s="1"/>
  <c r="H599" i="21" a="1"/>
  <c r="H599" i="21" s="1"/>
  <c r="H600" i="21" a="1"/>
  <c r="H600" i="21" s="1"/>
  <c r="H601" i="21" a="1"/>
  <c r="H601" i="21" s="1"/>
  <c r="H602" i="21" a="1"/>
  <c r="H602" i="21" s="1"/>
  <c r="H603" i="21" a="1"/>
  <c r="H603" i="21" s="1"/>
  <c r="H604" i="21" a="1"/>
  <c r="H604" i="21" s="1"/>
  <c r="H605" i="21" a="1"/>
  <c r="H605" i="21" s="1"/>
  <c r="H606" i="21" a="1"/>
  <c r="H606" i="21" s="1"/>
  <c r="H607" i="21" a="1"/>
  <c r="H607" i="21" s="1"/>
  <c r="H608" i="21" a="1"/>
  <c r="H608" i="21" s="1"/>
  <c r="H609" i="21" a="1"/>
  <c r="H609" i="21" s="1"/>
  <c r="H610" i="21" a="1"/>
  <c r="H610" i="21" s="1"/>
  <c r="H611" i="21" a="1"/>
  <c r="H611" i="21" s="1"/>
  <c r="H612" i="21" a="1"/>
  <c r="H612" i="21" s="1"/>
  <c r="H613" i="21" a="1"/>
  <c r="H613" i="21" s="1"/>
  <c r="H614" i="21" a="1"/>
  <c r="H614" i="21" s="1"/>
  <c r="H615" i="21" a="1"/>
  <c r="H615" i="21" s="1"/>
  <c r="H616" i="21" a="1"/>
  <c r="H616" i="21" s="1"/>
  <c r="H617" i="21" a="1"/>
  <c r="H617" i="21" s="1"/>
  <c r="H618" i="21" a="1"/>
  <c r="H618" i="21" s="1"/>
  <c r="H619" i="21" a="1"/>
  <c r="H619" i="21" s="1"/>
  <c r="H620" i="21" a="1"/>
  <c r="H620" i="21" s="1"/>
  <c r="H621" i="21" a="1"/>
  <c r="H621" i="21" s="1"/>
  <c r="H622" i="21" a="1"/>
  <c r="H622" i="21" s="1"/>
  <c r="H623" i="21" a="1"/>
  <c r="H623" i="21" s="1"/>
  <c r="H624" i="21" a="1"/>
  <c r="H624" i="21" s="1"/>
  <c r="H625" i="21" a="1"/>
  <c r="H625" i="21" s="1"/>
  <c r="H626" i="21" a="1"/>
  <c r="H626" i="21" s="1"/>
  <c r="H627" i="21" a="1"/>
  <c r="H627" i="21" s="1"/>
  <c r="H628" i="21" a="1"/>
  <c r="H628" i="21" s="1"/>
  <c r="H629" i="21" a="1"/>
  <c r="H629" i="21" s="1"/>
  <c r="H630" i="21" a="1"/>
  <c r="H630" i="21" s="1"/>
  <c r="H631" i="21" a="1"/>
  <c r="H631" i="21" s="1"/>
  <c r="H632" i="21" a="1"/>
  <c r="H632" i="21" s="1"/>
  <c r="H633" i="21" a="1"/>
  <c r="H633" i="21" s="1"/>
  <c r="H634" i="21" a="1"/>
  <c r="H634" i="21" s="1"/>
  <c r="H635" i="21" a="1"/>
  <c r="H635" i="21" s="1"/>
  <c r="H636" i="21" a="1"/>
  <c r="H636" i="21" s="1"/>
  <c r="H637" i="21" a="1"/>
  <c r="H637" i="21" s="1"/>
  <c r="H638" i="21" a="1"/>
  <c r="H638" i="21" s="1"/>
  <c r="H639" i="21" a="1"/>
  <c r="H639" i="21" s="1"/>
  <c r="H640" i="21" a="1"/>
  <c r="H640" i="21" s="1"/>
  <c r="H641" i="21" a="1"/>
  <c r="H641" i="21" s="1"/>
  <c r="H642" i="21" a="1"/>
  <c r="H642" i="21" s="1"/>
  <c r="H643" i="21" a="1"/>
  <c r="H643" i="21" s="1"/>
  <c r="H644" i="21" a="1"/>
  <c r="H644" i="21" s="1"/>
  <c r="H645" i="21" a="1"/>
  <c r="H645" i="21" s="1"/>
  <c r="H646" i="21" a="1"/>
  <c r="H646" i="21" s="1"/>
  <c r="H647" i="21" a="1"/>
  <c r="H647" i="21" s="1"/>
  <c r="H648" i="21" a="1"/>
  <c r="H648" i="21" s="1"/>
  <c r="H649" i="21" a="1"/>
  <c r="H649" i="21" s="1"/>
  <c r="H650" i="21" a="1"/>
  <c r="H650" i="21" s="1"/>
  <c r="H651" i="21" a="1"/>
  <c r="H651" i="21" s="1"/>
  <c r="H652" i="21" a="1"/>
  <c r="H652" i="21" s="1"/>
  <c r="H653" i="21" a="1"/>
  <c r="H653" i="21" s="1"/>
  <c r="H654" i="21" a="1"/>
  <c r="H654" i="21" s="1"/>
  <c r="H655" i="21" a="1"/>
  <c r="H655" i="21" s="1"/>
  <c r="H656" i="21" a="1"/>
  <c r="H656" i="21" s="1"/>
  <c r="H657" i="21" a="1"/>
  <c r="H657" i="21" s="1"/>
  <c r="H658" i="21" a="1"/>
  <c r="H658" i="21" s="1"/>
  <c r="H659" i="21" a="1"/>
  <c r="H659" i="21" s="1"/>
  <c r="H660" i="21" a="1"/>
  <c r="H660" i="21" s="1"/>
  <c r="H661" i="21" a="1"/>
  <c r="H661" i="21" s="1"/>
  <c r="H662" i="21" a="1"/>
  <c r="H662" i="21" s="1"/>
  <c r="H663" i="21" a="1"/>
  <c r="H663" i="21" s="1"/>
  <c r="H664" i="21" a="1"/>
  <c r="H664" i="21" s="1"/>
  <c r="H665" i="21" a="1"/>
  <c r="H665" i="21" s="1"/>
  <c r="H666" i="21" a="1"/>
  <c r="H666" i="21" s="1"/>
  <c r="H667" i="21" a="1"/>
  <c r="H667" i="21" s="1"/>
  <c r="H668" i="21" a="1"/>
  <c r="H668" i="21" s="1"/>
  <c r="H669" i="21" a="1"/>
  <c r="H669" i="21" s="1"/>
  <c r="H670" i="21" a="1"/>
  <c r="H670" i="21" s="1"/>
  <c r="H671" i="21" a="1"/>
  <c r="H671" i="21" s="1"/>
  <c r="H672" i="21" a="1"/>
  <c r="H672" i="21" s="1"/>
  <c r="H673" i="21" a="1"/>
  <c r="H673" i="21" s="1"/>
  <c r="H674" i="21" a="1"/>
  <c r="H674" i="21" s="1"/>
  <c r="H675" i="21" a="1"/>
  <c r="H675" i="21" s="1"/>
  <c r="H676" i="21" a="1"/>
  <c r="H676" i="21" s="1"/>
  <c r="H677" i="21" a="1"/>
  <c r="H677" i="21" s="1"/>
  <c r="H678" i="21" a="1"/>
  <c r="H678" i="21" s="1"/>
  <c r="H679" i="21" a="1"/>
  <c r="H679" i="21" s="1"/>
  <c r="H680" i="21" a="1"/>
  <c r="H680" i="21" s="1"/>
  <c r="H681" i="21" a="1"/>
  <c r="H681" i="21" s="1"/>
  <c r="H682" i="21" a="1"/>
  <c r="H682" i="21" s="1"/>
  <c r="H683" i="21" a="1"/>
  <c r="H683" i="21" s="1"/>
  <c r="H684" i="21" a="1"/>
  <c r="H684" i="21" s="1"/>
  <c r="H685" i="21" a="1"/>
  <c r="H685" i="21" s="1"/>
  <c r="H686" i="21" a="1"/>
  <c r="H686" i="21" s="1"/>
  <c r="H687" i="21" a="1"/>
  <c r="H687" i="21" s="1"/>
  <c r="H688" i="21" a="1"/>
  <c r="H688" i="21" s="1"/>
  <c r="H689" i="21" a="1"/>
  <c r="H689" i="21" s="1"/>
  <c r="H690" i="21" a="1"/>
  <c r="H690" i="21" s="1"/>
  <c r="H691" i="21" a="1"/>
  <c r="H691" i="21" s="1"/>
  <c r="H692" i="21" a="1"/>
  <c r="H692" i="21" s="1"/>
  <c r="H693" i="21" a="1"/>
  <c r="H693" i="21" s="1"/>
  <c r="H694" i="21" a="1"/>
  <c r="H694" i="21" s="1"/>
  <c r="H695" i="21" a="1"/>
  <c r="H695" i="21" s="1"/>
  <c r="H696" i="21" a="1"/>
  <c r="H696" i="21" s="1"/>
  <c r="H697" i="21" a="1"/>
  <c r="H697" i="21" s="1"/>
  <c r="H698" i="21" a="1"/>
  <c r="H698" i="21" s="1"/>
  <c r="H699" i="21" a="1"/>
  <c r="H699" i="21" s="1"/>
  <c r="H700" i="21" a="1"/>
  <c r="H700" i="21" s="1"/>
  <c r="H701" i="21" a="1"/>
  <c r="H701" i="21" s="1"/>
  <c r="H702" i="21" a="1"/>
  <c r="H702" i="21" s="1"/>
  <c r="H703" i="21" a="1"/>
  <c r="H703" i="21" s="1"/>
  <c r="H704" i="21" a="1"/>
  <c r="H704" i="21" s="1"/>
  <c r="H705" i="21" a="1"/>
  <c r="H705" i="21" s="1"/>
  <c r="H706" i="21" a="1"/>
  <c r="H706" i="21" s="1"/>
  <c r="H707" i="21" a="1"/>
  <c r="H707" i="21" s="1"/>
  <c r="H708" i="21" a="1"/>
  <c r="H708" i="21" s="1"/>
  <c r="H709" i="21" a="1"/>
  <c r="H709" i="21" s="1"/>
  <c r="H710" i="21" a="1"/>
  <c r="H710" i="21" s="1"/>
  <c r="H711" i="21" a="1"/>
  <c r="H711" i="21" s="1"/>
  <c r="H712" i="21" a="1"/>
  <c r="H712" i="21" s="1"/>
  <c r="H713" i="21" a="1"/>
  <c r="H713" i="21" s="1"/>
  <c r="H714" i="21" a="1"/>
  <c r="H714" i="21" s="1"/>
  <c r="H715" i="21" a="1"/>
  <c r="H715" i="21" s="1"/>
  <c r="H716" i="21" a="1"/>
  <c r="H716" i="21" s="1"/>
  <c r="H717" i="21" a="1"/>
  <c r="H717" i="21" s="1"/>
  <c r="H718" i="21" a="1"/>
  <c r="H718" i="21" s="1"/>
  <c r="H719" i="21" a="1"/>
  <c r="H719" i="21" s="1"/>
  <c r="H720" i="21" a="1"/>
  <c r="H720" i="21" s="1"/>
  <c r="H721" i="21" a="1"/>
  <c r="H721" i="21" s="1"/>
  <c r="H722" i="21" a="1"/>
  <c r="H722" i="21" s="1"/>
  <c r="H723" i="21" a="1"/>
  <c r="H723" i="21" s="1"/>
  <c r="H724" i="21" a="1"/>
  <c r="H724" i="21" s="1"/>
  <c r="H725" i="21" a="1"/>
  <c r="H725" i="21" s="1"/>
  <c r="H726" i="21" a="1"/>
  <c r="H726" i="21" s="1"/>
  <c r="H727" i="21" a="1"/>
  <c r="H727" i="21" s="1"/>
  <c r="H728" i="21" a="1"/>
  <c r="H728" i="21" s="1"/>
  <c r="H729" i="21" a="1"/>
  <c r="H729" i="21" s="1"/>
  <c r="H730" i="21" a="1"/>
  <c r="H730" i="21" s="1"/>
  <c r="H731" i="21" a="1"/>
  <c r="H731" i="21" s="1"/>
  <c r="H732" i="21" a="1"/>
  <c r="H732" i="21" s="1"/>
  <c r="H733" i="21" a="1"/>
  <c r="H733" i="21" s="1"/>
  <c r="H734" i="21" a="1"/>
  <c r="H734" i="21" s="1"/>
  <c r="H735" i="21" a="1"/>
  <c r="H735" i="21" s="1"/>
  <c r="H736" i="21" a="1"/>
  <c r="H736" i="21" s="1"/>
  <c r="H737" i="21" a="1"/>
  <c r="H737" i="21" s="1"/>
  <c r="H738" i="21" a="1"/>
  <c r="H738" i="21" s="1"/>
  <c r="H739" i="21" a="1"/>
  <c r="H739" i="21" s="1"/>
  <c r="H740" i="21" a="1"/>
  <c r="H740" i="21" s="1"/>
  <c r="H741" i="21" a="1"/>
  <c r="H741" i="21" s="1"/>
  <c r="H742" i="21" a="1"/>
  <c r="H742" i="21" s="1"/>
  <c r="H743" i="21" a="1"/>
  <c r="H743" i="21" s="1"/>
  <c r="H744" i="21" a="1"/>
  <c r="H744" i="21" s="1"/>
  <c r="H745" i="21" a="1"/>
  <c r="H745" i="21" s="1"/>
  <c r="H746" i="21" a="1"/>
  <c r="H746" i="21" s="1"/>
  <c r="H747" i="21" a="1"/>
  <c r="H747" i="21" s="1"/>
  <c r="H748" i="21" a="1"/>
  <c r="H748" i="21" s="1"/>
  <c r="H749" i="21" a="1"/>
  <c r="H749" i="21" s="1"/>
  <c r="H750" i="21" a="1"/>
  <c r="H750" i="21" s="1"/>
  <c r="H751" i="21" a="1"/>
  <c r="H751" i="21" s="1"/>
  <c r="H752" i="21" a="1"/>
  <c r="H752" i="21" s="1"/>
  <c r="H753" i="21" a="1"/>
  <c r="H753" i="21" s="1"/>
  <c r="H754" i="21" a="1"/>
  <c r="H754" i="21" s="1"/>
  <c r="H755" i="21" a="1"/>
  <c r="H755" i="21" s="1"/>
  <c r="H756" i="21" a="1"/>
  <c r="H756" i="21" s="1"/>
  <c r="H757" i="21" a="1"/>
  <c r="H757" i="21" s="1"/>
  <c r="H758" i="21" a="1"/>
  <c r="H758" i="21" s="1"/>
  <c r="H759" i="21" a="1"/>
  <c r="H759" i="21" s="1"/>
  <c r="H760" i="21" a="1"/>
  <c r="H760" i="21" s="1"/>
  <c r="H761" i="21" a="1"/>
  <c r="H761" i="21" s="1"/>
  <c r="H762" i="21" a="1"/>
  <c r="H762" i="21" s="1"/>
  <c r="H763" i="21" a="1"/>
  <c r="H763" i="21" s="1"/>
  <c r="H764" i="21" a="1"/>
  <c r="H764" i="21" s="1"/>
  <c r="H765" i="21" a="1"/>
  <c r="H765" i="21" s="1"/>
  <c r="H766" i="21" a="1"/>
  <c r="H766" i="21" s="1"/>
  <c r="H767" i="21" a="1"/>
  <c r="H767" i="21" s="1"/>
  <c r="H768" i="21" a="1"/>
  <c r="H768" i="21" s="1"/>
  <c r="H769" i="21" a="1"/>
  <c r="H769" i="21" s="1"/>
  <c r="H770" i="21" a="1"/>
  <c r="H770" i="21" s="1"/>
  <c r="H771" i="21" a="1"/>
  <c r="H771" i="21" s="1"/>
  <c r="H772" i="21" a="1"/>
  <c r="H772" i="21" s="1"/>
  <c r="H773" i="21" a="1"/>
  <c r="H773" i="21" s="1"/>
  <c r="H774" i="21" a="1"/>
  <c r="H774" i="21" s="1"/>
  <c r="H775" i="21" a="1"/>
  <c r="H775" i="21" s="1"/>
  <c r="H776" i="21" a="1"/>
  <c r="H776" i="21" s="1"/>
  <c r="H777" i="21" a="1"/>
  <c r="H777" i="21" s="1"/>
  <c r="H778" i="21" a="1"/>
  <c r="H778" i="21" s="1"/>
  <c r="H779" i="21" a="1"/>
  <c r="H779" i="21" s="1"/>
  <c r="H780" i="21" a="1"/>
  <c r="H780" i="21" s="1"/>
  <c r="H781" i="21" a="1"/>
  <c r="H781" i="21" s="1"/>
  <c r="H782" i="21" a="1"/>
  <c r="H782" i="21" s="1"/>
  <c r="H783" i="21" a="1"/>
  <c r="H783" i="21" s="1"/>
  <c r="H784" i="21" a="1"/>
  <c r="H784" i="21" s="1"/>
  <c r="H785" i="21" a="1"/>
  <c r="H785" i="21" s="1"/>
  <c r="H786" i="21" a="1"/>
  <c r="H786" i="21" s="1"/>
  <c r="H787" i="21" a="1"/>
  <c r="H787" i="21" s="1"/>
  <c r="H788" i="21" a="1"/>
  <c r="H788" i="21" s="1"/>
  <c r="H789" i="21" a="1"/>
  <c r="H789" i="21" s="1"/>
  <c r="H790" i="21" a="1"/>
  <c r="H790" i="21" s="1"/>
  <c r="H791" i="21" a="1"/>
  <c r="H791" i="21" s="1"/>
  <c r="H792" i="21" a="1"/>
  <c r="H792" i="21" s="1"/>
  <c r="H793" i="21" a="1"/>
  <c r="H793" i="21" s="1"/>
  <c r="H794" i="21" a="1"/>
  <c r="H794" i="21" s="1"/>
  <c r="H795" i="21" a="1"/>
  <c r="H795" i="21" s="1"/>
  <c r="H796" i="21" a="1"/>
  <c r="H796" i="21" s="1"/>
  <c r="H797" i="21" a="1"/>
  <c r="H797" i="21" s="1"/>
  <c r="H798" i="21" a="1"/>
  <c r="H798" i="21" s="1"/>
  <c r="H799" i="21" a="1"/>
  <c r="H799" i="21" s="1"/>
  <c r="H800" i="21" a="1"/>
  <c r="H800" i="21" s="1"/>
  <c r="H801" i="21" a="1"/>
  <c r="H801" i="21" s="1"/>
  <c r="H802" i="21" a="1"/>
  <c r="H802" i="21" s="1"/>
  <c r="H803" i="21" a="1"/>
  <c r="H803" i="21" s="1"/>
  <c r="H804" i="21" a="1"/>
  <c r="H804" i="21" s="1"/>
  <c r="H805" i="21" a="1"/>
  <c r="H805" i="21" s="1"/>
  <c r="H806" i="21" a="1"/>
  <c r="H806" i="21" s="1"/>
  <c r="H807" i="21" a="1"/>
  <c r="H807" i="21" s="1"/>
  <c r="H808" i="21" a="1"/>
  <c r="H808" i="21" s="1"/>
  <c r="H809" i="21" a="1"/>
  <c r="H809" i="21" s="1"/>
  <c r="H810" i="21" a="1"/>
  <c r="H810" i="21" s="1"/>
  <c r="H811" i="21" a="1"/>
  <c r="H811" i="21" s="1"/>
  <c r="H812" i="21" a="1"/>
  <c r="H812" i="21" s="1"/>
  <c r="H813" i="21" a="1"/>
  <c r="H813" i="21" s="1"/>
  <c r="H814" i="21" a="1"/>
  <c r="H814" i="21" s="1"/>
  <c r="H815" i="21" a="1"/>
  <c r="H815" i="21" s="1"/>
  <c r="H816" i="21" a="1"/>
  <c r="H816" i="21" s="1"/>
  <c r="H817" i="21" a="1"/>
  <c r="H817" i="21" s="1"/>
  <c r="H818" i="21" a="1"/>
  <c r="H818" i="21" s="1"/>
  <c r="H819" i="21" a="1"/>
  <c r="H819" i="21" s="1"/>
  <c r="H820" i="21" a="1"/>
  <c r="H820" i="21" s="1"/>
  <c r="H821" i="21" a="1"/>
  <c r="H821" i="21" s="1"/>
  <c r="H822" i="21" a="1"/>
  <c r="H822" i="21" s="1"/>
  <c r="H823" i="21" a="1"/>
  <c r="H823" i="21" s="1"/>
  <c r="H824" i="21" a="1"/>
  <c r="H824" i="21" s="1"/>
  <c r="H825" i="21" a="1"/>
  <c r="H825" i="21" s="1"/>
  <c r="H826" i="21" a="1"/>
  <c r="H826" i="21" s="1"/>
  <c r="H827" i="21" a="1"/>
  <c r="H827" i="21" s="1"/>
  <c r="H828" i="21" a="1"/>
  <c r="H828" i="21" s="1"/>
  <c r="H829" i="21" a="1"/>
  <c r="H829" i="21" s="1"/>
  <c r="H830" i="21" a="1"/>
  <c r="H830" i="21" s="1"/>
  <c r="H831" i="21" a="1"/>
  <c r="H831" i="21" s="1"/>
  <c r="H832" i="21" a="1"/>
  <c r="H832" i="21" s="1"/>
  <c r="H833" i="21" a="1"/>
  <c r="H833" i="21" s="1"/>
  <c r="H834" i="21" a="1"/>
  <c r="H834" i="21" s="1"/>
  <c r="H835" i="21" a="1"/>
  <c r="H835" i="21" s="1"/>
  <c r="H836" i="21" a="1"/>
  <c r="H836" i="21" s="1"/>
  <c r="H837" i="21" a="1"/>
  <c r="H837" i="21" s="1"/>
  <c r="H838" i="21" a="1"/>
  <c r="H838" i="21" s="1"/>
  <c r="H839" i="21" a="1"/>
  <c r="H839" i="21" s="1"/>
  <c r="H840" i="21" a="1"/>
  <c r="H840" i="21" s="1"/>
  <c r="H841" i="21" a="1"/>
  <c r="H841" i="21" s="1"/>
  <c r="H842" i="21" a="1"/>
  <c r="H842" i="21" s="1"/>
  <c r="H843" i="21" a="1"/>
  <c r="H843" i="21" s="1"/>
  <c r="H844" i="21" a="1"/>
  <c r="H844" i="21" s="1"/>
  <c r="H845" i="21" a="1"/>
  <c r="H845" i="21" s="1"/>
  <c r="H846" i="21" a="1"/>
  <c r="H846" i="21" s="1"/>
  <c r="H847" i="21" a="1"/>
  <c r="H847" i="21" s="1"/>
  <c r="H848" i="21" a="1"/>
  <c r="H848" i="21" s="1"/>
  <c r="H849" i="21" a="1"/>
  <c r="H849" i="21" s="1"/>
  <c r="H850" i="21" a="1"/>
  <c r="H850" i="21" s="1"/>
  <c r="H851" i="21" a="1"/>
  <c r="H851" i="21" s="1"/>
  <c r="H852" i="21" a="1"/>
  <c r="H852" i="21" s="1"/>
  <c r="H853" i="21" a="1"/>
  <c r="H853" i="21" s="1"/>
  <c r="H854" i="21" a="1"/>
  <c r="H854" i="21" s="1"/>
  <c r="H855" i="21" a="1"/>
  <c r="H855" i="21" s="1"/>
  <c r="H856" i="21" a="1"/>
  <c r="H856" i="21" s="1"/>
  <c r="H857" i="21" a="1"/>
  <c r="H857" i="21" s="1"/>
  <c r="H858" i="21" a="1"/>
  <c r="H858" i="21" s="1"/>
  <c r="H859" i="21" a="1"/>
  <c r="H859" i="21" s="1"/>
  <c r="H860" i="21" a="1"/>
  <c r="H860" i="21" s="1"/>
  <c r="H861" i="21" a="1"/>
  <c r="H861" i="21" s="1"/>
  <c r="H862" i="21" a="1"/>
  <c r="H862" i="21" s="1"/>
  <c r="H863" i="21" a="1"/>
  <c r="H863" i="21" s="1"/>
  <c r="H864" i="21" a="1"/>
  <c r="H864" i="21" s="1"/>
  <c r="H865" i="21" a="1"/>
  <c r="H865" i="21" s="1"/>
  <c r="H866" i="21" a="1"/>
  <c r="H866" i="21" s="1"/>
  <c r="H867" i="21" a="1"/>
  <c r="H867" i="21" s="1"/>
  <c r="H868" i="21" a="1"/>
  <c r="H868" i="21" s="1"/>
  <c r="H869" i="21" a="1"/>
  <c r="H869" i="21" s="1"/>
  <c r="H870" i="21" a="1"/>
  <c r="H870" i="21" s="1"/>
  <c r="H871" i="21" a="1"/>
  <c r="H871" i="21" s="1"/>
  <c r="H872" i="21" a="1"/>
  <c r="H872" i="21" s="1"/>
  <c r="H873" i="21" a="1"/>
  <c r="H873" i="21" s="1"/>
  <c r="H874" i="21" a="1"/>
  <c r="H874" i="21" s="1"/>
  <c r="H875" i="21" a="1"/>
  <c r="H875" i="21" s="1"/>
  <c r="H876" i="21" a="1"/>
  <c r="H876" i="21" s="1"/>
  <c r="H877" i="21" a="1"/>
  <c r="H877" i="21" s="1"/>
  <c r="H878" i="21" a="1"/>
  <c r="H878" i="21" s="1"/>
  <c r="H879" i="21" a="1"/>
  <c r="H879" i="21" s="1"/>
  <c r="H880" i="21" a="1"/>
  <c r="H880" i="21" s="1"/>
  <c r="H881" i="21" a="1"/>
  <c r="H881" i="21" s="1"/>
  <c r="H882" i="21" a="1"/>
  <c r="H882" i="21" s="1"/>
  <c r="H883" i="21" a="1"/>
  <c r="H883" i="21" s="1"/>
  <c r="H884" i="21" a="1"/>
  <c r="H884" i="21" s="1"/>
  <c r="H885" i="21" a="1"/>
  <c r="H885" i="21" s="1"/>
  <c r="H886" i="21" a="1"/>
  <c r="H886" i="21" s="1"/>
  <c r="H887" i="21" a="1"/>
  <c r="H887" i="21" s="1"/>
  <c r="H888" i="21" a="1"/>
  <c r="H888" i="21" s="1"/>
  <c r="H889" i="21" a="1"/>
  <c r="H889" i="21" s="1"/>
  <c r="H890" i="21" a="1"/>
  <c r="H890" i="21" s="1"/>
  <c r="H891" i="21" a="1"/>
  <c r="H891" i="21" s="1"/>
  <c r="H892" i="21" a="1"/>
  <c r="H892" i="21" s="1"/>
  <c r="H893" i="21" a="1"/>
  <c r="H893" i="21" s="1"/>
  <c r="H894" i="21" a="1"/>
  <c r="H894" i="21" s="1"/>
  <c r="H895" i="21" a="1"/>
  <c r="H895" i="21" s="1"/>
  <c r="H896" i="21" a="1"/>
  <c r="H896" i="21" s="1"/>
  <c r="H897" i="21" a="1"/>
  <c r="H897" i="21" s="1"/>
  <c r="H898" i="21" a="1"/>
  <c r="H898" i="21" s="1"/>
  <c r="H899" i="21" a="1"/>
  <c r="H899" i="21" s="1"/>
  <c r="H900" i="21" a="1"/>
  <c r="H900" i="21" s="1"/>
  <c r="H901" i="21" a="1"/>
  <c r="H901" i="21" s="1"/>
  <c r="H902" i="21" a="1"/>
  <c r="H902" i="21" s="1"/>
  <c r="H903" i="21" a="1"/>
  <c r="H903" i="21" s="1"/>
  <c r="H904" i="21" a="1"/>
  <c r="H904" i="21" s="1"/>
  <c r="H905" i="21" a="1"/>
  <c r="H905" i="21" s="1"/>
  <c r="H906" i="21" a="1"/>
  <c r="H906" i="21" s="1"/>
  <c r="H907" i="21" a="1"/>
  <c r="H907" i="21" s="1"/>
  <c r="H908" i="21" a="1"/>
  <c r="H908" i="21" s="1"/>
  <c r="H909" i="21" a="1"/>
  <c r="H909" i="21" s="1"/>
  <c r="H910" i="21" a="1"/>
  <c r="H910" i="21" s="1"/>
  <c r="H911" i="21" a="1"/>
  <c r="H911" i="21" s="1"/>
  <c r="H912" i="21" a="1"/>
  <c r="H912" i="21" s="1"/>
  <c r="H913" i="21" a="1"/>
  <c r="H913" i="21" s="1"/>
  <c r="H914" i="21" a="1"/>
  <c r="H914" i="21" s="1"/>
  <c r="H915" i="21" a="1"/>
  <c r="H915" i="21" s="1"/>
  <c r="H916" i="21" a="1"/>
  <c r="H916" i="21" s="1"/>
  <c r="H917" i="21" a="1"/>
  <c r="H917" i="21" s="1"/>
  <c r="H918" i="21" a="1"/>
  <c r="H918" i="21" s="1"/>
  <c r="H919" i="21" a="1"/>
  <c r="H919" i="21" s="1"/>
  <c r="H920" i="21" a="1"/>
  <c r="H920" i="21" s="1"/>
  <c r="H921" i="21" a="1"/>
  <c r="H921" i="21" s="1"/>
  <c r="H922" i="21" a="1"/>
  <c r="H922" i="21" s="1"/>
  <c r="H923" i="21" a="1"/>
  <c r="H923" i="21" s="1"/>
  <c r="H924" i="21" a="1"/>
  <c r="H924" i="21" s="1"/>
  <c r="H925" i="21" a="1"/>
  <c r="H925" i="21" s="1"/>
  <c r="H926" i="21" a="1"/>
  <c r="H926" i="21" s="1"/>
  <c r="H927" i="21" a="1"/>
  <c r="H927" i="21" s="1"/>
  <c r="H928" i="21" a="1"/>
  <c r="H928" i="21" s="1"/>
  <c r="H929" i="21" a="1"/>
  <c r="H929" i="21" s="1"/>
  <c r="H930" i="21" a="1"/>
  <c r="H930" i="21" s="1"/>
  <c r="H931" i="21" a="1"/>
  <c r="H931" i="21" s="1"/>
  <c r="H932" i="21" a="1"/>
  <c r="H932" i="21" s="1"/>
  <c r="H933" i="21" a="1"/>
  <c r="H933" i="21" s="1"/>
  <c r="H934" i="21" a="1"/>
  <c r="H934" i="21" s="1"/>
  <c r="H935" i="21" a="1"/>
  <c r="H935" i="21" s="1"/>
  <c r="H936" i="21" a="1"/>
  <c r="H936" i="21" s="1"/>
  <c r="H937" i="21" a="1"/>
  <c r="H937" i="21" s="1"/>
  <c r="H938" i="21" a="1"/>
  <c r="H938" i="21" s="1"/>
  <c r="H939" i="21" a="1"/>
  <c r="H939" i="21" s="1"/>
  <c r="H940" i="21" a="1"/>
  <c r="H940" i="21" s="1"/>
  <c r="H941" i="21" a="1"/>
  <c r="H941" i="21" s="1"/>
  <c r="H942" i="21" a="1"/>
  <c r="H942" i="21" s="1"/>
  <c r="H943" i="21" a="1"/>
  <c r="H943" i="21" s="1"/>
  <c r="H944" i="21" a="1"/>
  <c r="H944" i="21" s="1"/>
  <c r="H945" i="21" a="1"/>
  <c r="H945" i="21" s="1"/>
  <c r="H946" i="21" a="1"/>
  <c r="H946" i="21" s="1"/>
  <c r="H947" i="21" a="1"/>
  <c r="H947" i="21" s="1"/>
  <c r="H948" i="21" a="1"/>
  <c r="H948" i="21" s="1"/>
  <c r="H949" i="21" a="1"/>
  <c r="H949" i="21" s="1"/>
  <c r="H950" i="21" a="1"/>
  <c r="H950" i="21" s="1"/>
  <c r="H951" i="21" a="1"/>
  <c r="H951" i="21" s="1"/>
  <c r="H952" i="21" a="1"/>
  <c r="H952" i="21" s="1"/>
  <c r="H953" i="21" a="1"/>
  <c r="H953" i="21" s="1"/>
  <c r="H954" i="21" a="1"/>
  <c r="H954" i="21" s="1"/>
  <c r="H955" i="21" a="1"/>
  <c r="H955" i="21" s="1"/>
  <c r="H956" i="21" a="1"/>
  <c r="H956" i="21" s="1"/>
  <c r="H957" i="21" a="1"/>
  <c r="H957" i="21" s="1"/>
  <c r="H958" i="21" a="1"/>
  <c r="H958" i="21" s="1"/>
  <c r="H959" i="21" a="1"/>
  <c r="H959" i="21" s="1"/>
  <c r="H960" i="21" a="1"/>
  <c r="H960" i="21" s="1"/>
  <c r="H961" i="21" a="1"/>
  <c r="H961" i="21" s="1"/>
  <c r="H962" i="21" a="1"/>
  <c r="H962" i="21" s="1"/>
  <c r="H963" i="21" a="1"/>
  <c r="H963" i="21" s="1"/>
  <c r="H964" i="21" a="1"/>
  <c r="H964" i="21" s="1"/>
  <c r="H965" i="21" a="1"/>
  <c r="H965" i="21" s="1"/>
  <c r="H966" i="21" a="1"/>
  <c r="H966" i="21" s="1"/>
  <c r="H967" i="21" a="1"/>
  <c r="H967" i="21" s="1"/>
  <c r="H968" i="21" a="1"/>
  <c r="H968" i="21" s="1"/>
  <c r="H969" i="21" a="1"/>
  <c r="H969" i="21" s="1"/>
  <c r="H970" i="21" a="1"/>
  <c r="H970" i="21" s="1"/>
  <c r="H971" i="21" a="1"/>
  <c r="H971" i="21" s="1"/>
  <c r="H972" i="21" a="1"/>
  <c r="H972" i="21" s="1"/>
  <c r="H973" i="21" a="1"/>
  <c r="H973" i="21" s="1"/>
  <c r="H974" i="21" a="1"/>
  <c r="H974" i="21" s="1"/>
  <c r="H975" i="21" a="1"/>
  <c r="H975" i="21" s="1"/>
  <c r="H976" i="21" a="1"/>
  <c r="H976" i="21" s="1"/>
  <c r="H977" i="21" a="1"/>
  <c r="H977" i="21" s="1"/>
  <c r="H978" i="21" a="1"/>
  <c r="H978" i="21" s="1"/>
  <c r="H979" i="21" a="1"/>
  <c r="H979" i="21" s="1"/>
  <c r="H980" i="21" a="1"/>
  <c r="H980" i="21" s="1"/>
  <c r="H981" i="21" a="1"/>
  <c r="H981" i="21" s="1"/>
  <c r="H982" i="21" a="1"/>
  <c r="H982" i="21" s="1"/>
  <c r="H983" i="21" a="1"/>
  <c r="H983" i="21" s="1"/>
  <c r="H984" i="21" a="1"/>
  <c r="H984" i="21" s="1"/>
  <c r="H985" i="21" a="1"/>
  <c r="H985" i="21" s="1"/>
  <c r="H986" i="21" a="1"/>
  <c r="H986" i="21" s="1"/>
  <c r="H987" i="21" a="1"/>
  <c r="H987" i="21" s="1"/>
  <c r="H988" i="21" a="1"/>
  <c r="H988" i="21" s="1"/>
  <c r="H989" i="21" a="1"/>
  <c r="H989" i="21" s="1"/>
  <c r="H990" i="21" a="1"/>
  <c r="H990" i="21" s="1"/>
  <c r="H991" i="21" a="1"/>
  <c r="H991" i="21" s="1"/>
  <c r="H992" i="21" a="1"/>
  <c r="H992" i="21" s="1"/>
  <c r="H993" i="21" a="1"/>
  <c r="H993" i="21" s="1"/>
  <c r="H994" i="21" a="1"/>
  <c r="H994" i="21" s="1"/>
  <c r="H995" i="21" a="1"/>
  <c r="H995" i="21" s="1"/>
  <c r="H996" i="21" a="1"/>
  <c r="H996" i="21" s="1"/>
  <c r="H997" i="21" a="1"/>
  <c r="H997" i="21" s="1"/>
  <c r="H998" i="21" a="1"/>
  <c r="H998" i="21" s="1"/>
  <c r="H999" i="21" a="1"/>
  <c r="H999" i="21" s="1"/>
  <c r="H1000" i="21" a="1"/>
  <c r="H1000" i="21" s="1"/>
  <c r="H1001" i="21" a="1"/>
  <c r="H1001" i="21" s="1"/>
  <c r="H1002" i="21" a="1"/>
  <c r="H1002" i="21" s="1"/>
  <c r="H1003" i="21" a="1"/>
  <c r="H1003" i="21" s="1"/>
  <c r="H1004" i="21" a="1"/>
  <c r="H1004" i="21" s="1"/>
  <c r="H1005" i="21" a="1"/>
  <c r="H1005" i="21" s="1"/>
  <c r="H1006" i="21" a="1"/>
  <c r="H1006" i="21" s="1"/>
  <c r="H1007" i="21" a="1"/>
  <c r="H1007" i="21" s="1"/>
  <c r="H1008" i="21" a="1"/>
  <c r="H1008" i="21" s="1"/>
  <c r="H1009" i="21" a="1"/>
  <c r="H1009" i="21" s="1"/>
  <c r="H1010" i="21" a="1"/>
  <c r="H1010" i="21" s="1"/>
  <c r="H1011" i="21" a="1"/>
  <c r="H1011" i="21" s="1"/>
  <c r="H1012" i="21" a="1"/>
  <c r="H1012" i="21" s="1"/>
  <c r="H1013" i="21" a="1"/>
  <c r="H1013" i="21" s="1"/>
  <c r="H1014" i="21" a="1"/>
  <c r="H1014" i="21" s="1"/>
  <c r="H1015" i="21" a="1"/>
  <c r="H1015" i="21" s="1"/>
  <c r="H1016" i="21" a="1"/>
  <c r="H1016" i="21" s="1"/>
  <c r="H1017" i="21" a="1"/>
  <c r="H1017" i="21" s="1"/>
  <c r="H1018" i="21" a="1"/>
  <c r="H1018" i="21" s="1"/>
  <c r="H1019" i="21" a="1"/>
  <c r="H1019" i="21" s="1"/>
  <c r="H1020" i="21" a="1"/>
  <c r="H1020" i="21" s="1"/>
  <c r="H1021" i="21" a="1"/>
  <c r="H1021" i="21" s="1"/>
  <c r="H1022" i="21" a="1"/>
  <c r="H1022" i="21" s="1"/>
  <c r="H1023" i="21" a="1"/>
  <c r="H1023" i="21" s="1"/>
  <c r="H1024" i="21" a="1"/>
  <c r="H1024" i="21" s="1"/>
  <c r="H1025" i="21" a="1"/>
  <c r="H1025" i="21" s="1"/>
  <c r="H1026" i="21" a="1"/>
  <c r="H1026" i="21" s="1"/>
  <c r="H1027" i="21" a="1"/>
  <c r="H1027" i="21" s="1"/>
  <c r="H1028" i="21" a="1"/>
  <c r="H1028" i="21" s="1"/>
  <c r="H1029" i="21" a="1"/>
  <c r="H1029" i="21" s="1"/>
  <c r="H1030" i="21" a="1"/>
  <c r="H1030" i="21" s="1"/>
  <c r="H1031" i="21" a="1"/>
  <c r="H1031" i="21" s="1"/>
  <c r="H1032" i="21" a="1"/>
  <c r="H1032" i="21" s="1"/>
  <c r="H1033" i="21" a="1"/>
  <c r="H1033" i="21" s="1"/>
  <c r="H1034" i="21" a="1"/>
  <c r="H1034" i="21" s="1"/>
  <c r="H1035" i="21" a="1"/>
  <c r="H1035" i="21" s="1"/>
  <c r="H1036" i="21" a="1"/>
  <c r="H1036" i="21" s="1"/>
  <c r="H1037" i="21" a="1"/>
  <c r="H1037" i="21" s="1"/>
  <c r="H1038" i="21" a="1"/>
  <c r="H1038" i="21" s="1"/>
  <c r="H1039" i="21" a="1"/>
  <c r="H1039" i="21" s="1"/>
  <c r="H1040" i="21" a="1"/>
  <c r="H1040" i="21" s="1"/>
  <c r="H1041" i="21" a="1"/>
  <c r="H1041" i="21" s="1"/>
  <c r="H1042" i="21" a="1"/>
  <c r="H1042" i="21" s="1"/>
  <c r="H1043" i="21" a="1"/>
  <c r="H1043" i="21" s="1"/>
  <c r="H1044" i="21" a="1"/>
  <c r="H1044" i="21" s="1"/>
  <c r="H1045" i="21" a="1"/>
  <c r="H1045" i="21" s="1"/>
  <c r="H1046" i="21" a="1"/>
  <c r="H1046" i="21" s="1"/>
  <c r="H1047" i="21" a="1"/>
  <c r="H1047" i="21" s="1"/>
  <c r="H1048" i="21" a="1"/>
  <c r="H1048" i="21" s="1"/>
  <c r="H1049" i="21" a="1"/>
  <c r="H1049" i="21" s="1"/>
  <c r="H1050" i="21" a="1"/>
  <c r="H1050" i="21" s="1"/>
  <c r="H1051" i="21" a="1"/>
  <c r="H1051" i="21" s="1"/>
  <c r="H1052" i="21" a="1"/>
  <c r="H1052" i="21" s="1"/>
  <c r="H1053" i="21" a="1"/>
  <c r="H1053" i="21" s="1"/>
  <c r="H1054" i="21" a="1"/>
  <c r="H1054" i="21" s="1"/>
  <c r="H1055" i="21" a="1"/>
  <c r="H1055" i="21" s="1"/>
  <c r="H1056" i="21" a="1"/>
  <c r="H1056" i="21" s="1"/>
  <c r="H1057" i="21" a="1"/>
  <c r="H1057" i="21" s="1"/>
  <c r="H1058" i="21" a="1"/>
  <c r="H1058" i="21" s="1"/>
  <c r="H1059" i="21" a="1"/>
  <c r="H1059" i="21" s="1"/>
  <c r="H1060" i="21" a="1"/>
  <c r="H1060" i="21" s="1"/>
  <c r="H1061" i="21" a="1"/>
  <c r="H1061" i="21" s="1"/>
  <c r="H1062" i="21" a="1"/>
  <c r="H1062" i="21" s="1"/>
  <c r="H1063" i="21" a="1"/>
  <c r="H1063" i="21" s="1"/>
  <c r="H1064" i="21" a="1"/>
  <c r="H1064" i="21" s="1"/>
  <c r="H1065" i="21" a="1"/>
  <c r="H1065" i="21" s="1"/>
  <c r="H1066" i="21" a="1"/>
  <c r="H1066" i="21" s="1"/>
  <c r="H1067" i="21" a="1"/>
  <c r="H1067" i="21" s="1"/>
  <c r="H1068" i="21" a="1"/>
  <c r="H1068" i="21" s="1"/>
  <c r="H1069" i="21" a="1"/>
  <c r="H1069" i="21" s="1"/>
  <c r="H1070" i="21" a="1"/>
  <c r="H1070" i="21" s="1"/>
  <c r="H1071" i="21" a="1"/>
  <c r="H1071" i="21" s="1"/>
  <c r="H1072" i="21" a="1"/>
  <c r="H1072" i="21" s="1"/>
  <c r="H1073" i="21" a="1"/>
  <c r="H1073" i="21" s="1"/>
  <c r="H1074" i="21" a="1"/>
  <c r="H1074" i="21" s="1"/>
  <c r="H1075" i="21" a="1"/>
  <c r="H1075" i="21" s="1"/>
  <c r="H1076" i="21" a="1"/>
  <c r="H1076" i="21" s="1"/>
  <c r="H1077" i="21" a="1"/>
  <c r="H1077" i="21" s="1"/>
  <c r="H1078" i="21" a="1"/>
  <c r="H1078" i="21" s="1"/>
  <c r="H1079" i="21" a="1"/>
  <c r="H1079" i="21" s="1"/>
  <c r="H1080" i="21" a="1"/>
  <c r="H1080" i="21" s="1"/>
  <c r="H1081" i="21" a="1"/>
  <c r="H1081" i="21" s="1"/>
  <c r="H1082" i="21" a="1"/>
  <c r="H1082" i="21" s="1"/>
  <c r="H1083" i="21" a="1"/>
  <c r="H1083" i="21" s="1"/>
  <c r="H1084" i="21" a="1"/>
  <c r="H1084" i="21" s="1"/>
  <c r="H1085" i="21" a="1"/>
  <c r="H1085" i="21" s="1"/>
  <c r="H1086" i="21" a="1"/>
  <c r="H1086" i="21" s="1"/>
  <c r="H1087" i="21" a="1"/>
  <c r="H1087" i="21" s="1"/>
  <c r="H1088" i="21" a="1"/>
  <c r="H1088" i="21" s="1"/>
  <c r="H1089" i="21" a="1"/>
  <c r="H1089" i="21" s="1"/>
  <c r="H1090" i="21" a="1"/>
  <c r="H1090" i="21" s="1"/>
  <c r="H1091" i="21" a="1"/>
  <c r="H1091" i="21" s="1"/>
  <c r="H1092" i="21" a="1"/>
  <c r="H1092" i="21" s="1"/>
  <c r="H1093" i="21" a="1"/>
  <c r="H1093" i="21" s="1"/>
  <c r="H1094" i="21" a="1"/>
  <c r="H1094" i="21" s="1"/>
  <c r="H1095" i="21" a="1"/>
  <c r="H1095" i="21" s="1"/>
  <c r="H1096" i="21" a="1"/>
  <c r="H1096" i="21" s="1"/>
  <c r="H1097" i="21" a="1"/>
  <c r="H1097" i="21" s="1"/>
  <c r="H1098" i="21" a="1"/>
  <c r="H1098" i="21" s="1"/>
  <c r="H1099" i="21" a="1"/>
  <c r="H1099" i="21" s="1"/>
  <c r="H1100" i="21" a="1"/>
  <c r="H1100" i="21" s="1"/>
  <c r="H1101" i="21" a="1"/>
  <c r="H1101" i="21" s="1"/>
  <c r="H1102" i="21" a="1"/>
  <c r="H1102" i="21" s="1"/>
  <c r="H1103" i="21" a="1"/>
  <c r="H1103" i="21" s="1"/>
  <c r="H1104" i="21" a="1"/>
  <c r="H1104" i="21" s="1"/>
  <c r="H1105" i="21" a="1"/>
  <c r="H1105" i="21" s="1"/>
  <c r="H1106" i="21" a="1"/>
  <c r="H1106" i="21" s="1"/>
  <c r="H1107" i="21" a="1"/>
  <c r="H1107" i="21" s="1"/>
  <c r="H1108" i="21" a="1"/>
  <c r="H1108" i="21" s="1"/>
  <c r="H1109" i="21" a="1"/>
  <c r="H1109" i="21" s="1"/>
  <c r="H1110" i="21" a="1"/>
  <c r="H1110" i="21" s="1"/>
  <c r="H1111" i="21" a="1"/>
  <c r="H1111" i="21" s="1"/>
  <c r="H1112" i="21" a="1"/>
  <c r="H1112" i="21" s="1"/>
  <c r="H1113" i="21" a="1"/>
  <c r="H1113" i="21" s="1"/>
  <c r="H1114" i="21" a="1"/>
  <c r="H1114" i="21" s="1"/>
  <c r="H1115" i="21" a="1"/>
  <c r="H1115" i="21" s="1"/>
  <c r="H1116" i="21" a="1"/>
  <c r="H1116" i="21" s="1"/>
  <c r="H1117" i="21" a="1"/>
  <c r="H1117" i="21" s="1"/>
  <c r="H1118" i="21" a="1"/>
  <c r="H1118" i="21" s="1"/>
  <c r="H1119" i="21" a="1"/>
  <c r="H1119" i="21" s="1"/>
  <c r="H1120" i="21" a="1"/>
  <c r="H1120" i="21" s="1"/>
  <c r="H1121" i="21" a="1"/>
  <c r="H1121" i="21" s="1"/>
  <c r="H1122" i="21" a="1"/>
  <c r="H1122" i="21" s="1"/>
  <c r="H1123" i="21" a="1"/>
  <c r="H1123" i="21" s="1"/>
  <c r="H1124" i="21" a="1"/>
  <c r="H1124" i="21" s="1"/>
  <c r="H1125" i="21" a="1"/>
  <c r="H1125" i="21" s="1"/>
  <c r="H1126" i="21" a="1"/>
  <c r="H1126" i="21" s="1"/>
  <c r="H1127" i="21" a="1"/>
  <c r="H1127" i="21" s="1"/>
  <c r="H1128" i="21" a="1"/>
  <c r="H1128" i="21" s="1"/>
  <c r="H1129" i="21" a="1"/>
  <c r="H1129" i="21" s="1"/>
  <c r="H1130" i="21" a="1"/>
  <c r="H1130" i="21" s="1"/>
  <c r="H1131" i="21" a="1"/>
  <c r="H1131" i="21" s="1"/>
  <c r="H1132" i="21" a="1"/>
  <c r="H1132" i="21" s="1"/>
  <c r="H1133" i="21" a="1"/>
  <c r="H1133" i="21" s="1"/>
  <c r="H1134" i="21" a="1"/>
  <c r="H1134" i="21" s="1"/>
  <c r="H1135" i="21" a="1"/>
  <c r="H1135" i="21" s="1"/>
  <c r="H1136" i="21" a="1"/>
  <c r="H1136" i="21" s="1"/>
  <c r="H1137" i="21" a="1"/>
  <c r="H1137" i="21" s="1"/>
  <c r="H1138" i="21" a="1"/>
  <c r="H1138" i="21" s="1"/>
  <c r="H1139" i="21" a="1"/>
  <c r="H1139" i="21" s="1"/>
  <c r="H1140" i="21" a="1"/>
  <c r="H1140" i="21" s="1"/>
  <c r="H1141" i="21" a="1"/>
  <c r="H1141" i="21" s="1"/>
  <c r="H1142" i="21" a="1"/>
  <c r="H1142" i="21" s="1"/>
  <c r="H1143" i="21" a="1"/>
  <c r="H1143" i="21" s="1"/>
  <c r="H1144" i="21" a="1"/>
  <c r="H1144" i="21" s="1"/>
  <c r="H1145" i="21" a="1"/>
  <c r="H1145" i="21" s="1"/>
  <c r="H1146" i="21" a="1"/>
  <c r="H1146" i="21" s="1"/>
  <c r="H1147" i="21" a="1"/>
  <c r="H1147" i="21" s="1"/>
  <c r="H1148" i="21" a="1"/>
  <c r="H1148" i="21" s="1"/>
  <c r="H1149" i="21" a="1"/>
  <c r="H1149" i="21" s="1"/>
  <c r="H1150" i="21" a="1"/>
  <c r="H1150" i="21" s="1"/>
  <c r="H1151" i="21" a="1"/>
  <c r="H1151" i="21" s="1"/>
  <c r="H1152" i="21" a="1"/>
  <c r="H1152" i="21" s="1"/>
  <c r="H1153" i="21" a="1"/>
  <c r="H1153" i="21" s="1"/>
  <c r="H1154" i="21" a="1"/>
  <c r="H1154" i="21" s="1"/>
  <c r="H1155" i="21" a="1"/>
  <c r="H1155" i="21" s="1"/>
  <c r="H1156" i="21" a="1"/>
  <c r="H1156" i="21" s="1"/>
  <c r="H1157" i="21" a="1"/>
  <c r="H1157" i="21" s="1"/>
  <c r="H1158" i="21" a="1"/>
  <c r="H1158" i="21" s="1"/>
  <c r="H1159" i="21" a="1"/>
  <c r="H1159" i="21" s="1"/>
  <c r="H1160" i="21" a="1"/>
  <c r="H1160" i="21" s="1"/>
  <c r="H1161" i="21" a="1"/>
  <c r="H1161" i="21" s="1"/>
  <c r="H1162" i="21" a="1"/>
  <c r="H1162" i="21" s="1"/>
  <c r="H1163" i="21" a="1"/>
  <c r="H1163" i="21" s="1"/>
  <c r="H1164" i="21" a="1"/>
  <c r="H1164" i="21" s="1"/>
  <c r="H1165" i="21" a="1"/>
  <c r="H1165" i="21" s="1"/>
  <c r="H1166" i="21" a="1"/>
  <c r="H1166" i="21" s="1"/>
  <c r="H1167" i="21" a="1"/>
  <c r="H1167" i="21" s="1"/>
  <c r="H1168" i="21" a="1"/>
  <c r="H1168" i="21" s="1"/>
  <c r="H1169" i="21" a="1"/>
  <c r="H1169" i="21" s="1"/>
  <c r="H1170" i="21" a="1"/>
  <c r="H1170" i="21" s="1"/>
  <c r="H1171" i="21" a="1"/>
  <c r="H1171" i="21" s="1"/>
  <c r="H1172" i="21" a="1"/>
  <c r="H1172" i="21" s="1"/>
  <c r="H1173" i="21" a="1"/>
  <c r="H1173" i="21" s="1"/>
  <c r="H1174" i="21" a="1"/>
  <c r="H1174" i="21" s="1"/>
  <c r="H1175" i="21" a="1"/>
  <c r="H1175" i="21" s="1"/>
  <c r="H1176" i="21" a="1"/>
  <c r="H1176" i="21" s="1"/>
  <c r="H1177" i="21" a="1"/>
  <c r="H1177" i="21" s="1"/>
  <c r="H1178" i="21" a="1"/>
  <c r="H1178" i="21" s="1"/>
  <c r="H1179" i="21" a="1"/>
  <c r="H1179" i="21" s="1"/>
  <c r="H1180" i="21" a="1"/>
  <c r="H1180" i="21" s="1"/>
  <c r="H1181" i="21" a="1"/>
  <c r="H1181" i="21" s="1"/>
  <c r="H1182" i="21" a="1"/>
  <c r="H1182" i="21" s="1"/>
  <c r="H1183" i="21" a="1"/>
  <c r="H1183" i="21" s="1"/>
  <c r="H1184" i="21" a="1"/>
  <c r="H1184" i="21" s="1"/>
  <c r="H1185" i="21" a="1"/>
  <c r="H1185" i="21" s="1"/>
  <c r="H1186" i="21" a="1"/>
  <c r="H1186" i="21" s="1"/>
  <c r="H1187" i="21" a="1"/>
  <c r="H1187" i="21" s="1"/>
  <c r="H1188" i="21" a="1"/>
  <c r="H1188" i="21" s="1"/>
  <c r="H1189" i="21" a="1"/>
  <c r="H1189" i="21" s="1"/>
  <c r="H1190" i="21" a="1"/>
  <c r="H1190" i="21" s="1"/>
  <c r="H1191" i="21" a="1"/>
  <c r="H1191" i="21" s="1"/>
  <c r="H1192" i="21" a="1"/>
  <c r="H1192" i="21" s="1"/>
  <c r="H1193" i="21" a="1"/>
  <c r="H1193" i="21" s="1"/>
  <c r="H1194" i="21" a="1"/>
  <c r="H1194" i="21" s="1"/>
  <c r="H1195" i="21" a="1"/>
  <c r="H1195" i="21" s="1"/>
  <c r="H1196" i="21" a="1"/>
  <c r="H1196" i="21" s="1"/>
  <c r="H1197" i="21" a="1"/>
  <c r="H1197" i="21" s="1"/>
  <c r="H1198" i="21" a="1"/>
  <c r="H1198" i="21" s="1"/>
  <c r="H1199" i="21" a="1"/>
  <c r="H1199" i="21" s="1"/>
  <c r="H1200" i="21" a="1"/>
  <c r="H1200" i="21" s="1"/>
  <c r="H1201" i="21" a="1"/>
  <c r="H1201" i="21" s="1"/>
  <c r="H1202" i="21" a="1"/>
  <c r="H1202" i="21" s="1"/>
  <c r="H1203" i="21" a="1"/>
  <c r="H1203" i="21" s="1"/>
  <c r="H1204" i="21" a="1"/>
  <c r="H1204" i="21" s="1"/>
  <c r="H1205" i="21" a="1"/>
  <c r="H1205" i="21" s="1"/>
  <c r="H1206" i="21" a="1"/>
  <c r="H1206" i="21" s="1"/>
  <c r="H1207" i="21" a="1"/>
  <c r="H1207" i="21" s="1"/>
  <c r="H1208" i="21" a="1"/>
  <c r="H1208" i="21" s="1"/>
  <c r="H1209" i="21" a="1"/>
  <c r="H1209" i="21" s="1"/>
  <c r="H1210" i="21" a="1"/>
  <c r="H1210" i="21" s="1"/>
  <c r="H1211" i="21" a="1"/>
  <c r="H1211" i="21" s="1"/>
  <c r="H1212" i="21" a="1"/>
  <c r="H1212" i="21" s="1"/>
  <c r="H1213" i="21" a="1"/>
  <c r="H1213" i="21" s="1"/>
  <c r="H1214" i="21" a="1"/>
  <c r="H1214" i="21" s="1"/>
  <c r="H1215" i="21" a="1"/>
  <c r="H1215" i="21" s="1"/>
  <c r="H1216" i="21" a="1"/>
  <c r="H1216" i="21" s="1"/>
  <c r="H1217" i="21" a="1"/>
  <c r="H1217" i="21" s="1"/>
  <c r="H1218" i="21" a="1"/>
  <c r="H1218" i="21" s="1"/>
  <c r="H1219" i="21" a="1"/>
  <c r="H1219" i="21" s="1"/>
  <c r="H1220" i="21" a="1"/>
  <c r="H1220" i="21" s="1"/>
  <c r="H1221" i="21" a="1"/>
  <c r="H1221" i="21" s="1"/>
  <c r="H1222" i="21" a="1"/>
  <c r="H1222" i="21" s="1"/>
  <c r="H1223" i="21" a="1"/>
  <c r="H1223" i="21" s="1"/>
  <c r="H1224" i="21" a="1"/>
  <c r="H1224" i="21" s="1"/>
  <c r="H1225" i="21" a="1"/>
  <c r="H1225" i="21" s="1"/>
  <c r="H1226" i="21" a="1"/>
  <c r="H1226" i="21" s="1"/>
  <c r="H1227" i="21" a="1"/>
  <c r="H1227" i="21" s="1"/>
  <c r="H1228" i="21" a="1"/>
  <c r="H1228" i="21" s="1"/>
  <c r="H1229" i="21" a="1"/>
  <c r="H1229" i="21" s="1"/>
  <c r="H1230" i="21" a="1"/>
  <c r="H1230" i="21" s="1"/>
  <c r="H1231" i="21" a="1"/>
  <c r="H1231" i="21" s="1"/>
  <c r="H1232" i="21" a="1"/>
  <c r="H1232" i="21" s="1"/>
  <c r="H1233" i="21" a="1"/>
  <c r="H1233" i="21" s="1"/>
  <c r="H1234" i="21" a="1"/>
  <c r="H1234" i="21" s="1"/>
  <c r="H1235" i="21" a="1"/>
  <c r="H1235" i="21" s="1"/>
  <c r="H1236" i="21" a="1"/>
  <c r="H1236" i="21" s="1"/>
  <c r="H1237" i="21" a="1"/>
  <c r="H1237" i="21" s="1"/>
  <c r="H1238" i="21" a="1"/>
  <c r="H1238" i="21" s="1"/>
  <c r="H1239" i="21" a="1"/>
  <c r="H1239" i="21" s="1"/>
  <c r="H1240" i="21" a="1"/>
  <c r="H1240" i="21" s="1"/>
  <c r="H1241" i="21" a="1"/>
  <c r="H1241" i="21" s="1"/>
  <c r="H1242" i="21" a="1"/>
  <c r="H1242" i="21" s="1"/>
  <c r="H1243" i="21" a="1"/>
  <c r="H1243" i="21" s="1"/>
  <c r="H1244" i="21" a="1"/>
  <c r="H1244" i="21" s="1"/>
  <c r="H1245" i="21" a="1"/>
  <c r="H1245" i="21" s="1"/>
  <c r="H1246" i="21" a="1"/>
  <c r="H1246" i="21" s="1"/>
  <c r="H1247" i="21" a="1"/>
  <c r="H1247" i="21" s="1"/>
  <c r="H1248" i="21" a="1"/>
  <c r="H1248" i="21" s="1"/>
  <c r="H1249" i="21" a="1"/>
  <c r="H1249" i="21" s="1"/>
  <c r="H1250" i="21" a="1"/>
  <c r="H1250" i="21" s="1"/>
  <c r="H1251" i="21" a="1"/>
  <c r="H1251" i="21" s="1"/>
  <c r="H1252" i="21" a="1"/>
  <c r="H1252" i="21" s="1"/>
  <c r="H1253" i="21" a="1"/>
  <c r="H1253" i="21" s="1"/>
  <c r="H1254" i="21" a="1"/>
  <c r="H1254" i="21" s="1"/>
  <c r="H1255" i="21" a="1"/>
  <c r="H1255" i="21" s="1"/>
  <c r="H1256" i="21" a="1"/>
  <c r="H1256" i="21" s="1"/>
  <c r="H1257" i="21" a="1"/>
  <c r="H1257" i="21" s="1"/>
  <c r="H1258" i="21" a="1"/>
  <c r="H1258" i="21" s="1"/>
  <c r="H1259" i="21" a="1"/>
  <c r="H1259" i="21" s="1"/>
  <c r="H1260" i="21" a="1"/>
  <c r="H1260" i="21" s="1"/>
  <c r="H1261" i="21" a="1"/>
  <c r="H1261" i="21" s="1"/>
  <c r="H1262" i="21" a="1"/>
  <c r="H1262" i="21" s="1"/>
  <c r="H1263" i="21" a="1"/>
  <c r="H1263" i="21" s="1"/>
  <c r="H1264" i="21" a="1"/>
  <c r="H1264" i="21" s="1"/>
  <c r="H1265" i="21" a="1"/>
  <c r="H1265" i="21" s="1"/>
  <c r="H1266" i="21" a="1"/>
  <c r="H1266" i="21" s="1"/>
  <c r="H1267" i="21" a="1"/>
  <c r="H1267" i="21" s="1"/>
  <c r="H1268" i="21" a="1"/>
  <c r="H1268" i="21" s="1"/>
  <c r="H1269" i="21" a="1"/>
  <c r="H1269" i="21" s="1"/>
  <c r="H1270" i="21" a="1"/>
  <c r="H1270" i="21" s="1"/>
  <c r="H1271" i="21" a="1"/>
  <c r="H1271" i="21" s="1"/>
  <c r="H1272" i="21" a="1"/>
  <c r="H1272" i="21" s="1"/>
  <c r="H1273" i="21" a="1"/>
  <c r="H1273" i="21" s="1"/>
  <c r="H1274" i="21" a="1"/>
  <c r="H1274" i="21" s="1"/>
  <c r="H1275" i="21" a="1"/>
  <c r="H1275" i="21" s="1"/>
  <c r="H1276" i="21" a="1"/>
  <c r="H1276" i="21" s="1"/>
  <c r="H1277" i="21" a="1"/>
  <c r="H1277" i="21" s="1"/>
  <c r="H1278" i="21" a="1"/>
  <c r="H1278" i="21" s="1"/>
  <c r="H1279" i="21" a="1"/>
  <c r="H1279" i="21" s="1"/>
  <c r="H1280" i="21" a="1"/>
  <c r="H1280" i="21" s="1"/>
  <c r="H1281" i="21" a="1"/>
  <c r="H1281" i="21" s="1"/>
  <c r="H1282" i="21" a="1"/>
  <c r="H1282" i="21" s="1"/>
  <c r="H1283" i="21" a="1"/>
  <c r="H1283" i="21" s="1"/>
  <c r="H1284" i="21" a="1"/>
  <c r="H1284" i="21" s="1"/>
  <c r="H1285" i="21" a="1"/>
  <c r="H1285" i="21" s="1"/>
  <c r="H1286" i="21" a="1"/>
  <c r="H1286" i="21" s="1"/>
  <c r="H1287" i="21" a="1"/>
  <c r="H1287" i="21" s="1"/>
  <c r="H1288" i="21" a="1"/>
  <c r="H1288" i="21" s="1"/>
  <c r="H1289" i="21" a="1"/>
  <c r="H1289" i="21" s="1"/>
  <c r="H1290" i="21" a="1"/>
  <c r="H1290" i="21" s="1"/>
  <c r="H1291" i="21" a="1"/>
  <c r="H1291" i="21" s="1"/>
  <c r="H1292" i="21" a="1"/>
  <c r="H1292" i="21" s="1"/>
  <c r="H1293" i="21" a="1"/>
  <c r="H1293" i="21" s="1"/>
  <c r="H1294" i="21" a="1"/>
  <c r="H1294" i="21" s="1"/>
  <c r="H1295" i="21" a="1"/>
  <c r="H1295" i="21" s="1"/>
  <c r="H1296" i="21" a="1"/>
  <c r="H1296" i="21" s="1"/>
  <c r="H1297" i="21" a="1"/>
  <c r="H1297" i="21" s="1"/>
  <c r="H1298" i="21" a="1"/>
  <c r="H1298" i="21" s="1"/>
  <c r="H1299" i="21" a="1"/>
  <c r="H1299" i="21" s="1"/>
  <c r="H1300" i="21" a="1"/>
  <c r="H1300" i="21" s="1"/>
  <c r="H1301" i="21" a="1"/>
  <c r="H1301" i="21" s="1"/>
  <c r="H1302" i="21" a="1"/>
  <c r="H1302" i="21" s="1"/>
  <c r="H1303" i="21" a="1"/>
  <c r="H1303" i="21" s="1"/>
  <c r="H1304" i="21" a="1"/>
  <c r="H1304" i="21" s="1"/>
  <c r="H1305" i="21" a="1"/>
  <c r="H1305" i="21" s="1"/>
  <c r="H1306" i="21" a="1"/>
  <c r="H1306" i="21" s="1"/>
  <c r="H1307" i="21" a="1"/>
  <c r="H1307" i="21" s="1"/>
  <c r="H1308" i="21" a="1"/>
  <c r="H1308" i="21" s="1"/>
  <c r="H1309" i="21" a="1"/>
  <c r="H1309" i="21" s="1"/>
  <c r="H1310" i="21" a="1"/>
  <c r="H1310" i="21" s="1"/>
  <c r="H1311" i="21" a="1"/>
  <c r="H1311" i="21" s="1"/>
  <c r="H1312" i="21" a="1"/>
  <c r="H1312" i="21" s="1"/>
  <c r="H1313" i="21" a="1"/>
  <c r="H1313" i="21" s="1"/>
  <c r="H1314" i="21" a="1"/>
  <c r="H1314" i="21" s="1"/>
  <c r="H1315" i="21" a="1"/>
  <c r="H1315" i="21" s="1"/>
  <c r="H1316" i="21" a="1"/>
  <c r="H1316" i="21" s="1"/>
  <c r="H1317" i="21" a="1"/>
  <c r="H1317" i="21" s="1"/>
  <c r="H1318" i="21" a="1"/>
  <c r="H1318" i="21" s="1"/>
  <c r="H1319" i="21" a="1"/>
  <c r="H1319" i="21" s="1"/>
  <c r="H1320" i="21" a="1"/>
  <c r="H1320" i="21" s="1"/>
  <c r="H1321" i="21" a="1"/>
  <c r="H1321" i="21" s="1"/>
  <c r="H1322" i="21" a="1"/>
  <c r="H1322" i="21" s="1"/>
  <c r="H1323" i="21" a="1"/>
  <c r="H1323" i="21" s="1"/>
  <c r="H1324" i="21" a="1"/>
  <c r="H1324" i="21" s="1"/>
  <c r="H1325" i="21" a="1"/>
  <c r="H1325" i="21" s="1"/>
  <c r="H1326" i="21" a="1"/>
  <c r="H1326" i="21" s="1"/>
  <c r="H1327" i="21" a="1"/>
  <c r="H1327" i="21" s="1"/>
  <c r="H1328" i="21" a="1"/>
  <c r="H1328" i="21" s="1"/>
  <c r="H1329" i="21" a="1"/>
  <c r="H1329" i="21" s="1"/>
  <c r="H1330" i="21" a="1"/>
  <c r="H1330" i="21" s="1"/>
  <c r="H1331" i="21" a="1"/>
  <c r="H1331" i="21" s="1"/>
  <c r="H1332" i="21" a="1"/>
  <c r="H1332" i="21" s="1"/>
  <c r="H1333" i="21" a="1"/>
  <c r="H1333" i="21" s="1"/>
  <c r="H1334" i="21" a="1"/>
  <c r="H1334" i="21" s="1"/>
  <c r="H1335" i="21" a="1"/>
  <c r="H1335" i="21" s="1"/>
  <c r="H1336" i="21" a="1"/>
  <c r="H1336" i="21" s="1"/>
  <c r="H1337" i="21" a="1"/>
  <c r="H1337" i="21" s="1"/>
  <c r="H1338" i="21" a="1"/>
  <c r="H1338" i="21" s="1"/>
  <c r="H1339" i="21" a="1"/>
  <c r="H1339" i="21" s="1"/>
  <c r="H1340" i="21" a="1"/>
  <c r="H1340" i="21" s="1"/>
  <c r="H1341" i="21" a="1"/>
  <c r="H1341" i="21" s="1"/>
  <c r="H1342" i="21" a="1"/>
  <c r="H1342" i="21" s="1"/>
  <c r="H1343" i="21" a="1"/>
  <c r="H1343" i="21" s="1"/>
  <c r="H1344" i="21" a="1"/>
  <c r="H1344" i="21" s="1"/>
  <c r="H1345" i="21" a="1"/>
  <c r="H1345" i="21" s="1"/>
  <c r="H1346" i="21" a="1"/>
  <c r="H1346" i="21" s="1"/>
  <c r="H1347" i="21" a="1"/>
  <c r="H1347" i="21" s="1"/>
  <c r="H1348" i="21" a="1"/>
  <c r="H1348" i="21" s="1"/>
  <c r="H1349" i="21" a="1"/>
  <c r="H1349" i="21" s="1"/>
  <c r="H1350" i="21" a="1"/>
  <c r="H1350" i="21" s="1"/>
  <c r="H1351" i="21" a="1"/>
  <c r="H1351" i="21" s="1"/>
  <c r="H1352" i="21" a="1"/>
  <c r="H1352" i="21" s="1"/>
  <c r="H1353" i="21" a="1"/>
  <c r="H1353" i="21" s="1"/>
  <c r="H1354" i="21" a="1"/>
  <c r="H1354" i="21" s="1"/>
  <c r="H1355" i="21" a="1"/>
  <c r="H1355" i="21" s="1"/>
  <c r="H1356" i="21" a="1"/>
  <c r="H1356" i="21" s="1"/>
  <c r="H1357" i="21" a="1"/>
  <c r="H1357" i="21" s="1"/>
  <c r="H1358" i="21" a="1"/>
  <c r="H1358" i="21" s="1"/>
  <c r="H1359" i="21" a="1"/>
  <c r="H1359" i="21" s="1"/>
  <c r="H1360" i="21" a="1"/>
  <c r="H1360" i="21" s="1"/>
  <c r="H1361" i="21" a="1"/>
  <c r="H1361" i="21" s="1"/>
  <c r="H1362" i="21" a="1"/>
  <c r="H1362" i="21" s="1"/>
  <c r="H1363" i="21" a="1"/>
  <c r="H1363" i="21" s="1"/>
  <c r="H1364" i="21" a="1"/>
  <c r="H1364" i="21" s="1"/>
  <c r="H1365" i="21" a="1"/>
  <c r="H1365" i="21" s="1"/>
  <c r="H1366" i="21" a="1"/>
  <c r="H1366" i="21" s="1"/>
  <c r="H1367" i="21" a="1"/>
  <c r="H1367" i="21" s="1"/>
  <c r="H1368" i="21" a="1"/>
  <c r="H1368" i="21" s="1"/>
  <c r="H1369" i="21" a="1"/>
  <c r="H1369" i="21" s="1"/>
  <c r="H1370" i="21" a="1"/>
  <c r="H1370" i="21" s="1"/>
  <c r="H1371" i="21" a="1"/>
  <c r="H1371" i="21" s="1"/>
  <c r="H1372" i="21" a="1"/>
  <c r="H1372" i="21" s="1"/>
  <c r="H1373" i="21" a="1"/>
  <c r="H1373" i="21" s="1"/>
  <c r="H1374" i="21" a="1"/>
  <c r="H1374" i="21" s="1"/>
  <c r="H1375" i="21" a="1"/>
  <c r="H1375" i="21" s="1"/>
  <c r="H1376" i="21" a="1"/>
  <c r="H1376" i="21" s="1"/>
  <c r="H1377" i="21" a="1"/>
  <c r="H1377" i="21" s="1"/>
  <c r="H1378" i="21" a="1"/>
  <c r="H1378" i="21" s="1"/>
  <c r="H1379" i="21" a="1"/>
  <c r="H1379" i="21" s="1"/>
  <c r="H1380" i="21" a="1"/>
  <c r="H1380" i="21" s="1"/>
  <c r="H1381" i="21" a="1"/>
  <c r="H1381" i="21" s="1"/>
  <c r="H1382" i="21" a="1"/>
  <c r="H1382" i="21" s="1"/>
  <c r="H1383" i="21" a="1"/>
  <c r="H1383" i="21" s="1"/>
  <c r="H1384" i="21" a="1"/>
  <c r="H1384" i="21" s="1"/>
  <c r="H1385" i="21" a="1"/>
  <c r="H1385" i="21" s="1"/>
  <c r="H1386" i="21" a="1"/>
  <c r="H1386" i="21" s="1"/>
  <c r="H1387" i="21" a="1"/>
  <c r="H1387" i="21" s="1"/>
  <c r="H1388" i="21" a="1"/>
  <c r="H1388" i="21" s="1"/>
  <c r="H1389" i="21" a="1"/>
  <c r="H1389" i="21" s="1"/>
  <c r="H1390" i="21" a="1"/>
  <c r="H1390" i="21" s="1"/>
  <c r="H1391" i="21" a="1"/>
  <c r="H1391" i="21" s="1"/>
  <c r="H1392" i="21" a="1"/>
  <c r="H1392" i="21" s="1"/>
  <c r="H1393" i="21" a="1"/>
  <c r="H1393" i="21" s="1"/>
  <c r="H1394" i="21" a="1"/>
  <c r="H1394" i="21" s="1"/>
  <c r="H1395" i="21" a="1"/>
  <c r="H1395" i="21" s="1"/>
  <c r="H1396" i="21" a="1"/>
  <c r="H1396" i="21" s="1"/>
  <c r="H1397" i="21" a="1"/>
  <c r="H1397" i="21" s="1"/>
  <c r="H1398" i="21" a="1"/>
  <c r="H1398" i="21" s="1"/>
  <c r="H1399" i="21" a="1"/>
  <c r="H1399" i="21" s="1"/>
  <c r="H1400" i="21" a="1"/>
  <c r="H1400" i="21" s="1"/>
  <c r="H1401" i="21" a="1"/>
  <c r="H1401" i="21" s="1"/>
  <c r="H1402" i="21" a="1"/>
  <c r="H1402" i="21" s="1"/>
  <c r="H1403" i="21" a="1"/>
  <c r="H1403" i="21" s="1"/>
  <c r="H1404" i="21" a="1"/>
  <c r="H1404" i="21" s="1"/>
  <c r="H1405" i="21" a="1"/>
  <c r="H1405" i="21" s="1"/>
  <c r="H1406" i="21" a="1"/>
  <c r="H1406" i="21" s="1"/>
  <c r="H1407" i="21" a="1"/>
  <c r="H1407" i="21" s="1"/>
  <c r="H1408" i="21" a="1"/>
  <c r="H1408" i="21" s="1"/>
  <c r="H1409" i="21" a="1"/>
  <c r="H1409" i="21" s="1"/>
  <c r="H1410" i="21" a="1"/>
  <c r="H1410" i="21" s="1"/>
  <c r="H1411" i="21" a="1"/>
  <c r="H1411" i="21" s="1"/>
  <c r="H1412" i="21" a="1"/>
  <c r="H1412" i="21" s="1"/>
  <c r="H1413" i="21" a="1"/>
  <c r="H1413" i="21" s="1"/>
  <c r="H1414" i="21" a="1"/>
  <c r="H1414" i="21" s="1"/>
  <c r="H1415" i="21" a="1"/>
  <c r="H1415" i="21" s="1"/>
  <c r="H1416" i="21" a="1"/>
  <c r="H1416" i="21" s="1"/>
  <c r="H1417" i="21" a="1"/>
  <c r="H1417" i="21" s="1"/>
  <c r="H1418" i="21" a="1"/>
  <c r="H1418" i="21" s="1"/>
  <c r="H1419" i="21" a="1"/>
  <c r="H1419" i="21" s="1"/>
  <c r="H1420" i="21" a="1"/>
  <c r="H1420" i="21" s="1"/>
  <c r="H1421" i="21" a="1"/>
  <c r="H1421" i="21" s="1"/>
  <c r="H1422" i="21" a="1"/>
  <c r="H1422" i="21" s="1"/>
  <c r="H1423" i="21" a="1"/>
  <c r="H1423" i="21" s="1"/>
  <c r="H1424" i="21" a="1"/>
  <c r="H1424" i="21" s="1"/>
  <c r="H1425" i="21" a="1"/>
  <c r="H1425" i="21" s="1"/>
  <c r="H1426" i="21" a="1"/>
  <c r="H1426" i="21" s="1"/>
  <c r="H1427" i="21" a="1"/>
  <c r="H1427" i="21" s="1"/>
  <c r="H1428" i="21" a="1"/>
  <c r="H1428" i="21" s="1"/>
  <c r="H1429" i="21" a="1"/>
  <c r="H1429" i="21" s="1"/>
  <c r="H1430" i="21" a="1"/>
  <c r="H1430" i="21" s="1"/>
  <c r="H1431" i="21" a="1"/>
  <c r="H1431" i="21" s="1"/>
  <c r="H1432" i="21" a="1"/>
  <c r="H1432" i="21" s="1"/>
  <c r="H1433" i="21" a="1"/>
  <c r="H1433" i="21" s="1"/>
  <c r="H1434" i="21" a="1"/>
  <c r="H1434" i="21" s="1"/>
  <c r="H1435" i="21" a="1"/>
  <c r="H1435" i="21" s="1"/>
  <c r="H1436" i="21" a="1"/>
  <c r="H1436" i="21" s="1"/>
  <c r="H1437" i="21" a="1"/>
  <c r="H1437" i="21" s="1"/>
  <c r="H1438" i="21" a="1"/>
  <c r="H1438" i="21" s="1"/>
  <c r="H1439" i="21" a="1"/>
  <c r="H1439" i="21" s="1"/>
  <c r="H1440" i="21" a="1"/>
  <c r="H1440" i="21" s="1"/>
  <c r="H1441" i="21" a="1"/>
  <c r="H1441" i="21" s="1"/>
  <c r="H1442" i="21" a="1"/>
  <c r="H1442" i="21" s="1"/>
  <c r="H1443" i="21" a="1"/>
  <c r="H1443" i="21" s="1"/>
  <c r="H1444" i="21" a="1"/>
  <c r="H1444" i="21" s="1"/>
  <c r="H1445" i="21" a="1"/>
  <c r="H1445" i="21" s="1"/>
  <c r="H1446" i="21" a="1"/>
  <c r="H1446" i="21" s="1"/>
  <c r="H1447" i="21" a="1"/>
  <c r="H1447" i="21" s="1"/>
  <c r="H1448" i="21" a="1"/>
  <c r="H1448" i="21" s="1"/>
  <c r="H1449" i="21" a="1"/>
  <c r="H1449" i="21" s="1"/>
  <c r="H1450" i="21" a="1"/>
  <c r="H1450" i="21" s="1"/>
  <c r="H1451" i="21" a="1"/>
  <c r="H1451" i="21" s="1"/>
  <c r="H1452" i="21" a="1"/>
  <c r="H1452" i="21" s="1"/>
  <c r="H1453" i="21" a="1"/>
  <c r="H1453" i="21" s="1"/>
  <c r="H1454" i="21" a="1"/>
  <c r="H1454" i="21" s="1"/>
  <c r="H1455" i="21" a="1"/>
  <c r="H1455" i="21" s="1"/>
  <c r="H1456" i="21" a="1"/>
  <c r="H1456" i="21" s="1"/>
  <c r="H1457" i="21" a="1"/>
  <c r="H1457" i="21" s="1"/>
  <c r="H1458" i="21" a="1"/>
  <c r="H1458" i="21" s="1"/>
  <c r="H1459" i="21" a="1"/>
  <c r="H1459" i="21" s="1"/>
  <c r="H1460" i="21" a="1"/>
  <c r="H1460" i="21" s="1"/>
  <c r="H1461" i="21" a="1"/>
  <c r="H1461" i="21" s="1"/>
  <c r="H1462" i="21" a="1"/>
  <c r="H1462" i="21" s="1"/>
  <c r="H1463" i="21" a="1"/>
  <c r="H1463" i="21" s="1"/>
  <c r="H1464" i="21" a="1"/>
  <c r="H1464" i="21" s="1"/>
  <c r="H1465" i="21" a="1"/>
  <c r="H1465" i="21" s="1"/>
  <c r="H1466" i="21" a="1"/>
  <c r="H1466" i="21" s="1"/>
  <c r="H1467" i="21" a="1"/>
  <c r="H1467" i="21" s="1"/>
  <c r="H1468" i="21" a="1"/>
  <c r="H1468" i="21" s="1"/>
  <c r="H1469" i="21" a="1"/>
  <c r="H1469" i="21" s="1"/>
  <c r="H1470" i="21" a="1"/>
  <c r="H1470" i="21" s="1"/>
  <c r="H1471" i="21" a="1"/>
  <c r="H1471" i="21" s="1"/>
  <c r="H1472" i="21" a="1"/>
  <c r="H1472" i="21" s="1"/>
  <c r="H1473" i="21" a="1"/>
  <c r="H1473" i="21" s="1"/>
  <c r="H1474" i="21" a="1"/>
  <c r="H1474" i="21" s="1"/>
  <c r="H1475" i="21" a="1"/>
  <c r="H1475" i="21" s="1"/>
  <c r="H1476" i="21" a="1"/>
  <c r="H1476" i="21" s="1"/>
  <c r="H1477" i="21" a="1"/>
  <c r="H1477" i="21" s="1"/>
  <c r="H1478" i="21" a="1"/>
  <c r="H1478" i="21" s="1"/>
  <c r="H1479" i="21" a="1"/>
  <c r="H1479" i="21" s="1"/>
  <c r="H1480" i="21" a="1"/>
  <c r="H1480" i="21" s="1"/>
  <c r="H1481" i="21" a="1"/>
  <c r="H1481" i="21" s="1"/>
  <c r="H1482" i="21" a="1"/>
  <c r="H1482" i="21" s="1"/>
  <c r="H1483" i="21" a="1"/>
  <c r="H1483" i="21" s="1"/>
  <c r="H1484" i="21" a="1"/>
  <c r="H1484" i="21" s="1"/>
  <c r="H1485" i="21" a="1"/>
  <c r="H1485" i="21" s="1"/>
  <c r="H1486" i="21" a="1"/>
  <c r="H1486" i="21" s="1"/>
  <c r="H1487" i="21" a="1"/>
  <c r="H1487" i="21" s="1"/>
  <c r="H1488" i="21" a="1"/>
  <c r="H1488" i="21" s="1"/>
  <c r="H1489" i="21" a="1"/>
  <c r="H1489" i="21" s="1"/>
  <c r="H1490" i="21" a="1"/>
  <c r="H1490" i="21" s="1"/>
  <c r="H1491" i="21" a="1"/>
  <c r="H1491" i="21" s="1"/>
  <c r="H1492" i="21" a="1"/>
  <c r="H1492" i="21" s="1"/>
  <c r="H1493" i="21" a="1"/>
  <c r="H1493" i="21" s="1"/>
  <c r="H1494" i="21" a="1"/>
  <c r="H1494" i="21" s="1"/>
  <c r="H1495" i="21" a="1"/>
  <c r="H1495" i="21" s="1"/>
  <c r="H1496" i="21" a="1"/>
  <c r="H1496" i="21" s="1"/>
  <c r="H1497" i="21" a="1"/>
  <c r="H1497" i="21" s="1"/>
  <c r="H1498" i="21" a="1"/>
  <c r="H1498" i="21" s="1"/>
  <c r="H1499" i="21" a="1"/>
  <c r="H1499" i="21" s="1"/>
  <c r="H1500" i="21" a="1"/>
  <c r="H1500" i="21" s="1"/>
  <c r="H1501" i="21" a="1"/>
  <c r="H1501" i="21" s="1"/>
  <c r="H1502" i="21" a="1"/>
  <c r="H1502" i="21" s="1"/>
  <c r="H1503" i="21" a="1"/>
  <c r="H1503" i="21" s="1"/>
  <c r="H1504" i="21" a="1"/>
  <c r="H1504" i="21" s="1"/>
  <c r="H1505" i="21" a="1"/>
  <c r="H1505" i="21" s="1"/>
  <c r="H1506" i="21" a="1"/>
  <c r="H1506" i="21" s="1"/>
  <c r="H1507" i="21" a="1"/>
  <c r="H1507" i="21" s="1"/>
  <c r="H1508" i="21" a="1"/>
  <c r="H1508" i="21" s="1"/>
  <c r="H1509" i="21" a="1"/>
  <c r="H1509" i="21" s="1"/>
  <c r="H1510" i="21" a="1"/>
  <c r="H1510" i="21" s="1"/>
  <c r="H1511" i="21" a="1"/>
  <c r="H1511" i="21" s="1"/>
  <c r="H1512" i="21" a="1"/>
  <c r="H1512" i="21" s="1"/>
  <c r="H1513" i="21" a="1"/>
  <c r="H1513" i="21" s="1"/>
  <c r="H1514" i="21" a="1"/>
  <c r="H1514" i="21" s="1"/>
  <c r="H1515" i="21" a="1"/>
  <c r="H1515" i="21" s="1"/>
  <c r="H1516" i="21" a="1"/>
  <c r="H1516" i="21" s="1"/>
  <c r="H1517" i="21" a="1"/>
  <c r="H1517" i="21" s="1"/>
  <c r="H1518" i="21" a="1"/>
  <c r="H1518" i="21" s="1"/>
  <c r="H1519" i="21" a="1"/>
  <c r="H1519" i="21" s="1"/>
  <c r="H1520" i="21" a="1"/>
  <c r="H1520" i="21" s="1"/>
  <c r="H1521" i="21" a="1"/>
  <c r="H1521" i="21" s="1"/>
  <c r="H1522" i="21" a="1"/>
  <c r="H1522" i="21" s="1"/>
  <c r="H1523" i="21" a="1"/>
  <c r="H1523" i="21" s="1"/>
  <c r="H1524" i="21" a="1"/>
  <c r="H1524" i="21" s="1"/>
  <c r="H1525" i="21" a="1"/>
  <c r="H1525" i="21" s="1"/>
  <c r="H1526" i="21" a="1"/>
  <c r="H1526" i="21" s="1"/>
  <c r="H1527" i="21" a="1"/>
  <c r="H1527" i="21" s="1"/>
  <c r="H1528" i="21" a="1"/>
  <c r="H1528" i="21" s="1"/>
  <c r="H1529" i="21" a="1"/>
  <c r="H1529" i="21" s="1"/>
  <c r="H1530" i="21" a="1"/>
  <c r="H1530" i="21" s="1"/>
  <c r="H1531" i="21" a="1"/>
  <c r="H1531" i="21" s="1"/>
  <c r="H1532" i="21" a="1"/>
  <c r="H1532" i="21" s="1"/>
  <c r="H1533" i="21" a="1"/>
  <c r="H1533" i="21" s="1"/>
  <c r="H1534" i="21" a="1"/>
  <c r="H1534" i="21" s="1"/>
  <c r="H1535" i="21" a="1"/>
  <c r="H1535" i="21" s="1"/>
  <c r="H1536" i="21" a="1"/>
  <c r="H1536" i="21" s="1"/>
  <c r="H1537" i="21" a="1"/>
  <c r="H1537" i="21" s="1"/>
  <c r="H1538" i="21" a="1"/>
  <c r="H1538" i="21" s="1"/>
  <c r="H1539" i="21" a="1"/>
  <c r="H1539" i="21" s="1"/>
  <c r="H1540" i="21" a="1"/>
  <c r="H1540" i="21" s="1"/>
  <c r="H1541" i="21" a="1"/>
  <c r="H1541" i="21" s="1"/>
  <c r="H1542" i="21" a="1"/>
  <c r="H1542" i="21" s="1"/>
  <c r="H1543" i="21" a="1"/>
  <c r="H1543" i="21" s="1"/>
  <c r="H1544" i="21" a="1"/>
  <c r="H1544" i="21" s="1"/>
  <c r="H1545" i="21" a="1"/>
  <c r="H1545" i="21" s="1"/>
  <c r="H1546" i="21" a="1"/>
  <c r="H1546" i="21" s="1"/>
  <c r="H1547" i="21" a="1"/>
  <c r="H1547" i="21" s="1"/>
  <c r="H1548" i="21" a="1"/>
  <c r="H1548" i="21" s="1"/>
  <c r="H1549" i="21" a="1"/>
  <c r="H1549" i="21" s="1"/>
  <c r="H1550" i="21" a="1"/>
  <c r="H1550" i="21" s="1"/>
  <c r="H1551" i="21" a="1"/>
  <c r="H1551" i="21" s="1"/>
  <c r="H1552" i="21" a="1"/>
  <c r="H1552" i="21" s="1"/>
  <c r="H1553" i="21" a="1"/>
  <c r="H1553" i="21" s="1"/>
  <c r="H1554" i="21" a="1"/>
  <c r="H1554" i="21" s="1"/>
  <c r="H1555" i="21" a="1"/>
  <c r="H1555" i="21" s="1"/>
  <c r="H1556" i="21" a="1"/>
  <c r="H1556" i="21" s="1"/>
  <c r="H1557" i="21" a="1"/>
  <c r="H1557" i="21" s="1"/>
  <c r="H1558" i="21" a="1"/>
  <c r="H1558" i="21" s="1"/>
  <c r="H1559" i="21" a="1"/>
  <c r="H1559" i="21" s="1"/>
  <c r="H1560" i="21" a="1"/>
  <c r="H1560" i="21" s="1"/>
  <c r="H1561" i="21" a="1"/>
  <c r="H1561" i="21" s="1"/>
  <c r="H1562" i="21" a="1"/>
  <c r="H1562" i="21" s="1"/>
  <c r="H1563" i="21" a="1"/>
  <c r="H1563" i="21" s="1"/>
  <c r="H1564" i="21" a="1"/>
  <c r="H1564" i="21" s="1"/>
  <c r="H1565" i="21" a="1"/>
  <c r="H1565" i="21" s="1"/>
  <c r="H1566" i="21" a="1"/>
  <c r="H1566" i="21" s="1"/>
  <c r="H1567" i="21" a="1"/>
  <c r="H1567" i="21" s="1"/>
  <c r="H1568" i="21" a="1"/>
  <c r="H1568" i="21" s="1"/>
  <c r="H1569" i="21" a="1"/>
  <c r="H1569" i="21" s="1"/>
  <c r="H1570" i="21" a="1"/>
  <c r="H1570" i="21" s="1"/>
  <c r="H1571" i="21" a="1"/>
  <c r="H1571" i="21" s="1"/>
  <c r="H1572" i="21" a="1"/>
  <c r="H1572" i="21" s="1"/>
  <c r="H1573" i="21" a="1"/>
  <c r="H1573" i="21" s="1"/>
  <c r="H1574" i="21" a="1"/>
  <c r="H1574" i="21" s="1"/>
  <c r="H1575" i="21" a="1"/>
  <c r="H1575" i="21" s="1"/>
  <c r="H1576" i="21" a="1"/>
  <c r="H1576" i="21" s="1"/>
  <c r="H1577" i="21" a="1"/>
  <c r="H1577" i="21" s="1"/>
  <c r="H1578" i="21" a="1"/>
  <c r="H1578" i="21" s="1"/>
  <c r="H1579" i="21" a="1"/>
  <c r="H1579" i="21" s="1"/>
  <c r="H1580" i="21" a="1"/>
  <c r="H1580" i="21" s="1"/>
  <c r="H1581" i="21" a="1"/>
  <c r="H1581" i="21" s="1"/>
  <c r="H1582" i="21" a="1"/>
  <c r="H1582" i="21" s="1"/>
  <c r="H1583" i="21" a="1"/>
  <c r="H1583" i="21" s="1"/>
  <c r="H1584" i="21" a="1"/>
  <c r="H1584" i="21" s="1"/>
  <c r="H1585" i="21" a="1"/>
  <c r="H1585" i="21" s="1"/>
  <c r="H1586" i="21" a="1"/>
  <c r="H1586" i="21" s="1"/>
  <c r="H1587" i="21" a="1"/>
  <c r="H1587" i="21" s="1"/>
  <c r="H1588" i="21" a="1"/>
  <c r="H1588" i="21" s="1"/>
  <c r="H1589" i="21" a="1"/>
  <c r="H1589" i="21" s="1"/>
  <c r="H1590" i="21" a="1"/>
  <c r="H1590" i="21" s="1"/>
  <c r="H1591" i="21" a="1"/>
  <c r="H1591" i="21" s="1"/>
  <c r="H1592" i="21" a="1"/>
  <c r="H1592" i="21" s="1"/>
  <c r="H1593" i="21" a="1"/>
  <c r="H1593" i="21" s="1"/>
  <c r="H1594" i="21" a="1"/>
  <c r="H1594" i="21" s="1"/>
  <c r="H1595" i="21" a="1"/>
  <c r="H1595" i="21" s="1"/>
  <c r="H1596" i="21" a="1"/>
  <c r="H1596" i="21" s="1"/>
  <c r="H1597" i="21" a="1"/>
  <c r="H1597" i="21" s="1"/>
  <c r="H1598" i="21" a="1"/>
  <c r="H1598" i="21" s="1"/>
  <c r="H1599" i="21" a="1"/>
  <c r="H1599" i="21" s="1"/>
  <c r="H1600" i="21" a="1"/>
  <c r="H1600" i="21" s="1"/>
  <c r="H1601" i="21" a="1"/>
  <c r="H1601" i="21" s="1"/>
  <c r="H1602" i="21" a="1"/>
  <c r="H1602" i="21" s="1"/>
  <c r="H1603" i="21" a="1"/>
  <c r="H1603" i="21" s="1"/>
  <c r="H1604" i="21" a="1"/>
  <c r="H1604" i="21" s="1"/>
  <c r="H1605" i="21" a="1"/>
  <c r="H1605" i="21" s="1"/>
  <c r="H1606" i="21" a="1"/>
  <c r="H1606" i="21" s="1"/>
  <c r="H1607" i="21" a="1"/>
  <c r="H1607" i="21" s="1"/>
  <c r="H1608" i="21" a="1"/>
  <c r="H1608" i="21" s="1"/>
  <c r="H1609" i="21" a="1"/>
  <c r="H1609" i="21" s="1"/>
  <c r="H1610" i="21" a="1"/>
  <c r="H1610" i="21" s="1"/>
  <c r="H1611" i="21" a="1"/>
  <c r="H1611" i="21" s="1"/>
  <c r="H1612" i="21" a="1"/>
  <c r="H1612" i="21" s="1"/>
  <c r="H1613" i="21" a="1"/>
  <c r="H1613" i="21" s="1"/>
  <c r="H1614" i="21" a="1"/>
  <c r="H1614" i="21" s="1"/>
  <c r="H1615" i="21" a="1"/>
  <c r="H1615" i="21" s="1"/>
  <c r="H1616" i="21" a="1"/>
  <c r="H1616" i="21" s="1"/>
  <c r="H1617" i="21" a="1"/>
  <c r="H1617" i="21" s="1"/>
  <c r="H1618" i="21" a="1"/>
  <c r="H1618" i="21" s="1"/>
  <c r="H1619" i="21" a="1"/>
  <c r="H1619" i="21" s="1"/>
  <c r="H1620" i="21" a="1"/>
  <c r="H1620" i="21" s="1"/>
  <c r="H1621" i="21" a="1"/>
  <c r="H1621" i="21" s="1"/>
  <c r="H1622" i="21" a="1"/>
  <c r="H1622" i="21" s="1"/>
  <c r="H1623" i="21" a="1"/>
  <c r="H1623" i="21" s="1"/>
  <c r="H1624" i="21" a="1"/>
  <c r="H1624" i="21" s="1"/>
  <c r="H1625" i="21" a="1"/>
  <c r="H1625" i="21" s="1"/>
  <c r="H1626" i="21" a="1"/>
  <c r="H1626" i="21" s="1"/>
  <c r="H1627" i="21" a="1"/>
  <c r="H1627" i="21" s="1"/>
  <c r="H1628" i="21" a="1"/>
  <c r="H1628" i="21" s="1"/>
  <c r="H1629" i="21" a="1"/>
  <c r="H1629" i="21" s="1"/>
  <c r="H1630" i="21" a="1"/>
  <c r="H1630" i="21" s="1"/>
  <c r="H1631" i="21" a="1"/>
  <c r="H1631" i="21" s="1"/>
  <c r="H1632" i="21" a="1"/>
  <c r="H1632" i="21" s="1"/>
  <c r="H1633" i="21" a="1"/>
  <c r="H1633" i="21" s="1"/>
  <c r="H1634" i="21" a="1"/>
  <c r="H1634" i="21" s="1"/>
  <c r="H1635" i="21" a="1"/>
  <c r="H1635" i="21" s="1"/>
  <c r="H1636" i="21" a="1"/>
  <c r="H1636" i="21" s="1"/>
  <c r="H1637" i="21" a="1"/>
  <c r="H1637" i="21" s="1"/>
  <c r="H1638" i="21" a="1"/>
  <c r="H1638" i="21" s="1"/>
  <c r="H1639" i="21" a="1"/>
  <c r="H1639" i="21" s="1"/>
  <c r="H1640" i="21" a="1"/>
  <c r="H1640" i="21" s="1"/>
  <c r="H1641" i="21" a="1"/>
  <c r="H1641" i="21" s="1"/>
  <c r="H1642" i="21" a="1"/>
  <c r="H1642" i="21" s="1"/>
  <c r="H1643" i="21" a="1"/>
  <c r="H1643" i="21" s="1"/>
  <c r="H1644" i="21" a="1"/>
  <c r="H1644" i="21" s="1"/>
  <c r="H1645" i="21" a="1"/>
  <c r="H1645" i="21" s="1"/>
  <c r="H1646" i="21" a="1"/>
  <c r="H1646" i="21" s="1"/>
  <c r="H1647" i="21" a="1"/>
  <c r="H1647" i="21" s="1"/>
  <c r="H1648" i="21" a="1"/>
  <c r="H1648" i="21" s="1"/>
  <c r="H1649" i="21" a="1"/>
  <c r="H1649" i="21" s="1"/>
  <c r="H1650" i="21" a="1"/>
  <c r="H1650" i="21" s="1"/>
  <c r="H1651" i="21" a="1"/>
  <c r="H1651" i="21" s="1"/>
  <c r="H1652" i="21" a="1"/>
  <c r="H1652" i="21" s="1"/>
  <c r="H1653" i="21" a="1"/>
  <c r="H1653" i="21" s="1"/>
  <c r="H1654" i="21" a="1"/>
  <c r="H1654" i="21" s="1"/>
  <c r="H1655" i="21" a="1"/>
  <c r="H1655" i="21" s="1"/>
  <c r="H1656" i="21" a="1"/>
  <c r="H1656" i="21" s="1"/>
  <c r="H1657" i="21" a="1"/>
  <c r="H1657" i="21" s="1"/>
  <c r="H1658" i="21" a="1"/>
  <c r="H1658" i="21" s="1"/>
  <c r="H1659" i="21" a="1"/>
  <c r="H1659" i="21" s="1"/>
  <c r="H1660" i="21" a="1"/>
  <c r="H1660" i="21" s="1"/>
  <c r="H1661" i="21" a="1"/>
  <c r="H1661" i="21" s="1"/>
  <c r="H1662" i="21" a="1"/>
  <c r="H1662" i="21" s="1"/>
  <c r="H1663" i="21" a="1"/>
  <c r="H1663" i="21" s="1"/>
  <c r="H1664" i="21" a="1"/>
  <c r="H1664" i="21" s="1"/>
  <c r="H1665" i="21" a="1"/>
  <c r="H1665" i="21" s="1"/>
  <c r="H1666" i="21" a="1"/>
  <c r="H1666" i="21" s="1"/>
  <c r="H1667" i="21" a="1"/>
  <c r="H1667" i="21" s="1"/>
  <c r="H1668" i="21" a="1"/>
  <c r="H1668" i="21" s="1"/>
  <c r="H1669" i="21" a="1"/>
  <c r="H1669" i="21" s="1"/>
  <c r="H1670" i="21" a="1"/>
  <c r="H1670" i="21" s="1"/>
  <c r="H1671" i="21" a="1"/>
  <c r="H1671" i="21" s="1"/>
  <c r="H1672" i="21" a="1"/>
  <c r="H1672" i="21" s="1"/>
  <c r="H1673" i="21" a="1"/>
  <c r="H1673" i="21" s="1"/>
  <c r="H1674" i="21" a="1"/>
  <c r="H1674" i="21" s="1"/>
  <c r="H1675" i="21" a="1"/>
  <c r="H1675" i="21" s="1"/>
  <c r="H1676" i="21" a="1"/>
  <c r="H1676" i="21" s="1"/>
  <c r="H1677" i="21" a="1"/>
  <c r="H1677" i="21" s="1"/>
  <c r="H1678" i="21" a="1"/>
  <c r="H1678" i="21" s="1"/>
  <c r="H1679" i="21" a="1"/>
  <c r="H1679" i="21" s="1"/>
  <c r="H1680" i="21" a="1"/>
  <c r="H1680" i="21" s="1"/>
  <c r="H1681" i="21" a="1"/>
  <c r="H1681" i="21" s="1"/>
  <c r="H1682" i="21" a="1"/>
  <c r="H1682" i="21" s="1"/>
  <c r="H1683" i="21" a="1"/>
  <c r="H1683" i="21" s="1"/>
  <c r="H1684" i="21" a="1"/>
  <c r="H1684" i="21" s="1"/>
  <c r="H1685" i="21" a="1"/>
  <c r="H1685" i="21" s="1"/>
  <c r="H1686" i="21" a="1"/>
  <c r="H1686" i="21" s="1"/>
  <c r="H1687" i="21" a="1"/>
  <c r="H1687" i="21" s="1"/>
  <c r="H1688" i="21" a="1"/>
  <c r="H1688" i="21" s="1"/>
  <c r="H1689" i="21" a="1"/>
  <c r="H1689" i="21" s="1"/>
  <c r="H1690" i="21" a="1"/>
  <c r="H1690" i="21" s="1"/>
  <c r="H1691" i="21" a="1"/>
  <c r="H1691" i="21" s="1"/>
  <c r="H1692" i="21" a="1"/>
  <c r="H1692" i="21" s="1"/>
  <c r="H1693" i="21" a="1"/>
  <c r="H1693" i="21" s="1"/>
  <c r="H1694" i="21" a="1"/>
  <c r="H1694" i="21" s="1"/>
  <c r="H1695" i="21" a="1"/>
  <c r="H1695" i="21" s="1"/>
  <c r="H1696" i="21" a="1"/>
  <c r="H1696" i="21" s="1"/>
  <c r="H1697" i="21" a="1"/>
  <c r="H1697" i="21" s="1"/>
  <c r="H1698" i="21" a="1"/>
  <c r="H1698" i="21" s="1"/>
  <c r="H1699" i="21" a="1"/>
  <c r="H1699" i="21" s="1"/>
  <c r="H1700" i="21" a="1"/>
  <c r="H1700" i="21" s="1"/>
  <c r="H1701" i="21" a="1"/>
  <c r="H1701" i="21" s="1"/>
  <c r="H1702" i="21" a="1"/>
  <c r="H1702" i="21" s="1"/>
  <c r="H1703" i="21" a="1"/>
  <c r="H1703" i="21" s="1"/>
  <c r="H1704" i="21" a="1"/>
  <c r="H1704" i="21" s="1"/>
  <c r="H1705" i="21" a="1"/>
  <c r="H1705" i="21" s="1"/>
  <c r="H1706" i="21" a="1"/>
  <c r="H1706" i="21" s="1"/>
  <c r="H1707" i="21" a="1"/>
  <c r="H1707" i="21" s="1"/>
  <c r="H1708" i="21" a="1"/>
  <c r="H1708" i="21" s="1"/>
  <c r="H1709" i="21" a="1"/>
  <c r="H1709" i="21" s="1"/>
  <c r="H1710" i="21" a="1"/>
  <c r="H1710" i="21" s="1"/>
  <c r="H1711" i="21" a="1"/>
  <c r="H1711" i="21" s="1"/>
  <c r="H1712" i="21" a="1"/>
  <c r="H1712" i="21" s="1"/>
  <c r="H1713" i="21" a="1"/>
  <c r="H1713" i="21" s="1"/>
  <c r="H1714" i="21" a="1"/>
  <c r="H1714" i="21" s="1"/>
  <c r="H1715" i="21" a="1"/>
  <c r="H1715" i="21" s="1"/>
  <c r="H1716" i="21" a="1"/>
  <c r="H1716" i="21" s="1"/>
  <c r="H1717" i="21" a="1"/>
  <c r="H1717" i="21" s="1"/>
  <c r="H1718" i="21" a="1"/>
  <c r="H1718" i="21" s="1"/>
  <c r="H1719" i="21" a="1"/>
  <c r="H1719" i="21" s="1"/>
  <c r="H1720" i="21" a="1"/>
  <c r="H1720" i="21" s="1"/>
  <c r="H1721" i="21" a="1"/>
  <c r="H1721" i="21" s="1"/>
  <c r="H1722" i="21" a="1"/>
  <c r="H1722" i="21" s="1"/>
  <c r="H1723" i="21" a="1"/>
  <c r="H1723" i="21" s="1"/>
  <c r="H1724" i="21" a="1"/>
  <c r="H1724" i="21" s="1"/>
  <c r="H1725" i="21" a="1"/>
  <c r="H1725" i="21" s="1"/>
  <c r="H1726" i="21" a="1"/>
  <c r="H1726" i="21" s="1"/>
  <c r="H1727" i="21" a="1"/>
  <c r="H1727" i="21" s="1"/>
  <c r="H1728" i="21" a="1"/>
  <c r="H1728" i="21" s="1"/>
  <c r="H1729" i="21" a="1"/>
  <c r="H1729" i="21" s="1"/>
  <c r="H1730" i="21" a="1"/>
  <c r="H1730" i="21" s="1"/>
  <c r="H1731" i="21" a="1"/>
  <c r="H1731" i="21" s="1"/>
  <c r="H1732" i="21" a="1"/>
  <c r="H1732" i="21" s="1"/>
  <c r="H1733" i="21" a="1"/>
  <c r="H1733" i="21" s="1"/>
  <c r="H1734" i="21" a="1"/>
  <c r="H1734" i="21" s="1"/>
  <c r="H1735" i="21" a="1"/>
  <c r="H1735" i="21" s="1"/>
  <c r="H1736" i="21" a="1"/>
  <c r="H1736" i="21" s="1"/>
  <c r="H1737" i="21" a="1"/>
  <c r="H1737" i="21" s="1"/>
  <c r="H1738" i="21" a="1"/>
  <c r="H1738" i="21" s="1"/>
  <c r="H1739" i="21" a="1"/>
  <c r="H1739" i="21" s="1"/>
  <c r="H1740" i="21" a="1"/>
  <c r="H1740" i="21" s="1"/>
  <c r="H1741" i="21" a="1"/>
  <c r="H1741" i="21" s="1"/>
  <c r="H1742" i="21" a="1"/>
  <c r="H1742" i="21" s="1"/>
  <c r="H1743" i="21" a="1"/>
  <c r="H1743" i="21" s="1"/>
  <c r="H1744" i="21" a="1"/>
  <c r="H1744" i="21" s="1"/>
  <c r="H1745" i="21" a="1"/>
  <c r="H1745" i="21" s="1"/>
  <c r="H1746" i="21" a="1"/>
  <c r="H1746" i="21" s="1"/>
  <c r="H1747" i="21" a="1"/>
  <c r="H1747" i="21" s="1"/>
  <c r="H1748" i="21" a="1"/>
  <c r="H1748" i="21" s="1"/>
  <c r="H1749" i="21" a="1"/>
  <c r="H1749" i="21" s="1"/>
  <c r="H1750" i="21" a="1"/>
  <c r="H1750" i="21" s="1"/>
  <c r="H1751" i="21" a="1"/>
  <c r="H1751" i="21" s="1"/>
  <c r="H1752" i="21" a="1"/>
  <c r="H1752" i="21" s="1"/>
  <c r="H1753" i="21" a="1"/>
  <c r="H1753" i="21" s="1"/>
  <c r="H1754" i="21" a="1"/>
  <c r="H1754" i="21" s="1"/>
  <c r="H1755" i="21" a="1"/>
  <c r="H1755" i="21" s="1"/>
  <c r="H1756" i="21" a="1"/>
  <c r="H1756" i="21" s="1"/>
  <c r="H1757" i="21" a="1"/>
  <c r="H1757" i="21" s="1"/>
  <c r="H1758" i="21" a="1"/>
  <c r="H1758" i="21" s="1"/>
  <c r="H1759" i="21" a="1"/>
  <c r="H1759" i="21" s="1"/>
  <c r="H1760" i="21" a="1"/>
  <c r="H1760" i="21" s="1"/>
  <c r="H1761" i="21" a="1"/>
  <c r="H1761" i="21" s="1"/>
  <c r="H1762" i="21" a="1"/>
  <c r="H1762" i="21" s="1"/>
  <c r="H1763" i="21" a="1"/>
  <c r="H1763" i="21" s="1"/>
  <c r="H1764" i="21" a="1"/>
  <c r="H1764" i="21" s="1"/>
  <c r="H1765" i="21" a="1"/>
  <c r="H1765" i="21" s="1"/>
  <c r="H1766" i="21" a="1"/>
  <c r="H1766" i="21" s="1"/>
  <c r="H1767" i="21" a="1"/>
  <c r="H1767" i="21" s="1"/>
  <c r="H1768" i="21" a="1"/>
  <c r="H1768" i="21" s="1"/>
  <c r="H1769" i="21" a="1"/>
  <c r="H1769" i="21" s="1"/>
  <c r="H1770" i="21" a="1"/>
  <c r="H1770" i="21" s="1"/>
  <c r="H1771" i="21" a="1"/>
  <c r="H1771" i="21" s="1"/>
  <c r="H1772" i="21" a="1"/>
  <c r="H1772" i="21" s="1"/>
  <c r="H1773" i="21" a="1"/>
  <c r="H1773" i="21" s="1"/>
  <c r="H1774" i="21" a="1"/>
  <c r="H1774" i="21" s="1"/>
  <c r="H1775" i="21" a="1"/>
  <c r="H1775" i="21" s="1"/>
  <c r="H1776" i="21" a="1"/>
  <c r="H1776" i="21" s="1"/>
  <c r="H1777" i="21" a="1"/>
  <c r="H1777" i="21" s="1"/>
  <c r="H1778" i="21" a="1"/>
  <c r="H1778" i="21" s="1"/>
  <c r="H1779" i="21" a="1"/>
  <c r="H1779" i="21" s="1"/>
  <c r="H1780" i="21" a="1"/>
  <c r="H1780" i="21" s="1"/>
  <c r="H1781" i="21" a="1"/>
  <c r="H1781" i="21" s="1"/>
  <c r="H1782" i="21" a="1"/>
  <c r="H1782" i="21" s="1"/>
  <c r="H1783" i="21" a="1"/>
  <c r="H1783" i="21" s="1"/>
  <c r="H1784" i="21" a="1"/>
  <c r="H1784" i="21" s="1"/>
  <c r="H1785" i="21" a="1"/>
  <c r="H1785" i="21" s="1"/>
  <c r="H1786" i="21" a="1"/>
  <c r="H1786" i="21" s="1"/>
  <c r="H1787" i="21" a="1"/>
  <c r="H1787" i="21" s="1"/>
  <c r="H1788" i="21" a="1"/>
  <c r="H1788" i="21" s="1"/>
  <c r="H1789" i="21" a="1"/>
  <c r="H1789" i="21" s="1"/>
  <c r="H1790" i="21" a="1"/>
  <c r="H1790" i="21" s="1"/>
  <c r="H1791" i="21" a="1"/>
  <c r="H1791" i="21" s="1"/>
  <c r="H1792" i="21" a="1"/>
  <c r="H1792" i="21" s="1"/>
  <c r="H1793" i="21" a="1"/>
  <c r="H1793" i="21" s="1"/>
  <c r="H1794" i="21" a="1"/>
  <c r="H1794" i="21" s="1"/>
  <c r="H1795" i="21" a="1"/>
  <c r="H1795" i="21" s="1"/>
  <c r="H1796" i="21" a="1"/>
  <c r="H1796" i="21" s="1"/>
  <c r="H1797" i="21" a="1"/>
  <c r="H1797" i="21" s="1"/>
  <c r="H1798" i="21" a="1"/>
  <c r="H1798" i="21" s="1"/>
  <c r="H1799" i="21" a="1"/>
  <c r="H1799" i="21" s="1"/>
  <c r="H1800" i="21" a="1"/>
  <c r="H1800" i="21" s="1"/>
  <c r="H1801" i="21" a="1"/>
  <c r="H1801" i="21" s="1"/>
  <c r="H1802" i="21" a="1"/>
  <c r="H1802" i="21" s="1"/>
  <c r="H1803" i="21" a="1"/>
  <c r="H1803" i="21" s="1"/>
  <c r="H1804" i="21" a="1"/>
  <c r="H1804" i="21" s="1"/>
  <c r="H1805" i="21" a="1"/>
  <c r="H1805" i="21" s="1"/>
  <c r="H1806" i="21" a="1"/>
  <c r="H1806" i="21" s="1"/>
  <c r="H1807" i="21" a="1"/>
  <c r="H1807" i="21" s="1"/>
  <c r="H1808" i="21" a="1"/>
  <c r="H1808" i="21" s="1"/>
  <c r="H1809" i="21" a="1"/>
  <c r="H1809" i="21" s="1"/>
  <c r="H1810" i="21" a="1"/>
  <c r="H1810" i="21" s="1"/>
  <c r="H1811" i="21" a="1"/>
  <c r="H1811" i="21" s="1"/>
  <c r="H1812" i="21" a="1"/>
  <c r="H1812" i="21" s="1"/>
  <c r="H1813" i="21" a="1"/>
  <c r="H1813" i="21" s="1"/>
  <c r="H1814" i="21" a="1"/>
  <c r="H1814" i="21" s="1"/>
  <c r="H1815" i="21" a="1"/>
  <c r="H1815" i="21" s="1"/>
  <c r="H1816" i="21" a="1"/>
  <c r="H1816" i="21" s="1"/>
  <c r="H1817" i="21" a="1"/>
  <c r="H1817" i="21" s="1"/>
  <c r="H1818" i="21" a="1"/>
  <c r="H1818" i="21" s="1"/>
  <c r="H1819" i="21" a="1"/>
  <c r="H1819" i="21" s="1"/>
  <c r="H1820" i="21" a="1"/>
  <c r="H1820" i="21" s="1"/>
  <c r="H1821" i="21" a="1"/>
  <c r="H1821" i="21" s="1"/>
  <c r="H1822" i="21" a="1"/>
  <c r="H1822" i="21" s="1"/>
  <c r="H1823" i="21" a="1"/>
  <c r="H1823" i="21" s="1"/>
  <c r="H1824" i="21" a="1"/>
  <c r="H1824" i="21" s="1"/>
  <c r="H1825" i="21" a="1"/>
  <c r="H1825" i="21" s="1"/>
  <c r="H1826" i="21" a="1"/>
  <c r="H1826" i="21" s="1"/>
  <c r="H1827" i="21" a="1"/>
  <c r="H1827" i="21" s="1"/>
  <c r="H1828" i="21" a="1"/>
  <c r="H1828" i="21" s="1"/>
  <c r="H1829" i="21" a="1"/>
  <c r="H1829" i="21" s="1"/>
  <c r="H1830" i="21" a="1"/>
  <c r="H1830" i="21" s="1"/>
  <c r="H1831" i="21" a="1"/>
  <c r="H1831" i="21" s="1"/>
  <c r="H1832" i="21" a="1"/>
  <c r="H1832" i="21" s="1"/>
  <c r="H1833" i="21" a="1"/>
  <c r="H1833" i="21" s="1"/>
  <c r="H1834" i="21" a="1"/>
  <c r="H1834" i="21" s="1"/>
  <c r="H1835" i="21" a="1"/>
  <c r="H1835" i="21" s="1"/>
  <c r="H1836" i="21" a="1"/>
  <c r="H1836" i="21" s="1"/>
  <c r="H1837" i="21" a="1"/>
  <c r="H1837" i="21" s="1"/>
  <c r="H1838" i="21" a="1"/>
  <c r="H1838" i="21" s="1"/>
  <c r="H1839" i="21" a="1"/>
  <c r="H1839" i="21" s="1"/>
  <c r="H1840" i="21" a="1"/>
  <c r="H1840" i="21" s="1"/>
  <c r="H1841" i="21" a="1"/>
  <c r="H1841" i="21" s="1"/>
  <c r="H1842" i="21" a="1"/>
  <c r="H1842" i="21" s="1"/>
  <c r="H1843" i="21" a="1"/>
  <c r="H1843" i="21" s="1"/>
  <c r="H1844" i="21" a="1"/>
  <c r="H1844" i="21" s="1"/>
  <c r="H1845" i="21" a="1"/>
  <c r="H1845" i="21" s="1"/>
  <c r="H1846" i="21" a="1"/>
  <c r="H1846" i="21" s="1"/>
  <c r="H1847" i="21" a="1"/>
  <c r="H1847" i="21" s="1"/>
  <c r="H1848" i="21" a="1"/>
  <c r="H1848" i="21" s="1"/>
  <c r="H1849" i="21" a="1"/>
  <c r="H1849" i="21" s="1"/>
  <c r="H1850" i="21" a="1"/>
  <c r="H1850" i="21" s="1"/>
  <c r="H1851" i="21" a="1"/>
  <c r="H1851" i="21" s="1"/>
  <c r="H1852" i="21" a="1"/>
  <c r="H1852" i="21" s="1"/>
  <c r="H1853" i="21" a="1"/>
  <c r="H1853" i="21" s="1"/>
  <c r="H1854" i="21" a="1"/>
  <c r="H1854" i="21" s="1"/>
  <c r="H1855" i="21" a="1"/>
  <c r="H1855" i="21" s="1"/>
  <c r="H1856" i="21" a="1"/>
  <c r="H1856" i="21" s="1"/>
  <c r="H1857" i="21" a="1"/>
  <c r="H1857" i="21" s="1"/>
  <c r="H1858" i="21" a="1"/>
  <c r="H1858" i="21" s="1"/>
  <c r="H1859" i="21" a="1"/>
  <c r="H1859" i="21" s="1"/>
  <c r="H1860" i="21" a="1"/>
  <c r="H1860" i="21" s="1"/>
  <c r="H1861" i="21" a="1"/>
  <c r="H1861" i="21" s="1"/>
  <c r="H1862" i="21" a="1"/>
  <c r="H1862" i="21" s="1"/>
  <c r="H1863" i="21" a="1"/>
  <c r="H1863" i="21" s="1"/>
  <c r="H1864" i="21" a="1"/>
  <c r="H1864" i="21" s="1"/>
  <c r="H1865" i="21" a="1"/>
  <c r="H1865" i="21" s="1"/>
  <c r="H1866" i="21" a="1"/>
  <c r="H1866" i="21" s="1"/>
  <c r="H1867" i="21" a="1"/>
  <c r="H1867" i="21" s="1"/>
  <c r="H1868" i="21" a="1"/>
  <c r="H1868" i="21" s="1"/>
  <c r="H1869" i="21" a="1"/>
  <c r="H1869" i="21" s="1"/>
  <c r="H1870" i="21" a="1"/>
  <c r="H1870" i="21" s="1"/>
  <c r="H1871" i="21" a="1"/>
  <c r="H1871" i="21" s="1"/>
  <c r="H1872" i="21" a="1"/>
  <c r="H1872" i="21" s="1"/>
  <c r="H1873" i="21" a="1"/>
  <c r="H1873" i="21" s="1"/>
  <c r="H1874" i="21" a="1"/>
  <c r="H1874" i="21" s="1"/>
  <c r="H1875" i="21" a="1"/>
  <c r="H1875" i="21" s="1"/>
  <c r="H1876" i="21" a="1"/>
  <c r="H1876" i="21" s="1"/>
  <c r="H1877" i="21" a="1"/>
  <c r="H1877" i="21" s="1"/>
  <c r="H1878" i="21" a="1"/>
  <c r="H1878" i="21" s="1"/>
  <c r="H1879" i="21" a="1"/>
  <c r="H1879" i="21" s="1"/>
  <c r="H1880" i="21" a="1"/>
  <c r="H1880" i="21" s="1"/>
  <c r="H1881" i="21" a="1"/>
  <c r="H1881" i="21" s="1"/>
  <c r="H1882" i="21" a="1"/>
  <c r="H1882" i="21" s="1"/>
  <c r="H1883" i="21" a="1"/>
  <c r="H1883" i="21" s="1"/>
  <c r="H1884" i="21" a="1"/>
  <c r="H1884" i="21" s="1"/>
  <c r="H1885" i="21" a="1"/>
  <c r="H1885" i="21" s="1"/>
  <c r="H1886" i="21" a="1"/>
  <c r="H1886" i="21" s="1"/>
  <c r="H1887" i="21" a="1"/>
  <c r="H1887" i="21" s="1"/>
  <c r="H1888" i="21" a="1"/>
  <c r="H1888" i="21" s="1"/>
  <c r="H1889" i="21" a="1"/>
  <c r="H1889" i="21" s="1"/>
  <c r="H1890" i="21" a="1"/>
  <c r="H1890" i="21" s="1"/>
  <c r="H1891" i="21" a="1"/>
  <c r="H1891" i="21" s="1"/>
  <c r="H1892" i="21" a="1"/>
  <c r="H1892" i="21" s="1"/>
  <c r="H1893" i="21" a="1"/>
  <c r="H1893" i="21" s="1"/>
  <c r="H1894" i="21" a="1"/>
  <c r="H1894" i="21" s="1"/>
  <c r="H1895" i="21" a="1"/>
  <c r="H1895" i="21" s="1"/>
  <c r="H1896" i="21" a="1"/>
  <c r="H1896" i="21" s="1"/>
  <c r="H1897" i="21" a="1"/>
  <c r="H1897" i="21" s="1"/>
  <c r="H1898" i="21" a="1"/>
  <c r="H1898" i="21" s="1"/>
  <c r="H1899" i="21" a="1"/>
  <c r="H1899" i="21" s="1"/>
  <c r="H1900" i="21" a="1"/>
  <c r="H1900" i="21" s="1"/>
  <c r="H1901" i="21" a="1"/>
  <c r="H1901" i="21" s="1"/>
  <c r="H1902" i="21" a="1"/>
  <c r="H1902" i="21" s="1"/>
  <c r="H1903" i="21" a="1"/>
  <c r="H1903" i="21" s="1"/>
  <c r="H1904" i="21" a="1"/>
  <c r="H1904" i="21" s="1"/>
  <c r="H1905" i="21" a="1"/>
  <c r="H1905" i="21" s="1"/>
  <c r="H1906" i="21" a="1"/>
  <c r="H1906" i="21" s="1"/>
  <c r="H1907" i="21" a="1"/>
  <c r="H1907" i="21" s="1"/>
  <c r="H1908" i="21" a="1"/>
  <c r="H1908" i="21" s="1"/>
  <c r="H1909" i="21" a="1"/>
  <c r="H1909" i="21" s="1"/>
  <c r="H1910" i="21" a="1"/>
  <c r="H1910" i="21" s="1"/>
  <c r="H1911" i="21" a="1"/>
  <c r="H1911" i="21" s="1"/>
  <c r="H1912" i="21" a="1"/>
  <c r="H1912" i="21" s="1"/>
  <c r="H1913" i="21" a="1"/>
  <c r="H1913" i="21" s="1"/>
  <c r="H1914" i="21" a="1"/>
  <c r="H1914" i="21" s="1"/>
  <c r="H1915" i="21" a="1"/>
  <c r="H1915" i="21" s="1"/>
  <c r="H1916" i="21" a="1"/>
  <c r="H1916" i="21" s="1"/>
  <c r="H1917" i="21" a="1"/>
  <c r="H1917" i="21" s="1"/>
  <c r="H1918" i="21" a="1"/>
  <c r="H1918" i="21" s="1"/>
  <c r="H1919" i="21" a="1"/>
  <c r="H1919" i="21" s="1"/>
  <c r="H1920" i="21" a="1"/>
  <c r="H1920" i="21" s="1"/>
  <c r="H1921" i="21" a="1"/>
  <c r="H1921" i="21" s="1"/>
  <c r="H1922" i="21" a="1"/>
  <c r="H1922" i="21" s="1"/>
  <c r="H1923" i="21" a="1"/>
  <c r="H1923" i="21" s="1"/>
  <c r="H1924" i="21" a="1"/>
  <c r="H1924" i="21" s="1"/>
  <c r="H1925" i="21" a="1"/>
  <c r="H1925" i="21" s="1"/>
  <c r="H1926" i="21" a="1"/>
  <c r="H1926" i="21" s="1"/>
  <c r="H1927" i="21" a="1"/>
  <c r="H1927" i="21" s="1"/>
  <c r="H1928" i="21" a="1"/>
  <c r="H1928" i="21" s="1"/>
  <c r="H1929" i="21" a="1"/>
  <c r="H1929" i="21" s="1"/>
  <c r="H1930" i="21" a="1"/>
  <c r="H1930" i="21" s="1"/>
  <c r="H1931" i="21" a="1"/>
  <c r="H1931" i="21" s="1"/>
  <c r="H1932" i="21" a="1"/>
  <c r="H1932" i="21" s="1"/>
  <c r="H1933" i="21" a="1"/>
  <c r="H1933" i="21" s="1"/>
  <c r="H1934" i="21" a="1"/>
  <c r="H1934" i="21" s="1"/>
  <c r="H1935" i="21" a="1"/>
  <c r="H1935" i="21" s="1"/>
  <c r="H1936" i="21" a="1"/>
  <c r="H1936" i="21" s="1"/>
  <c r="H1937" i="21" a="1"/>
  <c r="H1937" i="21" s="1"/>
  <c r="H1938" i="21" a="1"/>
  <c r="H1938" i="21" s="1"/>
  <c r="H1939" i="21" a="1"/>
  <c r="H1939" i="21" s="1"/>
  <c r="H1940" i="21" a="1"/>
  <c r="H1940" i="21" s="1"/>
  <c r="H1941" i="21" a="1"/>
  <c r="H1941" i="21" s="1"/>
  <c r="H1942" i="21" a="1"/>
  <c r="H1942" i="21" s="1"/>
  <c r="H1943" i="21" a="1"/>
  <c r="H1943" i="21" s="1"/>
  <c r="H1944" i="21" a="1"/>
  <c r="H1944" i="21" s="1"/>
  <c r="H1945" i="21" a="1"/>
  <c r="H1945" i="21" s="1"/>
  <c r="H1946" i="21" a="1"/>
  <c r="H1946" i="21" s="1"/>
  <c r="H1947" i="21" a="1"/>
  <c r="H1947" i="21" s="1"/>
  <c r="H1948" i="21" a="1"/>
  <c r="H1948" i="21" s="1"/>
  <c r="H1949" i="21" a="1"/>
  <c r="H1949" i="21" s="1"/>
  <c r="H1950" i="21" a="1"/>
  <c r="H1950" i="21" s="1"/>
  <c r="H1951" i="21" a="1"/>
  <c r="H1951" i="21" s="1"/>
  <c r="H1952" i="21" a="1"/>
  <c r="H1952" i="21" s="1"/>
  <c r="H1953" i="21" a="1"/>
  <c r="H1953" i="21" s="1"/>
  <c r="H1954" i="21" a="1"/>
  <c r="H1954" i="21" s="1"/>
  <c r="H1955" i="21" a="1"/>
  <c r="H1955" i="21" s="1"/>
  <c r="H1956" i="21" a="1"/>
  <c r="H1956" i="21" s="1"/>
  <c r="H1957" i="21" a="1"/>
  <c r="H1957" i="21" s="1"/>
  <c r="H1958" i="21" a="1"/>
  <c r="H1958" i="21" s="1"/>
  <c r="H1959" i="21" a="1"/>
  <c r="H1959" i="21" s="1"/>
  <c r="H1960" i="21" a="1"/>
  <c r="H1960" i="21" s="1"/>
  <c r="H1961" i="21" a="1"/>
  <c r="H1961" i="21" s="1"/>
  <c r="H1962" i="21" a="1"/>
  <c r="H1962" i="21" s="1"/>
  <c r="H1963" i="21" a="1"/>
  <c r="H1963" i="21" s="1"/>
  <c r="H1964" i="21" a="1"/>
  <c r="H1964" i="21" s="1"/>
  <c r="H1965" i="21" a="1"/>
  <c r="H1965" i="21" s="1"/>
  <c r="H1966" i="21" a="1"/>
  <c r="H1966" i="21" s="1"/>
  <c r="H1967" i="21" a="1"/>
  <c r="H1967" i="21" s="1"/>
  <c r="H1968" i="21" a="1"/>
  <c r="H1968" i="21" s="1"/>
  <c r="H1969" i="21" a="1"/>
  <c r="H1969" i="21" s="1"/>
  <c r="H1970" i="21" a="1"/>
  <c r="H1970" i="21" s="1"/>
  <c r="H1971" i="21" a="1"/>
  <c r="H1971" i="21" s="1"/>
  <c r="H1972" i="21" a="1"/>
  <c r="H1972" i="21" s="1"/>
  <c r="H1973" i="21" a="1"/>
  <c r="H1973" i="21" s="1"/>
  <c r="H1974" i="21" a="1"/>
  <c r="H1974" i="21" s="1"/>
  <c r="H1975" i="21" a="1"/>
  <c r="H1975" i="21" s="1"/>
  <c r="H1976" i="21" a="1"/>
  <c r="H1976" i="21" s="1"/>
  <c r="H1977" i="21" a="1"/>
  <c r="H1977" i="21" s="1"/>
  <c r="H1978" i="21" a="1"/>
  <c r="H1978" i="21" s="1"/>
  <c r="H1979" i="21" a="1"/>
  <c r="H1979" i="21" s="1"/>
  <c r="H1980" i="21" a="1"/>
  <c r="H1980" i="21" s="1"/>
  <c r="H1981" i="21" a="1"/>
  <c r="H1981" i="21" s="1"/>
  <c r="H1982" i="21" a="1"/>
  <c r="H1982" i="21" s="1"/>
  <c r="H1983" i="21" a="1"/>
  <c r="H1983" i="21" s="1"/>
  <c r="H1984" i="21" a="1"/>
  <c r="H1984" i="21" s="1"/>
  <c r="H1985" i="21" a="1"/>
  <c r="H1985" i="21" s="1"/>
  <c r="H1986" i="21" a="1"/>
  <c r="H1986" i="21" s="1"/>
  <c r="H1987" i="21" a="1"/>
  <c r="H1987" i="21" s="1"/>
  <c r="H1988" i="21" a="1"/>
  <c r="H1988" i="21" s="1"/>
  <c r="H1989" i="21" a="1"/>
  <c r="H1989" i="21" s="1"/>
  <c r="H1990" i="21" a="1"/>
  <c r="H1990" i="21" s="1"/>
  <c r="H1991" i="21" a="1"/>
  <c r="H1991" i="21" s="1"/>
  <c r="H1992" i="21" a="1"/>
  <c r="H1992" i="21" s="1"/>
  <c r="H1993" i="21" a="1"/>
  <c r="H1993" i="21" s="1"/>
  <c r="H1994" i="21" a="1"/>
  <c r="H1994" i="21" s="1"/>
  <c r="H1995" i="21" a="1"/>
  <c r="H1995" i="21" s="1"/>
  <c r="H1996" i="21" a="1"/>
  <c r="H1996" i="21" s="1"/>
  <c r="H1997" i="21" a="1"/>
  <c r="H1997" i="21" s="1"/>
  <c r="H1998" i="21" a="1"/>
  <c r="H1998" i="21" s="1"/>
  <c r="H1999" i="21" a="1"/>
  <c r="H1999" i="21" s="1"/>
  <c r="H2000" i="21" a="1"/>
  <c r="H2000" i="21" s="1"/>
  <c r="H2001" i="21" a="1"/>
  <c r="H2001" i="21" s="1"/>
  <c r="H11" i="21" a="1"/>
  <c r="H11" i="21" s="1"/>
  <c r="P2001" i="26"/>
  <c r="E2001" i="26" a="1"/>
  <c r="E2001" i="26" s="1"/>
  <c r="C2001" i="26" a="1"/>
  <c r="C2001" i="26" s="1"/>
  <c r="P2000" i="26"/>
  <c r="E2000" i="26" a="1"/>
  <c r="E2000" i="26" s="1"/>
  <c r="C2000" i="26" a="1"/>
  <c r="C2000" i="26" s="1"/>
  <c r="P1999" i="26"/>
  <c r="E1999" i="26" a="1"/>
  <c r="E1999" i="26" s="1"/>
  <c r="C1999" i="26" a="1"/>
  <c r="C1999" i="26" s="1"/>
  <c r="P1998" i="26"/>
  <c r="E1998" i="26" a="1"/>
  <c r="E1998" i="26" s="1"/>
  <c r="C1998" i="26" a="1"/>
  <c r="C1998" i="26" s="1"/>
  <c r="P1997" i="26"/>
  <c r="E1997" i="26" a="1"/>
  <c r="E1997" i="26" s="1"/>
  <c r="C1997" i="26" a="1"/>
  <c r="C1997" i="26" s="1"/>
  <c r="P1996" i="26"/>
  <c r="E1996" i="26" a="1"/>
  <c r="E1996" i="26" s="1"/>
  <c r="C1996" i="26" a="1"/>
  <c r="C1996" i="26" s="1"/>
  <c r="P1995" i="26"/>
  <c r="E1995" i="26" a="1"/>
  <c r="E1995" i="26" s="1"/>
  <c r="C1995" i="26" a="1"/>
  <c r="C1995" i="26" s="1"/>
  <c r="P1994" i="26"/>
  <c r="E1994" i="26" a="1"/>
  <c r="E1994" i="26" s="1"/>
  <c r="C1994" i="26" a="1"/>
  <c r="C1994" i="26" s="1"/>
  <c r="P1993" i="26"/>
  <c r="E1993" i="26" a="1"/>
  <c r="E1993" i="26" s="1"/>
  <c r="C1993" i="26" a="1"/>
  <c r="C1993" i="26" s="1"/>
  <c r="P1992" i="26"/>
  <c r="E1992" i="26" a="1"/>
  <c r="E1992" i="26" s="1"/>
  <c r="C1992" i="26" a="1"/>
  <c r="C1992" i="26" s="1"/>
  <c r="P1991" i="26"/>
  <c r="E1991" i="26" a="1"/>
  <c r="E1991" i="26" s="1"/>
  <c r="C1991" i="26" a="1"/>
  <c r="C1991" i="26" s="1"/>
  <c r="P1990" i="26"/>
  <c r="E1990" i="26" a="1"/>
  <c r="E1990" i="26" s="1"/>
  <c r="C1990" i="26" a="1"/>
  <c r="C1990" i="26" s="1"/>
  <c r="P1989" i="26"/>
  <c r="E1989" i="26" a="1"/>
  <c r="E1989" i="26" s="1"/>
  <c r="C1989" i="26" a="1"/>
  <c r="C1989" i="26" s="1"/>
  <c r="P1988" i="26"/>
  <c r="E1988" i="26" a="1"/>
  <c r="E1988" i="26" s="1"/>
  <c r="C1988" i="26" a="1"/>
  <c r="C1988" i="26" s="1"/>
  <c r="P1987" i="26"/>
  <c r="E1987" i="26" a="1"/>
  <c r="E1987" i="26" s="1"/>
  <c r="C1987" i="26" a="1"/>
  <c r="C1987" i="26" s="1"/>
  <c r="P1986" i="26"/>
  <c r="E1986" i="26" a="1"/>
  <c r="E1986" i="26" s="1"/>
  <c r="C1986" i="26" a="1"/>
  <c r="C1986" i="26" s="1"/>
  <c r="P1985" i="26"/>
  <c r="E1985" i="26" a="1"/>
  <c r="E1985" i="26" s="1"/>
  <c r="C1985" i="26" a="1"/>
  <c r="C1985" i="26" s="1"/>
  <c r="P1984" i="26"/>
  <c r="E1984" i="26" a="1"/>
  <c r="E1984" i="26" s="1"/>
  <c r="C1984" i="26" a="1"/>
  <c r="C1984" i="26" s="1"/>
  <c r="P1983" i="26"/>
  <c r="E1983" i="26" a="1"/>
  <c r="E1983" i="26" s="1"/>
  <c r="C1983" i="26" a="1"/>
  <c r="C1983" i="26" s="1"/>
  <c r="P1982" i="26"/>
  <c r="E1982" i="26" a="1"/>
  <c r="E1982" i="26" s="1"/>
  <c r="C1982" i="26" a="1"/>
  <c r="C1982" i="26" s="1"/>
  <c r="P1981" i="26"/>
  <c r="E1981" i="26" a="1"/>
  <c r="E1981" i="26" s="1"/>
  <c r="C1981" i="26" a="1"/>
  <c r="C1981" i="26" s="1"/>
  <c r="P1980" i="26"/>
  <c r="E1980" i="26" a="1"/>
  <c r="E1980" i="26" s="1"/>
  <c r="C1980" i="26" a="1"/>
  <c r="C1980" i="26" s="1"/>
  <c r="P1979" i="26"/>
  <c r="E1979" i="26" a="1"/>
  <c r="E1979" i="26" s="1"/>
  <c r="C1979" i="26" a="1"/>
  <c r="C1979" i="26" s="1"/>
  <c r="P1978" i="26"/>
  <c r="E1978" i="26" a="1"/>
  <c r="E1978" i="26" s="1"/>
  <c r="C1978" i="26" a="1"/>
  <c r="C1978" i="26" s="1"/>
  <c r="P1977" i="26"/>
  <c r="E1977" i="26" a="1"/>
  <c r="E1977" i="26" s="1"/>
  <c r="C1977" i="26" a="1"/>
  <c r="C1977" i="26" s="1"/>
  <c r="P1976" i="26"/>
  <c r="E1976" i="26" a="1"/>
  <c r="E1976" i="26" s="1"/>
  <c r="C1976" i="26" a="1"/>
  <c r="C1976" i="26" s="1"/>
  <c r="P1975" i="26"/>
  <c r="E1975" i="26" a="1"/>
  <c r="E1975" i="26" s="1"/>
  <c r="C1975" i="26" a="1"/>
  <c r="C1975" i="26" s="1"/>
  <c r="P1974" i="26"/>
  <c r="E1974" i="26" a="1"/>
  <c r="E1974" i="26" s="1"/>
  <c r="C1974" i="26" a="1"/>
  <c r="C1974" i="26" s="1"/>
  <c r="P1973" i="26"/>
  <c r="E1973" i="26" a="1"/>
  <c r="E1973" i="26" s="1"/>
  <c r="C1973" i="26" a="1"/>
  <c r="C1973" i="26" s="1"/>
  <c r="P1972" i="26"/>
  <c r="E1972" i="26" a="1"/>
  <c r="E1972" i="26" s="1"/>
  <c r="C1972" i="26" a="1"/>
  <c r="C1972" i="26" s="1"/>
  <c r="P1971" i="26"/>
  <c r="E1971" i="26" a="1"/>
  <c r="E1971" i="26" s="1"/>
  <c r="C1971" i="26" a="1"/>
  <c r="C1971" i="26" s="1"/>
  <c r="P1970" i="26"/>
  <c r="E1970" i="26" a="1"/>
  <c r="E1970" i="26" s="1"/>
  <c r="C1970" i="26" a="1"/>
  <c r="C1970" i="26" s="1"/>
  <c r="P1969" i="26"/>
  <c r="E1969" i="26" a="1"/>
  <c r="E1969" i="26" s="1"/>
  <c r="C1969" i="26" a="1"/>
  <c r="C1969" i="26" s="1"/>
  <c r="P1968" i="26"/>
  <c r="E1968" i="26" a="1"/>
  <c r="E1968" i="26" s="1"/>
  <c r="C1968" i="26" a="1"/>
  <c r="C1968" i="26" s="1"/>
  <c r="P1967" i="26"/>
  <c r="E1967" i="26" a="1"/>
  <c r="E1967" i="26" s="1"/>
  <c r="C1967" i="26" a="1"/>
  <c r="C1967" i="26" s="1"/>
  <c r="P1966" i="26"/>
  <c r="E1966" i="26" a="1"/>
  <c r="E1966" i="26" s="1"/>
  <c r="C1966" i="26" a="1"/>
  <c r="C1966" i="26" s="1"/>
  <c r="P1965" i="26"/>
  <c r="E1965" i="26" a="1"/>
  <c r="E1965" i="26" s="1"/>
  <c r="C1965" i="26" a="1"/>
  <c r="C1965" i="26" s="1"/>
  <c r="P1964" i="26"/>
  <c r="E1964" i="26" a="1"/>
  <c r="E1964" i="26" s="1"/>
  <c r="C1964" i="26" a="1"/>
  <c r="C1964" i="26" s="1"/>
  <c r="P1963" i="26"/>
  <c r="E1963" i="26" a="1"/>
  <c r="E1963" i="26" s="1"/>
  <c r="C1963" i="26" a="1"/>
  <c r="C1963" i="26" s="1"/>
  <c r="P1962" i="26"/>
  <c r="E1962" i="26" a="1"/>
  <c r="E1962" i="26" s="1"/>
  <c r="C1962" i="26" a="1"/>
  <c r="C1962" i="26" s="1"/>
  <c r="P1961" i="26"/>
  <c r="E1961" i="26" a="1"/>
  <c r="E1961" i="26" s="1"/>
  <c r="C1961" i="26" a="1"/>
  <c r="C1961" i="26" s="1"/>
  <c r="P1960" i="26"/>
  <c r="E1960" i="26" a="1"/>
  <c r="E1960" i="26" s="1"/>
  <c r="C1960" i="26" a="1"/>
  <c r="C1960" i="26" s="1"/>
  <c r="P1959" i="26"/>
  <c r="E1959" i="26" a="1"/>
  <c r="E1959" i="26" s="1"/>
  <c r="C1959" i="26" a="1"/>
  <c r="C1959" i="26" s="1"/>
  <c r="P1958" i="26"/>
  <c r="E1958" i="26" a="1"/>
  <c r="E1958" i="26" s="1"/>
  <c r="C1958" i="26" a="1"/>
  <c r="C1958" i="26" s="1"/>
  <c r="P1957" i="26"/>
  <c r="E1957" i="26" a="1"/>
  <c r="E1957" i="26" s="1"/>
  <c r="C1957" i="26" a="1"/>
  <c r="C1957" i="26" s="1"/>
  <c r="P1956" i="26"/>
  <c r="E1956" i="26" a="1"/>
  <c r="E1956" i="26" s="1"/>
  <c r="C1956" i="26" a="1"/>
  <c r="C1956" i="26" s="1"/>
  <c r="P1955" i="26"/>
  <c r="E1955" i="26" a="1"/>
  <c r="E1955" i="26" s="1"/>
  <c r="C1955" i="26" a="1"/>
  <c r="C1955" i="26" s="1"/>
  <c r="P1954" i="26"/>
  <c r="E1954" i="26" a="1"/>
  <c r="E1954" i="26" s="1"/>
  <c r="C1954" i="26" a="1"/>
  <c r="C1954" i="26" s="1"/>
  <c r="P1953" i="26"/>
  <c r="E1953" i="26" a="1"/>
  <c r="E1953" i="26" s="1"/>
  <c r="C1953" i="26" a="1"/>
  <c r="C1953" i="26" s="1"/>
  <c r="P1952" i="26"/>
  <c r="E1952" i="26" a="1"/>
  <c r="E1952" i="26" s="1"/>
  <c r="C1952" i="26" a="1"/>
  <c r="C1952" i="26" s="1"/>
  <c r="P1951" i="26"/>
  <c r="E1951" i="26" a="1"/>
  <c r="E1951" i="26" s="1"/>
  <c r="C1951" i="26" a="1"/>
  <c r="C1951" i="26" s="1"/>
  <c r="P1950" i="26"/>
  <c r="E1950" i="26" a="1"/>
  <c r="E1950" i="26" s="1"/>
  <c r="C1950" i="26" a="1"/>
  <c r="C1950" i="26" s="1"/>
  <c r="P1949" i="26"/>
  <c r="E1949" i="26" a="1"/>
  <c r="E1949" i="26" s="1"/>
  <c r="C1949" i="26" a="1"/>
  <c r="C1949" i="26" s="1"/>
  <c r="P1948" i="26"/>
  <c r="E1948" i="26" a="1"/>
  <c r="E1948" i="26" s="1"/>
  <c r="C1948" i="26" a="1"/>
  <c r="C1948" i="26" s="1"/>
  <c r="P1947" i="26"/>
  <c r="E1947" i="26" a="1"/>
  <c r="E1947" i="26" s="1"/>
  <c r="C1947" i="26" a="1"/>
  <c r="C1947" i="26" s="1"/>
  <c r="P1946" i="26"/>
  <c r="E1946" i="26" a="1"/>
  <c r="E1946" i="26" s="1"/>
  <c r="C1946" i="26" a="1"/>
  <c r="C1946" i="26" s="1"/>
  <c r="P1945" i="26"/>
  <c r="E1945" i="26" a="1"/>
  <c r="E1945" i="26" s="1"/>
  <c r="C1945" i="26" a="1"/>
  <c r="C1945" i="26" s="1"/>
  <c r="P1944" i="26"/>
  <c r="E1944" i="26" a="1"/>
  <c r="E1944" i="26" s="1"/>
  <c r="C1944" i="26" a="1"/>
  <c r="C1944" i="26" s="1"/>
  <c r="P1943" i="26"/>
  <c r="E1943" i="26" a="1"/>
  <c r="E1943" i="26" s="1"/>
  <c r="C1943" i="26" a="1"/>
  <c r="C1943" i="26" s="1"/>
  <c r="P1942" i="26"/>
  <c r="E1942" i="26" a="1"/>
  <c r="E1942" i="26" s="1"/>
  <c r="C1942" i="26" a="1"/>
  <c r="C1942" i="26" s="1"/>
  <c r="P1941" i="26"/>
  <c r="E1941" i="26" a="1"/>
  <c r="E1941" i="26" s="1"/>
  <c r="C1941" i="26" a="1"/>
  <c r="C1941" i="26" s="1"/>
  <c r="P1940" i="26"/>
  <c r="E1940" i="26" a="1"/>
  <c r="E1940" i="26" s="1"/>
  <c r="C1940" i="26" a="1"/>
  <c r="C1940" i="26" s="1"/>
  <c r="P1939" i="26"/>
  <c r="E1939" i="26" a="1"/>
  <c r="E1939" i="26" s="1"/>
  <c r="C1939" i="26" a="1"/>
  <c r="C1939" i="26" s="1"/>
  <c r="P1938" i="26"/>
  <c r="E1938" i="26" a="1"/>
  <c r="E1938" i="26" s="1"/>
  <c r="C1938" i="26" a="1"/>
  <c r="C1938" i="26" s="1"/>
  <c r="P1937" i="26"/>
  <c r="E1937" i="26" a="1"/>
  <c r="E1937" i="26" s="1"/>
  <c r="C1937" i="26" a="1"/>
  <c r="C1937" i="26" s="1"/>
  <c r="P1936" i="26"/>
  <c r="E1936" i="26" a="1"/>
  <c r="E1936" i="26" s="1"/>
  <c r="C1936" i="26" a="1"/>
  <c r="C1936" i="26" s="1"/>
  <c r="P1935" i="26"/>
  <c r="E1935" i="26" a="1"/>
  <c r="E1935" i="26" s="1"/>
  <c r="C1935" i="26" a="1"/>
  <c r="C1935" i="26" s="1"/>
  <c r="P1934" i="26"/>
  <c r="E1934" i="26" a="1"/>
  <c r="E1934" i="26" s="1"/>
  <c r="C1934" i="26" a="1"/>
  <c r="C1934" i="26" s="1"/>
  <c r="P1933" i="26"/>
  <c r="E1933" i="26" a="1"/>
  <c r="E1933" i="26" s="1"/>
  <c r="C1933" i="26" a="1"/>
  <c r="C1933" i="26" s="1"/>
  <c r="P1932" i="26"/>
  <c r="E1932" i="26" a="1"/>
  <c r="E1932" i="26" s="1"/>
  <c r="C1932" i="26" a="1"/>
  <c r="C1932" i="26" s="1"/>
  <c r="P1931" i="26"/>
  <c r="E1931" i="26" a="1"/>
  <c r="E1931" i="26" s="1"/>
  <c r="C1931" i="26" a="1"/>
  <c r="C1931" i="26" s="1"/>
  <c r="P1930" i="26"/>
  <c r="E1930" i="26" a="1"/>
  <c r="E1930" i="26" s="1"/>
  <c r="C1930" i="26" a="1"/>
  <c r="C1930" i="26" s="1"/>
  <c r="P1929" i="26"/>
  <c r="E1929" i="26" a="1"/>
  <c r="E1929" i="26" s="1"/>
  <c r="C1929" i="26" a="1"/>
  <c r="C1929" i="26" s="1"/>
  <c r="P1928" i="26"/>
  <c r="E1928" i="26" a="1"/>
  <c r="E1928" i="26" s="1"/>
  <c r="C1928" i="26" a="1"/>
  <c r="C1928" i="26" s="1"/>
  <c r="P1927" i="26"/>
  <c r="E1927" i="26" a="1"/>
  <c r="E1927" i="26" s="1"/>
  <c r="C1927" i="26" a="1"/>
  <c r="C1927" i="26" s="1"/>
  <c r="P1926" i="26"/>
  <c r="E1926" i="26" a="1"/>
  <c r="E1926" i="26" s="1"/>
  <c r="C1926" i="26" a="1"/>
  <c r="C1926" i="26" s="1"/>
  <c r="P1925" i="26"/>
  <c r="E1925" i="26" a="1"/>
  <c r="E1925" i="26" s="1"/>
  <c r="C1925" i="26" a="1"/>
  <c r="C1925" i="26" s="1"/>
  <c r="P1924" i="26"/>
  <c r="E1924" i="26" a="1"/>
  <c r="E1924" i="26" s="1"/>
  <c r="C1924" i="26" a="1"/>
  <c r="C1924" i="26" s="1"/>
  <c r="P1923" i="26"/>
  <c r="E1923" i="26" a="1"/>
  <c r="E1923" i="26" s="1"/>
  <c r="C1923" i="26" a="1"/>
  <c r="C1923" i="26" s="1"/>
  <c r="P1922" i="26"/>
  <c r="E1922" i="26" a="1"/>
  <c r="E1922" i="26" s="1"/>
  <c r="C1922" i="26" a="1"/>
  <c r="C1922" i="26" s="1"/>
  <c r="P1921" i="26"/>
  <c r="E1921" i="26" a="1"/>
  <c r="E1921" i="26" s="1"/>
  <c r="C1921" i="26" a="1"/>
  <c r="C1921" i="26" s="1"/>
  <c r="P1920" i="26"/>
  <c r="E1920" i="26" a="1"/>
  <c r="E1920" i="26" s="1"/>
  <c r="C1920" i="26" a="1"/>
  <c r="C1920" i="26" s="1"/>
  <c r="P1919" i="26"/>
  <c r="E1919" i="26" a="1"/>
  <c r="E1919" i="26" s="1"/>
  <c r="C1919" i="26" a="1"/>
  <c r="C1919" i="26" s="1"/>
  <c r="P1918" i="26"/>
  <c r="E1918" i="26" a="1"/>
  <c r="E1918" i="26" s="1"/>
  <c r="C1918" i="26" a="1"/>
  <c r="C1918" i="26" s="1"/>
  <c r="P1917" i="26"/>
  <c r="E1917" i="26" a="1"/>
  <c r="E1917" i="26" s="1"/>
  <c r="C1917" i="26" a="1"/>
  <c r="C1917" i="26" s="1"/>
  <c r="P1916" i="26"/>
  <c r="E1916" i="26" a="1"/>
  <c r="E1916" i="26" s="1"/>
  <c r="C1916" i="26" a="1"/>
  <c r="C1916" i="26" s="1"/>
  <c r="P1915" i="26"/>
  <c r="E1915" i="26" a="1"/>
  <c r="E1915" i="26" s="1"/>
  <c r="C1915" i="26" a="1"/>
  <c r="C1915" i="26" s="1"/>
  <c r="P1914" i="26"/>
  <c r="E1914" i="26" a="1"/>
  <c r="E1914" i="26" s="1"/>
  <c r="C1914" i="26" a="1"/>
  <c r="C1914" i="26" s="1"/>
  <c r="P1913" i="26"/>
  <c r="E1913" i="26" a="1"/>
  <c r="E1913" i="26" s="1"/>
  <c r="C1913" i="26" a="1"/>
  <c r="C1913" i="26" s="1"/>
  <c r="P1912" i="26"/>
  <c r="E1912" i="26" a="1"/>
  <c r="E1912" i="26" s="1"/>
  <c r="C1912" i="26" a="1"/>
  <c r="C1912" i="26" s="1"/>
  <c r="P1911" i="26"/>
  <c r="E1911" i="26" a="1"/>
  <c r="E1911" i="26" s="1"/>
  <c r="C1911" i="26" a="1"/>
  <c r="C1911" i="26" s="1"/>
  <c r="P1910" i="26"/>
  <c r="E1910" i="26" a="1"/>
  <c r="E1910" i="26" s="1"/>
  <c r="C1910" i="26" a="1"/>
  <c r="C1910" i="26" s="1"/>
  <c r="P1909" i="26"/>
  <c r="E1909" i="26" a="1"/>
  <c r="E1909" i="26" s="1"/>
  <c r="C1909" i="26" a="1"/>
  <c r="C1909" i="26" s="1"/>
  <c r="P1908" i="26"/>
  <c r="E1908" i="26" a="1"/>
  <c r="E1908" i="26" s="1"/>
  <c r="C1908" i="26" a="1"/>
  <c r="C1908" i="26" s="1"/>
  <c r="P1907" i="26"/>
  <c r="E1907" i="26" a="1"/>
  <c r="E1907" i="26" s="1"/>
  <c r="C1907" i="26" a="1"/>
  <c r="C1907" i="26" s="1"/>
  <c r="P1906" i="26"/>
  <c r="E1906" i="26" a="1"/>
  <c r="E1906" i="26" s="1"/>
  <c r="C1906" i="26" a="1"/>
  <c r="C1906" i="26" s="1"/>
  <c r="P1905" i="26"/>
  <c r="E1905" i="26" a="1"/>
  <c r="E1905" i="26" s="1"/>
  <c r="C1905" i="26" a="1"/>
  <c r="C1905" i="26" s="1"/>
  <c r="P1904" i="26"/>
  <c r="E1904" i="26" a="1"/>
  <c r="E1904" i="26" s="1"/>
  <c r="C1904" i="26" a="1"/>
  <c r="C1904" i="26" s="1"/>
  <c r="P1903" i="26"/>
  <c r="E1903" i="26" a="1"/>
  <c r="E1903" i="26" s="1"/>
  <c r="C1903" i="26" a="1"/>
  <c r="C1903" i="26" s="1"/>
  <c r="P1902" i="26"/>
  <c r="E1902" i="26" a="1"/>
  <c r="E1902" i="26" s="1"/>
  <c r="C1902" i="26" a="1"/>
  <c r="C1902" i="26" s="1"/>
  <c r="P1901" i="26"/>
  <c r="E1901" i="26" a="1"/>
  <c r="E1901" i="26" s="1"/>
  <c r="C1901" i="26" a="1"/>
  <c r="C1901" i="26" s="1"/>
  <c r="P1900" i="26"/>
  <c r="E1900" i="26" a="1"/>
  <c r="E1900" i="26" s="1"/>
  <c r="C1900" i="26" a="1"/>
  <c r="C1900" i="26" s="1"/>
  <c r="P1899" i="26"/>
  <c r="E1899" i="26" a="1"/>
  <c r="E1899" i="26" s="1"/>
  <c r="C1899" i="26" a="1"/>
  <c r="C1899" i="26" s="1"/>
  <c r="P1898" i="26"/>
  <c r="E1898" i="26" a="1"/>
  <c r="E1898" i="26" s="1"/>
  <c r="C1898" i="26" a="1"/>
  <c r="C1898" i="26" s="1"/>
  <c r="P1897" i="26"/>
  <c r="E1897" i="26" a="1"/>
  <c r="E1897" i="26" s="1"/>
  <c r="C1897" i="26" a="1"/>
  <c r="C1897" i="26" s="1"/>
  <c r="P1896" i="26"/>
  <c r="E1896" i="26" a="1"/>
  <c r="E1896" i="26" s="1"/>
  <c r="C1896" i="26" a="1"/>
  <c r="C1896" i="26" s="1"/>
  <c r="P1895" i="26"/>
  <c r="E1895" i="26" a="1"/>
  <c r="E1895" i="26" s="1"/>
  <c r="C1895" i="26" a="1"/>
  <c r="C1895" i="26" s="1"/>
  <c r="P1894" i="26"/>
  <c r="E1894" i="26" a="1"/>
  <c r="E1894" i="26" s="1"/>
  <c r="C1894" i="26" a="1"/>
  <c r="C1894" i="26" s="1"/>
  <c r="P1893" i="26"/>
  <c r="E1893" i="26" a="1"/>
  <c r="E1893" i="26" s="1"/>
  <c r="C1893" i="26" a="1"/>
  <c r="C1893" i="26" s="1"/>
  <c r="P1892" i="26"/>
  <c r="E1892" i="26" a="1"/>
  <c r="E1892" i="26" s="1"/>
  <c r="C1892" i="26" a="1"/>
  <c r="C1892" i="26" s="1"/>
  <c r="P1891" i="26"/>
  <c r="E1891" i="26" a="1"/>
  <c r="E1891" i="26" s="1"/>
  <c r="C1891" i="26" a="1"/>
  <c r="C1891" i="26" s="1"/>
  <c r="P1890" i="26"/>
  <c r="E1890" i="26" a="1"/>
  <c r="E1890" i="26" s="1"/>
  <c r="C1890" i="26" a="1"/>
  <c r="C1890" i="26" s="1"/>
  <c r="P1889" i="26"/>
  <c r="E1889" i="26" a="1"/>
  <c r="E1889" i="26" s="1"/>
  <c r="C1889" i="26" a="1"/>
  <c r="C1889" i="26" s="1"/>
  <c r="P1888" i="26"/>
  <c r="E1888" i="26" a="1"/>
  <c r="E1888" i="26" s="1"/>
  <c r="C1888" i="26" a="1"/>
  <c r="C1888" i="26" s="1"/>
  <c r="P1887" i="26"/>
  <c r="E1887" i="26" a="1"/>
  <c r="E1887" i="26" s="1"/>
  <c r="C1887" i="26" a="1"/>
  <c r="C1887" i="26" s="1"/>
  <c r="P1886" i="26"/>
  <c r="E1886" i="26" a="1"/>
  <c r="E1886" i="26" s="1"/>
  <c r="C1886" i="26" a="1"/>
  <c r="C1886" i="26" s="1"/>
  <c r="P1885" i="26"/>
  <c r="E1885" i="26" a="1"/>
  <c r="E1885" i="26" s="1"/>
  <c r="C1885" i="26" a="1"/>
  <c r="C1885" i="26" s="1"/>
  <c r="P1884" i="26"/>
  <c r="E1884" i="26" a="1"/>
  <c r="E1884" i="26" s="1"/>
  <c r="C1884" i="26" a="1"/>
  <c r="C1884" i="26" s="1"/>
  <c r="P1883" i="26"/>
  <c r="E1883" i="26" a="1"/>
  <c r="E1883" i="26" s="1"/>
  <c r="C1883" i="26" a="1"/>
  <c r="C1883" i="26" s="1"/>
  <c r="P1882" i="26"/>
  <c r="E1882" i="26" a="1"/>
  <c r="E1882" i="26" s="1"/>
  <c r="C1882" i="26" a="1"/>
  <c r="C1882" i="26" s="1"/>
  <c r="P1881" i="26"/>
  <c r="E1881" i="26" a="1"/>
  <c r="E1881" i="26" s="1"/>
  <c r="C1881" i="26" a="1"/>
  <c r="C1881" i="26" s="1"/>
  <c r="P1880" i="26"/>
  <c r="E1880" i="26" a="1"/>
  <c r="E1880" i="26" s="1"/>
  <c r="C1880" i="26" a="1"/>
  <c r="C1880" i="26" s="1"/>
  <c r="P1879" i="26"/>
  <c r="E1879" i="26" a="1"/>
  <c r="E1879" i="26" s="1"/>
  <c r="C1879" i="26" a="1"/>
  <c r="C1879" i="26" s="1"/>
  <c r="P1878" i="26"/>
  <c r="E1878" i="26" a="1"/>
  <c r="E1878" i="26" s="1"/>
  <c r="C1878" i="26" a="1"/>
  <c r="C1878" i="26" s="1"/>
  <c r="P1877" i="26"/>
  <c r="E1877" i="26" a="1"/>
  <c r="E1877" i="26" s="1"/>
  <c r="C1877" i="26" a="1"/>
  <c r="C1877" i="26" s="1"/>
  <c r="P1876" i="26"/>
  <c r="E1876" i="26" a="1"/>
  <c r="E1876" i="26" s="1"/>
  <c r="C1876" i="26" a="1"/>
  <c r="C1876" i="26" s="1"/>
  <c r="P1875" i="26"/>
  <c r="E1875" i="26" a="1"/>
  <c r="E1875" i="26" s="1"/>
  <c r="C1875" i="26" a="1"/>
  <c r="C1875" i="26" s="1"/>
  <c r="P1874" i="26"/>
  <c r="E1874" i="26" a="1"/>
  <c r="E1874" i="26" s="1"/>
  <c r="C1874" i="26" a="1"/>
  <c r="C1874" i="26" s="1"/>
  <c r="P1873" i="26"/>
  <c r="E1873" i="26" a="1"/>
  <c r="E1873" i="26" s="1"/>
  <c r="C1873" i="26" a="1"/>
  <c r="C1873" i="26" s="1"/>
  <c r="P1872" i="26"/>
  <c r="E1872" i="26" a="1"/>
  <c r="E1872" i="26" s="1"/>
  <c r="C1872" i="26" a="1"/>
  <c r="C1872" i="26" s="1"/>
  <c r="P1871" i="26"/>
  <c r="E1871" i="26" a="1"/>
  <c r="E1871" i="26" s="1"/>
  <c r="C1871" i="26" a="1"/>
  <c r="C1871" i="26" s="1"/>
  <c r="P1870" i="26"/>
  <c r="E1870" i="26" a="1"/>
  <c r="E1870" i="26" s="1"/>
  <c r="C1870" i="26" a="1"/>
  <c r="C1870" i="26" s="1"/>
  <c r="P1869" i="26"/>
  <c r="E1869" i="26" a="1"/>
  <c r="E1869" i="26" s="1"/>
  <c r="C1869" i="26" a="1"/>
  <c r="C1869" i="26" s="1"/>
  <c r="P1868" i="26"/>
  <c r="E1868" i="26" a="1"/>
  <c r="E1868" i="26" s="1"/>
  <c r="C1868" i="26" a="1"/>
  <c r="C1868" i="26" s="1"/>
  <c r="P1867" i="26"/>
  <c r="E1867" i="26" a="1"/>
  <c r="E1867" i="26" s="1"/>
  <c r="C1867" i="26" a="1"/>
  <c r="C1867" i="26" s="1"/>
  <c r="P1866" i="26"/>
  <c r="E1866" i="26" a="1"/>
  <c r="E1866" i="26" s="1"/>
  <c r="C1866" i="26" a="1"/>
  <c r="C1866" i="26" s="1"/>
  <c r="P1865" i="26"/>
  <c r="E1865" i="26" a="1"/>
  <c r="E1865" i="26" s="1"/>
  <c r="C1865" i="26" a="1"/>
  <c r="C1865" i="26" s="1"/>
  <c r="P1864" i="26"/>
  <c r="E1864" i="26" a="1"/>
  <c r="E1864" i="26" s="1"/>
  <c r="C1864" i="26" a="1"/>
  <c r="C1864" i="26" s="1"/>
  <c r="P1863" i="26"/>
  <c r="E1863" i="26" a="1"/>
  <c r="E1863" i="26" s="1"/>
  <c r="C1863" i="26" a="1"/>
  <c r="C1863" i="26" s="1"/>
  <c r="P1862" i="26"/>
  <c r="E1862" i="26" a="1"/>
  <c r="E1862" i="26" s="1"/>
  <c r="C1862" i="26" a="1"/>
  <c r="C1862" i="26" s="1"/>
  <c r="P1861" i="26"/>
  <c r="E1861" i="26" a="1"/>
  <c r="E1861" i="26" s="1"/>
  <c r="C1861" i="26" a="1"/>
  <c r="C1861" i="26" s="1"/>
  <c r="P1860" i="26"/>
  <c r="E1860" i="26" a="1"/>
  <c r="E1860" i="26" s="1"/>
  <c r="C1860" i="26" a="1"/>
  <c r="C1860" i="26" s="1"/>
  <c r="P1859" i="26"/>
  <c r="E1859" i="26" a="1"/>
  <c r="E1859" i="26" s="1"/>
  <c r="C1859" i="26" a="1"/>
  <c r="C1859" i="26" s="1"/>
  <c r="P1858" i="26"/>
  <c r="E1858" i="26" a="1"/>
  <c r="E1858" i="26" s="1"/>
  <c r="C1858" i="26" a="1"/>
  <c r="C1858" i="26" s="1"/>
  <c r="P1857" i="26"/>
  <c r="E1857" i="26" a="1"/>
  <c r="E1857" i="26" s="1"/>
  <c r="C1857" i="26" a="1"/>
  <c r="C1857" i="26" s="1"/>
  <c r="P1856" i="26"/>
  <c r="E1856" i="26" a="1"/>
  <c r="E1856" i="26" s="1"/>
  <c r="C1856" i="26" a="1"/>
  <c r="C1856" i="26" s="1"/>
  <c r="P1855" i="26"/>
  <c r="E1855" i="26" a="1"/>
  <c r="E1855" i="26" s="1"/>
  <c r="C1855" i="26" a="1"/>
  <c r="C1855" i="26" s="1"/>
  <c r="P1854" i="26"/>
  <c r="E1854" i="26" a="1"/>
  <c r="E1854" i="26" s="1"/>
  <c r="C1854" i="26" a="1"/>
  <c r="C1854" i="26" s="1"/>
  <c r="P1853" i="26"/>
  <c r="E1853" i="26" a="1"/>
  <c r="E1853" i="26" s="1"/>
  <c r="C1853" i="26" a="1"/>
  <c r="C1853" i="26" s="1"/>
  <c r="P1852" i="26"/>
  <c r="E1852" i="26" a="1"/>
  <c r="E1852" i="26" s="1"/>
  <c r="C1852" i="26" a="1"/>
  <c r="C1852" i="26" s="1"/>
  <c r="P1851" i="26"/>
  <c r="E1851" i="26" a="1"/>
  <c r="E1851" i="26" s="1"/>
  <c r="C1851" i="26" a="1"/>
  <c r="C1851" i="26" s="1"/>
  <c r="P1850" i="26"/>
  <c r="E1850" i="26" a="1"/>
  <c r="E1850" i="26" s="1"/>
  <c r="C1850" i="26" a="1"/>
  <c r="C1850" i="26" s="1"/>
  <c r="P1849" i="26"/>
  <c r="E1849" i="26" a="1"/>
  <c r="E1849" i="26" s="1"/>
  <c r="C1849" i="26" a="1"/>
  <c r="C1849" i="26" s="1"/>
  <c r="P1848" i="26"/>
  <c r="E1848" i="26" a="1"/>
  <c r="E1848" i="26" s="1"/>
  <c r="C1848" i="26" a="1"/>
  <c r="C1848" i="26" s="1"/>
  <c r="P1847" i="26"/>
  <c r="E1847" i="26" a="1"/>
  <c r="E1847" i="26" s="1"/>
  <c r="C1847" i="26" a="1"/>
  <c r="C1847" i="26" s="1"/>
  <c r="P1846" i="26"/>
  <c r="E1846" i="26" a="1"/>
  <c r="E1846" i="26" s="1"/>
  <c r="C1846" i="26" a="1"/>
  <c r="C1846" i="26" s="1"/>
  <c r="P1845" i="26"/>
  <c r="E1845" i="26" a="1"/>
  <c r="E1845" i="26" s="1"/>
  <c r="C1845" i="26" a="1"/>
  <c r="C1845" i="26" s="1"/>
  <c r="P1844" i="26"/>
  <c r="E1844" i="26" a="1"/>
  <c r="E1844" i="26" s="1"/>
  <c r="C1844" i="26" a="1"/>
  <c r="C1844" i="26" s="1"/>
  <c r="P1843" i="26"/>
  <c r="E1843" i="26" a="1"/>
  <c r="E1843" i="26" s="1"/>
  <c r="C1843" i="26" a="1"/>
  <c r="C1843" i="26" s="1"/>
  <c r="P1842" i="26"/>
  <c r="E1842" i="26" a="1"/>
  <c r="E1842" i="26" s="1"/>
  <c r="C1842" i="26" a="1"/>
  <c r="C1842" i="26" s="1"/>
  <c r="P1841" i="26"/>
  <c r="E1841" i="26" a="1"/>
  <c r="E1841" i="26" s="1"/>
  <c r="C1841" i="26" a="1"/>
  <c r="C1841" i="26" s="1"/>
  <c r="P1840" i="26"/>
  <c r="E1840" i="26" a="1"/>
  <c r="E1840" i="26" s="1"/>
  <c r="C1840" i="26" a="1"/>
  <c r="C1840" i="26" s="1"/>
  <c r="P1839" i="26"/>
  <c r="E1839" i="26" a="1"/>
  <c r="E1839" i="26" s="1"/>
  <c r="C1839" i="26" a="1"/>
  <c r="C1839" i="26" s="1"/>
  <c r="P1838" i="26"/>
  <c r="E1838" i="26" a="1"/>
  <c r="E1838" i="26" s="1"/>
  <c r="C1838" i="26" a="1"/>
  <c r="C1838" i="26" s="1"/>
  <c r="P1837" i="26"/>
  <c r="E1837" i="26" a="1"/>
  <c r="E1837" i="26" s="1"/>
  <c r="C1837" i="26" a="1"/>
  <c r="C1837" i="26" s="1"/>
  <c r="P1836" i="26"/>
  <c r="E1836" i="26" a="1"/>
  <c r="E1836" i="26" s="1"/>
  <c r="C1836" i="26" a="1"/>
  <c r="C1836" i="26" s="1"/>
  <c r="P1835" i="26"/>
  <c r="E1835" i="26" a="1"/>
  <c r="E1835" i="26" s="1"/>
  <c r="C1835" i="26" a="1"/>
  <c r="C1835" i="26" s="1"/>
  <c r="P1834" i="26"/>
  <c r="E1834" i="26" a="1"/>
  <c r="E1834" i="26" s="1"/>
  <c r="C1834" i="26" a="1"/>
  <c r="C1834" i="26" s="1"/>
  <c r="P1833" i="26"/>
  <c r="E1833" i="26" a="1"/>
  <c r="E1833" i="26" s="1"/>
  <c r="C1833" i="26" a="1"/>
  <c r="C1833" i="26" s="1"/>
  <c r="P1832" i="26"/>
  <c r="E1832" i="26" a="1"/>
  <c r="E1832" i="26" s="1"/>
  <c r="C1832" i="26" a="1"/>
  <c r="C1832" i="26" s="1"/>
  <c r="P1831" i="26"/>
  <c r="E1831" i="26" a="1"/>
  <c r="E1831" i="26" s="1"/>
  <c r="C1831" i="26" a="1"/>
  <c r="C1831" i="26" s="1"/>
  <c r="P1830" i="26"/>
  <c r="E1830" i="26" a="1"/>
  <c r="E1830" i="26" s="1"/>
  <c r="C1830" i="26" a="1"/>
  <c r="C1830" i="26" s="1"/>
  <c r="P1829" i="26"/>
  <c r="E1829" i="26" a="1"/>
  <c r="E1829" i="26" s="1"/>
  <c r="C1829" i="26" a="1"/>
  <c r="C1829" i="26" s="1"/>
  <c r="P1828" i="26"/>
  <c r="E1828" i="26" a="1"/>
  <c r="E1828" i="26" s="1"/>
  <c r="C1828" i="26" a="1"/>
  <c r="C1828" i="26" s="1"/>
  <c r="P1827" i="26"/>
  <c r="E1827" i="26" a="1"/>
  <c r="E1827" i="26" s="1"/>
  <c r="C1827" i="26" a="1"/>
  <c r="C1827" i="26" s="1"/>
  <c r="P1826" i="26"/>
  <c r="E1826" i="26" a="1"/>
  <c r="E1826" i="26" s="1"/>
  <c r="C1826" i="26" a="1"/>
  <c r="C1826" i="26" s="1"/>
  <c r="P1825" i="26"/>
  <c r="E1825" i="26" a="1"/>
  <c r="E1825" i="26" s="1"/>
  <c r="C1825" i="26" a="1"/>
  <c r="C1825" i="26" s="1"/>
  <c r="P1824" i="26"/>
  <c r="E1824" i="26" a="1"/>
  <c r="E1824" i="26" s="1"/>
  <c r="C1824" i="26" a="1"/>
  <c r="C1824" i="26" s="1"/>
  <c r="P1823" i="26"/>
  <c r="E1823" i="26" a="1"/>
  <c r="E1823" i="26" s="1"/>
  <c r="C1823" i="26" a="1"/>
  <c r="C1823" i="26" s="1"/>
  <c r="P1822" i="26"/>
  <c r="E1822" i="26" a="1"/>
  <c r="E1822" i="26" s="1"/>
  <c r="C1822" i="26" a="1"/>
  <c r="C1822" i="26" s="1"/>
  <c r="P1821" i="26"/>
  <c r="E1821" i="26" a="1"/>
  <c r="E1821" i="26" s="1"/>
  <c r="C1821" i="26" a="1"/>
  <c r="C1821" i="26" s="1"/>
  <c r="P1820" i="26"/>
  <c r="E1820" i="26" a="1"/>
  <c r="E1820" i="26" s="1"/>
  <c r="C1820" i="26" a="1"/>
  <c r="C1820" i="26" s="1"/>
  <c r="P1819" i="26"/>
  <c r="E1819" i="26" a="1"/>
  <c r="E1819" i="26" s="1"/>
  <c r="C1819" i="26" a="1"/>
  <c r="C1819" i="26" s="1"/>
  <c r="P1818" i="26"/>
  <c r="E1818" i="26" a="1"/>
  <c r="E1818" i="26" s="1"/>
  <c r="C1818" i="26" a="1"/>
  <c r="C1818" i="26" s="1"/>
  <c r="P1817" i="26"/>
  <c r="E1817" i="26" a="1"/>
  <c r="E1817" i="26" s="1"/>
  <c r="C1817" i="26" a="1"/>
  <c r="C1817" i="26" s="1"/>
  <c r="P1816" i="26"/>
  <c r="E1816" i="26" a="1"/>
  <c r="E1816" i="26" s="1"/>
  <c r="C1816" i="26" a="1"/>
  <c r="C1816" i="26" s="1"/>
  <c r="P1815" i="26"/>
  <c r="E1815" i="26" a="1"/>
  <c r="E1815" i="26" s="1"/>
  <c r="C1815" i="26" a="1"/>
  <c r="C1815" i="26" s="1"/>
  <c r="P1814" i="26"/>
  <c r="E1814" i="26" a="1"/>
  <c r="E1814" i="26" s="1"/>
  <c r="C1814" i="26" a="1"/>
  <c r="C1814" i="26" s="1"/>
  <c r="P1813" i="26"/>
  <c r="E1813" i="26" a="1"/>
  <c r="E1813" i="26" s="1"/>
  <c r="C1813" i="26" a="1"/>
  <c r="C1813" i="26" s="1"/>
  <c r="P1812" i="26"/>
  <c r="E1812" i="26" a="1"/>
  <c r="E1812" i="26" s="1"/>
  <c r="C1812" i="26" a="1"/>
  <c r="C1812" i="26" s="1"/>
  <c r="P1811" i="26"/>
  <c r="E1811" i="26" a="1"/>
  <c r="E1811" i="26" s="1"/>
  <c r="C1811" i="26" a="1"/>
  <c r="C1811" i="26" s="1"/>
  <c r="P1810" i="26"/>
  <c r="E1810" i="26" a="1"/>
  <c r="E1810" i="26" s="1"/>
  <c r="C1810" i="26" a="1"/>
  <c r="C1810" i="26" s="1"/>
  <c r="P1809" i="26"/>
  <c r="E1809" i="26" a="1"/>
  <c r="E1809" i="26" s="1"/>
  <c r="C1809" i="26" a="1"/>
  <c r="C1809" i="26" s="1"/>
  <c r="P1808" i="26"/>
  <c r="E1808" i="26" a="1"/>
  <c r="E1808" i="26" s="1"/>
  <c r="C1808" i="26" a="1"/>
  <c r="C1808" i="26" s="1"/>
  <c r="P1807" i="26"/>
  <c r="E1807" i="26" a="1"/>
  <c r="E1807" i="26" s="1"/>
  <c r="C1807" i="26" a="1"/>
  <c r="C1807" i="26" s="1"/>
  <c r="P1806" i="26"/>
  <c r="E1806" i="26" a="1"/>
  <c r="E1806" i="26" s="1"/>
  <c r="C1806" i="26" a="1"/>
  <c r="C1806" i="26" s="1"/>
  <c r="P1805" i="26"/>
  <c r="E1805" i="26" a="1"/>
  <c r="E1805" i="26" s="1"/>
  <c r="C1805" i="26" a="1"/>
  <c r="C1805" i="26" s="1"/>
  <c r="P1804" i="26"/>
  <c r="E1804" i="26" a="1"/>
  <c r="E1804" i="26" s="1"/>
  <c r="C1804" i="26" a="1"/>
  <c r="C1804" i="26" s="1"/>
  <c r="P1803" i="26"/>
  <c r="E1803" i="26" a="1"/>
  <c r="E1803" i="26" s="1"/>
  <c r="C1803" i="26" a="1"/>
  <c r="C1803" i="26" s="1"/>
  <c r="P1802" i="26"/>
  <c r="E1802" i="26" a="1"/>
  <c r="E1802" i="26" s="1"/>
  <c r="C1802" i="26" a="1"/>
  <c r="C1802" i="26" s="1"/>
  <c r="P1801" i="26"/>
  <c r="E1801" i="26" a="1"/>
  <c r="E1801" i="26" s="1"/>
  <c r="C1801" i="26" a="1"/>
  <c r="C1801" i="26" s="1"/>
  <c r="P1800" i="26"/>
  <c r="E1800" i="26" a="1"/>
  <c r="E1800" i="26" s="1"/>
  <c r="C1800" i="26" a="1"/>
  <c r="C1800" i="26" s="1"/>
  <c r="P1799" i="26"/>
  <c r="E1799" i="26" a="1"/>
  <c r="E1799" i="26" s="1"/>
  <c r="C1799" i="26" a="1"/>
  <c r="C1799" i="26" s="1"/>
  <c r="P1798" i="26"/>
  <c r="E1798" i="26" a="1"/>
  <c r="E1798" i="26" s="1"/>
  <c r="C1798" i="26" a="1"/>
  <c r="C1798" i="26" s="1"/>
  <c r="P1797" i="26"/>
  <c r="E1797" i="26" a="1"/>
  <c r="E1797" i="26" s="1"/>
  <c r="C1797" i="26" a="1"/>
  <c r="C1797" i="26" s="1"/>
  <c r="P1796" i="26"/>
  <c r="E1796" i="26" a="1"/>
  <c r="E1796" i="26" s="1"/>
  <c r="C1796" i="26" a="1"/>
  <c r="C1796" i="26" s="1"/>
  <c r="P1795" i="26"/>
  <c r="E1795" i="26" a="1"/>
  <c r="E1795" i="26" s="1"/>
  <c r="C1795" i="26" a="1"/>
  <c r="C1795" i="26" s="1"/>
  <c r="P1794" i="26"/>
  <c r="E1794" i="26" a="1"/>
  <c r="E1794" i="26" s="1"/>
  <c r="C1794" i="26" a="1"/>
  <c r="C1794" i="26" s="1"/>
  <c r="P1793" i="26"/>
  <c r="E1793" i="26" a="1"/>
  <c r="E1793" i="26" s="1"/>
  <c r="C1793" i="26" a="1"/>
  <c r="C1793" i="26" s="1"/>
  <c r="P1792" i="26"/>
  <c r="E1792" i="26" a="1"/>
  <c r="E1792" i="26" s="1"/>
  <c r="C1792" i="26" a="1"/>
  <c r="C1792" i="26" s="1"/>
  <c r="P1791" i="26"/>
  <c r="E1791" i="26" a="1"/>
  <c r="E1791" i="26" s="1"/>
  <c r="C1791" i="26" a="1"/>
  <c r="C1791" i="26" s="1"/>
  <c r="P1790" i="26"/>
  <c r="E1790" i="26" a="1"/>
  <c r="E1790" i="26" s="1"/>
  <c r="C1790" i="26" a="1"/>
  <c r="C1790" i="26" s="1"/>
  <c r="P1789" i="26"/>
  <c r="E1789" i="26" a="1"/>
  <c r="E1789" i="26" s="1"/>
  <c r="C1789" i="26" a="1"/>
  <c r="C1789" i="26" s="1"/>
  <c r="P1788" i="26"/>
  <c r="E1788" i="26" a="1"/>
  <c r="E1788" i="26" s="1"/>
  <c r="C1788" i="26" a="1"/>
  <c r="C1788" i="26" s="1"/>
  <c r="P1787" i="26"/>
  <c r="E1787" i="26" a="1"/>
  <c r="E1787" i="26" s="1"/>
  <c r="C1787" i="26" a="1"/>
  <c r="C1787" i="26" s="1"/>
  <c r="P1786" i="26"/>
  <c r="E1786" i="26" a="1"/>
  <c r="E1786" i="26" s="1"/>
  <c r="C1786" i="26" a="1"/>
  <c r="C1786" i="26" s="1"/>
  <c r="P1785" i="26"/>
  <c r="E1785" i="26" a="1"/>
  <c r="E1785" i="26" s="1"/>
  <c r="C1785" i="26" a="1"/>
  <c r="C1785" i="26" s="1"/>
  <c r="P1784" i="26"/>
  <c r="E1784" i="26" a="1"/>
  <c r="E1784" i="26" s="1"/>
  <c r="C1784" i="26" a="1"/>
  <c r="C1784" i="26" s="1"/>
  <c r="P1783" i="26"/>
  <c r="E1783" i="26" a="1"/>
  <c r="E1783" i="26" s="1"/>
  <c r="C1783" i="26" a="1"/>
  <c r="C1783" i="26" s="1"/>
  <c r="P1782" i="26"/>
  <c r="E1782" i="26" a="1"/>
  <c r="E1782" i="26" s="1"/>
  <c r="C1782" i="26" a="1"/>
  <c r="C1782" i="26" s="1"/>
  <c r="P1781" i="26"/>
  <c r="E1781" i="26" a="1"/>
  <c r="E1781" i="26" s="1"/>
  <c r="C1781" i="26" a="1"/>
  <c r="C1781" i="26" s="1"/>
  <c r="P1780" i="26"/>
  <c r="E1780" i="26" a="1"/>
  <c r="E1780" i="26" s="1"/>
  <c r="C1780" i="26" a="1"/>
  <c r="C1780" i="26" s="1"/>
  <c r="P1779" i="26"/>
  <c r="E1779" i="26" a="1"/>
  <c r="E1779" i="26" s="1"/>
  <c r="C1779" i="26" a="1"/>
  <c r="C1779" i="26" s="1"/>
  <c r="P1778" i="26"/>
  <c r="E1778" i="26" a="1"/>
  <c r="E1778" i="26" s="1"/>
  <c r="C1778" i="26" a="1"/>
  <c r="C1778" i="26" s="1"/>
  <c r="P1777" i="26"/>
  <c r="E1777" i="26" a="1"/>
  <c r="E1777" i="26" s="1"/>
  <c r="C1777" i="26" a="1"/>
  <c r="C1777" i="26" s="1"/>
  <c r="P1776" i="26"/>
  <c r="E1776" i="26" a="1"/>
  <c r="E1776" i="26" s="1"/>
  <c r="C1776" i="26" a="1"/>
  <c r="C1776" i="26" s="1"/>
  <c r="P1775" i="26"/>
  <c r="E1775" i="26" a="1"/>
  <c r="E1775" i="26" s="1"/>
  <c r="C1775" i="26" a="1"/>
  <c r="C1775" i="26" s="1"/>
  <c r="P1774" i="26"/>
  <c r="E1774" i="26" a="1"/>
  <c r="E1774" i="26" s="1"/>
  <c r="C1774" i="26" a="1"/>
  <c r="C1774" i="26" s="1"/>
  <c r="P1773" i="26"/>
  <c r="E1773" i="26" a="1"/>
  <c r="E1773" i="26" s="1"/>
  <c r="C1773" i="26" a="1"/>
  <c r="C1773" i="26" s="1"/>
  <c r="P1772" i="26"/>
  <c r="E1772" i="26" a="1"/>
  <c r="E1772" i="26" s="1"/>
  <c r="C1772" i="26" a="1"/>
  <c r="C1772" i="26" s="1"/>
  <c r="P1771" i="26"/>
  <c r="E1771" i="26" a="1"/>
  <c r="E1771" i="26" s="1"/>
  <c r="C1771" i="26" a="1"/>
  <c r="C1771" i="26" s="1"/>
  <c r="P1770" i="26"/>
  <c r="E1770" i="26" a="1"/>
  <c r="E1770" i="26" s="1"/>
  <c r="C1770" i="26" a="1"/>
  <c r="C1770" i="26" s="1"/>
  <c r="P1769" i="26"/>
  <c r="E1769" i="26" a="1"/>
  <c r="E1769" i="26" s="1"/>
  <c r="C1769" i="26" a="1"/>
  <c r="C1769" i="26" s="1"/>
  <c r="P1768" i="26"/>
  <c r="E1768" i="26" a="1"/>
  <c r="E1768" i="26" s="1"/>
  <c r="C1768" i="26" a="1"/>
  <c r="C1768" i="26" s="1"/>
  <c r="P1767" i="26"/>
  <c r="E1767" i="26" a="1"/>
  <c r="E1767" i="26" s="1"/>
  <c r="C1767" i="26" a="1"/>
  <c r="C1767" i="26" s="1"/>
  <c r="P1766" i="26"/>
  <c r="E1766" i="26" a="1"/>
  <c r="E1766" i="26" s="1"/>
  <c r="C1766" i="26" a="1"/>
  <c r="C1766" i="26" s="1"/>
  <c r="P1765" i="26"/>
  <c r="E1765" i="26" a="1"/>
  <c r="E1765" i="26" s="1"/>
  <c r="C1765" i="26" a="1"/>
  <c r="C1765" i="26" s="1"/>
  <c r="P1764" i="26"/>
  <c r="E1764" i="26" a="1"/>
  <c r="E1764" i="26" s="1"/>
  <c r="C1764" i="26" a="1"/>
  <c r="C1764" i="26" s="1"/>
  <c r="P1763" i="26"/>
  <c r="E1763" i="26" a="1"/>
  <c r="E1763" i="26" s="1"/>
  <c r="C1763" i="26" a="1"/>
  <c r="C1763" i="26" s="1"/>
  <c r="P1762" i="26"/>
  <c r="E1762" i="26" a="1"/>
  <c r="E1762" i="26" s="1"/>
  <c r="C1762" i="26" a="1"/>
  <c r="C1762" i="26" s="1"/>
  <c r="P1761" i="26"/>
  <c r="E1761" i="26" a="1"/>
  <c r="E1761" i="26" s="1"/>
  <c r="C1761" i="26" a="1"/>
  <c r="C1761" i="26" s="1"/>
  <c r="P1760" i="26"/>
  <c r="E1760" i="26" a="1"/>
  <c r="E1760" i="26" s="1"/>
  <c r="C1760" i="26" a="1"/>
  <c r="C1760" i="26" s="1"/>
  <c r="P1759" i="26"/>
  <c r="E1759" i="26" a="1"/>
  <c r="E1759" i="26" s="1"/>
  <c r="C1759" i="26" a="1"/>
  <c r="C1759" i="26" s="1"/>
  <c r="P1758" i="26"/>
  <c r="E1758" i="26" a="1"/>
  <c r="E1758" i="26" s="1"/>
  <c r="C1758" i="26" a="1"/>
  <c r="C1758" i="26" s="1"/>
  <c r="P1757" i="26"/>
  <c r="E1757" i="26" a="1"/>
  <c r="E1757" i="26" s="1"/>
  <c r="C1757" i="26" a="1"/>
  <c r="C1757" i="26" s="1"/>
  <c r="P1756" i="26"/>
  <c r="E1756" i="26" a="1"/>
  <c r="E1756" i="26" s="1"/>
  <c r="C1756" i="26" a="1"/>
  <c r="C1756" i="26" s="1"/>
  <c r="P1755" i="26"/>
  <c r="E1755" i="26" a="1"/>
  <c r="E1755" i="26" s="1"/>
  <c r="C1755" i="26" a="1"/>
  <c r="C1755" i="26" s="1"/>
  <c r="P1754" i="26"/>
  <c r="E1754" i="26" a="1"/>
  <c r="E1754" i="26" s="1"/>
  <c r="C1754" i="26" a="1"/>
  <c r="C1754" i="26" s="1"/>
  <c r="P1753" i="26"/>
  <c r="E1753" i="26" a="1"/>
  <c r="E1753" i="26" s="1"/>
  <c r="C1753" i="26" a="1"/>
  <c r="C1753" i="26" s="1"/>
  <c r="P1752" i="26"/>
  <c r="E1752" i="26" a="1"/>
  <c r="E1752" i="26" s="1"/>
  <c r="C1752" i="26" a="1"/>
  <c r="C1752" i="26" s="1"/>
  <c r="P1751" i="26"/>
  <c r="E1751" i="26" a="1"/>
  <c r="E1751" i="26" s="1"/>
  <c r="C1751" i="26" a="1"/>
  <c r="C1751" i="26" s="1"/>
  <c r="P1750" i="26"/>
  <c r="E1750" i="26" a="1"/>
  <c r="E1750" i="26" s="1"/>
  <c r="C1750" i="26" a="1"/>
  <c r="C1750" i="26" s="1"/>
  <c r="P1749" i="26"/>
  <c r="E1749" i="26" a="1"/>
  <c r="E1749" i="26" s="1"/>
  <c r="C1749" i="26" a="1"/>
  <c r="C1749" i="26" s="1"/>
  <c r="P1748" i="26"/>
  <c r="E1748" i="26" a="1"/>
  <c r="E1748" i="26" s="1"/>
  <c r="C1748" i="26" a="1"/>
  <c r="C1748" i="26" s="1"/>
  <c r="P1747" i="26"/>
  <c r="E1747" i="26" a="1"/>
  <c r="E1747" i="26" s="1"/>
  <c r="C1747" i="26" a="1"/>
  <c r="C1747" i="26" s="1"/>
  <c r="P1746" i="26"/>
  <c r="E1746" i="26" a="1"/>
  <c r="E1746" i="26" s="1"/>
  <c r="C1746" i="26" a="1"/>
  <c r="C1746" i="26" s="1"/>
  <c r="P1745" i="26"/>
  <c r="E1745" i="26" a="1"/>
  <c r="E1745" i="26" s="1"/>
  <c r="C1745" i="26" a="1"/>
  <c r="C1745" i="26" s="1"/>
  <c r="P1744" i="26"/>
  <c r="E1744" i="26" a="1"/>
  <c r="E1744" i="26" s="1"/>
  <c r="C1744" i="26" a="1"/>
  <c r="C1744" i="26" s="1"/>
  <c r="P1743" i="26"/>
  <c r="E1743" i="26" a="1"/>
  <c r="E1743" i="26" s="1"/>
  <c r="C1743" i="26" a="1"/>
  <c r="C1743" i="26" s="1"/>
  <c r="P1742" i="26"/>
  <c r="E1742" i="26" a="1"/>
  <c r="E1742" i="26" s="1"/>
  <c r="C1742" i="26" a="1"/>
  <c r="C1742" i="26" s="1"/>
  <c r="P1741" i="26"/>
  <c r="E1741" i="26" a="1"/>
  <c r="E1741" i="26" s="1"/>
  <c r="C1741" i="26" a="1"/>
  <c r="C1741" i="26" s="1"/>
  <c r="P1740" i="26"/>
  <c r="E1740" i="26" a="1"/>
  <c r="E1740" i="26" s="1"/>
  <c r="C1740" i="26" a="1"/>
  <c r="C1740" i="26" s="1"/>
  <c r="P1739" i="26"/>
  <c r="E1739" i="26" a="1"/>
  <c r="E1739" i="26" s="1"/>
  <c r="C1739" i="26" a="1"/>
  <c r="C1739" i="26" s="1"/>
  <c r="P1738" i="26"/>
  <c r="E1738" i="26" a="1"/>
  <c r="E1738" i="26" s="1"/>
  <c r="C1738" i="26" a="1"/>
  <c r="C1738" i="26" s="1"/>
  <c r="P1737" i="26"/>
  <c r="E1737" i="26" a="1"/>
  <c r="E1737" i="26" s="1"/>
  <c r="C1737" i="26" a="1"/>
  <c r="C1737" i="26" s="1"/>
  <c r="P1736" i="26"/>
  <c r="E1736" i="26" a="1"/>
  <c r="E1736" i="26" s="1"/>
  <c r="C1736" i="26" a="1"/>
  <c r="C1736" i="26" s="1"/>
  <c r="P1735" i="26"/>
  <c r="E1735" i="26" a="1"/>
  <c r="E1735" i="26" s="1"/>
  <c r="C1735" i="26" a="1"/>
  <c r="C1735" i="26" s="1"/>
  <c r="P1734" i="26"/>
  <c r="E1734" i="26" a="1"/>
  <c r="E1734" i="26" s="1"/>
  <c r="C1734" i="26" a="1"/>
  <c r="C1734" i="26" s="1"/>
  <c r="P1733" i="26"/>
  <c r="E1733" i="26" a="1"/>
  <c r="E1733" i="26" s="1"/>
  <c r="C1733" i="26" a="1"/>
  <c r="C1733" i="26" s="1"/>
  <c r="P1732" i="26"/>
  <c r="E1732" i="26" a="1"/>
  <c r="E1732" i="26" s="1"/>
  <c r="C1732" i="26" a="1"/>
  <c r="C1732" i="26" s="1"/>
  <c r="P1731" i="26"/>
  <c r="E1731" i="26" a="1"/>
  <c r="E1731" i="26" s="1"/>
  <c r="C1731" i="26" a="1"/>
  <c r="C1731" i="26" s="1"/>
  <c r="P1730" i="26"/>
  <c r="E1730" i="26" a="1"/>
  <c r="E1730" i="26" s="1"/>
  <c r="C1730" i="26" a="1"/>
  <c r="C1730" i="26" s="1"/>
  <c r="P1729" i="26"/>
  <c r="E1729" i="26" a="1"/>
  <c r="E1729" i="26" s="1"/>
  <c r="C1729" i="26" a="1"/>
  <c r="C1729" i="26" s="1"/>
  <c r="P1728" i="26"/>
  <c r="E1728" i="26" a="1"/>
  <c r="E1728" i="26" s="1"/>
  <c r="C1728" i="26" a="1"/>
  <c r="C1728" i="26" s="1"/>
  <c r="P1727" i="26"/>
  <c r="E1727" i="26" a="1"/>
  <c r="E1727" i="26" s="1"/>
  <c r="C1727" i="26" a="1"/>
  <c r="C1727" i="26" s="1"/>
  <c r="P1726" i="26"/>
  <c r="E1726" i="26" a="1"/>
  <c r="E1726" i="26" s="1"/>
  <c r="C1726" i="26" a="1"/>
  <c r="C1726" i="26" s="1"/>
  <c r="P1725" i="26"/>
  <c r="E1725" i="26" a="1"/>
  <c r="E1725" i="26" s="1"/>
  <c r="C1725" i="26" a="1"/>
  <c r="C1725" i="26" s="1"/>
  <c r="P1724" i="26"/>
  <c r="E1724" i="26" a="1"/>
  <c r="E1724" i="26" s="1"/>
  <c r="C1724" i="26" a="1"/>
  <c r="C1724" i="26" s="1"/>
  <c r="P1723" i="26"/>
  <c r="E1723" i="26" a="1"/>
  <c r="E1723" i="26" s="1"/>
  <c r="C1723" i="26" a="1"/>
  <c r="C1723" i="26" s="1"/>
  <c r="P1722" i="26"/>
  <c r="E1722" i="26" a="1"/>
  <c r="E1722" i="26" s="1"/>
  <c r="C1722" i="26" a="1"/>
  <c r="C1722" i="26" s="1"/>
  <c r="P1721" i="26"/>
  <c r="E1721" i="26" a="1"/>
  <c r="E1721" i="26" s="1"/>
  <c r="C1721" i="26" a="1"/>
  <c r="C1721" i="26" s="1"/>
  <c r="P1720" i="26"/>
  <c r="E1720" i="26" a="1"/>
  <c r="E1720" i="26" s="1"/>
  <c r="C1720" i="26" a="1"/>
  <c r="C1720" i="26" s="1"/>
  <c r="P1719" i="26"/>
  <c r="E1719" i="26" a="1"/>
  <c r="E1719" i="26" s="1"/>
  <c r="C1719" i="26" a="1"/>
  <c r="C1719" i="26" s="1"/>
  <c r="P1718" i="26"/>
  <c r="E1718" i="26" a="1"/>
  <c r="E1718" i="26" s="1"/>
  <c r="C1718" i="26" a="1"/>
  <c r="C1718" i="26" s="1"/>
  <c r="P1717" i="26"/>
  <c r="E1717" i="26" a="1"/>
  <c r="E1717" i="26" s="1"/>
  <c r="C1717" i="26" a="1"/>
  <c r="C1717" i="26" s="1"/>
  <c r="P1716" i="26"/>
  <c r="E1716" i="26" a="1"/>
  <c r="E1716" i="26" s="1"/>
  <c r="C1716" i="26" a="1"/>
  <c r="C1716" i="26" s="1"/>
  <c r="P1715" i="26"/>
  <c r="E1715" i="26" a="1"/>
  <c r="E1715" i="26" s="1"/>
  <c r="C1715" i="26" a="1"/>
  <c r="C1715" i="26" s="1"/>
  <c r="P1714" i="26"/>
  <c r="E1714" i="26" a="1"/>
  <c r="E1714" i="26" s="1"/>
  <c r="C1714" i="26" a="1"/>
  <c r="C1714" i="26" s="1"/>
  <c r="P1713" i="26"/>
  <c r="E1713" i="26" a="1"/>
  <c r="E1713" i="26" s="1"/>
  <c r="C1713" i="26" a="1"/>
  <c r="C1713" i="26" s="1"/>
  <c r="P1712" i="26"/>
  <c r="E1712" i="26" a="1"/>
  <c r="E1712" i="26" s="1"/>
  <c r="C1712" i="26" a="1"/>
  <c r="C1712" i="26" s="1"/>
  <c r="P1711" i="26"/>
  <c r="E1711" i="26" a="1"/>
  <c r="E1711" i="26" s="1"/>
  <c r="C1711" i="26" a="1"/>
  <c r="C1711" i="26" s="1"/>
  <c r="P1710" i="26"/>
  <c r="E1710" i="26" a="1"/>
  <c r="E1710" i="26" s="1"/>
  <c r="C1710" i="26" a="1"/>
  <c r="C1710" i="26" s="1"/>
  <c r="P1709" i="26"/>
  <c r="E1709" i="26" a="1"/>
  <c r="E1709" i="26" s="1"/>
  <c r="C1709" i="26" a="1"/>
  <c r="C1709" i="26" s="1"/>
  <c r="P1708" i="26"/>
  <c r="E1708" i="26" a="1"/>
  <c r="E1708" i="26" s="1"/>
  <c r="C1708" i="26" a="1"/>
  <c r="C1708" i="26" s="1"/>
  <c r="P1707" i="26"/>
  <c r="E1707" i="26" a="1"/>
  <c r="E1707" i="26" s="1"/>
  <c r="C1707" i="26" a="1"/>
  <c r="C1707" i="26" s="1"/>
  <c r="P1706" i="26"/>
  <c r="E1706" i="26" a="1"/>
  <c r="E1706" i="26" s="1"/>
  <c r="C1706" i="26" a="1"/>
  <c r="C1706" i="26" s="1"/>
  <c r="P1705" i="26"/>
  <c r="E1705" i="26" a="1"/>
  <c r="E1705" i="26" s="1"/>
  <c r="C1705" i="26" a="1"/>
  <c r="C1705" i="26" s="1"/>
  <c r="P1704" i="26"/>
  <c r="E1704" i="26" a="1"/>
  <c r="E1704" i="26" s="1"/>
  <c r="C1704" i="26" a="1"/>
  <c r="C1704" i="26" s="1"/>
  <c r="P1703" i="26"/>
  <c r="E1703" i="26" a="1"/>
  <c r="E1703" i="26" s="1"/>
  <c r="C1703" i="26" a="1"/>
  <c r="C1703" i="26" s="1"/>
  <c r="P1702" i="26"/>
  <c r="E1702" i="26" a="1"/>
  <c r="E1702" i="26" s="1"/>
  <c r="C1702" i="26" a="1"/>
  <c r="C1702" i="26" s="1"/>
  <c r="P1701" i="26"/>
  <c r="E1701" i="26" a="1"/>
  <c r="E1701" i="26" s="1"/>
  <c r="C1701" i="26" a="1"/>
  <c r="C1701" i="26" s="1"/>
  <c r="P1700" i="26"/>
  <c r="E1700" i="26" a="1"/>
  <c r="E1700" i="26" s="1"/>
  <c r="C1700" i="26" a="1"/>
  <c r="C1700" i="26" s="1"/>
  <c r="P1699" i="26"/>
  <c r="E1699" i="26" a="1"/>
  <c r="E1699" i="26" s="1"/>
  <c r="C1699" i="26" a="1"/>
  <c r="C1699" i="26" s="1"/>
  <c r="P1698" i="26"/>
  <c r="E1698" i="26" a="1"/>
  <c r="E1698" i="26" s="1"/>
  <c r="C1698" i="26" a="1"/>
  <c r="C1698" i="26" s="1"/>
  <c r="P1697" i="26"/>
  <c r="E1697" i="26" a="1"/>
  <c r="E1697" i="26" s="1"/>
  <c r="C1697" i="26" a="1"/>
  <c r="C1697" i="26" s="1"/>
  <c r="P1696" i="26"/>
  <c r="E1696" i="26" a="1"/>
  <c r="E1696" i="26" s="1"/>
  <c r="C1696" i="26" a="1"/>
  <c r="C1696" i="26" s="1"/>
  <c r="P1695" i="26"/>
  <c r="E1695" i="26" a="1"/>
  <c r="E1695" i="26" s="1"/>
  <c r="C1695" i="26" a="1"/>
  <c r="C1695" i="26" s="1"/>
  <c r="P1694" i="26"/>
  <c r="E1694" i="26" a="1"/>
  <c r="E1694" i="26" s="1"/>
  <c r="C1694" i="26" a="1"/>
  <c r="C1694" i="26" s="1"/>
  <c r="P1693" i="26"/>
  <c r="E1693" i="26" a="1"/>
  <c r="E1693" i="26" s="1"/>
  <c r="C1693" i="26" a="1"/>
  <c r="C1693" i="26" s="1"/>
  <c r="P1692" i="26"/>
  <c r="E1692" i="26" a="1"/>
  <c r="E1692" i="26" s="1"/>
  <c r="C1692" i="26" a="1"/>
  <c r="C1692" i="26" s="1"/>
  <c r="P1691" i="26"/>
  <c r="E1691" i="26" a="1"/>
  <c r="E1691" i="26" s="1"/>
  <c r="C1691" i="26" a="1"/>
  <c r="C1691" i="26" s="1"/>
  <c r="P1690" i="26"/>
  <c r="E1690" i="26" a="1"/>
  <c r="E1690" i="26" s="1"/>
  <c r="C1690" i="26" a="1"/>
  <c r="C1690" i="26" s="1"/>
  <c r="P1689" i="26"/>
  <c r="E1689" i="26" a="1"/>
  <c r="E1689" i="26" s="1"/>
  <c r="C1689" i="26" a="1"/>
  <c r="C1689" i="26" s="1"/>
  <c r="P1688" i="26"/>
  <c r="E1688" i="26" a="1"/>
  <c r="E1688" i="26" s="1"/>
  <c r="C1688" i="26" a="1"/>
  <c r="C1688" i="26" s="1"/>
  <c r="P1687" i="26"/>
  <c r="E1687" i="26" a="1"/>
  <c r="E1687" i="26" s="1"/>
  <c r="C1687" i="26" a="1"/>
  <c r="C1687" i="26" s="1"/>
  <c r="P1686" i="26"/>
  <c r="E1686" i="26" a="1"/>
  <c r="E1686" i="26" s="1"/>
  <c r="C1686" i="26" a="1"/>
  <c r="C1686" i="26" s="1"/>
  <c r="P1685" i="26"/>
  <c r="E1685" i="26" a="1"/>
  <c r="E1685" i="26" s="1"/>
  <c r="C1685" i="26" a="1"/>
  <c r="C1685" i="26" s="1"/>
  <c r="P1684" i="26"/>
  <c r="E1684" i="26" a="1"/>
  <c r="E1684" i="26" s="1"/>
  <c r="C1684" i="26" a="1"/>
  <c r="C1684" i="26" s="1"/>
  <c r="P1683" i="26"/>
  <c r="E1683" i="26" a="1"/>
  <c r="E1683" i="26" s="1"/>
  <c r="C1683" i="26" a="1"/>
  <c r="C1683" i="26" s="1"/>
  <c r="P1682" i="26"/>
  <c r="E1682" i="26" a="1"/>
  <c r="E1682" i="26" s="1"/>
  <c r="C1682" i="26" a="1"/>
  <c r="C1682" i="26" s="1"/>
  <c r="P1681" i="26"/>
  <c r="E1681" i="26" a="1"/>
  <c r="E1681" i="26" s="1"/>
  <c r="C1681" i="26" a="1"/>
  <c r="C1681" i="26" s="1"/>
  <c r="P1680" i="26"/>
  <c r="E1680" i="26" a="1"/>
  <c r="E1680" i="26" s="1"/>
  <c r="C1680" i="26" a="1"/>
  <c r="C1680" i="26" s="1"/>
  <c r="P1679" i="26"/>
  <c r="E1679" i="26" a="1"/>
  <c r="E1679" i="26" s="1"/>
  <c r="C1679" i="26" a="1"/>
  <c r="C1679" i="26" s="1"/>
  <c r="P1678" i="26"/>
  <c r="E1678" i="26" a="1"/>
  <c r="E1678" i="26" s="1"/>
  <c r="C1678" i="26" a="1"/>
  <c r="C1678" i="26" s="1"/>
  <c r="P1677" i="26"/>
  <c r="E1677" i="26" a="1"/>
  <c r="E1677" i="26" s="1"/>
  <c r="C1677" i="26" a="1"/>
  <c r="C1677" i="26" s="1"/>
  <c r="P1676" i="26"/>
  <c r="E1676" i="26" a="1"/>
  <c r="E1676" i="26" s="1"/>
  <c r="C1676" i="26" a="1"/>
  <c r="C1676" i="26" s="1"/>
  <c r="P1675" i="26"/>
  <c r="E1675" i="26" a="1"/>
  <c r="E1675" i="26" s="1"/>
  <c r="C1675" i="26" a="1"/>
  <c r="C1675" i="26" s="1"/>
  <c r="P1674" i="26"/>
  <c r="E1674" i="26" a="1"/>
  <c r="E1674" i="26" s="1"/>
  <c r="C1674" i="26" a="1"/>
  <c r="C1674" i="26" s="1"/>
  <c r="P1673" i="26"/>
  <c r="E1673" i="26" a="1"/>
  <c r="E1673" i="26" s="1"/>
  <c r="C1673" i="26" a="1"/>
  <c r="C1673" i="26" s="1"/>
  <c r="P1672" i="26"/>
  <c r="E1672" i="26" a="1"/>
  <c r="E1672" i="26" s="1"/>
  <c r="C1672" i="26" a="1"/>
  <c r="C1672" i="26" s="1"/>
  <c r="P1671" i="26"/>
  <c r="E1671" i="26" a="1"/>
  <c r="E1671" i="26" s="1"/>
  <c r="C1671" i="26" a="1"/>
  <c r="C1671" i="26" s="1"/>
  <c r="P1670" i="26"/>
  <c r="E1670" i="26" a="1"/>
  <c r="E1670" i="26" s="1"/>
  <c r="C1670" i="26" a="1"/>
  <c r="C1670" i="26" s="1"/>
  <c r="P1669" i="26"/>
  <c r="E1669" i="26" a="1"/>
  <c r="E1669" i="26" s="1"/>
  <c r="C1669" i="26" a="1"/>
  <c r="C1669" i="26" s="1"/>
  <c r="P1668" i="26"/>
  <c r="E1668" i="26" a="1"/>
  <c r="E1668" i="26" s="1"/>
  <c r="C1668" i="26" a="1"/>
  <c r="C1668" i="26" s="1"/>
  <c r="P1667" i="26"/>
  <c r="E1667" i="26" a="1"/>
  <c r="E1667" i="26" s="1"/>
  <c r="C1667" i="26" a="1"/>
  <c r="C1667" i="26" s="1"/>
  <c r="P1666" i="26"/>
  <c r="E1666" i="26" a="1"/>
  <c r="E1666" i="26" s="1"/>
  <c r="C1666" i="26" a="1"/>
  <c r="C1666" i="26" s="1"/>
  <c r="P1665" i="26"/>
  <c r="E1665" i="26" a="1"/>
  <c r="E1665" i="26" s="1"/>
  <c r="C1665" i="26" a="1"/>
  <c r="C1665" i="26" s="1"/>
  <c r="P1664" i="26"/>
  <c r="E1664" i="26" a="1"/>
  <c r="E1664" i="26" s="1"/>
  <c r="C1664" i="26" a="1"/>
  <c r="C1664" i="26" s="1"/>
  <c r="P1663" i="26"/>
  <c r="E1663" i="26" a="1"/>
  <c r="E1663" i="26" s="1"/>
  <c r="C1663" i="26" a="1"/>
  <c r="C1663" i="26" s="1"/>
  <c r="P1662" i="26"/>
  <c r="E1662" i="26" a="1"/>
  <c r="E1662" i="26" s="1"/>
  <c r="C1662" i="26" a="1"/>
  <c r="C1662" i="26" s="1"/>
  <c r="P1661" i="26"/>
  <c r="E1661" i="26" a="1"/>
  <c r="E1661" i="26" s="1"/>
  <c r="C1661" i="26" a="1"/>
  <c r="C1661" i="26" s="1"/>
  <c r="P1660" i="26"/>
  <c r="E1660" i="26" a="1"/>
  <c r="E1660" i="26" s="1"/>
  <c r="C1660" i="26" a="1"/>
  <c r="C1660" i="26" s="1"/>
  <c r="P1659" i="26"/>
  <c r="E1659" i="26" a="1"/>
  <c r="E1659" i="26" s="1"/>
  <c r="C1659" i="26" a="1"/>
  <c r="C1659" i="26" s="1"/>
  <c r="P1658" i="26"/>
  <c r="E1658" i="26" a="1"/>
  <c r="E1658" i="26" s="1"/>
  <c r="C1658" i="26" a="1"/>
  <c r="C1658" i="26" s="1"/>
  <c r="P1657" i="26"/>
  <c r="E1657" i="26" a="1"/>
  <c r="E1657" i="26" s="1"/>
  <c r="C1657" i="26" a="1"/>
  <c r="C1657" i="26" s="1"/>
  <c r="P1656" i="26"/>
  <c r="E1656" i="26" a="1"/>
  <c r="E1656" i="26" s="1"/>
  <c r="C1656" i="26" a="1"/>
  <c r="C1656" i="26" s="1"/>
  <c r="P1655" i="26"/>
  <c r="E1655" i="26" a="1"/>
  <c r="E1655" i="26" s="1"/>
  <c r="C1655" i="26" a="1"/>
  <c r="C1655" i="26" s="1"/>
  <c r="P1654" i="26"/>
  <c r="E1654" i="26" a="1"/>
  <c r="E1654" i="26" s="1"/>
  <c r="C1654" i="26" a="1"/>
  <c r="C1654" i="26" s="1"/>
  <c r="P1653" i="26"/>
  <c r="E1653" i="26" a="1"/>
  <c r="E1653" i="26" s="1"/>
  <c r="C1653" i="26" a="1"/>
  <c r="C1653" i="26" s="1"/>
  <c r="P1652" i="26"/>
  <c r="E1652" i="26" a="1"/>
  <c r="E1652" i="26" s="1"/>
  <c r="C1652" i="26" a="1"/>
  <c r="C1652" i="26" s="1"/>
  <c r="P1651" i="26"/>
  <c r="E1651" i="26" a="1"/>
  <c r="E1651" i="26" s="1"/>
  <c r="C1651" i="26" a="1"/>
  <c r="C1651" i="26" s="1"/>
  <c r="P1650" i="26"/>
  <c r="E1650" i="26" a="1"/>
  <c r="E1650" i="26" s="1"/>
  <c r="C1650" i="26" a="1"/>
  <c r="C1650" i="26" s="1"/>
  <c r="P1649" i="26"/>
  <c r="E1649" i="26" a="1"/>
  <c r="E1649" i="26" s="1"/>
  <c r="C1649" i="26" a="1"/>
  <c r="C1649" i="26" s="1"/>
  <c r="P1648" i="26"/>
  <c r="E1648" i="26" a="1"/>
  <c r="E1648" i="26" s="1"/>
  <c r="C1648" i="26" a="1"/>
  <c r="C1648" i="26" s="1"/>
  <c r="P1647" i="26"/>
  <c r="E1647" i="26" a="1"/>
  <c r="E1647" i="26" s="1"/>
  <c r="C1647" i="26" a="1"/>
  <c r="C1647" i="26" s="1"/>
  <c r="P1646" i="26"/>
  <c r="E1646" i="26" a="1"/>
  <c r="E1646" i="26" s="1"/>
  <c r="C1646" i="26" a="1"/>
  <c r="C1646" i="26" s="1"/>
  <c r="P1645" i="26"/>
  <c r="E1645" i="26" a="1"/>
  <c r="E1645" i="26" s="1"/>
  <c r="C1645" i="26" a="1"/>
  <c r="C1645" i="26" s="1"/>
  <c r="P1644" i="26"/>
  <c r="E1644" i="26" a="1"/>
  <c r="E1644" i="26" s="1"/>
  <c r="C1644" i="26" a="1"/>
  <c r="C1644" i="26" s="1"/>
  <c r="P1643" i="26"/>
  <c r="E1643" i="26" a="1"/>
  <c r="E1643" i="26" s="1"/>
  <c r="C1643" i="26" a="1"/>
  <c r="C1643" i="26" s="1"/>
  <c r="P1642" i="26"/>
  <c r="E1642" i="26" a="1"/>
  <c r="E1642" i="26" s="1"/>
  <c r="C1642" i="26" a="1"/>
  <c r="C1642" i="26" s="1"/>
  <c r="P1641" i="26"/>
  <c r="E1641" i="26" a="1"/>
  <c r="E1641" i="26" s="1"/>
  <c r="C1641" i="26" a="1"/>
  <c r="C1641" i="26" s="1"/>
  <c r="P1640" i="26"/>
  <c r="E1640" i="26" a="1"/>
  <c r="E1640" i="26" s="1"/>
  <c r="C1640" i="26" a="1"/>
  <c r="C1640" i="26" s="1"/>
  <c r="P1639" i="26"/>
  <c r="E1639" i="26" a="1"/>
  <c r="E1639" i="26" s="1"/>
  <c r="C1639" i="26" a="1"/>
  <c r="C1639" i="26" s="1"/>
  <c r="P1638" i="26"/>
  <c r="E1638" i="26" a="1"/>
  <c r="E1638" i="26" s="1"/>
  <c r="C1638" i="26" a="1"/>
  <c r="C1638" i="26" s="1"/>
  <c r="P1637" i="26"/>
  <c r="E1637" i="26" a="1"/>
  <c r="E1637" i="26" s="1"/>
  <c r="C1637" i="26" a="1"/>
  <c r="C1637" i="26" s="1"/>
  <c r="P1636" i="26"/>
  <c r="E1636" i="26" a="1"/>
  <c r="E1636" i="26" s="1"/>
  <c r="C1636" i="26" a="1"/>
  <c r="C1636" i="26" s="1"/>
  <c r="P1635" i="26"/>
  <c r="E1635" i="26" a="1"/>
  <c r="E1635" i="26" s="1"/>
  <c r="C1635" i="26" a="1"/>
  <c r="C1635" i="26" s="1"/>
  <c r="P1634" i="26"/>
  <c r="E1634" i="26" a="1"/>
  <c r="E1634" i="26" s="1"/>
  <c r="C1634" i="26" a="1"/>
  <c r="C1634" i="26" s="1"/>
  <c r="P1633" i="26"/>
  <c r="E1633" i="26" a="1"/>
  <c r="E1633" i="26" s="1"/>
  <c r="C1633" i="26" a="1"/>
  <c r="C1633" i="26" s="1"/>
  <c r="P1632" i="26"/>
  <c r="E1632" i="26" a="1"/>
  <c r="E1632" i="26" s="1"/>
  <c r="C1632" i="26" a="1"/>
  <c r="C1632" i="26" s="1"/>
  <c r="P1631" i="26"/>
  <c r="E1631" i="26" a="1"/>
  <c r="E1631" i="26" s="1"/>
  <c r="C1631" i="26" a="1"/>
  <c r="C1631" i="26" s="1"/>
  <c r="P1630" i="26"/>
  <c r="E1630" i="26" a="1"/>
  <c r="E1630" i="26" s="1"/>
  <c r="C1630" i="26" a="1"/>
  <c r="C1630" i="26" s="1"/>
  <c r="P1629" i="26"/>
  <c r="E1629" i="26" a="1"/>
  <c r="E1629" i="26" s="1"/>
  <c r="C1629" i="26" a="1"/>
  <c r="C1629" i="26" s="1"/>
  <c r="P1628" i="26"/>
  <c r="E1628" i="26" a="1"/>
  <c r="E1628" i="26" s="1"/>
  <c r="C1628" i="26" a="1"/>
  <c r="C1628" i="26" s="1"/>
  <c r="P1627" i="26"/>
  <c r="E1627" i="26" a="1"/>
  <c r="E1627" i="26" s="1"/>
  <c r="C1627" i="26" a="1"/>
  <c r="C1627" i="26" s="1"/>
  <c r="P1626" i="26"/>
  <c r="E1626" i="26" a="1"/>
  <c r="E1626" i="26" s="1"/>
  <c r="C1626" i="26" a="1"/>
  <c r="C1626" i="26" s="1"/>
  <c r="P1625" i="26"/>
  <c r="E1625" i="26" a="1"/>
  <c r="E1625" i="26" s="1"/>
  <c r="C1625" i="26" a="1"/>
  <c r="C1625" i="26" s="1"/>
  <c r="P1624" i="26"/>
  <c r="E1624" i="26" a="1"/>
  <c r="E1624" i="26" s="1"/>
  <c r="C1624" i="26" a="1"/>
  <c r="C1624" i="26" s="1"/>
  <c r="P1623" i="26"/>
  <c r="E1623" i="26" a="1"/>
  <c r="E1623" i="26" s="1"/>
  <c r="C1623" i="26" a="1"/>
  <c r="C1623" i="26" s="1"/>
  <c r="P1622" i="26"/>
  <c r="E1622" i="26" a="1"/>
  <c r="E1622" i="26" s="1"/>
  <c r="C1622" i="26" a="1"/>
  <c r="C1622" i="26" s="1"/>
  <c r="P1621" i="26"/>
  <c r="E1621" i="26" a="1"/>
  <c r="E1621" i="26" s="1"/>
  <c r="C1621" i="26" a="1"/>
  <c r="C1621" i="26" s="1"/>
  <c r="P1620" i="26"/>
  <c r="E1620" i="26" a="1"/>
  <c r="E1620" i="26" s="1"/>
  <c r="C1620" i="26" a="1"/>
  <c r="C1620" i="26" s="1"/>
  <c r="P1619" i="26"/>
  <c r="E1619" i="26" a="1"/>
  <c r="E1619" i="26" s="1"/>
  <c r="C1619" i="26" a="1"/>
  <c r="C1619" i="26" s="1"/>
  <c r="P1618" i="26"/>
  <c r="E1618" i="26" a="1"/>
  <c r="E1618" i="26" s="1"/>
  <c r="C1618" i="26" a="1"/>
  <c r="C1618" i="26" s="1"/>
  <c r="P1617" i="26"/>
  <c r="E1617" i="26" a="1"/>
  <c r="E1617" i="26" s="1"/>
  <c r="C1617" i="26" a="1"/>
  <c r="C1617" i="26" s="1"/>
  <c r="P1616" i="26"/>
  <c r="E1616" i="26" a="1"/>
  <c r="E1616" i="26" s="1"/>
  <c r="C1616" i="26" a="1"/>
  <c r="C1616" i="26" s="1"/>
  <c r="P1615" i="26"/>
  <c r="E1615" i="26" a="1"/>
  <c r="E1615" i="26" s="1"/>
  <c r="C1615" i="26" a="1"/>
  <c r="C1615" i="26" s="1"/>
  <c r="P1614" i="26"/>
  <c r="E1614" i="26" a="1"/>
  <c r="E1614" i="26" s="1"/>
  <c r="C1614" i="26" a="1"/>
  <c r="C1614" i="26" s="1"/>
  <c r="P1613" i="26"/>
  <c r="E1613" i="26" a="1"/>
  <c r="E1613" i="26" s="1"/>
  <c r="C1613" i="26" a="1"/>
  <c r="C1613" i="26" s="1"/>
  <c r="P1612" i="26"/>
  <c r="E1612" i="26" a="1"/>
  <c r="E1612" i="26" s="1"/>
  <c r="C1612" i="26" a="1"/>
  <c r="C1612" i="26" s="1"/>
  <c r="P1611" i="26"/>
  <c r="E1611" i="26" a="1"/>
  <c r="E1611" i="26" s="1"/>
  <c r="C1611" i="26" a="1"/>
  <c r="C1611" i="26" s="1"/>
  <c r="P1610" i="26"/>
  <c r="E1610" i="26" a="1"/>
  <c r="E1610" i="26" s="1"/>
  <c r="C1610" i="26" a="1"/>
  <c r="C1610" i="26" s="1"/>
  <c r="P1609" i="26"/>
  <c r="E1609" i="26" a="1"/>
  <c r="E1609" i="26" s="1"/>
  <c r="C1609" i="26" a="1"/>
  <c r="C1609" i="26" s="1"/>
  <c r="P1608" i="26"/>
  <c r="E1608" i="26" a="1"/>
  <c r="E1608" i="26" s="1"/>
  <c r="C1608" i="26" a="1"/>
  <c r="C1608" i="26" s="1"/>
  <c r="P1607" i="26"/>
  <c r="E1607" i="26" a="1"/>
  <c r="E1607" i="26" s="1"/>
  <c r="C1607" i="26" a="1"/>
  <c r="C1607" i="26" s="1"/>
  <c r="P1606" i="26"/>
  <c r="E1606" i="26" a="1"/>
  <c r="E1606" i="26" s="1"/>
  <c r="C1606" i="26" a="1"/>
  <c r="C1606" i="26" s="1"/>
  <c r="P1605" i="26"/>
  <c r="E1605" i="26" a="1"/>
  <c r="E1605" i="26" s="1"/>
  <c r="C1605" i="26" a="1"/>
  <c r="C1605" i="26" s="1"/>
  <c r="P1604" i="26"/>
  <c r="E1604" i="26" a="1"/>
  <c r="E1604" i="26" s="1"/>
  <c r="C1604" i="26" a="1"/>
  <c r="C1604" i="26" s="1"/>
  <c r="P1603" i="26"/>
  <c r="E1603" i="26" a="1"/>
  <c r="E1603" i="26" s="1"/>
  <c r="C1603" i="26" a="1"/>
  <c r="C1603" i="26" s="1"/>
  <c r="P1602" i="26"/>
  <c r="E1602" i="26" a="1"/>
  <c r="E1602" i="26" s="1"/>
  <c r="C1602" i="26" a="1"/>
  <c r="C1602" i="26" s="1"/>
  <c r="P1601" i="26"/>
  <c r="E1601" i="26" a="1"/>
  <c r="E1601" i="26" s="1"/>
  <c r="C1601" i="26" a="1"/>
  <c r="C1601" i="26" s="1"/>
  <c r="P1600" i="26"/>
  <c r="E1600" i="26" a="1"/>
  <c r="E1600" i="26" s="1"/>
  <c r="C1600" i="26" a="1"/>
  <c r="C1600" i="26" s="1"/>
  <c r="P1599" i="26"/>
  <c r="E1599" i="26" a="1"/>
  <c r="E1599" i="26" s="1"/>
  <c r="C1599" i="26" a="1"/>
  <c r="C1599" i="26" s="1"/>
  <c r="P1598" i="26"/>
  <c r="E1598" i="26" a="1"/>
  <c r="E1598" i="26" s="1"/>
  <c r="C1598" i="26" a="1"/>
  <c r="C1598" i="26" s="1"/>
  <c r="P1597" i="26"/>
  <c r="E1597" i="26" a="1"/>
  <c r="E1597" i="26" s="1"/>
  <c r="C1597" i="26" a="1"/>
  <c r="C1597" i="26" s="1"/>
  <c r="P1596" i="26"/>
  <c r="E1596" i="26" a="1"/>
  <c r="E1596" i="26" s="1"/>
  <c r="C1596" i="26" a="1"/>
  <c r="C1596" i="26" s="1"/>
  <c r="P1595" i="26"/>
  <c r="E1595" i="26" a="1"/>
  <c r="E1595" i="26" s="1"/>
  <c r="C1595" i="26" a="1"/>
  <c r="C1595" i="26" s="1"/>
  <c r="P1594" i="26"/>
  <c r="E1594" i="26" a="1"/>
  <c r="E1594" i="26" s="1"/>
  <c r="C1594" i="26" a="1"/>
  <c r="C1594" i="26" s="1"/>
  <c r="P1593" i="26"/>
  <c r="E1593" i="26" a="1"/>
  <c r="E1593" i="26" s="1"/>
  <c r="C1593" i="26" a="1"/>
  <c r="C1593" i="26" s="1"/>
  <c r="P1592" i="26"/>
  <c r="E1592" i="26" a="1"/>
  <c r="E1592" i="26" s="1"/>
  <c r="C1592" i="26" a="1"/>
  <c r="C1592" i="26" s="1"/>
  <c r="P1591" i="26"/>
  <c r="E1591" i="26" a="1"/>
  <c r="E1591" i="26" s="1"/>
  <c r="C1591" i="26" a="1"/>
  <c r="C1591" i="26" s="1"/>
  <c r="P1590" i="26"/>
  <c r="E1590" i="26" a="1"/>
  <c r="E1590" i="26" s="1"/>
  <c r="C1590" i="26" a="1"/>
  <c r="C1590" i="26" s="1"/>
  <c r="P1589" i="26"/>
  <c r="E1589" i="26" a="1"/>
  <c r="E1589" i="26" s="1"/>
  <c r="C1589" i="26" a="1"/>
  <c r="C1589" i="26" s="1"/>
  <c r="P1588" i="26"/>
  <c r="E1588" i="26" a="1"/>
  <c r="E1588" i="26" s="1"/>
  <c r="C1588" i="26" a="1"/>
  <c r="C1588" i="26" s="1"/>
  <c r="P1587" i="26"/>
  <c r="E1587" i="26" a="1"/>
  <c r="E1587" i="26" s="1"/>
  <c r="C1587" i="26" a="1"/>
  <c r="C1587" i="26" s="1"/>
  <c r="P1586" i="26"/>
  <c r="E1586" i="26" a="1"/>
  <c r="E1586" i="26" s="1"/>
  <c r="C1586" i="26" a="1"/>
  <c r="C1586" i="26" s="1"/>
  <c r="P1585" i="26"/>
  <c r="E1585" i="26" a="1"/>
  <c r="E1585" i="26" s="1"/>
  <c r="C1585" i="26" a="1"/>
  <c r="C1585" i="26" s="1"/>
  <c r="P1584" i="26"/>
  <c r="E1584" i="26" a="1"/>
  <c r="E1584" i="26" s="1"/>
  <c r="C1584" i="26" a="1"/>
  <c r="C1584" i="26" s="1"/>
  <c r="P1583" i="26"/>
  <c r="E1583" i="26" a="1"/>
  <c r="E1583" i="26" s="1"/>
  <c r="C1583" i="26" a="1"/>
  <c r="C1583" i="26" s="1"/>
  <c r="P1582" i="26"/>
  <c r="E1582" i="26" a="1"/>
  <c r="E1582" i="26" s="1"/>
  <c r="C1582" i="26" a="1"/>
  <c r="C1582" i="26" s="1"/>
  <c r="P1581" i="26"/>
  <c r="E1581" i="26" a="1"/>
  <c r="E1581" i="26" s="1"/>
  <c r="C1581" i="26" a="1"/>
  <c r="C1581" i="26" s="1"/>
  <c r="P1580" i="26"/>
  <c r="E1580" i="26" a="1"/>
  <c r="E1580" i="26" s="1"/>
  <c r="C1580" i="26" a="1"/>
  <c r="C1580" i="26" s="1"/>
  <c r="P1579" i="26"/>
  <c r="E1579" i="26" a="1"/>
  <c r="E1579" i="26" s="1"/>
  <c r="C1579" i="26" a="1"/>
  <c r="C1579" i="26" s="1"/>
  <c r="P1578" i="26"/>
  <c r="E1578" i="26" a="1"/>
  <c r="E1578" i="26" s="1"/>
  <c r="C1578" i="26" a="1"/>
  <c r="C1578" i="26" s="1"/>
  <c r="P1577" i="26"/>
  <c r="E1577" i="26" a="1"/>
  <c r="E1577" i="26" s="1"/>
  <c r="C1577" i="26" a="1"/>
  <c r="C1577" i="26" s="1"/>
  <c r="P1576" i="26"/>
  <c r="E1576" i="26" a="1"/>
  <c r="E1576" i="26" s="1"/>
  <c r="C1576" i="26" a="1"/>
  <c r="C1576" i="26" s="1"/>
  <c r="P1575" i="26"/>
  <c r="E1575" i="26" a="1"/>
  <c r="E1575" i="26" s="1"/>
  <c r="C1575" i="26" a="1"/>
  <c r="C1575" i="26" s="1"/>
  <c r="P1574" i="26"/>
  <c r="E1574" i="26" a="1"/>
  <c r="E1574" i="26" s="1"/>
  <c r="C1574" i="26" a="1"/>
  <c r="C1574" i="26" s="1"/>
  <c r="P1573" i="26"/>
  <c r="E1573" i="26" a="1"/>
  <c r="E1573" i="26" s="1"/>
  <c r="C1573" i="26" a="1"/>
  <c r="C1573" i="26" s="1"/>
  <c r="P1572" i="26"/>
  <c r="E1572" i="26" a="1"/>
  <c r="E1572" i="26" s="1"/>
  <c r="C1572" i="26" a="1"/>
  <c r="C1572" i="26" s="1"/>
  <c r="P1571" i="26"/>
  <c r="E1571" i="26" a="1"/>
  <c r="E1571" i="26" s="1"/>
  <c r="C1571" i="26" a="1"/>
  <c r="C1571" i="26" s="1"/>
  <c r="P1570" i="26"/>
  <c r="E1570" i="26" a="1"/>
  <c r="E1570" i="26" s="1"/>
  <c r="C1570" i="26" a="1"/>
  <c r="C1570" i="26" s="1"/>
  <c r="P1569" i="26"/>
  <c r="E1569" i="26" a="1"/>
  <c r="E1569" i="26" s="1"/>
  <c r="C1569" i="26" a="1"/>
  <c r="C1569" i="26" s="1"/>
  <c r="P1568" i="26"/>
  <c r="E1568" i="26" a="1"/>
  <c r="E1568" i="26" s="1"/>
  <c r="C1568" i="26" a="1"/>
  <c r="C1568" i="26" s="1"/>
  <c r="P1567" i="26"/>
  <c r="E1567" i="26" a="1"/>
  <c r="E1567" i="26" s="1"/>
  <c r="C1567" i="26" a="1"/>
  <c r="C1567" i="26" s="1"/>
  <c r="P1566" i="26"/>
  <c r="E1566" i="26" a="1"/>
  <c r="E1566" i="26" s="1"/>
  <c r="C1566" i="26" a="1"/>
  <c r="C1566" i="26" s="1"/>
  <c r="P1565" i="26"/>
  <c r="E1565" i="26" a="1"/>
  <c r="E1565" i="26" s="1"/>
  <c r="C1565" i="26" a="1"/>
  <c r="C1565" i="26" s="1"/>
  <c r="P1564" i="26"/>
  <c r="E1564" i="26" a="1"/>
  <c r="E1564" i="26" s="1"/>
  <c r="C1564" i="26" a="1"/>
  <c r="C1564" i="26" s="1"/>
  <c r="P1563" i="26"/>
  <c r="E1563" i="26" a="1"/>
  <c r="E1563" i="26" s="1"/>
  <c r="C1563" i="26" a="1"/>
  <c r="C1563" i="26" s="1"/>
  <c r="P1562" i="26"/>
  <c r="E1562" i="26" a="1"/>
  <c r="E1562" i="26" s="1"/>
  <c r="C1562" i="26" a="1"/>
  <c r="C1562" i="26" s="1"/>
  <c r="P1561" i="26"/>
  <c r="E1561" i="26" a="1"/>
  <c r="E1561" i="26" s="1"/>
  <c r="C1561" i="26" a="1"/>
  <c r="C1561" i="26" s="1"/>
  <c r="P1560" i="26"/>
  <c r="E1560" i="26" a="1"/>
  <c r="E1560" i="26" s="1"/>
  <c r="C1560" i="26" a="1"/>
  <c r="C1560" i="26" s="1"/>
  <c r="P1559" i="26"/>
  <c r="E1559" i="26" a="1"/>
  <c r="E1559" i="26" s="1"/>
  <c r="C1559" i="26" a="1"/>
  <c r="C1559" i="26" s="1"/>
  <c r="P1558" i="26"/>
  <c r="E1558" i="26" a="1"/>
  <c r="E1558" i="26" s="1"/>
  <c r="C1558" i="26" a="1"/>
  <c r="C1558" i="26" s="1"/>
  <c r="P1557" i="26"/>
  <c r="E1557" i="26" a="1"/>
  <c r="E1557" i="26" s="1"/>
  <c r="C1557" i="26" a="1"/>
  <c r="C1557" i="26" s="1"/>
  <c r="P1556" i="26"/>
  <c r="E1556" i="26" a="1"/>
  <c r="E1556" i="26" s="1"/>
  <c r="C1556" i="26" a="1"/>
  <c r="C1556" i="26" s="1"/>
  <c r="P1555" i="26"/>
  <c r="E1555" i="26" a="1"/>
  <c r="E1555" i="26" s="1"/>
  <c r="C1555" i="26" a="1"/>
  <c r="C1555" i="26" s="1"/>
  <c r="P1554" i="26"/>
  <c r="E1554" i="26" a="1"/>
  <c r="E1554" i="26" s="1"/>
  <c r="C1554" i="26" a="1"/>
  <c r="C1554" i="26" s="1"/>
  <c r="P1553" i="26"/>
  <c r="E1553" i="26" a="1"/>
  <c r="E1553" i="26" s="1"/>
  <c r="C1553" i="26" a="1"/>
  <c r="C1553" i="26" s="1"/>
  <c r="P1552" i="26"/>
  <c r="E1552" i="26" a="1"/>
  <c r="E1552" i="26" s="1"/>
  <c r="C1552" i="26" a="1"/>
  <c r="C1552" i="26" s="1"/>
  <c r="P1551" i="26"/>
  <c r="E1551" i="26" a="1"/>
  <c r="E1551" i="26" s="1"/>
  <c r="C1551" i="26" a="1"/>
  <c r="C1551" i="26" s="1"/>
  <c r="P1550" i="26"/>
  <c r="E1550" i="26" a="1"/>
  <c r="E1550" i="26" s="1"/>
  <c r="C1550" i="26" a="1"/>
  <c r="C1550" i="26" s="1"/>
  <c r="P1549" i="26"/>
  <c r="E1549" i="26" a="1"/>
  <c r="E1549" i="26" s="1"/>
  <c r="C1549" i="26" a="1"/>
  <c r="C1549" i="26" s="1"/>
  <c r="P1548" i="26"/>
  <c r="E1548" i="26" a="1"/>
  <c r="E1548" i="26" s="1"/>
  <c r="C1548" i="26" a="1"/>
  <c r="C1548" i="26" s="1"/>
  <c r="P1547" i="26"/>
  <c r="E1547" i="26" a="1"/>
  <c r="E1547" i="26" s="1"/>
  <c r="C1547" i="26" a="1"/>
  <c r="C1547" i="26" s="1"/>
  <c r="P1546" i="26"/>
  <c r="E1546" i="26" a="1"/>
  <c r="E1546" i="26" s="1"/>
  <c r="C1546" i="26" a="1"/>
  <c r="C1546" i="26" s="1"/>
  <c r="P1545" i="26"/>
  <c r="E1545" i="26" a="1"/>
  <c r="E1545" i="26" s="1"/>
  <c r="C1545" i="26" a="1"/>
  <c r="C1545" i="26" s="1"/>
  <c r="P1544" i="26"/>
  <c r="E1544" i="26" a="1"/>
  <c r="E1544" i="26" s="1"/>
  <c r="C1544" i="26" a="1"/>
  <c r="C1544" i="26" s="1"/>
  <c r="P1543" i="26"/>
  <c r="E1543" i="26" a="1"/>
  <c r="E1543" i="26" s="1"/>
  <c r="C1543" i="26" a="1"/>
  <c r="C1543" i="26" s="1"/>
  <c r="P1542" i="26"/>
  <c r="E1542" i="26" a="1"/>
  <c r="E1542" i="26" s="1"/>
  <c r="C1542" i="26" a="1"/>
  <c r="C1542" i="26" s="1"/>
  <c r="P1541" i="26"/>
  <c r="E1541" i="26" a="1"/>
  <c r="E1541" i="26" s="1"/>
  <c r="C1541" i="26" a="1"/>
  <c r="C1541" i="26" s="1"/>
  <c r="P1540" i="26"/>
  <c r="E1540" i="26" a="1"/>
  <c r="E1540" i="26" s="1"/>
  <c r="C1540" i="26" a="1"/>
  <c r="C1540" i="26" s="1"/>
  <c r="P1539" i="26"/>
  <c r="E1539" i="26" a="1"/>
  <c r="E1539" i="26" s="1"/>
  <c r="C1539" i="26" a="1"/>
  <c r="C1539" i="26" s="1"/>
  <c r="P1538" i="26"/>
  <c r="E1538" i="26" a="1"/>
  <c r="E1538" i="26" s="1"/>
  <c r="C1538" i="26" a="1"/>
  <c r="C1538" i="26" s="1"/>
  <c r="P1537" i="26"/>
  <c r="E1537" i="26" a="1"/>
  <c r="E1537" i="26" s="1"/>
  <c r="C1537" i="26" a="1"/>
  <c r="C1537" i="26" s="1"/>
  <c r="P1536" i="26"/>
  <c r="E1536" i="26" a="1"/>
  <c r="E1536" i="26" s="1"/>
  <c r="C1536" i="26" a="1"/>
  <c r="C1536" i="26" s="1"/>
  <c r="P1535" i="26"/>
  <c r="E1535" i="26" a="1"/>
  <c r="E1535" i="26" s="1"/>
  <c r="C1535" i="26" a="1"/>
  <c r="C1535" i="26" s="1"/>
  <c r="P1534" i="26"/>
  <c r="E1534" i="26" a="1"/>
  <c r="E1534" i="26" s="1"/>
  <c r="C1534" i="26" a="1"/>
  <c r="C1534" i="26" s="1"/>
  <c r="P1533" i="26"/>
  <c r="E1533" i="26" a="1"/>
  <c r="E1533" i="26" s="1"/>
  <c r="C1533" i="26" a="1"/>
  <c r="C1533" i="26" s="1"/>
  <c r="P1532" i="26"/>
  <c r="E1532" i="26" a="1"/>
  <c r="E1532" i="26" s="1"/>
  <c r="C1532" i="26" a="1"/>
  <c r="C1532" i="26" s="1"/>
  <c r="P1531" i="26"/>
  <c r="E1531" i="26" a="1"/>
  <c r="E1531" i="26" s="1"/>
  <c r="C1531" i="26" a="1"/>
  <c r="C1531" i="26" s="1"/>
  <c r="P1530" i="26"/>
  <c r="E1530" i="26" a="1"/>
  <c r="E1530" i="26" s="1"/>
  <c r="C1530" i="26" a="1"/>
  <c r="C1530" i="26" s="1"/>
  <c r="P1529" i="26"/>
  <c r="E1529" i="26" a="1"/>
  <c r="E1529" i="26" s="1"/>
  <c r="C1529" i="26" a="1"/>
  <c r="C1529" i="26" s="1"/>
  <c r="P1528" i="26"/>
  <c r="E1528" i="26" a="1"/>
  <c r="E1528" i="26" s="1"/>
  <c r="C1528" i="26" a="1"/>
  <c r="C1528" i="26" s="1"/>
  <c r="P1527" i="26"/>
  <c r="E1527" i="26" a="1"/>
  <c r="E1527" i="26" s="1"/>
  <c r="C1527" i="26" a="1"/>
  <c r="C1527" i="26" s="1"/>
  <c r="P1526" i="26"/>
  <c r="E1526" i="26" a="1"/>
  <c r="E1526" i="26" s="1"/>
  <c r="C1526" i="26" a="1"/>
  <c r="C1526" i="26" s="1"/>
  <c r="P1525" i="26"/>
  <c r="E1525" i="26" a="1"/>
  <c r="E1525" i="26" s="1"/>
  <c r="C1525" i="26" a="1"/>
  <c r="C1525" i="26" s="1"/>
  <c r="P1524" i="26"/>
  <c r="E1524" i="26" a="1"/>
  <c r="E1524" i="26" s="1"/>
  <c r="C1524" i="26" a="1"/>
  <c r="C1524" i="26" s="1"/>
  <c r="P1523" i="26"/>
  <c r="E1523" i="26" a="1"/>
  <c r="E1523" i="26" s="1"/>
  <c r="C1523" i="26" a="1"/>
  <c r="C1523" i="26" s="1"/>
  <c r="P1522" i="26"/>
  <c r="E1522" i="26" a="1"/>
  <c r="E1522" i="26" s="1"/>
  <c r="C1522" i="26" a="1"/>
  <c r="C1522" i="26" s="1"/>
  <c r="P1521" i="26"/>
  <c r="E1521" i="26" a="1"/>
  <c r="E1521" i="26" s="1"/>
  <c r="C1521" i="26" a="1"/>
  <c r="C1521" i="26" s="1"/>
  <c r="P1520" i="26"/>
  <c r="E1520" i="26" a="1"/>
  <c r="E1520" i="26" s="1"/>
  <c r="C1520" i="26" a="1"/>
  <c r="C1520" i="26" s="1"/>
  <c r="P1519" i="26"/>
  <c r="E1519" i="26" a="1"/>
  <c r="E1519" i="26" s="1"/>
  <c r="C1519" i="26" a="1"/>
  <c r="C1519" i="26" s="1"/>
  <c r="P1518" i="26"/>
  <c r="E1518" i="26" a="1"/>
  <c r="E1518" i="26" s="1"/>
  <c r="C1518" i="26" a="1"/>
  <c r="C1518" i="26" s="1"/>
  <c r="P1517" i="26"/>
  <c r="E1517" i="26" a="1"/>
  <c r="E1517" i="26" s="1"/>
  <c r="C1517" i="26" a="1"/>
  <c r="C1517" i="26" s="1"/>
  <c r="P1516" i="26"/>
  <c r="E1516" i="26" a="1"/>
  <c r="E1516" i="26" s="1"/>
  <c r="C1516" i="26" a="1"/>
  <c r="C1516" i="26" s="1"/>
  <c r="P1515" i="26"/>
  <c r="E1515" i="26" a="1"/>
  <c r="E1515" i="26" s="1"/>
  <c r="C1515" i="26" a="1"/>
  <c r="C1515" i="26" s="1"/>
  <c r="P1514" i="26"/>
  <c r="E1514" i="26" a="1"/>
  <c r="E1514" i="26" s="1"/>
  <c r="C1514" i="26" a="1"/>
  <c r="C1514" i="26" s="1"/>
  <c r="P1513" i="26"/>
  <c r="E1513" i="26" a="1"/>
  <c r="E1513" i="26" s="1"/>
  <c r="C1513" i="26" a="1"/>
  <c r="C1513" i="26" s="1"/>
  <c r="P1512" i="26"/>
  <c r="E1512" i="26" a="1"/>
  <c r="E1512" i="26" s="1"/>
  <c r="C1512" i="26" a="1"/>
  <c r="C1512" i="26" s="1"/>
  <c r="P1511" i="26"/>
  <c r="E1511" i="26" a="1"/>
  <c r="E1511" i="26" s="1"/>
  <c r="C1511" i="26" a="1"/>
  <c r="C1511" i="26" s="1"/>
  <c r="P1510" i="26"/>
  <c r="E1510" i="26" a="1"/>
  <c r="E1510" i="26" s="1"/>
  <c r="C1510" i="26" a="1"/>
  <c r="C1510" i="26" s="1"/>
  <c r="P1509" i="26"/>
  <c r="E1509" i="26" a="1"/>
  <c r="E1509" i="26" s="1"/>
  <c r="C1509" i="26" a="1"/>
  <c r="C1509" i="26" s="1"/>
  <c r="P1508" i="26"/>
  <c r="E1508" i="26" a="1"/>
  <c r="E1508" i="26" s="1"/>
  <c r="C1508" i="26" a="1"/>
  <c r="C1508" i="26" s="1"/>
  <c r="P1507" i="26"/>
  <c r="E1507" i="26" a="1"/>
  <c r="E1507" i="26" s="1"/>
  <c r="C1507" i="26" a="1"/>
  <c r="C1507" i="26" s="1"/>
  <c r="P1506" i="26"/>
  <c r="E1506" i="26" a="1"/>
  <c r="E1506" i="26" s="1"/>
  <c r="C1506" i="26" a="1"/>
  <c r="C1506" i="26" s="1"/>
  <c r="P1505" i="26"/>
  <c r="E1505" i="26" a="1"/>
  <c r="E1505" i="26" s="1"/>
  <c r="C1505" i="26" a="1"/>
  <c r="C1505" i="26" s="1"/>
  <c r="P1504" i="26"/>
  <c r="E1504" i="26" a="1"/>
  <c r="E1504" i="26" s="1"/>
  <c r="C1504" i="26" a="1"/>
  <c r="C1504" i="26" s="1"/>
  <c r="P1503" i="26"/>
  <c r="E1503" i="26" a="1"/>
  <c r="E1503" i="26" s="1"/>
  <c r="C1503" i="26" a="1"/>
  <c r="C1503" i="26" s="1"/>
  <c r="P1502" i="26"/>
  <c r="E1502" i="26" a="1"/>
  <c r="E1502" i="26" s="1"/>
  <c r="C1502" i="26" a="1"/>
  <c r="C1502" i="26" s="1"/>
  <c r="P1501" i="26"/>
  <c r="E1501" i="26" a="1"/>
  <c r="E1501" i="26" s="1"/>
  <c r="C1501" i="26" a="1"/>
  <c r="C1501" i="26" s="1"/>
  <c r="P1500" i="26"/>
  <c r="E1500" i="26" a="1"/>
  <c r="E1500" i="26" s="1"/>
  <c r="C1500" i="26" a="1"/>
  <c r="C1500" i="26" s="1"/>
  <c r="P1499" i="26"/>
  <c r="E1499" i="26" a="1"/>
  <c r="E1499" i="26" s="1"/>
  <c r="C1499" i="26" a="1"/>
  <c r="C1499" i="26" s="1"/>
  <c r="P1498" i="26"/>
  <c r="E1498" i="26" a="1"/>
  <c r="E1498" i="26" s="1"/>
  <c r="C1498" i="26" a="1"/>
  <c r="C1498" i="26" s="1"/>
  <c r="P1497" i="26"/>
  <c r="E1497" i="26" a="1"/>
  <c r="E1497" i="26" s="1"/>
  <c r="C1497" i="26" a="1"/>
  <c r="C1497" i="26" s="1"/>
  <c r="P1496" i="26"/>
  <c r="E1496" i="26" a="1"/>
  <c r="E1496" i="26" s="1"/>
  <c r="C1496" i="26" a="1"/>
  <c r="C1496" i="26" s="1"/>
  <c r="P1495" i="26"/>
  <c r="E1495" i="26" a="1"/>
  <c r="E1495" i="26" s="1"/>
  <c r="C1495" i="26" a="1"/>
  <c r="C1495" i="26" s="1"/>
  <c r="P1494" i="26"/>
  <c r="E1494" i="26" a="1"/>
  <c r="E1494" i="26" s="1"/>
  <c r="C1494" i="26" a="1"/>
  <c r="C1494" i="26" s="1"/>
  <c r="P1493" i="26"/>
  <c r="E1493" i="26" a="1"/>
  <c r="E1493" i="26" s="1"/>
  <c r="C1493" i="26" a="1"/>
  <c r="C1493" i="26" s="1"/>
  <c r="P1492" i="26"/>
  <c r="E1492" i="26" a="1"/>
  <c r="E1492" i="26" s="1"/>
  <c r="C1492" i="26" a="1"/>
  <c r="C1492" i="26" s="1"/>
  <c r="P1491" i="26"/>
  <c r="E1491" i="26" a="1"/>
  <c r="E1491" i="26" s="1"/>
  <c r="C1491" i="26" a="1"/>
  <c r="C1491" i="26" s="1"/>
  <c r="P1490" i="26"/>
  <c r="E1490" i="26" a="1"/>
  <c r="E1490" i="26" s="1"/>
  <c r="C1490" i="26" a="1"/>
  <c r="C1490" i="26" s="1"/>
  <c r="P1489" i="26"/>
  <c r="E1489" i="26" a="1"/>
  <c r="E1489" i="26" s="1"/>
  <c r="C1489" i="26" a="1"/>
  <c r="C1489" i="26" s="1"/>
  <c r="P1488" i="26"/>
  <c r="E1488" i="26" a="1"/>
  <c r="E1488" i="26" s="1"/>
  <c r="C1488" i="26" a="1"/>
  <c r="C1488" i="26" s="1"/>
  <c r="P1487" i="26"/>
  <c r="E1487" i="26" a="1"/>
  <c r="E1487" i="26" s="1"/>
  <c r="C1487" i="26" a="1"/>
  <c r="C1487" i="26" s="1"/>
  <c r="P1486" i="26"/>
  <c r="E1486" i="26" a="1"/>
  <c r="E1486" i="26" s="1"/>
  <c r="C1486" i="26" a="1"/>
  <c r="C1486" i="26" s="1"/>
  <c r="P1485" i="26"/>
  <c r="E1485" i="26" a="1"/>
  <c r="E1485" i="26" s="1"/>
  <c r="C1485" i="26" a="1"/>
  <c r="C1485" i="26" s="1"/>
  <c r="P1484" i="26"/>
  <c r="E1484" i="26" a="1"/>
  <c r="E1484" i="26" s="1"/>
  <c r="C1484" i="26" a="1"/>
  <c r="C1484" i="26" s="1"/>
  <c r="P1483" i="26"/>
  <c r="E1483" i="26" a="1"/>
  <c r="E1483" i="26" s="1"/>
  <c r="C1483" i="26" a="1"/>
  <c r="C1483" i="26" s="1"/>
  <c r="P1482" i="26"/>
  <c r="E1482" i="26" a="1"/>
  <c r="E1482" i="26" s="1"/>
  <c r="C1482" i="26" a="1"/>
  <c r="C1482" i="26" s="1"/>
  <c r="P1481" i="26"/>
  <c r="E1481" i="26" a="1"/>
  <c r="E1481" i="26" s="1"/>
  <c r="C1481" i="26" a="1"/>
  <c r="C1481" i="26" s="1"/>
  <c r="P1480" i="26"/>
  <c r="E1480" i="26" a="1"/>
  <c r="E1480" i="26" s="1"/>
  <c r="C1480" i="26" a="1"/>
  <c r="C1480" i="26" s="1"/>
  <c r="P1479" i="26"/>
  <c r="E1479" i="26" a="1"/>
  <c r="E1479" i="26" s="1"/>
  <c r="C1479" i="26" a="1"/>
  <c r="C1479" i="26" s="1"/>
  <c r="P1478" i="26"/>
  <c r="E1478" i="26" a="1"/>
  <c r="E1478" i="26" s="1"/>
  <c r="C1478" i="26" a="1"/>
  <c r="C1478" i="26" s="1"/>
  <c r="P1477" i="26"/>
  <c r="E1477" i="26" a="1"/>
  <c r="E1477" i="26" s="1"/>
  <c r="C1477" i="26" a="1"/>
  <c r="C1477" i="26" s="1"/>
  <c r="P1476" i="26"/>
  <c r="E1476" i="26" a="1"/>
  <c r="E1476" i="26" s="1"/>
  <c r="C1476" i="26" a="1"/>
  <c r="C1476" i="26" s="1"/>
  <c r="P1475" i="26"/>
  <c r="E1475" i="26" a="1"/>
  <c r="E1475" i="26" s="1"/>
  <c r="C1475" i="26" a="1"/>
  <c r="C1475" i="26" s="1"/>
  <c r="P1474" i="26"/>
  <c r="E1474" i="26" a="1"/>
  <c r="E1474" i="26" s="1"/>
  <c r="C1474" i="26" a="1"/>
  <c r="C1474" i="26" s="1"/>
  <c r="P1473" i="26"/>
  <c r="E1473" i="26" a="1"/>
  <c r="E1473" i="26" s="1"/>
  <c r="C1473" i="26" a="1"/>
  <c r="C1473" i="26" s="1"/>
  <c r="P1472" i="26"/>
  <c r="E1472" i="26" a="1"/>
  <c r="E1472" i="26" s="1"/>
  <c r="C1472" i="26" a="1"/>
  <c r="C1472" i="26" s="1"/>
  <c r="P1471" i="26"/>
  <c r="E1471" i="26" a="1"/>
  <c r="E1471" i="26" s="1"/>
  <c r="C1471" i="26" a="1"/>
  <c r="C1471" i="26" s="1"/>
  <c r="P1470" i="26"/>
  <c r="E1470" i="26" a="1"/>
  <c r="E1470" i="26" s="1"/>
  <c r="C1470" i="26" a="1"/>
  <c r="C1470" i="26" s="1"/>
  <c r="P1469" i="26"/>
  <c r="E1469" i="26" a="1"/>
  <c r="E1469" i="26" s="1"/>
  <c r="C1469" i="26" a="1"/>
  <c r="C1469" i="26" s="1"/>
  <c r="P1468" i="26"/>
  <c r="E1468" i="26" a="1"/>
  <c r="E1468" i="26" s="1"/>
  <c r="C1468" i="26" a="1"/>
  <c r="C1468" i="26" s="1"/>
  <c r="P1467" i="26"/>
  <c r="E1467" i="26" a="1"/>
  <c r="E1467" i="26" s="1"/>
  <c r="C1467" i="26" a="1"/>
  <c r="C1467" i="26" s="1"/>
  <c r="P1466" i="26"/>
  <c r="E1466" i="26" a="1"/>
  <c r="E1466" i="26" s="1"/>
  <c r="C1466" i="26" a="1"/>
  <c r="C1466" i="26" s="1"/>
  <c r="P1465" i="26"/>
  <c r="E1465" i="26" a="1"/>
  <c r="E1465" i="26" s="1"/>
  <c r="C1465" i="26" a="1"/>
  <c r="C1465" i="26" s="1"/>
  <c r="P1464" i="26"/>
  <c r="E1464" i="26" a="1"/>
  <c r="E1464" i="26" s="1"/>
  <c r="C1464" i="26" a="1"/>
  <c r="C1464" i="26" s="1"/>
  <c r="P1463" i="26"/>
  <c r="E1463" i="26" a="1"/>
  <c r="E1463" i="26" s="1"/>
  <c r="C1463" i="26" a="1"/>
  <c r="C1463" i="26" s="1"/>
  <c r="P1462" i="26"/>
  <c r="E1462" i="26" a="1"/>
  <c r="E1462" i="26" s="1"/>
  <c r="C1462" i="26" a="1"/>
  <c r="C1462" i="26" s="1"/>
  <c r="P1461" i="26"/>
  <c r="E1461" i="26" a="1"/>
  <c r="E1461" i="26" s="1"/>
  <c r="C1461" i="26" a="1"/>
  <c r="C1461" i="26" s="1"/>
  <c r="P1460" i="26"/>
  <c r="E1460" i="26" a="1"/>
  <c r="E1460" i="26" s="1"/>
  <c r="C1460" i="26" a="1"/>
  <c r="C1460" i="26" s="1"/>
  <c r="P1459" i="26"/>
  <c r="E1459" i="26" a="1"/>
  <c r="E1459" i="26" s="1"/>
  <c r="C1459" i="26" a="1"/>
  <c r="C1459" i="26" s="1"/>
  <c r="P1458" i="26"/>
  <c r="E1458" i="26" a="1"/>
  <c r="E1458" i="26" s="1"/>
  <c r="C1458" i="26" a="1"/>
  <c r="C1458" i="26" s="1"/>
  <c r="P1457" i="26"/>
  <c r="E1457" i="26" a="1"/>
  <c r="E1457" i="26" s="1"/>
  <c r="C1457" i="26" a="1"/>
  <c r="C1457" i="26" s="1"/>
  <c r="P1456" i="26"/>
  <c r="E1456" i="26" a="1"/>
  <c r="E1456" i="26" s="1"/>
  <c r="C1456" i="26" a="1"/>
  <c r="C1456" i="26" s="1"/>
  <c r="P1455" i="26"/>
  <c r="E1455" i="26" a="1"/>
  <c r="E1455" i="26" s="1"/>
  <c r="C1455" i="26" a="1"/>
  <c r="C1455" i="26" s="1"/>
  <c r="P1454" i="26"/>
  <c r="E1454" i="26" a="1"/>
  <c r="E1454" i="26" s="1"/>
  <c r="C1454" i="26" a="1"/>
  <c r="C1454" i="26" s="1"/>
  <c r="P1453" i="26"/>
  <c r="E1453" i="26" a="1"/>
  <c r="E1453" i="26" s="1"/>
  <c r="C1453" i="26" a="1"/>
  <c r="C1453" i="26" s="1"/>
  <c r="P1452" i="26"/>
  <c r="E1452" i="26" a="1"/>
  <c r="E1452" i="26" s="1"/>
  <c r="C1452" i="26" a="1"/>
  <c r="C1452" i="26" s="1"/>
  <c r="P1451" i="26"/>
  <c r="E1451" i="26" a="1"/>
  <c r="E1451" i="26" s="1"/>
  <c r="C1451" i="26" a="1"/>
  <c r="C1451" i="26" s="1"/>
  <c r="P1450" i="26"/>
  <c r="E1450" i="26" a="1"/>
  <c r="E1450" i="26" s="1"/>
  <c r="C1450" i="26" a="1"/>
  <c r="C1450" i="26" s="1"/>
  <c r="P1449" i="26"/>
  <c r="E1449" i="26" a="1"/>
  <c r="E1449" i="26" s="1"/>
  <c r="C1449" i="26" a="1"/>
  <c r="C1449" i="26" s="1"/>
  <c r="P1448" i="26"/>
  <c r="E1448" i="26" a="1"/>
  <c r="E1448" i="26" s="1"/>
  <c r="C1448" i="26" a="1"/>
  <c r="C1448" i="26" s="1"/>
  <c r="P1447" i="26"/>
  <c r="E1447" i="26" a="1"/>
  <c r="E1447" i="26" s="1"/>
  <c r="C1447" i="26" a="1"/>
  <c r="C1447" i="26" s="1"/>
  <c r="P1446" i="26"/>
  <c r="E1446" i="26" a="1"/>
  <c r="E1446" i="26" s="1"/>
  <c r="C1446" i="26" a="1"/>
  <c r="C1446" i="26" s="1"/>
  <c r="P1445" i="26"/>
  <c r="E1445" i="26" a="1"/>
  <c r="E1445" i="26" s="1"/>
  <c r="C1445" i="26" a="1"/>
  <c r="C1445" i="26" s="1"/>
  <c r="P1444" i="26"/>
  <c r="E1444" i="26" a="1"/>
  <c r="E1444" i="26" s="1"/>
  <c r="C1444" i="26" a="1"/>
  <c r="C1444" i="26" s="1"/>
  <c r="P1443" i="26"/>
  <c r="E1443" i="26" a="1"/>
  <c r="E1443" i="26" s="1"/>
  <c r="C1443" i="26" a="1"/>
  <c r="C1443" i="26" s="1"/>
  <c r="P1442" i="26"/>
  <c r="E1442" i="26" a="1"/>
  <c r="E1442" i="26" s="1"/>
  <c r="C1442" i="26" a="1"/>
  <c r="C1442" i="26" s="1"/>
  <c r="P1441" i="26"/>
  <c r="E1441" i="26" a="1"/>
  <c r="E1441" i="26" s="1"/>
  <c r="C1441" i="26" a="1"/>
  <c r="C1441" i="26" s="1"/>
  <c r="P1440" i="26"/>
  <c r="E1440" i="26" a="1"/>
  <c r="E1440" i="26" s="1"/>
  <c r="C1440" i="26" a="1"/>
  <c r="C1440" i="26" s="1"/>
  <c r="P1439" i="26"/>
  <c r="E1439" i="26" a="1"/>
  <c r="E1439" i="26" s="1"/>
  <c r="C1439" i="26" a="1"/>
  <c r="C1439" i="26" s="1"/>
  <c r="P1438" i="26"/>
  <c r="E1438" i="26" a="1"/>
  <c r="E1438" i="26" s="1"/>
  <c r="C1438" i="26" a="1"/>
  <c r="C1438" i="26" s="1"/>
  <c r="P1437" i="26"/>
  <c r="E1437" i="26" a="1"/>
  <c r="E1437" i="26" s="1"/>
  <c r="C1437" i="26" a="1"/>
  <c r="C1437" i="26" s="1"/>
  <c r="P1436" i="26"/>
  <c r="E1436" i="26" a="1"/>
  <c r="E1436" i="26" s="1"/>
  <c r="C1436" i="26" a="1"/>
  <c r="C1436" i="26" s="1"/>
  <c r="P1435" i="26"/>
  <c r="E1435" i="26" a="1"/>
  <c r="E1435" i="26" s="1"/>
  <c r="C1435" i="26" a="1"/>
  <c r="C1435" i="26" s="1"/>
  <c r="P1434" i="26"/>
  <c r="E1434" i="26" a="1"/>
  <c r="E1434" i="26" s="1"/>
  <c r="C1434" i="26" a="1"/>
  <c r="C1434" i="26" s="1"/>
  <c r="P1433" i="26"/>
  <c r="E1433" i="26" a="1"/>
  <c r="E1433" i="26" s="1"/>
  <c r="C1433" i="26" a="1"/>
  <c r="C1433" i="26" s="1"/>
  <c r="P1432" i="26"/>
  <c r="E1432" i="26" a="1"/>
  <c r="E1432" i="26" s="1"/>
  <c r="C1432" i="26" a="1"/>
  <c r="C1432" i="26" s="1"/>
  <c r="P1431" i="26"/>
  <c r="E1431" i="26" a="1"/>
  <c r="E1431" i="26" s="1"/>
  <c r="C1431" i="26" a="1"/>
  <c r="C1431" i="26" s="1"/>
  <c r="P1430" i="26"/>
  <c r="E1430" i="26" a="1"/>
  <c r="E1430" i="26" s="1"/>
  <c r="C1430" i="26" a="1"/>
  <c r="C1430" i="26" s="1"/>
  <c r="P1429" i="26"/>
  <c r="E1429" i="26" a="1"/>
  <c r="E1429" i="26" s="1"/>
  <c r="C1429" i="26" a="1"/>
  <c r="C1429" i="26" s="1"/>
  <c r="P1428" i="26"/>
  <c r="E1428" i="26" a="1"/>
  <c r="E1428" i="26" s="1"/>
  <c r="C1428" i="26" a="1"/>
  <c r="C1428" i="26" s="1"/>
  <c r="P1427" i="26"/>
  <c r="E1427" i="26" a="1"/>
  <c r="E1427" i="26" s="1"/>
  <c r="C1427" i="26" a="1"/>
  <c r="C1427" i="26" s="1"/>
  <c r="P1426" i="26"/>
  <c r="E1426" i="26" a="1"/>
  <c r="E1426" i="26" s="1"/>
  <c r="C1426" i="26" a="1"/>
  <c r="C1426" i="26" s="1"/>
  <c r="P1425" i="26"/>
  <c r="E1425" i="26" a="1"/>
  <c r="E1425" i="26" s="1"/>
  <c r="C1425" i="26" a="1"/>
  <c r="C1425" i="26" s="1"/>
  <c r="P1424" i="26"/>
  <c r="E1424" i="26" a="1"/>
  <c r="E1424" i="26" s="1"/>
  <c r="C1424" i="26" a="1"/>
  <c r="C1424" i="26" s="1"/>
  <c r="P1423" i="26"/>
  <c r="E1423" i="26" a="1"/>
  <c r="E1423" i="26" s="1"/>
  <c r="C1423" i="26" a="1"/>
  <c r="C1423" i="26" s="1"/>
  <c r="P1422" i="26"/>
  <c r="E1422" i="26" a="1"/>
  <c r="E1422" i="26" s="1"/>
  <c r="C1422" i="26" a="1"/>
  <c r="C1422" i="26" s="1"/>
  <c r="P1421" i="26"/>
  <c r="E1421" i="26" a="1"/>
  <c r="E1421" i="26" s="1"/>
  <c r="C1421" i="26" a="1"/>
  <c r="C1421" i="26" s="1"/>
  <c r="P1420" i="26"/>
  <c r="E1420" i="26" a="1"/>
  <c r="E1420" i="26" s="1"/>
  <c r="C1420" i="26" a="1"/>
  <c r="C1420" i="26" s="1"/>
  <c r="P1419" i="26"/>
  <c r="E1419" i="26" a="1"/>
  <c r="E1419" i="26" s="1"/>
  <c r="C1419" i="26" a="1"/>
  <c r="C1419" i="26" s="1"/>
  <c r="P1418" i="26"/>
  <c r="E1418" i="26" a="1"/>
  <c r="E1418" i="26" s="1"/>
  <c r="C1418" i="26" a="1"/>
  <c r="C1418" i="26" s="1"/>
  <c r="P1417" i="26"/>
  <c r="E1417" i="26" a="1"/>
  <c r="E1417" i="26" s="1"/>
  <c r="C1417" i="26" a="1"/>
  <c r="C1417" i="26" s="1"/>
  <c r="P1416" i="26"/>
  <c r="E1416" i="26" a="1"/>
  <c r="E1416" i="26" s="1"/>
  <c r="C1416" i="26" a="1"/>
  <c r="C1416" i="26" s="1"/>
  <c r="P1415" i="26"/>
  <c r="E1415" i="26" a="1"/>
  <c r="E1415" i="26" s="1"/>
  <c r="C1415" i="26" a="1"/>
  <c r="C1415" i="26" s="1"/>
  <c r="P1414" i="26"/>
  <c r="E1414" i="26" a="1"/>
  <c r="E1414" i="26" s="1"/>
  <c r="C1414" i="26" a="1"/>
  <c r="C1414" i="26" s="1"/>
  <c r="P1413" i="26"/>
  <c r="E1413" i="26" a="1"/>
  <c r="E1413" i="26" s="1"/>
  <c r="C1413" i="26" a="1"/>
  <c r="C1413" i="26" s="1"/>
  <c r="P1412" i="26"/>
  <c r="E1412" i="26" a="1"/>
  <c r="E1412" i="26" s="1"/>
  <c r="C1412" i="26" a="1"/>
  <c r="C1412" i="26" s="1"/>
  <c r="P1411" i="26"/>
  <c r="E1411" i="26" a="1"/>
  <c r="E1411" i="26" s="1"/>
  <c r="C1411" i="26" a="1"/>
  <c r="C1411" i="26" s="1"/>
  <c r="P1410" i="26"/>
  <c r="E1410" i="26" a="1"/>
  <c r="E1410" i="26" s="1"/>
  <c r="C1410" i="26" a="1"/>
  <c r="C1410" i="26" s="1"/>
  <c r="P1409" i="26"/>
  <c r="E1409" i="26" a="1"/>
  <c r="E1409" i="26" s="1"/>
  <c r="C1409" i="26" a="1"/>
  <c r="C1409" i="26" s="1"/>
  <c r="P1408" i="26"/>
  <c r="E1408" i="26" a="1"/>
  <c r="E1408" i="26" s="1"/>
  <c r="C1408" i="26" a="1"/>
  <c r="C1408" i="26" s="1"/>
  <c r="P1407" i="26"/>
  <c r="E1407" i="26" a="1"/>
  <c r="E1407" i="26" s="1"/>
  <c r="C1407" i="26" a="1"/>
  <c r="C1407" i="26" s="1"/>
  <c r="P1406" i="26"/>
  <c r="E1406" i="26" a="1"/>
  <c r="E1406" i="26" s="1"/>
  <c r="C1406" i="26" a="1"/>
  <c r="C1406" i="26" s="1"/>
  <c r="P1405" i="26"/>
  <c r="E1405" i="26" a="1"/>
  <c r="E1405" i="26" s="1"/>
  <c r="C1405" i="26" a="1"/>
  <c r="C1405" i="26" s="1"/>
  <c r="P1404" i="26"/>
  <c r="E1404" i="26" a="1"/>
  <c r="E1404" i="26" s="1"/>
  <c r="C1404" i="26" a="1"/>
  <c r="C1404" i="26" s="1"/>
  <c r="P1403" i="26"/>
  <c r="E1403" i="26" a="1"/>
  <c r="E1403" i="26" s="1"/>
  <c r="C1403" i="26" a="1"/>
  <c r="C1403" i="26" s="1"/>
  <c r="P1402" i="26"/>
  <c r="E1402" i="26" a="1"/>
  <c r="E1402" i="26" s="1"/>
  <c r="C1402" i="26" a="1"/>
  <c r="C1402" i="26" s="1"/>
  <c r="P1401" i="26"/>
  <c r="E1401" i="26" a="1"/>
  <c r="E1401" i="26" s="1"/>
  <c r="C1401" i="26" a="1"/>
  <c r="C1401" i="26" s="1"/>
  <c r="P1400" i="26"/>
  <c r="E1400" i="26" a="1"/>
  <c r="E1400" i="26" s="1"/>
  <c r="C1400" i="26" a="1"/>
  <c r="C1400" i="26" s="1"/>
  <c r="P1399" i="26"/>
  <c r="E1399" i="26" a="1"/>
  <c r="E1399" i="26" s="1"/>
  <c r="C1399" i="26" a="1"/>
  <c r="C1399" i="26" s="1"/>
  <c r="P1398" i="26"/>
  <c r="E1398" i="26" a="1"/>
  <c r="E1398" i="26" s="1"/>
  <c r="C1398" i="26" a="1"/>
  <c r="C1398" i="26" s="1"/>
  <c r="P1397" i="26"/>
  <c r="E1397" i="26" a="1"/>
  <c r="E1397" i="26" s="1"/>
  <c r="C1397" i="26" a="1"/>
  <c r="C1397" i="26" s="1"/>
  <c r="P1396" i="26"/>
  <c r="E1396" i="26" a="1"/>
  <c r="E1396" i="26" s="1"/>
  <c r="C1396" i="26" a="1"/>
  <c r="C1396" i="26" s="1"/>
  <c r="P1395" i="26"/>
  <c r="E1395" i="26" a="1"/>
  <c r="E1395" i="26" s="1"/>
  <c r="C1395" i="26" a="1"/>
  <c r="C1395" i="26" s="1"/>
  <c r="P1394" i="26"/>
  <c r="E1394" i="26" a="1"/>
  <c r="E1394" i="26" s="1"/>
  <c r="C1394" i="26" a="1"/>
  <c r="C1394" i="26" s="1"/>
  <c r="P1393" i="26"/>
  <c r="E1393" i="26" a="1"/>
  <c r="E1393" i="26" s="1"/>
  <c r="C1393" i="26" a="1"/>
  <c r="C1393" i="26" s="1"/>
  <c r="P1392" i="26"/>
  <c r="E1392" i="26" a="1"/>
  <c r="E1392" i="26" s="1"/>
  <c r="C1392" i="26" a="1"/>
  <c r="C1392" i="26" s="1"/>
  <c r="P1391" i="26"/>
  <c r="E1391" i="26" a="1"/>
  <c r="E1391" i="26" s="1"/>
  <c r="C1391" i="26" a="1"/>
  <c r="C1391" i="26" s="1"/>
  <c r="P1390" i="26"/>
  <c r="E1390" i="26" a="1"/>
  <c r="E1390" i="26" s="1"/>
  <c r="C1390" i="26" a="1"/>
  <c r="C1390" i="26" s="1"/>
  <c r="P1389" i="26"/>
  <c r="E1389" i="26" a="1"/>
  <c r="E1389" i="26" s="1"/>
  <c r="C1389" i="26" a="1"/>
  <c r="C1389" i="26" s="1"/>
  <c r="P1388" i="26"/>
  <c r="E1388" i="26" a="1"/>
  <c r="E1388" i="26" s="1"/>
  <c r="C1388" i="26" a="1"/>
  <c r="C1388" i="26" s="1"/>
  <c r="P1387" i="26"/>
  <c r="E1387" i="26" a="1"/>
  <c r="E1387" i="26" s="1"/>
  <c r="C1387" i="26" a="1"/>
  <c r="C1387" i="26" s="1"/>
  <c r="P1386" i="26"/>
  <c r="E1386" i="26" a="1"/>
  <c r="E1386" i="26" s="1"/>
  <c r="C1386" i="26" a="1"/>
  <c r="C1386" i="26" s="1"/>
  <c r="P1385" i="26"/>
  <c r="E1385" i="26" a="1"/>
  <c r="E1385" i="26" s="1"/>
  <c r="C1385" i="26" a="1"/>
  <c r="C1385" i="26" s="1"/>
  <c r="P1384" i="26"/>
  <c r="E1384" i="26" a="1"/>
  <c r="E1384" i="26" s="1"/>
  <c r="C1384" i="26" a="1"/>
  <c r="C1384" i="26" s="1"/>
  <c r="P1383" i="26"/>
  <c r="E1383" i="26" a="1"/>
  <c r="E1383" i="26" s="1"/>
  <c r="C1383" i="26" a="1"/>
  <c r="C1383" i="26" s="1"/>
  <c r="P1382" i="26"/>
  <c r="E1382" i="26" a="1"/>
  <c r="E1382" i="26" s="1"/>
  <c r="C1382" i="26" a="1"/>
  <c r="C1382" i="26" s="1"/>
  <c r="P1381" i="26"/>
  <c r="E1381" i="26" a="1"/>
  <c r="E1381" i="26" s="1"/>
  <c r="C1381" i="26" a="1"/>
  <c r="C1381" i="26" s="1"/>
  <c r="P1380" i="26"/>
  <c r="E1380" i="26" a="1"/>
  <c r="E1380" i="26" s="1"/>
  <c r="C1380" i="26" a="1"/>
  <c r="C1380" i="26" s="1"/>
  <c r="P1379" i="26"/>
  <c r="E1379" i="26" a="1"/>
  <c r="E1379" i="26" s="1"/>
  <c r="C1379" i="26" a="1"/>
  <c r="C1379" i="26" s="1"/>
  <c r="P1378" i="26"/>
  <c r="E1378" i="26" a="1"/>
  <c r="E1378" i="26" s="1"/>
  <c r="C1378" i="26" a="1"/>
  <c r="C1378" i="26" s="1"/>
  <c r="P1377" i="26"/>
  <c r="E1377" i="26" a="1"/>
  <c r="E1377" i="26" s="1"/>
  <c r="C1377" i="26" a="1"/>
  <c r="C1377" i="26" s="1"/>
  <c r="P1376" i="26"/>
  <c r="E1376" i="26" a="1"/>
  <c r="E1376" i="26" s="1"/>
  <c r="C1376" i="26" a="1"/>
  <c r="C1376" i="26" s="1"/>
  <c r="P1375" i="26"/>
  <c r="E1375" i="26" a="1"/>
  <c r="E1375" i="26" s="1"/>
  <c r="C1375" i="26" a="1"/>
  <c r="C1375" i="26" s="1"/>
  <c r="P1374" i="26"/>
  <c r="E1374" i="26" a="1"/>
  <c r="E1374" i="26" s="1"/>
  <c r="C1374" i="26" a="1"/>
  <c r="C1374" i="26" s="1"/>
  <c r="P1373" i="26"/>
  <c r="E1373" i="26" a="1"/>
  <c r="E1373" i="26" s="1"/>
  <c r="C1373" i="26" a="1"/>
  <c r="C1373" i="26" s="1"/>
  <c r="P1372" i="26"/>
  <c r="E1372" i="26" a="1"/>
  <c r="E1372" i="26" s="1"/>
  <c r="C1372" i="26" a="1"/>
  <c r="C1372" i="26" s="1"/>
  <c r="P1371" i="26"/>
  <c r="E1371" i="26" a="1"/>
  <c r="E1371" i="26" s="1"/>
  <c r="C1371" i="26" a="1"/>
  <c r="C1371" i="26" s="1"/>
  <c r="P1370" i="26"/>
  <c r="E1370" i="26" a="1"/>
  <c r="E1370" i="26" s="1"/>
  <c r="C1370" i="26" a="1"/>
  <c r="C1370" i="26" s="1"/>
  <c r="P1369" i="26"/>
  <c r="E1369" i="26" a="1"/>
  <c r="E1369" i="26" s="1"/>
  <c r="C1369" i="26" a="1"/>
  <c r="C1369" i="26" s="1"/>
  <c r="P1368" i="26"/>
  <c r="E1368" i="26" a="1"/>
  <c r="E1368" i="26" s="1"/>
  <c r="C1368" i="26" a="1"/>
  <c r="C1368" i="26" s="1"/>
  <c r="P1367" i="26"/>
  <c r="E1367" i="26" a="1"/>
  <c r="E1367" i="26" s="1"/>
  <c r="C1367" i="26" a="1"/>
  <c r="C1367" i="26" s="1"/>
  <c r="P1366" i="26"/>
  <c r="E1366" i="26" a="1"/>
  <c r="E1366" i="26" s="1"/>
  <c r="C1366" i="26" a="1"/>
  <c r="C1366" i="26" s="1"/>
  <c r="P1365" i="26"/>
  <c r="E1365" i="26" a="1"/>
  <c r="E1365" i="26" s="1"/>
  <c r="C1365" i="26" a="1"/>
  <c r="C1365" i="26" s="1"/>
  <c r="P1364" i="26"/>
  <c r="E1364" i="26" a="1"/>
  <c r="E1364" i="26" s="1"/>
  <c r="C1364" i="26" a="1"/>
  <c r="C1364" i="26" s="1"/>
  <c r="P1363" i="26"/>
  <c r="E1363" i="26" a="1"/>
  <c r="E1363" i="26" s="1"/>
  <c r="C1363" i="26" a="1"/>
  <c r="C1363" i="26" s="1"/>
  <c r="P1362" i="26"/>
  <c r="E1362" i="26" a="1"/>
  <c r="E1362" i="26" s="1"/>
  <c r="C1362" i="26" a="1"/>
  <c r="C1362" i="26" s="1"/>
  <c r="P1361" i="26"/>
  <c r="E1361" i="26" a="1"/>
  <c r="E1361" i="26" s="1"/>
  <c r="C1361" i="26" a="1"/>
  <c r="C1361" i="26" s="1"/>
  <c r="P1360" i="26"/>
  <c r="E1360" i="26" a="1"/>
  <c r="E1360" i="26" s="1"/>
  <c r="C1360" i="26" a="1"/>
  <c r="C1360" i="26" s="1"/>
  <c r="P1359" i="26"/>
  <c r="E1359" i="26" a="1"/>
  <c r="E1359" i="26" s="1"/>
  <c r="C1359" i="26" a="1"/>
  <c r="C1359" i="26" s="1"/>
  <c r="P1358" i="26"/>
  <c r="E1358" i="26" a="1"/>
  <c r="E1358" i="26" s="1"/>
  <c r="C1358" i="26" a="1"/>
  <c r="C1358" i="26" s="1"/>
  <c r="P1357" i="26"/>
  <c r="E1357" i="26" a="1"/>
  <c r="E1357" i="26" s="1"/>
  <c r="C1357" i="26" a="1"/>
  <c r="C1357" i="26" s="1"/>
  <c r="P1356" i="26"/>
  <c r="E1356" i="26" a="1"/>
  <c r="E1356" i="26" s="1"/>
  <c r="C1356" i="26" a="1"/>
  <c r="C1356" i="26" s="1"/>
  <c r="P1355" i="26"/>
  <c r="E1355" i="26" a="1"/>
  <c r="E1355" i="26" s="1"/>
  <c r="C1355" i="26" a="1"/>
  <c r="C1355" i="26" s="1"/>
  <c r="P1354" i="26"/>
  <c r="E1354" i="26" a="1"/>
  <c r="E1354" i="26" s="1"/>
  <c r="C1354" i="26" a="1"/>
  <c r="C1354" i="26" s="1"/>
  <c r="P1353" i="26"/>
  <c r="E1353" i="26" a="1"/>
  <c r="E1353" i="26" s="1"/>
  <c r="C1353" i="26" a="1"/>
  <c r="C1353" i="26" s="1"/>
  <c r="P1352" i="26"/>
  <c r="E1352" i="26" a="1"/>
  <c r="E1352" i="26" s="1"/>
  <c r="C1352" i="26" a="1"/>
  <c r="C1352" i="26" s="1"/>
  <c r="P1351" i="26"/>
  <c r="E1351" i="26" a="1"/>
  <c r="E1351" i="26" s="1"/>
  <c r="C1351" i="26" a="1"/>
  <c r="C1351" i="26" s="1"/>
  <c r="P1350" i="26"/>
  <c r="E1350" i="26" a="1"/>
  <c r="E1350" i="26" s="1"/>
  <c r="C1350" i="26" a="1"/>
  <c r="C1350" i="26" s="1"/>
  <c r="P1349" i="26"/>
  <c r="E1349" i="26" a="1"/>
  <c r="E1349" i="26" s="1"/>
  <c r="C1349" i="26" a="1"/>
  <c r="C1349" i="26" s="1"/>
  <c r="P1348" i="26"/>
  <c r="E1348" i="26" a="1"/>
  <c r="E1348" i="26" s="1"/>
  <c r="C1348" i="26" a="1"/>
  <c r="C1348" i="26" s="1"/>
  <c r="P1347" i="26"/>
  <c r="E1347" i="26" a="1"/>
  <c r="E1347" i="26" s="1"/>
  <c r="C1347" i="26" a="1"/>
  <c r="C1347" i="26" s="1"/>
  <c r="P1346" i="26"/>
  <c r="E1346" i="26" a="1"/>
  <c r="E1346" i="26" s="1"/>
  <c r="C1346" i="26" a="1"/>
  <c r="C1346" i="26" s="1"/>
  <c r="P1345" i="26"/>
  <c r="E1345" i="26" a="1"/>
  <c r="E1345" i="26" s="1"/>
  <c r="C1345" i="26" a="1"/>
  <c r="C1345" i="26" s="1"/>
  <c r="P1344" i="26"/>
  <c r="E1344" i="26" a="1"/>
  <c r="E1344" i="26" s="1"/>
  <c r="C1344" i="26" a="1"/>
  <c r="C1344" i="26" s="1"/>
  <c r="P1343" i="26"/>
  <c r="E1343" i="26" a="1"/>
  <c r="E1343" i="26" s="1"/>
  <c r="C1343" i="26" a="1"/>
  <c r="C1343" i="26" s="1"/>
  <c r="P1342" i="26"/>
  <c r="E1342" i="26" a="1"/>
  <c r="E1342" i="26" s="1"/>
  <c r="C1342" i="26" a="1"/>
  <c r="C1342" i="26" s="1"/>
  <c r="P1341" i="26"/>
  <c r="E1341" i="26" a="1"/>
  <c r="E1341" i="26" s="1"/>
  <c r="C1341" i="26" a="1"/>
  <c r="C1341" i="26" s="1"/>
  <c r="P1340" i="26"/>
  <c r="E1340" i="26" a="1"/>
  <c r="E1340" i="26" s="1"/>
  <c r="C1340" i="26" a="1"/>
  <c r="C1340" i="26" s="1"/>
  <c r="P1339" i="26"/>
  <c r="E1339" i="26" a="1"/>
  <c r="E1339" i="26" s="1"/>
  <c r="C1339" i="26" a="1"/>
  <c r="C1339" i="26" s="1"/>
  <c r="P1338" i="26"/>
  <c r="E1338" i="26" a="1"/>
  <c r="E1338" i="26" s="1"/>
  <c r="C1338" i="26" a="1"/>
  <c r="C1338" i="26" s="1"/>
  <c r="P1337" i="26"/>
  <c r="E1337" i="26" a="1"/>
  <c r="E1337" i="26" s="1"/>
  <c r="C1337" i="26" a="1"/>
  <c r="C1337" i="26" s="1"/>
  <c r="P1336" i="26"/>
  <c r="E1336" i="26" a="1"/>
  <c r="E1336" i="26" s="1"/>
  <c r="C1336" i="26" a="1"/>
  <c r="C1336" i="26" s="1"/>
  <c r="P1335" i="26"/>
  <c r="E1335" i="26" a="1"/>
  <c r="E1335" i="26" s="1"/>
  <c r="C1335" i="26" a="1"/>
  <c r="C1335" i="26" s="1"/>
  <c r="P1334" i="26"/>
  <c r="E1334" i="26" a="1"/>
  <c r="E1334" i="26" s="1"/>
  <c r="C1334" i="26" a="1"/>
  <c r="C1334" i="26" s="1"/>
  <c r="P1333" i="26"/>
  <c r="E1333" i="26" a="1"/>
  <c r="E1333" i="26" s="1"/>
  <c r="C1333" i="26" a="1"/>
  <c r="C1333" i="26" s="1"/>
  <c r="P1332" i="26"/>
  <c r="E1332" i="26" a="1"/>
  <c r="E1332" i="26" s="1"/>
  <c r="C1332" i="26" a="1"/>
  <c r="C1332" i="26" s="1"/>
  <c r="P1331" i="26"/>
  <c r="E1331" i="26" a="1"/>
  <c r="E1331" i="26" s="1"/>
  <c r="C1331" i="26" a="1"/>
  <c r="C1331" i="26" s="1"/>
  <c r="P1330" i="26"/>
  <c r="E1330" i="26" a="1"/>
  <c r="E1330" i="26" s="1"/>
  <c r="C1330" i="26" a="1"/>
  <c r="C1330" i="26" s="1"/>
  <c r="P1329" i="26"/>
  <c r="E1329" i="26" a="1"/>
  <c r="E1329" i="26" s="1"/>
  <c r="C1329" i="26" a="1"/>
  <c r="C1329" i="26" s="1"/>
  <c r="P1328" i="26"/>
  <c r="E1328" i="26" a="1"/>
  <c r="E1328" i="26" s="1"/>
  <c r="C1328" i="26" a="1"/>
  <c r="C1328" i="26" s="1"/>
  <c r="P1327" i="26"/>
  <c r="E1327" i="26" a="1"/>
  <c r="E1327" i="26" s="1"/>
  <c r="C1327" i="26" a="1"/>
  <c r="C1327" i="26" s="1"/>
  <c r="P1326" i="26"/>
  <c r="E1326" i="26" a="1"/>
  <c r="E1326" i="26" s="1"/>
  <c r="C1326" i="26" a="1"/>
  <c r="C1326" i="26" s="1"/>
  <c r="P1325" i="26"/>
  <c r="E1325" i="26" a="1"/>
  <c r="E1325" i="26" s="1"/>
  <c r="C1325" i="26" a="1"/>
  <c r="C1325" i="26" s="1"/>
  <c r="P1324" i="26"/>
  <c r="E1324" i="26" a="1"/>
  <c r="E1324" i="26" s="1"/>
  <c r="C1324" i="26" a="1"/>
  <c r="C1324" i="26" s="1"/>
  <c r="P1323" i="26"/>
  <c r="E1323" i="26" a="1"/>
  <c r="E1323" i="26" s="1"/>
  <c r="C1323" i="26" a="1"/>
  <c r="C1323" i="26" s="1"/>
  <c r="P1322" i="26"/>
  <c r="E1322" i="26" a="1"/>
  <c r="E1322" i="26" s="1"/>
  <c r="C1322" i="26" a="1"/>
  <c r="C1322" i="26" s="1"/>
  <c r="P1321" i="26"/>
  <c r="E1321" i="26" a="1"/>
  <c r="E1321" i="26" s="1"/>
  <c r="C1321" i="26" a="1"/>
  <c r="C1321" i="26" s="1"/>
  <c r="P1320" i="26"/>
  <c r="E1320" i="26" a="1"/>
  <c r="E1320" i="26" s="1"/>
  <c r="C1320" i="26" a="1"/>
  <c r="C1320" i="26" s="1"/>
  <c r="P1319" i="26"/>
  <c r="E1319" i="26" a="1"/>
  <c r="E1319" i="26" s="1"/>
  <c r="C1319" i="26" a="1"/>
  <c r="C1319" i="26" s="1"/>
  <c r="P1318" i="26"/>
  <c r="E1318" i="26" a="1"/>
  <c r="E1318" i="26" s="1"/>
  <c r="C1318" i="26" a="1"/>
  <c r="C1318" i="26" s="1"/>
  <c r="P1317" i="26"/>
  <c r="E1317" i="26" a="1"/>
  <c r="E1317" i="26" s="1"/>
  <c r="C1317" i="26" a="1"/>
  <c r="C1317" i="26" s="1"/>
  <c r="P1316" i="26"/>
  <c r="E1316" i="26" a="1"/>
  <c r="E1316" i="26" s="1"/>
  <c r="C1316" i="26" a="1"/>
  <c r="C1316" i="26" s="1"/>
  <c r="P1315" i="26"/>
  <c r="E1315" i="26" a="1"/>
  <c r="E1315" i="26" s="1"/>
  <c r="C1315" i="26" a="1"/>
  <c r="C1315" i="26" s="1"/>
  <c r="P1314" i="26"/>
  <c r="E1314" i="26" a="1"/>
  <c r="E1314" i="26" s="1"/>
  <c r="C1314" i="26" a="1"/>
  <c r="C1314" i="26" s="1"/>
  <c r="P1313" i="26"/>
  <c r="E1313" i="26" a="1"/>
  <c r="E1313" i="26" s="1"/>
  <c r="C1313" i="26" a="1"/>
  <c r="C1313" i="26" s="1"/>
  <c r="P1312" i="26"/>
  <c r="E1312" i="26" a="1"/>
  <c r="E1312" i="26" s="1"/>
  <c r="C1312" i="26" a="1"/>
  <c r="C1312" i="26" s="1"/>
  <c r="P1311" i="26"/>
  <c r="E1311" i="26" a="1"/>
  <c r="E1311" i="26" s="1"/>
  <c r="C1311" i="26" a="1"/>
  <c r="C1311" i="26" s="1"/>
  <c r="P1310" i="26"/>
  <c r="E1310" i="26" a="1"/>
  <c r="E1310" i="26" s="1"/>
  <c r="C1310" i="26" a="1"/>
  <c r="C1310" i="26" s="1"/>
  <c r="P1309" i="26"/>
  <c r="E1309" i="26" a="1"/>
  <c r="E1309" i="26" s="1"/>
  <c r="C1309" i="26" a="1"/>
  <c r="C1309" i="26" s="1"/>
  <c r="P1308" i="26"/>
  <c r="E1308" i="26" a="1"/>
  <c r="E1308" i="26" s="1"/>
  <c r="C1308" i="26" a="1"/>
  <c r="C1308" i="26" s="1"/>
  <c r="P1307" i="26"/>
  <c r="E1307" i="26" a="1"/>
  <c r="E1307" i="26" s="1"/>
  <c r="C1307" i="26" a="1"/>
  <c r="C1307" i="26" s="1"/>
  <c r="P1306" i="26"/>
  <c r="E1306" i="26" a="1"/>
  <c r="E1306" i="26" s="1"/>
  <c r="C1306" i="26" a="1"/>
  <c r="C1306" i="26" s="1"/>
  <c r="P1305" i="26"/>
  <c r="E1305" i="26" a="1"/>
  <c r="E1305" i="26" s="1"/>
  <c r="C1305" i="26" a="1"/>
  <c r="C1305" i="26" s="1"/>
  <c r="P1304" i="26"/>
  <c r="E1304" i="26" a="1"/>
  <c r="E1304" i="26" s="1"/>
  <c r="C1304" i="26" a="1"/>
  <c r="C1304" i="26" s="1"/>
  <c r="P1303" i="26"/>
  <c r="E1303" i="26" a="1"/>
  <c r="E1303" i="26" s="1"/>
  <c r="C1303" i="26" a="1"/>
  <c r="C1303" i="26" s="1"/>
  <c r="P1302" i="26"/>
  <c r="E1302" i="26" a="1"/>
  <c r="E1302" i="26" s="1"/>
  <c r="C1302" i="26" a="1"/>
  <c r="C1302" i="26" s="1"/>
  <c r="P1301" i="26"/>
  <c r="E1301" i="26" a="1"/>
  <c r="E1301" i="26" s="1"/>
  <c r="C1301" i="26" a="1"/>
  <c r="C1301" i="26" s="1"/>
  <c r="P1300" i="26"/>
  <c r="E1300" i="26" a="1"/>
  <c r="E1300" i="26" s="1"/>
  <c r="C1300" i="26" a="1"/>
  <c r="C1300" i="26" s="1"/>
  <c r="P1299" i="26"/>
  <c r="E1299" i="26" a="1"/>
  <c r="E1299" i="26" s="1"/>
  <c r="C1299" i="26" a="1"/>
  <c r="C1299" i="26" s="1"/>
  <c r="P1298" i="26"/>
  <c r="E1298" i="26" a="1"/>
  <c r="E1298" i="26" s="1"/>
  <c r="C1298" i="26" a="1"/>
  <c r="C1298" i="26" s="1"/>
  <c r="P1297" i="26"/>
  <c r="E1297" i="26" a="1"/>
  <c r="E1297" i="26" s="1"/>
  <c r="C1297" i="26" a="1"/>
  <c r="C1297" i="26" s="1"/>
  <c r="P1296" i="26"/>
  <c r="E1296" i="26" a="1"/>
  <c r="E1296" i="26" s="1"/>
  <c r="C1296" i="26" a="1"/>
  <c r="C1296" i="26" s="1"/>
  <c r="P1295" i="26"/>
  <c r="E1295" i="26" a="1"/>
  <c r="E1295" i="26" s="1"/>
  <c r="C1295" i="26" a="1"/>
  <c r="C1295" i="26" s="1"/>
  <c r="P1294" i="26"/>
  <c r="E1294" i="26" a="1"/>
  <c r="E1294" i="26" s="1"/>
  <c r="C1294" i="26" a="1"/>
  <c r="C1294" i="26" s="1"/>
  <c r="P1293" i="26"/>
  <c r="E1293" i="26" a="1"/>
  <c r="E1293" i="26" s="1"/>
  <c r="C1293" i="26" a="1"/>
  <c r="C1293" i="26" s="1"/>
  <c r="P1292" i="26"/>
  <c r="E1292" i="26" a="1"/>
  <c r="E1292" i="26" s="1"/>
  <c r="C1292" i="26" a="1"/>
  <c r="C1292" i="26" s="1"/>
  <c r="P1291" i="26"/>
  <c r="E1291" i="26" a="1"/>
  <c r="E1291" i="26" s="1"/>
  <c r="C1291" i="26" a="1"/>
  <c r="C1291" i="26" s="1"/>
  <c r="P1290" i="26"/>
  <c r="E1290" i="26" a="1"/>
  <c r="E1290" i="26" s="1"/>
  <c r="C1290" i="26" a="1"/>
  <c r="C1290" i="26" s="1"/>
  <c r="P1289" i="26"/>
  <c r="E1289" i="26" a="1"/>
  <c r="E1289" i="26" s="1"/>
  <c r="C1289" i="26" a="1"/>
  <c r="C1289" i="26" s="1"/>
  <c r="P1288" i="26"/>
  <c r="E1288" i="26" a="1"/>
  <c r="E1288" i="26" s="1"/>
  <c r="C1288" i="26" a="1"/>
  <c r="C1288" i="26" s="1"/>
  <c r="P1287" i="26"/>
  <c r="E1287" i="26" a="1"/>
  <c r="E1287" i="26" s="1"/>
  <c r="C1287" i="26" a="1"/>
  <c r="C1287" i="26" s="1"/>
  <c r="P1286" i="26"/>
  <c r="E1286" i="26" a="1"/>
  <c r="E1286" i="26" s="1"/>
  <c r="C1286" i="26" a="1"/>
  <c r="C1286" i="26" s="1"/>
  <c r="P1285" i="26"/>
  <c r="E1285" i="26" a="1"/>
  <c r="E1285" i="26" s="1"/>
  <c r="C1285" i="26" a="1"/>
  <c r="C1285" i="26" s="1"/>
  <c r="P1284" i="26"/>
  <c r="E1284" i="26" a="1"/>
  <c r="E1284" i="26" s="1"/>
  <c r="C1284" i="26" a="1"/>
  <c r="C1284" i="26" s="1"/>
  <c r="P1283" i="26"/>
  <c r="E1283" i="26" a="1"/>
  <c r="E1283" i="26" s="1"/>
  <c r="C1283" i="26" a="1"/>
  <c r="C1283" i="26" s="1"/>
  <c r="P1282" i="26"/>
  <c r="E1282" i="26" a="1"/>
  <c r="E1282" i="26" s="1"/>
  <c r="C1282" i="26" a="1"/>
  <c r="C1282" i="26" s="1"/>
  <c r="P1281" i="26"/>
  <c r="E1281" i="26" a="1"/>
  <c r="E1281" i="26" s="1"/>
  <c r="C1281" i="26" a="1"/>
  <c r="C1281" i="26" s="1"/>
  <c r="P1280" i="26"/>
  <c r="E1280" i="26" a="1"/>
  <c r="E1280" i="26" s="1"/>
  <c r="C1280" i="26" a="1"/>
  <c r="C1280" i="26" s="1"/>
  <c r="P1279" i="26"/>
  <c r="E1279" i="26" a="1"/>
  <c r="E1279" i="26" s="1"/>
  <c r="C1279" i="26" a="1"/>
  <c r="C1279" i="26" s="1"/>
  <c r="P1278" i="26"/>
  <c r="E1278" i="26" a="1"/>
  <c r="E1278" i="26" s="1"/>
  <c r="C1278" i="26" a="1"/>
  <c r="C1278" i="26" s="1"/>
  <c r="P1277" i="26"/>
  <c r="E1277" i="26" a="1"/>
  <c r="E1277" i="26" s="1"/>
  <c r="C1277" i="26" a="1"/>
  <c r="C1277" i="26" s="1"/>
  <c r="P1276" i="26"/>
  <c r="E1276" i="26" a="1"/>
  <c r="E1276" i="26" s="1"/>
  <c r="C1276" i="26" a="1"/>
  <c r="C1276" i="26" s="1"/>
  <c r="P1275" i="26"/>
  <c r="E1275" i="26" a="1"/>
  <c r="E1275" i="26" s="1"/>
  <c r="C1275" i="26" a="1"/>
  <c r="C1275" i="26" s="1"/>
  <c r="P1274" i="26"/>
  <c r="E1274" i="26" a="1"/>
  <c r="E1274" i="26" s="1"/>
  <c r="C1274" i="26" a="1"/>
  <c r="C1274" i="26" s="1"/>
  <c r="P1273" i="26"/>
  <c r="E1273" i="26" a="1"/>
  <c r="E1273" i="26" s="1"/>
  <c r="C1273" i="26" a="1"/>
  <c r="C1273" i="26" s="1"/>
  <c r="P1272" i="26"/>
  <c r="E1272" i="26" a="1"/>
  <c r="E1272" i="26" s="1"/>
  <c r="C1272" i="26" a="1"/>
  <c r="C1272" i="26" s="1"/>
  <c r="P1271" i="26"/>
  <c r="E1271" i="26" a="1"/>
  <c r="E1271" i="26" s="1"/>
  <c r="C1271" i="26" a="1"/>
  <c r="C1271" i="26" s="1"/>
  <c r="P1270" i="26"/>
  <c r="E1270" i="26" a="1"/>
  <c r="E1270" i="26" s="1"/>
  <c r="C1270" i="26" a="1"/>
  <c r="C1270" i="26" s="1"/>
  <c r="P1269" i="26"/>
  <c r="E1269" i="26" a="1"/>
  <c r="E1269" i="26" s="1"/>
  <c r="C1269" i="26" a="1"/>
  <c r="C1269" i="26" s="1"/>
  <c r="P1268" i="26"/>
  <c r="E1268" i="26" a="1"/>
  <c r="E1268" i="26" s="1"/>
  <c r="C1268" i="26" a="1"/>
  <c r="C1268" i="26" s="1"/>
  <c r="P1267" i="26"/>
  <c r="E1267" i="26" a="1"/>
  <c r="E1267" i="26" s="1"/>
  <c r="C1267" i="26" a="1"/>
  <c r="C1267" i="26" s="1"/>
  <c r="P1266" i="26"/>
  <c r="E1266" i="26" a="1"/>
  <c r="E1266" i="26" s="1"/>
  <c r="C1266" i="26" a="1"/>
  <c r="C1266" i="26" s="1"/>
  <c r="P1265" i="26"/>
  <c r="E1265" i="26" a="1"/>
  <c r="E1265" i="26" s="1"/>
  <c r="C1265" i="26" a="1"/>
  <c r="C1265" i="26" s="1"/>
  <c r="P1264" i="26"/>
  <c r="E1264" i="26" a="1"/>
  <c r="E1264" i="26" s="1"/>
  <c r="C1264" i="26" a="1"/>
  <c r="C1264" i="26" s="1"/>
  <c r="P1263" i="26"/>
  <c r="E1263" i="26" a="1"/>
  <c r="E1263" i="26" s="1"/>
  <c r="C1263" i="26" a="1"/>
  <c r="C1263" i="26" s="1"/>
  <c r="P1262" i="26"/>
  <c r="E1262" i="26" a="1"/>
  <c r="E1262" i="26" s="1"/>
  <c r="C1262" i="26" a="1"/>
  <c r="C1262" i="26" s="1"/>
  <c r="P1261" i="26"/>
  <c r="E1261" i="26" a="1"/>
  <c r="E1261" i="26" s="1"/>
  <c r="C1261" i="26" a="1"/>
  <c r="C1261" i="26" s="1"/>
  <c r="P1260" i="26"/>
  <c r="E1260" i="26" a="1"/>
  <c r="E1260" i="26" s="1"/>
  <c r="C1260" i="26" a="1"/>
  <c r="C1260" i="26" s="1"/>
  <c r="P1259" i="26"/>
  <c r="E1259" i="26" a="1"/>
  <c r="E1259" i="26" s="1"/>
  <c r="C1259" i="26" a="1"/>
  <c r="C1259" i="26" s="1"/>
  <c r="P1258" i="26"/>
  <c r="E1258" i="26" a="1"/>
  <c r="E1258" i="26" s="1"/>
  <c r="C1258" i="26" a="1"/>
  <c r="C1258" i="26" s="1"/>
  <c r="P1257" i="26"/>
  <c r="E1257" i="26" a="1"/>
  <c r="E1257" i="26" s="1"/>
  <c r="C1257" i="26" a="1"/>
  <c r="C1257" i="26" s="1"/>
  <c r="P1256" i="26"/>
  <c r="E1256" i="26" a="1"/>
  <c r="E1256" i="26" s="1"/>
  <c r="C1256" i="26" a="1"/>
  <c r="C1256" i="26" s="1"/>
  <c r="P1255" i="26"/>
  <c r="E1255" i="26" a="1"/>
  <c r="E1255" i="26" s="1"/>
  <c r="C1255" i="26" a="1"/>
  <c r="C1255" i="26" s="1"/>
  <c r="P1254" i="26"/>
  <c r="E1254" i="26" a="1"/>
  <c r="E1254" i="26" s="1"/>
  <c r="C1254" i="26" a="1"/>
  <c r="C1254" i="26" s="1"/>
  <c r="P1253" i="26"/>
  <c r="E1253" i="26" a="1"/>
  <c r="E1253" i="26" s="1"/>
  <c r="C1253" i="26" a="1"/>
  <c r="C1253" i="26" s="1"/>
  <c r="P1252" i="26"/>
  <c r="E1252" i="26" a="1"/>
  <c r="E1252" i="26" s="1"/>
  <c r="C1252" i="26" a="1"/>
  <c r="C1252" i="26" s="1"/>
  <c r="P1251" i="26"/>
  <c r="E1251" i="26" a="1"/>
  <c r="E1251" i="26" s="1"/>
  <c r="C1251" i="26" a="1"/>
  <c r="C1251" i="26" s="1"/>
  <c r="P1250" i="26"/>
  <c r="E1250" i="26" a="1"/>
  <c r="E1250" i="26" s="1"/>
  <c r="C1250" i="26" a="1"/>
  <c r="C1250" i="26" s="1"/>
  <c r="P1249" i="26"/>
  <c r="E1249" i="26" a="1"/>
  <c r="E1249" i="26" s="1"/>
  <c r="C1249" i="26" a="1"/>
  <c r="C1249" i="26" s="1"/>
  <c r="P1248" i="26"/>
  <c r="E1248" i="26" a="1"/>
  <c r="E1248" i="26" s="1"/>
  <c r="C1248" i="26" a="1"/>
  <c r="C1248" i="26" s="1"/>
  <c r="P1247" i="26"/>
  <c r="E1247" i="26" a="1"/>
  <c r="E1247" i="26" s="1"/>
  <c r="C1247" i="26" a="1"/>
  <c r="C1247" i="26" s="1"/>
  <c r="P1246" i="26"/>
  <c r="E1246" i="26" a="1"/>
  <c r="E1246" i="26" s="1"/>
  <c r="C1246" i="26" a="1"/>
  <c r="C1246" i="26" s="1"/>
  <c r="P1245" i="26"/>
  <c r="E1245" i="26" a="1"/>
  <c r="E1245" i="26" s="1"/>
  <c r="C1245" i="26" a="1"/>
  <c r="C1245" i="26" s="1"/>
  <c r="P1244" i="26"/>
  <c r="E1244" i="26" a="1"/>
  <c r="E1244" i="26" s="1"/>
  <c r="C1244" i="26" a="1"/>
  <c r="C1244" i="26" s="1"/>
  <c r="P1243" i="26"/>
  <c r="E1243" i="26" a="1"/>
  <c r="E1243" i="26" s="1"/>
  <c r="C1243" i="26" a="1"/>
  <c r="C1243" i="26" s="1"/>
  <c r="P1242" i="26"/>
  <c r="E1242" i="26" a="1"/>
  <c r="E1242" i="26" s="1"/>
  <c r="C1242" i="26" a="1"/>
  <c r="C1242" i="26" s="1"/>
  <c r="P1241" i="26"/>
  <c r="E1241" i="26" a="1"/>
  <c r="E1241" i="26" s="1"/>
  <c r="C1241" i="26" a="1"/>
  <c r="C1241" i="26" s="1"/>
  <c r="P1240" i="26"/>
  <c r="E1240" i="26" a="1"/>
  <c r="E1240" i="26" s="1"/>
  <c r="C1240" i="26" a="1"/>
  <c r="C1240" i="26" s="1"/>
  <c r="P1239" i="26"/>
  <c r="E1239" i="26" a="1"/>
  <c r="E1239" i="26" s="1"/>
  <c r="C1239" i="26" a="1"/>
  <c r="C1239" i="26" s="1"/>
  <c r="P1238" i="26"/>
  <c r="E1238" i="26" a="1"/>
  <c r="E1238" i="26" s="1"/>
  <c r="C1238" i="26" a="1"/>
  <c r="C1238" i="26" s="1"/>
  <c r="P1237" i="26"/>
  <c r="E1237" i="26" a="1"/>
  <c r="E1237" i="26" s="1"/>
  <c r="C1237" i="26" a="1"/>
  <c r="C1237" i="26" s="1"/>
  <c r="P1236" i="26"/>
  <c r="E1236" i="26" a="1"/>
  <c r="E1236" i="26" s="1"/>
  <c r="C1236" i="26" a="1"/>
  <c r="C1236" i="26" s="1"/>
  <c r="P1235" i="26"/>
  <c r="E1235" i="26" a="1"/>
  <c r="E1235" i="26" s="1"/>
  <c r="C1235" i="26" a="1"/>
  <c r="C1235" i="26" s="1"/>
  <c r="P1234" i="26"/>
  <c r="E1234" i="26" a="1"/>
  <c r="E1234" i="26" s="1"/>
  <c r="C1234" i="26" a="1"/>
  <c r="C1234" i="26" s="1"/>
  <c r="P1233" i="26"/>
  <c r="E1233" i="26" a="1"/>
  <c r="E1233" i="26" s="1"/>
  <c r="C1233" i="26" a="1"/>
  <c r="C1233" i="26" s="1"/>
  <c r="P1232" i="26"/>
  <c r="E1232" i="26" a="1"/>
  <c r="E1232" i="26" s="1"/>
  <c r="C1232" i="26" a="1"/>
  <c r="C1232" i="26" s="1"/>
  <c r="P1231" i="26"/>
  <c r="E1231" i="26" a="1"/>
  <c r="E1231" i="26" s="1"/>
  <c r="C1231" i="26" a="1"/>
  <c r="C1231" i="26" s="1"/>
  <c r="P1230" i="26"/>
  <c r="E1230" i="26" a="1"/>
  <c r="E1230" i="26" s="1"/>
  <c r="C1230" i="26" a="1"/>
  <c r="C1230" i="26" s="1"/>
  <c r="P1229" i="26"/>
  <c r="E1229" i="26" a="1"/>
  <c r="E1229" i="26" s="1"/>
  <c r="C1229" i="26" a="1"/>
  <c r="C1229" i="26" s="1"/>
  <c r="P1228" i="26"/>
  <c r="E1228" i="26" a="1"/>
  <c r="E1228" i="26" s="1"/>
  <c r="C1228" i="26" a="1"/>
  <c r="C1228" i="26" s="1"/>
  <c r="P1227" i="26"/>
  <c r="E1227" i="26" a="1"/>
  <c r="E1227" i="26" s="1"/>
  <c r="C1227" i="26" a="1"/>
  <c r="C1227" i="26" s="1"/>
  <c r="P1226" i="26"/>
  <c r="E1226" i="26" a="1"/>
  <c r="E1226" i="26" s="1"/>
  <c r="C1226" i="26" a="1"/>
  <c r="C1226" i="26" s="1"/>
  <c r="P1225" i="26"/>
  <c r="E1225" i="26" a="1"/>
  <c r="E1225" i="26" s="1"/>
  <c r="C1225" i="26" a="1"/>
  <c r="C1225" i="26" s="1"/>
  <c r="P1224" i="26"/>
  <c r="E1224" i="26" a="1"/>
  <c r="E1224" i="26" s="1"/>
  <c r="C1224" i="26" a="1"/>
  <c r="C1224" i="26" s="1"/>
  <c r="P1223" i="26"/>
  <c r="E1223" i="26" a="1"/>
  <c r="E1223" i="26" s="1"/>
  <c r="C1223" i="26" a="1"/>
  <c r="C1223" i="26" s="1"/>
  <c r="P1222" i="26"/>
  <c r="E1222" i="26" a="1"/>
  <c r="E1222" i="26" s="1"/>
  <c r="C1222" i="26" a="1"/>
  <c r="C1222" i="26" s="1"/>
  <c r="P1221" i="26"/>
  <c r="E1221" i="26" a="1"/>
  <c r="E1221" i="26" s="1"/>
  <c r="C1221" i="26" a="1"/>
  <c r="C1221" i="26" s="1"/>
  <c r="P1220" i="26"/>
  <c r="E1220" i="26" a="1"/>
  <c r="E1220" i="26" s="1"/>
  <c r="C1220" i="26" a="1"/>
  <c r="C1220" i="26" s="1"/>
  <c r="P1219" i="26"/>
  <c r="E1219" i="26" a="1"/>
  <c r="E1219" i="26" s="1"/>
  <c r="C1219" i="26" a="1"/>
  <c r="C1219" i="26" s="1"/>
  <c r="P1218" i="26"/>
  <c r="E1218" i="26" a="1"/>
  <c r="E1218" i="26" s="1"/>
  <c r="C1218" i="26" a="1"/>
  <c r="C1218" i="26" s="1"/>
  <c r="P1217" i="26"/>
  <c r="E1217" i="26" a="1"/>
  <c r="E1217" i="26" s="1"/>
  <c r="C1217" i="26" a="1"/>
  <c r="C1217" i="26" s="1"/>
  <c r="P1216" i="26"/>
  <c r="E1216" i="26" a="1"/>
  <c r="E1216" i="26" s="1"/>
  <c r="C1216" i="26" a="1"/>
  <c r="C1216" i="26" s="1"/>
  <c r="P1215" i="26"/>
  <c r="E1215" i="26" a="1"/>
  <c r="E1215" i="26" s="1"/>
  <c r="C1215" i="26" a="1"/>
  <c r="C1215" i="26" s="1"/>
  <c r="P1214" i="26"/>
  <c r="E1214" i="26" a="1"/>
  <c r="E1214" i="26" s="1"/>
  <c r="C1214" i="26" a="1"/>
  <c r="C1214" i="26" s="1"/>
  <c r="P1213" i="26"/>
  <c r="E1213" i="26" a="1"/>
  <c r="E1213" i="26" s="1"/>
  <c r="C1213" i="26" a="1"/>
  <c r="C1213" i="26" s="1"/>
  <c r="P1212" i="26"/>
  <c r="E1212" i="26" a="1"/>
  <c r="E1212" i="26" s="1"/>
  <c r="C1212" i="26" a="1"/>
  <c r="C1212" i="26" s="1"/>
  <c r="P1211" i="26"/>
  <c r="E1211" i="26" a="1"/>
  <c r="E1211" i="26" s="1"/>
  <c r="C1211" i="26" a="1"/>
  <c r="C1211" i="26" s="1"/>
  <c r="P1210" i="26"/>
  <c r="E1210" i="26" a="1"/>
  <c r="E1210" i="26" s="1"/>
  <c r="C1210" i="26" a="1"/>
  <c r="C1210" i="26" s="1"/>
  <c r="P1209" i="26"/>
  <c r="E1209" i="26" a="1"/>
  <c r="E1209" i="26" s="1"/>
  <c r="C1209" i="26" a="1"/>
  <c r="C1209" i="26" s="1"/>
  <c r="P1208" i="26"/>
  <c r="E1208" i="26" a="1"/>
  <c r="E1208" i="26" s="1"/>
  <c r="C1208" i="26" a="1"/>
  <c r="C1208" i="26" s="1"/>
  <c r="P1207" i="26"/>
  <c r="E1207" i="26" a="1"/>
  <c r="E1207" i="26" s="1"/>
  <c r="C1207" i="26" a="1"/>
  <c r="C1207" i="26" s="1"/>
  <c r="P1206" i="26"/>
  <c r="E1206" i="26" a="1"/>
  <c r="E1206" i="26" s="1"/>
  <c r="C1206" i="26" a="1"/>
  <c r="C1206" i="26" s="1"/>
  <c r="P1205" i="26"/>
  <c r="E1205" i="26" a="1"/>
  <c r="E1205" i="26" s="1"/>
  <c r="C1205" i="26" a="1"/>
  <c r="C1205" i="26" s="1"/>
  <c r="P1204" i="26"/>
  <c r="E1204" i="26" a="1"/>
  <c r="E1204" i="26" s="1"/>
  <c r="C1204" i="26" a="1"/>
  <c r="C1204" i="26" s="1"/>
  <c r="P1203" i="26"/>
  <c r="E1203" i="26" a="1"/>
  <c r="E1203" i="26" s="1"/>
  <c r="C1203" i="26" a="1"/>
  <c r="C1203" i="26" s="1"/>
  <c r="P1202" i="26"/>
  <c r="E1202" i="26" a="1"/>
  <c r="E1202" i="26" s="1"/>
  <c r="C1202" i="26" a="1"/>
  <c r="C1202" i="26" s="1"/>
  <c r="P1201" i="26"/>
  <c r="E1201" i="26" a="1"/>
  <c r="E1201" i="26" s="1"/>
  <c r="C1201" i="26" a="1"/>
  <c r="C1201" i="26" s="1"/>
  <c r="P1200" i="26"/>
  <c r="E1200" i="26" a="1"/>
  <c r="E1200" i="26" s="1"/>
  <c r="C1200" i="26" a="1"/>
  <c r="C1200" i="26" s="1"/>
  <c r="P1199" i="26"/>
  <c r="E1199" i="26" a="1"/>
  <c r="E1199" i="26" s="1"/>
  <c r="C1199" i="26" a="1"/>
  <c r="C1199" i="26" s="1"/>
  <c r="P1198" i="26"/>
  <c r="E1198" i="26" a="1"/>
  <c r="E1198" i="26" s="1"/>
  <c r="C1198" i="26" a="1"/>
  <c r="C1198" i="26" s="1"/>
  <c r="P1197" i="26"/>
  <c r="E1197" i="26" a="1"/>
  <c r="E1197" i="26" s="1"/>
  <c r="C1197" i="26" a="1"/>
  <c r="C1197" i="26" s="1"/>
  <c r="P1196" i="26"/>
  <c r="E1196" i="26" a="1"/>
  <c r="E1196" i="26" s="1"/>
  <c r="C1196" i="26" a="1"/>
  <c r="C1196" i="26" s="1"/>
  <c r="P1195" i="26"/>
  <c r="E1195" i="26" a="1"/>
  <c r="E1195" i="26" s="1"/>
  <c r="C1195" i="26" a="1"/>
  <c r="C1195" i="26" s="1"/>
  <c r="P1194" i="26"/>
  <c r="E1194" i="26" a="1"/>
  <c r="E1194" i="26" s="1"/>
  <c r="C1194" i="26" a="1"/>
  <c r="C1194" i="26" s="1"/>
  <c r="P1193" i="26"/>
  <c r="E1193" i="26" a="1"/>
  <c r="E1193" i="26" s="1"/>
  <c r="C1193" i="26" a="1"/>
  <c r="C1193" i="26" s="1"/>
  <c r="P1192" i="26"/>
  <c r="E1192" i="26" a="1"/>
  <c r="E1192" i="26" s="1"/>
  <c r="C1192" i="26" a="1"/>
  <c r="C1192" i="26" s="1"/>
  <c r="P1191" i="26"/>
  <c r="E1191" i="26" a="1"/>
  <c r="E1191" i="26" s="1"/>
  <c r="C1191" i="26" a="1"/>
  <c r="C1191" i="26" s="1"/>
  <c r="P1190" i="26"/>
  <c r="E1190" i="26" a="1"/>
  <c r="E1190" i="26" s="1"/>
  <c r="C1190" i="26" a="1"/>
  <c r="C1190" i="26" s="1"/>
  <c r="P1189" i="26"/>
  <c r="E1189" i="26" a="1"/>
  <c r="E1189" i="26" s="1"/>
  <c r="C1189" i="26" a="1"/>
  <c r="C1189" i="26" s="1"/>
  <c r="P1188" i="26"/>
  <c r="E1188" i="26" a="1"/>
  <c r="E1188" i="26" s="1"/>
  <c r="C1188" i="26" a="1"/>
  <c r="C1188" i="26" s="1"/>
  <c r="P1187" i="26"/>
  <c r="E1187" i="26" a="1"/>
  <c r="E1187" i="26" s="1"/>
  <c r="C1187" i="26" a="1"/>
  <c r="C1187" i="26" s="1"/>
  <c r="P1186" i="26"/>
  <c r="E1186" i="26" a="1"/>
  <c r="E1186" i="26" s="1"/>
  <c r="C1186" i="26" a="1"/>
  <c r="C1186" i="26" s="1"/>
  <c r="P1185" i="26"/>
  <c r="E1185" i="26" a="1"/>
  <c r="E1185" i="26" s="1"/>
  <c r="C1185" i="26" a="1"/>
  <c r="C1185" i="26" s="1"/>
  <c r="P1184" i="26"/>
  <c r="E1184" i="26" a="1"/>
  <c r="E1184" i="26" s="1"/>
  <c r="C1184" i="26" a="1"/>
  <c r="C1184" i="26" s="1"/>
  <c r="P1183" i="26"/>
  <c r="E1183" i="26" a="1"/>
  <c r="E1183" i="26" s="1"/>
  <c r="C1183" i="26" a="1"/>
  <c r="C1183" i="26" s="1"/>
  <c r="P1182" i="26"/>
  <c r="E1182" i="26" a="1"/>
  <c r="E1182" i="26" s="1"/>
  <c r="C1182" i="26" a="1"/>
  <c r="C1182" i="26" s="1"/>
  <c r="P1181" i="26"/>
  <c r="E1181" i="26" a="1"/>
  <c r="E1181" i="26" s="1"/>
  <c r="C1181" i="26" a="1"/>
  <c r="C1181" i="26" s="1"/>
  <c r="P1180" i="26"/>
  <c r="E1180" i="26" a="1"/>
  <c r="E1180" i="26" s="1"/>
  <c r="C1180" i="26" a="1"/>
  <c r="C1180" i="26" s="1"/>
  <c r="P1179" i="26"/>
  <c r="E1179" i="26" a="1"/>
  <c r="E1179" i="26" s="1"/>
  <c r="C1179" i="26" a="1"/>
  <c r="C1179" i="26" s="1"/>
  <c r="P1178" i="26"/>
  <c r="E1178" i="26" a="1"/>
  <c r="E1178" i="26" s="1"/>
  <c r="C1178" i="26" a="1"/>
  <c r="C1178" i="26" s="1"/>
  <c r="P1177" i="26"/>
  <c r="E1177" i="26" a="1"/>
  <c r="E1177" i="26" s="1"/>
  <c r="C1177" i="26" a="1"/>
  <c r="C1177" i="26" s="1"/>
  <c r="P1176" i="26"/>
  <c r="E1176" i="26" a="1"/>
  <c r="E1176" i="26" s="1"/>
  <c r="C1176" i="26" a="1"/>
  <c r="C1176" i="26" s="1"/>
  <c r="P1175" i="26"/>
  <c r="E1175" i="26" a="1"/>
  <c r="E1175" i="26" s="1"/>
  <c r="C1175" i="26" a="1"/>
  <c r="C1175" i="26" s="1"/>
  <c r="P1174" i="26"/>
  <c r="E1174" i="26" a="1"/>
  <c r="E1174" i="26" s="1"/>
  <c r="C1174" i="26" a="1"/>
  <c r="C1174" i="26" s="1"/>
  <c r="P1173" i="26"/>
  <c r="E1173" i="26" a="1"/>
  <c r="E1173" i="26" s="1"/>
  <c r="C1173" i="26" a="1"/>
  <c r="C1173" i="26" s="1"/>
  <c r="P1172" i="26"/>
  <c r="E1172" i="26" a="1"/>
  <c r="E1172" i="26" s="1"/>
  <c r="C1172" i="26" a="1"/>
  <c r="C1172" i="26" s="1"/>
  <c r="P1171" i="26"/>
  <c r="E1171" i="26" a="1"/>
  <c r="E1171" i="26" s="1"/>
  <c r="C1171" i="26" a="1"/>
  <c r="C1171" i="26" s="1"/>
  <c r="P1170" i="26"/>
  <c r="E1170" i="26" a="1"/>
  <c r="E1170" i="26" s="1"/>
  <c r="C1170" i="26" a="1"/>
  <c r="C1170" i="26" s="1"/>
  <c r="P1169" i="26"/>
  <c r="E1169" i="26" a="1"/>
  <c r="E1169" i="26" s="1"/>
  <c r="C1169" i="26" a="1"/>
  <c r="C1169" i="26" s="1"/>
  <c r="P1168" i="26"/>
  <c r="E1168" i="26" a="1"/>
  <c r="E1168" i="26" s="1"/>
  <c r="C1168" i="26" a="1"/>
  <c r="C1168" i="26" s="1"/>
  <c r="P1167" i="26"/>
  <c r="E1167" i="26" a="1"/>
  <c r="E1167" i="26" s="1"/>
  <c r="C1167" i="26" a="1"/>
  <c r="C1167" i="26" s="1"/>
  <c r="P1166" i="26"/>
  <c r="E1166" i="26" a="1"/>
  <c r="E1166" i="26" s="1"/>
  <c r="C1166" i="26" a="1"/>
  <c r="C1166" i="26" s="1"/>
  <c r="P1165" i="26"/>
  <c r="E1165" i="26" a="1"/>
  <c r="E1165" i="26" s="1"/>
  <c r="C1165" i="26" a="1"/>
  <c r="C1165" i="26" s="1"/>
  <c r="P1164" i="26"/>
  <c r="E1164" i="26" a="1"/>
  <c r="E1164" i="26" s="1"/>
  <c r="C1164" i="26" a="1"/>
  <c r="C1164" i="26" s="1"/>
  <c r="P1163" i="26"/>
  <c r="E1163" i="26" a="1"/>
  <c r="E1163" i="26" s="1"/>
  <c r="C1163" i="26" a="1"/>
  <c r="C1163" i="26" s="1"/>
  <c r="P1162" i="26"/>
  <c r="E1162" i="26" a="1"/>
  <c r="E1162" i="26" s="1"/>
  <c r="C1162" i="26" a="1"/>
  <c r="C1162" i="26" s="1"/>
  <c r="P1161" i="26"/>
  <c r="E1161" i="26" a="1"/>
  <c r="E1161" i="26" s="1"/>
  <c r="C1161" i="26" a="1"/>
  <c r="C1161" i="26" s="1"/>
  <c r="P1160" i="26"/>
  <c r="E1160" i="26" a="1"/>
  <c r="E1160" i="26" s="1"/>
  <c r="C1160" i="26" a="1"/>
  <c r="C1160" i="26" s="1"/>
  <c r="P1159" i="26"/>
  <c r="E1159" i="26" a="1"/>
  <c r="E1159" i="26" s="1"/>
  <c r="C1159" i="26" a="1"/>
  <c r="C1159" i="26" s="1"/>
  <c r="P1158" i="26"/>
  <c r="E1158" i="26" a="1"/>
  <c r="E1158" i="26" s="1"/>
  <c r="C1158" i="26" a="1"/>
  <c r="C1158" i="26" s="1"/>
  <c r="P1157" i="26"/>
  <c r="E1157" i="26" a="1"/>
  <c r="E1157" i="26" s="1"/>
  <c r="C1157" i="26" a="1"/>
  <c r="C1157" i="26" s="1"/>
  <c r="P1156" i="26"/>
  <c r="E1156" i="26" a="1"/>
  <c r="E1156" i="26" s="1"/>
  <c r="C1156" i="26" a="1"/>
  <c r="C1156" i="26" s="1"/>
  <c r="P1155" i="26"/>
  <c r="E1155" i="26" a="1"/>
  <c r="E1155" i="26" s="1"/>
  <c r="C1155" i="26" a="1"/>
  <c r="C1155" i="26" s="1"/>
  <c r="P1154" i="26"/>
  <c r="E1154" i="26" a="1"/>
  <c r="E1154" i="26" s="1"/>
  <c r="C1154" i="26" a="1"/>
  <c r="C1154" i="26" s="1"/>
  <c r="P1153" i="26"/>
  <c r="E1153" i="26" a="1"/>
  <c r="E1153" i="26" s="1"/>
  <c r="C1153" i="26" a="1"/>
  <c r="C1153" i="26" s="1"/>
  <c r="P1152" i="26"/>
  <c r="E1152" i="26" a="1"/>
  <c r="E1152" i="26" s="1"/>
  <c r="C1152" i="26" a="1"/>
  <c r="C1152" i="26" s="1"/>
  <c r="P1151" i="26"/>
  <c r="E1151" i="26" a="1"/>
  <c r="E1151" i="26" s="1"/>
  <c r="C1151" i="26" a="1"/>
  <c r="C1151" i="26" s="1"/>
  <c r="P1150" i="26"/>
  <c r="E1150" i="26" a="1"/>
  <c r="E1150" i="26" s="1"/>
  <c r="C1150" i="26" a="1"/>
  <c r="C1150" i="26" s="1"/>
  <c r="P1149" i="26"/>
  <c r="E1149" i="26" a="1"/>
  <c r="E1149" i="26" s="1"/>
  <c r="C1149" i="26" a="1"/>
  <c r="C1149" i="26" s="1"/>
  <c r="P1148" i="26"/>
  <c r="E1148" i="26" a="1"/>
  <c r="E1148" i="26" s="1"/>
  <c r="C1148" i="26" a="1"/>
  <c r="C1148" i="26" s="1"/>
  <c r="P1147" i="26"/>
  <c r="E1147" i="26" a="1"/>
  <c r="E1147" i="26" s="1"/>
  <c r="C1147" i="26" a="1"/>
  <c r="C1147" i="26" s="1"/>
  <c r="P1146" i="26"/>
  <c r="E1146" i="26" a="1"/>
  <c r="E1146" i="26" s="1"/>
  <c r="C1146" i="26" a="1"/>
  <c r="C1146" i="26" s="1"/>
  <c r="P1145" i="26"/>
  <c r="E1145" i="26" a="1"/>
  <c r="E1145" i="26" s="1"/>
  <c r="C1145" i="26" a="1"/>
  <c r="C1145" i="26" s="1"/>
  <c r="P1144" i="26"/>
  <c r="E1144" i="26" a="1"/>
  <c r="E1144" i="26" s="1"/>
  <c r="C1144" i="26" a="1"/>
  <c r="C1144" i="26" s="1"/>
  <c r="P1143" i="26"/>
  <c r="E1143" i="26" a="1"/>
  <c r="E1143" i="26" s="1"/>
  <c r="C1143" i="26" a="1"/>
  <c r="C1143" i="26" s="1"/>
  <c r="P1142" i="26"/>
  <c r="E1142" i="26" a="1"/>
  <c r="E1142" i="26" s="1"/>
  <c r="C1142" i="26" a="1"/>
  <c r="C1142" i="26" s="1"/>
  <c r="P1141" i="26"/>
  <c r="E1141" i="26" a="1"/>
  <c r="E1141" i="26" s="1"/>
  <c r="C1141" i="26" a="1"/>
  <c r="C1141" i="26" s="1"/>
  <c r="P1140" i="26"/>
  <c r="E1140" i="26" a="1"/>
  <c r="E1140" i="26" s="1"/>
  <c r="C1140" i="26" a="1"/>
  <c r="C1140" i="26" s="1"/>
  <c r="P1139" i="26"/>
  <c r="E1139" i="26" a="1"/>
  <c r="E1139" i="26" s="1"/>
  <c r="C1139" i="26" a="1"/>
  <c r="C1139" i="26" s="1"/>
  <c r="P1138" i="26"/>
  <c r="E1138" i="26" a="1"/>
  <c r="E1138" i="26" s="1"/>
  <c r="C1138" i="26" a="1"/>
  <c r="C1138" i="26" s="1"/>
  <c r="P1137" i="26"/>
  <c r="E1137" i="26" a="1"/>
  <c r="E1137" i="26" s="1"/>
  <c r="C1137" i="26" a="1"/>
  <c r="C1137" i="26" s="1"/>
  <c r="P1136" i="26"/>
  <c r="E1136" i="26" a="1"/>
  <c r="E1136" i="26" s="1"/>
  <c r="C1136" i="26" a="1"/>
  <c r="C1136" i="26" s="1"/>
  <c r="P1135" i="26"/>
  <c r="E1135" i="26" a="1"/>
  <c r="E1135" i="26" s="1"/>
  <c r="C1135" i="26" a="1"/>
  <c r="C1135" i="26" s="1"/>
  <c r="P1134" i="26"/>
  <c r="E1134" i="26" a="1"/>
  <c r="E1134" i="26" s="1"/>
  <c r="C1134" i="26" a="1"/>
  <c r="C1134" i="26" s="1"/>
  <c r="P1133" i="26"/>
  <c r="E1133" i="26" a="1"/>
  <c r="E1133" i="26" s="1"/>
  <c r="C1133" i="26" a="1"/>
  <c r="C1133" i="26" s="1"/>
  <c r="P1132" i="26"/>
  <c r="E1132" i="26" a="1"/>
  <c r="E1132" i="26" s="1"/>
  <c r="C1132" i="26" a="1"/>
  <c r="C1132" i="26" s="1"/>
  <c r="P1131" i="26"/>
  <c r="E1131" i="26" a="1"/>
  <c r="E1131" i="26" s="1"/>
  <c r="C1131" i="26" a="1"/>
  <c r="C1131" i="26" s="1"/>
  <c r="P1130" i="26"/>
  <c r="E1130" i="26" a="1"/>
  <c r="E1130" i="26" s="1"/>
  <c r="C1130" i="26" a="1"/>
  <c r="C1130" i="26" s="1"/>
  <c r="P1129" i="26"/>
  <c r="E1129" i="26" a="1"/>
  <c r="E1129" i="26" s="1"/>
  <c r="C1129" i="26" a="1"/>
  <c r="C1129" i="26" s="1"/>
  <c r="P1128" i="26"/>
  <c r="E1128" i="26" a="1"/>
  <c r="E1128" i="26" s="1"/>
  <c r="C1128" i="26" a="1"/>
  <c r="C1128" i="26" s="1"/>
  <c r="P1127" i="26"/>
  <c r="E1127" i="26" a="1"/>
  <c r="E1127" i="26" s="1"/>
  <c r="C1127" i="26" a="1"/>
  <c r="C1127" i="26" s="1"/>
  <c r="P1126" i="26"/>
  <c r="E1126" i="26" a="1"/>
  <c r="E1126" i="26" s="1"/>
  <c r="C1126" i="26" a="1"/>
  <c r="C1126" i="26" s="1"/>
  <c r="P1125" i="26"/>
  <c r="E1125" i="26" a="1"/>
  <c r="E1125" i="26" s="1"/>
  <c r="C1125" i="26" a="1"/>
  <c r="C1125" i="26" s="1"/>
  <c r="P1124" i="26"/>
  <c r="E1124" i="26" a="1"/>
  <c r="E1124" i="26" s="1"/>
  <c r="C1124" i="26" a="1"/>
  <c r="C1124" i="26" s="1"/>
  <c r="P1123" i="26"/>
  <c r="E1123" i="26" a="1"/>
  <c r="E1123" i="26" s="1"/>
  <c r="C1123" i="26" a="1"/>
  <c r="C1123" i="26" s="1"/>
  <c r="P1122" i="26"/>
  <c r="E1122" i="26" a="1"/>
  <c r="E1122" i="26" s="1"/>
  <c r="C1122" i="26" a="1"/>
  <c r="C1122" i="26" s="1"/>
  <c r="P1121" i="26"/>
  <c r="E1121" i="26" a="1"/>
  <c r="E1121" i="26" s="1"/>
  <c r="C1121" i="26" a="1"/>
  <c r="C1121" i="26" s="1"/>
  <c r="P1120" i="26"/>
  <c r="E1120" i="26" a="1"/>
  <c r="E1120" i="26" s="1"/>
  <c r="C1120" i="26" a="1"/>
  <c r="C1120" i="26" s="1"/>
  <c r="P1119" i="26"/>
  <c r="E1119" i="26" a="1"/>
  <c r="E1119" i="26" s="1"/>
  <c r="C1119" i="26" a="1"/>
  <c r="C1119" i="26" s="1"/>
  <c r="P1118" i="26"/>
  <c r="E1118" i="26" a="1"/>
  <c r="E1118" i="26" s="1"/>
  <c r="C1118" i="26" a="1"/>
  <c r="C1118" i="26" s="1"/>
  <c r="P1117" i="26"/>
  <c r="E1117" i="26" a="1"/>
  <c r="E1117" i="26" s="1"/>
  <c r="C1117" i="26" a="1"/>
  <c r="C1117" i="26" s="1"/>
  <c r="P1116" i="26"/>
  <c r="E1116" i="26" a="1"/>
  <c r="E1116" i="26" s="1"/>
  <c r="C1116" i="26" a="1"/>
  <c r="C1116" i="26" s="1"/>
  <c r="P1115" i="26"/>
  <c r="E1115" i="26" a="1"/>
  <c r="E1115" i="26" s="1"/>
  <c r="C1115" i="26" a="1"/>
  <c r="C1115" i="26" s="1"/>
  <c r="P1114" i="26"/>
  <c r="E1114" i="26" a="1"/>
  <c r="E1114" i="26" s="1"/>
  <c r="C1114" i="26" a="1"/>
  <c r="C1114" i="26" s="1"/>
  <c r="P1113" i="26"/>
  <c r="E1113" i="26" a="1"/>
  <c r="E1113" i="26" s="1"/>
  <c r="C1113" i="26" a="1"/>
  <c r="C1113" i="26" s="1"/>
  <c r="P1112" i="26"/>
  <c r="E1112" i="26" a="1"/>
  <c r="E1112" i="26" s="1"/>
  <c r="C1112" i="26" a="1"/>
  <c r="C1112" i="26" s="1"/>
  <c r="P1111" i="26"/>
  <c r="E1111" i="26" a="1"/>
  <c r="E1111" i="26" s="1"/>
  <c r="C1111" i="26" a="1"/>
  <c r="C1111" i="26" s="1"/>
  <c r="P1110" i="26"/>
  <c r="E1110" i="26" a="1"/>
  <c r="E1110" i="26" s="1"/>
  <c r="C1110" i="26" a="1"/>
  <c r="C1110" i="26" s="1"/>
  <c r="P1109" i="26"/>
  <c r="E1109" i="26" a="1"/>
  <c r="E1109" i="26" s="1"/>
  <c r="C1109" i="26" a="1"/>
  <c r="C1109" i="26" s="1"/>
  <c r="P1108" i="26"/>
  <c r="E1108" i="26" a="1"/>
  <c r="E1108" i="26" s="1"/>
  <c r="C1108" i="26" a="1"/>
  <c r="C1108" i="26" s="1"/>
  <c r="P1107" i="26"/>
  <c r="E1107" i="26" a="1"/>
  <c r="E1107" i="26" s="1"/>
  <c r="C1107" i="26" a="1"/>
  <c r="C1107" i="26" s="1"/>
  <c r="P1106" i="26"/>
  <c r="E1106" i="26" a="1"/>
  <c r="E1106" i="26" s="1"/>
  <c r="C1106" i="26" a="1"/>
  <c r="C1106" i="26" s="1"/>
  <c r="P1105" i="26"/>
  <c r="E1105" i="26" a="1"/>
  <c r="E1105" i="26" s="1"/>
  <c r="C1105" i="26" a="1"/>
  <c r="C1105" i="26" s="1"/>
  <c r="P1104" i="26"/>
  <c r="E1104" i="26" a="1"/>
  <c r="E1104" i="26" s="1"/>
  <c r="C1104" i="26" a="1"/>
  <c r="C1104" i="26" s="1"/>
  <c r="P1103" i="26"/>
  <c r="E1103" i="26" a="1"/>
  <c r="E1103" i="26" s="1"/>
  <c r="C1103" i="26" a="1"/>
  <c r="C1103" i="26" s="1"/>
  <c r="P1102" i="26"/>
  <c r="E1102" i="26" a="1"/>
  <c r="E1102" i="26" s="1"/>
  <c r="C1102" i="26" a="1"/>
  <c r="C1102" i="26" s="1"/>
  <c r="P1101" i="26"/>
  <c r="E1101" i="26" a="1"/>
  <c r="E1101" i="26" s="1"/>
  <c r="C1101" i="26" a="1"/>
  <c r="C1101" i="26" s="1"/>
  <c r="P1100" i="26"/>
  <c r="E1100" i="26" a="1"/>
  <c r="E1100" i="26" s="1"/>
  <c r="C1100" i="26" a="1"/>
  <c r="C1100" i="26" s="1"/>
  <c r="P1099" i="26"/>
  <c r="E1099" i="26" a="1"/>
  <c r="E1099" i="26" s="1"/>
  <c r="C1099" i="26" a="1"/>
  <c r="C1099" i="26" s="1"/>
  <c r="P1098" i="26"/>
  <c r="E1098" i="26" a="1"/>
  <c r="E1098" i="26" s="1"/>
  <c r="C1098" i="26" a="1"/>
  <c r="C1098" i="26" s="1"/>
  <c r="P1097" i="26"/>
  <c r="E1097" i="26" a="1"/>
  <c r="E1097" i="26" s="1"/>
  <c r="C1097" i="26" a="1"/>
  <c r="C1097" i="26" s="1"/>
  <c r="P1096" i="26"/>
  <c r="E1096" i="26" a="1"/>
  <c r="E1096" i="26" s="1"/>
  <c r="C1096" i="26" a="1"/>
  <c r="C1096" i="26" s="1"/>
  <c r="P1095" i="26"/>
  <c r="E1095" i="26" a="1"/>
  <c r="E1095" i="26" s="1"/>
  <c r="C1095" i="26" a="1"/>
  <c r="C1095" i="26" s="1"/>
  <c r="P1094" i="26"/>
  <c r="E1094" i="26" a="1"/>
  <c r="E1094" i="26" s="1"/>
  <c r="C1094" i="26" a="1"/>
  <c r="C1094" i="26" s="1"/>
  <c r="P1093" i="26"/>
  <c r="E1093" i="26" a="1"/>
  <c r="E1093" i="26" s="1"/>
  <c r="C1093" i="26" a="1"/>
  <c r="C1093" i="26" s="1"/>
  <c r="P1092" i="26"/>
  <c r="E1092" i="26" a="1"/>
  <c r="E1092" i="26" s="1"/>
  <c r="C1092" i="26" a="1"/>
  <c r="C1092" i="26" s="1"/>
  <c r="P1091" i="26"/>
  <c r="E1091" i="26" a="1"/>
  <c r="E1091" i="26" s="1"/>
  <c r="C1091" i="26" a="1"/>
  <c r="C1091" i="26" s="1"/>
  <c r="P1090" i="26"/>
  <c r="E1090" i="26" a="1"/>
  <c r="E1090" i="26" s="1"/>
  <c r="C1090" i="26" a="1"/>
  <c r="C1090" i="26" s="1"/>
  <c r="P1089" i="26"/>
  <c r="E1089" i="26" a="1"/>
  <c r="E1089" i="26" s="1"/>
  <c r="C1089" i="26" a="1"/>
  <c r="C1089" i="26" s="1"/>
  <c r="P1088" i="26"/>
  <c r="E1088" i="26" a="1"/>
  <c r="E1088" i="26" s="1"/>
  <c r="C1088" i="26" a="1"/>
  <c r="C1088" i="26" s="1"/>
  <c r="P1087" i="26"/>
  <c r="E1087" i="26" a="1"/>
  <c r="E1087" i="26" s="1"/>
  <c r="C1087" i="26" a="1"/>
  <c r="C1087" i="26" s="1"/>
  <c r="P1086" i="26"/>
  <c r="E1086" i="26" a="1"/>
  <c r="E1086" i="26" s="1"/>
  <c r="C1086" i="26" a="1"/>
  <c r="C1086" i="26" s="1"/>
  <c r="P1085" i="26"/>
  <c r="E1085" i="26" a="1"/>
  <c r="E1085" i="26" s="1"/>
  <c r="C1085" i="26" a="1"/>
  <c r="C1085" i="26" s="1"/>
  <c r="P1084" i="26"/>
  <c r="E1084" i="26" a="1"/>
  <c r="E1084" i="26" s="1"/>
  <c r="C1084" i="26" a="1"/>
  <c r="C1084" i="26" s="1"/>
  <c r="P1083" i="26"/>
  <c r="E1083" i="26" a="1"/>
  <c r="E1083" i="26" s="1"/>
  <c r="C1083" i="26" a="1"/>
  <c r="C1083" i="26" s="1"/>
  <c r="P1082" i="26"/>
  <c r="E1082" i="26" a="1"/>
  <c r="E1082" i="26" s="1"/>
  <c r="C1082" i="26" a="1"/>
  <c r="C1082" i="26" s="1"/>
  <c r="P1081" i="26"/>
  <c r="E1081" i="26" a="1"/>
  <c r="E1081" i="26" s="1"/>
  <c r="C1081" i="26" a="1"/>
  <c r="C1081" i="26" s="1"/>
  <c r="P1080" i="26"/>
  <c r="E1080" i="26" a="1"/>
  <c r="E1080" i="26" s="1"/>
  <c r="C1080" i="26" a="1"/>
  <c r="C1080" i="26" s="1"/>
  <c r="P1079" i="26"/>
  <c r="E1079" i="26" a="1"/>
  <c r="E1079" i="26" s="1"/>
  <c r="C1079" i="26" a="1"/>
  <c r="C1079" i="26" s="1"/>
  <c r="P1078" i="26"/>
  <c r="E1078" i="26" a="1"/>
  <c r="E1078" i="26" s="1"/>
  <c r="C1078" i="26" a="1"/>
  <c r="C1078" i="26" s="1"/>
  <c r="P1077" i="26"/>
  <c r="E1077" i="26" a="1"/>
  <c r="E1077" i="26" s="1"/>
  <c r="C1077" i="26" a="1"/>
  <c r="C1077" i="26" s="1"/>
  <c r="P1076" i="26"/>
  <c r="E1076" i="26" a="1"/>
  <c r="E1076" i="26" s="1"/>
  <c r="C1076" i="26" a="1"/>
  <c r="C1076" i="26" s="1"/>
  <c r="P1075" i="26"/>
  <c r="E1075" i="26" a="1"/>
  <c r="E1075" i="26" s="1"/>
  <c r="C1075" i="26" a="1"/>
  <c r="C1075" i="26" s="1"/>
  <c r="P1074" i="26"/>
  <c r="E1074" i="26" a="1"/>
  <c r="E1074" i="26" s="1"/>
  <c r="C1074" i="26" a="1"/>
  <c r="C1074" i="26" s="1"/>
  <c r="P1073" i="26"/>
  <c r="E1073" i="26" a="1"/>
  <c r="E1073" i="26" s="1"/>
  <c r="C1073" i="26" a="1"/>
  <c r="C1073" i="26" s="1"/>
  <c r="P1072" i="26"/>
  <c r="E1072" i="26" a="1"/>
  <c r="E1072" i="26" s="1"/>
  <c r="C1072" i="26" a="1"/>
  <c r="C1072" i="26" s="1"/>
  <c r="P1071" i="26"/>
  <c r="E1071" i="26" a="1"/>
  <c r="E1071" i="26" s="1"/>
  <c r="C1071" i="26" a="1"/>
  <c r="C1071" i="26" s="1"/>
  <c r="P1070" i="26"/>
  <c r="E1070" i="26" a="1"/>
  <c r="E1070" i="26" s="1"/>
  <c r="C1070" i="26" a="1"/>
  <c r="C1070" i="26" s="1"/>
  <c r="P1069" i="26"/>
  <c r="E1069" i="26" a="1"/>
  <c r="E1069" i="26" s="1"/>
  <c r="C1069" i="26" a="1"/>
  <c r="C1069" i="26" s="1"/>
  <c r="P1068" i="26"/>
  <c r="E1068" i="26" a="1"/>
  <c r="E1068" i="26" s="1"/>
  <c r="C1068" i="26" a="1"/>
  <c r="C1068" i="26" s="1"/>
  <c r="P1067" i="26"/>
  <c r="E1067" i="26" a="1"/>
  <c r="E1067" i="26" s="1"/>
  <c r="C1067" i="26" a="1"/>
  <c r="C1067" i="26" s="1"/>
  <c r="P1066" i="26"/>
  <c r="E1066" i="26" a="1"/>
  <c r="E1066" i="26" s="1"/>
  <c r="C1066" i="26" a="1"/>
  <c r="C1066" i="26" s="1"/>
  <c r="P1065" i="26"/>
  <c r="E1065" i="26" a="1"/>
  <c r="E1065" i="26" s="1"/>
  <c r="C1065" i="26" a="1"/>
  <c r="C1065" i="26" s="1"/>
  <c r="P1064" i="26"/>
  <c r="E1064" i="26" a="1"/>
  <c r="E1064" i="26" s="1"/>
  <c r="C1064" i="26" a="1"/>
  <c r="C1064" i="26" s="1"/>
  <c r="P1063" i="26"/>
  <c r="E1063" i="26" a="1"/>
  <c r="E1063" i="26" s="1"/>
  <c r="C1063" i="26" a="1"/>
  <c r="C1063" i="26" s="1"/>
  <c r="P1062" i="26"/>
  <c r="E1062" i="26" a="1"/>
  <c r="E1062" i="26" s="1"/>
  <c r="C1062" i="26" a="1"/>
  <c r="C1062" i="26" s="1"/>
  <c r="P1061" i="26"/>
  <c r="E1061" i="26" a="1"/>
  <c r="E1061" i="26" s="1"/>
  <c r="C1061" i="26" a="1"/>
  <c r="C1061" i="26" s="1"/>
  <c r="P1060" i="26"/>
  <c r="E1060" i="26" a="1"/>
  <c r="E1060" i="26" s="1"/>
  <c r="C1060" i="26" a="1"/>
  <c r="C1060" i="26" s="1"/>
  <c r="P1059" i="26"/>
  <c r="E1059" i="26" a="1"/>
  <c r="E1059" i="26" s="1"/>
  <c r="C1059" i="26" a="1"/>
  <c r="C1059" i="26" s="1"/>
  <c r="P1058" i="26"/>
  <c r="E1058" i="26" a="1"/>
  <c r="E1058" i="26" s="1"/>
  <c r="C1058" i="26" a="1"/>
  <c r="C1058" i="26" s="1"/>
  <c r="P1057" i="26"/>
  <c r="E1057" i="26" a="1"/>
  <c r="E1057" i="26" s="1"/>
  <c r="C1057" i="26" a="1"/>
  <c r="C1057" i="26" s="1"/>
  <c r="P1056" i="26"/>
  <c r="E1056" i="26" a="1"/>
  <c r="E1056" i="26" s="1"/>
  <c r="C1056" i="26" a="1"/>
  <c r="C1056" i="26" s="1"/>
  <c r="P1055" i="26"/>
  <c r="E1055" i="26" a="1"/>
  <c r="E1055" i="26" s="1"/>
  <c r="C1055" i="26" a="1"/>
  <c r="C1055" i="26" s="1"/>
  <c r="P1054" i="26"/>
  <c r="E1054" i="26" a="1"/>
  <c r="E1054" i="26" s="1"/>
  <c r="C1054" i="26" a="1"/>
  <c r="C1054" i="26" s="1"/>
  <c r="P1053" i="26"/>
  <c r="E1053" i="26" a="1"/>
  <c r="E1053" i="26" s="1"/>
  <c r="C1053" i="26" a="1"/>
  <c r="C1053" i="26" s="1"/>
  <c r="P1052" i="26"/>
  <c r="E1052" i="26" a="1"/>
  <c r="E1052" i="26" s="1"/>
  <c r="C1052" i="26" a="1"/>
  <c r="C1052" i="26" s="1"/>
  <c r="P1051" i="26"/>
  <c r="E1051" i="26" a="1"/>
  <c r="E1051" i="26" s="1"/>
  <c r="C1051" i="26" a="1"/>
  <c r="C1051" i="26" s="1"/>
  <c r="P1050" i="26"/>
  <c r="E1050" i="26" a="1"/>
  <c r="E1050" i="26" s="1"/>
  <c r="C1050" i="26" a="1"/>
  <c r="C1050" i="26" s="1"/>
  <c r="P1049" i="26"/>
  <c r="E1049" i="26" a="1"/>
  <c r="E1049" i="26" s="1"/>
  <c r="C1049" i="26" a="1"/>
  <c r="C1049" i="26" s="1"/>
  <c r="P1048" i="26"/>
  <c r="E1048" i="26" a="1"/>
  <c r="E1048" i="26" s="1"/>
  <c r="C1048" i="26" a="1"/>
  <c r="C1048" i="26" s="1"/>
  <c r="P1047" i="26"/>
  <c r="E1047" i="26" a="1"/>
  <c r="E1047" i="26" s="1"/>
  <c r="C1047" i="26" a="1"/>
  <c r="C1047" i="26" s="1"/>
  <c r="P1046" i="26"/>
  <c r="E1046" i="26" a="1"/>
  <c r="E1046" i="26" s="1"/>
  <c r="C1046" i="26" a="1"/>
  <c r="C1046" i="26" s="1"/>
  <c r="P1045" i="26"/>
  <c r="E1045" i="26" a="1"/>
  <c r="E1045" i="26" s="1"/>
  <c r="C1045" i="26" a="1"/>
  <c r="C1045" i="26" s="1"/>
  <c r="P1044" i="26"/>
  <c r="E1044" i="26" a="1"/>
  <c r="E1044" i="26" s="1"/>
  <c r="C1044" i="26" a="1"/>
  <c r="C1044" i="26" s="1"/>
  <c r="P1043" i="26"/>
  <c r="E1043" i="26" a="1"/>
  <c r="E1043" i="26" s="1"/>
  <c r="C1043" i="26" a="1"/>
  <c r="C1043" i="26" s="1"/>
  <c r="P1042" i="26"/>
  <c r="E1042" i="26" a="1"/>
  <c r="E1042" i="26" s="1"/>
  <c r="C1042" i="26" a="1"/>
  <c r="C1042" i="26" s="1"/>
  <c r="P1041" i="26"/>
  <c r="E1041" i="26" a="1"/>
  <c r="E1041" i="26" s="1"/>
  <c r="C1041" i="26" a="1"/>
  <c r="C1041" i="26" s="1"/>
  <c r="P1040" i="26"/>
  <c r="E1040" i="26" a="1"/>
  <c r="E1040" i="26" s="1"/>
  <c r="C1040" i="26" a="1"/>
  <c r="C1040" i="26" s="1"/>
  <c r="P1039" i="26"/>
  <c r="E1039" i="26" a="1"/>
  <c r="E1039" i="26" s="1"/>
  <c r="C1039" i="26" a="1"/>
  <c r="C1039" i="26" s="1"/>
  <c r="P1038" i="26"/>
  <c r="E1038" i="26" a="1"/>
  <c r="E1038" i="26" s="1"/>
  <c r="C1038" i="26" a="1"/>
  <c r="C1038" i="26" s="1"/>
  <c r="P1037" i="26"/>
  <c r="E1037" i="26" a="1"/>
  <c r="E1037" i="26" s="1"/>
  <c r="C1037" i="26" a="1"/>
  <c r="C1037" i="26" s="1"/>
  <c r="P1036" i="26"/>
  <c r="E1036" i="26" a="1"/>
  <c r="E1036" i="26" s="1"/>
  <c r="C1036" i="26" a="1"/>
  <c r="C1036" i="26" s="1"/>
  <c r="P1035" i="26"/>
  <c r="E1035" i="26" a="1"/>
  <c r="E1035" i="26" s="1"/>
  <c r="C1035" i="26" a="1"/>
  <c r="C1035" i="26" s="1"/>
  <c r="P1034" i="26"/>
  <c r="E1034" i="26" a="1"/>
  <c r="E1034" i="26" s="1"/>
  <c r="C1034" i="26" a="1"/>
  <c r="C1034" i="26" s="1"/>
  <c r="P1033" i="26"/>
  <c r="E1033" i="26" a="1"/>
  <c r="E1033" i="26" s="1"/>
  <c r="C1033" i="26" a="1"/>
  <c r="C1033" i="26" s="1"/>
  <c r="P1032" i="26"/>
  <c r="E1032" i="26" a="1"/>
  <c r="E1032" i="26" s="1"/>
  <c r="C1032" i="26" a="1"/>
  <c r="C1032" i="26" s="1"/>
  <c r="P1031" i="26"/>
  <c r="E1031" i="26" a="1"/>
  <c r="E1031" i="26" s="1"/>
  <c r="C1031" i="26" a="1"/>
  <c r="C1031" i="26" s="1"/>
  <c r="P1030" i="26"/>
  <c r="E1030" i="26" a="1"/>
  <c r="E1030" i="26" s="1"/>
  <c r="C1030" i="26" a="1"/>
  <c r="C1030" i="26" s="1"/>
  <c r="P1029" i="26"/>
  <c r="E1029" i="26" a="1"/>
  <c r="E1029" i="26" s="1"/>
  <c r="C1029" i="26" a="1"/>
  <c r="C1029" i="26" s="1"/>
  <c r="P1028" i="26"/>
  <c r="E1028" i="26" a="1"/>
  <c r="E1028" i="26" s="1"/>
  <c r="C1028" i="26" a="1"/>
  <c r="C1028" i="26" s="1"/>
  <c r="P1027" i="26"/>
  <c r="E1027" i="26" a="1"/>
  <c r="E1027" i="26" s="1"/>
  <c r="C1027" i="26" a="1"/>
  <c r="C1027" i="26" s="1"/>
  <c r="P1026" i="26"/>
  <c r="E1026" i="26" a="1"/>
  <c r="E1026" i="26" s="1"/>
  <c r="C1026" i="26" a="1"/>
  <c r="C1026" i="26" s="1"/>
  <c r="P1025" i="26"/>
  <c r="E1025" i="26" a="1"/>
  <c r="E1025" i="26" s="1"/>
  <c r="C1025" i="26" a="1"/>
  <c r="C1025" i="26" s="1"/>
  <c r="P1024" i="26"/>
  <c r="E1024" i="26" a="1"/>
  <c r="E1024" i="26" s="1"/>
  <c r="C1024" i="26" a="1"/>
  <c r="C1024" i="26" s="1"/>
  <c r="P1023" i="26"/>
  <c r="E1023" i="26" a="1"/>
  <c r="E1023" i="26" s="1"/>
  <c r="C1023" i="26" a="1"/>
  <c r="C1023" i="26" s="1"/>
  <c r="P1022" i="26"/>
  <c r="E1022" i="26" a="1"/>
  <c r="E1022" i="26" s="1"/>
  <c r="C1022" i="26" a="1"/>
  <c r="C1022" i="26" s="1"/>
  <c r="P1021" i="26"/>
  <c r="E1021" i="26" a="1"/>
  <c r="E1021" i="26" s="1"/>
  <c r="C1021" i="26" a="1"/>
  <c r="C1021" i="26" s="1"/>
  <c r="P1020" i="26"/>
  <c r="E1020" i="26" a="1"/>
  <c r="E1020" i="26" s="1"/>
  <c r="C1020" i="26" a="1"/>
  <c r="C1020" i="26" s="1"/>
  <c r="P1019" i="26"/>
  <c r="E1019" i="26" a="1"/>
  <c r="E1019" i="26" s="1"/>
  <c r="C1019" i="26" a="1"/>
  <c r="C1019" i="26" s="1"/>
  <c r="P1018" i="26"/>
  <c r="E1018" i="26" a="1"/>
  <c r="E1018" i="26" s="1"/>
  <c r="C1018" i="26" a="1"/>
  <c r="C1018" i="26" s="1"/>
  <c r="P1017" i="26"/>
  <c r="E1017" i="26" a="1"/>
  <c r="E1017" i="26" s="1"/>
  <c r="C1017" i="26" a="1"/>
  <c r="C1017" i="26" s="1"/>
  <c r="P1016" i="26"/>
  <c r="E1016" i="26" a="1"/>
  <c r="E1016" i="26" s="1"/>
  <c r="C1016" i="26" a="1"/>
  <c r="C1016" i="26" s="1"/>
  <c r="P1015" i="26"/>
  <c r="E1015" i="26" a="1"/>
  <c r="E1015" i="26" s="1"/>
  <c r="C1015" i="26" a="1"/>
  <c r="C1015" i="26" s="1"/>
  <c r="P1014" i="26"/>
  <c r="E1014" i="26" a="1"/>
  <c r="E1014" i="26" s="1"/>
  <c r="C1014" i="26" a="1"/>
  <c r="C1014" i="26" s="1"/>
  <c r="P1013" i="26"/>
  <c r="E1013" i="26" a="1"/>
  <c r="E1013" i="26" s="1"/>
  <c r="C1013" i="26" a="1"/>
  <c r="C1013" i="26" s="1"/>
  <c r="P1012" i="26"/>
  <c r="E1012" i="26" a="1"/>
  <c r="E1012" i="26" s="1"/>
  <c r="C1012" i="26" a="1"/>
  <c r="C1012" i="26" s="1"/>
  <c r="P1011" i="26"/>
  <c r="E1011" i="26" a="1"/>
  <c r="E1011" i="26" s="1"/>
  <c r="C1011" i="26" a="1"/>
  <c r="C1011" i="26" s="1"/>
  <c r="P1010" i="26"/>
  <c r="E1010" i="26" a="1"/>
  <c r="E1010" i="26" s="1"/>
  <c r="C1010" i="26" a="1"/>
  <c r="C1010" i="26" s="1"/>
  <c r="P1009" i="26"/>
  <c r="E1009" i="26" a="1"/>
  <c r="E1009" i="26" s="1"/>
  <c r="C1009" i="26" a="1"/>
  <c r="C1009" i="26" s="1"/>
  <c r="P1008" i="26"/>
  <c r="E1008" i="26" a="1"/>
  <c r="E1008" i="26" s="1"/>
  <c r="C1008" i="26" a="1"/>
  <c r="C1008" i="26" s="1"/>
  <c r="P1007" i="26"/>
  <c r="E1007" i="26" a="1"/>
  <c r="E1007" i="26" s="1"/>
  <c r="C1007" i="26" a="1"/>
  <c r="C1007" i="26" s="1"/>
  <c r="P1006" i="26"/>
  <c r="E1006" i="26" a="1"/>
  <c r="E1006" i="26" s="1"/>
  <c r="C1006" i="26" a="1"/>
  <c r="C1006" i="26" s="1"/>
  <c r="P1005" i="26"/>
  <c r="E1005" i="26" a="1"/>
  <c r="E1005" i="26" s="1"/>
  <c r="C1005" i="26" a="1"/>
  <c r="C1005" i="26" s="1"/>
  <c r="P1004" i="26"/>
  <c r="E1004" i="26" a="1"/>
  <c r="E1004" i="26" s="1"/>
  <c r="C1004" i="26" a="1"/>
  <c r="C1004" i="26" s="1"/>
  <c r="P1003" i="26"/>
  <c r="E1003" i="26" a="1"/>
  <c r="E1003" i="26" s="1"/>
  <c r="C1003" i="26" a="1"/>
  <c r="C1003" i="26" s="1"/>
  <c r="P1002" i="26"/>
  <c r="E1002" i="26" a="1"/>
  <c r="E1002" i="26" s="1"/>
  <c r="C1002" i="26" a="1"/>
  <c r="C1002" i="26" s="1"/>
  <c r="P1001" i="26"/>
  <c r="E1001" i="26" a="1"/>
  <c r="E1001" i="26" s="1"/>
  <c r="C1001" i="26" a="1"/>
  <c r="C1001" i="26" s="1"/>
  <c r="P1000" i="26"/>
  <c r="E1000" i="26" a="1"/>
  <c r="E1000" i="26" s="1"/>
  <c r="C1000" i="26" a="1"/>
  <c r="C1000" i="26" s="1"/>
  <c r="P999" i="26"/>
  <c r="E999" i="26" a="1"/>
  <c r="E999" i="26" s="1"/>
  <c r="C999" i="26" a="1"/>
  <c r="C999" i="26" s="1"/>
  <c r="P998" i="26"/>
  <c r="E998" i="26" a="1"/>
  <c r="E998" i="26" s="1"/>
  <c r="C998" i="26" a="1"/>
  <c r="C998" i="26" s="1"/>
  <c r="P997" i="26"/>
  <c r="E997" i="26" a="1"/>
  <c r="E997" i="26" s="1"/>
  <c r="C997" i="26" a="1"/>
  <c r="C997" i="26" s="1"/>
  <c r="P996" i="26"/>
  <c r="E996" i="26" a="1"/>
  <c r="E996" i="26" s="1"/>
  <c r="C996" i="26" a="1"/>
  <c r="C996" i="26" s="1"/>
  <c r="P995" i="26"/>
  <c r="E995" i="26" a="1"/>
  <c r="E995" i="26" s="1"/>
  <c r="C995" i="26" a="1"/>
  <c r="C995" i="26" s="1"/>
  <c r="P994" i="26"/>
  <c r="E994" i="26" a="1"/>
  <c r="E994" i="26" s="1"/>
  <c r="C994" i="26" a="1"/>
  <c r="C994" i="26" s="1"/>
  <c r="P993" i="26"/>
  <c r="E993" i="26" a="1"/>
  <c r="E993" i="26" s="1"/>
  <c r="C993" i="26" a="1"/>
  <c r="C993" i="26" s="1"/>
  <c r="P992" i="26"/>
  <c r="E992" i="26" a="1"/>
  <c r="E992" i="26" s="1"/>
  <c r="C992" i="26" a="1"/>
  <c r="C992" i="26" s="1"/>
  <c r="P991" i="26"/>
  <c r="E991" i="26" a="1"/>
  <c r="E991" i="26" s="1"/>
  <c r="C991" i="26" a="1"/>
  <c r="C991" i="26" s="1"/>
  <c r="P990" i="26"/>
  <c r="E990" i="26" a="1"/>
  <c r="E990" i="26" s="1"/>
  <c r="C990" i="26" a="1"/>
  <c r="C990" i="26" s="1"/>
  <c r="P989" i="26"/>
  <c r="E989" i="26" a="1"/>
  <c r="E989" i="26" s="1"/>
  <c r="C989" i="26" a="1"/>
  <c r="C989" i="26" s="1"/>
  <c r="P988" i="26"/>
  <c r="E988" i="26" a="1"/>
  <c r="E988" i="26" s="1"/>
  <c r="C988" i="26" a="1"/>
  <c r="C988" i="26" s="1"/>
  <c r="P987" i="26"/>
  <c r="E987" i="26" a="1"/>
  <c r="E987" i="26" s="1"/>
  <c r="C987" i="26" a="1"/>
  <c r="C987" i="26" s="1"/>
  <c r="P986" i="26"/>
  <c r="E986" i="26" a="1"/>
  <c r="E986" i="26" s="1"/>
  <c r="C986" i="26" a="1"/>
  <c r="C986" i="26" s="1"/>
  <c r="P985" i="26"/>
  <c r="E985" i="26" a="1"/>
  <c r="E985" i="26" s="1"/>
  <c r="C985" i="26" a="1"/>
  <c r="C985" i="26" s="1"/>
  <c r="P984" i="26"/>
  <c r="E984" i="26" a="1"/>
  <c r="E984" i="26" s="1"/>
  <c r="C984" i="26" a="1"/>
  <c r="C984" i="26" s="1"/>
  <c r="P983" i="26"/>
  <c r="E983" i="26" a="1"/>
  <c r="E983" i="26" s="1"/>
  <c r="C983" i="26" a="1"/>
  <c r="C983" i="26" s="1"/>
  <c r="P982" i="26"/>
  <c r="E982" i="26" a="1"/>
  <c r="E982" i="26" s="1"/>
  <c r="C982" i="26" a="1"/>
  <c r="C982" i="26" s="1"/>
  <c r="P981" i="26"/>
  <c r="E981" i="26" a="1"/>
  <c r="E981" i="26" s="1"/>
  <c r="C981" i="26" a="1"/>
  <c r="C981" i="26" s="1"/>
  <c r="P980" i="26"/>
  <c r="E980" i="26" a="1"/>
  <c r="E980" i="26" s="1"/>
  <c r="C980" i="26" a="1"/>
  <c r="C980" i="26" s="1"/>
  <c r="P979" i="26"/>
  <c r="E979" i="26" a="1"/>
  <c r="E979" i="26" s="1"/>
  <c r="C979" i="26" a="1"/>
  <c r="C979" i="26" s="1"/>
  <c r="P978" i="26"/>
  <c r="E978" i="26" a="1"/>
  <c r="E978" i="26" s="1"/>
  <c r="C978" i="26" a="1"/>
  <c r="C978" i="26" s="1"/>
  <c r="P977" i="26"/>
  <c r="E977" i="26" a="1"/>
  <c r="E977" i="26" s="1"/>
  <c r="C977" i="26" a="1"/>
  <c r="C977" i="26" s="1"/>
  <c r="P976" i="26"/>
  <c r="E976" i="26" a="1"/>
  <c r="E976" i="26" s="1"/>
  <c r="C976" i="26" a="1"/>
  <c r="C976" i="26" s="1"/>
  <c r="P975" i="26"/>
  <c r="E975" i="26" a="1"/>
  <c r="E975" i="26" s="1"/>
  <c r="C975" i="26" a="1"/>
  <c r="C975" i="26" s="1"/>
  <c r="P974" i="26"/>
  <c r="E974" i="26" a="1"/>
  <c r="E974" i="26" s="1"/>
  <c r="C974" i="26" a="1"/>
  <c r="C974" i="26" s="1"/>
  <c r="P973" i="26"/>
  <c r="E973" i="26" a="1"/>
  <c r="E973" i="26" s="1"/>
  <c r="C973" i="26" a="1"/>
  <c r="C973" i="26" s="1"/>
  <c r="P972" i="26"/>
  <c r="E972" i="26" a="1"/>
  <c r="E972" i="26" s="1"/>
  <c r="C972" i="26" a="1"/>
  <c r="C972" i="26" s="1"/>
  <c r="P971" i="26"/>
  <c r="E971" i="26" a="1"/>
  <c r="E971" i="26" s="1"/>
  <c r="C971" i="26" a="1"/>
  <c r="C971" i="26" s="1"/>
  <c r="P970" i="26"/>
  <c r="E970" i="26" a="1"/>
  <c r="E970" i="26" s="1"/>
  <c r="C970" i="26" a="1"/>
  <c r="C970" i="26" s="1"/>
  <c r="P969" i="26"/>
  <c r="E969" i="26" a="1"/>
  <c r="E969" i="26" s="1"/>
  <c r="C969" i="26" a="1"/>
  <c r="C969" i="26" s="1"/>
  <c r="P968" i="26"/>
  <c r="E968" i="26" a="1"/>
  <c r="E968" i="26" s="1"/>
  <c r="C968" i="26" a="1"/>
  <c r="C968" i="26" s="1"/>
  <c r="P967" i="26"/>
  <c r="E967" i="26" a="1"/>
  <c r="E967" i="26" s="1"/>
  <c r="C967" i="26" a="1"/>
  <c r="C967" i="26" s="1"/>
  <c r="P966" i="26"/>
  <c r="E966" i="26" a="1"/>
  <c r="E966" i="26" s="1"/>
  <c r="C966" i="26" a="1"/>
  <c r="C966" i="26" s="1"/>
  <c r="P965" i="26"/>
  <c r="E965" i="26" a="1"/>
  <c r="E965" i="26" s="1"/>
  <c r="C965" i="26" a="1"/>
  <c r="C965" i="26" s="1"/>
  <c r="P964" i="26"/>
  <c r="E964" i="26" a="1"/>
  <c r="E964" i="26" s="1"/>
  <c r="C964" i="26" a="1"/>
  <c r="C964" i="26" s="1"/>
  <c r="P963" i="26"/>
  <c r="E963" i="26" a="1"/>
  <c r="E963" i="26" s="1"/>
  <c r="C963" i="26" a="1"/>
  <c r="C963" i="26" s="1"/>
  <c r="P962" i="26"/>
  <c r="E962" i="26" a="1"/>
  <c r="E962" i="26" s="1"/>
  <c r="C962" i="26" a="1"/>
  <c r="C962" i="26" s="1"/>
  <c r="P961" i="26"/>
  <c r="E961" i="26" a="1"/>
  <c r="E961" i="26" s="1"/>
  <c r="C961" i="26" a="1"/>
  <c r="C961" i="26" s="1"/>
  <c r="P960" i="26"/>
  <c r="E960" i="26" a="1"/>
  <c r="E960" i="26" s="1"/>
  <c r="C960" i="26" a="1"/>
  <c r="C960" i="26" s="1"/>
  <c r="P959" i="26"/>
  <c r="E959" i="26" a="1"/>
  <c r="E959" i="26" s="1"/>
  <c r="C959" i="26" a="1"/>
  <c r="C959" i="26" s="1"/>
  <c r="P958" i="26"/>
  <c r="E958" i="26" a="1"/>
  <c r="E958" i="26" s="1"/>
  <c r="C958" i="26" a="1"/>
  <c r="C958" i="26" s="1"/>
  <c r="P957" i="26"/>
  <c r="E957" i="26" a="1"/>
  <c r="E957" i="26" s="1"/>
  <c r="C957" i="26" a="1"/>
  <c r="C957" i="26" s="1"/>
  <c r="P956" i="26"/>
  <c r="E956" i="26" a="1"/>
  <c r="E956" i="26" s="1"/>
  <c r="C956" i="26" a="1"/>
  <c r="C956" i="26" s="1"/>
  <c r="P955" i="26"/>
  <c r="E955" i="26" a="1"/>
  <c r="E955" i="26" s="1"/>
  <c r="C955" i="26" a="1"/>
  <c r="C955" i="26" s="1"/>
  <c r="P954" i="26"/>
  <c r="E954" i="26" a="1"/>
  <c r="E954" i="26" s="1"/>
  <c r="C954" i="26" a="1"/>
  <c r="C954" i="26" s="1"/>
  <c r="P953" i="26"/>
  <c r="E953" i="26" a="1"/>
  <c r="E953" i="26" s="1"/>
  <c r="C953" i="26" a="1"/>
  <c r="C953" i="26" s="1"/>
  <c r="P952" i="26"/>
  <c r="E952" i="26" a="1"/>
  <c r="E952" i="26" s="1"/>
  <c r="C952" i="26" a="1"/>
  <c r="C952" i="26" s="1"/>
  <c r="P951" i="26"/>
  <c r="E951" i="26" a="1"/>
  <c r="E951" i="26" s="1"/>
  <c r="C951" i="26" a="1"/>
  <c r="C951" i="26" s="1"/>
  <c r="P950" i="26"/>
  <c r="E950" i="26" a="1"/>
  <c r="E950" i="26" s="1"/>
  <c r="C950" i="26" a="1"/>
  <c r="C950" i="26" s="1"/>
  <c r="P949" i="26"/>
  <c r="E949" i="26" a="1"/>
  <c r="E949" i="26" s="1"/>
  <c r="C949" i="26" a="1"/>
  <c r="C949" i="26" s="1"/>
  <c r="P948" i="26"/>
  <c r="E948" i="26" a="1"/>
  <c r="E948" i="26" s="1"/>
  <c r="C948" i="26" a="1"/>
  <c r="C948" i="26" s="1"/>
  <c r="P947" i="26"/>
  <c r="E947" i="26" a="1"/>
  <c r="E947" i="26" s="1"/>
  <c r="C947" i="26" a="1"/>
  <c r="C947" i="26" s="1"/>
  <c r="P946" i="26"/>
  <c r="E946" i="26" a="1"/>
  <c r="E946" i="26" s="1"/>
  <c r="C946" i="26" a="1"/>
  <c r="C946" i="26" s="1"/>
  <c r="P945" i="26"/>
  <c r="E945" i="26" a="1"/>
  <c r="E945" i="26" s="1"/>
  <c r="C945" i="26" a="1"/>
  <c r="C945" i="26" s="1"/>
  <c r="P944" i="26"/>
  <c r="E944" i="26" a="1"/>
  <c r="E944" i="26" s="1"/>
  <c r="C944" i="26" a="1"/>
  <c r="C944" i="26" s="1"/>
  <c r="P943" i="26"/>
  <c r="E943" i="26" a="1"/>
  <c r="E943" i="26" s="1"/>
  <c r="C943" i="26" a="1"/>
  <c r="C943" i="26" s="1"/>
  <c r="P942" i="26"/>
  <c r="E942" i="26" a="1"/>
  <c r="E942" i="26" s="1"/>
  <c r="C942" i="26" a="1"/>
  <c r="C942" i="26" s="1"/>
  <c r="P941" i="26"/>
  <c r="E941" i="26" a="1"/>
  <c r="E941" i="26" s="1"/>
  <c r="C941" i="26" a="1"/>
  <c r="C941" i="26" s="1"/>
  <c r="P940" i="26"/>
  <c r="E940" i="26" a="1"/>
  <c r="E940" i="26" s="1"/>
  <c r="C940" i="26" a="1"/>
  <c r="C940" i="26" s="1"/>
  <c r="P939" i="26"/>
  <c r="E939" i="26" a="1"/>
  <c r="E939" i="26" s="1"/>
  <c r="C939" i="26" a="1"/>
  <c r="C939" i="26" s="1"/>
  <c r="P938" i="26"/>
  <c r="E938" i="26" a="1"/>
  <c r="E938" i="26" s="1"/>
  <c r="C938" i="26" a="1"/>
  <c r="C938" i="26" s="1"/>
  <c r="P937" i="26"/>
  <c r="E937" i="26" a="1"/>
  <c r="E937" i="26" s="1"/>
  <c r="C937" i="26" a="1"/>
  <c r="C937" i="26" s="1"/>
  <c r="P936" i="26"/>
  <c r="E936" i="26" a="1"/>
  <c r="E936" i="26" s="1"/>
  <c r="C936" i="26" a="1"/>
  <c r="C936" i="26" s="1"/>
  <c r="P935" i="26"/>
  <c r="E935" i="26" a="1"/>
  <c r="E935" i="26" s="1"/>
  <c r="C935" i="26" a="1"/>
  <c r="C935" i="26" s="1"/>
  <c r="P934" i="26"/>
  <c r="E934" i="26" a="1"/>
  <c r="E934" i="26" s="1"/>
  <c r="C934" i="26" a="1"/>
  <c r="C934" i="26" s="1"/>
  <c r="P933" i="26"/>
  <c r="E933" i="26" a="1"/>
  <c r="E933" i="26" s="1"/>
  <c r="C933" i="26" a="1"/>
  <c r="C933" i="26" s="1"/>
  <c r="P932" i="26"/>
  <c r="E932" i="26" a="1"/>
  <c r="E932" i="26" s="1"/>
  <c r="C932" i="26" a="1"/>
  <c r="C932" i="26" s="1"/>
  <c r="P931" i="26"/>
  <c r="E931" i="26" a="1"/>
  <c r="E931" i="26" s="1"/>
  <c r="C931" i="26" a="1"/>
  <c r="C931" i="26" s="1"/>
  <c r="P930" i="26"/>
  <c r="E930" i="26" a="1"/>
  <c r="E930" i="26" s="1"/>
  <c r="C930" i="26" a="1"/>
  <c r="C930" i="26" s="1"/>
  <c r="P929" i="26"/>
  <c r="E929" i="26" a="1"/>
  <c r="E929" i="26" s="1"/>
  <c r="C929" i="26" a="1"/>
  <c r="C929" i="26" s="1"/>
  <c r="P928" i="26"/>
  <c r="E928" i="26" a="1"/>
  <c r="E928" i="26" s="1"/>
  <c r="C928" i="26" a="1"/>
  <c r="C928" i="26" s="1"/>
  <c r="P927" i="26"/>
  <c r="E927" i="26" a="1"/>
  <c r="E927" i="26" s="1"/>
  <c r="C927" i="26" a="1"/>
  <c r="C927" i="26" s="1"/>
  <c r="P926" i="26"/>
  <c r="E926" i="26" a="1"/>
  <c r="E926" i="26" s="1"/>
  <c r="C926" i="26" a="1"/>
  <c r="C926" i="26" s="1"/>
  <c r="P925" i="26"/>
  <c r="E925" i="26" a="1"/>
  <c r="E925" i="26" s="1"/>
  <c r="C925" i="26" a="1"/>
  <c r="C925" i="26" s="1"/>
  <c r="P924" i="26"/>
  <c r="E924" i="26" a="1"/>
  <c r="E924" i="26" s="1"/>
  <c r="C924" i="26" a="1"/>
  <c r="C924" i="26" s="1"/>
  <c r="P923" i="26"/>
  <c r="E923" i="26" a="1"/>
  <c r="E923" i="26" s="1"/>
  <c r="C923" i="26" a="1"/>
  <c r="C923" i="26" s="1"/>
  <c r="P922" i="26"/>
  <c r="E922" i="26" a="1"/>
  <c r="E922" i="26" s="1"/>
  <c r="C922" i="26" a="1"/>
  <c r="C922" i="26" s="1"/>
  <c r="P921" i="26"/>
  <c r="E921" i="26" a="1"/>
  <c r="E921" i="26" s="1"/>
  <c r="C921" i="26" a="1"/>
  <c r="C921" i="26" s="1"/>
  <c r="P920" i="26"/>
  <c r="E920" i="26" a="1"/>
  <c r="E920" i="26" s="1"/>
  <c r="C920" i="26" a="1"/>
  <c r="C920" i="26" s="1"/>
  <c r="P919" i="26"/>
  <c r="E919" i="26" a="1"/>
  <c r="E919" i="26" s="1"/>
  <c r="C919" i="26" a="1"/>
  <c r="C919" i="26" s="1"/>
  <c r="P918" i="26"/>
  <c r="E918" i="26" a="1"/>
  <c r="E918" i="26" s="1"/>
  <c r="C918" i="26" a="1"/>
  <c r="C918" i="26" s="1"/>
  <c r="P917" i="26"/>
  <c r="E917" i="26" a="1"/>
  <c r="E917" i="26" s="1"/>
  <c r="C917" i="26" a="1"/>
  <c r="C917" i="26" s="1"/>
  <c r="P916" i="26"/>
  <c r="E916" i="26" a="1"/>
  <c r="E916" i="26" s="1"/>
  <c r="C916" i="26" a="1"/>
  <c r="C916" i="26" s="1"/>
  <c r="P915" i="26"/>
  <c r="E915" i="26" a="1"/>
  <c r="E915" i="26" s="1"/>
  <c r="C915" i="26" a="1"/>
  <c r="C915" i="26" s="1"/>
  <c r="P914" i="26"/>
  <c r="E914" i="26" a="1"/>
  <c r="E914" i="26" s="1"/>
  <c r="C914" i="26" a="1"/>
  <c r="C914" i="26" s="1"/>
  <c r="P913" i="26"/>
  <c r="E913" i="26" a="1"/>
  <c r="E913" i="26" s="1"/>
  <c r="C913" i="26" a="1"/>
  <c r="C913" i="26" s="1"/>
  <c r="P912" i="26"/>
  <c r="E912" i="26" a="1"/>
  <c r="E912" i="26" s="1"/>
  <c r="C912" i="26" a="1"/>
  <c r="C912" i="26" s="1"/>
  <c r="P911" i="26"/>
  <c r="E911" i="26" a="1"/>
  <c r="E911" i="26" s="1"/>
  <c r="C911" i="26" a="1"/>
  <c r="C911" i="26" s="1"/>
  <c r="P910" i="26"/>
  <c r="E910" i="26" a="1"/>
  <c r="E910" i="26" s="1"/>
  <c r="C910" i="26" a="1"/>
  <c r="C910" i="26" s="1"/>
  <c r="P909" i="26"/>
  <c r="E909" i="26" a="1"/>
  <c r="E909" i="26" s="1"/>
  <c r="C909" i="26" a="1"/>
  <c r="C909" i="26" s="1"/>
  <c r="P908" i="26"/>
  <c r="E908" i="26" a="1"/>
  <c r="E908" i="26" s="1"/>
  <c r="C908" i="26" a="1"/>
  <c r="C908" i="26" s="1"/>
  <c r="P907" i="26"/>
  <c r="E907" i="26" a="1"/>
  <c r="E907" i="26" s="1"/>
  <c r="C907" i="26" a="1"/>
  <c r="C907" i="26" s="1"/>
  <c r="P906" i="26"/>
  <c r="E906" i="26" a="1"/>
  <c r="E906" i="26" s="1"/>
  <c r="C906" i="26" a="1"/>
  <c r="C906" i="26" s="1"/>
  <c r="P905" i="26"/>
  <c r="E905" i="26" a="1"/>
  <c r="E905" i="26" s="1"/>
  <c r="C905" i="26" a="1"/>
  <c r="C905" i="26" s="1"/>
  <c r="P904" i="26"/>
  <c r="E904" i="26" a="1"/>
  <c r="E904" i="26" s="1"/>
  <c r="C904" i="26" a="1"/>
  <c r="C904" i="26" s="1"/>
  <c r="P903" i="26"/>
  <c r="E903" i="26" a="1"/>
  <c r="E903" i="26" s="1"/>
  <c r="C903" i="26" a="1"/>
  <c r="C903" i="26" s="1"/>
  <c r="P902" i="26"/>
  <c r="E902" i="26" a="1"/>
  <c r="E902" i="26" s="1"/>
  <c r="C902" i="26" a="1"/>
  <c r="C902" i="26" s="1"/>
  <c r="P901" i="26"/>
  <c r="E901" i="26" a="1"/>
  <c r="E901" i="26" s="1"/>
  <c r="C901" i="26" a="1"/>
  <c r="C901" i="26" s="1"/>
  <c r="P900" i="26"/>
  <c r="E900" i="26" a="1"/>
  <c r="E900" i="26" s="1"/>
  <c r="C900" i="26" a="1"/>
  <c r="C900" i="26" s="1"/>
  <c r="P899" i="26"/>
  <c r="E899" i="26" a="1"/>
  <c r="E899" i="26" s="1"/>
  <c r="C899" i="26" a="1"/>
  <c r="C899" i="26" s="1"/>
  <c r="P898" i="26"/>
  <c r="E898" i="26" a="1"/>
  <c r="E898" i="26" s="1"/>
  <c r="C898" i="26" a="1"/>
  <c r="C898" i="26" s="1"/>
  <c r="P897" i="26"/>
  <c r="E897" i="26" a="1"/>
  <c r="E897" i="26" s="1"/>
  <c r="C897" i="26" a="1"/>
  <c r="C897" i="26" s="1"/>
  <c r="P896" i="26"/>
  <c r="E896" i="26" a="1"/>
  <c r="E896" i="26" s="1"/>
  <c r="C896" i="26" a="1"/>
  <c r="C896" i="26" s="1"/>
  <c r="P895" i="26"/>
  <c r="E895" i="26" a="1"/>
  <c r="E895" i="26" s="1"/>
  <c r="C895" i="26" a="1"/>
  <c r="C895" i="26" s="1"/>
  <c r="P894" i="26"/>
  <c r="E894" i="26" a="1"/>
  <c r="E894" i="26" s="1"/>
  <c r="C894" i="26" a="1"/>
  <c r="C894" i="26" s="1"/>
  <c r="P893" i="26"/>
  <c r="E893" i="26" a="1"/>
  <c r="E893" i="26" s="1"/>
  <c r="C893" i="26" a="1"/>
  <c r="C893" i="26" s="1"/>
  <c r="P892" i="26"/>
  <c r="E892" i="26" a="1"/>
  <c r="E892" i="26" s="1"/>
  <c r="C892" i="26" a="1"/>
  <c r="C892" i="26" s="1"/>
  <c r="P891" i="26"/>
  <c r="E891" i="26" a="1"/>
  <c r="E891" i="26" s="1"/>
  <c r="C891" i="26" a="1"/>
  <c r="C891" i="26" s="1"/>
  <c r="P890" i="26"/>
  <c r="E890" i="26" a="1"/>
  <c r="E890" i="26" s="1"/>
  <c r="C890" i="26" a="1"/>
  <c r="C890" i="26" s="1"/>
  <c r="P889" i="26"/>
  <c r="E889" i="26" a="1"/>
  <c r="E889" i="26" s="1"/>
  <c r="C889" i="26" a="1"/>
  <c r="C889" i="26" s="1"/>
  <c r="P888" i="26"/>
  <c r="E888" i="26" a="1"/>
  <c r="E888" i="26" s="1"/>
  <c r="C888" i="26" a="1"/>
  <c r="C888" i="26" s="1"/>
  <c r="P887" i="26"/>
  <c r="E887" i="26" a="1"/>
  <c r="E887" i="26" s="1"/>
  <c r="C887" i="26" a="1"/>
  <c r="C887" i="26" s="1"/>
  <c r="P886" i="26"/>
  <c r="E886" i="26" a="1"/>
  <c r="E886" i="26" s="1"/>
  <c r="C886" i="26" a="1"/>
  <c r="C886" i="26" s="1"/>
  <c r="P885" i="26"/>
  <c r="E885" i="26" a="1"/>
  <c r="E885" i="26" s="1"/>
  <c r="C885" i="26" a="1"/>
  <c r="C885" i="26" s="1"/>
  <c r="P884" i="26"/>
  <c r="E884" i="26" a="1"/>
  <c r="E884" i="26" s="1"/>
  <c r="C884" i="26" a="1"/>
  <c r="C884" i="26" s="1"/>
  <c r="P883" i="26"/>
  <c r="E883" i="26" a="1"/>
  <c r="E883" i="26" s="1"/>
  <c r="C883" i="26" a="1"/>
  <c r="C883" i="26" s="1"/>
  <c r="P882" i="26"/>
  <c r="E882" i="26" a="1"/>
  <c r="E882" i="26" s="1"/>
  <c r="C882" i="26" a="1"/>
  <c r="C882" i="26" s="1"/>
  <c r="P881" i="26"/>
  <c r="E881" i="26" a="1"/>
  <c r="E881" i="26" s="1"/>
  <c r="C881" i="26" a="1"/>
  <c r="C881" i="26" s="1"/>
  <c r="P880" i="26"/>
  <c r="E880" i="26" a="1"/>
  <c r="E880" i="26" s="1"/>
  <c r="C880" i="26" a="1"/>
  <c r="C880" i="26" s="1"/>
  <c r="P879" i="26"/>
  <c r="E879" i="26" a="1"/>
  <c r="E879" i="26" s="1"/>
  <c r="C879" i="26" a="1"/>
  <c r="C879" i="26" s="1"/>
  <c r="P878" i="26"/>
  <c r="E878" i="26" a="1"/>
  <c r="E878" i="26" s="1"/>
  <c r="C878" i="26" a="1"/>
  <c r="C878" i="26" s="1"/>
  <c r="P877" i="26"/>
  <c r="E877" i="26" a="1"/>
  <c r="E877" i="26" s="1"/>
  <c r="C877" i="26" a="1"/>
  <c r="C877" i="26" s="1"/>
  <c r="P876" i="26"/>
  <c r="E876" i="26" a="1"/>
  <c r="E876" i="26" s="1"/>
  <c r="C876" i="26" a="1"/>
  <c r="C876" i="26" s="1"/>
  <c r="P875" i="26"/>
  <c r="E875" i="26" a="1"/>
  <c r="E875" i="26" s="1"/>
  <c r="C875" i="26" a="1"/>
  <c r="C875" i="26" s="1"/>
  <c r="P874" i="26"/>
  <c r="E874" i="26" a="1"/>
  <c r="E874" i="26" s="1"/>
  <c r="C874" i="26" a="1"/>
  <c r="C874" i="26" s="1"/>
  <c r="P873" i="26"/>
  <c r="E873" i="26" a="1"/>
  <c r="E873" i="26" s="1"/>
  <c r="C873" i="26" a="1"/>
  <c r="C873" i="26" s="1"/>
  <c r="P872" i="26"/>
  <c r="E872" i="26" a="1"/>
  <c r="E872" i="26" s="1"/>
  <c r="C872" i="26" a="1"/>
  <c r="C872" i="26" s="1"/>
  <c r="P871" i="26"/>
  <c r="E871" i="26" a="1"/>
  <c r="E871" i="26" s="1"/>
  <c r="C871" i="26" a="1"/>
  <c r="C871" i="26" s="1"/>
  <c r="P870" i="26"/>
  <c r="E870" i="26" a="1"/>
  <c r="E870" i="26" s="1"/>
  <c r="C870" i="26" a="1"/>
  <c r="C870" i="26" s="1"/>
  <c r="P869" i="26"/>
  <c r="E869" i="26" a="1"/>
  <c r="E869" i="26" s="1"/>
  <c r="C869" i="26" a="1"/>
  <c r="C869" i="26" s="1"/>
  <c r="P868" i="26"/>
  <c r="E868" i="26" a="1"/>
  <c r="E868" i="26" s="1"/>
  <c r="C868" i="26" a="1"/>
  <c r="C868" i="26" s="1"/>
  <c r="P867" i="26"/>
  <c r="E867" i="26" a="1"/>
  <c r="E867" i="26" s="1"/>
  <c r="C867" i="26" a="1"/>
  <c r="C867" i="26" s="1"/>
  <c r="P866" i="26"/>
  <c r="E866" i="26" a="1"/>
  <c r="E866" i="26" s="1"/>
  <c r="C866" i="26" a="1"/>
  <c r="C866" i="26" s="1"/>
  <c r="P865" i="26"/>
  <c r="E865" i="26" a="1"/>
  <c r="E865" i="26" s="1"/>
  <c r="C865" i="26" a="1"/>
  <c r="C865" i="26" s="1"/>
  <c r="P864" i="26"/>
  <c r="E864" i="26" a="1"/>
  <c r="E864" i="26" s="1"/>
  <c r="C864" i="26" a="1"/>
  <c r="C864" i="26" s="1"/>
  <c r="P863" i="26"/>
  <c r="E863" i="26" a="1"/>
  <c r="E863" i="26" s="1"/>
  <c r="C863" i="26" a="1"/>
  <c r="C863" i="26" s="1"/>
  <c r="P862" i="26"/>
  <c r="E862" i="26" a="1"/>
  <c r="E862" i="26" s="1"/>
  <c r="C862" i="26" a="1"/>
  <c r="C862" i="26" s="1"/>
  <c r="P861" i="26"/>
  <c r="E861" i="26" a="1"/>
  <c r="E861" i="26" s="1"/>
  <c r="C861" i="26" a="1"/>
  <c r="C861" i="26" s="1"/>
  <c r="P860" i="26"/>
  <c r="E860" i="26" a="1"/>
  <c r="E860" i="26" s="1"/>
  <c r="C860" i="26" a="1"/>
  <c r="C860" i="26" s="1"/>
  <c r="P859" i="26"/>
  <c r="E859" i="26" a="1"/>
  <c r="E859" i="26" s="1"/>
  <c r="C859" i="26" a="1"/>
  <c r="C859" i="26" s="1"/>
  <c r="P858" i="26"/>
  <c r="E858" i="26" a="1"/>
  <c r="E858" i="26" s="1"/>
  <c r="C858" i="26" a="1"/>
  <c r="C858" i="26" s="1"/>
  <c r="P857" i="26"/>
  <c r="E857" i="26" a="1"/>
  <c r="E857" i="26" s="1"/>
  <c r="C857" i="26" a="1"/>
  <c r="C857" i="26" s="1"/>
  <c r="P856" i="26"/>
  <c r="E856" i="26" a="1"/>
  <c r="E856" i="26" s="1"/>
  <c r="C856" i="26" a="1"/>
  <c r="C856" i="26" s="1"/>
  <c r="P855" i="26"/>
  <c r="E855" i="26" a="1"/>
  <c r="E855" i="26" s="1"/>
  <c r="C855" i="26" a="1"/>
  <c r="C855" i="26" s="1"/>
  <c r="P854" i="26"/>
  <c r="E854" i="26" a="1"/>
  <c r="E854" i="26" s="1"/>
  <c r="C854" i="26" a="1"/>
  <c r="C854" i="26" s="1"/>
  <c r="P853" i="26"/>
  <c r="E853" i="26" a="1"/>
  <c r="E853" i="26" s="1"/>
  <c r="C853" i="26" a="1"/>
  <c r="C853" i="26" s="1"/>
  <c r="P852" i="26"/>
  <c r="E852" i="26" a="1"/>
  <c r="E852" i="26" s="1"/>
  <c r="C852" i="26" a="1"/>
  <c r="C852" i="26" s="1"/>
  <c r="P851" i="26"/>
  <c r="E851" i="26" a="1"/>
  <c r="E851" i="26" s="1"/>
  <c r="C851" i="26" a="1"/>
  <c r="C851" i="26" s="1"/>
  <c r="P850" i="26"/>
  <c r="E850" i="26" a="1"/>
  <c r="E850" i="26" s="1"/>
  <c r="C850" i="26" a="1"/>
  <c r="C850" i="26" s="1"/>
  <c r="P849" i="26"/>
  <c r="E849" i="26" a="1"/>
  <c r="E849" i="26" s="1"/>
  <c r="C849" i="26" a="1"/>
  <c r="C849" i="26" s="1"/>
  <c r="P848" i="26"/>
  <c r="E848" i="26" a="1"/>
  <c r="E848" i="26" s="1"/>
  <c r="C848" i="26" a="1"/>
  <c r="C848" i="26" s="1"/>
  <c r="P847" i="26"/>
  <c r="E847" i="26" a="1"/>
  <c r="E847" i="26" s="1"/>
  <c r="C847" i="26" a="1"/>
  <c r="C847" i="26" s="1"/>
  <c r="P846" i="26"/>
  <c r="E846" i="26" a="1"/>
  <c r="E846" i="26" s="1"/>
  <c r="C846" i="26" a="1"/>
  <c r="C846" i="26" s="1"/>
  <c r="P845" i="26"/>
  <c r="E845" i="26" a="1"/>
  <c r="E845" i="26" s="1"/>
  <c r="C845" i="26" a="1"/>
  <c r="C845" i="26" s="1"/>
  <c r="P844" i="26"/>
  <c r="E844" i="26" a="1"/>
  <c r="E844" i="26" s="1"/>
  <c r="C844" i="26" a="1"/>
  <c r="C844" i="26" s="1"/>
  <c r="P843" i="26"/>
  <c r="E843" i="26" a="1"/>
  <c r="E843" i="26" s="1"/>
  <c r="C843" i="26" a="1"/>
  <c r="C843" i="26" s="1"/>
  <c r="P842" i="26"/>
  <c r="E842" i="26" a="1"/>
  <c r="E842" i="26" s="1"/>
  <c r="C842" i="26" a="1"/>
  <c r="C842" i="26" s="1"/>
  <c r="P841" i="26"/>
  <c r="E841" i="26" a="1"/>
  <c r="E841" i="26" s="1"/>
  <c r="C841" i="26" a="1"/>
  <c r="C841" i="26" s="1"/>
  <c r="P840" i="26"/>
  <c r="E840" i="26" a="1"/>
  <c r="E840" i="26" s="1"/>
  <c r="C840" i="26" a="1"/>
  <c r="C840" i="26" s="1"/>
  <c r="P839" i="26"/>
  <c r="E839" i="26" a="1"/>
  <c r="E839" i="26" s="1"/>
  <c r="C839" i="26" a="1"/>
  <c r="C839" i="26" s="1"/>
  <c r="P838" i="26"/>
  <c r="E838" i="26" a="1"/>
  <c r="E838" i="26" s="1"/>
  <c r="C838" i="26" a="1"/>
  <c r="C838" i="26" s="1"/>
  <c r="P837" i="26"/>
  <c r="E837" i="26" a="1"/>
  <c r="E837" i="26" s="1"/>
  <c r="C837" i="26" a="1"/>
  <c r="C837" i="26" s="1"/>
  <c r="P836" i="26"/>
  <c r="E836" i="26" a="1"/>
  <c r="E836" i="26" s="1"/>
  <c r="C836" i="26" a="1"/>
  <c r="C836" i="26" s="1"/>
  <c r="P835" i="26"/>
  <c r="E835" i="26" a="1"/>
  <c r="E835" i="26" s="1"/>
  <c r="C835" i="26" a="1"/>
  <c r="C835" i="26" s="1"/>
  <c r="P834" i="26"/>
  <c r="E834" i="26" a="1"/>
  <c r="E834" i="26" s="1"/>
  <c r="C834" i="26" a="1"/>
  <c r="C834" i="26" s="1"/>
  <c r="P833" i="26"/>
  <c r="E833" i="26" a="1"/>
  <c r="E833" i="26" s="1"/>
  <c r="C833" i="26" a="1"/>
  <c r="C833" i="26" s="1"/>
  <c r="P832" i="26"/>
  <c r="E832" i="26" a="1"/>
  <c r="E832" i="26" s="1"/>
  <c r="C832" i="26" a="1"/>
  <c r="C832" i="26" s="1"/>
  <c r="P831" i="26"/>
  <c r="E831" i="26" a="1"/>
  <c r="E831" i="26" s="1"/>
  <c r="C831" i="26" a="1"/>
  <c r="C831" i="26" s="1"/>
  <c r="P830" i="26"/>
  <c r="E830" i="26" a="1"/>
  <c r="E830" i="26" s="1"/>
  <c r="C830" i="26" a="1"/>
  <c r="C830" i="26" s="1"/>
  <c r="P829" i="26"/>
  <c r="E829" i="26" a="1"/>
  <c r="E829" i="26" s="1"/>
  <c r="C829" i="26" a="1"/>
  <c r="C829" i="26" s="1"/>
  <c r="P828" i="26"/>
  <c r="E828" i="26" a="1"/>
  <c r="E828" i="26" s="1"/>
  <c r="C828" i="26" a="1"/>
  <c r="C828" i="26" s="1"/>
  <c r="P827" i="26"/>
  <c r="E827" i="26" a="1"/>
  <c r="E827" i="26" s="1"/>
  <c r="C827" i="26" a="1"/>
  <c r="C827" i="26" s="1"/>
  <c r="P826" i="26"/>
  <c r="E826" i="26" a="1"/>
  <c r="E826" i="26" s="1"/>
  <c r="C826" i="26" a="1"/>
  <c r="C826" i="26" s="1"/>
  <c r="P825" i="26"/>
  <c r="E825" i="26" a="1"/>
  <c r="E825" i="26" s="1"/>
  <c r="C825" i="26" a="1"/>
  <c r="C825" i="26" s="1"/>
  <c r="P824" i="26"/>
  <c r="E824" i="26" a="1"/>
  <c r="E824" i="26" s="1"/>
  <c r="C824" i="26" a="1"/>
  <c r="C824" i="26" s="1"/>
  <c r="P823" i="26"/>
  <c r="E823" i="26" a="1"/>
  <c r="E823" i="26" s="1"/>
  <c r="C823" i="26" a="1"/>
  <c r="C823" i="26" s="1"/>
  <c r="P822" i="26"/>
  <c r="E822" i="26" a="1"/>
  <c r="E822" i="26" s="1"/>
  <c r="C822" i="26" a="1"/>
  <c r="C822" i="26" s="1"/>
  <c r="P821" i="26"/>
  <c r="E821" i="26" a="1"/>
  <c r="E821" i="26" s="1"/>
  <c r="C821" i="26" a="1"/>
  <c r="C821" i="26" s="1"/>
  <c r="P820" i="26"/>
  <c r="E820" i="26" a="1"/>
  <c r="E820" i="26" s="1"/>
  <c r="C820" i="26" a="1"/>
  <c r="C820" i="26" s="1"/>
  <c r="P819" i="26"/>
  <c r="E819" i="26" a="1"/>
  <c r="E819" i="26" s="1"/>
  <c r="C819" i="26" a="1"/>
  <c r="C819" i="26" s="1"/>
  <c r="P818" i="26"/>
  <c r="E818" i="26" a="1"/>
  <c r="E818" i="26" s="1"/>
  <c r="C818" i="26" a="1"/>
  <c r="C818" i="26" s="1"/>
  <c r="P817" i="26"/>
  <c r="E817" i="26" a="1"/>
  <c r="E817" i="26" s="1"/>
  <c r="C817" i="26" a="1"/>
  <c r="C817" i="26" s="1"/>
  <c r="P816" i="26"/>
  <c r="E816" i="26" a="1"/>
  <c r="E816" i="26" s="1"/>
  <c r="C816" i="26" a="1"/>
  <c r="C816" i="26" s="1"/>
  <c r="P815" i="26"/>
  <c r="E815" i="26" a="1"/>
  <c r="E815" i="26" s="1"/>
  <c r="C815" i="26" a="1"/>
  <c r="C815" i="26" s="1"/>
  <c r="P814" i="26"/>
  <c r="E814" i="26" a="1"/>
  <c r="E814" i="26" s="1"/>
  <c r="C814" i="26" a="1"/>
  <c r="C814" i="26" s="1"/>
  <c r="P813" i="26"/>
  <c r="E813" i="26" a="1"/>
  <c r="E813" i="26" s="1"/>
  <c r="C813" i="26" a="1"/>
  <c r="C813" i="26" s="1"/>
  <c r="P812" i="26"/>
  <c r="E812" i="26" a="1"/>
  <c r="E812" i="26" s="1"/>
  <c r="C812" i="26" a="1"/>
  <c r="C812" i="26" s="1"/>
  <c r="P811" i="26"/>
  <c r="E811" i="26" a="1"/>
  <c r="E811" i="26" s="1"/>
  <c r="C811" i="26" a="1"/>
  <c r="C811" i="26" s="1"/>
  <c r="P810" i="26"/>
  <c r="E810" i="26" a="1"/>
  <c r="E810" i="26" s="1"/>
  <c r="C810" i="26" a="1"/>
  <c r="C810" i="26" s="1"/>
  <c r="P809" i="26"/>
  <c r="E809" i="26" a="1"/>
  <c r="E809" i="26" s="1"/>
  <c r="C809" i="26" a="1"/>
  <c r="C809" i="26" s="1"/>
  <c r="P808" i="26"/>
  <c r="E808" i="26" a="1"/>
  <c r="E808" i="26" s="1"/>
  <c r="C808" i="26" a="1"/>
  <c r="C808" i="26" s="1"/>
  <c r="P807" i="26"/>
  <c r="E807" i="26" a="1"/>
  <c r="E807" i="26" s="1"/>
  <c r="C807" i="26" a="1"/>
  <c r="C807" i="26" s="1"/>
  <c r="P806" i="26"/>
  <c r="E806" i="26" a="1"/>
  <c r="E806" i="26" s="1"/>
  <c r="C806" i="26" a="1"/>
  <c r="C806" i="26" s="1"/>
  <c r="P805" i="26"/>
  <c r="E805" i="26" a="1"/>
  <c r="E805" i="26" s="1"/>
  <c r="C805" i="26" a="1"/>
  <c r="C805" i="26" s="1"/>
  <c r="P804" i="26"/>
  <c r="E804" i="26" a="1"/>
  <c r="E804" i="26" s="1"/>
  <c r="C804" i="26" a="1"/>
  <c r="C804" i="26" s="1"/>
  <c r="P803" i="26"/>
  <c r="E803" i="26" a="1"/>
  <c r="E803" i="26" s="1"/>
  <c r="C803" i="26" a="1"/>
  <c r="C803" i="26" s="1"/>
  <c r="P802" i="26"/>
  <c r="E802" i="26" a="1"/>
  <c r="E802" i="26" s="1"/>
  <c r="C802" i="26" a="1"/>
  <c r="C802" i="26" s="1"/>
  <c r="P801" i="26"/>
  <c r="E801" i="26" a="1"/>
  <c r="E801" i="26" s="1"/>
  <c r="C801" i="26" a="1"/>
  <c r="C801" i="26" s="1"/>
  <c r="P800" i="26"/>
  <c r="E800" i="26" a="1"/>
  <c r="E800" i="26" s="1"/>
  <c r="C800" i="26" a="1"/>
  <c r="C800" i="26" s="1"/>
  <c r="P799" i="26"/>
  <c r="E799" i="26" a="1"/>
  <c r="E799" i="26" s="1"/>
  <c r="C799" i="26" a="1"/>
  <c r="C799" i="26" s="1"/>
  <c r="P798" i="26"/>
  <c r="E798" i="26" a="1"/>
  <c r="E798" i="26" s="1"/>
  <c r="C798" i="26" a="1"/>
  <c r="C798" i="26" s="1"/>
  <c r="P797" i="26"/>
  <c r="E797" i="26" a="1"/>
  <c r="E797" i="26" s="1"/>
  <c r="C797" i="26" a="1"/>
  <c r="C797" i="26" s="1"/>
  <c r="P796" i="26"/>
  <c r="E796" i="26" a="1"/>
  <c r="E796" i="26" s="1"/>
  <c r="C796" i="26" a="1"/>
  <c r="C796" i="26" s="1"/>
  <c r="P795" i="26"/>
  <c r="E795" i="26" a="1"/>
  <c r="E795" i="26" s="1"/>
  <c r="C795" i="26" a="1"/>
  <c r="C795" i="26" s="1"/>
  <c r="P794" i="26"/>
  <c r="E794" i="26" a="1"/>
  <c r="E794" i="26" s="1"/>
  <c r="C794" i="26" a="1"/>
  <c r="C794" i="26" s="1"/>
  <c r="P793" i="26"/>
  <c r="E793" i="26" a="1"/>
  <c r="E793" i="26" s="1"/>
  <c r="C793" i="26" a="1"/>
  <c r="C793" i="26" s="1"/>
  <c r="P792" i="26"/>
  <c r="E792" i="26" a="1"/>
  <c r="E792" i="26" s="1"/>
  <c r="C792" i="26" a="1"/>
  <c r="C792" i="26" s="1"/>
  <c r="P791" i="26"/>
  <c r="E791" i="26" a="1"/>
  <c r="E791" i="26" s="1"/>
  <c r="C791" i="26" a="1"/>
  <c r="C791" i="26" s="1"/>
  <c r="P790" i="26"/>
  <c r="E790" i="26" a="1"/>
  <c r="E790" i="26" s="1"/>
  <c r="C790" i="26" a="1"/>
  <c r="C790" i="26" s="1"/>
  <c r="P789" i="26"/>
  <c r="E789" i="26" a="1"/>
  <c r="E789" i="26" s="1"/>
  <c r="C789" i="26" a="1"/>
  <c r="C789" i="26" s="1"/>
  <c r="P788" i="26"/>
  <c r="E788" i="26" a="1"/>
  <c r="E788" i="26" s="1"/>
  <c r="C788" i="26" a="1"/>
  <c r="C788" i="26" s="1"/>
  <c r="P787" i="26"/>
  <c r="E787" i="26" a="1"/>
  <c r="E787" i="26" s="1"/>
  <c r="C787" i="26" a="1"/>
  <c r="C787" i="26" s="1"/>
  <c r="P786" i="26"/>
  <c r="E786" i="26" a="1"/>
  <c r="E786" i="26" s="1"/>
  <c r="C786" i="26" a="1"/>
  <c r="C786" i="26" s="1"/>
  <c r="P785" i="26"/>
  <c r="E785" i="26" a="1"/>
  <c r="E785" i="26" s="1"/>
  <c r="C785" i="26" a="1"/>
  <c r="C785" i="26" s="1"/>
  <c r="P784" i="26"/>
  <c r="E784" i="26" a="1"/>
  <c r="E784" i="26" s="1"/>
  <c r="C784" i="26" a="1"/>
  <c r="C784" i="26" s="1"/>
  <c r="P783" i="26"/>
  <c r="E783" i="26" a="1"/>
  <c r="E783" i="26" s="1"/>
  <c r="C783" i="26" a="1"/>
  <c r="C783" i="26" s="1"/>
  <c r="P782" i="26"/>
  <c r="E782" i="26" a="1"/>
  <c r="E782" i="26" s="1"/>
  <c r="C782" i="26" a="1"/>
  <c r="C782" i="26" s="1"/>
  <c r="P781" i="26"/>
  <c r="E781" i="26" a="1"/>
  <c r="E781" i="26" s="1"/>
  <c r="C781" i="26" a="1"/>
  <c r="C781" i="26" s="1"/>
  <c r="P780" i="26"/>
  <c r="E780" i="26" a="1"/>
  <c r="E780" i="26" s="1"/>
  <c r="C780" i="26" a="1"/>
  <c r="C780" i="26" s="1"/>
  <c r="P779" i="26"/>
  <c r="E779" i="26" a="1"/>
  <c r="E779" i="26" s="1"/>
  <c r="C779" i="26" a="1"/>
  <c r="C779" i="26" s="1"/>
  <c r="P778" i="26"/>
  <c r="E778" i="26" a="1"/>
  <c r="E778" i="26" s="1"/>
  <c r="C778" i="26" a="1"/>
  <c r="C778" i="26" s="1"/>
  <c r="P777" i="26"/>
  <c r="E777" i="26" a="1"/>
  <c r="E777" i="26" s="1"/>
  <c r="C777" i="26" a="1"/>
  <c r="C777" i="26" s="1"/>
  <c r="P776" i="26"/>
  <c r="E776" i="26" a="1"/>
  <c r="E776" i="26" s="1"/>
  <c r="C776" i="26" a="1"/>
  <c r="C776" i="26" s="1"/>
  <c r="P775" i="26"/>
  <c r="E775" i="26" a="1"/>
  <c r="E775" i="26" s="1"/>
  <c r="C775" i="26" a="1"/>
  <c r="C775" i="26" s="1"/>
  <c r="P774" i="26"/>
  <c r="E774" i="26" a="1"/>
  <c r="E774" i="26" s="1"/>
  <c r="C774" i="26" a="1"/>
  <c r="C774" i="26" s="1"/>
  <c r="P773" i="26"/>
  <c r="E773" i="26" a="1"/>
  <c r="E773" i="26" s="1"/>
  <c r="C773" i="26" a="1"/>
  <c r="C773" i="26" s="1"/>
  <c r="P772" i="26"/>
  <c r="E772" i="26" a="1"/>
  <c r="E772" i="26" s="1"/>
  <c r="C772" i="26" a="1"/>
  <c r="C772" i="26" s="1"/>
  <c r="P771" i="26"/>
  <c r="E771" i="26" a="1"/>
  <c r="E771" i="26" s="1"/>
  <c r="C771" i="26" a="1"/>
  <c r="C771" i="26" s="1"/>
  <c r="P770" i="26"/>
  <c r="E770" i="26" a="1"/>
  <c r="E770" i="26" s="1"/>
  <c r="C770" i="26" a="1"/>
  <c r="C770" i="26" s="1"/>
  <c r="P769" i="26"/>
  <c r="E769" i="26" a="1"/>
  <c r="E769" i="26" s="1"/>
  <c r="C769" i="26" a="1"/>
  <c r="C769" i="26" s="1"/>
  <c r="P768" i="26"/>
  <c r="E768" i="26" a="1"/>
  <c r="E768" i="26" s="1"/>
  <c r="C768" i="26" a="1"/>
  <c r="C768" i="26" s="1"/>
  <c r="P767" i="26"/>
  <c r="E767" i="26" a="1"/>
  <c r="E767" i="26" s="1"/>
  <c r="C767" i="26" a="1"/>
  <c r="C767" i="26" s="1"/>
  <c r="P766" i="26"/>
  <c r="E766" i="26" a="1"/>
  <c r="E766" i="26" s="1"/>
  <c r="C766" i="26" a="1"/>
  <c r="C766" i="26" s="1"/>
  <c r="P765" i="26"/>
  <c r="E765" i="26" a="1"/>
  <c r="E765" i="26" s="1"/>
  <c r="C765" i="26" a="1"/>
  <c r="C765" i="26" s="1"/>
  <c r="P764" i="26"/>
  <c r="E764" i="26" a="1"/>
  <c r="E764" i="26" s="1"/>
  <c r="C764" i="26" a="1"/>
  <c r="C764" i="26" s="1"/>
  <c r="P763" i="26"/>
  <c r="E763" i="26" a="1"/>
  <c r="E763" i="26" s="1"/>
  <c r="C763" i="26" a="1"/>
  <c r="C763" i="26" s="1"/>
  <c r="P762" i="26"/>
  <c r="E762" i="26" a="1"/>
  <c r="E762" i="26" s="1"/>
  <c r="C762" i="26" a="1"/>
  <c r="C762" i="26" s="1"/>
  <c r="P761" i="26"/>
  <c r="E761" i="26" a="1"/>
  <c r="E761" i="26" s="1"/>
  <c r="C761" i="26" a="1"/>
  <c r="C761" i="26" s="1"/>
  <c r="P760" i="26"/>
  <c r="E760" i="26" a="1"/>
  <c r="E760" i="26" s="1"/>
  <c r="C760" i="26" a="1"/>
  <c r="C760" i="26" s="1"/>
  <c r="P759" i="26"/>
  <c r="E759" i="26" a="1"/>
  <c r="E759" i="26" s="1"/>
  <c r="C759" i="26" a="1"/>
  <c r="C759" i="26" s="1"/>
  <c r="P758" i="26"/>
  <c r="E758" i="26" a="1"/>
  <c r="E758" i="26" s="1"/>
  <c r="C758" i="26" a="1"/>
  <c r="C758" i="26" s="1"/>
  <c r="P757" i="26"/>
  <c r="E757" i="26" a="1"/>
  <c r="E757" i="26" s="1"/>
  <c r="C757" i="26" a="1"/>
  <c r="C757" i="26" s="1"/>
  <c r="P756" i="26"/>
  <c r="E756" i="26" a="1"/>
  <c r="E756" i="26" s="1"/>
  <c r="C756" i="26" a="1"/>
  <c r="C756" i="26" s="1"/>
  <c r="P755" i="26"/>
  <c r="E755" i="26" a="1"/>
  <c r="E755" i="26" s="1"/>
  <c r="C755" i="26" a="1"/>
  <c r="C755" i="26" s="1"/>
  <c r="P754" i="26"/>
  <c r="E754" i="26" a="1"/>
  <c r="E754" i="26" s="1"/>
  <c r="C754" i="26" a="1"/>
  <c r="C754" i="26" s="1"/>
  <c r="P753" i="26"/>
  <c r="E753" i="26" a="1"/>
  <c r="E753" i="26" s="1"/>
  <c r="C753" i="26" a="1"/>
  <c r="C753" i="26" s="1"/>
  <c r="P752" i="26"/>
  <c r="E752" i="26" a="1"/>
  <c r="E752" i="26" s="1"/>
  <c r="C752" i="26" a="1"/>
  <c r="C752" i="26" s="1"/>
  <c r="P751" i="26"/>
  <c r="E751" i="26" a="1"/>
  <c r="E751" i="26" s="1"/>
  <c r="C751" i="26" a="1"/>
  <c r="C751" i="26" s="1"/>
  <c r="P750" i="26"/>
  <c r="E750" i="26" a="1"/>
  <c r="E750" i="26" s="1"/>
  <c r="C750" i="26" a="1"/>
  <c r="C750" i="26" s="1"/>
  <c r="P749" i="26"/>
  <c r="E749" i="26" a="1"/>
  <c r="E749" i="26" s="1"/>
  <c r="C749" i="26" a="1"/>
  <c r="C749" i="26" s="1"/>
  <c r="P748" i="26"/>
  <c r="E748" i="26" a="1"/>
  <c r="E748" i="26" s="1"/>
  <c r="C748" i="26" a="1"/>
  <c r="C748" i="26" s="1"/>
  <c r="P747" i="26"/>
  <c r="E747" i="26" a="1"/>
  <c r="E747" i="26" s="1"/>
  <c r="C747" i="26" a="1"/>
  <c r="C747" i="26" s="1"/>
  <c r="P746" i="26"/>
  <c r="E746" i="26" a="1"/>
  <c r="E746" i="26" s="1"/>
  <c r="C746" i="26" a="1"/>
  <c r="C746" i="26" s="1"/>
  <c r="P745" i="26"/>
  <c r="E745" i="26" a="1"/>
  <c r="E745" i="26" s="1"/>
  <c r="C745" i="26" a="1"/>
  <c r="C745" i="26" s="1"/>
  <c r="P744" i="26"/>
  <c r="E744" i="26" a="1"/>
  <c r="E744" i="26" s="1"/>
  <c r="C744" i="26" a="1"/>
  <c r="C744" i="26" s="1"/>
  <c r="P743" i="26"/>
  <c r="E743" i="26" a="1"/>
  <c r="E743" i="26" s="1"/>
  <c r="C743" i="26" a="1"/>
  <c r="C743" i="26" s="1"/>
  <c r="P742" i="26"/>
  <c r="E742" i="26" a="1"/>
  <c r="E742" i="26" s="1"/>
  <c r="C742" i="26" a="1"/>
  <c r="C742" i="26" s="1"/>
  <c r="P741" i="26"/>
  <c r="E741" i="26" a="1"/>
  <c r="E741" i="26" s="1"/>
  <c r="C741" i="26" a="1"/>
  <c r="C741" i="26" s="1"/>
  <c r="P740" i="26"/>
  <c r="E740" i="26" a="1"/>
  <c r="E740" i="26" s="1"/>
  <c r="C740" i="26" a="1"/>
  <c r="C740" i="26" s="1"/>
  <c r="P739" i="26"/>
  <c r="E739" i="26" a="1"/>
  <c r="E739" i="26" s="1"/>
  <c r="C739" i="26" a="1"/>
  <c r="C739" i="26" s="1"/>
  <c r="P738" i="26"/>
  <c r="E738" i="26" a="1"/>
  <c r="E738" i="26" s="1"/>
  <c r="C738" i="26" a="1"/>
  <c r="C738" i="26" s="1"/>
  <c r="P737" i="26"/>
  <c r="E737" i="26" a="1"/>
  <c r="E737" i="26" s="1"/>
  <c r="C737" i="26" a="1"/>
  <c r="C737" i="26" s="1"/>
  <c r="P736" i="26"/>
  <c r="E736" i="26" a="1"/>
  <c r="E736" i="26" s="1"/>
  <c r="C736" i="26" a="1"/>
  <c r="C736" i="26" s="1"/>
  <c r="P735" i="26"/>
  <c r="E735" i="26" a="1"/>
  <c r="E735" i="26" s="1"/>
  <c r="C735" i="26" a="1"/>
  <c r="C735" i="26" s="1"/>
  <c r="P734" i="26"/>
  <c r="E734" i="26" a="1"/>
  <c r="E734" i="26" s="1"/>
  <c r="C734" i="26" a="1"/>
  <c r="C734" i="26" s="1"/>
  <c r="P733" i="26"/>
  <c r="E733" i="26" a="1"/>
  <c r="E733" i="26" s="1"/>
  <c r="C733" i="26" a="1"/>
  <c r="C733" i="26" s="1"/>
  <c r="P732" i="26"/>
  <c r="E732" i="26" a="1"/>
  <c r="E732" i="26" s="1"/>
  <c r="C732" i="26" a="1"/>
  <c r="C732" i="26" s="1"/>
  <c r="P731" i="26"/>
  <c r="E731" i="26" a="1"/>
  <c r="E731" i="26" s="1"/>
  <c r="C731" i="26" a="1"/>
  <c r="C731" i="26" s="1"/>
  <c r="P730" i="26"/>
  <c r="E730" i="26" a="1"/>
  <c r="E730" i="26" s="1"/>
  <c r="C730" i="26" a="1"/>
  <c r="C730" i="26" s="1"/>
  <c r="P729" i="26"/>
  <c r="E729" i="26" a="1"/>
  <c r="E729" i="26" s="1"/>
  <c r="C729" i="26" a="1"/>
  <c r="C729" i="26" s="1"/>
  <c r="P728" i="26"/>
  <c r="E728" i="26" a="1"/>
  <c r="E728" i="26" s="1"/>
  <c r="C728" i="26" a="1"/>
  <c r="C728" i="26" s="1"/>
  <c r="P727" i="26"/>
  <c r="E727" i="26" a="1"/>
  <c r="E727" i="26" s="1"/>
  <c r="C727" i="26" a="1"/>
  <c r="C727" i="26" s="1"/>
  <c r="P726" i="26"/>
  <c r="E726" i="26" a="1"/>
  <c r="E726" i="26" s="1"/>
  <c r="C726" i="26" a="1"/>
  <c r="C726" i="26" s="1"/>
  <c r="P725" i="26"/>
  <c r="E725" i="26" a="1"/>
  <c r="E725" i="26" s="1"/>
  <c r="C725" i="26" a="1"/>
  <c r="C725" i="26" s="1"/>
  <c r="P724" i="26"/>
  <c r="E724" i="26" a="1"/>
  <c r="E724" i="26" s="1"/>
  <c r="C724" i="26" a="1"/>
  <c r="C724" i="26" s="1"/>
  <c r="P723" i="26"/>
  <c r="E723" i="26" a="1"/>
  <c r="E723" i="26" s="1"/>
  <c r="C723" i="26" a="1"/>
  <c r="C723" i="26" s="1"/>
  <c r="P722" i="26"/>
  <c r="E722" i="26" a="1"/>
  <c r="E722" i="26" s="1"/>
  <c r="C722" i="26" a="1"/>
  <c r="C722" i="26" s="1"/>
  <c r="P721" i="26"/>
  <c r="E721" i="26" a="1"/>
  <c r="E721" i="26" s="1"/>
  <c r="C721" i="26" a="1"/>
  <c r="C721" i="26" s="1"/>
  <c r="P720" i="26"/>
  <c r="E720" i="26" a="1"/>
  <c r="E720" i="26" s="1"/>
  <c r="C720" i="26" a="1"/>
  <c r="C720" i="26" s="1"/>
  <c r="P719" i="26"/>
  <c r="E719" i="26" a="1"/>
  <c r="E719" i="26" s="1"/>
  <c r="C719" i="26" a="1"/>
  <c r="C719" i="26" s="1"/>
  <c r="P718" i="26"/>
  <c r="E718" i="26" a="1"/>
  <c r="E718" i="26" s="1"/>
  <c r="C718" i="26" a="1"/>
  <c r="C718" i="26" s="1"/>
  <c r="P717" i="26"/>
  <c r="E717" i="26" a="1"/>
  <c r="E717" i="26" s="1"/>
  <c r="C717" i="26" a="1"/>
  <c r="C717" i="26" s="1"/>
  <c r="P716" i="26"/>
  <c r="E716" i="26" a="1"/>
  <c r="E716" i="26" s="1"/>
  <c r="C716" i="26" a="1"/>
  <c r="C716" i="26" s="1"/>
  <c r="P715" i="26"/>
  <c r="E715" i="26" a="1"/>
  <c r="E715" i="26" s="1"/>
  <c r="C715" i="26" a="1"/>
  <c r="C715" i="26" s="1"/>
  <c r="P714" i="26"/>
  <c r="E714" i="26" a="1"/>
  <c r="E714" i="26" s="1"/>
  <c r="C714" i="26" a="1"/>
  <c r="C714" i="26" s="1"/>
  <c r="P713" i="26"/>
  <c r="E713" i="26" a="1"/>
  <c r="E713" i="26" s="1"/>
  <c r="C713" i="26" a="1"/>
  <c r="C713" i="26" s="1"/>
  <c r="P712" i="26"/>
  <c r="E712" i="26" a="1"/>
  <c r="E712" i="26" s="1"/>
  <c r="C712" i="26" a="1"/>
  <c r="C712" i="26" s="1"/>
  <c r="P711" i="26"/>
  <c r="E711" i="26" a="1"/>
  <c r="E711" i="26" s="1"/>
  <c r="C711" i="26" a="1"/>
  <c r="C711" i="26" s="1"/>
  <c r="P710" i="26"/>
  <c r="E710" i="26" a="1"/>
  <c r="E710" i="26" s="1"/>
  <c r="C710" i="26" a="1"/>
  <c r="C710" i="26" s="1"/>
  <c r="P709" i="26"/>
  <c r="E709" i="26" a="1"/>
  <c r="E709" i="26" s="1"/>
  <c r="C709" i="26" a="1"/>
  <c r="C709" i="26" s="1"/>
  <c r="P708" i="26"/>
  <c r="E708" i="26" a="1"/>
  <c r="E708" i="26" s="1"/>
  <c r="C708" i="26" a="1"/>
  <c r="C708" i="26" s="1"/>
  <c r="P707" i="26"/>
  <c r="E707" i="26" a="1"/>
  <c r="E707" i="26" s="1"/>
  <c r="C707" i="26" a="1"/>
  <c r="C707" i="26" s="1"/>
  <c r="P706" i="26"/>
  <c r="E706" i="26" a="1"/>
  <c r="E706" i="26" s="1"/>
  <c r="C706" i="26" a="1"/>
  <c r="C706" i="26" s="1"/>
  <c r="P705" i="26"/>
  <c r="E705" i="26" a="1"/>
  <c r="E705" i="26" s="1"/>
  <c r="C705" i="26" a="1"/>
  <c r="C705" i="26" s="1"/>
  <c r="P704" i="26"/>
  <c r="E704" i="26" a="1"/>
  <c r="E704" i="26" s="1"/>
  <c r="C704" i="26" a="1"/>
  <c r="C704" i="26" s="1"/>
  <c r="P703" i="26"/>
  <c r="E703" i="26" a="1"/>
  <c r="E703" i="26" s="1"/>
  <c r="C703" i="26" a="1"/>
  <c r="C703" i="26" s="1"/>
  <c r="P702" i="26"/>
  <c r="E702" i="26" a="1"/>
  <c r="E702" i="26" s="1"/>
  <c r="C702" i="26" a="1"/>
  <c r="C702" i="26" s="1"/>
  <c r="P701" i="26"/>
  <c r="E701" i="26" a="1"/>
  <c r="E701" i="26" s="1"/>
  <c r="C701" i="26" a="1"/>
  <c r="C701" i="26" s="1"/>
  <c r="P700" i="26"/>
  <c r="E700" i="26" a="1"/>
  <c r="E700" i="26" s="1"/>
  <c r="C700" i="26" a="1"/>
  <c r="C700" i="26" s="1"/>
  <c r="P699" i="26"/>
  <c r="E699" i="26" a="1"/>
  <c r="E699" i="26" s="1"/>
  <c r="C699" i="26" a="1"/>
  <c r="C699" i="26" s="1"/>
  <c r="P698" i="26"/>
  <c r="E698" i="26" a="1"/>
  <c r="E698" i="26" s="1"/>
  <c r="C698" i="26" a="1"/>
  <c r="C698" i="26" s="1"/>
  <c r="P697" i="26"/>
  <c r="E697" i="26" a="1"/>
  <c r="E697" i="26" s="1"/>
  <c r="C697" i="26" a="1"/>
  <c r="C697" i="26" s="1"/>
  <c r="P696" i="26"/>
  <c r="E696" i="26" a="1"/>
  <c r="E696" i="26" s="1"/>
  <c r="C696" i="26" a="1"/>
  <c r="C696" i="26" s="1"/>
  <c r="P695" i="26"/>
  <c r="E695" i="26" a="1"/>
  <c r="E695" i="26" s="1"/>
  <c r="C695" i="26" a="1"/>
  <c r="C695" i="26" s="1"/>
  <c r="P694" i="26"/>
  <c r="E694" i="26" a="1"/>
  <c r="E694" i="26" s="1"/>
  <c r="C694" i="26" a="1"/>
  <c r="C694" i="26" s="1"/>
  <c r="P693" i="26"/>
  <c r="E693" i="26" a="1"/>
  <c r="E693" i="26" s="1"/>
  <c r="C693" i="26" a="1"/>
  <c r="C693" i="26" s="1"/>
  <c r="P692" i="26"/>
  <c r="E692" i="26" a="1"/>
  <c r="E692" i="26" s="1"/>
  <c r="C692" i="26" a="1"/>
  <c r="C692" i="26" s="1"/>
  <c r="P691" i="26"/>
  <c r="E691" i="26" a="1"/>
  <c r="E691" i="26" s="1"/>
  <c r="C691" i="26" a="1"/>
  <c r="C691" i="26" s="1"/>
  <c r="P690" i="26"/>
  <c r="E690" i="26" a="1"/>
  <c r="E690" i="26" s="1"/>
  <c r="C690" i="26" a="1"/>
  <c r="C690" i="26" s="1"/>
  <c r="P689" i="26"/>
  <c r="E689" i="26" a="1"/>
  <c r="E689" i="26" s="1"/>
  <c r="C689" i="26" a="1"/>
  <c r="C689" i="26" s="1"/>
  <c r="P688" i="26"/>
  <c r="E688" i="26" a="1"/>
  <c r="E688" i="26" s="1"/>
  <c r="C688" i="26" a="1"/>
  <c r="C688" i="26" s="1"/>
  <c r="P687" i="26"/>
  <c r="E687" i="26" a="1"/>
  <c r="E687" i="26" s="1"/>
  <c r="C687" i="26" a="1"/>
  <c r="C687" i="26" s="1"/>
  <c r="P686" i="26"/>
  <c r="E686" i="26" a="1"/>
  <c r="E686" i="26" s="1"/>
  <c r="C686" i="26" a="1"/>
  <c r="C686" i="26" s="1"/>
  <c r="P685" i="26"/>
  <c r="E685" i="26" a="1"/>
  <c r="E685" i="26" s="1"/>
  <c r="C685" i="26" a="1"/>
  <c r="C685" i="26" s="1"/>
  <c r="P684" i="26"/>
  <c r="E684" i="26" a="1"/>
  <c r="E684" i="26" s="1"/>
  <c r="C684" i="26" a="1"/>
  <c r="C684" i="26" s="1"/>
  <c r="P683" i="26"/>
  <c r="E683" i="26" a="1"/>
  <c r="E683" i="26" s="1"/>
  <c r="C683" i="26" a="1"/>
  <c r="C683" i="26" s="1"/>
  <c r="P682" i="26"/>
  <c r="E682" i="26" a="1"/>
  <c r="E682" i="26" s="1"/>
  <c r="C682" i="26" a="1"/>
  <c r="C682" i="26" s="1"/>
  <c r="P681" i="26"/>
  <c r="E681" i="26" a="1"/>
  <c r="E681" i="26" s="1"/>
  <c r="C681" i="26" a="1"/>
  <c r="C681" i="26" s="1"/>
  <c r="P680" i="26"/>
  <c r="E680" i="26" a="1"/>
  <c r="E680" i="26" s="1"/>
  <c r="C680" i="26" a="1"/>
  <c r="C680" i="26" s="1"/>
  <c r="P679" i="26"/>
  <c r="E679" i="26" a="1"/>
  <c r="E679" i="26" s="1"/>
  <c r="C679" i="26" a="1"/>
  <c r="C679" i="26" s="1"/>
  <c r="P678" i="26"/>
  <c r="E678" i="26" a="1"/>
  <c r="E678" i="26" s="1"/>
  <c r="C678" i="26" a="1"/>
  <c r="C678" i="26" s="1"/>
  <c r="P677" i="26"/>
  <c r="E677" i="26" a="1"/>
  <c r="E677" i="26" s="1"/>
  <c r="C677" i="26" a="1"/>
  <c r="C677" i="26" s="1"/>
  <c r="P676" i="26"/>
  <c r="E676" i="26" a="1"/>
  <c r="E676" i="26" s="1"/>
  <c r="C676" i="26" a="1"/>
  <c r="C676" i="26" s="1"/>
  <c r="P675" i="26"/>
  <c r="E675" i="26" a="1"/>
  <c r="E675" i="26" s="1"/>
  <c r="C675" i="26" a="1"/>
  <c r="C675" i="26" s="1"/>
  <c r="P674" i="26"/>
  <c r="E674" i="26" a="1"/>
  <c r="E674" i="26" s="1"/>
  <c r="C674" i="26" a="1"/>
  <c r="C674" i="26" s="1"/>
  <c r="P673" i="26"/>
  <c r="E673" i="26" a="1"/>
  <c r="E673" i="26" s="1"/>
  <c r="C673" i="26" a="1"/>
  <c r="C673" i="26" s="1"/>
  <c r="P672" i="26"/>
  <c r="E672" i="26" a="1"/>
  <c r="E672" i="26" s="1"/>
  <c r="C672" i="26" a="1"/>
  <c r="C672" i="26" s="1"/>
  <c r="P671" i="26"/>
  <c r="E671" i="26" a="1"/>
  <c r="E671" i="26" s="1"/>
  <c r="C671" i="26" a="1"/>
  <c r="C671" i="26" s="1"/>
  <c r="P670" i="26"/>
  <c r="E670" i="26" a="1"/>
  <c r="E670" i="26" s="1"/>
  <c r="C670" i="26" a="1"/>
  <c r="C670" i="26" s="1"/>
  <c r="P669" i="26"/>
  <c r="E669" i="26" a="1"/>
  <c r="E669" i="26" s="1"/>
  <c r="C669" i="26" a="1"/>
  <c r="C669" i="26" s="1"/>
  <c r="P668" i="26"/>
  <c r="E668" i="26" a="1"/>
  <c r="E668" i="26" s="1"/>
  <c r="C668" i="26" a="1"/>
  <c r="C668" i="26" s="1"/>
  <c r="P667" i="26"/>
  <c r="E667" i="26" a="1"/>
  <c r="E667" i="26" s="1"/>
  <c r="C667" i="26" a="1"/>
  <c r="C667" i="26" s="1"/>
  <c r="P666" i="26"/>
  <c r="E666" i="26" a="1"/>
  <c r="E666" i="26" s="1"/>
  <c r="C666" i="26" a="1"/>
  <c r="C666" i="26" s="1"/>
  <c r="P665" i="26"/>
  <c r="E665" i="26" a="1"/>
  <c r="E665" i="26" s="1"/>
  <c r="C665" i="26" a="1"/>
  <c r="C665" i="26" s="1"/>
  <c r="P664" i="26"/>
  <c r="E664" i="26" a="1"/>
  <c r="E664" i="26" s="1"/>
  <c r="C664" i="26" a="1"/>
  <c r="C664" i="26" s="1"/>
  <c r="P663" i="26"/>
  <c r="E663" i="26" a="1"/>
  <c r="E663" i="26" s="1"/>
  <c r="C663" i="26" a="1"/>
  <c r="C663" i="26" s="1"/>
  <c r="P662" i="26"/>
  <c r="E662" i="26" a="1"/>
  <c r="E662" i="26" s="1"/>
  <c r="C662" i="26" a="1"/>
  <c r="C662" i="26" s="1"/>
  <c r="P661" i="26"/>
  <c r="E661" i="26" a="1"/>
  <c r="E661" i="26" s="1"/>
  <c r="C661" i="26" a="1"/>
  <c r="C661" i="26" s="1"/>
  <c r="P660" i="26"/>
  <c r="E660" i="26" a="1"/>
  <c r="E660" i="26" s="1"/>
  <c r="C660" i="26" a="1"/>
  <c r="C660" i="26" s="1"/>
  <c r="P659" i="26"/>
  <c r="E659" i="26" a="1"/>
  <c r="E659" i="26" s="1"/>
  <c r="C659" i="26" a="1"/>
  <c r="C659" i="26" s="1"/>
  <c r="P658" i="26"/>
  <c r="E658" i="26" a="1"/>
  <c r="E658" i="26" s="1"/>
  <c r="C658" i="26" a="1"/>
  <c r="C658" i="26" s="1"/>
  <c r="P657" i="26"/>
  <c r="E657" i="26" a="1"/>
  <c r="E657" i="26" s="1"/>
  <c r="C657" i="26" a="1"/>
  <c r="C657" i="26" s="1"/>
  <c r="P656" i="26"/>
  <c r="E656" i="26" a="1"/>
  <c r="E656" i="26" s="1"/>
  <c r="C656" i="26" a="1"/>
  <c r="C656" i="26" s="1"/>
  <c r="P655" i="26"/>
  <c r="E655" i="26" a="1"/>
  <c r="E655" i="26" s="1"/>
  <c r="C655" i="26" a="1"/>
  <c r="C655" i="26" s="1"/>
  <c r="P654" i="26"/>
  <c r="E654" i="26" a="1"/>
  <c r="E654" i="26" s="1"/>
  <c r="C654" i="26" a="1"/>
  <c r="C654" i="26" s="1"/>
  <c r="P653" i="26"/>
  <c r="E653" i="26" a="1"/>
  <c r="E653" i="26" s="1"/>
  <c r="C653" i="26" a="1"/>
  <c r="C653" i="26" s="1"/>
  <c r="P652" i="26"/>
  <c r="E652" i="26" a="1"/>
  <c r="E652" i="26" s="1"/>
  <c r="C652" i="26" a="1"/>
  <c r="C652" i="26" s="1"/>
  <c r="P651" i="26"/>
  <c r="E651" i="26" a="1"/>
  <c r="E651" i="26" s="1"/>
  <c r="C651" i="26" a="1"/>
  <c r="C651" i="26" s="1"/>
  <c r="P650" i="26"/>
  <c r="E650" i="26" a="1"/>
  <c r="E650" i="26" s="1"/>
  <c r="C650" i="26" a="1"/>
  <c r="C650" i="26" s="1"/>
  <c r="P649" i="26"/>
  <c r="E649" i="26" a="1"/>
  <c r="E649" i="26" s="1"/>
  <c r="C649" i="26" a="1"/>
  <c r="C649" i="26" s="1"/>
  <c r="P648" i="26"/>
  <c r="E648" i="26" a="1"/>
  <c r="E648" i="26" s="1"/>
  <c r="C648" i="26" a="1"/>
  <c r="C648" i="26" s="1"/>
  <c r="P647" i="26"/>
  <c r="E647" i="26" a="1"/>
  <c r="E647" i="26" s="1"/>
  <c r="C647" i="26" a="1"/>
  <c r="C647" i="26" s="1"/>
  <c r="P646" i="26"/>
  <c r="E646" i="26" a="1"/>
  <c r="E646" i="26" s="1"/>
  <c r="C646" i="26" a="1"/>
  <c r="C646" i="26" s="1"/>
  <c r="P645" i="26"/>
  <c r="E645" i="26" a="1"/>
  <c r="E645" i="26" s="1"/>
  <c r="C645" i="26" a="1"/>
  <c r="C645" i="26" s="1"/>
  <c r="P644" i="26"/>
  <c r="E644" i="26" a="1"/>
  <c r="E644" i="26" s="1"/>
  <c r="C644" i="26" a="1"/>
  <c r="C644" i="26" s="1"/>
  <c r="P643" i="26"/>
  <c r="E643" i="26" a="1"/>
  <c r="E643" i="26" s="1"/>
  <c r="C643" i="26" a="1"/>
  <c r="C643" i="26" s="1"/>
  <c r="P642" i="26"/>
  <c r="E642" i="26" a="1"/>
  <c r="E642" i="26" s="1"/>
  <c r="C642" i="26" a="1"/>
  <c r="C642" i="26" s="1"/>
  <c r="P641" i="26"/>
  <c r="E641" i="26" a="1"/>
  <c r="E641" i="26" s="1"/>
  <c r="C641" i="26" a="1"/>
  <c r="C641" i="26" s="1"/>
  <c r="P640" i="26"/>
  <c r="E640" i="26" a="1"/>
  <c r="E640" i="26" s="1"/>
  <c r="C640" i="26" a="1"/>
  <c r="C640" i="26" s="1"/>
  <c r="P639" i="26"/>
  <c r="E639" i="26" a="1"/>
  <c r="E639" i="26" s="1"/>
  <c r="C639" i="26" a="1"/>
  <c r="C639" i="26" s="1"/>
  <c r="P638" i="26"/>
  <c r="E638" i="26" a="1"/>
  <c r="E638" i="26" s="1"/>
  <c r="C638" i="26" a="1"/>
  <c r="C638" i="26" s="1"/>
  <c r="P637" i="26"/>
  <c r="E637" i="26" a="1"/>
  <c r="E637" i="26" s="1"/>
  <c r="C637" i="26" a="1"/>
  <c r="C637" i="26" s="1"/>
  <c r="P636" i="26"/>
  <c r="E636" i="26" a="1"/>
  <c r="E636" i="26" s="1"/>
  <c r="C636" i="26" a="1"/>
  <c r="C636" i="26" s="1"/>
  <c r="P635" i="26"/>
  <c r="E635" i="26" a="1"/>
  <c r="E635" i="26" s="1"/>
  <c r="C635" i="26" a="1"/>
  <c r="C635" i="26" s="1"/>
  <c r="P634" i="26"/>
  <c r="E634" i="26" a="1"/>
  <c r="E634" i="26" s="1"/>
  <c r="C634" i="26" a="1"/>
  <c r="C634" i="26" s="1"/>
  <c r="P633" i="26"/>
  <c r="E633" i="26" a="1"/>
  <c r="E633" i="26" s="1"/>
  <c r="C633" i="26" a="1"/>
  <c r="C633" i="26" s="1"/>
  <c r="P632" i="26"/>
  <c r="E632" i="26" a="1"/>
  <c r="E632" i="26" s="1"/>
  <c r="C632" i="26" a="1"/>
  <c r="C632" i="26" s="1"/>
  <c r="P631" i="26"/>
  <c r="E631" i="26" a="1"/>
  <c r="E631" i="26" s="1"/>
  <c r="C631" i="26" a="1"/>
  <c r="C631" i="26" s="1"/>
  <c r="P630" i="26"/>
  <c r="E630" i="26" a="1"/>
  <c r="E630" i="26" s="1"/>
  <c r="C630" i="26" a="1"/>
  <c r="C630" i="26" s="1"/>
  <c r="P629" i="26"/>
  <c r="E629" i="26" a="1"/>
  <c r="E629" i="26" s="1"/>
  <c r="C629" i="26" a="1"/>
  <c r="C629" i="26" s="1"/>
  <c r="P628" i="26"/>
  <c r="E628" i="26" a="1"/>
  <c r="E628" i="26" s="1"/>
  <c r="C628" i="26" a="1"/>
  <c r="C628" i="26" s="1"/>
  <c r="P627" i="26"/>
  <c r="E627" i="26" a="1"/>
  <c r="E627" i="26" s="1"/>
  <c r="C627" i="26" a="1"/>
  <c r="C627" i="26" s="1"/>
  <c r="P626" i="26"/>
  <c r="E626" i="26" a="1"/>
  <c r="E626" i="26" s="1"/>
  <c r="C626" i="26" a="1"/>
  <c r="C626" i="26" s="1"/>
  <c r="P625" i="26"/>
  <c r="E625" i="26" a="1"/>
  <c r="E625" i="26" s="1"/>
  <c r="C625" i="26" a="1"/>
  <c r="C625" i="26" s="1"/>
  <c r="P624" i="26"/>
  <c r="E624" i="26" a="1"/>
  <c r="E624" i="26" s="1"/>
  <c r="C624" i="26" a="1"/>
  <c r="C624" i="26" s="1"/>
  <c r="P623" i="26"/>
  <c r="E623" i="26" a="1"/>
  <c r="E623" i="26" s="1"/>
  <c r="C623" i="26" a="1"/>
  <c r="C623" i="26" s="1"/>
  <c r="P622" i="26"/>
  <c r="E622" i="26" a="1"/>
  <c r="E622" i="26" s="1"/>
  <c r="C622" i="26" a="1"/>
  <c r="C622" i="26" s="1"/>
  <c r="P621" i="26"/>
  <c r="E621" i="26" a="1"/>
  <c r="E621" i="26" s="1"/>
  <c r="C621" i="26" a="1"/>
  <c r="C621" i="26" s="1"/>
  <c r="P620" i="26"/>
  <c r="E620" i="26" a="1"/>
  <c r="E620" i="26" s="1"/>
  <c r="C620" i="26" a="1"/>
  <c r="C620" i="26" s="1"/>
  <c r="P619" i="26"/>
  <c r="E619" i="26" a="1"/>
  <c r="E619" i="26" s="1"/>
  <c r="C619" i="26" a="1"/>
  <c r="C619" i="26" s="1"/>
  <c r="P618" i="26"/>
  <c r="E618" i="26" a="1"/>
  <c r="E618" i="26" s="1"/>
  <c r="C618" i="26" a="1"/>
  <c r="C618" i="26" s="1"/>
  <c r="P617" i="26"/>
  <c r="E617" i="26" a="1"/>
  <c r="E617" i="26" s="1"/>
  <c r="C617" i="26" a="1"/>
  <c r="C617" i="26" s="1"/>
  <c r="P616" i="26"/>
  <c r="E616" i="26" a="1"/>
  <c r="E616" i="26" s="1"/>
  <c r="C616" i="26" a="1"/>
  <c r="C616" i="26" s="1"/>
  <c r="P615" i="26"/>
  <c r="E615" i="26" a="1"/>
  <c r="E615" i="26" s="1"/>
  <c r="C615" i="26" a="1"/>
  <c r="C615" i="26" s="1"/>
  <c r="P614" i="26"/>
  <c r="E614" i="26" a="1"/>
  <c r="E614" i="26" s="1"/>
  <c r="C614" i="26" a="1"/>
  <c r="C614" i="26" s="1"/>
  <c r="P613" i="26"/>
  <c r="E613" i="26" a="1"/>
  <c r="E613" i="26" s="1"/>
  <c r="C613" i="26" a="1"/>
  <c r="C613" i="26" s="1"/>
  <c r="P612" i="26"/>
  <c r="E612" i="26" a="1"/>
  <c r="E612" i="26" s="1"/>
  <c r="C612" i="26" a="1"/>
  <c r="C612" i="26" s="1"/>
  <c r="P611" i="26"/>
  <c r="E611" i="26" a="1"/>
  <c r="E611" i="26" s="1"/>
  <c r="C611" i="26" a="1"/>
  <c r="C611" i="26" s="1"/>
  <c r="P610" i="26"/>
  <c r="E610" i="26" a="1"/>
  <c r="E610" i="26" s="1"/>
  <c r="C610" i="26" a="1"/>
  <c r="C610" i="26" s="1"/>
  <c r="P609" i="26"/>
  <c r="E609" i="26" a="1"/>
  <c r="E609" i="26" s="1"/>
  <c r="C609" i="26" a="1"/>
  <c r="C609" i="26" s="1"/>
  <c r="P608" i="26"/>
  <c r="E608" i="26" a="1"/>
  <c r="E608" i="26" s="1"/>
  <c r="C608" i="26" a="1"/>
  <c r="C608" i="26" s="1"/>
  <c r="P607" i="26"/>
  <c r="E607" i="26" a="1"/>
  <c r="E607" i="26" s="1"/>
  <c r="C607" i="26" a="1"/>
  <c r="C607" i="26" s="1"/>
  <c r="P606" i="26"/>
  <c r="E606" i="26" a="1"/>
  <c r="E606" i="26" s="1"/>
  <c r="C606" i="26" a="1"/>
  <c r="C606" i="26" s="1"/>
  <c r="P605" i="26"/>
  <c r="E605" i="26" a="1"/>
  <c r="E605" i="26" s="1"/>
  <c r="C605" i="26" a="1"/>
  <c r="C605" i="26" s="1"/>
  <c r="P604" i="26"/>
  <c r="E604" i="26" a="1"/>
  <c r="E604" i="26" s="1"/>
  <c r="C604" i="26" a="1"/>
  <c r="C604" i="26" s="1"/>
  <c r="P603" i="26"/>
  <c r="E603" i="26" a="1"/>
  <c r="E603" i="26" s="1"/>
  <c r="C603" i="26" a="1"/>
  <c r="C603" i="26" s="1"/>
  <c r="P602" i="26"/>
  <c r="E602" i="26" a="1"/>
  <c r="E602" i="26" s="1"/>
  <c r="C602" i="26" a="1"/>
  <c r="C602" i="26" s="1"/>
  <c r="P601" i="26"/>
  <c r="E601" i="26" a="1"/>
  <c r="E601" i="26" s="1"/>
  <c r="C601" i="26" a="1"/>
  <c r="C601" i="26" s="1"/>
  <c r="P600" i="26"/>
  <c r="E600" i="26" a="1"/>
  <c r="E600" i="26" s="1"/>
  <c r="C600" i="26" a="1"/>
  <c r="C600" i="26" s="1"/>
  <c r="P599" i="26"/>
  <c r="E599" i="26" a="1"/>
  <c r="E599" i="26" s="1"/>
  <c r="C599" i="26" a="1"/>
  <c r="C599" i="26" s="1"/>
  <c r="P598" i="26"/>
  <c r="E598" i="26" a="1"/>
  <c r="E598" i="26" s="1"/>
  <c r="C598" i="26" a="1"/>
  <c r="C598" i="26" s="1"/>
  <c r="P597" i="26"/>
  <c r="E597" i="26" a="1"/>
  <c r="E597" i="26" s="1"/>
  <c r="C597" i="26" a="1"/>
  <c r="C597" i="26" s="1"/>
  <c r="P596" i="26"/>
  <c r="E596" i="26" a="1"/>
  <c r="E596" i="26" s="1"/>
  <c r="C596" i="26" a="1"/>
  <c r="C596" i="26" s="1"/>
  <c r="P595" i="26"/>
  <c r="E595" i="26" a="1"/>
  <c r="E595" i="26" s="1"/>
  <c r="C595" i="26" a="1"/>
  <c r="C595" i="26" s="1"/>
  <c r="P594" i="26"/>
  <c r="E594" i="26" a="1"/>
  <c r="E594" i="26" s="1"/>
  <c r="C594" i="26" a="1"/>
  <c r="C594" i="26" s="1"/>
  <c r="P593" i="26"/>
  <c r="E593" i="26" a="1"/>
  <c r="E593" i="26" s="1"/>
  <c r="C593" i="26" a="1"/>
  <c r="C593" i="26" s="1"/>
  <c r="P592" i="26"/>
  <c r="E592" i="26" a="1"/>
  <c r="E592" i="26" s="1"/>
  <c r="C592" i="26" a="1"/>
  <c r="C592" i="26" s="1"/>
  <c r="P591" i="26"/>
  <c r="E591" i="26" a="1"/>
  <c r="E591" i="26" s="1"/>
  <c r="C591" i="26" a="1"/>
  <c r="C591" i="26" s="1"/>
  <c r="P590" i="26"/>
  <c r="E590" i="26" a="1"/>
  <c r="E590" i="26" s="1"/>
  <c r="C590" i="26" a="1"/>
  <c r="C590" i="26" s="1"/>
  <c r="P589" i="26"/>
  <c r="E589" i="26" a="1"/>
  <c r="E589" i="26" s="1"/>
  <c r="C589" i="26" a="1"/>
  <c r="C589" i="26" s="1"/>
  <c r="P588" i="26"/>
  <c r="E588" i="26" a="1"/>
  <c r="E588" i="26" s="1"/>
  <c r="C588" i="26" a="1"/>
  <c r="C588" i="26" s="1"/>
  <c r="P587" i="26"/>
  <c r="E587" i="26" a="1"/>
  <c r="E587" i="26" s="1"/>
  <c r="C587" i="26" a="1"/>
  <c r="C587" i="26" s="1"/>
  <c r="P586" i="26"/>
  <c r="E586" i="26" a="1"/>
  <c r="E586" i="26" s="1"/>
  <c r="C586" i="26" a="1"/>
  <c r="C586" i="26" s="1"/>
  <c r="P585" i="26"/>
  <c r="E585" i="26" a="1"/>
  <c r="E585" i="26" s="1"/>
  <c r="C585" i="26" a="1"/>
  <c r="C585" i="26" s="1"/>
  <c r="P584" i="26"/>
  <c r="E584" i="26" a="1"/>
  <c r="E584" i="26" s="1"/>
  <c r="C584" i="26" a="1"/>
  <c r="C584" i="26" s="1"/>
  <c r="P583" i="26"/>
  <c r="E583" i="26" a="1"/>
  <c r="E583" i="26" s="1"/>
  <c r="C583" i="26" a="1"/>
  <c r="C583" i="26" s="1"/>
  <c r="P582" i="26"/>
  <c r="E582" i="26" a="1"/>
  <c r="E582" i="26" s="1"/>
  <c r="C582" i="26" a="1"/>
  <c r="C582" i="26" s="1"/>
  <c r="P581" i="26"/>
  <c r="E581" i="26" a="1"/>
  <c r="E581" i="26" s="1"/>
  <c r="C581" i="26" a="1"/>
  <c r="C581" i="26" s="1"/>
  <c r="P580" i="26"/>
  <c r="E580" i="26" a="1"/>
  <c r="E580" i="26" s="1"/>
  <c r="C580" i="26" a="1"/>
  <c r="C580" i="26" s="1"/>
  <c r="P579" i="26"/>
  <c r="E579" i="26" a="1"/>
  <c r="E579" i="26" s="1"/>
  <c r="C579" i="26" a="1"/>
  <c r="C579" i="26" s="1"/>
  <c r="P578" i="26"/>
  <c r="E578" i="26" a="1"/>
  <c r="E578" i="26" s="1"/>
  <c r="C578" i="26" a="1"/>
  <c r="C578" i="26" s="1"/>
  <c r="P577" i="26"/>
  <c r="E577" i="26" a="1"/>
  <c r="E577" i="26" s="1"/>
  <c r="C577" i="26" a="1"/>
  <c r="C577" i="26" s="1"/>
  <c r="P576" i="26"/>
  <c r="E576" i="26" a="1"/>
  <c r="E576" i="26" s="1"/>
  <c r="C576" i="26" a="1"/>
  <c r="C576" i="26" s="1"/>
  <c r="P575" i="26"/>
  <c r="E575" i="26" a="1"/>
  <c r="E575" i="26" s="1"/>
  <c r="C575" i="26" a="1"/>
  <c r="C575" i="26" s="1"/>
  <c r="P574" i="26"/>
  <c r="E574" i="26" a="1"/>
  <c r="E574" i="26" s="1"/>
  <c r="C574" i="26" a="1"/>
  <c r="C574" i="26" s="1"/>
  <c r="P573" i="26"/>
  <c r="E573" i="26" a="1"/>
  <c r="E573" i="26" s="1"/>
  <c r="C573" i="26" a="1"/>
  <c r="C573" i="26" s="1"/>
  <c r="P572" i="26"/>
  <c r="E572" i="26" a="1"/>
  <c r="E572" i="26" s="1"/>
  <c r="C572" i="26" a="1"/>
  <c r="C572" i="26" s="1"/>
  <c r="P571" i="26"/>
  <c r="E571" i="26" a="1"/>
  <c r="E571" i="26" s="1"/>
  <c r="C571" i="26" a="1"/>
  <c r="C571" i="26" s="1"/>
  <c r="P570" i="26"/>
  <c r="E570" i="26" a="1"/>
  <c r="E570" i="26" s="1"/>
  <c r="C570" i="26" a="1"/>
  <c r="C570" i="26" s="1"/>
  <c r="P569" i="26"/>
  <c r="E569" i="26" a="1"/>
  <c r="E569" i="26" s="1"/>
  <c r="C569" i="26" a="1"/>
  <c r="C569" i="26" s="1"/>
  <c r="P568" i="26"/>
  <c r="E568" i="26" a="1"/>
  <c r="E568" i="26" s="1"/>
  <c r="C568" i="26" a="1"/>
  <c r="C568" i="26" s="1"/>
  <c r="P567" i="26"/>
  <c r="E567" i="26" a="1"/>
  <c r="E567" i="26" s="1"/>
  <c r="C567" i="26" a="1"/>
  <c r="C567" i="26" s="1"/>
  <c r="P566" i="26"/>
  <c r="E566" i="26" a="1"/>
  <c r="E566" i="26" s="1"/>
  <c r="C566" i="26" a="1"/>
  <c r="C566" i="26" s="1"/>
  <c r="P565" i="26"/>
  <c r="E565" i="26" a="1"/>
  <c r="E565" i="26" s="1"/>
  <c r="C565" i="26" a="1"/>
  <c r="C565" i="26" s="1"/>
  <c r="P564" i="26"/>
  <c r="E564" i="26" a="1"/>
  <c r="E564" i="26" s="1"/>
  <c r="C564" i="26" a="1"/>
  <c r="C564" i="26" s="1"/>
  <c r="P563" i="26"/>
  <c r="E563" i="26" a="1"/>
  <c r="E563" i="26" s="1"/>
  <c r="C563" i="26" a="1"/>
  <c r="C563" i="26" s="1"/>
  <c r="P562" i="26"/>
  <c r="E562" i="26" a="1"/>
  <c r="E562" i="26" s="1"/>
  <c r="C562" i="26" a="1"/>
  <c r="C562" i="26" s="1"/>
  <c r="P561" i="26"/>
  <c r="E561" i="26" a="1"/>
  <c r="E561" i="26" s="1"/>
  <c r="C561" i="26" a="1"/>
  <c r="C561" i="26" s="1"/>
  <c r="P560" i="26"/>
  <c r="E560" i="26" a="1"/>
  <c r="E560" i="26" s="1"/>
  <c r="C560" i="26" a="1"/>
  <c r="C560" i="26" s="1"/>
  <c r="P559" i="26"/>
  <c r="E559" i="26" a="1"/>
  <c r="E559" i="26" s="1"/>
  <c r="C559" i="26" a="1"/>
  <c r="C559" i="26" s="1"/>
  <c r="P558" i="26"/>
  <c r="E558" i="26" a="1"/>
  <c r="E558" i="26" s="1"/>
  <c r="C558" i="26" a="1"/>
  <c r="C558" i="26" s="1"/>
  <c r="P557" i="26"/>
  <c r="E557" i="26" a="1"/>
  <c r="E557" i="26" s="1"/>
  <c r="C557" i="26" a="1"/>
  <c r="C557" i="26" s="1"/>
  <c r="P556" i="26"/>
  <c r="E556" i="26" a="1"/>
  <c r="E556" i="26" s="1"/>
  <c r="C556" i="26" a="1"/>
  <c r="C556" i="26" s="1"/>
  <c r="P555" i="26"/>
  <c r="E555" i="26" a="1"/>
  <c r="E555" i="26" s="1"/>
  <c r="C555" i="26" a="1"/>
  <c r="C555" i="26" s="1"/>
  <c r="P554" i="26"/>
  <c r="E554" i="26" a="1"/>
  <c r="E554" i="26" s="1"/>
  <c r="C554" i="26" a="1"/>
  <c r="C554" i="26" s="1"/>
  <c r="P553" i="26"/>
  <c r="E553" i="26" a="1"/>
  <c r="E553" i="26" s="1"/>
  <c r="C553" i="26" a="1"/>
  <c r="C553" i="26" s="1"/>
  <c r="P552" i="26"/>
  <c r="E552" i="26" a="1"/>
  <c r="E552" i="26" s="1"/>
  <c r="C552" i="26" a="1"/>
  <c r="C552" i="26" s="1"/>
  <c r="P551" i="26"/>
  <c r="E551" i="26" a="1"/>
  <c r="E551" i="26" s="1"/>
  <c r="C551" i="26" a="1"/>
  <c r="C551" i="26" s="1"/>
  <c r="P550" i="26"/>
  <c r="E550" i="26" a="1"/>
  <c r="E550" i="26" s="1"/>
  <c r="C550" i="26" a="1"/>
  <c r="C550" i="26" s="1"/>
  <c r="P549" i="26"/>
  <c r="E549" i="26" a="1"/>
  <c r="E549" i="26" s="1"/>
  <c r="C549" i="26" a="1"/>
  <c r="C549" i="26" s="1"/>
  <c r="P548" i="26"/>
  <c r="E548" i="26" a="1"/>
  <c r="E548" i="26" s="1"/>
  <c r="C548" i="26" a="1"/>
  <c r="C548" i="26" s="1"/>
  <c r="P547" i="26"/>
  <c r="E547" i="26" a="1"/>
  <c r="E547" i="26" s="1"/>
  <c r="C547" i="26" a="1"/>
  <c r="C547" i="26" s="1"/>
  <c r="P546" i="26"/>
  <c r="E546" i="26" a="1"/>
  <c r="E546" i="26" s="1"/>
  <c r="C546" i="26" a="1"/>
  <c r="C546" i="26" s="1"/>
  <c r="P545" i="26"/>
  <c r="E545" i="26" a="1"/>
  <c r="E545" i="26" s="1"/>
  <c r="C545" i="26" a="1"/>
  <c r="C545" i="26" s="1"/>
  <c r="P544" i="26"/>
  <c r="E544" i="26" a="1"/>
  <c r="E544" i="26" s="1"/>
  <c r="C544" i="26" a="1"/>
  <c r="C544" i="26" s="1"/>
  <c r="P543" i="26"/>
  <c r="E543" i="26" a="1"/>
  <c r="E543" i="26" s="1"/>
  <c r="C543" i="26" a="1"/>
  <c r="C543" i="26" s="1"/>
  <c r="P542" i="26"/>
  <c r="E542" i="26" a="1"/>
  <c r="E542" i="26" s="1"/>
  <c r="C542" i="26" a="1"/>
  <c r="C542" i="26" s="1"/>
  <c r="P541" i="26"/>
  <c r="E541" i="26" a="1"/>
  <c r="E541" i="26" s="1"/>
  <c r="C541" i="26" a="1"/>
  <c r="C541" i="26" s="1"/>
  <c r="P540" i="26"/>
  <c r="E540" i="26" a="1"/>
  <c r="E540" i="26" s="1"/>
  <c r="C540" i="26" a="1"/>
  <c r="C540" i="26" s="1"/>
  <c r="P539" i="26"/>
  <c r="E539" i="26" a="1"/>
  <c r="E539" i="26" s="1"/>
  <c r="C539" i="26" a="1"/>
  <c r="C539" i="26" s="1"/>
  <c r="P538" i="26"/>
  <c r="E538" i="26" a="1"/>
  <c r="E538" i="26" s="1"/>
  <c r="C538" i="26" a="1"/>
  <c r="C538" i="26" s="1"/>
  <c r="P537" i="26"/>
  <c r="E537" i="26" a="1"/>
  <c r="E537" i="26" s="1"/>
  <c r="C537" i="26" a="1"/>
  <c r="C537" i="26" s="1"/>
  <c r="P536" i="26"/>
  <c r="E536" i="26" a="1"/>
  <c r="E536" i="26" s="1"/>
  <c r="C536" i="26" a="1"/>
  <c r="C536" i="26" s="1"/>
  <c r="P535" i="26"/>
  <c r="E535" i="26" a="1"/>
  <c r="E535" i="26" s="1"/>
  <c r="C535" i="26" a="1"/>
  <c r="C535" i="26" s="1"/>
  <c r="P534" i="26"/>
  <c r="E534" i="26" a="1"/>
  <c r="E534" i="26" s="1"/>
  <c r="C534" i="26" a="1"/>
  <c r="C534" i="26" s="1"/>
  <c r="P533" i="26"/>
  <c r="E533" i="26" a="1"/>
  <c r="E533" i="26" s="1"/>
  <c r="C533" i="26" a="1"/>
  <c r="C533" i="26" s="1"/>
  <c r="P532" i="26"/>
  <c r="E532" i="26" a="1"/>
  <c r="E532" i="26" s="1"/>
  <c r="C532" i="26" a="1"/>
  <c r="C532" i="26" s="1"/>
  <c r="P531" i="26"/>
  <c r="E531" i="26" a="1"/>
  <c r="E531" i="26" s="1"/>
  <c r="C531" i="26" a="1"/>
  <c r="C531" i="26" s="1"/>
  <c r="P530" i="26"/>
  <c r="E530" i="26" a="1"/>
  <c r="E530" i="26" s="1"/>
  <c r="C530" i="26" a="1"/>
  <c r="C530" i="26" s="1"/>
  <c r="P529" i="26"/>
  <c r="E529" i="26" a="1"/>
  <c r="E529" i="26" s="1"/>
  <c r="C529" i="26" a="1"/>
  <c r="C529" i="26" s="1"/>
  <c r="P528" i="26"/>
  <c r="E528" i="26" a="1"/>
  <c r="E528" i="26" s="1"/>
  <c r="C528" i="26" a="1"/>
  <c r="C528" i="26" s="1"/>
  <c r="P527" i="26"/>
  <c r="E527" i="26" a="1"/>
  <c r="E527" i="26" s="1"/>
  <c r="C527" i="26" a="1"/>
  <c r="C527" i="26" s="1"/>
  <c r="P526" i="26"/>
  <c r="E526" i="26" a="1"/>
  <c r="E526" i="26" s="1"/>
  <c r="C526" i="26" a="1"/>
  <c r="C526" i="26" s="1"/>
  <c r="P525" i="26"/>
  <c r="E525" i="26" a="1"/>
  <c r="E525" i="26" s="1"/>
  <c r="C525" i="26" a="1"/>
  <c r="C525" i="26" s="1"/>
  <c r="P524" i="26"/>
  <c r="E524" i="26" a="1"/>
  <c r="E524" i="26" s="1"/>
  <c r="C524" i="26" a="1"/>
  <c r="C524" i="26" s="1"/>
  <c r="P523" i="26"/>
  <c r="E523" i="26" a="1"/>
  <c r="E523" i="26" s="1"/>
  <c r="C523" i="26" a="1"/>
  <c r="C523" i="26" s="1"/>
  <c r="P522" i="26"/>
  <c r="E522" i="26" a="1"/>
  <c r="E522" i="26" s="1"/>
  <c r="C522" i="26" a="1"/>
  <c r="C522" i="26" s="1"/>
  <c r="P521" i="26"/>
  <c r="E521" i="26" a="1"/>
  <c r="E521" i="26" s="1"/>
  <c r="C521" i="26" a="1"/>
  <c r="C521" i="26" s="1"/>
  <c r="P520" i="26"/>
  <c r="E520" i="26" a="1"/>
  <c r="E520" i="26" s="1"/>
  <c r="C520" i="26" a="1"/>
  <c r="C520" i="26" s="1"/>
  <c r="P519" i="26"/>
  <c r="E519" i="26" a="1"/>
  <c r="E519" i="26" s="1"/>
  <c r="C519" i="26" a="1"/>
  <c r="C519" i="26" s="1"/>
  <c r="P518" i="26"/>
  <c r="E518" i="26" a="1"/>
  <c r="E518" i="26" s="1"/>
  <c r="C518" i="26" a="1"/>
  <c r="C518" i="26" s="1"/>
  <c r="P517" i="26"/>
  <c r="E517" i="26" a="1"/>
  <c r="E517" i="26" s="1"/>
  <c r="C517" i="26" a="1"/>
  <c r="C517" i="26" s="1"/>
  <c r="P516" i="26"/>
  <c r="E516" i="26" a="1"/>
  <c r="E516" i="26" s="1"/>
  <c r="C516" i="26" a="1"/>
  <c r="C516" i="26" s="1"/>
  <c r="P515" i="26"/>
  <c r="E515" i="26" a="1"/>
  <c r="E515" i="26" s="1"/>
  <c r="C515" i="26" a="1"/>
  <c r="C515" i="26" s="1"/>
  <c r="P514" i="26"/>
  <c r="E514" i="26" a="1"/>
  <c r="E514" i="26" s="1"/>
  <c r="C514" i="26" a="1"/>
  <c r="C514" i="26" s="1"/>
  <c r="P513" i="26"/>
  <c r="E513" i="26" a="1"/>
  <c r="E513" i="26" s="1"/>
  <c r="C513" i="26" a="1"/>
  <c r="C513" i="26" s="1"/>
  <c r="P512" i="26"/>
  <c r="E512" i="26" a="1"/>
  <c r="E512" i="26" s="1"/>
  <c r="C512" i="26" a="1"/>
  <c r="C512" i="26" s="1"/>
  <c r="P511" i="26"/>
  <c r="E511" i="26" a="1"/>
  <c r="E511" i="26" s="1"/>
  <c r="C511" i="26" a="1"/>
  <c r="C511" i="26" s="1"/>
  <c r="P510" i="26"/>
  <c r="E510" i="26" a="1"/>
  <c r="E510" i="26" s="1"/>
  <c r="C510" i="26" a="1"/>
  <c r="C510" i="26" s="1"/>
  <c r="P509" i="26"/>
  <c r="E509" i="26" a="1"/>
  <c r="E509" i="26" s="1"/>
  <c r="C509" i="26" a="1"/>
  <c r="C509" i="26" s="1"/>
  <c r="P508" i="26"/>
  <c r="E508" i="26" a="1"/>
  <c r="E508" i="26" s="1"/>
  <c r="C508" i="26" a="1"/>
  <c r="C508" i="26" s="1"/>
  <c r="P507" i="26"/>
  <c r="E507" i="26" a="1"/>
  <c r="E507" i="26" s="1"/>
  <c r="C507" i="26" a="1"/>
  <c r="C507" i="26" s="1"/>
  <c r="P506" i="26"/>
  <c r="E506" i="26" a="1"/>
  <c r="E506" i="26" s="1"/>
  <c r="C506" i="26" a="1"/>
  <c r="C506" i="26" s="1"/>
  <c r="P505" i="26"/>
  <c r="E505" i="26" a="1"/>
  <c r="E505" i="26" s="1"/>
  <c r="C505" i="26" a="1"/>
  <c r="C505" i="26" s="1"/>
  <c r="P504" i="26"/>
  <c r="E504" i="26" a="1"/>
  <c r="E504" i="26" s="1"/>
  <c r="C504" i="26" a="1"/>
  <c r="C504" i="26" s="1"/>
  <c r="P503" i="26"/>
  <c r="E503" i="26" a="1"/>
  <c r="E503" i="26" s="1"/>
  <c r="C503" i="26" a="1"/>
  <c r="C503" i="26" s="1"/>
  <c r="P502" i="26"/>
  <c r="E502" i="26" a="1"/>
  <c r="E502" i="26" s="1"/>
  <c r="C502" i="26" a="1"/>
  <c r="C502" i="26" s="1"/>
  <c r="P501" i="26"/>
  <c r="E501" i="26" a="1"/>
  <c r="E501" i="26" s="1"/>
  <c r="C501" i="26" a="1"/>
  <c r="C501" i="26" s="1"/>
  <c r="P500" i="26"/>
  <c r="E500" i="26" a="1"/>
  <c r="E500" i="26" s="1"/>
  <c r="C500" i="26" a="1"/>
  <c r="C500" i="26" s="1"/>
  <c r="P499" i="26"/>
  <c r="E499" i="26" a="1"/>
  <c r="E499" i="26" s="1"/>
  <c r="C499" i="26" a="1"/>
  <c r="C499" i="26" s="1"/>
  <c r="P498" i="26"/>
  <c r="E498" i="26" a="1"/>
  <c r="E498" i="26" s="1"/>
  <c r="C498" i="26" a="1"/>
  <c r="C498" i="26" s="1"/>
  <c r="P497" i="26"/>
  <c r="E497" i="26" a="1"/>
  <c r="E497" i="26" s="1"/>
  <c r="C497" i="26" a="1"/>
  <c r="C497" i="26" s="1"/>
  <c r="P496" i="26"/>
  <c r="E496" i="26" a="1"/>
  <c r="E496" i="26" s="1"/>
  <c r="C496" i="26" a="1"/>
  <c r="C496" i="26" s="1"/>
  <c r="P495" i="26"/>
  <c r="E495" i="26" a="1"/>
  <c r="E495" i="26" s="1"/>
  <c r="C495" i="26" a="1"/>
  <c r="C495" i="26" s="1"/>
  <c r="P494" i="26"/>
  <c r="E494" i="26" a="1"/>
  <c r="E494" i="26" s="1"/>
  <c r="C494" i="26" a="1"/>
  <c r="C494" i="26" s="1"/>
  <c r="P493" i="26"/>
  <c r="E493" i="26" a="1"/>
  <c r="E493" i="26" s="1"/>
  <c r="C493" i="26" a="1"/>
  <c r="C493" i="26" s="1"/>
  <c r="P492" i="26"/>
  <c r="E492" i="26" a="1"/>
  <c r="E492" i="26" s="1"/>
  <c r="C492" i="26" a="1"/>
  <c r="C492" i="26" s="1"/>
  <c r="P491" i="26"/>
  <c r="E491" i="26" a="1"/>
  <c r="E491" i="26" s="1"/>
  <c r="C491" i="26" a="1"/>
  <c r="C491" i="26" s="1"/>
  <c r="P490" i="26"/>
  <c r="E490" i="26" a="1"/>
  <c r="E490" i="26" s="1"/>
  <c r="C490" i="26" a="1"/>
  <c r="C490" i="26" s="1"/>
  <c r="P489" i="26"/>
  <c r="E489" i="26" a="1"/>
  <c r="E489" i="26" s="1"/>
  <c r="C489" i="26" a="1"/>
  <c r="C489" i="26" s="1"/>
  <c r="P488" i="26"/>
  <c r="E488" i="26" a="1"/>
  <c r="E488" i="26" s="1"/>
  <c r="C488" i="26" a="1"/>
  <c r="C488" i="26" s="1"/>
  <c r="P487" i="26"/>
  <c r="E487" i="26" a="1"/>
  <c r="E487" i="26" s="1"/>
  <c r="C487" i="26" a="1"/>
  <c r="C487" i="26" s="1"/>
  <c r="P486" i="26"/>
  <c r="E486" i="26" a="1"/>
  <c r="E486" i="26" s="1"/>
  <c r="C486" i="26" a="1"/>
  <c r="C486" i="26" s="1"/>
  <c r="P485" i="26"/>
  <c r="E485" i="26" a="1"/>
  <c r="E485" i="26" s="1"/>
  <c r="C485" i="26" a="1"/>
  <c r="C485" i="26" s="1"/>
  <c r="P484" i="26"/>
  <c r="E484" i="26" a="1"/>
  <c r="E484" i="26" s="1"/>
  <c r="C484" i="26" a="1"/>
  <c r="C484" i="26" s="1"/>
  <c r="P483" i="26"/>
  <c r="E483" i="26" a="1"/>
  <c r="E483" i="26" s="1"/>
  <c r="C483" i="26" a="1"/>
  <c r="C483" i="26" s="1"/>
  <c r="P482" i="26"/>
  <c r="E482" i="26" a="1"/>
  <c r="E482" i="26" s="1"/>
  <c r="C482" i="26" a="1"/>
  <c r="C482" i="26" s="1"/>
  <c r="P481" i="26"/>
  <c r="E481" i="26" a="1"/>
  <c r="E481" i="26" s="1"/>
  <c r="C481" i="26" a="1"/>
  <c r="C481" i="26" s="1"/>
  <c r="P480" i="26"/>
  <c r="E480" i="26" a="1"/>
  <c r="E480" i="26" s="1"/>
  <c r="C480" i="26" a="1"/>
  <c r="C480" i="26" s="1"/>
  <c r="P479" i="26"/>
  <c r="E479" i="26" a="1"/>
  <c r="E479" i="26" s="1"/>
  <c r="C479" i="26" a="1"/>
  <c r="C479" i="26" s="1"/>
  <c r="P478" i="26"/>
  <c r="E478" i="26" a="1"/>
  <c r="E478" i="26" s="1"/>
  <c r="C478" i="26" a="1"/>
  <c r="C478" i="26" s="1"/>
  <c r="P477" i="26"/>
  <c r="E477" i="26" a="1"/>
  <c r="E477" i="26" s="1"/>
  <c r="C477" i="26" a="1"/>
  <c r="C477" i="26" s="1"/>
  <c r="P476" i="26"/>
  <c r="E476" i="26" a="1"/>
  <c r="E476" i="26" s="1"/>
  <c r="C476" i="26" a="1"/>
  <c r="C476" i="26" s="1"/>
  <c r="P475" i="26"/>
  <c r="E475" i="26" a="1"/>
  <c r="E475" i="26" s="1"/>
  <c r="C475" i="26" a="1"/>
  <c r="C475" i="26" s="1"/>
  <c r="P474" i="26"/>
  <c r="E474" i="26" a="1"/>
  <c r="E474" i="26" s="1"/>
  <c r="C474" i="26" a="1"/>
  <c r="C474" i="26" s="1"/>
  <c r="P473" i="26"/>
  <c r="E473" i="26" a="1"/>
  <c r="E473" i="26" s="1"/>
  <c r="C473" i="26" a="1"/>
  <c r="C473" i="26" s="1"/>
  <c r="P472" i="26"/>
  <c r="E472" i="26" a="1"/>
  <c r="E472" i="26" s="1"/>
  <c r="C472" i="26" a="1"/>
  <c r="C472" i="26" s="1"/>
  <c r="P471" i="26"/>
  <c r="E471" i="26" a="1"/>
  <c r="E471" i="26" s="1"/>
  <c r="C471" i="26" a="1"/>
  <c r="C471" i="26" s="1"/>
  <c r="P470" i="26"/>
  <c r="E470" i="26" a="1"/>
  <c r="E470" i="26" s="1"/>
  <c r="C470" i="26" a="1"/>
  <c r="C470" i="26" s="1"/>
  <c r="P469" i="26"/>
  <c r="E469" i="26" a="1"/>
  <c r="E469" i="26" s="1"/>
  <c r="C469" i="26" a="1"/>
  <c r="C469" i="26" s="1"/>
  <c r="P468" i="26"/>
  <c r="E468" i="26" a="1"/>
  <c r="E468" i="26" s="1"/>
  <c r="C468" i="26" a="1"/>
  <c r="C468" i="26" s="1"/>
  <c r="P467" i="26"/>
  <c r="E467" i="26" a="1"/>
  <c r="E467" i="26" s="1"/>
  <c r="C467" i="26" a="1"/>
  <c r="C467" i="26" s="1"/>
  <c r="P466" i="26"/>
  <c r="E466" i="26" a="1"/>
  <c r="E466" i="26" s="1"/>
  <c r="C466" i="26" a="1"/>
  <c r="C466" i="26" s="1"/>
  <c r="P465" i="26"/>
  <c r="E465" i="26" a="1"/>
  <c r="E465" i="26" s="1"/>
  <c r="C465" i="26" a="1"/>
  <c r="C465" i="26" s="1"/>
  <c r="P464" i="26"/>
  <c r="E464" i="26" a="1"/>
  <c r="E464" i="26" s="1"/>
  <c r="C464" i="26" a="1"/>
  <c r="C464" i="26" s="1"/>
  <c r="P463" i="26"/>
  <c r="E463" i="26" a="1"/>
  <c r="E463" i="26" s="1"/>
  <c r="C463" i="26" a="1"/>
  <c r="C463" i="26" s="1"/>
  <c r="P462" i="26"/>
  <c r="E462" i="26" a="1"/>
  <c r="E462" i="26" s="1"/>
  <c r="C462" i="26" a="1"/>
  <c r="C462" i="26" s="1"/>
  <c r="P461" i="26"/>
  <c r="E461" i="26" a="1"/>
  <c r="E461" i="26" s="1"/>
  <c r="C461" i="26" a="1"/>
  <c r="C461" i="26" s="1"/>
  <c r="P460" i="26"/>
  <c r="E460" i="26" a="1"/>
  <c r="E460" i="26" s="1"/>
  <c r="C460" i="26" a="1"/>
  <c r="C460" i="26" s="1"/>
  <c r="P459" i="26"/>
  <c r="E459" i="26" a="1"/>
  <c r="E459" i="26" s="1"/>
  <c r="C459" i="26" a="1"/>
  <c r="C459" i="26" s="1"/>
  <c r="P458" i="26"/>
  <c r="E458" i="26" a="1"/>
  <c r="E458" i="26" s="1"/>
  <c r="C458" i="26" a="1"/>
  <c r="C458" i="26" s="1"/>
  <c r="P457" i="26"/>
  <c r="E457" i="26" a="1"/>
  <c r="E457" i="26" s="1"/>
  <c r="C457" i="26" a="1"/>
  <c r="C457" i="26" s="1"/>
  <c r="P456" i="26"/>
  <c r="E456" i="26" a="1"/>
  <c r="E456" i="26" s="1"/>
  <c r="C456" i="26" a="1"/>
  <c r="C456" i="26" s="1"/>
  <c r="P455" i="26"/>
  <c r="E455" i="26" a="1"/>
  <c r="E455" i="26" s="1"/>
  <c r="C455" i="26" a="1"/>
  <c r="C455" i="26" s="1"/>
  <c r="P454" i="26"/>
  <c r="E454" i="26" a="1"/>
  <c r="E454" i="26" s="1"/>
  <c r="C454" i="26" a="1"/>
  <c r="C454" i="26" s="1"/>
  <c r="P453" i="26"/>
  <c r="E453" i="26" a="1"/>
  <c r="E453" i="26" s="1"/>
  <c r="C453" i="26" a="1"/>
  <c r="C453" i="26" s="1"/>
  <c r="P452" i="26"/>
  <c r="E452" i="26" a="1"/>
  <c r="E452" i="26" s="1"/>
  <c r="C452" i="26" a="1"/>
  <c r="C452" i="26" s="1"/>
  <c r="P451" i="26"/>
  <c r="E451" i="26" a="1"/>
  <c r="E451" i="26" s="1"/>
  <c r="C451" i="26" a="1"/>
  <c r="C451" i="26" s="1"/>
  <c r="P450" i="26"/>
  <c r="E450" i="26" a="1"/>
  <c r="E450" i="26" s="1"/>
  <c r="C450" i="26" a="1"/>
  <c r="C450" i="26" s="1"/>
  <c r="P449" i="26"/>
  <c r="E449" i="26" a="1"/>
  <c r="E449" i="26" s="1"/>
  <c r="C449" i="26" a="1"/>
  <c r="C449" i="26" s="1"/>
  <c r="P448" i="26"/>
  <c r="E448" i="26" a="1"/>
  <c r="E448" i="26" s="1"/>
  <c r="C448" i="26" a="1"/>
  <c r="C448" i="26" s="1"/>
  <c r="P447" i="26"/>
  <c r="E447" i="26" a="1"/>
  <c r="E447" i="26" s="1"/>
  <c r="C447" i="26" a="1"/>
  <c r="C447" i="26" s="1"/>
  <c r="P446" i="26"/>
  <c r="E446" i="26" a="1"/>
  <c r="E446" i="26" s="1"/>
  <c r="C446" i="26" a="1"/>
  <c r="C446" i="26" s="1"/>
  <c r="P445" i="26"/>
  <c r="E445" i="26" a="1"/>
  <c r="E445" i="26" s="1"/>
  <c r="C445" i="26" a="1"/>
  <c r="C445" i="26" s="1"/>
  <c r="P444" i="26"/>
  <c r="E444" i="26" a="1"/>
  <c r="E444" i="26" s="1"/>
  <c r="C444" i="26" a="1"/>
  <c r="C444" i="26" s="1"/>
  <c r="P443" i="26"/>
  <c r="E443" i="26" a="1"/>
  <c r="E443" i="26" s="1"/>
  <c r="C443" i="26" a="1"/>
  <c r="C443" i="26" s="1"/>
  <c r="P442" i="26"/>
  <c r="E442" i="26" a="1"/>
  <c r="E442" i="26" s="1"/>
  <c r="C442" i="26" a="1"/>
  <c r="C442" i="26" s="1"/>
  <c r="P441" i="26"/>
  <c r="E441" i="26" a="1"/>
  <c r="E441" i="26" s="1"/>
  <c r="C441" i="26" a="1"/>
  <c r="C441" i="26" s="1"/>
  <c r="P440" i="26"/>
  <c r="E440" i="26" a="1"/>
  <c r="E440" i="26" s="1"/>
  <c r="C440" i="26" a="1"/>
  <c r="C440" i="26" s="1"/>
  <c r="P439" i="26"/>
  <c r="E439" i="26" a="1"/>
  <c r="E439" i="26" s="1"/>
  <c r="C439" i="26" a="1"/>
  <c r="C439" i="26" s="1"/>
  <c r="P438" i="26"/>
  <c r="E438" i="26" a="1"/>
  <c r="E438" i="26" s="1"/>
  <c r="C438" i="26" a="1"/>
  <c r="C438" i="26" s="1"/>
  <c r="P437" i="26"/>
  <c r="E437" i="26" a="1"/>
  <c r="E437" i="26" s="1"/>
  <c r="C437" i="26" a="1"/>
  <c r="C437" i="26" s="1"/>
  <c r="P436" i="26"/>
  <c r="E436" i="26" a="1"/>
  <c r="E436" i="26" s="1"/>
  <c r="C436" i="26" a="1"/>
  <c r="C436" i="26" s="1"/>
  <c r="P435" i="26"/>
  <c r="E435" i="26" a="1"/>
  <c r="E435" i="26" s="1"/>
  <c r="C435" i="26" a="1"/>
  <c r="C435" i="26" s="1"/>
  <c r="P434" i="26"/>
  <c r="E434" i="26" a="1"/>
  <c r="E434" i="26" s="1"/>
  <c r="C434" i="26" a="1"/>
  <c r="C434" i="26" s="1"/>
  <c r="P433" i="26"/>
  <c r="E433" i="26" a="1"/>
  <c r="E433" i="26" s="1"/>
  <c r="C433" i="26" a="1"/>
  <c r="C433" i="26" s="1"/>
  <c r="P432" i="26"/>
  <c r="E432" i="26" a="1"/>
  <c r="E432" i="26" s="1"/>
  <c r="C432" i="26" a="1"/>
  <c r="C432" i="26" s="1"/>
  <c r="P431" i="26"/>
  <c r="E431" i="26" a="1"/>
  <c r="E431" i="26" s="1"/>
  <c r="C431" i="26" a="1"/>
  <c r="C431" i="26" s="1"/>
  <c r="P430" i="26"/>
  <c r="E430" i="26" a="1"/>
  <c r="E430" i="26" s="1"/>
  <c r="C430" i="26" a="1"/>
  <c r="C430" i="26" s="1"/>
  <c r="P429" i="26"/>
  <c r="E429" i="26" a="1"/>
  <c r="E429" i="26" s="1"/>
  <c r="C429" i="26" a="1"/>
  <c r="C429" i="26" s="1"/>
  <c r="P428" i="26"/>
  <c r="E428" i="26" a="1"/>
  <c r="E428" i="26" s="1"/>
  <c r="C428" i="26" a="1"/>
  <c r="C428" i="26" s="1"/>
  <c r="P427" i="26"/>
  <c r="E427" i="26" a="1"/>
  <c r="E427" i="26" s="1"/>
  <c r="C427" i="26" a="1"/>
  <c r="C427" i="26" s="1"/>
  <c r="P426" i="26"/>
  <c r="E426" i="26" a="1"/>
  <c r="E426" i="26" s="1"/>
  <c r="C426" i="26" a="1"/>
  <c r="C426" i="26" s="1"/>
  <c r="P425" i="26"/>
  <c r="E425" i="26" a="1"/>
  <c r="E425" i="26" s="1"/>
  <c r="C425" i="26" a="1"/>
  <c r="C425" i="26" s="1"/>
  <c r="P424" i="26"/>
  <c r="E424" i="26" a="1"/>
  <c r="E424" i="26" s="1"/>
  <c r="C424" i="26" a="1"/>
  <c r="C424" i="26" s="1"/>
  <c r="P423" i="26"/>
  <c r="E423" i="26" a="1"/>
  <c r="E423" i="26" s="1"/>
  <c r="C423" i="26" a="1"/>
  <c r="C423" i="26" s="1"/>
  <c r="P422" i="26"/>
  <c r="E422" i="26" a="1"/>
  <c r="E422" i="26" s="1"/>
  <c r="C422" i="26" a="1"/>
  <c r="C422" i="26" s="1"/>
  <c r="P421" i="26"/>
  <c r="E421" i="26" a="1"/>
  <c r="E421" i="26" s="1"/>
  <c r="C421" i="26" a="1"/>
  <c r="C421" i="26" s="1"/>
  <c r="P420" i="26"/>
  <c r="E420" i="26" a="1"/>
  <c r="E420" i="26" s="1"/>
  <c r="C420" i="26" a="1"/>
  <c r="C420" i="26" s="1"/>
  <c r="P419" i="26"/>
  <c r="E419" i="26" a="1"/>
  <c r="E419" i="26" s="1"/>
  <c r="C419" i="26" a="1"/>
  <c r="C419" i="26" s="1"/>
  <c r="P418" i="26"/>
  <c r="E418" i="26" a="1"/>
  <c r="E418" i="26" s="1"/>
  <c r="C418" i="26" a="1"/>
  <c r="C418" i="26" s="1"/>
  <c r="P417" i="26"/>
  <c r="E417" i="26" a="1"/>
  <c r="E417" i="26" s="1"/>
  <c r="C417" i="26" a="1"/>
  <c r="C417" i="26" s="1"/>
  <c r="P416" i="26"/>
  <c r="E416" i="26" a="1"/>
  <c r="E416" i="26" s="1"/>
  <c r="C416" i="26" a="1"/>
  <c r="C416" i="26" s="1"/>
  <c r="P415" i="26"/>
  <c r="E415" i="26" a="1"/>
  <c r="E415" i="26" s="1"/>
  <c r="C415" i="26" a="1"/>
  <c r="C415" i="26" s="1"/>
  <c r="P414" i="26"/>
  <c r="E414" i="26" a="1"/>
  <c r="E414" i="26" s="1"/>
  <c r="C414" i="26" a="1"/>
  <c r="C414" i="26" s="1"/>
  <c r="P413" i="26"/>
  <c r="E413" i="26" a="1"/>
  <c r="E413" i="26" s="1"/>
  <c r="C413" i="26" a="1"/>
  <c r="C413" i="26" s="1"/>
  <c r="P412" i="26"/>
  <c r="E412" i="26" a="1"/>
  <c r="E412" i="26" s="1"/>
  <c r="C412" i="26" a="1"/>
  <c r="C412" i="26" s="1"/>
  <c r="P411" i="26"/>
  <c r="E411" i="26" a="1"/>
  <c r="E411" i="26" s="1"/>
  <c r="C411" i="26" a="1"/>
  <c r="C411" i="26" s="1"/>
  <c r="P410" i="26"/>
  <c r="E410" i="26" a="1"/>
  <c r="E410" i="26" s="1"/>
  <c r="C410" i="26" a="1"/>
  <c r="C410" i="26" s="1"/>
  <c r="P409" i="26"/>
  <c r="E409" i="26" a="1"/>
  <c r="E409" i="26" s="1"/>
  <c r="C409" i="26" a="1"/>
  <c r="C409" i="26" s="1"/>
  <c r="P408" i="26"/>
  <c r="E408" i="26" a="1"/>
  <c r="E408" i="26" s="1"/>
  <c r="C408" i="26" a="1"/>
  <c r="C408" i="26" s="1"/>
  <c r="P407" i="26"/>
  <c r="E407" i="26" a="1"/>
  <c r="E407" i="26" s="1"/>
  <c r="C407" i="26" a="1"/>
  <c r="C407" i="26" s="1"/>
  <c r="P406" i="26"/>
  <c r="E406" i="26" a="1"/>
  <c r="E406" i="26" s="1"/>
  <c r="C406" i="26" a="1"/>
  <c r="C406" i="26" s="1"/>
  <c r="P405" i="26"/>
  <c r="E405" i="26" a="1"/>
  <c r="E405" i="26" s="1"/>
  <c r="C405" i="26" a="1"/>
  <c r="C405" i="26" s="1"/>
  <c r="P404" i="26"/>
  <c r="E404" i="26" a="1"/>
  <c r="E404" i="26" s="1"/>
  <c r="C404" i="26" a="1"/>
  <c r="C404" i="26" s="1"/>
  <c r="P403" i="26"/>
  <c r="E403" i="26" a="1"/>
  <c r="E403" i="26" s="1"/>
  <c r="C403" i="26" a="1"/>
  <c r="C403" i="26" s="1"/>
  <c r="P402" i="26"/>
  <c r="E402" i="26" a="1"/>
  <c r="E402" i="26" s="1"/>
  <c r="C402" i="26" a="1"/>
  <c r="C402" i="26" s="1"/>
  <c r="P401" i="26"/>
  <c r="E401" i="26" a="1"/>
  <c r="E401" i="26" s="1"/>
  <c r="C401" i="26" a="1"/>
  <c r="C401" i="26" s="1"/>
  <c r="P400" i="26"/>
  <c r="E400" i="26" a="1"/>
  <c r="E400" i="26" s="1"/>
  <c r="C400" i="26" a="1"/>
  <c r="C400" i="26" s="1"/>
  <c r="P399" i="26"/>
  <c r="E399" i="26" a="1"/>
  <c r="E399" i="26" s="1"/>
  <c r="C399" i="26" a="1"/>
  <c r="C399" i="26" s="1"/>
  <c r="P398" i="26"/>
  <c r="E398" i="26" a="1"/>
  <c r="E398" i="26" s="1"/>
  <c r="C398" i="26" a="1"/>
  <c r="C398" i="26" s="1"/>
  <c r="P397" i="26"/>
  <c r="E397" i="26" a="1"/>
  <c r="E397" i="26" s="1"/>
  <c r="C397" i="26" a="1"/>
  <c r="C397" i="26" s="1"/>
  <c r="P396" i="26"/>
  <c r="E396" i="26" a="1"/>
  <c r="E396" i="26" s="1"/>
  <c r="C396" i="26" a="1"/>
  <c r="C396" i="26" s="1"/>
  <c r="P395" i="26"/>
  <c r="E395" i="26" a="1"/>
  <c r="E395" i="26" s="1"/>
  <c r="C395" i="26" a="1"/>
  <c r="C395" i="26" s="1"/>
  <c r="P394" i="26"/>
  <c r="E394" i="26" a="1"/>
  <c r="E394" i="26" s="1"/>
  <c r="C394" i="26" a="1"/>
  <c r="C394" i="26" s="1"/>
  <c r="P393" i="26"/>
  <c r="E393" i="26" a="1"/>
  <c r="E393" i="26" s="1"/>
  <c r="C393" i="26" a="1"/>
  <c r="C393" i="26" s="1"/>
  <c r="P392" i="26"/>
  <c r="E392" i="26" a="1"/>
  <c r="E392" i="26" s="1"/>
  <c r="C392" i="26" a="1"/>
  <c r="C392" i="26" s="1"/>
  <c r="P391" i="26"/>
  <c r="E391" i="26" a="1"/>
  <c r="E391" i="26" s="1"/>
  <c r="C391" i="26" a="1"/>
  <c r="C391" i="26" s="1"/>
  <c r="P390" i="26"/>
  <c r="E390" i="26" a="1"/>
  <c r="E390" i="26" s="1"/>
  <c r="C390" i="26" a="1"/>
  <c r="C390" i="26" s="1"/>
  <c r="P389" i="26"/>
  <c r="E389" i="26" a="1"/>
  <c r="E389" i="26" s="1"/>
  <c r="C389" i="26" a="1"/>
  <c r="C389" i="26" s="1"/>
  <c r="P388" i="26"/>
  <c r="E388" i="26" a="1"/>
  <c r="E388" i="26" s="1"/>
  <c r="C388" i="26" a="1"/>
  <c r="C388" i="26" s="1"/>
  <c r="P387" i="26"/>
  <c r="E387" i="26" a="1"/>
  <c r="E387" i="26" s="1"/>
  <c r="C387" i="26" a="1"/>
  <c r="C387" i="26" s="1"/>
  <c r="P386" i="26"/>
  <c r="E386" i="26" a="1"/>
  <c r="E386" i="26" s="1"/>
  <c r="C386" i="26" a="1"/>
  <c r="C386" i="26" s="1"/>
  <c r="P385" i="26"/>
  <c r="E385" i="26" a="1"/>
  <c r="E385" i="26" s="1"/>
  <c r="C385" i="26" a="1"/>
  <c r="C385" i="26" s="1"/>
  <c r="P384" i="26"/>
  <c r="E384" i="26" a="1"/>
  <c r="E384" i="26" s="1"/>
  <c r="C384" i="26" a="1"/>
  <c r="C384" i="26" s="1"/>
  <c r="P383" i="26"/>
  <c r="E383" i="26" a="1"/>
  <c r="E383" i="26" s="1"/>
  <c r="C383" i="26" a="1"/>
  <c r="C383" i="26" s="1"/>
  <c r="P382" i="26"/>
  <c r="E382" i="26" a="1"/>
  <c r="E382" i="26" s="1"/>
  <c r="C382" i="26" a="1"/>
  <c r="C382" i="26" s="1"/>
  <c r="P381" i="26"/>
  <c r="E381" i="26" a="1"/>
  <c r="E381" i="26" s="1"/>
  <c r="C381" i="26" a="1"/>
  <c r="C381" i="26" s="1"/>
  <c r="P380" i="26"/>
  <c r="E380" i="26" a="1"/>
  <c r="E380" i="26" s="1"/>
  <c r="C380" i="26" a="1"/>
  <c r="C380" i="26" s="1"/>
  <c r="P379" i="26"/>
  <c r="E379" i="26" a="1"/>
  <c r="E379" i="26" s="1"/>
  <c r="C379" i="26" a="1"/>
  <c r="C379" i="26" s="1"/>
  <c r="P378" i="26"/>
  <c r="E378" i="26" a="1"/>
  <c r="E378" i="26" s="1"/>
  <c r="C378" i="26" a="1"/>
  <c r="C378" i="26" s="1"/>
  <c r="P377" i="26"/>
  <c r="E377" i="26" a="1"/>
  <c r="E377" i="26" s="1"/>
  <c r="C377" i="26" a="1"/>
  <c r="C377" i="26" s="1"/>
  <c r="P376" i="26"/>
  <c r="E376" i="26" a="1"/>
  <c r="E376" i="26" s="1"/>
  <c r="C376" i="26" a="1"/>
  <c r="C376" i="26" s="1"/>
  <c r="P375" i="26"/>
  <c r="E375" i="26" a="1"/>
  <c r="E375" i="26" s="1"/>
  <c r="C375" i="26" a="1"/>
  <c r="C375" i="26" s="1"/>
  <c r="P374" i="26"/>
  <c r="E374" i="26" a="1"/>
  <c r="E374" i="26" s="1"/>
  <c r="C374" i="26" a="1"/>
  <c r="C374" i="26" s="1"/>
  <c r="P373" i="26"/>
  <c r="E373" i="26" a="1"/>
  <c r="E373" i="26" s="1"/>
  <c r="C373" i="26" a="1"/>
  <c r="C373" i="26" s="1"/>
  <c r="P372" i="26"/>
  <c r="E372" i="26" a="1"/>
  <c r="E372" i="26" s="1"/>
  <c r="C372" i="26" a="1"/>
  <c r="C372" i="26" s="1"/>
  <c r="P371" i="26"/>
  <c r="E371" i="26" a="1"/>
  <c r="E371" i="26" s="1"/>
  <c r="C371" i="26" a="1"/>
  <c r="C371" i="26" s="1"/>
  <c r="P370" i="26"/>
  <c r="E370" i="26" a="1"/>
  <c r="E370" i="26" s="1"/>
  <c r="C370" i="26" a="1"/>
  <c r="C370" i="26" s="1"/>
  <c r="P369" i="26"/>
  <c r="E369" i="26" a="1"/>
  <c r="E369" i="26" s="1"/>
  <c r="C369" i="26" a="1"/>
  <c r="C369" i="26" s="1"/>
  <c r="P368" i="26"/>
  <c r="E368" i="26" a="1"/>
  <c r="E368" i="26" s="1"/>
  <c r="C368" i="26" a="1"/>
  <c r="C368" i="26" s="1"/>
  <c r="P367" i="26"/>
  <c r="E367" i="26" a="1"/>
  <c r="E367" i="26" s="1"/>
  <c r="C367" i="26" a="1"/>
  <c r="C367" i="26" s="1"/>
  <c r="P366" i="26"/>
  <c r="E366" i="26" a="1"/>
  <c r="E366" i="26" s="1"/>
  <c r="C366" i="26" a="1"/>
  <c r="C366" i="26" s="1"/>
  <c r="P365" i="26"/>
  <c r="E365" i="26" a="1"/>
  <c r="E365" i="26" s="1"/>
  <c r="C365" i="26" a="1"/>
  <c r="C365" i="26" s="1"/>
  <c r="P364" i="26"/>
  <c r="E364" i="26" a="1"/>
  <c r="E364" i="26" s="1"/>
  <c r="C364" i="26" a="1"/>
  <c r="C364" i="26" s="1"/>
  <c r="P363" i="26"/>
  <c r="E363" i="26" a="1"/>
  <c r="E363" i="26" s="1"/>
  <c r="C363" i="26" a="1"/>
  <c r="C363" i="26" s="1"/>
  <c r="P362" i="26"/>
  <c r="E362" i="26" a="1"/>
  <c r="E362" i="26" s="1"/>
  <c r="C362" i="26" a="1"/>
  <c r="C362" i="26" s="1"/>
  <c r="P361" i="26"/>
  <c r="E361" i="26" a="1"/>
  <c r="E361" i="26" s="1"/>
  <c r="C361" i="26" a="1"/>
  <c r="C361" i="26" s="1"/>
  <c r="P360" i="26"/>
  <c r="E360" i="26" a="1"/>
  <c r="E360" i="26" s="1"/>
  <c r="C360" i="26" a="1"/>
  <c r="C360" i="26" s="1"/>
  <c r="P359" i="26"/>
  <c r="E359" i="26" a="1"/>
  <c r="E359" i="26" s="1"/>
  <c r="C359" i="26" a="1"/>
  <c r="C359" i="26" s="1"/>
  <c r="P358" i="26"/>
  <c r="E358" i="26" a="1"/>
  <c r="E358" i="26" s="1"/>
  <c r="C358" i="26" a="1"/>
  <c r="C358" i="26" s="1"/>
  <c r="P357" i="26"/>
  <c r="E357" i="26" a="1"/>
  <c r="E357" i="26" s="1"/>
  <c r="C357" i="26" a="1"/>
  <c r="C357" i="26" s="1"/>
  <c r="P356" i="26"/>
  <c r="E356" i="26" a="1"/>
  <c r="E356" i="26" s="1"/>
  <c r="C356" i="26" a="1"/>
  <c r="C356" i="26" s="1"/>
  <c r="P355" i="26"/>
  <c r="E355" i="26" a="1"/>
  <c r="E355" i="26" s="1"/>
  <c r="C355" i="26" a="1"/>
  <c r="C355" i="26" s="1"/>
  <c r="P354" i="26"/>
  <c r="E354" i="26" a="1"/>
  <c r="E354" i="26" s="1"/>
  <c r="C354" i="26" a="1"/>
  <c r="C354" i="26" s="1"/>
  <c r="P353" i="26"/>
  <c r="E353" i="26" a="1"/>
  <c r="E353" i="26" s="1"/>
  <c r="C353" i="26" a="1"/>
  <c r="C353" i="26" s="1"/>
  <c r="P352" i="26"/>
  <c r="E352" i="26" a="1"/>
  <c r="E352" i="26" s="1"/>
  <c r="C352" i="26" a="1"/>
  <c r="C352" i="26" s="1"/>
  <c r="P351" i="26"/>
  <c r="E351" i="26" a="1"/>
  <c r="E351" i="26" s="1"/>
  <c r="C351" i="26" a="1"/>
  <c r="C351" i="26" s="1"/>
  <c r="P350" i="26"/>
  <c r="E350" i="26" a="1"/>
  <c r="E350" i="26" s="1"/>
  <c r="C350" i="26" a="1"/>
  <c r="C350" i="26" s="1"/>
  <c r="P349" i="26"/>
  <c r="E349" i="26" a="1"/>
  <c r="E349" i="26" s="1"/>
  <c r="C349" i="26" a="1"/>
  <c r="C349" i="26" s="1"/>
  <c r="P348" i="26"/>
  <c r="E348" i="26" a="1"/>
  <c r="E348" i="26" s="1"/>
  <c r="C348" i="26" a="1"/>
  <c r="C348" i="26" s="1"/>
  <c r="P347" i="26"/>
  <c r="E347" i="26" a="1"/>
  <c r="E347" i="26" s="1"/>
  <c r="C347" i="26" a="1"/>
  <c r="C347" i="26" s="1"/>
  <c r="P346" i="26"/>
  <c r="E346" i="26" a="1"/>
  <c r="E346" i="26" s="1"/>
  <c r="C346" i="26" a="1"/>
  <c r="C346" i="26" s="1"/>
  <c r="P345" i="26"/>
  <c r="E345" i="26" a="1"/>
  <c r="E345" i="26" s="1"/>
  <c r="C345" i="26" a="1"/>
  <c r="C345" i="26" s="1"/>
  <c r="P344" i="26"/>
  <c r="E344" i="26" a="1"/>
  <c r="E344" i="26" s="1"/>
  <c r="C344" i="26" a="1"/>
  <c r="C344" i="26" s="1"/>
  <c r="P343" i="26"/>
  <c r="E343" i="26" a="1"/>
  <c r="E343" i="26" s="1"/>
  <c r="C343" i="26" a="1"/>
  <c r="C343" i="26" s="1"/>
  <c r="P342" i="26"/>
  <c r="E342" i="26" a="1"/>
  <c r="E342" i="26" s="1"/>
  <c r="C342" i="26" a="1"/>
  <c r="C342" i="26" s="1"/>
  <c r="P341" i="26"/>
  <c r="E341" i="26" a="1"/>
  <c r="E341" i="26" s="1"/>
  <c r="C341" i="26" a="1"/>
  <c r="C341" i="26" s="1"/>
  <c r="P340" i="26"/>
  <c r="E340" i="26" a="1"/>
  <c r="E340" i="26" s="1"/>
  <c r="C340" i="26" a="1"/>
  <c r="C340" i="26" s="1"/>
  <c r="P339" i="26"/>
  <c r="E339" i="26" a="1"/>
  <c r="E339" i="26" s="1"/>
  <c r="C339" i="26" a="1"/>
  <c r="C339" i="26" s="1"/>
  <c r="P338" i="26"/>
  <c r="E338" i="26" a="1"/>
  <c r="E338" i="26" s="1"/>
  <c r="C338" i="26" a="1"/>
  <c r="C338" i="26" s="1"/>
  <c r="P337" i="26"/>
  <c r="E337" i="26" a="1"/>
  <c r="E337" i="26" s="1"/>
  <c r="C337" i="26" a="1"/>
  <c r="C337" i="26" s="1"/>
  <c r="P336" i="26"/>
  <c r="E336" i="26" a="1"/>
  <c r="E336" i="26" s="1"/>
  <c r="C336" i="26" a="1"/>
  <c r="C336" i="26" s="1"/>
  <c r="P335" i="26"/>
  <c r="E335" i="26" a="1"/>
  <c r="E335" i="26" s="1"/>
  <c r="C335" i="26" a="1"/>
  <c r="C335" i="26" s="1"/>
  <c r="P334" i="26"/>
  <c r="E334" i="26" a="1"/>
  <c r="E334" i="26" s="1"/>
  <c r="C334" i="26" a="1"/>
  <c r="C334" i="26" s="1"/>
  <c r="P333" i="26"/>
  <c r="E333" i="26" a="1"/>
  <c r="E333" i="26" s="1"/>
  <c r="C333" i="26" a="1"/>
  <c r="C333" i="26" s="1"/>
  <c r="P332" i="26"/>
  <c r="E332" i="26" a="1"/>
  <c r="E332" i="26" s="1"/>
  <c r="C332" i="26" a="1"/>
  <c r="C332" i="26" s="1"/>
  <c r="P331" i="26"/>
  <c r="E331" i="26" a="1"/>
  <c r="E331" i="26" s="1"/>
  <c r="C331" i="26" a="1"/>
  <c r="C331" i="26" s="1"/>
  <c r="P330" i="26"/>
  <c r="E330" i="26" a="1"/>
  <c r="E330" i="26" s="1"/>
  <c r="C330" i="26" a="1"/>
  <c r="C330" i="26" s="1"/>
  <c r="P329" i="26"/>
  <c r="E329" i="26" a="1"/>
  <c r="E329" i="26" s="1"/>
  <c r="C329" i="26" a="1"/>
  <c r="C329" i="26" s="1"/>
  <c r="P328" i="26"/>
  <c r="E328" i="26" a="1"/>
  <c r="E328" i="26" s="1"/>
  <c r="C328" i="26" a="1"/>
  <c r="C328" i="26" s="1"/>
  <c r="P327" i="26"/>
  <c r="E327" i="26" a="1"/>
  <c r="E327" i="26" s="1"/>
  <c r="C327" i="26" a="1"/>
  <c r="C327" i="26" s="1"/>
  <c r="P326" i="26"/>
  <c r="E326" i="26" a="1"/>
  <c r="E326" i="26" s="1"/>
  <c r="C326" i="26" a="1"/>
  <c r="C326" i="26" s="1"/>
  <c r="P325" i="26"/>
  <c r="E325" i="26" a="1"/>
  <c r="E325" i="26" s="1"/>
  <c r="C325" i="26" a="1"/>
  <c r="C325" i="26" s="1"/>
  <c r="P324" i="26"/>
  <c r="E324" i="26" a="1"/>
  <c r="E324" i="26" s="1"/>
  <c r="C324" i="26" a="1"/>
  <c r="C324" i="26" s="1"/>
  <c r="P323" i="26"/>
  <c r="E323" i="26" a="1"/>
  <c r="E323" i="26" s="1"/>
  <c r="C323" i="26" a="1"/>
  <c r="C323" i="26" s="1"/>
  <c r="P322" i="26"/>
  <c r="E322" i="26" a="1"/>
  <c r="E322" i="26" s="1"/>
  <c r="C322" i="26" a="1"/>
  <c r="C322" i="26" s="1"/>
  <c r="P321" i="26"/>
  <c r="E321" i="26" a="1"/>
  <c r="E321" i="26" s="1"/>
  <c r="C321" i="26" a="1"/>
  <c r="C321" i="26" s="1"/>
  <c r="P320" i="26"/>
  <c r="E320" i="26" a="1"/>
  <c r="E320" i="26" s="1"/>
  <c r="C320" i="26" a="1"/>
  <c r="C320" i="26" s="1"/>
  <c r="P319" i="26"/>
  <c r="E319" i="26" a="1"/>
  <c r="E319" i="26" s="1"/>
  <c r="C319" i="26" a="1"/>
  <c r="C319" i="26" s="1"/>
  <c r="P318" i="26"/>
  <c r="E318" i="26" a="1"/>
  <c r="E318" i="26" s="1"/>
  <c r="C318" i="26" a="1"/>
  <c r="C318" i="26" s="1"/>
  <c r="P317" i="26"/>
  <c r="E317" i="26" a="1"/>
  <c r="E317" i="26" s="1"/>
  <c r="C317" i="26" a="1"/>
  <c r="C317" i="26" s="1"/>
  <c r="P316" i="26"/>
  <c r="E316" i="26" a="1"/>
  <c r="E316" i="26" s="1"/>
  <c r="C316" i="26" a="1"/>
  <c r="C316" i="26" s="1"/>
  <c r="P315" i="26"/>
  <c r="E315" i="26" a="1"/>
  <c r="E315" i="26" s="1"/>
  <c r="C315" i="26" a="1"/>
  <c r="C315" i="26" s="1"/>
  <c r="P314" i="26"/>
  <c r="E314" i="26" a="1"/>
  <c r="E314" i="26" s="1"/>
  <c r="C314" i="26" a="1"/>
  <c r="C314" i="26" s="1"/>
  <c r="P313" i="26"/>
  <c r="E313" i="26" a="1"/>
  <c r="E313" i="26" s="1"/>
  <c r="C313" i="26" a="1"/>
  <c r="C313" i="26" s="1"/>
  <c r="P312" i="26"/>
  <c r="E312" i="26" a="1"/>
  <c r="E312" i="26" s="1"/>
  <c r="C312" i="26" a="1"/>
  <c r="C312" i="26" s="1"/>
  <c r="P311" i="26"/>
  <c r="E311" i="26" a="1"/>
  <c r="E311" i="26" s="1"/>
  <c r="C311" i="26" a="1"/>
  <c r="C311" i="26" s="1"/>
  <c r="P310" i="26"/>
  <c r="E310" i="26" a="1"/>
  <c r="E310" i="26" s="1"/>
  <c r="C310" i="26" a="1"/>
  <c r="C310" i="26" s="1"/>
  <c r="P309" i="26"/>
  <c r="E309" i="26" a="1"/>
  <c r="E309" i="26" s="1"/>
  <c r="C309" i="26" a="1"/>
  <c r="C309" i="26" s="1"/>
  <c r="P308" i="26"/>
  <c r="E308" i="26" a="1"/>
  <c r="E308" i="26" s="1"/>
  <c r="C308" i="26" a="1"/>
  <c r="C308" i="26" s="1"/>
  <c r="P307" i="26"/>
  <c r="E307" i="26" a="1"/>
  <c r="E307" i="26" s="1"/>
  <c r="C307" i="26" a="1"/>
  <c r="C307" i="26" s="1"/>
  <c r="P306" i="26"/>
  <c r="E306" i="26" a="1"/>
  <c r="E306" i="26" s="1"/>
  <c r="C306" i="26" a="1"/>
  <c r="C306" i="26" s="1"/>
  <c r="P305" i="26"/>
  <c r="E305" i="26" a="1"/>
  <c r="E305" i="26" s="1"/>
  <c r="C305" i="26" a="1"/>
  <c r="C305" i="26" s="1"/>
  <c r="P304" i="26"/>
  <c r="E304" i="26" a="1"/>
  <c r="E304" i="26" s="1"/>
  <c r="C304" i="26" a="1"/>
  <c r="C304" i="26" s="1"/>
  <c r="P303" i="26"/>
  <c r="E303" i="26" a="1"/>
  <c r="E303" i="26" s="1"/>
  <c r="C303" i="26" a="1"/>
  <c r="C303" i="26" s="1"/>
  <c r="P302" i="26"/>
  <c r="E302" i="26" a="1"/>
  <c r="E302" i="26" s="1"/>
  <c r="C302" i="26" a="1"/>
  <c r="C302" i="26" s="1"/>
  <c r="P301" i="26"/>
  <c r="E301" i="26" a="1"/>
  <c r="E301" i="26" s="1"/>
  <c r="C301" i="26" a="1"/>
  <c r="C301" i="26" s="1"/>
  <c r="P300" i="26"/>
  <c r="E300" i="26" a="1"/>
  <c r="E300" i="26" s="1"/>
  <c r="C300" i="26" a="1"/>
  <c r="C300" i="26" s="1"/>
  <c r="P299" i="26"/>
  <c r="E299" i="26" a="1"/>
  <c r="E299" i="26" s="1"/>
  <c r="C299" i="26" a="1"/>
  <c r="C299" i="26" s="1"/>
  <c r="P298" i="26"/>
  <c r="E298" i="26" a="1"/>
  <c r="E298" i="26" s="1"/>
  <c r="C298" i="26" a="1"/>
  <c r="C298" i="26" s="1"/>
  <c r="P297" i="26"/>
  <c r="E297" i="26" a="1"/>
  <c r="E297" i="26" s="1"/>
  <c r="C297" i="26" a="1"/>
  <c r="C297" i="26" s="1"/>
  <c r="P296" i="26"/>
  <c r="E296" i="26" a="1"/>
  <c r="E296" i="26" s="1"/>
  <c r="C296" i="26" a="1"/>
  <c r="C296" i="26" s="1"/>
  <c r="P295" i="26"/>
  <c r="E295" i="26" a="1"/>
  <c r="E295" i="26" s="1"/>
  <c r="C295" i="26" a="1"/>
  <c r="C295" i="26" s="1"/>
  <c r="P294" i="26"/>
  <c r="E294" i="26" a="1"/>
  <c r="E294" i="26" s="1"/>
  <c r="C294" i="26" a="1"/>
  <c r="C294" i="26" s="1"/>
  <c r="P293" i="26"/>
  <c r="E293" i="26" a="1"/>
  <c r="E293" i="26" s="1"/>
  <c r="C293" i="26" a="1"/>
  <c r="C293" i="26" s="1"/>
  <c r="P292" i="26"/>
  <c r="E292" i="26" a="1"/>
  <c r="E292" i="26" s="1"/>
  <c r="C292" i="26" a="1"/>
  <c r="C292" i="26" s="1"/>
  <c r="P291" i="26"/>
  <c r="E291" i="26" a="1"/>
  <c r="E291" i="26" s="1"/>
  <c r="C291" i="26" a="1"/>
  <c r="C291" i="26" s="1"/>
  <c r="P290" i="26"/>
  <c r="E290" i="26" a="1"/>
  <c r="E290" i="26" s="1"/>
  <c r="C290" i="26" a="1"/>
  <c r="C290" i="26" s="1"/>
  <c r="P289" i="26"/>
  <c r="E289" i="26" a="1"/>
  <c r="E289" i="26" s="1"/>
  <c r="C289" i="26" a="1"/>
  <c r="C289" i="26" s="1"/>
  <c r="P288" i="26"/>
  <c r="E288" i="26" a="1"/>
  <c r="E288" i="26" s="1"/>
  <c r="C288" i="26" a="1"/>
  <c r="C288" i="26" s="1"/>
  <c r="P287" i="26"/>
  <c r="E287" i="26" a="1"/>
  <c r="E287" i="26" s="1"/>
  <c r="C287" i="26" a="1"/>
  <c r="C287" i="26" s="1"/>
  <c r="P286" i="26"/>
  <c r="E286" i="26" a="1"/>
  <c r="E286" i="26" s="1"/>
  <c r="C286" i="26" a="1"/>
  <c r="C286" i="26" s="1"/>
  <c r="P285" i="26"/>
  <c r="E285" i="26" a="1"/>
  <c r="E285" i="26" s="1"/>
  <c r="C285" i="26" a="1"/>
  <c r="C285" i="26" s="1"/>
  <c r="P284" i="26"/>
  <c r="E284" i="26" a="1"/>
  <c r="E284" i="26" s="1"/>
  <c r="C284" i="26" a="1"/>
  <c r="C284" i="26" s="1"/>
  <c r="P283" i="26"/>
  <c r="E283" i="26" a="1"/>
  <c r="E283" i="26" s="1"/>
  <c r="C283" i="26" a="1"/>
  <c r="C283" i="26" s="1"/>
  <c r="P282" i="26"/>
  <c r="E282" i="26" a="1"/>
  <c r="E282" i="26" s="1"/>
  <c r="C282" i="26" a="1"/>
  <c r="C282" i="26" s="1"/>
  <c r="P281" i="26"/>
  <c r="E281" i="26" a="1"/>
  <c r="E281" i="26" s="1"/>
  <c r="C281" i="26" a="1"/>
  <c r="C281" i="26" s="1"/>
  <c r="P280" i="26"/>
  <c r="E280" i="26" a="1"/>
  <c r="E280" i="26" s="1"/>
  <c r="C280" i="26" a="1"/>
  <c r="C280" i="26" s="1"/>
  <c r="P279" i="26"/>
  <c r="E279" i="26" a="1"/>
  <c r="E279" i="26" s="1"/>
  <c r="C279" i="26" a="1"/>
  <c r="C279" i="26" s="1"/>
  <c r="P278" i="26"/>
  <c r="E278" i="26" a="1"/>
  <c r="E278" i="26" s="1"/>
  <c r="C278" i="26" a="1"/>
  <c r="C278" i="26" s="1"/>
  <c r="P277" i="26"/>
  <c r="E277" i="26" a="1"/>
  <c r="E277" i="26" s="1"/>
  <c r="C277" i="26" a="1"/>
  <c r="C277" i="26" s="1"/>
  <c r="P276" i="26"/>
  <c r="E276" i="26" a="1"/>
  <c r="E276" i="26" s="1"/>
  <c r="C276" i="26" a="1"/>
  <c r="C276" i="26" s="1"/>
  <c r="P275" i="26"/>
  <c r="E275" i="26" a="1"/>
  <c r="E275" i="26" s="1"/>
  <c r="C275" i="26" a="1"/>
  <c r="C275" i="26" s="1"/>
  <c r="P274" i="26"/>
  <c r="E274" i="26" a="1"/>
  <c r="E274" i="26" s="1"/>
  <c r="C274" i="26" a="1"/>
  <c r="C274" i="26" s="1"/>
  <c r="P273" i="26"/>
  <c r="E273" i="26" a="1"/>
  <c r="E273" i="26" s="1"/>
  <c r="C273" i="26" a="1"/>
  <c r="C273" i="26" s="1"/>
  <c r="P272" i="26"/>
  <c r="E272" i="26" a="1"/>
  <c r="E272" i="26" s="1"/>
  <c r="C272" i="26" a="1"/>
  <c r="C272" i="26" s="1"/>
  <c r="P271" i="26"/>
  <c r="E271" i="26" a="1"/>
  <c r="E271" i="26" s="1"/>
  <c r="C271" i="26" a="1"/>
  <c r="C271" i="26" s="1"/>
  <c r="P270" i="26"/>
  <c r="E270" i="26" a="1"/>
  <c r="E270" i="26" s="1"/>
  <c r="C270" i="26" a="1"/>
  <c r="C270" i="26" s="1"/>
  <c r="P269" i="26"/>
  <c r="E269" i="26" a="1"/>
  <c r="E269" i="26" s="1"/>
  <c r="C269" i="26" a="1"/>
  <c r="C269" i="26" s="1"/>
  <c r="P268" i="26"/>
  <c r="E268" i="26" a="1"/>
  <c r="E268" i="26" s="1"/>
  <c r="C268" i="26" a="1"/>
  <c r="C268" i="26" s="1"/>
  <c r="P267" i="26"/>
  <c r="E267" i="26" a="1"/>
  <c r="E267" i="26" s="1"/>
  <c r="C267" i="26" a="1"/>
  <c r="C267" i="26" s="1"/>
  <c r="P266" i="26"/>
  <c r="E266" i="26" a="1"/>
  <c r="E266" i="26" s="1"/>
  <c r="C266" i="26" a="1"/>
  <c r="C266" i="26" s="1"/>
  <c r="P265" i="26"/>
  <c r="E265" i="26" a="1"/>
  <c r="E265" i="26" s="1"/>
  <c r="C265" i="26" a="1"/>
  <c r="C265" i="26" s="1"/>
  <c r="P264" i="26"/>
  <c r="E264" i="26" a="1"/>
  <c r="E264" i="26" s="1"/>
  <c r="C264" i="26" a="1"/>
  <c r="C264" i="26" s="1"/>
  <c r="P263" i="26"/>
  <c r="E263" i="26" a="1"/>
  <c r="E263" i="26" s="1"/>
  <c r="C263" i="26" a="1"/>
  <c r="C263" i="26" s="1"/>
  <c r="P262" i="26"/>
  <c r="E262" i="26" a="1"/>
  <c r="E262" i="26" s="1"/>
  <c r="C262" i="26" a="1"/>
  <c r="C262" i="26" s="1"/>
  <c r="P261" i="26"/>
  <c r="E261" i="26" a="1"/>
  <c r="E261" i="26" s="1"/>
  <c r="C261" i="26" a="1"/>
  <c r="C261" i="26" s="1"/>
  <c r="P260" i="26"/>
  <c r="E260" i="26" a="1"/>
  <c r="E260" i="26" s="1"/>
  <c r="C260" i="26" a="1"/>
  <c r="C260" i="26" s="1"/>
  <c r="P259" i="26"/>
  <c r="E259" i="26" a="1"/>
  <c r="E259" i="26" s="1"/>
  <c r="C259" i="26" a="1"/>
  <c r="C259" i="26" s="1"/>
  <c r="P258" i="26"/>
  <c r="E258" i="26" a="1"/>
  <c r="E258" i="26" s="1"/>
  <c r="C258" i="26" a="1"/>
  <c r="C258" i="26" s="1"/>
  <c r="P257" i="26"/>
  <c r="E257" i="26" a="1"/>
  <c r="E257" i="26" s="1"/>
  <c r="C257" i="26" a="1"/>
  <c r="C257" i="26" s="1"/>
  <c r="P256" i="26"/>
  <c r="E256" i="26" a="1"/>
  <c r="E256" i="26" s="1"/>
  <c r="C256" i="26" a="1"/>
  <c r="C256" i="26" s="1"/>
  <c r="P255" i="26"/>
  <c r="E255" i="26" a="1"/>
  <c r="E255" i="26" s="1"/>
  <c r="C255" i="26" a="1"/>
  <c r="C255" i="26" s="1"/>
  <c r="P254" i="26"/>
  <c r="E254" i="26" a="1"/>
  <c r="E254" i="26" s="1"/>
  <c r="C254" i="26" a="1"/>
  <c r="C254" i="26" s="1"/>
  <c r="P253" i="26"/>
  <c r="E253" i="26" a="1"/>
  <c r="E253" i="26" s="1"/>
  <c r="C253" i="26" a="1"/>
  <c r="C253" i="26" s="1"/>
  <c r="P252" i="26"/>
  <c r="E252" i="26" a="1"/>
  <c r="E252" i="26" s="1"/>
  <c r="C252" i="26" a="1"/>
  <c r="C252" i="26" s="1"/>
  <c r="P251" i="26"/>
  <c r="E251" i="26" a="1"/>
  <c r="E251" i="26" s="1"/>
  <c r="C251" i="26" a="1"/>
  <c r="C251" i="26" s="1"/>
  <c r="P250" i="26"/>
  <c r="E250" i="26" a="1"/>
  <c r="E250" i="26" s="1"/>
  <c r="C250" i="26" a="1"/>
  <c r="C250" i="26" s="1"/>
  <c r="P249" i="26"/>
  <c r="E249" i="26" a="1"/>
  <c r="E249" i="26" s="1"/>
  <c r="C249" i="26" a="1"/>
  <c r="C249" i="26" s="1"/>
  <c r="P248" i="26"/>
  <c r="E248" i="26" a="1"/>
  <c r="E248" i="26" s="1"/>
  <c r="C248" i="26" a="1"/>
  <c r="C248" i="26" s="1"/>
  <c r="P247" i="26"/>
  <c r="E247" i="26" a="1"/>
  <c r="E247" i="26" s="1"/>
  <c r="C247" i="26" a="1"/>
  <c r="C247" i="26" s="1"/>
  <c r="P246" i="26"/>
  <c r="E246" i="26" a="1"/>
  <c r="E246" i="26" s="1"/>
  <c r="C246" i="26" a="1"/>
  <c r="C246" i="26" s="1"/>
  <c r="P245" i="26"/>
  <c r="E245" i="26" a="1"/>
  <c r="E245" i="26" s="1"/>
  <c r="C245" i="26" a="1"/>
  <c r="C245" i="26" s="1"/>
  <c r="P244" i="26"/>
  <c r="E244" i="26" a="1"/>
  <c r="E244" i="26" s="1"/>
  <c r="C244" i="26" a="1"/>
  <c r="C244" i="26" s="1"/>
  <c r="P243" i="26"/>
  <c r="E243" i="26" a="1"/>
  <c r="E243" i="26" s="1"/>
  <c r="C243" i="26" a="1"/>
  <c r="C243" i="26" s="1"/>
  <c r="P242" i="26"/>
  <c r="E242" i="26" a="1"/>
  <c r="E242" i="26" s="1"/>
  <c r="C242" i="26" a="1"/>
  <c r="C242" i="26" s="1"/>
  <c r="P241" i="26"/>
  <c r="E241" i="26" a="1"/>
  <c r="E241" i="26" s="1"/>
  <c r="C241" i="26" a="1"/>
  <c r="C241" i="26" s="1"/>
  <c r="P240" i="26"/>
  <c r="E240" i="26" a="1"/>
  <c r="E240" i="26" s="1"/>
  <c r="C240" i="26" a="1"/>
  <c r="C240" i="26" s="1"/>
  <c r="P239" i="26"/>
  <c r="E239" i="26" a="1"/>
  <c r="E239" i="26" s="1"/>
  <c r="C239" i="26" a="1"/>
  <c r="C239" i="26" s="1"/>
  <c r="P238" i="26"/>
  <c r="E238" i="26" a="1"/>
  <c r="E238" i="26" s="1"/>
  <c r="C238" i="26" a="1"/>
  <c r="C238" i="26" s="1"/>
  <c r="P237" i="26"/>
  <c r="E237" i="26" a="1"/>
  <c r="E237" i="26" s="1"/>
  <c r="C237" i="26" a="1"/>
  <c r="C237" i="26" s="1"/>
  <c r="P236" i="26"/>
  <c r="E236" i="26" a="1"/>
  <c r="E236" i="26" s="1"/>
  <c r="C236" i="26" a="1"/>
  <c r="C236" i="26" s="1"/>
  <c r="P235" i="26"/>
  <c r="E235" i="26" a="1"/>
  <c r="E235" i="26" s="1"/>
  <c r="C235" i="26" a="1"/>
  <c r="C235" i="26" s="1"/>
  <c r="P234" i="26"/>
  <c r="E234" i="26" a="1"/>
  <c r="E234" i="26" s="1"/>
  <c r="C234" i="26" a="1"/>
  <c r="C234" i="26" s="1"/>
  <c r="P233" i="26"/>
  <c r="E233" i="26" a="1"/>
  <c r="E233" i="26" s="1"/>
  <c r="C233" i="26" a="1"/>
  <c r="C233" i="26" s="1"/>
  <c r="P232" i="26"/>
  <c r="E232" i="26" a="1"/>
  <c r="E232" i="26" s="1"/>
  <c r="C232" i="26" a="1"/>
  <c r="C232" i="26" s="1"/>
  <c r="P231" i="26"/>
  <c r="E231" i="26" a="1"/>
  <c r="E231" i="26" s="1"/>
  <c r="C231" i="26" a="1"/>
  <c r="C231" i="26" s="1"/>
  <c r="P230" i="26"/>
  <c r="E230" i="26" a="1"/>
  <c r="E230" i="26" s="1"/>
  <c r="C230" i="26" a="1"/>
  <c r="C230" i="26" s="1"/>
  <c r="P229" i="26"/>
  <c r="E229" i="26" a="1"/>
  <c r="E229" i="26" s="1"/>
  <c r="C229" i="26" a="1"/>
  <c r="C229" i="26" s="1"/>
  <c r="P228" i="26"/>
  <c r="E228" i="26" a="1"/>
  <c r="E228" i="26" s="1"/>
  <c r="C228" i="26" a="1"/>
  <c r="C228" i="26" s="1"/>
  <c r="P227" i="26"/>
  <c r="E227" i="26" a="1"/>
  <c r="E227" i="26" s="1"/>
  <c r="C227" i="26" a="1"/>
  <c r="C227" i="26" s="1"/>
  <c r="P226" i="26"/>
  <c r="E226" i="26" a="1"/>
  <c r="E226" i="26" s="1"/>
  <c r="C226" i="26" a="1"/>
  <c r="C226" i="26" s="1"/>
  <c r="P225" i="26"/>
  <c r="E225" i="26" a="1"/>
  <c r="E225" i="26" s="1"/>
  <c r="C225" i="26" a="1"/>
  <c r="C225" i="26" s="1"/>
  <c r="P224" i="26"/>
  <c r="E224" i="26" a="1"/>
  <c r="E224" i="26" s="1"/>
  <c r="C224" i="26" a="1"/>
  <c r="C224" i="26" s="1"/>
  <c r="P223" i="26"/>
  <c r="E223" i="26" a="1"/>
  <c r="E223" i="26" s="1"/>
  <c r="C223" i="26" a="1"/>
  <c r="C223" i="26" s="1"/>
  <c r="P222" i="26"/>
  <c r="E222" i="26" a="1"/>
  <c r="E222" i="26" s="1"/>
  <c r="C222" i="26" a="1"/>
  <c r="C222" i="26" s="1"/>
  <c r="P221" i="26"/>
  <c r="E221" i="26" a="1"/>
  <c r="E221" i="26" s="1"/>
  <c r="C221" i="26" a="1"/>
  <c r="C221" i="26" s="1"/>
  <c r="P220" i="26"/>
  <c r="E220" i="26" a="1"/>
  <c r="E220" i="26" s="1"/>
  <c r="C220" i="26" a="1"/>
  <c r="C220" i="26" s="1"/>
  <c r="P219" i="26"/>
  <c r="E219" i="26" a="1"/>
  <c r="E219" i="26" s="1"/>
  <c r="C219" i="26" a="1"/>
  <c r="C219" i="26" s="1"/>
  <c r="P218" i="26"/>
  <c r="E218" i="26" a="1"/>
  <c r="E218" i="26" s="1"/>
  <c r="C218" i="26" a="1"/>
  <c r="C218" i="26" s="1"/>
  <c r="P217" i="26"/>
  <c r="E217" i="26" a="1"/>
  <c r="E217" i="26" s="1"/>
  <c r="C217" i="26" a="1"/>
  <c r="C217" i="26" s="1"/>
  <c r="P216" i="26"/>
  <c r="E216" i="26" a="1"/>
  <c r="E216" i="26" s="1"/>
  <c r="C216" i="26" a="1"/>
  <c r="C216" i="26" s="1"/>
  <c r="P215" i="26"/>
  <c r="E215" i="26" a="1"/>
  <c r="E215" i="26" s="1"/>
  <c r="C215" i="26" a="1"/>
  <c r="C215" i="26" s="1"/>
  <c r="P214" i="26"/>
  <c r="E214" i="26" a="1"/>
  <c r="E214" i="26" s="1"/>
  <c r="C214" i="26" a="1"/>
  <c r="C214" i="26" s="1"/>
  <c r="P213" i="26"/>
  <c r="E213" i="26" a="1"/>
  <c r="E213" i="26" s="1"/>
  <c r="C213" i="26" a="1"/>
  <c r="C213" i="26" s="1"/>
  <c r="P212" i="26"/>
  <c r="E212" i="26" a="1"/>
  <c r="E212" i="26" s="1"/>
  <c r="C212" i="26" a="1"/>
  <c r="C212" i="26" s="1"/>
  <c r="P211" i="26"/>
  <c r="E211" i="26" a="1"/>
  <c r="E211" i="26" s="1"/>
  <c r="C211" i="26" a="1"/>
  <c r="C211" i="26" s="1"/>
  <c r="P210" i="26"/>
  <c r="E210" i="26" a="1"/>
  <c r="E210" i="26" s="1"/>
  <c r="C210" i="26" a="1"/>
  <c r="C210" i="26" s="1"/>
  <c r="P209" i="26"/>
  <c r="E209" i="26" a="1"/>
  <c r="E209" i="26" s="1"/>
  <c r="C209" i="26" a="1"/>
  <c r="C209" i="26" s="1"/>
  <c r="P208" i="26"/>
  <c r="E208" i="26" a="1"/>
  <c r="E208" i="26" s="1"/>
  <c r="C208" i="26" a="1"/>
  <c r="C208" i="26" s="1"/>
  <c r="P207" i="26"/>
  <c r="E207" i="26" a="1"/>
  <c r="E207" i="26" s="1"/>
  <c r="C207" i="26" a="1"/>
  <c r="C207" i="26" s="1"/>
  <c r="P206" i="26"/>
  <c r="E206" i="26" a="1"/>
  <c r="E206" i="26" s="1"/>
  <c r="C206" i="26" a="1"/>
  <c r="C206" i="26" s="1"/>
  <c r="P205" i="26"/>
  <c r="E205" i="26" a="1"/>
  <c r="E205" i="26" s="1"/>
  <c r="C205" i="26" a="1"/>
  <c r="C205" i="26" s="1"/>
  <c r="P204" i="26"/>
  <c r="E204" i="26" a="1"/>
  <c r="E204" i="26" s="1"/>
  <c r="C204" i="26" a="1"/>
  <c r="C204" i="26" s="1"/>
  <c r="P203" i="26"/>
  <c r="E203" i="26" a="1"/>
  <c r="E203" i="26" s="1"/>
  <c r="C203" i="26" a="1"/>
  <c r="C203" i="26" s="1"/>
  <c r="P202" i="26"/>
  <c r="E202" i="26" a="1"/>
  <c r="E202" i="26" s="1"/>
  <c r="C202" i="26" a="1"/>
  <c r="C202" i="26" s="1"/>
  <c r="P201" i="26"/>
  <c r="E201" i="26" a="1"/>
  <c r="E201" i="26" s="1"/>
  <c r="C201" i="26" a="1"/>
  <c r="C201" i="26" s="1"/>
  <c r="P200" i="26"/>
  <c r="E200" i="26" a="1"/>
  <c r="E200" i="26" s="1"/>
  <c r="C200" i="26" a="1"/>
  <c r="C200" i="26" s="1"/>
  <c r="P199" i="26"/>
  <c r="E199" i="26" a="1"/>
  <c r="E199" i="26" s="1"/>
  <c r="C199" i="26" a="1"/>
  <c r="C199" i="26" s="1"/>
  <c r="P198" i="26"/>
  <c r="E198" i="26" a="1"/>
  <c r="E198" i="26" s="1"/>
  <c r="C198" i="26" a="1"/>
  <c r="C198" i="26" s="1"/>
  <c r="P197" i="26"/>
  <c r="E197" i="26" a="1"/>
  <c r="E197" i="26" s="1"/>
  <c r="C197" i="26" a="1"/>
  <c r="C197" i="26" s="1"/>
  <c r="P196" i="26"/>
  <c r="E196" i="26" a="1"/>
  <c r="E196" i="26" s="1"/>
  <c r="C196" i="26" a="1"/>
  <c r="C196" i="26" s="1"/>
  <c r="P195" i="26"/>
  <c r="E195" i="26" a="1"/>
  <c r="E195" i="26" s="1"/>
  <c r="C195" i="26" a="1"/>
  <c r="C195" i="26" s="1"/>
  <c r="P194" i="26"/>
  <c r="E194" i="26" a="1"/>
  <c r="E194" i="26" s="1"/>
  <c r="C194" i="26" a="1"/>
  <c r="C194" i="26" s="1"/>
  <c r="P193" i="26"/>
  <c r="E193" i="26" a="1"/>
  <c r="E193" i="26" s="1"/>
  <c r="C193" i="26" a="1"/>
  <c r="C193" i="26" s="1"/>
  <c r="P192" i="26"/>
  <c r="E192" i="26" a="1"/>
  <c r="E192" i="26" s="1"/>
  <c r="C192" i="26" a="1"/>
  <c r="C192" i="26" s="1"/>
  <c r="P191" i="26"/>
  <c r="E191" i="26" a="1"/>
  <c r="E191" i="26" s="1"/>
  <c r="C191" i="26" a="1"/>
  <c r="C191" i="26" s="1"/>
  <c r="P190" i="26"/>
  <c r="E190" i="26" a="1"/>
  <c r="E190" i="26" s="1"/>
  <c r="C190" i="26" a="1"/>
  <c r="C190" i="26" s="1"/>
  <c r="P189" i="26"/>
  <c r="E189" i="26" a="1"/>
  <c r="E189" i="26" s="1"/>
  <c r="C189" i="26" a="1"/>
  <c r="C189" i="26" s="1"/>
  <c r="P188" i="26"/>
  <c r="E188" i="26" a="1"/>
  <c r="E188" i="26" s="1"/>
  <c r="C188" i="26" a="1"/>
  <c r="C188" i="26" s="1"/>
  <c r="P187" i="26"/>
  <c r="E187" i="26" a="1"/>
  <c r="E187" i="26" s="1"/>
  <c r="C187" i="26" a="1"/>
  <c r="C187" i="26" s="1"/>
  <c r="P186" i="26"/>
  <c r="E186" i="26" a="1"/>
  <c r="E186" i="26" s="1"/>
  <c r="C186" i="26" a="1"/>
  <c r="C186" i="26" s="1"/>
  <c r="P185" i="26"/>
  <c r="E185" i="26" a="1"/>
  <c r="E185" i="26" s="1"/>
  <c r="C185" i="26" a="1"/>
  <c r="C185" i="26" s="1"/>
  <c r="P184" i="26"/>
  <c r="E184" i="26" a="1"/>
  <c r="E184" i="26" s="1"/>
  <c r="C184" i="26" a="1"/>
  <c r="C184" i="26" s="1"/>
  <c r="P183" i="26"/>
  <c r="E183" i="26" a="1"/>
  <c r="E183" i="26" s="1"/>
  <c r="C183" i="26" a="1"/>
  <c r="C183" i="26" s="1"/>
  <c r="P182" i="26"/>
  <c r="E182" i="26" a="1"/>
  <c r="E182" i="26" s="1"/>
  <c r="C182" i="26" a="1"/>
  <c r="C182" i="26" s="1"/>
  <c r="P181" i="26"/>
  <c r="E181" i="26" a="1"/>
  <c r="E181" i="26" s="1"/>
  <c r="C181" i="26" a="1"/>
  <c r="C181" i="26" s="1"/>
  <c r="P180" i="26"/>
  <c r="E180" i="26" a="1"/>
  <c r="E180" i="26" s="1"/>
  <c r="C180" i="26" a="1"/>
  <c r="C180" i="26" s="1"/>
  <c r="P179" i="26"/>
  <c r="E179" i="26" a="1"/>
  <c r="E179" i="26" s="1"/>
  <c r="C179" i="26" a="1"/>
  <c r="C179" i="26" s="1"/>
  <c r="P178" i="26"/>
  <c r="E178" i="26" a="1"/>
  <c r="E178" i="26" s="1"/>
  <c r="C178" i="26" a="1"/>
  <c r="C178" i="26" s="1"/>
  <c r="P177" i="26"/>
  <c r="E177" i="26" a="1"/>
  <c r="E177" i="26" s="1"/>
  <c r="C177" i="26" a="1"/>
  <c r="C177" i="26" s="1"/>
  <c r="P176" i="26"/>
  <c r="E176" i="26" a="1"/>
  <c r="E176" i="26" s="1"/>
  <c r="C176" i="26" a="1"/>
  <c r="C176" i="26" s="1"/>
  <c r="P175" i="26"/>
  <c r="E175" i="26" a="1"/>
  <c r="E175" i="26" s="1"/>
  <c r="C175" i="26" a="1"/>
  <c r="C175" i="26" s="1"/>
  <c r="P174" i="26"/>
  <c r="E174" i="26" a="1"/>
  <c r="E174" i="26" s="1"/>
  <c r="C174" i="26" a="1"/>
  <c r="C174" i="26" s="1"/>
  <c r="P173" i="26"/>
  <c r="E173" i="26" a="1"/>
  <c r="E173" i="26" s="1"/>
  <c r="C173" i="26" a="1"/>
  <c r="C173" i="26" s="1"/>
  <c r="P172" i="26"/>
  <c r="E172" i="26" a="1"/>
  <c r="E172" i="26" s="1"/>
  <c r="C172" i="26" a="1"/>
  <c r="C172" i="26" s="1"/>
  <c r="P171" i="26"/>
  <c r="E171" i="26" a="1"/>
  <c r="E171" i="26" s="1"/>
  <c r="C171" i="26" a="1"/>
  <c r="C171" i="26" s="1"/>
  <c r="P170" i="26"/>
  <c r="E170" i="26" a="1"/>
  <c r="E170" i="26" s="1"/>
  <c r="C170" i="26" a="1"/>
  <c r="C170" i="26" s="1"/>
  <c r="P169" i="26"/>
  <c r="E169" i="26" a="1"/>
  <c r="E169" i="26" s="1"/>
  <c r="C169" i="26" a="1"/>
  <c r="C169" i="26" s="1"/>
  <c r="P168" i="26"/>
  <c r="E168" i="26" a="1"/>
  <c r="E168" i="26" s="1"/>
  <c r="C168" i="26" a="1"/>
  <c r="C168" i="26" s="1"/>
  <c r="P167" i="26"/>
  <c r="E167" i="26" a="1"/>
  <c r="E167" i="26" s="1"/>
  <c r="C167" i="26" a="1"/>
  <c r="C167" i="26" s="1"/>
  <c r="P166" i="26"/>
  <c r="E166" i="26" a="1"/>
  <c r="E166" i="26" s="1"/>
  <c r="C166" i="26" a="1"/>
  <c r="C166" i="26" s="1"/>
  <c r="P165" i="26"/>
  <c r="E165" i="26" a="1"/>
  <c r="E165" i="26" s="1"/>
  <c r="C165" i="26" a="1"/>
  <c r="C165" i="26" s="1"/>
  <c r="P164" i="26"/>
  <c r="E164" i="26" a="1"/>
  <c r="E164" i="26" s="1"/>
  <c r="C164" i="26" a="1"/>
  <c r="C164" i="26" s="1"/>
  <c r="P163" i="26"/>
  <c r="E163" i="26" a="1"/>
  <c r="E163" i="26" s="1"/>
  <c r="C163" i="26" a="1"/>
  <c r="C163" i="26" s="1"/>
  <c r="P162" i="26"/>
  <c r="E162" i="26" a="1"/>
  <c r="E162" i="26" s="1"/>
  <c r="C162" i="26" a="1"/>
  <c r="C162" i="26" s="1"/>
  <c r="P161" i="26"/>
  <c r="E161" i="26" a="1"/>
  <c r="E161" i="26" s="1"/>
  <c r="C161" i="26" a="1"/>
  <c r="C161" i="26" s="1"/>
  <c r="P160" i="26"/>
  <c r="E160" i="26" a="1"/>
  <c r="E160" i="26" s="1"/>
  <c r="C160" i="26" a="1"/>
  <c r="C160" i="26" s="1"/>
  <c r="P159" i="26"/>
  <c r="E159" i="26" a="1"/>
  <c r="E159" i="26" s="1"/>
  <c r="C159" i="26" a="1"/>
  <c r="C159" i="26" s="1"/>
  <c r="P158" i="26"/>
  <c r="E158" i="26" a="1"/>
  <c r="E158" i="26" s="1"/>
  <c r="C158" i="26" a="1"/>
  <c r="C158" i="26" s="1"/>
  <c r="P157" i="26"/>
  <c r="E157" i="26" a="1"/>
  <c r="E157" i="26" s="1"/>
  <c r="C157" i="26" a="1"/>
  <c r="C157" i="26" s="1"/>
  <c r="P156" i="26"/>
  <c r="E156" i="26" a="1"/>
  <c r="E156" i="26" s="1"/>
  <c r="C156" i="26" a="1"/>
  <c r="C156" i="26" s="1"/>
  <c r="P155" i="26"/>
  <c r="E155" i="26" a="1"/>
  <c r="E155" i="26" s="1"/>
  <c r="C155" i="26" a="1"/>
  <c r="C155" i="26" s="1"/>
  <c r="P154" i="26"/>
  <c r="E154" i="26" a="1"/>
  <c r="E154" i="26" s="1"/>
  <c r="C154" i="26" a="1"/>
  <c r="C154" i="26" s="1"/>
  <c r="P153" i="26"/>
  <c r="E153" i="26" a="1"/>
  <c r="E153" i="26" s="1"/>
  <c r="C153" i="26" a="1"/>
  <c r="C153" i="26" s="1"/>
  <c r="P152" i="26"/>
  <c r="E152" i="26" a="1"/>
  <c r="E152" i="26" s="1"/>
  <c r="C152" i="26" a="1"/>
  <c r="C152" i="26" s="1"/>
  <c r="P151" i="26"/>
  <c r="E151" i="26" a="1"/>
  <c r="E151" i="26" s="1"/>
  <c r="C151" i="26" a="1"/>
  <c r="C151" i="26" s="1"/>
  <c r="P150" i="26"/>
  <c r="E150" i="26" a="1"/>
  <c r="E150" i="26" s="1"/>
  <c r="C150" i="26" a="1"/>
  <c r="C150" i="26" s="1"/>
  <c r="P149" i="26"/>
  <c r="E149" i="26" a="1"/>
  <c r="E149" i="26" s="1"/>
  <c r="C149" i="26" a="1"/>
  <c r="C149" i="26" s="1"/>
  <c r="P148" i="26"/>
  <c r="E148" i="26" a="1"/>
  <c r="E148" i="26" s="1"/>
  <c r="C148" i="26" a="1"/>
  <c r="C148" i="26" s="1"/>
  <c r="P147" i="26"/>
  <c r="E147" i="26" a="1"/>
  <c r="E147" i="26" s="1"/>
  <c r="C147" i="26" a="1"/>
  <c r="C147" i="26" s="1"/>
  <c r="P146" i="26"/>
  <c r="E146" i="26" a="1"/>
  <c r="E146" i="26" s="1"/>
  <c r="C146" i="26" a="1"/>
  <c r="C146" i="26" s="1"/>
  <c r="P145" i="26"/>
  <c r="E145" i="26" a="1"/>
  <c r="E145" i="26" s="1"/>
  <c r="C145" i="26" a="1"/>
  <c r="C145" i="26" s="1"/>
  <c r="P144" i="26"/>
  <c r="E144" i="26" a="1"/>
  <c r="E144" i="26" s="1"/>
  <c r="C144" i="26" a="1"/>
  <c r="C144" i="26" s="1"/>
  <c r="P143" i="26"/>
  <c r="E143" i="26" a="1"/>
  <c r="E143" i="26" s="1"/>
  <c r="C143" i="26" a="1"/>
  <c r="C143" i="26" s="1"/>
  <c r="P142" i="26"/>
  <c r="E142" i="26" a="1"/>
  <c r="E142" i="26" s="1"/>
  <c r="C142" i="26" a="1"/>
  <c r="C142" i="26" s="1"/>
  <c r="P141" i="26"/>
  <c r="E141" i="26" a="1"/>
  <c r="E141" i="26" s="1"/>
  <c r="C141" i="26" a="1"/>
  <c r="C141" i="26" s="1"/>
  <c r="P140" i="26"/>
  <c r="E140" i="26" a="1"/>
  <c r="E140" i="26" s="1"/>
  <c r="C140" i="26" a="1"/>
  <c r="C140" i="26" s="1"/>
  <c r="P139" i="26"/>
  <c r="E139" i="26" a="1"/>
  <c r="E139" i="26" s="1"/>
  <c r="C139" i="26" a="1"/>
  <c r="C139" i="26" s="1"/>
  <c r="P138" i="26"/>
  <c r="E138" i="26" a="1"/>
  <c r="E138" i="26" s="1"/>
  <c r="C138" i="26" a="1"/>
  <c r="C138" i="26" s="1"/>
  <c r="P137" i="26"/>
  <c r="E137" i="26" a="1"/>
  <c r="E137" i="26" s="1"/>
  <c r="C137" i="26" a="1"/>
  <c r="C137" i="26" s="1"/>
  <c r="P136" i="26"/>
  <c r="E136" i="26" a="1"/>
  <c r="E136" i="26" s="1"/>
  <c r="C136" i="26" a="1"/>
  <c r="C136" i="26" s="1"/>
  <c r="P135" i="26"/>
  <c r="E135" i="26" a="1"/>
  <c r="E135" i="26" s="1"/>
  <c r="C135" i="26" a="1"/>
  <c r="C135" i="26" s="1"/>
  <c r="P134" i="26"/>
  <c r="E134" i="26" a="1"/>
  <c r="E134" i="26" s="1"/>
  <c r="C134" i="26" a="1"/>
  <c r="C134" i="26" s="1"/>
  <c r="P133" i="26"/>
  <c r="E133" i="26" a="1"/>
  <c r="E133" i="26" s="1"/>
  <c r="C133" i="26" a="1"/>
  <c r="C133" i="26" s="1"/>
  <c r="P132" i="26"/>
  <c r="E132" i="26" a="1"/>
  <c r="E132" i="26" s="1"/>
  <c r="C132" i="26" a="1"/>
  <c r="C132" i="26" s="1"/>
  <c r="P131" i="26"/>
  <c r="E131" i="26" a="1"/>
  <c r="E131" i="26" s="1"/>
  <c r="C131" i="26" a="1"/>
  <c r="C131" i="26" s="1"/>
  <c r="P130" i="26"/>
  <c r="E130" i="26" a="1"/>
  <c r="E130" i="26" s="1"/>
  <c r="C130" i="26" a="1"/>
  <c r="C130" i="26" s="1"/>
  <c r="P129" i="26"/>
  <c r="E129" i="26" a="1"/>
  <c r="E129" i="26" s="1"/>
  <c r="C129" i="26" a="1"/>
  <c r="C129" i="26" s="1"/>
  <c r="P128" i="26"/>
  <c r="E128" i="26" a="1"/>
  <c r="E128" i="26" s="1"/>
  <c r="C128" i="26" a="1"/>
  <c r="C128" i="26" s="1"/>
  <c r="P127" i="26"/>
  <c r="E127" i="26" a="1"/>
  <c r="E127" i="26" s="1"/>
  <c r="C127" i="26" a="1"/>
  <c r="C127" i="26" s="1"/>
  <c r="P126" i="26"/>
  <c r="E126" i="26" a="1"/>
  <c r="E126" i="26" s="1"/>
  <c r="C126" i="26" a="1"/>
  <c r="C126" i="26" s="1"/>
  <c r="P125" i="26"/>
  <c r="E125" i="26" a="1"/>
  <c r="E125" i="26" s="1"/>
  <c r="C125" i="26" a="1"/>
  <c r="C125" i="26" s="1"/>
  <c r="P124" i="26"/>
  <c r="E124" i="26" a="1"/>
  <c r="E124" i="26" s="1"/>
  <c r="C124" i="26" a="1"/>
  <c r="C124" i="26" s="1"/>
  <c r="P123" i="26"/>
  <c r="E123" i="26" a="1"/>
  <c r="E123" i="26" s="1"/>
  <c r="C123" i="26" a="1"/>
  <c r="C123" i="26" s="1"/>
  <c r="P122" i="26"/>
  <c r="E122" i="26" a="1"/>
  <c r="E122" i="26" s="1"/>
  <c r="C122" i="26" a="1"/>
  <c r="C122" i="26" s="1"/>
  <c r="P121" i="26"/>
  <c r="E121" i="26" a="1"/>
  <c r="E121" i="26" s="1"/>
  <c r="C121" i="26" a="1"/>
  <c r="C121" i="26" s="1"/>
  <c r="P120" i="26"/>
  <c r="E120" i="26" a="1"/>
  <c r="E120" i="26" s="1"/>
  <c r="C120" i="26" a="1"/>
  <c r="C120" i="26" s="1"/>
  <c r="P119" i="26"/>
  <c r="E119" i="26" a="1"/>
  <c r="E119" i="26" s="1"/>
  <c r="C119" i="26" a="1"/>
  <c r="C119" i="26" s="1"/>
  <c r="P118" i="26"/>
  <c r="E118" i="26" a="1"/>
  <c r="E118" i="26" s="1"/>
  <c r="C118" i="26" a="1"/>
  <c r="C118" i="26" s="1"/>
  <c r="P117" i="26"/>
  <c r="E117" i="26" a="1"/>
  <c r="E117" i="26" s="1"/>
  <c r="C117" i="26" a="1"/>
  <c r="C117" i="26" s="1"/>
  <c r="P116" i="26"/>
  <c r="E116" i="26" a="1"/>
  <c r="E116" i="26" s="1"/>
  <c r="C116" i="26" a="1"/>
  <c r="C116" i="26" s="1"/>
  <c r="P115" i="26"/>
  <c r="E115" i="26" a="1"/>
  <c r="E115" i="26" s="1"/>
  <c r="C115" i="26" a="1"/>
  <c r="C115" i="26" s="1"/>
  <c r="P114" i="26"/>
  <c r="E114" i="26" a="1"/>
  <c r="E114" i="26" s="1"/>
  <c r="C114" i="26" a="1"/>
  <c r="C114" i="26" s="1"/>
  <c r="P113" i="26"/>
  <c r="E113" i="26" a="1"/>
  <c r="E113" i="26" s="1"/>
  <c r="C113" i="26" a="1"/>
  <c r="C113" i="26" s="1"/>
  <c r="P112" i="26"/>
  <c r="E112" i="26" a="1"/>
  <c r="E112" i="26" s="1"/>
  <c r="C112" i="26" a="1"/>
  <c r="C112" i="26" s="1"/>
  <c r="P111" i="26"/>
  <c r="E111" i="26" a="1"/>
  <c r="E111" i="26" s="1"/>
  <c r="C111" i="26" a="1"/>
  <c r="C111" i="26" s="1"/>
  <c r="P110" i="26"/>
  <c r="E110" i="26" a="1"/>
  <c r="E110" i="26" s="1"/>
  <c r="C110" i="26" a="1"/>
  <c r="C110" i="26" s="1"/>
  <c r="P109" i="26"/>
  <c r="E109" i="26" a="1"/>
  <c r="E109" i="26" s="1"/>
  <c r="C109" i="26" a="1"/>
  <c r="C109" i="26" s="1"/>
  <c r="P108" i="26"/>
  <c r="E108" i="26" a="1"/>
  <c r="E108" i="26" s="1"/>
  <c r="C108" i="26" a="1"/>
  <c r="C108" i="26" s="1"/>
  <c r="P107" i="26"/>
  <c r="E107" i="26" a="1"/>
  <c r="E107" i="26" s="1"/>
  <c r="C107" i="26" a="1"/>
  <c r="C107" i="26" s="1"/>
  <c r="P106" i="26"/>
  <c r="E106" i="26" a="1"/>
  <c r="E106" i="26" s="1"/>
  <c r="C106" i="26" a="1"/>
  <c r="C106" i="26" s="1"/>
  <c r="P105" i="26"/>
  <c r="E105" i="26" a="1"/>
  <c r="E105" i="26" s="1"/>
  <c r="C105" i="26" a="1"/>
  <c r="C105" i="26" s="1"/>
  <c r="P104" i="26"/>
  <c r="E104" i="26" a="1"/>
  <c r="E104" i="26" s="1"/>
  <c r="C104" i="26" a="1"/>
  <c r="C104" i="26" s="1"/>
  <c r="P103" i="26"/>
  <c r="E103" i="26" a="1"/>
  <c r="E103" i="26" s="1"/>
  <c r="C103" i="26" a="1"/>
  <c r="C103" i="26" s="1"/>
  <c r="P102" i="26"/>
  <c r="E102" i="26" a="1"/>
  <c r="E102" i="26" s="1"/>
  <c r="C102" i="26" a="1"/>
  <c r="C102" i="26" s="1"/>
  <c r="P101" i="26"/>
  <c r="E101" i="26" a="1"/>
  <c r="E101" i="26" s="1"/>
  <c r="C101" i="26" a="1"/>
  <c r="C101" i="26" s="1"/>
  <c r="P100" i="26"/>
  <c r="E100" i="26" a="1"/>
  <c r="E100" i="26" s="1"/>
  <c r="C100" i="26" a="1"/>
  <c r="C100" i="26" s="1"/>
  <c r="P99" i="26"/>
  <c r="E99" i="26" a="1"/>
  <c r="E99" i="26" s="1"/>
  <c r="C99" i="26" a="1"/>
  <c r="C99" i="26" s="1"/>
  <c r="P98" i="26"/>
  <c r="E98" i="26" a="1"/>
  <c r="E98" i="26" s="1"/>
  <c r="C98" i="26" a="1"/>
  <c r="C98" i="26" s="1"/>
  <c r="P97" i="26"/>
  <c r="E97" i="26" a="1"/>
  <c r="E97" i="26" s="1"/>
  <c r="C97" i="26" a="1"/>
  <c r="C97" i="26" s="1"/>
  <c r="P96" i="26"/>
  <c r="E96" i="26" a="1"/>
  <c r="E96" i="26" s="1"/>
  <c r="C96" i="26" a="1"/>
  <c r="C96" i="26" s="1"/>
  <c r="P95" i="26"/>
  <c r="E95" i="26" a="1"/>
  <c r="E95" i="26" s="1"/>
  <c r="C95" i="26" a="1"/>
  <c r="C95" i="26" s="1"/>
  <c r="P94" i="26"/>
  <c r="E94" i="26" a="1"/>
  <c r="E94" i="26" s="1"/>
  <c r="C94" i="26" a="1"/>
  <c r="C94" i="26" s="1"/>
  <c r="P93" i="26"/>
  <c r="E93" i="26" a="1"/>
  <c r="E93" i="26" s="1"/>
  <c r="C93" i="26" a="1"/>
  <c r="C93" i="26" s="1"/>
  <c r="P92" i="26"/>
  <c r="E92" i="26" a="1"/>
  <c r="E92" i="26" s="1"/>
  <c r="C92" i="26" a="1"/>
  <c r="C92" i="26" s="1"/>
  <c r="P91" i="26"/>
  <c r="E91" i="26" a="1"/>
  <c r="E91" i="26" s="1"/>
  <c r="C91" i="26" a="1"/>
  <c r="C91" i="26" s="1"/>
  <c r="P90" i="26"/>
  <c r="E90" i="26" a="1"/>
  <c r="E90" i="26" s="1"/>
  <c r="C90" i="26" a="1"/>
  <c r="C90" i="26" s="1"/>
  <c r="P89" i="26"/>
  <c r="E89" i="26" a="1"/>
  <c r="E89" i="26" s="1"/>
  <c r="C89" i="26" a="1"/>
  <c r="C89" i="26" s="1"/>
  <c r="P88" i="26"/>
  <c r="E88" i="26" a="1"/>
  <c r="E88" i="26" s="1"/>
  <c r="C88" i="26" a="1"/>
  <c r="C88" i="26" s="1"/>
  <c r="P87" i="26"/>
  <c r="E87" i="26" a="1"/>
  <c r="E87" i="26" s="1"/>
  <c r="C87" i="26" a="1"/>
  <c r="C87" i="26" s="1"/>
  <c r="P86" i="26"/>
  <c r="E86" i="26" a="1"/>
  <c r="E86" i="26" s="1"/>
  <c r="C86" i="26" a="1"/>
  <c r="C86" i="26" s="1"/>
  <c r="P85" i="26"/>
  <c r="E85" i="26" a="1"/>
  <c r="E85" i="26" s="1"/>
  <c r="C85" i="26" a="1"/>
  <c r="C85" i="26" s="1"/>
  <c r="P84" i="26"/>
  <c r="E84" i="26" a="1"/>
  <c r="E84" i="26" s="1"/>
  <c r="C84" i="26" a="1"/>
  <c r="C84" i="26" s="1"/>
  <c r="P83" i="26"/>
  <c r="E83" i="26" a="1"/>
  <c r="E83" i="26" s="1"/>
  <c r="C83" i="26" a="1"/>
  <c r="C83" i="26" s="1"/>
  <c r="P82" i="26"/>
  <c r="E82" i="26" a="1"/>
  <c r="E82" i="26" s="1"/>
  <c r="C82" i="26" a="1"/>
  <c r="C82" i="26" s="1"/>
  <c r="P81" i="26"/>
  <c r="E81" i="26" a="1"/>
  <c r="E81" i="26" s="1"/>
  <c r="C81" i="26" a="1"/>
  <c r="C81" i="26" s="1"/>
  <c r="P80" i="26"/>
  <c r="E80" i="26" a="1"/>
  <c r="E80" i="26" s="1"/>
  <c r="C80" i="26" a="1"/>
  <c r="C80" i="26" s="1"/>
  <c r="P79" i="26"/>
  <c r="E79" i="26" a="1"/>
  <c r="E79" i="26" s="1"/>
  <c r="C79" i="26" a="1"/>
  <c r="C79" i="26" s="1"/>
  <c r="P78" i="26"/>
  <c r="E78" i="26" a="1"/>
  <c r="E78" i="26" s="1"/>
  <c r="C78" i="26" a="1"/>
  <c r="C78" i="26" s="1"/>
  <c r="P77" i="26"/>
  <c r="E77" i="26" a="1"/>
  <c r="E77" i="26" s="1"/>
  <c r="C77" i="26" a="1"/>
  <c r="C77" i="26" s="1"/>
  <c r="P76" i="26"/>
  <c r="E76" i="26" a="1"/>
  <c r="E76" i="26" s="1"/>
  <c r="C76" i="26" a="1"/>
  <c r="C76" i="26" s="1"/>
  <c r="P75" i="26"/>
  <c r="E75" i="26" a="1"/>
  <c r="E75" i="26" s="1"/>
  <c r="C75" i="26" a="1"/>
  <c r="C75" i="26" s="1"/>
  <c r="P74" i="26"/>
  <c r="E74" i="26" a="1"/>
  <c r="E74" i="26" s="1"/>
  <c r="C74" i="26" a="1"/>
  <c r="C74" i="26" s="1"/>
  <c r="P73" i="26"/>
  <c r="E73" i="26" a="1"/>
  <c r="E73" i="26" s="1"/>
  <c r="C73" i="26" a="1"/>
  <c r="C73" i="26" s="1"/>
  <c r="P72" i="26"/>
  <c r="E72" i="26" a="1"/>
  <c r="E72" i="26" s="1"/>
  <c r="C72" i="26" a="1"/>
  <c r="C72" i="26" s="1"/>
  <c r="P71" i="26"/>
  <c r="E71" i="26" a="1"/>
  <c r="E71" i="26" s="1"/>
  <c r="C71" i="26" a="1"/>
  <c r="C71" i="26" s="1"/>
  <c r="P70" i="26"/>
  <c r="E70" i="26" a="1"/>
  <c r="E70" i="26" s="1"/>
  <c r="C70" i="26" a="1"/>
  <c r="C70" i="26" s="1"/>
  <c r="P69" i="26"/>
  <c r="E69" i="26" a="1"/>
  <c r="E69" i="26" s="1"/>
  <c r="C69" i="26" a="1"/>
  <c r="C69" i="26" s="1"/>
  <c r="P68" i="26"/>
  <c r="E68" i="26" a="1"/>
  <c r="E68" i="26" s="1"/>
  <c r="C68" i="26" a="1"/>
  <c r="C68" i="26" s="1"/>
  <c r="P67" i="26"/>
  <c r="E67" i="26" a="1"/>
  <c r="E67" i="26" s="1"/>
  <c r="C67" i="26" a="1"/>
  <c r="C67" i="26" s="1"/>
  <c r="P66" i="26"/>
  <c r="E66" i="26" a="1"/>
  <c r="E66" i="26" s="1"/>
  <c r="C66" i="26" a="1"/>
  <c r="C66" i="26" s="1"/>
  <c r="P65" i="26"/>
  <c r="E65" i="26" a="1"/>
  <c r="E65" i="26" s="1"/>
  <c r="C65" i="26" a="1"/>
  <c r="C65" i="26" s="1"/>
  <c r="P64" i="26"/>
  <c r="E64" i="26" a="1"/>
  <c r="E64" i="26" s="1"/>
  <c r="C64" i="26" a="1"/>
  <c r="C64" i="26" s="1"/>
  <c r="P63" i="26"/>
  <c r="E63" i="26" a="1"/>
  <c r="E63" i="26" s="1"/>
  <c r="C63" i="26" a="1"/>
  <c r="C63" i="26" s="1"/>
  <c r="P62" i="26"/>
  <c r="E62" i="26" a="1"/>
  <c r="E62" i="26" s="1"/>
  <c r="C62" i="26" a="1"/>
  <c r="C62" i="26" s="1"/>
  <c r="P61" i="26"/>
  <c r="E61" i="26" a="1"/>
  <c r="E61" i="26" s="1"/>
  <c r="C61" i="26" a="1"/>
  <c r="C61" i="26" s="1"/>
  <c r="P60" i="26"/>
  <c r="E60" i="26" a="1"/>
  <c r="E60" i="26" s="1"/>
  <c r="C60" i="26" a="1"/>
  <c r="C60" i="26" s="1"/>
  <c r="P59" i="26"/>
  <c r="E59" i="26" a="1"/>
  <c r="E59" i="26" s="1"/>
  <c r="C59" i="26" a="1"/>
  <c r="C59" i="26" s="1"/>
  <c r="P58" i="26"/>
  <c r="E58" i="26" a="1"/>
  <c r="E58" i="26" s="1"/>
  <c r="C58" i="26" a="1"/>
  <c r="C58" i="26" s="1"/>
  <c r="P56" i="26"/>
  <c r="E56" i="26" a="1"/>
  <c r="E56" i="26" s="1"/>
  <c r="C56" i="26" a="1"/>
  <c r="C56" i="26" s="1"/>
  <c r="P55" i="26"/>
  <c r="E55" i="26" a="1"/>
  <c r="E55" i="26" s="1"/>
  <c r="C55" i="26" a="1"/>
  <c r="C55" i="26" s="1"/>
  <c r="P54" i="26"/>
  <c r="E54" i="26" a="1"/>
  <c r="E54" i="26" s="1"/>
  <c r="C54" i="26" a="1"/>
  <c r="C54" i="26" s="1"/>
  <c r="P53" i="26"/>
  <c r="E53" i="26" a="1"/>
  <c r="E53" i="26" s="1"/>
  <c r="C53" i="26" a="1"/>
  <c r="C53" i="26" s="1"/>
  <c r="P52" i="26"/>
  <c r="E52" i="26" a="1"/>
  <c r="E52" i="26" s="1"/>
  <c r="C52" i="26" a="1"/>
  <c r="C52" i="26" s="1"/>
  <c r="P51" i="26"/>
  <c r="E51" i="26" a="1"/>
  <c r="E51" i="26" s="1"/>
  <c r="C51" i="26" a="1"/>
  <c r="C51" i="26" s="1"/>
  <c r="P50" i="26"/>
  <c r="E50" i="26" a="1"/>
  <c r="E50" i="26" s="1"/>
  <c r="C50" i="26" a="1"/>
  <c r="C50" i="26" s="1"/>
  <c r="P49" i="26"/>
  <c r="E49" i="26" a="1"/>
  <c r="E49" i="26" s="1"/>
  <c r="C49" i="26" a="1"/>
  <c r="C49" i="26" s="1"/>
  <c r="P48" i="26"/>
  <c r="E48" i="26" a="1"/>
  <c r="E48" i="26" s="1"/>
  <c r="C48" i="26" a="1"/>
  <c r="C48" i="26" s="1"/>
  <c r="P47" i="26"/>
  <c r="E47" i="26" a="1"/>
  <c r="E47" i="26" s="1"/>
  <c r="C47" i="26" a="1"/>
  <c r="C47" i="26" s="1"/>
  <c r="P46" i="26"/>
  <c r="E46" i="26" a="1"/>
  <c r="E46" i="26" s="1"/>
  <c r="C46" i="26" a="1"/>
  <c r="C46" i="26" s="1"/>
  <c r="P45" i="26"/>
  <c r="E45" i="26" a="1"/>
  <c r="E45" i="26" s="1"/>
  <c r="C45" i="26" a="1"/>
  <c r="C45" i="26" s="1"/>
  <c r="P44" i="26"/>
  <c r="P43" i="26"/>
  <c r="E43" i="26" a="1"/>
  <c r="E43" i="26" s="1"/>
  <c r="C43" i="26" a="1"/>
  <c r="C43" i="26" s="1"/>
  <c r="P42" i="26"/>
  <c r="E42" i="26" a="1"/>
  <c r="E42" i="26" s="1"/>
  <c r="C42" i="26" a="1"/>
  <c r="C42" i="26" s="1"/>
  <c r="P41" i="26"/>
  <c r="E41" i="26" a="1"/>
  <c r="E41" i="26" s="1"/>
  <c r="C41" i="26" a="1"/>
  <c r="C41" i="26" s="1"/>
  <c r="P40" i="26"/>
  <c r="E40" i="26" a="1"/>
  <c r="E40" i="26" s="1"/>
  <c r="C40" i="26" a="1"/>
  <c r="C40" i="26" s="1"/>
  <c r="P39" i="26"/>
  <c r="E39" i="26" a="1"/>
  <c r="E39" i="26" s="1"/>
  <c r="C39" i="26" a="1"/>
  <c r="C39" i="26" s="1"/>
  <c r="P38" i="26"/>
  <c r="E38" i="26" a="1"/>
  <c r="E38" i="26" s="1"/>
  <c r="C38" i="26" a="1"/>
  <c r="C38" i="26" s="1"/>
  <c r="P37" i="26"/>
  <c r="E37" i="26" a="1"/>
  <c r="E37" i="26" s="1"/>
  <c r="C37" i="26" a="1"/>
  <c r="C37" i="26" s="1"/>
  <c r="P36" i="26"/>
  <c r="E36" i="26" a="1"/>
  <c r="E36" i="26" s="1"/>
  <c r="C36" i="26" a="1"/>
  <c r="C36" i="26" s="1"/>
  <c r="P35" i="26"/>
  <c r="E35" i="26" a="1"/>
  <c r="E35" i="26" s="1"/>
  <c r="C35" i="26" a="1"/>
  <c r="C35" i="26" s="1"/>
  <c r="P34" i="26"/>
  <c r="E34" i="26" a="1"/>
  <c r="E34" i="26" s="1"/>
  <c r="C34" i="26" a="1"/>
  <c r="C34" i="26" s="1"/>
  <c r="P33" i="26"/>
  <c r="E33" i="26" a="1"/>
  <c r="E33" i="26" s="1"/>
  <c r="C33" i="26" a="1"/>
  <c r="C33" i="26" s="1"/>
  <c r="P32" i="26"/>
  <c r="E32" i="26" a="1"/>
  <c r="E32" i="26" s="1"/>
  <c r="C32" i="26" a="1"/>
  <c r="C32" i="26" s="1"/>
  <c r="P31" i="26"/>
  <c r="E31" i="26" a="1"/>
  <c r="E31" i="26" s="1"/>
  <c r="C31" i="26" a="1"/>
  <c r="C31" i="26" s="1"/>
  <c r="P30" i="26"/>
  <c r="E30" i="26" a="1"/>
  <c r="E30" i="26" s="1"/>
  <c r="C30" i="26" a="1"/>
  <c r="C30" i="26" s="1"/>
  <c r="P29" i="26"/>
  <c r="E29" i="26" a="1"/>
  <c r="E29" i="26" s="1"/>
  <c r="C29" i="26" a="1"/>
  <c r="C29" i="26" s="1"/>
  <c r="P28" i="26"/>
  <c r="E28" i="26" a="1"/>
  <c r="E28" i="26" s="1"/>
  <c r="C28" i="26" a="1"/>
  <c r="C28" i="26" s="1"/>
  <c r="P27" i="26"/>
  <c r="E27" i="26" a="1"/>
  <c r="E27" i="26" s="1"/>
  <c r="C27" i="26" a="1"/>
  <c r="C27" i="26" s="1"/>
  <c r="P26" i="26"/>
  <c r="E26" i="26" a="1"/>
  <c r="E26" i="26" s="1"/>
  <c r="C26" i="26" a="1"/>
  <c r="C26" i="26" s="1"/>
  <c r="P25" i="26"/>
  <c r="E25" i="26" a="1"/>
  <c r="E25" i="26" s="1"/>
  <c r="C25" i="26" a="1"/>
  <c r="C25" i="26" s="1"/>
  <c r="P24" i="26"/>
  <c r="E24" i="26" a="1"/>
  <c r="E24" i="26" s="1"/>
  <c r="C24" i="26" a="1"/>
  <c r="C24" i="26" s="1"/>
  <c r="P23" i="26"/>
  <c r="E23" i="26" a="1"/>
  <c r="E23" i="26" s="1"/>
  <c r="C23" i="26" a="1"/>
  <c r="C23" i="26" s="1"/>
  <c r="P22" i="26"/>
  <c r="E22" i="26" a="1"/>
  <c r="E22" i="26" s="1"/>
  <c r="C22" i="26" a="1"/>
  <c r="C22" i="26" s="1"/>
  <c r="P21" i="26"/>
  <c r="E21" i="26" a="1"/>
  <c r="E21" i="26" s="1"/>
  <c r="C21" i="26" a="1"/>
  <c r="C21" i="26" s="1"/>
  <c r="P20" i="26"/>
  <c r="E20" i="26" a="1"/>
  <c r="E20" i="26" s="1"/>
  <c r="C20" i="26" a="1"/>
  <c r="C20" i="26" s="1"/>
  <c r="P19" i="26"/>
  <c r="E19" i="26" a="1"/>
  <c r="E19" i="26" s="1"/>
  <c r="C19" i="26" a="1"/>
  <c r="C19" i="26" s="1"/>
  <c r="P18" i="26"/>
  <c r="E18" i="26" a="1"/>
  <c r="E18" i="26" s="1"/>
  <c r="C18" i="26" a="1"/>
  <c r="C18" i="26" s="1"/>
  <c r="P17" i="26"/>
  <c r="E17" i="26" a="1"/>
  <c r="E17" i="26" s="1"/>
  <c r="C17" i="26" a="1"/>
  <c r="C17" i="26" s="1"/>
  <c r="P16" i="26"/>
  <c r="E16" i="26" a="1"/>
  <c r="E16" i="26" s="1"/>
  <c r="C16" i="26" a="1"/>
  <c r="C16" i="26" s="1"/>
  <c r="P15" i="26"/>
  <c r="E15" i="26" a="1"/>
  <c r="E15" i="26" s="1"/>
  <c r="C15" i="26" a="1"/>
  <c r="C15" i="26" s="1"/>
  <c r="P14" i="26"/>
  <c r="E14" i="26" a="1"/>
  <c r="E14" i="26" s="1"/>
  <c r="C14" i="26" a="1"/>
  <c r="C14" i="26" s="1"/>
  <c r="P13" i="26"/>
  <c r="E13" i="26" a="1"/>
  <c r="E13" i="26" s="1"/>
  <c r="C13" i="26" a="1"/>
  <c r="C13" i="26" s="1"/>
  <c r="P12" i="26"/>
  <c r="E12" i="26" a="1"/>
  <c r="E12" i="26" s="1"/>
  <c r="C12" i="26" a="1"/>
  <c r="C12" i="26" s="1"/>
  <c r="P11" i="26"/>
  <c r="E11" i="26" a="1"/>
  <c r="E11" i="26" s="1"/>
  <c r="C11" i="26" a="1"/>
  <c r="C11" i="26" s="1"/>
  <c r="O5" i="26"/>
  <c r="O6" i="26" s="1"/>
  <c r="L5" i="26"/>
  <c r="L6" i="26" s="1"/>
  <c r="K5" i="26"/>
  <c r="K6" i="26" s="1"/>
  <c r="J5" i="26"/>
  <c r="J6" i="26" s="1"/>
  <c r="I5" i="26"/>
  <c r="I6" i="26" s="1"/>
  <c r="H5" i="26"/>
  <c r="H6" i="26" s="1"/>
  <c r="G5" i="26"/>
  <c r="G6" i="26" s="1"/>
  <c r="F5" i="26"/>
  <c r="F6" i="26" s="1"/>
  <c r="O2" i="26"/>
  <c r="L2" i="26"/>
  <c r="K2" i="26"/>
  <c r="K57" i="26" s="1" a="1"/>
  <c r="K57" i="26" s="1"/>
  <c r="J2" i="26"/>
  <c r="I2" i="26"/>
  <c r="I57" i="26" s="1" a="1"/>
  <c r="I57" i="26" s="1"/>
  <c r="H2" i="26"/>
  <c r="G2" i="26"/>
  <c r="J1" i="26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3" i="21"/>
  <c r="P54" i="21"/>
  <c r="P55" i="21"/>
  <c r="P56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1" i="21"/>
  <c r="P92" i="21"/>
  <c r="P93" i="21"/>
  <c r="P94" i="21"/>
  <c r="P95" i="21"/>
  <c r="P96" i="21"/>
  <c r="P97" i="21"/>
  <c r="P98" i="21"/>
  <c r="P99" i="21"/>
  <c r="P100" i="21"/>
  <c r="P101" i="21"/>
  <c r="P102" i="21"/>
  <c r="P103" i="21"/>
  <c r="P104" i="21"/>
  <c r="P105" i="21"/>
  <c r="P106" i="21"/>
  <c r="P107" i="21"/>
  <c r="P108" i="21"/>
  <c r="P109" i="21"/>
  <c r="P110" i="21"/>
  <c r="P111" i="21"/>
  <c r="P112" i="21"/>
  <c r="P113" i="21"/>
  <c r="P114" i="21"/>
  <c r="P115" i="21"/>
  <c r="P116" i="21"/>
  <c r="P117" i="21"/>
  <c r="P118" i="21"/>
  <c r="P119" i="21"/>
  <c r="P120" i="21"/>
  <c r="P121" i="21"/>
  <c r="P122" i="21"/>
  <c r="P123" i="21"/>
  <c r="P124" i="21"/>
  <c r="P125" i="21"/>
  <c r="P126" i="21"/>
  <c r="P127" i="21"/>
  <c r="P128" i="21"/>
  <c r="P129" i="21"/>
  <c r="P130" i="21"/>
  <c r="P131" i="21"/>
  <c r="P132" i="21"/>
  <c r="P133" i="21"/>
  <c r="P134" i="21"/>
  <c r="P135" i="21"/>
  <c r="P136" i="21"/>
  <c r="P137" i="21"/>
  <c r="P138" i="21"/>
  <c r="P139" i="21"/>
  <c r="P140" i="21"/>
  <c r="P141" i="21"/>
  <c r="P142" i="21"/>
  <c r="P143" i="21"/>
  <c r="P144" i="21"/>
  <c r="P145" i="21"/>
  <c r="P146" i="21"/>
  <c r="P147" i="21"/>
  <c r="P148" i="21"/>
  <c r="P149" i="21"/>
  <c r="P150" i="21"/>
  <c r="P151" i="21"/>
  <c r="P152" i="21"/>
  <c r="P153" i="21"/>
  <c r="P154" i="21"/>
  <c r="P155" i="21"/>
  <c r="P156" i="21"/>
  <c r="P157" i="21"/>
  <c r="P158" i="21"/>
  <c r="P159" i="21"/>
  <c r="P160" i="21"/>
  <c r="P161" i="21"/>
  <c r="P162" i="21"/>
  <c r="P163" i="21"/>
  <c r="P164" i="21"/>
  <c r="P165" i="21"/>
  <c r="P166" i="21"/>
  <c r="P167" i="21"/>
  <c r="P168" i="21"/>
  <c r="P169" i="21"/>
  <c r="P170" i="21"/>
  <c r="P171" i="21"/>
  <c r="P172" i="21"/>
  <c r="P173" i="21"/>
  <c r="P174" i="21"/>
  <c r="P175" i="21"/>
  <c r="P176" i="21"/>
  <c r="P177" i="21"/>
  <c r="P178" i="21"/>
  <c r="P179" i="21"/>
  <c r="P180" i="21"/>
  <c r="P181" i="21"/>
  <c r="P182" i="21"/>
  <c r="P183" i="21"/>
  <c r="P184" i="21"/>
  <c r="P185" i="21"/>
  <c r="P186" i="21"/>
  <c r="P187" i="21"/>
  <c r="P188" i="21"/>
  <c r="P189" i="21"/>
  <c r="P190" i="21"/>
  <c r="P191" i="21"/>
  <c r="P192" i="21"/>
  <c r="P193" i="21"/>
  <c r="P194" i="21"/>
  <c r="P195" i="21"/>
  <c r="P196" i="21"/>
  <c r="P197" i="21"/>
  <c r="P198" i="21"/>
  <c r="P199" i="21"/>
  <c r="P200" i="21"/>
  <c r="P201" i="21"/>
  <c r="P202" i="21"/>
  <c r="P203" i="21"/>
  <c r="P204" i="21"/>
  <c r="P205" i="21"/>
  <c r="P206" i="21"/>
  <c r="P207" i="21"/>
  <c r="P208" i="21"/>
  <c r="P209" i="21"/>
  <c r="P210" i="21"/>
  <c r="P211" i="21"/>
  <c r="P212" i="21"/>
  <c r="P213" i="21"/>
  <c r="P214" i="21"/>
  <c r="P215" i="21"/>
  <c r="P216" i="21"/>
  <c r="P217" i="21"/>
  <c r="P218" i="21"/>
  <c r="P219" i="21"/>
  <c r="P220" i="21"/>
  <c r="P221" i="21"/>
  <c r="P222" i="21"/>
  <c r="P223" i="21"/>
  <c r="P224" i="21"/>
  <c r="P225" i="21"/>
  <c r="P226" i="21"/>
  <c r="P227" i="21"/>
  <c r="P228" i="21"/>
  <c r="P229" i="21"/>
  <c r="P230" i="21"/>
  <c r="P231" i="21"/>
  <c r="P232" i="21"/>
  <c r="P233" i="21"/>
  <c r="P234" i="21"/>
  <c r="P235" i="21"/>
  <c r="P236" i="21"/>
  <c r="P237" i="21"/>
  <c r="P238" i="21"/>
  <c r="P239" i="21"/>
  <c r="P240" i="21"/>
  <c r="P241" i="21"/>
  <c r="P242" i="21"/>
  <c r="P243" i="21"/>
  <c r="P244" i="21"/>
  <c r="P245" i="21"/>
  <c r="P246" i="21"/>
  <c r="P247" i="21"/>
  <c r="P248" i="21"/>
  <c r="P249" i="21"/>
  <c r="P250" i="21"/>
  <c r="P251" i="21"/>
  <c r="P252" i="21"/>
  <c r="P253" i="21"/>
  <c r="P254" i="21"/>
  <c r="P255" i="21"/>
  <c r="P256" i="21"/>
  <c r="P257" i="21"/>
  <c r="P258" i="21"/>
  <c r="P259" i="21"/>
  <c r="P260" i="21"/>
  <c r="P261" i="21"/>
  <c r="P262" i="21"/>
  <c r="P263" i="21"/>
  <c r="P264" i="21"/>
  <c r="P265" i="21"/>
  <c r="P266" i="21"/>
  <c r="P267" i="21"/>
  <c r="P268" i="21"/>
  <c r="P269" i="21"/>
  <c r="P270" i="21"/>
  <c r="P271" i="21"/>
  <c r="P272" i="21"/>
  <c r="P273" i="21"/>
  <c r="P274" i="21"/>
  <c r="P275" i="21"/>
  <c r="P276" i="21"/>
  <c r="P277" i="21"/>
  <c r="P278" i="21"/>
  <c r="P279" i="21"/>
  <c r="P280" i="21"/>
  <c r="P281" i="21"/>
  <c r="P282" i="21"/>
  <c r="P283" i="21"/>
  <c r="P284" i="21"/>
  <c r="P285" i="21"/>
  <c r="P286" i="21"/>
  <c r="P287" i="21"/>
  <c r="P288" i="21"/>
  <c r="P289" i="21"/>
  <c r="P290" i="21"/>
  <c r="P291" i="21"/>
  <c r="P292" i="21"/>
  <c r="P293" i="21"/>
  <c r="P294" i="21"/>
  <c r="P295" i="21"/>
  <c r="P296" i="21"/>
  <c r="P297" i="21"/>
  <c r="P298" i="21"/>
  <c r="P299" i="21"/>
  <c r="P300" i="21"/>
  <c r="P301" i="21"/>
  <c r="P302" i="21"/>
  <c r="P303" i="21"/>
  <c r="P304" i="21"/>
  <c r="P305" i="21"/>
  <c r="P306" i="21"/>
  <c r="P307" i="21"/>
  <c r="P308" i="21"/>
  <c r="P309" i="21"/>
  <c r="P310" i="21"/>
  <c r="P311" i="21"/>
  <c r="P312" i="21"/>
  <c r="P313" i="21"/>
  <c r="P314" i="21"/>
  <c r="P315" i="21"/>
  <c r="P316" i="21"/>
  <c r="P317" i="21"/>
  <c r="P318" i="21"/>
  <c r="P319" i="21"/>
  <c r="P320" i="21"/>
  <c r="P321" i="21"/>
  <c r="P322" i="21"/>
  <c r="P323" i="21"/>
  <c r="P324" i="21"/>
  <c r="P325" i="21"/>
  <c r="P326" i="21"/>
  <c r="P327" i="21"/>
  <c r="P328" i="21"/>
  <c r="P329" i="21"/>
  <c r="P330" i="21"/>
  <c r="P331" i="21"/>
  <c r="P332" i="21"/>
  <c r="P333" i="21"/>
  <c r="P334" i="21"/>
  <c r="P335" i="21"/>
  <c r="P336" i="21"/>
  <c r="P337" i="21"/>
  <c r="P338" i="21"/>
  <c r="P339" i="21"/>
  <c r="P340" i="21"/>
  <c r="P341" i="21"/>
  <c r="P342" i="21"/>
  <c r="P343" i="21"/>
  <c r="P344" i="21"/>
  <c r="P345" i="21"/>
  <c r="P346" i="21"/>
  <c r="P347" i="21"/>
  <c r="P348" i="21"/>
  <c r="P349" i="21"/>
  <c r="P350" i="21"/>
  <c r="P351" i="21"/>
  <c r="P352" i="21"/>
  <c r="P353" i="21"/>
  <c r="P354" i="21"/>
  <c r="P355" i="21"/>
  <c r="P356" i="21"/>
  <c r="P357" i="21"/>
  <c r="P358" i="21"/>
  <c r="P359" i="21"/>
  <c r="P360" i="21"/>
  <c r="P361" i="21"/>
  <c r="P362" i="21"/>
  <c r="P363" i="21"/>
  <c r="P364" i="21"/>
  <c r="P365" i="21"/>
  <c r="P366" i="21"/>
  <c r="P367" i="21"/>
  <c r="P368" i="21"/>
  <c r="P369" i="21"/>
  <c r="P370" i="21"/>
  <c r="P371" i="21"/>
  <c r="P372" i="21"/>
  <c r="P373" i="21"/>
  <c r="P374" i="21"/>
  <c r="P375" i="21"/>
  <c r="P376" i="21"/>
  <c r="P377" i="21"/>
  <c r="P378" i="21"/>
  <c r="P379" i="21"/>
  <c r="P380" i="21"/>
  <c r="P381" i="21"/>
  <c r="P382" i="21"/>
  <c r="P383" i="21"/>
  <c r="P384" i="21"/>
  <c r="P385" i="21"/>
  <c r="P386" i="21"/>
  <c r="P387" i="21"/>
  <c r="P388" i="21"/>
  <c r="P389" i="21"/>
  <c r="P390" i="21"/>
  <c r="P391" i="21"/>
  <c r="P392" i="21"/>
  <c r="P393" i="21"/>
  <c r="P394" i="21"/>
  <c r="P395" i="21"/>
  <c r="P396" i="21"/>
  <c r="P397" i="21"/>
  <c r="P398" i="21"/>
  <c r="P399" i="21"/>
  <c r="P400" i="21"/>
  <c r="P401" i="21"/>
  <c r="P402" i="21"/>
  <c r="P403" i="21"/>
  <c r="P404" i="21"/>
  <c r="P405" i="21"/>
  <c r="P406" i="21"/>
  <c r="P407" i="21"/>
  <c r="P408" i="21"/>
  <c r="P409" i="21"/>
  <c r="P410" i="21"/>
  <c r="P411" i="21"/>
  <c r="P412" i="21"/>
  <c r="P413" i="21"/>
  <c r="P414" i="21"/>
  <c r="P415" i="21"/>
  <c r="P416" i="21"/>
  <c r="P417" i="21"/>
  <c r="P418" i="21"/>
  <c r="P419" i="21"/>
  <c r="P420" i="21"/>
  <c r="P421" i="21"/>
  <c r="P422" i="21"/>
  <c r="P423" i="21"/>
  <c r="P424" i="21"/>
  <c r="P425" i="21"/>
  <c r="P426" i="21"/>
  <c r="P427" i="21"/>
  <c r="P428" i="21"/>
  <c r="P429" i="21"/>
  <c r="P430" i="21"/>
  <c r="P431" i="21"/>
  <c r="P432" i="21"/>
  <c r="P433" i="21"/>
  <c r="P434" i="21"/>
  <c r="P435" i="21"/>
  <c r="P436" i="21"/>
  <c r="P437" i="21"/>
  <c r="P438" i="21"/>
  <c r="P439" i="21"/>
  <c r="P440" i="21"/>
  <c r="P441" i="21"/>
  <c r="P442" i="21"/>
  <c r="P443" i="21"/>
  <c r="P444" i="21"/>
  <c r="P445" i="21"/>
  <c r="P446" i="21"/>
  <c r="P447" i="21"/>
  <c r="P448" i="21"/>
  <c r="P449" i="21"/>
  <c r="P450" i="21"/>
  <c r="P451" i="21"/>
  <c r="P452" i="21"/>
  <c r="P453" i="21"/>
  <c r="P454" i="21"/>
  <c r="P455" i="21"/>
  <c r="P456" i="21"/>
  <c r="P457" i="21"/>
  <c r="P458" i="21"/>
  <c r="P459" i="21"/>
  <c r="P460" i="21"/>
  <c r="P461" i="21"/>
  <c r="P462" i="21"/>
  <c r="P463" i="21"/>
  <c r="P464" i="21"/>
  <c r="P465" i="21"/>
  <c r="P466" i="21"/>
  <c r="P467" i="21"/>
  <c r="P468" i="21"/>
  <c r="P469" i="21"/>
  <c r="P470" i="21"/>
  <c r="P471" i="21"/>
  <c r="P472" i="21"/>
  <c r="P473" i="21"/>
  <c r="P474" i="21"/>
  <c r="P475" i="21"/>
  <c r="P476" i="21"/>
  <c r="P477" i="21"/>
  <c r="P478" i="21"/>
  <c r="P479" i="21"/>
  <c r="P480" i="21"/>
  <c r="P481" i="21"/>
  <c r="P482" i="21"/>
  <c r="P483" i="21"/>
  <c r="P484" i="21"/>
  <c r="P485" i="21"/>
  <c r="P486" i="21"/>
  <c r="P487" i="21"/>
  <c r="P488" i="21"/>
  <c r="P489" i="21"/>
  <c r="P490" i="21"/>
  <c r="P491" i="21"/>
  <c r="P492" i="21"/>
  <c r="P493" i="21"/>
  <c r="P494" i="21"/>
  <c r="P495" i="21"/>
  <c r="P496" i="21"/>
  <c r="P497" i="21"/>
  <c r="P498" i="21"/>
  <c r="P499" i="21"/>
  <c r="P500" i="21"/>
  <c r="P501" i="21"/>
  <c r="P502" i="21"/>
  <c r="P503" i="21"/>
  <c r="P504" i="21"/>
  <c r="P505" i="21"/>
  <c r="P506" i="21"/>
  <c r="P507" i="21"/>
  <c r="P508" i="21"/>
  <c r="P509" i="21"/>
  <c r="P510" i="21"/>
  <c r="P511" i="21"/>
  <c r="P512" i="21"/>
  <c r="P513" i="21"/>
  <c r="P514" i="21"/>
  <c r="P515" i="21"/>
  <c r="P516" i="21"/>
  <c r="P517" i="21"/>
  <c r="P518" i="21"/>
  <c r="P519" i="21"/>
  <c r="P520" i="21"/>
  <c r="P521" i="21"/>
  <c r="P522" i="21"/>
  <c r="P523" i="21"/>
  <c r="P524" i="21"/>
  <c r="P525" i="21"/>
  <c r="P526" i="21"/>
  <c r="P527" i="21"/>
  <c r="P528" i="21"/>
  <c r="P529" i="21"/>
  <c r="P530" i="21"/>
  <c r="P531" i="21"/>
  <c r="P532" i="21"/>
  <c r="P533" i="21"/>
  <c r="P534" i="21"/>
  <c r="P535" i="21"/>
  <c r="P536" i="21"/>
  <c r="P537" i="21"/>
  <c r="P538" i="21"/>
  <c r="P539" i="21"/>
  <c r="P540" i="21"/>
  <c r="P541" i="21"/>
  <c r="P542" i="21"/>
  <c r="P543" i="21"/>
  <c r="P544" i="21"/>
  <c r="P545" i="21"/>
  <c r="P546" i="21"/>
  <c r="P547" i="21"/>
  <c r="P548" i="21"/>
  <c r="P549" i="21"/>
  <c r="P550" i="21"/>
  <c r="P551" i="21"/>
  <c r="P552" i="21"/>
  <c r="P553" i="21"/>
  <c r="P554" i="21"/>
  <c r="P555" i="21"/>
  <c r="P556" i="21"/>
  <c r="P557" i="21"/>
  <c r="P558" i="21"/>
  <c r="P559" i="21"/>
  <c r="P560" i="21"/>
  <c r="P561" i="21"/>
  <c r="P562" i="21"/>
  <c r="P563" i="21"/>
  <c r="P564" i="21"/>
  <c r="P565" i="21"/>
  <c r="P566" i="21"/>
  <c r="P567" i="21"/>
  <c r="P568" i="21"/>
  <c r="P569" i="21"/>
  <c r="P570" i="21"/>
  <c r="P571" i="21"/>
  <c r="P572" i="21"/>
  <c r="P573" i="21"/>
  <c r="P574" i="21"/>
  <c r="P575" i="21"/>
  <c r="P576" i="21"/>
  <c r="P577" i="21"/>
  <c r="P578" i="21"/>
  <c r="P579" i="21"/>
  <c r="P580" i="21"/>
  <c r="P581" i="21"/>
  <c r="P582" i="21"/>
  <c r="P583" i="21"/>
  <c r="P584" i="21"/>
  <c r="P585" i="21"/>
  <c r="P586" i="21"/>
  <c r="P587" i="21"/>
  <c r="P588" i="21"/>
  <c r="P589" i="21"/>
  <c r="P590" i="21"/>
  <c r="P591" i="21"/>
  <c r="P592" i="21"/>
  <c r="P593" i="21"/>
  <c r="P594" i="21"/>
  <c r="P595" i="21"/>
  <c r="P596" i="21"/>
  <c r="P597" i="21"/>
  <c r="P598" i="21"/>
  <c r="P599" i="21"/>
  <c r="P600" i="21"/>
  <c r="P601" i="21"/>
  <c r="P602" i="21"/>
  <c r="P603" i="21"/>
  <c r="P604" i="21"/>
  <c r="P605" i="21"/>
  <c r="P606" i="21"/>
  <c r="P607" i="21"/>
  <c r="P608" i="21"/>
  <c r="P609" i="21"/>
  <c r="P610" i="21"/>
  <c r="P611" i="21"/>
  <c r="P612" i="21"/>
  <c r="P613" i="21"/>
  <c r="P614" i="21"/>
  <c r="P615" i="21"/>
  <c r="P616" i="21"/>
  <c r="P617" i="21"/>
  <c r="P618" i="21"/>
  <c r="P619" i="21"/>
  <c r="P620" i="21"/>
  <c r="P621" i="21"/>
  <c r="P622" i="21"/>
  <c r="P623" i="21"/>
  <c r="P624" i="21"/>
  <c r="P625" i="21"/>
  <c r="P626" i="21"/>
  <c r="P627" i="21"/>
  <c r="P628" i="21"/>
  <c r="P629" i="21"/>
  <c r="P630" i="21"/>
  <c r="P631" i="21"/>
  <c r="P632" i="21"/>
  <c r="P633" i="21"/>
  <c r="P634" i="21"/>
  <c r="P635" i="21"/>
  <c r="P636" i="21"/>
  <c r="P637" i="21"/>
  <c r="P638" i="21"/>
  <c r="P639" i="21"/>
  <c r="P640" i="21"/>
  <c r="P641" i="21"/>
  <c r="P642" i="21"/>
  <c r="P643" i="21"/>
  <c r="P644" i="21"/>
  <c r="P645" i="21"/>
  <c r="P646" i="21"/>
  <c r="P647" i="21"/>
  <c r="P648" i="21"/>
  <c r="P649" i="21"/>
  <c r="P650" i="21"/>
  <c r="P651" i="21"/>
  <c r="P652" i="21"/>
  <c r="P653" i="21"/>
  <c r="P654" i="21"/>
  <c r="P655" i="21"/>
  <c r="P656" i="21"/>
  <c r="P657" i="21"/>
  <c r="P658" i="21"/>
  <c r="P659" i="21"/>
  <c r="P660" i="21"/>
  <c r="P661" i="21"/>
  <c r="P662" i="21"/>
  <c r="P663" i="21"/>
  <c r="P664" i="21"/>
  <c r="P665" i="21"/>
  <c r="P666" i="21"/>
  <c r="P667" i="21"/>
  <c r="P668" i="21"/>
  <c r="P669" i="21"/>
  <c r="P670" i="21"/>
  <c r="P671" i="21"/>
  <c r="P672" i="21"/>
  <c r="P673" i="21"/>
  <c r="P674" i="21"/>
  <c r="P675" i="21"/>
  <c r="P676" i="21"/>
  <c r="P677" i="21"/>
  <c r="P678" i="21"/>
  <c r="P679" i="21"/>
  <c r="P680" i="21"/>
  <c r="P681" i="21"/>
  <c r="P682" i="21"/>
  <c r="P683" i="21"/>
  <c r="P684" i="21"/>
  <c r="P685" i="21"/>
  <c r="P686" i="21"/>
  <c r="P687" i="21"/>
  <c r="P688" i="21"/>
  <c r="P689" i="21"/>
  <c r="P690" i="21"/>
  <c r="P691" i="21"/>
  <c r="P692" i="21"/>
  <c r="P693" i="21"/>
  <c r="P694" i="21"/>
  <c r="P695" i="21"/>
  <c r="P696" i="21"/>
  <c r="P697" i="21"/>
  <c r="P698" i="21"/>
  <c r="P699" i="21"/>
  <c r="P700" i="21"/>
  <c r="P701" i="21"/>
  <c r="P702" i="21"/>
  <c r="P703" i="21"/>
  <c r="P704" i="21"/>
  <c r="P705" i="21"/>
  <c r="P706" i="21"/>
  <c r="P707" i="21"/>
  <c r="P708" i="21"/>
  <c r="P709" i="21"/>
  <c r="P710" i="21"/>
  <c r="P711" i="21"/>
  <c r="P712" i="21"/>
  <c r="P713" i="21"/>
  <c r="P714" i="21"/>
  <c r="P715" i="21"/>
  <c r="P716" i="21"/>
  <c r="P717" i="21"/>
  <c r="P718" i="21"/>
  <c r="P719" i="21"/>
  <c r="P720" i="21"/>
  <c r="P721" i="21"/>
  <c r="P722" i="21"/>
  <c r="P723" i="21"/>
  <c r="P724" i="21"/>
  <c r="P725" i="21"/>
  <c r="P726" i="21"/>
  <c r="P727" i="21"/>
  <c r="P728" i="21"/>
  <c r="P729" i="21"/>
  <c r="P730" i="21"/>
  <c r="P731" i="21"/>
  <c r="P732" i="21"/>
  <c r="P733" i="21"/>
  <c r="P734" i="21"/>
  <c r="P735" i="21"/>
  <c r="P736" i="21"/>
  <c r="P737" i="21"/>
  <c r="P738" i="21"/>
  <c r="P739" i="21"/>
  <c r="P740" i="21"/>
  <c r="P741" i="21"/>
  <c r="P742" i="21"/>
  <c r="P743" i="21"/>
  <c r="P744" i="21"/>
  <c r="P745" i="21"/>
  <c r="P746" i="21"/>
  <c r="P747" i="21"/>
  <c r="P748" i="21"/>
  <c r="P749" i="21"/>
  <c r="P750" i="21"/>
  <c r="P751" i="21"/>
  <c r="P752" i="21"/>
  <c r="P753" i="21"/>
  <c r="P754" i="21"/>
  <c r="P755" i="21"/>
  <c r="P756" i="21"/>
  <c r="P757" i="21"/>
  <c r="P758" i="21"/>
  <c r="P759" i="21"/>
  <c r="P760" i="21"/>
  <c r="P761" i="21"/>
  <c r="P762" i="21"/>
  <c r="P763" i="21"/>
  <c r="P764" i="21"/>
  <c r="P765" i="21"/>
  <c r="P766" i="21"/>
  <c r="P767" i="21"/>
  <c r="P768" i="21"/>
  <c r="P769" i="21"/>
  <c r="P770" i="21"/>
  <c r="P771" i="21"/>
  <c r="P772" i="21"/>
  <c r="P773" i="21"/>
  <c r="P774" i="21"/>
  <c r="P775" i="21"/>
  <c r="P776" i="21"/>
  <c r="P777" i="21"/>
  <c r="P778" i="21"/>
  <c r="P779" i="21"/>
  <c r="P780" i="21"/>
  <c r="P781" i="21"/>
  <c r="P782" i="21"/>
  <c r="P783" i="21"/>
  <c r="P784" i="21"/>
  <c r="P785" i="21"/>
  <c r="P786" i="21"/>
  <c r="P787" i="21"/>
  <c r="P788" i="21"/>
  <c r="P789" i="21"/>
  <c r="P790" i="21"/>
  <c r="P791" i="21"/>
  <c r="P792" i="21"/>
  <c r="P793" i="21"/>
  <c r="P794" i="21"/>
  <c r="P795" i="21"/>
  <c r="P796" i="21"/>
  <c r="P797" i="21"/>
  <c r="P798" i="21"/>
  <c r="P799" i="21"/>
  <c r="P800" i="21"/>
  <c r="P801" i="21"/>
  <c r="P802" i="21"/>
  <c r="P803" i="21"/>
  <c r="P804" i="21"/>
  <c r="P805" i="21"/>
  <c r="P806" i="21"/>
  <c r="P807" i="21"/>
  <c r="P808" i="21"/>
  <c r="P809" i="21"/>
  <c r="P810" i="21"/>
  <c r="P811" i="21"/>
  <c r="P812" i="21"/>
  <c r="P813" i="21"/>
  <c r="P814" i="21"/>
  <c r="P815" i="21"/>
  <c r="P816" i="21"/>
  <c r="P817" i="21"/>
  <c r="P818" i="21"/>
  <c r="P819" i="21"/>
  <c r="P820" i="21"/>
  <c r="P821" i="21"/>
  <c r="P822" i="21"/>
  <c r="P823" i="21"/>
  <c r="P824" i="21"/>
  <c r="P825" i="21"/>
  <c r="P826" i="21"/>
  <c r="P827" i="21"/>
  <c r="P828" i="21"/>
  <c r="P829" i="21"/>
  <c r="P830" i="21"/>
  <c r="P831" i="21"/>
  <c r="P832" i="21"/>
  <c r="P833" i="21"/>
  <c r="P834" i="21"/>
  <c r="P835" i="21"/>
  <c r="P836" i="21"/>
  <c r="P837" i="21"/>
  <c r="P838" i="21"/>
  <c r="P839" i="21"/>
  <c r="P840" i="21"/>
  <c r="P841" i="21"/>
  <c r="P842" i="21"/>
  <c r="P843" i="21"/>
  <c r="P844" i="21"/>
  <c r="P845" i="21"/>
  <c r="P846" i="21"/>
  <c r="P847" i="21"/>
  <c r="P848" i="21"/>
  <c r="P849" i="21"/>
  <c r="P850" i="21"/>
  <c r="P851" i="21"/>
  <c r="P852" i="21"/>
  <c r="P853" i="21"/>
  <c r="P854" i="21"/>
  <c r="P855" i="21"/>
  <c r="P856" i="21"/>
  <c r="P857" i="21"/>
  <c r="P858" i="21"/>
  <c r="P859" i="21"/>
  <c r="P860" i="21"/>
  <c r="P861" i="21"/>
  <c r="P862" i="21"/>
  <c r="P863" i="21"/>
  <c r="P864" i="21"/>
  <c r="P865" i="21"/>
  <c r="P866" i="21"/>
  <c r="P867" i="21"/>
  <c r="P868" i="21"/>
  <c r="P869" i="21"/>
  <c r="P870" i="21"/>
  <c r="P871" i="21"/>
  <c r="P872" i="21"/>
  <c r="P873" i="21"/>
  <c r="P874" i="21"/>
  <c r="P875" i="21"/>
  <c r="P876" i="21"/>
  <c r="P877" i="21"/>
  <c r="P878" i="21"/>
  <c r="P879" i="21"/>
  <c r="P880" i="21"/>
  <c r="P881" i="21"/>
  <c r="P882" i="21"/>
  <c r="P883" i="21"/>
  <c r="P884" i="21"/>
  <c r="P885" i="21"/>
  <c r="P886" i="21"/>
  <c r="P887" i="21"/>
  <c r="P888" i="21"/>
  <c r="P889" i="21"/>
  <c r="P890" i="21"/>
  <c r="P891" i="21"/>
  <c r="P892" i="21"/>
  <c r="P893" i="21"/>
  <c r="P894" i="21"/>
  <c r="P895" i="21"/>
  <c r="P896" i="21"/>
  <c r="P897" i="21"/>
  <c r="P898" i="21"/>
  <c r="P899" i="21"/>
  <c r="P900" i="21"/>
  <c r="P901" i="21"/>
  <c r="P902" i="21"/>
  <c r="P903" i="21"/>
  <c r="P904" i="21"/>
  <c r="P905" i="21"/>
  <c r="P906" i="21"/>
  <c r="P907" i="21"/>
  <c r="P908" i="21"/>
  <c r="P909" i="21"/>
  <c r="P910" i="21"/>
  <c r="P911" i="21"/>
  <c r="P912" i="21"/>
  <c r="P913" i="21"/>
  <c r="P914" i="21"/>
  <c r="P915" i="21"/>
  <c r="P916" i="21"/>
  <c r="P917" i="21"/>
  <c r="P918" i="21"/>
  <c r="P919" i="21"/>
  <c r="P920" i="21"/>
  <c r="P921" i="21"/>
  <c r="P922" i="21"/>
  <c r="P923" i="21"/>
  <c r="P924" i="21"/>
  <c r="P925" i="21"/>
  <c r="P926" i="21"/>
  <c r="P927" i="21"/>
  <c r="P928" i="21"/>
  <c r="P929" i="21"/>
  <c r="P930" i="21"/>
  <c r="P931" i="21"/>
  <c r="P932" i="21"/>
  <c r="P933" i="21"/>
  <c r="P934" i="21"/>
  <c r="P935" i="21"/>
  <c r="P936" i="21"/>
  <c r="P937" i="21"/>
  <c r="P938" i="21"/>
  <c r="P939" i="21"/>
  <c r="P940" i="21"/>
  <c r="P941" i="21"/>
  <c r="P942" i="21"/>
  <c r="P943" i="21"/>
  <c r="P944" i="21"/>
  <c r="P945" i="21"/>
  <c r="P946" i="21"/>
  <c r="P947" i="21"/>
  <c r="P948" i="21"/>
  <c r="P949" i="21"/>
  <c r="P950" i="21"/>
  <c r="P951" i="21"/>
  <c r="P952" i="21"/>
  <c r="P953" i="21"/>
  <c r="P954" i="21"/>
  <c r="P955" i="21"/>
  <c r="P956" i="21"/>
  <c r="P957" i="21"/>
  <c r="P958" i="21"/>
  <c r="P959" i="21"/>
  <c r="P960" i="21"/>
  <c r="P961" i="21"/>
  <c r="P962" i="21"/>
  <c r="P963" i="21"/>
  <c r="P964" i="21"/>
  <c r="P965" i="21"/>
  <c r="P966" i="21"/>
  <c r="P967" i="21"/>
  <c r="P968" i="21"/>
  <c r="P969" i="21"/>
  <c r="P970" i="21"/>
  <c r="P971" i="21"/>
  <c r="P972" i="21"/>
  <c r="P973" i="21"/>
  <c r="P974" i="21"/>
  <c r="P975" i="21"/>
  <c r="P976" i="21"/>
  <c r="P977" i="21"/>
  <c r="P978" i="21"/>
  <c r="P979" i="21"/>
  <c r="P980" i="21"/>
  <c r="P981" i="21"/>
  <c r="P982" i="21"/>
  <c r="P983" i="21"/>
  <c r="P984" i="21"/>
  <c r="P985" i="21"/>
  <c r="P986" i="21"/>
  <c r="P987" i="21"/>
  <c r="P988" i="21"/>
  <c r="P989" i="21"/>
  <c r="P990" i="21"/>
  <c r="P991" i="21"/>
  <c r="P992" i="21"/>
  <c r="P993" i="21"/>
  <c r="P994" i="21"/>
  <c r="P995" i="21"/>
  <c r="P996" i="21"/>
  <c r="P997" i="21"/>
  <c r="P998" i="21"/>
  <c r="P999" i="21"/>
  <c r="P1000" i="21"/>
  <c r="P1001" i="21"/>
  <c r="P1002" i="21"/>
  <c r="P1003" i="21"/>
  <c r="P1004" i="21"/>
  <c r="P1005" i="21"/>
  <c r="P1006" i="21"/>
  <c r="P1007" i="21"/>
  <c r="P1008" i="21"/>
  <c r="P1009" i="21"/>
  <c r="P1010" i="21"/>
  <c r="P1011" i="21"/>
  <c r="P1012" i="21"/>
  <c r="P1013" i="21"/>
  <c r="P1014" i="21"/>
  <c r="P1015" i="21"/>
  <c r="P1016" i="21"/>
  <c r="P1017" i="21"/>
  <c r="P1018" i="21"/>
  <c r="P1019" i="21"/>
  <c r="P1020" i="21"/>
  <c r="P1021" i="21"/>
  <c r="P1022" i="21"/>
  <c r="P1023" i="21"/>
  <c r="P1024" i="21"/>
  <c r="P1025" i="21"/>
  <c r="P1026" i="21"/>
  <c r="P1027" i="21"/>
  <c r="P1028" i="21"/>
  <c r="P1029" i="21"/>
  <c r="P1030" i="21"/>
  <c r="P1031" i="21"/>
  <c r="P1032" i="21"/>
  <c r="P1033" i="21"/>
  <c r="P1034" i="21"/>
  <c r="P1035" i="21"/>
  <c r="P1036" i="21"/>
  <c r="P1037" i="21"/>
  <c r="P1038" i="21"/>
  <c r="P1039" i="21"/>
  <c r="P1040" i="21"/>
  <c r="P1041" i="21"/>
  <c r="P1042" i="21"/>
  <c r="P1043" i="21"/>
  <c r="P1044" i="21"/>
  <c r="P1045" i="21"/>
  <c r="P1046" i="21"/>
  <c r="P1047" i="21"/>
  <c r="P1048" i="21"/>
  <c r="P1049" i="21"/>
  <c r="P1050" i="21"/>
  <c r="P1051" i="21"/>
  <c r="P1052" i="21"/>
  <c r="P1053" i="21"/>
  <c r="P1054" i="21"/>
  <c r="P1055" i="21"/>
  <c r="P1056" i="21"/>
  <c r="P1057" i="21"/>
  <c r="P1058" i="21"/>
  <c r="P1059" i="21"/>
  <c r="P1060" i="21"/>
  <c r="P1061" i="21"/>
  <c r="P1062" i="21"/>
  <c r="P1063" i="21"/>
  <c r="P1064" i="21"/>
  <c r="P1065" i="21"/>
  <c r="P1066" i="21"/>
  <c r="P1067" i="21"/>
  <c r="P1068" i="21"/>
  <c r="P1069" i="21"/>
  <c r="P1070" i="21"/>
  <c r="P1071" i="21"/>
  <c r="P1072" i="21"/>
  <c r="P1073" i="21"/>
  <c r="P1074" i="21"/>
  <c r="P1075" i="21"/>
  <c r="P1076" i="21"/>
  <c r="P1077" i="21"/>
  <c r="P1078" i="21"/>
  <c r="P1079" i="21"/>
  <c r="P1080" i="21"/>
  <c r="P1081" i="21"/>
  <c r="P1082" i="21"/>
  <c r="P1083" i="21"/>
  <c r="P1084" i="21"/>
  <c r="P1085" i="21"/>
  <c r="P1086" i="21"/>
  <c r="P1087" i="21"/>
  <c r="P1088" i="21"/>
  <c r="P1089" i="21"/>
  <c r="P1090" i="21"/>
  <c r="P1091" i="21"/>
  <c r="P1092" i="21"/>
  <c r="P1093" i="21"/>
  <c r="P1094" i="21"/>
  <c r="P1095" i="21"/>
  <c r="P1096" i="21"/>
  <c r="P1097" i="21"/>
  <c r="P1098" i="21"/>
  <c r="P1099" i="21"/>
  <c r="P1100" i="21"/>
  <c r="P1101" i="21"/>
  <c r="P1102" i="21"/>
  <c r="P1103" i="21"/>
  <c r="P1104" i="21"/>
  <c r="P1105" i="21"/>
  <c r="P1106" i="21"/>
  <c r="P1107" i="21"/>
  <c r="P1108" i="21"/>
  <c r="P1109" i="21"/>
  <c r="P1110" i="21"/>
  <c r="P1111" i="21"/>
  <c r="P1112" i="21"/>
  <c r="P1113" i="21"/>
  <c r="P1114" i="21"/>
  <c r="P1115" i="21"/>
  <c r="P1116" i="21"/>
  <c r="P1117" i="21"/>
  <c r="P1118" i="21"/>
  <c r="P1119" i="21"/>
  <c r="P1120" i="21"/>
  <c r="P1121" i="21"/>
  <c r="P1122" i="21"/>
  <c r="P1123" i="21"/>
  <c r="P1124" i="21"/>
  <c r="P1125" i="21"/>
  <c r="P1126" i="21"/>
  <c r="P1127" i="21"/>
  <c r="P1128" i="21"/>
  <c r="P1129" i="21"/>
  <c r="P1130" i="21"/>
  <c r="P1131" i="21"/>
  <c r="P1132" i="21"/>
  <c r="P1133" i="21"/>
  <c r="P1134" i="21"/>
  <c r="P1135" i="21"/>
  <c r="P1136" i="21"/>
  <c r="P1137" i="21"/>
  <c r="P1138" i="21"/>
  <c r="P1139" i="21"/>
  <c r="P1140" i="21"/>
  <c r="P1141" i="21"/>
  <c r="P1142" i="21"/>
  <c r="P1143" i="21"/>
  <c r="P1144" i="21"/>
  <c r="P1145" i="21"/>
  <c r="P1146" i="21"/>
  <c r="P1147" i="21"/>
  <c r="P1148" i="21"/>
  <c r="P1149" i="21"/>
  <c r="P1150" i="21"/>
  <c r="P1151" i="21"/>
  <c r="P1152" i="21"/>
  <c r="P1153" i="21"/>
  <c r="P1154" i="21"/>
  <c r="P1155" i="21"/>
  <c r="P1156" i="21"/>
  <c r="P1157" i="21"/>
  <c r="P1158" i="21"/>
  <c r="P1159" i="21"/>
  <c r="P1160" i="21"/>
  <c r="P1161" i="21"/>
  <c r="P1162" i="21"/>
  <c r="P1163" i="21"/>
  <c r="P1164" i="21"/>
  <c r="P1165" i="21"/>
  <c r="P1166" i="21"/>
  <c r="P1167" i="21"/>
  <c r="P1168" i="21"/>
  <c r="P1169" i="21"/>
  <c r="P1170" i="21"/>
  <c r="P1171" i="21"/>
  <c r="P1172" i="21"/>
  <c r="P1173" i="21"/>
  <c r="P1174" i="21"/>
  <c r="P1175" i="21"/>
  <c r="P1176" i="21"/>
  <c r="P1177" i="21"/>
  <c r="P1178" i="21"/>
  <c r="P1179" i="21"/>
  <c r="P1180" i="21"/>
  <c r="P1181" i="21"/>
  <c r="P1182" i="21"/>
  <c r="P1183" i="21"/>
  <c r="P1184" i="21"/>
  <c r="P1185" i="21"/>
  <c r="P1186" i="21"/>
  <c r="P1187" i="21"/>
  <c r="P1188" i="21"/>
  <c r="P1189" i="21"/>
  <c r="P1190" i="21"/>
  <c r="P1191" i="21"/>
  <c r="P1192" i="21"/>
  <c r="P1193" i="21"/>
  <c r="P1194" i="21"/>
  <c r="P1195" i="21"/>
  <c r="P1196" i="21"/>
  <c r="P1197" i="21"/>
  <c r="P1198" i="21"/>
  <c r="P1199" i="21"/>
  <c r="P1200" i="21"/>
  <c r="P1201" i="21"/>
  <c r="P1202" i="21"/>
  <c r="P1203" i="21"/>
  <c r="P1204" i="21"/>
  <c r="P1205" i="21"/>
  <c r="P1206" i="21"/>
  <c r="P1207" i="21"/>
  <c r="P1208" i="21"/>
  <c r="P1209" i="21"/>
  <c r="P1210" i="21"/>
  <c r="P1211" i="21"/>
  <c r="P1212" i="21"/>
  <c r="P1213" i="21"/>
  <c r="P1214" i="21"/>
  <c r="P1215" i="21"/>
  <c r="P1216" i="21"/>
  <c r="P1217" i="21"/>
  <c r="P1218" i="21"/>
  <c r="P1219" i="21"/>
  <c r="P1220" i="21"/>
  <c r="P1221" i="21"/>
  <c r="P1222" i="21"/>
  <c r="P1223" i="21"/>
  <c r="P1224" i="21"/>
  <c r="P1225" i="21"/>
  <c r="P1226" i="21"/>
  <c r="P1227" i="21"/>
  <c r="P1228" i="21"/>
  <c r="P1229" i="21"/>
  <c r="P1230" i="21"/>
  <c r="P1231" i="21"/>
  <c r="P1232" i="21"/>
  <c r="P1233" i="21"/>
  <c r="P1234" i="21"/>
  <c r="P1235" i="21"/>
  <c r="P1236" i="21"/>
  <c r="P1237" i="21"/>
  <c r="P1238" i="21"/>
  <c r="P1239" i="21"/>
  <c r="P1240" i="21"/>
  <c r="P1241" i="21"/>
  <c r="P1242" i="21"/>
  <c r="P1243" i="21"/>
  <c r="P1244" i="21"/>
  <c r="P1245" i="21"/>
  <c r="P1246" i="21"/>
  <c r="P1247" i="21"/>
  <c r="P1248" i="21"/>
  <c r="P1249" i="21"/>
  <c r="P1250" i="21"/>
  <c r="P1251" i="21"/>
  <c r="P1252" i="21"/>
  <c r="P1253" i="21"/>
  <c r="P1254" i="21"/>
  <c r="P1255" i="21"/>
  <c r="P1256" i="21"/>
  <c r="P1257" i="21"/>
  <c r="P1258" i="21"/>
  <c r="P1259" i="21"/>
  <c r="P1260" i="21"/>
  <c r="P1261" i="21"/>
  <c r="P1262" i="21"/>
  <c r="P1263" i="21"/>
  <c r="P1264" i="21"/>
  <c r="P1265" i="21"/>
  <c r="P1266" i="21"/>
  <c r="P1267" i="21"/>
  <c r="P1268" i="21"/>
  <c r="P1269" i="21"/>
  <c r="P1270" i="21"/>
  <c r="P1271" i="21"/>
  <c r="P1272" i="21"/>
  <c r="P1273" i="21"/>
  <c r="P1274" i="21"/>
  <c r="P1275" i="21"/>
  <c r="P1276" i="21"/>
  <c r="P1277" i="21"/>
  <c r="P1278" i="21"/>
  <c r="P1279" i="21"/>
  <c r="P1280" i="21"/>
  <c r="P1281" i="21"/>
  <c r="P1282" i="21"/>
  <c r="P1283" i="21"/>
  <c r="P1284" i="21"/>
  <c r="P1285" i="21"/>
  <c r="P1286" i="21"/>
  <c r="P1287" i="21"/>
  <c r="P1288" i="21"/>
  <c r="P1289" i="21"/>
  <c r="P1290" i="21"/>
  <c r="P1291" i="21"/>
  <c r="P1292" i="21"/>
  <c r="P1293" i="21"/>
  <c r="P1294" i="21"/>
  <c r="P1295" i="21"/>
  <c r="P1296" i="21"/>
  <c r="P1297" i="21"/>
  <c r="P1298" i="21"/>
  <c r="P1299" i="21"/>
  <c r="P1300" i="21"/>
  <c r="P1301" i="21"/>
  <c r="P1302" i="21"/>
  <c r="P1303" i="21"/>
  <c r="P1304" i="21"/>
  <c r="P1305" i="21"/>
  <c r="P1306" i="21"/>
  <c r="P1307" i="21"/>
  <c r="P1308" i="21"/>
  <c r="P1309" i="21"/>
  <c r="P1310" i="21"/>
  <c r="P1311" i="21"/>
  <c r="P1312" i="21"/>
  <c r="P1313" i="21"/>
  <c r="P1314" i="21"/>
  <c r="P1315" i="21"/>
  <c r="P1316" i="21"/>
  <c r="P1317" i="21"/>
  <c r="P1318" i="21"/>
  <c r="P1319" i="21"/>
  <c r="P1320" i="21"/>
  <c r="P1321" i="21"/>
  <c r="P1322" i="21"/>
  <c r="P1323" i="21"/>
  <c r="P1324" i="21"/>
  <c r="P1325" i="21"/>
  <c r="P1326" i="21"/>
  <c r="P1327" i="21"/>
  <c r="P1328" i="21"/>
  <c r="P1329" i="21"/>
  <c r="P1330" i="21"/>
  <c r="P1331" i="21"/>
  <c r="P1332" i="21"/>
  <c r="P1333" i="21"/>
  <c r="P1334" i="21"/>
  <c r="P1335" i="21"/>
  <c r="P1336" i="21"/>
  <c r="P1337" i="21"/>
  <c r="P1338" i="21"/>
  <c r="P1339" i="21"/>
  <c r="P1340" i="21"/>
  <c r="P1341" i="21"/>
  <c r="P1342" i="21"/>
  <c r="P1343" i="21"/>
  <c r="P1344" i="21"/>
  <c r="P1345" i="21"/>
  <c r="P1346" i="21"/>
  <c r="P1347" i="21"/>
  <c r="P1348" i="21"/>
  <c r="P1349" i="21"/>
  <c r="P1350" i="21"/>
  <c r="P1351" i="21"/>
  <c r="P1352" i="21"/>
  <c r="P1353" i="21"/>
  <c r="P1354" i="21"/>
  <c r="P1355" i="21"/>
  <c r="P1356" i="21"/>
  <c r="P1357" i="21"/>
  <c r="P1358" i="21"/>
  <c r="P1359" i="21"/>
  <c r="P1360" i="21"/>
  <c r="P1361" i="21"/>
  <c r="P1362" i="21"/>
  <c r="P1363" i="21"/>
  <c r="P1364" i="21"/>
  <c r="P1365" i="21"/>
  <c r="P1366" i="21"/>
  <c r="P1367" i="21"/>
  <c r="P1368" i="21"/>
  <c r="P1369" i="21"/>
  <c r="P1370" i="21"/>
  <c r="P1371" i="21"/>
  <c r="P1372" i="21"/>
  <c r="P1373" i="21"/>
  <c r="P1374" i="21"/>
  <c r="P1375" i="21"/>
  <c r="P1376" i="21"/>
  <c r="P1377" i="21"/>
  <c r="P1378" i="21"/>
  <c r="P1379" i="21"/>
  <c r="P1380" i="21"/>
  <c r="P1381" i="21"/>
  <c r="P1382" i="21"/>
  <c r="P1383" i="21"/>
  <c r="P1384" i="21"/>
  <c r="P1385" i="21"/>
  <c r="P1386" i="21"/>
  <c r="P1387" i="21"/>
  <c r="P1388" i="21"/>
  <c r="P1389" i="21"/>
  <c r="P1390" i="21"/>
  <c r="P1391" i="21"/>
  <c r="P1392" i="21"/>
  <c r="P1393" i="21"/>
  <c r="P1394" i="21"/>
  <c r="P1395" i="21"/>
  <c r="P1396" i="21"/>
  <c r="P1397" i="21"/>
  <c r="P1398" i="21"/>
  <c r="P1399" i="21"/>
  <c r="P1400" i="21"/>
  <c r="P1401" i="21"/>
  <c r="P1402" i="21"/>
  <c r="P1403" i="21"/>
  <c r="P1404" i="21"/>
  <c r="P1405" i="21"/>
  <c r="P1406" i="21"/>
  <c r="P1407" i="21"/>
  <c r="P1408" i="21"/>
  <c r="P1409" i="21"/>
  <c r="P1410" i="21"/>
  <c r="P1411" i="21"/>
  <c r="P1412" i="21"/>
  <c r="P1413" i="21"/>
  <c r="P1414" i="21"/>
  <c r="P1415" i="21"/>
  <c r="P1416" i="21"/>
  <c r="P1417" i="21"/>
  <c r="P1418" i="21"/>
  <c r="P1419" i="21"/>
  <c r="P1420" i="21"/>
  <c r="P1421" i="21"/>
  <c r="P1422" i="21"/>
  <c r="P1423" i="21"/>
  <c r="P1424" i="21"/>
  <c r="P1425" i="21"/>
  <c r="P1426" i="21"/>
  <c r="P1427" i="21"/>
  <c r="P1428" i="21"/>
  <c r="P1429" i="21"/>
  <c r="P1430" i="21"/>
  <c r="P1431" i="21"/>
  <c r="P1432" i="21"/>
  <c r="P1433" i="21"/>
  <c r="P1434" i="21"/>
  <c r="P1435" i="21"/>
  <c r="P1436" i="21"/>
  <c r="P1437" i="21"/>
  <c r="P1438" i="21"/>
  <c r="P1439" i="21"/>
  <c r="P1440" i="21"/>
  <c r="P1441" i="21"/>
  <c r="P1442" i="21"/>
  <c r="P1443" i="21"/>
  <c r="P1444" i="21"/>
  <c r="P1445" i="21"/>
  <c r="P1446" i="21"/>
  <c r="P1447" i="21"/>
  <c r="P1448" i="21"/>
  <c r="P1449" i="21"/>
  <c r="P1450" i="21"/>
  <c r="P1451" i="21"/>
  <c r="P1452" i="21"/>
  <c r="P1453" i="21"/>
  <c r="P1454" i="21"/>
  <c r="P1455" i="21"/>
  <c r="P1456" i="21"/>
  <c r="P1457" i="21"/>
  <c r="P1458" i="21"/>
  <c r="P1459" i="21"/>
  <c r="P1460" i="21"/>
  <c r="P1461" i="21"/>
  <c r="P1462" i="21"/>
  <c r="P1463" i="21"/>
  <c r="P1464" i="21"/>
  <c r="P1465" i="21"/>
  <c r="P1466" i="21"/>
  <c r="P1467" i="21"/>
  <c r="P1468" i="21"/>
  <c r="P1469" i="21"/>
  <c r="P1470" i="21"/>
  <c r="P1471" i="21"/>
  <c r="P1472" i="21"/>
  <c r="P1473" i="21"/>
  <c r="P1474" i="21"/>
  <c r="P1475" i="21"/>
  <c r="P1476" i="21"/>
  <c r="P1477" i="21"/>
  <c r="P1478" i="21"/>
  <c r="P1479" i="21"/>
  <c r="P1480" i="21"/>
  <c r="P1481" i="21"/>
  <c r="P1482" i="21"/>
  <c r="P1483" i="21"/>
  <c r="P1484" i="21"/>
  <c r="P1485" i="21"/>
  <c r="P1486" i="21"/>
  <c r="P1487" i="21"/>
  <c r="P1488" i="21"/>
  <c r="P1489" i="21"/>
  <c r="P1490" i="21"/>
  <c r="P1491" i="21"/>
  <c r="P1492" i="21"/>
  <c r="P1493" i="21"/>
  <c r="P1494" i="21"/>
  <c r="P1495" i="21"/>
  <c r="P1496" i="21"/>
  <c r="P1497" i="21"/>
  <c r="P1498" i="21"/>
  <c r="P1499" i="21"/>
  <c r="P1500" i="21"/>
  <c r="P1501" i="21"/>
  <c r="P1502" i="21"/>
  <c r="P1503" i="21"/>
  <c r="P1504" i="21"/>
  <c r="P1505" i="21"/>
  <c r="P1506" i="21"/>
  <c r="P1507" i="21"/>
  <c r="P1508" i="21"/>
  <c r="P1509" i="21"/>
  <c r="P1510" i="21"/>
  <c r="P1511" i="21"/>
  <c r="P1512" i="21"/>
  <c r="P1513" i="21"/>
  <c r="P1514" i="21"/>
  <c r="P1515" i="21"/>
  <c r="P1516" i="21"/>
  <c r="P1517" i="21"/>
  <c r="P1518" i="21"/>
  <c r="P1519" i="21"/>
  <c r="P1520" i="21"/>
  <c r="P1521" i="21"/>
  <c r="P1522" i="21"/>
  <c r="P1523" i="21"/>
  <c r="P1524" i="21"/>
  <c r="P1525" i="21"/>
  <c r="P1526" i="21"/>
  <c r="P1527" i="21"/>
  <c r="P1528" i="21"/>
  <c r="P1529" i="21"/>
  <c r="P1530" i="21"/>
  <c r="P1531" i="21"/>
  <c r="P1532" i="21"/>
  <c r="P1533" i="21"/>
  <c r="P1534" i="21"/>
  <c r="P1535" i="21"/>
  <c r="P1536" i="21"/>
  <c r="P1537" i="21"/>
  <c r="P1538" i="21"/>
  <c r="P1539" i="21"/>
  <c r="P1540" i="21"/>
  <c r="P1541" i="21"/>
  <c r="P1542" i="21"/>
  <c r="P1543" i="21"/>
  <c r="P1544" i="21"/>
  <c r="P1545" i="21"/>
  <c r="P1546" i="21"/>
  <c r="P1547" i="21"/>
  <c r="P1548" i="21"/>
  <c r="P1549" i="21"/>
  <c r="P1550" i="21"/>
  <c r="P1551" i="21"/>
  <c r="P1552" i="21"/>
  <c r="P1553" i="21"/>
  <c r="P1554" i="21"/>
  <c r="P1555" i="21"/>
  <c r="P1556" i="21"/>
  <c r="P1557" i="21"/>
  <c r="P1558" i="21"/>
  <c r="P1559" i="21"/>
  <c r="P1560" i="21"/>
  <c r="P1561" i="21"/>
  <c r="P1562" i="21"/>
  <c r="P1563" i="21"/>
  <c r="P1564" i="21"/>
  <c r="P1565" i="21"/>
  <c r="P1566" i="21"/>
  <c r="P1567" i="21"/>
  <c r="P1568" i="21"/>
  <c r="P1569" i="21"/>
  <c r="P1570" i="21"/>
  <c r="P1571" i="21"/>
  <c r="P1572" i="21"/>
  <c r="P1573" i="21"/>
  <c r="P1574" i="21"/>
  <c r="P1575" i="21"/>
  <c r="P1576" i="21"/>
  <c r="P1577" i="21"/>
  <c r="P1578" i="21"/>
  <c r="P1579" i="21"/>
  <c r="P1580" i="21"/>
  <c r="P1581" i="21"/>
  <c r="P1582" i="21"/>
  <c r="P1583" i="21"/>
  <c r="P1584" i="21"/>
  <c r="P1585" i="21"/>
  <c r="P1586" i="21"/>
  <c r="P1587" i="21"/>
  <c r="P1588" i="21"/>
  <c r="P1589" i="21"/>
  <c r="P1590" i="21"/>
  <c r="P1591" i="21"/>
  <c r="P1592" i="21"/>
  <c r="P1593" i="21"/>
  <c r="P1594" i="21"/>
  <c r="P1595" i="21"/>
  <c r="P1596" i="21"/>
  <c r="P1597" i="21"/>
  <c r="P1598" i="21"/>
  <c r="P1599" i="21"/>
  <c r="P1600" i="21"/>
  <c r="P1601" i="21"/>
  <c r="P1602" i="21"/>
  <c r="P1603" i="21"/>
  <c r="P1604" i="21"/>
  <c r="P1605" i="21"/>
  <c r="P1606" i="21"/>
  <c r="P1607" i="21"/>
  <c r="P1608" i="21"/>
  <c r="P1609" i="21"/>
  <c r="P1610" i="21"/>
  <c r="P1611" i="21"/>
  <c r="P1612" i="21"/>
  <c r="P1613" i="21"/>
  <c r="P1614" i="21"/>
  <c r="P1615" i="21"/>
  <c r="P1616" i="21"/>
  <c r="P1617" i="21"/>
  <c r="P1618" i="21"/>
  <c r="P1619" i="21"/>
  <c r="P1620" i="21"/>
  <c r="P1621" i="21"/>
  <c r="P1622" i="21"/>
  <c r="P1623" i="21"/>
  <c r="P1624" i="21"/>
  <c r="P1625" i="21"/>
  <c r="P1626" i="21"/>
  <c r="P1627" i="21"/>
  <c r="P1628" i="21"/>
  <c r="P1629" i="21"/>
  <c r="P1630" i="21"/>
  <c r="P1631" i="21"/>
  <c r="P1632" i="21"/>
  <c r="P1633" i="21"/>
  <c r="P1634" i="21"/>
  <c r="P1635" i="21"/>
  <c r="P1636" i="21"/>
  <c r="P1637" i="21"/>
  <c r="P1638" i="21"/>
  <c r="P1639" i="21"/>
  <c r="P1640" i="21"/>
  <c r="P1641" i="21"/>
  <c r="P1642" i="21"/>
  <c r="P1643" i="21"/>
  <c r="P1644" i="21"/>
  <c r="P1645" i="21"/>
  <c r="P1646" i="21"/>
  <c r="P1647" i="21"/>
  <c r="P1648" i="21"/>
  <c r="P1649" i="21"/>
  <c r="P1650" i="21"/>
  <c r="P1651" i="21"/>
  <c r="P1652" i="21"/>
  <c r="P1653" i="21"/>
  <c r="P1654" i="21"/>
  <c r="P1655" i="21"/>
  <c r="P1656" i="21"/>
  <c r="P1657" i="21"/>
  <c r="P1658" i="21"/>
  <c r="P1659" i="21"/>
  <c r="P1660" i="21"/>
  <c r="P1661" i="21"/>
  <c r="P1662" i="21"/>
  <c r="P1663" i="21"/>
  <c r="P1664" i="21"/>
  <c r="P1665" i="21"/>
  <c r="P1666" i="21"/>
  <c r="P1667" i="21"/>
  <c r="P1668" i="21"/>
  <c r="P1669" i="21"/>
  <c r="P1670" i="21"/>
  <c r="P1671" i="21"/>
  <c r="P1672" i="21"/>
  <c r="P1673" i="21"/>
  <c r="P1674" i="21"/>
  <c r="P1675" i="21"/>
  <c r="P1676" i="21"/>
  <c r="P1677" i="21"/>
  <c r="P1678" i="21"/>
  <c r="P1679" i="21"/>
  <c r="P1680" i="21"/>
  <c r="P1681" i="21"/>
  <c r="P1682" i="21"/>
  <c r="P1683" i="21"/>
  <c r="P1684" i="21"/>
  <c r="P1685" i="21"/>
  <c r="P1686" i="21"/>
  <c r="P1687" i="21"/>
  <c r="P1688" i="21"/>
  <c r="P1689" i="21"/>
  <c r="P1690" i="21"/>
  <c r="P1691" i="21"/>
  <c r="P1692" i="21"/>
  <c r="P1693" i="21"/>
  <c r="P1694" i="21"/>
  <c r="P1695" i="21"/>
  <c r="P1696" i="21"/>
  <c r="P1697" i="21"/>
  <c r="P1698" i="21"/>
  <c r="P1699" i="21"/>
  <c r="P1700" i="21"/>
  <c r="P1701" i="21"/>
  <c r="P1702" i="21"/>
  <c r="P1703" i="21"/>
  <c r="P1704" i="21"/>
  <c r="P1705" i="21"/>
  <c r="P1706" i="21"/>
  <c r="P1707" i="21"/>
  <c r="P1708" i="21"/>
  <c r="P1709" i="21"/>
  <c r="P1710" i="21"/>
  <c r="P1711" i="21"/>
  <c r="P1712" i="21"/>
  <c r="P1713" i="21"/>
  <c r="P1714" i="21"/>
  <c r="P1715" i="21"/>
  <c r="P1716" i="21"/>
  <c r="P1717" i="21"/>
  <c r="P1718" i="21"/>
  <c r="P1719" i="21"/>
  <c r="P1720" i="21"/>
  <c r="P1721" i="21"/>
  <c r="P1722" i="21"/>
  <c r="P1723" i="21"/>
  <c r="P1724" i="21"/>
  <c r="P1725" i="21"/>
  <c r="P1726" i="21"/>
  <c r="P1727" i="21"/>
  <c r="P1728" i="21"/>
  <c r="P1729" i="21"/>
  <c r="P1730" i="21"/>
  <c r="P1731" i="21"/>
  <c r="P1732" i="21"/>
  <c r="P1733" i="21"/>
  <c r="P1734" i="21"/>
  <c r="P1735" i="21"/>
  <c r="P1736" i="21"/>
  <c r="P1737" i="21"/>
  <c r="P1738" i="21"/>
  <c r="P1739" i="21"/>
  <c r="P1740" i="21"/>
  <c r="P1741" i="21"/>
  <c r="P1742" i="21"/>
  <c r="P1743" i="21"/>
  <c r="P1744" i="21"/>
  <c r="P1745" i="21"/>
  <c r="P1746" i="21"/>
  <c r="P1747" i="21"/>
  <c r="P1748" i="21"/>
  <c r="P1749" i="21"/>
  <c r="P1750" i="21"/>
  <c r="P1751" i="21"/>
  <c r="P1752" i="21"/>
  <c r="P1753" i="21"/>
  <c r="P1754" i="21"/>
  <c r="P1755" i="21"/>
  <c r="P1756" i="21"/>
  <c r="P1757" i="21"/>
  <c r="P1758" i="21"/>
  <c r="P1759" i="21"/>
  <c r="P1760" i="21"/>
  <c r="P1761" i="21"/>
  <c r="P1762" i="21"/>
  <c r="P1763" i="21"/>
  <c r="P1764" i="21"/>
  <c r="P1765" i="21"/>
  <c r="P1766" i="21"/>
  <c r="P1767" i="21"/>
  <c r="P1768" i="21"/>
  <c r="P1769" i="21"/>
  <c r="P1770" i="21"/>
  <c r="P1771" i="21"/>
  <c r="P1772" i="21"/>
  <c r="P1773" i="21"/>
  <c r="P1774" i="21"/>
  <c r="P1775" i="21"/>
  <c r="P1776" i="21"/>
  <c r="P1777" i="21"/>
  <c r="P1778" i="21"/>
  <c r="P1779" i="21"/>
  <c r="P1780" i="21"/>
  <c r="P1781" i="21"/>
  <c r="P1782" i="21"/>
  <c r="P1783" i="21"/>
  <c r="P1784" i="21"/>
  <c r="P1785" i="21"/>
  <c r="P1786" i="21"/>
  <c r="P1787" i="21"/>
  <c r="P1788" i="21"/>
  <c r="P1789" i="21"/>
  <c r="P1790" i="21"/>
  <c r="P1791" i="21"/>
  <c r="P1792" i="21"/>
  <c r="P1793" i="21"/>
  <c r="P1794" i="21"/>
  <c r="P1795" i="21"/>
  <c r="P1796" i="21"/>
  <c r="P1797" i="21"/>
  <c r="P1798" i="21"/>
  <c r="P1799" i="21"/>
  <c r="P1800" i="21"/>
  <c r="P1801" i="21"/>
  <c r="P1802" i="21"/>
  <c r="P1803" i="21"/>
  <c r="P1804" i="21"/>
  <c r="P1805" i="21"/>
  <c r="P1806" i="21"/>
  <c r="P1807" i="21"/>
  <c r="P1808" i="21"/>
  <c r="P1809" i="21"/>
  <c r="P1810" i="21"/>
  <c r="P1811" i="21"/>
  <c r="P1812" i="21"/>
  <c r="P1813" i="21"/>
  <c r="P1814" i="21"/>
  <c r="P1815" i="21"/>
  <c r="P1816" i="21"/>
  <c r="P1817" i="21"/>
  <c r="P1818" i="21"/>
  <c r="P1819" i="21"/>
  <c r="P1820" i="21"/>
  <c r="P1821" i="21"/>
  <c r="P1822" i="21"/>
  <c r="P1823" i="21"/>
  <c r="P1824" i="21"/>
  <c r="P1825" i="21"/>
  <c r="P1826" i="21"/>
  <c r="P1827" i="21"/>
  <c r="P1828" i="21"/>
  <c r="P1829" i="21"/>
  <c r="P1830" i="21"/>
  <c r="P1831" i="21"/>
  <c r="P1832" i="21"/>
  <c r="P1833" i="21"/>
  <c r="P1834" i="21"/>
  <c r="P1835" i="21"/>
  <c r="P1836" i="21"/>
  <c r="P1837" i="21"/>
  <c r="P1838" i="21"/>
  <c r="P1839" i="21"/>
  <c r="P1840" i="21"/>
  <c r="P1841" i="21"/>
  <c r="P1842" i="21"/>
  <c r="P1843" i="21"/>
  <c r="P1844" i="21"/>
  <c r="P1845" i="21"/>
  <c r="P1846" i="21"/>
  <c r="P1847" i="21"/>
  <c r="P1848" i="21"/>
  <c r="P1849" i="21"/>
  <c r="P1850" i="21"/>
  <c r="P1851" i="21"/>
  <c r="P1852" i="21"/>
  <c r="P1853" i="21"/>
  <c r="P1854" i="21"/>
  <c r="P1855" i="21"/>
  <c r="P1856" i="21"/>
  <c r="P1857" i="21"/>
  <c r="P1858" i="21"/>
  <c r="P1859" i="21"/>
  <c r="P1860" i="21"/>
  <c r="P1861" i="21"/>
  <c r="P1862" i="21"/>
  <c r="P1863" i="21"/>
  <c r="P1864" i="21"/>
  <c r="P1865" i="21"/>
  <c r="P1866" i="21"/>
  <c r="P1867" i="21"/>
  <c r="P1868" i="21"/>
  <c r="P1869" i="21"/>
  <c r="P1870" i="21"/>
  <c r="P1871" i="21"/>
  <c r="P1872" i="21"/>
  <c r="P1873" i="21"/>
  <c r="P1874" i="21"/>
  <c r="P1875" i="21"/>
  <c r="P1876" i="21"/>
  <c r="P1877" i="21"/>
  <c r="P1878" i="21"/>
  <c r="P1879" i="21"/>
  <c r="P1880" i="21"/>
  <c r="P1881" i="21"/>
  <c r="P1882" i="21"/>
  <c r="P1883" i="21"/>
  <c r="P1884" i="21"/>
  <c r="P1885" i="21"/>
  <c r="P1886" i="21"/>
  <c r="P1887" i="21"/>
  <c r="P1888" i="21"/>
  <c r="P1889" i="21"/>
  <c r="P1890" i="21"/>
  <c r="P1891" i="21"/>
  <c r="P1892" i="21"/>
  <c r="P1893" i="21"/>
  <c r="P1894" i="21"/>
  <c r="P1895" i="21"/>
  <c r="P1896" i="21"/>
  <c r="P1897" i="21"/>
  <c r="P1898" i="21"/>
  <c r="P1899" i="21"/>
  <c r="P1900" i="21"/>
  <c r="P1901" i="21"/>
  <c r="P1902" i="21"/>
  <c r="P1903" i="21"/>
  <c r="P1904" i="21"/>
  <c r="P1905" i="21"/>
  <c r="P1906" i="21"/>
  <c r="P1907" i="21"/>
  <c r="P1908" i="21"/>
  <c r="P1909" i="21"/>
  <c r="P1910" i="21"/>
  <c r="P1911" i="21"/>
  <c r="P1912" i="21"/>
  <c r="P1913" i="21"/>
  <c r="P1914" i="21"/>
  <c r="P1915" i="21"/>
  <c r="P1916" i="21"/>
  <c r="P1917" i="21"/>
  <c r="P1918" i="21"/>
  <c r="P1919" i="21"/>
  <c r="P1920" i="21"/>
  <c r="P1921" i="21"/>
  <c r="P1922" i="21"/>
  <c r="P1923" i="21"/>
  <c r="P1924" i="21"/>
  <c r="P1925" i="21"/>
  <c r="P1926" i="21"/>
  <c r="P1927" i="21"/>
  <c r="P1928" i="21"/>
  <c r="P1929" i="21"/>
  <c r="P1930" i="21"/>
  <c r="P1931" i="21"/>
  <c r="P1932" i="21"/>
  <c r="P1933" i="21"/>
  <c r="P1934" i="21"/>
  <c r="P1935" i="21"/>
  <c r="P1936" i="21"/>
  <c r="P1937" i="21"/>
  <c r="P1938" i="21"/>
  <c r="P1939" i="21"/>
  <c r="P1940" i="21"/>
  <c r="P1941" i="21"/>
  <c r="P1942" i="21"/>
  <c r="P1943" i="21"/>
  <c r="P1944" i="21"/>
  <c r="P1945" i="21"/>
  <c r="P1946" i="21"/>
  <c r="P1947" i="21"/>
  <c r="P1948" i="21"/>
  <c r="P1949" i="21"/>
  <c r="P1950" i="21"/>
  <c r="P1951" i="21"/>
  <c r="P1952" i="21"/>
  <c r="P1953" i="21"/>
  <c r="P1954" i="21"/>
  <c r="P1955" i="21"/>
  <c r="P1956" i="21"/>
  <c r="P1957" i="21"/>
  <c r="P1958" i="21"/>
  <c r="P1959" i="21"/>
  <c r="P1960" i="21"/>
  <c r="P1961" i="21"/>
  <c r="P1962" i="21"/>
  <c r="P1963" i="21"/>
  <c r="P1964" i="21"/>
  <c r="P1965" i="21"/>
  <c r="P1966" i="21"/>
  <c r="P1967" i="21"/>
  <c r="P1968" i="21"/>
  <c r="P1969" i="21"/>
  <c r="P1970" i="21"/>
  <c r="P1971" i="21"/>
  <c r="P1972" i="21"/>
  <c r="P1973" i="21"/>
  <c r="P1974" i="21"/>
  <c r="P1975" i="21"/>
  <c r="P1976" i="21"/>
  <c r="P1977" i="21"/>
  <c r="P1978" i="21"/>
  <c r="P1979" i="21"/>
  <c r="P1980" i="21"/>
  <c r="P1981" i="21"/>
  <c r="P1982" i="21"/>
  <c r="P1983" i="21"/>
  <c r="P1984" i="21"/>
  <c r="P1985" i="21"/>
  <c r="P1986" i="21"/>
  <c r="P1987" i="21"/>
  <c r="P1988" i="21"/>
  <c r="P1989" i="21"/>
  <c r="P1990" i="21"/>
  <c r="P1991" i="21"/>
  <c r="P1992" i="21"/>
  <c r="P1993" i="21"/>
  <c r="P1994" i="21"/>
  <c r="P1995" i="21"/>
  <c r="P1996" i="21"/>
  <c r="P1997" i="21"/>
  <c r="P1998" i="21"/>
  <c r="P1999" i="21"/>
  <c r="P2000" i="21"/>
  <c r="P2001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12" i="21"/>
  <c r="P11" i="21"/>
  <c r="F5" i="21"/>
  <c r="T11" i="21" s="1"/>
  <c r="G5" i="21"/>
  <c r="H5" i="21"/>
  <c r="I5" i="21"/>
  <c r="J5" i="21"/>
  <c r="K5" i="21"/>
  <c r="L5" i="21"/>
  <c r="O5" i="21"/>
  <c r="O2" i="21"/>
  <c r="L2" i="21"/>
  <c r="K2" i="21"/>
  <c r="J2" i="21"/>
  <c r="I2" i="21"/>
  <c r="H2" i="21"/>
  <c r="G2" i="21"/>
  <c r="F2" i="21"/>
  <c r="F12" i="21" a="1"/>
  <c r="F12" i="21" s="1"/>
  <c r="F13" i="21" a="1"/>
  <c r="F13" i="21" s="1"/>
  <c r="F14" i="21" a="1"/>
  <c r="F14" i="21" s="1"/>
  <c r="F15" i="21" a="1"/>
  <c r="F15" i="21" s="1"/>
  <c r="F16" i="21" a="1"/>
  <c r="F16" i="21" s="1"/>
  <c r="F17" i="21" a="1"/>
  <c r="F17" i="21" s="1"/>
  <c r="F18" i="21" a="1"/>
  <c r="F18" i="21" s="1"/>
  <c r="F19" i="21" a="1"/>
  <c r="F19" i="21" s="1"/>
  <c r="F20" i="21" a="1"/>
  <c r="F20" i="21" s="1"/>
  <c r="F21" i="21" a="1"/>
  <c r="F21" i="21" s="1"/>
  <c r="F22" i="21" a="1"/>
  <c r="F22" i="21" s="1"/>
  <c r="F23" i="21" a="1"/>
  <c r="F23" i="21" s="1"/>
  <c r="F24" i="21" a="1"/>
  <c r="F24" i="21" s="1"/>
  <c r="F25" i="21" a="1"/>
  <c r="F25" i="21" s="1"/>
  <c r="F26" i="21" a="1"/>
  <c r="F26" i="21" s="1"/>
  <c r="F27" i="21" a="1"/>
  <c r="F27" i="21" s="1"/>
  <c r="F28" i="21" a="1"/>
  <c r="F28" i="21" s="1"/>
  <c r="F29" i="21" a="1"/>
  <c r="F29" i="21" s="1"/>
  <c r="F30" i="21" a="1"/>
  <c r="F30" i="21" s="1"/>
  <c r="F31" i="21" a="1"/>
  <c r="F31" i="21" s="1"/>
  <c r="F32" i="21" a="1"/>
  <c r="F32" i="21" s="1"/>
  <c r="F33" i="21" a="1"/>
  <c r="F33" i="21" s="1"/>
  <c r="F34" i="21" a="1"/>
  <c r="F34" i="21" s="1"/>
  <c r="F35" i="21" a="1"/>
  <c r="F35" i="21" s="1"/>
  <c r="F36" i="21" a="1"/>
  <c r="F36" i="21" s="1"/>
  <c r="F37" i="21" a="1"/>
  <c r="F37" i="21" s="1"/>
  <c r="F38" i="21" a="1"/>
  <c r="F38" i="21" s="1"/>
  <c r="F39" i="21" a="1"/>
  <c r="F39" i="21" s="1"/>
  <c r="F40" i="21" a="1"/>
  <c r="F40" i="21" s="1"/>
  <c r="F41" i="21" a="1"/>
  <c r="F41" i="21" s="1"/>
  <c r="F42" i="21" a="1"/>
  <c r="F42" i="21" s="1"/>
  <c r="F43" i="21" a="1"/>
  <c r="F43" i="21" s="1"/>
  <c r="F45" i="21" a="1"/>
  <c r="F45" i="21" s="1"/>
  <c r="F46" i="21" a="1"/>
  <c r="F46" i="21" s="1"/>
  <c r="F47" i="21" a="1"/>
  <c r="F47" i="21" s="1"/>
  <c r="F48" i="21" a="1"/>
  <c r="F48" i="21" s="1"/>
  <c r="F49" i="21" a="1"/>
  <c r="F49" i="21" s="1"/>
  <c r="F50" i="21" a="1"/>
  <c r="F50" i="21" s="1"/>
  <c r="F51" i="21" a="1"/>
  <c r="F51" i="21" s="1"/>
  <c r="F52" i="21" a="1"/>
  <c r="F52" i="21" s="1"/>
  <c r="F53" i="21" a="1"/>
  <c r="F53" i="21" s="1"/>
  <c r="F54" i="21" a="1"/>
  <c r="F54" i="21" s="1"/>
  <c r="F55" i="21" a="1"/>
  <c r="F55" i="21" s="1"/>
  <c r="F56" i="21" a="1"/>
  <c r="F56" i="21" s="1"/>
  <c r="F58" i="21" a="1"/>
  <c r="F58" i="21" s="1"/>
  <c r="F59" i="21" a="1"/>
  <c r="F59" i="21" s="1"/>
  <c r="F60" i="21" a="1"/>
  <c r="F60" i="21" s="1"/>
  <c r="F61" i="21" a="1"/>
  <c r="F61" i="21" s="1"/>
  <c r="F62" i="21" a="1"/>
  <c r="F62" i="21" s="1"/>
  <c r="F63" i="21" a="1"/>
  <c r="F63" i="21" s="1"/>
  <c r="F64" i="21" a="1"/>
  <c r="F64" i="21" s="1"/>
  <c r="F65" i="21" a="1"/>
  <c r="F65" i="21" s="1"/>
  <c r="F66" i="21" a="1"/>
  <c r="F66" i="21" s="1"/>
  <c r="F67" i="21" a="1"/>
  <c r="F67" i="21" s="1"/>
  <c r="F68" i="21" a="1"/>
  <c r="F68" i="21" s="1"/>
  <c r="F69" i="21" a="1"/>
  <c r="F69" i="21" s="1"/>
  <c r="F70" i="21" a="1"/>
  <c r="F70" i="21" s="1"/>
  <c r="F71" i="21" a="1"/>
  <c r="F71" i="21" s="1"/>
  <c r="F72" i="21" a="1"/>
  <c r="F72" i="21" s="1"/>
  <c r="F73" i="21" a="1"/>
  <c r="F73" i="21" s="1"/>
  <c r="F74" i="21" a="1"/>
  <c r="F74" i="21" s="1"/>
  <c r="F75" i="21" a="1"/>
  <c r="F75" i="21" s="1"/>
  <c r="F76" i="21" a="1"/>
  <c r="F76" i="21" s="1"/>
  <c r="F77" i="21" a="1"/>
  <c r="F77" i="21" s="1"/>
  <c r="F78" i="21" a="1"/>
  <c r="F78" i="21" s="1"/>
  <c r="F79" i="21" a="1"/>
  <c r="F79" i="21" s="1"/>
  <c r="F80" i="21" a="1"/>
  <c r="F80" i="21" s="1"/>
  <c r="F81" i="21" a="1"/>
  <c r="F81" i="21" s="1"/>
  <c r="F82" i="21" a="1"/>
  <c r="F82" i="21" s="1"/>
  <c r="F83" i="21" a="1"/>
  <c r="F83" i="21" s="1"/>
  <c r="F84" i="21" a="1"/>
  <c r="F84" i="21" s="1"/>
  <c r="F85" i="21" a="1"/>
  <c r="F85" i="21" s="1"/>
  <c r="F86" i="21" a="1"/>
  <c r="F86" i="21" s="1"/>
  <c r="F87" i="21" a="1"/>
  <c r="F87" i="21" s="1"/>
  <c r="F88" i="21" a="1"/>
  <c r="F88" i="21" s="1"/>
  <c r="F89" i="21" a="1"/>
  <c r="F89" i="21" s="1"/>
  <c r="F90" i="21" a="1"/>
  <c r="F90" i="21" s="1"/>
  <c r="F91" i="21" a="1"/>
  <c r="F91" i="21" s="1"/>
  <c r="F92" i="21" a="1"/>
  <c r="F92" i="21" s="1"/>
  <c r="F93" i="21" a="1"/>
  <c r="F93" i="21" s="1"/>
  <c r="F94" i="21" a="1"/>
  <c r="F94" i="21" s="1"/>
  <c r="F95" i="21" a="1"/>
  <c r="F95" i="21" s="1"/>
  <c r="F96" i="21" a="1"/>
  <c r="F96" i="21" s="1"/>
  <c r="F97" i="21" a="1"/>
  <c r="F97" i="21" s="1"/>
  <c r="F98" i="21" a="1"/>
  <c r="F98" i="21" s="1"/>
  <c r="F99" i="21" a="1"/>
  <c r="F99" i="21" s="1"/>
  <c r="F100" i="21" a="1"/>
  <c r="F100" i="21" s="1"/>
  <c r="F101" i="21" a="1"/>
  <c r="F101" i="21" s="1"/>
  <c r="F102" i="21" a="1"/>
  <c r="F102" i="21" s="1"/>
  <c r="F103" i="21" a="1"/>
  <c r="F103" i="21" s="1"/>
  <c r="F104" i="21" a="1"/>
  <c r="F104" i="21" s="1"/>
  <c r="F105" i="21" a="1"/>
  <c r="F105" i="21" s="1"/>
  <c r="F106" i="21" a="1"/>
  <c r="F106" i="21" s="1"/>
  <c r="F107" i="21" a="1"/>
  <c r="F107" i="21" s="1"/>
  <c r="F108" i="21" a="1"/>
  <c r="F108" i="21" s="1"/>
  <c r="F109" i="21" a="1"/>
  <c r="F109" i="21" s="1"/>
  <c r="F110" i="21" a="1"/>
  <c r="F110" i="21" s="1"/>
  <c r="F111" i="21" a="1"/>
  <c r="F111" i="21" s="1"/>
  <c r="F112" i="21" a="1"/>
  <c r="F112" i="21" s="1"/>
  <c r="F113" i="21" a="1"/>
  <c r="F113" i="21" s="1"/>
  <c r="F114" i="21" a="1"/>
  <c r="F114" i="21" s="1"/>
  <c r="F115" i="21" a="1"/>
  <c r="F115" i="21" s="1"/>
  <c r="F116" i="21" a="1"/>
  <c r="F116" i="21" s="1"/>
  <c r="F117" i="21" a="1"/>
  <c r="F117" i="21" s="1"/>
  <c r="F118" i="21" a="1"/>
  <c r="F118" i="21" s="1"/>
  <c r="F119" i="21" a="1"/>
  <c r="F119" i="21" s="1"/>
  <c r="F120" i="21" a="1"/>
  <c r="F120" i="21" s="1"/>
  <c r="F121" i="21" a="1"/>
  <c r="F121" i="21" s="1"/>
  <c r="F122" i="21" a="1"/>
  <c r="F122" i="21" s="1"/>
  <c r="F123" i="21" a="1"/>
  <c r="F123" i="21" s="1"/>
  <c r="F124" i="21" a="1"/>
  <c r="F124" i="21" s="1"/>
  <c r="F125" i="21" a="1"/>
  <c r="F125" i="21" s="1"/>
  <c r="F126" i="21" a="1"/>
  <c r="F126" i="21" s="1"/>
  <c r="F127" i="21" a="1"/>
  <c r="F127" i="21" s="1"/>
  <c r="F128" i="21" a="1"/>
  <c r="F128" i="21" s="1"/>
  <c r="F129" i="21" a="1"/>
  <c r="F129" i="21" s="1"/>
  <c r="F130" i="21" a="1"/>
  <c r="F130" i="21" s="1"/>
  <c r="F131" i="21" a="1"/>
  <c r="F131" i="21" s="1"/>
  <c r="F132" i="21" a="1"/>
  <c r="F132" i="21" s="1"/>
  <c r="F133" i="21" a="1"/>
  <c r="F133" i="21" s="1"/>
  <c r="F134" i="21" a="1"/>
  <c r="F134" i="21" s="1"/>
  <c r="F135" i="21" a="1"/>
  <c r="F135" i="21" s="1"/>
  <c r="F136" i="21" a="1"/>
  <c r="F136" i="21" s="1"/>
  <c r="F137" i="21" a="1"/>
  <c r="F137" i="21" s="1"/>
  <c r="F138" i="21" a="1"/>
  <c r="F138" i="21" s="1"/>
  <c r="F139" i="21" a="1"/>
  <c r="F139" i="21" s="1"/>
  <c r="F140" i="21" a="1"/>
  <c r="F140" i="21" s="1"/>
  <c r="F141" i="21" a="1"/>
  <c r="F141" i="21" s="1"/>
  <c r="F142" i="21" a="1"/>
  <c r="F142" i="21" s="1"/>
  <c r="F143" i="21" a="1"/>
  <c r="F143" i="21" s="1"/>
  <c r="F144" i="21" a="1"/>
  <c r="F144" i="21" s="1"/>
  <c r="F145" i="21" a="1"/>
  <c r="F145" i="21" s="1"/>
  <c r="F146" i="21" a="1"/>
  <c r="F146" i="21" s="1"/>
  <c r="F147" i="21" a="1"/>
  <c r="F147" i="21" s="1"/>
  <c r="F148" i="21" a="1"/>
  <c r="F148" i="21" s="1"/>
  <c r="F149" i="21" a="1"/>
  <c r="F149" i="21" s="1"/>
  <c r="F150" i="21" a="1"/>
  <c r="F150" i="21" s="1"/>
  <c r="F151" i="21" a="1"/>
  <c r="F151" i="21" s="1"/>
  <c r="F152" i="21" a="1"/>
  <c r="F152" i="21" s="1"/>
  <c r="F153" i="21" a="1"/>
  <c r="F153" i="21" s="1"/>
  <c r="F154" i="21" a="1"/>
  <c r="F154" i="21" s="1"/>
  <c r="F155" i="21" a="1"/>
  <c r="F155" i="21" s="1"/>
  <c r="F156" i="21" a="1"/>
  <c r="F156" i="21" s="1"/>
  <c r="F157" i="21" a="1"/>
  <c r="F157" i="21" s="1"/>
  <c r="F158" i="21" a="1"/>
  <c r="F158" i="21" s="1"/>
  <c r="F159" i="21" a="1"/>
  <c r="F159" i="21" s="1"/>
  <c r="F160" i="21" a="1"/>
  <c r="F160" i="21" s="1"/>
  <c r="F161" i="21" a="1"/>
  <c r="F161" i="21" s="1"/>
  <c r="F162" i="21" a="1"/>
  <c r="F162" i="21" s="1"/>
  <c r="F163" i="21" a="1"/>
  <c r="F163" i="21" s="1"/>
  <c r="F164" i="21" a="1"/>
  <c r="F164" i="21" s="1"/>
  <c r="F165" i="21" a="1"/>
  <c r="F165" i="21" s="1"/>
  <c r="F166" i="21" a="1"/>
  <c r="F166" i="21" s="1"/>
  <c r="F167" i="21" a="1"/>
  <c r="F167" i="21" s="1"/>
  <c r="F168" i="21" a="1"/>
  <c r="F168" i="21" s="1"/>
  <c r="F169" i="21" a="1"/>
  <c r="F169" i="21" s="1"/>
  <c r="F170" i="21" a="1"/>
  <c r="F170" i="21" s="1"/>
  <c r="F171" i="21" a="1"/>
  <c r="F171" i="21" s="1"/>
  <c r="F172" i="21" a="1"/>
  <c r="F172" i="21" s="1"/>
  <c r="F173" i="21" a="1"/>
  <c r="F173" i="21" s="1"/>
  <c r="F174" i="21" a="1"/>
  <c r="F174" i="21" s="1"/>
  <c r="F175" i="21" a="1"/>
  <c r="F175" i="21" s="1"/>
  <c r="F176" i="21" a="1"/>
  <c r="F176" i="21" s="1"/>
  <c r="F177" i="21" a="1"/>
  <c r="F177" i="21" s="1"/>
  <c r="F178" i="21" a="1"/>
  <c r="F178" i="21" s="1"/>
  <c r="F179" i="21" a="1"/>
  <c r="F179" i="21" s="1"/>
  <c r="F180" i="21" a="1"/>
  <c r="F180" i="21" s="1"/>
  <c r="F181" i="21" a="1"/>
  <c r="F181" i="21" s="1"/>
  <c r="F182" i="21" a="1"/>
  <c r="F182" i="21" s="1"/>
  <c r="F183" i="21" a="1"/>
  <c r="F183" i="21" s="1"/>
  <c r="F184" i="21" a="1"/>
  <c r="F184" i="21" s="1"/>
  <c r="F185" i="21" a="1"/>
  <c r="F185" i="21" s="1"/>
  <c r="F186" i="21" a="1"/>
  <c r="F186" i="21" s="1"/>
  <c r="F187" i="21" a="1"/>
  <c r="F187" i="21" s="1"/>
  <c r="F188" i="21" a="1"/>
  <c r="F188" i="21" s="1"/>
  <c r="F189" i="21" a="1"/>
  <c r="F189" i="21" s="1"/>
  <c r="F190" i="21" a="1"/>
  <c r="F190" i="21" s="1"/>
  <c r="F191" i="21" a="1"/>
  <c r="F191" i="21" s="1"/>
  <c r="F192" i="21" a="1"/>
  <c r="F192" i="21" s="1"/>
  <c r="F193" i="21" a="1"/>
  <c r="F193" i="21" s="1"/>
  <c r="F194" i="21" a="1"/>
  <c r="F194" i="21" s="1"/>
  <c r="F195" i="21" a="1"/>
  <c r="F195" i="21" s="1"/>
  <c r="F196" i="21" a="1"/>
  <c r="F196" i="21" s="1"/>
  <c r="F197" i="21" a="1"/>
  <c r="F197" i="21" s="1"/>
  <c r="F198" i="21" a="1"/>
  <c r="F198" i="21" s="1"/>
  <c r="F199" i="21" a="1"/>
  <c r="F199" i="21" s="1"/>
  <c r="F200" i="21" a="1"/>
  <c r="F200" i="21" s="1"/>
  <c r="F201" i="21" a="1"/>
  <c r="F201" i="21" s="1"/>
  <c r="F202" i="21" a="1"/>
  <c r="F202" i="21" s="1"/>
  <c r="F203" i="21" a="1"/>
  <c r="F203" i="21" s="1"/>
  <c r="F204" i="21" a="1"/>
  <c r="F204" i="21" s="1"/>
  <c r="F205" i="21" a="1"/>
  <c r="F205" i="21" s="1"/>
  <c r="F206" i="21" a="1"/>
  <c r="F206" i="21" s="1"/>
  <c r="F207" i="21" a="1"/>
  <c r="F207" i="21" s="1"/>
  <c r="F208" i="21" a="1"/>
  <c r="F208" i="21" s="1"/>
  <c r="F209" i="21" a="1"/>
  <c r="F209" i="21" s="1"/>
  <c r="F210" i="21" a="1"/>
  <c r="F210" i="21" s="1"/>
  <c r="F211" i="21" a="1"/>
  <c r="F211" i="21" s="1"/>
  <c r="F212" i="21" a="1"/>
  <c r="F212" i="21" s="1"/>
  <c r="F213" i="21" a="1"/>
  <c r="F213" i="21" s="1"/>
  <c r="F214" i="21" a="1"/>
  <c r="F214" i="21" s="1"/>
  <c r="F215" i="21" a="1"/>
  <c r="F215" i="21" s="1"/>
  <c r="F216" i="21" a="1"/>
  <c r="F216" i="21" s="1"/>
  <c r="F217" i="21" a="1"/>
  <c r="F217" i="21" s="1"/>
  <c r="F218" i="21" a="1"/>
  <c r="F218" i="21" s="1"/>
  <c r="F219" i="21" a="1"/>
  <c r="F219" i="21" s="1"/>
  <c r="F220" i="21" a="1"/>
  <c r="F220" i="21" s="1"/>
  <c r="F221" i="21" a="1"/>
  <c r="F221" i="21" s="1"/>
  <c r="F222" i="21" a="1"/>
  <c r="F222" i="21" s="1"/>
  <c r="F223" i="21" a="1"/>
  <c r="F223" i="21" s="1"/>
  <c r="F224" i="21" a="1"/>
  <c r="F224" i="21" s="1"/>
  <c r="F225" i="21" a="1"/>
  <c r="F225" i="21" s="1"/>
  <c r="F226" i="21" a="1"/>
  <c r="F226" i="21" s="1"/>
  <c r="F227" i="21" a="1"/>
  <c r="F227" i="21" s="1"/>
  <c r="F228" i="21" a="1"/>
  <c r="F228" i="21" s="1"/>
  <c r="F229" i="21" a="1"/>
  <c r="F229" i="21" s="1"/>
  <c r="F230" i="21" a="1"/>
  <c r="F230" i="21" s="1"/>
  <c r="F231" i="21" a="1"/>
  <c r="F231" i="21" s="1"/>
  <c r="F232" i="21" a="1"/>
  <c r="F232" i="21" s="1"/>
  <c r="F233" i="21" a="1"/>
  <c r="F233" i="21" s="1"/>
  <c r="F234" i="21" a="1"/>
  <c r="F234" i="21" s="1"/>
  <c r="F235" i="21" a="1"/>
  <c r="F235" i="21" s="1"/>
  <c r="F236" i="21" a="1"/>
  <c r="F236" i="21" s="1"/>
  <c r="F237" i="21" a="1"/>
  <c r="F237" i="21" s="1"/>
  <c r="F238" i="21" a="1"/>
  <c r="F238" i="21" s="1"/>
  <c r="F239" i="21" a="1"/>
  <c r="F239" i="21" s="1"/>
  <c r="F240" i="21" a="1"/>
  <c r="F240" i="21" s="1"/>
  <c r="F241" i="21" a="1"/>
  <c r="F241" i="21" s="1"/>
  <c r="F242" i="21" a="1"/>
  <c r="F242" i="21" s="1"/>
  <c r="F243" i="21" a="1"/>
  <c r="F243" i="21" s="1"/>
  <c r="F244" i="21" a="1"/>
  <c r="F244" i="21" s="1"/>
  <c r="F245" i="21" a="1"/>
  <c r="F245" i="21" s="1"/>
  <c r="F246" i="21" a="1"/>
  <c r="F246" i="21" s="1"/>
  <c r="F247" i="21" a="1"/>
  <c r="F247" i="21" s="1"/>
  <c r="F248" i="21" a="1"/>
  <c r="F248" i="21" s="1"/>
  <c r="F249" i="21" a="1"/>
  <c r="F249" i="21" s="1"/>
  <c r="F250" i="21" a="1"/>
  <c r="F250" i="21" s="1"/>
  <c r="F251" i="21" a="1"/>
  <c r="F251" i="21" s="1"/>
  <c r="F252" i="21" a="1"/>
  <c r="F252" i="21" s="1"/>
  <c r="F253" i="21" a="1"/>
  <c r="F253" i="21" s="1"/>
  <c r="F254" i="21" a="1"/>
  <c r="F254" i="21" s="1"/>
  <c r="F255" i="21" a="1"/>
  <c r="F255" i="21" s="1"/>
  <c r="F256" i="21" a="1"/>
  <c r="F256" i="21" s="1"/>
  <c r="F257" i="21" a="1"/>
  <c r="F257" i="21" s="1"/>
  <c r="F258" i="21" a="1"/>
  <c r="F258" i="21" s="1"/>
  <c r="F259" i="21" a="1"/>
  <c r="F259" i="21" s="1"/>
  <c r="F260" i="21" a="1"/>
  <c r="F260" i="21" s="1"/>
  <c r="F261" i="21" a="1"/>
  <c r="F261" i="21" s="1"/>
  <c r="F262" i="21" a="1"/>
  <c r="F262" i="21" s="1"/>
  <c r="F263" i="21" a="1"/>
  <c r="F263" i="21" s="1"/>
  <c r="F264" i="21" a="1"/>
  <c r="F264" i="21" s="1"/>
  <c r="F265" i="21" a="1"/>
  <c r="F265" i="21" s="1"/>
  <c r="F266" i="21" a="1"/>
  <c r="F266" i="21" s="1"/>
  <c r="F267" i="21" a="1"/>
  <c r="F267" i="21" s="1"/>
  <c r="F268" i="21" a="1"/>
  <c r="F268" i="21" s="1"/>
  <c r="F269" i="21" a="1"/>
  <c r="F269" i="21" s="1"/>
  <c r="F270" i="21" a="1"/>
  <c r="F270" i="21" s="1"/>
  <c r="F271" i="21" a="1"/>
  <c r="F271" i="21" s="1"/>
  <c r="F272" i="21" a="1"/>
  <c r="F272" i="21" s="1"/>
  <c r="F273" i="21" a="1"/>
  <c r="F273" i="21" s="1"/>
  <c r="F274" i="21" a="1"/>
  <c r="F274" i="21" s="1"/>
  <c r="F275" i="21" a="1"/>
  <c r="F275" i="21" s="1"/>
  <c r="F276" i="21" a="1"/>
  <c r="F276" i="21" s="1"/>
  <c r="F277" i="21" a="1"/>
  <c r="F277" i="21" s="1"/>
  <c r="F278" i="21" a="1"/>
  <c r="F278" i="21" s="1"/>
  <c r="F279" i="21" a="1"/>
  <c r="F279" i="21" s="1"/>
  <c r="F280" i="21" a="1"/>
  <c r="F280" i="21" s="1"/>
  <c r="F281" i="21" a="1"/>
  <c r="F281" i="21" s="1"/>
  <c r="F282" i="21" a="1"/>
  <c r="F282" i="21" s="1"/>
  <c r="F283" i="21" a="1"/>
  <c r="F283" i="21" s="1"/>
  <c r="F284" i="21" a="1"/>
  <c r="F284" i="21" s="1"/>
  <c r="F285" i="21" a="1"/>
  <c r="F285" i="21" s="1"/>
  <c r="F286" i="21" a="1"/>
  <c r="F286" i="21" s="1"/>
  <c r="F287" i="21" a="1"/>
  <c r="F287" i="21" s="1"/>
  <c r="F288" i="21" a="1"/>
  <c r="F288" i="21" s="1"/>
  <c r="F289" i="21" a="1"/>
  <c r="F289" i="21" s="1"/>
  <c r="F290" i="21" a="1"/>
  <c r="F290" i="21" s="1"/>
  <c r="F291" i="21" a="1"/>
  <c r="F291" i="21" s="1"/>
  <c r="F292" i="21" a="1"/>
  <c r="F292" i="21" s="1"/>
  <c r="F293" i="21" a="1"/>
  <c r="F293" i="21" s="1"/>
  <c r="F294" i="21" a="1"/>
  <c r="F294" i="21" s="1"/>
  <c r="F295" i="21" a="1"/>
  <c r="F295" i="21" s="1"/>
  <c r="F296" i="21" a="1"/>
  <c r="F296" i="21" s="1"/>
  <c r="F297" i="21" a="1"/>
  <c r="F297" i="21" s="1"/>
  <c r="F298" i="21" a="1"/>
  <c r="F298" i="21" s="1"/>
  <c r="F299" i="21" a="1"/>
  <c r="F299" i="21" s="1"/>
  <c r="F300" i="21" a="1"/>
  <c r="F300" i="21" s="1"/>
  <c r="F301" i="21" a="1"/>
  <c r="F301" i="21" s="1"/>
  <c r="F302" i="21" a="1"/>
  <c r="F302" i="21" s="1"/>
  <c r="F303" i="21" a="1"/>
  <c r="F303" i="21" s="1"/>
  <c r="F304" i="21" a="1"/>
  <c r="F304" i="21" s="1"/>
  <c r="F305" i="21" a="1"/>
  <c r="F305" i="21" s="1"/>
  <c r="F306" i="21" a="1"/>
  <c r="F306" i="21" s="1"/>
  <c r="F307" i="21" a="1"/>
  <c r="F307" i="21" s="1"/>
  <c r="F308" i="21" a="1"/>
  <c r="F308" i="21" s="1"/>
  <c r="F309" i="21" a="1"/>
  <c r="F309" i="21" s="1"/>
  <c r="F310" i="21" a="1"/>
  <c r="F310" i="21" s="1"/>
  <c r="F311" i="21" a="1"/>
  <c r="F311" i="21" s="1"/>
  <c r="F312" i="21" a="1"/>
  <c r="F312" i="21" s="1"/>
  <c r="F313" i="21" a="1"/>
  <c r="F313" i="21" s="1"/>
  <c r="F314" i="21" a="1"/>
  <c r="F314" i="21" s="1"/>
  <c r="F315" i="21" a="1"/>
  <c r="F315" i="21" s="1"/>
  <c r="F316" i="21" a="1"/>
  <c r="F316" i="21" s="1"/>
  <c r="F317" i="21" a="1"/>
  <c r="F317" i="21" s="1"/>
  <c r="F318" i="21" a="1"/>
  <c r="F318" i="21" s="1"/>
  <c r="F319" i="21" a="1"/>
  <c r="F319" i="21" s="1"/>
  <c r="F320" i="21" a="1"/>
  <c r="F320" i="21" s="1"/>
  <c r="F321" i="21" a="1"/>
  <c r="F321" i="21" s="1"/>
  <c r="F322" i="21" a="1"/>
  <c r="F322" i="21" s="1"/>
  <c r="F323" i="21" a="1"/>
  <c r="F323" i="21" s="1"/>
  <c r="F324" i="21" a="1"/>
  <c r="F324" i="21" s="1"/>
  <c r="F325" i="21" a="1"/>
  <c r="F325" i="21" s="1"/>
  <c r="F326" i="21" a="1"/>
  <c r="F326" i="21" s="1"/>
  <c r="F327" i="21" a="1"/>
  <c r="F327" i="21" s="1"/>
  <c r="F328" i="21" a="1"/>
  <c r="F328" i="21" s="1"/>
  <c r="F329" i="21" a="1"/>
  <c r="F329" i="21" s="1"/>
  <c r="F330" i="21" a="1"/>
  <c r="F330" i="21" s="1"/>
  <c r="F331" i="21" a="1"/>
  <c r="F331" i="21" s="1"/>
  <c r="F332" i="21" a="1"/>
  <c r="F332" i="21" s="1"/>
  <c r="F333" i="21" a="1"/>
  <c r="F333" i="21" s="1"/>
  <c r="F334" i="21" a="1"/>
  <c r="F334" i="21" s="1"/>
  <c r="F335" i="21" a="1"/>
  <c r="F335" i="21" s="1"/>
  <c r="F336" i="21" a="1"/>
  <c r="F336" i="21" s="1"/>
  <c r="F337" i="21" a="1"/>
  <c r="F337" i="21" s="1"/>
  <c r="F338" i="21" a="1"/>
  <c r="F338" i="21" s="1"/>
  <c r="F339" i="21" a="1"/>
  <c r="F339" i="21" s="1"/>
  <c r="F340" i="21" a="1"/>
  <c r="F340" i="21" s="1"/>
  <c r="F341" i="21" a="1"/>
  <c r="F341" i="21" s="1"/>
  <c r="F342" i="21" a="1"/>
  <c r="F342" i="21" s="1"/>
  <c r="F343" i="21" a="1"/>
  <c r="F343" i="21" s="1"/>
  <c r="F344" i="21" a="1"/>
  <c r="F344" i="21" s="1"/>
  <c r="F345" i="21" a="1"/>
  <c r="F345" i="21" s="1"/>
  <c r="F346" i="21" a="1"/>
  <c r="F346" i="21" s="1"/>
  <c r="F347" i="21" a="1"/>
  <c r="F347" i="21" s="1"/>
  <c r="F348" i="21" a="1"/>
  <c r="F348" i="21" s="1"/>
  <c r="F349" i="21" a="1"/>
  <c r="F349" i="21" s="1"/>
  <c r="F350" i="21" a="1"/>
  <c r="F350" i="21" s="1"/>
  <c r="F351" i="21" a="1"/>
  <c r="F351" i="21" s="1"/>
  <c r="F352" i="21" a="1"/>
  <c r="F352" i="21" s="1"/>
  <c r="F353" i="21" a="1"/>
  <c r="F353" i="21" s="1"/>
  <c r="F354" i="21" a="1"/>
  <c r="F354" i="21" s="1"/>
  <c r="F355" i="21" a="1"/>
  <c r="F355" i="21" s="1"/>
  <c r="F356" i="21" a="1"/>
  <c r="F356" i="21" s="1"/>
  <c r="F357" i="21" a="1"/>
  <c r="F357" i="21" s="1"/>
  <c r="F358" i="21" a="1"/>
  <c r="F358" i="21" s="1"/>
  <c r="F359" i="21" a="1"/>
  <c r="F359" i="21" s="1"/>
  <c r="F360" i="21" a="1"/>
  <c r="F360" i="21" s="1"/>
  <c r="F361" i="21" a="1"/>
  <c r="F361" i="21" s="1"/>
  <c r="F362" i="21" a="1"/>
  <c r="F362" i="21" s="1"/>
  <c r="F363" i="21" a="1"/>
  <c r="F363" i="21" s="1"/>
  <c r="F364" i="21" a="1"/>
  <c r="F364" i="21" s="1"/>
  <c r="F365" i="21" a="1"/>
  <c r="F365" i="21" s="1"/>
  <c r="F366" i="21" a="1"/>
  <c r="F366" i="21" s="1"/>
  <c r="F367" i="21" a="1"/>
  <c r="F367" i="21" s="1"/>
  <c r="F368" i="21" a="1"/>
  <c r="F368" i="21" s="1"/>
  <c r="F369" i="21" a="1"/>
  <c r="F369" i="21" s="1"/>
  <c r="F370" i="21" a="1"/>
  <c r="F370" i="21" s="1"/>
  <c r="F371" i="21" a="1"/>
  <c r="F371" i="21" s="1"/>
  <c r="F372" i="21" a="1"/>
  <c r="F372" i="21" s="1"/>
  <c r="F373" i="21" a="1"/>
  <c r="F373" i="21" s="1"/>
  <c r="F374" i="21" a="1"/>
  <c r="F374" i="21" s="1"/>
  <c r="F375" i="21" a="1"/>
  <c r="F375" i="21" s="1"/>
  <c r="F376" i="21" a="1"/>
  <c r="F376" i="21" s="1"/>
  <c r="F377" i="21" a="1"/>
  <c r="F377" i="21" s="1"/>
  <c r="F378" i="21" a="1"/>
  <c r="F378" i="21" s="1"/>
  <c r="F379" i="21" a="1"/>
  <c r="F379" i="21" s="1"/>
  <c r="F380" i="21" a="1"/>
  <c r="F380" i="21" s="1"/>
  <c r="F381" i="21" a="1"/>
  <c r="F381" i="21" s="1"/>
  <c r="F382" i="21" a="1"/>
  <c r="F382" i="21" s="1"/>
  <c r="F383" i="21" a="1"/>
  <c r="F383" i="21" s="1"/>
  <c r="F384" i="21" a="1"/>
  <c r="F384" i="21" s="1"/>
  <c r="F385" i="21" a="1"/>
  <c r="F385" i="21" s="1"/>
  <c r="F386" i="21" a="1"/>
  <c r="F386" i="21" s="1"/>
  <c r="F387" i="21" a="1"/>
  <c r="F387" i="21" s="1"/>
  <c r="F388" i="21" a="1"/>
  <c r="F388" i="21" s="1"/>
  <c r="F389" i="21" a="1"/>
  <c r="F389" i="21" s="1"/>
  <c r="F390" i="21" a="1"/>
  <c r="F390" i="21" s="1"/>
  <c r="F391" i="21" a="1"/>
  <c r="F391" i="21" s="1"/>
  <c r="F392" i="21" a="1"/>
  <c r="F392" i="21" s="1"/>
  <c r="F393" i="21" a="1"/>
  <c r="F393" i="21" s="1"/>
  <c r="F394" i="21" a="1"/>
  <c r="F394" i="21" s="1"/>
  <c r="F395" i="21" a="1"/>
  <c r="F395" i="21" s="1"/>
  <c r="F396" i="21" a="1"/>
  <c r="F396" i="21" s="1"/>
  <c r="F397" i="21" a="1"/>
  <c r="F397" i="21" s="1"/>
  <c r="F398" i="21" a="1"/>
  <c r="F398" i="21" s="1"/>
  <c r="F399" i="21" a="1"/>
  <c r="F399" i="21" s="1"/>
  <c r="F400" i="21" a="1"/>
  <c r="F400" i="21" s="1"/>
  <c r="F401" i="21" a="1"/>
  <c r="F401" i="21" s="1"/>
  <c r="F402" i="21" a="1"/>
  <c r="F402" i="21" s="1"/>
  <c r="F403" i="21" a="1"/>
  <c r="F403" i="21" s="1"/>
  <c r="F404" i="21" a="1"/>
  <c r="F404" i="21" s="1"/>
  <c r="F405" i="21" a="1"/>
  <c r="F405" i="21" s="1"/>
  <c r="F406" i="21" a="1"/>
  <c r="F406" i="21" s="1"/>
  <c r="F407" i="21" a="1"/>
  <c r="F407" i="21" s="1"/>
  <c r="F408" i="21" a="1"/>
  <c r="F408" i="21" s="1"/>
  <c r="F409" i="21" a="1"/>
  <c r="F409" i="21" s="1"/>
  <c r="F410" i="21" a="1"/>
  <c r="F410" i="21" s="1"/>
  <c r="F411" i="21" a="1"/>
  <c r="F411" i="21" s="1"/>
  <c r="F412" i="21" a="1"/>
  <c r="F412" i="21" s="1"/>
  <c r="F413" i="21" a="1"/>
  <c r="F413" i="21" s="1"/>
  <c r="F414" i="21" a="1"/>
  <c r="F414" i="21" s="1"/>
  <c r="F415" i="21" a="1"/>
  <c r="F415" i="21" s="1"/>
  <c r="F416" i="21" a="1"/>
  <c r="F416" i="21" s="1"/>
  <c r="F417" i="21" a="1"/>
  <c r="F417" i="21" s="1"/>
  <c r="F418" i="21" a="1"/>
  <c r="F418" i="21" s="1"/>
  <c r="F419" i="21" a="1"/>
  <c r="F419" i="21" s="1"/>
  <c r="F420" i="21" a="1"/>
  <c r="F420" i="21" s="1"/>
  <c r="F421" i="21" a="1"/>
  <c r="F421" i="21" s="1"/>
  <c r="F422" i="21" a="1"/>
  <c r="F422" i="21" s="1"/>
  <c r="F423" i="21" a="1"/>
  <c r="F423" i="21" s="1"/>
  <c r="F424" i="21" a="1"/>
  <c r="F424" i="21" s="1"/>
  <c r="F425" i="21" a="1"/>
  <c r="F425" i="21" s="1"/>
  <c r="F426" i="21" a="1"/>
  <c r="F426" i="21" s="1"/>
  <c r="F427" i="21" a="1"/>
  <c r="F427" i="21" s="1"/>
  <c r="F428" i="21" a="1"/>
  <c r="F428" i="21" s="1"/>
  <c r="F429" i="21" a="1"/>
  <c r="F429" i="21" s="1"/>
  <c r="F430" i="21" a="1"/>
  <c r="F430" i="21" s="1"/>
  <c r="F431" i="21" a="1"/>
  <c r="F431" i="21" s="1"/>
  <c r="F432" i="21" a="1"/>
  <c r="F432" i="21" s="1"/>
  <c r="F433" i="21" a="1"/>
  <c r="F433" i="21" s="1"/>
  <c r="F434" i="21" a="1"/>
  <c r="F434" i="21" s="1"/>
  <c r="F435" i="21" a="1"/>
  <c r="F435" i="21" s="1"/>
  <c r="F436" i="21" a="1"/>
  <c r="F436" i="21" s="1"/>
  <c r="F437" i="21" a="1"/>
  <c r="F437" i="21" s="1"/>
  <c r="F438" i="21" a="1"/>
  <c r="F438" i="21" s="1"/>
  <c r="F439" i="21" a="1"/>
  <c r="F439" i="21" s="1"/>
  <c r="F440" i="21" a="1"/>
  <c r="F440" i="21" s="1"/>
  <c r="F441" i="21" a="1"/>
  <c r="F441" i="21" s="1"/>
  <c r="F442" i="21" a="1"/>
  <c r="F442" i="21" s="1"/>
  <c r="F443" i="21" a="1"/>
  <c r="F443" i="21" s="1"/>
  <c r="F444" i="21" a="1"/>
  <c r="F444" i="21" s="1"/>
  <c r="F445" i="21" a="1"/>
  <c r="F445" i="21" s="1"/>
  <c r="F446" i="21" a="1"/>
  <c r="F446" i="21" s="1"/>
  <c r="F447" i="21" a="1"/>
  <c r="F447" i="21" s="1"/>
  <c r="F448" i="21" a="1"/>
  <c r="F448" i="21" s="1"/>
  <c r="F449" i="21" a="1"/>
  <c r="F449" i="21" s="1"/>
  <c r="F450" i="21" a="1"/>
  <c r="F450" i="21" s="1"/>
  <c r="F451" i="21" a="1"/>
  <c r="F451" i="21" s="1"/>
  <c r="F452" i="21" a="1"/>
  <c r="F452" i="21" s="1"/>
  <c r="F453" i="21" a="1"/>
  <c r="F453" i="21" s="1"/>
  <c r="F454" i="21" a="1"/>
  <c r="F454" i="21" s="1"/>
  <c r="F455" i="21" a="1"/>
  <c r="F455" i="21" s="1"/>
  <c r="F456" i="21" a="1"/>
  <c r="F456" i="21" s="1"/>
  <c r="F457" i="21" a="1"/>
  <c r="F457" i="21" s="1"/>
  <c r="F458" i="21" a="1"/>
  <c r="F458" i="21" s="1"/>
  <c r="F459" i="21" a="1"/>
  <c r="F459" i="21" s="1"/>
  <c r="F460" i="21" a="1"/>
  <c r="F460" i="21" s="1"/>
  <c r="F461" i="21" a="1"/>
  <c r="F461" i="21" s="1"/>
  <c r="F462" i="21" a="1"/>
  <c r="F462" i="21" s="1"/>
  <c r="F463" i="21" a="1"/>
  <c r="F463" i="21" s="1"/>
  <c r="F464" i="21" a="1"/>
  <c r="F464" i="21" s="1"/>
  <c r="F465" i="21" a="1"/>
  <c r="F465" i="21" s="1"/>
  <c r="F466" i="21" a="1"/>
  <c r="F466" i="21" s="1"/>
  <c r="F467" i="21" a="1"/>
  <c r="F467" i="21" s="1"/>
  <c r="F468" i="21" a="1"/>
  <c r="F468" i="21" s="1"/>
  <c r="F469" i="21" a="1"/>
  <c r="F469" i="21" s="1"/>
  <c r="F470" i="21" a="1"/>
  <c r="F470" i="21" s="1"/>
  <c r="F471" i="21" a="1"/>
  <c r="F471" i="21" s="1"/>
  <c r="F472" i="21" a="1"/>
  <c r="F472" i="21" s="1"/>
  <c r="F473" i="21" a="1"/>
  <c r="F473" i="21" s="1"/>
  <c r="F474" i="21" a="1"/>
  <c r="F474" i="21" s="1"/>
  <c r="F475" i="21" a="1"/>
  <c r="F475" i="21" s="1"/>
  <c r="F476" i="21" a="1"/>
  <c r="F476" i="21" s="1"/>
  <c r="F477" i="21" a="1"/>
  <c r="F477" i="21" s="1"/>
  <c r="F478" i="21" a="1"/>
  <c r="F478" i="21" s="1"/>
  <c r="F479" i="21" a="1"/>
  <c r="F479" i="21" s="1"/>
  <c r="F480" i="21" a="1"/>
  <c r="F480" i="21" s="1"/>
  <c r="F481" i="21" a="1"/>
  <c r="F481" i="21" s="1"/>
  <c r="F482" i="21" a="1"/>
  <c r="F482" i="21" s="1"/>
  <c r="F483" i="21" a="1"/>
  <c r="F483" i="21" s="1"/>
  <c r="F484" i="21" a="1"/>
  <c r="F484" i="21" s="1"/>
  <c r="F485" i="21" a="1"/>
  <c r="F485" i="21" s="1"/>
  <c r="F486" i="21" a="1"/>
  <c r="F486" i="21" s="1"/>
  <c r="F487" i="21" a="1"/>
  <c r="F487" i="21" s="1"/>
  <c r="F488" i="21" a="1"/>
  <c r="F488" i="21" s="1"/>
  <c r="F489" i="21" a="1"/>
  <c r="F489" i="21" s="1"/>
  <c r="F490" i="21" a="1"/>
  <c r="F490" i="21" s="1"/>
  <c r="F491" i="21" a="1"/>
  <c r="F491" i="21" s="1"/>
  <c r="F492" i="21" a="1"/>
  <c r="F492" i="21" s="1"/>
  <c r="F493" i="21" a="1"/>
  <c r="F493" i="21" s="1"/>
  <c r="F494" i="21" a="1"/>
  <c r="F494" i="21" s="1"/>
  <c r="F495" i="21" a="1"/>
  <c r="F495" i="21" s="1"/>
  <c r="F496" i="21" a="1"/>
  <c r="F496" i="21" s="1"/>
  <c r="F497" i="21" a="1"/>
  <c r="F497" i="21" s="1"/>
  <c r="F498" i="21" a="1"/>
  <c r="F498" i="21" s="1"/>
  <c r="F499" i="21" a="1"/>
  <c r="F499" i="21" s="1"/>
  <c r="F500" i="21" a="1"/>
  <c r="F500" i="21" s="1"/>
  <c r="F501" i="21" a="1"/>
  <c r="F501" i="21" s="1"/>
  <c r="F502" i="21" a="1"/>
  <c r="F502" i="21" s="1"/>
  <c r="F503" i="21" a="1"/>
  <c r="F503" i="21" s="1"/>
  <c r="F504" i="21" a="1"/>
  <c r="F504" i="21" s="1"/>
  <c r="F505" i="21" a="1"/>
  <c r="F505" i="21" s="1"/>
  <c r="F506" i="21" a="1"/>
  <c r="F506" i="21" s="1"/>
  <c r="F507" i="21" a="1"/>
  <c r="F507" i="21" s="1"/>
  <c r="F508" i="21" a="1"/>
  <c r="F508" i="21" s="1"/>
  <c r="F509" i="21" a="1"/>
  <c r="F509" i="21" s="1"/>
  <c r="F510" i="21" a="1"/>
  <c r="F510" i="21" s="1"/>
  <c r="F511" i="21" a="1"/>
  <c r="F511" i="21" s="1"/>
  <c r="F512" i="21" a="1"/>
  <c r="F512" i="21" s="1"/>
  <c r="F513" i="21" a="1"/>
  <c r="F513" i="21" s="1"/>
  <c r="F514" i="21" a="1"/>
  <c r="F514" i="21" s="1"/>
  <c r="F515" i="21" a="1"/>
  <c r="F515" i="21" s="1"/>
  <c r="F516" i="21" a="1"/>
  <c r="F516" i="21" s="1"/>
  <c r="F517" i="21" a="1"/>
  <c r="F517" i="21" s="1"/>
  <c r="F518" i="21" a="1"/>
  <c r="F518" i="21" s="1"/>
  <c r="F519" i="21" a="1"/>
  <c r="F519" i="21" s="1"/>
  <c r="F520" i="21" a="1"/>
  <c r="F520" i="21" s="1"/>
  <c r="F521" i="21" a="1"/>
  <c r="F521" i="21" s="1"/>
  <c r="F522" i="21" a="1"/>
  <c r="F522" i="21" s="1"/>
  <c r="F523" i="21" a="1"/>
  <c r="F523" i="21" s="1"/>
  <c r="F524" i="21" a="1"/>
  <c r="F524" i="21" s="1"/>
  <c r="F525" i="21" a="1"/>
  <c r="F525" i="21" s="1"/>
  <c r="F526" i="21" a="1"/>
  <c r="F526" i="21" s="1"/>
  <c r="F527" i="21" a="1"/>
  <c r="F527" i="21" s="1"/>
  <c r="F528" i="21" a="1"/>
  <c r="F528" i="21" s="1"/>
  <c r="F529" i="21" a="1"/>
  <c r="F529" i="21" s="1"/>
  <c r="F530" i="21" a="1"/>
  <c r="F530" i="21" s="1"/>
  <c r="F531" i="21" a="1"/>
  <c r="F531" i="21" s="1"/>
  <c r="F532" i="21" a="1"/>
  <c r="F532" i="21" s="1"/>
  <c r="F533" i="21" a="1"/>
  <c r="F533" i="21" s="1"/>
  <c r="F534" i="21" a="1"/>
  <c r="F534" i="21" s="1"/>
  <c r="F535" i="21" a="1"/>
  <c r="F535" i="21" s="1"/>
  <c r="F536" i="21" a="1"/>
  <c r="F536" i="21" s="1"/>
  <c r="F537" i="21" a="1"/>
  <c r="F537" i="21" s="1"/>
  <c r="F538" i="21" a="1"/>
  <c r="F538" i="21" s="1"/>
  <c r="F539" i="21" a="1"/>
  <c r="F539" i="21" s="1"/>
  <c r="F540" i="21" a="1"/>
  <c r="F540" i="21" s="1"/>
  <c r="F541" i="21" a="1"/>
  <c r="F541" i="21" s="1"/>
  <c r="F542" i="21" a="1"/>
  <c r="F542" i="21" s="1"/>
  <c r="F543" i="21" a="1"/>
  <c r="F543" i="21" s="1"/>
  <c r="F544" i="21" a="1"/>
  <c r="F544" i="21" s="1"/>
  <c r="F545" i="21" a="1"/>
  <c r="F545" i="21" s="1"/>
  <c r="F546" i="21" a="1"/>
  <c r="F546" i="21" s="1"/>
  <c r="F547" i="21" a="1"/>
  <c r="F547" i="21" s="1"/>
  <c r="F548" i="21" a="1"/>
  <c r="F548" i="21" s="1"/>
  <c r="F549" i="21" a="1"/>
  <c r="F549" i="21" s="1"/>
  <c r="F550" i="21" a="1"/>
  <c r="F550" i="21" s="1"/>
  <c r="F551" i="21" a="1"/>
  <c r="F551" i="21" s="1"/>
  <c r="F552" i="21" a="1"/>
  <c r="F552" i="21" s="1"/>
  <c r="F553" i="21" a="1"/>
  <c r="F553" i="21" s="1"/>
  <c r="F554" i="21" a="1"/>
  <c r="F554" i="21" s="1"/>
  <c r="F555" i="21" a="1"/>
  <c r="F555" i="21" s="1"/>
  <c r="F556" i="21" a="1"/>
  <c r="F556" i="21" s="1"/>
  <c r="F557" i="21" a="1"/>
  <c r="F557" i="21" s="1"/>
  <c r="F558" i="21" a="1"/>
  <c r="F558" i="21" s="1"/>
  <c r="F559" i="21" a="1"/>
  <c r="F559" i="21" s="1"/>
  <c r="F560" i="21" a="1"/>
  <c r="F560" i="21" s="1"/>
  <c r="F561" i="21" a="1"/>
  <c r="F561" i="21" s="1"/>
  <c r="F562" i="21" a="1"/>
  <c r="F562" i="21" s="1"/>
  <c r="F563" i="21" a="1"/>
  <c r="F563" i="21" s="1"/>
  <c r="F564" i="21" a="1"/>
  <c r="F564" i="21" s="1"/>
  <c r="F565" i="21" a="1"/>
  <c r="F565" i="21" s="1"/>
  <c r="F566" i="21" a="1"/>
  <c r="F566" i="21" s="1"/>
  <c r="F567" i="21" a="1"/>
  <c r="F567" i="21" s="1"/>
  <c r="F568" i="21" a="1"/>
  <c r="F568" i="21" s="1"/>
  <c r="F569" i="21" a="1"/>
  <c r="F569" i="21" s="1"/>
  <c r="F570" i="21" a="1"/>
  <c r="F570" i="21" s="1"/>
  <c r="F571" i="21" a="1"/>
  <c r="F571" i="21" s="1"/>
  <c r="F572" i="21" a="1"/>
  <c r="F572" i="21" s="1"/>
  <c r="F573" i="21" a="1"/>
  <c r="F573" i="21" s="1"/>
  <c r="F574" i="21" a="1"/>
  <c r="F574" i="21" s="1"/>
  <c r="F575" i="21" a="1"/>
  <c r="F575" i="21" s="1"/>
  <c r="F576" i="21" a="1"/>
  <c r="F576" i="21" s="1"/>
  <c r="F577" i="21" a="1"/>
  <c r="F577" i="21" s="1"/>
  <c r="F578" i="21" a="1"/>
  <c r="F578" i="21" s="1"/>
  <c r="F579" i="21" a="1"/>
  <c r="F579" i="21" s="1"/>
  <c r="F580" i="21" a="1"/>
  <c r="F580" i="21" s="1"/>
  <c r="F581" i="21" a="1"/>
  <c r="F581" i="21" s="1"/>
  <c r="F582" i="21" a="1"/>
  <c r="F582" i="21" s="1"/>
  <c r="F583" i="21" a="1"/>
  <c r="F583" i="21" s="1"/>
  <c r="F584" i="21" a="1"/>
  <c r="F584" i="21" s="1"/>
  <c r="F585" i="21" a="1"/>
  <c r="F585" i="21" s="1"/>
  <c r="F586" i="21" a="1"/>
  <c r="F586" i="21" s="1"/>
  <c r="F587" i="21" a="1"/>
  <c r="F587" i="21" s="1"/>
  <c r="F588" i="21" a="1"/>
  <c r="F588" i="21" s="1"/>
  <c r="F589" i="21" a="1"/>
  <c r="F589" i="21" s="1"/>
  <c r="F590" i="21" a="1"/>
  <c r="F590" i="21" s="1"/>
  <c r="F591" i="21" a="1"/>
  <c r="F591" i="21" s="1"/>
  <c r="F592" i="21" a="1"/>
  <c r="F592" i="21" s="1"/>
  <c r="F593" i="21" a="1"/>
  <c r="F593" i="21" s="1"/>
  <c r="F594" i="21" a="1"/>
  <c r="F594" i="21" s="1"/>
  <c r="F595" i="21" a="1"/>
  <c r="F595" i="21" s="1"/>
  <c r="F596" i="21" a="1"/>
  <c r="F596" i="21" s="1"/>
  <c r="F597" i="21" a="1"/>
  <c r="F597" i="21" s="1"/>
  <c r="F598" i="21" a="1"/>
  <c r="F598" i="21" s="1"/>
  <c r="F599" i="21" a="1"/>
  <c r="F599" i="21" s="1"/>
  <c r="F600" i="21" a="1"/>
  <c r="F600" i="21" s="1"/>
  <c r="F601" i="21" a="1"/>
  <c r="F601" i="21" s="1"/>
  <c r="F602" i="21" a="1"/>
  <c r="F602" i="21" s="1"/>
  <c r="F603" i="21" a="1"/>
  <c r="F603" i="21" s="1"/>
  <c r="F604" i="21" a="1"/>
  <c r="F604" i="21" s="1"/>
  <c r="F605" i="21" a="1"/>
  <c r="F605" i="21" s="1"/>
  <c r="F606" i="21" a="1"/>
  <c r="F606" i="21" s="1"/>
  <c r="F607" i="21" a="1"/>
  <c r="F607" i="21" s="1"/>
  <c r="F608" i="21" a="1"/>
  <c r="F608" i="21" s="1"/>
  <c r="F609" i="21" a="1"/>
  <c r="F609" i="21" s="1"/>
  <c r="F610" i="21" a="1"/>
  <c r="F610" i="21" s="1"/>
  <c r="F611" i="21" a="1"/>
  <c r="F611" i="21" s="1"/>
  <c r="F612" i="21" a="1"/>
  <c r="F612" i="21" s="1"/>
  <c r="F613" i="21" a="1"/>
  <c r="F613" i="21" s="1"/>
  <c r="F614" i="21" a="1"/>
  <c r="F614" i="21" s="1"/>
  <c r="F615" i="21" a="1"/>
  <c r="F615" i="21" s="1"/>
  <c r="F616" i="21" a="1"/>
  <c r="F616" i="21" s="1"/>
  <c r="F617" i="21" a="1"/>
  <c r="F617" i="21" s="1"/>
  <c r="F618" i="21" a="1"/>
  <c r="F618" i="21" s="1"/>
  <c r="F619" i="21" a="1"/>
  <c r="F619" i="21" s="1"/>
  <c r="F620" i="21" a="1"/>
  <c r="F620" i="21" s="1"/>
  <c r="F621" i="21" a="1"/>
  <c r="F621" i="21" s="1"/>
  <c r="F622" i="21" a="1"/>
  <c r="F622" i="21" s="1"/>
  <c r="F623" i="21" a="1"/>
  <c r="F623" i="21" s="1"/>
  <c r="F624" i="21" a="1"/>
  <c r="F624" i="21" s="1"/>
  <c r="F625" i="21" a="1"/>
  <c r="F625" i="21" s="1"/>
  <c r="F626" i="21" a="1"/>
  <c r="F626" i="21" s="1"/>
  <c r="F627" i="21" a="1"/>
  <c r="F627" i="21" s="1"/>
  <c r="F628" i="21" a="1"/>
  <c r="F628" i="21" s="1"/>
  <c r="F629" i="21" a="1"/>
  <c r="F629" i="21" s="1"/>
  <c r="F630" i="21" a="1"/>
  <c r="F630" i="21" s="1"/>
  <c r="F631" i="21" a="1"/>
  <c r="F631" i="21" s="1"/>
  <c r="F632" i="21" a="1"/>
  <c r="F632" i="21" s="1"/>
  <c r="F633" i="21" a="1"/>
  <c r="F633" i="21" s="1"/>
  <c r="F634" i="21" a="1"/>
  <c r="F634" i="21" s="1"/>
  <c r="F635" i="21" a="1"/>
  <c r="F635" i="21" s="1"/>
  <c r="F636" i="21" a="1"/>
  <c r="F636" i="21" s="1"/>
  <c r="F637" i="21" a="1"/>
  <c r="F637" i="21" s="1"/>
  <c r="F638" i="21" a="1"/>
  <c r="F638" i="21" s="1"/>
  <c r="F639" i="21" a="1"/>
  <c r="F639" i="21" s="1"/>
  <c r="F640" i="21" a="1"/>
  <c r="F640" i="21" s="1"/>
  <c r="F641" i="21" a="1"/>
  <c r="F641" i="21" s="1"/>
  <c r="F642" i="21" a="1"/>
  <c r="F642" i="21" s="1"/>
  <c r="F643" i="21" a="1"/>
  <c r="F643" i="21" s="1"/>
  <c r="F644" i="21" a="1"/>
  <c r="F644" i="21" s="1"/>
  <c r="F645" i="21" a="1"/>
  <c r="F645" i="21" s="1"/>
  <c r="F646" i="21" a="1"/>
  <c r="F646" i="21" s="1"/>
  <c r="F647" i="21" a="1"/>
  <c r="F647" i="21" s="1"/>
  <c r="F648" i="21" a="1"/>
  <c r="F648" i="21" s="1"/>
  <c r="F649" i="21" a="1"/>
  <c r="F649" i="21" s="1"/>
  <c r="F650" i="21" a="1"/>
  <c r="F650" i="21" s="1"/>
  <c r="F651" i="21" a="1"/>
  <c r="F651" i="21" s="1"/>
  <c r="F652" i="21" a="1"/>
  <c r="F652" i="21" s="1"/>
  <c r="F653" i="21" a="1"/>
  <c r="F653" i="21" s="1"/>
  <c r="F654" i="21" a="1"/>
  <c r="F654" i="21" s="1"/>
  <c r="F655" i="21" a="1"/>
  <c r="F655" i="21" s="1"/>
  <c r="F656" i="21" a="1"/>
  <c r="F656" i="21" s="1"/>
  <c r="F657" i="21" a="1"/>
  <c r="F657" i="21" s="1"/>
  <c r="F658" i="21" a="1"/>
  <c r="F658" i="21" s="1"/>
  <c r="F659" i="21" a="1"/>
  <c r="F659" i="21" s="1"/>
  <c r="F660" i="21" a="1"/>
  <c r="F660" i="21" s="1"/>
  <c r="F661" i="21" a="1"/>
  <c r="F661" i="21" s="1"/>
  <c r="F662" i="21" a="1"/>
  <c r="F662" i="21" s="1"/>
  <c r="F663" i="21" a="1"/>
  <c r="F663" i="21" s="1"/>
  <c r="F664" i="21" a="1"/>
  <c r="F664" i="21" s="1"/>
  <c r="F665" i="21" a="1"/>
  <c r="F665" i="21" s="1"/>
  <c r="F666" i="21" a="1"/>
  <c r="F666" i="21" s="1"/>
  <c r="F667" i="21" a="1"/>
  <c r="F667" i="21" s="1"/>
  <c r="F668" i="21" a="1"/>
  <c r="F668" i="21" s="1"/>
  <c r="F669" i="21" a="1"/>
  <c r="F669" i="21" s="1"/>
  <c r="F670" i="21" a="1"/>
  <c r="F670" i="21" s="1"/>
  <c r="F671" i="21" a="1"/>
  <c r="F671" i="21" s="1"/>
  <c r="F672" i="21" a="1"/>
  <c r="F672" i="21" s="1"/>
  <c r="F673" i="21" a="1"/>
  <c r="F673" i="21" s="1"/>
  <c r="F674" i="21" a="1"/>
  <c r="F674" i="21" s="1"/>
  <c r="F675" i="21" a="1"/>
  <c r="F675" i="21" s="1"/>
  <c r="F676" i="21" a="1"/>
  <c r="F676" i="21" s="1"/>
  <c r="F677" i="21" a="1"/>
  <c r="F677" i="21" s="1"/>
  <c r="F678" i="21" a="1"/>
  <c r="F678" i="21" s="1"/>
  <c r="F679" i="21" a="1"/>
  <c r="F679" i="21" s="1"/>
  <c r="F680" i="21" a="1"/>
  <c r="F680" i="21" s="1"/>
  <c r="F681" i="21" a="1"/>
  <c r="F681" i="21" s="1"/>
  <c r="F682" i="21" a="1"/>
  <c r="F682" i="21" s="1"/>
  <c r="F683" i="21" a="1"/>
  <c r="F683" i="21" s="1"/>
  <c r="F684" i="21" a="1"/>
  <c r="F684" i="21" s="1"/>
  <c r="F685" i="21" a="1"/>
  <c r="F685" i="21" s="1"/>
  <c r="F686" i="21" a="1"/>
  <c r="F686" i="21" s="1"/>
  <c r="F687" i="21" a="1"/>
  <c r="F687" i="21" s="1"/>
  <c r="F688" i="21" a="1"/>
  <c r="F688" i="21" s="1"/>
  <c r="F689" i="21" a="1"/>
  <c r="F689" i="21" s="1"/>
  <c r="F690" i="21" a="1"/>
  <c r="F690" i="21" s="1"/>
  <c r="F691" i="21" a="1"/>
  <c r="F691" i="21" s="1"/>
  <c r="F692" i="21" a="1"/>
  <c r="F692" i="21" s="1"/>
  <c r="F693" i="21" a="1"/>
  <c r="F693" i="21" s="1"/>
  <c r="F694" i="21" a="1"/>
  <c r="F694" i="21" s="1"/>
  <c r="F695" i="21" a="1"/>
  <c r="F695" i="21" s="1"/>
  <c r="F696" i="21" a="1"/>
  <c r="F696" i="21" s="1"/>
  <c r="F697" i="21" a="1"/>
  <c r="F697" i="21" s="1"/>
  <c r="F698" i="21" a="1"/>
  <c r="F698" i="21" s="1"/>
  <c r="F699" i="21" a="1"/>
  <c r="F699" i="21" s="1"/>
  <c r="F700" i="21" a="1"/>
  <c r="F700" i="21" s="1"/>
  <c r="F701" i="21" a="1"/>
  <c r="F701" i="21" s="1"/>
  <c r="F702" i="21" a="1"/>
  <c r="F702" i="21" s="1"/>
  <c r="F703" i="21" a="1"/>
  <c r="F703" i="21" s="1"/>
  <c r="F704" i="21" a="1"/>
  <c r="F704" i="21" s="1"/>
  <c r="F705" i="21" a="1"/>
  <c r="F705" i="21" s="1"/>
  <c r="F706" i="21" a="1"/>
  <c r="F706" i="21" s="1"/>
  <c r="F707" i="21" a="1"/>
  <c r="F707" i="21" s="1"/>
  <c r="F708" i="21" a="1"/>
  <c r="F708" i="21" s="1"/>
  <c r="F709" i="21" a="1"/>
  <c r="F709" i="21" s="1"/>
  <c r="F710" i="21" a="1"/>
  <c r="F710" i="21" s="1"/>
  <c r="F711" i="21" a="1"/>
  <c r="F711" i="21" s="1"/>
  <c r="F712" i="21" a="1"/>
  <c r="F712" i="21" s="1"/>
  <c r="F713" i="21" a="1"/>
  <c r="F713" i="21" s="1"/>
  <c r="F714" i="21" a="1"/>
  <c r="F714" i="21" s="1"/>
  <c r="F715" i="21" a="1"/>
  <c r="F715" i="21" s="1"/>
  <c r="F716" i="21" a="1"/>
  <c r="F716" i="21" s="1"/>
  <c r="F717" i="21" a="1"/>
  <c r="F717" i="21" s="1"/>
  <c r="F718" i="21" a="1"/>
  <c r="F718" i="21" s="1"/>
  <c r="F719" i="21" a="1"/>
  <c r="F719" i="21" s="1"/>
  <c r="F720" i="21" a="1"/>
  <c r="F720" i="21" s="1"/>
  <c r="F721" i="21" a="1"/>
  <c r="F721" i="21" s="1"/>
  <c r="F722" i="21" a="1"/>
  <c r="F722" i="21" s="1"/>
  <c r="F723" i="21" a="1"/>
  <c r="F723" i="21" s="1"/>
  <c r="F724" i="21" a="1"/>
  <c r="F724" i="21" s="1"/>
  <c r="F725" i="21" a="1"/>
  <c r="F725" i="21" s="1"/>
  <c r="F726" i="21" a="1"/>
  <c r="F726" i="21" s="1"/>
  <c r="F727" i="21" a="1"/>
  <c r="F727" i="21" s="1"/>
  <c r="F728" i="21" a="1"/>
  <c r="F728" i="21" s="1"/>
  <c r="F729" i="21" a="1"/>
  <c r="F729" i="21" s="1"/>
  <c r="F730" i="21" a="1"/>
  <c r="F730" i="21" s="1"/>
  <c r="F731" i="21" a="1"/>
  <c r="F731" i="21" s="1"/>
  <c r="F732" i="21" a="1"/>
  <c r="F732" i="21" s="1"/>
  <c r="F733" i="21" a="1"/>
  <c r="F733" i="21" s="1"/>
  <c r="F734" i="21" a="1"/>
  <c r="F734" i="21" s="1"/>
  <c r="F735" i="21" a="1"/>
  <c r="F735" i="21" s="1"/>
  <c r="F736" i="21" a="1"/>
  <c r="F736" i="21" s="1"/>
  <c r="F737" i="21" a="1"/>
  <c r="F737" i="21" s="1"/>
  <c r="F738" i="21" a="1"/>
  <c r="F738" i="21" s="1"/>
  <c r="F739" i="21" a="1"/>
  <c r="F739" i="21" s="1"/>
  <c r="F740" i="21" a="1"/>
  <c r="F740" i="21" s="1"/>
  <c r="F741" i="21" a="1"/>
  <c r="F741" i="21" s="1"/>
  <c r="F742" i="21" a="1"/>
  <c r="F742" i="21" s="1"/>
  <c r="F743" i="21" a="1"/>
  <c r="F743" i="21" s="1"/>
  <c r="F744" i="21" a="1"/>
  <c r="F744" i="21" s="1"/>
  <c r="F745" i="21" a="1"/>
  <c r="F745" i="21" s="1"/>
  <c r="F746" i="21" a="1"/>
  <c r="F746" i="21" s="1"/>
  <c r="F747" i="21" a="1"/>
  <c r="F747" i="21" s="1"/>
  <c r="F748" i="21" a="1"/>
  <c r="F748" i="21" s="1"/>
  <c r="F749" i="21" a="1"/>
  <c r="F749" i="21" s="1"/>
  <c r="F750" i="21" a="1"/>
  <c r="F750" i="21" s="1"/>
  <c r="F751" i="21" a="1"/>
  <c r="F751" i="21" s="1"/>
  <c r="F752" i="21" a="1"/>
  <c r="F752" i="21" s="1"/>
  <c r="F753" i="21" a="1"/>
  <c r="F753" i="21" s="1"/>
  <c r="F754" i="21" a="1"/>
  <c r="F754" i="21" s="1"/>
  <c r="F755" i="21" a="1"/>
  <c r="F755" i="21" s="1"/>
  <c r="F756" i="21" a="1"/>
  <c r="F756" i="21" s="1"/>
  <c r="F757" i="21" a="1"/>
  <c r="F757" i="21" s="1"/>
  <c r="F758" i="21" a="1"/>
  <c r="F758" i="21" s="1"/>
  <c r="F759" i="21" a="1"/>
  <c r="F759" i="21" s="1"/>
  <c r="F760" i="21" a="1"/>
  <c r="F760" i="21" s="1"/>
  <c r="F761" i="21" a="1"/>
  <c r="F761" i="21" s="1"/>
  <c r="F762" i="21" a="1"/>
  <c r="F762" i="21" s="1"/>
  <c r="F763" i="21" a="1"/>
  <c r="F763" i="21" s="1"/>
  <c r="F764" i="21" a="1"/>
  <c r="F764" i="21" s="1"/>
  <c r="F765" i="21" a="1"/>
  <c r="F765" i="21" s="1"/>
  <c r="F766" i="21" a="1"/>
  <c r="F766" i="21" s="1"/>
  <c r="F767" i="21" a="1"/>
  <c r="F767" i="21" s="1"/>
  <c r="F768" i="21" a="1"/>
  <c r="F768" i="21" s="1"/>
  <c r="F769" i="21" a="1"/>
  <c r="F769" i="21" s="1"/>
  <c r="F770" i="21" a="1"/>
  <c r="F770" i="21" s="1"/>
  <c r="F771" i="21" a="1"/>
  <c r="F771" i="21" s="1"/>
  <c r="F772" i="21" a="1"/>
  <c r="F772" i="21" s="1"/>
  <c r="F773" i="21" a="1"/>
  <c r="F773" i="21" s="1"/>
  <c r="F774" i="21" a="1"/>
  <c r="F774" i="21" s="1"/>
  <c r="F775" i="21" a="1"/>
  <c r="F775" i="21" s="1"/>
  <c r="F776" i="21" a="1"/>
  <c r="F776" i="21" s="1"/>
  <c r="F777" i="21" a="1"/>
  <c r="F777" i="21" s="1"/>
  <c r="F778" i="21" a="1"/>
  <c r="F778" i="21" s="1"/>
  <c r="F779" i="21" a="1"/>
  <c r="F779" i="21" s="1"/>
  <c r="F780" i="21" a="1"/>
  <c r="F780" i="21" s="1"/>
  <c r="F781" i="21" a="1"/>
  <c r="F781" i="21" s="1"/>
  <c r="F782" i="21" a="1"/>
  <c r="F782" i="21" s="1"/>
  <c r="F783" i="21" a="1"/>
  <c r="F783" i="21" s="1"/>
  <c r="F784" i="21" a="1"/>
  <c r="F784" i="21" s="1"/>
  <c r="F785" i="21" a="1"/>
  <c r="F785" i="21" s="1"/>
  <c r="F786" i="21" a="1"/>
  <c r="F786" i="21" s="1"/>
  <c r="F787" i="21" a="1"/>
  <c r="F787" i="21" s="1"/>
  <c r="F788" i="21" a="1"/>
  <c r="F788" i="21" s="1"/>
  <c r="F789" i="21" a="1"/>
  <c r="F789" i="21" s="1"/>
  <c r="F790" i="21" a="1"/>
  <c r="F790" i="21" s="1"/>
  <c r="F791" i="21" a="1"/>
  <c r="F791" i="21" s="1"/>
  <c r="F792" i="21" a="1"/>
  <c r="F792" i="21" s="1"/>
  <c r="F793" i="21" a="1"/>
  <c r="F793" i="21" s="1"/>
  <c r="F794" i="21" a="1"/>
  <c r="F794" i="21" s="1"/>
  <c r="F795" i="21" a="1"/>
  <c r="F795" i="21" s="1"/>
  <c r="F796" i="21" a="1"/>
  <c r="F796" i="21" s="1"/>
  <c r="F797" i="21" a="1"/>
  <c r="F797" i="21" s="1"/>
  <c r="F798" i="21" a="1"/>
  <c r="F798" i="21" s="1"/>
  <c r="F799" i="21" a="1"/>
  <c r="F799" i="21" s="1"/>
  <c r="F800" i="21" a="1"/>
  <c r="F800" i="21" s="1"/>
  <c r="F801" i="21" a="1"/>
  <c r="F801" i="21" s="1"/>
  <c r="F802" i="21" a="1"/>
  <c r="F802" i="21" s="1"/>
  <c r="F803" i="21" a="1"/>
  <c r="F803" i="21" s="1"/>
  <c r="F804" i="21" a="1"/>
  <c r="F804" i="21" s="1"/>
  <c r="F805" i="21" a="1"/>
  <c r="F805" i="21" s="1"/>
  <c r="F806" i="21" a="1"/>
  <c r="F806" i="21" s="1"/>
  <c r="F807" i="21" a="1"/>
  <c r="F807" i="21" s="1"/>
  <c r="F808" i="21" a="1"/>
  <c r="F808" i="21" s="1"/>
  <c r="F809" i="21" a="1"/>
  <c r="F809" i="21" s="1"/>
  <c r="F810" i="21" a="1"/>
  <c r="F810" i="21" s="1"/>
  <c r="F811" i="21" a="1"/>
  <c r="F811" i="21" s="1"/>
  <c r="F812" i="21" a="1"/>
  <c r="F812" i="21" s="1"/>
  <c r="F813" i="21" a="1"/>
  <c r="F813" i="21" s="1"/>
  <c r="F814" i="21" a="1"/>
  <c r="F814" i="21" s="1"/>
  <c r="F815" i="21" a="1"/>
  <c r="F815" i="21" s="1"/>
  <c r="F816" i="21" a="1"/>
  <c r="F816" i="21" s="1"/>
  <c r="F817" i="21" a="1"/>
  <c r="F817" i="21" s="1"/>
  <c r="F818" i="21" a="1"/>
  <c r="F818" i="21" s="1"/>
  <c r="F819" i="21" a="1"/>
  <c r="F819" i="21" s="1"/>
  <c r="F820" i="21" a="1"/>
  <c r="F820" i="21" s="1"/>
  <c r="F821" i="21" a="1"/>
  <c r="F821" i="21" s="1"/>
  <c r="F822" i="21" a="1"/>
  <c r="F822" i="21" s="1"/>
  <c r="F823" i="21" a="1"/>
  <c r="F823" i="21" s="1"/>
  <c r="F824" i="21" a="1"/>
  <c r="F824" i="21" s="1"/>
  <c r="F825" i="21" a="1"/>
  <c r="F825" i="21" s="1"/>
  <c r="F826" i="21" a="1"/>
  <c r="F826" i="21" s="1"/>
  <c r="F827" i="21" a="1"/>
  <c r="F827" i="21" s="1"/>
  <c r="F828" i="21" a="1"/>
  <c r="F828" i="21" s="1"/>
  <c r="F829" i="21" a="1"/>
  <c r="F829" i="21" s="1"/>
  <c r="F830" i="21" a="1"/>
  <c r="F830" i="21" s="1"/>
  <c r="F831" i="21" a="1"/>
  <c r="F831" i="21" s="1"/>
  <c r="F832" i="21" a="1"/>
  <c r="F832" i="21" s="1"/>
  <c r="F833" i="21" a="1"/>
  <c r="F833" i="21" s="1"/>
  <c r="F834" i="21" a="1"/>
  <c r="F834" i="21" s="1"/>
  <c r="F835" i="21" a="1"/>
  <c r="F835" i="21" s="1"/>
  <c r="F836" i="21" a="1"/>
  <c r="F836" i="21" s="1"/>
  <c r="F837" i="21" a="1"/>
  <c r="F837" i="21" s="1"/>
  <c r="F838" i="21" a="1"/>
  <c r="F838" i="21" s="1"/>
  <c r="F839" i="21" a="1"/>
  <c r="F839" i="21" s="1"/>
  <c r="F840" i="21" a="1"/>
  <c r="F840" i="21" s="1"/>
  <c r="F841" i="21" a="1"/>
  <c r="F841" i="21" s="1"/>
  <c r="F842" i="21" a="1"/>
  <c r="F842" i="21" s="1"/>
  <c r="F843" i="21" a="1"/>
  <c r="F843" i="21" s="1"/>
  <c r="F844" i="21" a="1"/>
  <c r="F844" i="21" s="1"/>
  <c r="F845" i="21" a="1"/>
  <c r="F845" i="21" s="1"/>
  <c r="F846" i="21" a="1"/>
  <c r="F846" i="21" s="1"/>
  <c r="F847" i="21" a="1"/>
  <c r="F847" i="21" s="1"/>
  <c r="F848" i="21" a="1"/>
  <c r="F848" i="21" s="1"/>
  <c r="F849" i="21" a="1"/>
  <c r="F849" i="21" s="1"/>
  <c r="F850" i="21" a="1"/>
  <c r="F850" i="21" s="1"/>
  <c r="F851" i="21" a="1"/>
  <c r="F851" i="21" s="1"/>
  <c r="F852" i="21" a="1"/>
  <c r="F852" i="21" s="1"/>
  <c r="F853" i="21" a="1"/>
  <c r="F853" i="21" s="1"/>
  <c r="F854" i="21" a="1"/>
  <c r="F854" i="21" s="1"/>
  <c r="F855" i="21" a="1"/>
  <c r="F855" i="21" s="1"/>
  <c r="F856" i="21" a="1"/>
  <c r="F856" i="21" s="1"/>
  <c r="F857" i="21" a="1"/>
  <c r="F857" i="21" s="1"/>
  <c r="F858" i="21" a="1"/>
  <c r="F858" i="21" s="1"/>
  <c r="F859" i="21" a="1"/>
  <c r="F859" i="21" s="1"/>
  <c r="F860" i="21" a="1"/>
  <c r="F860" i="21" s="1"/>
  <c r="F861" i="21" a="1"/>
  <c r="F861" i="21" s="1"/>
  <c r="F862" i="21" a="1"/>
  <c r="F862" i="21" s="1"/>
  <c r="F863" i="21" a="1"/>
  <c r="F863" i="21" s="1"/>
  <c r="F864" i="21" a="1"/>
  <c r="F864" i="21" s="1"/>
  <c r="F865" i="21" a="1"/>
  <c r="F865" i="21" s="1"/>
  <c r="F866" i="21" a="1"/>
  <c r="F866" i="21" s="1"/>
  <c r="F867" i="21" a="1"/>
  <c r="F867" i="21" s="1"/>
  <c r="F868" i="21" a="1"/>
  <c r="F868" i="21" s="1"/>
  <c r="F869" i="21" a="1"/>
  <c r="F869" i="21" s="1"/>
  <c r="F870" i="21" a="1"/>
  <c r="F870" i="21" s="1"/>
  <c r="F871" i="21" a="1"/>
  <c r="F871" i="21" s="1"/>
  <c r="F872" i="21" a="1"/>
  <c r="F872" i="21" s="1"/>
  <c r="F873" i="21" a="1"/>
  <c r="F873" i="21" s="1"/>
  <c r="F874" i="21" a="1"/>
  <c r="F874" i="21" s="1"/>
  <c r="F875" i="21" a="1"/>
  <c r="F875" i="21" s="1"/>
  <c r="F876" i="21" a="1"/>
  <c r="F876" i="21" s="1"/>
  <c r="F877" i="21" a="1"/>
  <c r="F877" i="21" s="1"/>
  <c r="F878" i="21" a="1"/>
  <c r="F878" i="21" s="1"/>
  <c r="F879" i="21" a="1"/>
  <c r="F879" i="21" s="1"/>
  <c r="F880" i="21" a="1"/>
  <c r="F880" i="21" s="1"/>
  <c r="F881" i="21" a="1"/>
  <c r="F881" i="21" s="1"/>
  <c r="F882" i="21" a="1"/>
  <c r="F882" i="21" s="1"/>
  <c r="F883" i="21" a="1"/>
  <c r="F883" i="21" s="1"/>
  <c r="F884" i="21" a="1"/>
  <c r="F884" i="21" s="1"/>
  <c r="F885" i="21" a="1"/>
  <c r="F885" i="21" s="1"/>
  <c r="F886" i="21" a="1"/>
  <c r="F886" i="21" s="1"/>
  <c r="F887" i="21" a="1"/>
  <c r="F887" i="21" s="1"/>
  <c r="F888" i="21" a="1"/>
  <c r="F888" i="21" s="1"/>
  <c r="F889" i="21" a="1"/>
  <c r="F889" i="21" s="1"/>
  <c r="F890" i="21" a="1"/>
  <c r="F890" i="21" s="1"/>
  <c r="F891" i="21" a="1"/>
  <c r="F891" i="21" s="1"/>
  <c r="F892" i="21" a="1"/>
  <c r="F892" i="21" s="1"/>
  <c r="F893" i="21" a="1"/>
  <c r="F893" i="21" s="1"/>
  <c r="F894" i="21" a="1"/>
  <c r="F894" i="21" s="1"/>
  <c r="F895" i="21" a="1"/>
  <c r="F895" i="21" s="1"/>
  <c r="F896" i="21" a="1"/>
  <c r="F896" i="21" s="1"/>
  <c r="F897" i="21" a="1"/>
  <c r="F897" i="21" s="1"/>
  <c r="F898" i="21" a="1"/>
  <c r="F898" i="21" s="1"/>
  <c r="F899" i="21" a="1"/>
  <c r="F899" i="21" s="1"/>
  <c r="F900" i="21" a="1"/>
  <c r="F900" i="21" s="1"/>
  <c r="F901" i="21" a="1"/>
  <c r="F901" i="21" s="1"/>
  <c r="F902" i="21" a="1"/>
  <c r="F902" i="21" s="1"/>
  <c r="F903" i="21" a="1"/>
  <c r="F903" i="21" s="1"/>
  <c r="F904" i="21" a="1"/>
  <c r="F904" i="21" s="1"/>
  <c r="F905" i="21" a="1"/>
  <c r="F905" i="21" s="1"/>
  <c r="F906" i="21" a="1"/>
  <c r="F906" i="21" s="1"/>
  <c r="F907" i="21" a="1"/>
  <c r="F907" i="21" s="1"/>
  <c r="F908" i="21" a="1"/>
  <c r="F908" i="21" s="1"/>
  <c r="F909" i="21" a="1"/>
  <c r="F909" i="21" s="1"/>
  <c r="F910" i="21" a="1"/>
  <c r="F910" i="21" s="1"/>
  <c r="F911" i="21" a="1"/>
  <c r="F911" i="21" s="1"/>
  <c r="F912" i="21" a="1"/>
  <c r="F912" i="21" s="1"/>
  <c r="F913" i="21" a="1"/>
  <c r="F913" i="21" s="1"/>
  <c r="F914" i="21" a="1"/>
  <c r="F914" i="21" s="1"/>
  <c r="F915" i="21" a="1"/>
  <c r="F915" i="21" s="1"/>
  <c r="F916" i="21" a="1"/>
  <c r="F916" i="21" s="1"/>
  <c r="F917" i="21" a="1"/>
  <c r="F917" i="21" s="1"/>
  <c r="F918" i="21" a="1"/>
  <c r="F918" i="21" s="1"/>
  <c r="F919" i="21" a="1"/>
  <c r="F919" i="21" s="1"/>
  <c r="F920" i="21" a="1"/>
  <c r="F920" i="21" s="1"/>
  <c r="F921" i="21" a="1"/>
  <c r="F921" i="21" s="1"/>
  <c r="F922" i="21" a="1"/>
  <c r="F922" i="21" s="1"/>
  <c r="F923" i="21" a="1"/>
  <c r="F923" i="21" s="1"/>
  <c r="F924" i="21" a="1"/>
  <c r="F924" i="21" s="1"/>
  <c r="F925" i="21" a="1"/>
  <c r="F925" i="21" s="1"/>
  <c r="F926" i="21" a="1"/>
  <c r="F926" i="21" s="1"/>
  <c r="F927" i="21" a="1"/>
  <c r="F927" i="21" s="1"/>
  <c r="F928" i="21" a="1"/>
  <c r="F928" i="21" s="1"/>
  <c r="F929" i="21" a="1"/>
  <c r="F929" i="21" s="1"/>
  <c r="F930" i="21" a="1"/>
  <c r="F930" i="21" s="1"/>
  <c r="F931" i="21" a="1"/>
  <c r="F931" i="21" s="1"/>
  <c r="F932" i="21" a="1"/>
  <c r="F932" i="21" s="1"/>
  <c r="F933" i="21" a="1"/>
  <c r="F933" i="21" s="1"/>
  <c r="F934" i="21" a="1"/>
  <c r="F934" i="21" s="1"/>
  <c r="F935" i="21" a="1"/>
  <c r="F935" i="21" s="1"/>
  <c r="F936" i="21" a="1"/>
  <c r="F936" i="21" s="1"/>
  <c r="F937" i="21" a="1"/>
  <c r="F937" i="21" s="1"/>
  <c r="F938" i="21" a="1"/>
  <c r="F938" i="21" s="1"/>
  <c r="F939" i="21" a="1"/>
  <c r="F939" i="21" s="1"/>
  <c r="F940" i="21" a="1"/>
  <c r="F940" i="21" s="1"/>
  <c r="F941" i="21" a="1"/>
  <c r="F941" i="21" s="1"/>
  <c r="F942" i="21" a="1"/>
  <c r="F942" i="21" s="1"/>
  <c r="F943" i="21" a="1"/>
  <c r="F943" i="21" s="1"/>
  <c r="F944" i="21" a="1"/>
  <c r="F944" i="21" s="1"/>
  <c r="F945" i="21" a="1"/>
  <c r="F945" i="21" s="1"/>
  <c r="F946" i="21" a="1"/>
  <c r="F946" i="21" s="1"/>
  <c r="F947" i="21" a="1"/>
  <c r="F947" i="21" s="1"/>
  <c r="F948" i="21" a="1"/>
  <c r="F948" i="21" s="1"/>
  <c r="F949" i="21" a="1"/>
  <c r="F949" i="21" s="1"/>
  <c r="F950" i="21" a="1"/>
  <c r="F950" i="21" s="1"/>
  <c r="F951" i="21" a="1"/>
  <c r="F951" i="21" s="1"/>
  <c r="F952" i="21" a="1"/>
  <c r="F952" i="21" s="1"/>
  <c r="F953" i="21" a="1"/>
  <c r="F953" i="21" s="1"/>
  <c r="F954" i="21" a="1"/>
  <c r="F954" i="21" s="1"/>
  <c r="F955" i="21" a="1"/>
  <c r="F955" i="21" s="1"/>
  <c r="F956" i="21" a="1"/>
  <c r="F956" i="21" s="1"/>
  <c r="F957" i="21" a="1"/>
  <c r="F957" i="21" s="1"/>
  <c r="F958" i="21" a="1"/>
  <c r="F958" i="21" s="1"/>
  <c r="F959" i="21" a="1"/>
  <c r="F959" i="21" s="1"/>
  <c r="F960" i="21" a="1"/>
  <c r="F960" i="21" s="1"/>
  <c r="F961" i="21" a="1"/>
  <c r="F961" i="21" s="1"/>
  <c r="F962" i="21" a="1"/>
  <c r="F962" i="21" s="1"/>
  <c r="F963" i="21" a="1"/>
  <c r="F963" i="21" s="1"/>
  <c r="F964" i="21" a="1"/>
  <c r="F964" i="21" s="1"/>
  <c r="F965" i="21" a="1"/>
  <c r="F965" i="21" s="1"/>
  <c r="F966" i="21" a="1"/>
  <c r="F966" i="21" s="1"/>
  <c r="F967" i="21" a="1"/>
  <c r="F967" i="21" s="1"/>
  <c r="F968" i="21" a="1"/>
  <c r="F968" i="21" s="1"/>
  <c r="F969" i="21" a="1"/>
  <c r="F969" i="21" s="1"/>
  <c r="F970" i="21" a="1"/>
  <c r="F970" i="21" s="1"/>
  <c r="F971" i="21" a="1"/>
  <c r="F971" i="21" s="1"/>
  <c r="F972" i="21" a="1"/>
  <c r="F972" i="21" s="1"/>
  <c r="F973" i="21" a="1"/>
  <c r="F973" i="21" s="1"/>
  <c r="F974" i="21" a="1"/>
  <c r="F974" i="21" s="1"/>
  <c r="F975" i="21" a="1"/>
  <c r="F975" i="21" s="1"/>
  <c r="F976" i="21" a="1"/>
  <c r="F976" i="21" s="1"/>
  <c r="F977" i="21" a="1"/>
  <c r="F977" i="21" s="1"/>
  <c r="F978" i="21" a="1"/>
  <c r="F978" i="21" s="1"/>
  <c r="F979" i="21" a="1"/>
  <c r="F979" i="21" s="1"/>
  <c r="F980" i="21" a="1"/>
  <c r="F980" i="21" s="1"/>
  <c r="F981" i="21" a="1"/>
  <c r="F981" i="21" s="1"/>
  <c r="F982" i="21" a="1"/>
  <c r="F982" i="21" s="1"/>
  <c r="F983" i="21" a="1"/>
  <c r="F983" i="21" s="1"/>
  <c r="F984" i="21" a="1"/>
  <c r="F984" i="21" s="1"/>
  <c r="F985" i="21" a="1"/>
  <c r="F985" i="21" s="1"/>
  <c r="F986" i="21" a="1"/>
  <c r="F986" i="21" s="1"/>
  <c r="F987" i="21" a="1"/>
  <c r="F987" i="21" s="1"/>
  <c r="F988" i="21" a="1"/>
  <c r="F988" i="21" s="1"/>
  <c r="F989" i="21" a="1"/>
  <c r="F989" i="21" s="1"/>
  <c r="F990" i="21" a="1"/>
  <c r="F990" i="21" s="1"/>
  <c r="F991" i="21" a="1"/>
  <c r="F991" i="21" s="1"/>
  <c r="F992" i="21" a="1"/>
  <c r="F992" i="21" s="1"/>
  <c r="F993" i="21" a="1"/>
  <c r="F993" i="21" s="1"/>
  <c r="F994" i="21" a="1"/>
  <c r="F994" i="21" s="1"/>
  <c r="F995" i="21" a="1"/>
  <c r="F995" i="21" s="1"/>
  <c r="F996" i="21" a="1"/>
  <c r="F996" i="21" s="1"/>
  <c r="F997" i="21" a="1"/>
  <c r="F997" i="21" s="1"/>
  <c r="F998" i="21" a="1"/>
  <c r="F998" i="21" s="1"/>
  <c r="F999" i="21" a="1"/>
  <c r="F999" i="21" s="1"/>
  <c r="F1000" i="21" a="1"/>
  <c r="F1000" i="21" s="1"/>
  <c r="F1001" i="21" a="1"/>
  <c r="F1001" i="21" s="1"/>
  <c r="F1002" i="21" a="1"/>
  <c r="F1002" i="21" s="1"/>
  <c r="F1003" i="21" a="1"/>
  <c r="F1003" i="21" s="1"/>
  <c r="F1004" i="21" a="1"/>
  <c r="F1004" i="21" s="1"/>
  <c r="F1005" i="21" a="1"/>
  <c r="F1005" i="21" s="1"/>
  <c r="F1006" i="21" a="1"/>
  <c r="F1006" i="21" s="1"/>
  <c r="F1007" i="21" a="1"/>
  <c r="F1007" i="21" s="1"/>
  <c r="F1008" i="21" a="1"/>
  <c r="F1008" i="21" s="1"/>
  <c r="F1009" i="21" a="1"/>
  <c r="F1009" i="21" s="1"/>
  <c r="F1010" i="21" a="1"/>
  <c r="F1010" i="21" s="1"/>
  <c r="F1011" i="21" a="1"/>
  <c r="F1011" i="21" s="1"/>
  <c r="F1012" i="21" a="1"/>
  <c r="F1012" i="21" s="1"/>
  <c r="F1013" i="21" a="1"/>
  <c r="F1013" i="21" s="1"/>
  <c r="F1014" i="21" a="1"/>
  <c r="F1014" i="21" s="1"/>
  <c r="F1015" i="21" a="1"/>
  <c r="F1015" i="21" s="1"/>
  <c r="F1016" i="21" a="1"/>
  <c r="F1016" i="21" s="1"/>
  <c r="F1017" i="21" a="1"/>
  <c r="F1017" i="21" s="1"/>
  <c r="F1018" i="21" a="1"/>
  <c r="F1018" i="21" s="1"/>
  <c r="F1019" i="21" a="1"/>
  <c r="F1019" i="21" s="1"/>
  <c r="F1020" i="21" a="1"/>
  <c r="F1020" i="21" s="1"/>
  <c r="F1021" i="21" a="1"/>
  <c r="F1021" i="21" s="1"/>
  <c r="F1022" i="21" a="1"/>
  <c r="F1022" i="21" s="1"/>
  <c r="F1023" i="21" a="1"/>
  <c r="F1023" i="21" s="1"/>
  <c r="F1024" i="21" a="1"/>
  <c r="F1024" i="21" s="1"/>
  <c r="F1025" i="21" a="1"/>
  <c r="F1025" i="21" s="1"/>
  <c r="F1026" i="21" a="1"/>
  <c r="F1026" i="21" s="1"/>
  <c r="F1027" i="21" a="1"/>
  <c r="F1027" i="21" s="1"/>
  <c r="F1028" i="21" a="1"/>
  <c r="F1028" i="21" s="1"/>
  <c r="F1029" i="21" a="1"/>
  <c r="F1029" i="21" s="1"/>
  <c r="F1030" i="21" a="1"/>
  <c r="F1030" i="21" s="1"/>
  <c r="F1031" i="21" a="1"/>
  <c r="F1031" i="21" s="1"/>
  <c r="F1032" i="21" a="1"/>
  <c r="F1032" i="21" s="1"/>
  <c r="F1033" i="21" a="1"/>
  <c r="F1033" i="21" s="1"/>
  <c r="F1034" i="21" a="1"/>
  <c r="F1034" i="21" s="1"/>
  <c r="F1035" i="21" a="1"/>
  <c r="F1035" i="21" s="1"/>
  <c r="F1036" i="21" a="1"/>
  <c r="F1036" i="21" s="1"/>
  <c r="F1037" i="21" a="1"/>
  <c r="F1037" i="21" s="1"/>
  <c r="F1038" i="21" a="1"/>
  <c r="F1038" i="21" s="1"/>
  <c r="F1039" i="21" a="1"/>
  <c r="F1039" i="21" s="1"/>
  <c r="F1040" i="21" a="1"/>
  <c r="F1040" i="21" s="1"/>
  <c r="F1041" i="21" a="1"/>
  <c r="F1041" i="21" s="1"/>
  <c r="F1042" i="21" a="1"/>
  <c r="F1042" i="21" s="1"/>
  <c r="F1043" i="21" a="1"/>
  <c r="F1043" i="21" s="1"/>
  <c r="F1044" i="21" a="1"/>
  <c r="F1044" i="21" s="1"/>
  <c r="F1045" i="21" a="1"/>
  <c r="F1045" i="21" s="1"/>
  <c r="F1046" i="21" a="1"/>
  <c r="F1046" i="21" s="1"/>
  <c r="F1047" i="21" a="1"/>
  <c r="F1047" i="21" s="1"/>
  <c r="F1048" i="21" a="1"/>
  <c r="F1048" i="21" s="1"/>
  <c r="F1049" i="21" a="1"/>
  <c r="F1049" i="21" s="1"/>
  <c r="F1050" i="21" a="1"/>
  <c r="F1050" i="21" s="1"/>
  <c r="F1051" i="21" a="1"/>
  <c r="F1051" i="21" s="1"/>
  <c r="F1052" i="21" a="1"/>
  <c r="F1052" i="21" s="1"/>
  <c r="F1053" i="21" a="1"/>
  <c r="F1053" i="21" s="1"/>
  <c r="F1054" i="21" a="1"/>
  <c r="F1054" i="21" s="1"/>
  <c r="F1055" i="21" a="1"/>
  <c r="F1055" i="21" s="1"/>
  <c r="F1056" i="21" a="1"/>
  <c r="F1056" i="21" s="1"/>
  <c r="F1057" i="21" a="1"/>
  <c r="F1057" i="21" s="1"/>
  <c r="F1058" i="21" a="1"/>
  <c r="F1058" i="21" s="1"/>
  <c r="F1059" i="21" a="1"/>
  <c r="F1059" i="21" s="1"/>
  <c r="F1060" i="21" a="1"/>
  <c r="F1060" i="21" s="1"/>
  <c r="F1061" i="21" a="1"/>
  <c r="F1061" i="21" s="1"/>
  <c r="F1062" i="21" a="1"/>
  <c r="F1062" i="21" s="1"/>
  <c r="F1063" i="21" a="1"/>
  <c r="F1063" i="21" s="1"/>
  <c r="F1064" i="21" a="1"/>
  <c r="F1064" i="21" s="1"/>
  <c r="F1065" i="21" a="1"/>
  <c r="F1065" i="21" s="1"/>
  <c r="F1066" i="21" a="1"/>
  <c r="F1066" i="21" s="1"/>
  <c r="F1067" i="21" a="1"/>
  <c r="F1067" i="21" s="1"/>
  <c r="F1068" i="21" a="1"/>
  <c r="F1068" i="21" s="1"/>
  <c r="F1069" i="21" a="1"/>
  <c r="F1069" i="21" s="1"/>
  <c r="F1070" i="21" a="1"/>
  <c r="F1070" i="21" s="1"/>
  <c r="F1071" i="21" a="1"/>
  <c r="F1071" i="21" s="1"/>
  <c r="F1072" i="21" a="1"/>
  <c r="F1072" i="21" s="1"/>
  <c r="F1073" i="21" a="1"/>
  <c r="F1073" i="21" s="1"/>
  <c r="F1074" i="21" a="1"/>
  <c r="F1074" i="21" s="1"/>
  <c r="F1075" i="21" a="1"/>
  <c r="F1075" i="21" s="1"/>
  <c r="F1076" i="21" a="1"/>
  <c r="F1076" i="21" s="1"/>
  <c r="F1077" i="21" a="1"/>
  <c r="F1077" i="21" s="1"/>
  <c r="F1078" i="21" a="1"/>
  <c r="F1078" i="21" s="1"/>
  <c r="F1079" i="21" a="1"/>
  <c r="F1079" i="21" s="1"/>
  <c r="F1080" i="21" a="1"/>
  <c r="F1080" i="21" s="1"/>
  <c r="F1081" i="21" a="1"/>
  <c r="F1081" i="21" s="1"/>
  <c r="F1082" i="21" a="1"/>
  <c r="F1082" i="21" s="1"/>
  <c r="F1083" i="21" a="1"/>
  <c r="F1083" i="21" s="1"/>
  <c r="F1084" i="21" a="1"/>
  <c r="F1084" i="21" s="1"/>
  <c r="F1085" i="21" a="1"/>
  <c r="F1085" i="21" s="1"/>
  <c r="F1086" i="21" a="1"/>
  <c r="F1086" i="21" s="1"/>
  <c r="F1087" i="21" a="1"/>
  <c r="F1087" i="21" s="1"/>
  <c r="F1088" i="21" a="1"/>
  <c r="F1088" i="21" s="1"/>
  <c r="F1089" i="21" a="1"/>
  <c r="F1089" i="21" s="1"/>
  <c r="F1090" i="21" a="1"/>
  <c r="F1090" i="21" s="1"/>
  <c r="F1091" i="21" a="1"/>
  <c r="F1091" i="21" s="1"/>
  <c r="F1092" i="21" a="1"/>
  <c r="F1092" i="21" s="1"/>
  <c r="F1093" i="21" a="1"/>
  <c r="F1093" i="21" s="1"/>
  <c r="F1094" i="21" a="1"/>
  <c r="F1094" i="21" s="1"/>
  <c r="F1095" i="21" a="1"/>
  <c r="F1095" i="21" s="1"/>
  <c r="F1096" i="21" a="1"/>
  <c r="F1096" i="21" s="1"/>
  <c r="F1097" i="21" a="1"/>
  <c r="F1097" i="21" s="1"/>
  <c r="F1098" i="21" a="1"/>
  <c r="F1098" i="21" s="1"/>
  <c r="F1099" i="21" a="1"/>
  <c r="F1099" i="21" s="1"/>
  <c r="F1100" i="21" a="1"/>
  <c r="F1100" i="21" s="1"/>
  <c r="F1101" i="21" a="1"/>
  <c r="F1101" i="21" s="1"/>
  <c r="F1102" i="21" a="1"/>
  <c r="F1102" i="21" s="1"/>
  <c r="F1103" i="21" a="1"/>
  <c r="F1103" i="21" s="1"/>
  <c r="F1104" i="21" a="1"/>
  <c r="F1104" i="21" s="1"/>
  <c r="F1105" i="21" a="1"/>
  <c r="F1105" i="21" s="1"/>
  <c r="F1106" i="21" a="1"/>
  <c r="F1106" i="21" s="1"/>
  <c r="F1107" i="21" a="1"/>
  <c r="F1107" i="21" s="1"/>
  <c r="F1108" i="21" a="1"/>
  <c r="F1108" i="21" s="1"/>
  <c r="F1109" i="21" a="1"/>
  <c r="F1109" i="21" s="1"/>
  <c r="F1110" i="21" a="1"/>
  <c r="F1110" i="21" s="1"/>
  <c r="F1111" i="21" a="1"/>
  <c r="F1111" i="21" s="1"/>
  <c r="F1112" i="21" a="1"/>
  <c r="F1112" i="21" s="1"/>
  <c r="F1113" i="21" a="1"/>
  <c r="F1113" i="21" s="1"/>
  <c r="F1114" i="21" a="1"/>
  <c r="F1114" i="21" s="1"/>
  <c r="F1115" i="21" a="1"/>
  <c r="F1115" i="21" s="1"/>
  <c r="F1116" i="21" a="1"/>
  <c r="F1116" i="21" s="1"/>
  <c r="F1117" i="21" a="1"/>
  <c r="F1117" i="21" s="1"/>
  <c r="F1118" i="21" a="1"/>
  <c r="F1118" i="21" s="1"/>
  <c r="F1119" i="21" a="1"/>
  <c r="F1119" i="21" s="1"/>
  <c r="F1120" i="21" a="1"/>
  <c r="F1120" i="21" s="1"/>
  <c r="F1121" i="21" a="1"/>
  <c r="F1121" i="21" s="1"/>
  <c r="F1122" i="21" a="1"/>
  <c r="F1122" i="21" s="1"/>
  <c r="F1123" i="21" a="1"/>
  <c r="F1123" i="21" s="1"/>
  <c r="F1124" i="21" a="1"/>
  <c r="F1124" i="21" s="1"/>
  <c r="F1125" i="21" a="1"/>
  <c r="F1125" i="21" s="1"/>
  <c r="F1126" i="21" a="1"/>
  <c r="F1126" i="21" s="1"/>
  <c r="F1127" i="21" a="1"/>
  <c r="F1127" i="21" s="1"/>
  <c r="F1128" i="21" a="1"/>
  <c r="F1128" i="21" s="1"/>
  <c r="F1129" i="21" a="1"/>
  <c r="F1129" i="21" s="1"/>
  <c r="F1130" i="21" a="1"/>
  <c r="F1130" i="21" s="1"/>
  <c r="F1131" i="21" a="1"/>
  <c r="F1131" i="21" s="1"/>
  <c r="F1132" i="21" a="1"/>
  <c r="F1132" i="21" s="1"/>
  <c r="F1133" i="21" a="1"/>
  <c r="F1133" i="21" s="1"/>
  <c r="F1134" i="21" a="1"/>
  <c r="F1134" i="21" s="1"/>
  <c r="F1135" i="21" a="1"/>
  <c r="F1135" i="21" s="1"/>
  <c r="F1136" i="21" a="1"/>
  <c r="F1136" i="21" s="1"/>
  <c r="F1137" i="21" a="1"/>
  <c r="F1137" i="21" s="1"/>
  <c r="F1138" i="21" a="1"/>
  <c r="F1138" i="21" s="1"/>
  <c r="F1139" i="21" a="1"/>
  <c r="F1139" i="21" s="1"/>
  <c r="F1140" i="21" a="1"/>
  <c r="F1140" i="21" s="1"/>
  <c r="F1141" i="21" a="1"/>
  <c r="F1141" i="21" s="1"/>
  <c r="F1142" i="21" a="1"/>
  <c r="F1142" i="21" s="1"/>
  <c r="F1143" i="21" a="1"/>
  <c r="F1143" i="21" s="1"/>
  <c r="F1144" i="21" a="1"/>
  <c r="F1144" i="21" s="1"/>
  <c r="F1145" i="21" a="1"/>
  <c r="F1145" i="21" s="1"/>
  <c r="F1146" i="21" a="1"/>
  <c r="F1146" i="21" s="1"/>
  <c r="F1147" i="21" a="1"/>
  <c r="F1147" i="21" s="1"/>
  <c r="F1148" i="21" a="1"/>
  <c r="F1148" i="21" s="1"/>
  <c r="F1149" i="21" a="1"/>
  <c r="F1149" i="21" s="1"/>
  <c r="F1150" i="21" a="1"/>
  <c r="F1150" i="21" s="1"/>
  <c r="F1151" i="21" a="1"/>
  <c r="F1151" i="21" s="1"/>
  <c r="F1152" i="21" a="1"/>
  <c r="F1152" i="21" s="1"/>
  <c r="F1153" i="21" a="1"/>
  <c r="F1153" i="21" s="1"/>
  <c r="F1154" i="21" a="1"/>
  <c r="F1154" i="21" s="1"/>
  <c r="F1155" i="21" a="1"/>
  <c r="F1155" i="21" s="1"/>
  <c r="F1156" i="21" a="1"/>
  <c r="F1156" i="21" s="1"/>
  <c r="F1157" i="21" a="1"/>
  <c r="F1157" i="21" s="1"/>
  <c r="F1158" i="21" a="1"/>
  <c r="F1158" i="21" s="1"/>
  <c r="F1159" i="21" a="1"/>
  <c r="F1159" i="21" s="1"/>
  <c r="F1160" i="21" a="1"/>
  <c r="F1160" i="21" s="1"/>
  <c r="F1161" i="21" a="1"/>
  <c r="F1161" i="21" s="1"/>
  <c r="F1162" i="21" a="1"/>
  <c r="F1162" i="21" s="1"/>
  <c r="F1163" i="21" a="1"/>
  <c r="F1163" i="21" s="1"/>
  <c r="F1164" i="21" a="1"/>
  <c r="F1164" i="21" s="1"/>
  <c r="F1165" i="21" a="1"/>
  <c r="F1165" i="21" s="1"/>
  <c r="F1166" i="21" a="1"/>
  <c r="F1166" i="21" s="1"/>
  <c r="F1167" i="21" a="1"/>
  <c r="F1167" i="21" s="1"/>
  <c r="F1168" i="21" a="1"/>
  <c r="F1168" i="21" s="1"/>
  <c r="F1169" i="21" a="1"/>
  <c r="F1169" i="21" s="1"/>
  <c r="F1170" i="21" a="1"/>
  <c r="F1170" i="21" s="1"/>
  <c r="F1171" i="21" a="1"/>
  <c r="F1171" i="21" s="1"/>
  <c r="F1172" i="21" a="1"/>
  <c r="F1172" i="21" s="1"/>
  <c r="F1173" i="21" a="1"/>
  <c r="F1173" i="21" s="1"/>
  <c r="F1174" i="21" a="1"/>
  <c r="F1174" i="21" s="1"/>
  <c r="F1175" i="21" a="1"/>
  <c r="F1175" i="21" s="1"/>
  <c r="F1176" i="21" a="1"/>
  <c r="F1176" i="21" s="1"/>
  <c r="F1177" i="21" a="1"/>
  <c r="F1177" i="21" s="1"/>
  <c r="F1178" i="21" a="1"/>
  <c r="F1178" i="21" s="1"/>
  <c r="F1179" i="21" a="1"/>
  <c r="F1179" i="21" s="1"/>
  <c r="F1180" i="21" a="1"/>
  <c r="F1180" i="21" s="1"/>
  <c r="F1181" i="21" a="1"/>
  <c r="F1181" i="21" s="1"/>
  <c r="F1182" i="21" a="1"/>
  <c r="F1182" i="21" s="1"/>
  <c r="F1183" i="21" a="1"/>
  <c r="F1183" i="21" s="1"/>
  <c r="F1184" i="21" a="1"/>
  <c r="F1184" i="21" s="1"/>
  <c r="F1185" i="21" a="1"/>
  <c r="F1185" i="21" s="1"/>
  <c r="F1186" i="21" a="1"/>
  <c r="F1186" i="21" s="1"/>
  <c r="F1187" i="21" a="1"/>
  <c r="F1187" i="21" s="1"/>
  <c r="F1188" i="21" a="1"/>
  <c r="F1188" i="21" s="1"/>
  <c r="F1189" i="21" a="1"/>
  <c r="F1189" i="21" s="1"/>
  <c r="F1190" i="21" a="1"/>
  <c r="F1190" i="21" s="1"/>
  <c r="F1191" i="21" a="1"/>
  <c r="F1191" i="21" s="1"/>
  <c r="F1192" i="21" a="1"/>
  <c r="F1192" i="21" s="1"/>
  <c r="F1193" i="21" a="1"/>
  <c r="F1193" i="21" s="1"/>
  <c r="F1194" i="21" a="1"/>
  <c r="F1194" i="21" s="1"/>
  <c r="F1195" i="21" a="1"/>
  <c r="F1195" i="21" s="1"/>
  <c r="F1196" i="21" a="1"/>
  <c r="F1196" i="21" s="1"/>
  <c r="F1197" i="21" a="1"/>
  <c r="F1197" i="21" s="1"/>
  <c r="F1198" i="21" a="1"/>
  <c r="F1198" i="21" s="1"/>
  <c r="F1199" i="21" a="1"/>
  <c r="F1199" i="21" s="1"/>
  <c r="F1200" i="21" a="1"/>
  <c r="F1200" i="21" s="1"/>
  <c r="F1201" i="21" a="1"/>
  <c r="F1201" i="21" s="1"/>
  <c r="F1202" i="21" a="1"/>
  <c r="F1202" i="21" s="1"/>
  <c r="F1203" i="21" a="1"/>
  <c r="F1203" i="21" s="1"/>
  <c r="F1204" i="21" a="1"/>
  <c r="F1204" i="21" s="1"/>
  <c r="F1205" i="21" a="1"/>
  <c r="F1205" i="21" s="1"/>
  <c r="F1206" i="21" a="1"/>
  <c r="F1206" i="21" s="1"/>
  <c r="F1207" i="21" a="1"/>
  <c r="F1207" i="21" s="1"/>
  <c r="F1208" i="21" a="1"/>
  <c r="F1208" i="21" s="1"/>
  <c r="F1209" i="21" a="1"/>
  <c r="F1209" i="21" s="1"/>
  <c r="F1210" i="21" a="1"/>
  <c r="F1210" i="21" s="1"/>
  <c r="F1211" i="21" a="1"/>
  <c r="F1211" i="21" s="1"/>
  <c r="F1212" i="21" a="1"/>
  <c r="F1212" i="21" s="1"/>
  <c r="F1213" i="21" a="1"/>
  <c r="F1213" i="21" s="1"/>
  <c r="F1214" i="21" a="1"/>
  <c r="F1214" i="21" s="1"/>
  <c r="F1215" i="21" a="1"/>
  <c r="F1215" i="21" s="1"/>
  <c r="F1216" i="21" a="1"/>
  <c r="F1216" i="21" s="1"/>
  <c r="F1217" i="21" a="1"/>
  <c r="F1217" i="21" s="1"/>
  <c r="F1218" i="21" a="1"/>
  <c r="F1218" i="21" s="1"/>
  <c r="F1219" i="21" a="1"/>
  <c r="F1219" i="21" s="1"/>
  <c r="F1220" i="21" a="1"/>
  <c r="F1220" i="21" s="1"/>
  <c r="F1221" i="21" a="1"/>
  <c r="F1221" i="21" s="1"/>
  <c r="F1222" i="21" a="1"/>
  <c r="F1222" i="21" s="1"/>
  <c r="F1223" i="21" a="1"/>
  <c r="F1223" i="21" s="1"/>
  <c r="F1224" i="21" a="1"/>
  <c r="F1224" i="21" s="1"/>
  <c r="F1225" i="21" a="1"/>
  <c r="F1225" i="21" s="1"/>
  <c r="F1226" i="21" a="1"/>
  <c r="F1226" i="21" s="1"/>
  <c r="F1227" i="21" a="1"/>
  <c r="F1227" i="21" s="1"/>
  <c r="F1228" i="21" a="1"/>
  <c r="F1228" i="21" s="1"/>
  <c r="F1229" i="21" a="1"/>
  <c r="F1229" i="21" s="1"/>
  <c r="F1230" i="21" a="1"/>
  <c r="F1230" i="21" s="1"/>
  <c r="F1231" i="21" a="1"/>
  <c r="F1231" i="21" s="1"/>
  <c r="F1232" i="21" a="1"/>
  <c r="F1232" i="21" s="1"/>
  <c r="F1233" i="21" a="1"/>
  <c r="F1233" i="21" s="1"/>
  <c r="F1234" i="21" a="1"/>
  <c r="F1234" i="21" s="1"/>
  <c r="F1235" i="21" a="1"/>
  <c r="F1235" i="21" s="1"/>
  <c r="F1236" i="21" a="1"/>
  <c r="F1236" i="21" s="1"/>
  <c r="F1237" i="21" a="1"/>
  <c r="F1237" i="21" s="1"/>
  <c r="F1238" i="21" a="1"/>
  <c r="F1238" i="21" s="1"/>
  <c r="F1239" i="21" a="1"/>
  <c r="F1239" i="21" s="1"/>
  <c r="F1240" i="21" a="1"/>
  <c r="F1240" i="21" s="1"/>
  <c r="F1241" i="21" a="1"/>
  <c r="F1241" i="21" s="1"/>
  <c r="F1242" i="21" a="1"/>
  <c r="F1242" i="21" s="1"/>
  <c r="F1243" i="21" a="1"/>
  <c r="F1243" i="21" s="1"/>
  <c r="F1244" i="21" a="1"/>
  <c r="F1244" i="21" s="1"/>
  <c r="F1245" i="21" a="1"/>
  <c r="F1245" i="21" s="1"/>
  <c r="F1246" i="21" a="1"/>
  <c r="F1246" i="21" s="1"/>
  <c r="F1247" i="21" a="1"/>
  <c r="F1247" i="21" s="1"/>
  <c r="F1248" i="21" a="1"/>
  <c r="F1248" i="21" s="1"/>
  <c r="F1249" i="21" a="1"/>
  <c r="F1249" i="21" s="1"/>
  <c r="F1250" i="21" a="1"/>
  <c r="F1250" i="21" s="1"/>
  <c r="F1251" i="21" a="1"/>
  <c r="F1251" i="21" s="1"/>
  <c r="F1252" i="21" a="1"/>
  <c r="F1252" i="21" s="1"/>
  <c r="F1253" i="21" a="1"/>
  <c r="F1253" i="21" s="1"/>
  <c r="F1254" i="21" a="1"/>
  <c r="F1254" i="21" s="1"/>
  <c r="F1255" i="21" a="1"/>
  <c r="F1255" i="21" s="1"/>
  <c r="F1256" i="21" a="1"/>
  <c r="F1256" i="21" s="1"/>
  <c r="F1257" i="21" a="1"/>
  <c r="F1257" i="21" s="1"/>
  <c r="F1258" i="21" a="1"/>
  <c r="F1258" i="21" s="1"/>
  <c r="F1259" i="21" a="1"/>
  <c r="F1259" i="21" s="1"/>
  <c r="F1260" i="21" a="1"/>
  <c r="F1260" i="21" s="1"/>
  <c r="F1261" i="21" a="1"/>
  <c r="F1261" i="21" s="1"/>
  <c r="F1262" i="21" a="1"/>
  <c r="F1262" i="21" s="1"/>
  <c r="F1263" i="21" a="1"/>
  <c r="F1263" i="21" s="1"/>
  <c r="F1264" i="21" a="1"/>
  <c r="F1264" i="21" s="1"/>
  <c r="F1265" i="21" a="1"/>
  <c r="F1265" i="21" s="1"/>
  <c r="F1266" i="21" a="1"/>
  <c r="F1266" i="21" s="1"/>
  <c r="F1267" i="21" a="1"/>
  <c r="F1267" i="21" s="1"/>
  <c r="F1268" i="21" a="1"/>
  <c r="F1268" i="21" s="1"/>
  <c r="F1269" i="21" a="1"/>
  <c r="F1269" i="21" s="1"/>
  <c r="F1270" i="21" a="1"/>
  <c r="F1270" i="21" s="1"/>
  <c r="F1271" i="21" a="1"/>
  <c r="F1271" i="21" s="1"/>
  <c r="F1272" i="21" a="1"/>
  <c r="F1272" i="21" s="1"/>
  <c r="F1273" i="21" a="1"/>
  <c r="F1273" i="21" s="1"/>
  <c r="F1274" i="21" a="1"/>
  <c r="F1274" i="21" s="1"/>
  <c r="F1275" i="21" a="1"/>
  <c r="F1275" i="21" s="1"/>
  <c r="F1276" i="21" a="1"/>
  <c r="F1276" i="21" s="1"/>
  <c r="F1277" i="21" a="1"/>
  <c r="F1277" i="21" s="1"/>
  <c r="F1278" i="21" a="1"/>
  <c r="F1278" i="21" s="1"/>
  <c r="F1279" i="21" a="1"/>
  <c r="F1279" i="21" s="1"/>
  <c r="F1280" i="21" a="1"/>
  <c r="F1280" i="21" s="1"/>
  <c r="F1281" i="21" a="1"/>
  <c r="F1281" i="21" s="1"/>
  <c r="F1282" i="21" a="1"/>
  <c r="F1282" i="21" s="1"/>
  <c r="F1283" i="21" a="1"/>
  <c r="F1283" i="21" s="1"/>
  <c r="F1284" i="21" a="1"/>
  <c r="F1284" i="21" s="1"/>
  <c r="F1285" i="21" a="1"/>
  <c r="F1285" i="21" s="1"/>
  <c r="F1286" i="21" a="1"/>
  <c r="F1286" i="21" s="1"/>
  <c r="F1287" i="21" a="1"/>
  <c r="F1287" i="21" s="1"/>
  <c r="F1288" i="21" a="1"/>
  <c r="F1288" i="21" s="1"/>
  <c r="F1289" i="21" a="1"/>
  <c r="F1289" i="21" s="1"/>
  <c r="F1290" i="21" a="1"/>
  <c r="F1290" i="21" s="1"/>
  <c r="F1291" i="21" a="1"/>
  <c r="F1291" i="21" s="1"/>
  <c r="F1292" i="21" a="1"/>
  <c r="F1292" i="21" s="1"/>
  <c r="F1293" i="21" a="1"/>
  <c r="F1293" i="21" s="1"/>
  <c r="F1294" i="21" a="1"/>
  <c r="F1294" i="21" s="1"/>
  <c r="F1295" i="21" a="1"/>
  <c r="F1295" i="21" s="1"/>
  <c r="F1296" i="21" a="1"/>
  <c r="F1296" i="21" s="1"/>
  <c r="F1297" i="21" a="1"/>
  <c r="F1297" i="21" s="1"/>
  <c r="F1298" i="21" a="1"/>
  <c r="F1298" i="21" s="1"/>
  <c r="F1299" i="21" a="1"/>
  <c r="F1299" i="21" s="1"/>
  <c r="F1300" i="21" a="1"/>
  <c r="F1300" i="21" s="1"/>
  <c r="F1301" i="21" a="1"/>
  <c r="F1301" i="21" s="1"/>
  <c r="F1302" i="21" a="1"/>
  <c r="F1302" i="21" s="1"/>
  <c r="F1303" i="21" a="1"/>
  <c r="F1303" i="21" s="1"/>
  <c r="F1304" i="21" a="1"/>
  <c r="F1304" i="21" s="1"/>
  <c r="F1305" i="21" a="1"/>
  <c r="F1305" i="21" s="1"/>
  <c r="F1306" i="21" a="1"/>
  <c r="F1306" i="21" s="1"/>
  <c r="F1307" i="21" a="1"/>
  <c r="F1307" i="21" s="1"/>
  <c r="F1308" i="21" a="1"/>
  <c r="F1308" i="21" s="1"/>
  <c r="F1309" i="21" a="1"/>
  <c r="F1309" i="21" s="1"/>
  <c r="F1310" i="21" a="1"/>
  <c r="F1310" i="21" s="1"/>
  <c r="F1311" i="21" a="1"/>
  <c r="F1311" i="21" s="1"/>
  <c r="F1312" i="21" a="1"/>
  <c r="F1312" i="21" s="1"/>
  <c r="F1313" i="21" a="1"/>
  <c r="F1313" i="21" s="1"/>
  <c r="F1314" i="21" a="1"/>
  <c r="F1314" i="21" s="1"/>
  <c r="F1315" i="21" a="1"/>
  <c r="F1315" i="21" s="1"/>
  <c r="F1316" i="21" a="1"/>
  <c r="F1316" i="21" s="1"/>
  <c r="F1317" i="21" a="1"/>
  <c r="F1317" i="21" s="1"/>
  <c r="F1318" i="21" a="1"/>
  <c r="F1318" i="21" s="1"/>
  <c r="F1319" i="21" a="1"/>
  <c r="F1319" i="21" s="1"/>
  <c r="F1320" i="21" a="1"/>
  <c r="F1320" i="21" s="1"/>
  <c r="F1321" i="21" a="1"/>
  <c r="F1321" i="21" s="1"/>
  <c r="F1322" i="21" a="1"/>
  <c r="F1322" i="21" s="1"/>
  <c r="F1323" i="21" a="1"/>
  <c r="F1323" i="21" s="1"/>
  <c r="F1324" i="21" a="1"/>
  <c r="F1324" i="21" s="1"/>
  <c r="F1325" i="21" a="1"/>
  <c r="F1325" i="21" s="1"/>
  <c r="F1326" i="21" a="1"/>
  <c r="F1326" i="21" s="1"/>
  <c r="F1327" i="21" a="1"/>
  <c r="F1327" i="21" s="1"/>
  <c r="F1328" i="21" a="1"/>
  <c r="F1328" i="21" s="1"/>
  <c r="F1329" i="21" a="1"/>
  <c r="F1329" i="21" s="1"/>
  <c r="F1330" i="21" a="1"/>
  <c r="F1330" i="21" s="1"/>
  <c r="F1331" i="21" a="1"/>
  <c r="F1331" i="21" s="1"/>
  <c r="F1332" i="21" a="1"/>
  <c r="F1332" i="21" s="1"/>
  <c r="F1333" i="21" a="1"/>
  <c r="F1333" i="21" s="1"/>
  <c r="F1334" i="21" a="1"/>
  <c r="F1334" i="21" s="1"/>
  <c r="F1335" i="21" a="1"/>
  <c r="F1335" i="21" s="1"/>
  <c r="F1336" i="21" a="1"/>
  <c r="F1336" i="21" s="1"/>
  <c r="F1337" i="21" a="1"/>
  <c r="F1337" i="21" s="1"/>
  <c r="F1338" i="21" a="1"/>
  <c r="F1338" i="21" s="1"/>
  <c r="F1339" i="21" a="1"/>
  <c r="F1339" i="21" s="1"/>
  <c r="F1340" i="21" a="1"/>
  <c r="F1340" i="21" s="1"/>
  <c r="F1341" i="21" a="1"/>
  <c r="F1341" i="21" s="1"/>
  <c r="F1342" i="21" a="1"/>
  <c r="F1342" i="21" s="1"/>
  <c r="F1343" i="21" a="1"/>
  <c r="F1343" i="21" s="1"/>
  <c r="F1344" i="21" a="1"/>
  <c r="F1344" i="21" s="1"/>
  <c r="F1345" i="21" a="1"/>
  <c r="F1345" i="21" s="1"/>
  <c r="F1346" i="21" a="1"/>
  <c r="F1346" i="21" s="1"/>
  <c r="F1347" i="21" a="1"/>
  <c r="F1347" i="21" s="1"/>
  <c r="F1348" i="21" a="1"/>
  <c r="F1348" i="21" s="1"/>
  <c r="F1349" i="21" a="1"/>
  <c r="F1349" i="21" s="1"/>
  <c r="F1350" i="21" a="1"/>
  <c r="F1350" i="21" s="1"/>
  <c r="F1351" i="21" a="1"/>
  <c r="F1351" i="21" s="1"/>
  <c r="F1352" i="21" a="1"/>
  <c r="F1352" i="21" s="1"/>
  <c r="F1353" i="21" a="1"/>
  <c r="F1353" i="21" s="1"/>
  <c r="F1354" i="21" a="1"/>
  <c r="F1354" i="21" s="1"/>
  <c r="F1355" i="21" a="1"/>
  <c r="F1355" i="21" s="1"/>
  <c r="F1356" i="21" a="1"/>
  <c r="F1356" i="21" s="1"/>
  <c r="F1357" i="21" a="1"/>
  <c r="F1357" i="21" s="1"/>
  <c r="F1358" i="21" a="1"/>
  <c r="F1358" i="21" s="1"/>
  <c r="F1359" i="21" a="1"/>
  <c r="F1359" i="21" s="1"/>
  <c r="F1360" i="21" a="1"/>
  <c r="F1360" i="21" s="1"/>
  <c r="F1361" i="21" a="1"/>
  <c r="F1361" i="21" s="1"/>
  <c r="F1362" i="21" a="1"/>
  <c r="F1362" i="21" s="1"/>
  <c r="F1363" i="21" a="1"/>
  <c r="F1363" i="21" s="1"/>
  <c r="F1364" i="21" a="1"/>
  <c r="F1364" i="21" s="1"/>
  <c r="F1365" i="21" a="1"/>
  <c r="F1365" i="21" s="1"/>
  <c r="F1366" i="21" a="1"/>
  <c r="F1366" i="21" s="1"/>
  <c r="F1367" i="21" a="1"/>
  <c r="F1367" i="21" s="1"/>
  <c r="F1368" i="21" a="1"/>
  <c r="F1368" i="21" s="1"/>
  <c r="F1369" i="21" a="1"/>
  <c r="F1369" i="21" s="1"/>
  <c r="F1370" i="21" a="1"/>
  <c r="F1370" i="21" s="1"/>
  <c r="F1371" i="21" a="1"/>
  <c r="F1371" i="21" s="1"/>
  <c r="F1372" i="21" a="1"/>
  <c r="F1372" i="21" s="1"/>
  <c r="F1373" i="21" a="1"/>
  <c r="F1373" i="21" s="1"/>
  <c r="F1374" i="21" a="1"/>
  <c r="F1374" i="21" s="1"/>
  <c r="F1375" i="21" a="1"/>
  <c r="F1375" i="21" s="1"/>
  <c r="F1376" i="21" a="1"/>
  <c r="F1376" i="21" s="1"/>
  <c r="F1377" i="21" a="1"/>
  <c r="F1377" i="21" s="1"/>
  <c r="F1378" i="21" a="1"/>
  <c r="F1378" i="21" s="1"/>
  <c r="F1379" i="21" a="1"/>
  <c r="F1379" i="21" s="1"/>
  <c r="F1380" i="21" a="1"/>
  <c r="F1380" i="21" s="1"/>
  <c r="F1381" i="21" a="1"/>
  <c r="F1381" i="21" s="1"/>
  <c r="F1382" i="21" a="1"/>
  <c r="F1382" i="21" s="1"/>
  <c r="F1383" i="21" a="1"/>
  <c r="F1383" i="21" s="1"/>
  <c r="F1384" i="21" a="1"/>
  <c r="F1384" i="21" s="1"/>
  <c r="F1385" i="21" a="1"/>
  <c r="F1385" i="21" s="1"/>
  <c r="F1386" i="21" a="1"/>
  <c r="F1386" i="21" s="1"/>
  <c r="F1387" i="21" a="1"/>
  <c r="F1387" i="21" s="1"/>
  <c r="F1388" i="21" a="1"/>
  <c r="F1388" i="21" s="1"/>
  <c r="F1389" i="21" a="1"/>
  <c r="F1389" i="21" s="1"/>
  <c r="F1390" i="21" a="1"/>
  <c r="F1390" i="21" s="1"/>
  <c r="F1391" i="21" a="1"/>
  <c r="F1391" i="21" s="1"/>
  <c r="F1392" i="21" a="1"/>
  <c r="F1392" i="21" s="1"/>
  <c r="F1393" i="21" a="1"/>
  <c r="F1393" i="21" s="1"/>
  <c r="F1394" i="21" a="1"/>
  <c r="F1394" i="21" s="1"/>
  <c r="F1395" i="21" a="1"/>
  <c r="F1395" i="21" s="1"/>
  <c r="F1396" i="21" a="1"/>
  <c r="F1396" i="21" s="1"/>
  <c r="F1397" i="21" a="1"/>
  <c r="F1397" i="21" s="1"/>
  <c r="F1398" i="21" a="1"/>
  <c r="F1398" i="21" s="1"/>
  <c r="F1399" i="21" a="1"/>
  <c r="F1399" i="21" s="1"/>
  <c r="F1400" i="21" a="1"/>
  <c r="F1400" i="21" s="1"/>
  <c r="F1401" i="21" a="1"/>
  <c r="F1401" i="21" s="1"/>
  <c r="F1402" i="21" a="1"/>
  <c r="F1402" i="21" s="1"/>
  <c r="F1403" i="21" a="1"/>
  <c r="F1403" i="21" s="1"/>
  <c r="F1404" i="21" a="1"/>
  <c r="F1404" i="21" s="1"/>
  <c r="F1405" i="21" a="1"/>
  <c r="F1405" i="21" s="1"/>
  <c r="F1406" i="21" a="1"/>
  <c r="F1406" i="21" s="1"/>
  <c r="F1407" i="21" a="1"/>
  <c r="F1407" i="21" s="1"/>
  <c r="F1408" i="21" a="1"/>
  <c r="F1408" i="21" s="1"/>
  <c r="F1409" i="21" a="1"/>
  <c r="F1409" i="21" s="1"/>
  <c r="F1410" i="21" a="1"/>
  <c r="F1410" i="21" s="1"/>
  <c r="F1411" i="21" a="1"/>
  <c r="F1411" i="21" s="1"/>
  <c r="F1412" i="21" a="1"/>
  <c r="F1412" i="21" s="1"/>
  <c r="F1413" i="21" a="1"/>
  <c r="F1413" i="21" s="1"/>
  <c r="F1414" i="21" a="1"/>
  <c r="F1414" i="21" s="1"/>
  <c r="F1415" i="21" a="1"/>
  <c r="F1415" i="21" s="1"/>
  <c r="F1416" i="21" a="1"/>
  <c r="F1416" i="21" s="1"/>
  <c r="F1417" i="21" a="1"/>
  <c r="F1417" i="21" s="1"/>
  <c r="F1418" i="21" a="1"/>
  <c r="F1418" i="21" s="1"/>
  <c r="F1419" i="21" a="1"/>
  <c r="F1419" i="21" s="1"/>
  <c r="F1420" i="21" a="1"/>
  <c r="F1420" i="21" s="1"/>
  <c r="F1421" i="21" a="1"/>
  <c r="F1421" i="21" s="1"/>
  <c r="F1422" i="21" a="1"/>
  <c r="F1422" i="21" s="1"/>
  <c r="F1423" i="21" a="1"/>
  <c r="F1423" i="21" s="1"/>
  <c r="F1424" i="21" a="1"/>
  <c r="F1424" i="21" s="1"/>
  <c r="F1425" i="21" a="1"/>
  <c r="F1425" i="21" s="1"/>
  <c r="F1426" i="21" a="1"/>
  <c r="F1426" i="21" s="1"/>
  <c r="F1427" i="21" a="1"/>
  <c r="F1427" i="21" s="1"/>
  <c r="F1428" i="21" a="1"/>
  <c r="F1428" i="21" s="1"/>
  <c r="F1429" i="21" a="1"/>
  <c r="F1429" i="21" s="1"/>
  <c r="F1430" i="21" a="1"/>
  <c r="F1430" i="21" s="1"/>
  <c r="F1431" i="21" a="1"/>
  <c r="F1431" i="21" s="1"/>
  <c r="F1432" i="21" a="1"/>
  <c r="F1432" i="21" s="1"/>
  <c r="F1433" i="21" a="1"/>
  <c r="F1433" i="21" s="1"/>
  <c r="F1434" i="21" a="1"/>
  <c r="F1434" i="21" s="1"/>
  <c r="F1435" i="21" a="1"/>
  <c r="F1435" i="21" s="1"/>
  <c r="F1436" i="21" a="1"/>
  <c r="F1436" i="21" s="1"/>
  <c r="F1437" i="21" a="1"/>
  <c r="F1437" i="21" s="1"/>
  <c r="F1438" i="21" a="1"/>
  <c r="F1438" i="21" s="1"/>
  <c r="F1439" i="21" a="1"/>
  <c r="F1439" i="21" s="1"/>
  <c r="F1440" i="21" a="1"/>
  <c r="F1440" i="21" s="1"/>
  <c r="F1441" i="21" a="1"/>
  <c r="F1441" i="21" s="1"/>
  <c r="F1442" i="21" a="1"/>
  <c r="F1442" i="21" s="1"/>
  <c r="F1443" i="21" a="1"/>
  <c r="F1443" i="21" s="1"/>
  <c r="F1444" i="21" a="1"/>
  <c r="F1444" i="21" s="1"/>
  <c r="F1445" i="21" a="1"/>
  <c r="F1445" i="21" s="1"/>
  <c r="F1446" i="21" a="1"/>
  <c r="F1446" i="21" s="1"/>
  <c r="F1447" i="21" a="1"/>
  <c r="F1447" i="21" s="1"/>
  <c r="F1448" i="21" a="1"/>
  <c r="F1448" i="21" s="1"/>
  <c r="F1449" i="21" a="1"/>
  <c r="F1449" i="21" s="1"/>
  <c r="F1450" i="21" a="1"/>
  <c r="F1450" i="21" s="1"/>
  <c r="F1451" i="21" a="1"/>
  <c r="F1451" i="21" s="1"/>
  <c r="F1452" i="21" a="1"/>
  <c r="F1452" i="21" s="1"/>
  <c r="F1453" i="21" a="1"/>
  <c r="F1453" i="21" s="1"/>
  <c r="F1454" i="21" a="1"/>
  <c r="F1454" i="21" s="1"/>
  <c r="F1455" i="21" a="1"/>
  <c r="F1455" i="21" s="1"/>
  <c r="F1456" i="21" a="1"/>
  <c r="F1456" i="21" s="1"/>
  <c r="F1457" i="21" a="1"/>
  <c r="F1457" i="21" s="1"/>
  <c r="F1458" i="21" a="1"/>
  <c r="F1458" i="21" s="1"/>
  <c r="F1459" i="21" a="1"/>
  <c r="F1459" i="21" s="1"/>
  <c r="F1460" i="21" a="1"/>
  <c r="F1460" i="21" s="1"/>
  <c r="F1461" i="21" a="1"/>
  <c r="F1461" i="21" s="1"/>
  <c r="F1462" i="21" a="1"/>
  <c r="F1462" i="21" s="1"/>
  <c r="F1463" i="21" a="1"/>
  <c r="F1463" i="21" s="1"/>
  <c r="F1464" i="21" a="1"/>
  <c r="F1464" i="21" s="1"/>
  <c r="F1465" i="21" a="1"/>
  <c r="F1465" i="21" s="1"/>
  <c r="F1466" i="21" a="1"/>
  <c r="F1466" i="21" s="1"/>
  <c r="F1467" i="21" a="1"/>
  <c r="F1467" i="21" s="1"/>
  <c r="F1468" i="21" a="1"/>
  <c r="F1468" i="21" s="1"/>
  <c r="F1469" i="21" a="1"/>
  <c r="F1469" i="21" s="1"/>
  <c r="F1470" i="21" a="1"/>
  <c r="F1470" i="21" s="1"/>
  <c r="F1471" i="21" a="1"/>
  <c r="F1471" i="21" s="1"/>
  <c r="F1472" i="21" a="1"/>
  <c r="F1472" i="21" s="1"/>
  <c r="F1473" i="21" a="1"/>
  <c r="F1473" i="21" s="1"/>
  <c r="F1474" i="21" a="1"/>
  <c r="F1474" i="21" s="1"/>
  <c r="F1475" i="21" a="1"/>
  <c r="F1475" i="21" s="1"/>
  <c r="F1476" i="21" a="1"/>
  <c r="F1476" i="21" s="1"/>
  <c r="F1477" i="21" a="1"/>
  <c r="F1477" i="21" s="1"/>
  <c r="F1478" i="21" a="1"/>
  <c r="F1478" i="21" s="1"/>
  <c r="F1479" i="21" a="1"/>
  <c r="F1479" i="21" s="1"/>
  <c r="F1480" i="21" a="1"/>
  <c r="F1480" i="21" s="1"/>
  <c r="F1481" i="21" a="1"/>
  <c r="F1481" i="21" s="1"/>
  <c r="F1482" i="21" a="1"/>
  <c r="F1482" i="21" s="1"/>
  <c r="F1483" i="21" a="1"/>
  <c r="F1483" i="21" s="1"/>
  <c r="F1484" i="21" a="1"/>
  <c r="F1484" i="21" s="1"/>
  <c r="F1485" i="21" a="1"/>
  <c r="F1485" i="21" s="1"/>
  <c r="F1486" i="21" a="1"/>
  <c r="F1486" i="21" s="1"/>
  <c r="F1487" i="21" a="1"/>
  <c r="F1487" i="21" s="1"/>
  <c r="F1488" i="21" a="1"/>
  <c r="F1488" i="21" s="1"/>
  <c r="F1489" i="21" a="1"/>
  <c r="F1489" i="21" s="1"/>
  <c r="F1490" i="21" a="1"/>
  <c r="F1490" i="21" s="1"/>
  <c r="F1491" i="21" a="1"/>
  <c r="F1491" i="21" s="1"/>
  <c r="F1492" i="21" a="1"/>
  <c r="F1492" i="21" s="1"/>
  <c r="F1493" i="21" a="1"/>
  <c r="F1493" i="21" s="1"/>
  <c r="F1494" i="21" a="1"/>
  <c r="F1494" i="21" s="1"/>
  <c r="F1495" i="21" a="1"/>
  <c r="F1495" i="21" s="1"/>
  <c r="F1496" i="21" a="1"/>
  <c r="F1496" i="21" s="1"/>
  <c r="F1497" i="21" a="1"/>
  <c r="F1497" i="21" s="1"/>
  <c r="F1498" i="21" a="1"/>
  <c r="F1498" i="21" s="1"/>
  <c r="F1499" i="21" a="1"/>
  <c r="F1499" i="21" s="1"/>
  <c r="F1500" i="21" a="1"/>
  <c r="F1500" i="21" s="1"/>
  <c r="F1501" i="21" a="1"/>
  <c r="F1501" i="21" s="1"/>
  <c r="F1502" i="21" a="1"/>
  <c r="F1502" i="21" s="1"/>
  <c r="F1503" i="21" a="1"/>
  <c r="F1503" i="21" s="1"/>
  <c r="F1504" i="21" a="1"/>
  <c r="F1504" i="21" s="1"/>
  <c r="F1505" i="21" a="1"/>
  <c r="F1505" i="21" s="1"/>
  <c r="F1506" i="21" a="1"/>
  <c r="F1506" i="21" s="1"/>
  <c r="F1507" i="21" a="1"/>
  <c r="F1507" i="21" s="1"/>
  <c r="F1508" i="21" a="1"/>
  <c r="F1508" i="21" s="1"/>
  <c r="F1509" i="21" a="1"/>
  <c r="F1509" i="21" s="1"/>
  <c r="F1510" i="21" a="1"/>
  <c r="F1510" i="21" s="1"/>
  <c r="F1511" i="21" a="1"/>
  <c r="F1511" i="21" s="1"/>
  <c r="F1512" i="21" a="1"/>
  <c r="F1512" i="21" s="1"/>
  <c r="F1513" i="21" a="1"/>
  <c r="F1513" i="21" s="1"/>
  <c r="F1514" i="21" a="1"/>
  <c r="F1514" i="21" s="1"/>
  <c r="F1515" i="21" a="1"/>
  <c r="F1515" i="21" s="1"/>
  <c r="F1516" i="21" a="1"/>
  <c r="F1516" i="21" s="1"/>
  <c r="F1517" i="21" a="1"/>
  <c r="F1517" i="21" s="1"/>
  <c r="F1518" i="21" a="1"/>
  <c r="F1518" i="21" s="1"/>
  <c r="F1519" i="21" a="1"/>
  <c r="F1519" i="21" s="1"/>
  <c r="F1520" i="21" a="1"/>
  <c r="F1520" i="21" s="1"/>
  <c r="F1521" i="21" a="1"/>
  <c r="F1521" i="21" s="1"/>
  <c r="F1522" i="21" a="1"/>
  <c r="F1522" i="21" s="1"/>
  <c r="F1523" i="21" a="1"/>
  <c r="F1523" i="21" s="1"/>
  <c r="F1524" i="21" a="1"/>
  <c r="F1524" i="21" s="1"/>
  <c r="F1525" i="21" a="1"/>
  <c r="F1525" i="21" s="1"/>
  <c r="F1526" i="21" a="1"/>
  <c r="F1526" i="21" s="1"/>
  <c r="F1527" i="21" a="1"/>
  <c r="F1527" i="21" s="1"/>
  <c r="F1528" i="21" a="1"/>
  <c r="F1528" i="21" s="1"/>
  <c r="F1529" i="21" a="1"/>
  <c r="F1529" i="21" s="1"/>
  <c r="F1530" i="21" a="1"/>
  <c r="F1530" i="21" s="1"/>
  <c r="F1531" i="21" a="1"/>
  <c r="F1531" i="21" s="1"/>
  <c r="F1532" i="21" a="1"/>
  <c r="F1532" i="21" s="1"/>
  <c r="F1533" i="21" a="1"/>
  <c r="F1533" i="21" s="1"/>
  <c r="F1534" i="21" a="1"/>
  <c r="F1534" i="21" s="1"/>
  <c r="F1535" i="21" a="1"/>
  <c r="F1535" i="21" s="1"/>
  <c r="F1536" i="21" a="1"/>
  <c r="F1536" i="21" s="1"/>
  <c r="F1537" i="21" a="1"/>
  <c r="F1537" i="21" s="1"/>
  <c r="F1538" i="21" a="1"/>
  <c r="F1538" i="21" s="1"/>
  <c r="F1539" i="21" a="1"/>
  <c r="F1539" i="21" s="1"/>
  <c r="F1540" i="21" a="1"/>
  <c r="F1540" i="21" s="1"/>
  <c r="F1541" i="21" a="1"/>
  <c r="F1541" i="21" s="1"/>
  <c r="F1542" i="21" a="1"/>
  <c r="F1542" i="21" s="1"/>
  <c r="F1543" i="21" a="1"/>
  <c r="F1543" i="21" s="1"/>
  <c r="F1544" i="21" a="1"/>
  <c r="F1544" i="21" s="1"/>
  <c r="F1545" i="21" a="1"/>
  <c r="F1545" i="21" s="1"/>
  <c r="F1546" i="21" a="1"/>
  <c r="F1546" i="21" s="1"/>
  <c r="F1547" i="21" a="1"/>
  <c r="F1547" i="21" s="1"/>
  <c r="F1548" i="21" a="1"/>
  <c r="F1548" i="21" s="1"/>
  <c r="F1549" i="21" a="1"/>
  <c r="F1549" i="21" s="1"/>
  <c r="F1550" i="21" a="1"/>
  <c r="F1550" i="21" s="1"/>
  <c r="F1551" i="21" a="1"/>
  <c r="F1551" i="21" s="1"/>
  <c r="F1552" i="21" a="1"/>
  <c r="F1552" i="21" s="1"/>
  <c r="F1553" i="21" a="1"/>
  <c r="F1553" i="21" s="1"/>
  <c r="F1554" i="21" a="1"/>
  <c r="F1554" i="21" s="1"/>
  <c r="F1555" i="21" a="1"/>
  <c r="F1555" i="21" s="1"/>
  <c r="F1556" i="21" a="1"/>
  <c r="F1556" i="21" s="1"/>
  <c r="F1557" i="21" a="1"/>
  <c r="F1557" i="21" s="1"/>
  <c r="F1558" i="21" a="1"/>
  <c r="F1558" i="21" s="1"/>
  <c r="F1559" i="21" a="1"/>
  <c r="F1559" i="21" s="1"/>
  <c r="F1560" i="21" a="1"/>
  <c r="F1560" i="21" s="1"/>
  <c r="F1561" i="21" a="1"/>
  <c r="F1561" i="21" s="1"/>
  <c r="F1562" i="21" a="1"/>
  <c r="F1562" i="21" s="1"/>
  <c r="F1563" i="21" a="1"/>
  <c r="F1563" i="21" s="1"/>
  <c r="F1564" i="21" a="1"/>
  <c r="F1564" i="21" s="1"/>
  <c r="F1565" i="21" a="1"/>
  <c r="F1565" i="21" s="1"/>
  <c r="F1566" i="21" a="1"/>
  <c r="F1566" i="21" s="1"/>
  <c r="F1567" i="21" a="1"/>
  <c r="F1567" i="21" s="1"/>
  <c r="F1568" i="21" a="1"/>
  <c r="F1568" i="21" s="1"/>
  <c r="F1569" i="21" a="1"/>
  <c r="F1569" i="21" s="1"/>
  <c r="F1570" i="21" a="1"/>
  <c r="F1570" i="21" s="1"/>
  <c r="F1571" i="21" a="1"/>
  <c r="F1571" i="21" s="1"/>
  <c r="F1572" i="21" a="1"/>
  <c r="F1572" i="21" s="1"/>
  <c r="F1573" i="21" a="1"/>
  <c r="F1573" i="21" s="1"/>
  <c r="F1574" i="21" a="1"/>
  <c r="F1574" i="21" s="1"/>
  <c r="F1575" i="21" a="1"/>
  <c r="F1575" i="21" s="1"/>
  <c r="F1576" i="21" a="1"/>
  <c r="F1576" i="21" s="1"/>
  <c r="F1577" i="21" a="1"/>
  <c r="F1577" i="21" s="1"/>
  <c r="F1578" i="21" a="1"/>
  <c r="F1578" i="21" s="1"/>
  <c r="F1579" i="21" a="1"/>
  <c r="F1579" i="21" s="1"/>
  <c r="F1580" i="21" a="1"/>
  <c r="F1580" i="21" s="1"/>
  <c r="F1581" i="21" a="1"/>
  <c r="F1581" i="21" s="1"/>
  <c r="F1582" i="21" a="1"/>
  <c r="F1582" i="21" s="1"/>
  <c r="F1583" i="21" a="1"/>
  <c r="F1583" i="21" s="1"/>
  <c r="F1584" i="21" a="1"/>
  <c r="F1584" i="21" s="1"/>
  <c r="F1585" i="21" a="1"/>
  <c r="F1585" i="21" s="1"/>
  <c r="F1586" i="21" a="1"/>
  <c r="F1586" i="21" s="1"/>
  <c r="F1587" i="21" a="1"/>
  <c r="F1587" i="21" s="1"/>
  <c r="F1588" i="21" a="1"/>
  <c r="F1588" i="21" s="1"/>
  <c r="F1589" i="21" a="1"/>
  <c r="F1589" i="21" s="1"/>
  <c r="F1590" i="21" a="1"/>
  <c r="F1590" i="21" s="1"/>
  <c r="F1591" i="21" a="1"/>
  <c r="F1591" i="21" s="1"/>
  <c r="F1592" i="21" a="1"/>
  <c r="F1592" i="21" s="1"/>
  <c r="F1593" i="21" a="1"/>
  <c r="F1593" i="21" s="1"/>
  <c r="F1594" i="21" a="1"/>
  <c r="F1594" i="21" s="1"/>
  <c r="F1595" i="21" a="1"/>
  <c r="F1595" i="21" s="1"/>
  <c r="F1596" i="21" a="1"/>
  <c r="F1596" i="21" s="1"/>
  <c r="F1597" i="21" a="1"/>
  <c r="F1597" i="21" s="1"/>
  <c r="F1598" i="21" a="1"/>
  <c r="F1598" i="21" s="1"/>
  <c r="F1599" i="21" a="1"/>
  <c r="F1599" i="21" s="1"/>
  <c r="F1600" i="21" a="1"/>
  <c r="F1600" i="21" s="1"/>
  <c r="F1601" i="21" a="1"/>
  <c r="F1601" i="21" s="1"/>
  <c r="F1602" i="21" a="1"/>
  <c r="F1602" i="21" s="1"/>
  <c r="F1603" i="21" a="1"/>
  <c r="F1603" i="21" s="1"/>
  <c r="F1604" i="21" a="1"/>
  <c r="F1604" i="21" s="1"/>
  <c r="F1605" i="21" a="1"/>
  <c r="F1605" i="21" s="1"/>
  <c r="F1606" i="21" a="1"/>
  <c r="F1606" i="21" s="1"/>
  <c r="F1607" i="21" a="1"/>
  <c r="F1607" i="21" s="1"/>
  <c r="F1608" i="21" a="1"/>
  <c r="F1608" i="21" s="1"/>
  <c r="F1609" i="21" a="1"/>
  <c r="F1609" i="21" s="1"/>
  <c r="F1610" i="21" a="1"/>
  <c r="F1610" i="21" s="1"/>
  <c r="F1611" i="21" a="1"/>
  <c r="F1611" i="21" s="1"/>
  <c r="F1612" i="21" a="1"/>
  <c r="F1612" i="21" s="1"/>
  <c r="F1613" i="21" a="1"/>
  <c r="F1613" i="21" s="1"/>
  <c r="F1614" i="21" a="1"/>
  <c r="F1614" i="21" s="1"/>
  <c r="F1615" i="21" a="1"/>
  <c r="F1615" i="21" s="1"/>
  <c r="F1616" i="21" a="1"/>
  <c r="F1616" i="21" s="1"/>
  <c r="F1617" i="21" a="1"/>
  <c r="F1617" i="21" s="1"/>
  <c r="F1618" i="21" a="1"/>
  <c r="F1618" i="21" s="1"/>
  <c r="F1619" i="21" a="1"/>
  <c r="F1619" i="21" s="1"/>
  <c r="F1620" i="21" a="1"/>
  <c r="F1620" i="21" s="1"/>
  <c r="F1621" i="21" a="1"/>
  <c r="F1621" i="21" s="1"/>
  <c r="F1622" i="21" a="1"/>
  <c r="F1622" i="21" s="1"/>
  <c r="F1623" i="21" a="1"/>
  <c r="F1623" i="21" s="1"/>
  <c r="F1624" i="21" a="1"/>
  <c r="F1624" i="21" s="1"/>
  <c r="F1625" i="21" a="1"/>
  <c r="F1625" i="21" s="1"/>
  <c r="F1626" i="21" a="1"/>
  <c r="F1626" i="21" s="1"/>
  <c r="F1627" i="21" a="1"/>
  <c r="F1627" i="21" s="1"/>
  <c r="F1628" i="21" a="1"/>
  <c r="F1628" i="21" s="1"/>
  <c r="F1629" i="21" a="1"/>
  <c r="F1629" i="21" s="1"/>
  <c r="F1630" i="21" a="1"/>
  <c r="F1630" i="21" s="1"/>
  <c r="F1631" i="21" a="1"/>
  <c r="F1631" i="21" s="1"/>
  <c r="F1632" i="21" a="1"/>
  <c r="F1632" i="21" s="1"/>
  <c r="F1633" i="21" a="1"/>
  <c r="F1633" i="21" s="1"/>
  <c r="F1634" i="21" a="1"/>
  <c r="F1634" i="21" s="1"/>
  <c r="F1635" i="21" a="1"/>
  <c r="F1635" i="21" s="1"/>
  <c r="F1636" i="21" a="1"/>
  <c r="F1636" i="21" s="1"/>
  <c r="F1637" i="21" a="1"/>
  <c r="F1637" i="21" s="1"/>
  <c r="F1638" i="21" a="1"/>
  <c r="F1638" i="21" s="1"/>
  <c r="F1639" i="21" a="1"/>
  <c r="F1639" i="21" s="1"/>
  <c r="F1640" i="21" a="1"/>
  <c r="F1640" i="21" s="1"/>
  <c r="F1641" i="21" a="1"/>
  <c r="F1641" i="21" s="1"/>
  <c r="F1642" i="21" a="1"/>
  <c r="F1642" i="21" s="1"/>
  <c r="F1643" i="21" a="1"/>
  <c r="F1643" i="21" s="1"/>
  <c r="F1644" i="21" a="1"/>
  <c r="F1644" i="21" s="1"/>
  <c r="F1645" i="21" a="1"/>
  <c r="F1645" i="21" s="1"/>
  <c r="F1646" i="21" a="1"/>
  <c r="F1646" i="21" s="1"/>
  <c r="F1647" i="21" a="1"/>
  <c r="F1647" i="21" s="1"/>
  <c r="F1648" i="21" a="1"/>
  <c r="F1648" i="21" s="1"/>
  <c r="F1649" i="21" a="1"/>
  <c r="F1649" i="21" s="1"/>
  <c r="F1650" i="21" a="1"/>
  <c r="F1650" i="21" s="1"/>
  <c r="F1651" i="21" a="1"/>
  <c r="F1651" i="21" s="1"/>
  <c r="F1652" i="21" a="1"/>
  <c r="F1652" i="21" s="1"/>
  <c r="F1653" i="21" a="1"/>
  <c r="F1653" i="21" s="1"/>
  <c r="F1654" i="21" a="1"/>
  <c r="F1654" i="21" s="1"/>
  <c r="F1655" i="21" a="1"/>
  <c r="F1655" i="21" s="1"/>
  <c r="F1656" i="21" a="1"/>
  <c r="F1656" i="21" s="1"/>
  <c r="F1657" i="21" a="1"/>
  <c r="F1657" i="21" s="1"/>
  <c r="F1658" i="21" a="1"/>
  <c r="F1658" i="21" s="1"/>
  <c r="F1659" i="21" a="1"/>
  <c r="F1659" i="21" s="1"/>
  <c r="F1660" i="21" a="1"/>
  <c r="F1660" i="21" s="1"/>
  <c r="F1661" i="21" a="1"/>
  <c r="F1661" i="21" s="1"/>
  <c r="F1662" i="21" a="1"/>
  <c r="F1662" i="21" s="1"/>
  <c r="F1663" i="21" a="1"/>
  <c r="F1663" i="21" s="1"/>
  <c r="F1664" i="21" a="1"/>
  <c r="F1664" i="21" s="1"/>
  <c r="F1665" i="21" a="1"/>
  <c r="F1665" i="21" s="1"/>
  <c r="F1666" i="21" a="1"/>
  <c r="F1666" i="21" s="1"/>
  <c r="F1667" i="21" a="1"/>
  <c r="F1667" i="21" s="1"/>
  <c r="F1668" i="21" a="1"/>
  <c r="F1668" i="21" s="1"/>
  <c r="F1669" i="21" a="1"/>
  <c r="F1669" i="21" s="1"/>
  <c r="F1670" i="21" a="1"/>
  <c r="F1670" i="21" s="1"/>
  <c r="F1671" i="21" a="1"/>
  <c r="F1671" i="21" s="1"/>
  <c r="F1672" i="21" a="1"/>
  <c r="F1672" i="21" s="1"/>
  <c r="F1673" i="21" a="1"/>
  <c r="F1673" i="21" s="1"/>
  <c r="F1674" i="21" a="1"/>
  <c r="F1674" i="21" s="1"/>
  <c r="F1675" i="21" a="1"/>
  <c r="F1675" i="21" s="1"/>
  <c r="F1676" i="21" a="1"/>
  <c r="F1676" i="21" s="1"/>
  <c r="F1677" i="21" a="1"/>
  <c r="F1677" i="21" s="1"/>
  <c r="F1678" i="21" a="1"/>
  <c r="F1678" i="21" s="1"/>
  <c r="F1679" i="21" a="1"/>
  <c r="F1679" i="21" s="1"/>
  <c r="F1680" i="21" a="1"/>
  <c r="F1680" i="21" s="1"/>
  <c r="F1681" i="21" a="1"/>
  <c r="F1681" i="21" s="1"/>
  <c r="F1682" i="21" a="1"/>
  <c r="F1682" i="21" s="1"/>
  <c r="F1683" i="21" a="1"/>
  <c r="F1683" i="21" s="1"/>
  <c r="F1684" i="21" a="1"/>
  <c r="F1684" i="21" s="1"/>
  <c r="F1685" i="21" a="1"/>
  <c r="F1685" i="21" s="1"/>
  <c r="F1686" i="21" a="1"/>
  <c r="F1686" i="21" s="1"/>
  <c r="F1687" i="21" a="1"/>
  <c r="F1687" i="21" s="1"/>
  <c r="F1688" i="21" a="1"/>
  <c r="F1688" i="21" s="1"/>
  <c r="F1689" i="21" a="1"/>
  <c r="F1689" i="21" s="1"/>
  <c r="F1690" i="21" a="1"/>
  <c r="F1690" i="21" s="1"/>
  <c r="F1691" i="21" a="1"/>
  <c r="F1691" i="21" s="1"/>
  <c r="F1692" i="21" a="1"/>
  <c r="F1692" i="21" s="1"/>
  <c r="F1693" i="21" a="1"/>
  <c r="F1693" i="21" s="1"/>
  <c r="F1694" i="21" a="1"/>
  <c r="F1694" i="21" s="1"/>
  <c r="F1695" i="21" a="1"/>
  <c r="F1695" i="21" s="1"/>
  <c r="F1696" i="21" a="1"/>
  <c r="F1696" i="21" s="1"/>
  <c r="F1697" i="21" a="1"/>
  <c r="F1697" i="21" s="1"/>
  <c r="F1698" i="21" a="1"/>
  <c r="F1698" i="21" s="1"/>
  <c r="F1699" i="21" a="1"/>
  <c r="F1699" i="21" s="1"/>
  <c r="F1700" i="21" a="1"/>
  <c r="F1700" i="21" s="1"/>
  <c r="F1701" i="21" a="1"/>
  <c r="F1701" i="21" s="1"/>
  <c r="F1702" i="21" a="1"/>
  <c r="F1702" i="21" s="1"/>
  <c r="F1703" i="21" a="1"/>
  <c r="F1703" i="21" s="1"/>
  <c r="F1704" i="21" a="1"/>
  <c r="F1704" i="21" s="1"/>
  <c r="F1705" i="21" a="1"/>
  <c r="F1705" i="21" s="1"/>
  <c r="F1706" i="21" a="1"/>
  <c r="F1706" i="21" s="1"/>
  <c r="F1707" i="21" a="1"/>
  <c r="F1707" i="21" s="1"/>
  <c r="F1708" i="21" a="1"/>
  <c r="F1708" i="21" s="1"/>
  <c r="F1709" i="21" a="1"/>
  <c r="F1709" i="21" s="1"/>
  <c r="F1710" i="21" a="1"/>
  <c r="F1710" i="21" s="1"/>
  <c r="F1711" i="21" a="1"/>
  <c r="F1711" i="21" s="1"/>
  <c r="F1712" i="21" a="1"/>
  <c r="F1712" i="21" s="1"/>
  <c r="F1713" i="21" a="1"/>
  <c r="F1713" i="21" s="1"/>
  <c r="F1714" i="21" a="1"/>
  <c r="F1714" i="21" s="1"/>
  <c r="F1715" i="21" a="1"/>
  <c r="F1715" i="21" s="1"/>
  <c r="F1716" i="21" a="1"/>
  <c r="F1716" i="21" s="1"/>
  <c r="F1717" i="21" a="1"/>
  <c r="F1717" i="21" s="1"/>
  <c r="F1718" i="21" a="1"/>
  <c r="F1718" i="21" s="1"/>
  <c r="F1719" i="21" a="1"/>
  <c r="F1719" i="21" s="1"/>
  <c r="F1720" i="21" a="1"/>
  <c r="F1720" i="21" s="1"/>
  <c r="F1721" i="21" a="1"/>
  <c r="F1721" i="21" s="1"/>
  <c r="F1722" i="21" a="1"/>
  <c r="F1722" i="21" s="1"/>
  <c r="F1723" i="21" a="1"/>
  <c r="F1723" i="21" s="1"/>
  <c r="F1724" i="21" a="1"/>
  <c r="F1724" i="21" s="1"/>
  <c r="F1725" i="21" a="1"/>
  <c r="F1725" i="21" s="1"/>
  <c r="F1726" i="21" a="1"/>
  <c r="F1726" i="21" s="1"/>
  <c r="F1727" i="21" a="1"/>
  <c r="F1727" i="21" s="1"/>
  <c r="F1728" i="21" a="1"/>
  <c r="F1728" i="21" s="1"/>
  <c r="F1729" i="21" a="1"/>
  <c r="F1729" i="21" s="1"/>
  <c r="F1730" i="21" a="1"/>
  <c r="F1730" i="21" s="1"/>
  <c r="F1731" i="21" a="1"/>
  <c r="F1731" i="21" s="1"/>
  <c r="F1732" i="21" a="1"/>
  <c r="F1732" i="21" s="1"/>
  <c r="F1733" i="21" a="1"/>
  <c r="F1733" i="21" s="1"/>
  <c r="F1734" i="21" a="1"/>
  <c r="F1734" i="21" s="1"/>
  <c r="F1735" i="21" a="1"/>
  <c r="F1735" i="21" s="1"/>
  <c r="F1736" i="21" a="1"/>
  <c r="F1736" i="21" s="1"/>
  <c r="F1737" i="21" a="1"/>
  <c r="F1737" i="21" s="1"/>
  <c r="F1738" i="21" a="1"/>
  <c r="F1738" i="21" s="1"/>
  <c r="F1739" i="21" a="1"/>
  <c r="F1739" i="21" s="1"/>
  <c r="F1740" i="21" a="1"/>
  <c r="F1740" i="21" s="1"/>
  <c r="F1741" i="21" a="1"/>
  <c r="F1741" i="21" s="1"/>
  <c r="F1742" i="21" a="1"/>
  <c r="F1742" i="21" s="1"/>
  <c r="F1743" i="21" a="1"/>
  <c r="F1743" i="21" s="1"/>
  <c r="F1744" i="21" a="1"/>
  <c r="F1744" i="21" s="1"/>
  <c r="F1745" i="21" a="1"/>
  <c r="F1745" i="21" s="1"/>
  <c r="F1746" i="21" a="1"/>
  <c r="F1746" i="21" s="1"/>
  <c r="F1747" i="21" a="1"/>
  <c r="F1747" i="21" s="1"/>
  <c r="F1748" i="21" a="1"/>
  <c r="F1748" i="21" s="1"/>
  <c r="F1749" i="21" a="1"/>
  <c r="F1749" i="21" s="1"/>
  <c r="F1750" i="21" a="1"/>
  <c r="F1750" i="21" s="1"/>
  <c r="F1751" i="21" a="1"/>
  <c r="F1751" i="21" s="1"/>
  <c r="F1752" i="21" a="1"/>
  <c r="F1752" i="21" s="1"/>
  <c r="F1753" i="21" a="1"/>
  <c r="F1753" i="21" s="1"/>
  <c r="F1754" i="21" a="1"/>
  <c r="F1754" i="21" s="1"/>
  <c r="F1755" i="21" a="1"/>
  <c r="F1755" i="21" s="1"/>
  <c r="F1756" i="21" a="1"/>
  <c r="F1756" i="21" s="1"/>
  <c r="F1757" i="21" a="1"/>
  <c r="F1757" i="21" s="1"/>
  <c r="F1758" i="21" a="1"/>
  <c r="F1758" i="21" s="1"/>
  <c r="F1759" i="21" a="1"/>
  <c r="F1759" i="21" s="1"/>
  <c r="F1760" i="21" a="1"/>
  <c r="F1760" i="21" s="1"/>
  <c r="F1761" i="21" a="1"/>
  <c r="F1761" i="21" s="1"/>
  <c r="F1762" i="21" a="1"/>
  <c r="F1762" i="21" s="1"/>
  <c r="F1763" i="21" a="1"/>
  <c r="F1763" i="21" s="1"/>
  <c r="F1764" i="21" a="1"/>
  <c r="F1764" i="21" s="1"/>
  <c r="F1765" i="21" a="1"/>
  <c r="F1765" i="21" s="1"/>
  <c r="F1766" i="21" a="1"/>
  <c r="F1766" i="21" s="1"/>
  <c r="F1767" i="21" a="1"/>
  <c r="F1767" i="21" s="1"/>
  <c r="F1768" i="21" a="1"/>
  <c r="F1768" i="21" s="1"/>
  <c r="F1769" i="21" a="1"/>
  <c r="F1769" i="21" s="1"/>
  <c r="F1770" i="21" a="1"/>
  <c r="F1770" i="21" s="1"/>
  <c r="F1771" i="21" a="1"/>
  <c r="F1771" i="21" s="1"/>
  <c r="F1772" i="21" a="1"/>
  <c r="F1772" i="21" s="1"/>
  <c r="F1773" i="21" a="1"/>
  <c r="F1773" i="21" s="1"/>
  <c r="F1774" i="21" a="1"/>
  <c r="F1774" i="21" s="1"/>
  <c r="F1775" i="21" a="1"/>
  <c r="F1775" i="21" s="1"/>
  <c r="F1776" i="21" a="1"/>
  <c r="F1776" i="21" s="1"/>
  <c r="F1777" i="21" a="1"/>
  <c r="F1777" i="21" s="1"/>
  <c r="F1778" i="21" a="1"/>
  <c r="F1778" i="21" s="1"/>
  <c r="F1779" i="21" a="1"/>
  <c r="F1779" i="21" s="1"/>
  <c r="F1780" i="21" a="1"/>
  <c r="F1780" i="21" s="1"/>
  <c r="F1781" i="21" a="1"/>
  <c r="F1781" i="21" s="1"/>
  <c r="F1782" i="21" a="1"/>
  <c r="F1782" i="21" s="1"/>
  <c r="F1783" i="21" a="1"/>
  <c r="F1783" i="21" s="1"/>
  <c r="F1784" i="21" a="1"/>
  <c r="F1784" i="21" s="1"/>
  <c r="F1785" i="21" a="1"/>
  <c r="F1785" i="21" s="1"/>
  <c r="F1786" i="21" a="1"/>
  <c r="F1786" i="21" s="1"/>
  <c r="F1787" i="21" a="1"/>
  <c r="F1787" i="21" s="1"/>
  <c r="F1788" i="21" a="1"/>
  <c r="F1788" i="21" s="1"/>
  <c r="F1789" i="21" a="1"/>
  <c r="F1789" i="21" s="1"/>
  <c r="F1790" i="21" a="1"/>
  <c r="F1790" i="21" s="1"/>
  <c r="F1791" i="21" a="1"/>
  <c r="F1791" i="21" s="1"/>
  <c r="F1792" i="21" a="1"/>
  <c r="F1792" i="21" s="1"/>
  <c r="F1793" i="21" a="1"/>
  <c r="F1793" i="21" s="1"/>
  <c r="F1794" i="21" a="1"/>
  <c r="F1794" i="21" s="1"/>
  <c r="F1795" i="21" a="1"/>
  <c r="F1795" i="21" s="1"/>
  <c r="F1796" i="21" a="1"/>
  <c r="F1796" i="21" s="1"/>
  <c r="F1797" i="21" a="1"/>
  <c r="F1797" i="21" s="1"/>
  <c r="F1798" i="21" a="1"/>
  <c r="F1798" i="21" s="1"/>
  <c r="F1799" i="21" a="1"/>
  <c r="F1799" i="21" s="1"/>
  <c r="F1800" i="21" a="1"/>
  <c r="F1800" i="21" s="1"/>
  <c r="F1801" i="21" a="1"/>
  <c r="F1801" i="21" s="1"/>
  <c r="F1802" i="21" a="1"/>
  <c r="F1802" i="21" s="1"/>
  <c r="F1803" i="21" a="1"/>
  <c r="F1803" i="21" s="1"/>
  <c r="F1804" i="21" a="1"/>
  <c r="F1804" i="21" s="1"/>
  <c r="F1805" i="21" a="1"/>
  <c r="F1805" i="21" s="1"/>
  <c r="F1806" i="21" a="1"/>
  <c r="F1806" i="21" s="1"/>
  <c r="F1807" i="21" a="1"/>
  <c r="F1807" i="21" s="1"/>
  <c r="F1808" i="21" a="1"/>
  <c r="F1808" i="21" s="1"/>
  <c r="F1809" i="21" a="1"/>
  <c r="F1809" i="21" s="1"/>
  <c r="F1810" i="21" a="1"/>
  <c r="F1810" i="21" s="1"/>
  <c r="F1811" i="21" a="1"/>
  <c r="F1811" i="21" s="1"/>
  <c r="F1812" i="21" a="1"/>
  <c r="F1812" i="21" s="1"/>
  <c r="F1813" i="21" a="1"/>
  <c r="F1813" i="21" s="1"/>
  <c r="F1814" i="21" a="1"/>
  <c r="F1814" i="21" s="1"/>
  <c r="F1815" i="21" a="1"/>
  <c r="F1815" i="21" s="1"/>
  <c r="F1816" i="21" a="1"/>
  <c r="F1816" i="21" s="1"/>
  <c r="F1817" i="21" a="1"/>
  <c r="F1817" i="21" s="1"/>
  <c r="F1818" i="21" a="1"/>
  <c r="F1818" i="21" s="1"/>
  <c r="F1819" i="21" a="1"/>
  <c r="F1819" i="21" s="1"/>
  <c r="F1820" i="21" a="1"/>
  <c r="F1820" i="21" s="1"/>
  <c r="F1821" i="21" a="1"/>
  <c r="F1821" i="21" s="1"/>
  <c r="F1822" i="21" a="1"/>
  <c r="F1822" i="21" s="1"/>
  <c r="F1823" i="21" a="1"/>
  <c r="F1823" i="21" s="1"/>
  <c r="F1824" i="21" a="1"/>
  <c r="F1824" i="21" s="1"/>
  <c r="F1825" i="21" a="1"/>
  <c r="F1825" i="21" s="1"/>
  <c r="F1826" i="21" a="1"/>
  <c r="F1826" i="21" s="1"/>
  <c r="F1827" i="21" a="1"/>
  <c r="F1827" i="21" s="1"/>
  <c r="F1828" i="21" a="1"/>
  <c r="F1828" i="21" s="1"/>
  <c r="F1829" i="21" a="1"/>
  <c r="F1829" i="21" s="1"/>
  <c r="F1830" i="21" a="1"/>
  <c r="F1830" i="21" s="1"/>
  <c r="F1831" i="21" a="1"/>
  <c r="F1831" i="21" s="1"/>
  <c r="F1832" i="21" a="1"/>
  <c r="F1832" i="21" s="1"/>
  <c r="F1833" i="21" a="1"/>
  <c r="F1833" i="21" s="1"/>
  <c r="F1834" i="21" a="1"/>
  <c r="F1834" i="21" s="1"/>
  <c r="F1835" i="21" a="1"/>
  <c r="F1835" i="21" s="1"/>
  <c r="F1836" i="21" a="1"/>
  <c r="F1836" i="21" s="1"/>
  <c r="F1837" i="21" a="1"/>
  <c r="F1837" i="21" s="1"/>
  <c r="F1838" i="21" a="1"/>
  <c r="F1838" i="21" s="1"/>
  <c r="F1839" i="21" a="1"/>
  <c r="F1839" i="21" s="1"/>
  <c r="F1840" i="21" a="1"/>
  <c r="F1840" i="21" s="1"/>
  <c r="F1841" i="21" a="1"/>
  <c r="F1841" i="21" s="1"/>
  <c r="F1842" i="21" a="1"/>
  <c r="F1842" i="21" s="1"/>
  <c r="F1843" i="21" a="1"/>
  <c r="F1843" i="21" s="1"/>
  <c r="F1844" i="21" a="1"/>
  <c r="F1844" i="21" s="1"/>
  <c r="F1845" i="21" a="1"/>
  <c r="F1845" i="21" s="1"/>
  <c r="F1846" i="21" a="1"/>
  <c r="F1846" i="21" s="1"/>
  <c r="F1847" i="21" a="1"/>
  <c r="F1847" i="21" s="1"/>
  <c r="F1848" i="21" a="1"/>
  <c r="F1848" i="21" s="1"/>
  <c r="F1849" i="21" a="1"/>
  <c r="F1849" i="21" s="1"/>
  <c r="F1850" i="21" a="1"/>
  <c r="F1850" i="21" s="1"/>
  <c r="F1851" i="21" a="1"/>
  <c r="F1851" i="21" s="1"/>
  <c r="F1852" i="21" a="1"/>
  <c r="F1852" i="21" s="1"/>
  <c r="F1853" i="21" a="1"/>
  <c r="F1853" i="21" s="1"/>
  <c r="F1854" i="21" a="1"/>
  <c r="F1854" i="21" s="1"/>
  <c r="F1855" i="21" a="1"/>
  <c r="F1855" i="21" s="1"/>
  <c r="F1856" i="21" a="1"/>
  <c r="F1856" i="21" s="1"/>
  <c r="F1857" i="21" a="1"/>
  <c r="F1857" i="21" s="1"/>
  <c r="F1858" i="21" a="1"/>
  <c r="F1858" i="21" s="1"/>
  <c r="F1859" i="21" a="1"/>
  <c r="F1859" i="21" s="1"/>
  <c r="F1860" i="21" a="1"/>
  <c r="F1860" i="21" s="1"/>
  <c r="F1861" i="21" a="1"/>
  <c r="F1861" i="21" s="1"/>
  <c r="F1862" i="21" a="1"/>
  <c r="F1862" i="21" s="1"/>
  <c r="F1863" i="21" a="1"/>
  <c r="F1863" i="21" s="1"/>
  <c r="F1864" i="21" a="1"/>
  <c r="F1864" i="21" s="1"/>
  <c r="F1865" i="21" a="1"/>
  <c r="F1865" i="21" s="1"/>
  <c r="F1866" i="21" a="1"/>
  <c r="F1866" i="21" s="1"/>
  <c r="F1867" i="21" a="1"/>
  <c r="F1867" i="21" s="1"/>
  <c r="F1868" i="21" a="1"/>
  <c r="F1868" i="21" s="1"/>
  <c r="F1869" i="21" a="1"/>
  <c r="F1869" i="21" s="1"/>
  <c r="F1870" i="21" a="1"/>
  <c r="F1870" i="21" s="1"/>
  <c r="F1871" i="21" a="1"/>
  <c r="F1871" i="21" s="1"/>
  <c r="F1872" i="21" a="1"/>
  <c r="F1872" i="21" s="1"/>
  <c r="F1873" i="21" a="1"/>
  <c r="F1873" i="21" s="1"/>
  <c r="F1874" i="21" a="1"/>
  <c r="F1874" i="21" s="1"/>
  <c r="F1875" i="21" a="1"/>
  <c r="F1875" i="21" s="1"/>
  <c r="F1876" i="21" a="1"/>
  <c r="F1876" i="21" s="1"/>
  <c r="F1877" i="21" a="1"/>
  <c r="F1877" i="21" s="1"/>
  <c r="F1878" i="21" a="1"/>
  <c r="F1878" i="21" s="1"/>
  <c r="F1879" i="21" a="1"/>
  <c r="F1879" i="21" s="1"/>
  <c r="F1880" i="21" a="1"/>
  <c r="F1880" i="21" s="1"/>
  <c r="F1881" i="21" a="1"/>
  <c r="F1881" i="21" s="1"/>
  <c r="F1882" i="21" a="1"/>
  <c r="F1882" i="21" s="1"/>
  <c r="F1883" i="21" a="1"/>
  <c r="F1883" i="21" s="1"/>
  <c r="F1884" i="21" a="1"/>
  <c r="F1884" i="21" s="1"/>
  <c r="F1885" i="21" a="1"/>
  <c r="F1885" i="21" s="1"/>
  <c r="F1886" i="21" a="1"/>
  <c r="F1886" i="21" s="1"/>
  <c r="F1887" i="21" a="1"/>
  <c r="F1887" i="21" s="1"/>
  <c r="F1888" i="21" a="1"/>
  <c r="F1888" i="21" s="1"/>
  <c r="F1889" i="21" a="1"/>
  <c r="F1889" i="21" s="1"/>
  <c r="F1890" i="21" a="1"/>
  <c r="F1890" i="21" s="1"/>
  <c r="F1891" i="21" a="1"/>
  <c r="F1891" i="21" s="1"/>
  <c r="F1892" i="21" a="1"/>
  <c r="F1892" i="21" s="1"/>
  <c r="F1893" i="21" a="1"/>
  <c r="F1893" i="21" s="1"/>
  <c r="F1894" i="21" a="1"/>
  <c r="F1894" i="21" s="1"/>
  <c r="F1895" i="21" a="1"/>
  <c r="F1895" i="21" s="1"/>
  <c r="F1896" i="21" a="1"/>
  <c r="F1896" i="21" s="1"/>
  <c r="F1897" i="21" a="1"/>
  <c r="F1897" i="21" s="1"/>
  <c r="F1898" i="21" a="1"/>
  <c r="F1898" i="21" s="1"/>
  <c r="F1899" i="21" a="1"/>
  <c r="F1899" i="21" s="1"/>
  <c r="F1900" i="21" a="1"/>
  <c r="F1900" i="21" s="1"/>
  <c r="F1901" i="21" a="1"/>
  <c r="F1901" i="21" s="1"/>
  <c r="F1902" i="21" a="1"/>
  <c r="F1902" i="21" s="1"/>
  <c r="F1903" i="21" a="1"/>
  <c r="F1903" i="21" s="1"/>
  <c r="F1904" i="21" a="1"/>
  <c r="F1904" i="21" s="1"/>
  <c r="F1905" i="21" a="1"/>
  <c r="F1905" i="21" s="1"/>
  <c r="F1906" i="21" a="1"/>
  <c r="F1906" i="21" s="1"/>
  <c r="F1907" i="21" a="1"/>
  <c r="F1907" i="21" s="1"/>
  <c r="F1908" i="21" a="1"/>
  <c r="F1908" i="21" s="1"/>
  <c r="F1909" i="21" a="1"/>
  <c r="F1909" i="21" s="1"/>
  <c r="F1910" i="21" a="1"/>
  <c r="F1910" i="21" s="1"/>
  <c r="F1911" i="21" a="1"/>
  <c r="F1911" i="21" s="1"/>
  <c r="F1912" i="21" a="1"/>
  <c r="F1912" i="21" s="1"/>
  <c r="F1913" i="21" a="1"/>
  <c r="F1913" i="21" s="1"/>
  <c r="F1914" i="21" a="1"/>
  <c r="F1914" i="21" s="1"/>
  <c r="F1915" i="21" a="1"/>
  <c r="F1915" i="21" s="1"/>
  <c r="F1916" i="21" a="1"/>
  <c r="F1916" i="21" s="1"/>
  <c r="F1917" i="21" a="1"/>
  <c r="F1917" i="21" s="1"/>
  <c r="F1918" i="21" a="1"/>
  <c r="F1918" i="21" s="1"/>
  <c r="F1919" i="21" a="1"/>
  <c r="F1919" i="21" s="1"/>
  <c r="F1920" i="21" a="1"/>
  <c r="F1920" i="21" s="1"/>
  <c r="F1921" i="21" a="1"/>
  <c r="F1921" i="21" s="1"/>
  <c r="F1922" i="21" a="1"/>
  <c r="F1922" i="21" s="1"/>
  <c r="F1923" i="21" a="1"/>
  <c r="F1923" i="21" s="1"/>
  <c r="F1924" i="21" a="1"/>
  <c r="F1924" i="21" s="1"/>
  <c r="F1925" i="21" a="1"/>
  <c r="F1925" i="21" s="1"/>
  <c r="F1926" i="21" a="1"/>
  <c r="F1926" i="21" s="1"/>
  <c r="F1927" i="21" a="1"/>
  <c r="F1927" i="21" s="1"/>
  <c r="F1928" i="21" a="1"/>
  <c r="F1928" i="21" s="1"/>
  <c r="F1929" i="21" a="1"/>
  <c r="F1929" i="21" s="1"/>
  <c r="F1930" i="21" a="1"/>
  <c r="F1930" i="21" s="1"/>
  <c r="F1931" i="21" a="1"/>
  <c r="F1931" i="21" s="1"/>
  <c r="F1932" i="21" a="1"/>
  <c r="F1932" i="21" s="1"/>
  <c r="F1933" i="21" a="1"/>
  <c r="F1933" i="21" s="1"/>
  <c r="F1934" i="21" a="1"/>
  <c r="F1934" i="21" s="1"/>
  <c r="F1935" i="21" a="1"/>
  <c r="F1935" i="21" s="1"/>
  <c r="F1936" i="21" a="1"/>
  <c r="F1936" i="21" s="1"/>
  <c r="F1937" i="21" a="1"/>
  <c r="F1937" i="21" s="1"/>
  <c r="F1938" i="21" a="1"/>
  <c r="F1938" i="21" s="1"/>
  <c r="F1939" i="21" a="1"/>
  <c r="F1939" i="21" s="1"/>
  <c r="F1940" i="21" a="1"/>
  <c r="F1940" i="21" s="1"/>
  <c r="F1941" i="21" a="1"/>
  <c r="F1941" i="21" s="1"/>
  <c r="F1942" i="21" a="1"/>
  <c r="F1942" i="21" s="1"/>
  <c r="F1943" i="21" a="1"/>
  <c r="F1943" i="21" s="1"/>
  <c r="F1944" i="21" a="1"/>
  <c r="F1944" i="21" s="1"/>
  <c r="F1945" i="21" a="1"/>
  <c r="F1945" i="21" s="1"/>
  <c r="F1946" i="21" a="1"/>
  <c r="F1946" i="21" s="1"/>
  <c r="F1947" i="21" a="1"/>
  <c r="F1947" i="21" s="1"/>
  <c r="F1948" i="21" a="1"/>
  <c r="F1948" i="21" s="1"/>
  <c r="F1949" i="21" a="1"/>
  <c r="F1949" i="21" s="1"/>
  <c r="F1950" i="21" a="1"/>
  <c r="F1950" i="21" s="1"/>
  <c r="F1951" i="21" a="1"/>
  <c r="F1951" i="21" s="1"/>
  <c r="F1952" i="21" a="1"/>
  <c r="F1952" i="21" s="1"/>
  <c r="F1953" i="21" a="1"/>
  <c r="F1953" i="21" s="1"/>
  <c r="F1954" i="21" a="1"/>
  <c r="F1954" i="21" s="1"/>
  <c r="F1955" i="21" a="1"/>
  <c r="F1955" i="21" s="1"/>
  <c r="F1956" i="21" a="1"/>
  <c r="F1956" i="21" s="1"/>
  <c r="F1957" i="21" a="1"/>
  <c r="F1957" i="21" s="1"/>
  <c r="F1958" i="21" a="1"/>
  <c r="F1958" i="21" s="1"/>
  <c r="F1959" i="21" a="1"/>
  <c r="F1959" i="21" s="1"/>
  <c r="F1960" i="21" a="1"/>
  <c r="F1960" i="21" s="1"/>
  <c r="F1961" i="21" a="1"/>
  <c r="F1961" i="21" s="1"/>
  <c r="F1962" i="21" a="1"/>
  <c r="F1962" i="21" s="1"/>
  <c r="F1963" i="21" a="1"/>
  <c r="F1963" i="21" s="1"/>
  <c r="F1964" i="21" a="1"/>
  <c r="F1964" i="21" s="1"/>
  <c r="F1965" i="21" a="1"/>
  <c r="F1965" i="21" s="1"/>
  <c r="F1966" i="21" a="1"/>
  <c r="F1966" i="21" s="1"/>
  <c r="F1967" i="21" a="1"/>
  <c r="F1967" i="21" s="1"/>
  <c r="F1968" i="21" a="1"/>
  <c r="F1968" i="21" s="1"/>
  <c r="F1969" i="21" a="1"/>
  <c r="F1969" i="21" s="1"/>
  <c r="F1970" i="21" a="1"/>
  <c r="F1970" i="21" s="1"/>
  <c r="F1971" i="21" a="1"/>
  <c r="F1971" i="21" s="1"/>
  <c r="F1972" i="21" a="1"/>
  <c r="F1972" i="21" s="1"/>
  <c r="F1973" i="21" a="1"/>
  <c r="F1973" i="21" s="1"/>
  <c r="F1974" i="21" a="1"/>
  <c r="F1974" i="21" s="1"/>
  <c r="F1975" i="21" a="1"/>
  <c r="F1975" i="21" s="1"/>
  <c r="F1976" i="21" a="1"/>
  <c r="F1976" i="21" s="1"/>
  <c r="F1977" i="21" a="1"/>
  <c r="F1977" i="21" s="1"/>
  <c r="F1978" i="21" a="1"/>
  <c r="F1978" i="21" s="1"/>
  <c r="F1979" i="21" a="1"/>
  <c r="F1979" i="21" s="1"/>
  <c r="F1980" i="21" a="1"/>
  <c r="F1980" i="21" s="1"/>
  <c r="F1981" i="21" a="1"/>
  <c r="F1981" i="21" s="1"/>
  <c r="F1982" i="21" a="1"/>
  <c r="F1982" i="21" s="1"/>
  <c r="F1983" i="21" a="1"/>
  <c r="F1983" i="21" s="1"/>
  <c r="F1984" i="21" a="1"/>
  <c r="F1984" i="21" s="1"/>
  <c r="F1985" i="21" a="1"/>
  <c r="F1985" i="21" s="1"/>
  <c r="F1986" i="21" a="1"/>
  <c r="F1986" i="21" s="1"/>
  <c r="F1987" i="21" a="1"/>
  <c r="F1987" i="21" s="1"/>
  <c r="F1988" i="21" a="1"/>
  <c r="F1988" i="21" s="1"/>
  <c r="F1989" i="21" a="1"/>
  <c r="F1989" i="21" s="1"/>
  <c r="F1990" i="21" a="1"/>
  <c r="F1990" i="21" s="1"/>
  <c r="F1991" i="21" a="1"/>
  <c r="F1991" i="21" s="1"/>
  <c r="F1992" i="21" a="1"/>
  <c r="F1992" i="21" s="1"/>
  <c r="F1993" i="21" a="1"/>
  <c r="F1993" i="21" s="1"/>
  <c r="F1994" i="21" a="1"/>
  <c r="F1994" i="21" s="1"/>
  <c r="F1995" i="21" a="1"/>
  <c r="F1995" i="21" s="1"/>
  <c r="F1996" i="21" a="1"/>
  <c r="F1996" i="21" s="1"/>
  <c r="F1997" i="21" a="1"/>
  <c r="F1997" i="21" s="1"/>
  <c r="F1998" i="21" a="1"/>
  <c r="F1998" i="21" s="1"/>
  <c r="F1999" i="21" a="1"/>
  <c r="F1999" i="21" s="1"/>
  <c r="F2000" i="21" a="1"/>
  <c r="F2000" i="21" s="1"/>
  <c r="F2001" i="21" a="1"/>
  <c r="F2001" i="21" s="1"/>
  <c r="C12" i="21" a="1"/>
  <c r="C12" i="21" s="1"/>
  <c r="C13" i="21" a="1"/>
  <c r="C13" i="21" s="1"/>
  <c r="C14" i="21" a="1"/>
  <c r="C14" i="21" s="1"/>
  <c r="C15" i="21" a="1"/>
  <c r="C15" i="21" s="1"/>
  <c r="C16" i="21" a="1"/>
  <c r="C16" i="21" s="1"/>
  <c r="C17" i="21" a="1"/>
  <c r="C17" i="21" s="1"/>
  <c r="C18" i="21" a="1"/>
  <c r="C18" i="21" s="1"/>
  <c r="C19" i="21" a="1"/>
  <c r="C19" i="21" s="1"/>
  <c r="C20" i="21" a="1"/>
  <c r="C20" i="21" s="1"/>
  <c r="C21" i="21" a="1"/>
  <c r="C21" i="21" s="1"/>
  <c r="C22" i="21" a="1"/>
  <c r="C22" i="21" s="1"/>
  <c r="C23" i="21" a="1"/>
  <c r="C23" i="21" s="1"/>
  <c r="C24" i="21" a="1"/>
  <c r="C24" i="21" s="1"/>
  <c r="C25" i="21" a="1"/>
  <c r="C25" i="21" s="1"/>
  <c r="C26" i="21" a="1"/>
  <c r="C26" i="21" s="1"/>
  <c r="C27" i="21" a="1"/>
  <c r="C27" i="21" s="1"/>
  <c r="C28" i="21" a="1"/>
  <c r="C28" i="21" s="1"/>
  <c r="C29" i="21" a="1"/>
  <c r="C29" i="21" s="1"/>
  <c r="C30" i="21" a="1"/>
  <c r="C30" i="21" s="1"/>
  <c r="C31" i="21" a="1"/>
  <c r="C31" i="21" s="1"/>
  <c r="C32" i="21" a="1"/>
  <c r="C32" i="21" s="1"/>
  <c r="C33" i="21" a="1"/>
  <c r="C33" i="21" s="1"/>
  <c r="C34" i="21" a="1"/>
  <c r="C34" i="21" s="1"/>
  <c r="C35" i="21" a="1"/>
  <c r="C35" i="21" s="1"/>
  <c r="C36" i="21" a="1"/>
  <c r="C36" i="21" s="1"/>
  <c r="C37" i="21" a="1"/>
  <c r="C37" i="21" s="1"/>
  <c r="C38" i="21" a="1"/>
  <c r="C38" i="21" s="1"/>
  <c r="C39" i="21" a="1"/>
  <c r="C39" i="21" s="1"/>
  <c r="C40" i="21" a="1"/>
  <c r="C40" i="21" s="1"/>
  <c r="C41" i="21" a="1"/>
  <c r="C41" i="21" s="1"/>
  <c r="C42" i="21" a="1"/>
  <c r="C42" i="21" s="1"/>
  <c r="C43" i="21" a="1"/>
  <c r="C43" i="21" s="1"/>
  <c r="C45" i="21" a="1"/>
  <c r="C45" i="21" s="1"/>
  <c r="C46" i="21" a="1"/>
  <c r="C46" i="21" s="1"/>
  <c r="C47" i="21" a="1"/>
  <c r="C47" i="21" s="1"/>
  <c r="C48" i="21" a="1"/>
  <c r="C48" i="21" s="1"/>
  <c r="C49" i="21" a="1"/>
  <c r="C49" i="21" s="1"/>
  <c r="C50" i="21" a="1"/>
  <c r="C50" i="21" s="1"/>
  <c r="C51" i="21" a="1"/>
  <c r="C51" i="21" s="1"/>
  <c r="C52" i="21" a="1"/>
  <c r="C52" i="21" s="1"/>
  <c r="C53" i="21" a="1"/>
  <c r="C53" i="21" s="1"/>
  <c r="C54" i="21" a="1"/>
  <c r="C54" i="21" s="1"/>
  <c r="C55" i="21" a="1"/>
  <c r="C55" i="21" s="1"/>
  <c r="C56" i="21" a="1"/>
  <c r="C56" i="21" s="1"/>
  <c r="C58" i="21" a="1"/>
  <c r="C58" i="21" s="1"/>
  <c r="C59" i="21" a="1"/>
  <c r="C59" i="21" s="1"/>
  <c r="C60" i="21" a="1"/>
  <c r="C60" i="21" s="1"/>
  <c r="C61" i="21" a="1"/>
  <c r="C61" i="21" s="1"/>
  <c r="C62" i="21" a="1"/>
  <c r="C62" i="21" s="1"/>
  <c r="C63" i="21" a="1"/>
  <c r="C63" i="21" s="1"/>
  <c r="C64" i="21" a="1"/>
  <c r="C64" i="21" s="1"/>
  <c r="C65" i="21" a="1"/>
  <c r="C65" i="21" s="1"/>
  <c r="C66" i="21" a="1"/>
  <c r="C66" i="21" s="1"/>
  <c r="C67" i="21" a="1"/>
  <c r="C67" i="21" s="1"/>
  <c r="C68" i="21" a="1"/>
  <c r="C68" i="21" s="1"/>
  <c r="C69" i="21" a="1"/>
  <c r="C69" i="21" s="1"/>
  <c r="C70" i="21" a="1"/>
  <c r="C70" i="21" s="1"/>
  <c r="C72" i="21" a="1"/>
  <c r="C72" i="21" s="1"/>
  <c r="C73" i="21" a="1"/>
  <c r="C73" i="21" s="1"/>
  <c r="C74" i="21" a="1"/>
  <c r="C74" i="21" s="1"/>
  <c r="C75" i="21" a="1"/>
  <c r="C75" i="21" s="1"/>
  <c r="C76" i="21" a="1"/>
  <c r="C76" i="21" s="1"/>
  <c r="C77" i="21" a="1"/>
  <c r="C77" i="21" s="1"/>
  <c r="C78" i="21" a="1"/>
  <c r="C78" i="21" s="1"/>
  <c r="C79" i="21" a="1"/>
  <c r="C79" i="21" s="1"/>
  <c r="C80" i="21" a="1"/>
  <c r="C80" i="21" s="1"/>
  <c r="C81" i="21" a="1"/>
  <c r="C81" i="21" s="1"/>
  <c r="C82" i="21" a="1"/>
  <c r="C82" i="21" s="1"/>
  <c r="C83" i="21" a="1"/>
  <c r="C83" i="21" s="1"/>
  <c r="C84" i="21" a="1"/>
  <c r="C84" i="21" s="1"/>
  <c r="C85" i="21" a="1"/>
  <c r="C85" i="21" s="1"/>
  <c r="C86" i="21" a="1"/>
  <c r="C86" i="21" s="1"/>
  <c r="C87" i="21" a="1"/>
  <c r="C87" i="21" s="1"/>
  <c r="C88" i="21" a="1"/>
  <c r="C88" i="21" s="1"/>
  <c r="C89" i="21" a="1"/>
  <c r="C89" i="21" s="1"/>
  <c r="C90" i="21" a="1"/>
  <c r="C90" i="21" s="1"/>
  <c r="C91" i="21" a="1"/>
  <c r="C91" i="21" s="1"/>
  <c r="C92" i="21" a="1"/>
  <c r="C92" i="21" s="1"/>
  <c r="C93" i="21" a="1"/>
  <c r="C93" i="21" s="1"/>
  <c r="C94" i="21" a="1"/>
  <c r="C94" i="21" s="1"/>
  <c r="C95" i="21" a="1"/>
  <c r="C95" i="21" s="1"/>
  <c r="C96" i="21" a="1"/>
  <c r="C96" i="21" s="1"/>
  <c r="C97" i="21" a="1"/>
  <c r="C97" i="21" s="1"/>
  <c r="C98" i="21" a="1"/>
  <c r="C98" i="21" s="1"/>
  <c r="C99" i="21" a="1"/>
  <c r="C99" i="21" s="1"/>
  <c r="C100" i="21" a="1"/>
  <c r="C100" i="21" s="1"/>
  <c r="C101" i="21" a="1"/>
  <c r="C101" i="21" s="1"/>
  <c r="C102" i="21" a="1"/>
  <c r="C102" i="21" s="1"/>
  <c r="C103" i="21" a="1"/>
  <c r="C103" i="21" s="1"/>
  <c r="C104" i="21" a="1"/>
  <c r="C104" i="21" s="1"/>
  <c r="C105" i="21" a="1"/>
  <c r="C105" i="21" s="1"/>
  <c r="C106" i="21" a="1"/>
  <c r="C106" i="21" s="1"/>
  <c r="C107" i="21" a="1"/>
  <c r="C107" i="21" s="1"/>
  <c r="C108" i="21" a="1"/>
  <c r="C108" i="21" s="1"/>
  <c r="C109" i="21" a="1"/>
  <c r="C109" i="21" s="1"/>
  <c r="C110" i="21" a="1"/>
  <c r="C110" i="21" s="1"/>
  <c r="C111" i="21" a="1"/>
  <c r="C111" i="21" s="1"/>
  <c r="C112" i="21" a="1"/>
  <c r="C112" i="21" s="1"/>
  <c r="C113" i="21" a="1"/>
  <c r="C113" i="21" s="1"/>
  <c r="C114" i="21" a="1"/>
  <c r="C114" i="21" s="1"/>
  <c r="C115" i="21" a="1"/>
  <c r="C115" i="21" s="1"/>
  <c r="C116" i="21" a="1"/>
  <c r="C116" i="21" s="1"/>
  <c r="C117" i="21" a="1"/>
  <c r="C117" i="21" s="1"/>
  <c r="C118" i="21" a="1"/>
  <c r="C118" i="21" s="1"/>
  <c r="C119" i="21" a="1"/>
  <c r="C119" i="21" s="1"/>
  <c r="C120" i="21" a="1"/>
  <c r="C120" i="21" s="1"/>
  <c r="C121" i="21" a="1"/>
  <c r="C121" i="21" s="1"/>
  <c r="C122" i="21" a="1"/>
  <c r="C122" i="21" s="1"/>
  <c r="C123" i="21" a="1"/>
  <c r="C123" i="21" s="1"/>
  <c r="C124" i="21" a="1"/>
  <c r="C124" i="21" s="1"/>
  <c r="C125" i="21" a="1"/>
  <c r="C125" i="21" s="1"/>
  <c r="C126" i="21" a="1"/>
  <c r="C126" i="21" s="1"/>
  <c r="C127" i="21" a="1"/>
  <c r="C127" i="21" s="1"/>
  <c r="C128" i="21" a="1"/>
  <c r="C128" i="21" s="1"/>
  <c r="C129" i="21" a="1"/>
  <c r="C129" i="21" s="1"/>
  <c r="C130" i="21" a="1"/>
  <c r="C130" i="21" s="1"/>
  <c r="C131" i="21" a="1"/>
  <c r="C131" i="21" s="1"/>
  <c r="C132" i="21" a="1"/>
  <c r="C132" i="21" s="1"/>
  <c r="C133" i="21" a="1"/>
  <c r="C133" i="21" s="1"/>
  <c r="C134" i="21" a="1"/>
  <c r="C134" i="21" s="1"/>
  <c r="C135" i="21" a="1"/>
  <c r="C135" i="21" s="1"/>
  <c r="C136" i="21" a="1"/>
  <c r="C136" i="21" s="1"/>
  <c r="C137" i="21" a="1"/>
  <c r="C137" i="21" s="1"/>
  <c r="C138" i="21" a="1"/>
  <c r="C138" i="21" s="1"/>
  <c r="C139" i="21" a="1"/>
  <c r="C139" i="21" s="1"/>
  <c r="C140" i="21" a="1"/>
  <c r="C140" i="21" s="1"/>
  <c r="C141" i="21" a="1"/>
  <c r="C141" i="21" s="1"/>
  <c r="C142" i="21" a="1"/>
  <c r="C142" i="21" s="1"/>
  <c r="C143" i="21" a="1"/>
  <c r="C143" i="21" s="1"/>
  <c r="C144" i="21" a="1"/>
  <c r="C144" i="21" s="1"/>
  <c r="C145" i="21" a="1"/>
  <c r="C145" i="21" s="1"/>
  <c r="C146" i="21" a="1"/>
  <c r="C146" i="21" s="1"/>
  <c r="C147" i="21" a="1"/>
  <c r="C147" i="21" s="1"/>
  <c r="C148" i="21" a="1"/>
  <c r="C148" i="21" s="1"/>
  <c r="C149" i="21" a="1"/>
  <c r="C149" i="21" s="1"/>
  <c r="C150" i="21" a="1"/>
  <c r="C150" i="21" s="1"/>
  <c r="C151" i="21" a="1"/>
  <c r="C151" i="21" s="1"/>
  <c r="C152" i="21" a="1"/>
  <c r="C152" i="21" s="1"/>
  <c r="C153" i="21" a="1"/>
  <c r="C153" i="21" s="1"/>
  <c r="C154" i="21" a="1"/>
  <c r="C154" i="21" s="1"/>
  <c r="C155" i="21" a="1"/>
  <c r="C155" i="21" s="1"/>
  <c r="C156" i="21" a="1"/>
  <c r="C156" i="21" s="1"/>
  <c r="C157" i="21" a="1"/>
  <c r="C157" i="21" s="1"/>
  <c r="C158" i="21" a="1"/>
  <c r="C158" i="21" s="1"/>
  <c r="C159" i="21" a="1"/>
  <c r="C159" i="21" s="1"/>
  <c r="C160" i="21" a="1"/>
  <c r="C160" i="21" s="1"/>
  <c r="C161" i="21" a="1"/>
  <c r="C161" i="21" s="1"/>
  <c r="C162" i="21" a="1"/>
  <c r="C162" i="21" s="1"/>
  <c r="C163" i="21" a="1"/>
  <c r="C163" i="21" s="1"/>
  <c r="C164" i="21" a="1"/>
  <c r="C164" i="21" s="1"/>
  <c r="C165" i="21" a="1"/>
  <c r="C165" i="21" s="1"/>
  <c r="C166" i="21" a="1"/>
  <c r="C166" i="21" s="1"/>
  <c r="C167" i="21" a="1"/>
  <c r="C167" i="21" s="1"/>
  <c r="C168" i="21" a="1"/>
  <c r="C168" i="21" s="1"/>
  <c r="C169" i="21" a="1"/>
  <c r="C169" i="21" s="1"/>
  <c r="C170" i="21" a="1"/>
  <c r="C170" i="21" s="1"/>
  <c r="C171" i="21" a="1"/>
  <c r="C171" i="21" s="1"/>
  <c r="C172" i="21" a="1"/>
  <c r="C172" i="21" s="1"/>
  <c r="C173" i="21" a="1"/>
  <c r="C173" i="21" s="1"/>
  <c r="C174" i="21" a="1"/>
  <c r="C174" i="21" s="1"/>
  <c r="C175" i="21" a="1"/>
  <c r="C175" i="21" s="1"/>
  <c r="C176" i="21" a="1"/>
  <c r="C176" i="21" s="1"/>
  <c r="C177" i="21" a="1"/>
  <c r="C177" i="21" s="1"/>
  <c r="C178" i="21" a="1"/>
  <c r="C178" i="21" s="1"/>
  <c r="C179" i="21" a="1"/>
  <c r="C179" i="21" s="1"/>
  <c r="C180" i="21" a="1"/>
  <c r="C180" i="21" s="1"/>
  <c r="C181" i="21" a="1"/>
  <c r="C181" i="21" s="1"/>
  <c r="C182" i="21" a="1"/>
  <c r="C182" i="21" s="1"/>
  <c r="C183" i="21" a="1"/>
  <c r="C183" i="21" s="1"/>
  <c r="C184" i="21" a="1"/>
  <c r="C184" i="21" s="1"/>
  <c r="C185" i="21" a="1"/>
  <c r="C185" i="21" s="1"/>
  <c r="C186" i="21" a="1"/>
  <c r="C186" i="21" s="1"/>
  <c r="C187" i="21" a="1"/>
  <c r="C187" i="21" s="1"/>
  <c r="C188" i="21" a="1"/>
  <c r="C188" i="21" s="1"/>
  <c r="C189" i="21" a="1"/>
  <c r="C189" i="21" s="1"/>
  <c r="C190" i="21" a="1"/>
  <c r="C190" i="21" s="1"/>
  <c r="C191" i="21" a="1"/>
  <c r="C191" i="21" s="1"/>
  <c r="C192" i="21" a="1"/>
  <c r="C192" i="21" s="1"/>
  <c r="C193" i="21" a="1"/>
  <c r="C193" i="21" s="1"/>
  <c r="C194" i="21" a="1"/>
  <c r="C194" i="21" s="1"/>
  <c r="C195" i="21" a="1"/>
  <c r="C195" i="21" s="1"/>
  <c r="C196" i="21" a="1"/>
  <c r="C196" i="21" s="1"/>
  <c r="C197" i="21" a="1"/>
  <c r="C197" i="21" s="1"/>
  <c r="C198" i="21" a="1"/>
  <c r="C198" i="21" s="1"/>
  <c r="C199" i="21" a="1"/>
  <c r="C199" i="21" s="1"/>
  <c r="C200" i="21" a="1"/>
  <c r="C200" i="21" s="1"/>
  <c r="C201" i="21" a="1"/>
  <c r="C201" i="21" s="1"/>
  <c r="C202" i="21" a="1"/>
  <c r="C202" i="21" s="1"/>
  <c r="C203" i="21" a="1"/>
  <c r="C203" i="21" s="1"/>
  <c r="C204" i="21" a="1"/>
  <c r="C204" i="21" s="1"/>
  <c r="C205" i="21" a="1"/>
  <c r="C205" i="21" s="1"/>
  <c r="C206" i="21" a="1"/>
  <c r="C206" i="21" s="1"/>
  <c r="C207" i="21" a="1"/>
  <c r="C207" i="21" s="1"/>
  <c r="C208" i="21" a="1"/>
  <c r="C208" i="21" s="1"/>
  <c r="C209" i="21" a="1"/>
  <c r="C209" i="21" s="1"/>
  <c r="C210" i="21" a="1"/>
  <c r="C210" i="21" s="1"/>
  <c r="C211" i="21" a="1"/>
  <c r="C211" i="21" s="1"/>
  <c r="C212" i="21" a="1"/>
  <c r="C212" i="21" s="1"/>
  <c r="C213" i="21" a="1"/>
  <c r="C213" i="21" s="1"/>
  <c r="C214" i="21" a="1"/>
  <c r="C214" i="21" s="1"/>
  <c r="C215" i="21" a="1"/>
  <c r="C215" i="21" s="1"/>
  <c r="C216" i="21" a="1"/>
  <c r="C216" i="21" s="1"/>
  <c r="C217" i="21" a="1"/>
  <c r="C217" i="21" s="1"/>
  <c r="C218" i="21" a="1"/>
  <c r="C218" i="21" s="1"/>
  <c r="C219" i="21" a="1"/>
  <c r="C219" i="21" s="1"/>
  <c r="C220" i="21" a="1"/>
  <c r="C220" i="21" s="1"/>
  <c r="C221" i="21" a="1"/>
  <c r="C221" i="21" s="1"/>
  <c r="C222" i="21" a="1"/>
  <c r="C222" i="21" s="1"/>
  <c r="C223" i="21" a="1"/>
  <c r="C223" i="21" s="1"/>
  <c r="C224" i="21" a="1"/>
  <c r="C224" i="21" s="1"/>
  <c r="C225" i="21" a="1"/>
  <c r="C225" i="21" s="1"/>
  <c r="C226" i="21" a="1"/>
  <c r="C226" i="21" s="1"/>
  <c r="C227" i="21" a="1"/>
  <c r="C227" i="21" s="1"/>
  <c r="C228" i="21" a="1"/>
  <c r="C228" i="21" s="1"/>
  <c r="C229" i="21" a="1"/>
  <c r="C229" i="21" s="1"/>
  <c r="C230" i="21" a="1"/>
  <c r="C230" i="21" s="1"/>
  <c r="C231" i="21" a="1"/>
  <c r="C231" i="21" s="1"/>
  <c r="C232" i="21" a="1"/>
  <c r="C232" i="21" s="1"/>
  <c r="C233" i="21" a="1"/>
  <c r="C233" i="21" s="1"/>
  <c r="C234" i="21" a="1"/>
  <c r="C234" i="21" s="1"/>
  <c r="C235" i="21" a="1"/>
  <c r="C235" i="21" s="1"/>
  <c r="C236" i="21" a="1"/>
  <c r="C236" i="21" s="1"/>
  <c r="C237" i="21" a="1"/>
  <c r="C237" i="21" s="1"/>
  <c r="C238" i="21" a="1"/>
  <c r="C238" i="21" s="1"/>
  <c r="C239" i="21" a="1"/>
  <c r="C239" i="21" s="1"/>
  <c r="C240" i="21" a="1"/>
  <c r="C240" i="21" s="1"/>
  <c r="C241" i="21" a="1"/>
  <c r="C241" i="21" s="1"/>
  <c r="C242" i="21" a="1"/>
  <c r="C242" i="21" s="1"/>
  <c r="C243" i="21" a="1"/>
  <c r="C243" i="21" s="1"/>
  <c r="C244" i="21" a="1"/>
  <c r="C244" i="21" s="1"/>
  <c r="C245" i="21" a="1"/>
  <c r="C245" i="21" s="1"/>
  <c r="C246" i="21" a="1"/>
  <c r="C246" i="21" s="1"/>
  <c r="C247" i="21" a="1"/>
  <c r="C247" i="21" s="1"/>
  <c r="C248" i="21" a="1"/>
  <c r="C248" i="21" s="1"/>
  <c r="C249" i="21" a="1"/>
  <c r="C249" i="21" s="1"/>
  <c r="C250" i="21" a="1"/>
  <c r="C250" i="21" s="1"/>
  <c r="C251" i="21" a="1"/>
  <c r="C251" i="21" s="1"/>
  <c r="C252" i="21" a="1"/>
  <c r="C252" i="21" s="1"/>
  <c r="C253" i="21" a="1"/>
  <c r="C253" i="21" s="1"/>
  <c r="C254" i="21" a="1"/>
  <c r="C254" i="21" s="1"/>
  <c r="C255" i="21" a="1"/>
  <c r="C255" i="21" s="1"/>
  <c r="C256" i="21" a="1"/>
  <c r="C256" i="21" s="1"/>
  <c r="C257" i="21" a="1"/>
  <c r="C257" i="21" s="1"/>
  <c r="C258" i="21" a="1"/>
  <c r="C258" i="21" s="1"/>
  <c r="C259" i="21" a="1"/>
  <c r="C259" i="21" s="1"/>
  <c r="C260" i="21" a="1"/>
  <c r="C260" i="21" s="1"/>
  <c r="C261" i="21" a="1"/>
  <c r="C261" i="21" s="1"/>
  <c r="C262" i="21" a="1"/>
  <c r="C262" i="21" s="1"/>
  <c r="C263" i="21" a="1"/>
  <c r="C263" i="21" s="1"/>
  <c r="C264" i="21" a="1"/>
  <c r="C264" i="21" s="1"/>
  <c r="C265" i="21" a="1"/>
  <c r="C265" i="21" s="1"/>
  <c r="C266" i="21" a="1"/>
  <c r="C266" i="21" s="1"/>
  <c r="C267" i="21" a="1"/>
  <c r="C267" i="21" s="1"/>
  <c r="C268" i="21" a="1"/>
  <c r="C268" i="21" s="1"/>
  <c r="C269" i="21" a="1"/>
  <c r="C269" i="21" s="1"/>
  <c r="C270" i="21" a="1"/>
  <c r="C270" i="21" s="1"/>
  <c r="C271" i="21" a="1"/>
  <c r="C271" i="21" s="1"/>
  <c r="C272" i="21" a="1"/>
  <c r="C272" i="21" s="1"/>
  <c r="C273" i="21" a="1"/>
  <c r="C273" i="21" s="1"/>
  <c r="C274" i="21" a="1"/>
  <c r="C274" i="21" s="1"/>
  <c r="C275" i="21" a="1"/>
  <c r="C275" i="21" s="1"/>
  <c r="C276" i="21" a="1"/>
  <c r="C276" i="21" s="1"/>
  <c r="C277" i="21" a="1"/>
  <c r="C277" i="21" s="1"/>
  <c r="C278" i="21" a="1"/>
  <c r="C278" i="21" s="1"/>
  <c r="C279" i="21" a="1"/>
  <c r="C279" i="21" s="1"/>
  <c r="C280" i="21" a="1"/>
  <c r="C280" i="21" s="1"/>
  <c r="C281" i="21" a="1"/>
  <c r="C281" i="21" s="1"/>
  <c r="C282" i="21" a="1"/>
  <c r="C282" i="21" s="1"/>
  <c r="C283" i="21" a="1"/>
  <c r="C283" i="21" s="1"/>
  <c r="C284" i="21" a="1"/>
  <c r="C284" i="21" s="1"/>
  <c r="C285" i="21" a="1"/>
  <c r="C285" i="21" s="1"/>
  <c r="C286" i="21" a="1"/>
  <c r="C286" i="21" s="1"/>
  <c r="C287" i="21" a="1"/>
  <c r="C287" i="21" s="1"/>
  <c r="C288" i="21" a="1"/>
  <c r="C288" i="21" s="1"/>
  <c r="C289" i="21" a="1"/>
  <c r="C289" i="21" s="1"/>
  <c r="C290" i="21" a="1"/>
  <c r="C290" i="21" s="1"/>
  <c r="C291" i="21" a="1"/>
  <c r="C291" i="21" s="1"/>
  <c r="C292" i="21" a="1"/>
  <c r="C292" i="21" s="1"/>
  <c r="C293" i="21" a="1"/>
  <c r="C293" i="21" s="1"/>
  <c r="C294" i="21" a="1"/>
  <c r="C294" i="21" s="1"/>
  <c r="C295" i="21" a="1"/>
  <c r="C295" i="21" s="1"/>
  <c r="C296" i="21" a="1"/>
  <c r="C296" i="21" s="1"/>
  <c r="C297" i="21" a="1"/>
  <c r="C297" i="21" s="1"/>
  <c r="C298" i="21" a="1"/>
  <c r="C298" i="21" s="1"/>
  <c r="C299" i="21" a="1"/>
  <c r="C299" i="21" s="1"/>
  <c r="C300" i="21" a="1"/>
  <c r="C300" i="21" s="1"/>
  <c r="C301" i="21" a="1"/>
  <c r="C301" i="21" s="1"/>
  <c r="C302" i="21" a="1"/>
  <c r="C302" i="21" s="1"/>
  <c r="C303" i="21" a="1"/>
  <c r="C303" i="21" s="1"/>
  <c r="C304" i="21" a="1"/>
  <c r="C304" i="21" s="1"/>
  <c r="C305" i="21" a="1"/>
  <c r="C305" i="21" s="1"/>
  <c r="C306" i="21" a="1"/>
  <c r="C306" i="21" s="1"/>
  <c r="C307" i="21" a="1"/>
  <c r="C307" i="21" s="1"/>
  <c r="C308" i="21" a="1"/>
  <c r="C308" i="21" s="1"/>
  <c r="C309" i="21" a="1"/>
  <c r="C309" i="21" s="1"/>
  <c r="C310" i="21" a="1"/>
  <c r="C310" i="21" s="1"/>
  <c r="C311" i="21" a="1"/>
  <c r="C311" i="21" s="1"/>
  <c r="C312" i="21" a="1"/>
  <c r="C312" i="21" s="1"/>
  <c r="C313" i="21" a="1"/>
  <c r="C313" i="21" s="1"/>
  <c r="C314" i="21" a="1"/>
  <c r="C314" i="21" s="1"/>
  <c r="C315" i="21" a="1"/>
  <c r="C315" i="21" s="1"/>
  <c r="C316" i="21" a="1"/>
  <c r="C316" i="21" s="1"/>
  <c r="C317" i="21" a="1"/>
  <c r="C317" i="21" s="1"/>
  <c r="C318" i="21" a="1"/>
  <c r="C318" i="21" s="1"/>
  <c r="C319" i="21" a="1"/>
  <c r="C319" i="21" s="1"/>
  <c r="C320" i="21" a="1"/>
  <c r="C320" i="21" s="1"/>
  <c r="C321" i="21" a="1"/>
  <c r="C321" i="21" s="1"/>
  <c r="C322" i="21" a="1"/>
  <c r="C322" i="21" s="1"/>
  <c r="C323" i="21" a="1"/>
  <c r="C323" i="21" s="1"/>
  <c r="C324" i="21" a="1"/>
  <c r="C324" i="21" s="1"/>
  <c r="C325" i="21" a="1"/>
  <c r="C325" i="21" s="1"/>
  <c r="C326" i="21" a="1"/>
  <c r="C326" i="21" s="1"/>
  <c r="C327" i="21" a="1"/>
  <c r="C327" i="21" s="1"/>
  <c r="C328" i="21" a="1"/>
  <c r="C328" i="21" s="1"/>
  <c r="C329" i="21" a="1"/>
  <c r="C329" i="21" s="1"/>
  <c r="C330" i="21" a="1"/>
  <c r="C330" i="21" s="1"/>
  <c r="C331" i="21" a="1"/>
  <c r="C331" i="21" s="1"/>
  <c r="C332" i="21" a="1"/>
  <c r="C332" i="21" s="1"/>
  <c r="C333" i="21" a="1"/>
  <c r="C333" i="21" s="1"/>
  <c r="C334" i="21" a="1"/>
  <c r="C334" i="21" s="1"/>
  <c r="C335" i="21" a="1"/>
  <c r="C335" i="21" s="1"/>
  <c r="C336" i="21" a="1"/>
  <c r="C336" i="21" s="1"/>
  <c r="C337" i="21" a="1"/>
  <c r="C337" i="21" s="1"/>
  <c r="C338" i="21" a="1"/>
  <c r="C338" i="21" s="1"/>
  <c r="C339" i="21" a="1"/>
  <c r="C339" i="21" s="1"/>
  <c r="C340" i="21" a="1"/>
  <c r="C340" i="21" s="1"/>
  <c r="C341" i="21" a="1"/>
  <c r="C341" i="21" s="1"/>
  <c r="C342" i="21" a="1"/>
  <c r="C342" i="21" s="1"/>
  <c r="C343" i="21" a="1"/>
  <c r="C343" i="21" s="1"/>
  <c r="C344" i="21" a="1"/>
  <c r="C344" i="21" s="1"/>
  <c r="C345" i="21" a="1"/>
  <c r="C345" i="21" s="1"/>
  <c r="C346" i="21" a="1"/>
  <c r="C346" i="21" s="1"/>
  <c r="C347" i="21" a="1"/>
  <c r="C347" i="21" s="1"/>
  <c r="C348" i="21" a="1"/>
  <c r="C348" i="21" s="1"/>
  <c r="C349" i="21" a="1"/>
  <c r="C349" i="21" s="1"/>
  <c r="C350" i="21" a="1"/>
  <c r="C350" i="21" s="1"/>
  <c r="C351" i="21" a="1"/>
  <c r="C351" i="21" s="1"/>
  <c r="C352" i="21" a="1"/>
  <c r="C352" i="21" s="1"/>
  <c r="C353" i="21" a="1"/>
  <c r="C353" i="21" s="1"/>
  <c r="C354" i="21" a="1"/>
  <c r="C354" i="21" s="1"/>
  <c r="C355" i="21" a="1"/>
  <c r="C355" i="21" s="1"/>
  <c r="C356" i="21" a="1"/>
  <c r="C356" i="21" s="1"/>
  <c r="C357" i="21" a="1"/>
  <c r="C357" i="21" s="1"/>
  <c r="C358" i="21" a="1"/>
  <c r="C358" i="21" s="1"/>
  <c r="C359" i="21" a="1"/>
  <c r="C359" i="21" s="1"/>
  <c r="C360" i="21" a="1"/>
  <c r="C360" i="21" s="1"/>
  <c r="C361" i="21" a="1"/>
  <c r="C361" i="21" s="1"/>
  <c r="C362" i="21" a="1"/>
  <c r="C362" i="21" s="1"/>
  <c r="C363" i="21" a="1"/>
  <c r="C363" i="21" s="1"/>
  <c r="C364" i="21" a="1"/>
  <c r="C364" i="21" s="1"/>
  <c r="C365" i="21" a="1"/>
  <c r="C365" i="21" s="1"/>
  <c r="C366" i="21" a="1"/>
  <c r="C366" i="21" s="1"/>
  <c r="C367" i="21" a="1"/>
  <c r="C367" i="21" s="1"/>
  <c r="C368" i="21" a="1"/>
  <c r="C368" i="21" s="1"/>
  <c r="C369" i="21" a="1"/>
  <c r="C369" i="21" s="1"/>
  <c r="C370" i="21" a="1"/>
  <c r="C370" i="21" s="1"/>
  <c r="C371" i="21" a="1"/>
  <c r="C371" i="21" s="1"/>
  <c r="C372" i="21" a="1"/>
  <c r="C372" i="21" s="1"/>
  <c r="C373" i="21" a="1"/>
  <c r="C373" i="21" s="1"/>
  <c r="C374" i="21" a="1"/>
  <c r="C374" i="21" s="1"/>
  <c r="C375" i="21" a="1"/>
  <c r="C375" i="21" s="1"/>
  <c r="C376" i="21" a="1"/>
  <c r="C376" i="21" s="1"/>
  <c r="C377" i="21" a="1"/>
  <c r="C377" i="21" s="1"/>
  <c r="C378" i="21" a="1"/>
  <c r="C378" i="21" s="1"/>
  <c r="C379" i="21" a="1"/>
  <c r="C379" i="21" s="1"/>
  <c r="C380" i="21" a="1"/>
  <c r="C380" i="21" s="1"/>
  <c r="C381" i="21" a="1"/>
  <c r="C381" i="21" s="1"/>
  <c r="C382" i="21" a="1"/>
  <c r="C382" i="21" s="1"/>
  <c r="C383" i="21" a="1"/>
  <c r="C383" i="21" s="1"/>
  <c r="C384" i="21" a="1"/>
  <c r="C384" i="21" s="1"/>
  <c r="C385" i="21" a="1"/>
  <c r="C385" i="21" s="1"/>
  <c r="C386" i="21" a="1"/>
  <c r="C386" i="21" s="1"/>
  <c r="C387" i="21" a="1"/>
  <c r="C387" i="21" s="1"/>
  <c r="C388" i="21" a="1"/>
  <c r="C388" i="21" s="1"/>
  <c r="C389" i="21" a="1"/>
  <c r="C389" i="21" s="1"/>
  <c r="C390" i="21" a="1"/>
  <c r="C390" i="21" s="1"/>
  <c r="C391" i="21" a="1"/>
  <c r="C391" i="21" s="1"/>
  <c r="C392" i="21" a="1"/>
  <c r="C392" i="21" s="1"/>
  <c r="C393" i="21" a="1"/>
  <c r="C393" i="21" s="1"/>
  <c r="C394" i="21" a="1"/>
  <c r="C394" i="21" s="1"/>
  <c r="C395" i="21" a="1"/>
  <c r="C395" i="21" s="1"/>
  <c r="C396" i="21" a="1"/>
  <c r="C396" i="21" s="1"/>
  <c r="C397" i="21" a="1"/>
  <c r="C397" i="21" s="1"/>
  <c r="C398" i="21" a="1"/>
  <c r="C398" i="21" s="1"/>
  <c r="C399" i="21" a="1"/>
  <c r="C399" i="21" s="1"/>
  <c r="C400" i="21" a="1"/>
  <c r="C400" i="21" s="1"/>
  <c r="C401" i="21" a="1"/>
  <c r="C401" i="21" s="1"/>
  <c r="C402" i="21" a="1"/>
  <c r="C402" i="21" s="1"/>
  <c r="C403" i="21" a="1"/>
  <c r="C403" i="21" s="1"/>
  <c r="C404" i="21" a="1"/>
  <c r="C404" i="21" s="1"/>
  <c r="C405" i="21" a="1"/>
  <c r="C405" i="21" s="1"/>
  <c r="C406" i="21" a="1"/>
  <c r="C406" i="21" s="1"/>
  <c r="C407" i="21" a="1"/>
  <c r="C407" i="21" s="1"/>
  <c r="C408" i="21" a="1"/>
  <c r="C408" i="21" s="1"/>
  <c r="C409" i="21" a="1"/>
  <c r="C409" i="21" s="1"/>
  <c r="C410" i="21" a="1"/>
  <c r="C410" i="21" s="1"/>
  <c r="C411" i="21" a="1"/>
  <c r="C411" i="21" s="1"/>
  <c r="C412" i="21" a="1"/>
  <c r="C412" i="21" s="1"/>
  <c r="C413" i="21" a="1"/>
  <c r="C413" i="21" s="1"/>
  <c r="C414" i="21" a="1"/>
  <c r="C414" i="21" s="1"/>
  <c r="C415" i="21" a="1"/>
  <c r="C415" i="21" s="1"/>
  <c r="C416" i="21" a="1"/>
  <c r="C416" i="21" s="1"/>
  <c r="C417" i="21" a="1"/>
  <c r="C417" i="21" s="1"/>
  <c r="C418" i="21" a="1"/>
  <c r="C418" i="21" s="1"/>
  <c r="C419" i="21" a="1"/>
  <c r="C419" i="21" s="1"/>
  <c r="C420" i="21" a="1"/>
  <c r="C420" i="21" s="1"/>
  <c r="C421" i="21" a="1"/>
  <c r="C421" i="21" s="1"/>
  <c r="C422" i="21" a="1"/>
  <c r="C422" i="21" s="1"/>
  <c r="C423" i="21" a="1"/>
  <c r="C423" i="21" s="1"/>
  <c r="C424" i="21" a="1"/>
  <c r="C424" i="21" s="1"/>
  <c r="C425" i="21" a="1"/>
  <c r="C425" i="21" s="1"/>
  <c r="C426" i="21" a="1"/>
  <c r="C426" i="21" s="1"/>
  <c r="C427" i="21" a="1"/>
  <c r="C427" i="21" s="1"/>
  <c r="C428" i="21" a="1"/>
  <c r="C428" i="21" s="1"/>
  <c r="C429" i="21" a="1"/>
  <c r="C429" i="21" s="1"/>
  <c r="C430" i="21" a="1"/>
  <c r="C430" i="21" s="1"/>
  <c r="C431" i="21" a="1"/>
  <c r="C431" i="21" s="1"/>
  <c r="C432" i="21" a="1"/>
  <c r="C432" i="21" s="1"/>
  <c r="C433" i="21" a="1"/>
  <c r="C433" i="21" s="1"/>
  <c r="C434" i="21" a="1"/>
  <c r="C434" i="21" s="1"/>
  <c r="C435" i="21" a="1"/>
  <c r="C435" i="21" s="1"/>
  <c r="C436" i="21" a="1"/>
  <c r="C436" i="21" s="1"/>
  <c r="C437" i="21" a="1"/>
  <c r="C437" i="21" s="1"/>
  <c r="C438" i="21" a="1"/>
  <c r="C438" i="21" s="1"/>
  <c r="C439" i="21" a="1"/>
  <c r="C439" i="21" s="1"/>
  <c r="C440" i="21" a="1"/>
  <c r="C440" i="21" s="1"/>
  <c r="C441" i="21" a="1"/>
  <c r="C441" i="21" s="1"/>
  <c r="C442" i="21" a="1"/>
  <c r="C442" i="21" s="1"/>
  <c r="C443" i="21" a="1"/>
  <c r="C443" i="21" s="1"/>
  <c r="C444" i="21" a="1"/>
  <c r="C444" i="21" s="1"/>
  <c r="C445" i="21" a="1"/>
  <c r="C445" i="21" s="1"/>
  <c r="C446" i="21" a="1"/>
  <c r="C446" i="21" s="1"/>
  <c r="C447" i="21" a="1"/>
  <c r="C447" i="21" s="1"/>
  <c r="C448" i="21" a="1"/>
  <c r="C448" i="21" s="1"/>
  <c r="C449" i="21" a="1"/>
  <c r="C449" i="21" s="1"/>
  <c r="C450" i="21" a="1"/>
  <c r="C450" i="21" s="1"/>
  <c r="C451" i="21" a="1"/>
  <c r="C451" i="21" s="1"/>
  <c r="C452" i="21" a="1"/>
  <c r="C452" i="21" s="1"/>
  <c r="C453" i="21" a="1"/>
  <c r="C453" i="21" s="1"/>
  <c r="C454" i="21" a="1"/>
  <c r="C454" i="21" s="1"/>
  <c r="C455" i="21" a="1"/>
  <c r="C455" i="21" s="1"/>
  <c r="C456" i="21" a="1"/>
  <c r="C456" i="21" s="1"/>
  <c r="C457" i="21" a="1"/>
  <c r="C457" i="21" s="1"/>
  <c r="C458" i="21" a="1"/>
  <c r="C458" i="21" s="1"/>
  <c r="C459" i="21" a="1"/>
  <c r="C459" i="21" s="1"/>
  <c r="C460" i="21" a="1"/>
  <c r="C460" i="21" s="1"/>
  <c r="C461" i="21" a="1"/>
  <c r="C461" i="21" s="1"/>
  <c r="C462" i="21" a="1"/>
  <c r="C462" i="21" s="1"/>
  <c r="C463" i="21" a="1"/>
  <c r="C463" i="21" s="1"/>
  <c r="C464" i="21" a="1"/>
  <c r="C464" i="21" s="1"/>
  <c r="C465" i="21" a="1"/>
  <c r="C465" i="21" s="1"/>
  <c r="C466" i="21" a="1"/>
  <c r="C466" i="21" s="1"/>
  <c r="C467" i="21" a="1"/>
  <c r="C467" i="21" s="1"/>
  <c r="C468" i="21" a="1"/>
  <c r="C468" i="21" s="1"/>
  <c r="C469" i="21" a="1"/>
  <c r="C469" i="21" s="1"/>
  <c r="C470" i="21" a="1"/>
  <c r="C470" i="21" s="1"/>
  <c r="C471" i="21" a="1"/>
  <c r="C471" i="21" s="1"/>
  <c r="C472" i="21" a="1"/>
  <c r="C472" i="21" s="1"/>
  <c r="C473" i="21" a="1"/>
  <c r="C473" i="21" s="1"/>
  <c r="C474" i="21" a="1"/>
  <c r="C474" i="21" s="1"/>
  <c r="C475" i="21" a="1"/>
  <c r="C475" i="21" s="1"/>
  <c r="C476" i="21" a="1"/>
  <c r="C476" i="21" s="1"/>
  <c r="C477" i="21" a="1"/>
  <c r="C477" i="21" s="1"/>
  <c r="C478" i="21" a="1"/>
  <c r="C478" i="21" s="1"/>
  <c r="C479" i="21" a="1"/>
  <c r="C479" i="21" s="1"/>
  <c r="C480" i="21" a="1"/>
  <c r="C480" i="21" s="1"/>
  <c r="C481" i="21" a="1"/>
  <c r="C481" i="21" s="1"/>
  <c r="C482" i="21" a="1"/>
  <c r="C482" i="21" s="1"/>
  <c r="C483" i="21" a="1"/>
  <c r="C483" i="21" s="1"/>
  <c r="C484" i="21" a="1"/>
  <c r="C484" i="21" s="1"/>
  <c r="C485" i="21" a="1"/>
  <c r="C485" i="21" s="1"/>
  <c r="C486" i="21" a="1"/>
  <c r="C486" i="21" s="1"/>
  <c r="C487" i="21" a="1"/>
  <c r="C487" i="21" s="1"/>
  <c r="C488" i="21" a="1"/>
  <c r="C488" i="21" s="1"/>
  <c r="C489" i="21" a="1"/>
  <c r="C489" i="21" s="1"/>
  <c r="C490" i="21" a="1"/>
  <c r="C490" i="21" s="1"/>
  <c r="C491" i="21" a="1"/>
  <c r="C491" i="21" s="1"/>
  <c r="C492" i="21" a="1"/>
  <c r="C492" i="21" s="1"/>
  <c r="C493" i="21" a="1"/>
  <c r="C493" i="21" s="1"/>
  <c r="C494" i="21" a="1"/>
  <c r="C494" i="21" s="1"/>
  <c r="C495" i="21" a="1"/>
  <c r="C495" i="21" s="1"/>
  <c r="C496" i="21" a="1"/>
  <c r="C496" i="21" s="1"/>
  <c r="C497" i="21" a="1"/>
  <c r="C497" i="21" s="1"/>
  <c r="C498" i="21" a="1"/>
  <c r="C498" i="21" s="1"/>
  <c r="C499" i="21" a="1"/>
  <c r="C499" i="21" s="1"/>
  <c r="C500" i="21" a="1"/>
  <c r="C500" i="21" s="1"/>
  <c r="C501" i="21" a="1"/>
  <c r="C501" i="21" s="1"/>
  <c r="C502" i="21" a="1"/>
  <c r="C502" i="21" s="1"/>
  <c r="C503" i="21" a="1"/>
  <c r="C503" i="21" s="1"/>
  <c r="C504" i="21" a="1"/>
  <c r="C504" i="21" s="1"/>
  <c r="C505" i="21" a="1"/>
  <c r="C505" i="21" s="1"/>
  <c r="C506" i="21" a="1"/>
  <c r="C506" i="21" s="1"/>
  <c r="C507" i="21" a="1"/>
  <c r="C507" i="21" s="1"/>
  <c r="C508" i="21" a="1"/>
  <c r="C508" i="21" s="1"/>
  <c r="C509" i="21" a="1"/>
  <c r="C509" i="21" s="1"/>
  <c r="C510" i="21" a="1"/>
  <c r="C510" i="21" s="1"/>
  <c r="C511" i="21" a="1"/>
  <c r="C511" i="21" s="1"/>
  <c r="C512" i="21" a="1"/>
  <c r="C512" i="21" s="1"/>
  <c r="C513" i="21" a="1"/>
  <c r="C513" i="21" s="1"/>
  <c r="C514" i="21" a="1"/>
  <c r="C514" i="21" s="1"/>
  <c r="C515" i="21" a="1"/>
  <c r="C515" i="21" s="1"/>
  <c r="C516" i="21" a="1"/>
  <c r="C516" i="21" s="1"/>
  <c r="C517" i="21" a="1"/>
  <c r="C517" i="21" s="1"/>
  <c r="C518" i="21" a="1"/>
  <c r="C518" i="21" s="1"/>
  <c r="C519" i="21" a="1"/>
  <c r="C519" i="21" s="1"/>
  <c r="C520" i="21" a="1"/>
  <c r="C520" i="21" s="1"/>
  <c r="C521" i="21" a="1"/>
  <c r="C521" i="21" s="1"/>
  <c r="C522" i="21" a="1"/>
  <c r="C522" i="21" s="1"/>
  <c r="C523" i="21" a="1"/>
  <c r="C523" i="21" s="1"/>
  <c r="C524" i="21" a="1"/>
  <c r="C524" i="21" s="1"/>
  <c r="C525" i="21" a="1"/>
  <c r="C525" i="21" s="1"/>
  <c r="C526" i="21" a="1"/>
  <c r="C526" i="21" s="1"/>
  <c r="C527" i="21" a="1"/>
  <c r="C527" i="21" s="1"/>
  <c r="C528" i="21" a="1"/>
  <c r="C528" i="21" s="1"/>
  <c r="C529" i="21" a="1"/>
  <c r="C529" i="21" s="1"/>
  <c r="C530" i="21" a="1"/>
  <c r="C530" i="21" s="1"/>
  <c r="C531" i="21" a="1"/>
  <c r="C531" i="21" s="1"/>
  <c r="C532" i="21" a="1"/>
  <c r="C532" i="21" s="1"/>
  <c r="C533" i="21" a="1"/>
  <c r="C533" i="21" s="1"/>
  <c r="C534" i="21" a="1"/>
  <c r="C534" i="21" s="1"/>
  <c r="C535" i="21" a="1"/>
  <c r="C535" i="21" s="1"/>
  <c r="C536" i="21" a="1"/>
  <c r="C536" i="21" s="1"/>
  <c r="C537" i="21" a="1"/>
  <c r="C537" i="21" s="1"/>
  <c r="C538" i="21" a="1"/>
  <c r="C538" i="21" s="1"/>
  <c r="C539" i="21" a="1"/>
  <c r="C539" i="21" s="1"/>
  <c r="C540" i="21" a="1"/>
  <c r="C540" i="21" s="1"/>
  <c r="C541" i="21" a="1"/>
  <c r="C541" i="21" s="1"/>
  <c r="C542" i="21" a="1"/>
  <c r="C542" i="21" s="1"/>
  <c r="C543" i="21" a="1"/>
  <c r="C543" i="21" s="1"/>
  <c r="C544" i="21" a="1"/>
  <c r="C544" i="21" s="1"/>
  <c r="C545" i="21" a="1"/>
  <c r="C545" i="21" s="1"/>
  <c r="C546" i="21" a="1"/>
  <c r="C546" i="21" s="1"/>
  <c r="C547" i="21" a="1"/>
  <c r="C547" i="21" s="1"/>
  <c r="C548" i="21" a="1"/>
  <c r="C548" i="21" s="1"/>
  <c r="C549" i="21" a="1"/>
  <c r="C549" i="21" s="1"/>
  <c r="C550" i="21" a="1"/>
  <c r="C550" i="21" s="1"/>
  <c r="C551" i="21" a="1"/>
  <c r="C551" i="21" s="1"/>
  <c r="C552" i="21" a="1"/>
  <c r="C552" i="21" s="1"/>
  <c r="C553" i="21" a="1"/>
  <c r="C553" i="21" s="1"/>
  <c r="C554" i="21" a="1"/>
  <c r="C554" i="21" s="1"/>
  <c r="C555" i="21" a="1"/>
  <c r="C555" i="21" s="1"/>
  <c r="C556" i="21" a="1"/>
  <c r="C556" i="21" s="1"/>
  <c r="C557" i="21" a="1"/>
  <c r="C557" i="21" s="1"/>
  <c r="C558" i="21" a="1"/>
  <c r="C558" i="21" s="1"/>
  <c r="C559" i="21" a="1"/>
  <c r="C559" i="21" s="1"/>
  <c r="C560" i="21" a="1"/>
  <c r="C560" i="21" s="1"/>
  <c r="C561" i="21" a="1"/>
  <c r="C561" i="21" s="1"/>
  <c r="C562" i="21" a="1"/>
  <c r="C562" i="21" s="1"/>
  <c r="C563" i="21" a="1"/>
  <c r="C563" i="21" s="1"/>
  <c r="C564" i="21" a="1"/>
  <c r="C564" i="21" s="1"/>
  <c r="C565" i="21" a="1"/>
  <c r="C565" i="21" s="1"/>
  <c r="C566" i="21" a="1"/>
  <c r="C566" i="21" s="1"/>
  <c r="C567" i="21" a="1"/>
  <c r="C567" i="21" s="1"/>
  <c r="C568" i="21" a="1"/>
  <c r="C568" i="21" s="1"/>
  <c r="C569" i="21" a="1"/>
  <c r="C569" i="21" s="1"/>
  <c r="C570" i="21" a="1"/>
  <c r="C570" i="21" s="1"/>
  <c r="C571" i="21" a="1"/>
  <c r="C571" i="21" s="1"/>
  <c r="C572" i="21" a="1"/>
  <c r="C572" i="21" s="1"/>
  <c r="C573" i="21" a="1"/>
  <c r="C573" i="21" s="1"/>
  <c r="C574" i="21" a="1"/>
  <c r="C574" i="21" s="1"/>
  <c r="C575" i="21" a="1"/>
  <c r="C575" i="21" s="1"/>
  <c r="C576" i="21" a="1"/>
  <c r="C576" i="21" s="1"/>
  <c r="C577" i="21" a="1"/>
  <c r="C577" i="21" s="1"/>
  <c r="C578" i="21" a="1"/>
  <c r="C578" i="21" s="1"/>
  <c r="C579" i="21" a="1"/>
  <c r="C579" i="21" s="1"/>
  <c r="C580" i="21" a="1"/>
  <c r="C580" i="21" s="1"/>
  <c r="C581" i="21" a="1"/>
  <c r="C581" i="21" s="1"/>
  <c r="C582" i="21" a="1"/>
  <c r="C582" i="21" s="1"/>
  <c r="C583" i="21" a="1"/>
  <c r="C583" i="21" s="1"/>
  <c r="C584" i="21" a="1"/>
  <c r="C584" i="21" s="1"/>
  <c r="C585" i="21" a="1"/>
  <c r="C585" i="21" s="1"/>
  <c r="C586" i="21" a="1"/>
  <c r="C586" i="21" s="1"/>
  <c r="C587" i="21" a="1"/>
  <c r="C587" i="21" s="1"/>
  <c r="C588" i="21" a="1"/>
  <c r="C588" i="21" s="1"/>
  <c r="C589" i="21" a="1"/>
  <c r="C589" i="21" s="1"/>
  <c r="C590" i="21" a="1"/>
  <c r="C590" i="21" s="1"/>
  <c r="C591" i="21" a="1"/>
  <c r="C591" i="21" s="1"/>
  <c r="C592" i="21" a="1"/>
  <c r="C592" i="21" s="1"/>
  <c r="C593" i="21" a="1"/>
  <c r="C593" i="21" s="1"/>
  <c r="C594" i="21" a="1"/>
  <c r="C594" i="21" s="1"/>
  <c r="C595" i="21" a="1"/>
  <c r="C595" i="21" s="1"/>
  <c r="C596" i="21" a="1"/>
  <c r="C596" i="21" s="1"/>
  <c r="C597" i="21" a="1"/>
  <c r="C597" i="21" s="1"/>
  <c r="C598" i="21" a="1"/>
  <c r="C598" i="21" s="1"/>
  <c r="C599" i="21" a="1"/>
  <c r="C599" i="21" s="1"/>
  <c r="C600" i="21" a="1"/>
  <c r="C600" i="21" s="1"/>
  <c r="C601" i="21" a="1"/>
  <c r="C601" i="21" s="1"/>
  <c r="C602" i="21" a="1"/>
  <c r="C602" i="21" s="1"/>
  <c r="C603" i="21" a="1"/>
  <c r="C603" i="21" s="1"/>
  <c r="C604" i="21" a="1"/>
  <c r="C604" i="21" s="1"/>
  <c r="C605" i="21" a="1"/>
  <c r="C605" i="21" s="1"/>
  <c r="C606" i="21" a="1"/>
  <c r="C606" i="21" s="1"/>
  <c r="C607" i="21" a="1"/>
  <c r="C607" i="21" s="1"/>
  <c r="C608" i="21" a="1"/>
  <c r="C608" i="21" s="1"/>
  <c r="C609" i="21" a="1"/>
  <c r="C609" i="21" s="1"/>
  <c r="C610" i="21" a="1"/>
  <c r="C610" i="21" s="1"/>
  <c r="C611" i="21" a="1"/>
  <c r="C611" i="21" s="1"/>
  <c r="C612" i="21" a="1"/>
  <c r="C612" i="21" s="1"/>
  <c r="C613" i="21" a="1"/>
  <c r="C613" i="21" s="1"/>
  <c r="C614" i="21" a="1"/>
  <c r="C614" i="21" s="1"/>
  <c r="C615" i="21" a="1"/>
  <c r="C615" i="21" s="1"/>
  <c r="C616" i="21" a="1"/>
  <c r="C616" i="21" s="1"/>
  <c r="C617" i="21" a="1"/>
  <c r="C617" i="21" s="1"/>
  <c r="C618" i="21" a="1"/>
  <c r="C618" i="21" s="1"/>
  <c r="C619" i="21" a="1"/>
  <c r="C619" i="21" s="1"/>
  <c r="C620" i="21" a="1"/>
  <c r="C620" i="21" s="1"/>
  <c r="C621" i="21" a="1"/>
  <c r="C621" i="21" s="1"/>
  <c r="C622" i="21" a="1"/>
  <c r="C622" i="21" s="1"/>
  <c r="C623" i="21" a="1"/>
  <c r="C623" i="21" s="1"/>
  <c r="C624" i="21" a="1"/>
  <c r="C624" i="21" s="1"/>
  <c r="C625" i="21" a="1"/>
  <c r="C625" i="21" s="1"/>
  <c r="C626" i="21" a="1"/>
  <c r="C626" i="21" s="1"/>
  <c r="C627" i="21" a="1"/>
  <c r="C627" i="21" s="1"/>
  <c r="C628" i="21" a="1"/>
  <c r="C628" i="21" s="1"/>
  <c r="C629" i="21" a="1"/>
  <c r="C629" i="21" s="1"/>
  <c r="C630" i="21" a="1"/>
  <c r="C630" i="21" s="1"/>
  <c r="C631" i="21" a="1"/>
  <c r="C631" i="21" s="1"/>
  <c r="C632" i="21" a="1"/>
  <c r="C632" i="21" s="1"/>
  <c r="C633" i="21" a="1"/>
  <c r="C633" i="21" s="1"/>
  <c r="C634" i="21" a="1"/>
  <c r="C634" i="21" s="1"/>
  <c r="C635" i="21" a="1"/>
  <c r="C635" i="21" s="1"/>
  <c r="C636" i="21" a="1"/>
  <c r="C636" i="21" s="1"/>
  <c r="C637" i="21" a="1"/>
  <c r="C637" i="21" s="1"/>
  <c r="C638" i="21" a="1"/>
  <c r="C638" i="21" s="1"/>
  <c r="C639" i="21" a="1"/>
  <c r="C639" i="21" s="1"/>
  <c r="C640" i="21" a="1"/>
  <c r="C640" i="21" s="1"/>
  <c r="C641" i="21" a="1"/>
  <c r="C641" i="21" s="1"/>
  <c r="C642" i="21" a="1"/>
  <c r="C642" i="21" s="1"/>
  <c r="C643" i="21" a="1"/>
  <c r="C643" i="21" s="1"/>
  <c r="C644" i="21" a="1"/>
  <c r="C644" i="21" s="1"/>
  <c r="C645" i="21" a="1"/>
  <c r="C645" i="21" s="1"/>
  <c r="C646" i="21" a="1"/>
  <c r="C646" i="21" s="1"/>
  <c r="C647" i="21" a="1"/>
  <c r="C647" i="21" s="1"/>
  <c r="C648" i="21" a="1"/>
  <c r="C648" i="21" s="1"/>
  <c r="C649" i="21" a="1"/>
  <c r="C649" i="21" s="1"/>
  <c r="C650" i="21" a="1"/>
  <c r="C650" i="21" s="1"/>
  <c r="C651" i="21" a="1"/>
  <c r="C651" i="21" s="1"/>
  <c r="C652" i="21" a="1"/>
  <c r="C652" i="21" s="1"/>
  <c r="C653" i="21" a="1"/>
  <c r="C653" i="21" s="1"/>
  <c r="C654" i="21" a="1"/>
  <c r="C654" i="21" s="1"/>
  <c r="C655" i="21" a="1"/>
  <c r="C655" i="21" s="1"/>
  <c r="C656" i="21" a="1"/>
  <c r="C656" i="21" s="1"/>
  <c r="C657" i="21" a="1"/>
  <c r="C657" i="21" s="1"/>
  <c r="C658" i="21" a="1"/>
  <c r="C658" i="21" s="1"/>
  <c r="C659" i="21" a="1"/>
  <c r="C659" i="21" s="1"/>
  <c r="C660" i="21" a="1"/>
  <c r="C660" i="21" s="1"/>
  <c r="C661" i="21" a="1"/>
  <c r="C661" i="21" s="1"/>
  <c r="C662" i="21" a="1"/>
  <c r="C662" i="21" s="1"/>
  <c r="C663" i="21" a="1"/>
  <c r="C663" i="21" s="1"/>
  <c r="C664" i="21" a="1"/>
  <c r="C664" i="21" s="1"/>
  <c r="C665" i="21" a="1"/>
  <c r="C665" i="21" s="1"/>
  <c r="C666" i="21" a="1"/>
  <c r="C666" i="21" s="1"/>
  <c r="C667" i="21" a="1"/>
  <c r="C667" i="21" s="1"/>
  <c r="C668" i="21" a="1"/>
  <c r="C668" i="21" s="1"/>
  <c r="C669" i="21" a="1"/>
  <c r="C669" i="21" s="1"/>
  <c r="C670" i="21" a="1"/>
  <c r="C670" i="21" s="1"/>
  <c r="C671" i="21" a="1"/>
  <c r="C671" i="21" s="1"/>
  <c r="C672" i="21" a="1"/>
  <c r="C672" i="21" s="1"/>
  <c r="C673" i="21" a="1"/>
  <c r="C673" i="21" s="1"/>
  <c r="C674" i="21" a="1"/>
  <c r="C674" i="21" s="1"/>
  <c r="C675" i="21" a="1"/>
  <c r="C675" i="21" s="1"/>
  <c r="C676" i="21" a="1"/>
  <c r="C676" i="21" s="1"/>
  <c r="C677" i="21" a="1"/>
  <c r="C677" i="21" s="1"/>
  <c r="C678" i="21" a="1"/>
  <c r="C678" i="21" s="1"/>
  <c r="C679" i="21" a="1"/>
  <c r="C679" i="21" s="1"/>
  <c r="C680" i="21" a="1"/>
  <c r="C680" i="21" s="1"/>
  <c r="C681" i="21" a="1"/>
  <c r="C681" i="21" s="1"/>
  <c r="C682" i="21" a="1"/>
  <c r="C682" i="21" s="1"/>
  <c r="C683" i="21" a="1"/>
  <c r="C683" i="21" s="1"/>
  <c r="C684" i="21" a="1"/>
  <c r="C684" i="21" s="1"/>
  <c r="C685" i="21" a="1"/>
  <c r="C685" i="21" s="1"/>
  <c r="C686" i="21" a="1"/>
  <c r="C686" i="21" s="1"/>
  <c r="C687" i="21" a="1"/>
  <c r="C687" i="21" s="1"/>
  <c r="C688" i="21" a="1"/>
  <c r="C688" i="21" s="1"/>
  <c r="C689" i="21" a="1"/>
  <c r="C689" i="21" s="1"/>
  <c r="C690" i="21" a="1"/>
  <c r="C690" i="21" s="1"/>
  <c r="C691" i="21" a="1"/>
  <c r="C691" i="21" s="1"/>
  <c r="C692" i="21" a="1"/>
  <c r="C692" i="21" s="1"/>
  <c r="C693" i="21" a="1"/>
  <c r="C693" i="21" s="1"/>
  <c r="C694" i="21" a="1"/>
  <c r="C694" i="21" s="1"/>
  <c r="C695" i="21" a="1"/>
  <c r="C695" i="21" s="1"/>
  <c r="C696" i="21" a="1"/>
  <c r="C696" i="21" s="1"/>
  <c r="C697" i="21" a="1"/>
  <c r="C697" i="21" s="1"/>
  <c r="C698" i="21" a="1"/>
  <c r="C698" i="21" s="1"/>
  <c r="C699" i="21" a="1"/>
  <c r="C699" i="21" s="1"/>
  <c r="C700" i="21" a="1"/>
  <c r="C700" i="21" s="1"/>
  <c r="C701" i="21" a="1"/>
  <c r="C701" i="21" s="1"/>
  <c r="C702" i="21" a="1"/>
  <c r="C702" i="21" s="1"/>
  <c r="C703" i="21" a="1"/>
  <c r="C703" i="21" s="1"/>
  <c r="C704" i="21" a="1"/>
  <c r="C704" i="21" s="1"/>
  <c r="C705" i="21" a="1"/>
  <c r="C705" i="21" s="1"/>
  <c r="C706" i="21" a="1"/>
  <c r="C706" i="21" s="1"/>
  <c r="C707" i="21" a="1"/>
  <c r="C707" i="21" s="1"/>
  <c r="C708" i="21" a="1"/>
  <c r="C708" i="21" s="1"/>
  <c r="C709" i="21" a="1"/>
  <c r="C709" i="21" s="1"/>
  <c r="C710" i="21" a="1"/>
  <c r="C710" i="21" s="1"/>
  <c r="C711" i="21" a="1"/>
  <c r="C711" i="21" s="1"/>
  <c r="C712" i="21" a="1"/>
  <c r="C712" i="21" s="1"/>
  <c r="C713" i="21" a="1"/>
  <c r="C713" i="21" s="1"/>
  <c r="C714" i="21" a="1"/>
  <c r="C714" i="21" s="1"/>
  <c r="C715" i="21" a="1"/>
  <c r="C715" i="21" s="1"/>
  <c r="C716" i="21" a="1"/>
  <c r="C716" i="21" s="1"/>
  <c r="C717" i="21" a="1"/>
  <c r="C717" i="21" s="1"/>
  <c r="C718" i="21" a="1"/>
  <c r="C718" i="21" s="1"/>
  <c r="C719" i="21" a="1"/>
  <c r="C719" i="21" s="1"/>
  <c r="C720" i="21" a="1"/>
  <c r="C720" i="21" s="1"/>
  <c r="C721" i="21" a="1"/>
  <c r="C721" i="21" s="1"/>
  <c r="C722" i="21" a="1"/>
  <c r="C722" i="21" s="1"/>
  <c r="C723" i="21" a="1"/>
  <c r="C723" i="21" s="1"/>
  <c r="C724" i="21" a="1"/>
  <c r="C724" i="21" s="1"/>
  <c r="C725" i="21" a="1"/>
  <c r="C725" i="21" s="1"/>
  <c r="C726" i="21" a="1"/>
  <c r="C726" i="21" s="1"/>
  <c r="C727" i="21" a="1"/>
  <c r="C727" i="21" s="1"/>
  <c r="C728" i="21" a="1"/>
  <c r="C728" i="21" s="1"/>
  <c r="C729" i="21" a="1"/>
  <c r="C729" i="21" s="1"/>
  <c r="C730" i="21" a="1"/>
  <c r="C730" i="21" s="1"/>
  <c r="C731" i="21" a="1"/>
  <c r="C731" i="21" s="1"/>
  <c r="C732" i="21" a="1"/>
  <c r="C732" i="21" s="1"/>
  <c r="C733" i="21" a="1"/>
  <c r="C733" i="21" s="1"/>
  <c r="C734" i="21" a="1"/>
  <c r="C734" i="21" s="1"/>
  <c r="C735" i="21" a="1"/>
  <c r="C735" i="21" s="1"/>
  <c r="C736" i="21" a="1"/>
  <c r="C736" i="21" s="1"/>
  <c r="C737" i="21" a="1"/>
  <c r="C737" i="21" s="1"/>
  <c r="C738" i="21" a="1"/>
  <c r="C738" i="21" s="1"/>
  <c r="C739" i="21" a="1"/>
  <c r="C739" i="21" s="1"/>
  <c r="C740" i="21" a="1"/>
  <c r="C740" i="21" s="1"/>
  <c r="C741" i="21" a="1"/>
  <c r="C741" i="21" s="1"/>
  <c r="C742" i="21" a="1"/>
  <c r="C742" i="21" s="1"/>
  <c r="C743" i="21" a="1"/>
  <c r="C743" i="21" s="1"/>
  <c r="C744" i="21" a="1"/>
  <c r="C744" i="21" s="1"/>
  <c r="C745" i="21" a="1"/>
  <c r="C745" i="21" s="1"/>
  <c r="C746" i="21" a="1"/>
  <c r="C746" i="21" s="1"/>
  <c r="C747" i="21" a="1"/>
  <c r="C747" i="21" s="1"/>
  <c r="C748" i="21" a="1"/>
  <c r="C748" i="21" s="1"/>
  <c r="C749" i="21" a="1"/>
  <c r="C749" i="21" s="1"/>
  <c r="C750" i="21" a="1"/>
  <c r="C750" i="21" s="1"/>
  <c r="C751" i="21" a="1"/>
  <c r="C751" i="21" s="1"/>
  <c r="C752" i="21" a="1"/>
  <c r="C752" i="21" s="1"/>
  <c r="C753" i="21" a="1"/>
  <c r="C753" i="21" s="1"/>
  <c r="C754" i="21" a="1"/>
  <c r="C754" i="21" s="1"/>
  <c r="C755" i="21" a="1"/>
  <c r="C755" i="21" s="1"/>
  <c r="C756" i="21" a="1"/>
  <c r="C756" i="21" s="1"/>
  <c r="C757" i="21" a="1"/>
  <c r="C757" i="21" s="1"/>
  <c r="C758" i="21" a="1"/>
  <c r="C758" i="21" s="1"/>
  <c r="C759" i="21" a="1"/>
  <c r="C759" i="21" s="1"/>
  <c r="C760" i="21" a="1"/>
  <c r="C760" i="21" s="1"/>
  <c r="C761" i="21" a="1"/>
  <c r="C761" i="21" s="1"/>
  <c r="C762" i="21" a="1"/>
  <c r="C762" i="21" s="1"/>
  <c r="C763" i="21" a="1"/>
  <c r="C763" i="21" s="1"/>
  <c r="C764" i="21" a="1"/>
  <c r="C764" i="21" s="1"/>
  <c r="C765" i="21" a="1"/>
  <c r="C765" i="21" s="1"/>
  <c r="C766" i="21" a="1"/>
  <c r="C766" i="21" s="1"/>
  <c r="C767" i="21" a="1"/>
  <c r="C767" i="21" s="1"/>
  <c r="C768" i="21" a="1"/>
  <c r="C768" i="21" s="1"/>
  <c r="C769" i="21" a="1"/>
  <c r="C769" i="21" s="1"/>
  <c r="C770" i="21" a="1"/>
  <c r="C770" i="21" s="1"/>
  <c r="C771" i="21" a="1"/>
  <c r="C771" i="21" s="1"/>
  <c r="C772" i="21" a="1"/>
  <c r="C772" i="21" s="1"/>
  <c r="C773" i="21" a="1"/>
  <c r="C773" i="21" s="1"/>
  <c r="C774" i="21" a="1"/>
  <c r="C774" i="21" s="1"/>
  <c r="C775" i="21" a="1"/>
  <c r="C775" i="21" s="1"/>
  <c r="C776" i="21" a="1"/>
  <c r="C776" i="21" s="1"/>
  <c r="C777" i="21" a="1"/>
  <c r="C777" i="21" s="1"/>
  <c r="C778" i="21" a="1"/>
  <c r="C778" i="21" s="1"/>
  <c r="C779" i="21" a="1"/>
  <c r="C779" i="21" s="1"/>
  <c r="C780" i="21" a="1"/>
  <c r="C780" i="21" s="1"/>
  <c r="C781" i="21" a="1"/>
  <c r="C781" i="21" s="1"/>
  <c r="C782" i="21" a="1"/>
  <c r="C782" i="21" s="1"/>
  <c r="C783" i="21" a="1"/>
  <c r="C783" i="21" s="1"/>
  <c r="C784" i="21" a="1"/>
  <c r="C784" i="21" s="1"/>
  <c r="C785" i="21" a="1"/>
  <c r="C785" i="21" s="1"/>
  <c r="C786" i="21" a="1"/>
  <c r="C786" i="21" s="1"/>
  <c r="C787" i="21" a="1"/>
  <c r="C787" i="21" s="1"/>
  <c r="C788" i="21" a="1"/>
  <c r="C788" i="21" s="1"/>
  <c r="C789" i="21" a="1"/>
  <c r="C789" i="21" s="1"/>
  <c r="C790" i="21" a="1"/>
  <c r="C790" i="21" s="1"/>
  <c r="C791" i="21" a="1"/>
  <c r="C791" i="21" s="1"/>
  <c r="C792" i="21" a="1"/>
  <c r="C792" i="21" s="1"/>
  <c r="C793" i="21" a="1"/>
  <c r="C793" i="21" s="1"/>
  <c r="C794" i="21" a="1"/>
  <c r="C794" i="21" s="1"/>
  <c r="C795" i="21" a="1"/>
  <c r="C795" i="21" s="1"/>
  <c r="C796" i="21" a="1"/>
  <c r="C796" i="21" s="1"/>
  <c r="C797" i="21" a="1"/>
  <c r="C797" i="21" s="1"/>
  <c r="C798" i="21" a="1"/>
  <c r="C798" i="21" s="1"/>
  <c r="C799" i="21" a="1"/>
  <c r="C799" i="21" s="1"/>
  <c r="C800" i="21" a="1"/>
  <c r="C800" i="21" s="1"/>
  <c r="C801" i="21" a="1"/>
  <c r="C801" i="21" s="1"/>
  <c r="C802" i="21" a="1"/>
  <c r="C802" i="21" s="1"/>
  <c r="C803" i="21" a="1"/>
  <c r="C803" i="21" s="1"/>
  <c r="C804" i="21" a="1"/>
  <c r="C804" i="21" s="1"/>
  <c r="C805" i="21" a="1"/>
  <c r="C805" i="21" s="1"/>
  <c r="C806" i="21" a="1"/>
  <c r="C806" i="21" s="1"/>
  <c r="C807" i="21" a="1"/>
  <c r="C807" i="21" s="1"/>
  <c r="C808" i="21" a="1"/>
  <c r="C808" i="21" s="1"/>
  <c r="C809" i="21" a="1"/>
  <c r="C809" i="21" s="1"/>
  <c r="C810" i="21" a="1"/>
  <c r="C810" i="21" s="1"/>
  <c r="C811" i="21" a="1"/>
  <c r="C811" i="21" s="1"/>
  <c r="C812" i="21" a="1"/>
  <c r="C812" i="21" s="1"/>
  <c r="C813" i="21" a="1"/>
  <c r="C813" i="21" s="1"/>
  <c r="C814" i="21" a="1"/>
  <c r="C814" i="21" s="1"/>
  <c r="C815" i="21" a="1"/>
  <c r="C815" i="21" s="1"/>
  <c r="C816" i="21" a="1"/>
  <c r="C816" i="21" s="1"/>
  <c r="C817" i="21" a="1"/>
  <c r="C817" i="21" s="1"/>
  <c r="C818" i="21" a="1"/>
  <c r="C818" i="21" s="1"/>
  <c r="C819" i="21" a="1"/>
  <c r="C819" i="21" s="1"/>
  <c r="C820" i="21" a="1"/>
  <c r="C820" i="21" s="1"/>
  <c r="C821" i="21" a="1"/>
  <c r="C821" i="21" s="1"/>
  <c r="C822" i="21" a="1"/>
  <c r="C822" i="21" s="1"/>
  <c r="C823" i="21" a="1"/>
  <c r="C823" i="21" s="1"/>
  <c r="C824" i="21" a="1"/>
  <c r="C824" i="21" s="1"/>
  <c r="C825" i="21" a="1"/>
  <c r="C825" i="21" s="1"/>
  <c r="C826" i="21" a="1"/>
  <c r="C826" i="21" s="1"/>
  <c r="C827" i="21" a="1"/>
  <c r="C827" i="21" s="1"/>
  <c r="C828" i="21" a="1"/>
  <c r="C828" i="21" s="1"/>
  <c r="C829" i="21" a="1"/>
  <c r="C829" i="21" s="1"/>
  <c r="C830" i="21" a="1"/>
  <c r="C830" i="21" s="1"/>
  <c r="C831" i="21" a="1"/>
  <c r="C831" i="21" s="1"/>
  <c r="C832" i="21" a="1"/>
  <c r="C832" i="21" s="1"/>
  <c r="C833" i="21" a="1"/>
  <c r="C833" i="21" s="1"/>
  <c r="C834" i="21" a="1"/>
  <c r="C834" i="21" s="1"/>
  <c r="C835" i="21" a="1"/>
  <c r="C835" i="21" s="1"/>
  <c r="C836" i="21" a="1"/>
  <c r="C836" i="21" s="1"/>
  <c r="C837" i="21" a="1"/>
  <c r="C837" i="21" s="1"/>
  <c r="C838" i="21" a="1"/>
  <c r="C838" i="21" s="1"/>
  <c r="C839" i="21" a="1"/>
  <c r="C839" i="21" s="1"/>
  <c r="C840" i="21" a="1"/>
  <c r="C840" i="21" s="1"/>
  <c r="C841" i="21" a="1"/>
  <c r="C841" i="21" s="1"/>
  <c r="C842" i="21" a="1"/>
  <c r="C842" i="21" s="1"/>
  <c r="C843" i="21" a="1"/>
  <c r="C843" i="21" s="1"/>
  <c r="C844" i="21" a="1"/>
  <c r="C844" i="21" s="1"/>
  <c r="C845" i="21" a="1"/>
  <c r="C845" i="21" s="1"/>
  <c r="C846" i="21" a="1"/>
  <c r="C846" i="21" s="1"/>
  <c r="C847" i="21" a="1"/>
  <c r="C847" i="21" s="1"/>
  <c r="C848" i="21" a="1"/>
  <c r="C848" i="21" s="1"/>
  <c r="C849" i="21" a="1"/>
  <c r="C849" i="21" s="1"/>
  <c r="C850" i="21" a="1"/>
  <c r="C850" i="21" s="1"/>
  <c r="C851" i="21" a="1"/>
  <c r="C851" i="21" s="1"/>
  <c r="C852" i="21" a="1"/>
  <c r="C852" i="21" s="1"/>
  <c r="C853" i="21" a="1"/>
  <c r="C853" i="21" s="1"/>
  <c r="C854" i="21" a="1"/>
  <c r="C854" i="21" s="1"/>
  <c r="C855" i="21" a="1"/>
  <c r="C855" i="21" s="1"/>
  <c r="C856" i="21" a="1"/>
  <c r="C856" i="21" s="1"/>
  <c r="C857" i="21" a="1"/>
  <c r="C857" i="21" s="1"/>
  <c r="C858" i="21" a="1"/>
  <c r="C858" i="21" s="1"/>
  <c r="C859" i="21" a="1"/>
  <c r="C859" i="21" s="1"/>
  <c r="C860" i="21" a="1"/>
  <c r="C860" i="21" s="1"/>
  <c r="C861" i="21" a="1"/>
  <c r="C861" i="21" s="1"/>
  <c r="C862" i="21" a="1"/>
  <c r="C862" i="21" s="1"/>
  <c r="C863" i="21" a="1"/>
  <c r="C863" i="21" s="1"/>
  <c r="C864" i="21" a="1"/>
  <c r="C864" i="21" s="1"/>
  <c r="C865" i="21" a="1"/>
  <c r="C865" i="21" s="1"/>
  <c r="C866" i="21" a="1"/>
  <c r="C866" i="21" s="1"/>
  <c r="C867" i="21" a="1"/>
  <c r="C867" i="21" s="1"/>
  <c r="C868" i="21" a="1"/>
  <c r="C868" i="21" s="1"/>
  <c r="C869" i="21" a="1"/>
  <c r="C869" i="21" s="1"/>
  <c r="C870" i="21" a="1"/>
  <c r="C870" i="21" s="1"/>
  <c r="C871" i="21" a="1"/>
  <c r="C871" i="21" s="1"/>
  <c r="C872" i="21" a="1"/>
  <c r="C872" i="21" s="1"/>
  <c r="C873" i="21" a="1"/>
  <c r="C873" i="21" s="1"/>
  <c r="C874" i="21" a="1"/>
  <c r="C874" i="21" s="1"/>
  <c r="C875" i="21" a="1"/>
  <c r="C875" i="21" s="1"/>
  <c r="C876" i="21" a="1"/>
  <c r="C876" i="21" s="1"/>
  <c r="C877" i="21" a="1"/>
  <c r="C877" i="21" s="1"/>
  <c r="C878" i="21" a="1"/>
  <c r="C878" i="21" s="1"/>
  <c r="C879" i="21" a="1"/>
  <c r="C879" i="21" s="1"/>
  <c r="C880" i="21" a="1"/>
  <c r="C880" i="21" s="1"/>
  <c r="C881" i="21" a="1"/>
  <c r="C881" i="21" s="1"/>
  <c r="C882" i="21" a="1"/>
  <c r="C882" i="21" s="1"/>
  <c r="C883" i="21" a="1"/>
  <c r="C883" i="21" s="1"/>
  <c r="C884" i="21" a="1"/>
  <c r="C884" i="21" s="1"/>
  <c r="C885" i="21" a="1"/>
  <c r="C885" i="21" s="1"/>
  <c r="C886" i="21" a="1"/>
  <c r="C886" i="21" s="1"/>
  <c r="C887" i="21" a="1"/>
  <c r="C887" i="21" s="1"/>
  <c r="C888" i="21" a="1"/>
  <c r="C888" i="21" s="1"/>
  <c r="C889" i="21" a="1"/>
  <c r="C889" i="21" s="1"/>
  <c r="C890" i="21" a="1"/>
  <c r="C890" i="21" s="1"/>
  <c r="C891" i="21" a="1"/>
  <c r="C891" i="21" s="1"/>
  <c r="C892" i="21" a="1"/>
  <c r="C892" i="21" s="1"/>
  <c r="C893" i="21" a="1"/>
  <c r="C893" i="21" s="1"/>
  <c r="C894" i="21" a="1"/>
  <c r="C894" i="21" s="1"/>
  <c r="C895" i="21" a="1"/>
  <c r="C895" i="21" s="1"/>
  <c r="C896" i="21" a="1"/>
  <c r="C896" i="21" s="1"/>
  <c r="C897" i="21" a="1"/>
  <c r="C897" i="21" s="1"/>
  <c r="C898" i="21" a="1"/>
  <c r="C898" i="21" s="1"/>
  <c r="C899" i="21" a="1"/>
  <c r="C899" i="21" s="1"/>
  <c r="C900" i="21" a="1"/>
  <c r="C900" i="21" s="1"/>
  <c r="C901" i="21" a="1"/>
  <c r="C901" i="21" s="1"/>
  <c r="C902" i="21" a="1"/>
  <c r="C902" i="21" s="1"/>
  <c r="C903" i="21" a="1"/>
  <c r="C903" i="21" s="1"/>
  <c r="C904" i="21" a="1"/>
  <c r="C904" i="21" s="1"/>
  <c r="C905" i="21" a="1"/>
  <c r="C905" i="21" s="1"/>
  <c r="C906" i="21" a="1"/>
  <c r="C906" i="21" s="1"/>
  <c r="C907" i="21" a="1"/>
  <c r="C907" i="21" s="1"/>
  <c r="C908" i="21" a="1"/>
  <c r="C908" i="21" s="1"/>
  <c r="C909" i="21" a="1"/>
  <c r="C909" i="21" s="1"/>
  <c r="C910" i="21" a="1"/>
  <c r="C910" i="21" s="1"/>
  <c r="C911" i="21" a="1"/>
  <c r="C911" i="21" s="1"/>
  <c r="C912" i="21" a="1"/>
  <c r="C912" i="21" s="1"/>
  <c r="C913" i="21" a="1"/>
  <c r="C913" i="21" s="1"/>
  <c r="C914" i="21" a="1"/>
  <c r="C914" i="21" s="1"/>
  <c r="C915" i="21" a="1"/>
  <c r="C915" i="21" s="1"/>
  <c r="C916" i="21" a="1"/>
  <c r="C916" i="21" s="1"/>
  <c r="C917" i="21" a="1"/>
  <c r="C917" i="21" s="1"/>
  <c r="C918" i="21" a="1"/>
  <c r="C918" i="21" s="1"/>
  <c r="C919" i="21" a="1"/>
  <c r="C919" i="21" s="1"/>
  <c r="C920" i="21" a="1"/>
  <c r="C920" i="21" s="1"/>
  <c r="C921" i="21" a="1"/>
  <c r="C921" i="21" s="1"/>
  <c r="C922" i="21" a="1"/>
  <c r="C922" i="21" s="1"/>
  <c r="C923" i="21" a="1"/>
  <c r="C923" i="21" s="1"/>
  <c r="C924" i="21" a="1"/>
  <c r="C924" i="21" s="1"/>
  <c r="C925" i="21" a="1"/>
  <c r="C925" i="21" s="1"/>
  <c r="C926" i="21" a="1"/>
  <c r="C926" i="21" s="1"/>
  <c r="C927" i="21" a="1"/>
  <c r="C927" i="21" s="1"/>
  <c r="C928" i="21" a="1"/>
  <c r="C928" i="21" s="1"/>
  <c r="C929" i="21" a="1"/>
  <c r="C929" i="21" s="1"/>
  <c r="C930" i="21" a="1"/>
  <c r="C930" i="21" s="1"/>
  <c r="C931" i="21" a="1"/>
  <c r="C931" i="21" s="1"/>
  <c r="C932" i="21" a="1"/>
  <c r="C932" i="21" s="1"/>
  <c r="C933" i="21" a="1"/>
  <c r="C933" i="21" s="1"/>
  <c r="C934" i="21" a="1"/>
  <c r="C934" i="21" s="1"/>
  <c r="C935" i="21" a="1"/>
  <c r="C935" i="21" s="1"/>
  <c r="C936" i="21" a="1"/>
  <c r="C936" i="21" s="1"/>
  <c r="C937" i="21" a="1"/>
  <c r="C937" i="21" s="1"/>
  <c r="C938" i="21" a="1"/>
  <c r="C938" i="21" s="1"/>
  <c r="C939" i="21" a="1"/>
  <c r="C939" i="21" s="1"/>
  <c r="C940" i="21" a="1"/>
  <c r="C940" i="21" s="1"/>
  <c r="C941" i="21" a="1"/>
  <c r="C941" i="21" s="1"/>
  <c r="C942" i="21" a="1"/>
  <c r="C942" i="21" s="1"/>
  <c r="C943" i="21" a="1"/>
  <c r="C943" i="21" s="1"/>
  <c r="C944" i="21" a="1"/>
  <c r="C944" i="21" s="1"/>
  <c r="C945" i="21" a="1"/>
  <c r="C945" i="21" s="1"/>
  <c r="C946" i="21" a="1"/>
  <c r="C946" i="21" s="1"/>
  <c r="C947" i="21" a="1"/>
  <c r="C947" i="21" s="1"/>
  <c r="C948" i="21" a="1"/>
  <c r="C948" i="21" s="1"/>
  <c r="C949" i="21" a="1"/>
  <c r="C949" i="21" s="1"/>
  <c r="C950" i="21" a="1"/>
  <c r="C950" i="21" s="1"/>
  <c r="C951" i="21" a="1"/>
  <c r="C951" i="21" s="1"/>
  <c r="C952" i="21" a="1"/>
  <c r="C952" i="21" s="1"/>
  <c r="C953" i="21" a="1"/>
  <c r="C953" i="21" s="1"/>
  <c r="C954" i="21" a="1"/>
  <c r="C954" i="21" s="1"/>
  <c r="C955" i="21" a="1"/>
  <c r="C955" i="21" s="1"/>
  <c r="C956" i="21" a="1"/>
  <c r="C956" i="21" s="1"/>
  <c r="C957" i="21" a="1"/>
  <c r="C957" i="21" s="1"/>
  <c r="C958" i="21" a="1"/>
  <c r="C958" i="21" s="1"/>
  <c r="C959" i="21" a="1"/>
  <c r="C959" i="21" s="1"/>
  <c r="C960" i="21" a="1"/>
  <c r="C960" i="21" s="1"/>
  <c r="C961" i="21" a="1"/>
  <c r="C961" i="21" s="1"/>
  <c r="C962" i="21" a="1"/>
  <c r="C962" i="21" s="1"/>
  <c r="C963" i="21" a="1"/>
  <c r="C963" i="21" s="1"/>
  <c r="C964" i="21" a="1"/>
  <c r="C964" i="21" s="1"/>
  <c r="C965" i="21" a="1"/>
  <c r="C965" i="21" s="1"/>
  <c r="C966" i="21" a="1"/>
  <c r="C966" i="21" s="1"/>
  <c r="C967" i="21" a="1"/>
  <c r="C967" i="21" s="1"/>
  <c r="C968" i="21" a="1"/>
  <c r="C968" i="21" s="1"/>
  <c r="C969" i="21" a="1"/>
  <c r="C969" i="21" s="1"/>
  <c r="C970" i="21" a="1"/>
  <c r="C970" i="21" s="1"/>
  <c r="C971" i="21" a="1"/>
  <c r="C971" i="21" s="1"/>
  <c r="C972" i="21" a="1"/>
  <c r="C972" i="21" s="1"/>
  <c r="C973" i="21" a="1"/>
  <c r="C973" i="21" s="1"/>
  <c r="C974" i="21" a="1"/>
  <c r="C974" i="21" s="1"/>
  <c r="C975" i="21" a="1"/>
  <c r="C975" i="21" s="1"/>
  <c r="C976" i="21" a="1"/>
  <c r="C976" i="21" s="1"/>
  <c r="C977" i="21" a="1"/>
  <c r="C977" i="21" s="1"/>
  <c r="C978" i="21" a="1"/>
  <c r="C978" i="21" s="1"/>
  <c r="C979" i="21" a="1"/>
  <c r="C979" i="21" s="1"/>
  <c r="C980" i="21" a="1"/>
  <c r="C980" i="21" s="1"/>
  <c r="C981" i="21" a="1"/>
  <c r="C981" i="21" s="1"/>
  <c r="C982" i="21" a="1"/>
  <c r="C982" i="21" s="1"/>
  <c r="C983" i="21" a="1"/>
  <c r="C983" i="21" s="1"/>
  <c r="C984" i="21" a="1"/>
  <c r="C984" i="21" s="1"/>
  <c r="C985" i="21" a="1"/>
  <c r="C985" i="21" s="1"/>
  <c r="C986" i="21" a="1"/>
  <c r="C986" i="21" s="1"/>
  <c r="C987" i="21" a="1"/>
  <c r="C987" i="21" s="1"/>
  <c r="C988" i="21" a="1"/>
  <c r="C988" i="21" s="1"/>
  <c r="C989" i="21" a="1"/>
  <c r="C989" i="21" s="1"/>
  <c r="C990" i="21" a="1"/>
  <c r="C990" i="21" s="1"/>
  <c r="C991" i="21" a="1"/>
  <c r="C991" i="21" s="1"/>
  <c r="C992" i="21" a="1"/>
  <c r="C992" i="21" s="1"/>
  <c r="C993" i="21" a="1"/>
  <c r="C993" i="21" s="1"/>
  <c r="C994" i="21" a="1"/>
  <c r="C994" i="21" s="1"/>
  <c r="C995" i="21" a="1"/>
  <c r="C995" i="21" s="1"/>
  <c r="C996" i="21" a="1"/>
  <c r="C996" i="21" s="1"/>
  <c r="C997" i="21" a="1"/>
  <c r="C997" i="21" s="1"/>
  <c r="C998" i="21" a="1"/>
  <c r="C998" i="21" s="1"/>
  <c r="C999" i="21" a="1"/>
  <c r="C999" i="21" s="1"/>
  <c r="C1000" i="21" a="1"/>
  <c r="C1000" i="21" s="1"/>
  <c r="C1001" i="21" a="1"/>
  <c r="C1001" i="21" s="1"/>
  <c r="C1002" i="21" a="1"/>
  <c r="C1002" i="21" s="1"/>
  <c r="C1003" i="21" a="1"/>
  <c r="C1003" i="21" s="1"/>
  <c r="C1004" i="21" a="1"/>
  <c r="C1004" i="21" s="1"/>
  <c r="C1005" i="21" a="1"/>
  <c r="C1005" i="21" s="1"/>
  <c r="C1006" i="21" a="1"/>
  <c r="C1006" i="21" s="1"/>
  <c r="C1007" i="21" a="1"/>
  <c r="C1007" i="21" s="1"/>
  <c r="C1008" i="21" a="1"/>
  <c r="C1008" i="21" s="1"/>
  <c r="C1009" i="21" a="1"/>
  <c r="C1009" i="21" s="1"/>
  <c r="C1010" i="21" a="1"/>
  <c r="C1010" i="21" s="1"/>
  <c r="C1011" i="21" a="1"/>
  <c r="C1011" i="21" s="1"/>
  <c r="C1012" i="21" a="1"/>
  <c r="C1012" i="21" s="1"/>
  <c r="C1013" i="21" a="1"/>
  <c r="C1013" i="21" s="1"/>
  <c r="C1014" i="21" a="1"/>
  <c r="C1014" i="21" s="1"/>
  <c r="C1015" i="21" a="1"/>
  <c r="C1015" i="21" s="1"/>
  <c r="C1016" i="21" a="1"/>
  <c r="C1016" i="21" s="1"/>
  <c r="C1017" i="21" a="1"/>
  <c r="C1017" i="21" s="1"/>
  <c r="C1018" i="21" a="1"/>
  <c r="C1018" i="21" s="1"/>
  <c r="C1019" i="21" a="1"/>
  <c r="C1019" i="21" s="1"/>
  <c r="C1020" i="21" a="1"/>
  <c r="C1020" i="21" s="1"/>
  <c r="C1021" i="21" a="1"/>
  <c r="C1021" i="21" s="1"/>
  <c r="C1022" i="21" a="1"/>
  <c r="C1022" i="21" s="1"/>
  <c r="C1023" i="21" a="1"/>
  <c r="C1023" i="21" s="1"/>
  <c r="C1024" i="21" a="1"/>
  <c r="C1024" i="21" s="1"/>
  <c r="C1025" i="21" a="1"/>
  <c r="C1025" i="21" s="1"/>
  <c r="C1026" i="21" a="1"/>
  <c r="C1026" i="21" s="1"/>
  <c r="C1027" i="21" a="1"/>
  <c r="C1027" i="21" s="1"/>
  <c r="C1028" i="21" a="1"/>
  <c r="C1028" i="21" s="1"/>
  <c r="C1029" i="21" a="1"/>
  <c r="C1029" i="21" s="1"/>
  <c r="C1030" i="21" a="1"/>
  <c r="C1030" i="21" s="1"/>
  <c r="C1031" i="21" a="1"/>
  <c r="C1031" i="21" s="1"/>
  <c r="C1032" i="21" a="1"/>
  <c r="C1032" i="21" s="1"/>
  <c r="C1033" i="21" a="1"/>
  <c r="C1033" i="21" s="1"/>
  <c r="C1034" i="21" a="1"/>
  <c r="C1034" i="21" s="1"/>
  <c r="C1035" i="21" a="1"/>
  <c r="C1035" i="21" s="1"/>
  <c r="C1036" i="21" a="1"/>
  <c r="C1036" i="21" s="1"/>
  <c r="C1037" i="21" a="1"/>
  <c r="C1037" i="21" s="1"/>
  <c r="C1038" i="21" a="1"/>
  <c r="C1038" i="21" s="1"/>
  <c r="C1039" i="21" a="1"/>
  <c r="C1039" i="21" s="1"/>
  <c r="C1040" i="21" a="1"/>
  <c r="C1040" i="21" s="1"/>
  <c r="C1041" i="21" a="1"/>
  <c r="C1041" i="21" s="1"/>
  <c r="C1042" i="21" a="1"/>
  <c r="C1042" i="21" s="1"/>
  <c r="C1043" i="21" a="1"/>
  <c r="C1043" i="21" s="1"/>
  <c r="C1044" i="21" a="1"/>
  <c r="C1044" i="21" s="1"/>
  <c r="C1045" i="21" a="1"/>
  <c r="C1045" i="21" s="1"/>
  <c r="C1046" i="21" a="1"/>
  <c r="C1046" i="21" s="1"/>
  <c r="C1047" i="21" a="1"/>
  <c r="C1047" i="21" s="1"/>
  <c r="C1048" i="21" a="1"/>
  <c r="C1048" i="21" s="1"/>
  <c r="C1049" i="21" a="1"/>
  <c r="C1049" i="21" s="1"/>
  <c r="C1050" i="21" a="1"/>
  <c r="C1050" i="21" s="1"/>
  <c r="C1051" i="21" a="1"/>
  <c r="C1051" i="21" s="1"/>
  <c r="C1052" i="21" a="1"/>
  <c r="C1052" i="21" s="1"/>
  <c r="C1053" i="21" a="1"/>
  <c r="C1053" i="21" s="1"/>
  <c r="C1054" i="21" a="1"/>
  <c r="C1054" i="21" s="1"/>
  <c r="C1055" i="21" a="1"/>
  <c r="C1055" i="21" s="1"/>
  <c r="C1056" i="21" a="1"/>
  <c r="C1056" i="21" s="1"/>
  <c r="C1057" i="21" a="1"/>
  <c r="C1057" i="21" s="1"/>
  <c r="C1058" i="21" a="1"/>
  <c r="C1058" i="21" s="1"/>
  <c r="C1059" i="21" a="1"/>
  <c r="C1059" i="21" s="1"/>
  <c r="C1060" i="21" a="1"/>
  <c r="C1060" i="21" s="1"/>
  <c r="C1061" i="21" a="1"/>
  <c r="C1061" i="21" s="1"/>
  <c r="C1062" i="21" a="1"/>
  <c r="C1062" i="21" s="1"/>
  <c r="C1063" i="21" a="1"/>
  <c r="C1063" i="21" s="1"/>
  <c r="C1064" i="21" a="1"/>
  <c r="C1064" i="21" s="1"/>
  <c r="C1065" i="21" a="1"/>
  <c r="C1065" i="21" s="1"/>
  <c r="C1066" i="21" a="1"/>
  <c r="C1066" i="21" s="1"/>
  <c r="C1067" i="21" a="1"/>
  <c r="C1067" i="21" s="1"/>
  <c r="C1068" i="21" a="1"/>
  <c r="C1068" i="21" s="1"/>
  <c r="C1069" i="21" a="1"/>
  <c r="C1069" i="21" s="1"/>
  <c r="C1070" i="21" a="1"/>
  <c r="C1070" i="21" s="1"/>
  <c r="C1071" i="21" a="1"/>
  <c r="C1071" i="21" s="1"/>
  <c r="C1072" i="21" a="1"/>
  <c r="C1072" i="21" s="1"/>
  <c r="C1073" i="21" a="1"/>
  <c r="C1073" i="21" s="1"/>
  <c r="C1074" i="21" a="1"/>
  <c r="C1074" i="21" s="1"/>
  <c r="C1075" i="21" a="1"/>
  <c r="C1075" i="21" s="1"/>
  <c r="C1076" i="21" a="1"/>
  <c r="C1076" i="21" s="1"/>
  <c r="C1077" i="21" a="1"/>
  <c r="C1077" i="21" s="1"/>
  <c r="C1078" i="21" a="1"/>
  <c r="C1078" i="21" s="1"/>
  <c r="C1079" i="21" a="1"/>
  <c r="C1079" i="21" s="1"/>
  <c r="C1080" i="21" a="1"/>
  <c r="C1080" i="21" s="1"/>
  <c r="C1081" i="21" a="1"/>
  <c r="C1081" i="21" s="1"/>
  <c r="C1082" i="21" a="1"/>
  <c r="C1082" i="21" s="1"/>
  <c r="C1083" i="21" a="1"/>
  <c r="C1083" i="21" s="1"/>
  <c r="C1084" i="21" a="1"/>
  <c r="C1084" i="21" s="1"/>
  <c r="C1085" i="21" a="1"/>
  <c r="C1085" i="21" s="1"/>
  <c r="C1086" i="21" a="1"/>
  <c r="C1086" i="21" s="1"/>
  <c r="C1087" i="21" a="1"/>
  <c r="C1087" i="21" s="1"/>
  <c r="C1088" i="21" a="1"/>
  <c r="C1088" i="21" s="1"/>
  <c r="C1089" i="21" a="1"/>
  <c r="C1089" i="21" s="1"/>
  <c r="C1090" i="21" a="1"/>
  <c r="C1090" i="21" s="1"/>
  <c r="C1091" i="21" a="1"/>
  <c r="C1091" i="21" s="1"/>
  <c r="C1092" i="21" a="1"/>
  <c r="C1092" i="21" s="1"/>
  <c r="C1093" i="21" a="1"/>
  <c r="C1093" i="21" s="1"/>
  <c r="C1094" i="21" a="1"/>
  <c r="C1094" i="21" s="1"/>
  <c r="C1095" i="21" a="1"/>
  <c r="C1095" i="21" s="1"/>
  <c r="C1096" i="21" a="1"/>
  <c r="C1096" i="21" s="1"/>
  <c r="C1097" i="21" a="1"/>
  <c r="C1097" i="21" s="1"/>
  <c r="C1098" i="21" a="1"/>
  <c r="C1098" i="21" s="1"/>
  <c r="C1099" i="21" a="1"/>
  <c r="C1099" i="21" s="1"/>
  <c r="C1100" i="21" a="1"/>
  <c r="C1100" i="21" s="1"/>
  <c r="C1101" i="21" a="1"/>
  <c r="C1101" i="21" s="1"/>
  <c r="C1102" i="21" a="1"/>
  <c r="C1102" i="21" s="1"/>
  <c r="C1103" i="21" a="1"/>
  <c r="C1103" i="21" s="1"/>
  <c r="C1104" i="21" a="1"/>
  <c r="C1104" i="21" s="1"/>
  <c r="C1105" i="21" a="1"/>
  <c r="C1105" i="21" s="1"/>
  <c r="C1106" i="21" a="1"/>
  <c r="C1106" i="21" s="1"/>
  <c r="C1107" i="21" a="1"/>
  <c r="C1107" i="21" s="1"/>
  <c r="C1108" i="21" a="1"/>
  <c r="C1108" i="21" s="1"/>
  <c r="C1109" i="21" a="1"/>
  <c r="C1109" i="21" s="1"/>
  <c r="C1110" i="21" a="1"/>
  <c r="C1110" i="21" s="1"/>
  <c r="C1111" i="21" a="1"/>
  <c r="C1111" i="21" s="1"/>
  <c r="C1112" i="21" a="1"/>
  <c r="C1112" i="21" s="1"/>
  <c r="C1113" i="21" a="1"/>
  <c r="C1113" i="21" s="1"/>
  <c r="C1114" i="21" a="1"/>
  <c r="C1114" i="21" s="1"/>
  <c r="C1115" i="21" a="1"/>
  <c r="C1115" i="21" s="1"/>
  <c r="C1116" i="21" a="1"/>
  <c r="C1116" i="21" s="1"/>
  <c r="C1117" i="21" a="1"/>
  <c r="C1117" i="21" s="1"/>
  <c r="C1118" i="21" a="1"/>
  <c r="C1118" i="21" s="1"/>
  <c r="C1119" i="21" a="1"/>
  <c r="C1119" i="21" s="1"/>
  <c r="C1120" i="21" a="1"/>
  <c r="C1120" i="21" s="1"/>
  <c r="C1121" i="21" a="1"/>
  <c r="C1121" i="21" s="1"/>
  <c r="C1122" i="21" a="1"/>
  <c r="C1122" i="21" s="1"/>
  <c r="C1123" i="21" a="1"/>
  <c r="C1123" i="21" s="1"/>
  <c r="C1124" i="21" a="1"/>
  <c r="C1124" i="21" s="1"/>
  <c r="C1125" i="21" a="1"/>
  <c r="C1125" i="21" s="1"/>
  <c r="C1126" i="21" a="1"/>
  <c r="C1126" i="21" s="1"/>
  <c r="C1127" i="21" a="1"/>
  <c r="C1127" i="21" s="1"/>
  <c r="C1128" i="21" a="1"/>
  <c r="C1128" i="21" s="1"/>
  <c r="C1129" i="21" a="1"/>
  <c r="C1129" i="21" s="1"/>
  <c r="C1130" i="21" a="1"/>
  <c r="C1130" i="21" s="1"/>
  <c r="C1131" i="21" a="1"/>
  <c r="C1131" i="21" s="1"/>
  <c r="C1132" i="21" a="1"/>
  <c r="C1132" i="21" s="1"/>
  <c r="C1133" i="21" a="1"/>
  <c r="C1133" i="21" s="1"/>
  <c r="C1134" i="21" a="1"/>
  <c r="C1134" i="21" s="1"/>
  <c r="C1135" i="21" a="1"/>
  <c r="C1135" i="21" s="1"/>
  <c r="C1136" i="21" a="1"/>
  <c r="C1136" i="21" s="1"/>
  <c r="C1137" i="21" a="1"/>
  <c r="C1137" i="21" s="1"/>
  <c r="C1138" i="21" a="1"/>
  <c r="C1138" i="21" s="1"/>
  <c r="C1139" i="21" a="1"/>
  <c r="C1139" i="21" s="1"/>
  <c r="C1140" i="21" a="1"/>
  <c r="C1140" i="21" s="1"/>
  <c r="C1141" i="21" a="1"/>
  <c r="C1141" i="21" s="1"/>
  <c r="C1142" i="21" a="1"/>
  <c r="C1142" i="21" s="1"/>
  <c r="C1143" i="21" a="1"/>
  <c r="C1143" i="21" s="1"/>
  <c r="C1144" i="21" a="1"/>
  <c r="C1144" i="21" s="1"/>
  <c r="C1145" i="21" a="1"/>
  <c r="C1145" i="21" s="1"/>
  <c r="C1146" i="21" a="1"/>
  <c r="C1146" i="21" s="1"/>
  <c r="C1147" i="21" a="1"/>
  <c r="C1147" i="21" s="1"/>
  <c r="C1148" i="21" a="1"/>
  <c r="C1148" i="21" s="1"/>
  <c r="C1149" i="21" a="1"/>
  <c r="C1149" i="21" s="1"/>
  <c r="C1150" i="21" a="1"/>
  <c r="C1150" i="21" s="1"/>
  <c r="C1151" i="21" a="1"/>
  <c r="C1151" i="21" s="1"/>
  <c r="C1152" i="21" a="1"/>
  <c r="C1152" i="21" s="1"/>
  <c r="C1153" i="21" a="1"/>
  <c r="C1153" i="21" s="1"/>
  <c r="C1154" i="21" a="1"/>
  <c r="C1154" i="21" s="1"/>
  <c r="C1155" i="21" a="1"/>
  <c r="C1155" i="21" s="1"/>
  <c r="C1156" i="21" a="1"/>
  <c r="C1156" i="21" s="1"/>
  <c r="C1157" i="21" a="1"/>
  <c r="C1157" i="21" s="1"/>
  <c r="C1158" i="21" a="1"/>
  <c r="C1158" i="21" s="1"/>
  <c r="C1159" i="21" a="1"/>
  <c r="C1159" i="21" s="1"/>
  <c r="C1160" i="21" a="1"/>
  <c r="C1160" i="21" s="1"/>
  <c r="C1161" i="21" a="1"/>
  <c r="C1161" i="21" s="1"/>
  <c r="C1162" i="21" a="1"/>
  <c r="C1162" i="21" s="1"/>
  <c r="C1163" i="21" a="1"/>
  <c r="C1163" i="21" s="1"/>
  <c r="C1164" i="21" a="1"/>
  <c r="C1164" i="21" s="1"/>
  <c r="C1165" i="21" a="1"/>
  <c r="C1165" i="21" s="1"/>
  <c r="C1166" i="21" a="1"/>
  <c r="C1166" i="21" s="1"/>
  <c r="C1167" i="21" a="1"/>
  <c r="C1167" i="21" s="1"/>
  <c r="C1168" i="21" a="1"/>
  <c r="C1168" i="21" s="1"/>
  <c r="C1169" i="21" a="1"/>
  <c r="C1169" i="21" s="1"/>
  <c r="C1170" i="21" a="1"/>
  <c r="C1170" i="21" s="1"/>
  <c r="C1171" i="21" a="1"/>
  <c r="C1171" i="21" s="1"/>
  <c r="C1172" i="21" a="1"/>
  <c r="C1172" i="21" s="1"/>
  <c r="C1173" i="21" a="1"/>
  <c r="C1173" i="21" s="1"/>
  <c r="C1174" i="21" a="1"/>
  <c r="C1174" i="21" s="1"/>
  <c r="C1175" i="21" a="1"/>
  <c r="C1175" i="21" s="1"/>
  <c r="C1176" i="21" a="1"/>
  <c r="C1176" i="21" s="1"/>
  <c r="C1177" i="21" a="1"/>
  <c r="C1177" i="21" s="1"/>
  <c r="C1178" i="21" a="1"/>
  <c r="C1178" i="21" s="1"/>
  <c r="C1179" i="21" a="1"/>
  <c r="C1179" i="21" s="1"/>
  <c r="C1180" i="21" a="1"/>
  <c r="C1180" i="21" s="1"/>
  <c r="C1181" i="21" a="1"/>
  <c r="C1181" i="21" s="1"/>
  <c r="C1182" i="21" a="1"/>
  <c r="C1182" i="21" s="1"/>
  <c r="C1183" i="21" a="1"/>
  <c r="C1183" i="21" s="1"/>
  <c r="C1184" i="21" a="1"/>
  <c r="C1184" i="21" s="1"/>
  <c r="C1185" i="21" a="1"/>
  <c r="C1185" i="21" s="1"/>
  <c r="C1186" i="21" a="1"/>
  <c r="C1186" i="21" s="1"/>
  <c r="C1187" i="21" a="1"/>
  <c r="C1187" i="21" s="1"/>
  <c r="C1188" i="21" a="1"/>
  <c r="C1188" i="21" s="1"/>
  <c r="C1189" i="21" a="1"/>
  <c r="C1189" i="21" s="1"/>
  <c r="C1190" i="21" a="1"/>
  <c r="C1190" i="21" s="1"/>
  <c r="C1191" i="21" a="1"/>
  <c r="C1191" i="21" s="1"/>
  <c r="C1192" i="21" a="1"/>
  <c r="C1192" i="21" s="1"/>
  <c r="C1193" i="21" a="1"/>
  <c r="C1193" i="21" s="1"/>
  <c r="C1194" i="21" a="1"/>
  <c r="C1194" i="21" s="1"/>
  <c r="C1195" i="21" a="1"/>
  <c r="C1195" i="21" s="1"/>
  <c r="C1196" i="21" a="1"/>
  <c r="C1196" i="21" s="1"/>
  <c r="C1197" i="21" a="1"/>
  <c r="C1197" i="21" s="1"/>
  <c r="C1198" i="21" a="1"/>
  <c r="C1198" i="21" s="1"/>
  <c r="C1199" i="21" a="1"/>
  <c r="C1199" i="21" s="1"/>
  <c r="C1200" i="21" a="1"/>
  <c r="C1200" i="21" s="1"/>
  <c r="C1201" i="21" a="1"/>
  <c r="C1201" i="21" s="1"/>
  <c r="C1202" i="21" a="1"/>
  <c r="C1202" i="21" s="1"/>
  <c r="C1203" i="21" a="1"/>
  <c r="C1203" i="21" s="1"/>
  <c r="C1204" i="21" a="1"/>
  <c r="C1204" i="21" s="1"/>
  <c r="C1205" i="21" a="1"/>
  <c r="C1205" i="21" s="1"/>
  <c r="C1206" i="21" a="1"/>
  <c r="C1206" i="21" s="1"/>
  <c r="C1207" i="21" a="1"/>
  <c r="C1207" i="21" s="1"/>
  <c r="C1208" i="21" a="1"/>
  <c r="C1208" i="21" s="1"/>
  <c r="C1209" i="21" a="1"/>
  <c r="C1209" i="21" s="1"/>
  <c r="C1210" i="21" a="1"/>
  <c r="C1210" i="21" s="1"/>
  <c r="C1211" i="21" a="1"/>
  <c r="C1211" i="21" s="1"/>
  <c r="C1212" i="21" a="1"/>
  <c r="C1212" i="21" s="1"/>
  <c r="C1213" i="21" a="1"/>
  <c r="C1213" i="21" s="1"/>
  <c r="C1214" i="21" a="1"/>
  <c r="C1214" i="21" s="1"/>
  <c r="C1215" i="21" a="1"/>
  <c r="C1215" i="21" s="1"/>
  <c r="C1216" i="21" a="1"/>
  <c r="C1216" i="21" s="1"/>
  <c r="C1217" i="21" a="1"/>
  <c r="C1217" i="21" s="1"/>
  <c r="C1218" i="21" a="1"/>
  <c r="C1218" i="21" s="1"/>
  <c r="C1219" i="21" a="1"/>
  <c r="C1219" i="21" s="1"/>
  <c r="C1220" i="21" a="1"/>
  <c r="C1220" i="21" s="1"/>
  <c r="C1221" i="21" a="1"/>
  <c r="C1221" i="21" s="1"/>
  <c r="C1222" i="21" a="1"/>
  <c r="C1222" i="21" s="1"/>
  <c r="C1223" i="21" a="1"/>
  <c r="C1223" i="21" s="1"/>
  <c r="C1224" i="21" a="1"/>
  <c r="C1224" i="21" s="1"/>
  <c r="C1225" i="21" a="1"/>
  <c r="C1225" i="21" s="1"/>
  <c r="C1226" i="21" a="1"/>
  <c r="C1226" i="21" s="1"/>
  <c r="C1227" i="21" a="1"/>
  <c r="C1227" i="21" s="1"/>
  <c r="C1228" i="21" a="1"/>
  <c r="C1228" i="21" s="1"/>
  <c r="C1229" i="21" a="1"/>
  <c r="C1229" i="21" s="1"/>
  <c r="C1230" i="21" a="1"/>
  <c r="C1230" i="21" s="1"/>
  <c r="C1231" i="21" a="1"/>
  <c r="C1231" i="21" s="1"/>
  <c r="C1232" i="21" a="1"/>
  <c r="C1232" i="21" s="1"/>
  <c r="C1233" i="21" a="1"/>
  <c r="C1233" i="21" s="1"/>
  <c r="C1234" i="21" a="1"/>
  <c r="C1234" i="21" s="1"/>
  <c r="C1235" i="21" a="1"/>
  <c r="C1235" i="21" s="1"/>
  <c r="C1236" i="21" a="1"/>
  <c r="C1236" i="21" s="1"/>
  <c r="C1237" i="21" a="1"/>
  <c r="C1237" i="21" s="1"/>
  <c r="C1238" i="21" a="1"/>
  <c r="C1238" i="21" s="1"/>
  <c r="C1239" i="21" a="1"/>
  <c r="C1239" i="21" s="1"/>
  <c r="C1240" i="21" a="1"/>
  <c r="C1240" i="21" s="1"/>
  <c r="C1241" i="21" a="1"/>
  <c r="C1241" i="21" s="1"/>
  <c r="C1242" i="21" a="1"/>
  <c r="C1242" i="21" s="1"/>
  <c r="C1243" i="21" a="1"/>
  <c r="C1243" i="21" s="1"/>
  <c r="C1244" i="21" a="1"/>
  <c r="C1244" i="21" s="1"/>
  <c r="C1245" i="21" a="1"/>
  <c r="C1245" i="21" s="1"/>
  <c r="C1246" i="21" a="1"/>
  <c r="C1246" i="21" s="1"/>
  <c r="C1247" i="21" a="1"/>
  <c r="C1247" i="21" s="1"/>
  <c r="C1248" i="21" a="1"/>
  <c r="C1248" i="21" s="1"/>
  <c r="C1249" i="21" a="1"/>
  <c r="C1249" i="21" s="1"/>
  <c r="C1250" i="21" a="1"/>
  <c r="C1250" i="21" s="1"/>
  <c r="C1251" i="21" a="1"/>
  <c r="C1251" i="21" s="1"/>
  <c r="C1252" i="21" a="1"/>
  <c r="C1252" i="21" s="1"/>
  <c r="C1253" i="21" a="1"/>
  <c r="C1253" i="21" s="1"/>
  <c r="C1254" i="21" a="1"/>
  <c r="C1254" i="21" s="1"/>
  <c r="C1255" i="21" a="1"/>
  <c r="C1255" i="21" s="1"/>
  <c r="C1256" i="21" a="1"/>
  <c r="C1256" i="21" s="1"/>
  <c r="C1257" i="21" a="1"/>
  <c r="C1257" i="21" s="1"/>
  <c r="C1258" i="21" a="1"/>
  <c r="C1258" i="21" s="1"/>
  <c r="C1259" i="21" a="1"/>
  <c r="C1259" i="21" s="1"/>
  <c r="C1260" i="21" a="1"/>
  <c r="C1260" i="21" s="1"/>
  <c r="C1261" i="21" a="1"/>
  <c r="C1261" i="21" s="1"/>
  <c r="C1262" i="21" a="1"/>
  <c r="C1262" i="21" s="1"/>
  <c r="C1263" i="21" a="1"/>
  <c r="C1263" i="21" s="1"/>
  <c r="C1264" i="21" a="1"/>
  <c r="C1264" i="21" s="1"/>
  <c r="C1265" i="21" a="1"/>
  <c r="C1265" i="21" s="1"/>
  <c r="C1266" i="21" a="1"/>
  <c r="C1266" i="21" s="1"/>
  <c r="C1267" i="21" a="1"/>
  <c r="C1267" i="21" s="1"/>
  <c r="C1268" i="21" a="1"/>
  <c r="C1268" i="21" s="1"/>
  <c r="C1269" i="21" a="1"/>
  <c r="C1269" i="21" s="1"/>
  <c r="C1270" i="21" a="1"/>
  <c r="C1270" i="21" s="1"/>
  <c r="C1271" i="21" a="1"/>
  <c r="C1271" i="21" s="1"/>
  <c r="C1272" i="21" a="1"/>
  <c r="C1272" i="21" s="1"/>
  <c r="C1273" i="21" a="1"/>
  <c r="C1273" i="21" s="1"/>
  <c r="C1274" i="21" a="1"/>
  <c r="C1274" i="21" s="1"/>
  <c r="C1275" i="21" a="1"/>
  <c r="C1275" i="21" s="1"/>
  <c r="C1276" i="21" a="1"/>
  <c r="C1276" i="21" s="1"/>
  <c r="C1277" i="21" a="1"/>
  <c r="C1277" i="21" s="1"/>
  <c r="C1278" i="21" a="1"/>
  <c r="C1278" i="21" s="1"/>
  <c r="C1279" i="21" a="1"/>
  <c r="C1279" i="21" s="1"/>
  <c r="C1280" i="21" a="1"/>
  <c r="C1280" i="21" s="1"/>
  <c r="C1281" i="21" a="1"/>
  <c r="C1281" i="21" s="1"/>
  <c r="C1282" i="21" a="1"/>
  <c r="C1282" i="21" s="1"/>
  <c r="C1283" i="21" a="1"/>
  <c r="C1283" i="21" s="1"/>
  <c r="C1284" i="21" a="1"/>
  <c r="C1284" i="21" s="1"/>
  <c r="C1285" i="21" a="1"/>
  <c r="C1285" i="21" s="1"/>
  <c r="C1286" i="21" a="1"/>
  <c r="C1286" i="21" s="1"/>
  <c r="C1287" i="21" a="1"/>
  <c r="C1287" i="21" s="1"/>
  <c r="C1288" i="21" a="1"/>
  <c r="C1288" i="21" s="1"/>
  <c r="C1289" i="21" a="1"/>
  <c r="C1289" i="21" s="1"/>
  <c r="C1290" i="21" a="1"/>
  <c r="C1290" i="21" s="1"/>
  <c r="C1291" i="21" a="1"/>
  <c r="C1291" i="21" s="1"/>
  <c r="C1292" i="21" a="1"/>
  <c r="C1292" i="21" s="1"/>
  <c r="C1293" i="21" a="1"/>
  <c r="C1293" i="21" s="1"/>
  <c r="C1294" i="21" a="1"/>
  <c r="C1294" i="21" s="1"/>
  <c r="C1295" i="21" a="1"/>
  <c r="C1295" i="21" s="1"/>
  <c r="C1296" i="21" a="1"/>
  <c r="C1296" i="21" s="1"/>
  <c r="C1297" i="21" a="1"/>
  <c r="C1297" i="21" s="1"/>
  <c r="C1298" i="21" a="1"/>
  <c r="C1298" i="21" s="1"/>
  <c r="C1299" i="21" a="1"/>
  <c r="C1299" i="21" s="1"/>
  <c r="C1300" i="21" a="1"/>
  <c r="C1300" i="21" s="1"/>
  <c r="C1301" i="21" a="1"/>
  <c r="C1301" i="21" s="1"/>
  <c r="C1302" i="21" a="1"/>
  <c r="C1302" i="21" s="1"/>
  <c r="C1303" i="21" a="1"/>
  <c r="C1303" i="21" s="1"/>
  <c r="C1304" i="21" a="1"/>
  <c r="C1304" i="21" s="1"/>
  <c r="C1305" i="21" a="1"/>
  <c r="C1305" i="21" s="1"/>
  <c r="C1306" i="21" a="1"/>
  <c r="C1306" i="21" s="1"/>
  <c r="C1307" i="21" a="1"/>
  <c r="C1307" i="21" s="1"/>
  <c r="C1308" i="21" a="1"/>
  <c r="C1308" i="21" s="1"/>
  <c r="C1309" i="21" a="1"/>
  <c r="C1309" i="21" s="1"/>
  <c r="C1310" i="21" a="1"/>
  <c r="C1310" i="21" s="1"/>
  <c r="C1311" i="21" a="1"/>
  <c r="C1311" i="21" s="1"/>
  <c r="C1312" i="21" a="1"/>
  <c r="C1312" i="21" s="1"/>
  <c r="C1313" i="21" a="1"/>
  <c r="C1313" i="21" s="1"/>
  <c r="C1314" i="21" a="1"/>
  <c r="C1314" i="21" s="1"/>
  <c r="C1315" i="21" a="1"/>
  <c r="C1315" i="21" s="1"/>
  <c r="C1316" i="21" a="1"/>
  <c r="C1316" i="21" s="1"/>
  <c r="C1317" i="21" a="1"/>
  <c r="C1317" i="21" s="1"/>
  <c r="C1318" i="21" a="1"/>
  <c r="C1318" i="21" s="1"/>
  <c r="C1319" i="21" a="1"/>
  <c r="C1319" i="21" s="1"/>
  <c r="C1320" i="21" a="1"/>
  <c r="C1320" i="21" s="1"/>
  <c r="C1321" i="21" a="1"/>
  <c r="C1321" i="21" s="1"/>
  <c r="C1322" i="21" a="1"/>
  <c r="C1322" i="21" s="1"/>
  <c r="C1323" i="21" a="1"/>
  <c r="C1323" i="21" s="1"/>
  <c r="C1324" i="21" a="1"/>
  <c r="C1324" i="21" s="1"/>
  <c r="C1325" i="21" a="1"/>
  <c r="C1325" i="21" s="1"/>
  <c r="C1326" i="21" a="1"/>
  <c r="C1326" i="21" s="1"/>
  <c r="C1327" i="21" a="1"/>
  <c r="C1327" i="21" s="1"/>
  <c r="C1328" i="21" a="1"/>
  <c r="C1328" i="21" s="1"/>
  <c r="C1329" i="21" a="1"/>
  <c r="C1329" i="21" s="1"/>
  <c r="C1330" i="21" a="1"/>
  <c r="C1330" i="21" s="1"/>
  <c r="C1331" i="21" a="1"/>
  <c r="C1331" i="21" s="1"/>
  <c r="C1332" i="21" a="1"/>
  <c r="C1332" i="21" s="1"/>
  <c r="C1333" i="21" a="1"/>
  <c r="C1333" i="21" s="1"/>
  <c r="C1334" i="21" a="1"/>
  <c r="C1334" i="21" s="1"/>
  <c r="C1335" i="21" a="1"/>
  <c r="C1335" i="21" s="1"/>
  <c r="C1336" i="21" a="1"/>
  <c r="C1336" i="21" s="1"/>
  <c r="C1337" i="21" a="1"/>
  <c r="C1337" i="21" s="1"/>
  <c r="C1338" i="21" a="1"/>
  <c r="C1338" i="21" s="1"/>
  <c r="C1339" i="21" a="1"/>
  <c r="C1339" i="21" s="1"/>
  <c r="C1340" i="21" a="1"/>
  <c r="C1340" i="21" s="1"/>
  <c r="C1341" i="21" a="1"/>
  <c r="C1341" i="21" s="1"/>
  <c r="C1342" i="21" a="1"/>
  <c r="C1342" i="21" s="1"/>
  <c r="C1343" i="21" a="1"/>
  <c r="C1343" i="21" s="1"/>
  <c r="C1344" i="21" a="1"/>
  <c r="C1344" i="21" s="1"/>
  <c r="C1345" i="21" a="1"/>
  <c r="C1345" i="21" s="1"/>
  <c r="C1346" i="21" a="1"/>
  <c r="C1346" i="21" s="1"/>
  <c r="C1347" i="21" a="1"/>
  <c r="C1347" i="21" s="1"/>
  <c r="C1348" i="21" a="1"/>
  <c r="C1348" i="21" s="1"/>
  <c r="C1349" i="21" a="1"/>
  <c r="C1349" i="21" s="1"/>
  <c r="C1350" i="21" a="1"/>
  <c r="C1350" i="21" s="1"/>
  <c r="C1351" i="21" a="1"/>
  <c r="C1351" i="21" s="1"/>
  <c r="C1352" i="21" a="1"/>
  <c r="C1352" i="21" s="1"/>
  <c r="C1353" i="21" a="1"/>
  <c r="C1353" i="21" s="1"/>
  <c r="C1354" i="21" a="1"/>
  <c r="C1354" i="21" s="1"/>
  <c r="C1355" i="21" a="1"/>
  <c r="C1355" i="21" s="1"/>
  <c r="C1356" i="21" a="1"/>
  <c r="C1356" i="21" s="1"/>
  <c r="C1357" i="21" a="1"/>
  <c r="C1357" i="21" s="1"/>
  <c r="C1358" i="21" a="1"/>
  <c r="C1358" i="21" s="1"/>
  <c r="C1359" i="21" a="1"/>
  <c r="C1359" i="21" s="1"/>
  <c r="C1360" i="21" a="1"/>
  <c r="C1360" i="21" s="1"/>
  <c r="C1361" i="21" a="1"/>
  <c r="C1361" i="21" s="1"/>
  <c r="C1362" i="21" a="1"/>
  <c r="C1362" i="21" s="1"/>
  <c r="C1363" i="21" a="1"/>
  <c r="C1363" i="21" s="1"/>
  <c r="C1364" i="21" a="1"/>
  <c r="C1364" i="21" s="1"/>
  <c r="C1365" i="21" a="1"/>
  <c r="C1365" i="21" s="1"/>
  <c r="C1366" i="21" a="1"/>
  <c r="C1366" i="21" s="1"/>
  <c r="C1367" i="21" a="1"/>
  <c r="C1367" i="21" s="1"/>
  <c r="C1368" i="21" a="1"/>
  <c r="C1368" i="21" s="1"/>
  <c r="C1369" i="21" a="1"/>
  <c r="C1369" i="21" s="1"/>
  <c r="C1370" i="21" a="1"/>
  <c r="C1370" i="21" s="1"/>
  <c r="C1371" i="21" a="1"/>
  <c r="C1371" i="21" s="1"/>
  <c r="C1372" i="21" a="1"/>
  <c r="C1372" i="21" s="1"/>
  <c r="C1373" i="21" a="1"/>
  <c r="C1373" i="21" s="1"/>
  <c r="C1374" i="21" a="1"/>
  <c r="C1374" i="21" s="1"/>
  <c r="C1375" i="21" a="1"/>
  <c r="C1375" i="21" s="1"/>
  <c r="C1376" i="21" a="1"/>
  <c r="C1376" i="21" s="1"/>
  <c r="C1377" i="21" a="1"/>
  <c r="C1377" i="21" s="1"/>
  <c r="C1378" i="21" a="1"/>
  <c r="C1378" i="21" s="1"/>
  <c r="C1379" i="21" a="1"/>
  <c r="C1379" i="21" s="1"/>
  <c r="C1380" i="21" a="1"/>
  <c r="C1380" i="21" s="1"/>
  <c r="C1381" i="21" a="1"/>
  <c r="C1381" i="21" s="1"/>
  <c r="C1382" i="21" a="1"/>
  <c r="C1382" i="21" s="1"/>
  <c r="C1383" i="21" a="1"/>
  <c r="C1383" i="21" s="1"/>
  <c r="C1384" i="21" a="1"/>
  <c r="C1384" i="21" s="1"/>
  <c r="C1385" i="21" a="1"/>
  <c r="C1385" i="21" s="1"/>
  <c r="C1386" i="21" a="1"/>
  <c r="C1386" i="21" s="1"/>
  <c r="C1387" i="21" a="1"/>
  <c r="C1387" i="21" s="1"/>
  <c r="C1388" i="21" a="1"/>
  <c r="C1388" i="21" s="1"/>
  <c r="C1389" i="21" a="1"/>
  <c r="C1389" i="21" s="1"/>
  <c r="C1390" i="21" a="1"/>
  <c r="C1390" i="21" s="1"/>
  <c r="C1391" i="21" a="1"/>
  <c r="C1391" i="21" s="1"/>
  <c r="C1392" i="21" a="1"/>
  <c r="C1392" i="21" s="1"/>
  <c r="C1393" i="21" a="1"/>
  <c r="C1393" i="21" s="1"/>
  <c r="C1394" i="21" a="1"/>
  <c r="C1394" i="21" s="1"/>
  <c r="C1395" i="21" a="1"/>
  <c r="C1395" i="21" s="1"/>
  <c r="C1396" i="21" a="1"/>
  <c r="C1396" i="21" s="1"/>
  <c r="C1397" i="21" a="1"/>
  <c r="C1397" i="21" s="1"/>
  <c r="C1398" i="21" a="1"/>
  <c r="C1398" i="21" s="1"/>
  <c r="C1399" i="21" a="1"/>
  <c r="C1399" i="21" s="1"/>
  <c r="C1400" i="21" a="1"/>
  <c r="C1400" i="21" s="1"/>
  <c r="C1401" i="21" a="1"/>
  <c r="C1401" i="21" s="1"/>
  <c r="C1402" i="21" a="1"/>
  <c r="C1402" i="21" s="1"/>
  <c r="C1403" i="21" a="1"/>
  <c r="C1403" i="21" s="1"/>
  <c r="C1404" i="21" a="1"/>
  <c r="C1404" i="21" s="1"/>
  <c r="C1405" i="21" a="1"/>
  <c r="C1405" i="21" s="1"/>
  <c r="C1406" i="21" a="1"/>
  <c r="C1406" i="21" s="1"/>
  <c r="C1407" i="21" a="1"/>
  <c r="C1407" i="21" s="1"/>
  <c r="C1408" i="21" a="1"/>
  <c r="C1408" i="21" s="1"/>
  <c r="C1409" i="21" a="1"/>
  <c r="C1409" i="21" s="1"/>
  <c r="C1410" i="21" a="1"/>
  <c r="C1410" i="21" s="1"/>
  <c r="C1411" i="21" a="1"/>
  <c r="C1411" i="21" s="1"/>
  <c r="C1412" i="21" a="1"/>
  <c r="C1412" i="21" s="1"/>
  <c r="C1413" i="21" a="1"/>
  <c r="C1413" i="21" s="1"/>
  <c r="C1414" i="21" a="1"/>
  <c r="C1414" i="21" s="1"/>
  <c r="C1415" i="21" a="1"/>
  <c r="C1415" i="21" s="1"/>
  <c r="C1416" i="21" a="1"/>
  <c r="C1416" i="21" s="1"/>
  <c r="C1417" i="21" a="1"/>
  <c r="C1417" i="21" s="1"/>
  <c r="C1418" i="21" a="1"/>
  <c r="C1418" i="21" s="1"/>
  <c r="C1419" i="21" a="1"/>
  <c r="C1419" i="21" s="1"/>
  <c r="C1420" i="21" a="1"/>
  <c r="C1420" i="21" s="1"/>
  <c r="C1421" i="21" a="1"/>
  <c r="C1421" i="21" s="1"/>
  <c r="C1422" i="21" a="1"/>
  <c r="C1422" i="21" s="1"/>
  <c r="C1423" i="21" a="1"/>
  <c r="C1423" i="21" s="1"/>
  <c r="C1424" i="21" a="1"/>
  <c r="C1424" i="21" s="1"/>
  <c r="C1425" i="21" a="1"/>
  <c r="C1425" i="21" s="1"/>
  <c r="C1426" i="21" a="1"/>
  <c r="C1426" i="21" s="1"/>
  <c r="C1427" i="21" a="1"/>
  <c r="C1427" i="21" s="1"/>
  <c r="C1428" i="21" a="1"/>
  <c r="C1428" i="21" s="1"/>
  <c r="C1429" i="21" a="1"/>
  <c r="C1429" i="21" s="1"/>
  <c r="C1430" i="21" a="1"/>
  <c r="C1430" i="21" s="1"/>
  <c r="C1431" i="21" a="1"/>
  <c r="C1431" i="21" s="1"/>
  <c r="C1432" i="21" a="1"/>
  <c r="C1432" i="21" s="1"/>
  <c r="C1433" i="21" a="1"/>
  <c r="C1433" i="21" s="1"/>
  <c r="C1434" i="21" a="1"/>
  <c r="C1434" i="21" s="1"/>
  <c r="C1435" i="21" a="1"/>
  <c r="C1435" i="21" s="1"/>
  <c r="C1436" i="21" a="1"/>
  <c r="C1436" i="21" s="1"/>
  <c r="C1437" i="21" a="1"/>
  <c r="C1437" i="21" s="1"/>
  <c r="C1438" i="21" a="1"/>
  <c r="C1438" i="21" s="1"/>
  <c r="C1439" i="21" a="1"/>
  <c r="C1439" i="21" s="1"/>
  <c r="C1440" i="21" a="1"/>
  <c r="C1440" i="21" s="1"/>
  <c r="C1441" i="21" a="1"/>
  <c r="C1441" i="21" s="1"/>
  <c r="C1442" i="21" a="1"/>
  <c r="C1442" i="21" s="1"/>
  <c r="C1443" i="21" a="1"/>
  <c r="C1443" i="21" s="1"/>
  <c r="C1444" i="21" a="1"/>
  <c r="C1444" i="21" s="1"/>
  <c r="C1445" i="21" a="1"/>
  <c r="C1445" i="21" s="1"/>
  <c r="C1446" i="21" a="1"/>
  <c r="C1446" i="21" s="1"/>
  <c r="C1447" i="21" a="1"/>
  <c r="C1447" i="21" s="1"/>
  <c r="C1448" i="21" a="1"/>
  <c r="C1448" i="21" s="1"/>
  <c r="C1449" i="21" a="1"/>
  <c r="C1449" i="21" s="1"/>
  <c r="C1450" i="21" a="1"/>
  <c r="C1450" i="21" s="1"/>
  <c r="C1451" i="21" a="1"/>
  <c r="C1451" i="21" s="1"/>
  <c r="C1452" i="21" a="1"/>
  <c r="C1452" i="21" s="1"/>
  <c r="C1453" i="21" a="1"/>
  <c r="C1453" i="21" s="1"/>
  <c r="C1454" i="21" a="1"/>
  <c r="C1454" i="21" s="1"/>
  <c r="C1455" i="21" a="1"/>
  <c r="C1455" i="21" s="1"/>
  <c r="C1456" i="21" a="1"/>
  <c r="C1456" i="21" s="1"/>
  <c r="C1457" i="21" a="1"/>
  <c r="C1457" i="21" s="1"/>
  <c r="C1458" i="21" a="1"/>
  <c r="C1458" i="21" s="1"/>
  <c r="C1459" i="21" a="1"/>
  <c r="C1459" i="21" s="1"/>
  <c r="C1460" i="21" a="1"/>
  <c r="C1460" i="21" s="1"/>
  <c r="C1461" i="21" a="1"/>
  <c r="C1461" i="21" s="1"/>
  <c r="C1462" i="21" a="1"/>
  <c r="C1462" i="21" s="1"/>
  <c r="C1463" i="21" a="1"/>
  <c r="C1463" i="21" s="1"/>
  <c r="C1464" i="21" a="1"/>
  <c r="C1464" i="21" s="1"/>
  <c r="C1465" i="21" a="1"/>
  <c r="C1465" i="21" s="1"/>
  <c r="C1466" i="21" a="1"/>
  <c r="C1466" i="21" s="1"/>
  <c r="C1467" i="21" a="1"/>
  <c r="C1467" i="21" s="1"/>
  <c r="C1468" i="21" a="1"/>
  <c r="C1468" i="21" s="1"/>
  <c r="C1469" i="21" a="1"/>
  <c r="C1469" i="21" s="1"/>
  <c r="C1470" i="21" a="1"/>
  <c r="C1470" i="21" s="1"/>
  <c r="C1471" i="21" a="1"/>
  <c r="C1471" i="21" s="1"/>
  <c r="C1472" i="21" a="1"/>
  <c r="C1472" i="21" s="1"/>
  <c r="C1473" i="21" a="1"/>
  <c r="C1473" i="21" s="1"/>
  <c r="C1474" i="21" a="1"/>
  <c r="C1474" i="21" s="1"/>
  <c r="C1475" i="21" a="1"/>
  <c r="C1475" i="21" s="1"/>
  <c r="C1476" i="21" a="1"/>
  <c r="C1476" i="21" s="1"/>
  <c r="C1477" i="21" a="1"/>
  <c r="C1477" i="21" s="1"/>
  <c r="C1478" i="21" a="1"/>
  <c r="C1478" i="21" s="1"/>
  <c r="C1479" i="21" a="1"/>
  <c r="C1479" i="21" s="1"/>
  <c r="C1480" i="21" a="1"/>
  <c r="C1480" i="21" s="1"/>
  <c r="C1481" i="21" a="1"/>
  <c r="C1481" i="21" s="1"/>
  <c r="C1482" i="21" a="1"/>
  <c r="C1482" i="21" s="1"/>
  <c r="C1483" i="21" a="1"/>
  <c r="C1483" i="21" s="1"/>
  <c r="C1484" i="21" a="1"/>
  <c r="C1484" i="21" s="1"/>
  <c r="C1485" i="21" a="1"/>
  <c r="C1485" i="21" s="1"/>
  <c r="C1486" i="21" a="1"/>
  <c r="C1486" i="21" s="1"/>
  <c r="C1487" i="21" a="1"/>
  <c r="C1487" i="21" s="1"/>
  <c r="C1488" i="21" a="1"/>
  <c r="C1488" i="21" s="1"/>
  <c r="C1489" i="21" a="1"/>
  <c r="C1489" i="21" s="1"/>
  <c r="C1490" i="21" a="1"/>
  <c r="C1490" i="21" s="1"/>
  <c r="C1491" i="21" a="1"/>
  <c r="C1491" i="21" s="1"/>
  <c r="C1492" i="21" a="1"/>
  <c r="C1492" i="21" s="1"/>
  <c r="C1493" i="21" a="1"/>
  <c r="C1493" i="21" s="1"/>
  <c r="C1494" i="21" a="1"/>
  <c r="C1494" i="21" s="1"/>
  <c r="C1495" i="21" a="1"/>
  <c r="C1495" i="21" s="1"/>
  <c r="C1496" i="21" a="1"/>
  <c r="C1496" i="21" s="1"/>
  <c r="C1497" i="21" a="1"/>
  <c r="C1497" i="21" s="1"/>
  <c r="C1498" i="21" a="1"/>
  <c r="C1498" i="21" s="1"/>
  <c r="C1499" i="21" a="1"/>
  <c r="C1499" i="21" s="1"/>
  <c r="C1500" i="21" a="1"/>
  <c r="C1500" i="21" s="1"/>
  <c r="C1501" i="21" a="1"/>
  <c r="C1501" i="21" s="1"/>
  <c r="C1502" i="21" a="1"/>
  <c r="C1502" i="21" s="1"/>
  <c r="C1503" i="21" a="1"/>
  <c r="C1503" i="21" s="1"/>
  <c r="C1504" i="21" a="1"/>
  <c r="C1504" i="21" s="1"/>
  <c r="C1505" i="21" a="1"/>
  <c r="C1505" i="21" s="1"/>
  <c r="C1506" i="21" a="1"/>
  <c r="C1506" i="21" s="1"/>
  <c r="C1507" i="21" a="1"/>
  <c r="C1507" i="21" s="1"/>
  <c r="C1508" i="21" a="1"/>
  <c r="C1508" i="21" s="1"/>
  <c r="C1509" i="21" a="1"/>
  <c r="C1509" i="21" s="1"/>
  <c r="C1510" i="21" a="1"/>
  <c r="C1510" i="21" s="1"/>
  <c r="C1511" i="21" a="1"/>
  <c r="C1511" i="21" s="1"/>
  <c r="C1512" i="21" a="1"/>
  <c r="C1512" i="21" s="1"/>
  <c r="C1513" i="21" a="1"/>
  <c r="C1513" i="21" s="1"/>
  <c r="C1514" i="21" a="1"/>
  <c r="C1514" i="21" s="1"/>
  <c r="C1515" i="21" a="1"/>
  <c r="C1515" i="21" s="1"/>
  <c r="C1516" i="21" a="1"/>
  <c r="C1516" i="21" s="1"/>
  <c r="C1517" i="21" a="1"/>
  <c r="C1517" i="21" s="1"/>
  <c r="C1518" i="21" a="1"/>
  <c r="C1518" i="21" s="1"/>
  <c r="C1519" i="21" a="1"/>
  <c r="C1519" i="21" s="1"/>
  <c r="C1520" i="21" a="1"/>
  <c r="C1520" i="21" s="1"/>
  <c r="C1521" i="21" a="1"/>
  <c r="C1521" i="21" s="1"/>
  <c r="C1522" i="21" a="1"/>
  <c r="C1522" i="21" s="1"/>
  <c r="C1523" i="21" a="1"/>
  <c r="C1523" i="21" s="1"/>
  <c r="C1524" i="21" a="1"/>
  <c r="C1524" i="21" s="1"/>
  <c r="C1525" i="21" a="1"/>
  <c r="C1525" i="21" s="1"/>
  <c r="C1526" i="21" a="1"/>
  <c r="C1526" i="21" s="1"/>
  <c r="C1527" i="21" a="1"/>
  <c r="C1527" i="21" s="1"/>
  <c r="C1528" i="21" a="1"/>
  <c r="C1528" i="21" s="1"/>
  <c r="C1529" i="21" a="1"/>
  <c r="C1529" i="21" s="1"/>
  <c r="C1530" i="21" a="1"/>
  <c r="C1530" i="21" s="1"/>
  <c r="C1531" i="21" a="1"/>
  <c r="C1531" i="21" s="1"/>
  <c r="C1532" i="21" a="1"/>
  <c r="C1532" i="21" s="1"/>
  <c r="C1533" i="21" a="1"/>
  <c r="C1533" i="21" s="1"/>
  <c r="C1534" i="21" a="1"/>
  <c r="C1534" i="21" s="1"/>
  <c r="C1535" i="21" a="1"/>
  <c r="C1535" i="21" s="1"/>
  <c r="C1536" i="21" a="1"/>
  <c r="C1536" i="21" s="1"/>
  <c r="C1537" i="21" a="1"/>
  <c r="C1537" i="21" s="1"/>
  <c r="C1538" i="21" a="1"/>
  <c r="C1538" i="21" s="1"/>
  <c r="C1539" i="21" a="1"/>
  <c r="C1539" i="21" s="1"/>
  <c r="C1540" i="21" a="1"/>
  <c r="C1540" i="21" s="1"/>
  <c r="C1541" i="21" a="1"/>
  <c r="C1541" i="21" s="1"/>
  <c r="C1542" i="21" a="1"/>
  <c r="C1542" i="21" s="1"/>
  <c r="C1543" i="21" a="1"/>
  <c r="C1543" i="21" s="1"/>
  <c r="C1544" i="21" a="1"/>
  <c r="C1544" i="21" s="1"/>
  <c r="C1545" i="21" a="1"/>
  <c r="C1545" i="21" s="1"/>
  <c r="C1546" i="21" a="1"/>
  <c r="C1546" i="21" s="1"/>
  <c r="C1547" i="21" a="1"/>
  <c r="C1547" i="21" s="1"/>
  <c r="C1548" i="21" a="1"/>
  <c r="C1548" i="21" s="1"/>
  <c r="C1549" i="21" a="1"/>
  <c r="C1549" i="21" s="1"/>
  <c r="C1550" i="21" a="1"/>
  <c r="C1550" i="21" s="1"/>
  <c r="C1551" i="21" a="1"/>
  <c r="C1551" i="21" s="1"/>
  <c r="C1552" i="21" a="1"/>
  <c r="C1552" i="21" s="1"/>
  <c r="C1553" i="21" a="1"/>
  <c r="C1553" i="21" s="1"/>
  <c r="C1554" i="21" a="1"/>
  <c r="C1554" i="21" s="1"/>
  <c r="C1555" i="21" a="1"/>
  <c r="C1555" i="21" s="1"/>
  <c r="C1556" i="21" a="1"/>
  <c r="C1556" i="21" s="1"/>
  <c r="C1557" i="21" a="1"/>
  <c r="C1557" i="21" s="1"/>
  <c r="C1558" i="21" a="1"/>
  <c r="C1558" i="21" s="1"/>
  <c r="C1559" i="21" a="1"/>
  <c r="C1559" i="21" s="1"/>
  <c r="C1560" i="21" a="1"/>
  <c r="C1560" i="21" s="1"/>
  <c r="C1561" i="21" a="1"/>
  <c r="C1561" i="21" s="1"/>
  <c r="C1562" i="21" a="1"/>
  <c r="C1562" i="21" s="1"/>
  <c r="C1563" i="21" a="1"/>
  <c r="C1563" i="21" s="1"/>
  <c r="C1564" i="21" a="1"/>
  <c r="C1564" i="21" s="1"/>
  <c r="C1565" i="21" a="1"/>
  <c r="C1565" i="21" s="1"/>
  <c r="C1566" i="21" a="1"/>
  <c r="C1566" i="21" s="1"/>
  <c r="C1567" i="21" a="1"/>
  <c r="C1567" i="21" s="1"/>
  <c r="C1568" i="21" a="1"/>
  <c r="C1568" i="21" s="1"/>
  <c r="C1569" i="21" a="1"/>
  <c r="C1569" i="21" s="1"/>
  <c r="C1570" i="21" a="1"/>
  <c r="C1570" i="21" s="1"/>
  <c r="C1571" i="21" a="1"/>
  <c r="C1571" i="21" s="1"/>
  <c r="C1572" i="21" a="1"/>
  <c r="C1572" i="21" s="1"/>
  <c r="C1573" i="21" a="1"/>
  <c r="C1573" i="21" s="1"/>
  <c r="C1574" i="21" a="1"/>
  <c r="C1574" i="21" s="1"/>
  <c r="C1575" i="21" a="1"/>
  <c r="C1575" i="21" s="1"/>
  <c r="C1576" i="21" a="1"/>
  <c r="C1576" i="21" s="1"/>
  <c r="C1577" i="21" a="1"/>
  <c r="C1577" i="21" s="1"/>
  <c r="C1578" i="21" a="1"/>
  <c r="C1578" i="21" s="1"/>
  <c r="C1579" i="21" a="1"/>
  <c r="C1579" i="21" s="1"/>
  <c r="C1580" i="21" a="1"/>
  <c r="C1580" i="21" s="1"/>
  <c r="C1581" i="21" a="1"/>
  <c r="C1581" i="21" s="1"/>
  <c r="C1582" i="21" a="1"/>
  <c r="C1582" i="21" s="1"/>
  <c r="C1583" i="21" a="1"/>
  <c r="C1583" i="21" s="1"/>
  <c r="C1584" i="21" a="1"/>
  <c r="C1584" i="21" s="1"/>
  <c r="C1585" i="21" a="1"/>
  <c r="C1585" i="21" s="1"/>
  <c r="C1586" i="21" a="1"/>
  <c r="C1586" i="21" s="1"/>
  <c r="C1587" i="21" a="1"/>
  <c r="C1587" i="21" s="1"/>
  <c r="C1588" i="21" a="1"/>
  <c r="C1588" i="21" s="1"/>
  <c r="C1589" i="21" a="1"/>
  <c r="C1589" i="21" s="1"/>
  <c r="C1590" i="21" a="1"/>
  <c r="C1590" i="21" s="1"/>
  <c r="C1591" i="21" a="1"/>
  <c r="C1591" i="21" s="1"/>
  <c r="C1592" i="21" a="1"/>
  <c r="C1592" i="21" s="1"/>
  <c r="C1593" i="21" a="1"/>
  <c r="C1593" i="21" s="1"/>
  <c r="C1594" i="21" a="1"/>
  <c r="C1594" i="21" s="1"/>
  <c r="C1595" i="21" a="1"/>
  <c r="C1595" i="21" s="1"/>
  <c r="C1596" i="21" a="1"/>
  <c r="C1596" i="21" s="1"/>
  <c r="C1597" i="21" a="1"/>
  <c r="C1597" i="21" s="1"/>
  <c r="C1598" i="21" a="1"/>
  <c r="C1598" i="21" s="1"/>
  <c r="C1599" i="21" a="1"/>
  <c r="C1599" i="21" s="1"/>
  <c r="C1600" i="21" a="1"/>
  <c r="C1600" i="21" s="1"/>
  <c r="C1601" i="21" a="1"/>
  <c r="C1601" i="21" s="1"/>
  <c r="C1602" i="21" a="1"/>
  <c r="C1602" i="21" s="1"/>
  <c r="C1603" i="21" a="1"/>
  <c r="C1603" i="21" s="1"/>
  <c r="C1604" i="21" a="1"/>
  <c r="C1604" i="21" s="1"/>
  <c r="C1605" i="21" a="1"/>
  <c r="C1605" i="21" s="1"/>
  <c r="C1606" i="21" a="1"/>
  <c r="C1606" i="21" s="1"/>
  <c r="C1607" i="21" a="1"/>
  <c r="C1607" i="21" s="1"/>
  <c r="C1608" i="21" a="1"/>
  <c r="C1608" i="21" s="1"/>
  <c r="C1609" i="21" a="1"/>
  <c r="C1609" i="21" s="1"/>
  <c r="C1610" i="21" a="1"/>
  <c r="C1610" i="21" s="1"/>
  <c r="C1611" i="21" a="1"/>
  <c r="C1611" i="21" s="1"/>
  <c r="C1612" i="21" a="1"/>
  <c r="C1612" i="21" s="1"/>
  <c r="C1613" i="21" a="1"/>
  <c r="C1613" i="21" s="1"/>
  <c r="C1614" i="21" a="1"/>
  <c r="C1614" i="21" s="1"/>
  <c r="C1615" i="21" a="1"/>
  <c r="C1615" i="21" s="1"/>
  <c r="C1616" i="21" a="1"/>
  <c r="C1616" i="21" s="1"/>
  <c r="C1617" i="21" a="1"/>
  <c r="C1617" i="21" s="1"/>
  <c r="C1618" i="21" a="1"/>
  <c r="C1618" i="21" s="1"/>
  <c r="C1619" i="21" a="1"/>
  <c r="C1619" i="21" s="1"/>
  <c r="C1620" i="21" a="1"/>
  <c r="C1620" i="21" s="1"/>
  <c r="C1621" i="21" a="1"/>
  <c r="C1621" i="21" s="1"/>
  <c r="C1622" i="21" a="1"/>
  <c r="C1622" i="21" s="1"/>
  <c r="C1623" i="21" a="1"/>
  <c r="C1623" i="21" s="1"/>
  <c r="C1624" i="21" a="1"/>
  <c r="C1624" i="21" s="1"/>
  <c r="C1625" i="21" a="1"/>
  <c r="C1625" i="21" s="1"/>
  <c r="C1626" i="21" a="1"/>
  <c r="C1626" i="21" s="1"/>
  <c r="C1627" i="21" a="1"/>
  <c r="C1627" i="21" s="1"/>
  <c r="C1628" i="21" a="1"/>
  <c r="C1628" i="21" s="1"/>
  <c r="C1629" i="21" a="1"/>
  <c r="C1629" i="21" s="1"/>
  <c r="C1630" i="21" a="1"/>
  <c r="C1630" i="21" s="1"/>
  <c r="C1631" i="21" a="1"/>
  <c r="C1631" i="21" s="1"/>
  <c r="C1632" i="21" a="1"/>
  <c r="C1632" i="21" s="1"/>
  <c r="C1633" i="21" a="1"/>
  <c r="C1633" i="21" s="1"/>
  <c r="C1634" i="21" a="1"/>
  <c r="C1634" i="21" s="1"/>
  <c r="C1635" i="21" a="1"/>
  <c r="C1635" i="21" s="1"/>
  <c r="C1636" i="21" a="1"/>
  <c r="C1636" i="21" s="1"/>
  <c r="C1637" i="21" a="1"/>
  <c r="C1637" i="21" s="1"/>
  <c r="C1638" i="21" a="1"/>
  <c r="C1638" i="21" s="1"/>
  <c r="C1639" i="21" a="1"/>
  <c r="C1639" i="21" s="1"/>
  <c r="C1640" i="21" a="1"/>
  <c r="C1640" i="21" s="1"/>
  <c r="C1641" i="21" a="1"/>
  <c r="C1641" i="21" s="1"/>
  <c r="C1642" i="21" a="1"/>
  <c r="C1642" i="21" s="1"/>
  <c r="C1643" i="21" a="1"/>
  <c r="C1643" i="21" s="1"/>
  <c r="C1644" i="21" a="1"/>
  <c r="C1644" i="21" s="1"/>
  <c r="C1645" i="21" a="1"/>
  <c r="C1645" i="21" s="1"/>
  <c r="C1646" i="21" a="1"/>
  <c r="C1646" i="21" s="1"/>
  <c r="C1647" i="21" a="1"/>
  <c r="C1647" i="21" s="1"/>
  <c r="C1648" i="21" a="1"/>
  <c r="C1648" i="21" s="1"/>
  <c r="C1649" i="21" a="1"/>
  <c r="C1649" i="21" s="1"/>
  <c r="C1650" i="21" a="1"/>
  <c r="C1650" i="21" s="1"/>
  <c r="C1651" i="21" a="1"/>
  <c r="C1651" i="21" s="1"/>
  <c r="C1652" i="21" a="1"/>
  <c r="C1652" i="21" s="1"/>
  <c r="C1653" i="21" a="1"/>
  <c r="C1653" i="21" s="1"/>
  <c r="C1654" i="21" a="1"/>
  <c r="C1654" i="21" s="1"/>
  <c r="C1655" i="21" a="1"/>
  <c r="C1655" i="21" s="1"/>
  <c r="C1656" i="21" a="1"/>
  <c r="C1656" i="21" s="1"/>
  <c r="C1657" i="21" a="1"/>
  <c r="C1657" i="21" s="1"/>
  <c r="C1658" i="21" a="1"/>
  <c r="C1658" i="21" s="1"/>
  <c r="C1659" i="21" a="1"/>
  <c r="C1659" i="21" s="1"/>
  <c r="C1660" i="21" a="1"/>
  <c r="C1660" i="21" s="1"/>
  <c r="C1661" i="21" a="1"/>
  <c r="C1661" i="21" s="1"/>
  <c r="C1662" i="21" a="1"/>
  <c r="C1662" i="21" s="1"/>
  <c r="C1663" i="21" a="1"/>
  <c r="C1663" i="21" s="1"/>
  <c r="C1664" i="21" a="1"/>
  <c r="C1664" i="21" s="1"/>
  <c r="C1665" i="21" a="1"/>
  <c r="C1665" i="21" s="1"/>
  <c r="C1666" i="21" a="1"/>
  <c r="C1666" i="21" s="1"/>
  <c r="C1667" i="21" a="1"/>
  <c r="C1667" i="21" s="1"/>
  <c r="C1668" i="21" a="1"/>
  <c r="C1668" i="21" s="1"/>
  <c r="C1669" i="21" a="1"/>
  <c r="C1669" i="21" s="1"/>
  <c r="C1670" i="21" a="1"/>
  <c r="C1670" i="21" s="1"/>
  <c r="C1671" i="21" a="1"/>
  <c r="C1671" i="21" s="1"/>
  <c r="C1672" i="21" a="1"/>
  <c r="C1672" i="21" s="1"/>
  <c r="C1673" i="21" a="1"/>
  <c r="C1673" i="21" s="1"/>
  <c r="C1674" i="21" a="1"/>
  <c r="C1674" i="21" s="1"/>
  <c r="C1675" i="21" a="1"/>
  <c r="C1675" i="21" s="1"/>
  <c r="C1676" i="21" a="1"/>
  <c r="C1676" i="21" s="1"/>
  <c r="C1677" i="21" a="1"/>
  <c r="C1677" i="21" s="1"/>
  <c r="C1678" i="21" a="1"/>
  <c r="C1678" i="21" s="1"/>
  <c r="C1679" i="21" a="1"/>
  <c r="C1679" i="21" s="1"/>
  <c r="C1680" i="21" a="1"/>
  <c r="C1680" i="21" s="1"/>
  <c r="C1681" i="21" a="1"/>
  <c r="C1681" i="21" s="1"/>
  <c r="C1682" i="21" a="1"/>
  <c r="C1682" i="21" s="1"/>
  <c r="C1683" i="21" a="1"/>
  <c r="C1683" i="21" s="1"/>
  <c r="C1684" i="21" a="1"/>
  <c r="C1684" i="21" s="1"/>
  <c r="C1685" i="21" a="1"/>
  <c r="C1685" i="21" s="1"/>
  <c r="C1686" i="21" a="1"/>
  <c r="C1686" i="21" s="1"/>
  <c r="C1687" i="21" a="1"/>
  <c r="C1687" i="21" s="1"/>
  <c r="C1688" i="21" a="1"/>
  <c r="C1688" i="21" s="1"/>
  <c r="C1689" i="21" a="1"/>
  <c r="C1689" i="21" s="1"/>
  <c r="C1690" i="21" a="1"/>
  <c r="C1690" i="21" s="1"/>
  <c r="C1691" i="21" a="1"/>
  <c r="C1691" i="21" s="1"/>
  <c r="C1692" i="21" a="1"/>
  <c r="C1692" i="21" s="1"/>
  <c r="C1693" i="21" a="1"/>
  <c r="C1693" i="21" s="1"/>
  <c r="C1694" i="21" a="1"/>
  <c r="C1694" i="21" s="1"/>
  <c r="C1695" i="21" a="1"/>
  <c r="C1695" i="21" s="1"/>
  <c r="C1696" i="21" a="1"/>
  <c r="C1696" i="21" s="1"/>
  <c r="C1697" i="21" a="1"/>
  <c r="C1697" i="21" s="1"/>
  <c r="C1698" i="21" a="1"/>
  <c r="C1698" i="21" s="1"/>
  <c r="C1699" i="21" a="1"/>
  <c r="C1699" i="21" s="1"/>
  <c r="C1700" i="21" a="1"/>
  <c r="C1700" i="21" s="1"/>
  <c r="C1701" i="21" a="1"/>
  <c r="C1701" i="21" s="1"/>
  <c r="C1702" i="21" a="1"/>
  <c r="C1702" i="21" s="1"/>
  <c r="C1703" i="21" a="1"/>
  <c r="C1703" i="21" s="1"/>
  <c r="C1704" i="21" a="1"/>
  <c r="C1704" i="21" s="1"/>
  <c r="C1705" i="21" a="1"/>
  <c r="C1705" i="21" s="1"/>
  <c r="C1706" i="21" a="1"/>
  <c r="C1706" i="21" s="1"/>
  <c r="C1707" i="21" a="1"/>
  <c r="C1707" i="21" s="1"/>
  <c r="C1708" i="21" a="1"/>
  <c r="C1708" i="21" s="1"/>
  <c r="C1709" i="21" a="1"/>
  <c r="C1709" i="21" s="1"/>
  <c r="C1710" i="21" a="1"/>
  <c r="C1710" i="21" s="1"/>
  <c r="C1711" i="21" a="1"/>
  <c r="C1711" i="21" s="1"/>
  <c r="C1712" i="21" a="1"/>
  <c r="C1712" i="21" s="1"/>
  <c r="C1713" i="21" a="1"/>
  <c r="C1713" i="21" s="1"/>
  <c r="C1714" i="21" a="1"/>
  <c r="C1714" i="21" s="1"/>
  <c r="C1715" i="21" a="1"/>
  <c r="C1715" i="21" s="1"/>
  <c r="C1716" i="21" a="1"/>
  <c r="C1716" i="21" s="1"/>
  <c r="C1717" i="21" a="1"/>
  <c r="C1717" i="21" s="1"/>
  <c r="C1718" i="21" a="1"/>
  <c r="C1718" i="21" s="1"/>
  <c r="C1719" i="21" a="1"/>
  <c r="C1719" i="21" s="1"/>
  <c r="C1720" i="21" a="1"/>
  <c r="C1720" i="21" s="1"/>
  <c r="C1721" i="21" a="1"/>
  <c r="C1721" i="21" s="1"/>
  <c r="C1722" i="21" a="1"/>
  <c r="C1722" i="21" s="1"/>
  <c r="C1723" i="21" a="1"/>
  <c r="C1723" i="21" s="1"/>
  <c r="C1724" i="21" a="1"/>
  <c r="C1724" i="21" s="1"/>
  <c r="C1725" i="21" a="1"/>
  <c r="C1725" i="21" s="1"/>
  <c r="C1726" i="21" a="1"/>
  <c r="C1726" i="21" s="1"/>
  <c r="C1727" i="21" a="1"/>
  <c r="C1727" i="21" s="1"/>
  <c r="C1728" i="21" a="1"/>
  <c r="C1728" i="21" s="1"/>
  <c r="C1729" i="21" a="1"/>
  <c r="C1729" i="21" s="1"/>
  <c r="C1730" i="21" a="1"/>
  <c r="C1730" i="21" s="1"/>
  <c r="C1731" i="21" a="1"/>
  <c r="C1731" i="21" s="1"/>
  <c r="C1732" i="21" a="1"/>
  <c r="C1732" i="21" s="1"/>
  <c r="C1733" i="21" a="1"/>
  <c r="C1733" i="21" s="1"/>
  <c r="C1734" i="21" a="1"/>
  <c r="C1734" i="21" s="1"/>
  <c r="C1735" i="21" a="1"/>
  <c r="C1735" i="21" s="1"/>
  <c r="C1736" i="21" a="1"/>
  <c r="C1736" i="21" s="1"/>
  <c r="C1737" i="21" a="1"/>
  <c r="C1737" i="21" s="1"/>
  <c r="C1738" i="21" a="1"/>
  <c r="C1738" i="21" s="1"/>
  <c r="C1739" i="21" a="1"/>
  <c r="C1739" i="21" s="1"/>
  <c r="C1740" i="21" a="1"/>
  <c r="C1740" i="21" s="1"/>
  <c r="C1741" i="21" a="1"/>
  <c r="C1741" i="21" s="1"/>
  <c r="C1742" i="21" a="1"/>
  <c r="C1742" i="21" s="1"/>
  <c r="C1743" i="21" a="1"/>
  <c r="C1743" i="21" s="1"/>
  <c r="C1744" i="21" a="1"/>
  <c r="C1744" i="21" s="1"/>
  <c r="C1745" i="21" a="1"/>
  <c r="C1745" i="21" s="1"/>
  <c r="C1746" i="21" a="1"/>
  <c r="C1746" i="21" s="1"/>
  <c r="C1747" i="21" a="1"/>
  <c r="C1747" i="21" s="1"/>
  <c r="C1748" i="21" a="1"/>
  <c r="C1748" i="21" s="1"/>
  <c r="C1749" i="21" a="1"/>
  <c r="C1749" i="21" s="1"/>
  <c r="C1750" i="21" a="1"/>
  <c r="C1750" i="21" s="1"/>
  <c r="C1751" i="21" a="1"/>
  <c r="C1751" i="21" s="1"/>
  <c r="C1752" i="21" a="1"/>
  <c r="C1752" i="21" s="1"/>
  <c r="C1753" i="21" a="1"/>
  <c r="C1753" i="21" s="1"/>
  <c r="C1754" i="21" a="1"/>
  <c r="C1754" i="21" s="1"/>
  <c r="C1755" i="21" a="1"/>
  <c r="C1755" i="21" s="1"/>
  <c r="C1756" i="21" a="1"/>
  <c r="C1756" i="21" s="1"/>
  <c r="C1757" i="21" a="1"/>
  <c r="C1757" i="21" s="1"/>
  <c r="C1758" i="21" a="1"/>
  <c r="C1758" i="21" s="1"/>
  <c r="C1759" i="21" a="1"/>
  <c r="C1759" i="21" s="1"/>
  <c r="C1760" i="21" a="1"/>
  <c r="C1760" i="21" s="1"/>
  <c r="C1761" i="21" a="1"/>
  <c r="C1761" i="21" s="1"/>
  <c r="C1762" i="21" a="1"/>
  <c r="C1762" i="21" s="1"/>
  <c r="C1763" i="21" a="1"/>
  <c r="C1763" i="21" s="1"/>
  <c r="C1764" i="21" a="1"/>
  <c r="C1764" i="21" s="1"/>
  <c r="C1765" i="21" a="1"/>
  <c r="C1765" i="21" s="1"/>
  <c r="C1766" i="21" a="1"/>
  <c r="C1766" i="21" s="1"/>
  <c r="C1767" i="21" a="1"/>
  <c r="C1767" i="21" s="1"/>
  <c r="C1768" i="21" a="1"/>
  <c r="C1768" i="21" s="1"/>
  <c r="C1769" i="21" a="1"/>
  <c r="C1769" i="21" s="1"/>
  <c r="C1770" i="21" a="1"/>
  <c r="C1770" i="21" s="1"/>
  <c r="C1771" i="21" a="1"/>
  <c r="C1771" i="21" s="1"/>
  <c r="C1772" i="21" a="1"/>
  <c r="C1772" i="21" s="1"/>
  <c r="C1773" i="21" a="1"/>
  <c r="C1773" i="21" s="1"/>
  <c r="C1774" i="21" a="1"/>
  <c r="C1774" i="21" s="1"/>
  <c r="C1775" i="21" a="1"/>
  <c r="C1775" i="21" s="1"/>
  <c r="C1776" i="21" a="1"/>
  <c r="C1776" i="21" s="1"/>
  <c r="C1777" i="21" a="1"/>
  <c r="C1777" i="21" s="1"/>
  <c r="C1778" i="21" a="1"/>
  <c r="C1778" i="21" s="1"/>
  <c r="C1779" i="21" a="1"/>
  <c r="C1779" i="21" s="1"/>
  <c r="C1780" i="21" a="1"/>
  <c r="C1780" i="21" s="1"/>
  <c r="C1781" i="21" a="1"/>
  <c r="C1781" i="21" s="1"/>
  <c r="C1782" i="21" a="1"/>
  <c r="C1782" i="21" s="1"/>
  <c r="C1783" i="21" a="1"/>
  <c r="C1783" i="21" s="1"/>
  <c r="C1784" i="21" a="1"/>
  <c r="C1784" i="21" s="1"/>
  <c r="C1785" i="21" a="1"/>
  <c r="C1785" i="21" s="1"/>
  <c r="C1786" i="21" a="1"/>
  <c r="C1786" i="21" s="1"/>
  <c r="C1787" i="21" a="1"/>
  <c r="C1787" i="21" s="1"/>
  <c r="C1788" i="21" a="1"/>
  <c r="C1788" i="21" s="1"/>
  <c r="C1789" i="21" a="1"/>
  <c r="C1789" i="21" s="1"/>
  <c r="C1790" i="21" a="1"/>
  <c r="C1790" i="21" s="1"/>
  <c r="C1791" i="21" a="1"/>
  <c r="C1791" i="21" s="1"/>
  <c r="C1792" i="21" a="1"/>
  <c r="C1792" i="21" s="1"/>
  <c r="C1793" i="21" a="1"/>
  <c r="C1793" i="21" s="1"/>
  <c r="C1794" i="21" a="1"/>
  <c r="C1794" i="21" s="1"/>
  <c r="C1795" i="21" a="1"/>
  <c r="C1795" i="21" s="1"/>
  <c r="C1796" i="21" a="1"/>
  <c r="C1796" i="21" s="1"/>
  <c r="C1797" i="21" a="1"/>
  <c r="C1797" i="21" s="1"/>
  <c r="C1798" i="21" a="1"/>
  <c r="C1798" i="21" s="1"/>
  <c r="C1799" i="21" a="1"/>
  <c r="C1799" i="21" s="1"/>
  <c r="C1800" i="21" a="1"/>
  <c r="C1800" i="21" s="1"/>
  <c r="C1801" i="21" a="1"/>
  <c r="C1801" i="21" s="1"/>
  <c r="C1802" i="21" a="1"/>
  <c r="C1802" i="21" s="1"/>
  <c r="C1803" i="21" a="1"/>
  <c r="C1803" i="21" s="1"/>
  <c r="C1804" i="21" a="1"/>
  <c r="C1804" i="21" s="1"/>
  <c r="C1805" i="21" a="1"/>
  <c r="C1805" i="21" s="1"/>
  <c r="C1806" i="21" a="1"/>
  <c r="C1806" i="21" s="1"/>
  <c r="C1807" i="21" a="1"/>
  <c r="C1807" i="21" s="1"/>
  <c r="C1808" i="21" a="1"/>
  <c r="C1808" i="21" s="1"/>
  <c r="C1809" i="21" a="1"/>
  <c r="C1809" i="21" s="1"/>
  <c r="C1810" i="21" a="1"/>
  <c r="C1810" i="21" s="1"/>
  <c r="C1811" i="21" a="1"/>
  <c r="C1811" i="21" s="1"/>
  <c r="C1812" i="21" a="1"/>
  <c r="C1812" i="21" s="1"/>
  <c r="C1813" i="21" a="1"/>
  <c r="C1813" i="21" s="1"/>
  <c r="C1814" i="21" a="1"/>
  <c r="C1814" i="21" s="1"/>
  <c r="C1815" i="21" a="1"/>
  <c r="C1815" i="21" s="1"/>
  <c r="C1816" i="21" a="1"/>
  <c r="C1816" i="21" s="1"/>
  <c r="C1817" i="21" a="1"/>
  <c r="C1817" i="21" s="1"/>
  <c r="C1818" i="21" a="1"/>
  <c r="C1818" i="21" s="1"/>
  <c r="C1819" i="21" a="1"/>
  <c r="C1819" i="21" s="1"/>
  <c r="C1820" i="21" a="1"/>
  <c r="C1820" i="21" s="1"/>
  <c r="C1821" i="21" a="1"/>
  <c r="C1821" i="21" s="1"/>
  <c r="C1822" i="21" a="1"/>
  <c r="C1822" i="21" s="1"/>
  <c r="C1823" i="21" a="1"/>
  <c r="C1823" i="21" s="1"/>
  <c r="C1824" i="21" a="1"/>
  <c r="C1824" i="21" s="1"/>
  <c r="C1825" i="21" a="1"/>
  <c r="C1825" i="21" s="1"/>
  <c r="C1826" i="21" a="1"/>
  <c r="C1826" i="21" s="1"/>
  <c r="C1827" i="21" a="1"/>
  <c r="C1827" i="21" s="1"/>
  <c r="C1828" i="21" a="1"/>
  <c r="C1828" i="21" s="1"/>
  <c r="C1829" i="21" a="1"/>
  <c r="C1829" i="21" s="1"/>
  <c r="C1830" i="21" a="1"/>
  <c r="C1830" i="21" s="1"/>
  <c r="C1831" i="21" a="1"/>
  <c r="C1831" i="21" s="1"/>
  <c r="C1832" i="21" a="1"/>
  <c r="C1832" i="21" s="1"/>
  <c r="C1833" i="21" a="1"/>
  <c r="C1833" i="21" s="1"/>
  <c r="C1834" i="21" a="1"/>
  <c r="C1834" i="21" s="1"/>
  <c r="C1835" i="21" a="1"/>
  <c r="C1835" i="21" s="1"/>
  <c r="C1836" i="21" a="1"/>
  <c r="C1836" i="21" s="1"/>
  <c r="C1837" i="21" a="1"/>
  <c r="C1837" i="21" s="1"/>
  <c r="C1838" i="21" a="1"/>
  <c r="C1838" i="21" s="1"/>
  <c r="C1839" i="21" a="1"/>
  <c r="C1839" i="21" s="1"/>
  <c r="C1840" i="21" a="1"/>
  <c r="C1840" i="21" s="1"/>
  <c r="C1841" i="21" a="1"/>
  <c r="C1841" i="21" s="1"/>
  <c r="C1842" i="21" a="1"/>
  <c r="C1842" i="21" s="1"/>
  <c r="C1843" i="21" a="1"/>
  <c r="C1843" i="21" s="1"/>
  <c r="C1844" i="21" a="1"/>
  <c r="C1844" i="21" s="1"/>
  <c r="C1845" i="21" a="1"/>
  <c r="C1845" i="21" s="1"/>
  <c r="C1846" i="21" a="1"/>
  <c r="C1846" i="21" s="1"/>
  <c r="C1847" i="21" a="1"/>
  <c r="C1847" i="21" s="1"/>
  <c r="C1848" i="21" a="1"/>
  <c r="C1848" i="21" s="1"/>
  <c r="C1849" i="21" a="1"/>
  <c r="C1849" i="21" s="1"/>
  <c r="C1850" i="21" a="1"/>
  <c r="C1850" i="21" s="1"/>
  <c r="C1851" i="21" a="1"/>
  <c r="C1851" i="21" s="1"/>
  <c r="C1852" i="21" a="1"/>
  <c r="C1852" i="21" s="1"/>
  <c r="C1853" i="21" a="1"/>
  <c r="C1853" i="21" s="1"/>
  <c r="C1854" i="21" a="1"/>
  <c r="C1854" i="21" s="1"/>
  <c r="C1855" i="21" a="1"/>
  <c r="C1855" i="21" s="1"/>
  <c r="C1856" i="21" a="1"/>
  <c r="C1856" i="21" s="1"/>
  <c r="C1857" i="21" a="1"/>
  <c r="C1857" i="21" s="1"/>
  <c r="C1858" i="21" a="1"/>
  <c r="C1858" i="21" s="1"/>
  <c r="C1859" i="21" a="1"/>
  <c r="C1859" i="21" s="1"/>
  <c r="C1860" i="21" a="1"/>
  <c r="C1860" i="21" s="1"/>
  <c r="C1861" i="21" a="1"/>
  <c r="C1861" i="21" s="1"/>
  <c r="C1862" i="21" a="1"/>
  <c r="C1862" i="21" s="1"/>
  <c r="C1863" i="21" a="1"/>
  <c r="C1863" i="21" s="1"/>
  <c r="C1864" i="21" a="1"/>
  <c r="C1864" i="21" s="1"/>
  <c r="C1865" i="21" a="1"/>
  <c r="C1865" i="21" s="1"/>
  <c r="C1866" i="21" a="1"/>
  <c r="C1866" i="21" s="1"/>
  <c r="C1867" i="21" a="1"/>
  <c r="C1867" i="21" s="1"/>
  <c r="C1868" i="21" a="1"/>
  <c r="C1868" i="21" s="1"/>
  <c r="C1869" i="21" a="1"/>
  <c r="C1869" i="21" s="1"/>
  <c r="C1870" i="21" a="1"/>
  <c r="C1870" i="21" s="1"/>
  <c r="C1871" i="21" a="1"/>
  <c r="C1871" i="21" s="1"/>
  <c r="C1872" i="21" a="1"/>
  <c r="C1872" i="21" s="1"/>
  <c r="C1873" i="21" a="1"/>
  <c r="C1873" i="21" s="1"/>
  <c r="C1874" i="21" a="1"/>
  <c r="C1874" i="21" s="1"/>
  <c r="C1875" i="21" a="1"/>
  <c r="C1875" i="21" s="1"/>
  <c r="C1876" i="21" a="1"/>
  <c r="C1876" i="21" s="1"/>
  <c r="C1877" i="21" a="1"/>
  <c r="C1877" i="21" s="1"/>
  <c r="C1878" i="21" a="1"/>
  <c r="C1878" i="21" s="1"/>
  <c r="C1879" i="21" a="1"/>
  <c r="C1879" i="21" s="1"/>
  <c r="C1880" i="21" a="1"/>
  <c r="C1880" i="21" s="1"/>
  <c r="C1881" i="21" a="1"/>
  <c r="C1881" i="21" s="1"/>
  <c r="C1882" i="21" a="1"/>
  <c r="C1882" i="21" s="1"/>
  <c r="C1883" i="21" a="1"/>
  <c r="C1883" i="21" s="1"/>
  <c r="C1884" i="21" a="1"/>
  <c r="C1884" i="21" s="1"/>
  <c r="C1885" i="21" a="1"/>
  <c r="C1885" i="21" s="1"/>
  <c r="C1886" i="21" a="1"/>
  <c r="C1886" i="21" s="1"/>
  <c r="C1887" i="21" a="1"/>
  <c r="C1887" i="21" s="1"/>
  <c r="C1888" i="21" a="1"/>
  <c r="C1888" i="21" s="1"/>
  <c r="C1889" i="21" a="1"/>
  <c r="C1889" i="21" s="1"/>
  <c r="C1890" i="21" a="1"/>
  <c r="C1890" i="21" s="1"/>
  <c r="C1891" i="21" a="1"/>
  <c r="C1891" i="21" s="1"/>
  <c r="C1892" i="21" a="1"/>
  <c r="C1892" i="21" s="1"/>
  <c r="C1893" i="21" a="1"/>
  <c r="C1893" i="21" s="1"/>
  <c r="C1894" i="21" a="1"/>
  <c r="C1894" i="21" s="1"/>
  <c r="C1895" i="21" a="1"/>
  <c r="C1895" i="21" s="1"/>
  <c r="C1896" i="21" a="1"/>
  <c r="C1896" i="21" s="1"/>
  <c r="C1897" i="21" a="1"/>
  <c r="C1897" i="21" s="1"/>
  <c r="C1898" i="21" a="1"/>
  <c r="C1898" i="21" s="1"/>
  <c r="C1899" i="21" a="1"/>
  <c r="C1899" i="21" s="1"/>
  <c r="C1900" i="21" a="1"/>
  <c r="C1900" i="21" s="1"/>
  <c r="C1901" i="21" a="1"/>
  <c r="C1901" i="21" s="1"/>
  <c r="C1902" i="21" a="1"/>
  <c r="C1902" i="21" s="1"/>
  <c r="C1903" i="21" a="1"/>
  <c r="C1903" i="21" s="1"/>
  <c r="C1904" i="21" a="1"/>
  <c r="C1904" i="21" s="1"/>
  <c r="C1905" i="21" a="1"/>
  <c r="C1905" i="21" s="1"/>
  <c r="C1906" i="21" a="1"/>
  <c r="C1906" i="21" s="1"/>
  <c r="C1907" i="21" a="1"/>
  <c r="C1907" i="21" s="1"/>
  <c r="C1908" i="21" a="1"/>
  <c r="C1908" i="21" s="1"/>
  <c r="C1909" i="21" a="1"/>
  <c r="C1909" i="21" s="1"/>
  <c r="C1910" i="21" a="1"/>
  <c r="C1910" i="21" s="1"/>
  <c r="C1911" i="21" a="1"/>
  <c r="C1911" i="21" s="1"/>
  <c r="C1912" i="21" a="1"/>
  <c r="C1912" i="21" s="1"/>
  <c r="C1913" i="21" a="1"/>
  <c r="C1913" i="21" s="1"/>
  <c r="C1914" i="21" a="1"/>
  <c r="C1914" i="21" s="1"/>
  <c r="C1915" i="21" a="1"/>
  <c r="C1915" i="21" s="1"/>
  <c r="C1916" i="21" a="1"/>
  <c r="C1916" i="21" s="1"/>
  <c r="C1917" i="21" a="1"/>
  <c r="C1917" i="21" s="1"/>
  <c r="C1918" i="21" a="1"/>
  <c r="C1918" i="21" s="1"/>
  <c r="C1919" i="21" a="1"/>
  <c r="C1919" i="21" s="1"/>
  <c r="C1920" i="21" a="1"/>
  <c r="C1920" i="21" s="1"/>
  <c r="C1921" i="21" a="1"/>
  <c r="C1921" i="21" s="1"/>
  <c r="C1922" i="21" a="1"/>
  <c r="C1922" i="21" s="1"/>
  <c r="C1923" i="21" a="1"/>
  <c r="C1923" i="21" s="1"/>
  <c r="C1924" i="21" a="1"/>
  <c r="C1924" i="21" s="1"/>
  <c r="C1925" i="21" a="1"/>
  <c r="C1925" i="21" s="1"/>
  <c r="C1926" i="21" a="1"/>
  <c r="C1926" i="21" s="1"/>
  <c r="C1927" i="21" a="1"/>
  <c r="C1927" i="21" s="1"/>
  <c r="C1928" i="21" a="1"/>
  <c r="C1928" i="21" s="1"/>
  <c r="C1929" i="21" a="1"/>
  <c r="C1929" i="21" s="1"/>
  <c r="C1930" i="21" a="1"/>
  <c r="C1930" i="21" s="1"/>
  <c r="C1931" i="21" a="1"/>
  <c r="C1931" i="21" s="1"/>
  <c r="C1932" i="21" a="1"/>
  <c r="C1932" i="21" s="1"/>
  <c r="C1933" i="21" a="1"/>
  <c r="C1933" i="21" s="1"/>
  <c r="C1934" i="21" a="1"/>
  <c r="C1934" i="21" s="1"/>
  <c r="C1935" i="21" a="1"/>
  <c r="C1935" i="21" s="1"/>
  <c r="C1936" i="21" a="1"/>
  <c r="C1936" i="21" s="1"/>
  <c r="C1937" i="21" a="1"/>
  <c r="C1937" i="21" s="1"/>
  <c r="C1938" i="21" a="1"/>
  <c r="C1938" i="21" s="1"/>
  <c r="C1939" i="21" a="1"/>
  <c r="C1939" i="21" s="1"/>
  <c r="C1940" i="21" a="1"/>
  <c r="C1940" i="21" s="1"/>
  <c r="C1941" i="21" a="1"/>
  <c r="C1941" i="21" s="1"/>
  <c r="C1942" i="21" a="1"/>
  <c r="C1942" i="21" s="1"/>
  <c r="C1943" i="21" a="1"/>
  <c r="C1943" i="21" s="1"/>
  <c r="C1944" i="21" a="1"/>
  <c r="C1944" i="21" s="1"/>
  <c r="C1945" i="21" a="1"/>
  <c r="C1945" i="21" s="1"/>
  <c r="C1946" i="21" a="1"/>
  <c r="C1946" i="21" s="1"/>
  <c r="C1947" i="21" a="1"/>
  <c r="C1947" i="21" s="1"/>
  <c r="C1948" i="21" a="1"/>
  <c r="C1948" i="21" s="1"/>
  <c r="C1949" i="21" a="1"/>
  <c r="C1949" i="21" s="1"/>
  <c r="C1950" i="21" a="1"/>
  <c r="C1950" i="21" s="1"/>
  <c r="C1951" i="21" a="1"/>
  <c r="C1951" i="21" s="1"/>
  <c r="C1952" i="21" a="1"/>
  <c r="C1952" i="21" s="1"/>
  <c r="C1953" i="21" a="1"/>
  <c r="C1953" i="21" s="1"/>
  <c r="C1954" i="21" a="1"/>
  <c r="C1954" i="21" s="1"/>
  <c r="C1955" i="21" a="1"/>
  <c r="C1955" i="21" s="1"/>
  <c r="C1956" i="21" a="1"/>
  <c r="C1956" i="21" s="1"/>
  <c r="C1957" i="21" a="1"/>
  <c r="C1957" i="21" s="1"/>
  <c r="C1958" i="21" a="1"/>
  <c r="C1958" i="21" s="1"/>
  <c r="C1959" i="21" a="1"/>
  <c r="C1959" i="21" s="1"/>
  <c r="C1960" i="21" a="1"/>
  <c r="C1960" i="21" s="1"/>
  <c r="C1961" i="21" a="1"/>
  <c r="C1961" i="21" s="1"/>
  <c r="C1962" i="21" a="1"/>
  <c r="C1962" i="21" s="1"/>
  <c r="C1963" i="21" a="1"/>
  <c r="C1963" i="21" s="1"/>
  <c r="C1964" i="21" a="1"/>
  <c r="C1964" i="21" s="1"/>
  <c r="C1965" i="21" a="1"/>
  <c r="C1965" i="21" s="1"/>
  <c r="C1966" i="21" a="1"/>
  <c r="C1966" i="21" s="1"/>
  <c r="C1967" i="21" a="1"/>
  <c r="C1967" i="21" s="1"/>
  <c r="C1968" i="21" a="1"/>
  <c r="C1968" i="21" s="1"/>
  <c r="C1969" i="21" a="1"/>
  <c r="C1969" i="21" s="1"/>
  <c r="C1970" i="21" a="1"/>
  <c r="C1970" i="21" s="1"/>
  <c r="C1971" i="21" a="1"/>
  <c r="C1971" i="21" s="1"/>
  <c r="C1972" i="21" a="1"/>
  <c r="C1972" i="21" s="1"/>
  <c r="C1973" i="21" a="1"/>
  <c r="C1973" i="21" s="1"/>
  <c r="C1974" i="21" a="1"/>
  <c r="C1974" i="21" s="1"/>
  <c r="C1975" i="21" a="1"/>
  <c r="C1975" i="21" s="1"/>
  <c r="C1976" i="21" a="1"/>
  <c r="C1976" i="21" s="1"/>
  <c r="C1977" i="21" a="1"/>
  <c r="C1977" i="21" s="1"/>
  <c r="C1978" i="21" a="1"/>
  <c r="C1978" i="21" s="1"/>
  <c r="C1979" i="21" a="1"/>
  <c r="C1979" i="21" s="1"/>
  <c r="C1980" i="21" a="1"/>
  <c r="C1980" i="21" s="1"/>
  <c r="C1981" i="21" a="1"/>
  <c r="C1981" i="21" s="1"/>
  <c r="C1982" i="21" a="1"/>
  <c r="C1982" i="21" s="1"/>
  <c r="C1983" i="21" a="1"/>
  <c r="C1983" i="21" s="1"/>
  <c r="C1984" i="21" a="1"/>
  <c r="C1984" i="21" s="1"/>
  <c r="C1985" i="21" a="1"/>
  <c r="C1985" i="21" s="1"/>
  <c r="C1986" i="21" a="1"/>
  <c r="C1986" i="21" s="1"/>
  <c r="C1987" i="21" a="1"/>
  <c r="C1987" i="21" s="1"/>
  <c r="C1988" i="21" a="1"/>
  <c r="C1988" i="21" s="1"/>
  <c r="C1989" i="21" a="1"/>
  <c r="C1989" i="21" s="1"/>
  <c r="C1990" i="21" a="1"/>
  <c r="C1990" i="21" s="1"/>
  <c r="C1991" i="21" a="1"/>
  <c r="C1991" i="21" s="1"/>
  <c r="C1992" i="21" a="1"/>
  <c r="C1992" i="21" s="1"/>
  <c r="C1993" i="21" a="1"/>
  <c r="C1993" i="21" s="1"/>
  <c r="C1994" i="21" a="1"/>
  <c r="C1994" i="21" s="1"/>
  <c r="C1995" i="21" a="1"/>
  <c r="C1995" i="21" s="1"/>
  <c r="C1996" i="21" a="1"/>
  <c r="C1996" i="21" s="1"/>
  <c r="C1997" i="21" a="1"/>
  <c r="C1997" i="21" s="1"/>
  <c r="C1998" i="21" a="1"/>
  <c r="C1998" i="21" s="1"/>
  <c r="C1999" i="21" a="1"/>
  <c r="C1999" i="21" s="1"/>
  <c r="C2000" i="21" a="1"/>
  <c r="C2000" i="21" s="1"/>
  <c r="C2001" i="21" a="1"/>
  <c r="C2001" i="21" s="1"/>
  <c r="C11" i="21" a="1"/>
  <c r="C11" i="21" s="1"/>
  <c r="E12" i="21" a="1"/>
  <c r="E12" i="21" s="1"/>
  <c r="E13" i="21" a="1"/>
  <c r="E13" i="21" s="1"/>
  <c r="E14" i="21" a="1"/>
  <c r="E14" i="21" s="1"/>
  <c r="E15" i="21" a="1"/>
  <c r="E15" i="21" s="1"/>
  <c r="E16" i="21" a="1"/>
  <c r="E16" i="21" s="1"/>
  <c r="E17" i="21" a="1"/>
  <c r="E17" i="21" s="1"/>
  <c r="E18" i="21" a="1"/>
  <c r="E18" i="21" s="1"/>
  <c r="E19" i="21" a="1"/>
  <c r="E19" i="21" s="1"/>
  <c r="E20" i="21" a="1"/>
  <c r="E20" i="21" s="1"/>
  <c r="E21" i="21" a="1"/>
  <c r="E21" i="21" s="1"/>
  <c r="E22" i="21" a="1"/>
  <c r="E22" i="21" s="1"/>
  <c r="E23" i="21" a="1"/>
  <c r="E23" i="21" s="1"/>
  <c r="E24" i="21" a="1"/>
  <c r="E24" i="21" s="1"/>
  <c r="E25" i="21" a="1"/>
  <c r="E25" i="21" s="1"/>
  <c r="E26" i="21" a="1"/>
  <c r="E26" i="21" s="1"/>
  <c r="E27" i="21" a="1"/>
  <c r="E27" i="21" s="1"/>
  <c r="E28" i="21" a="1"/>
  <c r="E28" i="21" s="1"/>
  <c r="E29" i="21" a="1"/>
  <c r="E29" i="21" s="1"/>
  <c r="E30" i="21" a="1"/>
  <c r="E30" i="21" s="1"/>
  <c r="E31" i="21" a="1"/>
  <c r="E31" i="21" s="1"/>
  <c r="E32" i="21" a="1"/>
  <c r="E32" i="21" s="1"/>
  <c r="E33" i="21" a="1"/>
  <c r="E33" i="21" s="1"/>
  <c r="E34" i="21" a="1"/>
  <c r="E34" i="21" s="1"/>
  <c r="E35" i="21" a="1"/>
  <c r="E35" i="21" s="1"/>
  <c r="E36" i="21" a="1"/>
  <c r="E36" i="21" s="1"/>
  <c r="E37" i="21" a="1"/>
  <c r="E37" i="21" s="1"/>
  <c r="E38" i="21" a="1"/>
  <c r="E38" i="21" s="1"/>
  <c r="E39" i="21" a="1"/>
  <c r="E39" i="21" s="1"/>
  <c r="E40" i="21" a="1"/>
  <c r="E40" i="21" s="1"/>
  <c r="E41" i="21" a="1"/>
  <c r="E41" i="21" s="1"/>
  <c r="E42" i="21" a="1"/>
  <c r="E42" i="21" s="1"/>
  <c r="E43" i="21" a="1"/>
  <c r="E43" i="21" s="1"/>
  <c r="E45" i="21" a="1"/>
  <c r="E45" i="21" s="1"/>
  <c r="E46" i="21" a="1"/>
  <c r="E46" i="21" s="1"/>
  <c r="E47" i="21" a="1"/>
  <c r="E47" i="21" s="1"/>
  <c r="E48" i="21" a="1"/>
  <c r="E48" i="21" s="1"/>
  <c r="E49" i="21" a="1"/>
  <c r="E49" i="21" s="1"/>
  <c r="E50" i="21" a="1"/>
  <c r="E50" i="21" s="1"/>
  <c r="E51" i="21" a="1"/>
  <c r="E51" i="21" s="1"/>
  <c r="E52" i="21" a="1"/>
  <c r="E52" i="21" s="1"/>
  <c r="E53" i="21" a="1"/>
  <c r="E53" i="21" s="1"/>
  <c r="E54" i="21" a="1"/>
  <c r="E54" i="21" s="1"/>
  <c r="E55" i="21" a="1"/>
  <c r="E55" i="21" s="1"/>
  <c r="E56" i="21" a="1"/>
  <c r="E56" i="21" s="1"/>
  <c r="E58" i="21" a="1"/>
  <c r="E58" i="21" s="1"/>
  <c r="E59" i="21" a="1"/>
  <c r="E59" i="21" s="1"/>
  <c r="E60" i="21" a="1"/>
  <c r="E60" i="21" s="1"/>
  <c r="E61" i="21" a="1"/>
  <c r="E61" i="21" s="1"/>
  <c r="E62" i="21" a="1"/>
  <c r="E62" i="21" s="1"/>
  <c r="E63" i="21" a="1"/>
  <c r="E63" i="21" s="1"/>
  <c r="E64" i="21" a="1"/>
  <c r="E64" i="21" s="1"/>
  <c r="E65" i="21" a="1"/>
  <c r="E65" i="21" s="1"/>
  <c r="E66" i="21" a="1"/>
  <c r="E66" i="21" s="1"/>
  <c r="E67" i="21" a="1"/>
  <c r="E67" i="21" s="1"/>
  <c r="E68" i="21" a="1"/>
  <c r="E68" i="21" s="1"/>
  <c r="E69" i="21" a="1"/>
  <c r="E69" i="21" s="1"/>
  <c r="E70" i="21" a="1"/>
  <c r="E70" i="21" s="1"/>
  <c r="E71" i="21" a="1"/>
  <c r="E71" i="21" s="1"/>
  <c r="E72" i="21" a="1"/>
  <c r="E72" i="21" s="1"/>
  <c r="E73" i="21" a="1"/>
  <c r="E73" i="21" s="1"/>
  <c r="E74" i="21" a="1"/>
  <c r="E74" i="21" s="1"/>
  <c r="E75" i="21" a="1"/>
  <c r="E75" i="21" s="1"/>
  <c r="E76" i="21" a="1"/>
  <c r="E76" i="21" s="1"/>
  <c r="E77" i="21" a="1"/>
  <c r="E77" i="21" s="1"/>
  <c r="E78" i="21" a="1"/>
  <c r="E78" i="21" s="1"/>
  <c r="E79" i="21" a="1"/>
  <c r="E79" i="21" s="1"/>
  <c r="E80" i="21" a="1"/>
  <c r="E80" i="21" s="1"/>
  <c r="E81" i="21" a="1"/>
  <c r="E81" i="21" s="1"/>
  <c r="E82" i="21" a="1"/>
  <c r="E82" i="21" s="1"/>
  <c r="E83" i="21" a="1"/>
  <c r="E83" i="21" s="1"/>
  <c r="E84" i="21" a="1"/>
  <c r="E84" i="21" s="1"/>
  <c r="E85" i="21" a="1"/>
  <c r="E85" i="21" s="1"/>
  <c r="E86" i="21" a="1"/>
  <c r="E86" i="21" s="1"/>
  <c r="E87" i="21" a="1"/>
  <c r="E87" i="21" s="1"/>
  <c r="E88" i="21" a="1"/>
  <c r="E88" i="21" s="1"/>
  <c r="E89" i="21" a="1"/>
  <c r="E89" i="21" s="1"/>
  <c r="E90" i="21" a="1"/>
  <c r="E90" i="21" s="1"/>
  <c r="E91" i="21" a="1"/>
  <c r="E91" i="21" s="1"/>
  <c r="E92" i="21" a="1"/>
  <c r="E92" i="21" s="1"/>
  <c r="E93" i="21" a="1"/>
  <c r="E93" i="21" s="1"/>
  <c r="E94" i="21" a="1"/>
  <c r="E94" i="21" s="1"/>
  <c r="E95" i="21" a="1"/>
  <c r="E95" i="21" s="1"/>
  <c r="E96" i="21" a="1"/>
  <c r="E96" i="21" s="1"/>
  <c r="E97" i="21" a="1"/>
  <c r="E97" i="21" s="1"/>
  <c r="E98" i="21" a="1"/>
  <c r="E98" i="21" s="1"/>
  <c r="E99" i="21" a="1"/>
  <c r="E99" i="21" s="1"/>
  <c r="E100" i="21" a="1"/>
  <c r="E100" i="21" s="1"/>
  <c r="E101" i="21" a="1"/>
  <c r="E101" i="21" s="1"/>
  <c r="E102" i="21" a="1"/>
  <c r="E102" i="21" s="1"/>
  <c r="E103" i="21" a="1"/>
  <c r="E103" i="21" s="1"/>
  <c r="E104" i="21" a="1"/>
  <c r="E104" i="21" s="1"/>
  <c r="E105" i="21" a="1"/>
  <c r="E105" i="21" s="1"/>
  <c r="E106" i="21" a="1"/>
  <c r="E106" i="21" s="1"/>
  <c r="E107" i="21" a="1"/>
  <c r="E107" i="21" s="1"/>
  <c r="E108" i="21" a="1"/>
  <c r="E108" i="21" s="1"/>
  <c r="E109" i="21" a="1"/>
  <c r="E109" i="21" s="1"/>
  <c r="E110" i="21" a="1"/>
  <c r="E110" i="21" s="1"/>
  <c r="E111" i="21" a="1"/>
  <c r="E111" i="21" s="1"/>
  <c r="E112" i="21" a="1"/>
  <c r="E112" i="21" s="1"/>
  <c r="E113" i="21" a="1"/>
  <c r="E113" i="21" s="1"/>
  <c r="E114" i="21" a="1"/>
  <c r="E114" i="21" s="1"/>
  <c r="E115" i="21" a="1"/>
  <c r="E115" i="21" s="1"/>
  <c r="E116" i="21" a="1"/>
  <c r="E116" i="21" s="1"/>
  <c r="E117" i="21" a="1"/>
  <c r="E117" i="21" s="1"/>
  <c r="E118" i="21" a="1"/>
  <c r="E118" i="21" s="1"/>
  <c r="E119" i="21" a="1"/>
  <c r="E119" i="21" s="1"/>
  <c r="E120" i="21" a="1"/>
  <c r="E120" i="21" s="1"/>
  <c r="E121" i="21" a="1"/>
  <c r="E121" i="21" s="1"/>
  <c r="E122" i="21" a="1"/>
  <c r="E122" i="21" s="1"/>
  <c r="E123" i="21" a="1"/>
  <c r="E123" i="21" s="1"/>
  <c r="E124" i="21" a="1"/>
  <c r="E124" i="21" s="1"/>
  <c r="E125" i="21" a="1"/>
  <c r="E125" i="21" s="1"/>
  <c r="E126" i="21" a="1"/>
  <c r="E126" i="21" s="1"/>
  <c r="E127" i="21" a="1"/>
  <c r="E127" i="21" s="1"/>
  <c r="E128" i="21" a="1"/>
  <c r="E128" i="21" s="1"/>
  <c r="E129" i="21" a="1"/>
  <c r="E129" i="21" s="1"/>
  <c r="E130" i="21" a="1"/>
  <c r="E130" i="21" s="1"/>
  <c r="E131" i="21" a="1"/>
  <c r="E131" i="21" s="1"/>
  <c r="E132" i="21" a="1"/>
  <c r="E132" i="21" s="1"/>
  <c r="E133" i="21" a="1"/>
  <c r="E133" i="21" s="1"/>
  <c r="E134" i="21" a="1"/>
  <c r="E134" i="21" s="1"/>
  <c r="E135" i="21" a="1"/>
  <c r="E135" i="21" s="1"/>
  <c r="E136" i="21" a="1"/>
  <c r="E136" i="21" s="1"/>
  <c r="E137" i="21" a="1"/>
  <c r="E137" i="21" s="1"/>
  <c r="E138" i="21" a="1"/>
  <c r="E138" i="21" s="1"/>
  <c r="E139" i="21" a="1"/>
  <c r="E139" i="21" s="1"/>
  <c r="E140" i="21" a="1"/>
  <c r="E140" i="21" s="1"/>
  <c r="E141" i="21" a="1"/>
  <c r="E141" i="21" s="1"/>
  <c r="E142" i="21" a="1"/>
  <c r="E142" i="21" s="1"/>
  <c r="E143" i="21" a="1"/>
  <c r="E143" i="21" s="1"/>
  <c r="E144" i="21" a="1"/>
  <c r="E144" i="21" s="1"/>
  <c r="E145" i="21" a="1"/>
  <c r="E145" i="21" s="1"/>
  <c r="E146" i="21" a="1"/>
  <c r="E146" i="21" s="1"/>
  <c r="E147" i="21" a="1"/>
  <c r="E147" i="21" s="1"/>
  <c r="E148" i="21" a="1"/>
  <c r="E148" i="21" s="1"/>
  <c r="E149" i="21" a="1"/>
  <c r="E149" i="21" s="1"/>
  <c r="E150" i="21" a="1"/>
  <c r="E150" i="21" s="1"/>
  <c r="E151" i="21" a="1"/>
  <c r="E151" i="21" s="1"/>
  <c r="E152" i="21" a="1"/>
  <c r="E152" i="21" s="1"/>
  <c r="E153" i="21" a="1"/>
  <c r="E153" i="21" s="1"/>
  <c r="E154" i="21" a="1"/>
  <c r="E154" i="21" s="1"/>
  <c r="E155" i="21" a="1"/>
  <c r="E155" i="21" s="1"/>
  <c r="E156" i="21" a="1"/>
  <c r="E156" i="21" s="1"/>
  <c r="E157" i="21" a="1"/>
  <c r="E157" i="21" s="1"/>
  <c r="E158" i="21" a="1"/>
  <c r="E158" i="21" s="1"/>
  <c r="E159" i="21" a="1"/>
  <c r="E159" i="21" s="1"/>
  <c r="E160" i="21" a="1"/>
  <c r="E160" i="21" s="1"/>
  <c r="E161" i="21" a="1"/>
  <c r="E161" i="21" s="1"/>
  <c r="E162" i="21" a="1"/>
  <c r="E162" i="21" s="1"/>
  <c r="E163" i="21" a="1"/>
  <c r="E163" i="21" s="1"/>
  <c r="E164" i="21" a="1"/>
  <c r="E164" i="21" s="1"/>
  <c r="E165" i="21" a="1"/>
  <c r="E165" i="21" s="1"/>
  <c r="E166" i="21" a="1"/>
  <c r="E166" i="21" s="1"/>
  <c r="E167" i="21" a="1"/>
  <c r="E167" i="21" s="1"/>
  <c r="E168" i="21" a="1"/>
  <c r="E168" i="21" s="1"/>
  <c r="E169" i="21" a="1"/>
  <c r="E169" i="21" s="1"/>
  <c r="E170" i="21" a="1"/>
  <c r="E170" i="21" s="1"/>
  <c r="E171" i="21" a="1"/>
  <c r="E171" i="21" s="1"/>
  <c r="E172" i="21" a="1"/>
  <c r="E172" i="21" s="1"/>
  <c r="E173" i="21" a="1"/>
  <c r="E173" i="21" s="1"/>
  <c r="E174" i="21" a="1"/>
  <c r="E174" i="21" s="1"/>
  <c r="E175" i="21" a="1"/>
  <c r="E175" i="21" s="1"/>
  <c r="E176" i="21" a="1"/>
  <c r="E176" i="21" s="1"/>
  <c r="E177" i="21" a="1"/>
  <c r="E177" i="21" s="1"/>
  <c r="E178" i="21" a="1"/>
  <c r="E178" i="21" s="1"/>
  <c r="E179" i="21" a="1"/>
  <c r="E179" i="21" s="1"/>
  <c r="E180" i="21" a="1"/>
  <c r="E180" i="21" s="1"/>
  <c r="E181" i="21" a="1"/>
  <c r="E181" i="21" s="1"/>
  <c r="E182" i="21" a="1"/>
  <c r="E182" i="21" s="1"/>
  <c r="E183" i="21" a="1"/>
  <c r="E183" i="21" s="1"/>
  <c r="E184" i="21" a="1"/>
  <c r="E184" i="21" s="1"/>
  <c r="E185" i="21" a="1"/>
  <c r="E185" i="21" s="1"/>
  <c r="E186" i="21" a="1"/>
  <c r="E186" i="21" s="1"/>
  <c r="E187" i="21" a="1"/>
  <c r="E187" i="21" s="1"/>
  <c r="E188" i="21" a="1"/>
  <c r="E188" i="21" s="1"/>
  <c r="E189" i="21" a="1"/>
  <c r="E189" i="21" s="1"/>
  <c r="E190" i="21" a="1"/>
  <c r="E190" i="21" s="1"/>
  <c r="E191" i="21" a="1"/>
  <c r="E191" i="21" s="1"/>
  <c r="E192" i="21" a="1"/>
  <c r="E192" i="21" s="1"/>
  <c r="E193" i="21" a="1"/>
  <c r="E193" i="21" s="1"/>
  <c r="E194" i="21" a="1"/>
  <c r="E194" i="21" s="1"/>
  <c r="E195" i="21" a="1"/>
  <c r="E195" i="21" s="1"/>
  <c r="E196" i="21" a="1"/>
  <c r="E196" i="21" s="1"/>
  <c r="E197" i="21" a="1"/>
  <c r="E197" i="21" s="1"/>
  <c r="E198" i="21" a="1"/>
  <c r="E198" i="21" s="1"/>
  <c r="E199" i="21" a="1"/>
  <c r="E199" i="21" s="1"/>
  <c r="E200" i="21" a="1"/>
  <c r="E200" i="21" s="1"/>
  <c r="E201" i="21" a="1"/>
  <c r="E201" i="21" s="1"/>
  <c r="E202" i="21" a="1"/>
  <c r="E202" i="21" s="1"/>
  <c r="E203" i="21" a="1"/>
  <c r="E203" i="21" s="1"/>
  <c r="E204" i="21" a="1"/>
  <c r="E204" i="21" s="1"/>
  <c r="E205" i="21" a="1"/>
  <c r="E205" i="21" s="1"/>
  <c r="E206" i="21" a="1"/>
  <c r="E206" i="21" s="1"/>
  <c r="E207" i="21" a="1"/>
  <c r="E207" i="21" s="1"/>
  <c r="E208" i="21" a="1"/>
  <c r="E208" i="21" s="1"/>
  <c r="E209" i="21" a="1"/>
  <c r="E209" i="21" s="1"/>
  <c r="E210" i="21" a="1"/>
  <c r="E210" i="21" s="1"/>
  <c r="E211" i="21" a="1"/>
  <c r="E211" i="21" s="1"/>
  <c r="E212" i="21" a="1"/>
  <c r="E212" i="21" s="1"/>
  <c r="E213" i="21" a="1"/>
  <c r="E213" i="21" s="1"/>
  <c r="E214" i="21" a="1"/>
  <c r="E214" i="21" s="1"/>
  <c r="E215" i="21" a="1"/>
  <c r="E215" i="21" s="1"/>
  <c r="E216" i="21" a="1"/>
  <c r="E216" i="21" s="1"/>
  <c r="E217" i="21" a="1"/>
  <c r="E217" i="21" s="1"/>
  <c r="E218" i="21" a="1"/>
  <c r="E218" i="21" s="1"/>
  <c r="E219" i="21" a="1"/>
  <c r="E219" i="21" s="1"/>
  <c r="E220" i="21" a="1"/>
  <c r="E220" i="21" s="1"/>
  <c r="E221" i="21" a="1"/>
  <c r="E221" i="21" s="1"/>
  <c r="E222" i="21" a="1"/>
  <c r="E222" i="21" s="1"/>
  <c r="E223" i="21" a="1"/>
  <c r="E223" i="21" s="1"/>
  <c r="E224" i="21" a="1"/>
  <c r="E224" i="21" s="1"/>
  <c r="E225" i="21" a="1"/>
  <c r="E225" i="21" s="1"/>
  <c r="E226" i="21" a="1"/>
  <c r="E226" i="21" s="1"/>
  <c r="E227" i="21" a="1"/>
  <c r="E227" i="21" s="1"/>
  <c r="E228" i="21" a="1"/>
  <c r="E228" i="21" s="1"/>
  <c r="E229" i="21" a="1"/>
  <c r="E229" i="21" s="1"/>
  <c r="E230" i="21" a="1"/>
  <c r="E230" i="21" s="1"/>
  <c r="E231" i="21" a="1"/>
  <c r="E231" i="21" s="1"/>
  <c r="E232" i="21" a="1"/>
  <c r="E232" i="21" s="1"/>
  <c r="E233" i="21" a="1"/>
  <c r="E233" i="21" s="1"/>
  <c r="E234" i="21" a="1"/>
  <c r="E234" i="21" s="1"/>
  <c r="E235" i="21" a="1"/>
  <c r="E235" i="21" s="1"/>
  <c r="E236" i="21" a="1"/>
  <c r="E236" i="21" s="1"/>
  <c r="E237" i="21" a="1"/>
  <c r="E237" i="21" s="1"/>
  <c r="E238" i="21" a="1"/>
  <c r="E238" i="21" s="1"/>
  <c r="E239" i="21" a="1"/>
  <c r="E239" i="21" s="1"/>
  <c r="E240" i="21" a="1"/>
  <c r="E240" i="21" s="1"/>
  <c r="E241" i="21" a="1"/>
  <c r="E241" i="21" s="1"/>
  <c r="E242" i="21" a="1"/>
  <c r="E242" i="21" s="1"/>
  <c r="E243" i="21" a="1"/>
  <c r="E243" i="21" s="1"/>
  <c r="E244" i="21" a="1"/>
  <c r="E244" i="21" s="1"/>
  <c r="E245" i="21" a="1"/>
  <c r="E245" i="21" s="1"/>
  <c r="E246" i="21" a="1"/>
  <c r="E246" i="21" s="1"/>
  <c r="E247" i="21" a="1"/>
  <c r="E247" i="21" s="1"/>
  <c r="E248" i="21" a="1"/>
  <c r="E248" i="21" s="1"/>
  <c r="E249" i="21" a="1"/>
  <c r="E249" i="21" s="1"/>
  <c r="E250" i="21" a="1"/>
  <c r="E250" i="21" s="1"/>
  <c r="E251" i="21" a="1"/>
  <c r="E251" i="21" s="1"/>
  <c r="E252" i="21" a="1"/>
  <c r="E252" i="21" s="1"/>
  <c r="E253" i="21" a="1"/>
  <c r="E253" i="21" s="1"/>
  <c r="E254" i="21" a="1"/>
  <c r="E254" i="21" s="1"/>
  <c r="E255" i="21" a="1"/>
  <c r="E255" i="21" s="1"/>
  <c r="E256" i="21" a="1"/>
  <c r="E256" i="21" s="1"/>
  <c r="E257" i="21" a="1"/>
  <c r="E257" i="21" s="1"/>
  <c r="E258" i="21" a="1"/>
  <c r="E258" i="21" s="1"/>
  <c r="E259" i="21" a="1"/>
  <c r="E259" i="21" s="1"/>
  <c r="E260" i="21" a="1"/>
  <c r="E260" i="21" s="1"/>
  <c r="E261" i="21" a="1"/>
  <c r="E261" i="21" s="1"/>
  <c r="E262" i="21" a="1"/>
  <c r="E262" i="21" s="1"/>
  <c r="E263" i="21" a="1"/>
  <c r="E263" i="21" s="1"/>
  <c r="E264" i="21" a="1"/>
  <c r="E264" i="21" s="1"/>
  <c r="E265" i="21" a="1"/>
  <c r="E265" i="21" s="1"/>
  <c r="E266" i="21" a="1"/>
  <c r="E266" i="21" s="1"/>
  <c r="E267" i="21" a="1"/>
  <c r="E267" i="21" s="1"/>
  <c r="E268" i="21" a="1"/>
  <c r="E268" i="21" s="1"/>
  <c r="E269" i="21" a="1"/>
  <c r="E269" i="21" s="1"/>
  <c r="E270" i="21" a="1"/>
  <c r="E270" i="21" s="1"/>
  <c r="E271" i="21" a="1"/>
  <c r="E271" i="21" s="1"/>
  <c r="E272" i="21" a="1"/>
  <c r="E272" i="21" s="1"/>
  <c r="E273" i="21" a="1"/>
  <c r="E273" i="21" s="1"/>
  <c r="E274" i="21" a="1"/>
  <c r="E274" i="21" s="1"/>
  <c r="E275" i="21" a="1"/>
  <c r="E275" i="21" s="1"/>
  <c r="E276" i="21" a="1"/>
  <c r="E276" i="21" s="1"/>
  <c r="E277" i="21" a="1"/>
  <c r="E277" i="21" s="1"/>
  <c r="E278" i="21" a="1"/>
  <c r="E278" i="21" s="1"/>
  <c r="E279" i="21" a="1"/>
  <c r="E279" i="21" s="1"/>
  <c r="E280" i="21" a="1"/>
  <c r="E280" i="21" s="1"/>
  <c r="E281" i="21" a="1"/>
  <c r="E281" i="21" s="1"/>
  <c r="E282" i="21" a="1"/>
  <c r="E282" i="21" s="1"/>
  <c r="E283" i="21" a="1"/>
  <c r="E283" i="21" s="1"/>
  <c r="E284" i="21" a="1"/>
  <c r="E284" i="21" s="1"/>
  <c r="E285" i="21" a="1"/>
  <c r="E285" i="21" s="1"/>
  <c r="E286" i="21" a="1"/>
  <c r="E286" i="21" s="1"/>
  <c r="E287" i="21" a="1"/>
  <c r="E287" i="21" s="1"/>
  <c r="E288" i="21" a="1"/>
  <c r="E288" i="21" s="1"/>
  <c r="E289" i="21" a="1"/>
  <c r="E289" i="21" s="1"/>
  <c r="E290" i="21" a="1"/>
  <c r="E290" i="21" s="1"/>
  <c r="E291" i="21" a="1"/>
  <c r="E291" i="21" s="1"/>
  <c r="E292" i="21" a="1"/>
  <c r="E292" i="21" s="1"/>
  <c r="E293" i="21" a="1"/>
  <c r="E293" i="21" s="1"/>
  <c r="E294" i="21" a="1"/>
  <c r="E294" i="21" s="1"/>
  <c r="E295" i="21" a="1"/>
  <c r="E295" i="21" s="1"/>
  <c r="E296" i="21" a="1"/>
  <c r="E296" i="21" s="1"/>
  <c r="E297" i="21" a="1"/>
  <c r="E297" i="21" s="1"/>
  <c r="E298" i="21" a="1"/>
  <c r="E298" i="21" s="1"/>
  <c r="E299" i="21" a="1"/>
  <c r="E299" i="21" s="1"/>
  <c r="E300" i="21" a="1"/>
  <c r="E300" i="21" s="1"/>
  <c r="E301" i="21" a="1"/>
  <c r="E301" i="21" s="1"/>
  <c r="E302" i="21" a="1"/>
  <c r="E302" i="21" s="1"/>
  <c r="E303" i="21" a="1"/>
  <c r="E303" i="21" s="1"/>
  <c r="E304" i="21" a="1"/>
  <c r="E304" i="21" s="1"/>
  <c r="E305" i="21" a="1"/>
  <c r="E305" i="21" s="1"/>
  <c r="E306" i="21" a="1"/>
  <c r="E306" i="21" s="1"/>
  <c r="E307" i="21" a="1"/>
  <c r="E307" i="21" s="1"/>
  <c r="E308" i="21" a="1"/>
  <c r="E308" i="21" s="1"/>
  <c r="E309" i="21" a="1"/>
  <c r="E309" i="21" s="1"/>
  <c r="E310" i="21" a="1"/>
  <c r="E310" i="21" s="1"/>
  <c r="E311" i="21" a="1"/>
  <c r="E311" i="21" s="1"/>
  <c r="E312" i="21" a="1"/>
  <c r="E312" i="21" s="1"/>
  <c r="E313" i="21" a="1"/>
  <c r="E313" i="21" s="1"/>
  <c r="E314" i="21" a="1"/>
  <c r="E314" i="21" s="1"/>
  <c r="E315" i="21" a="1"/>
  <c r="E315" i="21" s="1"/>
  <c r="E316" i="21" a="1"/>
  <c r="E316" i="21" s="1"/>
  <c r="E317" i="21" a="1"/>
  <c r="E317" i="21" s="1"/>
  <c r="E318" i="21" a="1"/>
  <c r="E318" i="21" s="1"/>
  <c r="E319" i="21" a="1"/>
  <c r="E319" i="21" s="1"/>
  <c r="E320" i="21" a="1"/>
  <c r="E320" i="21" s="1"/>
  <c r="E321" i="21" a="1"/>
  <c r="E321" i="21" s="1"/>
  <c r="E322" i="21" a="1"/>
  <c r="E322" i="21" s="1"/>
  <c r="E323" i="21" a="1"/>
  <c r="E323" i="21" s="1"/>
  <c r="E324" i="21" a="1"/>
  <c r="E324" i="21" s="1"/>
  <c r="E325" i="21" a="1"/>
  <c r="E325" i="21" s="1"/>
  <c r="E326" i="21" a="1"/>
  <c r="E326" i="21" s="1"/>
  <c r="E327" i="21" a="1"/>
  <c r="E327" i="21" s="1"/>
  <c r="E328" i="21" a="1"/>
  <c r="E328" i="21" s="1"/>
  <c r="E329" i="21" a="1"/>
  <c r="E329" i="21" s="1"/>
  <c r="E330" i="21" a="1"/>
  <c r="E330" i="21" s="1"/>
  <c r="E331" i="21" a="1"/>
  <c r="E331" i="21" s="1"/>
  <c r="E332" i="21" a="1"/>
  <c r="E332" i="21" s="1"/>
  <c r="E333" i="21" a="1"/>
  <c r="E333" i="21" s="1"/>
  <c r="E334" i="21" a="1"/>
  <c r="E334" i="21" s="1"/>
  <c r="E335" i="21" a="1"/>
  <c r="E335" i="21" s="1"/>
  <c r="E336" i="21" a="1"/>
  <c r="E336" i="21" s="1"/>
  <c r="E337" i="21" a="1"/>
  <c r="E337" i="21" s="1"/>
  <c r="E338" i="21" a="1"/>
  <c r="E338" i="21" s="1"/>
  <c r="E339" i="21" a="1"/>
  <c r="E339" i="21" s="1"/>
  <c r="E340" i="21" a="1"/>
  <c r="E340" i="21" s="1"/>
  <c r="E341" i="21" a="1"/>
  <c r="E341" i="21" s="1"/>
  <c r="E342" i="21" a="1"/>
  <c r="E342" i="21" s="1"/>
  <c r="E343" i="21" a="1"/>
  <c r="E343" i="21" s="1"/>
  <c r="E344" i="21" a="1"/>
  <c r="E344" i="21" s="1"/>
  <c r="E345" i="21" a="1"/>
  <c r="E345" i="21" s="1"/>
  <c r="E346" i="21" a="1"/>
  <c r="E346" i="21" s="1"/>
  <c r="E347" i="21" a="1"/>
  <c r="E347" i="21" s="1"/>
  <c r="E348" i="21" a="1"/>
  <c r="E348" i="21" s="1"/>
  <c r="E349" i="21" a="1"/>
  <c r="E349" i="21" s="1"/>
  <c r="E350" i="21" a="1"/>
  <c r="E350" i="21" s="1"/>
  <c r="E351" i="21" a="1"/>
  <c r="E351" i="21" s="1"/>
  <c r="E352" i="21" a="1"/>
  <c r="E352" i="21" s="1"/>
  <c r="E353" i="21" a="1"/>
  <c r="E353" i="21" s="1"/>
  <c r="E354" i="21" a="1"/>
  <c r="E354" i="21" s="1"/>
  <c r="E355" i="21" a="1"/>
  <c r="E355" i="21" s="1"/>
  <c r="E356" i="21" a="1"/>
  <c r="E356" i="21" s="1"/>
  <c r="E357" i="21" a="1"/>
  <c r="E357" i="21" s="1"/>
  <c r="E358" i="21" a="1"/>
  <c r="E358" i="21" s="1"/>
  <c r="E359" i="21" a="1"/>
  <c r="E359" i="21" s="1"/>
  <c r="E360" i="21" a="1"/>
  <c r="E360" i="21" s="1"/>
  <c r="E361" i="21" a="1"/>
  <c r="E361" i="21" s="1"/>
  <c r="E362" i="21" a="1"/>
  <c r="E362" i="21" s="1"/>
  <c r="E363" i="21" a="1"/>
  <c r="E363" i="21" s="1"/>
  <c r="E364" i="21" a="1"/>
  <c r="E364" i="21" s="1"/>
  <c r="E365" i="21" a="1"/>
  <c r="E365" i="21" s="1"/>
  <c r="E366" i="21" a="1"/>
  <c r="E366" i="21" s="1"/>
  <c r="E367" i="21" a="1"/>
  <c r="E367" i="21" s="1"/>
  <c r="E368" i="21" a="1"/>
  <c r="E368" i="21" s="1"/>
  <c r="E369" i="21" a="1"/>
  <c r="E369" i="21" s="1"/>
  <c r="E370" i="21" a="1"/>
  <c r="E370" i="21" s="1"/>
  <c r="E371" i="21" a="1"/>
  <c r="E371" i="21" s="1"/>
  <c r="E372" i="21" a="1"/>
  <c r="E372" i="21" s="1"/>
  <c r="E373" i="21" a="1"/>
  <c r="E373" i="21" s="1"/>
  <c r="E374" i="21" a="1"/>
  <c r="E374" i="21" s="1"/>
  <c r="E375" i="21" a="1"/>
  <c r="E375" i="21" s="1"/>
  <c r="E376" i="21" a="1"/>
  <c r="E376" i="21" s="1"/>
  <c r="E377" i="21" a="1"/>
  <c r="E377" i="21" s="1"/>
  <c r="E378" i="21" a="1"/>
  <c r="E378" i="21" s="1"/>
  <c r="E379" i="21" a="1"/>
  <c r="E379" i="21" s="1"/>
  <c r="E380" i="21" a="1"/>
  <c r="E380" i="21" s="1"/>
  <c r="E381" i="21" a="1"/>
  <c r="E381" i="21" s="1"/>
  <c r="E382" i="21" a="1"/>
  <c r="E382" i="21" s="1"/>
  <c r="E383" i="21" a="1"/>
  <c r="E383" i="21" s="1"/>
  <c r="E384" i="21" a="1"/>
  <c r="E384" i="21" s="1"/>
  <c r="E385" i="21" a="1"/>
  <c r="E385" i="21" s="1"/>
  <c r="E386" i="21" a="1"/>
  <c r="E386" i="21" s="1"/>
  <c r="E387" i="21" a="1"/>
  <c r="E387" i="21" s="1"/>
  <c r="E388" i="21" a="1"/>
  <c r="E388" i="21" s="1"/>
  <c r="E389" i="21" a="1"/>
  <c r="E389" i="21" s="1"/>
  <c r="E390" i="21" a="1"/>
  <c r="E390" i="21" s="1"/>
  <c r="E391" i="21" a="1"/>
  <c r="E391" i="21" s="1"/>
  <c r="E392" i="21" a="1"/>
  <c r="E392" i="21" s="1"/>
  <c r="E393" i="21" a="1"/>
  <c r="E393" i="21" s="1"/>
  <c r="E394" i="21" a="1"/>
  <c r="E394" i="21" s="1"/>
  <c r="E395" i="21" a="1"/>
  <c r="E395" i="21" s="1"/>
  <c r="E396" i="21" a="1"/>
  <c r="E396" i="21" s="1"/>
  <c r="E397" i="21" a="1"/>
  <c r="E397" i="21" s="1"/>
  <c r="E398" i="21" a="1"/>
  <c r="E398" i="21" s="1"/>
  <c r="E399" i="21" a="1"/>
  <c r="E399" i="21" s="1"/>
  <c r="E400" i="21" a="1"/>
  <c r="E400" i="21" s="1"/>
  <c r="E401" i="21" a="1"/>
  <c r="E401" i="21" s="1"/>
  <c r="E402" i="21" a="1"/>
  <c r="E402" i="21" s="1"/>
  <c r="E403" i="21" a="1"/>
  <c r="E403" i="21" s="1"/>
  <c r="E404" i="21" a="1"/>
  <c r="E404" i="21" s="1"/>
  <c r="E405" i="21" a="1"/>
  <c r="E405" i="21" s="1"/>
  <c r="E406" i="21" a="1"/>
  <c r="E406" i="21" s="1"/>
  <c r="E407" i="21" a="1"/>
  <c r="E407" i="21" s="1"/>
  <c r="E408" i="21" a="1"/>
  <c r="E408" i="21" s="1"/>
  <c r="E409" i="21" a="1"/>
  <c r="E409" i="21" s="1"/>
  <c r="E410" i="21" a="1"/>
  <c r="E410" i="21" s="1"/>
  <c r="E411" i="21" a="1"/>
  <c r="E411" i="21" s="1"/>
  <c r="E412" i="21" a="1"/>
  <c r="E412" i="21" s="1"/>
  <c r="E413" i="21" a="1"/>
  <c r="E413" i="21" s="1"/>
  <c r="E414" i="21" a="1"/>
  <c r="E414" i="21" s="1"/>
  <c r="E415" i="21" a="1"/>
  <c r="E415" i="21" s="1"/>
  <c r="E416" i="21" a="1"/>
  <c r="E416" i="21" s="1"/>
  <c r="E417" i="21" a="1"/>
  <c r="E417" i="21" s="1"/>
  <c r="E418" i="21" a="1"/>
  <c r="E418" i="21" s="1"/>
  <c r="E419" i="21" a="1"/>
  <c r="E419" i="21" s="1"/>
  <c r="E420" i="21" a="1"/>
  <c r="E420" i="21" s="1"/>
  <c r="E421" i="21" a="1"/>
  <c r="E421" i="21" s="1"/>
  <c r="E422" i="21" a="1"/>
  <c r="E422" i="21" s="1"/>
  <c r="E423" i="21" a="1"/>
  <c r="E423" i="21" s="1"/>
  <c r="E424" i="21" a="1"/>
  <c r="E424" i="21" s="1"/>
  <c r="E425" i="21" a="1"/>
  <c r="E425" i="21" s="1"/>
  <c r="E426" i="21" a="1"/>
  <c r="E426" i="21" s="1"/>
  <c r="E427" i="21" a="1"/>
  <c r="E427" i="21" s="1"/>
  <c r="E428" i="21" a="1"/>
  <c r="E428" i="21" s="1"/>
  <c r="E429" i="21" a="1"/>
  <c r="E429" i="21" s="1"/>
  <c r="E430" i="21" a="1"/>
  <c r="E430" i="21" s="1"/>
  <c r="E431" i="21" a="1"/>
  <c r="E431" i="21" s="1"/>
  <c r="E432" i="21" a="1"/>
  <c r="E432" i="21" s="1"/>
  <c r="E433" i="21" a="1"/>
  <c r="E433" i="21" s="1"/>
  <c r="E434" i="21" a="1"/>
  <c r="E434" i="21" s="1"/>
  <c r="E435" i="21" a="1"/>
  <c r="E435" i="21" s="1"/>
  <c r="E436" i="21" a="1"/>
  <c r="E436" i="21" s="1"/>
  <c r="E437" i="21" a="1"/>
  <c r="E437" i="21" s="1"/>
  <c r="E438" i="21" a="1"/>
  <c r="E438" i="21" s="1"/>
  <c r="E439" i="21" a="1"/>
  <c r="E439" i="21" s="1"/>
  <c r="E440" i="21" a="1"/>
  <c r="E440" i="21" s="1"/>
  <c r="E441" i="21" a="1"/>
  <c r="E441" i="21" s="1"/>
  <c r="E442" i="21" a="1"/>
  <c r="E442" i="21" s="1"/>
  <c r="E443" i="21" a="1"/>
  <c r="E443" i="21" s="1"/>
  <c r="E444" i="21" a="1"/>
  <c r="E444" i="21" s="1"/>
  <c r="E445" i="21" a="1"/>
  <c r="E445" i="21" s="1"/>
  <c r="E446" i="21" a="1"/>
  <c r="E446" i="21" s="1"/>
  <c r="E447" i="21" a="1"/>
  <c r="E447" i="21" s="1"/>
  <c r="E448" i="21" a="1"/>
  <c r="E448" i="21" s="1"/>
  <c r="E449" i="21" a="1"/>
  <c r="E449" i="21" s="1"/>
  <c r="E450" i="21" a="1"/>
  <c r="E450" i="21" s="1"/>
  <c r="E451" i="21" a="1"/>
  <c r="E451" i="21" s="1"/>
  <c r="E452" i="21" a="1"/>
  <c r="E452" i="21" s="1"/>
  <c r="E453" i="21" a="1"/>
  <c r="E453" i="21" s="1"/>
  <c r="E454" i="21" a="1"/>
  <c r="E454" i="21" s="1"/>
  <c r="E455" i="21" a="1"/>
  <c r="E455" i="21" s="1"/>
  <c r="E456" i="21" a="1"/>
  <c r="E456" i="21" s="1"/>
  <c r="E457" i="21" a="1"/>
  <c r="E457" i="21" s="1"/>
  <c r="E458" i="21" a="1"/>
  <c r="E458" i="21" s="1"/>
  <c r="E459" i="21" a="1"/>
  <c r="E459" i="21" s="1"/>
  <c r="E460" i="21" a="1"/>
  <c r="E460" i="21" s="1"/>
  <c r="E461" i="21" a="1"/>
  <c r="E461" i="21" s="1"/>
  <c r="E462" i="21" a="1"/>
  <c r="E462" i="21" s="1"/>
  <c r="E463" i="21" a="1"/>
  <c r="E463" i="21" s="1"/>
  <c r="E464" i="21" a="1"/>
  <c r="E464" i="21" s="1"/>
  <c r="E465" i="21" a="1"/>
  <c r="E465" i="21" s="1"/>
  <c r="E466" i="21" a="1"/>
  <c r="E466" i="21" s="1"/>
  <c r="E467" i="21" a="1"/>
  <c r="E467" i="21" s="1"/>
  <c r="E468" i="21" a="1"/>
  <c r="E468" i="21" s="1"/>
  <c r="E469" i="21" a="1"/>
  <c r="E469" i="21" s="1"/>
  <c r="E470" i="21" a="1"/>
  <c r="E470" i="21" s="1"/>
  <c r="E471" i="21" a="1"/>
  <c r="E471" i="21" s="1"/>
  <c r="E472" i="21" a="1"/>
  <c r="E472" i="21" s="1"/>
  <c r="E473" i="21" a="1"/>
  <c r="E473" i="21" s="1"/>
  <c r="E474" i="21" a="1"/>
  <c r="E474" i="21" s="1"/>
  <c r="E475" i="21" a="1"/>
  <c r="E475" i="21" s="1"/>
  <c r="E476" i="21" a="1"/>
  <c r="E476" i="21" s="1"/>
  <c r="E477" i="21" a="1"/>
  <c r="E477" i="21" s="1"/>
  <c r="E478" i="21" a="1"/>
  <c r="E478" i="21" s="1"/>
  <c r="E479" i="21" a="1"/>
  <c r="E479" i="21" s="1"/>
  <c r="E480" i="21" a="1"/>
  <c r="E480" i="21" s="1"/>
  <c r="E481" i="21" a="1"/>
  <c r="E481" i="21" s="1"/>
  <c r="E482" i="21" a="1"/>
  <c r="E482" i="21" s="1"/>
  <c r="E483" i="21" a="1"/>
  <c r="E483" i="21" s="1"/>
  <c r="E484" i="21" a="1"/>
  <c r="E484" i="21" s="1"/>
  <c r="E485" i="21" a="1"/>
  <c r="E485" i="21" s="1"/>
  <c r="E486" i="21" a="1"/>
  <c r="E486" i="21" s="1"/>
  <c r="E487" i="21" a="1"/>
  <c r="E487" i="21" s="1"/>
  <c r="E488" i="21" a="1"/>
  <c r="E488" i="21" s="1"/>
  <c r="E489" i="21" a="1"/>
  <c r="E489" i="21" s="1"/>
  <c r="E490" i="21" a="1"/>
  <c r="E490" i="21" s="1"/>
  <c r="E491" i="21" a="1"/>
  <c r="E491" i="21" s="1"/>
  <c r="E492" i="21" a="1"/>
  <c r="E492" i="21" s="1"/>
  <c r="E493" i="21" a="1"/>
  <c r="E493" i="21" s="1"/>
  <c r="E494" i="21" a="1"/>
  <c r="E494" i="21" s="1"/>
  <c r="E495" i="21" a="1"/>
  <c r="E495" i="21" s="1"/>
  <c r="E496" i="21" a="1"/>
  <c r="E496" i="21" s="1"/>
  <c r="E497" i="21" a="1"/>
  <c r="E497" i="21" s="1"/>
  <c r="E498" i="21" a="1"/>
  <c r="E498" i="21" s="1"/>
  <c r="E499" i="21" a="1"/>
  <c r="E499" i="21" s="1"/>
  <c r="E500" i="21" a="1"/>
  <c r="E500" i="21" s="1"/>
  <c r="E501" i="21" a="1"/>
  <c r="E501" i="21" s="1"/>
  <c r="E502" i="21" a="1"/>
  <c r="E502" i="21" s="1"/>
  <c r="E503" i="21" a="1"/>
  <c r="E503" i="21" s="1"/>
  <c r="E504" i="21" a="1"/>
  <c r="E504" i="21" s="1"/>
  <c r="E505" i="21" a="1"/>
  <c r="E505" i="21" s="1"/>
  <c r="E506" i="21" a="1"/>
  <c r="E506" i="21" s="1"/>
  <c r="E507" i="21" a="1"/>
  <c r="E507" i="21" s="1"/>
  <c r="E508" i="21" a="1"/>
  <c r="E508" i="21" s="1"/>
  <c r="E509" i="21" a="1"/>
  <c r="E509" i="21" s="1"/>
  <c r="E510" i="21" a="1"/>
  <c r="E510" i="21" s="1"/>
  <c r="E511" i="21" a="1"/>
  <c r="E511" i="21" s="1"/>
  <c r="E512" i="21" a="1"/>
  <c r="E512" i="21" s="1"/>
  <c r="E513" i="21" a="1"/>
  <c r="E513" i="21" s="1"/>
  <c r="E514" i="21" a="1"/>
  <c r="E514" i="21" s="1"/>
  <c r="E515" i="21" a="1"/>
  <c r="E515" i="21" s="1"/>
  <c r="E516" i="21" a="1"/>
  <c r="E516" i="21" s="1"/>
  <c r="E517" i="21" a="1"/>
  <c r="E517" i="21" s="1"/>
  <c r="E518" i="21" a="1"/>
  <c r="E518" i="21" s="1"/>
  <c r="E519" i="21" a="1"/>
  <c r="E519" i="21" s="1"/>
  <c r="E520" i="21" a="1"/>
  <c r="E520" i="21" s="1"/>
  <c r="E521" i="21" a="1"/>
  <c r="E521" i="21" s="1"/>
  <c r="E522" i="21" a="1"/>
  <c r="E522" i="21" s="1"/>
  <c r="E523" i="21" a="1"/>
  <c r="E523" i="21" s="1"/>
  <c r="E524" i="21" a="1"/>
  <c r="E524" i="21" s="1"/>
  <c r="E525" i="21" a="1"/>
  <c r="E525" i="21" s="1"/>
  <c r="E526" i="21" a="1"/>
  <c r="E526" i="21" s="1"/>
  <c r="E527" i="21" a="1"/>
  <c r="E527" i="21" s="1"/>
  <c r="E528" i="21" a="1"/>
  <c r="E528" i="21" s="1"/>
  <c r="E529" i="21" a="1"/>
  <c r="E529" i="21" s="1"/>
  <c r="E530" i="21" a="1"/>
  <c r="E530" i="21" s="1"/>
  <c r="E531" i="21" a="1"/>
  <c r="E531" i="21" s="1"/>
  <c r="E532" i="21" a="1"/>
  <c r="E532" i="21" s="1"/>
  <c r="E533" i="21" a="1"/>
  <c r="E533" i="21" s="1"/>
  <c r="E534" i="21" a="1"/>
  <c r="E534" i="21" s="1"/>
  <c r="E535" i="21" a="1"/>
  <c r="E535" i="21" s="1"/>
  <c r="E536" i="21" a="1"/>
  <c r="E536" i="21" s="1"/>
  <c r="E537" i="21" a="1"/>
  <c r="E537" i="21" s="1"/>
  <c r="E538" i="21" a="1"/>
  <c r="E538" i="21" s="1"/>
  <c r="E539" i="21" a="1"/>
  <c r="E539" i="21" s="1"/>
  <c r="E540" i="21" a="1"/>
  <c r="E540" i="21" s="1"/>
  <c r="E541" i="21" a="1"/>
  <c r="E541" i="21" s="1"/>
  <c r="E542" i="21" a="1"/>
  <c r="E542" i="21" s="1"/>
  <c r="E543" i="21" a="1"/>
  <c r="E543" i="21" s="1"/>
  <c r="E544" i="21" a="1"/>
  <c r="E544" i="21" s="1"/>
  <c r="E545" i="21" a="1"/>
  <c r="E545" i="21" s="1"/>
  <c r="E546" i="21" a="1"/>
  <c r="E546" i="21" s="1"/>
  <c r="E547" i="21" a="1"/>
  <c r="E547" i="21" s="1"/>
  <c r="E548" i="21" a="1"/>
  <c r="E548" i="21" s="1"/>
  <c r="E549" i="21" a="1"/>
  <c r="E549" i="21" s="1"/>
  <c r="E550" i="21" a="1"/>
  <c r="E550" i="21" s="1"/>
  <c r="E551" i="21" a="1"/>
  <c r="E551" i="21" s="1"/>
  <c r="E552" i="21" a="1"/>
  <c r="E552" i="21" s="1"/>
  <c r="E553" i="21" a="1"/>
  <c r="E553" i="21" s="1"/>
  <c r="E554" i="21" a="1"/>
  <c r="E554" i="21" s="1"/>
  <c r="E555" i="21" a="1"/>
  <c r="E555" i="21" s="1"/>
  <c r="E556" i="21" a="1"/>
  <c r="E556" i="21" s="1"/>
  <c r="E557" i="21" a="1"/>
  <c r="E557" i="21" s="1"/>
  <c r="E558" i="21" a="1"/>
  <c r="E558" i="21" s="1"/>
  <c r="E559" i="21" a="1"/>
  <c r="E559" i="21" s="1"/>
  <c r="E560" i="21" a="1"/>
  <c r="E560" i="21" s="1"/>
  <c r="E561" i="21" a="1"/>
  <c r="E561" i="21" s="1"/>
  <c r="E562" i="21" a="1"/>
  <c r="E562" i="21" s="1"/>
  <c r="E563" i="21" a="1"/>
  <c r="E563" i="21" s="1"/>
  <c r="E564" i="21" a="1"/>
  <c r="E564" i="21" s="1"/>
  <c r="E565" i="21" a="1"/>
  <c r="E565" i="21" s="1"/>
  <c r="E566" i="21" a="1"/>
  <c r="E566" i="21" s="1"/>
  <c r="E567" i="21" a="1"/>
  <c r="E567" i="21" s="1"/>
  <c r="E568" i="21" a="1"/>
  <c r="E568" i="21" s="1"/>
  <c r="E569" i="21" a="1"/>
  <c r="E569" i="21" s="1"/>
  <c r="E570" i="21" a="1"/>
  <c r="E570" i="21" s="1"/>
  <c r="E571" i="21" a="1"/>
  <c r="E571" i="21" s="1"/>
  <c r="E572" i="21" a="1"/>
  <c r="E572" i="21" s="1"/>
  <c r="E573" i="21" a="1"/>
  <c r="E573" i="21" s="1"/>
  <c r="E574" i="21" a="1"/>
  <c r="E574" i="21" s="1"/>
  <c r="E575" i="21" a="1"/>
  <c r="E575" i="21" s="1"/>
  <c r="E576" i="21" a="1"/>
  <c r="E576" i="21" s="1"/>
  <c r="E577" i="21" a="1"/>
  <c r="E577" i="21" s="1"/>
  <c r="E578" i="21" a="1"/>
  <c r="E578" i="21" s="1"/>
  <c r="E579" i="21" a="1"/>
  <c r="E579" i="21" s="1"/>
  <c r="E580" i="21" a="1"/>
  <c r="E580" i="21" s="1"/>
  <c r="E581" i="21" a="1"/>
  <c r="E581" i="21" s="1"/>
  <c r="E582" i="21" a="1"/>
  <c r="E582" i="21" s="1"/>
  <c r="E583" i="21" a="1"/>
  <c r="E583" i="21" s="1"/>
  <c r="E584" i="21" a="1"/>
  <c r="E584" i="21" s="1"/>
  <c r="E585" i="21" a="1"/>
  <c r="E585" i="21" s="1"/>
  <c r="E586" i="21" a="1"/>
  <c r="E586" i="21" s="1"/>
  <c r="E587" i="21" a="1"/>
  <c r="E587" i="21" s="1"/>
  <c r="E588" i="21" a="1"/>
  <c r="E588" i="21" s="1"/>
  <c r="E589" i="21" a="1"/>
  <c r="E589" i="21" s="1"/>
  <c r="E590" i="21" a="1"/>
  <c r="E590" i="21" s="1"/>
  <c r="E591" i="21" a="1"/>
  <c r="E591" i="21" s="1"/>
  <c r="E592" i="21" a="1"/>
  <c r="E592" i="21" s="1"/>
  <c r="E593" i="21" a="1"/>
  <c r="E593" i="21" s="1"/>
  <c r="E594" i="21" a="1"/>
  <c r="E594" i="21" s="1"/>
  <c r="E595" i="21" a="1"/>
  <c r="E595" i="21" s="1"/>
  <c r="E596" i="21" a="1"/>
  <c r="E596" i="21" s="1"/>
  <c r="E597" i="21" a="1"/>
  <c r="E597" i="21" s="1"/>
  <c r="E598" i="21" a="1"/>
  <c r="E598" i="21" s="1"/>
  <c r="E599" i="21" a="1"/>
  <c r="E599" i="21" s="1"/>
  <c r="E600" i="21" a="1"/>
  <c r="E600" i="21" s="1"/>
  <c r="E601" i="21" a="1"/>
  <c r="E601" i="21" s="1"/>
  <c r="E602" i="21" a="1"/>
  <c r="E602" i="21" s="1"/>
  <c r="E603" i="21" a="1"/>
  <c r="E603" i="21" s="1"/>
  <c r="E604" i="21" a="1"/>
  <c r="E604" i="21" s="1"/>
  <c r="E605" i="21" a="1"/>
  <c r="E605" i="21" s="1"/>
  <c r="E606" i="21" a="1"/>
  <c r="E606" i="21" s="1"/>
  <c r="E607" i="21" a="1"/>
  <c r="E607" i="21" s="1"/>
  <c r="E608" i="21" a="1"/>
  <c r="E608" i="21" s="1"/>
  <c r="E609" i="21" a="1"/>
  <c r="E609" i="21" s="1"/>
  <c r="E610" i="21" a="1"/>
  <c r="E610" i="21" s="1"/>
  <c r="E611" i="21" a="1"/>
  <c r="E611" i="21" s="1"/>
  <c r="E612" i="21" a="1"/>
  <c r="E612" i="21" s="1"/>
  <c r="E613" i="21" a="1"/>
  <c r="E613" i="21" s="1"/>
  <c r="E614" i="21" a="1"/>
  <c r="E614" i="21" s="1"/>
  <c r="E615" i="21" a="1"/>
  <c r="E615" i="21" s="1"/>
  <c r="E616" i="21" a="1"/>
  <c r="E616" i="21" s="1"/>
  <c r="E617" i="21" a="1"/>
  <c r="E617" i="21" s="1"/>
  <c r="E618" i="21" a="1"/>
  <c r="E618" i="21" s="1"/>
  <c r="E619" i="21" a="1"/>
  <c r="E619" i="21" s="1"/>
  <c r="E620" i="21" a="1"/>
  <c r="E620" i="21" s="1"/>
  <c r="E621" i="21" a="1"/>
  <c r="E621" i="21" s="1"/>
  <c r="E622" i="21" a="1"/>
  <c r="E622" i="21" s="1"/>
  <c r="E623" i="21" a="1"/>
  <c r="E623" i="21" s="1"/>
  <c r="E624" i="21" a="1"/>
  <c r="E624" i="21" s="1"/>
  <c r="E625" i="21" a="1"/>
  <c r="E625" i="21" s="1"/>
  <c r="E626" i="21" a="1"/>
  <c r="E626" i="21" s="1"/>
  <c r="E627" i="21" a="1"/>
  <c r="E627" i="21" s="1"/>
  <c r="E628" i="21" a="1"/>
  <c r="E628" i="21" s="1"/>
  <c r="E629" i="21" a="1"/>
  <c r="E629" i="21" s="1"/>
  <c r="E630" i="21" a="1"/>
  <c r="E630" i="21" s="1"/>
  <c r="E631" i="21" a="1"/>
  <c r="E631" i="21" s="1"/>
  <c r="E632" i="21" a="1"/>
  <c r="E632" i="21" s="1"/>
  <c r="E633" i="21" a="1"/>
  <c r="E633" i="21" s="1"/>
  <c r="E634" i="21" a="1"/>
  <c r="E634" i="21" s="1"/>
  <c r="E635" i="21" a="1"/>
  <c r="E635" i="21" s="1"/>
  <c r="E636" i="21" a="1"/>
  <c r="E636" i="21" s="1"/>
  <c r="E637" i="21" a="1"/>
  <c r="E637" i="21" s="1"/>
  <c r="E638" i="21" a="1"/>
  <c r="E638" i="21" s="1"/>
  <c r="E639" i="21" a="1"/>
  <c r="E639" i="21" s="1"/>
  <c r="E640" i="21" a="1"/>
  <c r="E640" i="21" s="1"/>
  <c r="E641" i="21" a="1"/>
  <c r="E641" i="21" s="1"/>
  <c r="E642" i="21" a="1"/>
  <c r="E642" i="21" s="1"/>
  <c r="E643" i="21" a="1"/>
  <c r="E643" i="21" s="1"/>
  <c r="E644" i="21" a="1"/>
  <c r="E644" i="21" s="1"/>
  <c r="E645" i="21" a="1"/>
  <c r="E645" i="21" s="1"/>
  <c r="E646" i="21" a="1"/>
  <c r="E646" i="21" s="1"/>
  <c r="E647" i="21" a="1"/>
  <c r="E647" i="21" s="1"/>
  <c r="E648" i="21" a="1"/>
  <c r="E648" i="21" s="1"/>
  <c r="E649" i="21" a="1"/>
  <c r="E649" i="21" s="1"/>
  <c r="E650" i="21" a="1"/>
  <c r="E650" i="21" s="1"/>
  <c r="E651" i="21" a="1"/>
  <c r="E651" i="21" s="1"/>
  <c r="E652" i="21" a="1"/>
  <c r="E652" i="21" s="1"/>
  <c r="E653" i="21" a="1"/>
  <c r="E653" i="21" s="1"/>
  <c r="E654" i="21" a="1"/>
  <c r="E654" i="21" s="1"/>
  <c r="E655" i="21" a="1"/>
  <c r="E655" i="21" s="1"/>
  <c r="E656" i="21" a="1"/>
  <c r="E656" i="21" s="1"/>
  <c r="E657" i="21" a="1"/>
  <c r="E657" i="21" s="1"/>
  <c r="E658" i="21" a="1"/>
  <c r="E658" i="21" s="1"/>
  <c r="E659" i="21" a="1"/>
  <c r="E659" i="21" s="1"/>
  <c r="E660" i="21" a="1"/>
  <c r="E660" i="21" s="1"/>
  <c r="E661" i="21" a="1"/>
  <c r="E661" i="21" s="1"/>
  <c r="E662" i="21" a="1"/>
  <c r="E662" i="21" s="1"/>
  <c r="E663" i="21" a="1"/>
  <c r="E663" i="21" s="1"/>
  <c r="E664" i="21" a="1"/>
  <c r="E664" i="21" s="1"/>
  <c r="E665" i="21" a="1"/>
  <c r="E665" i="21" s="1"/>
  <c r="E666" i="21" a="1"/>
  <c r="E666" i="21" s="1"/>
  <c r="E667" i="21" a="1"/>
  <c r="E667" i="21" s="1"/>
  <c r="E668" i="21" a="1"/>
  <c r="E668" i="21" s="1"/>
  <c r="E669" i="21" a="1"/>
  <c r="E669" i="21" s="1"/>
  <c r="E670" i="21" a="1"/>
  <c r="E670" i="21" s="1"/>
  <c r="E671" i="21" a="1"/>
  <c r="E671" i="21" s="1"/>
  <c r="E672" i="21" a="1"/>
  <c r="E672" i="21" s="1"/>
  <c r="E673" i="21" a="1"/>
  <c r="E673" i="21" s="1"/>
  <c r="E674" i="21" a="1"/>
  <c r="E674" i="21" s="1"/>
  <c r="E675" i="21" a="1"/>
  <c r="E675" i="21" s="1"/>
  <c r="E676" i="21" a="1"/>
  <c r="E676" i="21" s="1"/>
  <c r="E677" i="21" a="1"/>
  <c r="E677" i="21" s="1"/>
  <c r="E678" i="21" a="1"/>
  <c r="E678" i="21" s="1"/>
  <c r="E679" i="21" a="1"/>
  <c r="E679" i="21" s="1"/>
  <c r="E680" i="21" a="1"/>
  <c r="E680" i="21" s="1"/>
  <c r="E681" i="21" a="1"/>
  <c r="E681" i="21" s="1"/>
  <c r="E682" i="21" a="1"/>
  <c r="E682" i="21" s="1"/>
  <c r="E683" i="21" a="1"/>
  <c r="E683" i="21" s="1"/>
  <c r="E684" i="21" a="1"/>
  <c r="E684" i="21" s="1"/>
  <c r="E685" i="21" a="1"/>
  <c r="E685" i="21" s="1"/>
  <c r="E686" i="21" a="1"/>
  <c r="E686" i="21" s="1"/>
  <c r="E687" i="21" a="1"/>
  <c r="E687" i="21" s="1"/>
  <c r="E688" i="21" a="1"/>
  <c r="E688" i="21" s="1"/>
  <c r="E689" i="21" a="1"/>
  <c r="E689" i="21" s="1"/>
  <c r="E690" i="21" a="1"/>
  <c r="E690" i="21" s="1"/>
  <c r="E691" i="21" a="1"/>
  <c r="E691" i="21" s="1"/>
  <c r="E692" i="21" a="1"/>
  <c r="E692" i="21" s="1"/>
  <c r="E693" i="21" a="1"/>
  <c r="E693" i="21" s="1"/>
  <c r="E694" i="21" a="1"/>
  <c r="E694" i="21" s="1"/>
  <c r="E695" i="21" a="1"/>
  <c r="E695" i="21" s="1"/>
  <c r="E696" i="21" a="1"/>
  <c r="E696" i="21" s="1"/>
  <c r="E697" i="21" a="1"/>
  <c r="E697" i="21" s="1"/>
  <c r="E698" i="21" a="1"/>
  <c r="E698" i="21" s="1"/>
  <c r="E699" i="21" a="1"/>
  <c r="E699" i="21" s="1"/>
  <c r="E700" i="21" a="1"/>
  <c r="E700" i="21" s="1"/>
  <c r="E701" i="21" a="1"/>
  <c r="E701" i="21" s="1"/>
  <c r="E702" i="21" a="1"/>
  <c r="E702" i="21" s="1"/>
  <c r="E703" i="21" a="1"/>
  <c r="E703" i="21" s="1"/>
  <c r="E704" i="21" a="1"/>
  <c r="E704" i="21" s="1"/>
  <c r="E705" i="21" a="1"/>
  <c r="E705" i="21" s="1"/>
  <c r="E706" i="21" a="1"/>
  <c r="E706" i="21" s="1"/>
  <c r="E707" i="21" a="1"/>
  <c r="E707" i="21" s="1"/>
  <c r="E708" i="21" a="1"/>
  <c r="E708" i="21" s="1"/>
  <c r="E709" i="21" a="1"/>
  <c r="E709" i="21" s="1"/>
  <c r="E710" i="21" a="1"/>
  <c r="E710" i="21" s="1"/>
  <c r="E711" i="21" a="1"/>
  <c r="E711" i="21" s="1"/>
  <c r="E712" i="21" a="1"/>
  <c r="E712" i="21" s="1"/>
  <c r="E713" i="21" a="1"/>
  <c r="E713" i="21" s="1"/>
  <c r="E714" i="21" a="1"/>
  <c r="E714" i="21" s="1"/>
  <c r="E715" i="21" a="1"/>
  <c r="E715" i="21" s="1"/>
  <c r="E716" i="21" a="1"/>
  <c r="E716" i="21" s="1"/>
  <c r="E717" i="21" a="1"/>
  <c r="E717" i="21" s="1"/>
  <c r="E718" i="21" a="1"/>
  <c r="E718" i="21" s="1"/>
  <c r="E719" i="21" a="1"/>
  <c r="E719" i="21" s="1"/>
  <c r="E720" i="21" a="1"/>
  <c r="E720" i="21" s="1"/>
  <c r="E721" i="21" a="1"/>
  <c r="E721" i="21" s="1"/>
  <c r="E722" i="21" a="1"/>
  <c r="E722" i="21" s="1"/>
  <c r="E723" i="21" a="1"/>
  <c r="E723" i="21" s="1"/>
  <c r="E724" i="21" a="1"/>
  <c r="E724" i="21" s="1"/>
  <c r="E725" i="21" a="1"/>
  <c r="E725" i="21" s="1"/>
  <c r="E726" i="21" a="1"/>
  <c r="E726" i="21" s="1"/>
  <c r="E727" i="21" a="1"/>
  <c r="E727" i="21" s="1"/>
  <c r="E728" i="21" a="1"/>
  <c r="E728" i="21" s="1"/>
  <c r="E729" i="21" a="1"/>
  <c r="E729" i="21" s="1"/>
  <c r="E730" i="21" a="1"/>
  <c r="E730" i="21" s="1"/>
  <c r="E731" i="21" a="1"/>
  <c r="E731" i="21" s="1"/>
  <c r="E732" i="21" a="1"/>
  <c r="E732" i="21" s="1"/>
  <c r="E733" i="21" a="1"/>
  <c r="E733" i="21" s="1"/>
  <c r="E734" i="21" a="1"/>
  <c r="E734" i="21" s="1"/>
  <c r="E735" i="21" a="1"/>
  <c r="E735" i="21" s="1"/>
  <c r="E736" i="21" a="1"/>
  <c r="E736" i="21" s="1"/>
  <c r="E737" i="21" a="1"/>
  <c r="E737" i="21" s="1"/>
  <c r="E738" i="21" a="1"/>
  <c r="E738" i="21" s="1"/>
  <c r="E739" i="21" a="1"/>
  <c r="E739" i="21" s="1"/>
  <c r="E740" i="21" a="1"/>
  <c r="E740" i="21" s="1"/>
  <c r="E741" i="21" a="1"/>
  <c r="E741" i="21" s="1"/>
  <c r="E742" i="21" a="1"/>
  <c r="E742" i="21" s="1"/>
  <c r="E743" i="21" a="1"/>
  <c r="E743" i="21" s="1"/>
  <c r="E744" i="21" a="1"/>
  <c r="E744" i="21" s="1"/>
  <c r="E745" i="21" a="1"/>
  <c r="E745" i="21" s="1"/>
  <c r="E746" i="21" a="1"/>
  <c r="E746" i="21" s="1"/>
  <c r="E747" i="21" a="1"/>
  <c r="E747" i="21" s="1"/>
  <c r="E748" i="21" a="1"/>
  <c r="E748" i="21" s="1"/>
  <c r="E749" i="21" a="1"/>
  <c r="E749" i="21" s="1"/>
  <c r="E750" i="21" a="1"/>
  <c r="E750" i="21" s="1"/>
  <c r="E751" i="21" a="1"/>
  <c r="E751" i="21" s="1"/>
  <c r="E752" i="21" a="1"/>
  <c r="E752" i="21" s="1"/>
  <c r="E753" i="21" a="1"/>
  <c r="E753" i="21" s="1"/>
  <c r="E754" i="21" a="1"/>
  <c r="E754" i="21" s="1"/>
  <c r="E755" i="21" a="1"/>
  <c r="E755" i="21" s="1"/>
  <c r="E756" i="21" a="1"/>
  <c r="E756" i="21" s="1"/>
  <c r="E757" i="21" a="1"/>
  <c r="E757" i="21" s="1"/>
  <c r="E758" i="21" a="1"/>
  <c r="E758" i="21" s="1"/>
  <c r="E759" i="21" a="1"/>
  <c r="E759" i="21" s="1"/>
  <c r="E760" i="21" a="1"/>
  <c r="E760" i="21" s="1"/>
  <c r="E761" i="21" a="1"/>
  <c r="E761" i="21" s="1"/>
  <c r="E762" i="21" a="1"/>
  <c r="E762" i="21" s="1"/>
  <c r="E763" i="21" a="1"/>
  <c r="E763" i="21" s="1"/>
  <c r="E764" i="21" a="1"/>
  <c r="E764" i="21" s="1"/>
  <c r="E765" i="21" a="1"/>
  <c r="E765" i="21" s="1"/>
  <c r="E766" i="21" a="1"/>
  <c r="E766" i="21" s="1"/>
  <c r="E767" i="21" a="1"/>
  <c r="E767" i="21" s="1"/>
  <c r="E768" i="21" a="1"/>
  <c r="E768" i="21" s="1"/>
  <c r="E769" i="21" a="1"/>
  <c r="E769" i="21" s="1"/>
  <c r="E770" i="21" a="1"/>
  <c r="E770" i="21" s="1"/>
  <c r="E771" i="21" a="1"/>
  <c r="E771" i="21" s="1"/>
  <c r="E772" i="21" a="1"/>
  <c r="E772" i="21" s="1"/>
  <c r="E773" i="21" a="1"/>
  <c r="E773" i="21" s="1"/>
  <c r="E774" i="21" a="1"/>
  <c r="E774" i="21" s="1"/>
  <c r="E775" i="21" a="1"/>
  <c r="E775" i="21" s="1"/>
  <c r="E776" i="21" a="1"/>
  <c r="E776" i="21" s="1"/>
  <c r="E777" i="21" a="1"/>
  <c r="E777" i="21" s="1"/>
  <c r="E778" i="21" a="1"/>
  <c r="E778" i="21" s="1"/>
  <c r="E779" i="21" a="1"/>
  <c r="E779" i="21" s="1"/>
  <c r="E780" i="21" a="1"/>
  <c r="E780" i="21" s="1"/>
  <c r="E781" i="21" a="1"/>
  <c r="E781" i="21" s="1"/>
  <c r="E782" i="21" a="1"/>
  <c r="E782" i="21" s="1"/>
  <c r="E783" i="21" a="1"/>
  <c r="E783" i="21" s="1"/>
  <c r="E784" i="21" a="1"/>
  <c r="E784" i="21" s="1"/>
  <c r="E785" i="21" a="1"/>
  <c r="E785" i="21" s="1"/>
  <c r="E786" i="21" a="1"/>
  <c r="E786" i="21" s="1"/>
  <c r="E787" i="21" a="1"/>
  <c r="E787" i="21" s="1"/>
  <c r="E788" i="21" a="1"/>
  <c r="E788" i="21" s="1"/>
  <c r="E789" i="21" a="1"/>
  <c r="E789" i="21" s="1"/>
  <c r="E790" i="21" a="1"/>
  <c r="E790" i="21" s="1"/>
  <c r="E791" i="21" a="1"/>
  <c r="E791" i="21" s="1"/>
  <c r="E792" i="21" a="1"/>
  <c r="E792" i="21" s="1"/>
  <c r="E793" i="21" a="1"/>
  <c r="E793" i="21" s="1"/>
  <c r="E794" i="21" a="1"/>
  <c r="E794" i="21" s="1"/>
  <c r="E795" i="21" a="1"/>
  <c r="E795" i="21" s="1"/>
  <c r="E796" i="21" a="1"/>
  <c r="E796" i="21" s="1"/>
  <c r="E797" i="21" a="1"/>
  <c r="E797" i="21" s="1"/>
  <c r="E798" i="21" a="1"/>
  <c r="E798" i="21" s="1"/>
  <c r="E799" i="21" a="1"/>
  <c r="E799" i="21" s="1"/>
  <c r="E800" i="21" a="1"/>
  <c r="E800" i="21" s="1"/>
  <c r="E801" i="21" a="1"/>
  <c r="E801" i="21" s="1"/>
  <c r="E802" i="21" a="1"/>
  <c r="E802" i="21" s="1"/>
  <c r="E803" i="21" a="1"/>
  <c r="E803" i="21" s="1"/>
  <c r="E804" i="21" a="1"/>
  <c r="E804" i="21" s="1"/>
  <c r="E805" i="21" a="1"/>
  <c r="E805" i="21" s="1"/>
  <c r="E806" i="21" a="1"/>
  <c r="E806" i="21" s="1"/>
  <c r="E807" i="21" a="1"/>
  <c r="E807" i="21" s="1"/>
  <c r="E808" i="21" a="1"/>
  <c r="E808" i="21" s="1"/>
  <c r="E809" i="21" a="1"/>
  <c r="E809" i="21" s="1"/>
  <c r="E810" i="21" a="1"/>
  <c r="E810" i="21" s="1"/>
  <c r="E811" i="21" a="1"/>
  <c r="E811" i="21" s="1"/>
  <c r="E812" i="21" a="1"/>
  <c r="E812" i="21" s="1"/>
  <c r="E813" i="21" a="1"/>
  <c r="E813" i="21" s="1"/>
  <c r="E814" i="21" a="1"/>
  <c r="E814" i="21" s="1"/>
  <c r="E815" i="21" a="1"/>
  <c r="E815" i="21" s="1"/>
  <c r="E816" i="21" a="1"/>
  <c r="E816" i="21" s="1"/>
  <c r="E817" i="21" a="1"/>
  <c r="E817" i="21" s="1"/>
  <c r="E818" i="21" a="1"/>
  <c r="E818" i="21" s="1"/>
  <c r="E819" i="21" a="1"/>
  <c r="E819" i="21" s="1"/>
  <c r="E820" i="21" a="1"/>
  <c r="E820" i="21" s="1"/>
  <c r="E821" i="21" a="1"/>
  <c r="E821" i="21" s="1"/>
  <c r="E822" i="21" a="1"/>
  <c r="E822" i="21" s="1"/>
  <c r="E823" i="21" a="1"/>
  <c r="E823" i="21" s="1"/>
  <c r="E824" i="21" a="1"/>
  <c r="E824" i="21" s="1"/>
  <c r="E825" i="21" a="1"/>
  <c r="E825" i="21" s="1"/>
  <c r="E826" i="21" a="1"/>
  <c r="E826" i="21" s="1"/>
  <c r="E827" i="21" a="1"/>
  <c r="E827" i="21" s="1"/>
  <c r="E828" i="21" a="1"/>
  <c r="E828" i="21" s="1"/>
  <c r="E829" i="21" a="1"/>
  <c r="E829" i="21" s="1"/>
  <c r="E830" i="21" a="1"/>
  <c r="E830" i="21" s="1"/>
  <c r="E831" i="21" a="1"/>
  <c r="E831" i="21" s="1"/>
  <c r="E832" i="21" a="1"/>
  <c r="E832" i="21" s="1"/>
  <c r="E833" i="21" a="1"/>
  <c r="E833" i="21" s="1"/>
  <c r="E834" i="21" a="1"/>
  <c r="E834" i="21" s="1"/>
  <c r="E835" i="21" a="1"/>
  <c r="E835" i="21" s="1"/>
  <c r="E836" i="21" a="1"/>
  <c r="E836" i="21" s="1"/>
  <c r="E837" i="21" a="1"/>
  <c r="E837" i="21" s="1"/>
  <c r="E838" i="21" a="1"/>
  <c r="E838" i="21" s="1"/>
  <c r="E839" i="21" a="1"/>
  <c r="E839" i="21" s="1"/>
  <c r="E840" i="21" a="1"/>
  <c r="E840" i="21" s="1"/>
  <c r="E841" i="21" a="1"/>
  <c r="E841" i="21" s="1"/>
  <c r="E842" i="21" a="1"/>
  <c r="E842" i="21" s="1"/>
  <c r="E843" i="21" a="1"/>
  <c r="E843" i="21" s="1"/>
  <c r="E844" i="21" a="1"/>
  <c r="E844" i="21" s="1"/>
  <c r="E845" i="21" a="1"/>
  <c r="E845" i="21" s="1"/>
  <c r="E846" i="21" a="1"/>
  <c r="E846" i="21" s="1"/>
  <c r="E847" i="21" a="1"/>
  <c r="E847" i="21" s="1"/>
  <c r="E848" i="21" a="1"/>
  <c r="E848" i="21" s="1"/>
  <c r="E849" i="21" a="1"/>
  <c r="E849" i="21" s="1"/>
  <c r="E850" i="21" a="1"/>
  <c r="E850" i="21" s="1"/>
  <c r="E851" i="21" a="1"/>
  <c r="E851" i="21" s="1"/>
  <c r="E852" i="21" a="1"/>
  <c r="E852" i="21" s="1"/>
  <c r="E853" i="21" a="1"/>
  <c r="E853" i="21" s="1"/>
  <c r="E854" i="21" a="1"/>
  <c r="E854" i="21" s="1"/>
  <c r="E855" i="21" a="1"/>
  <c r="E855" i="21" s="1"/>
  <c r="E856" i="21" a="1"/>
  <c r="E856" i="21" s="1"/>
  <c r="E857" i="21" a="1"/>
  <c r="E857" i="21" s="1"/>
  <c r="E858" i="21" a="1"/>
  <c r="E858" i="21" s="1"/>
  <c r="E859" i="21" a="1"/>
  <c r="E859" i="21" s="1"/>
  <c r="E860" i="21" a="1"/>
  <c r="E860" i="21" s="1"/>
  <c r="E861" i="21" a="1"/>
  <c r="E861" i="21" s="1"/>
  <c r="E862" i="21" a="1"/>
  <c r="E862" i="21" s="1"/>
  <c r="E863" i="21" a="1"/>
  <c r="E863" i="21" s="1"/>
  <c r="E864" i="21" a="1"/>
  <c r="E864" i="21" s="1"/>
  <c r="E865" i="21" a="1"/>
  <c r="E865" i="21" s="1"/>
  <c r="E866" i="21" a="1"/>
  <c r="E866" i="21" s="1"/>
  <c r="E867" i="21" a="1"/>
  <c r="E867" i="21" s="1"/>
  <c r="E868" i="21" a="1"/>
  <c r="E868" i="21" s="1"/>
  <c r="E869" i="21" a="1"/>
  <c r="E869" i="21" s="1"/>
  <c r="E870" i="21" a="1"/>
  <c r="E870" i="21" s="1"/>
  <c r="E871" i="21" a="1"/>
  <c r="E871" i="21" s="1"/>
  <c r="E872" i="21" a="1"/>
  <c r="E872" i="21" s="1"/>
  <c r="E873" i="21" a="1"/>
  <c r="E873" i="21" s="1"/>
  <c r="E874" i="21" a="1"/>
  <c r="E874" i="21" s="1"/>
  <c r="E875" i="21" a="1"/>
  <c r="E875" i="21" s="1"/>
  <c r="E876" i="21" a="1"/>
  <c r="E876" i="21" s="1"/>
  <c r="E877" i="21" a="1"/>
  <c r="E877" i="21" s="1"/>
  <c r="E878" i="21" a="1"/>
  <c r="E878" i="21" s="1"/>
  <c r="E879" i="21" a="1"/>
  <c r="E879" i="21" s="1"/>
  <c r="E880" i="21" a="1"/>
  <c r="E880" i="21" s="1"/>
  <c r="E881" i="21" a="1"/>
  <c r="E881" i="21" s="1"/>
  <c r="E882" i="21" a="1"/>
  <c r="E882" i="21" s="1"/>
  <c r="E883" i="21" a="1"/>
  <c r="E883" i="21" s="1"/>
  <c r="E884" i="21" a="1"/>
  <c r="E884" i="21" s="1"/>
  <c r="E885" i="21" a="1"/>
  <c r="E885" i="21" s="1"/>
  <c r="E886" i="21" a="1"/>
  <c r="E886" i="21" s="1"/>
  <c r="E887" i="21" a="1"/>
  <c r="E887" i="21" s="1"/>
  <c r="E888" i="21" a="1"/>
  <c r="E888" i="21" s="1"/>
  <c r="E889" i="21" a="1"/>
  <c r="E889" i="21" s="1"/>
  <c r="E890" i="21" a="1"/>
  <c r="E890" i="21" s="1"/>
  <c r="E891" i="21" a="1"/>
  <c r="E891" i="21" s="1"/>
  <c r="E892" i="21" a="1"/>
  <c r="E892" i="21" s="1"/>
  <c r="E893" i="21" a="1"/>
  <c r="E893" i="21" s="1"/>
  <c r="E894" i="21" a="1"/>
  <c r="E894" i="21" s="1"/>
  <c r="E895" i="21" a="1"/>
  <c r="E895" i="21" s="1"/>
  <c r="E896" i="21" a="1"/>
  <c r="E896" i="21" s="1"/>
  <c r="E897" i="21" a="1"/>
  <c r="E897" i="21" s="1"/>
  <c r="E898" i="21" a="1"/>
  <c r="E898" i="21" s="1"/>
  <c r="E899" i="21" a="1"/>
  <c r="E899" i="21" s="1"/>
  <c r="E900" i="21" a="1"/>
  <c r="E900" i="21" s="1"/>
  <c r="E901" i="21" a="1"/>
  <c r="E901" i="21" s="1"/>
  <c r="E902" i="21" a="1"/>
  <c r="E902" i="21" s="1"/>
  <c r="E903" i="21" a="1"/>
  <c r="E903" i="21" s="1"/>
  <c r="E904" i="21" a="1"/>
  <c r="E904" i="21" s="1"/>
  <c r="E905" i="21" a="1"/>
  <c r="E905" i="21" s="1"/>
  <c r="E906" i="21" a="1"/>
  <c r="E906" i="21" s="1"/>
  <c r="E907" i="21" a="1"/>
  <c r="E907" i="21" s="1"/>
  <c r="E908" i="21" a="1"/>
  <c r="E908" i="21" s="1"/>
  <c r="E909" i="21" a="1"/>
  <c r="E909" i="21" s="1"/>
  <c r="E910" i="21" a="1"/>
  <c r="E910" i="21" s="1"/>
  <c r="E911" i="21" a="1"/>
  <c r="E911" i="21" s="1"/>
  <c r="E912" i="21" a="1"/>
  <c r="E912" i="21" s="1"/>
  <c r="E913" i="21" a="1"/>
  <c r="E913" i="21" s="1"/>
  <c r="E914" i="21" a="1"/>
  <c r="E914" i="21" s="1"/>
  <c r="E915" i="21" a="1"/>
  <c r="E915" i="21" s="1"/>
  <c r="E916" i="21" a="1"/>
  <c r="E916" i="21" s="1"/>
  <c r="E917" i="21" a="1"/>
  <c r="E917" i="21" s="1"/>
  <c r="E918" i="21" a="1"/>
  <c r="E918" i="21" s="1"/>
  <c r="E919" i="21" a="1"/>
  <c r="E919" i="21" s="1"/>
  <c r="E920" i="21" a="1"/>
  <c r="E920" i="21" s="1"/>
  <c r="E921" i="21" a="1"/>
  <c r="E921" i="21" s="1"/>
  <c r="E922" i="21" a="1"/>
  <c r="E922" i="21" s="1"/>
  <c r="E923" i="21" a="1"/>
  <c r="E923" i="21" s="1"/>
  <c r="E924" i="21" a="1"/>
  <c r="E924" i="21" s="1"/>
  <c r="E925" i="21" a="1"/>
  <c r="E925" i="21" s="1"/>
  <c r="E926" i="21" a="1"/>
  <c r="E926" i="21" s="1"/>
  <c r="E927" i="21" a="1"/>
  <c r="E927" i="21" s="1"/>
  <c r="E928" i="21" a="1"/>
  <c r="E928" i="21" s="1"/>
  <c r="E929" i="21" a="1"/>
  <c r="E929" i="21" s="1"/>
  <c r="E930" i="21" a="1"/>
  <c r="E930" i="21" s="1"/>
  <c r="E931" i="21" a="1"/>
  <c r="E931" i="21" s="1"/>
  <c r="E932" i="21" a="1"/>
  <c r="E932" i="21" s="1"/>
  <c r="E933" i="21" a="1"/>
  <c r="E933" i="21" s="1"/>
  <c r="E934" i="21" a="1"/>
  <c r="E934" i="21" s="1"/>
  <c r="E935" i="21" a="1"/>
  <c r="E935" i="21" s="1"/>
  <c r="E936" i="21" a="1"/>
  <c r="E936" i="21" s="1"/>
  <c r="E937" i="21" a="1"/>
  <c r="E937" i="21" s="1"/>
  <c r="E938" i="21" a="1"/>
  <c r="E938" i="21" s="1"/>
  <c r="E939" i="21" a="1"/>
  <c r="E939" i="21" s="1"/>
  <c r="E940" i="21" a="1"/>
  <c r="E940" i="21" s="1"/>
  <c r="E941" i="21" a="1"/>
  <c r="E941" i="21" s="1"/>
  <c r="E942" i="21" a="1"/>
  <c r="E942" i="21" s="1"/>
  <c r="E943" i="21" a="1"/>
  <c r="E943" i="21" s="1"/>
  <c r="E944" i="21" a="1"/>
  <c r="E944" i="21" s="1"/>
  <c r="E945" i="21" a="1"/>
  <c r="E945" i="21" s="1"/>
  <c r="E946" i="21" a="1"/>
  <c r="E946" i="21" s="1"/>
  <c r="E947" i="21" a="1"/>
  <c r="E947" i="21" s="1"/>
  <c r="E948" i="21" a="1"/>
  <c r="E948" i="21" s="1"/>
  <c r="E949" i="21" a="1"/>
  <c r="E949" i="21" s="1"/>
  <c r="E950" i="21" a="1"/>
  <c r="E950" i="21" s="1"/>
  <c r="E951" i="21" a="1"/>
  <c r="E951" i="21" s="1"/>
  <c r="E952" i="21" a="1"/>
  <c r="E952" i="21" s="1"/>
  <c r="E953" i="21" a="1"/>
  <c r="E953" i="21" s="1"/>
  <c r="E954" i="21" a="1"/>
  <c r="E954" i="21" s="1"/>
  <c r="E955" i="21" a="1"/>
  <c r="E955" i="21" s="1"/>
  <c r="E956" i="21" a="1"/>
  <c r="E956" i="21" s="1"/>
  <c r="E957" i="21" a="1"/>
  <c r="E957" i="21" s="1"/>
  <c r="E958" i="21" a="1"/>
  <c r="E958" i="21" s="1"/>
  <c r="E959" i="21" a="1"/>
  <c r="E959" i="21" s="1"/>
  <c r="E960" i="21" a="1"/>
  <c r="E960" i="21" s="1"/>
  <c r="E961" i="21" a="1"/>
  <c r="E961" i="21" s="1"/>
  <c r="E962" i="21" a="1"/>
  <c r="E962" i="21" s="1"/>
  <c r="E963" i="21" a="1"/>
  <c r="E963" i="21" s="1"/>
  <c r="E964" i="21" a="1"/>
  <c r="E964" i="21" s="1"/>
  <c r="E965" i="21" a="1"/>
  <c r="E965" i="21" s="1"/>
  <c r="E966" i="21" a="1"/>
  <c r="E966" i="21" s="1"/>
  <c r="E967" i="21" a="1"/>
  <c r="E967" i="21" s="1"/>
  <c r="E968" i="21" a="1"/>
  <c r="E968" i="21" s="1"/>
  <c r="E969" i="21" a="1"/>
  <c r="E969" i="21" s="1"/>
  <c r="E970" i="21" a="1"/>
  <c r="E970" i="21" s="1"/>
  <c r="E971" i="21" a="1"/>
  <c r="E971" i="21" s="1"/>
  <c r="E972" i="21" a="1"/>
  <c r="E972" i="21" s="1"/>
  <c r="E973" i="21" a="1"/>
  <c r="E973" i="21" s="1"/>
  <c r="E974" i="21" a="1"/>
  <c r="E974" i="21" s="1"/>
  <c r="E975" i="21" a="1"/>
  <c r="E975" i="21" s="1"/>
  <c r="E976" i="21" a="1"/>
  <c r="E976" i="21" s="1"/>
  <c r="E977" i="21" a="1"/>
  <c r="E977" i="21" s="1"/>
  <c r="E978" i="21" a="1"/>
  <c r="E978" i="21" s="1"/>
  <c r="E979" i="21" a="1"/>
  <c r="E979" i="21" s="1"/>
  <c r="E980" i="21" a="1"/>
  <c r="E980" i="21" s="1"/>
  <c r="E981" i="21" a="1"/>
  <c r="E981" i="21" s="1"/>
  <c r="E982" i="21" a="1"/>
  <c r="E982" i="21" s="1"/>
  <c r="E983" i="21" a="1"/>
  <c r="E983" i="21" s="1"/>
  <c r="E984" i="21" a="1"/>
  <c r="E984" i="21" s="1"/>
  <c r="E985" i="21" a="1"/>
  <c r="E985" i="21" s="1"/>
  <c r="E986" i="21" a="1"/>
  <c r="E986" i="21" s="1"/>
  <c r="E987" i="21" a="1"/>
  <c r="E987" i="21" s="1"/>
  <c r="E988" i="21" a="1"/>
  <c r="E988" i="21" s="1"/>
  <c r="E989" i="21" a="1"/>
  <c r="E989" i="21" s="1"/>
  <c r="E990" i="21" a="1"/>
  <c r="E990" i="21" s="1"/>
  <c r="E991" i="21" a="1"/>
  <c r="E991" i="21" s="1"/>
  <c r="E992" i="21" a="1"/>
  <c r="E992" i="21" s="1"/>
  <c r="E993" i="21" a="1"/>
  <c r="E993" i="21" s="1"/>
  <c r="E994" i="21" a="1"/>
  <c r="E994" i="21" s="1"/>
  <c r="E995" i="21" a="1"/>
  <c r="E995" i="21" s="1"/>
  <c r="E996" i="21" a="1"/>
  <c r="E996" i="21" s="1"/>
  <c r="E997" i="21" a="1"/>
  <c r="E997" i="21" s="1"/>
  <c r="E998" i="21" a="1"/>
  <c r="E998" i="21" s="1"/>
  <c r="E999" i="21" a="1"/>
  <c r="E999" i="21" s="1"/>
  <c r="E1000" i="21" a="1"/>
  <c r="E1000" i="21" s="1"/>
  <c r="E1001" i="21" a="1"/>
  <c r="E1001" i="21" s="1"/>
  <c r="E1002" i="21" a="1"/>
  <c r="E1002" i="21" s="1"/>
  <c r="E1003" i="21" a="1"/>
  <c r="E1003" i="21" s="1"/>
  <c r="E1004" i="21" a="1"/>
  <c r="E1004" i="21" s="1"/>
  <c r="E1005" i="21" a="1"/>
  <c r="E1005" i="21" s="1"/>
  <c r="E1006" i="21" a="1"/>
  <c r="E1006" i="21" s="1"/>
  <c r="E1007" i="21" a="1"/>
  <c r="E1007" i="21" s="1"/>
  <c r="E1008" i="21" a="1"/>
  <c r="E1008" i="21" s="1"/>
  <c r="E1009" i="21" a="1"/>
  <c r="E1009" i="21" s="1"/>
  <c r="E1010" i="21" a="1"/>
  <c r="E1010" i="21" s="1"/>
  <c r="E1011" i="21" a="1"/>
  <c r="E1011" i="21" s="1"/>
  <c r="E1012" i="21" a="1"/>
  <c r="E1012" i="21" s="1"/>
  <c r="E1013" i="21" a="1"/>
  <c r="E1013" i="21" s="1"/>
  <c r="E1014" i="21" a="1"/>
  <c r="E1014" i="21" s="1"/>
  <c r="E1015" i="21" a="1"/>
  <c r="E1015" i="21" s="1"/>
  <c r="E1016" i="21" a="1"/>
  <c r="E1016" i="21" s="1"/>
  <c r="E1017" i="21" a="1"/>
  <c r="E1017" i="21" s="1"/>
  <c r="E1018" i="21" a="1"/>
  <c r="E1018" i="21" s="1"/>
  <c r="E1019" i="21" a="1"/>
  <c r="E1019" i="21" s="1"/>
  <c r="E1020" i="21" a="1"/>
  <c r="E1020" i="21" s="1"/>
  <c r="E1021" i="21" a="1"/>
  <c r="E1021" i="21" s="1"/>
  <c r="E1022" i="21" a="1"/>
  <c r="E1022" i="21" s="1"/>
  <c r="E1023" i="21" a="1"/>
  <c r="E1023" i="21" s="1"/>
  <c r="E1024" i="21" a="1"/>
  <c r="E1024" i="21" s="1"/>
  <c r="E1025" i="21" a="1"/>
  <c r="E1025" i="21" s="1"/>
  <c r="E1026" i="21" a="1"/>
  <c r="E1026" i="21" s="1"/>
  <c r="E1027" i="21" a="1"/>
  <c r="E1027" i="21" s="1"/>
  <c r="E1028" i="21" a="1"/>
  <c r="E1028" i="21" s="1"/>
  <c r="E1029" i="21" a="1"/>
  <c r="E1029" i="21" s="1"/>
  <c r="E1030" i="21" a="1"/>
  <c r="E1030" i="21" s="1"/>
  <c r="E1031" i="21" a="1"/>
  <c r="E1031" i="21" s="1"/>
  <c r="E1032" i="21" a="1"/>
  <c r="E1032" i="21" s="1"/>
  <c r="E1033" i="21" a="1"/>
  <c r="E1033" i="21" s="1"/>
  <c r="E1034" i="21" a="1"/>
  <c r="E1034" i="21" s="1"/>
  <c r="E1035" i="21" a="1"/>
  <c r="E1035" i="21" s="1"/>
  <c r="E1036" i="21" a="1"/>
  <c r="E1036" i="21" s="1"/>
  <c r="E1037" i="21" a="1"/>
  <c r="E1037" i="21" s="1"/>
  <c r="E1038" i="21" a="1"/>
  <c r="E1038" i="21" s="1"/>
  <c r="E1039" i="21" a="1"/>
  <c r="E1039" i="21" s="1"/>
  <c r="E1040" i="21" a="1"/>
  <c r="E1040" i="21" s="1"/>
  <c r="E1041" i="21" a="1"/>
  <c r="E1041" i="21" s="1"/>
  <c r="E1042" i="21" a="1"/>
  <c r="E1042" i="21" s="1"/>
  <c r="E1043" i="21" a="1"/>
  <c r="E1043" i="21" s="1"/>
  <c r="E1044" i="21" a="1"/>
  <c r="E1044" i="21" s="1"/>
  <c r="E1045" i="21" a="1"/>
  <c r="E1045" i="21" s="1"/>
  <c r="E1046" i="21" a="1"/>
  <c r="E1046" i="21" s="1"/>
  <c r="E1047" i="21" a="1"/>
  <c r="E1047" i="21" s="1"/>
  <c r="E1048" i="21" a="1"/>
  <c r="E1048" i="21" s="1"/>
  <c r="E1049" i="21" a="1"/>
  <c r="E1049" i="21" s="1"/>
  <c r="E1050" i="21" a="1"/>
  <c r="E1050" i="21" s="1"/>
  <c r="E1051" i="21" a="1"/>
  <c r="E1051" i="21" s="1"/>
  <c r="E1052" i="21" a="1"/>
  <c r="E1052" i="21" s="1"/>
  <c r="E1053" i="21" a="1"/>
  <c r="E1053" i="21" s="1"/>
  <c r="E1054" i="21" a="1"/>
  <c r="E1054" i="21" s="1"/>
  <c r="E1055" i="21" a="1"/>
  <c r="E1055" i="21" s="1"/>
  <c r="E1056" i="21" a="1"/>
  <c r="E1056" i="21" s="1"/>
  <c r="E1057" i="21" a="1"/>
  <c r="E1057" i="21" s="1"/>
  <c r="E1058" i="21" a="1"/>
  <c r="E1058" i="21" s="1"/>
  <c r="E1059" i="21" a="1"/>
  <c r="E1059" i="21" s="1"/>
  <c r="E1060" i="21" a="1"/>
  <c r="E1060" i="21" s="1"/>
  <c r="E1061" i="21" a="1"/>
  <c r="E1061" i="21" s="1"/>
  <c r="E1062" i="21" a="1"/>
  <c r="E1062" i="21" s="1"/>
  <c r="E1063" i="21" a="1"/>
  <c r="E1063" i="21" s="1"/>
  <c r="E1064" i="21" a="1"/>
  <c r="E1064" i="21" s="1"/>
  <c r="E1065" i="21" a="1"/>
  <c r="E1065" i="21" s="1"/>
  <c r="E1066" i="21" a="1"/>
  <c r="E1066" i="21" s="1"/>
  <c r="E1067" i="21" a="1"/>
  <c r="E1067" i="21" s="1"/>
  <c r="E1068" i="21" a="1"/>
  <c r="E1068" i="21" s="1"/>
  <c r="E1069" i="21" a="1"/>
  <c r="E1069" i="21" s="1"/>
  <c r="E1070" i="21" a="1"/>
  <c r="E1070" i="21" s="1"/>
  <c r="E1071" i="21" a="1"/>
  <c r="E1071" i="21" s="1"/>
  <c r="E1072" i="21" a="1"/>
  <c r="E1072" i="21" s="1"/>
  <c r="E1073" i="21" a="1"/>
  <c r="E1073" i="21" s="1"/>
  <c r="E1074" i="21" a="1"/>
  <c r="E1074" i="21" s="1"/>
  <c r="E1075" i="21" a="1"/>
  <c r="E1075" i="21" s="1"/>
  <c r="E1076" i="21" a="1"/>
  <c r="E1076" i="21" s="1"/>
  <c r="E1077" i="21" a="1"/>
  <c r="E1077" i="21" s="1"/>
  <c r="E1078" i="21" a="1"/>
  <c r="E1078" i="21" s="1"/>
  <c r="E1079" i="21" a="1"/>
  <c r="E1079" i="21" s="1"/>
  <c r="E1080" i="21" a="1"/>
  <c r="E1080" i="21" s="1"/>
  <c r="E1081" i="21" a="1"/>
  <c r="E1081" i="21" s="1"/>
  <c r="E1082" i="21" a="1"/>
  <c r="E1082" i="21" s="1"/>
  <c r="E1083" i="21" a="1"/>
  <c r="E1083" i="21" s="1"/>
  <c r="E1084" i="21" a="1"/>
  <c r="E1084" i="21" s="1"/>
  <c r="E1085" i="21" a="1"/>
  <c r="E1085" i="21" s="1"/>
  <c r="E1086" i="21" a="1"/>
  <c r="E1086" i="21" s="1"/>
  <c r="E1087" i="21" a="1"/>
  <c r="E1087" i="21" s="1"/>
  <c r="E1088" i="21" a="1"/>
  <c r="E1088" i="21" s="1"/>
  <c r="E1089" i="21" a="1"/>
  <c r="E1089" i="21" s="1"/>
  <c r="E1090" i="21" a="1"/>
  <c r="E1090" i="21" s="1"/>
  <c r="E1091" i="21" a="1"/>
  <c r="E1091" i="21" s="1"/>
  <c r="E1092" i="21" a="1"/>
  <c r="E1092" i="21" s="1"/>
  <c r="E1093" i="21" a="1"/>
  <c r="E1093" i="21" s="1"/>
  <c r="E1094" i="21" a="1"/>
  <c r="E1094" i="21" s="1"/>
  <c r="E1095" i="21" a="1"/>
  <c r="E1095" i="21" s="1"/>
  <c r="E1096" i="21" a="1"/>
  <c r="E1096" i="21" s="1"/>
  <c r="E1097" i="21" a="1"/>
  <c r="E1097" i="21" s="1"/>
  <c r="E1098" i="21" a="1"/>
  <c r="E1098" i="21" s="1"/>
  <c r="E1099" i="21" a="1"/>
  <c r="E1099" i="21" s="1"/>
  <c r="E1100" i="21" a="1"/>
  <c r="E1100" i="21" s="1"/>
  <c r="E1101" i="21" a="1"/>
  <c r="E1101" i="21" s="1"/>
  <c r="E1102" i="21" a="1"/>
  <c r="E1102" i="21" s="1"/>
  <c r="E1103" i="21" a="1"/>
  <c r="E1103" i="21" s="1"/>
  <c r="E1104" i="21" a="1"/>
  <c r="E1104" i="21" s="1"/>
  <c r="E1105" i="21" a="1"/>
  <c r="E1105" i="21" s="1"/>
  <c r="E1106" i="21" a="1"/>
  <c r="E1106" i="21" s="1"/>
  <c r="E1107" i="21" a="1"/>
  <c r="E1107" i="21" s="1"/>
  <c r="E1108" i="21" a="1"/>
  <c r="E1108" i="21" s="1"/>
  <c r="E1109" i="21" a="1"/>
  <c r="E1109" i="21" s="1"/>
  <c r="E1110" i="21" a="1"/>
  <c r="E1110" i="21" s="1"/>
  <c r="E1111" i="21" a="1"/>
  <c r="E1111" i="21" s="1"/>
  <c r="E1112" i="21" a="1"/>
  <c r="E1112" i="21" s="1"/>
  <c r="E1113" i="21" a="1"/>
  <c r="E1113" i="21" s="1"/>
  <c r="E1114" i="21" a="1"/>
  <c r="E1114" i="21" s="1"/>
  <c r="E1115" i="21" a="1"/>
  <c r="E1115" i="21" s="1"/>
  <c r="E1116" i="21" a="1"/>
  <c r="E1116" i="21" s="1"/>
  <c r="E1117" i="21" a="1"/>
  <c r="E1117" i="21" s="1"/>
  <c r="E1118" i="21" a="1"/>
  <c r="E1118" i="21" s="1"/>
  <c r="E1119" i="21" a="1"/>
  <c r="E1119" i="21" s="1"/>
  <c r="E1120" i="21" a="1"/>
  <c r="E1120" i="21" s="1"/>
  <c r="E1121" i="21" a="1"/>
  <c r="E1121" i="21" s="1"/>
  <c r="E1122" i="21" a="1"/>
  <c r="E1122" i="21" s="1"/>
  <c r="E1123" i="21" a="1"/>
  <c r="E1123" i="21" s="1"/>
  <c r="E1124" i="21" a="1"/>
  <c r="E1124" i="21" s="1"/>
  <c r="E1125" i="21" a="1"/>
  <c r="E1125" i="21" s="1"/>
  <c r="E1126" i="21" a="1"/>
  <c r="E1126" i="21" s="1"/>
  <c r="E1127" i="21" a="1"/>
  <c r="E1127" i="21" s="1"/>
  <c r="E1128" i="21" a="1"/>
  <c r="E1128" i="21" s="1"/>
  <c r="E1129" i="21" a="1"/>
  <c r="E1129" i="21" s="1"/>
  <c r="E1130" i="21" a="1"/>
  <c r="E1130" i="21" s="1"/>
  <c r="E1131" i="21" a="1"/>
  <c r="E1131" i="21" s="1"/>
  <c r="E1132" i="21" a="1"/>
  <c r="E1132" i="21" s="1"/>
  <c r="E1133" i="21" a="1"/>
  <c r="E1133" i="21" s="1"/>
  <c r="E1134" i="21" a="1"/>
  <c r="E1134" i="21" s="1"/>
  <c r="E1135" i="21" a="1"/>
  <c r="E1135" i="21" s="1"/>
  <c r="E1136" i="21" a="1"/>
  <c r="E1136" i="21" s="1"/>
  <c r="E1137" i="21" a="1"/>
  <c r="E1137" i="21" s="1"/>
  <c r="E1138" i="21" a="1"/>
  <c r="E1138" i="21" s="1"/>
  <c r="E1139" i="21" a="1"/>
  <c r="E1139" i="21" s="1"/>
  <c r="E1140" i="21" a="1"/>
  <c r="E1140" i="21" s="1"/>
  <c r="E1141" i="21" a="1"/>
  <c r="E1141" i="21" s="1"/>
  <c r="E1142" i="21" a="1"/>
  <c r="E1142" i="21" s="1"/>
  <c r="E1143" i="21" a="1"/>
  <c r="E1143" i="21" s="1"/>
  <c r="E1144" i="21" a="1"/>
  <c r="E1144" i="21" s="1"/>
  <c r="E1145" i="21" a="1"/>
  <c r="E1145" i="21" s="1"/>
  <c r="E1146" i="21" a="1"/>
  <c r="E1146" i="21" s="1"/>
  <c r="E1147" i="21" a="1"/>
  <c r="E1147" i="21" s="1"/>
  <c r="E1148" i="21" a="1"/>
  <c r="E1148" i="21" s="1"/>
  <c r="E1149" i="21" a="1"/>
  <c r="E1149" i="21" s="1"/>
  <c r="E1150" i="21" a="1"/>
  <c r="E1150" i="21" s="1"/>
  <c r="E1151" i="21" a="1"/>
  <c r="E1151" i="21" s="1"/>
  <c r="E1152" i="21" a="1"/>
  <c r="E1152" i="21" s="1"/>
  <c r="E1153" i="21" a="1"/>
  <c r="E1153" i="21" s="1"/>
  <c r="E1154" i="21" a="1"/>
  <c r="E1154" i="21" s="1"/>
  <c r="E1155" i="21" a="1"/>
  <c r="E1155" i="21" s="1"/>
  <c r="E1156" i="21" a="1"/>
  <c r="E1156" i="21" s="1"/>
  <c r="E1157" i="21" a="1"/>
  <c r="E1157" i="21" s="1"/>
  <c r="E1158" i="21" a="1"/>
  <c r="E1158" i="21" s="1"/>
  <c r="E1159" i="21" a="1"/>
  <c r="E1159" i="21" s="1"/>
  <c r="E1160" i="21" a="1"/>
  <c r="E1160" i="21" s="1"/>
  <c r="E1161" i="21" a="1"/>
  <c r="E1161" i="21" s="1"/>
  <c r="E1162" i="21" a="1"/>
  <c r="E1162" i="21" s="1"/>
  <c r="E1163" i="21" a="1"/>
  <c r="E1163" i="21" s="1"/>
  <c r="E1164" i="21" a="1"/>
  <c r="E1164" i="21" s="1"/>
  <c r="E1165" i="21" a="1"/>
  <c r="E1165" i="21" s="1"/>
  <c r="E1166" i="21" a="1"/>
  <c r="E1166" i="21" s="1"/>
  <c r="E1167" i="21" a="1"/>
  <c r="E1167" i="21" s="1"/>
  <c r="E1168" i="21" a="1"/>
  <c r="E1168" i="21" s="1"/>
  <c r="E1169" i="21" a="1"/>
  <c r="E1169" i="21" s="1"/>
  <c r="E1170" i="21" a="1"/>
  <c r="E1170" i="21" s="1"/>
  <c r="E1171" i="21" a="1"/>
  <c r="E1171" i="21" s="1"/>
  <c r="E1172" i="21" a="1"/>
  <c r="E1172" i="21" s="1"/>
  <c r="E1173" i="21" a="1"/>
  <c r="E1173" i="21" s="1"/>
  <c r="E1174" i="21" a="1"/>
  <c r="E1174" i="21" s="1"/>
  <c r="E1175" i="21" a="1"/>
  <c r="E1175" i="21" s="1"/>
  <c r="E1176" i="21" a="1"/>
  <c r="E1176" i="21" s="1"/>
  <c r="E1177" i="21" a="1"/>
  <c r="E1177" i="21" s="1"/>
  <c r="E1178" i="21" a="1"/>
  <c r="E1178" i="21" s="1"/>
  <c r="E1179" i="21" a="1"/>
  <c r="E1179" i="21" s="1"/>
  <c r="E1180" i="21" a="1"/>
  <c r="E1180" i="21" s="1"/>
  <c r="E1181" i="21" a="1"/>
  <c r="E1181" i="21" s="1"/>
  <c r="E1182" i="21" a="1"/>
  <c r="E1182" i="21" s="1"/>
  <c r="E1183" i="21" a="1"/>
  <c r="E1183" i="21" s="1"/>
  <c r="E1184" i="21" a="1"/>
  <c r="E1184" i="21" s="1"/>
  <c r="E1185" i="21" a="1"/>
  <c r="E1185" i="21" s="1"/>
  <c r="E1186" i="21" a="1"/>
  <c r="E1186" i="21" s="1"/>
  <c r="E1187" i="21" a="1"/>
  <c r="E1187" i="21" s="1"/>
  <c r="E1188" i="21" a="1"/>
  <c r="E1188" i="21" s="1"/>
  <c r="E1189" i="21" a="1"/>
  <c r="E1189" i="21" s="1"/>
  <c r="E1190" i="21" a="1"/>
  <c r="E1190" i="21" s="1"/>
  <c r="E1191" i="21" a="1"/>
  <c r="E1191" i="21" s="1"/>
  <c r="E1192" i="21" a="1"/>
  <c r="E1192" i="21" s="1"/>
  <c r="E1193" i="21" a="1"/>
  <c r="E1193" i="21" s="1"/>
  <c r="E1194" i="21" a="1"/>
  <c r="E1194" i="21" s="1"/>
  <c r="E1195" i="21" a="1"/>
  <c r="E1195" i="21" s="1"/>
  <c r="E1196" i="21" a="1"/>
  <c r="E1196" i="21" s="1"/>
  <c r="E1197" i="21" a="1"/>
  <c r="E1197" i="21" s="1"/>
  <c r="E1198" i="21" a="1"/>
  <c r="E1198" i="21" s="1"/>
  <c r="E1199" i="21" a="1"/>
  <c r="E1199" i="21" s="1"/>
  <c r="E1200" i="21" a="1"/>
  <c r="E1200" i="21" s="1"/>
  <c r="E1201" i="21" a="1"/>
  <c r="E1201" i="21" s="1"/>
  <c r="E1202" i="21" a="1"/>
  <c r="E1202" i="21" s="1"/>
  <c r="E1203" i="21" a="1"/>
  <c r="E1203" i="21" s="1"/>
  <c r="E1204" i="21" a="1"/>
  <c r="E1204" i="21" s="1"/>
  <c r="E1205" i="21" a="1"/>
  <c r="E1205" i="21" s="1"/>
  <c r="E1206" i="21" a="1"/>
  <c r="E1206" i="21" s="1"/>
  <c r="E1207" i="21" a="1"/>
  <c r="E1207" i="21" s="1"/>
  <c r="E1208" i="21" a="1"/>
  <c r="E1208" i="21" s="1"/>
  <c r="E1209" i="21" a="1"/>
  <c r="E1209" i="21" s="1"/>
  <c r="E1210" i="21" a="1"/>
  <c r="E1210" i="21" s="1"/>
  <c r="E1211" i="21" a="1"/>
  <c r="E1211" i="21" s="1"/>
  <c r="E1212" i="21" a="1"/>
  <c r="E1212" i="21" s="1"/>
  <c r="E1213" i="21" a="1"/>
  <c r="E1213" i="21" s="1"/>
  <c r="E1214" i="21" a="1"/>
  <c r="E1214" i="21" s="1"/>
  <c r="E1215" i="21" a="1"/>
  <c r="E1215" i="21" s="1"/>
  <c r="E1216" i="21" a="1"/>
  <c r="E1216" i="21" s="1"/>
  <c r="E1217" i="21" a="1"/>
  <c r="E1217" i="21" s="1"/>
  <c r="E1218" i="21" a="1"/>
  <c r="E1218" i="21" s="1"/>
  <c r="E1219" i="21" a="1"/>
  <c r="E1219" i="21" s="1"/>
  <c r="E1220" i="21" a="1"/>
  <c r="E1220" i="21" s="1"/>
  <c r="E1221" i="21" a="1"/>
  <c r="E1221" i="21" s="1"/>
  <c r="E1222" i="21" a="1"/>
  <c r="E1222" i="21" s="1"/>
  <c r="E1223" i="21" a="1"/>
  <c r="E1223" i="21" s="1"/>
  <c r="E1224" i="21" a="1"/>
  <c r="E1224" i="21" s="1"/>
  <c r="E1225" i="21" a="1"/>
  <c r="E1225" i="21" s="1"/>
  <c r="E1226" i="21" a="1"/>
  <c r="E1226" i="21" s="1"/>
  <c r="E1227" i="21" a="1"/>
  <c r="E1227" i="21" s="1"/>
  <c r="E1228" i="21" a="1"/>
  <c r="E1228" i="21" s="1"/>
  <c r="E1229" i="21" a="1"/>
  <c r="E1229" i="21" s="1"/>
  <c r="E1230" i="21" a="1"/>
  <c r="E1230" i="21" s="1"/>
  <c r="E1231" i="21" a="1"/>
  <c r="E1231" i="21" s="1"/>
  <c r="E1232" i="21" a="1"/>
  <c r="E1232" i="21" s="1"/>
  <c r="E1233" i="21" a="1"/>
  <c r="E1233" i="21" s="1"/>
  <c r="E1234" i="21" a="1"/>
  <c r="E1234" i="21" s="1"/>
  <c r="E1235" i="21" a="1"/>
  <c r="E1235" i="21" s="1"/>
  <c r="E1236" i="21" a="1"/>
  <c r="E1236" i="21" s="1"/>
  <c r="E1237" i="21" a="1"/>
  <c r="E1237" i="21" s="1"/>
  <c r="E1238" i="21" a="1"/>
  <c r="E1238" i="21" s="1"/>
  <c r="E1239" i="21" a="1"/>
  <c r="E1239" i="21" s="1"/>
  <c r="E1240" i="21" a="1"/>
  <c r="E1240" i="21" s="1"/>
  <c r="E1241" i="21" a="1"/>
  <c r="E1241" i="21" s="1"/>
  <c r="E1242" i="21" a="1"/>
  <c r="E1242" i="21" s="1"/>
  <c r="E1243" i="21" a="1"/>
  <c r="E1243" i="21" s="1"/>
  <c r="E1244" i="21" a="1"/>
  <c r="E1244" i="21" s="1"/>
  <c r="E1245" i="21" a="1"/>
  <c r="E1245" i="21" s="1"/>
  <c r="E1246" i="21" a="1"/>
  <c r="E1246" i="21" s="1"/>
  <c r="E1247" i="21" a="1"/>
  <c r="E1247" i="21" s="1"/>
  <c r="E1248" i="21" a="1"/>
  <c r="E1248" i="21" s="1"/>
  <c r="E1249" i="21" a="1"/>
  <c r="E1249" i="21" s="1"/>
  <c r="E1250" i="21" a="1"/>
  <c r="E1250" i="21" s="1"/>
  <c r="E1251" i="21" a="1"/>
  <c r="E1251" i="21" s="1"/>
  <c r="E1252" i="21" a="1"/>
  <c r="E1252" i="21" s="1"/>
  <c r="E1253" i="21" a="1"/>
  <c r="E1253" i="21" s="1"/>
  <c r="E1254" i="21" a="1"/>
  <c r="E1254" i="21" s="1"/>
  <c r="E1255" i="21" a="1"/>
  <c r="E1255" i="21" s="1"/>
  <c r="E1256" i="21" a="1"/>
  <c r="E1256" i="21" s="1"/>
  <c r="E1257" i="21" a="1"/>
  <c r="E1257" i="21" s="1"/>
  <c r="E1258" i="21" a="1"/>
  <c r="E1258" i="21" s="1"/>
  <c r="E1259" i="21" a="1"/>
  <c r="E1259" i="21" s="1"/>
  <c r="E1260" i="21" a="1"/>
  <c r="E1260" i="21" s="1"/>
  <c r="E1261" i="21" a="1"/>
  <c r="E1261" i="21" s="1"/>
  <c r="E1262" i="21" a="1"/>
  <c r="E1262" i="21" s="1"/>
  <c r="E1263" i="21" a="1"/>
  <c r="E1263" i="21" s="1"/>
  <c r="E1264" i="21" a="1"/>
  <c r="E1264" i="21" s="1"/>
  <c r="E1265" i="21" a="1"/>
  <c r="E1265" i="21" s="1"/>
  <c r="E1266" i="21" a="1"/>
  <c r="E1266" i="21" s="1"/>
  <c r="E1267" i="21" a="1"/>
  <c r="E1267" i="21" s="1"/>
  <c r="E1268" i="21" a="1"/>
  <c r="E1268" i="21" s="1"/>
  <c r="E1269" i="21" a="1"/>
  <c r="E1269" i="21" s="1"/>
  <c r="E1270" i="21" a="1"/>
  <c r="E1270" i="21" s="1"/>
  <c r="E1271" i="21" a="1"/>
  <c r="E1271" i="21" s="1"/>
  <c r="E1272" i="21" a="1"/>
  <c r="E1272" i="21" s="1"/>
  <c r="E1273" i="21" a="1"/>
  <c r="E1273" i="21" s="1"/>
  <c r="E1274" i="21" a="1"/>
  <c r="E1274" i="21" s="1"/>
  <c r="E1275" i="21" a="1"/>
  <c r="E1275" i="21" s="1"/>
  <c r="E1276" i="21" a="1"/>
  <c r="E1276" i="21" s="1"/>
  <c r="E1277" i="21" a="1"/>
  <c r="E1277" i="21" s="1"/>
  <c r="E1278" i="21" a="1"/>
  <c r="E1278" i="21" s="1"/>
  <c r="E1279" i="21" a="1"/>
  <c r="E1279" i="21" s="1"/>
  <c r="E1280" i="21" a="1"/>
  <c r="E1280" i="21" s="1"/>
  <c r="E1281" i="21" a="1"/>
  <c r="E1281" i="21" s="1"/>
  <c r="E1282" i="21" a="1"/>
  <c r="E1282" i="21" s="1"/>
  <c r="E1283" i="21" a="1"/>
  <c r="E1283" i="21" s="1"/>
  <c r="E1284" i="21" a="1"/>
  <c r="E1284" i="21" s="1"/>
  <c r="E1285" i="21" a="1"/>
  <c r="E1285" i="21" s="1"/>
  <c r="E1286" i="21" a="1"/>
  <c r="E1286" i="21" s="1"/>
  <c r="E1287" i="21" a="1"/>
  <c r="E1287" i="21" s="1"/>
  <c r="E1288" i="21" a="1"/>
  <c r="E1288" i="21" s="1"/>
  <c r="E1289" i="21" a="1"/>
  <c r="E1289" i="21" s="1"/>
  <c r="E1290" i="21" a="1"/>
  <c r="E1290" i="21" s="1"/>
  <c r="E1291" i="21" a="1"/>
  <c r="E1291" i="21" s="1"/>
  <c r="E1292" i="21" a="1"/>
  <c r="E1292" i="21" s="1"/>
  <c r="E1293" i="21" a="1"/>
  <c r="E1293" i="21" s="1"/>
  <c r="E1294" i="21" a="1"/>
  <c r="E1294" i="21" s="1"/>
  <c r="E1295" i="21" a="1"/>
  <c r="E1295" i="21" s="1"/>
  <c r="E1296" i="21" a="1"/>
  <c r="E1296" i="21" s="1"/>
  <c r="E1297" i="21" a="1"/>
  <c r="E1297" i="21" s="1"/>
  <c r="E1298" i="21" a="1"/>
  <c r="E1298" i="21" s="1"/>
  <c r="E1299" i="21" a="1"/>
  <c r="E1299" i="21" s="1"/>
  <c r="E1300" i="21" a="1"/>
  <c r="E1300" i="21" s="1"/>
  <c r="E1301" i="21" a="1"/>
  <c r="E1301" i="21" s="1"/>
  <c r="E1302" i="21" a="1"/>
  <c r="E1302" i="21" s="1"/>
  <c r="E1303" i="21" a="1"/>
  <c r="E1303" i="21" s="1"/>
  <c r="E1304" i="21" a="1"/>
  <c r="E1304" i="21" s="1"/>
  <c r="E1305" i="21" a="1"/>
  <c r="E1305" i="21" s="1"/>
  <c r="E1306" i="21" a="1"/>
  <c r="E1306" i="21" s="1"/>
  <c r="E1307" i="21" a="1"/>
  <c r="E1307" i="21" s="1"/>
  <c r="E1308" i="21" a="1"/>
  <c r="E1308" i="21" s="1"/>
  <c r="E1309" i="21" a="1"/>
  <c r="E1309" i="21" s="1"/>
  <c r="E1310" i="21" a="1"/>
  <c r="E1310" i="21" s="1"/>
  <c r="E1311" i="21" a="1"/>
  <c r="E1311" i="21" s="1"/>
  <c r="E1312" i="21" a="1"/>
  <c r="E1312" i="21" s="1"/>
  <c r="E1313" i="21" a="1"/>
  <c r="E1313" i="21" s="1"/>
  <c r="E1314" i="21" a="1"/>
  <c r="E1314" i="21" s="1"/>
  <c r="E1315" i="21" a="1"/>
  <c r="E1315" i="21" s="1"/>
  <c r="E1316" i="21" a="1"/>
  <c r="E1316" i="21" s="1"/>
  <c r="E1317" i="21" a="1"/>
  <c r="E1317" i="21" s="1"/>
  <c r="E1318" i="21" a="1"/>
  <c r="E1318" i="21" s="1"/>
  <c r="E1319" i="21" a="1"/>
  <c r="E1319" i="21" s="1"/>
  <c r="E1320" i="21" a="1"/>
  <c r="E1320" i="21" s="1"/>
  <c r="E1321" i="21" a="1"/>
  <c r="E1321" i="21" s="1"/>
  <c r="E1322" i="21" a="1"/>
  <c r="E1322" i="21" s="1"/>
  <c r="E1323" i="21" a="1"/>
  <c r="E1323" i="21" s="1"/>
  <c r="E1324" i="21" a="1"/>
  <c r="E1324" i="21" s="1"/>
  <c r="E1325" i="21" a="1"/>
  <c r="E1325" i="21" s="1"/>
  <c r="E1326" i="21" a="1"/>
  <c r="E1326" i="21" s="1"/>
  <c r="E1327" i="21" a="1"/>
  <c r="E1327" i="21" s="1"/>
  <c r="E1328" i="21" a="1"/>
  <c r="E1328" i="21" s="1"/>
  <c r="E1329" i="21" a="1"/>
  <c r="E1329" i="21" s="1"/>
  <c r="E1330" i="21" a="1"/>
  <c r="E1330" i="21" s="1"/>
  <c r="E1331" i="21" a="1"/>
  <c r="E1331" i="21" s="1"/>
  <c r="E1332" i="21" a="1"/>
  <c r="E1332" i="21" s="1"/>
  <c r="E1333" i="21" a="1"/>
  <c r="E1333" i="21" s="1"/>
  <c r="E1334" i="21" a="1"/>
  <c r="E1334" i="21" s="1"/>
  <c r="E1335" i="21" a="1"/>
  <c r="E1335" i="21" s="1"/>
  <c r="E1336" i="21" a="1"/>
  <c r="E1336" i="21" s="1"/>
  <c r="E1337" i="21" a="1"/>
  <c r="E1337" i="21" s="1"/>
  <c r="E1338" i="21" a="1"/>
  <c r="E1338" i="21" s="1"/>
  <c r="E1339" i="21" a="1"/>
  <c r="E1339" i="21" s="1"/>
  <c r="E1340" i="21" a="1"/>
  <c r="E1340" i="21" s="1"/>
  <c r="E1341" i="21" a="1"/>
  <c r="E1341" i="21" s="1"/>
  <c r="E1342" i="21" a="1"/>
  <c r="E1342" i="21" s="1"/>
  <c r="E1343" i="21" a="1"/>
  <c r="E1343" i="21" s="1"/>
  <c r="E1344" i="21" a="1"/>
  <c r="E1344" i="21" s="1"/>
  <c r="E1345" i="21" a="1"/>
  <c r="E1345" i="21" s="1"/>
  <c r="E1346" i="21" a="1"/>
  <c r="E1346" i="21" s="1"/>
  <c r="E1347" i="21" a="1"/>
  <c r="E1347" i="21" s="1"/>
  <c r="E1348" i="21" a="1"/>
  <c r="E1348" i="21" s="1"/>
  <c r="E1349" i="21" a="1"/>
  <c r="E1349" i="21" s="1"/>
  <c r="E1350" i="21" a="1"/>
  <c r="E1350" i="21" s="1"/>
  <c r="E1351" i="21" a="1"/>
  <c r="E1351" i="21" s="1"/>
  <c r="E1352" i="21" a="1"/>
  <c r="E1352" i="21" s="1"/>
  <c r="E1353" i="21" a="1"/>
  <c r="E1353" i="21" s="1"/>
  <c r="E1354" i="21" a="1"/>
  <c r="E1354" i="21" s="1"/>
  <c r="E1355" i="21" a="1"/>
  <c r="E1355" i="21" s="1"/>
  <c r="E1356" i="21" a="1"/>
  <c r="E1356" i="21" s="1"/>
  <c r="E1357" i="21" a="1"/>
  <c r="E1357" i="21" s="1"/>
  <c r="E1358" i="21" a="1"/>
  <c r="E1358" i="21" s="1"/>
  <c r="E1359" i="21" a="1"/>
  <c r="E1359" i="21" s="1"/>
  <c r="E1360" i="21" a="1"/>
  <c r="E1360" i="21" s="1"/>
  <c r="E1361" i="21" a="1"/>
  <c r="E1361" i="21" s="1"/>
  <c r="E1362" i="21" a="1"/>
  <c r="E1362" i="21" s="1"/>
  <c r="E1363" i="21" a="1"/>
  <c r="E1363" i="21" s="1"/>
  <c r="E1364" i="21" a="1"/>
  <c r="E1364" i="21" s="1"/>
  <c r="E1365" i="21" a="1"/>
  <c r="E1365" i="21" s="1"/>
  <c r="E1366" i="21" a="1"/>
  <c r="E1366" i="21" s="1"/>
  <c r="E1367" i="21" a="1"/>
  <c r="E1367" i="21" s="1"/>
  <c r="E1368" i="21" a="1"/>
  <c r="E1368" i="21" s="1"/>
  <c r="E1369" i="21" a="1"/>
  <c r="E1369" i="21" s="1"/>
  <c r="E1370" i="21" a="1"/>
  <c r="E1370" i="21" s="1"/>
  <c r="E1371" i="21" a="1"/>
  <c r="E1371" i="21" s="1"/>
  <c r="E1372" i="21" a="1"/>
  <c r="E1372" i="21" s="1"/>
  <c r="E1373" i="21" a="1"/>
  <c r="E1373" i="21" s="1"/>
  <c r="E1374" i="21" a="1"/>
  <c r="E1374" i="21" s="1"/>
  <c r="E1375" i="21" a="1"/>
  <c r="E1375" i="21" s="1"/>
  <c r="E1376" i="21" a="1"/>
  <c r="E1376" i="21" s="1"/>
  <c r="E1377" i="21" a="1"/>
  <c r="E1377" i="21" s="1"/>
  <c r="E1378" i="21" a="1"/>
  <c r="E1378" i="21" s="1"/>
  <c r="E1379" i="21" a="1"/>
  <c r="E1379" i="21" s="1"/>
  <c r="E1380" i="21" a="1"/>
  <c r="E1380" i="21" s="1"/>
  <c r="E1381" i="21" a="1"/>
  <c r="E1381" i="21" s="1"/>
  <c r="E1382" i="21" a="1"/>
  <c r="E1382" i="21" s="1"/>
  <c r="E1383" i="21" a="1"/>
  <c r="E1383" i="21" s="1"/>
  <c r="E1384" i="21" a="1"/>
  <c r="E1384" i="21" s="1"/>
  <c r="E1385" i="21" a="1"/>
  <c r="E1385" i="21" s="1"/>
  <c r="E1386" i="21" a="1"/>
  <c r="E1386" i="21" s="1"/>
  <c r="E1387" i="21" a="1"/>
  <c r="E1387" i="21" s="1"/>
  <c r="E1388" i="21" a="1"/>
  <c r="E1388" i="21" s="1"/>
  <c r="E1389" i="21" a="1"/>
  <c r="E1389" i="21" s="1"/>
  <c r="E1390" i="21" a="1"/>
  <c r="E1390" i="21" s="1"/>
  <c r="E1391" i="21" a="1"/>
  <c r="E1391" i="21" s="1"/>
  <c r="E1392" i="21" a="1"/>
  <c r="E1392" i="21" s="1"/>
  <c r="E1393" i="21" a="1"/>
  <c r="E1393" i="21" s="1"/>
  <c r="E1394" i="21" a="1"/>
  <c r="E1394" i="21" s="1"/>
  <c r="E1395" i="21" a="1"/>
  <c r="E1395" i="21" s="1"/>
  <c r="E1396" i="21" a="1"/>
  <c r="E1396" i="21" s="1"/>
  <c r="E1397" i="21" a="1"/>
  <c r="E1397" i="21" s="1"/>
  <c r="E1398" i="21" a="1"/>
  <c r="E1398" i="21" s="1"/>
  <c r="E1399" i="21" a="1"/>
  <c r="E1399" i="21" s="1"/>
  <c r="E1400" i="21" a="1"/>
  <c r="E1400" i="21" s="1"/>
  <c r="E1401" i="21" a="1"/>
  <c r="E1401" i="21" s="1"/>
  <c r="E1402" i="21" a="1"/>
  <c r="E1402" i="21" s="1"/>
  <c r="E1403" i="21" a="1"/>
  <c r="E1403" i="21" s="1"/>
  <c r="E1404" i="21" a="1"/>
  <c r="E1404" i="21" s="1"/>
  <c r="E1405" i="21" a="1"/>
  <c r="E1405" i="21" s="1"/>
  <c r="E1406" i="21" a="1"/>
  <c r="E1406" i="21" s="1"/>
  <c r="E1407" i="21" a="1"/>
  <c r="E1407" i="21" s="1"/>
  <c r="E1408" i="21" a="1"/>
  <c r="E1408" i="21" s="1"/>
  <c r="E1409" i="21" a="1"/>
  <c r="E1409" i="21" s="1"/>
  <c r="E1410" i="21" a="1"/>
  <c r="E1410" i="21" s="1"/>
  <c r="E1411" i="21" a="1"/>
  <c r="E1411" i="21" s="1"/>
  <c r="E1412" i="21" a="1"/>
  <c r="E1412" i="21" s="1"/>
  <c r="E1413" i="21" a="1"/>
  <c r="E1413" i="21" s="1"/>
  <c r="E1414" i="21" a="1"/>
  <c r="E1414" i="21" s="1"/>
  <c r="E1415" i="21" a="1"/>
  <c r="E1415" i="21" s="1"/>
  <c r="E1416" i="21" a="1"/>
  <c r="E1416" i="21" s="1"/>
  <c r="E1417" i="21" a="1"/>
  <c r="E1417" i="21" s="1"/>
  <c r="E1418" i="21" a="1"/>
  <c r="E1418" i="21" s="1"/>
  <c r="E1419" i="21" a="1"/>
  <c r="E1419" i="21" s="1"/>
  <c r="E1420" i="21" a="1"/>
  <c r="E1420" i="21" s="1"/>
  <c r="E1421" i="21" a="1"/>
  <c r="E1421" i="21" s="1"/>
  <c r="E1422" i="21" a="1"/>
  <c r="E1422" i="21" s="1"/>
  <c r="E1423" i="21" a="1"/>
  <c r="E1423" i="21" s="1"/>
  <c r="E1424" i="21" a="1"/>
  <c r="E1424" i="21" s="1"/>
  <c r="E1425" i="21" a="1"/>
  <c r="E1425" i="21" s="1"/>
  <c r="E1426" i="21" a="1"/>
  <c r="E1426" i="21" s="1"/>
  <c r="E1427" i="21" a="1"/>
  <c r="E1427" i="21" s="1"/>
  <c r="E1428" i="21" a="1"/>
  <c r="E1428" i="21" s="1"/>
  <c r="E1429" i="21" a="1"/>
  <c r="E1429" i="21" s="1"/>
  <c r="E1430" i="21" a="1"/>
  <c r="E1430" i="21" s="1"/>
  <c r="E1431" i="21" a="1"/>
  <c r="E1431" i="21" s="1"/>
  <c r="E1432" i="21" a="1"/>
  <c r="E1432" i="21" s="1"/>
  <c r="E1433" i="21" a="1"/>
  <c r="E1433" i="21" s="1"/>
  <c r="E1434" i="21" a="1"/>
  <c r="E1434" i="21" s="1"/>
  <c r="E1435" i="21" a="1"/>
  <c r="E1435" i="21" s="1"/>
  <c r="E1436" i="21" a="1"/>
  <c r="E1436" i="21" s="1"/>
  <c r="E1437" i="21" a="1"/>
  <c r="E1437" i="21" s="1"/>
  <c r="E1438" i="21" a="1"/>
  <c r="E1438" i="21" s="1"/>
  <c r="E1439" i="21" a="1"/>
  <c r="E1439" i="21" s="1"/>
  <c r="E1440" i="21" a="1"/>
  <c r="E1440" i="21" s="1"/>
  <c r="E1441" i="21" a="1"/>
  <c r="E1441" i="21" s="1"/>
  <c r="E1442" i="21" a="1"/>
  <c r="E1442" i="21" s="1"/>
  <c r="E1443" i="21" a="1"/>
  <c r="E1443" i="21" s="1"/>
  <c r="E1444" i="21" a="1"/>
  <c r="E1444" i="21" s="1"/>
  <c r="E1445" i="21" a="1"/>
  <c r="E1445" i="21" s="1"/>
  <c r="E1446" i="21" a="1"/>
  <c r="E1446" i="21" s="1"/>
  <c r="E1447" i="21" a="1"/>
  <c r="E1447" i="21" s="1"/>
  <c r="E1448" i="21" a="1"/>
  <c r="E1448" i="21" s="1"/>
  <c r="E1449" i="21" a="1"/>
  <c r="E1449" i="21" s="1"/>
  <c r="E1450" i="21" a="1"/>
  <c r="E1450" i="21" s="1"/>
  <c r="E1451" i="21" a="1"/>
  <c r="E1451" i="21" s="1"/>
  <c r="E1452" i="21" a="1"/>
  <c r="E1452" i="21" s="1"/>
  <c r="E1453" i="21" a="1"/>
  <c r="E1453" i="21" s="1"/>
  <c r="E1454" i="21" a="1"/>
  <c r="E1454" i="21" s="1"/>
  <c r="E1455" i="21" a="1"/>
  <c r="E1455" i="21" s="1"/>
  <c r="E1456" i="21" a="1"/>
  <c r="E1456" i="21" s="1"/>
  <c r="E1457" i="21" a="1"/>
  <c r="E1457" i="21" s="1"/>
  <c r="E1458" i="21" a="1"/>
  <c r="E1458" i="21" s="1"/>
  <c r="E1459" i="21" a="1"/>
  <c r="E1459" i="21" s="1"/>
  <c r="E1460" i="21" a="1"/>
  <c r="E1460" i="21" s="1"/>
  <c r="E1461" i="21" a="1"/>
  <c r="E1461" i="21" s="1"/>
  <c r="E1462" i="21" a="1"/>
  <c r="E1462" i="21" s="1"/>
  <c r="E1463" i="21" a="1"/>
  <c r="E1463" i="21" s="1"/>
  <c r="E1464" i="21" a="1"/>
  <c r="E1464" i="21" s="1"/>
  <c r="E1465" i="21" a="1"/>
  <c r="E1465" i="21" s="1"/>
  <c r="E1466" i="21" a="1"/>
  <c r="E1466" i="21" s="1"/>
  <c r="E1467" i="21" a="1"/>
  <c r="E1467" i="21" s="1"/>
  <c r="E1468" i="21" a="1"/>
  <c r="E1468" i="21" s="1"/>
  <c r="E1469" i="21" a="1"/>
  <c r="E1469" i="21" s="1"/>
  <c r="E1470" i="21" a="1"/>
  <c r="E1470" i="21" s="1"/>
  <c r="E1471" i="21" a="1"/>
  <c r="E1471" i="21" s="1"/>
  <c r="E1472" i="21" a="1"/>
  <c r="E1472" i="21" s="1"/>
  <c r="E1473" i="21" a="1"/>
  <c r="E1473" i="21" s="1"/>
  <c r="E1474" i="21" a="1"/>
  <c r="E1474" i="21" s="1"/>
  <c r="E1475" i="21" a="1"/>
  <c r="E1475" i="21" s="1"/>
  <c r="E1476" i="21" a="1"/>
  <c r="E1476" i="21" s="1"/>
  <c r="E1477" i="21" a="1"/>
  <c r="E1477" i="21" s="1"/>
  <c r="E1478" i="21" a="1"/>
  <c r="E1478" i="21" s="1"/>
  <c r="E1479" i="21" a="1"/>
  <c r="E1479" i="21" s="1"/>
  <c r="E1480" i="21" a="1"/>
  <c r="E1480" i="21" s="1"/>
  <c r="E1481" i="21" a="1"/>
  <c r="E1481" i="21" s="1"/>
  <c r="E1482" i="21" a="1"/>
  <c r="E1482" i="21" s="1"/>
  <c r="E1483" i="21" a="1"/>
  <c r="E1483" i="21" s="1"/>
  <c r="E1484" i="21" a="1"/>
  <c r="E1484" i="21" s="1"/>
  <c r="E1485" i="21" a="1"/>
  <c r="E1485" i="21" s="1"/>
  <c r="E1486" i="21" a="1"/>
  <c r="E1486" i="21" s="1"/>
  <c r="E1487" i="21" a="1"/>
  <c r="E1487" i="21" s="1"/>
  <c r="E1488" i="21" a="1"/>
  <c r="E1488" i="21" s="1"/>
  <c r="E1489" i="21" a="1"/>
  <c r="E1489" i="21" s="1"/>
  <c r="E1490" i="21" a="1"/>
  <c r="E1490" i="21" s="1"/>
  <c r="E1491" i="21" a="1"/>
  <c r="E1491" i="21" s="1"/>
  <c r="E1492" i="21" a="1"/>
  <c r="E1492" i="21" s="1"/>
  <c r="E1493" i="21" a="1"/>
  <c r="E1493" i="21" s="1"/>
  <c r="E1494" i="21" a="1"/>
  <c r="E1494" i="21" s="1"/>
  <c r="E1495" i="21" a="1"/>
  <c r="E1495" i="21" s="1"/>
  <c r="E1496" i="21" a="1"/>
  <c r="E1496" i="21" s="1"/>
  <c r="E1497" i="21" a="1"/>
  <c r="E1497" i="21" s="1"/>
  <c r="E1498" i="21" a="1"/>
  <c r="E1498" i="21" s="1"/>
  <c r="E1499" i="21" a="1"/>
  <c r="E1499" i="21" s="1"/>
  <c r="E1500" i="21" a="1"/>
  <c r="E1500" i="21" s="1"/>
  <c r="E1501" i="21" a="1"/>
  <c r="E1501" i="21" s="1"/>
  <c r="E1502" i="21" a="1"/>
  <c r="E1502" i="21" s="1"/>
  <c r="E1503" i="21" a="1"/>
  <c r="E1503" i="21" s="1"/>
  <c r="E1504" i="21" a="1"/>
  <c r="E1504" i="21" s="1"/>
  <c r="E1505" i="21" a="1"/>
  <c r="E1505" i="21" s="1"/>
  <c r="E1506" i="21" a="1"/>
  <c r="E1506" i="21" s="1"/>
  <c r="E1507" i="21" a="1"/>
  <c r="E1507" i="21" s="1"/>
  <c r="E1508" i="21" a="1"/>
  <c r="E1508" i="21" s="1"/>
  <c r="E1509" i="21" a="1"/>
  <c r="E1509" i="21" s="1"/>
  <c r="E1510" i="21" a="1"/>
  <c r="E1510" i="21" s="1"/>
  <c r="E1511" i="21" a="1"/>
  <c r="E1511" i="21" s="1"/>
  <c r="E1512" i="21" a="1"/>
  <c r="E1512" i="21" s="1"/>
  <c r="E1513" i="21" a="1"/>
  <c r="E1513" i="21" s="1"/>
  <c r="E1514" i="21" a="1"/>
  <c r="E1514" i="21" s="1"/>
  <c r="E1515" i="21" a="1"/>
  <c r="E1515" i="21" s="1"/>
  <c r="E1516" i="21" a="1"/>
  <c r="E1516" i="21" s="1"/>
  <c r="E1517" i="21" a="1"/>
  <c r="E1517" i="21" s="1"/>
  <c r="E1518" i="21" a="1"/>
  <c r="E1518" i="21" s="1"/>
  <c r="E1519" i="21" a="1"/>
  <c r="E1519" i="21" s="1"/>
  <c r="E1520" i="21" a="1"/>
  <c r="E1520" i="21" s="1"/>
  <c r="E1521" i="21" a="1"/>
  <c r="E1521" i="21" s="1"/>
  <c r="E1522" i="21" a="1"/>
  <c r="E1522" i="21" s="1"/>
  <c r="E1523" i="21" a="1"/>
  <c r="E1523" i="21" s="1"/>
  <c r="E1524" i="21" a="1"/>
  <c r="E1524" i="21" s="1"/>
  <c r="E1525" i="21" a="1"/>
  <c r="E1525" i="21" s="1"/>
  <c r="E1526" i="21" a="1"/>
  <c r="E1526" i="21" s="1"/>
  <c r="E1527" i="21" a="1"/>
  <c r="E1527" i="21" s="1"/>
  <c r="E1528" i="21" a="1"/>
  <c r="E1528" i="21" s="1"/>
  <c r="E1529" i="21" a="1"/>
  <c r="E1529" i="21" s="1"/>
  <c r="E1530" i="21" a="1"/>
  <c r="E1530" i="21" s="1"/>
  <c r="E1531" i="21" a="1"/>
  <c r="E1531" i="21" s="1"/>
  <c r="E1532" i="21" a="1"/>
  <c r="E1532" i="21" s="1"/>
  <c r="E1533" i="21" a="1"/>
  <c r="E1533" i="21" s="1"/>
  <c r="E1534" i="21" a="1"/>
  <c r="E1534" i="21" s="1"/>
  <c r="E1535" i="21" a="1"/>
  <c r="E1535" i="21" s="1"/>
  <c r="E1536" i="21" a="1"/>
  <c r="E1536" i="21" s="1"/>
  <c r="E1537" i="21" a="1"/>
  <c r="E1537" i="21" s="1"/>
  <c r="E1538" i="21" a="1"/>
  <c r="E1538" i="21" s="1"/>
  <c r="E1539" i="21" a="1"/>
  <c r="E1539" i="21" s="1"/>
  <c r="E1540" i="21" a="1"/>
  <c r="E1540" i="21" s="1"/>
  <c r="E1541" i="21" a="1"/>
  <c r="E1541" i="21" s="1"/>
  <c r="E1542" i="21" a="1"/>
  <c r="E1542" i="21" s="1"/>
  <c r="E1543" i="21" a="1"/>
  <c r="E1543" i="21" s="1"/>
  <c r="E1544" i="21" a="1"/>
  <c r="E1544" i="21" s="1"/>
  <c r="E1545" i="21" a="1"/>
  <c r="E1545" i="21" s="1"/>
  <c r="E1546" i="21" a="1"/>
  <c r="E1546" i="21" s="1"/>
  <c r="E1547" i="21" a="1"/>
  <c r="E1547" i="21" s="1"/>
  <c r="E1548" i="21" a="1"/>
  <c r="E1548" i="21" s="1"/>
  <c r="E1549" i="21" a="1"/>
  <c r="E1549" i="21" s="1"/>
  <c r="E1550" i="21" a="1"/>
  <c r="E1550" i="21" s="1"/>
  <c r="E1551" i="21" a="1"/>
  <c r="E1551" i="21" s="1"/>
  <c r="E1552" i="21" a="1"/>
  <c r="E1552" i="21" s="1"/>
  <c r="E1553" i="21" a="1"/>
  <c r="E1553" i="21" s="1"/>
  <c r="E1554" i="21" a="1"/>
  <c r="E1554" i="21" s="1"/>
  <c r="E1555" i="21" a="1"/>
  <c r="E1555" i="21" s="1"/>
  <c r="E1556" i="21" a="1"/>
  <c r="E1556" i="21" s="1"/>
  <c r="E1557" i="21" a="1"/>
  <c r="E1557" i="21" s="1"/>
  <c r="E1558" i="21" a="1"/>
  <c r="E1558" i="21" s="1"/>
  <c r="E1559" i="21" a="1"/>
  <c r="E1559" i="21" s="1"/>
  <c r="E1560" i="21" a="1"/>
  <c r="E1560" i="21" s="1"/>
  <c r="E1561" i="21" a="1"/>
  <c r="E1561" i="21" s="1"/>
  <c r="E1562" i="21" a="1"/>
  <c r="E1562" i="21" s="1"/>
  <c r="E1563" i="21" a="1"/>
  <c r="E1563" i="21" s="1"/>
  <c r="E1564" i="21" a="1"/>
  <c r="E1564" i="21" s="1"/>
  <c r="E1565" i="21" a="1"/>
  <c r="E1565" i="21" s="1"/>
  <c r="E1566" i="21" a="1"/>
  <c r="E1566" i="21" s="1"/>
  <c r="E1567" i="21" a="1"/>
  <c r="E1567" i="21" s="1"/>
  <c r="E1568" i="21" a="1"/>
  <c r="E1568" i="21" s="1"/>
  <c r="E1569" i="21" a="1"/>
  <c r="E1569" i="21" s="1"/>
  <c r="E1570" i="21" a="1"/>
  <c r="E1570" i="21" s="1"/>
  <c r="E1571" i="21" a="1"/>
  <c r="E1571" i="21" s="1"/>
  <c r="E1572" i="21" a="1"/>
  <c r="E1572" i="21" s="1"/>
  <c r="E1573" i="21" a="1"/>
  <c r="E1573" i="21" s="1"/>
  <c r="E1574" i="21" a="1"/>
  <c r="E1574" i="21" s="1"/>
  <c r="E1575" i="21" a="1"/>
  <c r="E1575" i="21" s="1"/>
  <c r="E1576" i="21" a="1"/>
  <c r="E1576" i="21" s="1"/>
  <c r="E1577" i="21" a="1"/>
  <c r="E1577" i="21" s="1"/>
  <c r="E1578" i="21" a="1"/>
  <c r="E1578" i="21" s="1"/>
  <c r="E1579" i="21" a="1"/>
  <c r="E1579" i="21" s="1"/>
  <c r="E1580" i="21" a="1"/>
  <c r="E1580" i="21" s="1"/>
  <c r="E1581" i="21" a="1"/>
  <c r="E1581" i="21" s="1"/>
  <c r="E1582" i="21" a="1"/>
  <c r="E1582" i="21" s="1"/>
  <c r="E1583" i="21" a="1"/>
  <c r="E1583" i="21" s="1"/>
  <c r="E1584" i="21" a="1"/>
  <c r="E1584" i="21" s="1"/>
  <c r="E1585" i="21" a="1"/>
  <c r="E1585" i="21" s="1"/>
  <c r="E1586" i="21" a="1"/>
  <c r="E1586" i="21" s="1"/>
  <c r="E1587" i="21" a="1"/>
  <c r="E1587" i="21" s="1"/>
  <c r="E1588" i="21" a="1"/>
  <c r="E1588" i="21" s="1"/>
  <c r="E1589" i="21" a="1"/>
  <c r="E1589" i="21" s="1"/>
  <c r="E1590" i="21" a="1"/>
  <c r="E1590" i="21" s="1"/>
  <c r="E1591" i="21" a="1"/>
  <c r="E1591" i="21" s="1"/>
  <c r="E1592" i="21" a="1"/>
  <c r="E1592" i="21" s="1"/>
  <c r="E1593" i="21" a="1"/>
  <c r="E1593" i="21" s="1"/>
  <c r="E1594" i="21" a="1"/>
  <c r="E1594" i="21" s="1"/>
  <c r="E1595" i="21" a="1"/>
  <c r="E1595" i="21" s="1"/>
  <c r="E1596" i="21" a="1"/>
  <c r="E1596" i="21" s="1"/>
  <c r="E1597" i="21" a="1"/>
  <c r="E1597" i="21" s="1"/>
  <c r="E1598" i="21" a="1"/>
  <c r="E1598" i="21" s="1"/>
  <c r="E1599" i="21" a="1"/>
  <c r="E1599" i="21" s="1"/>
  <c r="E1600" i="21" a="1"/>
  <c r="E1600" i="21" s="1"/>
  <c r="E1601" i="21" a="1"/>
  <c r="E1601" i="21" s="1"/>
  <c r="E1602" i="21" a="1"/>
  <c r="E1602" i="21" s="1"/>
  <c r="E1603" i="21" a="1"/>
  <c r="E1603" i="21" s="1"/>
  <c r="E1604" i="21" a="1"/>
  <c r="E1604" i="21" s="1"/>
  <c r="E1605" i="21" a="1"/>
  <c r="E1605" i="21" s="1"/>
  <c r="E1606" i="21" a="1"/>
  <c r="E1606" i="21" s="1"/>
  <c r="E1607" i="21" a="1"/>
  <c r="E1607" i="21" s="1"/>
  <c r="E1608" i="21" a="1"/>
  <c r="E1608" i="21" s="1"/>
  <c r="E1609" i="21" a="1"/>
  <c r="E1609" i="21" s="1"/>
  <c r="E1610" i="21" a="1"/>
  <c r="E1610" i="21" s="1"/>
  <c r="E1611" i="21" a="1"/>
  <c r="E1611" i="21" s="1"/>
  <c r="E1612" i="21" a="1"/>
  <c r="E1612" i="21" s="1"/>
  <c r="E1613" i="21" a="1"/>
  <c r="E1613" i="21" s="1"/>
  <c r="E1614" i="21" a="1"/>
  <c r="E1614" i="21" s="1"/>
  <c r="E1615" i="21" a="1"/>
  <c r="E1615" i="21" s="1"/>
  <c r="E1616" i="21" a="1"/>
  <c r="E1616" i="21" s="1"/>
  <c r="E1617" i="21" a="1"/>
  <c r="E1617" i="21" s="1"/>
  <c r="E1618" i="21" a="1"/>
  <c r="E1618" i="21" s="1"/>
  <c r="E1619" i="21" a="1"/>
  <c r="E1619" i="21" s="1"/>
  <c r="E1620" i="21" a="1"/>
  <c r="E1620" i="21" s="1"/>
  <c r="E1621" i="21" a="1"/>
  <c r="E1621" i="21" s="1"/>
  <c r="E1622" i="21" a="1"/>
  <c r="E1622" i="21" s="1"/>
  <c r="E1623" i="21" a="1"/>
  <c r="E1623" i="21" s="1"/>
  <c r="E1624" i="21" a="1"/>
  <c r="E1624" i="21" s="1"/>
  <c r="E1625" i="21" a="1"/>
  <c r="E1625" i="21" s="1"/>
  <c r="E1626" i="21" a="1"/>
  <c r="E1626" i="21" s="1"/>
  <c r="E1627" i="21" a="1"/>
  <c r="E1627" i="21" s="1"/>
  <c r="E1628" i="21" a="1"/>
  <c r="E1628" i="21" s="1"/>
  <c r="E1629" i="21" a="1"/>
  <c r="E1629" i="21" s="1"/>
  <c r="E1630" i="21" a="1"/>
  <c r="E1630" i="21" s="1"/>
  <c r="E1631" i="21" a="1"/>
  <c r="E1631" i="21" s="1"/>
  <c r="E1632" i="21" a="1"/>
  <c r="E1632" i="21" s="1"/>
  <c r="E1633" i="21" a="1"/>
  <c r="E1633" i="21" s="1"/>
  <c r="E1634" i="21" a="1"/>
  <c r="E1634" i="21" s="1"/>
  <c r="E1635" i="21" a="1"/>
  <c r="E1635" i="21" s="1"/>
  <c r="E1636" i="21" a="1"/>
  <c r="E1636" i="21" s="1"/>
  <c r="E1637" i="21" a="1"/>
  <c r="E1637" i="21" s="1"/>
  <c r="E1638" i="21" a="1"/>
  <c r="E1638" i="21" s="1"/>
  <c r="E1639" i="21" a="1"/>
  <c r="E1639" i="21" s="1"/>
  <c r="E1640" i="21" a="1"/>
  <c r="E1640" i="21" s="1"/>
  <c r="E1641" i="21" a="1"/>
  <c r="E1641" i="21" s="1"/>
  <c r="E1642" i="21" a="1"/>
  <c r="E1642" i="21" s="1"/>
  <c r="E1643" i="21" a="1"/>
  <c r="E1643" i="21" s="1"/>
  <c r="E1644" i="21" a="1"/>
  <c r="E1644" i="21" s="1"/>
  <c r="E1645" i="21" a="1"/>
  <c r="E1645" i="21" s="1"/>
  <c r="E1646" i="21" a="1"/>
  <c r="E1646" i="21" s="1"/>
  <c r="E1647" i="21" a="1"/>
  <c r="E1647" i="21" s="1"/>
  <c r="E1648" i="21" a="1"/>
  <c r="E1648" i="21" s="1"/>
  <c r="E1649" i="21" a="1"/>
  <c r="E1649" i="21" s="1"/>
  <c r="E1650" i="21" a="1"/>
  <c r="E1650" i="21" s="1"/>
  <c r="E1651" i="21" a="1"/>
  <c r="E1651" i="21" s="1"/>
  <c r="E1652" i="21" a="1"/>
  <c r="E1652" i="21" s="1"/>
  <c r="E1653" i="21" a="1"/>
  <c r="E1653" i="21" s="1"/>
  <c r="E1654" i="21" a="1"/>
  <c r="E1654" i="21" s="1"/>
  <c r="E1655" i="21" a="1"/>
  <c r="E1655" i="21" s="1"/>
  <c r="E1656" i="21" a="1"/>
  <c r="E1656" i="21" s="1"/>
  <c r="E1657" i="21" a="1"/>
  <c r="E1657" i="21" s="1"/>
  <c r="E1658" i="21" a="1"/>
  <c r="E1658" i="21" s="1"/>
  <c r="E1659" i="21" a="1"/>
  <c r="E1659" i="21" s="1"/>
  <c r="E1660" i="21" a="1"/>
  <c r="E1660" i="21" s="1"/>
  <c r="E1661" i="21" a="1"/>
  <c r="E1661" i="21" s="1"/>
  <c r="E1662" i="21" a="1"/>
  <c r="E1662" i="21" s="1"/>
  <c r="E1663" i="21" a="1"/>
  <c r="E1663" i="21" s="1"/>
  <c r="E1664" i="21" a="1"/>
  <c r="E1664" i="21" s="1"/>
  <c r="E1665" i="21" a="1"/>
  <c r="E1665" i="21" s="1"/>
  <c r="E1666" i="21" a="1"/>
  <c r="E1666" i="21" s="1"/>
  <c r="E1667" i="21" a="1"/>
  <c r="E1667" i="21" s="1"/>
  <c r="E1668" i="21" a="1"/>
  <c r="E1668" i="21" s="1"/>
  <c r="E1669" i="21" a="1"/>
  <c r="E1669" i="21" s="1"/>
  <c r="E1670" i="21" a="1"/>
  <c r="E1670" i="21" s="1"/>
  <c r="E1671" i="21" a="1"/>
  <c r="E1671" i="21" s="1"/>
  <c r="E1672" i="21" a="1"/>
  <c r="E1672" i="21" s="1"/>
  <c r="E1673" i="21" a="1"/>
  <c r="E1673" i="21" s="1"/>
  <c r="E1674" i="21" a="1"/>
  <c r="E1674" i="21" s="1"/>
  <c r="E1675" i="21" a="1"/>
  <c r="E1675" i="21" s="1"/>
  <c r="E1676" i="21" a="1"/>
  <c r="E1676" i="21" s="1"/>
  <c r="E1677" i="21" a="1"/>
  <c r="E1677" i="21" s="1"/>
  <c r="E1678" i="21" a="1"/>
  <c r="E1678" i="21" s="1"/>
  <c r="E1679" i="21" a="1"/>
  <c r="E1679" i="21" s="1"/>
  <c r="E1680" i="21" a="1"/>
  <c r="E1680" i="21" s="1"/>
  <c r="E1681" i="21" a="1"/>
  <c r="E1681" i="21" s="1"/>
  <c r="E1682" i="21" a="1"/>
  <c r="E1682" i="21" s="1"/>
  <c r="E1683" i="21" a="1"/>
  <c r="E1683" i="21" s="1"/>
  <c r="E1684" i="21" a="1"/>
  <c r="E1684" i="21" s="1"/>
  <c r="E1685" i="21" a="1"/>
  <c r="E1685" i="21" s="1"/>
  <c r="E1686" i="21" a="1"/>
  <c r="E1686" i="21" s="1"/>
  <c r="E1687" i="21" a="1"/>
  <c r="E1687" i="21" s="1"/>
  <c r="E1688" i="21" a="1"/>
  <c r="E1688" i="21" s="1"/>
  <c r="E1689" i="21" a="1"/>
  <c r="E1689" i="21" s="1"/>
  <c r="E1690" i="21" a="1"/>
  <c r="E1690" i="21" s="1"/>
  <c r="E1691" i="21" a="1"/>
  <c r="E1691" i="21" s="1"/>
  <c r="E1692" i="21" a="1"/>
  <c r="E1692" i="21" s="1"/>
  <c r="E1693" i="21" a="1"/>
  <c r="E1693" i="21" s="1"/>
  <c r="E1694" i="21" a="1"/>
  <c r="E1694" i="21" s="1"/>
  <c r="E1695" i="21" a="1"/>
  <c r="E1695" i="21" s="1"/>
  <c r="E1696" i="21" a="1"/>
  <c r="E1696" i="21" s="1"/>
  <c r="E1697" i="21" a="1"/>
  <c r="E1697" i="21" s="1"/>
  <c r="E1698" i="21" a="1"/>
  <c r="E1698" i="21" s="1"/>
  <c r="E1699" i="21" a="1"/>
  <c r="E1699" i="21" s="1"/>
  <c r="E1700" i="21" a="1"/>
  <c r="E1700" i="21" s="1"/>
  <c r="E1701" i="21" a="1"/>
  <c r="E1701" i="21" s="1"/>
  <c r="E1702" i="21" a="1"/>
  <c r="E1702" i="21" s="1"/>
  <c r="E1703" i="21" a="1"/>
  <c r="E1703" i="21" s="1"/>
  <c r="E1704" i="21" a="1"/>
  <c r="E1704" i="21" s="1"/>
  <c r="E1705" i="21" a="1"/>
  <c r="E1705" i="21" s="1"/>
  <c r="E1706" i="21" a="1"/>
  <c r="E1706" i="21" s="1"/>
  <c r="E1707" i="21" a="1"/>
  <c r="E1707" i="21" s="1"/>
  <c r="E1708" i="21" a="1"/>
  <c r="E1708" i="21" s="1"/>
  <c r="E1709" i="21" a="1"/>
  <c r="E1709" i="21" s="1"/>
  <c r="E1710" i="21" a="1"/>
  <c r="E1710" i="21" s="1"/>
  <c r="E1711" i="21" a="1"/>
  <c r="E1711" i="21" s="1"/>
  <c r="E1712" i="21" a="1"/>
  <c r="E1712" i="21" s="1"/>
  <c r="E1713" i="21" a="1"/>
  <c r="E1713" i="21" s="1"/>
  <c r="E1714" i="21" a="1"/>
  <c r="E1714" i="21" s="1"/>
  <c r="E1715" i="21" a="1"/>
  <c r="E1715" i="21" s="1"/>
  <c r="E1716" i="21" a="1"/>
  <c r="E1716" i="21" s="1"/>
  <c r="E1717" i="21" a="1"/>
  <c r="E1717" i="21" s="1"/>
  <c r="E1718" i="21" a="1"/>
  <c r="E1718" i="21" s="1"/>
  <c r="E1719" i="21" a="1"/>
  <c r="E1719" i="21" s="1"/>
  <c r="E1720" i="21" a="1"/>
  <c r="E1720" i="21" s="1"/>
  <c r="E1721" i="21" a="1"/>
  <c r="E1721" i="21" s="1"/>
  <c r="E1722" i="21" a="1"/>
  <c r="E1722" i="21" s="1"/>
  <c r="E1723" i="21" a="1"/>
  <c r="E1723" i="21" s="1"/>
  <c r="E1724" i="21" a="1"/>
  <c r="E1724" i="21" s="1"/>
  <c r="E1725" i="21" a="1"/>
  <c r="E1725" i="21" s="1"/>
  <c r="E1726" i="21" a="1"/>
  <c r="E1726" i="21" s="1"/>
  <c r="E1727" i="21" a="1"/>
  <c r="E1727" i="21" s="1"/>
  <c r="E1728" i="21" a="1"/>
  <c r="E1728" i="21" s="1"/>
  <c r="E1729" i="21" a="1"/>
  <c r="E1729" i="21" s="1"/>
  <c r="E1730" i="21" a="1"/>
  <c r="E1730" i="21" s="1"/>
  <c r="E1731" i="21" a="1"/>
  <c r="E1731" i="21" s="1"/>
  <c r="E1732" i="21" a="1"/>
  <c r="E1732" i="21" s="1"/>
  <c r="E1733" i="21" a="1"/>
  <c r="E1733" i="21" s="1"/>
  <c r="E1734" i="21" a="1"/>
  <c r="E1734" i="21" s="1"/>
  <c r="E1735" i="21" a="1"/>
  <c r="E1735" i="21" s="1"/>
  <c r="E1736" i="21" a="1"/>
  <c r="E1736" i="21" s="1"/>
  <c r="E1737" i="21" a="1"/>
  <c r="E1737" i="21" s="1"/>
  <c r="E1738" i="21" a="1"/>
  <c r="E1738" i="21" s="1"/>
  <c r="E1739" i="21" a="1"/>
  <c r="E1739" i="21" s="1"/>
  <c r="E1740" i="21" a="1"/>
  <c r="E1740" i="21" s="1"/>
  <c r="E1741" i="21" a="1"/>
  <c r="E1741" i="21" s="1"/>
  <c r="E1742" i="21" a="1"/>
  <c r="E1742" i="21" s="1"/>
  <c r="E1743" i="21" a="1"/>
  <c r="E1743" i="21" s="1"/>
  <c r="E1744" i="21" a="1"/>
  <c r="E1744" i="21" s="1"/>
  <c r="E1745" i="21" a="1"/>
  <c r="E1745" i="21" s="1"/>
  <c r="E1746" i="21" a="1"/>
  <c r="E1746" i="21" s="1"/>
  <c r="E1747" i="21" a="1"/>
  <c r="E1747" i="21" s="1"/>
  <c r="E1748" i="21" a="1"/>
  <c r="E1748" i="21" s="1"/>
  <c r="E1749" i="21" a="1"/>
  <c r="E1749" i="21" s="1"/>
  <c r="E1750" i="21" a="1"/>
  <c r="E1750" i="21" s="1"/>
  <c r="E1751" i="21" a="1"/>
  <c r="E1751" i="21" s="1"/>
  <c r="E1752" i="21" a="1"/>
  <c r="E1752" i="21" s="1"/>
  <c r="E1753" i="21" a="1"/>
  <c r="E1753" i="21" s="1"/>
  <c r="E1754" i="21" a="1"/>
  <c r="E1754" i="21" s="1"/>
  <c r="E1755" i="21" a="1"/>
  <c r="E1755" i="21" s="1"/>
  <c r="E1756" i="21" a="1"/>
  <c r="E1756" i="21" s="1"/>
  <c r="E1757" i="21" a="1"/>
  <c r="E1757" i="21" s="1"/>
  <c r="E1758" i="21" a="1"/>
  <c r="E1758" i="21" s="1"/>
  <c r="E1759" i="21" a="1"/>
  <c r="E1759" i="21" s="1"/>
  <c r="E1760" i="21" a="1"/>
  <c r="E1760" i="21" s="1"/>
  <c r="E1761" i="21" a="1"/>
  <c r="E1761" i="21" s="1"/>
  <c r="E1762" i="21" a="1"/>
  <c r="E1762" i="21" s="1"/>
  <c r="E1763" i="21" a="1"/>
  <c r="E1763" i="21" s="1"/>
  <c r="E1764" i="21" a="1"/>
  <c r="E1764" i="21" s="1"/>
  <c r="E1765" i="21" a="1"/>
  <c r="E1765" i="21" s="1"/>
  <c r="E1766" i="21" a="1"/>
  <c r="E1766" i="21" s="1"/>
  <c r="E1767" i="21" a="1"/>
  <c r="E1767" i="21" s="1"/>
  <c r="E1768" i="21" a="1"/>
  <c r="E1768" i="21" s="1"/>
  <c r="E1769" i="21" a="1"/>
  <c r="E1769" i="21" s="1"/>
  <c r="E1770" i="21" a="1"/>
  <c r="E1770" i="21" s="1"/>
  <c r="E1771" i="21" a="1"/>
  <c r="E1771" i="21" s="1"/>
  <c r="E1772" i="21" a="1"/>
  <c r="E1772" i="21" s="1"/>
  <c r="E1773" i="21" a="1"/>
  <c r="E1773" i="21" s="1"/>
  <c r="E1774" i="21" a="1"/>
  <c r="E1774" i="21" s="1"/>
  <c r="E1775" i="21" a="1"/>
  <c r="E1775" i="21" s="1"/>
  <c r="E1776" i="21" a="1"/>
  <c r="E1776" i="21" s="1"/>
  <c r="E1777" i="21" a="1"/>
  <c r="E1777" i="21" s="1"/>
  <c r="E1778" i="21" a="1"/>
  <c r="E1778" i="21" s="1"/>
  <c r="E1779" i="21" a="1"/>
  <c r="E1779" i="21" s="1"/>
  <c r="E1780" i="21" a="1"/>
  <c r="E1780" i="21" s="1"/>
  <c r="E1781" i="21" a="1"/>
  <c r="E1781" i="21" s="1"/>
  <c r="E1782" i="21" a="1"/>
  <c r="E1782" i="21" s="1"/>
  <c r="E1783" i="21" a="1"/>
  <c r="E1783" i="21" s="1"/>
  <c r="E1784" i="21" a="1"/>
  <c r="E1784" i="21" s="1"/>
  <c r="E1785" i="21" a="1"/>
  <c r="E1785" i="21" s="1"/>
  <c r="E1786" i="21" a="1"/>
  <c r="E1786" i="21" s="1"/>
  <c r="E1787" i="21" a="1"/>
  <c r="E1787" i="21" s="1"/>
  <c r="E1788" i="21" a="1"/>
  <c r="E1788" i="21" s="1"/>
  <c r="E1789" i="21" a="1"/>
  <c r="E1789" i="21" s="1"/>
  <c r="E1790" i="21" a="1"/>
  <c r="E1790" i="21" s="1"/>
  <c r="E1791" i="21" a="1"/>
  <c r="E1791" i="21" s="1"/>
  <c r="E1792" i="21" a="1"/>
  <c r="E1792" i="21" s="1"/>
  <c r="E1793" i="21" a="1"/>
  <c r="E1793" i="21" s="1"/>
  <c r="E1794" i="21" a="1"/>
  <c r="E1794" i="21" s="1"/>
  <c r="E1795" i="21" a="1"/>
  <c r="E1795" i="21" s="1"/>
  <c r="E1796" i="21" a="1"/>
  <c r="E1796" i="21" s="1"/>
  <c r="E1797" i="21" a="1"/>
  <c r="E1797" i="21" s="1"/>
  <c r="E1798" i="21" a="1"/>
  <c r="E1798" i="21" s="1"/>
  <c r="E1799" i="21" a="1"/>
  <c r="E1799" i="21" s="1"/>
  <c r="E1800" i="21" a="1"/>
  <c r="E1800" i="21" s="1"/>
  <c r="E1801" i="21" a="1"/>
  <c r="E1801" i="21" s="1"/>
  <c r="E1802" i="21" a="1"/>
  <c r="E1802" i="21" s="1"/>
  <c r="E1803" i="21" a="1"/>
  <c r="E1803" i="21" s="1"/>
  <c r="E1804" i="21" a="1"/>
  <c r="E1804" i="21" s="1"/>
  <c r="E1805" i="21" a="1"/>
  <c r="E1805" i="21" s="1"/>
  <c r="E1806" i="21" a="1"/>
  <c r="E1806" i="21" s="1"/>
  <c r="E1807" i="21" a="1"/>
  <c r="E1807" i="21" s="1"/>
  <c r="E1808" i="21" a="1"/>
  <c r="E1808" i="21" s="1"/>
  <c r="E1809" i="21" a="1"/>
  <c r="E1809" i="21" s="1"/>
  <c r="E1810" i="21" a="1"/>
  <c r="E1810" i="21" s="1"/>
  <c r="E1811" i="21" a="1"/>
  <c r="E1811" i="21" s="1"/>
  <c r="E1812" i="21" a="1"/>
  <c r="E1812" i="21" s="1"/>
  <c r="E1813" i="21" a="1"/>
  <c r="E1813" i="21" s="1"/>
  <c r="E1814" i="21" a="1"/>
  <c r="E1814" i="21" s="1"/>
  <c r="E1815" i="21" a="1"/>
  <c r="E1815" i="21" s="1"/>
  <c r="E1816" i="21" a="1"/>
  <c r="E1816" i="21" s="1"/>
  <c r="E1817" i="21" a="1"/>
  <c r="E1817" i="21" s="1"/>
  <c r="E1818" i="21" a="1"/>
  <c r="E1818" i="21" s="1"/>
  <c r="E1819" i="21" a="1"/>
  <c r="E1819" i="21" s="1"/>
  <c r="E1820" i="21" a="1"/>
  <c r="E1820" i="21" s="1"/>
  <c r="E1821" i="21" a="1"/>
  <c r="E1821" i="21" s="1"/>
  <c r="E1822" i="21" a="1"/>
  <c r="E1822" i="21" s="1"/>
  <c r="E1823" i="21" a="1"/>
  <c r="E1823" i="21" s="1"/>
  <c r="E1824" i="21" a="1"/>
  <c r="E1824" i="21" s="1"/>
  <c r="E1825" i="21" a="1"/>
  <c r="E1825" i="21" s="1"/>
  <c r="E1826" i="21" a="1"/>
  <c r="E1826" i="21" s="1"/>
  <c r="E1827" i="21" a="1"/>
  <c r="E1827" i="21" s="1"/>
  <c r="E1828" i="21" a="1"/>
  <c r="E1828" i="21" s="1"/>
  <c r="E1829" i="21" a="1"/>
  <c r="E1829" i="21" s="1"/>
  <c r="E1830" i="21" a="1"/>
  <c r="E1830" i="21" s="1"/>
  <c r="E1831" i="21" a="1"/>
  <c r="E1831" i="21" s="1"/>
  <c r="E1832" i="21" a="1"/>
  <c r="E1832" i="21" s="1"/>
  <c r="E1833" i="21" a="1"/>
  <c r="E1833" i="21" s="1"/>
  <c r="E1834" i="21" a="1"/>
  <c r="E1834" i="21" s="1"/>
  <c r="E1835" i="21" a="1"/>
  <c r="E1835" i="21" s="1"/>
  <c r="E1836" i="21" a="1"/>
  <c r="E1836" i="21" s="1"/>
  <c r="E1837" i="21" a="1"/>
  <c r="E1837" i="21" s="1"/>
  <c r="E1838" i="21" a="1"/>
  <c r="E1838" i="21" s="1"/>
  <c r="E1839" i="21" a="1"/>
  <c r="E1839" i="21" s="1"/>
  <c r="E1840" i="21" a="1"/>
  <c r="E1840" i="21" s="1"/>
  <c r="E1841" i="21" a="1"/>
  <c r="E1841" i="21" s="1"/>
  <c r="E1842" i="21" a="1"/>
  <c r="E1842" i="21" s="1"/>
  <c r="E1843" i="21" a="1"/>
  <c r="E1843" i="21" s="1"/>
  <c r="E1844" i="21" a="1"/>
  <c r="E1844" i="21" s="1"/>
  <c r="E1845" i="21" a="1"/>
  <c r="E1845" i="21" s="1"/>
  <c r="E1846" i="21" a="1"/>
  <c r="E1846" i="21" s="1"/>
  <c r="E1847" i="21" a="1"/>
  <c r="E1847" i="21" s="1"/>
  <c r="E1848" i="21" a="1"/>
  <c r="E1848" i="21" s="1"/>
  <c r="E1849" i="21" a="1"/>
  <c r="E1849" i="21" s="1"/>
  <c r="E1850" i="21" a="1"/>
  <c r="E1850" i="21" s="1"/>
  <c r="E1851" i="21" a="1"/>
  <c r="E1851" i="21" s="1"/>
  <c r="E1852" i="21" a="1"/>
  <c r="E1852" i="21" s="1"/>
  <c r="E1853" i="21" a="1"/>
  <c r="E1853" i="21" s="1"/>
  <c r="E1854" i="21" a="1"/>
  <c r="E1854" i="21" s="1"/>
  <c r="E1855" i="21" a="1"/>
  <c r="E1855" i="21" s="1"/>
  <c r="E1856" i="21" a="1"/>
  <c r="E1856" i="21" s="1"/>
  <c r="E1857" i="21" a="1"/>
  <c r="E1857" i="21" s="1"/>
  <c r="E1858" i="21" a="1"/>
  <c r="E1858" i="21" s="1"/>
  <c r="E1859" i="21" a="1"/>
  <c r="E1859" i="21" s="1"/>
  <c r="E1860" i="21" a="1"/>
  <c r="E1860" i="21" s="1"/>
  <c r="E1861" i="21" a="1"/>
  <c r="E1861" i="21" s="1"/>
  <c r="E1862" i="21" a="1"/>
  <c r="E1862" i="21" s="1"/>
  <c r="E1863" i="21" a="1"/>
  <c r="E1863" i="21" s="1"/>
  <c r="E1864" i="21" a="1"/>
  <c r="E1864" i="21" s="1"/>
  <c r="E1865" i="21" a="1"/>
  <c r="E1865" i="21" s="1"/>
  <c r="E1866" i="21" a="1"/>
  <c r="E1866" i="21" s="1"/>
  <c r="E1867" i="21" a="1"/>
  <c r="E1867" i="21" s="1"/>
  <c r="E1868" i="21" a="1"/>
  <c r="E1868" i="21" s="1"/>
  <c r="E1869" i="21" a="1"/>
  <c r="E1869" i="21" s="1"/>
  <c r="E1870" i="21" a="1"/>
  <c r="E1870" i="21" s="1"/>
  <c r="E1871" i="21" a="1"/>
  <c r="E1871" i="21" s="1"/>
  <c r="E1872" i="21" a="1"/>
  <c r="E1872" i="21" s="1"/>
  <c r="E1873" i="21" a="1"/>
  <c r="E1873" i="21" s="1"/>
  <c r="E1874" i="21" a="1"/>
  <c r="E1874" i="21" s="1"/>
  <c r="E1875" i="21" a="1"/>
  <c r="E1875" i="21" s="1"/>
  <c r="E1876" i="21" a="1"/>
  <c r="E1876" i="21" s="1"/>
  <c r="E1877" i="21" a="1"/>
  <c r="E1877" i="21" s="1"/>
  <c r="E1878" i="21" a="1"/>
  <c r="E1878" i="21" s="1"/>
  <c r="E1879" i="21" a="1"/>
  <c r="E1879" i="21" s="1"/>
  <c r="E1880" i="21" a="1"/>
  <c r="E1880" i="21" s="1"/>
  <c r="E1881" i="21" a="1"/>
  <c r="E1881" i="21" s="1"/>
  <c r="E1882" i="21" a="1"/>
  <c r="E1882" i="21" s="1"/>
  <c r="E1883" i="21" a="1"/>
  <c r="E1883" i="21" s="1"/>
  <c r="E1884" i="21" a="1"/>
  <c r="E1884" i="21" s="1"/>
  <c r="E1885" i="21" a="1"/>
  <c r="E1885" i="21" s="1"/>
  <c r="E1886" i="21" a="1"/>
  <c r="E1886" i="21" s="1"/>
  <c r="E1887" i="21" a="1"/>
  <c r="E1887" i="21" s="1"/>
  <c r="E1888" i="21" a="1"/>
  <c r="E1888" i="21" s="1"/>
  <c r="E1889" i="21" a="1"/>
  <c r="E1889" i="21" s="1"/>
  <c r="E1890" i="21" a="1"/>
  <c r="E1890" i="21" s="1"/>
  <c r="E1891" i="21" a="1"/>
  <c r="E1891" i="21" s="1"/>
  <c r="E1892" i="21" a="1"/>
  <c r="E1892" i="21" s="1"/>
  <c r="E1893" i="21" a="1"/>
  <c r="E1893" i="21" s="1"/>
  <c r="E1894" i="21" a="1"/>
  <c r="E1894" i="21" s="1"/>
  <c r="E1895" i="21" a="1"/>
  <c r="E1895" i="21" s="1"/>
  <c r="E1896" i="21" a="1"/>
  <c r="E1896" i="21" s="1"/>
  <c r="E1897" i="21" a="1"/>
  <c r="E1897" i="21" s="1"/>
  <c r="E1898" i="21" a="1"/>
  <c r="E1898" i="21" s="1"/>
  <c r="E1899" i="21" a="1"/>
  <c r="E1899" i="21" s="1"/>
  <c r="E1900" i="21" a="1"/>
  <c r="E1900" i="21" s="1"/>
  <c r="E1901" i="21" a="1"/>
  <c r="E1901" i="21" s="1"/>
  <c r="E1902" i="21" a="1"/>
  <c r="E1902" i="21" s="1"/>
  <c r="E1903" i="21" a="1"/>
  <c r="E1903" i="21" s="1"/>
  <c r="E1904" i="21" a="1"/>
  <c r="E1904" i="21" s="1"/>
  <c r="E1905" i="21" a="1"/>
  <c r="E1905" i="21" s="1"/>
  <c r="E1906" i="21" a="1"/>
  <c r="E1906" i="21" s="1"/>
  <c r="E1907" i="21" a="1"/>
  <c r="E1907" i="21" s="1"/>
  <c r="E1908" i="21" a="1"/>
  <c r="E1908" i="21" s="1"/>
  <c r="E1909" i="21" a="1"/>
  <c r="E1909" i="21" s="1"/>
  <c r="E1910" i="21" a="1"/>
  <c r="E1910" i="21" s="1"/>
  <c r="E1911" i="21" a="1"/>
  <c r="E1911" i="21" s="1"/>
  <c r="E1912" i="21" a="1"/>
  <c r="E1912" i="21" s="1"/>
  <c r="E1913" i="21" a="1"/>
  <c r="E1913" i="21" s="1"/>
  <c r="E1914" i="21" a="1"/>
  <c r="E1914" i="21" s="1"/>
  <c r="E1915" i="21" a="1"/>
  <c r="E1915" i="21" s="1"/>
  <c r="E1916" i="21" a="1"/>
  <c r="E1916" i="21" s="1"/>
  <c r="E1917" i="21" a="1"/>
  <c r="E1917" i="21" s="1"/>
  <c r="E1918" i="21" a="1"/>
  <c r="E1918" i="21" s="1"/>
  <c r="E1919" i="21" a="1"/>
  <c r="E1919" i="21" s="1"/>
  <c r="E1920" i="21" a="1"/>
  <c r="E1920" i="21" s="1"/>
  <c r="E1921" i="21" a="1"/>
  <c r="E1921" i="21" s="1"/>
  <c r="E1922" i="21" a="1"/>
  <c r="E1922" i="21" s="1"/>
  <c r="E1923" i="21" a="1"/>
  <c r="E1923" i="21" s="1"/>
  <c r="E1924" i="21" a="1"/>
  <c r="E1924" i="21" s="1"/>
  <c r="E1925" i="21" a="1"/>
  <c r="E1925" i="21" s="1"/>
  <c r="E1926" i="21" a="1"/>
  <c r="E1926" i="21" s="1"/>
  <c r="E1927" i="21" a="1"/>
  <c r="E1927" i="21" s="1"/>
  <c r="E1928" i="21" a="1"/>
  <c r="E1928" i="21" s="1"/>
  <c r="E1929" i="21" a="1"/>
  <c r="E1929" i="21" s="1"/>
  <c r="E1930" i="21" a="1"/>
  <c r="E1930" i="21" s="1"/>
  <c r="E1931" i="21" a="1"/>
  <c r="E1931" i="21" s="1"/>
  <c r="E1932" i="21" a="1"/>
  <c r="E1932" i="21" s="1"/>
  <c r="E1933" i="21" a="1"/>
  <c r="E1933" i="21" s="1"/>
  <c r="E1934" i="21" a="1"/>
  <c r="E1934" i="21" s="1"/>
  <c r="E1935" i="21" a="1"/>
  <c r="E1935" i="21" s="1"/>
  <c r="E1936" i="21" a="1"/>
  <c r="E1936" i="21" s="1"/>
  <c r="E1937" i="21" a="1"/>
  <c r="E1937" i="21" s="1"/>
  <c r="E1938" i="21" a="1"/>
  <c r="E1938" i="21" s="1"/>
  <c r="E1939" i="21" a="1"/>
  <c r="E1939" i="21" s="1"/>
  <c r="E1940" i="21" a="1"/>
  <c r="E1940" i="21" s="1"/>
  <c r="E1941" i="21" a="1"/>
  <c r="E1941" i="21" s="1"/>
  <c r="E1942" i="21" a="1"/>
  <c r="E1942" i="21" s="1"/>
  <c r="E1943" i="21" a="1"/>
  <c r="E1943" i="21" s="1"/>
  <c r="E1944" i="21" a="1"/>
  <c r="E1944" i="21" s="1"/>
  <c r="E1945" i="21" a="1"/>
  <c r="E1945" i="21" s="1"/>
  <c r="E1946" i="21" a="1"/>
  <c r="E1946" i="21" s="1"/>
  <c r="E1947" i="21" a="1"/>
  <c r="E1947" i="21" s="1"/>
  <c r="E1948" i="21" a="1"/>
  <c r="E1948" i="21" s="1"/>
  <c r="E1949" i="21" a="1"/>
  <c r="E1949" i="21" s="1"/>
  <c r="E1950" i="21" a="1"/>
  <c r="E1950" i="21" s="1"/>
  <c r="E1951" i="21" a="1"/>
  <c r="E1951" i="21" s="1"/>
  <c r="E1952" i="21" a="1"/>
  <c r="E1952" i="21" s="1"/>
  <c r="E1953" i="21" a="1"/>
  <c r="E1953" i="21" s="1"/>
  <c r="E1954" i="21" a="1"/>
  <c r="E1954" i="21" s="1"/>
  <c r="E1955" i="21" a="1"/>
  <c r="E1955" i="21" s="1"/>
  <c r="E1956" i="21" a="1"/>
  <c r="E1956" i="21" s="1"/>
  <c r="E1957" i="21" a="1"/>
  <c r="E1957" i="21" s="1"/>
  <c r="E1958" i="21" a="1"/>
  <c r="E1958" i="21" s="1"/>
  <c r="E1959" i="21" a="1"/>
  <c r="E1959" i="21" s="1"/>
  <c r="E1960" i="21" a="1"/>
  <c r="E1960" i="21" s="1"/>
  <c r="E1961" i="21" a="1"/>
  <c r="E1961" i="21" s="1"/>
  <c r="E1962" i="21" a="1"/>
  <c r="E1962" i="21" s="1"/>
  <c r="E1963" i="21" a="1"/>
  <c r="E1963" i="21" s="1"/>
  <c r="E1964" i="21" a="1"/>
  <c r="E1964" i="21" s="1"/>
  <c r="E1965" i="21" a="1"/>
  <c r="E1965" i="21" s="1"/>
  <c r="E1966" i="21" a="1"/>
  <c r="E1966" i="21" s="1"/>
  <c r="E1967" i="21" a="1"/>
  <c r="E1967" i="21" s="1"/>
  <c r="E1968" i="21" a="1"/>
  <c r="E1968" i="21" s="1"/>
  <c r="E1969" i="21" a="1"/>
  <c r="E1969" i="21" s="1"/>
  <c r="E1970" i="21" a="1"/>
  <c r="E1970" i="21" s="1"/>
  <c r="E1971" i="21" a="1"/>
  <c r="E1971" i="21" s="1"/>
  <c r="E1972" i="21" a="1"/>
  <c r="E1972" i="21" s="1"/>
  <c r="E1973" i="21" a="1"/>
  <c r="E1973" i="21" s="1"/>
  <c r="E1974" i="21" a="1"/>
  <c r="E1974" i="21" s="1"/>
  <c r="E1975" i="21" a="1"/>
  <c r="E1975" i="21" s="1"/>
  <c r="E1976" i="21" a="1"/>
  <c r="E1976" i="21" s="1"/>
  <c r="E1977" i="21" a="1"/>
  <c r="E1977" i="21" s="1"/>
  <c r="E1978" i="21" a="1"/>
  <c r="E1978" i="21" s="1"/>
  <c r="E1979" i="21" a="1"/>
  <c r="E1979" i="21" s="1"/>
  <c r="E1980" i="21" a="1"/>
  <c r="E1980" i="21" s="1"/>
  <c r="E1981" i="21" a="1"/>
  <c r="E1981" i="21" s="1"/>
  <c r="E1982" i="21" a="1"/>
  <c r="E1982" i="21" s="1"/>
  <c r="E1983" i="21" a="1"/>
  <c r="E1983" i="21" s="1"/>
  <c r="E1984" i="21" a="1"/>
  <c r="E1984" i="21" s="1"/>
  <c r="E1985" i="21" a="1"/>
  <c r="E1985" i="21" s="1"/>
  <c r="E1986" i="21" a="1"/>
  <c r="E1986" i="21" s="1"/>
  <c r="E1987" i="21" a="1"/>
  <c r="E1987" i="21" s="1"/>
  <c r="E1988" i="21" a="1"/>
  <c r="E1988" i="21" s="1"/>
  <c r="E1989" i="21" a="1"/>
  <c r="E1989" i="21" s="1"/>
  <c r="E1990" i="21" a="1"/>
  <c r="E1990" i="21" s="1"/>
  <c r="E1991" i="21" a="1"/>
  <c r="E1991" i="21" s="1"/>
  <c r="E1992" i="21" a="1"/>
  <c r="E1992" i="21" s="1"/>
  <c r="E1993" i="21" a="1"/>
  <c r="E1993" i="21" s="1"/>
  <c r="E1994" i="21" a="1"/>
  <c r="E1994" i="21" s="1"/>
  <c r="E1995" i="21" a="1"/>
  <c r="E1995" i="21" s="1"/>
  <c r="E1996" i="21" a="1"/>
  <c r="E1996" i="21" s="1"/>
  <c r="E1997" i="21" a="1"/>
  <c r="E1997" i="21" s="1"/>
  <c r="E1998" i="21" a="1"/>
  <c r="E1998" i="21" s="1"/>
  <c r="E1999" i="21" a="1"/>
  <c r="E1999" i="21" s="1"/>
  <c r="E2000" i="21" a="1"/>
  <c r="E2000" i="21" s="1"/>
  <c r="E2001" i="21" a="1"/>
  <c r="E2001" i="21" s="1"/>
  <c r="E11" i="21" a="1"/>
  <c r="E11" i="21" s="1"/>
  <c r="O12" i="21" a="1"/>
  <c r="O12" i="21" s="1"/>
  <c r="O13" i="21" a="1"/>
  <c r="O13" i="21" s="1"/>
  <c r="O14" i="21" a="1"/>
  <c r="O14" i="21" s="1"/>
  <c r="O15" i="21" a="1"/>
  <c r="O15" i="21" s="1"/>
  <c r="O16" i="21" a="1"/>
  <c r="O16" i="21" s="1"/>
  <c r="O17" i="21" a="1"/>
  <c r="O17" i="21" s="1"/>
  <c r="O18" i="21" a="1"/>
  <c r="O18" i="21" s="1"/>
  <c r="O19" i="21" a="1"/>
  <c r="O19" i="21" s="1"/>
  <c r="O20" i="21" a="1"/>
  <c r="O20" i="21" s="1"/>
  <c r="O21" i="21" a="1"/>
  <c r="O21" i="21" s="1"/>
  <c r="O22" i="21" a="1"/>
  <c r="O22" i="21" s="1"/>
  <c r="O23" i="21" a="1"/>
  <c r="O23" i="21" s="1"/>
  <c r="O24" i="21" a="1"/>
  <c r="O24" i="21" s="1"/>
  <c r="O25" i="21" a="1"/>
  <c r="O25" i="21" s="1"/>
  <c r="O26" i="21" a="1"/>
  <c r="O26" i="21" s="1"/>
  <c r="O27" i="21" a="1"/>
  <c r="O27" i="21" s="1"/>
  <c r="O28" i="21" a="1"/>
  <c r="O28" i="21" s="1"/>
  <c r="O29" i="21" a="1"/>
  <c r="O29" i="21" s="1"/>
  <c r="O30" i="21" a="1"/>
  <c r="O30" i="21" s="1"/>
  <c r="O31" i="21" a="1"/>
  <c r="O31" i="21" s="1"/>
  <c r="O32" i="21" a="1"/>
  <c r="O32" i="21" s="1"/>
  <c r="O33" i="21" a="1"/>
  <c r="O33" i="21" s="1"/>
  <c r="O34" i="21" a="1"/>
  <c r="O34" i="21" s="1"/>
  <c r="O35" i="21" a="1"/>
  <c r="O35" i="21" s="1"/>
  <c r="O36" i="21" a="1"/>
  <c r="O36" i="21" s="1"/>
  <c r="O37" i="21" a="1"/>
  <c r="O37" i="21" s="1"/>
  <c r="O38" i="21" a="1"/>
  <c r="O38" i="21" s="1"/>
  <c r="O39" i="21" a="1"/>
  <c r="O39" i="21" s="1"/>
  <c r="O40" i="21" a="1"/>
  <c r="O40" i="21" s="1"/>
  <c r="O41" i="21" a="1"/>
  <c r="O41" i="21" s="1"/>
  <c r="O42" i="21" a="1"/>
  <c r="O42" i="21" s="1"/>
  <c r="O43" i="21" a="1"/>
  <c r="O43" i="21" s="1"/>
  <c r="O45" i="21" a="1"/>
  <c r="O45" i="21" s="1"/>
  <c r="O46" i="21" a="1"/>
  <c r="O46" i="21" s="1"/>
  <c r="O47" i="21" a="1"/>
  <c r="O47" i="21" s="1"/>
  <c r="O48" i="21" a="1"/>
  <c r="O48" i="21" s="1"/>
  <c r="O49" i="21" a="1"/>
  <c r="O49" i="21" s="1"/>
  <c r="O50" i="21" a="1"/>
  <c r="O50" i="21" s="1"/>
  <c r="O51" i="21" a="1"/>
  <c r="O51" i="21" s="1"/>
  <c r="O52" i="21" a="1"/>
  <c r="O52" i="21" s="1"/>
  <c r="O53" i="21" a="1"/>
  <c r="O53" i="21" s="1"/>
  <c r="O54" i="21" a="1"/>
  <c r="O54" i="21" s="1"/>
  <c r="O55" i="21" a="1"/>
  <c r="O55" i="21" s="1"/>
  <c r="O56" i="21" a="1"/>
  <c r="O56" i="21" s="1"/>
  <c r="O58" i="21" a="1"/>
  <c r="O58" i="21" s="1"/>
  <c r="O59" i="21" a="1"/>
  <c r="O59" i="21" s="1"/>
  <c r="O60" i="21" a="1"/>
  <c r="O60" i="21" s="1"/>
  <c r="O61" i="21" a="1"/>
  <c r="O61" i="21" s="1"/>
  <c r="O62" i="21" a="1"/>
  <c r="O62" i="21" s="1"/>
  <c r="O63" i="21" a="1"/>
  <c r="O63" i="21" s="1"/>
  <c r="O64" i="21" a="1"/>
  <c r="O64" i="21" s="1"/>
  <c r="O65" i="21" a="1"/>
  <c r="O65" i="21" s="1"/>
  <c r="O66" i="21" a="1"/>
  <c r="O66" i="21" s="1"/>
  <c r="O67" i="21" a="1"/>
  <c r="O67" i="21" s="1"/>
  <c r="O68" i="21" a="1"/>
  <c r="O68" i="21" s="1"/>
  <c r="O69" i="21" a="1"/>
  <c r="O69" i="21" s="1"/>
  <c r="O70" i="21" a="1"/>
  <c r="O70" i="21" s="1"/>
  <c r="O71" i="21" a="1"/>
  <c r="O71" i="21" s="1"/>
  <c r="O72" i="21" a="1"/>
  <c r="O72" i="21" s="1"/>
  <c r="O73" i="21" a="1"/>
  <c r="O73" i="21" s="1"/>
  <c r="O74" i="21" a="1"/>
  <c r="O74" i="21" s="1"/>
  <c r="O75" i="21" a="1"/>
  <c r="O75" i="21" s="1"/>
  <c r="O76" i="21" a="1"/>
  <c r="O76" i="21" s="1"/>
  <c r="O77" i="21" a="1"/>
  <c r="O77" i="21" s="1"/>
  <c r="O78" i="21" a="1"/>
  <c r="O78" i="21" s="1"/>
  <c r="O79" i="21" a="1"/>
  <c r="O79" i="21" s="1"/>
  <c r="O80" i="21" a="1"/>
  <c r="O80" i="21" s="1"/>
  <c r="O81" i="21" a="1"/>
  <c r="O81" i="21" s="1"/>
  <c r="O82" i="21" a="1"/>
  <c r="O82" i="21" s="1"/>
  <c r="O83" i="21" a="1"/>
  <c r="O83" i="21" s="1"/>
  <c r="O84" i="21" a="1"/>
  <c r="O84" i="21" s="1"/>
  <c r="O85" i="21" a="1"/>
  <c r="O85" i="21" s="1"/>
  <c r="O86" i="21" a="1"/>
  <c r="O86" i="21" s="1"/>
  <c r="O87" i="21" a="1"/>
  <c r="O87" i="21" s="1"/>
  <c r="O88" i="21" a="1"/>
  <c r="O88" i="21" s="1"/>
  <c r="O89" i="21" a="1"/>
  <c r="O89" i="21" s="1"/>
  <c r="O90" i="21" a="1"/>
  <c r="O90" i="21" s="1"/>
  <c r="O91" i="21" a="1"/>
  <c r="O91" i="21" s="1"/>
  <c r="O92" i="21" a="1"/>
  <c r="O92" i="21" s="1"/>
  <c r="O93" i="21" a="1"/>
  <c r="O93" i="21" s="1"/>
  <c r="O94" i="21" a="1"/>
  <c r="O94" i="21" s="1"/>
  <c r="O95" i="21" a="1"/>
  <c r="O95" i="21" s="1"/>
  <c r="O96" i="21" a="1"/>
  <c r="O96" i="21" s="1"/>
  <c r="O97" i="21" a="1"/>
  <c r="O97" i="21" s="1"/>
  <c r="O98" i="21" a="1"/>
  <c r="O98" i="21" s="1"/>
  <c r="O99" i="21" a="1"/>
  <c r="O99" i="21" s="1"/>
  <c r="O100" i="21" a="1"/>
  <c r="O100" i="21" s="1"/>
  <c r="O101" i="21" a="1"/>
  <c r="O101" i="21" s="1"/>
  <c r="O102" i="21" a="1"/>
  <c r="O102" i="21" s="1"/>
  <c r="O103" i="21" a="1"/>
  <c r="O103" i="21" s="1"/>
  <c r="O104" i="21" a="1"/>
  <c r="O104" i="21" s="1"/>
  <c r="O105" i="21" a="1"/>
  <c r="O105" i="21" s="1"/>
  <c r="O106" i="21" a="1"/>
  <c r="O106" i="21" s="1"/>
  <c r="O107" i="21" a="1"/>
  <c r="O107" i="21" s="1"/>
  <c r="O108" i="21" a="1"/>
  <c r="O108" i="21" s="1"/>
  <c r="O109" i="21" a="1"/>
  <c r="O109" i="21" s="1"/>
  <c r="O110" i="21" a="1"/>
  <c r="O110" i="21" s="1"/>
  <c r="O111" i="21" a="1"/>
  <c r="O111" i="21" s="1"/>
  <c r="O112" i="21" a="1"/>
  <c r="O112" i="21" s="1"/>
  <c r="O113" i="21" a="1"/>
  <c r="O113" i="21" s="1"/>
  <c r="O114" i="21" a="1"/>
  <c r="O114" i="21" s="1"/>
  <c r="O115" i="21" a="1"/>
  <c r="O115" i="21" s="1"/>
  <c r="O116" i="21" a="1"/>
  <c r="O116" i="21" s="1"/>
  <c r="O117" i="21" a="1"/>
  <c r="O117" i="21" s="1"/>
  <c r="O118" i="21" a="1"/>
  <c r="O118" i="21" s="1"/>
  <c r="O119" i="21" a="1"/>
  <c r="O119" i="21" s="1"/>
  <c r="O120" i="21" a="1"/>
  <c r="O120" i="21" s="1"/>
  <c r="O121" i="21" a="1"/>
  <c r="O121" i="21" s="1"/>
  <c r="O122" i="21" a="1"/>
  <c r="O122" i="21" s="1"/>
  <c r="O123" i="21" a="1"/>
  <c r="O123" i="21" s="1"/>
  <c r="O124" i="21" a="1"/>
  <c r="O124" i="21" s="1"/>
  <c r="O125" i="21" a="1"/>
  <c r="O125" i="21" s="1"/>
  <c r="O126" i="21" a="1"/>
  <c r="O126" i="21" s="1"/>
  <c r="O127" i="21" a="1"/>
  <c r="O127" i="21" s="1"/>
  <c r="O128" i="21" a="1"/>
  <c r="O128" i="21" s="1"/>
  <c r="O129" i="21" a="1"/>
  <c r="O129" i="21" s="1"/>
  <c r="O130" i="21" a="1"/>
  <c r="O130" i="21" s="1"/>
  <c r="O131" i="21" a="1"/>
  <c r="O131" i="21" s="1"/>
  <c r="O132" i="21" a="1"/>
  <c r="O132" i="21" s="1"/>
  <c r="O133" i="21" a="1"/>
  <c r="O133" i="21" s="1"/>
  <c r="O134" i="21" a="1"/>
  <c r="O134" i="21" s="1"/>
  <c r="O135" i="21" a="1"/>
  <c r="O135" i="21" s="1"/>
  <c r="O136" i="21" a="1"/>
  <c r="O136" i="21" s="1"/>
  <c r="O137" i="21" a="1"/>
  <c r="O137" i="21" s="1"/>
  <c r="O138" i="21" a="1"/>
  <c r="O138" i="21" s="1"/>
  <c r="O139" i="21" a="1"/>
  <c r="O139" i="21" s="1"/>
  <c r="O140" i="21" a="1"/>
  <c r="O140" i="21" s="1"/>
  <c r="O141" i="21" a="1"/>
  <c r="O141" i="21" s="1"/>
  <c r="O142" i="21" a="1"/>
  <c r="O142" i="21" s="1"/>
  <c r="O143" i="21" a="1"/>
  <c r="O143" i="21" s="1"/>
  <c r="O144" i="21" a="1"/>
  <c r="O144" i="21" s="1"/>
  <c r="O145" i="21" a="1"/>
  <c r="O145" i="21" s="1"/>
  <c r="O146" i="21" a="1"/>
  <c r="O146" i="21" s="1"/>
  <c r="O147" i="21" a="1"/>
  <c r="O147" i="21" s="1"/>
  <c r="O148" i="21" a="1"/>
  <c r="O148" i="21" s="1"/>
  <c r="O149" i="21" a="1"/>
  <c r="O149" i="21" s="1"/>
  <c r="O150" i="21" a="1"/>
  <c r="O150" i="21" s="1"/>
  <c r="O151" i="21" a="1"/>
  <c r="O151" i="21" s="1"/>
  <c r="O152" i="21" a="1"/>
  <c r="O152" i="21" s="1"/>
  <c r="O153" i="21" a="1"/>
  <c r="O153" i="21" s="1"/>
  <c r="O154" i="21" a="1"/>
  <c r="O154" i="21" s="1"/>
  <c r="O155" i="21" a="1"/>
  <c r="O155" i="21" s="1"/>
  <c r="O156" i="21" a="1"/>
  <c r="O156" i="21" s="1"/>
  <c r="O157" i="21" a="1"/>
  <c r="O157" i="21" s="1"/>
  <c r="O158" i="21" a="1"/>
  <c r="O158" i="21" s="1"/>
  <c r="O159" i="21" a="1"/>
  <c r="O159" i="21" s="1"/>
  <c r="O160" i="21" a="1"/>
  <c r="O160" i="21" s="1"/>
  <c r="O161" i="21" a="1"/>
  <c r="O161" i="21" s="1"/>
  <c r="O162" i="21" a="1"/>
  <c r="O162" i="21" s="1"/>
  <c r="O163" i="21" a="1"/>
  <c r="O163" i="21" s="1"/>
  <c r="O164" i="21" a="1"/>
  <c r="O164" i="21" s="1"/>
  <c r="O165" i="21" a="1"/>
  <c r="O165" i="21" s="1"/>
  <c r="O166" i="21" a="1"/>
  <c r="O166" i="21" s="1"/>
  <c r="O167" i="21" a="1"/>
  <c r="O167" i="21" s="1"/>
  <c r="O168" i="21" a="1"/>
  <c r="O168" i="21" s="1"/>
  <c r="O169" i="21" a="1"/>
  <c r="O169" i="21" s="1"/>
  <c r="O170" i="21" a="1"/>
  <c r="O170" i="21" s="1"/>
  <c r="O171" i="21" a="1"/>
  <c r="O171" i="21" s="1"/>
  <c r="O172" i="21" a="1"/>
  <c r="O172" i="21" s="1"/>
  <c r="O173" i="21" a="1"/>
  <c r="O173" i="21" s="1"/>
  <c r="O174" i="21" a="1"/>
  <c r="O174" i="21" s="1"/>
  <c r="O175" i="21" a="1"/>
  <c r="O175" i="21" s="1"/>
  <c r="O176" i="21" a="1"/>
  <c r="O176" i="21" s="1"/>
  <c r="O177" i="21" a="1"/>
  <c r="O177" i="21" s="1"/>
  <c r="O178" i="21" a="1"/>
  <c r="O178" i="21" s="1"/>
  <c r="O179" i="21" a="1"/>
  <c r="O179" i="21" s="1"/>
  <c r="O180" i="21" a="1"/>
  <c r="O180" i="21" s="1"/>
  <c r="O181" i="21" a="1"/>
  <c r="O181" i="21" s="1"/>
  <c r="O182" i="21" a="1"/>
  <c r="O182" i="21" s="1"/>
  <c r="O183" i="21" a="1"/>
  <c r="O183" i="21" s="1"/>
  <c r="O184" i="21" a="1"/>
  <c r="O184" i="21" s="1"/>
  <c r="O185" i="21" a="1"/>
  <c r="O185" i="21" s="1"/>
  <c r="O186" i="21" a="1"/>
  <c r="O186" i="21" s="1"/>
  <c r="O187" i="21" a="1"/>
  <c r="O187" i="21" s="1"/>
  <c r="O188" i="21" a="1"/>
  <c r="O188" i="21" s="1"/>
  <c r="O189" i="21" a="1"/>
  <c r="O189" i="21" s="1"/>
  <c r="O190" i="21" a="1"/>
  <c r="O190" i="21" s="1"/>
  <c r="O191" i="21" a="1"/>
  <c r="O191" i="21" s="1"/>
  <c r="O192" i="21" a="1"/>
  <c r="O192" i="21" s="1"/>
  <c r="O193" i="21" a="1"/>
  <c r="O193" i="21" s="1"/>
  <c r="O194" i="21" a="1"/>
  <c r="O194" i="21" s="1"/>
  <c r="O195" i="21" a="1"/>
  <c r="O195" i="21" s="1"/>
  <c r="O196" i="21" a="1"/>
  <c r="O196" i="21" s="1"/>
  <c r="O197" i="21" a="1"/>
  <c r="O197" i="21" s="1"/>
  <c r="O198" i="21" a="1"/>
  <c r="O198" i="21" s="1"/>
  <c r="O199" i="21" a="1"/>
  <c r="O199" i="21" s="1"/>
  <c r="O200" i="21" a="1"/>
  <c r="O200" i="21" s="1"/>
  <c r="O201" i="21" a="1"/>
  <c r="O201" i="21" s="1"/>
  <c r="O202" i="21" a="1"/>
  <c r="O202" i="21" s="1"/>
  <c r="O203" i="21" a="1"/>
  <c r="O203" i="21" s="1"/>
  <c r="O204" i="21" a="1"/>
  <c r="O204" i="21" s="1"/>
  <c r="O205" i="21" a="1"/>
  <c r="O205" i="21" s="1"/>
  <c r="O206" i="21" a="1"/>
  <c r="O206" i="21" s="1"/>
  <c r="O207" i="21" a="1"/>
  <c r="O207" i="21" s="1"/>
  <c r="O208" i="21" a="1"/>
  <c r="O208" i="21" s="1"/>
  <c r="O209" i="21" a="1"/>
  <c r="O209" i="21" s="1"/>
  <c r="O210" i="21" a="1"/>
  <c r="O210" i="21" s="1"/>
  <c r="O211" i="21" a="1"/>
  <c r="O211" i="21" s="1"/>
  <c r="O212" i="21" a="1"/>
  <c r="O212" i="21" s="1"/>
  <c r="O213" i="21" a="1"/>
  <c r="O213" i="21" s="1"/>
  <c r="O214" i="21" a="1"/>
  <c r="O214" i="21" s="1"/>
  <c r="O215" i="21" a="1"/>
  <c r="O215" i="21" s="1"/>
  <c r="O216" i="21" a="1"/>
  <c r="O216" i="21" s="1"/>
  <c r="O217" i="21" a="1"/>
  <c r="O217" i="21" s="1"/>
  <c r="O218" i="21" a="1"/>
  <c r="O218" i="21" s="1"/>
  <c r="O219" i="21" a="1"/>
  <c r="O219" i="21" s="1"/>
  <c r="O220" i="21" a="1"/>
  <c r="O220" i="21" s="1"/>
  <c r="O221" i="21" a="1"/>
  <c r="O221" i="21" s="1"/>
  <c r="O222" i="21" a="1"/>
  <c r="O222" i="21" s="1"/>
  <c r="O223" i="21" a="1"/>
  <c r="O223" i="21" s="1"/>
  <c r="O224" i="21" a="1"/>
  <c r="O224" i="21" s="1"/>
  <c r="O225" i="21" a="1"/>
  <c r="O225" i="21" s="1"/>
  <c r="O226" i="21" a="1"/>
  <c r="O226" i="21" s="1"/>
  <c r="O227" i="21" a="1"/>
  <c r="O227" i="21" s="1"/>
  <c r="O228" i="21" a="1"/>
  <c r="O228" i="21" s="1"/>
  <c r="O229" i="21" a="1"/>
  <c r="O229" i="21" s="1"/>
  <c r="O230" i="21" a="1"/>
  <c r="O230" i="21" s="1"/>
  <c r="O231" i="21" a="1"/>
  <c r="O231" i="21" s="1"/>
  <c r="O232" i="21" a="1"/>
  <c r="O232" i="21" s="1"/>
  <c r="O233" i="21" a="1"/>
  <c r="O233" i="21" s="1"/>
  <c r="O234" i="21" a="1"/>
  <c r="O234" i="21" s="1"/>
  <c r="O235" i="21" a="1"/>
  <c r="O235" i="21" s="1"/>
  <c r="O236" i="21" a="1"/>
  <c r="O236" i="21" s="1"/>
  <c r="O237" i="21" a="1"/>
  <c r="O237" i="21" s="1"/>
  <c r="O238" i="21" a="1"/>
  <c r="O238" i="21" s="1"/>
  <c r="O239" i="21" a="1"/>
  <c r="O239" i="21" s="1"/>
  <c r="O240" i="21" a="1"/>
  <c r="O240" i="21" s="1"/>
  <c r="O241" i="21" a="1"/>
  <c r="O241" i="21" s="1"/>
  <c r="O242" i="21" a="1"/>
  <c r="O242" i="21" s="1"/>
  <c r="O243" i="21" a="1"/>
  <c r="O243" i="21" s="1"/>
  <c r="O244" i="21" a="1"/>
  <c r="O244" i="21" s="1"/>
  <c r="O245" i="21" a="1"/>
  <c r="O245" i="21" s="1"/>
  <c r="O246" i="21" a="1"/>
  <c r="O246" i="21" s="1"/>
  <c r="O247" i="21" a="1"/>
  <c r="O247" i="21" s="1"/>
  <c r="O248" i="21" a="1"/>
  <c r="O248" i="21" s="1"/>
  <c r="O249" i="21" a="1"/>
  <c r="O249" i="21" s="1"/>
  <c r="O250" i="21" a="1"/>
  <c r="O250" i="21" s="1"/>
  <c r="O251" i="21" a="1"/>
  <c r="O251" i="21" s="1"/>
  <c r="O252" i="21" a="1"/>
  <c r="O252" i="21" s="1"/>
  <c r="O253" i="21" a="1"/>
  <c r="O253" i="21" s="1"/>
  <c r="O254" i="21" a="1"/>
  <c r="O254" i="21" s="1"/>
  <c r="O255" i="21" a="1"/>
  <c r="O255" i="21" s="1"/>
  <c r="O256" i="21" a="1"/>
  <c r="O256" i="21" s="1"/>
  <c r="O257" i="21" a="1"/>
  <c r="O257" i="21" s="1"/>
  <c r="O258" i="21" a="1"/>
  <c r="O258" i="21" s="1"/>
  <c r="O259" i="21" a="1"/>
  <c r="O259" i="21" s="1"/>
  <c r="O260" i="21" a="1"/>
  <c r="O260" i="21" s="1"/>
  <c r="O261" i="21" a="1"/>
  <c r="O261" i="21" s="1"/>
  <c r="O262" i="21" a="1"/>
  <c r="O262" i="21" s="1"/>
  <c r="O263" i="21" a="1"/>
  <c r="O263" i="21" s="1"/>
  <c r="O264" i="21" a="1"/>
  <c r="O264" i="21" s="1"/>
  <c r="O265" i="21" a="1"/>
  <c r="O265" i="21" s="1"/>
  <c r="O266" i="21" a="1"/>
  <c r="O266" i="21" s="1"/>
  <c r="O267" i="21" a="1"/>
  <c r="O267" i="21" s="1"/>
  <c r="O268" i="21" a="1"/>
  <c r="O268" i="21" s="1"/>
  <c r="O269" i="21" a="1"/>
  <c r="O269" i="21" s="1"/>
  <c r="O270" i="21" a="1"/>
  <c r="O270" i="21" s="1"/>
  <c r="O271" i="21" a="1"/>
  <c r="O271" i="21" s="1"/>
  <c r="O272" i="21" a="1"/>
  <c r="O272" i="21" s="1"/>
  <c r="O273" i="21" a="1"/>
  <c r="O273" i="21" s="1"/>
  <c r="O274" i="21" a="1"/>
  <c r="O274" i="21" s="1"/>
  <c r="O275" i="21" a="1"/>
  <c r="O275" i="21" s="1"/>
  <c r="O276" i="21" a="1"/>
  <c r="O276" i="21" s="1"/>
  <c r="O277" i="21" a="1"/>
  <c r="O277" i="21" s="1"/>
  <c r="O278" i="21" a="1"/>
  <c r="O278" i="21" s="1"/>
  <c r="O279" i="21" a="1"/>
  <c r="O279" i="21" s="1"/>
  <c r="O280" i="21" a="1"/>
  <c r="O280" i="21" s="1"/>
  <c r="O281" i="21" a="1"/>
  <c r="O281" i="21" s="1"/>
  <c r="O282" i="21" a="1"/>
  <c r="O282" i="21" s="1"/>
  <c r="O283" i="21" a="1"/>
  <c r="O283" i="21" s="1"/>
  <c r="O284" i="21" a="1"/>
  <c r="O284" i="21" s="1"/>
  <c r="O285" i="21" a="1"/>
  <c r="O285" i="21" s="1"/>
  <c r="O286" i="21" a="1"/>
  <c r="O286" i="21" s="1"/>
  <c r="O287" i="21" a="1"/>
  <c r="O287" i="21" s="1"/>
  <c r="O288" i="21" a="1"/>
  <c r="O288" i="21" s="1"/>
  <c r="O289" i="21" a="1"/>
  <c r="O289" i="21" s="1"/>
  <c r="O290" i="21" a="1"/>
  <c r="O290" i="21" s="1"/>
  <c r="O291" i="21" a="1"/>
  <c r="O291" i="21" s="1"/>
  <c r="O292" i="21" a="1"/>
  <c r="O292" i="21" s="1"/>
  <c r="O293" i="21" a="1"/>
  <c r="O293" i="21" s="1"/>
  <c r="O294" i="21" a="1"/>
  <c r="O294" i="21" s="1"/>
  <c r="O295" i="21" a="1"/>
  <c r="O295" i="21" s="1"/>
  <c r="O296" i="21" a="1"/>
  <c r="O296" i="21" s="1"/>
  <c r="O297" i="21" a="1"/>
  <c r="O297" i="21" s="1"/>
  <c r="O298" i="21" a="1"/>
  <c r="O298" i="21" s="1"/>
  <c r="O299" i="21" a="1"/>
  <c r="O299" i="21" s="1"/>
  <c r="O300" i="21" a="1"/>
  <c r="O300" i="21" s="1"/>
  <c r="O301" i="21" a="1"/>
  <c r="O301" i="21" s="1"/>
  <c r="O302" i="21" a="1"/>
  <c r="O302" i="21" s="1"/>
  <c r="O303" i="21" a="1"/>
  <c r="O303" i="21" s="1"/>
  <c r="O304" i="21" a="1"/>
  <c r="O304" i="21" s="1"/>
  <c r="O305" i="21" a="1"/>
  <c r="O305" i="21" s="1"/>
  <c r="O306" i="21" a="1"/>
  <c r="O306" i="21" s="1"/>
  <c r="O307" i="21" a="1"/>
  <c r="O307" i="21" s="1"/>
  <c r="O308" i="21" a="1"/>
  <c r="O308" i="21" s="1"/>
  <c r="O309" i="21" a="1"/>
  <c r="O309" i="21" s="1"/>
  <c r="O310" i="21" a="1"/>
  <c r="O310" i="21" s="1"/>
  <c r="O311" i="21" a="1"/>
  <c r="O311" i="21" s="1"/>
  <c r="O312" i="21" a="1"/>
  <c r="O312" i="21" s="1"/>
  <c r="O313" i="21" a="1"/>
  <c r="O313" i="21" s="1"/>
  <c r="O314" i="21" a="1"/>
  <c r="O314" i="21" s="1"/>
  <c r="O315" i="21" a="1"/>
  <c r="O315" i="21" s="1"/>
  <c r="O316" i="21" a="1"/>
  <c r="O316" i="21" s="1"/>
  <c r="O317" i="21" a="1"/>
  <c r="O317" i="21" s="1"/>
  <c r="O318" i="21" a="1"/>
  <c r="O318" i="21" s="1"/>
  <c r="O319" i="21" a="1"/>
  <c r="O319" i="21" s="1"/>
  <c r="O320" i="21" a="1"/>
  <c r="O320" i="21" s="1"/>
  <c r="O321" i="21" a="1"/>
  <c r="O321" i="21" s="1"/>
  <c r="O322" i="21" a="1"/>
  <c r="O322" i="21" s="1"/>
  <c r="O323" i="21" a="1"/>
  <c r="O323" i="21" s="1"/>
  <c r="O324" i="21" a="1"/>
  <c r="O324" i="21" s="1"/>
  <c r="O325" i="21" a="1"/>
  <c r="O325" i="21" s="1"/>
  <c r="O326" i="21" a="1"/>
  <c r="O326" i="21" s="1"/>
  <c r="O327" i="21" a="1"/>
  <c r="O327" i="21" s="1"/>
  <c r="O328" i="21" a="1"/>
  <c r="O328" i="21" s="1"/>
  <c r="O329" i="21" a="1"/>
  <c r="O329" i="21" s="1"/>
  <c r="O330" i="21" a="1"/>
  <c r="O330" i="21" s="1"/>
  <c r="O331" i="21" a="1"/>
  <c r="O331" i="21" s="1"/>
  <c r="O332" i="21" a="1"/>
  <c r="O332" i="21" s="1"/>
  <c r="O333" i="21" a="1"/>
  <c r="O333" i="21" s="1"/>
  <c r="O334" i="21" a="1"/>
  <c r="O334" i="21" s="1"/>
  <c r="O335" i="21" a="1"/>
  <c r="O335" i="21" s="1"/>
  <c r="O336" i="21" a="1"/>
  <c r="O336" i="21" s="1"/>
  <c r="O337" i="21" a="1"/>
  <c r="O337" i="21" s="1"/>
  <c r="O338" i="21" a="1"/>
  <c r="O338" i="21" s="1"/>
  <c r="O339" i="21" a="1"/>
  <c r="O339" i="21" s="1"/>
  <c r="O340" i="21" a="1"/>
  <c r="O340" i="21" s="1"/>
  <c r="O341" i="21" a="1"/>
  <c r="O341" i="21" s="1"/>
  <c r="O342" i="21" a="1"/>
  <c r="O342" i="21" s="1"/>
  <c r="O343" i="21" a="1"/>
  <c r="O343" i="21" s="1"/>
  <c r="O344" i="21" a="1"/>
  <c r="O344" i="21" s="1"/>
  <c r="O345" i="21" a="1"/>
  <c r="O345" i="21" s="1"/>
  <c r="O346" i="21" a="1"/>
  <c r="O346" i="21" s="1"/>
  <c r="O347" i="21" a="1"/>
  <c r="O347" i="21" s="1"/>
  <c r="O348" i="21" a="1"/>
  <c r="O348" i="21" s="1"/>
  <c r="O349" i="21" a="1"/>
  <c r="O349" i="21" s="1"/>
  <c r="O350" i="21" a="1"/>
  <c r="O350" i="21" s="1"/>
  <c r="O351" i="21" a="1"/>
  <c r="O351" i="21" s="1"/>
  <c r="O352" i="21" a="1"/>
  <c r="O352" i="21" s="1"/>
  <c r="O353" i="21" a="1"/>
  <c r="O353" i="21" s="1"/>
  <c r="O354" i="21" a="1"/>
  <c r="O354" i="21" s="1"/>
  <c r="O355" i="21" a="1"/>
  <c r="O355" i="21" s="1"/>
  <c r="O356" i="21" a="1"/>
  <c r="O356" i="21" s="1"/>
  <c r="O357" i="21" a="1"/>
  <c r="O357" i="21" s="1"/>
  <c r="O358" i="21" a="1"/>
  <c r="O358" i="21" s="1"/>
  <c r="O359" i="21" a="1"/>
  <c r="O359" i="21" s="1"/>
  <c r="O360" i="21" a="1"/>
  <c r="O360" i="21" s="1"/>
  <c r="O361" i="21" a="1"/>
  <c r="O361" i="21" s="1"/>
  <c r="O362" i="21" a="1"/>
  <c r="O362" i="21" s="1"/>
  <c r="O363" i="21" a="1"/>
  <c r="O363" i="21" s="1"/>
  <c r="O364" i="21" a="1"/>
  <c r="O364" i="21" s="1"/>
  <c r="O365" i="21" a="1"/>
  <c r="O365" i="21" s="1"/>
  <c r="O366" i="21" a="1"/>
  <c r="O366" i="21" s="1"/>
  <c r="O367" i="21" a="1"/>
  <c r="O367" i="21" s="1"/>
  <c r="O368" i="21" a="1"/>
  <c r="O368" i="21" s="1"/>
  <c r="O369" i="21" a="1"/>
  <c r="O369" i="21" s="1"/>
  <c r="O370" i="21" a="1"/>
  <c r="O370" i="21" s="1"/>
  <c r="O371" i="21" a="1"/>
  <c r="O371" i="21" s="1"/>
  <c r="O372" i="21" a="1"/>
  <c r="O372" i="21" s="1"/>
  <c r="O373" i="21" a="1"/>
  <c r="O373" i="21" s="1"/>
  <c r="O374" i="21" a="1"/>
  <c r="O374" i="21" s="1"/>
  <c r="O375" i="21" a="1"/>
  <c r="O375" i="21" s="1"/>
  <c r="O376" i="21" a="1"/>
  <c r="O376" i="21" s="1"/>
  <c r="O377" i="21" a="1"/>
  <c r="O377" i="21" s="1"/>
  <c r="O378" i="21" a="1"/>
  <c r="O378" i="21" s="1"/>
  <c r="O379" i="21" a="1"/>
  <c r="O379" i="21" s="1"/>
  <c r="O380" i="21" a="1"/>
  <c r="O380" i="21" s="1"/>
  <c r="O381" i="21" a="1"/>
  <c r="O381" i="21" s="1"/>
  <c r="O382" i="21" a="1"/>
  <c r="O382" i="21" s="1"/>
  <c r="O383" i="21" a="1"/>
  <c r="O383" i="21" s="1"/>
  <c r="O384" i="21" a="1"/>
  <c r="O384" i="21" s="1"/>
  <c r="O385" i="21" a="1"/>
  <c r="O385" i="21" s="1"/>
  <c r="O386" i="21" a="1"/>
  <c r="O386" i="21" s="1"/>
  <c r="O387" i="21" a="1"/>
  <c r="O387" i="21" s="1"/>
  <c r="O388" i="21" a="1"/>
  <c r="O388" i="21" s="1"/>
  <c r="O389" i="21" a="1"/>
  <c r="O389" i="21" s="1"/>
  <c r="O390" i="21" a="1"/>
  <c r="O390" i="21" s="1"/>
  <c r="O391" i="21" a="1"/>
  <c r="O391" i="21" s="1"/>
  <c r="O392" i="21" a="1"/>
  <c r="O392" i="21" s="1"/>
  <c r="O393" i="21" a="1"/>
  <c r="O393" i="21" s="1"/>
  <c r="O394" i="21" a="1"/>
  <c r="O394" i="21" s="1"/>
  <c r="O395" i="21" a="1"/>
  <c r="O395" i="21" s="1"/>
  <c r="O396" i="21" a="1"/>
  <c r="O396" i="21" s="1"/>
  <c r="O397" i="21" a="1"/>
  <c r="O397" i="21" s="1"/>
  <c r="O398" i="21" a="1"/>
  <c r="O398" i="21" s="1"/>
  <c r="O399" i="21" a="1"/>
  <c r="O399" i="21" s="1"/>
  <c r="O400" i="21" a="1"/>
  <c r="O400" i="21" s="1"/>
  <c r="O401" i="21" a="1"/>
  <c r="O401" i="21" s="1"/>
  <c r="O402" i="21" a="1"/>
  <c r="O402" i="21" s="1"/>
  <c r="O403" i="21" a="1"/>
  <c r="O403" i="21" s="1"/>
  <c r="O404" i="21" a="1"/>
  <c r="O404" i="21" s="1"/>
  <c r="O405" i="21" a="1"/>
  <c r="O405" i="21" s="1"/>
  <c r="O406" i="21" a="1"/>
  <c r="O406" i="21" s="1"/>
  <c r="O407" i="21" a="1"/>
  <c r="O407" i="21" s="1"/>
  <c r="O408" i="21" a="1"/>
  <c r="O408" i="21" s="1"/>
  <c r="O409" i="21" a="1"/>
  <c r="O409" i="21" s="1"/>
  <c r="O410" i="21" a="1"/>
  <c r="O410" i="21" s="1"/>
  <c r="O411" i="21" a="1"/>
  <c r="O411" i="21" s="1"/>
  <c r="O412" i="21" a="1"/>
  <c r="O412" i="21" s="1"/>
  <c r="O413" i="21" a="1"/>
  <c r="O413" i="21" s="1"/>
  <c r="O414" i="21" a="1"/>
  <c r="O414" i="21" s="1"/>
  <c r="O415" i="21" a="1"/>
  <c r="O415" i="21" s="1"/>
  <c r="O416" i="21" a="1"/>
  <c r="O416" i="21" s="1"/>
  <c r="O417" i="21" a="1"/>
  <c r="O417" i="21" s="1"/>
  <c r="O418" i="21" a="1"/>
  <c r="O418" i="21" s="1"/>
  <c r="O419" i="21" a="1"/>
  <c r="O419" i="21" s="1"/>
  <c r="O420" i="21" a="1"/>
  <c r="O420" i="21" s="1"/>
  <c r="O421" i="21" a="1"/>
  <c r="O421" i="21" s="1"/>
  <c r="O422" i="21" a="1"/>
  <c r="O422" i="21" s="1"/>
  <c r="O423" i="21" a="1"/>
  <c r="O423" i="21" s="1"/>
  <c r="O424" i="21" a="1"/>
  <c r="O424" i="21" s="1"/>
  <c r="O425" i="21" a="1"/>
  <c r="O425" i="21" s="1"/>
  <c r="O426" i="21" a="1"/>
  <c r="O426" i="21" s="1"/>
  <c r="O427" i="21" a="1"/>
  <c r="O427" i="21" s="1"/>
  <c r="O428" i="21" a="1"/>
  <c r="O428" i="21" s="1"/>
  <c r="O429" i="21" a="1"/>
  <c r="O429" i="21" s="1"/>
  <c r="O430" i="21" a="1"/>
  <c r="O430" i="21" s="1"/>
  <c r="O431" i="21" a="1"/>
  <c r="O431" i="21" s="1"/>
  <c r="O432" i="21" a="1"/>
  <c r="O432" i="21" s="1"/>
  <c r="O433" i="21" a="1"/>
  <c r="O433" i="21" s="1"/>
  <c r="O434" i="21" a="1"/>
  <c r="O434" i="21" s="1"/>
  <c r="O435" i="21" a="1"/>
  <c r="O435" i="21" s="1"/>
  <c r="O436" i="21" a="1"/>
  <c r="O436" i="21" s="1"/>
  <c r="O437" i="21" a="1"/>
  <c r="O437" i="21" s="1"/>
  <c r="O438" i="21" a="1"/>
  <c r="O438" i="21" s="1"/>
  <c r="O439" i="21" a="1"/>
  <c r="O439" i="21" s="1"/>
  <c r="O440" i="21" a="1"/>
  <c r="O440" i="21" s="1"/>
  <c r="O441" i="21" a="1"/>
  <c r="O441" i="21" s="1"/>
  <c r="O442" i="21" a="1"/>
  <c r="O442" i="21" s="1"/>
  <c r="O443" i="21" a="1"/>
  <c r="O443" i="21" s="1"/>
  <c r="O444" i="21" a="1"/>
  <c r="O444" i="21" s="1"/>
  <c r="O445" i="21" a="1"/>
  <c r="O445" i="21" s="1"/>
  <c r="O446" i="21" a="1"/>
  <c r="O446" i="21" s="1"/>
  <c r="O447" i="21" a="1"/>
  <c r="O447" i="21" s="1"/>
  <c r="O448" i="21" a="1"/>
  <c r="O448" i="21" s="1"/>
  <c r="O449" i="21" a="1"/>
  <c r="O449" i="21" s="1"/>
  <c r="O450" i="21" a="1"/>
  <c r="O450" i="21" s="1"/>
  <c r="O451" i="21" a="1"/>
  <c r="O451" i="21" s="1"/>
  <c r="O452" i="21" a="1"/>
  <c r="O452" i="21" s="1"/>
  <c r="O453" i="21" a="1"/>
  <c r="O453" i="21" s="1"/>
  <c r="O454" i="21" a="1"/>
  <c r="O454" i="21" s="1"/>
  <c r="O455" i="21" a="1"/>
  <c r="O455" i="21" s="1"/>
  <c r="O456" i="21" a="1"/>
  <c r="O456" i="21" s="1"/>
  <c r="O457" i="21" a="1"/>
  <c r="O457" i="21" s="1"/>
  <c r="O458" i="21" a="1"/>
  <c r="O458" i="21" s="1"/>
  <c r="O459" i="21" a="1"/>
  <c r="O459" i="21" s="1"/>
  <c r="O460" i="21" a="1"/>
  <c r="O460" i="21" s="1"/>
  <c r="O461" i="21" a="1"/>
  <c r="O461" i="21" s="1"/>
  <c r="O462" i="21" a="1"/>
  <c r="O462" i="21" s="1"/>
  <c r="O463" i="21" a="1"/>
  <c r="O463" i="21" s="1"/>
  <c r="O464" i="21" a="1"/>
  <c r="O464" i="21" s="1"/>
  <c r="O465" i="21" a="1"/>
  <c r="O465" i="21" s="1"/>
  <c r="O466" i="21" a="1"/>
  <c r="O466" i="21" s="1"/>
  <c r="O467" i="21" a="1"/>
  <c r="O467" i="21" s="1"/>
  <c r="O468" i="21" a="1"/>
  <c r="O468" i="21" s="1"/>
  <c r="O469" i="21" a="1"/>
  <c r="O469" i="21" s="1"/>
  <c r="O470" i="21" a="1"/>
  <c r="O470" i="21" s="1"/>
  <c r="O471" i="21" a="1"/>
  <c r="O471" i="21" s="1"/>
  <c r="O472" i="21" a="1"/>
  <c r="O472" i="21" s="1"/>
  <c r="O473" i="21" a="1"/>
  <c r="O473" i="21" s="1"/>
  <c r="O474" i="21" a="1"/>
  <c r="O474" i="21" s="1"/>
  <c r="O475" i="21" a="1"/>
  <c r="O475" i="21" s="1"/>
  <c r="O476" i="21" a="1"/>
  <c r="O476" i="21" s="1"/>
  <c r="O477" i="21" a="1"/>
  <c r="O477" i="21" s="1"/>
  <c r="O478" i="21" a="1"/>
  <c r="O478" i="21" s="1"/>
  <c r="O479" i="21" a="1"/>
  <c r="O479" i="21" s="1"/>
  <c r="O480" i="21" a="1"/>
  <c r="O480" i="21" s="1"/>
  <c r="O481" i="21" a="1"/>
  <c r="O481" i="21" s="1"/>
  <c r="O482" i="21" a="1"/>
  <c r="O482" i="21" s="1"/>
  <c r="O483" i="21" a="1"/>
  <c r="O483" i="21" s="1"/>
  <c r="O484" i="21" a="1"/>
  <c r="O484" i="21" s="1"/>
  <c r="O485" i="21" a="1"/>
  <c r="O485" i="21" s="1"/>
  <c r="O486" i="21" a="1"/>
  <c r="O486" i="21" s="1"/>
  <c r="O487" i="21" a="1"/>
  <c r="O487" i="21" s="1"/>
  <c r="O488" i="21" a="1"/>
  <c r="O488" i="21" s="1"/>
  <c r="O489" i="21" a="1"/>
  <c r="O489" i="21" s="1"/>
  <c r="O490" i="21" a="1"/>
  <c r="O490" i="21" s="1"/>
  <c r="O491" i="21" a="1"/>
  <c r="O491" i="21" s="1"/>
  <c r="O492" i="21" a="1"/>
  <c r="O492" i="21" s="1"/>
  <c r="O493" i="21" a="1"/>
  <c r="O493" i="21" s="1"/>
  <c r="O494" i="21" a="1"/>
  <c r="O494" i="21" s="1"/>
  <c r="O495" i="21" a="1"/>
  <c r="O495" i="21" s="1"/>
  <c r="O496" i="21" a="1"/>
  <c r="O496" i="21" s="1"/>
  <c r="O497" i="21" a="1"/>
  <c r="O497" i="21" s="1"/>
  <c r="O498" i="21" a="1"/>
  <c r="O498" i="21" s="1"/>
  <c r="O499" i="21" a="1"/>
  <c r="O499" i="21" s="1"/>
  <c r="O500" i="21" a="1"/>
  <c r="O500" i="21" s="1"/>
  <c r="O501" i="21" a="1"/>
  <c r="O501" i="21" s="1"/>
  <c r="O502" i="21" a="1"/>
  <c r="O502" i="21" s="1"/>
  <c r="O503" i="21" a="1"/>
  <c r="O503" i="21" s="1"/>
  <c r="O504" i="21" a="1"/>
  <c r="O504" i="21" s="1"/>
  <c r="O505" i="21" a="1"/>
  <c r="O505" i="21" s="1"/>
  <c r="O506" i="21" a="1"/>
  <c r="O506" i="21" s="1"/>
  <c r="O507" i="21" a="1"/>
  <c r="O507" i="21" s="1"/>
  <c r="O508" i="21" a="1"/>
  <c r="O508" i="21" s="1"/>
  <c r="O509" i="21" a="1"/>
  <c r="O509" i="21" s="1"/>
  <c r="O510" i="21" a="1"/>
  <c r="O510" i="21" s="1"/>
  <c r="O511" i="21" a="1"/>
  <c r="O511" i="21" s="1"/>
  <c r="O512" i="21" a="1"/>
  <c r="O512" i="21" s="1"/>
  <c r="O513" i="21" a="1"/>
  <c r="O513" i="21" s="1"/>
  <c r="O514" i="21" a="1"/>
  <c r="O514" i="21" s="1"/>
  <c r="O515" i="21" a="1"/>
  <c r="O515" i="21" s="1"/>
  <c r="O516" i="21" a="1"/>
  <c r="O516" i="21" s="1"/>
  <c r="O517" i="21" a="1"/>
  <c r="O517" i="21" s="1"/>
  <c r="O518" i="21" a="1"/>
  <c r="O518" i="21" s="1"/>
  <c r="O519" i="21" a="1"/>
  <c r="O519" i="21" s="1"/>
  <c r="O520" i="21" a="1"/>
  <c r="O520" i="21" s="1"/>
  <c r="O521" i="21" a="1"/>
  <c r="O521" i="21" s="1"/>
  <c r="O522" i="21" a="1"/>
  <c r="O522" i="21" s="1"/>
  <c r="O523" i="21" a="1"/>
  <c r="O523" i="21" s="1"/>
  <c r="O524" i="21" a="1"/>
  <c r="O524" i="21" s="1"/>
  <c r="O525" i="21" a="1"/>
  <c r="O525" i="21" s="1"/>
  <c r="O526" i="21" a="1"/>
  <c r="O526" i="21" s="1"/>
  <c r="O527" i="21" a="1"/>
  <c r="O527" i="21" s="1"/>
  <c r="O528" i="21" a="1"/>
  <c r="O528" i="21" s="1"/>
  <c r="O529" i="21" a="1"/>
  <c r="O529" i="21" s="1"/>
  <c r="O530" i="21" a="1"/>
  <c r="O530" i="21" s="1"/>
  <c r="O531" i="21" a="1"/>
  <c r="O531" i="21" s="1"/>
  <c r="O532" i="21" a="1"/>
  <c r="O532" i="21" s="1"/>
  <c r="O533" i="21" a="1"/>
  <c r="O533" i="21" s="1"/>
  <c r="O534" i="21" a="1"/>
  <c r="O534" i="21" s="1"/>
  <c r="O535" i="21" a="1"/>
  <c r="O535" i="21" s="1"/>
  <c r="O536" i="21" a="1"/>
  <c r="O536" i="21" s="1"/>
  <c r="O537" i="21" a="1"/>
  <c r="O537" i="21" s="1"/>
  <c r="O538" i="21" a="1"/>
  <c r="O538" i="21" s="1"/>
  <c r="O539" i="21" a="1"/>
  <c r="O539" i="21" s="1"/>
  <c r="O540" i="21" a="1"/>
  <c r="O540" i="21" s="1"/>
  <c r="O541" i="21" a="1"/>
  <c r="O541" i="21" s="1"/>
  <c r="O542" i="21" a="1"/>
  <c r="O542" i="21" s="1"/>
  <c r="O543" i="21" a="1"/>
  <c r="O543" i="21" s="1"/>
  <c r="O544" i="21" a="1"/>
  <c r="O544" i="21" s="1"/>
  <c r="O545" i="21" a="1"/>
  <c r="O545" i="21" s="1"/>
  <c r="O546" i="21" a="1"/>
  <c r="O546" i="21" s="1"/>
  <c r="O547" i="21" a="1"/>
  <c r="O547" i="21" s="1"/>
  <c r="O548" i="21" a="1"/>
  <c r="O548" i="21" s="1"/>
  <c r="O549" i="21" a="1"/>
  <c r="O549" i="21" s="1"/>
  <c r="O550" i="21" a="1"/>
  <c r="O550" i="21" s="1"/>
  <c r="O551" i="21" a="1"/>
  <c r="O551" i="21" s="1"/>
  <c r="O552" i="21" a="1"/>
  <c r="O552" i="21" s="1"/>
  <c r="O553" i="21" a="1"/>
  <c r="O553" i="21" s="1"/>
  <c r="O554" i="21" a="1"/>
  <c r="O554" i="21" s="1"/>
  <c r="O555" i="21" a="1"/>
  <c r="O555" i="21" s="1"/>
  <c r="O556" i="21" a="1"/>
  <c r="O556" i="21" s="1"/>
  <c r="O557" i="21" a="1"/>
  <c r="O557" i="21" s="1"/>
  <c r="O558" i="21" a="1"/>
  <c r="O558" i="21" s="1"/>
  <c r="O559" i="21" a="1"/>
  <c r="O559" i="21" s="1"/>
  <c r="O560" i="21" a="1"/>
  <c r="O560" i="21" s="1"/>
  <c r="O561" i="21" a="1"/>
  <c r="O561" i="21" s="1"/>
  <c r="O562" i="21" a="1"/>
  <c r="O562" i="21" s="1"/>
  <c r="O563" i="21" a="1"/>
  <c r="O563" i="21" s="1"/>
  <c r="O564" i="21" a="1"/>
  <c r="O564" i="21" s="1"/>
  <c r="O565" i="21" a="1"/>
  <c r="O565" i="21" s="1"/>
  <c r="O566" i="21" a="1"/>
  <c r="O566" i="21" s="1"/>
  <c r="O567" i="21" a="1"/>
  <c r="O567" i="21" s="1"/>
  <c r="O568" i="21" a="1"/>
  <c r="O568" i="21" s="1"/>
  <c r="O569" i="21" a="1"/>
  <c r="O569" i="21" s="1"/>
  <c r="O570" i="21" a="1"/>
  <c r="O570" i="21" s="1"/>
  <c r="O571" i="21" a="1"/>
  <c r="O571" i="21" s="1"/>
  <c r="O572" i="21" a="1"/>
  <c r="O572" i="21" s="1"/>
  <c r="O573" i="21" a="1"/>
  <c r="O573" i="21" s="1"/>
  <c r="O574" i="21" a="1"/>
  <c r="O574" i="21" s="1"/>
  <c r="O575" i="21" a="1"/>
  <c r="O575" i="21" s="1"/>
  <c r="O576" i="21" a="1"/>
  <c r="O576" i="21" s="1"/>
  <c r="O577" i="21" a="1"/>
  <c r="O577" i="21" s="1"/>
  <c r="O578" i="21" a="1"/>
  <c r="O578" i="21" s="1"/>
  <c r="O579" i="21" a="1"/>
  <c r="O579" i="21" s="1"/>
  <c r="O580" i="21" a="1"/>
  <c r="O580" i="21" s="1"/>
  <c r="O581" i="21" a="1"/>
  <c r="O581" i="21" s="1"/>
  <c r="O582" i="21" a="1"/>
  <c r="O582" i="21" s="1"/>
  <c r="O583" i="21" a="1"/>
  <c r="O583" i="21" s="1"/>
  <c r="O584" i="21" a="1"/>
  <c r="O584" i="21" s="1"/>
  <c r="O585" i="21" a="1"/>
  <c r="O585" i="21" s="1"/>
  <c r="O586" i="21" a="1"/>
  <c r="O586" i="21" s="1"/>
  <c r="O587" i="21" a="1"/>
  <c r="O587" i="21" s="1"/>
  <c r="O588" i="21" a="1"/>
  <c r="O588" i="21" s="1"/>
  <c r="O589" i="21" a="1"/>
  <c r="O589" i="21" s="1"/>
  <c r="O590" i="21" a="1"/>
  <c r="O590" i="21" s="1"/>
  <c r="O591" i="21" a="1"/>
  <c r="O591" i="21" s="1"/>
  <c r="O592" i="21" a="1"/>
  <c r="O592" i="21" s="1"/>
  <c r="O593" i="21" a="1"/>
  <c r="O593" i="21" s="1"/>
  <c r="O594" i="21" a="1"/>
  <c r="O594" i="21" s="1"/>
  <c r="O595" i="21" a="1"/>
  <c r="O595" i="21" s="1"/>
  <c r="O596" i="21" a="1"/>
  <c r="O596" i="21" s="1"/>
  <c r="O597" i="21" a="1"/>
  <c r="O597" i="21" s="1"/>
  <c r="O598" i="21" a="1"/>
  <c r="O598" i="21" s="1"/>
  <c r="O599" i="21" a="1"/>
  <c r="O599" i="21" s="1"/>
  <c r="O600" i="21" a="1"/>
  <c r="O600" i="21" s="1"/>
  <c r="O601" i="21" a="1"/>
  <c r="O601" i="21" s="1"/>
  <c r="O602" i="21" a="1"/>
  <c r="O602" i="21" s="1"/>
  <c r="O603" i="21" a="1"/>
  <c r="O603" i="21" s="1"/>
  <c r="O604" i="21" a="1"/>
  <c r="O604" i="21" s="1"/>
  <c r="O605" i="21" a="1"/>
  <c r="O605" i="21" s="1"/>
  <c r="O606" i="21" a="1"/>
  <c r="O606" i="21" s="1"/>
  <c r="O607" i="21" a="1"/>
  <c r="O607" i="21" s="1"/>
  <c r="O608" i="21" a="1"/>
  <c r="O608" i="21" s="1"/>
  <c r="O609" i="21" a="1"/>
  <c r="O609" i="21" s="1"/>
  <c r="O610" i="21" a="1"/>
  <c r="O610" i="21" s="1"/>
  <c r="O611" i="21" a="1"/>
  <c r="O611" i="21" s="1"/>
  <c r="O612" i="21" a="1"/>
  <c r="O612" i="21" s="1"/>
  <c r="O613" i="21" a="1"/>
  <c r="O613" i="21" s="1"/>
  <c r="O614" i="21" a="1"/>
  <c r="O614" i="21" s="1"/>
  <c r="O615" i="21" a="1"/>
  <c r="O615" i="21" s="1"/>
  <c r="O616" i="21" a="1"/>
  <c r="O616" i="21" s="1"/>
  <c r="O617" i="21" a="1"/>
  <c r="O617" i="21" s="1"/>
  <c r="O618" i="21" a="1"/>
  <c r="O618" i="21" s="1"/>
  <c r="O619" i="21" a="1"/>
  <c r="O619" i="21" s="1"/>
  <c r="O620" i="21" a="1"/>
  <c r="O620" i="21" s="1"/>
  <c r="O621" i="21" a="1"/>
  <c r="O621" i="21" s="1"/>
  <c r="O622" i="21" a="1"/>
  <c r="O622" i="21" s="1"/>
  <c r="O623" i="21" a="1"/>
  <c r="O623" i="21" s="1"/>
  <c r="O624" i="21" a="1"/>
  <c r="O624" i="21" s="1"/>
  <c r="O625" i="21" a="1"/>
  <c r="O625" i="21" s="1"/>
  <c r="O626" i="21" a="1"/>
  <c r="O626" i="21" s="1"/>
  <c r="O627" i="21" a="1"/>
  <c r="O627" i="21" s="1"/>
  <c r="O628" i="21" a="1"/>
  <c r="O628" i="21" s="1"/>
  <c r="O629" i="21" a="1"/>
  <c r="O629" i="21" s="1"/>
  <c r="O630" i="21" a="1"/>
  <c r="O630" i="21" s="1"/>
  <c r="O631" i="21" a="1"/>
  <c r="O631" i="21" s="1"/>
  <c r="O632" i="21" a="1"/>
  <c r="O632" i="21" s="1"/>
  <c r="O633" i="21" a="1"/>
  <c r="O633" i="21" s="1"/>
  <c r="O634" i="21" a="1"/>
  <c r="O634" i="21" s="1"/>
  <c r="O635" i="21" a="1"/>
  <c r="O635" i="21" s="1"/>
  <c r="O636" i="21" a="1"/>
  <c r="O636" i="21" s="1"/>
  <c r="O637" i="21" a="1"/>
  <c r="O637" i="21" s="1"/>
  <c r="O638" i="21" a="1"/>
  <c r="O638" i="21" s="1"/>
  <c r="O639" i="21" a="1"/>
  <c r="O639" i="21" s="1"/>
  <c r="O640" i="21" a="1"/>
  <c r="O640" i="21" s="1"/>
  <c r="O641" i="21" a="1"/>
  <c r="O641" i="21" s="1"/>
  <c r="O642" i="21" a="1"/>
  <c r="O642" i="21" s="1"/>
  <c r="O643" i="21" a="1"/>
  <c r="O643" i="21" s="1"/>
  <c r="O644" i="21" a="1"/>
  <c r="O644" i="21" s="1"/>
  <c r="O645" i="21" a="1"/>
  <c r="O645" i="21" s="1"/>
  <c r="O646" i="21" a="1"/>
  <c r="O646" i="21" s="1"/>
  <c r="O647" i="21" a="1"/>
  <c r="O647" i="21" s="1"/>
  <c r="O648" i="21" a="1"/>
  <c r="O648" i="21" s="1"/>
  <c r="O649" i="21" a="1"/>
  <c r="O649" i="21" s="1"/>
  <c r="O650" i="21" a="1"/>
  <c r="O650" i="21" s="1"/>
  <c r="O651" i="21" a="1"/>
  <c r="O651" i="21" s="1"/>
  <c r="O652" i="21" a="1"/>
  <c r="O652" i="21" s="1"/>
  <c r="O653" i="21" a="1"/>
  <c r="O653" i="21" s="1"/>
  <c r="O654" i="21" a="1"/>
  <c r="O654" i="21" s="1"/>
  <c r="O655" i="21" a="1"/>
  <c r="O655" i="21" s="1"/>
  <c r="O656" i="21" a="1"/>
  <c r="O656" i="21" s="1"/>
  <c r="O657" i="21" a="1"/>
  <c r="O657" i="21" s="1"/>
  <c r="O658" i="21" a="1"/>
  <c r="O658" i="21" s="1"/>
  <c r="O659" i="21" a="1"/>
  <c r="O659" i="21" s="1"/>
  <c r="O660" i="21" a="1"/>
  <c r="O660" i="21" s="1"/>
  <c r="O661" i="21" a="1"/>
  <c r="O661" i="21" s="1"/>
  <c r="O662" i="21" a="1"/>
  <c r="O662" i="21" s="1"/>
  <c r="O663" i="21" a="1"/>
  <c r="O663" i="21" s="1"/>
  <c r="O664" i="21" a="1"/>
  <c r="O664" i="21" s="1"/>
  <c r="O665" i="21" a="1"/>
  <c r="O665" i="21" s="1"/>
  <c r="O666" i="21" a="1"/>
  <c r="O666" i="21" s="1"/>
  <c r="O667" i="21" a="1"/>
  <c r="O667" i="21" s="1"/>
  <c r="O668" i="21" a="1"/>
  <c r="O668" i="21" s="1"/>
  <c r="O669" i="21" a="1"/>
  <c r="O669" i="21" s="1"/>
  <c r="O670" i="21" a="1"/>
  <c r="O670" i="21" s="1"/>
  <c r="O671" i="21" a="1"/>
  <c r="O671" i="21" s="1"/>
  <c r="O672" i="21" a="1"/>
  <c r="O672" i="21" s="1"/>
  <c r="O673" i="21" a="1"/>
  <c r="O673" i="21" s="1"/>
  <c r="O674" i="21" a="1"/>
  <c r="O674" i="21" s="1"/>
  <c r="O675" i="21" a="1"/>
  <c r="O675" i="21" s="1"/>
  <c r="O676" i="21" a="1"/>
  <c r="O676" i="21" s="1"/>
  <c r="O677" i="21" a="1"/>
  <c r="O677" i="21" s="1"/>
  <c r="O678" i="21" a="1"/>
  <c r="O678" i="21" s="1"/>
  <c r="O679" i="21" a="1"/>
  <c r="O679" i="21" s="1"/>
  <c r="O680" i="21" a="1"/>
  <c r="O680" i="21" s="1"/>
  <c r="O681" i="21" a="1"/>
  <c r="O681" i="21" s="1"/>
  <c r="O682" i="21" a="1"/>
  <c r="O682" i="21" s="1"/>
  <c r="O683" i="21" a="1"/>
  <c r="O683" i="21" s="1"/>
  <c r="O684" i="21" a="1"/>
  <c r="O684" i="21" s="1"/>
  <c r="O685" i="21" a="1"/>
  <c r="O685" i="21" s="1"/>
  <c r="O686" i="21" a="1"/>
  <c r="O686" i="21" s="1"/>
  <c r="O687" i="21" a="1"/>
  <c r="O687" i="21" s="1"/>
  <c r="O688" i="21" a="1"/>
  <c r="O688" i="21" s="1"/>
  <c r="O689" i="21" a="1"/>
  <c r="O689" i="21" s="1"/>
  <c r="O690" i="21" a="1"/>
  <c r="O690" i="21" s="1"/>
  <c r="O691" i="21" a="1"/>
  <c r="O691" i="21" s="1"/>
  <c r="O692" i="21" a="1"/>
  <c r="O692" i="21" s="1"/>
  <c r="O693" i="21" a="1"/>
  <c r="O693" i="21" s="1"/>
  <c r="O694" i="21" a="1"/>
  <c r="O694" i="21" s="1"/>
  <c r="O695" i="21" a="1"/>
  <c r="O695" i="21" s="1"/>
  <c r="O696" i="21" a="1"/>
  <c r="O696" i="21" s="1"/>
  <c r="O697" i="21" a="1"/>
  <c r="O697" i="21" s="1"/>
  <c r="O698" i="21" a="1"/>
  <c r="O698" i="21" s="1"/>
  <c r="O699" i="21" a="1"/>
  <c r="O699" i="21" s="1"/>
  <c r="O700" i="21" a="1"/>
  <c r="O700" i="21" s="1"/>
  <c r="O701" i="21" a="1"/>
  <c r="O701" i="21" s="1"/>
  <c r="O702" i="21" a="1"/>
  <c r="O702" i="21" s="1"/>
  <c r="O703" i="21" a="1"/>
  <c r="O703" i="21" s="1"/>
  <c r="O704" i="21" a="1"/>
  <c r="O704" i="21" s="1"/>
  <c r="O705" i="21" a="1"/>
  <c r="O705" i="21" s="1"/>
  <c r="O706" i="21" a="1"/>
  <c r="O706" i="21" s="1"/>
  <c r="O707" i="21" a="1"/>
  <c r="O707" i="21" s="1"/>
  <c r="O708" i="21" a="1"/>
  <c r="O708" i="21" s="1"/>
  <c r="O709" i="21" a="1"/>
  <c r="O709" i="21" s="1"/>
  <c r="O710" i="21" a="1"/>
  <c r="O710" i="21" s="1"/>
  <c r="O711" i="21" a="1"/>
  <c r="O711" i="21" s="1"/>
  <c r="O712" i="21" a="1"/>
  <c r="O712" i="21" s="1"/>
  <c r="O713" i="21" a="1"/>
  <c r="O713" i="21" s="1"/>
  <c r="O714" i="21" a="1"/>
  <c r="O714" i="21" s="1"/>
  <c r="O715" i="21" a="1"/>
  <c r="O715" i="21" s="1"/>
  <c r="O716" i="21" a="1"/>
  <c r="O716" i="21" s="1"/>
  <c r="O717" i="21" a="1"/>
  <c r="O717" i="21" s="1"/>
  <c r="O718" i="21" a="1"/>
  <c r="O718" i="21" s="1"/>
  <c r="O719" i="21" a="1"/>
  <c r="O719" i="21" s="1"/>
  <c r="O720" i="21" a="1"/>
  <c r="O720" i="21" s="1"/>
  <c r="O721" i="21" a="1"/>
  <c r="O721" i="21" s="1"/>
  <c r="O722" i="21" a="1"/>
  <c r="O722" i="21" s="1"/>
  <c r="O723" i="21" a="1"/>
  <c r="O723" i="21" s="1"/>
  <c r="O724" i="21" a="1"/>
  <c r="O724" i="21" s="1"/>
  <c r="O725" i="21" a="1"/>
  <c r="O725" i="21" s="1"/>
  <c r="O726" i="21" a="1"/>
  <c r="O726" i="21" s="1"/>
  <c r="O727" i="21" a="1"/>
  <c r="O727" i="21" s="1"/>
  <c r="O728" i="21" a="1"/>
  <c r="O728" i="21" s="1"/>
  <c r="O729" i="21" a="1"/>
  <c r="O729" i="21" s="1"/>
  <c r="O730" i="21" a="1"/>
  <c r="O730" i="21" s="1"/>
  <c r="O731" i="21" a="1"/>
  <c r="O731" i="21" s="1"/>
  <c r="O732" i="21" a="1"/>
  <c r="O732" i="21" s="1"/>
  <c r="O733" i="21" a="1"/>
  <c r="O733" i="21" s="1"/>
  <c r="O734" i="21" a="1"/>
  <c r="O734" i="21" s="1"/>
  <c r="O735" i="21" a="1"/>
  <c r="O735" i="21" s="1"/>
  <c r="O736" i="21" a="1"/>
  <c r="O736" i="21" s="1"/>
  <c r="O737" i="21" a="1"/>
  <c r="O737" i="21" s="1"/>
  <c r="O738" i="21" a="1"/>
  <c r="O738" i="21" s="1"/>
  <c r="O739" i="21" a="1"/>
  <c r="O739" i="21" s="1"/>
  <c r="O740" i="21" a="1"/>
  <c r="O740" i="21" s="1"/>
  <c r="O741" i="21" a="1"/>
  <c r="O741" i="21" s="1"/>
  <c r="O742" i="21" a="1"/>
  <c r="O742" i="21" s="1"/>
  <c r="O743" i="21" a="1"/>
  <c r="O743" i="21" s="1"/>
  <c r="O744" i="21" a="1"/>
  <c r="O744" i="21" s="1"/>
  <c r="O745" i="21" a="1"/>
  <c r="O745" i="21" s="1"/>
  <c r="O746" i="21" a="1"/>
  <c r="O746" i="21" s="1"/>
  <c r="O747" i="21" a="1"/>
  <c r="O747" i="21" s="1"/>
  <c r="O748" i="21" a="1"/>
  <c r="O748" i="21" s="1"/>
  <c r="O749" i="21" a="1"/>
  <c r="O749" i="21" s="1"/>
  <c r="O750" i="21" a="1"/>
  <c r="O750" i="21" s="1"/>
  <c r="O751" i="21" a="1"/>
  <c r="O751" i="21" s="1"/>
  <c r="O752" i="21" a="1"/>
  <c r="O752" i="21" s="1"/>
  <c r="O753" i="21" a="1"/>
  <c r="O753" i="21" s="1"/>
  <c r="O754" i="21" a="1"/>
  <c r="O754" i="21" s="1"/>
  <c r="O755" i="21" a="1"/>
  <c r="O755" i="21" s="1"/>
  <c r="O756" i="21" a="1"/>
  <c r="O756" i="21" s="1"/>
  <c r="O757" i="21" a="1"/>
  <c r="O757" i="21" s="1"/>
  <c r="O758" i="21" a="1"/>
  <c r="O758" i="21" s="1"/>
  <c r="O759" i="21" a="1"/>
  <c r="O759" i="21" s="1"/>
  <c r="O760" i="21" a="1"/>
  <c r="O760" i="21" s="1"/>
  <c r="O761" i="21" a="1"/>
  <c r="O761" i="21" s="1"/>
  <c r="O762" i="21" a="1"/>
  <c r="O762" i="21" s="1"/>
  <c r="O763" i="21" a="1"/>
  <c r="O763" i="21" s="1"/>
  <c r="O764" i="21" a="1"/>
  <c r="O764" i="21" s="1"/>
  <c r="O765" i="21" a="1"/>
  <c r="O765" i="21" s="1"/>
  <c r="O766" i="21" a="1"/>
  <c r="O766" i="21" s="1"/>
  <c r="O767" i="21" a="1"/>
  <c r="O767" i="21" s="1"/>
  <c r="O768" i="21" a="1"/>
  <c r="O768" i="21" s="1"/>
  <c r="O769" i="21" a="1"/>
  <c r="O769" i="21" s="1"/>
  <c r="O770" i="21" a="1"/>
  <c r="O770" i="21" s="1"/>
  <c r="O771" i="21" a="1"/>
  <c r="O771" i="21" s="1"/>
  <c r="O772" i="21" a="1"/>
  <c r="O772" i="21" s="1"/>
  <c r="O773" i="21" a="1"/>
  <c r="O773" i="21" s="1"/>
  <c r="O774" i="21" a="1"/>
  <c r="O774" i="21" s="1"/>
  <c r="O775" i="21" a="1"/>
  <c r="O775" i="21" s="1"/>
  <c r="O776" i="21" a="1"/>
  <c r="O776" i="21" s="1"/>
  <c r="O777" i="21" a="1"/>
  <c r="O777" i="21" s="1"/>
  <c r="O778" i="21" a="1"/>
  <c r="O778" i="21" s="1"/>
  <c r="O779" i="21" a="1"/>
  <c r="O779" i="21" s="1"/>
  <c r="O780" i="21" a="1"/>
  <c r="O780" i="21" s="1"/>
  <c r="O781" i="21" a="1"/>
  <c r="O781" i="21" s="1"/>
  <c r="O782" i="21" a="1"/>
  <c r="O782" i="21" s="1"/>
  <c r="O783" i="21" a="1"/>
  <c r="O783" i="21" s="1"/>
  <c r="O784" i="21" a="1"/>
  <c r="O784" i="21" s="1"/>
  <c r="O785" i="21" a="1"/>
  <c r="O785" i="21" s="1"/>
  <c r="O786" i="21" a="1"/>
  <c r="O786" i="21" s="1"/>
  <c r="O787" i="21" a="1"/>
  <c r="O787" i="21" s="1"/>
  <c r="O788" i="21" a="1"/>
  <c r="O788" i="21" s="1"/>
  <c r="O789" i="21" a="1"/>
  <c r="O789" i="21" s="1"/>
  <c r="O790" i="21" a="1"/>
  <c r="O790" i="21" s="1"/>
  <c r="O791" i="21" a="1"/>
  <c r="O791" i="21" s="1"/>
  <c r="O792" i="21" a="1"/>
  <c r="O792" i="21" s="1"/>
  <c r="O793" i="21" a="1"/>
  <c r="O793" i="21" s="1"/>
  <c r="O794" i="21" a="1"/>
  <c r="O794" i="21" s="1"/>
  <c r="O795" i="21" a="1"/>
  <c r="O795" i="21" s="1"/>
  <c r="O796" i="21" a="1"/>
  <c r="O796" i="21" s="1"/>
  <c r="O797" i="21" a="1"/>
  <c r="O797" i="21" s="1"/>
  <c r="O798" i="21" a="1"/>
  <c r="O798" i="21" s="1"/>
  <c r="O799" i="21" a="1"/>
  <c r="O799" i="21" s="1"/>
  <c r="O800" i="21" a="1"/>
  <c r="O800" i="21" s="1"/>
  <c r="O801" i="21" a="1"/>
  <c r="O801" i="21" s="1"/>
  <c r="O802" i="21" a="1"/>
  <c r="O802" i="21" s="1"/>
  <c r="O803" i="21" a="1"/>
  <c r="O803" i="21" s="1"/>
  <c r="O804" i="21" a="1"/>
  <c r="O804" i="21" s="1"/>
  <c r="O805" i="21" a="1"/>
  <c r="O805" i="21" s="1"/>
  <c r="O806" i="21" a="1"/>
  <c r="O806" i="21" s="1"/>
  <c r="O807" i="21" a="1"/>
  <c r="O807" i="21" s="1"/>
  <c r="O808" i="21" a="1"/>
  <c r="O808" i="21" s="1"/>
  <c r="O809" i="21" a="1"/>
  <c r="O809" i="21" s="1"/>
  <c r="O810" i="21" a="1"/>
  <c r="O810" i="21" s="1"/>
  <c r="O811" i="21" a="1"/>
  <c r="O811" i="21" s="1"/>
  <c r="O812" i="21" a="1"/>
  <c r="O812" i="21" s="1"/>
  <c r="O813" i="21" a="1"/>
  <c r="O813" i="21" s="1"/>
  <c r="O814" i="21" a="1"/>
  <c r="O814" i="21" s="1"/>
  <c r="O815" i="21" a="1"/>
  <c r="O815" i="21" s="1"/>
  <c r="O816" i="21" a="1"/>
  <c r="O816" i="21" s="1"/>
  <c r="O817" i="21" a="1"/>
  <c r="O817" i="21" s="1"/>
  <c r="O818" i="21" a="1"/>
  <c r="O818" i="21" s="1"/>
  <c r="O819" i="21" a="1"/>
  <c r="O819" i="21" s="1"/>
  <c r="O820" i="21" a="1"/>
  <c r="O820" i="21" s="1"/>
  <c r="O821" i="21" a="1"/>
  <c r="O821" i="21" s="1"/>
  <c r="O822" i="21" a="1"/>
  <c r="O822" i="21" s="1"/>
  <c r="O823" i="21" a="1"/>
  <c r="O823" i="21" s="1"/>
  <c r="O824" i="21" a="1"/>
  <c r="O824" i="21" s="1"/>
  <c r="O825" i="21" a="1"/>
  <c r="O825" i="21" s="1"/>
  <c r="O826" i="21" a="1"/>
  <c r="O826" i="21" s="1"/>
  <c r="O827" i="21" a="1"/>
  <c r="O827" i="21" s="1"/>
  <c r="O828" i="21" a="1"/>
  <c r="O828" i="21" s="1"/>
  <c r="O829" i="21" a="1"/>
  <c r="O829" i="21" s="1"/>
  <c r="O830" i="21" a="1"/>
  <c r="O830" i="21" s="1"/>
  <c r="O831" i="21" a="1"/>
  <c r="O831" i="21" s="1"/>
  <c r="O832" i="21" a="1"/>
  <c r="O832" i="21" s="1"/>
  <c r="O833" i="21" a="1"/>
  <c r="O833" i="21" s="1"/>
  <c r="O834" i="21" a="1"/>
  <c r="O834" i="21" s="1"/>
  <c r="O835" i="21" a="1"/>
  <c r="O835" i="21" s="1"/>
  <c r="O836" i="21" a="1"/>
  <c r="O836" i="21" s="1"/>
  <c r="O837" i="21" a="1"/>
  <c r="O837" i="21" s="1"/>
  <c r="O838" i="21" a="1"/>
  <c r="O838" i="21" s="1"/>
  <c r="O839" i="21" a="1"/>
  <c r="O839" i="21" s="1"/>
  <c r="O840" i="21" a="1"/>
  <c r="O840" i="21" s="1"/>
  <c r="O841" i="21" a="1"/>
  <c r="O841" i="21" s="1"/>
  <c r="O842" i="21" a="1"/>
  <c r="O842" i="21" s="1"/>
  <c r="O843" i="21" a="1"/>
  <c r="O843" i="21" s="1"/>
  <c r="O844" i="21" a="1"/>
  <c r="O844" i="21" s="1"/>
  <c r="O845" i="21" a="1"/>
  <c r="O845" i="21" s="1"/>
  <c r="O846" i="21" a="1"/>
  <c r="O846" i="21" s="1"/>
  <c r="O847" i="21" a="1"/>
  <c r="O847" i="21" s="1"/>
  <c r="O848" i="21" a="1"/>
  <c r="O848" i="21" s="1"/>
  <c r="O849" i="21" a="1"/>
  <c r="O849" i="21" s="1"/>
  <c r="O850" i="21" a="1"/>
  <c r="O850" i="21" s="1"/>
  <c r="O851" i="21" a="1"/>
  <c r="O851" i="21" s="1"/>
  <c r="O852" i="21" a="1"/>
  <c r="O852" i="21" s="1"/>
  <c r="O853" i="21" a="1"/>
  <c r="O853" i="21" s="1"/>
  <c r="O854" i="21" a="1"/>
  <c r="O854" i="21" s="1"/>
  <c r="O855" i="21" a="1"/>
  <c r="O855" i="21" s="1"/>
  <c r="O856" i="21" a="1"/>
  <c r="O856" i="21" s="1"/>
  <c r="O857" i="21" a="1"/>
  <c r="O857" i="21" s="1"/>
  <c r="O858" i="21" a="1"/>
  <c r="O858" i="21" s="1"/>
  <c r="O859" i="21" a="1"/>
  <c r="O859" i="21" s="1"/>
  <c r="O860" i="21" a="1"/>
  <c r="O860" i="21" s="1"/>
  <c r="O861" i="21" a="1"/>
  <c r="O861" i="21" s="1"/>
  <c r="O862" i="21" a="1"/>
  <c r="O862" i="21" s="1"/>
  <c r="O863" i="21" a="1"/>
  <c r="O863" i="21" s="1"/>
  <c r="O864" i="21" a="1"/>
  <c r="O864" i="21" s="1"/>
  <c r="O865" i="21" a="1"/>
  <c r="O865" i="21" s="1"/>
  <c r="O866" i="21" a="1"/>
  <c r="O866" i="21" s="1"/>
  <c r="O867" i="21" a="1"/>
  <c r="O867" i="21" s="1"/>
  <c r="O868" i="21" a="1"/>
  <c r="O868" i="21" s="1"/>
  <c r="O869" i="21" a="1"/>
  <c r="O869" i="21" s="1"/>
  <c r="O870" i="21" a="1"/>
  <c r="O870" i="21" s="1"/>
  <c r="O871" i="21" a="1"/>
  <c r="O871" i="21" s="1"/>
  <c r="O872" i="21" a="1"/>
  <c r="O872" i="21" s="1"/>
  <c r="O873" i="21" a="1"/>
  <c r="O873" i="21" s="1"/>
  <c r="O874" i="21" a="1"/>
  <c r="O874" i="21" s="1"/>
  <c r="O875" i="21" a="1"/>
  <c r="O875" i="21" s="1"/>
  <c r="O876" i="21" a="1"/>
  <c r="O876" i="21" s="1"/>
  <c r="O877" i="21" a="1"/>
  <c r="O877" i="21" s="1"/>
  <c r="O878" i="21" a="1"/>
  <c r="O878" i="21" s="1"/>
  <c r="O879" i="21" a="1"/>
  <c r="O879" i="21" s="1"/>
  <c r="O880" i="21" a="1"/>
  <c r="O880" i="21" s="1"/>
  <c r="O881" i="21" a="1"/>
  <c r="O881" i="21" s="1"/>
  <c r="O882" i="21" a="1"/>
  <c r="O882" i="21" s="1"/>
  <c r="O883" i="21" a="1"/>
  <c r="O883" i="21" s="1"/>
  <c r="O884" i="21" a="1"/>
  <c r="O884" i="21" s="1"/>
  <c r="O885" i="21" a="1"/>
  <c r="O885" i="21" s="1"/>
  <c r="O886" i="21" a="1"/>
  <c r="O886" i="21" s="1"/>
  <c r="O887" i="21" a="1"/>
  <c r="O887" i="21" s="1"/>
  <c r="O888" i="21" a="1"/>
  <c r="O888" i="21" s="1"/>
  <c r="O889" i="21" a="1"/>
  <c r="O889" i="21" s="1"/>
  <c r="O890" i="21" a="1"/>
  <c r="O890" i="21" s="1"/>
  <c r="O891" i="21" a="1"/>
  <c r="O891" i="21" s="1"/>
  <c r="O892" i="21" a="1"/>
  <c r="O892" i="21" s="1"/>
  <c r="O893" i="21" a="1"/>
  <c r="O893" i="21" s="1"/>
  <c r="O894" i="21" a="1"/>
  <c r="O894" i="21" s="1"/>
  <c r="O895" i="21" a="1"/>
  <c r="O895" i="21" s="1"/>
  <c r="O896" i="21" a="1"/>
  <c r="O896" i="21" s="1"/>
  <c r="O897" i="21" a="1"/>
  <c r="O897" i="21" s="1"/>
  <c r="O898" i="21" a="1"/>
  <c r="O898" i="21" s="1"/>
  <c r="O899" i="21" a="1"/>
  <c r="O899" i="21" s="1"/>
  <c r="O900" i="21" a="1"/>
  <c r="O900" i="21" s="1"/>
  <c r="O901" i="21" a="1"/>
  <c r="O901" i="21" s="1"/>
  <c r="O902" i="21" a="1"/>
  <c r="O902" i="21" s="1"/>
  <c r="O903" i="21" a="1"/>
  <c r="O903" i="21" s="1"/>
  <c r="O904" i="21" a="1"/>
  <c r="O904" i="21" s="1"/>
  <c r="O905" i="21" a="1"/>
  <c r="O905" i="21" s="1"/>
  <c r="O906" i="21" a="1"/>
  <c r="O906" i="21" s="1"/>
  <c r="O907" i="21" a="1"/>
  <c r="O907" i="21" s="1"/>
  <c r="O908" i="21" a="1"/>
  <c r="O908" i="21" s="1"/>
  <c r="O909" i="21" a="1"/>
  <c r="O909" i="21" s="1"/>
  <c r="O910" i="21" a="1"/>
  <c r="O910" i="21" s="1"/>
  <c r="O911" i="21" a="1"/>
  <c r="O911" i="21" s="1"/>
  <c r="O912" i="21" a="1"/>
  <c r="O912" i="21" s="1"/>
  <c r="O913" i="21" a="1"/>
  <c r="O913" i="21" s="1"/>
  <c r="O914" i="21" a="1"/>
  <c r="O914" i="21" s="1"/>
  <c r="O915" i="21" a="1"/>
  <c r="O915" i="21" s="1"/>
  <c r="O916" i="21" a="1"/>
  <c r="O916" i="21" s="1"/>
  <c r="O917" i="21" a="1"/>
  <c r="O917" i="21" s="1"/>
  <c r="O918" i="21" a="1"/>
  <c r="O918" i="21" s="1"/>
  <c r="O919" i="21" a="1"/>
  <c r="O919" i="21" s="1"/>
  <c r="O920" i="21" a="1"/>
  <c r="O920" i="21" s="1"/>
  <c r="O921" i="21" a="1"/>
  <c r="O921" i="21" s="1"/>
  <c r="O922" i="21" a="1"/>
  <c r="O922" i="21" s="1"/>
  <c r="O923" i="21" a="1"/>
  <c r="O923" i="21" s="1"/>
  <c r="O924" i="21" a="1"/>
  <c r="O924" i="21" s="1"/>
  <c r="O925" i="21" a="1"/>
  <c r="O925" i="21" s="1"/>
  <c r="O926" i="21" a="1"/>
  <c r="O926" i="21" s="1"/>
  <c r="O927" i="21" a="1"/>
  <c r="O927" i="21" s="1"/>
  <c r="O928" i="21" a="1"/>
  <c r="O928" i="21" s="1"/>
  <c r="O929" i="21" a="1"/>
  <c r="O929" i="21" s="1"/>
  <c r="O930" i="21" a="1"/>
  <c r="O930" i="21" s="1"/>
  <c r="O931" i="21" a="1"/>
  <c r="O931" i="21" s="1"/>
  <c r="O932" i="21" a="1"/>
  <c r="O932" i="21" s="1"/>
  <c r="O933" i="21" a="1"/>
  <c r="O933" i="21" s="1"/>
  <c r="O934" i="21" a="1"/>
  <c r="O934" i="21" s="1"/>
  <c r="O935" i="21" a="1"/>
  <c r="O935" i="21" s="1"/>
  <c r="O936" i="21" a="1"/>
  <c r="O936" i="21" s="1"/>
  <c r="O937" i="21" a="1"/>
  <c r="O937" i="21" s="1"/>
  <c r="O938" i="21" a="1"/>
  <c r="O938" i="21" s="1"/>
  <c r="O939" i="21" a="1"/>
  <c r="O939" i="21" s="1"/>
  <c r="O940" i="21" a="1"/>
  <c r="O940" i="21" s="1"/>
  <c r="O941" i="21" a="1"/>
  <c r="O941" i="21" s="1"/>
  <c r="O942" i="21" a="1"/>
  <c r="O942" i="21" s="1"/>
  <c r="O943" i="21" a="1"/>
  <c r="O943" i="21" s="1"/>
  <c r="O944" i="21" a="1"/>
  <c r="O944" i="21" s="1"/>
  <c r="O945" i="21" a="1"/>
  <c r="O945" i="21" s="1"/>
  <c r="O946" i="21" a="1"/>
  <c r="O946" i="21" s="1"/>
  <c r="O947" i="21" a="1"/>
  <c r="O947" i="21" s="1"/>
  <c r="O948" i="21" a="1"/>
  <c r="O948" i="21" s="1"/>
  <c r="O949" i="21" a="1"/>
  <c r="O949" i="21" s="1"/>
  <c r="O950" i="21" a="1"/>
  <c r="O950" i="21" s="1"/>
  <c r="O951" i="21" a="1"/>
  <c r="O951" i="21" s="1"/>
  <c r="O952" i="21" a="1"/>
  <c r="O952" i="21" s="1"/>
  <c r="O953" i="21" a="1"/>
  <c r="O953" i="21" s="1"/>
  <c r="O954" i="21" a="1"/>
  <c r="O954" i="21" s="1"/>
  <c r="O955" i="21" a="1"/>
  <c r="O955" i="21" s="1"/>
  <c r="O956" i="21" a="1"/>
  <c r="O956" i="21" s="1"/>
  <c r="O957" i="21" a="1"/>
  <c r="O957" i="21" s="1"/>
  <c r="O958" i="21" a="1"/>
  <c r="O958" i="21" s="1"/>
  <c r="O959" i="21" a="1"/>
  <c r="O959" i="21" s="1"/>
  <c r="O960" i="21" a="1"/>
  <c r="O960" i="21" s="1"/>
  <c r="O961" i="21" a="1"/>
  <c r="O961" i="21" s="1"/>
  <c r="O962" i="21" a="1"/>
  <c r="O962" i="21" s="1"/>
  <c r="O963" i="21" a="1"/>
  <c r="O963" i="21" s="1"/>
  <c r="O964" i="21" a="1"/>
  <c r="O964" i="21" s="1"/>
  <c r="O965" i="21" a="1"/>
  <c r="O965" i="21" s="1"/>
  <c r="O966" i="21" a="1"/>
  <c r="O966" i="21" s="1"/>
  <c r="O967" i="21" a="1"/>
  <c r="O967" i="21" s="1"/>
  <c r="O968" i="21" a="1"/>
  <c r="O968" i="21" s="1"/>
  <c r="O969" i="21" a="1"/>
  <c r="O969" i="21" s="1"/>
  <c r="O970" i="21" a="1"/>
  <c r="O970" i="21" s="1"/>
  <c r="O971" i="21" a="1"/>
  <c r="O971" i="21" s="1"/>
  <c r="O972" i="21" a="1"/>
  <c r="O972" i="21" s="1"/>
  <c r="O973" i="21" a="1"/>
  <c r="O973" i="21" s="1"/>
  <c r="O974" i="21" a="1"/>
  <c r="O974" i="21" s="1"/>
  <c r="O975" i="21" a="1"/>
  <c r="O975" i="21" s="1"/>
  <c r="O976" i="21" a="1"/>
  <c r="O976" i="21" s="1"/>
  <c r="O977" i="21" a="1"/>
  <c r="O977" i="21" s="1"/>
  <c r="O978" i="21" a="1"/>
  <c r="O978" i="21" s="1"/>
  <c r="O979" i="21" a="1"/>
  <c r="O979" i="21" s="1"/>
  <c r="O980" i="21" a="1"/>
  <c r="O980" i="21" s="1"/>
  <c r="O981" i="21" a="1"/>
  <c r="O981" i="21" s="1"/>
  <c r="O982" i="21" a="1"/>
  <c r="O982" i="21" s="1"/>
  <c r="O983" i="21" a="1"/>
  <c r="O983" i="21" s="1"/>
  <c r="O984" i="21" a="1"/>
  <c r="O984" i="21" s="1"/>
  <c r="O985" i="21" a="1"/>
  <c r="O985" i="21" s="1"/>
  <c r="O986" i="21" a="1"/>
  <c r="O986" i="21" s="1"/>
  <c r="O987" i="21" a="1"/>
  <c r="O987" i="21" s="1"/>
  <c r="O988" i="21" a="1"/>
  <c r="O988" i="21" s="1"/>
  <c r="O989" i="21" a="1"/>
  <c r="O989" i="21" s="1"/>
  <c r="O990" i="21" a="1"/>
  <c r="O990" i="21" s="1"/>
  <c r="O991" i="21" a="1"/>
  <c r="O991" i="21" s="1"/>
  <c r="O992" i="21" a="1"/>
  <c r="O992" i="21" s="1"/>
  <c r="O993" i="21" a="1"/>
  <c r="O993" i="21" s="1"/>
  <c r="O994" i="21" a="1"/>
  <c r="O994" i="21" s="1"/>
  <c r="O995" i="21" a="1"/>
  <c r="O995" i="21" s="1"/>
  <c r="O996" i="21" a="1"/>
  <c r="O996" i="21" s="1"/>
  <c r="O997" i="21" a="1"/>
  <c r="O997" i="21" s="1"/>
  <c r="O998" i="21" a="1"/>
  <c r="O998" i="21" s="1"/>
  <c r="O999" i="21" a="1"/>
  <c r="O999" i="21" s="1"/>
  <c r="O1000" i="21" a="1"/>
  <c r="O1000" i="21" s="1"/>
  <c r="O1001" i="21" a="1"/>
  <c r="O1001" i="21" s="1"/>
  <c r="O1002" i="21" a="1"/>
  <c r="O1002" i="21" s="1"/>
  <c r="O1003" i="21" a="1"/>
  <c r="O1003" i="21" s="1"/>
  <c r="O1004" i="21" a="1"/>
  <c r="O1004" i="21" s="1"/>
  <c r="O1005" i="21" a="1"/>
  <c r="O1005" i="21" s="1"/>
  <c r="O1006" i="21" a="1"/>
  <c r="O1006" i="21" s="1"/>
  <c r="O1007" i="21" a="1"/>
  <c r="O1007" i="21" s="1"/>
  <c r="O1008" i="21" a="1"/>
  <c r="O1008" i="21" s="1"/>
  <c r="O1009" i="21" a="1"/>
  <c r="O1009" i="21" s="1"/>
  <c r="O1010" i="21" a="1"/>
  <c r="O1010" i="21" s="1"/>
  <c r="O1011" i="21" a="1"/>
  <c r="O1011" i="21" s="1"/>
  <c r="O1012" i="21" a="1"/>
  <c r="O1012" i="21" s="1"/>
  <c r="O1013" i="21" a="1"/>
  <c r="O1013" i="21" s="1"/>
  <c r="O1014" i="21" a="1"/>
  <c r="O1014" i="21" s="1"/>
  <c r="O1015" i="21" a="1"/>
  <c r="O1015" i="21" s="1"/>
  <c r="O1016" i="21" a="1"/>
  <c r="O1016" i="21" s="1"/>
  <c r="O1017" i="21" a="1"/>
  <c r="O1017" i="21" s="1"/>
  <c r="O1018" i="21" a="1"/>
  <c r="O1018" i="21" s="1"/>
  <c r="O1019" i="21" a="1"/>
  <c r="O1019" i="21" s="1"/>
  <c r="O1020" i="21" a="1"/>
  <c r="O1020" i="21" s="1"/>
  <c r="O1021" i="21" a="1"/>
  <c r="O1021" i="21" s="1"/>
  <c r="O1022" i="21" a="1"/>
  <c r="O1022" i="21" s="1"/>
  <c r="O1023" i="21" a="1"/>
  <c r="O1023" i="21" s="1"/>
  <c r="O1024" i="21" a="1"/>
  <c r="O1024" i="21" s="1"/>
  <c r="O1025" i="21" a="1"/>
  <c r="O1025" i="21" s="1"/>
  <c r="O1026" i="21" a="1"/>
  <c r="O1026" i="21" s="1"/>
  <c r="O1027" i="21" a="1"/>
  <c r="O1027" i="21" s="1"/>
  <c r="O1028" i="21" a="1"/>
  <c r="O1028" i="21" s="1"/>
  <c r="O1029" i="21" a="1"/>
  <c r="O1029" i="21" s="1"/>
  <c r="O1030" i="21" a="1"/>
  <c r="O1030" i="21" s="1"/>
  <c r="O1031" i="21" a="1"/>
  <c r="O1031" i="21" s="1"/>
  <c r="O1032" i="21" a="1"/>
  <c r="O1032" i="21" s="1"/>
  <c r="O1033" i="21" a="1"/>
  <c r="O1033" i="21" s="1"/>
  <c r="O1034" i="21" a="1"/>
  <c r="O1034" i="21" s="1"/>
  <c r="O1035" i="21" a="1"/>
  <c r="O1035" i="21" s="1"/>
  <c r="O1036" i="21" a="1"/>
  <c r="O1036" i="21" s="1"/>
  <c r="O1037" i="21" a="1"/>
  <c r="O1037" i="21" s="1"/>
  <c r="O1038" i="21" a="1"/>
  <c r="O1038" i="21" s="1"/>
  <c r="O1039" i="21" a="1"/>
  <c r="O1039" i="21" s="1"/>
  <c r="O1040" i="21" a="1"/>
  <c r="O1040" i="21" s="1"/>
  <c r="O1041" i="21" a="1"/>
  <c r="O1041" i="21" s="1"/>
  <c r="O1042" i="21" a="1"/>
  <c r="O1042" i="21" s="1"/>
  <c r="O1043" i="21" a="1"/>
  <c r="O1043" i="21" s="1"/>
  <c r="O1044" i="21" a="1"/>
  <c r="O1044" i="21" s="1"/>
  <c r="O1045" i="21" a="1"/>
  <c r="O1045" i="21" s="1"/>
  <c r="O1046" i="21" a="1"/>
  <c r="O1046" i="21" s="1"/>
  <c r="O1047" i="21" a="1"/>
  <c r="O1047" i="21" s="1"/>
  <c r="O1048" i="21" a="1"/>
  <c r="O1048" i="21" s="1"/>
  <c r="O1049" i="21" a="1"/>
  <c r="O1049" i="21" s="1"/>
  <c r="O1050" i="21" a="1"/>
  <c r="O1050" i="21" s="1"/>
  <c r="O1051" i="21" a="1"/>
  <c r="O1051" i="21" s="1"/>
  <c r="O1052" i="21" a="1"/>
  <c r="O1052" i="21" s="1"/>
  <c r="O1053" i="21" a="1"/>
  <c r="O1053" i="21" s="1"/>
  <c r="O1054" i="21" a="1"/>
  <c r="O1054" i="21" s="1"/>
  <c r="O1055" i="21" a="1"/>
  <c r="O1055" i="21" s="1"/>
  <c r="O1056" i="21" a="1"/>
  <c r="O1056" i="21" s="1"/>
  <c r="O1057" i="21" a="1"/>
  <c r="O1057" i="21" s="1"/>
  <c r="O1058" i="21" a="1"/>
  <c r="O1058" i="21" s="1"/>
  <c r="O1059" i="21" a="1"/>
  <c r="O1059" i="21" s="1"/>
  <c r="O1060" i="21" a="1"/>
  <c r="O1060" i="21" s="1"/>
  <c r="O1061" i="21" a="1"/>
  <c r="O1061" i="21" s="1"/>
  <c r="O1062" i="21" a="1"/>
  <c r="O1062" i="21" s="1"/>
  <c r="O1063" i="21" a="1"/>
  <c r="O1063" i="21" s="1"/>
  <c r="O1064" i="21" a="1"/>
  <c r="O1064" i="21" s="1"/>
  <c r="O1065" i="21" a="1"/>
  <c r="O1065" i="21" s="1"/>
  <c r="O1066" i="21" a="1"/>
  <c r="O1066" i="21" s="1"/>
  <c r="O1067" i="21" a="1"/>
  <c r="O1067" i="21" s="1"/>
  <c r="O1068" i="21" a="1"/>
  <c r="O1068" i="21" s="1"/>
  <c r="O1069" i="21" a="1"/>
  <c r="O1069" i="21" s="1"/>
  <c r="O1070" i="21" a="1"/>
  <c r="O1070" i="21" s="1"/>
  <c r="O1071" i="21" a="1"/>
  <c r="O1071" i="21" s="1"/>
  <c r="O1072" i="21" a="1"/>
  <c r="O1072" i="21" s="1"/>
  <c r="O1073" i="21" a="1"/>
  <c r="O1073" i="21" s="1"/>
  <c r="O1074" i="21" a="1"/>
  <c r="O1074" i="21" s="1"/>
  <c r="O1075" i="21" a="1"/>
  <c r="O1075" i="21" s="1"/>
  <c r="O1076" i="21" a="1"/>
  <c r="O1076" i="21" s="1"/>
  <c r="O1077" i="21" a="1"/>
  <c r="O1077" i="21" s="1"/>
  <c r="O1078" i="21" a="1"/>
  <c r="O1078" i="21" s="1"/>
  <c r="O1079" i="21" a="1"/>
  <c r="O1079" i="21" s="1"/>
  <c r="O1080" i="21" a="1"/>
  <c r="O1080" i="21" s="1"/>
  <c r="O1081" i="21" a="1"/>
  <c r="O1081" i="21" s="1"/>
  <c r="O1082" i="21" a="1"/>
  <c r="O1082" i="21" s="1"/>
  <c r="O1083" i="21" a="1"/>
  <c r="O1083" i="21" s="1"/>
  <c r="O1084" i="21" a="1"/>
  <c r="O1084" i="21" s="1"/>
  <c r="O1085" i="21" a="1"/>
  <c r="O1085" i="21" s="1"/>
  <c r="O1086" i="21" a="1"/>
  <c r="O1086" i="21" s="1"/>
  <c r="O1087" i="21" a="1"/>
  <c r="O1087" i="21" s="1"/>
  <c r="O1088" i="21" a="1"/>
  <c r="O1088" i="21" s="1"/>
  <c r="O1089" i="21" a="1"/>
  <c r="O1089" i="21" s="1"/>
  <c r="O1090" i="21" a="1"/>
  <c r="O1090" i="21" s="1"/>
  <c r="O1091" i="21" a="1"/>
  <c r="O1091" i="21" s="1"/>
  <c r="O1092" i="21" a="1"/>
  <c r="O1092" i="21" s="1"/>
  <c r="O1093" i="21" a="1"/>
  <c r="O1093" i="21" s="1"/>
  <c r="O1094" i="21" a="1"/>
  <c r="O1094" i="21" s="1"/>
  <c r="O1095" i="21" a="1"/>
  <c r="O1095" i="21" s="1"/>
  <c r="O1096" i="21" a="1"/>
  <c r="O1096" i="21" s="1"/>
  <c r="O1097" i="21" a="1"/>
  <c r="O1097" i="21" s="1"/>
  <c r="O1098" i="21" a="1"/>
  <c r="O1098" i="21" s="1"/>
  <c r="O1099" i="21" a="1"/>
  <c r="O1099" i="21" s="1"/>
  <c r="O1100" i="21" a="1"/>
  <c r="O1100" i="21" s="1"/>
  <c r="O1101" i="21" a="1"/>
  <c r="O1101" i="21" s="1"/>
  <c r="O1102" i="21" a="1"/>
  <c r="O1102" i="21" s="1"/>
  <c r="O1103" i="21" a="1"/>
  <c r="O1103" i="21" s="1"/>
  <c r="O1104" i="21" a="1"/>
  <c r="O1104" i="21" s="1"/>
  <c r="O1105" i="21" a="1"/>
  <c r="O1105" i="21" s="1"/>
  <c r="O1106" i="21" a="1"/>
  <c r="O1106" i="21" s="1"/>
  <c r="O1107" i="21" a="1"/>
  <c r="O1107" i="21" s="1"/>
  <c r="O1108" i="21" a="1"/>
  <c r="O1108" i="21" s="1"/>
  <c r="O1109" i="21" a="1"/>
  <c r="O1109" i="21" s="1"/>
  <c r="O1110" i="21" a="1"/>
  <c r="O1110" i="21" s="1"/>
  <c r="O1111" i="21" a="1"/>
  <c r="O1111" i="21" s="1"/>
  <c r="O1112" i="21" a="1"/>
  <c r="O1112" i="21" s="1"/>
  <c r="O1113" i="21" a="1"/>
  <c r="O1113" i="21" s="1"/>
  <c r="O1114" i="21" a="1"/>
  <c r="O1114" i="21" s="1"/>
  <c r="O1115" i="21" a="1"/>
  <c r="O1115" i="21" s="1"/>
  <c r="O1116" i="21" a="1"/>
  <c r="O1116" i="21" s="1"/>
  <c r="O1117" i="21" a="1"/>
  <c r="O1117" i="21" s="1"/>
  <c r="O1118" i="21" a="1"/>
  <c r="O1118" i="21" s="1"/>
  <c r="O1119" i="21" a="1"/>
  <c r="O1119" i="21" s="1"/>
  <c r="O1120" i="21" a="1"/>
  <c r="O1120" i="21" s="1"/>
  <c r="O1121" i="21" a="1"/>
  <c r="O1121" i="21" s="1"/>
  <c r="O1122" i="21" a="1"/>
  <c r="O1122" i="21" s="1"/>
  <c r="O1123" i="21" a="1"/>
  <c r="O1123" i="21" s="1"/>
  <c r="O1124" i="21" a="1"/>
  <c r="O1124" i="21" s="1"/>
  <c r="O1125" i="21" a="1"/>
  <c r="O1125" i="21" s="1"/>
  <c r="O1126" i="21" a="1"/>
  <c r="O1126" i="21" s="1"/>
  <c r="O1127" i="21" a="1"/>
  <c r="O1127" i="21" s="1"/>
  <c r="O1128" i="21" a="1"/>
  <c r="O1128" i="21" s="1"/>
  <c r="O1129" i="21" a="1"/>
  <c r="O1129" i="21" s="1"/>
  <c r="O1130" i="21" a="1"/>
  <c r="O1130" i="21" s="1"/>
  <c r="O1131" i="21" a="1"/>
  <c r="O1131" i="21" s="1"/>
  <c r="O1132" i="21" a="1"/>
  <c r="O1132" i="21" s="1"/>
  <c r="O1133" i="21" a="1"/>
  <c r="O1133" i="21" s="1"/>
  <c r="O1134" i="21" a="1"/>
  <c r="O1134" i="21" s="1"/>
  <c r="O1135" i="21" a="1"/>
  <c r="O1135" i="21" s="1"/>
  <c r="O1136" i="21" a="1"/>
  <c r="O1136" i="21" s="1"/>
  <c r="O1137" i="21" a="1"/>
  <c r="O1137" i="21" s="1"/>
  <c r="O1138" i="21" a="1"/>
  <c r="O1138" i="21" s="1"/>
  <c r="O1139" i="21" a="1"/>
  <c r="O1139" i="21" s="1"/>
  <c r="O1140" i="21" a="1"/>
  <c r="O1140" i="21" s="1"/>
  <c r="O1141" i="21" a="1"/>
  <c r="O1141" i="21" s="1"/>
  <c r="O1142" i="21" a="1"/>
  <c r="O1142" i="21" s="1"/>
  <c r="O1143" i="21" a="1"/>
  <c r="O1143" i="21" s="1"/>
  <c r="O1144" i="21" a="1"/>
  <c r="O1144" i="21" s="1"/>
  <c r="O1145" i="21" a="1"/>
  <c r="O1145" i="21" s="1"/>
  <c r="O1146" i="21" a="1"/>
  <c r="O1146" i="21" s="1"/>
  <c r="O1147" i="21" a="1"/>
  <c r="O1147" i="21" s="1"/>
  <c r="O1148" i="21" a="1"/>
  <c r="O1148" i="21" s="1"/>
  <c r="O1149" i="21" a="1"/>
  <c r="O1149" i="21" s="1"/>
  <c r="O1150" i="21" a="1"/>
  <c r="O1150" i="21" s="1"/>
  <c r="O1151" i="21" a="1"/>
  <c r="O1151" i="21" s="1"/>
  <c r="O1152" i="21" a="1"/>
  <c r="O1152" i="21" s="1"/>
  <c r="O1153" i="21" a="1"/>
  <c r="O1153" i="21" s="1"/>
  <c r="O1154" i="21" a="1"/>
  <c r="O1154" i="21" s="1"/>
  <c r="O1155" i="21" a="1"/>
  <c r="O1155" i="21" s="1"/>
  <c r="O1156" i="21" a="1"/>
  <c r="O1156" i="21" s="1"/>
  <c r="O1157" i="21" a="1"/>
  <c r="O1157" i="21" s="1"/>
  <c r="O1158" i="21" a="1"/>
  <c r="O1158" i="21" s="1"/>
  <c r="O1159" i="21" a="1"/>
  <c r="O1159" i="21" s="1"/>
  <c r="O1160" i="21" a="1"/>
  <c r="O1160" i="21" s="1"/>
  <c r="O1161" i="21" a="1"/>
  <c r="O1161" i="21" s="1"/>
  <c r="O1162" i="21" a="1"/>
  <c r="O1162" i="21" s="1"/>
  <c r="O1163" i="21" a="1"/>
  <c r="O1163" i="21" s="1"/>
  <c r="O1164" i="21" a="1"/>
  <c r="O1164" i="21" s="1"/>
  <c r="O1165" i="21" a="1"/>
  <c r="O1165" i="21" s="1"/>
  <c r="O1166" i="21" a="1"/>
  <c r="O1166" i="21" s="1"/>
  <c r="O1167" i="21" a="1"/>
  <c r="O1167" i="21" s="1"/>
  <c r="O1168" i="21" a="1"/>
  <c r="O1168" i="21" s="1"/>
  <c r="O1169" i="21" a="1"/>
  <c r="O1169" i="21" s="1"/>
  <c r="O1170" i="21" a="1"/>
  <c r="O1170" i="21" s="1"/>
  <c r="O1171" i="21" a="1"/>
  <c r="O1171" i="21" s="1"/>
  <c r="O1172" i="21" a="1"/>
  <c r="O1172" i="21" s="1"/>
  <c r="O1173" i="21" a="1"/>
  <c r="O1173" i="21" s="1"/>
  <c r="O1174" i="21" a="1"/>
  <c r="O1174" i="21" s="1"/>
  <c r="O1175" i="21" a="1"/>
  <c r="O1175" i="21" s="1"/>
  <c r="O1176" i="21" a="1"/>
  <c r="O1176" i="21" s="1"/>
  <c r="O1177" i="21" a="1"/>
  <c r="O1177" i="21" s="1"/>
  <c r="O1178" i="21" a="1"/>
  <c r="O1178" i="21" s="1"/>
  <c r="O1179" i="21" a="1"/>
  <c r="O1179" i="21" s="1"/>
  <c r="O1180" i="21" a="1"/>
  <c r="O1180" i="21" s="1"/>
  <c r="O1181" i="21" a="1"/>
  <c r="O1181" i="21" s="1"/>
  <c r="O1182" i="21" a="1"/>
  <c r="O1182" i="21" s="1"/>
  <c r="O1183" i="21" a="1"/>
  <c r="O1183" i="21" s="1"/>
  <c r="O1184" i="21" a="1"/>
  <c r="O1184" i="21" s="1"/>
  <c r="O1185" i="21" a="1"/>
  <c r="O1185" i="21" s="1"/>
  <c r="O1186" i="21" a="1"/>
  <c r="O1186" i="21" s="1"/>
  <c r="O1187" i="21" a="1"/>
  <c r="O1187" i="21" s="1"/>
  <c r="O1188" i="21" a="1"/>
  <c r="O1188" i="21" s="1"/>
  <c r="O1189" i="21" a="1"/>
  <c r="O1189" i="21" s="1"/>
  <c r="O1190" i="21" a="1"/>
  <c r="O1190" i="21" s="1"/>
  <c r="O1191" i="21" a="1"/>
  <c r="O1191" i="21" s="1"/>
  <c r="O1192" i="21" a="1"/>
  <c r="O1192" i="21" s="1"/>
  <c r="O1193" i="21" a="1"/>
  <c r="O1193" i="21" s="1"/>
  <c r="O1194" i="21" a="1"/>
  <c r="O1194" i="21" s="1"/>
  <c r="O1195" i="21" a="1"/>
  <c r="O1195" i="21" s="1"/>
  <c r="O1196" i="21" a="1"/>
  <c r="O1196" i="21" s="1"/>
  <c r="O1197" i="21" a="1"/>
  <c r="O1197" i="21" s="1"/>
  <c r="O1198" i="21" a="1"/>
  <c r="O1198" i="21" s="1"/>
  <c r="O1199" i="21" a="1"/>
  <c r="O1199" i="21" s="1"/>
  <c r="O1200" i="21" a="1"/>
  <c r="O1200" i="21" s="1"/>
  <c r="O1201" i="21" a="1"/>
  <c r="O1201" i="21" s="1"/>
  <c r="O1202" i="21" a="1"/>
  <c r="O1202" i="21" s="1"/>
  <c r="O1203" i="21" a="1"/>
  <c r="O1203" i="21" s="1"/>
  <c r="O1204" i="21" a="1"/>
  <c r="O1204" i="21" s="1"/>
  <c r="O1205" i="21" a="1"/>
  <c r="O1205" i="21" s="1"/>
  <c r="O1206" i="21" a="1"/>
  <c r="O1206" i="21" s="1"/>
  <c r="O1207" i="21" a="1"/>
  <c r="O1207" i="21" s="1"/>
  <c r="O1208" i="21" a="1"/>
  <c r="O1208" i="21" s="1"/>
  <c r="O1209" i="21" a="1"/>
  <c r="O1209" i="21" s="1"/>
  <c r="O1210" i="21" a="1"/>
  <c r="O1210" i="21" s="1"/>
  <c r="O1211" i="21" a="1"/>
  <c r="O1211" i="21" s="1"/>
  <c r="O1212" i="21" a="1"/>
  <c r="O1212" i="21" s="1"/>
  <c r="O1213" i="21" a="1"/>
  <c r="O1213" i="21" s="1"/>
  <c r="O1214" i="21" a="1"/>
  <c r="O1214" i="21" s="1"/>
  <c r="O1215" i="21" a="1"/>
  <c r="O1215" i="21" s="1"/>
  <c r="O1216" i="21" a="1"/>
  <c r="O1216" i="21" s="1"/>
  <c r="O1217" i="21" a="1"/>
  <c r="O1217" i="21" s="1"/>
  <c r="O1218" i="21" a="1"/>
  <c r="O1218" i="21" s="1"/>
  <c r="O1219" i="21" a="1"/>
  <c r="O1219" i="21" s="1"/>
  <c r="O1220" i="21" a="1"/>
  <c r="O1220" i="21" s="1"/>
  <c r="O1221" i="21" a="1"/>
  <c r="O1221" i="21" s="1"/>
  <c r="O1222" i="21" a="1"/>
  <c r="O1222" i="21" s="1"/>
  <c r="O1223" i="21" a="1"/>
  <c r="O1223" i="21" s="1"/>
  <c r="O1224" i="21" a="1"/>
  <c r="O1224" i="21" s="1"/>
  <c r="O1225" i="21" a="1"/>
  <c r="O1225" i="21" s="1"/>
  <c r="O1226" i="21" a="1"/>
  <c r="O1226" i="21" s="1"/>
  <c r="O1227" i="21" a="1"/>
  <c r="O1227" i="21" s="1"/>
  <c r="O1228" i="21" a="1"/>
  <c r="O1228" i="21" s="1"/>
  <c r="O1229" i="21" a="1"/>
  <c r="O1229" i="21" s="1"/>
  <c r="O1230" i="21" a="1"/>
  <c r="O1230" i="21" s="1"/>
  <c r="O1231" i="21" a="1"/>
  <c r="O1231" i="21" s="1"/>
  <c r="O1232" i="21" a="1"/>
  <c r="O1232" i="21" s="1"/>
  <c r="O1233" i="21" a="1"/>
  <c r="O1233" i="21" s="1"/>
  <c r="O1234" i="21" a="1"/>
  <c r="O1234" i="21" s="1"/>
  <c r="O1235" i="21" a="1"/>
  <c r="O1235" i="21" s="1"/>
  <c r="O1236" i="21" a="1"/>
  <c r="O1236" i="21" s="1"/>
  <c r="O1237" i="21" a="1"/>
  <c r="O1237" i="21" s="1"/>
  <c r="O1238" i="21" a="1"/>
  <c r="O1238" i="21" s="1"/>
  <c r="O1239" i="21" a="1"/>
  <c r="O1239" i="21" s="1"/>
  <c r="O1240" i="21" a="1"/>
  <c r="O1240" i="21" s="1"/>
  <c r="O1241" i="21" a="1"/>
  <c r="O1241" i="21" s="1"/>
  <c r="O1242" i="21" a="1"/>
  <c r="O1242" i="21" s="1"/>
  <c r="O1243" i="21" a="1"/>
  <c r="O1243" i="21" s="1"/>
  <c r="O1244" i="21" a="1"/>
  <c r="O1244" i="21" s="1"/>
  <c r="O1245" i="21" a="1"/>
  <c r="O1245" i="21" s="1"/>
  <c r="O1246" i="21" a="1"/>
  <c r="O1246" i="21" s="1"/>
  <c r="O1247" i="21" a="1"/>
  <c r="O1247" i="21" s="1"/>
  <c r="O1248" i="21" a="1"/>
  <c r="O1248" i="21" s="1"/>
  <c r="O1249" i="21" a="1"/>
  <c r="O1249" i="21" s="1"/>
  <c r="O1250" i="21" a="1"/>
  <c r="O1250" i="21" s="1"/>
  <c r="O1251" i="21" a="1"/>
  <c r="O1251" i="21" s="1"/>
  <c r="O1252" i="21" a="1"/>
  <c r="O1252" i="21" s="1"/>
  <c r="O1253" i="21" a="1"/>
  <c r="O1253" i="21" s="1"/>
  <c r="O1254" i="21" a="1"/>
  <c r="O1254" i="21" s="1"/>
  <c r="O1255" i="21" a="1"/>
  <c r="O1255" i="21" s="1"/>
  <c r="O1256" i="21" a="1"/>
  <c r="O1256" i="21" s="1"/>
  <c r="O1257" i="21" a="1"/>
  <c r="O1257" i="21" s="1"/>
  <c r="O1258" i="21" a="1"/>
  <c r="O1258" i="21" s="1"/>
  <c r="O1259" i="21" a="1"/>
  <c r="O1259" i="21" s="1"/>
  <c r="O1260" i="21" a="1"/>
  <c r="O1260" i="21" s="1"/>
  <c r="O1261" i="21" a="1"/>
  <c r="O1261" i="21" s="1"/>
  <c r="O1262" i="21" a="1"/>
  <c r="O1262" i="21" s="1"/>
  <c r="O1263" i="21" a="1"/>
  <c r="O1263" i="21" s="1"/>
  <c r="O1264" i="21" a="1"/>
  <c r="O1264" i="21" s="1"/>
  <c r="O1265" i="21" a="1"/>
  <c r="O1265" i="21" s="1"/>
  <c r="O1266" i="21" a="1"/>
  <c r="O1266" i="21" s="1"/>
  <c r="O1267" i="21" a="1"/>
  <c r="O1267" i="21" s="1"/>
  <c r="O1268" i="21" a="1"/>
  <c r="O1268" i="21" s="1"/>
  <c r="O1269" i="21" a="1"/>
  <c r="O1269" i="21" s="1"/>
  <c r="O1270" i="21" a="1"/>
  <c r="O1270" i="21" s="1"/>
  <c r="O1271" i="21" a="1"/>
  <c r="O1271" i="21" s="1"/>
  <c r="O1272" i="21" a="1"/>
  <c r="O1272" i="21" s="1"/>
  <c r="O1273" i="21" a="1"/>
  <c r="O1273" i="21" s="1"/>
  <c r="O1274" i="21" a="1"/>
  <c r="O1274" i="21" s="1"/>
  <c r="O1275" i="21" a="1"/>
  <c r="O1275" i="21" s="1"/>
  <c r="O1276" i="21" a="1"/>
  <c r="O1276" i="21" s="1"/>
  <c r="O1277" i="21" a="1"/>
  <c r="O1277" i="21" s="1"/>
  <c r="O1278" i="21" a="1"/>
  <c r="O1278" i="21" s="1"/>
  <c r="O1279" i="21" a="1"/>
  <c r="O1279" i="21" s="1"/>
  <c r="O1280" i="21" a="1"/>
  <c r="O1280" i="21" s="1"/>
  <c r="O1281" i="21" a="1"/>
  <c r="O1281" i="21" s="1"/>
  <c r="O1282" i="21" a="1"/>
  <c r="O1282" i="21" s="1"/>
  <c r="O1283" i="21" a="1"/>
  <c r="O1283" i="21" s="1"/>
  <c r="O1284" i="21" a="1"/>
  <c r="O1284" i="21" s="1"/>
  <c r="O1285" i="21" a="1"/>
  <c r="O1285" i="21" s="1"/>
  <c r="O1286" i="21" a="1"/>
  <c r="O1286" i="21" s="1"/>
  <c r="O1287" i="21" a="1"/>
  <c r="O1287" i="21" s="1"/>
  <c r="O1288" i="21" a="1"/>
  <c r="O1288" i="21" s="1"/>
  <c r="O1289" i="21" a="1"/>
  <c r="O1289" i="21" s="1"/>
  <c r="O1290" i="21" a="1"/>
  <c r="O1290" i="21" s="1"/>
  <c r="O1291" i="21" a="1"/>
  <c r="O1291" i="21" s="1"/>
  <c r="O1292" i="21" a="1"/>
  <c r="O1292" i="21" s="1"/>
  <c r="O1293" i="21" a="1"/>
  <c r="O1293" i="21" s="1"/>
  <c r="O1294" i="21" a="1"/>
  <c r="O1294" i="21" s="1"/>
  <c r="O1295" i="21" a="1"/>
  <c r="O1295" i="21" s="1"/>
  <c r="O1296" i="21" a="1"/>
  <c r="O1296" i="21" s="1"/>
  <c r="O1297" i="21" a="1"/>
  <c r="O1297" i="21" s="1"/>
  <c r="O1298" i="21" a="1"/>
  <c r="O1298" i="21" s="1"/>
  <c r="O1299" i="21" a="1"/>
  <c r="O1299" i="21" s="1"/>
  <c r="O1300" i="21" a="1"/>
  <c r="O1300" i="21" s="1"/>
  <c r="O1301" i="21" a="1"/>
  <c r="O1301" i="21" s="1"/>
  <c r="O1302" i="21" a="1"/>
  <c r="O1302" i="21" s="1"/>
  <c r="O1303" i="21" a="1"/>
  <c r="O1303" i="21" s="1"/>
  <c r="O1304" i="21" a="1"/>
  <c r="O1304" i="21" s="1"/>
  <c r="O1305" i="21" a="1"/>
  <c r="O1305" i="21" s="1"/>
  <c r="O1306" i="21" a="1"/>
  <c r="O1306" i="21" s="1"/>
  <c r="O1307" i="21" a="1"/>
  <c r="O1307" i="21" s="1"/>
  <c r="O1308" i="21" a="1"/>
  <c r="O1308" i="21" s="1"/>
  <c r="O1309" i="21" a="1"/>
  <c r="O1309" i="21" s="1"/>
  <c r="O1310" i="21" a="1"/>
  <c r="O1310" i="21" s="1"/>
  <c r="O1311" i="21" a="1"/>
  <c r="O1311" i="21" s="1"/>
  <c r="O1312" i="21" a="1"/>
  <c r="O1312" i="21" s="1"/>
  <c r="O1313" i="21" a="1"/>
  <c r="O1313" i="21" s="1"/>
  <c r="O1314" i="21" a="1"/>
  <c r="O1314" i="21" s="1"/>
  <c r="O1315" i="21" a="1"/>
  <c r="O1315" i="21" s="1"/>
  <c r="O1316" i="21" a="1"/>
  <c r="O1316" i="21" s="1"/>
  <c r="O1317" i="21" a="1"/>
  <c r="O1317" i="21" s="1"/>
  <c r="O1318" i="21" a="1"/>
  <c r="O1318" i="21" s="1"/>
  <c r="O1319" i="21" a="1"/>
  <c r="O1319" i="21" s="1"/>
  <c r="O1320" i="21" a="1"/>
  <c r="O1320" i="21" s="1"/>
  <c r="O1321" i="21" a="1"/>
  <c r="O1321" i="21" s="1"/>
  <c r="O1322" i="21" a="1"/>
  <c r="O1322" i="21" s="1"/>
  <c r="O1323" i="21" a="1"/>
  <c r="O1323" i="21" s="1"/>
  <c r="O1324" i="21" a="1"/>
  <c r="O1324" i="21" s="1"/>
  <c r="O1325" i="21" a="1"/>
  <c r="O1325" i="21" s="1"/>
  <c r="O1326" i="21" a="1"/>
  <c r="O1326" i="21" s="1"/>
  <c r="O1327" i="21" a="1"/>
  <c r="O1327" i="21" s="1"/>
  <c r="O1328" i="21" a="1"/>
  <c r="O1328" i="21" s="1"/>
  <c r="O1329" i="21" a="1"/>
  <c r="O1329" i="21" s="1"/>
  <c r="O1330" i="21" a="1"/>
  <c r="O1330" i="21" s="1"/>
  <c r="O1331" i="21" a="1"/>
  <c r="O1331" i="21" s="1"/>
  <c r="O1332" i="21" a="1"/>
  <c r="O1332" i="21" s="1"/>
  <c r="O1333" i="21" a="1"/>
  <c r="O1333" i="21" s="1"/>
  <c r="O1334" i="21" a="1"/>
  <c r="O1334" i="21" s="1"/>
  <c r="O1335" i="21" a="1"/>
  <c r="O1335" i="21" s="1"/>
  <c r="O1336" i="21" a="1"/>
  <c r="O1336" i="21" s="1"/>
  <c r="O1337" i="21" a="1"/>
  <c r="O1337" i="21" s="1"/>
  <c r="O1338" i="21" a="1"/>
  <c r="O1338" i="21" s="1"/>
  <c r="O1339" i="21" a="1"/>
  <c r="O1339" i="21" s="1"/>
  <c r="O1340" i="21" a="1"/>
  <c r="O1340" i="21" s="1"/>
  <c r="O1341" i="21" a="1"/>
  <c r="O1341" i="21" s="1"/>
  <c r="O1342" i="21" a="1"/>
  <c r="O1342" i="21" s="1"/>
  <c r="O1343" i="21" a="1"/>
  <c r="O1343" i="21" s="1"/>
  <c r="O1344" i="21" a="1"/>
  <c r="O1344" i="21" s="1"/>
  <c r="O1345" i="21" a="1"/>
  <c r="O1345" i="21" s="1"/>
  <c r="O1346" i="21" a="1"/>
  <c r="O1346" i="21" s="1"/>
  <c r="O1347" i="21" a="1"/>
  <c r="O1347" i="21" s="1"/>
  <c r="O1348" i="21" a="1"/>
  <c r="O1348" i="21" s="1"/>
  <c r="O1349" i="21" a="1"/>
  <c r="O1349" i="21" s="1"/>
  <c r="O1350" i="21" a="1"/>
  <c r="O1350" i="21" s="1"/>
  <c r="O1351" i="21" a="1"/>
  <c r="O1351" i="21" s="1"/>
  <c r="O1352" i="21" a="1"/>
  <c r="O1352" i="21" s="1"/>
  <c r="O1353" i="21" a="1"/>
  <c r="O1353" i="21" s="1"/>
  <c r="O1354" i="21" a="1"/>
  <c r="O1354" i="21" s="1"/>
  <c r="O1355" i="21" a="1"/>
  <c r="O1355" i="21" s="1"/>
  <c r="O1356" i="21" a="1"/>
  <c r="O1356" i="21" s="1"/>
  <c r="O1357" i="21" a="1"/>
  <c r="O1357" i="21" s="1"/>
  <c r="O1358" i="21" a="1"/>
  <c r="O1358" i="21" s="1"/>
  <c r="O1359" i="21" a="1"/>
  <c r="O1359" i="21" s="1"/>
  <c r="O1360" i="21" a="1"/>
  <c r="O1360" i="21" s="1"/>
  <c r="O1361" i="21" a="1"/>
  <c r="O1361" i="21" s="1"/>
  <c r="O1362" i="21" a="1"/>
  <c r="O1362" i="21" s="1"/>
  <c r="O1363" i="21" a="1"/>
  <c r="O1363" i="21" s="1"/>
  <c r="O1364" i="21" a="1"/>
  <c r="O1364" i="21" s="1"/>
  <c r="O1365" i="21" a="1"/>
  <c r="O1365" i="21" s="1"/>
  <c r="O1366" i="21" a="1"/>
  <c r="O1366" i="21" s="1"/>
  <c r="O1367" i="21" a="1"/>
  <c r="O1367" i="21" s="1"/>
  <c r="O1368" i="21" a="1"/>
  <c r="O1368" i="21" s="1"/>
  <c r="O1369" i="21" a="1"/>
  <c r="O1369" i="21" s="1"/>
  <c r="O1370" i="21" a="1"/>
  <c r="O1370" i="21" s="1"/>
  <c r="O1371" i="21" a="1"/>
  <c r="O1371" i="21" s="1"/>
  <c r="O1372" i="21" a="1"/>
  <c r="O1372" i="21" s="1"/>
  <c r="O1373" i="21" a="1"/>
  <c r="O1373" i="21" s="1"/>
  <c r="O1374" i="21" a="1"/>
  <c r="O1374" i="21" s="1"/>
  <c r="O1375" i="21" a="1"/>
  <c r="O1375" i="21" s="1"/>
  <c r="O1376" i="21" a="1"/>
  <c r="O1376" i="21" s="1"/>
  <c r="O1377" i="21" a="1"/>
  <c r="O1377" i="21" s="1"/>
  <c r="O1378" i="21" a="1"/>
  <c r="O1378" i="21" s="1"/>
  <c r="O1379" i="21" a="1"/>
  <c r="O1379" i="21" s="1"/>
  <c r="O1380" i="21" a="1"/>
  <c r="O1380" i="21" s="1"/>
  <c r="O1381" i="21" a="1"/>
  <c r="O1381" i="21" s="1"/>
  <c r="O1382" i="21" a="1"/>
  <c r="O1382" i="21" s="1"/>
  <c r="O1383" i="21" a="1"/>
  <c r="O1383" i="21" s="1"/>
  <c r="O1384" i="21" a="1"/>
  <c r="O1384" i="21" s="1"/>
  <c r="O1385" i="21" a="1"/>
  <c r="O1385" i="21" s="1"/>
  <c r="O1386" i="21" a="1"/>
  <c r="O1386" i="21" s="1"/>
  <c r="O1387" i="21" a="1"/>
  <c r="O1387" i="21" s="1"/>
  <c r="O1388" i="21" a="1"/>
  <c r="O1388" i="21" s="1"/>
  <c r="O1389" i="21" a="1"/>
  <c r="O1389" i="21" s="1"/>
  <c r="O1390" i="21" a="1"/>
  <c r="O1390" i="21" s="1"/>
  <c r="O1391" i="21" a="1"/>
  <c r="O1391" i="21" s="1"/>
  <c r="O1392" i="21" a="1"/>
  <c r="O1392" i="21" s="1"/>
  <c r="O1393" i="21" a="1"/>
  <c r="O1393" i="21" s="1"/>
  <c r="O1394" i="21" a="1"/>
  <c r="O1394" i="21" s="1"/>
  <c r="O1395" i="21" a="1"/>
  <c r="O1395" i="21" s="1"/>
  <c r="O1396" i="21" a="1"/>
  <c r="O1396" i="21" s="1"/>
  <c r="O1397" i="21" a="1"/>
  <c r="O1397" i="21" s="1"/>
  <c r="O1398" i="21" a="1"/>
  <c r="O1398" i="21" s="1"/>
  <c r="O1399" i="21" a="1"/>
  <c r="O1399" i="21" s="1"/>
  <c r="O1400" i="21" a="1"/>
  <c r="O1400" i="21" s="1"/>
  <c r="O1401" i="21" a="1"/>
  <c r="O1401" i="21" s="1"/>
  <c r="O1402" i="21" a="1"/>
  <c r="O1402" i="21" s="1"/>
  <c r="O1403" i="21" a="1"/>
  <c r="O1403" i="21" s="1"/>
  <c r="O1404" i="21" a="1"/>
  <c r="O1404" i="21" s="1"/>
  <c r="O1405" i="21" a="1"/>
  <c r="O1405" i="21" s="1"/>
  <c r="O1406" i="21" a="1"/>
  <c r="O1406" i="21" s="1"/>
  <c r="O1407" i="21" a="1"/>
  <c r="O1407" i="21" s="1"/>
  <c r="O1408" i="21" a="1"/>
  <c r="O1408" i="21" s="1"/>
  <c r="O1409" i="21" a="1"/>
  <c r="O1409" i="21" s="1"/>
  <c r="O1410" i="21" a="1"/>
  <c r="O1410" i="21" s="1"/>
  <c r="O1411" i="21" a="1"/>
  <c r="O1411" i="21" s="1"/>
  <c r="O1412" i="21" a="1"/>
  <c r="O1412" i="21" s="1"/>
  <c r="O1413" i="21" a="1"/>
  <c r="O1413" i="21" s="1"/>
  <c r="O1414" i="21" a="1"/>
  <c r="O1414" i="21" s="1"/>
  <c r="O1415" i="21" a="1"/>
  <c r="O1415" i="21" s="1"/>
  <c r="O1416" i="21" a="1"/>
  <c r="O1416" i="21" s="1"/>
  <c r="O1417" i="21" a="1"/>
  <c r="O1417" i="21" s="1"/>
  <c r="O1418" i="21" a="1"/>
  <c r="O1418" i="21" s="1"/>
  <c r="O1419" i="21" a="1"/>
  <c r="O1419" i="21" s="1"/>
  <c r="O1420" i="21" a="1"/>
  <c r="O1420" i="21" s="1"/>
  <c r="O1421" i="21" a="1"/>
  <c r="O1421" i="21" s="1"/>
  <c r="O1422" i="21" a="1"/>
  <c r="O1422" i="21" s="1"/>
  <c r="O1423" i="21" a="1"/>
  <c r="O1423" i="21" s="1"/>
  <c r="O1424" i="21" a="1"/>
  <c r="O1424" i="21" s="1"/>
  <c r="O1425" i="21" a="1"/>
  <c r="O1425" i="21" s="1"/>
  <c r="O1426" i="21" a="1"/>
  <c r="O1426" i="21" s="1"/>
  <c r="O1427" i="21" a="1"/>
  <c r="O1427" i="21" s="1"/>
  <c r="O1428" i="21" a="1"/>
  <c r="O1428" i="21" s="1"/>
  <c r="O1429" i="21" a="1"/>
  <c r="O1429" i="21" s="1"/>
  <c r="O1430" i="21" a="1"/>
  <c r="O1430" i="21" s="1"/>
  <c r="O1431" i="21" a="1"/>
  <c r="O1431" i="21" s="1"/>
  <c r="O1432" i="21" a="1"/>
  <c r="O1432" i="21" s="1"/>
  <c r="O1433" i="21" a="1"/>
  <c r="O1433" i="21" s="1"/>
  <c r="O1434" i="21" a="1"/>
  <c r="O1434" i="21" s="1"/>
  <c r="O1435" i="21" a="1"/>
  <c r="O1435" i="21" s="1"/>
  <c r="O1436" i="21" a="1"/>
  <c r="O1436" i="21" s="1"/>
  <c r="O1437" i="21" a="1"/>
  <c r="O1437" i="21" s="1"/>
  <c r="O1438" i="21" a="1"/>
  <c r="O1438" i="21" s="1"/>
  <c r="O1439" i="21" a="1"/>
  <c r="O1439" i="21" s="1"/>
  <c r="O1440" i="21" a="1"/>
  <c r="O1440" i="21" s="1"/>
  <c r="O1441" i="21" a="1"/>
  <c r="O1441" i="21" s="1"/>
  <c r="O1442" i="21" a="1"/>
  <c r="O1442" i="21" s="1"/>
  <c r="O1443" i="21" a="1"/>
  <c r="O1443" i="21" s="1"/>
  <c r="O1444" i="21" a="1"/>
  <c r="O1444" i="21" s="1"/>
  <c r="O1445" i="21" a="1"/>
  <c r="O1445" i="21" s="1"/>
  <c r="O1446" i="21" a="1"/>
  <c r="O1446" i="21" s="1"/>
  <c r="O1447" i="21" a="1"/>
  <c r="O1447" i="21" s="1"/>
  <c r="O1448" i="21" a="1"/>
  <c r="O1448" i="21" s="1"/>
  <c r="O1449" i="21" a="1"/>
  <c r="O1449" i="21" s="1"/>
  <c r="O1450" i="21" a="1"/>
  <c r="O1450" i="21" s="1"/>
  <c r="O1451" i="21" a="1"/>
  <c r="O1451" i="21" s="1"/>
  <c r="O1452" i="21" a="1"/>
  <c r="O1452" i="21" s="1"/>
  <c r="O1453" i="21" a="1"/>
  <c r="O1453" i="21" s="1"/>
  <c r="O1454" i="21" a="1"/>
  <c r="O1454" i="21" s="1"/>
  <c r="O1455" i="21" a="1"/>
  <c r="O1455" i="21" s="1"/>
  <c r="O1456" i="21" a="1"/>
  <c r="O1456" i="21" s="1"/>
  <c r="O1457" i="21" a="1"/>
  <c r="O1457" i="21" s="1"/>
  <c r="O1458" i="21" a="1"/>
  <c r="O1458" i="21" s="1"/>
  <c r="O1459" i="21" a="1"/>
  <c r="O1459" i="21" s="1"/>
  <c r="O1460" i="21" a="1"/>
  <c r="O1460" i="21" s="1"/>
  <c r="O1461" i="21" a="1"/>
  <c r="O1461" i="21" s="1"/>
  <c r="O1462" i="21" a="1"/>
  <c r="O1462" i="21" s="1"/>
  <c r="O1463" i="21" a="1"/>
  <c r="O1463" i="21" s="1"/>
  <c r="O1464" i="21" a="1"/>
  <c r="O1464" i="21" s="1"/>
  <c r="O1465" i="21" a="1"/>
  <c r="O1465" i="21" s="1"/>
  <c r="O1466" i="21" a="1"/>
  <c r="O1466" i="21" s="1"/>
  <c r="O1467" i="21" a="1"/>
  <c r="O1467" i="21" s="1"/>
  <c r="O1468" i="21" a="1"/>
  <c r="O1468" i="21" s="1"/>
  <c r="O1469" i="21" a="1"/>
  <c r="O1469" i="21" s="1"/>
  <c r="O1470" i="21" a="1"/>
  <c r="O1470" i="21" s="1"/>
  <c r="O1471" i="21" a="1"/>
  <c r="O1471" i="21" s="1"/>
  <c r="O1472" i="21" a="1"/>
  <c r="O1472" i="21" s="1"/>
  <c r="O1473" i="21" a="1"/>
  <c r="O1473" i="21" s="1"/>
  <c r="O1474" i="21" a="1"/>
  <c r="O1474" i="21" s="1"/>
  <c r="O1475" i="21" a="1"/>
  <c r="O1475" i="21" s="1"/>
  <c r="O1476" i="21" a="1"/>
  <c r="O1476" i="21" s="1"/>
  <c r="O1477" i="21" a="1"/>
  <c r="O1477" i="21" s="1"/>
  <c r="O1478" i="21" a="1"/>
  <c r="O1478" i="21" s="1"/>
  <c r="O1479" i="21" a="1"/>
  <c r="O1479" i="21" s="1"/>
  <c r="O1480" i="21" a="1"/>
  <c r="O1480" i="21" s="1"/>
  <c r="O1481" i="21" a="1"/>
  <c r="O1481" i="21" s="1"/>
  <c r="O1482" i="21" a="1"/>
  <c r="O1482" i="21" s="1"/>
  <c r="O1483" i="21" a="1"/>
  <c r="O1483" i="21" s="1"/>
  <c r="O1484" i="21" a="1"/>
  <c r="O1484" i="21" s="1"/>
  <c r="O1485" i="21" a="1"/>
  <c r="O1485" i="21" s="1"/>
  <c r="O1486" i="21" a="1"/>
  <c r="O1486" i="21" s="1"/>
  <c r="O1487" i="21" a="1"/>
  <c r="O1487" i="21" s="1"/>
  <c r="O1488" i="21" a="1"/>
  <c r="O1488" i="21" s="1"/>
  <c r="O1489" i="21" a="1"/>
  <c r="O1489" i="21" s="1"/>
  <c r="O1490" i="21" a="1"/>
  <c r="O1490" i="21" s="1"/>
  <c r="O1491" i="21" a="1"/>
  <c r="O1491" i="21" s="1"/>
  <c r="O1492" i="21" a="1"/>
  <c r="O1492" i="21" s="1"/>
  <c r="O1493" i="21" a="1"/>
  <c r="O1493" i="21" s="1"/>
  <c r="O1494" i="21" a="1"/>
  <c r="O1494" i="21" s="1"/>
  <c r="O1495" i="21" a="1"/>
  <c r="O1495" i="21" s="1"/>
  <c r="O1496" i="21" a="1"/>
  <c r="O1496" i="21" s="1"/>
  <c r="O1497" i="21" a="1"/>
  <c r="O1497" i="21" s="1"/>
  <c r="O1498" i="21" a="1"/>
  <c r="O1498" i="21" s="1"/>
  <c r="O1499" i="21" a="1"/>
  <c r="O1499" i="21" s="1"/>
  <c r="O1500" i="21" a="1"/>
  <c r="O1500" i="21" s="1"/>
  <c r="O1501" i="21" a="1"/>
  <c r="O1501" i="21" s="1"/>
  <c r="O1502" i="21" a="1"/>
  <c r="O1502" i="21" s="1"/>
  <c r="O1503" i="21" a="1"/>
  <c r="O1503" i="21" s="1"/>
  <c r="O1504" i="21" a="1"/>
  <c r="O1504" i="21" s="1"/>
  <c r="O1505" i="21" a="1"/>
  <c r="O1505" i="21" s="1"/>
  <c r="O1506" i="21" a="1"/>
  <c r="O1506" i="21" s="1"/>
  <c r="O1507" i="21" a="1"/>
  <c r="O1507" i="21" s="1"/>
  <c r="O1508" i="21" a="1"/>
  <c r="O1508" i="21" s="1"/>
  <c r="O1509" i="21" a="1"/>
  <c r="O1509" i="21" s="1"/>
  <c r="O1510" i="21" a="1"/>
  <c r="O1510" i="21" s="1"/>
  <c r="O1511" i="21" a="1"/>
  <c r="O1511" i="21" s="1"/>
  <c r="O1512" i="21" a="1"/>
  <c r="O1512" i="21" s="1"/>
  <c r="O1513" i="21" a="1"/>
  <c r="O1513" i="21" s="1"/>
  <c r="O1514" i="21" a="1"/>
  <c r="O1514" i="21" s="1"/>
  <c r="O1515" i="21" a="1"/>
  <c r="O1515" i="21" s="1"/>
  <c r="O1516" i="21" a="1"/>
  <c r="O1516" i="21" s="1"/>
  <c r="O1517" i="21" a="1"/>
  <c r="O1517" i="21" s="1"/>
  <c r="O1518" i="21" a="1"/>
  <c r="O1518" i="21" s="1"/>
  <c r="O1519" i="21" a="1"/>
  <c r="O1519" i="21" s="1"/>
  <c r="O1520" i="21" a="1"/>
  <c r="O1520" i="21" s="1"/>
  <c r="O1521" i="21" a="1"/>
  <c r="O1521" i="21" s="1"/>
  <c r="O1522" i="21" a="1"/>
  <c r="O1522" i="21" s="1"/>
  <c r="O1523" i="21" a="1"/>
  <c r="O1523" i="21" s="1"/>
  <c r="O1524" i="21" a="1"/>
  <c r="O1524" i="21" s="1"/>
  <c r="O1525" i="21" a="1"/>
  <c r="O1525" i="21" s="1"/>
  <c r="O1526" i="21" a="1"/>
  <c r="O1526" i="21" s="1"/>
  <c r="O1527" i="21" a="1"/>
  <c r="O1527" i="21" s="1"/>
  <c r="O1528" i="21" a="1"/>
  <c r="O1528" i="21" s="1"/>
  <c r="O1529" i="21" a="1"/>
  <c r="O1529" i="21" s="1"/>
  <c r="O1530" i="21" a="1"/>
  <c r="O1530" i="21" s="1"/>
  <c r="O1531" i="21" a="1"/>
  <c r="O1531" i="21" s="1"/>
  <c r="O1532" i="21" a="1"/>
  <c r="O1532" i="21" s="1"/>
  <c r="O1533" i="21" a="1"/>
  <c r="O1533" i="21" s="1"/>
  <c r="O1534" i="21" a="1"/>
  <c r="O1534" i="21" s="1"/>
  <c r="O1535" i="21" a="1"/>
  <c r="O1535" i="21" s="1"/>
  <c r="O1536" i="21" a="1"/>
  <c r="O1536" i="21" s="1"/>
  <c r="O1537" i="21" a="1"/>
  <c r="O1537" i="21" s="1"/>
  <c r="O1538" i="21" a="1"/>
  <c r="O1538" i="21" s="1"/>
  <c r="O1539" i="21" a="1"/>
  <c r="O1539" i="21" s="1"/>
  <c r="O1540" i="21" a="1"/>
  <c r="O1540" i="21" s="1"/>
  <c r="O1541" i="21" a="1"/>
  <c r="O1541" i="21" s="1"/>
  <c r="O1542" i="21" a="1"/>
  <c r="O1542" i="21" s="1"/>
  <c r="O1543" i="21" a="1"/>
  <c r="O1543" i="21" s="1"/>
  <c r="O1544" i="21" a="1"/>
  <c r="O1544" i="21" s="1"/>
  <c r="O1545" i="21" a="1"/>
  <c r="O1545" i="21" s="1"/>
  <c r="O1546" i="21" a="1"/>
  <c r="O1546" i="21" s="1"/>
  <c r="O1547" i="21" a="1"/>
  <c r="O1547" i="21" s="1"/>
  <c r="O1548" i="21" a="1"/>
  <c r="O1548" i="21" s="1"/>
  <c r="O1549" i="21" a="1"/>
  <c r="O1549" i="21" s="1"/>
  <c r="O1550" i="21" a="1"/>
  <c r="O1550" i="21" s="1"/>
  <c r="O1551" i="21" a="1"/>
  <c r="O1551" i="21" s="1"/>
  <c r="O1552" i="21" a="1"/>
  <c r="O1552" i="21" s="1"/>
  <c r="O1553" i="21" a="1"/>
  <c r="O1553" i="21" s="1"/>
  <c r="O1554" i="21" a="1"/>
  <c r="O1554" i="21" s="1"/>
  <c r="O1555" i="21" a="1"/>
  <c r="O1555" i="21" s="1"/>
  <c r="O1556" i="21" a="1"/>
  <c r="O1556" i="21" s="1"/>
  <c r="O1557" i="21" a="1"/>
  <c r="O1557" i="21" s="1"/>
  <c r="O1558" i="21" a="1"/>
  <c r="O1558" i="21" s="1"/>
  <c r="O1559" i="21" a="1"/>
  <c r="O1559" i="21" s="1"/>
  <c r="O1560" i="21" a="1"/>
  <c r="O1560" i="21" s="1"/>
  <c r="O1561" i="21" a="1"/>
  <c r="O1561" i="21" s="1"/>
  <c r="O1562" i="21" a="1"/>
  <c r="O1562" i="21" s="1"/>
  <c r="O1563" i="21" a="1"/>
  <c r="O1563" i="21" s="1"/>
  <c r="O1564" i="21" a="1"/>
  <c r="O1564" i="21" s="1"/>
  <c r="O1565" i="21" a="1"/>
  <c r="O1565" i="21" s="1"/>
  <c r="O1566" i="21" a="1"/>
  <c r="O1566" i="21" s="1"/>
  <c r="O1567" i="21" a="1"/>
  <c r="O1567" i="21" s="1"/>
  <c r="O1568" i="21" a="1"/>
  <c r="O1568" i="21" s="1"/>
  <c r="O1569" i="21" a="1"/>
  <c r="O1569" i="21" s="1"/>
  <c r="O1570" i="21" a="1"/>
  <c r="O1570" i="21" s="1"/>
  <c r="O1571" i="21" a="1"/>
  <c r="O1571" i="21" s="1"/>
  <c r="O1572" i="21" a="1"/>
  <c r="O1572" i="21" s="1"/>
  <c r="O1573" i="21" a="1"/>
  <c r="O1573" i="21" s="1"/>
  <c r="O1574" i="21" a="1"/>
  <c r="O1574" i="21" s="1"/>
  <c r="O1575" i="21" a="1"/>
  <c r="O1575" i="21" s="1"/>
  <c r="O1576" i="21" a="1"/>
  <c r="O1576" i="21" s="1"/>
  <c r="O1577" i="21" a="1"/>
  <c r="O1577" i="21" s="1"/>
  <c r="O1578" i="21" a="1"/>
  <c r="O1578" i="21" s="1"/>
  <c r="O1579" i="21" a="1"/>
  <c r="O1579" i="21" s="1"/>
  <c r="O1580" i="21" a="1"/>
  <c r="O1580" i="21" s="1"/>
  <c r="O1581" i="21" a="1"/>
  <c r="O1581" i="21" s="1"/>
  <c r="O1582" i="21" a="1"/>
  <c r="O1582" i="21" s="1"/>
  <c r="O1583" i="21" a="1"/>
  <c r="O1583" i="21" s="1"/>
  <c r="O1584" i="21" a="1"/>
  <c r="O1584" i="21" s="1"/>
  <c r="O1585" i="21" a="1"/>
  <c r="O1585" i="21" s="1"/>
  <c r="O1586" i="21" a="1"/>
  <c r="O1586" i="21" s="1"/>
  <c r="O1587" i="21" a="1"/>
  <c r="O1587" i="21" s="1"/>
  <c r="O1588" i="21" a="1"/>
  <c r="O1588" i="21" s="1"/>
  <c r="O1589" i="21" a="1"/>
  <c r="O1589" i="21" s="1"/>
  <c r="O1590" i="21" a="1"/>
  <c r="O1590" i="21" s="1"/>
  <c r="O1591" i="21" a="1"/>
  <c r="O1591" i="21" s="1"/>
  <c r="O1592" i="21" a="1"/>
  <c r="O1592" i="21" s="1"/>
  <c r="O1593" i="21" a="1"/>
  <c r="O1593" i="21" s="1"/>
  <c r="O1594" i="21" a="1"/>
  <c r="O1594" i="21" s="1"/>
  <c r="O1595" i="21" a="1"/>
  <c r="O1595" i="21" s="1"/>
  <c r="O1596" i="21" a="1"/>
  <c r="O1596" i="21" s="1"/>
  <c r="O1597" i="21" a="1"/>
  <c r="O1597" i="21" s="1"/>
  <c r="O1598" i="21" a="1"/>
  <c r="O1598" i="21" s="1"/>
  <c r="O1599" i="21" a="1"/>
  <c r="O1599" i="21" s="1"/>
  <c r="O1600" i="21" a="1"/>
  <c r="O1600" i="21" s="1"/>
  <c r="O1601" i="21" a="1"/>
  <c r="O1601" i="21" s="1"/>
  <c r="O1602" i="21" a="1"/>
  <c r="O1602" i="21" s="1"/>
  <c r="O1603" i="21" a="1"/>
  <c r="O1603" i="21" s="1"/>
  <c r="O1604" i="21" a="1"/>
  <c r="O1604" i="21" s="1"/>
  <c r="O1605" i="21" a="1"/>
  <c r="O1605" i="21" s="1"/>
  <c r="O1606" i="21" a="1"/>
  <c r="O1606" i="21" s="1"/>
  <c r="O1607" i="21" a="1"/>
  <c r="O1607" i="21" s="1"/>
  <c r="O1608" i="21" a="1"/>
  <c r="O1608" i="21" s="1"/>
  <c r="O1609" i="21" a="1"/>
  <c r="O1609" i="21" s="1"/>
  <c r="O1610" i="21" a="1"/>
  <c r="O1610" i="21" s="1"/>
  <c r="O1611" i="21" a="1"/>
  <c r="O1611" i="21" s="1"/>
  <c r="O1612" i="21" a="1"/>
  <c r="O1612" i="21" s="1"/>
  <c r="O1613" i="21" a="1"/>
  <c r="O1613" i="21" s="1"/>
  <c r="O1614" i="21" a="1"/>
  <c r="O1614" i="21" s="1"/>
  <c r="O1615" i="21" a="1"/>
  <c r="O1615" i="21" s="1"/>
  <c r="O1616" i="21" a="1"/>
  <c r="O1616" i="21" s="1"/>
  <c r="O1617" i="21" a="1"/>
  <c r="O1617" i="21" s="1"/>
  <c r="O1618" i="21" a="1"/>
  <c r="O1618" i="21" s="1"/>
  <c r="O1619" i="21" a="1"/>
  <c r="O1619" i="21" s="1"/>
  <c r="O1620" i="21" a="1"/>
  <c r="O1620" i="21" s="1"/>
  <c r="O1621" i="21" a="1"/>
  <c r="O1621" i="21" s="1"/>
  <c r="O1622" i="21" a="1"/>
  <c r="O1622" i="21" s="1"/>
  <c r="O1623" i="21" a="1"/>
  <c r="O1623" i="21" s="1"/>
  <c r="O1624" i="21" a="1"/>
  <c r="O1624" i="21" s="1"/>
  <c r="O1625" i="21" a="1"/>
  <c r="O1625" i="21" s="1"/>
  <c r="O1626" i="21" a="1"/>
  <c r="O1626" i="21" s="1"/>
  <c r="O1627" i="21" a="1"/>
  <c r="O1627" i="21" s="1"/>
  <c r="O1628" i="21" a="1"/>
  <c r="O1628" i="21" s="1"/>
  <c r="O1629" i="21" a="1"/>
  <c r="O1629" i="21" s="1"/>
  <c r="O1630" i="21" a="1"/>
  <c r="O1630" i="21" s="1"/>
  <c r="O1631" i="21" a="1"/>
  <c r="O1631" i="21" s="1"/>
  <c r="O1632" i="21" a="1"/>
  <c r="O1632" i="21" s="1"/>
  <c r="O1633" i="21" a="1"/>
  <c r="O1633" i="21" s="1"/>
  <c r="O1634" i="21" a="1"/>
  <c r="O1634" i="21" s="1"/>
  <c r="O1635" i="21" a="1"/>
  <c r="O1635" i="21" s="1"/>
  <c r="O1636" i="21" a="1"/>
  <c r="O1636" i="21" s="1"/>
  <c r="O1637" i="21" a="1"/>
  <c r="O1637" i="21" s="1"/>
  <c r="O1638" i="21" a="1"/>
  <c r="O1638" i="21" s="1"/>
  <c r="O1639" i="21" a="1"/>
  <c r="O1639" i="21" s="1"/>
  <c r="O1640" i="21" a="1"/>
  <c r="O1640" i="21" s="1"/>
  <c r="O1641" i="21" a="1"/>
  <c r="O1641" i="21" s="1"/>
  <c r="O1642" i="21" a="1"/>
  <c r="O1642" i="21" s="1"/>
  <c r="O1643" i="21" a="1"/>
  <c r="O1643" i="21" s="1"/>
  <c r="O1644" i="21" a="1"/>
  <c r="O1644" i="21" s="1"/>
  <c r="O1645" i="21" a="1"/>
  <c r="O1645" i="21" s="1"/>
  <c r="O1646" i="21" a="1"/>
  <c r="O1646" i="21" s="1"/>
  <c r="O1647" i="21" a="1"/>
  <c r="O1647" i="21" s="1"/>
  <c r="O1648" i="21" a="1"/>
  <c r="O1648" i="21" s="1"/>
  <c r="O1649" i="21" a="1"/>
  <c r="O1649" i="21" s="1"/>
  <c r="O1650" i="21" a="1"/>
  <c r="O1650" i="21" s="1"/>
  <c r="O1651" i="21" a="1"/>
  <c r="O1651" i="21" s="1"/>
  <c r="O1652" i="21" a="1"/>
  <c r="O1652" i="21" s="1"/>
  <c r="O1653" i="21" a="1"/>
  <c r="O1653" i="21" s="1"/>
  <c r="O1654" i="21" a="1"/>
  <c r="O1654" i="21" s="1"/>
  <c r="O1655" i="21" a="1"/>
  <c r="O1655" i="21" s="1"/>
  <c r="O1656" i="21" a="1"/>
  <c r="O1656" i="21" s="1"/>
  <c r="O1657" i="21" a="1"/>
  <c r="O1657" i="21" s="1"/>
  <c r="O1658" i="21" a="1"/>
  <c r="O1658" i="21" s="1"/>
  <c r="O1659" i="21" a="1"/>
  <c r="O1659" i="21" s="1"/>
  <c r="O1660" i="21" a="1"/>
  <c r="O1660" i="21" s="1"/>
  <c r="O1661" i="21" a="1"/>
  <c r="O1661" i="21" s="1"/>
  <c r="O1662" i="21" a="1"/>
  <c r="O1662" i="21" s="1"/>
  <c r="O1663" i="21" a="1"/>
  <c r="O1663" i="21" s="1"/>
  <c r="O1664" i="21" a="1"/>
  <c r="O1664" i="21" s="1"/>
  <c r="O1665" i="21" a="1"/>
  <c r="O1665" i="21" s="1"/>
  <c r="O1666" i="21" a="1"/>
  <c r="O1666" i="21" s="1"/>
  <c r="O1667" i="21" a="1"/>
  <c r="O1667" i="21" s="1"/>
  <c r="O1668" i="21" a="1"/>
  <c r="O1668" i="21" s="1"/>
  <c r="O1669" i="21" a="1"/>
  <c r="O1669" i="21" s="1"/>
  <c r="O1670" i="21" a="1"/>
  <c r="O1670" i="21" s="1"/>
  <c r="O1671" i="21" a="1"/>
  <c r="O1671" i="21" s="1"/>
  <c r="O1672" i="21" a="1"/>
  <c r="O1672" i="21" s="1"/>
  <c r="O1673" i="21" a="1"/>
  <c r="O1673" i="21" s="1"/>
  <c r="O1674" i="21" a="1"/>
  <c r="O1674" i="21" s="1"/>
  <c r="O1675" i="21" a="1"/>
  <c r="O1675" i="21" s="1"/>
  <c r="O1676" i="21" a="1"/>
  <c r="O1676" i="21" s="1"/>
  <c r="O1677" i="21" a="1"/>
  <c r="O1677" i="21" s="1"/>
  <c r="O1678" i="21" a="1"/>
  <c r="O1678" i="21" s="1"/>
  <c r="O1679" i="21" a="1"/>
  <c r="O1679" i="21" s="1"/>
  <c r="O1680" i="21" a="1"/>
  <c r="O1680" i="21" s="1"/>
  <c r="O1681" i="21" a="1"/>
  <c r="O1681" i="21" s="1"/>
  <c r="O1682" i="21" a="1"/>
  <c r="O1682" i="21" s="1"/>
  <c r="O1683" i="21" a="1"/>
  <c r="O1683" i="21" s="1"/>
  <c r="O1684" i="21" a="1"/>
  <c r="O1684" i="21" s="1"/>
  <c r="O1685" i="21" a="1"/>
  <c r="O1685" i="21" s="1"/>
  <c r="O1686" i="21" a="1"/>
  <c r="O1686" i="21" s="1"/>
  <c r="O1687" i="21" a="1"/>
  <c r="O1687" i="21" s="1"/>
  <c r="O1688" i="21" a="1"/>
  <c r="O1688" i="21" s="1"/>
  <c r="O1689" i="21" a="1"/>
  <c r="O1689" i="21" s="1"/>
  <c r="O1690" i="21" a="1"/>
  <c r="O1690" i="21" s="1"/>
  <c r="O1691" i="21" a="1"/>
  <c r="O1691" i="21" s="1"/>
  <c r="O1692" i="21" a="1"/>
  <c r="O1692" i="21" s="1"/>
  <c r="O1693" i="21" a="1"/>
  <c r="O1693" i="21" s="1"/>
  <c r="O1694" i="21" a="1"/>
  <c r="O1694" i="21" s="1"/>
  <c r="O1695" i="21" a="1"/>
  <c r="O1695" i="21" s="1"/>
  <c r="O1696" i="21" a="1"/>
  <c r="O1696" i="21" s="1"/>
  <c r="O1697" i="21" a="1"/>
  <c r="O1697" i="21" s="1"/>
  <c r="O1698" i="21" a="1"/>
  <c r="O1698" i="21" s="1"/>
  <c r="O1699" i="21" a="1"/>
  <c r="O1699" i="21" s="1"/>
  <c r="O1700" i="21" a="1"/>
  <c r="O1700" i="21" s="1"/>
  <c r="O1701" i="21" a="1"/>
  <c r="O1701" i="21" s="1"/>
  <c r="O1702" i="21" a="1"/>
  <c r="O1702" i="21" s="1"/>
  <c r="O1703" i="21" a="1"/>
  <c r="O1703" i="21" s="1"/>
  <c r="O1704" i="21" a="1"/>
  <c r="O1704" i="21" s="1"/>
  <c r="O1705" i="21" a="1"/>
  <c r="O1705" i="21" s="1"/>
  <c r="O1706" i="21" a="1"/>
  <c r="O1706" i="21" s="1"/>
  <c r="O1707" i="21" a="1"/>
  <c r="O1707" i="21" s="1"/>
  <c r="O1708" i="21" a="1"/>
  <c r="O1708" i="21" s="1"/>
  <c r="O1709" i="21" a="1"/>
  <c r="O1709" i="21" s="1"/>
  <c r="O1710" i="21" a="1"/>
  <c r="O1710" i="21" s="1"/>
  <c r="O1711" i="21" a="1"/>
  <c r="O1711" i="21" s="1"/>
  <c r="O1712" i="21" a="1"/>
  <c r="O1712" i="21" s="1"/>
  <c r="O1713" i="21" a="1"/>
  <c r="O1713" i="21" s="1"/>
  <c r="O1714" i="21" a="1"/>
  <c r="O1714" i="21" s="1"/>
  <c r="O1715" i="21" a="1"/>
  <c r="O1715" i="21" s="1"/>
  <c r="O1716" i="21" a="1"/>
  <c r="O1716" i="21" s="1"/>
  <c r="O1717" i="21" a="1"/>
  <c r="O1717" i="21" s="1"/>
  <c r="O1718" i="21" a="1"/>
  <c r="O1718" i="21" s="1"/>
  <c r="O1719" i="21" a="1"/>
  <c r="O1719" i="21" s="1"/>
  <c r="O1720" i="21" a="1"/>
  <c r="O1720" i="21" s="1"/>
  <c r="O1721" i="21" a="1"/>
  <c r="O1721" i="21" s="1"/>
  <c r="O1722" i="21" a="1"/>
  <c r="O1722" i="21" s="1"/>
  <c r="O1723" i="21" a="1"/>
  <c r="O1723" i="21" s="1"/>
  <c r="O1724" i="21" a="1"/>
  <c r="O1724" i="21" s="1"/>
  <c r="O1725" i="21" a="1"/>
  <c r="O1725" i="21" s="1"/>
  <c r="O1726" i="21" a="1"/>
  <c r="O1726" i="21" s="1"/>
  <c r="O1727" i="21" a="1"/>
  <c r="O1727" i="21" s="1"/>
  <c r="O1728" i="21" a="1"/>
  <c r="O1728" i="21" s="1"/>
  <c r="O1729" i="21" a="1"/>
  <c r="O1729" i="21" s="1"/>
  <c r="O1730" i="21" a="1"/>
  <c r="O1730" i="21" s="1"/>
  <c r="O1731" i="21" a="1"/>
  <c r="O1731" i="21" s="1"/>
  <c r="O1732" i="21" a="1"/>
  <c r="O1732" i="21" s="1"/>
  <c r="O1733" i="21" a="1"/>
  <c r="O1733" i="21" s="1"/>
  <c r="O1734" i="21" a="1"/>
  <c r="O1734" i="21" s="1"/>
  <c r="O1735" i="21" a="1"/>
  <c r="O1735" i="21" s="1"/>
  <c r="O1736" i="21" a="1"/>
  <c r="O1736" i="21" s="1"/>
  <c r="O1737" i="21" a="1"/>
  <c r="O1737" i="21" s="1"/>
  <c r="O1738" i="21" a="1"/>
  <c r="O1738" i="21" s="1"/>
  <c r="O1739" i="21" a="1"/>
  <c r="O1739" i="21" s="1"/>
  <c r="O1740" i="21" a="1"/>
  <c r="O1740" i="21" s="1"/>
  <c r="O1741" i="21" a="1"/>
  <c r="O1741" i="21" s="1"/>
  <c r="O1742" i="21" a="1"/>
  <c r="O1742" i="21" s="1"/>
  <c r="O1743" i="21" a="1"/>
  <c r="O1743" i="21" s="1"/>
  <c r="O1744" i="21" a="1"/>
  <c r="O1744" i="21" s="1"/>
  <c r="O1745" i="21" a="1"/>
  <c r="O1745" i="21" s="1"/>
  <c r="O1746" i="21" a="1"/>
  <c r="O1746" i="21" s="1"/>
  <c r="O1747" i="21" a="1"/>
  <c r="O1747" i="21" s="1"/>
  <c r="O1748" i="21" a="1"/>
  <c r="O1748" i="21" s="1"/>
  <c r="O1749" i="21" a="1"/>
  <c r="O1749" i="21" s="1"/>
  <c r="O1750" i="21" a="1"/>
  <c r="O1750" i="21" s="1"/>
  <c r="O1751" i="21" a="1"/>
  <c r="O1751" i="21" s="1"/>
  <c r="O1752" i="21" a="1"/>
  <c r="O1752" i="21" s="1"/>
  <c r="O1753" i="21" a="1"/>
  <c r="O1753" i="21" s="1"/>
  <c r="O1754" i="21" a="1"/>
  <c r="O1754" i="21" s="1"/>
  <c r="O1755" i="21" a="1"/>
  <c r="O1755" i="21" s="1"/>
  <c r="O1756" i="21" a="1"/>
  <c r="O1756" i="21" s="1"/>
  <c r="O1757" i="21" a="1"/>
  <c r="O1757" i="21" s="1"/>
  <c r="O1758" i="21" a="1"/>
  <c r="O1758" i="21" s="1"/>
  <c r="O1759" i="21" a="1"/>
  <c r="O1759" i="21" s="1"/>
  <c r="O1760" i="21" a="1"/>
  <c r="O1760" i="21" s="1"/>
  <c r="O1761" i="21" a="1"/>
  <c r="O1761" i="21" s="1"/>
  <c r="O1762" i="21" a="1"/>
  <c r="O1762" i="21" s="1"/>
  <c r="O1763" i="21" a="1"/>
  <c r="O1763" i="21" s="1"/>
  <c r="O1764" i="21" a="1"/>
  <c r="O1764" i="21" s="1"/>
  <c r="O1765" i="21" a="1"/>
  <c r="O1765" i="21" s="1"/>
  <c r="O1766" i="21" a="1"/>
  <c r="O1766" i="21" s="1"/>
  <c r="O1767" i="21" a="1"/>
  <c r="O1767" i="21" s="1"/>
  <c r="O1768" i="21" a="1"/>
  <c r="O1768" i="21" s="1"/>
  <c r="O1769" i="21" a="1"/>
  <c r="O1769" i="21" s="1"/>
  <c r="O1770" i="21" a="1"/>
  <c r="O1770" i="21" s="1"/>
  <c r="O1771" i="21" a="1"/>
  <c r="O1771" i="21" s="1"/>
  <c r="O1772" i="21" a="1"/>
  <c r="O1772" i="21" s="1"/>
  <c r="O1773" i="21" a="1"/>
  <c r="O1773" i="21" s="1"/>
  <c r="O1774" i="21" a="1"/>
  <c r="O1774" i="21" s="1"/>
  <c r="O1775" i="21" a="1"/>
  <c r="O1775" i="21" s="1"/>
  <c r="O1776" i="21" a="1"/>
  <c r="O1776" i="21" s="1"/>
  <c r="O1777" i="21" a="1"/>
  <c r="O1777" i="21" s="1"/>
  <c r="O1778" i="21" a="1"/>
  <c r="O1778" i="21" s="1"/>
  <c r="O1779" i="21" a="1"/>
  <c r="O1779" i="21" s="1"/>
  <c r="O1780" i="21" a="1"/>
  <c r="O1780" i="21" s="1"/>
  <c r="O1781" i="21" a="1"/>
  <c r="O1781" i="21" s="1"/>
  <c r="O1782" i="21" a="1"/>
  <c r="O1782" i="21" s="1"/>
  <c r="O1783" i="21" a="1"/>
  <c r="O1783" i="21" s="1"/>
  <c r="O1784" i="21" a="1"/>
  <c r="O1784" i="21" s="1"/>
  <c r="O1785" i="21" a="1"/>
  <c r="O1785" i="21" s="1"/>
  <c r="O1786" i="21" a="1"/>
  <c r="O1786" i="21" s="1"/>
  <c r="O1787" i="21" a="1"/>
  <c r="O1787" i="21" s="1"/>
  <c r="O1788" i="21" a="1"/>
  <c r="O1788" i="21" s="1"/>
  <c r="O1789" i="21" a="1"/>
  <c r="O1789" i="21" s="1"/>
  <c r="O1790" i="21" a="1"/>
  <c r="O1790" i="21" s="1"/>
  <c r="O1791" i="21" a="1"/>
  <c r="O1791" i="21" s="1"/>
  <c r="O1792" i="21" a="1"/>
  <c r="O1792" i="21" s="1"/>
  <c r="O1793" i="21" a="1"/>
  <c r="O1793" i="21" s="1"/>
  <c r="O1794" i="21" a="1"/>
  <c r="O1794" i="21" s="1"/>
  <c r="O1795" i="21" a="1"/>
  <c r="O1795" i="21" s="1"/>
  <c r="O1796" i="21" a="1"/>
  <c r="O1796" i="21" s="1"/>
  <c r="O1797" i="21" a="1"/>
  <c r="O1797" i="21" s="1"/>
  <c r="O1798" i="21" a="1"/>
  <c r="O1798" i="21" s="1"/>
  <c r="O1799" i="21" a="1"/>
  <c r="O1799" i="21" s="1"/>
  <c r="O1800" i="21" a="1"/>
  <c r="O1800" i="21" s="1"/>
  <c r="O1801" i="21" a="1"/>
  <c r="O1801" i="21" s="1"/>
  <c r="O1802" i="21" a="1"/>
  <c r="O1802" i="21" s="1"/>
  <c r="O1803" i="21" a="1"/>
  <c r="O1803" i="21" s="1"/>
  <c r="O1804" i="21" a="1"/>
  <c r="O1804" i="21" s="1"/>
  <c r="O1805" i="21" a="1"/>
  <c r="O1805" i="21" s="1"/>
  <c r="O1806" i="21" a="1"/>
  <c r="O1806" i="21" s="1"/>
  <c r="O1807" i="21" a="1"/>
  <c r="O1807" i="21" s="1"/>
  <c r="O1808" i="21" a="1"/>
  <c r="O1808" i="21" s="1"/>
  <c r="O1809" i="21" a="1"/>
  <c r="O1809" i="21" s="1"/>
  <c r="O1810" i="21" a="1"/>
  <c r="O1810" i="21" s="1"/>
  <c r="O1811" i="21" a="1"/>
  <c r="O1811" i="21" s="1"/>
  <c r="O1812" i="21" a="1"/>
  <c r="O1812" i="21" s="1"/>
  <c r="O1813" i="21" a="1"/>
  <c r="O1813" i="21" s="1"/>
  <c r="O1814" i="21" a="1"/>
  <c r="O1814" i="21" s="1"/>
  <c r="O1815" i="21" a="1"/>
  <c r="O1815" i="21" s="1"/>
  <c r="O1816" i="21" a="1"/>
  <c r="O1816" i="21" s="1"/>
  <c r="O1817" i="21" a="1"/>
  <c r="O1817" i="21" s="1"/>
  <c r="O1818" i="21" a="1"/>
  <c r="O1818" i="21" s="1"/>
  <c r="O1819" i="21" a="1"/>
  <c r="O1819" i="21" s="1"/>
  <c r="O1820" i="21" a="1"/>
  <c r="O1820" i="21" s="1"/>
  <c r="O1821" i="21" a="1"/>
  <c r="O1821" i="21" s="1"/>
  <c r="O1822" i="21" a="1"/>
  <c r="O1822" i="21" s="1"/>
  <c r="O1823" i="21" a="1"/>
  <c r="O1823" i="21" s="1"/>
  <c r="O1824" i="21" a="1"/>
  <c r="O1824" i="21" s="1"/>
  <c r="O1825" i="21" a="1"/>
  <c r="O1825" i="21" s="1"/>
  <c r="O1826" i="21" a="1"/>
  <c r="O1826" i="21" s="1"/>
  <c r="O1827" i="21" a="1"/>
  <c r="O1827" i="21" s="1"/>
  <c r="O1828" i="21" a="1"/>
  <c r="O1828" i="21" s="1"/>
  <c r="O1829" i="21" a="1"/>
  <c r="O1829" i="21" s="1"/>
  <c r="O1830" i="21" a="1"/>
  <c r="O1830" i="21" s="1"/>
  <c r="O1831" i="21" a="1"/>
  <c r="O1831" i="21" s="1"/>
  <c r="O1832" i="21" a="1"/>
  <c r="O1832" i="21" s="1"/>
  <c r="O1833" i="21" a="1"/>
  <c r="O1833" i="21" s="1"/>
  <c r="O1834" i="21" a="1"/>
  <c r="O1834" i="21" s="1"/>
  <c r="O1835" i="21" a="1"/>
  <c r="O1835" i="21" s="1"/>
  <c r="O1836" i="21" a="1"/>
  <c r="O1836" i="21" s="1"/>
  <c r="O1837" i="21" a="1"/>
  <c r="O1837" i="21" s="1"/>
  <c r="O1838" i="21" a="1"/>
  <c r="O1838" i="21" s="1"/>
  <c r="O1839" i="21" a="1"/>
  <c r="O1839" i="21" s="1"/>
  <c r="O1840" i="21" a="1"/>
  <c r="O1840" i="21" s="1"/>
  <c r="O1841" i="21" a="1"/>
  <c r="O1841" i="21" s="1"/>
  <c r="O1842" i="21" a="1"/>
  <c r="O1842" i="21" s="1"/>
  <c r="O1843" i="21" a="1"/>
  <c r="O1843" i="21" s="1"/>
  <c r="O1844" i="21" a="1"/>
  <c r="O1844" i="21" s="1"/>
  <c r="O1845" i="21" a="1"/>
  <c r="O1845" i="21" s="1"/>
  <c r="O1846" i="21" a="1"/>
  <c r="O1846" i="21" s="1"/>
  <c r="O1847" i="21" a="1"/>
  <c r="O1847" i="21" s="1"/>
  <c r="O1848" i="21" a="1"/>
  <c r="O1848" i="21" s="1"/>
  <c r="O1849" i="21" a="1"/>
  <c r="O1849" i="21" s="1"/>
  <c r="O1850" i="21" a="1"/>
  <c r="O1850" i="21" s="1"/>
  <c r="O1851" i="21" a="1"/>
  <c r="O1851" i="21" s="1"/>
  <c r="O1852" i="21" a="1"/>
  <c r="O1852" i="21" s="1"/>
  <c r="O1853" i="21" a="1"/>
  <c r="O1853" i="21" s="1"/>
  <c r="O1854" i="21" a="1"/>
  <c r="O1854" i="21" s="1"/>
  <c r="O1855" i="21" a="1"/>
  <c r="O1855" i="21" s="1"/>
  <c r="O1856" i="21" a="1"/>
  <c r="O1856" i="21" s="1"/>
  <c r="O1857" i="21" a="1"/>
  <c r="O1857" i="21" s="1"/>
  <c r="O1858" i="21" a="1"/>
  <c r="O1858" i="21" s="1"/>
  <c r="O1859" i="21" a="1"/>
  <c r="O1859" i="21" s="1"/>
  <c r="O1860" i="21" a="1"/>
  <c r="O1860" i="21" s="1"/>
  <c r="O1861" i="21" a="1"/>
  <c r="O1861" i="21" s="1"/>
  <c r="O1862" i="21" a="1"/>
  <c r="O1862" i="21" s="1"/>
  <c r="O1863" i="21" a="1"/>
  <c r="O1863" i="21" s="1"/>
  <c r="O1864" i="21" a="1"/>
  <c r="O1864" i="21" s="1"/>
  <c r="O1865" i="21" a="1"/>
  <c r="O1865" i="21" s="1"/>
  <c r="O1866" i="21" a="1"/>
  <c r="O1866" i="21" s="1"/>
  <c r="O1867" i="21" a="1"/>
  <c r="O1867" i="21" s="1"/>
  <c r="O1868" i="21" a="1"/>
  <c r="O1868" i="21" s="1"/>
  <c r="O1869" i="21" a="1"/>
  <c r="O1869" i="21" s="1"/>
  <c r="O1870" i="21" a="1"/>
  <c r="O1870" i="21" s="1"/>
  <c r="O1871" i="21" a="1"/>
  <c r="O1871" i="21" s="1"/>
  <c r="O1872" i="21" a="1"/>
  <c r="O1872" i="21" s="1"/>
  <c r="O1873" i="21" a="1"/>
  <c r="O1873" i="21" s="1"/>
  <c r="O1874" i="21" a="1"/>
  <c r="O1874" i="21" s="1"/>
  <c r="O1875" i="21" a="1"/>
  <c r="O1875" i="21" s="1"/>
  <c r="O1876" i="21" a="1"/>
  <c r="O1876" i="21" s="1"/>
  <c r="O1877" i="21" a="1"/>
  <c r="O1877" i="21" s="1"/>
  <c r="O1878" i="21" a="1"/>
  <c r="O1878" i="21" s="1"/>
  <c r="O1879" i="21" a="1"/>
  <c r="O1879" i="21" s="1"/>
  <c r="O1880" i="21" a="1"/>
  <c r="O1880" i="21" s="1"/>
  <c r="O1881" i="21" a="1"/>
  <c r="O1881" i="21" s="1"/>
  <c r="O1882" i="21" a="1"/>
  <c r="O1882" i="21" s="1"/>
  <c r="O1883" i="21" a="1"/>
  <c r="O1883" i="21" s="1"/>
  <c r="O1884" i="21" a="1"/>
  <c r="O1884" i="21" s="1"/>
  <c r="O1885" i="21" a="1"/>
  <c r="O1885" i="21" s="1"/>
  <c r="O1886" i="21" a="1"/>
  <c r="O1886" i="21" s="1"/>
  <c r="O1887" i="21" a="1"/>
  <c r="O1887" i="21" s="1"/>
  <c r="O1888" i="21" a="1"/>
  <c r="O1888" i="21" s="1"/>
  <c r="O1889" i="21" a="1"/>
  <c r="O1889" i="21" s="1"/>
  <c r="O1890" i="21" a="1"/>
  <c r="O1890" i="21" s="1"/>
  <c r="O1891" i="21" a="1"/>
  <c r="O1891" i="21" s="1"/>
  <c r="O1892" i="21" a="1"/>
  <c r="O1892" i="21" s="1"/>
  <c r="O1893" i="21" a="1"/>
  <c r="O1893" i="21" s="1"/>
  <c r="O1894" i="21" a="1"/>
  <c r="O1894" i="21" s="1"/>
  <c r="O1895" i="21" a="1"/>
  <c r="O1895" i="21" s="1"/>
  <c r="O1896" i="21" a="1"/>
  <c r="O1896" i="21" s="1"/>
  <c r="O1897" i="21" a="1"/>
  <c r="O1897" i="21" s="1"/>
  <c r="O1898" i="21" a="1"/>
  <c r="O1898" i="21" s="1"/>
  <c r="O1899" i="21" a="1"/>
  <c r="O1899" i="21" s="1"/>
  <c r="O1900" i="21" a="1"/>
  <c r="O1900" i="21" s="1"/>
  <c r="O1901" i="21" a="1"/>
  <c r="O1901" i="21" s="1"/>
  <c r="O1902" i="21" a="1"/>
  <c r="O1902" i="21" s="1"/>
  <c r="O1903" i="21" a="1"/>
  <c r="O1903" i="21" s="1"/>
  <c r="O1904" i="21" a="1"/>
  <c r="O1904" i="21" s="1"/>
  <c r="O1905" i="21" a="1"/>
  <c r="O1905" i="21" s="1"/>
  <c r="O1906" i="21" a="1"/>
  <c r="O1906" i="21" s="1"/>
  <c r="O1907" i="21" a="1"/>
  <c r="O1907" i="21" s="1"/>
  <c r="O1908" i="21" a="1"/>
  <c r="O1908" i="21" s="1"/>
  <c r="O1909" i="21" a="1"/>
  <c r="O1909" i="21" s="1"/>
  <c r="O1910" i="21" a="1"/>
  <c r="O1910" i="21" s="1"/>
  <c r="O1911" i="21" a="1"/>
  <c r="O1911" i="21" s="1"/>
  <c r="O1912" i="21" a="1"/>
  <c r="O1912" i="21" s="1"/>
  <c r="O1913" i="21" a="1"/>
  <c r="O1913" i="21" s="1"/>
  <c r="O1914" i="21" a="1"/>
  <c r="O1914" i="21" s="1"/>
  <c r="O1915" i="21" a="1"/>
  <c r="O1915" i="21" s="1"/>
  <c r="O1916" i="21" a="1"/>
  <c r="O1916" i="21" s="1"/>
  <c r="O1917" i="21" a="1"/>
  <c r="O1917" i="21" s="1"/>
  <c r="O1918" i="21" a="1"/>
  <c r="O1918" i="21" s="1"/>
  <c r="O1919" i="21" a="1"/>
  <c r="O1919" i="21" s="1"/>
  <c r="O1920" i="21" a="1"/>
  <c r="O1920" i="21" s="1"/>
  <c r="O1921" i="21" a="1"/>
  <c r="O1921" i="21" s="1"/>
  <c r="O1922" i="21" a="1"/>
  <c r="O1922" i="21" s="1"/>
  <c r="O1923" i="21" a="1"/>
  <c r="O1923" i="21" s="1"/>
  <c r="O1924" i="21" a="1"/>
  <c r="O1924" i="21" s="1"/>
  <c r="O1925" i="21" a="1"/>
  <c r="O1925" i="21" s="1"/>
  <c r="O1926" i="21" a="1"/>
  <c r="O1926" i="21" s="1"/>
  <c r="O1927" i="21" a="1"/>
  <c r="O1927" i="21" s="1"/>
  <c r="O1928" i="21" a="1"/>
  <c r="O1928" i="21" s="1"/>
  <c r="O1929" i="21" a="1"/>
  <c r="O1929" i="21" s="1"/>
  <c r="O1930" i="21" a="1"/>
  <c r="O1930" i="21" s="1"/>
  <c r="O1931" i="21" a="1"/>
  <c r="O1931" i="21" s="1"/>
  <c r="O1932" i="21" a="1"/>
  <c r="O1932" i="21" s="1"/>
  <c r="O1933" i="21" a="1"/>
  <c r="O1933" i="21" s="1"/>
  <c r="O1934" i="21" a="1"/>
  <c r="O1934" i="21" s="1"/>
  <c r="O1935" i="21" a="1"/>
  <c r="O1935" i="21" s="1"/>
  <c r="O1936" i="21" a="1"/>
  <c r="O1936" i="21" s="1"/>
  <c r="O1937" i="21" a="1"/>
  <c r="O1937" i="21" s="1"/>
  <c r="O1938" i="21" a="1"/>
  <c r="O1938" i="21" s="1"/>
  <c r="O1939" i="21" a="1"/>
  <c r="O1939" i="21" s="1"/>
  <c r="O1940" i="21" a="1"/>
  <c r="O1940" i="21" s="1"/>
  <c r="O1941" i="21" a="1"/>
  <c r="O1941" i="21" s="1"/>
  <c r="O1942" i="21" a="1"/>
  <c r="O1942" i="21" s="1"/>
  <c r="O1943" i="21" a="1"/>
  <c r="O1943" i="21" s="1"/>
  <c r="O1944" i="21" a="1"/>
  <c r="O1944" i="21" s="1"/>
  <c r="O1945" i="21" a="1"/>
  <c r="O1945" i="21" s="1"/>
  <c r="O1946" i="21" a="1"/>
  <c r="O1946" i="21" s="1"/>
  <c r="O1947" i="21" a="1"/>
  <c r="O1947" i="21" s="1"/>
  <c r="O1948" i="21" a="1"/>
  <c r="O1948" i="21" s="1"/>
  <c r="O1949" i="21" a="1"/>
  <c r="O1949" i="21" s="1"/>
  <c r="O1950" i="21" a="1"/>
  <c r="O1950" i="21" s="1"/>
  <c r="O1951" i="21" a="1"/>
  <c r="O1951" i="21" s="1"/>
  <c r="O1952" i="21" a="1"/>
  <c r="O1952" i="21" s="1"/>
  <c r="O1953" i="21" a="1"/>
  <c r="O1953" i="21" s="1"/>
  <c r="O1954" i="21" a="1"/>
  <c r="O1954" i="21" s="1"/>
  <c r="O1955" i="21" a="1"/>
  <c r="O1955" i="21" s="1"/>
  <c r="O1956" i="21" a="1"/>
  <c r="O1956" i="21" s="1"/>
  <c r="O1957" i="21" a="1"/>
  <c r="O1957" i="21" s="1"/>
  <c r="O1958" i="21" a="1"/>
  <c r="O1958" i="21" s="1"/>
  <c r="O1959" i="21" a="1"/>
  <c r="O1959" i="21" s="1"/>
  <c r="O1960" i="21" a="1"/>
  <c r="O1960" i="21" s="1"/>
  <c r="O1961" i="21" a="1"/>
  <c r="O1961" i="21" s="1"/>
  <c r="O1962" i="21" a="1"/>
  <c r="O1962" i="21" s="1"/>
  <c r="O1963" i="21" a="1"/>
  <c r="O1963" i="21" s="1"/>
  <c r="O1964" i="21" a="1"/>
  <c r="O1964" i="21" s="1"/>
  <c r="O1965" i="21" a="1"/>
  <c r="O1965" i="21" s="1"/>
  <c r="O1966" i="21" a="1"/>
  <c r="O1966" i="21" s="1"/>
  <c r="O1967" i="21" a="1"/>
  <c r="O1967" i="21" s="1"/>
  <c r="O1968" i="21" a="1"/>
  <c r="O1968" i="21" s="1"/>
  <c r="O1969" i="21" a="1"/>
  <c r="O1969" i="21" s="1"/>
  <c r="O1970" i="21" a="1"/>
  <c r="O1970" i="21" s="1"/>
  <c r="O1971" i="21" a="1"/>
  <c r="O1971" i="21" s="1"/>
  <c r="O1972" i="21" a="1"/>
  <c r="O1972" i="21" s="1"/>
  <c r="O1973" i="21" a="1"/>
  <c r="O1973" i="21" s="1"/>
  <c r="O1974" i="21" a="1"/>
  <c r="O1974" i="21" s="1"/>
  <c r="O1975" i="21" a="1"/>
  <c r="O1975" i="21" s="1"/>
  <c r="O1976" i="21" a="1"/>
  <c r="O1976" i="21" s="1"/>
  <c r="O1977" i="21" a="1"/>
  <c r="O1977" i="21" s="1"/>
  <c r="O1978" i="21" a="1"/>
  <c r="O1978" i="21" s="1"/>
  <c r="O1979" i="21" a="1"/>
  <c r="O1979" i="21" s="1"/>
  <c r="O1980" i="21" a="1"/>
  <c r="O1980" i="21" s="1"/>
  <c r="O1981" i="21" a="1"/>
  <c r="O1981" i="21" s="1"/>
  <c r="O1982" i="21" a="1"/>
  <c r="O1982" i="21" s="1"/>
  <c r="O1983" i="21" a="1"/>
  <c r="O1983" i="21" s="1"/>
  <c r="O1984" i="21" a="1"/>
  <c r="O1984" i="21" s="1"/>
  <c r="O1985" i="21" a="1"/>
  <c r="O1985" i="21" s="1"/>
  <c r="O1986" i="21" a="1"/>
  <c r="O1986" i="21" s="1"/>
  <c r="O1987" i="21" a="1"/>
  <c r="O1987" i="21" s="1"/>
  <c r="O1988" i="21" a="1"/>
  <c r="O1988" i="21" s="1"/>
  <c r="O1989" i="21" a="1"/>
  <c r="O1989" i="21" s="1"/>
  <c r="O1990" i="21" a="1"/>
  <c r="O1990" i="21" s="1"/>
  <c r="O1991" i="21" a="1"/>
  <c r="O1991" i="21" s="1"/>
  <c r="O1992" i="21" a="1"/>
  <c r="O1992" i="21" s="1"/>
  <c r="O1993" i="21" a="1"/>
  <c r="O1993" i="21" s="1"/>
  <c r="O1994" i="21" a="1"/>
  <c r="O1994" i="21" s="1"/>
  <c r="O1995" i="21" a="1"/>
  <c r="O1995" i="21" s="1"/>
  <c r="O1996" i="21" a="1"/>
  <c r="O1996" i="21" s="1"/>
  <c r="O1997" i="21" a="1"/>
  <c r="O1997" i="21" s="1"/>
  <c r="O1998" i="21" a="1"/>
  <c r="O1998" i="21" s="1"/>
  <c r="O1999" i="21" a="1"/>
  <c r="O1999" i="21" s="1"/>
  <c r="O2000" i="21" a="1"/>
  <c r="O2000" i="21" s="1"/>
  <c r="O2001" i="21" a="1"/>
  <c r="O2001" i="21" s="1"/>
  <c r="O11" i="21" a="1"/>
  <c r="O11" i="21" s="1"/>
  <c r="L12" i="21" a="1"/>
  <c r="L12" i="21" s="1"/>
  <c r="L13" i="21" a="1"/>
  <c r="L13" i="21" s="1"/>
  <c r="L14" i="21" a="1"/>
  <c r="L14" i="21" s="1"/>
  <c r="L15" i="21" a="1"/>
  <c r="L15" i="21" s="1"/>
  <c r="L16" i="21" a="1"/>
  <c r="L16" i="21" s="1"/>
  <c r="L17" i="21" a="1"/>
  <c r="L17" i="21" s="1"/>
  <c r="L18" i="21" a="1"/>
  <c r="L18" i="21" s="1"/>
  <c r="L19" i="21" a="1"/>
  <c r="L19" i="21" s="1"/>
  <c r="L20" i="21" a="1"/>
  <c r="L20" i="21" s="1"/>
  <c r="L21" i="21" a="1"/>
  <c r="L21" i="21" s="1"/>
  <c r="L22" i="21" a="1"/>
  <c r="L22" i="21" s="1"/>
  <c r="L23" i="21" a="1"/>
  <c r="L23" i="21" s="1"/>
  <c r="L24" i="21" a="1"/>
  <c r="L24" i="21" s="1"/>
  <c r="L25" i="21" a="1"/>
  <c r="L25" i="21" s="1"/>
  <c r="L26" i="21" a="1"/>
  <c r="L26" i="21" s="1"/>
  <c r="L27" i="21" a="1"/>
  <c r="L27" i="21" s="1"/>
  <c r="L28" i="21" a="1"/>
  <c r="L28" i="21" s="1"/>
  <c r="L29" i="21" a="1"/>
  <c r="L29" i="21" s="1"/>
  <c r="L30" i="21" a="1"/>
  <c r="L30" i="21" s="1"/>
  <c r="L31" i="21" a="1"/>
  <c r="L31" i="21" s="1"/>
  <c r="L32" i="21" a="1"/>
  <c r="L32" i="21" s="1"/>
  <c r="L33" i="21" a="1"/>
  <c r="L33" i="21" s="1"/>
  <c r="L34" i="21" a="1"/>
  <c r="L34" i="21" s="1"/>
  <c r="L35" i="21" a="1"/>
  <c r="L35" i="21" s="1"/>
  <c r="L36" i="21" a="1"/>
  <c r="L36" i="21" s="1"/>
  <c r="L37" i="21" a="1"/>
  <c r="L37" i="21" s="1"/>
  <c r="L38" i="21" a="1"/>
  <c r="L38" i="21" s="1"/>
  <c r="L39" i="21" a="1"/>
  <c r="L39" i="21" s="1"/>
  <c r="L40" i="21" a="1"/>
  <c r="L40" i="21" s="1"/>
  <c r="L41" i="21" a="1"/>
  <c r="L41" i="21" s="1"/>
  <c r="L42" i="21" a="1"/>
  <c r="L42" i="21" s="1"/>
  <c r="L43" i="21" a="1"/>
  <c r="L43" i="21" s="1"/>
  <c r="L45" i="21" a="1"/>
  <c r="L45" i="21" s="1"/>
  <c r="L46" i="21" a="1"/>
  <c r="L46" i="21" s="1"/>
  <c r="L47" i="21" a="1"/>
  <c r="L47" i="21" s="1"/>
  <c r="L48" i="21" a="1"/>
  <c r="L48" i="21" s="1"/>
  <c r="L49" i="21" a="1"/>
  <c r="L49" i="21" s="1"/>
  <c r="L50" i="21" a="1"/>
  <c r="L50" i="21" s="1"/>
  <c r="L51" i="21" a="1"/>
  <c r="L51" i="21" s="1"/>
  <c r="L52" i="21" a="1"/>
  <c r="L52" i="21" s="1"/>
  <c r="L53" i="21" a="1"/>
  <c r="L53" i="21" s="1"/>
  <c r="L54" i="21" a="1"/>
  <c r="L54" i="21" s="1"/>
  <c r="L55" i="21" a="1"/>
  <c r="L55" i="21" s="1"/>
  <c r="L56" i="21" a="1"/>
  <c r="L56" i="21" s="1"/>
  <c r="L58" i="21" a="1"/>
  <c r="L58" i="21" s="1"/>
  <c r="L59" i="21" a="1"/>
  <c r="L59" i="21" s="1"/>
  <c r="L60" i="21" a="1"/>
  <c r="L60" i="21" s="1"/>
  <c r="L61" i="21" a="1"/>
  <c r="L61" i="21" s="1"/>
  <c r="L62" i="21" a="1"/>
  <c r="L62" i="21" s="1"/>
  <c r="L63" i="21" a="1"/>
  <c r="L63" i="21" s="1"/>
  <c r="L64" i="21" a="1"/>
  <c r="L64" i="21" s="1"/>
  <c r="L65" i="21" a="1"/>
  <c r="L65" i="21" s="1"/>
  <c r="L66" i="21" a="1"/>
  <c r="L66" i="21" s="1"/>
  <c r="L67" i="21" a="1"/>
  <c r="L67" i="21" s="1"/>
  <c r="L68" i="21" a="1"/>
  <c r="L68" i="21" s="1"/>
  <c r="L69" i="21" a="1"/>
  <c r="L69" i="21" s="1"/>
  <c r="L70" i="21" a="1"/>
  <c r="L70" i="21" s="1"/>
  <c r="L71" i="21" a="1"/>
  <c r="L71" i="21" s="1"/>
  <c r="L72" i="21" a="1"/>
  <c r="L72" i="21" s="1"/>
  <c r="L73" i="21" a="1"/>
  <c r="L73" i="21" s="1"/>
  <c r="L74" i="21" a="1"/>
  <c r="L74" i="21" s="1"/>
  <c r="L75" i="21" a="1"/>
  <c r="L75" i="21" s="1"/>
  <c r="L76" i="21" a="1"/>
  <c r="L76" i="21" s="1"/>
  <c r="L77" i="21" a="1"/>
  <c r="L77" i="21" s="1"/>
  <c r="L78" i="21" a="1"/>
  <c r="L78" i="21" s="1"/>
  <c r="L79" i="21" a="1"/>
  <c r="L79" i="21" s="1"/>
  <c r="L80" i="21" a="1"/>
  <c r="L80" i="21" s="1"/>
  <c r="L81" i="21" a="1"/>
  <c r="L81" i="21" s="1"/>
  <c r="L82" i="21" a="1"/>
  <c r="L82" i="21" s="1"/>
  <c r="L83" i="21" a="1"/>
  <c r="L83" i="21" s="1"/>
  <c r="L84" i="21" a="1"/>
  <c r="L84" i="21" s="1"/>
  <c r="L85" i="21" a="1"/>
  <c r="L85" i="21" s="1"/>
  <c r="L86" i="21" a="1"/>
  <c r="L86" i="21" s="1"/>
  <c r="L87" i="21" a="1"/>
  <c r="L87" i="21" s="1"/>
  <c r="L88" i="21" a="1"/>
  <c r="L88" i="21" s="1"/>
  <c r="L89" i="21" a="1"/>
  <c r="L89" i="21" s="1"/>
  <c r="L90" i="21" a="1"/>
  <c r="L90" i="21" s="1"/>
  <c r="L91" i="21" a="1"/>
  <c r="L91" i="21" s="1"/>
  <c r="L92" i="21" a="1"/>
  <c r="L92" i="21" s="1"/>
  <c r="L93" i="21" a="1"/>
  <c r="L93" i="21" s="1"/>
  <c r="L94" i="21" a="1"/>
  <c r="L94" i="21" s="1"/>
  <c r="L95" i="21" a="1"/>
  <c r="L95" i="21" s="1"/>
  <c r="L96" i="21" a="1"/>
  <c r="L96" i="21" s="1"/>
  <c r="L97" i="21" a="1"/>
  <c r="L97" i="21" s="1"/>
  <c r="L98" i="21" a="1"/>
  <c r="L98" i="21" s="1"/>
  <c r="L99" i="21" a="1"/>
  <c r="L99" i="21" s="1"/>
  <c r="L100" i="21" a="1"/>
  <c r="L100" i="21" s="1"/>
  <c r="L101" i="21" a="1"/>
  <c r="L101" i="21" s="1"/>
  <c r="L102" i="21" a="1"/>
  <c r="L102" i="21" s="1"/>
  <c r="L103" i="21" a="1"/>
  <c r="L103" i="21" s="1"/>
  <c r="L104" i="21" a="1"/>
  <c r="L104" i="21" s="1"/>
  <c r="L105" i="21" a="1"/>
  <c r="L105" i="21" s="1"/>
  <c r="L106" i="21" a="1"/>
  <c r="L106" i="21" s="1"/>
  <c r="L107" i="21" a="1"/>
  <c r="L107" i="21" s="1"/>
  <c r="L108" i="21" a="1"/>
  <c r="L108" i="21" s="1"/>
  <c r="L109" i="21" a="1"/>
  <c r="L109" i="21" s="1"/>
  <c r="L110" i="21" a="1"/>
  <c r="L110" i="21" s="1"/>
  <c r="L111" i="21" a="1"/>
  <c r="L111" i="21" s="1"/>
  <c r="L112" i="21" a="1"/>
  <c r="L112" i="21" s="1"/>
  <c r="L113" i="21" a="1"/>
  <c r="L113" i="21" s="1"/>
  <c r="L114" i="21" a="1"/>
  <c r="L114" i="21" s="1"/>
  <c r="L115" i="21" a="1"/>
  <c r="L115" i="21" s="1"/>
  <c r="L116" i="21" a="1"/>
  <c r="L116" i="21" s="1"/>
  <c r="L117" i="21" a="1"/>
  <c r="L117" i="21" s="1"/>
  <c r="L118" i="21" a="1"/>
  <c r="L118" i="21" s="1"/>
  <c r="L119" i="21" a="1"/>
  <c r="L119" i="21" s="1"/>
  <c r="L120" i="21" a="1"/>
  <c r="L120" i="21" s="1"/>
  <c r="L121" i="21" a="1"/>
  <c r="L121" i="21" s="1"/>
  <c r="L122" i="21" a="1"/>
  <c r="L122" i="21" s="1"/>
  <c r="L123" i="21" a="1"/>
  <c r="L123" i="21" s="1"/>
  <c r="L124" i="21" a="1"/>
  <c r="L124" i="21" s="1"/>
  <c r="L125" i="21" a="1"/>
  <c r="L125" i="21" s="1"/>
  <c r="L126" i="21" a="1"/>
  <c r="L126" i="21" s="1"/>
  <c r="L127" i="21" a="1"/>
  <c r="L127" i="21" s="1"/>
  <c r="L128" i="21" a="1"/>
  <c r="L128" i="21" s="1"/>
  <c r="L129" i="21" a="1"/>
  <c r="L129" i="21" s="1"/>
  <c r="L130" i="21" a="1"/>
  <c r="L130" i="21" s="1"/>
  <c r="L131" i="21" a="1"/>
  <c r="L131" i="21" s="1"/>
  <c r="L132" i="21" a="1"/>
  <c r="L132" i="21" s="1"/>
  <c r="L133" i="21" a="1"/>
  <c r="L133" i="21" s="1"/>
  <c r="L134" i="21" a="1"/>
  <c r="L134" i="21" s="1"/>
  <c r="L135" i="21" a="1"/>
  <c r="L135" i="21" s="1"/>
  <c r="L136" i="21" a="1"/>
  <c r="L136" i="21" s="1"/>
  <c r="L137" i="21" a="1"/>
  <c r="L137" i="21" s="1"/>
  <c r="L138" i="21" a="1"/>
  <c r="L138" i="21" s="1"/>
  <c r="L139" i="21" a="1"/>
  <c r="L139" i="21" s="1"/>
  <c r="L140" i="21" a="1"/>
  <c r="L140" i="21" s="1"/>
  <c r="L141" i="21" a="1"/>
  <c r="L141" i="21" s="1"/>
  <c r="L142" i="21" a="1"/>
  <c r="L142" i="21" s="1"/>
  <c r="L143" i="21" a="1"/>
  <c r="L143" i="21" s="1"/>
  <c r="L144" i="21" a="1"/>
  <c r="L144" i="21" s="1"/>
  <c r="L145" i="21" a="1"/>
  <c r="L145" i="21" s="1"/>
  <c r="L146" i="21" a="1"/>
  <c r="L146" i="21" s="1"/>
  <c r="L147" i="21" a="1"/>
  <c r="L147" i="21" s="1"/>
  <c r="L148" i="21" a="1"/>
  <c r="L148" i="21" s="1"/>
  <c r="L149" i="21" a="1"/>
  <c r="L149" i="21" s="1"/>
  <c r="L150" i="21" a="1"/>
  <c r="L150" i="21" s="1"/>
  <c r="L151" i="21" a="1"/>
  <c r="L151" i="21" s="1"/>
  <c r="L152" i="21" a="1"/>
  <c r="L152" i="21" s="1"/>
  <c r="L153" i="21" a="1"/>
  <c r="L153" i="21" s="1"/>
  <c r="L154" i="21" a="1"/>
  <c r="L154" i="21" s="1"/>
  <c r="L155" i="21" a="1"/>
  <c r="L155" i="21" s="1"/>
  <c r="L156" i="21" a="1"/>
  <c r="L156" i="21" s="1"/>
  <c r="L157" i="21" a="1"/>
  <c r="L157" i="21" s="1"/>
  <c r="L158" i="21" a="1"/>
  <c r="L158" i="21" s="1"/>
  <c r="L159" i="21" a="1"/>
  <c r="L159" i="21" s="1"/>
  <c r="L160" i="21" a="1"/>
  <c r="L160" i="21" s="1"/>
  <c r="L161" i="21" a="1"/>
  <c r="L161" i="21" s="1"/>
  <c r="L162" i="21" a="1"/>
  <c r="L162" i="21" s="1"/>
  <c r="L163" i="21" a="1"/>
  <c r="L163" i="21" s="1"/>
  <c r="L164" i="21" a="1"/>
  <c r="L164" i="21" s="1"/>
  <c r="L165" i="21" a="1"/>
  <c r="L165" i="21" s="1"/>
  <c r="L166" i="21" a="1"/>
  <c r="L166" i="21" s="1"/>
  <c r="L167" i="21" a="1"/>
  <c r="L167" i="21" s="1"/>
  <c r="L168" i="21" a="1"/>
  <c r="L168" i="21" s="1"/>
  <c r="L169" i="21" a="1"/>
  <c r="L169" i="21" s="1"/>
  <c r="L170" i="21" a="1"/>
  <c r="L170" i="21" s="1"/>
  <c r="L171" i="21" a="1"/>
  <c r="L171" i="21" s="1"/>
  <c r="L172" i="21" a="1"/>
  <c r="L172" i="21" s="1"/>
  <c r="L173" i="21" a="1"/>
  <c r="L173" i="21" s="1"/>
  <c r="L174" i="21" a="1"/>
  <c r="L174" i="21" s="1"/>
  <c r="L175" i="21" a="1"/>
  <c r="L175" i="21" s="1"/>
  <c r="L176" i="21" a="1"/>
  <c r="L176" i="21" s="1"/>
  <c r="L177" i="21" a="1"/>
  <c r="L177" i="21" s="1"/>
  <c r="L178" i="21" a="1"/>
  <c r="L178" i="21" s="1"/>
  <c r="L179" i="21" a="1"/>
  <c r="L179" i="21" s="1"/>
  <c r="L180" i="21" a="1"/>
  <c r="L180" i="21" s="1"/>
  <c r="L181" i="21" a="1"/>
  <c r="L181" i="21" s="1"/>
  <c r="L182" i="21" a="1"/>
  <c r="L182" i="21" s="1"/>
  <c r="L183" i="21" a="1"/>
  <c r="L183" i="21" s="1"/>
  <c r="L184" i="21" a="1"/>
  <c r="L184" i="21" s="1"/>
  <c r="L185" i="21" a="1"/>
  <c r="L185" i="21" s="1"/>
  <c r="L186" i="21" a="1"/>
  <c r="L186" i="21" s="1"/>
  <c r="L187" i="21" a="1"/>
  <c r="L187" i="21" s="1"/>
  <c r="L188" i="21" a="1"/>
  <c r="L188" i="21" s="1"/>
  <c r="L189" i="21" a="1"/>
  <c r="L189" i="21" s="1"/>
  <c r="L190" i="21" a="1"/>
  <c r="L190" i="21" s="1"/>
  <c r="L191" i="21" a="1"/>
  <c r="L191" i="21" s="1"/>
  <c r="L192" i="21" a="1"/>
  <c r="L192" i="21" s="1"/>
  <c r="L193" i="21" a="1"/>
  <c r="L193" i="21" s="1"/>
  <c r="L194" i="21" a="1"/>
  <c r="L194" i="21" s="1"/>
  <c r="L195" i="21" a="1"/>
  <c r="L195" i="21" s="1"/>
  <c r="L196" i="21" a="1"/>
  <c r="L196" i="21" s="1"/>
  <c r="L197" i="21" a="1"/>
  <c r="L197" i="21" s="1"/>
  <c r="L198" i="21" a="1"/>
  <c r="L198" i="21" s="1"/>
  <c r="L199" i="21" a="1"/>
  <c r="L199" i="21" s="1"/>
  <c r="L200" i="21" a="1"/>
  <c r="L200" i="21" s="1"/>
  <c r="L201" i="21" a="1"/>
  <c r="L201" i="21" s="1"/>
  <c r="L202" i="21" a="1"/>
  <c r="L202" i="21" s="1"/>
  <c r="L203" i="21" a="1"/>
  <c r="L203" i="21" s="1"/>
  <c r="L204" i="21" a="1"/>
  <c r="L204" i="21" s="1"/>
  <c r="L205" i="21" a="1"/>
  <c r="L205" i="21" s="1"/>
  <c r="L206" i="21" a="1"/>
  <c r="L206" i="21" s="1"/>
  <c r="L207" i="21" a="1"/>
  <c r="L207" i="21" s="1"/>
  <c r="L208" i="21" a="1"/>
  <c r="L208" i="21" s="1"/>
  <c r="L209" i="21" a="1"/>
  <c r="L209" i="21" s="1"/>
  <c r="L210" i="21" a="1"/>
  <c r="L210" i="21" s="1"/>
  <c r="L211" i="21" a="1"/>
  <c r="L211" i="21" s="1"/>
  <c r="L212" i="21" a="1"/>
  <c r="L212" i="21" s="1"/>
  <c r="L213" i="21" a="1"/>
  <c r="L213" i="21" s="1"/>
  <c r="L214" i="21" a="1"/>
  <c r="L214" i="21" s="1"/>
  <c r="L215" i="21" a="1"/>
  <c r="L215" i="21" s="1"/>
  <c r="L216" i="21" a="1"/>
  <c r="L216" i="21" s="1"/>
  <c r="L217" i="21" a="1"/>
  <c r="L217" i="21" s="1"/>
  <c r="L218" i="21" a="1"/>
  <c r="L218" i="21" s="1"/>
  <c r="L219" i="21" a="1"/>
  <c r="L219" i="21" s="1"/>
  <c r="L220" i="21" a="1"/>
  <c r="L220" i="21" s="1"/>
  <c r="L221" i="21" a="1"/>
  <c r="L221" i="21" s="1"/>
  <c r="L222" i="21" a="1"/>
  <c r="L222" i="21" s="1"/>
  <c r="L223" i="21" a="1"/>
  <c r="L223" i="21" s="1"/>
  <c r="L224" i="21" a="1"/>
  <c r="L224" i="21" s="1"/>
  <c r="L225" i="21" a="1"/>
  <c r="L225" i="21" s="1"/>
  <c r="L226" i="21" a="1"/>
  <c r="L226" i="21" s="1"/>
  <c r="L227" i="21" a="1"/>
  <c r="L227" i="21" s="1"/>
  <c r="L228" i="21" a="1"/>
  <c r="L228" i="21" s="1"/>
  <c r="L229" i="21" a="1"/>
  <c r="L229" i="21" s="1"/>
  <c r="L230" i="21" a="1"/>
  <c r="L230" i="21" s="1"/>
  <c r="L231" i="21" a="1"/>
  <c r="L231" i="21" s="1"/>
  <c r="L232" i="21" a="1"/>
  <c r="L232" i="21" s="1"/>
  <c r="L233" i="21" a="1"/>
  <c r="L233" i="21" s="1"/>
  <c r="L234" i="21" a="1"/>
  <c r="L234" i="21" s="1"/>
  <c r="L235" i="21" a="1"/>
  <c r="L235" i="21" s="1"/>
  <c r="L236" i="21" a="1"/>
  <c r="L236" i="21" s="1"/>
  <c r="L237" i="21" a="1"/>
  <c r="L237" i="21" s="1"/>
  <c r="L238" i="21" a="1"/>
  <c r="L238" i="21" s="1"/>
  <c r="L239" i="21" a="1"/>
  <c r="L239" i="21" s="1"/>
  <c r="L240" i="21" a="1"/>
  <c r="L240" i="21" s="1"/>
  <c r="L241" i="21" a="1"/>
  <c r="L241" i="21" s="1"/>
  <c r="L242" i="21" a="1"/>
  <c r="L242" i="21" s="1"/>
  <c r="L243" i="21" a="1"/>
  <c r="L243" i="21" s="1"/>
  <c r="L244" i="21" a="1"/>
  <c r="L244" i="21" s="1"/>
  <c r="L245" i="21" a="1"/>
  <c r="L245" i="21" s="1"/>
  <c r="L246" i="21" a="1"/>
  <c r="L246" i="21" s="1"/>
  <c r="L247" i="21" a="1"/>
  <c r="L247" i="21" s="1"/>
  <c r="L248" i="21" a="1"/>
  <c r="L248" i="21" s="1"/>
  <c r="L249" i="21" a="1"/>
  <c r="L249" i="21" s="1"/>
  <c r="L250" i="21" a="1"/>
  <c r="L250" i="21" s="1"/>
  <c r="L251" i="21" a="1"/>
  <c r="L251" i="21" s="1"/>
  <c r="L252" i="21" a="1"/>
  <c r="L252" i="21" s="1"/>
  <c r="L253" i="21" a="1"/>
  <c r="L253" i="21" s="1"/>
  <c r="L254" i="21" a="1"/>
  <c r="L254" i="21" s="1"/>
  <c r="L255" i="21" a="1"/>
  <c r="L255" i="21" s="1"/>
  <c r="L256" i="21" a="1"/>
  <c r="L256" i="21" s="1"/>
  <c r="L257" i="21" a="1"/>
  <c r="L257" i="21" s="1"/>
  <c r="L258" i="21" a="1"/>
  <c r="L258" i="21" s="1"/>
  <c r="L259" i="21" a="1"/>
  <c r="L259" i="21" s="1"/>
  <c r="L260" i="21" a="1"/>
  <c r="L260" i="21" s="1"/>
  <c r="L261" i="21" a="1"/>
  <c r="L261" i="21" s="1"/>
  <c r="L262" i="21" a="1"/>
  <c r="L262" i="21" s="1"/>
  <c r="L263" i="21" a="1"/>
  <c r="L263" i="21" s="1"/>
  <c r="L264" i="21" a="1"/>
  <c r="L264" i="21" s="1"/>
  <c r="L265" i="21" a="1"/>
  <c r="L265" i="21" s="1"/>
  <c r="L266" i="21" a="1"/>
  <c r="L266" i="21" s="1"/>
  <c r="L267" i="21" a="1"/>
  <c r="L267" i="21" s="1"/>
  <c r="L268" i="21" a="1"/>
  <c r="L268" i="21" s="1"/>
  <c r="L269" i="21" a="1"/>
  <c r="L269" i="21" s="1"/>
  <c r="L270" i="21" a="1"/>
  <c r="L270" i="21" s="1"/>
  <c r="L271" i="21" a="1"/>
  <c r="L271" i="21" s="1"/>
  <c r="L272" i="21" a="1"/>
  <c r="L272" i="21" s="1"/>
  <c r="L273" i="21" a="1"/>
  <c r="L273" i="21" s="1"/>
  <c r="L274" i="21" a="1"/>
  <c r="L274" i="21" s="1"/>
  <c r="L275" i="21" a="1"/>
  <c r="L275" i="21" s="1"/>
  <c r="L276" i="21" a="1"/>
  <c r="L276" i="21" s="1"/>
  <c r="L277" i="21" a="1"/>
  <c r="L277" i="21" s="1"/>
  <c r="L278" i="21" a="1"/>
  <c r="L278" i="21" s="1"/>
  <c r="L279" i="21" a="1"/>
  <c r="L279" i="21" s="1"/>
  <c r="L280" i="21" a="1"/>
  <c r="L280" i="21" s="1"/>
  <c r="L281" i="21" a="1"/>
  <c r="L281" i="21" s="1"/>
  <c r="L282" i="21" a="1"/>
  <c r="L282" i="21" s="1"/>
  <c r="L283" i="21" a="1"/>
  <c r="L283" i="21" s="1"/>
  <c r="L284" i="21" a="1"/>
  <c r="L284" i="21" s="1"/>
  <c r="L285" i="21" a="1"/>
  <c r="L285" i="21" s="1"/>
  <c r="L286" i="21" a="1"/>
  <c r="L286" i="21" s="1"/>
  <c r="L287" i="21" a="1"/>
  <c r="L287" i="21" s="1"/>
  <c r="L288" i="21" a="1"/>
  <c r="L288" i="21" s="1"/>
  <c r="L289" i="21" a="1"/>
  <c r="L289" i="21" s="1"/>
  <c r="L290" i="21" a="1"/>
  <c r="L290" i="21" s="1"/>
  <c r="L291" i="21" a="1"/>
  <c r="L291" i="21" s="1"/>
  <c r="L292" i="21" a="1"/>
  <c r="L292" i="21" s="1"/>
  <c r="L293" i="21" a="1"/>
  <c r="L293" i="21" s="1"/>
  <c r="L294" i="21" a="1"/>
  <c r="L294" i="21" s="1"/>
  <c r="L295" i="21" a="1"/>
  <c r="L295" i="21" s="1"/>
  <c r="L296" i="21" a="1"/>
  <c r="L296" i="21" s="1"/>
  <c r="L297" i="21" a="1"/>
  <c r="L297" i="21" s="1"/>
  <c r="L298" i="21" a="1"/>
  <c r="L298" i="21" s="1"/>
  <c r="L299" i="21" a="1"/>
  <c r="L299" i="21" s="1"/>
  <c r="L300" i="21" a="1"/>
  <c r="L300" i="21" s="1"/>
  <c r="L301" i="21" a="1"/>
  <c r="L301" i="21" s="1"/>
  <c r="L302" i="21" a="1"/>
  <c r="L302" i="21" s="1"/>
  <c r="L303" i="21" a="1"/>
  <c r="L303" i="21" s="1"/>
  <c r="L304" i="21" a="1"/>
  <c r="L304" i="21" s="1"/>
  <c r="L305" i="21" a="1"/>
  <c r="L305" i="21" s="1"/>
  <c r="L306" i="21" a="1"/>
  <c r="L306" i="21" s="1"/>
  <c r="L307" i="21" a="1"/>
  <c r="L307" i="21" s="1"/>
  <c r="L308" i="21" a="1"/>
  <c r="L308" i="21" s="1"/>
  <c r="L309" i="21" a="1"/>
  <c r="L309" i="21" s="1"/>
  <c r="L310" i="21" a="1"/>
  <c r="L310" i="21" s="1"/>
  <c r="L311" i="21" a="1"/>
  <c r="L311" i="21" s="1"/>
  <c r="L312" i="21" a="1"/>
  <c r="L312" i="21" s="1"/>
  <c r="L313" i="21" a="1"/>
  <c r="L313" i="21" s="1"/>
  <c r="L314" i="21" a="1"/>
  <c r="L314" i="21" s="1"/>
  <c r="L315" i="21" a="1"/>
  <c r="L315" i="21" s="1"/>
  <c r="L316" i="21" a="1"/>
  <c r="L316" i="21" s="1"/>
  <c r="L317" i="21" a="1"/>
  <c r="L317" i="21" s="1"/>
  <c r="L318" i="21" a="1"/>
  <c r="L318" i="21" s="1"/>
  <c r="L319" i="21" a="1"/>
  <c r="L319" i="21" s="1"/>
  <c r="L320" i="21" a="1"/>
  <c r="L320" i="21" s="1"/>
  <c r="L321" i="21" a="1"/>
  <c r="L321" i="21" s="1"/>
  <c r="L322" i="21" a="1"/>
  <c r="L322" i="21" s="1"/>
  <c r="L323" i="21" a="1"/>
  <c r="L323" i="21" s="1"/>
  <c r="L324" i="21" a="1"/>
  <c r="L324" i="21" s="1"/>
  <c r="L325" i="21" a="1"/>
  <c r="L325" i="21" s="1"/>
  <c r="L326" i="21" a="1"/>
  <c r="L326" i="21" s="1"/>
  <c r="L327" i="21" a="1"/>
  <c r="L327" i="21" s="1"/>
  <c r="L328" i="21" a="1"/>
  <c r="L328" i="21" s="1"/>
  <c r="L329" i="21" a="1"/>
  <c r="L329" i="21" s="1"/>
  <c r="L330" i="21" a="1"/>
  <c r="L330" i="21" s="1"/>
  <c r="L331" i="21" a="1"/>
  <c r="L331" i="21" s="1"/>
  <c r="L332" i="21" a="1"/>
  <c r="L332" i="21" s="1"/>
  <c r="L333" i="21" a="1"/>
  <c r="L333" i="21" s="1"/>
  <c r="L334" i="21" a="1"/>
  <c r="L334" i="21" s="1"/>
  <c r="L335" i="21" a="1"/>
  <c r="L335" i="21" s="1"/>
  <c r="L336" i="21" a="1"/>
  <c r="L336" i="21" s="1"/>
  <c r="L337" i="21" a="1"/>
  <c r="L337" i="21" s="1"/>
  <c r="L338" i="21" a="1"/>
  <c r="L338" i="21" s="1"/>
  <c r="L339" i="21" a="1"/>
  <c r="L339" i="21" s="1"/>
  <c r="L340" i="21" a="1"/>
  <c r="L340" i="21" s="1"/>
  <c r="L341" i="21" a="1"/>
  <c r="L341" i="21" s="1"/>
  <c r="L342" i="21" a="1"/>
  <c r="L342" i="21" s="1"/>
  <c r="L343" i="21" a="1"/>
  <c r="L343" i="21" s="1"/>
  <c r="L344" i="21" a="1"/>
  <c r="L344" i="21" s="1"/>
  <c r="L345" i="21" a="1"/>
  <c r="L345" i="21" s="1"/>
  <c r="L346" i="21" a="1"/>
  <c r="L346" i="21" s="1"/>
  <c r="L347" i="21" a="1"/>
  <c r="L347" i="21" s="1"/>
  <c r="L348" i="21" a="1"/>
  <c r="L348" i="21" s="1"/>
  <c r="L349" i="21" a="1"/>
  <c r="L349" i="21" s="1"/>
  <c r="L350" i="21" a="1"/>
  <c r="L350" i="21" s="1"/>
  <c r="L351" i="21" a="1"/>
  <c r="L351" i="21" s="1"/>
  <c r="L352" i="21" a="1"/>
  <c r="L352" i="21" s="1"/>
  <c r="L353" i="21" a="1"/>
  <c r="L353" i="21" s="1"/>
  <c r="L354" i="21" a="1"/>
  <c r="L354" i="21" s="1"/>
  <c r="L355" i="21" a="1"/>
  <c r="L355" i="21" s="1"/>
  <c r="L356" i="21" a="1"/>
  <c r="L356" i="21" s="1"/>
  <c r="L357" i="21" a="1"/>
  <c r="L357" i="21" s="1"/>
  <c r="L358" i="21" a="1"/>
  <c r="L358" i="21" s="1"/>
  <c r="L359" i="21" a="1"/>
  <c r="L359" i="21" s="1"/>
  <c r="L360" i="21" a="1"/>
  <c r="L360" i="21" s="1"/>
  <c r="L361" i="21" a="1"/>
  <c r="L361" i="21" s="1"/>
  <c r="L362" i="21" a="1"/>
  <c r="L362" i="21" s="1"/>
  <c r="L363" i="21" a="1"/>
  <c r="L363" i="21" s="1"/>
  <c r="L364" i="21" a="1"/>
  <c r="L364" i="21" s="1"/>
  <c r="L365" i="21" a="1"/>
  <c r="L365" i="21" s="1"/>
  <c r="L366" i="21" a="1"/>
  <c r="L366" i="21" s="1"/>
  <c r="L367" i="21" a="1"/>
  <c r="L367" i="21" s="1"/>
  <c r="L368" i="21" a="1"/>
  <c r="L368" i="21" s="1"/>
  <c r="L369" i="21" a="1"/>
  <c r="L369" i="21" s="1"/>
  <c r="L370" i="21" a="1"/>
  <c r="L370" i="21" s="1"/>
  <c r="L371" i="21" a="1"/>
  <c r="L371" i="21" s="1"/>
  <c r="L372" i="21" a="1"/>
  <c r="L372" i="21" s="1"/>
  <c r="L373" i="21" a="1"/>
  <c r="L373" i="21" s="1"/>
  <c r="L374" i="21" a="1"/>
  <c r="L374" i="21" s="1"/>
  <c r="L375" i="21" a="1"/>
  <c r="L375" i="21" s="1"/>
  <c r="L376" i="21" a="1"/>
  <c r="L376" i="21" s="1"/>
  <c r="L377" i="21" a="1"/>
  <c r="L377" i="21" s="1"/>
  <c r="L378" i="21" a="1"/>
  <c r="L378" i="21" s="1"/>
  <c r="L379" i="21" a="1"/>
  <c r="L379" i="21" s="1"/>
  <c r="L380" i="21" a="1"/>
  <c r="L380" i="21" s="1"/>
  <c r="L381" i="21" a="1"/>
  <c r="L381" i="21" s="1"/>
  <c r="L382" i="21" a="1"/>
  <c r="L382" i="21" s="1"/>
  <c r="L383" i="21" a="1"/>
  <c r="L383" i="21" s="1"/>
  <c r="L384" i="21" a="1"/>
  <c r="L384" i="21" s="1"/>
  <c r="L385" i="21" a="1"/>
  <c r="L385" i="21" s="1"/>
  <c r="L386" i="21" a="1"/>
  <c r="L386" i="21" s="1"/>
  <c r="L387" i="21" a="1"/>
  <c r="L387" i="21" s="1"/>
  <c r="L388" i="21" a="1"/>
  <c r="L388" i="21" s="1"/>
  <c r="L389" i="21" a="1"/>
  <c r="L389" i="21" s="1"/>
  <c r="L390" i="21" a="1"/>
  <c r="L390" i="21" s="1"/>
  <c r="L391" i="21" a="1"/>
  <c r="L391" i="21" s="1"/>
  <c r="L392" i="21" a="1"/>
  <c r="L392" i="21" s="1"/>
  <c r="L393" i="21" a="1"/>
  <c r="L393" i="21" s="1"/>
  <c r="L394" i="21" a="1"/>
  <c r="L394" i="21" s="1"/>
  <c r="L395" i="21" a="1"/>
  <c r="L395" i="21" s="1"/>
  <c r="L396" i="21" a="1"/>
  <c r="L396" i="21" s="1"/>
  <c r="L397" i="21" a="1"/>
  <c r="L397" i="21" s="1"/>
  <c r="L398" i="21" a="1"/>
  <c r="L398" i="21" s="1"/>
  <c r="L399" i="21" a="1"/>
  <c r="L399" i="21" s="1"/>
  <c r="L400" i="21" a="1"/>
  <c r="L400" i="21" s="1"/>
  <c r="L401" i="21" a="1"/>
  <c r="L401" i="21" s="1"/>
  <c r="L402" i="21" a="1"/>
  <c r="L402" i="21" s="1"/>
  <c r="L403" i="21" a="1"/>
  <c r="L403" i="21" s="1"/>
  <c r="L404" i="21" a="1"/>
  <c r="L404" i="21" s="1"/>
  <c r="L405" i="21" a="1"/>
  <c r="L405" i="21" s="1"/>
  <c r="L406" i="21" a="1"/>
  <c r="L406" i="21" s="1"/>
  <c r="L407" i="21" a="1"/>
  <c r="L407" i="21" s="1"/>
  <c r="L408" i="21" a="1"/>
  <c r="L408" i="21" s="1"/>
  <c r="L409" i="21" a="1"/>
  <c r="L409" i="21" s="1"/>
  <c r="L410" i="21" a="1"/>
  <c r="L410" i="21" s="1"/>
  <c r="L411" i="21" a="1"/>
  <c r="L411" i="21" s="1"/>
  <c r="L412" i="21" a="1"/>
  <c r="L412" i="21" s="1"/>
  <c r="L413" i="21" a="1"/>
  <c r="L413" i="21" s="1"/>
  <c r="L414" i="21" a="1"/>
  <c r="L414" i="21" s="1"/>
  <c r="L415" i="21" a="1"/>
  <c r="L415" i="21" s="1"/>
  <c r="L416" i="21" a="1"/>
  <c r="L416" i="21" s="1"/>
  <c r="L417" i="21" a="1"/>
  <c r="L417" i="21" s="1"/>
  <c r="L418" i="21" a="1"/>
  <c r="L418" i="21" s="1"/>
  <c r="L419" i="21" a="1"/>
  <c r="L419" i="21" s="1"/>
  <c r="L420" i="21" a="1"/>
  <c r="L420" i="21" s="1"/>
  <c r="L421" i="21" a="1"/>
  <c r="L421" i="21" s="1"/>
  <c r="L422" i="21" a="1"/>
  <c r="L422" i="21" s="1"/>
  <c r="L423" i="21" a="1"/>
  <c r="L423" i="21" s="1"/>
  <c r="L424" i="21" a="1"/>
  <c r="L424" i="21" s="1"/>
  <c r="L425" i="21" a="1"/>
  <c r="L425" i="21" s="1"/>
  <c r="L426" i="21" a="1"/>
  <c r="L426" i="21" s="1"/>
  <c r="L427" i="21" a="1"/>
  <c r="L427" i="21" s="1"/>
  <c r="L428" i="21" a="1"/>
  <c r="L428" i="21" s="1"/>
  <c r="L429" i="21" a="1"/>
  <c r="L429" i="21" s="1"/>
  <c r="L430" i="21" a="1"/>
  <c r="L430" i="21" s="1"/>
  <c r="L431" i="21" a="1"/>
  <c r="L431" i="21" s="1"/>
  <c r="L432" i="21" a="1"/>
  <c r="L432" i="21" s="1"/>
  <c r="L433" i="21" a="1"/>
  <c r="L433" i="21" s="1"/>
  <c r="L434" i="21" a="1"/>
  <c r="L434" i="21" s="1"/>
  <c r="L435" i="21" a="1"/>
  <c r="L435" i="21" s="1"/>
  <c r="L436" i="21" a="1"/>
  <c r="L436" i="21" s="1"/>
  <c r="L437" i="21" a="1"/>
  <c r="L437" i="21" s="1"/>
  <c r="L438" i="21" a="1"/>
  <c r="L438" i="21" s="1"/>
  <c r="L439" i="21" a="1"/>
  <c r="L439" i="21" s="1"/>
  <c r="L440" i="21" a="1"/>
  <c r="L440" i="21" s="1"/>
  <c r="L441" i="21" a="1"/>
  <c r="L441" i="21" s="1"/>
  <c r="L442" i="21" a="1"/>
  <c r="L442" i="21" s="1"/>
  <c r="L443" i="21" a="1"/>
  <c r="L443" i="21" s="1"/>
  <c r="L444" i="21" a="1"/>
  <c r="L444" i="21" s="1"/>
  <c r="L445" i="21" a="1"/>
  <c r="L445" i="21" s="1"/>
  <c r="L446" i="21" a="1"/>
  <c r="L446" i="21" s="1"/>
  <c r="L447" i="21" a="1"/>
  <c r="L447" i="21" s="1"/>
  <c r="L448" i="21" a="1"/>
  <c r="L448" i="21" s="1"/>
  <c r="L449" i="21" a="1"/>
  <c r="L449" i="21" s="1"/>
  <c r="L450" i="21" a="1"/>
  <c r="L450" i="21" s="1"/>
  <c r="L451" i="21" a="1"/>
  <c r="L451" i="21" s="1"/>
  <c r="L452" i="21" a="1"/>
  <c r="L452" i="21" s="1"/>
  <c r="L453" i="21" a="1"/>
  <c r="L453" i="21" s="1"/>
  <c r="L454" i="21" a="1"/>
  <c r="L454" i="21" s="1"/>
  <c r="L455" i="21" a="1"/>
  <c r="L455" i="21" s="1"/>
  <c r="L456" i="21" a="1"/>
  <c r="L456" i="21" s="1"/>
  <c r="L457" i="21" a="1"/>
  <c r="L457" i="21" s="1"/>
  <c r="L458" i="21" a="1"/>
  <c r="L458" i="21" s="1"/>
  <c r="L459" i="21" a="1"/>
  <c r="L459" i="21" s="1"/>
  <c r="L460" i="21" a="1"/>
  <c r="L460" i="21" s="1"/>
  <c r="L461" i="21" a="1"/>
  <c r="L461" i="21" s="1"/>
  <c r="L462" i="21" a="1"/>
  <c r="L462" i="21" s="1"/>
  <c r="L463" i="21" a="1"/>
  <c r="L463" i="21" s="1"/>
  <c r="L464" i="21" a="1"/>
  <c r="L464" i="21" s="1"/>
  <c r="L465" i="21" a="1"/>
  <c r="L465" i="21" s="1"/>
  <c r="L466" i="21" a="1"/>
  <c r="L466" i="21" s="1"/>
  <c r="L467" i="21" a="1"/>
  <c r="L467" i="21" s="1"/>
  <c r="L468" i="21" a="1"/>
  <c r="L468" i="21" s="1"/>
  <c r="L469" i="21" a="1"/>
  <c r="L469" i="21" s="1"/>
  <c r="L470" i="21" a="1"/>
  <c r="L470" i="21" s="1"/>
  <c r="L471" i="21" a="1"/>
  <c r="L471" i="21" s="1"/>
  <c r="L472" i="21" a="1"/>
  <c r="L472" i="21" s="1"/>
  <c r="L473" i="21" a="1"/>
  <c r="L473" i="21" s="1"/>
  <c r="L474" i="21" a="1"/>
  <c r="L474" i="21" s="1"/>
  <c r="L475" i="21" a="1"/>
  <c r="L475" i="21" s="1"/>
  <c r="L476" i="21" a="1"/>
  <c r="L476" i="21" s="1"/>
  <c r="L477" i="21" a="1"/>
  <c r="L477" i="21" s="1"/>
  <c r="L478" i="21" a="1"/>
  <c r="L478" i="21" s="1"/>
  <c r="L479" i="21" a="1"/>
  <c r="L479" i="21" s="1"/>
  <c r="L480" i="21" a="1"/>
  <c r="L480" i="21" s="1"/>
  <c r="L481" i="21" a="1"/>
  <c r="L481" i="21" s="1"/>
  <c r="L482" i="21" a="1"/>
  <c r="L482" i="21" s="1"/>
  <c r="L483" i="21" a="1"/>
  <c r="L483" i="21" s="1"/>
  <c r="L484" i="21" a="1"/>
  <c r="L484" i="21" s="1"/>
  <c r="L485" i="21" a="1"/>
  <c r="L485" i="21" s="1"/>
  <c r="L486" i="21" a="1"/>
  <c r="L486" i="21" s="1"/>
  <c r="L487" i="21" a="1"/>
  <c r="L487" i="21" s="1"/>
  <c r="L488" i="21" a="1"/>
  <c r="L488" i="21" s="1"/>
  <c r="L489" i="21" a="1"/>
  <c r="L489" i="21" s="1"/>
  <c r="L490" i="21" a="1"/>
  <c r="L490" i="21" s="1"/>
  <c r="L491" i="21" a="1"/>
  <c r="L491" i="21" s="1"/>
  <c r="L492" i="21" a="1"/>
  <c r="L492" i="21" s="1"/>
  <c r="L493" i="21" a="1"/>
  <c r="L493" i="21" s="1"/>
  <c r="L494" i="21" a="1"/>
  <c r="L494" i="21" s="1"/>
  <c r="L495" i="21" a="1"/>
  <c r="L495" i="21" s="1"/>
  <c r="L496" i="21" a="1"/>
  <c r="L496" i="21" s="1"/>
  <c r="L497" i="21" a="1"/>
  <c r="L497" i="21" s="1"/>
  <c r="L498" i="21" a="1"/>
  <c r="L498" i="21" s="1"/>
  <c r="L499" i="21" a="1"/>
  <c r="L499" i="21" s="1"/>
  <c r="L500" i="21" a="1"/>
  <c r="L500" i="21" s="1"/>
  <c r="L501" i="21" a="1"/>
  <c r="L501" i="21" s="1"/>
  <c r="L502" i="21" a="1"/>
  <c r="L502" i="21" s="1"/>
  <c r="L503" i="21" a="1"/>
  <c r="L503" i="21" s="1"/>
  <c r="L504" i="21" a="1"/>
  <c r="L504" i="21" s="1"/>
  <c r="L505" i="21" a="1"/>
  <c r="L505" i="21" s="1"/>
  <c r="L506" i="21" a="1"/>
  <c r="L506" i="21" s="1"/>
  <c r="L507" i="21" a="1"/>
  <c r="L507" i="21" s="1"/>
  <c r="L508" i="21" a="1"/>
  <c r="L508" i="21" s="1"/>
  <c r="L509" i="21" a="1"/>
  <c r="L509" i="21" s="1"/>
  <c r="L510" i="21" a="1"/>
  <c r="L510" i="21" s="1"/>
  <c r="L511" i="21" a="1"/>
  <c r="L511" i="21" s="1"/>
  <c r="L512" i="21" a="1"/>
  <c r="L512" i="21" s="1"/>
  <c r="L513" i="21" a="1"/>
  <c r="L513" i="21" s="1"/>
  <c r="L514" i="21" a="1"/>
  <c r="L514" i="21" s="1"/>
  <c r="L515" i="21" a="1"/>
  <c r="L515" i="21" s="1"/>
  <c r="L516" i="21" a="1"/>
  <c r="L516" i="21" s="1"/>
  <c r="L517" i="21" a="1"/>
  <c r="L517" i="21" s="1"/>
  <c r="L518" i="21" a="1"/>
  <c r="L518" i="21" s="1"/>
  <c r="L519" i="21" a="1"/>
  <c r="L519" i="21" s="1"/>
  <c r="L520" i="21" a="1"/>
  <c r="L520" i="21" s="1"/>
  <c r="L521" i="21" a="1"/>
  <c r="L521" i="21" s="1"/>
  <c r="L522" i="21" a="1"/>
  <c r="L522" i="21" s="1"/>
  <c r="L523" i="21" a="1"/>
  <c r="L523" i="21" s="1"/>
  <c r="L524" i="21" a="1"/>
  <c r="L524" i="21" s="1"/>
  <c r="L525" i="21" a="1"/>
  <c r="L525" i="21" s="1"/>
  <c r="L526" i="21" a="1"/>
  <c r="L526" i="21" s="1"/>
  <c r="L527" i="21" a="1"/>
  <c r="L527" i="21" s="1"/>
  <c r="L528" i="21" a="1"/>
  <c r="L528" i="21" s="1"/>
  <c r="L529" i="21" a="1"/>
  <c r="L529" i="21" s="1"/>
  <c r="L530" i="21" a="1"/>
  <c r="L530" i="21" s="1"/>
  <c r="L531" i="21" a="1"/>
  <c r="L531" i="21" s="1"/>
  <c r="L532" i="21" a="1"/>
  <c r="L532" i="21" s="1"/>
  <c r="L533" i="21" a="1"/>
  <c r="L533" i="21" s="1"/>
  <c r="L534" i="21" a="1"/>
  <c r="L534" i="21" s="1"/>
  <c r="L535" i="21" a="1"/>
  <c r="L535" i="21" s="1"/>
  <c r="L536" i="21" a="1"/>
  <c r="L536" i="21" s="1"/>
  <c r="L537" i="21" a="1"/>
  <c r="L537" i="21" s="1"/>
  <c r="L538" i="21" a="1"/>
  <c r="L538" i="21" s="1"/>
  <c r="L539" i="21" a="1"/>
  <c r="L539" i="21" s="1"/>
  <c r="L540" i="21" a="1"/>
  <c r="L540" i="21" s="1"/>
  <c r="L541" i="21" a="1"/>
  <c r="L541" i="21" s="1"/>
  <c r="L542" i="21" a="1"/>
  <c r="L542" i="21" s="1"/>
  <c r="L543" i="21" a="1"/>
  <c r="L543" i="21" s="1"/>
  <c r="L544" i="21" a="1"/>
  <c r="L544" i="21" s="1"/>
  <c r="L545" i="21" a="1"/>
  <c r="L545" i="21" s="1"/>
  <c r="L546" i="21" a="1"/>
  <c r="L546" i="21" s="1"/>
  <c r="L547" i="21" a="1"/>
  <c r="L547" i="21" s="1"/>
  <c r="L548" i="21" a="1"/>
  <c r="L548" i="21" s="1"/>
  <c r="L549" i="21" a="1"/>
  <c r="L549" i="21" s="1"/>
  <c r="L550" i="21" a="1"/>
  <c r="L550" i="21" s="1"/>
  <c r="L551" i="21" a="1"/>
  <c r="L551" i="21" s="1"/>
  <c r="L552" i="21" a="1"/>
  <c r="L552" i="21" s="1"/>
  <c r="L553" i="21" a="1"/>
  <c r="L553" i="21" s="1"/>
  <c r="L554" i="21" a="1"/>
  <c r="L554" i="21" s="1"/>
  <c r="L555" i="21" a="1"/>
  <c r="L555" i="21" s="1"/>
  <c r="L556" i="21" a="1"/>
  <c r="L556" i="21" s="1"/>
  <c r="L557" i="21" a="1"/>
  <c r="L557" i="21" s="1"/>
  <c r="L558" i="21" a="1"/>
  <c r="L558" i="21" s="1"/>
  <c r="L559" i="21" a="1"/>
  <c r="L559" i="21" s="1"/>
  <c r="L560" i="21" a="1"/>
  <c r="L560" i="21" s="1"/>
  <c r="L561" i="21" a="1"/>
  <c r="L561" i="21" s="1"/>
  <c r="L562" i="21" a="1"/>
  <c r="L562" i="21" s="1"/>
  <c r="L563" i="21" a="1"/>
  <c r="L563" i="21" s="1"/>
  <c r="L564" i="21" a="1"/>
  <c r="L564" i="21" s="1"/>
  <c r="L565" i="21" a="1"/>
  <c r="L565" i="21" s="1"/>
  <c r="L566" i="21" a="1"/>
  <c r="L566" i="21" s="1"/>
  <c r="L567" i="21" a="1"/>
  <c r="L567" i="21" s="1"/>
  <c r="L568" i="21" a="1"/>
  <c r="L568" i="21" s="1"/>
  <c r="L569" i="21" a="1"/>
  <c r="L569" i="21" s="1"/>
  <c r="L570" i="21" a="1"/>
  <c r="L570" i="21" s="1"/>
  <c r="L571" i="21" a="1"/>
  <c r="L571" i="21" s="1"/>
  <c r="L572" i="21" a="1"/>
  <c r="L572" i="21" s="1"/>
  <c r="L573" i="21" a="1"/>
  <c r="L573" i="21" s="1"/>
  <c r="L574" i="21" a="1"/>
  <c r="L574" i="21" s="1"/>
  <c r="L575" i="21" a="1"/>
  <c r="L575" i="21" s="1"/>
  <c r="L576" i="21" a="1"/>
  <c r="L576" i="21" s="1"/>
  <c r="L577" i="21" a="1"/>
  <c r="L577" i="21" s="1"/>
  <c r="L578" i="21" a="1"/>
  <c r="L578" i="21" s="1"/>
  <c r="L579" i="21" a="1"/>
  <c r="L579" i="21" s="1"/>
  <c r="L580" i="21" a="1"/>
  <c r="L580" i="21" s="1"/>
  <c r="L581" i="21" a="1"/>
  <c r="L581" i="21" s="1"/>
  <c r="L582" i="21" a="1"/>
  <c r="L582" i="21" s="1"/>
  <c r="L583" i="21" a="1"/>
  <c r="L583" i="21" s="1"/>
  <c r="L584" i="21" a="1"/>
  <c r="L584" i="21" s="1"/>
  <c r="L585" i="21" a="1"/>
  <c r="L585" i="21" s="1"/>
  <c r="L586" i="21" a="1"/>
  <c r="L586" i="21" s="1"/>
  <c r="L587" i="21" a="1"/>
  <c r="L587" i="21" s="1"/>
  <c r="L588" i="21" a="1"/>
  <c r="L588" i="21" s="1"/>
  <c r="L589" i="21" a="1"/>
  <c r="L589" i="21" s="1"/>
  <c r="L590" i="21" a="1"/>
  <c r="L590" i="21" s="1"/>
  <c r="L591" i="21" a="1"/>
  <c r="L591" i="21" s="1"/>
  <c r="L592" i="21" a="1"/>
  <c r="L592" i="21" s="1"/>
  <c r="L593" i="21" a="1"/>
  <c r="L593" i="21" s="1"/>
  <c r="L594" i="21" a="1"/>
  <c r="L594" i="21" s="1"/>
  <c r="L595" i="21" a="1"/>
  <c r="L595" i="21" s="1"/>
  <c r="L596" i="21" a="1"/>
  <c r="L596" i="21" s="1"/>
  <c r="L597" i="21" a="1"/>
  <c r="L597" i="21" s="1"/>
  <c r="L598" i="21" a="1"/>
  <c r="L598" i="21" s="1"/>
  <c r="L599" i="21" a="1"/>
  <c r="L599" i="21" s="1"/>
  <c r="L600" i="21" a="1"/>
  <c r="L600" i="21" s="1"/>
  <c r="L601" i="21" a="1"/>
  <c r="L601" i="21" s="1"/>
  <c r="L602" i="21" a="1"/>
  <c r="L602" i="21" s="1"/>
  <c r="L603" i="21" a="1"/>
  <c r="L603" i="21" s="1"/>
  <c r="L604" i="21" a="1"/>
  <c r="L604" i="21" s="1"/>
  <c r="L605" i="21" a="1"/>
  <c r="L605" i="21" s="1"/>
  <c r="L606" i="21" a="1"/>
  <c r="L606" i="21" s="1"/>
  <c r="L607" i="21" a="1"/>
  <c r="L607" i="21" s="1"/>
  <c r="L608" i="21" a="1"/>
  <c r="L608" i="21" s="1"/>
  <c r="L609" i="21" a="1"/>
  <c r="L609" i="21" s="1"/>
  <c r="L610" i="21" a="1"/>
  <c r="L610" i="21" s="1"/>
  <c r="L611" i="21" a="1"/>
  <c r="L611" i="21" s="1"/>
  <c r="L612" i="21" a="1"/>
  <c r="L612" i="21" s="1"/>
  <c r="L613" i="21" a="1"/>
  <c r="L613" i="21" s="1"/>
  <c r="L614" i="21" a="1"/>
  <c r="L614" i="21" s="1"/>
  <c r="L615" i="21" a="1"/>
  <c r="L615" i="21" s="1"/>
  <c r="L616" i="21" a="1"/>
  <c r="L616" i="21" s="1"/>
  <c r="L617" i="21" a="1"/>
  <c r="L617" i="21" s="1"/>
  <c r="L618" i="21" a="1"/>
  <c r="L618" i="21" s="1"/>
  <c r="L619" i="21" a="1"/>
  <c r="L619" i="21" s="1"/>
  <c r="L620" i="21" a="1"/>
  <c r="L620" i="21" s="1"/>
  <c r="L621" i="21" a="1"/>
  <c r="L621" i="21" s="1"/>
  <c r="L622" i="21" a="1"/>
  <c r="L622" i="21" s="1"/>
  <c r="L623" i="21" a="1"/>
  <c r="L623" i="21" s="1"/>
  <c r="L624" i="21" a="1"/>
  <c r="L624" i="21" s="1"/>
  <c r="L625" i="21" a="1"/>
  <c r="L625" i="21" s="1"/>
  <c r="L626" i="21" a="1"/>
  <c r="L626" i="21" s="1"/>
  <c r="L627" i="21" a="1"/>
  <c r="L627" i="21" s="1"/>
  <c r="L628" i="21" a="1"/>
  <c r="L628" i="21" s="1"/>
  <c r="L629" i="21" a="1"/>
  <c r="L629" i="21" s="1"/>
  <c r="L630" i="21" a="1"/>
  <c r="L630" i="21" s="1"/>
  <c r="L631" i="21" a="1"/>
  <c r="L631" i="21" s="1"/>
  <c r="L632" i="21" a="1"/>
  <c r="L632" i="21" s="1"/>
  <c r="L633" i="21" a="1"/>
  <c r="L633" i="21" s="1"/>
  <c r="L634" i="21" a="1"/>
  <c r="L634" i="21" s="1"/>
  <c r="L635" i="21" a="1"/>
  <c r="L635" i="21" s="1"/>
  <c r="L636" i="21" a="1"/>
  <c r="L636" i="21" s="1"/>
  <c r="L637" i="21" a="1"/>
  <c r="L637" i="21" s="1"/>
  <c r="L638" i="21" a="1"/>
  <c r="L638" i="21" s="1"/>
  <c r="L639" i="21" a="1"/>
  <c r="L639" i="21" s="1"/>
  <c r="L640" i="21" a="1"/>
  <c r="L640" i="21" s="1"/>
  <c r="L641" i="21" a="1"/>
  <c r="L641" i="21" s="1"/>
  <c r="L642" i="21" a="1"/>
  <c r="L642" i="21" s="1"/>
  <c r="L643" i="21" a="1"/>
  <c r="L643" i="21" s="1"/>
  <c r="L644" i="21" a="1"/>
  <c r="L644" i="21" s="1"/>
  <c r="L645" i="21" a="1"/>
  <c r="L645" i="21" s="1"/>
  <c r="L646" i="21" a="1"/>
  <c r="L646" i="21" s="1"/>
  <c r="L647" i="21" a="1"/>
  <c r="L647" i="21" s="1"/>
  <c r="L648" i="21" a="1"/>
  <c r="L648" i="21" s="1"/>
  <c r="L649" i="21" a="1"/>
  <c r="L649" i="21" s="1"/>
  <c r="L650" i="21" a="1"/>
  <c r="L650" i="21" s="1"/>
  <c r="L651" i="21" a="1"/>
  <c r="L651" i="21" s="1"/>
  <c r="L652" i="21" a="1"/>
  <c r="L652" i="21" s="1"/>
  <c r="L653" i="21" a="1"/>
  <c r="L653" i="21" s="1"/>
  <c r="L654" i="21" a="1"/>
  <c r="L654" i="21" s="1"/>
  <c r="L655" i="21" a="1"/>
  <c r="L655" i="21" s="1"/>
  <c r="L656" i="21" a="1"/>
  <c r="L656" i="21" s="1"/>
  <c r="L657" i="21" a="1"/>
  <c r="L657" i="21" s="1"/>
  <c r="L658" i="21" a="1"/>
  <c r="L658" i="21" s="1"/>
  <c r="L659" i="21" a="1"/>
  <c r="L659" i="21" s="1"/>
  <c r="L660" i="21" a="1"/>
  <c r="L660" i="21" s="1"/>
  <c r="L661" i="21" a="1"/>
  <c r="L661" i="21" s="1"/>
  <c r="L662" i="21" a="1"/>
  <c r="L662" i="21" s="1"/>
  <c r="L663" i="21" a="1"/>
  <c r="L663" i="21" s="1"/>
  <c r="L664" i="21" a="1"/>
  <c r="L664" i="21" s="1"/>
  <c r="L665" i="21" a="1"/>
  <c r="L665" i="21" s="1"/>
  <c r="L666" i="21" a="1"/>
  <c r="L666" i="21" s="1"/>
  <c r="L667" i="21" a="1"/>
  <c r="L667" i="21" s="1"/>
  <c r="L668" i="21" a="1"/>
  <c r="L668" i="21" s="1"/>
  <c r="L669" i="21" a="1"/>
  <c r="L669" i="21" s="1"/>
  <c r="L670" i="21" a="1"/>
  <c r="L670" i="21" s="1"/>
  <c r="L671" i="21" a="1"/>
  <c r="L671" i="21" s="1"/>
  <c r="L672" i="21" a="1"/>
  <c r="L672" i="21" s="1"/>
  <c r="L673" i="21" a="1"/>
  <c r="L673" i="21" s="1"/>
  <c r="L674" i="21" a="1"/>
  <c r="L674" i="21" s="1"/>
  <c r="L675" i="21" a="1"/>
  <c r="L675" i="21" s="1"/>
  <c r="L676" i="21" a="1"/>
  <c r="L676" i="21" s="1"/>
  <c r="L677" i="21" a="1"/>
  <c r="L677" i="21" s="1"/>
  <c r="L678" i="21" a="1"/>
  <c r="L678" i="21" s="1"/>
  <c r="L679" i="21" a="1"/>
  <c r="L679" i="21" s="1"/>
  <c r="L680" i="21" a="1"/>
  <c r="L680" i="21" s="1"/>
  <c r="L681" i="21" a="1"/>
  <c r="L681" i="21" s="1"/>
  <c r="L682" i="21" a="1"/>
  <c r="L682" i="21" s="1"/>
  <c r="L683" i="21" a="1"/>
  <c r="L683" i="21" s="1"/>
  <c r="L684" i="21" a="1"/>
  <c r="L684" i="21" s="1"/>
  <c r="L685" i="21" a="1"/>
  <c r="L685" i="21" s="1"/>
  <c r="L686" i="21" a="1"/>
  <c r="L686" i="21" s="1"/>
  <c r="L687" i="21" a="1"/>
  <c r="L687" i="21" s="1"/>
  <c r="L688" i="21" a="1"/>
  <c r="L688" i="21" s="1"/>
  <c r="L689" i="21" a="1"/>
  <c r="L689" i="21" s="1"/>
  <c r="L690" i="21" a="1"/>
  <c r="L690" i="21" s="1"/>
  <c r="L691" i="21" a="1"/>
  <c r="L691" i="21" s="1"/>
  <c r="L692" i="21" a="1"/>
  <c r="L692" i="21" s="1"/>
  <c r="L693" i="21" a="1"/>
  <c r="L693" i="21" s="1"/>
  <c r="L694" i="21" a="1"/>
  <c r="L694" i="21" s="1"/>
  <c r="L695" i="21" a="1"/>
  <c r="L695" i="21" s="1"/>
  <c r="L696" i="21" a="1"/>
  <c r="L696" i="21" s="1"/>
  <c r="L697" i="21" a="1"/>
  <c r="L697" i="21" s="1"/>
  <c r="L698" i="21" a="1"/>
  <c r="L698" i="21" s="1"/>
  <c r="L699" i="21" a="1"/>
  <c r="L699" i="21" s="1"/>
  <c r="L700" i="21" a="1"/>
  <c r="L700" i="21" s="1"/>
  <c r="L701" i="21" a="1"/>
  <c r="L701" i="21" s="1"/>
  <c r="L702" i="21" a="1"/>
  <c r="L702" i="21" s="1"/>
  <c r="L703" i="21" a="1"/>
  <c r="L703" i="21" s="1"/>
  <c r="L704" i="21" a="1"/>
  <c r="L704" i="21" s="1"/>
  <c r="L705" i="21" a="1"/>
  <c r="L705" i="21" s="1"/>
  <c r="L706" i="21" a="1"/>
  <c r="L706" i="21" s="1"/>
  <c r="L707" i="21" a="1"/>
  <c r="L707" i="21" s="1"/>
  <c r="L708" i="21" a="1"/>
  <c r="L708" i="21" s="1"/>
  <c r="L709" i="21" a="1"/>
  <c r="L709" i="21" s="1"/>
  <c r="L710" i="21" a="1"/>
  <c r="L710" i="21" s="1"/>
  <c r="L711" i="21" a="1"/>
  <c r="L711" i="21" s="1"/>
  <c r="L712" i="21" a="1"/>
  <c r="L712" i="21" s="1"/>
  <c r="L713" i="21" a="1"/>
  <c r="L713" i="21" s="1"/>
  <c r="L714" i="21" a="1"/>
  <c r="L714" i="21" s="1"/>
  <c r="L715" i="21" a="1"/>
  <c r="L715" i="21" s="1"/>
  <c r="L716" i="21" a="1"/>
  <c r="L716" i="21" s="1"/>
  <c r="L717" i="21" a="1"/>
  <c r="L717" i="21" s="1"/>
  <c r="L718" i="21" a="1"/>
  <c r="L718" i="21" s="1"/>
  <c r="L719" i="21" a="1"/>
  <c r="L719" i="21" s="1"/>
  <c r="L720" i="21" a="1"/>
  <c r="L720" i="21" s="1"/>
  <c r="L721" i="21" a="1"/>
  <c r="L721" i="21" s="1"/>
  <c r="L722" i="21" a="1"/>
  <c r="L722" i="21" s="1"/>
  <c r="L723" i="21" a="1"/>
  <c r="L723" i="21" s="1"/>
  <c r="L724" i="21" a="1"/>
  <c r="L724" i="21" s="1"/>
  <c r="L725" i="21" a="1"/>
  <c r="L725" i="21" s="1"/>
  <c r="L726" i="21" a="1"/>
  <c r="L726" i="21" s="1"/>
  <c r="L727" i="21" a="1"/>
  <c r="L727" i="21" s="1"/>
  <c r="L728" i="21" a="1"/>
  <c r="L728" i="21" s="1"/>
  <c r="L729" i="21" a="1"/>
  <c r="L729" i="21" s="1"/>
  <c r="L730" i="21" a="1"/>
  <c r="L730" i="21" s="1"/>
  <c r="L731" i="21" a="1"/>
  <c r="L731" i="21" s="1"/>
  <c r="L732" i="21" a="1"/>
  <c r="L732" i="21" s="1"/>
  <c r="L733" i="21" a="1"/>
  <c r="L733" i="21" s="1"/>
  <c r="L734" i="21" a="1"/>
  <c r="L734" i="21" s="1"/>
  <c r="L735" i="21" a="1"/>
  <c r="L735" i="21" s="1"/>
  <c r="L736" i="21" a="1"/>
  <c r="L736" i="21" s="1"/>
  <c r="L737" i="21" a="1"/>
  <c r="L737" i="21" s="1"/>
  <c r="L738" i="21" a="1"/>
  <c r="L738" i="21" s="1"/>
  <c r="L739" i="21" a="1"/>
  <c r="L739" i="21" s="1"/>
  <c r="L740" i="21" a="1"/>
  <c r="L740" i="21" s="1"/>
  <c r="L741" i="21" a="1"/>
  <c r="L741" i="21" s="1"/>
  <c r="L742" i="21" a="1"/>
  <c r="L742" i="21" s="1"/>
  <c r="L743" i="21" a="1"/>
  <c r="L743" i="21" s="1"/>
  <c r="L744" i="21" a="1"/>
  <c r="L744" i="21" s="1"/>
  <c r="L745" i="21" a="1"/>
  <c r="L745" i="21" s="1"/>
  <c r="L746" i="21" a="1"/>
  <c r="L746" i="21" s="1"/>
  <c r="L747" i="21" a="1"/>
  <c r="L747" i="21" s="1"/>
  <c r="L748" i="21" a="1"/>
  <c r="L748" i="21" s="1"/>
  <c r="L749" i="21" a="1"/>
  <c r="L749" i="21" s="1"/>
  <c r="L750" i="21" a="1"/>
  <c r="L750" i="21" s="1"/>
  <c r="L751" i="21" a="1"/>
  <c r="L751" i="21" s="1"/>
  <c r="L752" i="21" a="1"/>
  <c r="L752" i="21" s="1"/>
  <c r="L753" i="21" a="1"/>
  <c r="L753" i="21" s="1"/>
  <c r="L754" i="21" a="1"/>
  <c r="L754" i="21" s="1"/>
  <c r="L755" i="21" a="1"/>
  <c r="L755" i="21" s="1"/>
  <c r="L756" i="21" a="1"/>
  <c r="L756" i="21" s="1"/>
  <c r="L757" i="21" a="1"/>
  <c r="L757" i="21" s="1"/>
  <c r="L758" i="21" a="1"/>
  <c r="L758" i="21" s="1"/>
  <c r="L759" i="21" a="1"/>
  <c r="L759" i="21" s="1"/>
  <c r="L760" i="21" a="1"/>
  <c r="L760" i="21" s="1"/>
  <c r="L761" i="21" a="1"/>
  <c r="L761" i="21" s="1"/>
  <c r="L762" i="21" a="1"/>
  <c r="L762" i="21" s="1"/>
  <c r="L763" i="21" a="1"/>
  <c r="L763" i="21" s="1"/>
  <c r="L764" i="21" a="1"/>
  <c r="L764" i="21" s="1"/>
  <c r="L765" i="21" a="1"/>
  <c r="L765" i="21" s="1"/>
  <c r="L766" i="21" a="1"/>
  <c r="L766" i="21" s="1"/>
  <c r="L767" i="21" a="1"/>
  <c r="L767" i="21" s="1"/>
  <c r="L768" i="21" a="1"/>
  <c r="L768" i="21" s="1"/>
  <c r="L769" i="21" a="1"/>
  <c r="L769" i="21" s="1"/>
  <c r="L770" i="21" a="1"/>
  <c r="L770" i="21" s="1"/>
  <c r="L771" i="21" a="1"/>
  <c r="L771" i="21" s="1"/>
  <c r="L772" i="21" a="1"/>
  <c r="L772" i="21" s="1"/>
  <c r="L773" i="21" a="1"/>
  <c r="L773" i="21" s="1"/>
  <c r="L774" i="21" a="1"/>
  <c r="L774" i="21" s="1"/>
  <c r="L775" i="21" a="1"/>
  <c r="L775" i="21" s="1"/>
  <c r="L776" i="21" a="1"/>
  <c r="L776" i="21" s="1"/>
  <c r="L777" i="21" a="1"/>
  <c r="L777" i="21" s="1"/>
  <c r="L778" i="21" a="1"/>
  <c r="L778" i="21" s="1"/>
  <c r="L779" i="21" a="1"/>
  <c r="L779" i="21" s="1"/>
  <c r="L780" i="21" a="1"/>
  <c r="L780" i="21" s="1"/>
  <c r="L781" i="21" a="1"/>
  <c r="L781" i="21" s="1"/>
  <c r="L782" i="21" a="1"/>
  <c r="L782" i="21" s="1"/>
  <c r="L783" i="21" a="1"/>
  <c r="L783" i="21" s="1"/>
  <c r="L784" i="21" a="1"/>
  <c r="L784" i="21" s="1"/>
  <c r="L785" i="21" a="1"/>
  <c r="L785" i="21" s="1"/>
  <c r="L786" i="21" a="1"/>
  <c r="L786" i="21" s="1"/>
  <c r="L787" i="21" a="1"/>
  <c r="L787" i="21" s="1"/>
  <c r="L788" i="21" a="1"/>
  <c r="L788" i="21" s="1"/>
  <c r="L789" i="21" a="1"/>
  <c r="L789" i="21" s="1"/>
  <c r="L790" i="21" a="1"/>
  <c r="L790" i="21" s="1"/>
  <c r="L791" i="21" a="1"/>
  <c r="L791" i="21" s="1"/>
  <c r="L792" i="21" a="1"/>
  <c r="L792" i="21" s="1"/>
  <c r="L793" i="21" a="1"/>
  <c r="L793" i="21" s="1"/>
  <c r="L794" i="21" a="1"/>
  <c r="L794" i="21" s="1"/>
  <c r="L795" i="21" a="1"/>
  <c r="L795" i="21" s="1"/>
  <c r="L796" i="21" a="1"/>
  <c r="L796" i="21" s="1"/>
  <c r="L797" i="21" a="1"/>
  <c r="L797" i="21" s="1"/>
  <c r="L798" i="21" a="1"/>
  <c r="L798" i="21" s="1"/>
  <c r="L799" i="21" a="1"/>
  <c r="L799" i="21" s="1"/>
  <c r="L800" i="21" a="1"/>
  <c r="L800" i="21" s="1"/>
  <c r="L801" i="21" a="1"/>
  <c r="L801" i="21" s="1"/>
  <c r="L802" i="21" a="1"/>
  <c r="L802" i="21" s="1"/>
  <c r="L803" i="21" a="1"/>
  <c r="L803" i="21" s="1"/>
  <c r="L804" i="21" a="1"/>
  <c r="L804" i="21" s="1"/>
  <c r="L805" i="21" a="1"/>
  <c r="L805" i="21" s="1"/>
  <c r="L806" i="21" a="1"/>
  <c r="L806" i="21" s="1"/>
  <c r="L807" i="21" a="1"/>
  <c r="L807" i="21" s="1"/>
  <c r="L808" i="21" a="1"/>
  <c r="L808" i="21" s="1"/>
  <c r="L809" i="21" a="1"/>
  <c r="L809" i="21" s="1"/>
  <c r="L810" i="21" a="1"/>
  <c r="L810" i="21" s="1"/>
  <c r="L811" i="21" a="1"/>
  <c r="L811" i="21" s="1"/>
  <c r="L812" i="21" a="1"/>
  <c r="L812" i="21" s="1"/>
  <c r="L813" i="21" a="1"/>
  <c r="L813" i="21" s="1"/>
  <c r="L814" i="21" a="1"/>
  <c r="L814" i="21" s="1"/>
  <c r="L815" i="21" a="1"/>
  <c r="L815" i="21" s="1"/>
  <c r="L816" i="21" a="1"/>
  <c r="L816" i="21" s="1"/>
  <c r="L817" i="21" a="1"/>
  <c r="L817" i="21" s="1"/>
  <c r="L818" i="21" a="1"/>
  <c r="L818" i="21" s="1"/>
  <c r="L819" i="21" a="1"/>
  <c r="L819" i="21" s="1"/>
  <c r="L820" i="21" a="1"/>
  <c r="L820" i="21" s="1"/>
  <c r="L821" i="21" a="1"/>
  <c r="L821" i="21" s="1"/>
  <c r="L822" i="21" a="1"/>
  <c r="L822" i="21" s="1"/>
  <c r="L823" i="21" a="1"/>
  <c r="L823" i="21" s="1"/>
  <c r="L824" i="21" a="1"/>
  <c r="L824" i="21" s="1"/>
  <c r="L825" i="21" a="1"/>
  <c r="L825" i="21" s="1"/>
  <c r="L826" i="21" a="1"/>
  <c r="L826" i="21" s="1"/>
  <c r="L827" i="21" a="1"/>
  <c r="L827" i="21" s="1"/>
  <c r="L828" i="21" a="1"/>
  <c r="L828" i="21" s="1"/>
  <c r="L829" i="21" a="1"/>
  <c r="L829" i="21" s="1"/>
  <c r="L830" i="21" a="1"/>
  <c r="L830" i="21" s="1"/>
  <c r="L831" i="21" a="1"/>
  <c r="L831" i="21" s="1"/>
  <c r="L832" i="21" a="1"/>
  <c r="L832" i="21" s="1"/>
  <c r="L833" i="21" a="1"/>
  <c r="L833" i="21" s="1"/>
  <c r="L834" i="21" a="1"/>
  <c r="L834" i="21" s="1"/>
  <c r="L835" i="21" a="1"/>
  <c r="L835" i="21" s="1"/>
  <c r="L836" i="21" a="1"/>
  <c r="L836" i="21" s="1"/>
  <c r="L837" i="21" a="1"/>
  <c r="L837" i="21" s="1"/>
  <c r="L838" i="21" a="1"/>
  <c r="L838" i="21" s="1"/>
  <c r="L839" i="21" a="1"/>
  <c r="L839" i="21" s="1"/>
  <c r="L840" i="21" a="1"/>
  <c r="L840" i="21" s="1"/>
  <c r="L841" i="21" a="1"/>
  <c r="L841" i="21" s="1"/>
  <c r="L842" i="21" a="1"/>
  <c r="L842" i="21" s="1"/>
  <c r="L843" i="21" a="1"/>
  <c r="L843" i="21" s="1"/>
  <c r="L844" i="21" a="1"/>
  <c r="L844" i="21" s="1"/>
  <c r="L845" i="21" a="1"/>
  <c r="L845" i="21" s="1"/>
  <c r="L846" i="21" a="1"/>
  <c r="L846" i="21" s="1"/>
  <c r="L847" i="21" a="1"/>
  <c r="L847" i="21" s="1"/>
  <c r="L848" i="21" a="1"/>
  <c r="L848" i="21" s="1"/>
  <c r="L849" i="21" a="1"/>
  <c r="L849" i="21" s="1"/>
  <c r="L850" i="21" a="1"/>
  <c r="L850" i="21" s="1"/>
  <c r="L851" i="21" a="1"/>
  <c r="L851" i="21" s="1"/>
  <c r="L852" i="21" a="1"/>
  <c r="L852" i="21" s="1"/>
  <c r="L853" i="21" a="1"/>
  <c r="L853" i="21" s="1"/>
  <c r="L854" i="21" a="1"/>
  <c r="L854" i="21" s="1"/>
  <c r="L855" i="21" a="1"/>
  <c r="L855" i="21" s="1"/>
  <c r="L856" i="21" a="1"/>
  <c r="L856" i="21" s="1"/>
  <c r="L857" i="21" a="1"/>
  <c r="L857" i="21" s="1"/>
  <c r="L858" i="21" a="1"/>
  <c r="L858" i="21" s="1"/>
  <c r="L859" i="21" a="1"/>
  <c r="L859" i="21" s="1"/>
  <c r="L860" i="21" a="1"/>
  <c r="L860" i="21" s="1"/>
  <c r="L861" i="21" a="1"/>
  <c r="L861" i="21" s="1"/>
  <c r="L862" i="21" a="1"/>
  <c r="L862" i="21" s="1"/>
  <c r="L863" i="21" a="1"/>
  <c r="L863" i="21" s="1"/>
  <c r="L864" i="21" a="1"/>
  <c r="L864" i="21" s="1"/>
  <c r="L865" i="21" a="1"/>
  <c r="L865" i="21" s="1"/>
  <c r="L866" i="21" a="1"/>
  <c r="L866" i="21" s="1"/>
  <c r="L867" i="21" a="1"/>
  <c r="L867" i="21" s="1"/>
  <c r="L868" i="21" a="1"/>
  <c r="L868" i="21" s="1"/>
  <c r="L869" i="21" a="1"/>
  <c r="L869" i="21" s="1"/>
  <c r="L870" i="21" a="1"/>
  <c r="L870" i="21" s="1"/>
  <c r="L871" i="21" a="1"/>
  <c r="L871" i="21" s="1"/>
  <c r="L872" i="21" a="1"/>
  <c r="L872" i="21" s="1"/>
  <c r="L873" i="21" a="1"/>
  <c r="L873" i="21" s="1"/>
  <c r="L874" i="21" a="1"/>
  <c r="L874" i="21" s="1"/>
  <c r="L875" i="21" a="1"/>
  <c r="L875" i="21" s="1"/>
  <c r="L876" i="21" a="1"/>
  <c r="L876" i="21" s="1"/>
  <c r="L877" i="21" a="1"/>
  <c r="L877" i="21" s="1"/>
  <c r="L878" i="21" a="1"/>
  <c r="L878" i="21" s="1"/>
  <c r="L879" i="21" a="1"/>
  <c r="L879" i="21" s="1"/>
  <c r="L880" i="21" a="1"/>
  <c r="L880" i="21" s="1"/>
  <c r="L881" i="21" a="1"/>
  <c r="L881" i="21" s="1"/>
  <c r="L882" i="21" a="1"/>
  <c r="L882" i="21" s="1"/>
  <c r="L883" i="21" a="1"/>
  <c r="L883" i="21" s="1"/>
  <c r="L884" i="21" a="1"/>
  <c r="L884" i="21" s="1"/>
  <c r="L885" i="21" a="1"/>
  <c r="L885" i="21" s="1"/>
  <c r="L886" i="21" a="1"/>
  <c r="L886" i="21" s="1"/>
  <c r="L887" i="21" a="1"/>
  <c r="L887" i="21" s="1"/>
  <c r="L888" i="21" a="1"/>
  <c r="L888" i="21" s="1"/>
  <c r="L889" i="21" a="1"/>
  <c r="L889" i="21" s="1"/>
  <c r="L890" i="21" a="1"/>
  <c r="L890" i="21" s="1"/>
  <c r="L891" i="21" a="1"/>
  <c r="L891" i="21" s="1"/>
  <c r="L892" i="21" a="1"/>
  <c r="L892" i="21" s="1"/>
  <c r="L893" i="21" a="1"/>
  <c r="L893" i="21" s="1"/>
  <c r="L894" i="21" a="1"/>
  <c r="L894" i="21" s="1"/>
  <c r="L895" i="21" a="1"/>
  <c r="L895" i="21" s="1"/>
  <c r="L896" i="21" a="1"/>
  <c r="L896" i="21" s="1"/>
  <c r="L897" i="21" a="1"/>
  <c r="L897" i="21" s="1"/>
  <c r="L898" i="21" a="1"/>
  <c r="L898" i="21" s="1"/>
  <c r="L899" i="21" a="1"/>
  <c r="L899" i="21" s="1"/>
  <c r="L900" i="21" a="1"/>
  <c r="L900" i="21" s="1"/>
  <c r="L901" i="21" a="1"/>
  <c r="L901" i="21" s="1"/>
  <c r="L902" i="21" a="1"/>
  <c r="L902" i="21" s="1"/>
  <c r="L903" i="21" a="1"/>
  <c r="L903" i="21" s="1"/>
  <c r="L904" i="21" a="1"/>
  <c r="L904" i="21" s="1"/>
  <c r="L905" i="21" a="1"/>
  <c r="L905" i="21" s="1"/>
  <c r="L906" i="21" a="1"/>
  <c r="L906" i="21" s="1"/>
  <c r="L907" i="21" a="1"/>
  <c r="L907" i="21" s="1"/>
  <c r="L908" i="21" a="1"/>
  <c r="L908" i="21" s="1"/>
  <c r="L909" i="21" a="1"/>
  <c r="L909" i="21" s="1"/>
  <c r="L910" i="21" a="1"/>
  <c r="L910" i="21" s="1"/>
  <c r="L911" i="21" a="1"/>
  <c r="L911" i="21" s="1"/>
  <c r="L912" i="21" a="1"/>
  <c r="L912" i="21" s="1"/>
  <c r="L913" i="21" a="1"/>
  <c r="L913" i="21" s="1"/>
  <c r="L914" i="21" a="1"/>
  <c r="L914" i="21" s="1"/>
  <c r="L915" i="21" a="1"/>
  <c r="L915" i="21" s="1"/>
  <c r="L916" i="21" a="1"/>
  <c r="L916" i="21" s="1"/>
  <c r="L917" i="21" a="1"/>
  <c r="L917" i="21" s="1"/>
  <c r="L918" i="21" a="1"/>
  <c r="L918" i="21" s="1"/>
  <c r="L919" i="21" a="1"/>
  <c r="L919" i="21" s="1"/>
  <c r="L920" i="21" a="1"/>
  <c r="L920" i="21" s="1"/>
  <c r="L921" i="21" a="1"/>
  <c r="L921" i="21" s="1"/>
  <c r="L922" i="21" a="1"/>
  <c r="L922" i="21" s="1"/>
  <c r="L923" i="21" a="1"/>
  <c r="L923" i="21" s="1"/>
  <c r="L924" i="21" a="1"/>
  <c r="L924" i="21" s="1"/>
  <c r="L925" i="21" a="1"/>
  <c r="L925" i="21" s="1"/>
  <c r="L926" i="21" a="1"/>
  <c r="L926" i="21" s="1"/>
  <c r="L927" i="21" a="1"/>
  <c r="L927" i="21" s="1"/>
  <c r="L928" i="21" a="1"/>
  <c r="L928" i="21" s="1"/>
  <c r="L929" i="21" a="1"/>
  <c r="L929" i="21" s="1"/>
  <c r="L930" i="21" a="1"/>
  <c r="L930" i="21" s="1"/>
  <c r="L931" i="21" a="1"/>
  <c r="L931" i="21" s="1"/>
  <c r="L932" i="21" a="1"/>
  <c r="L932" i="21" s="1"/>
  <c r="L933" i="21" a="1"/>
  <c r="L933" i="21" s="1"/>
  <c r="L934" i="21" a="1"/>
  <c r="L934" i="21" s="1"/>
  <c r="L935" i="21" a="1"/>
  <c r="L935" i="21" s="1"/>
  <c r="L936" i="21" a="1"/>
  <c r="L936" i="21" s="1"/>
  <c r="L937" i="21" a="1"/>
  <c r="L937" i="21" s="1"/>
  <c r="L938" i="21" a="1"/>
  <c r="L938" i="21" s="1"/>
  <c r="L939" i="21" a="1"/>
  <c r="L939" i="21" s="1"/>
  <c r="L940" i="21" a="1"/>
  <c r="L940" i="21" s="1"/>
  <c r="L941" i="21" a="1"/>
  <c r="L941" i="21" s="1"/>
  <c r="L942" i="21" a="1"/>
  <c r="L942" i="21" s="1"/>
  <c r="L943" i="21" a="1"/>
  <c r="L943" i="21" s="1"/>
  <c r="L944" i="21" a="1"/>
  <c r="L944" i="21" s="1"/>
  <c r="L945" i="21" a="1"/>
  <c r="L945" i="21" s="1"/>
  <c r="L946" i="21" a="1"/>
  <c r="L946" i="21" s="1"/>
  <c r="L947" i="21" a="1"/>
  <c r="L947" i="21" s="1"/>
  <c r="L948" i="21" a="1"/>
  <c r="L948" i="21" s="1"/>
  <c r="L949" i="21" a="1"/>
  <c r="L949" i="21" s="1"/>
  <c r="L950" i="21" a="1"/>
  <c r="L950" i="21" s="1"/>
  <c r="L951" i="21" a="1"/>
  <c r="L951" i="21" s="1"/>
  <c r="L952" i="21" a="1"/>
  <c r="L952" i="21" s="1"/>
  <c r="L953" i="21" a="1"/>
  <c r="L953" i="21" s="1"/>
  <c r="L954" i="21" a="1"/>
  <c r="L954" i="21" s="1"/>
  <c r="L955" i="21" a="1"/>
  <c r="L955" i="21" s="1"/>
  <c r="L956" i="21" a="1"/>
  <c r="L956" i="21" s="1"/>
  <c r="L957" i="21" a="1"/>
  <c r="L957" i="21" s="1"/>
  <c r="L958" i="21" a="1"/>
  <c r="L958" i="21" s="1"/>
  <c r="L959" i="21" a="1"/>
  <c r="L959" i="21" s="1"/>
  <c r="L960" i="21" a="1"/>
  <c r="L960" i="21" s="1"/>
  <c r="L961" i="21" a="1"/>
  <c r="L961" i="21" s="1"/>
  <c r="L962" i="21" a="1"/>
  <c r="L962" i="21" s="1"/>
  <c r="L963" i="21" a="1"/>
  <c r="L963" i="21" s="1"/>
  <c r="L964" i="21" a="1"/>
  <c r="L964" i="21" s="1"/>
  <c r="L965" i="21" a="1"/>
  <c r="L965" i="21" s="1"/>
  <c r="L966" i="21" a="1"/>
  <c r="L966" i="21" s="1"/>
  <c r="L967" i="21" a="1"/>
  <c r="L967" i="21" s="1"/>
  <c r="L968" i="21" a="1"/>
  <c r="L968" i="21" s="1"/>
  <c r="L969" i="21" a="1"/>
  <c r="L969" i="21" s="1"/>
  <c r="L970" i="21" a="1"/>
  <c r="L970" i="21" s="1"/>
  <c r="L971" i="21" a="1"/>
  <c r="L971" i="21" s="1"/>
  <c r="L972" i="21" a="1"/>
  <c r="L972" i="21" s="1"/>
  <c r="L973" i="21" a="1"/>
  <c r="L973" i="21" s="1"/>
  <c r="L974" i="21" a="1"/>
  <c r="L974" i="21" s="1"/>
  <c r="L975" i="21" a="1"/>
  <c r="L975" i="21" s="1"/>
  <c r="L976" i="21" a="1"/>
  <c r="L976" i="21" s="1"/>
  <c r="L977" i="21" a="1"/>
  <c r="L977" i="21" s="1"/>
  <c r="L978" i="21" a="1"/>
  <c r="L978" i="21" s="1"/>
  <c r="L979" i="21" a="1"/>
  <c r="L979" i="21" s="1"/>
  <c r="L980" i="21" a="1"/>
  <c r="L980" i="21" s="1"/>
  <c r="L981" i="21" a="1"/>
  <c r="L981" i="21" s="1"/>
  <c r="L982" i="21" a="1"/>
  <c r="L982" i="21" s="1"/>
  <c r="L983" i="21" a="1"/>
  <c r="L983" i="21" s="1"/>
  <c r="L984" i="21" a="1"/>
  <c r="L984" i="21" s="1"/>
  <c r="L985" i="21" a="1"/>
  <c r="L985" i="21" s="1"/>
  <c r="L986" i="21" a="1"/>
  <c r="L986" i="21" s="1"/>
  <c r="L987" i="21" a="1"/>
  <c r="L987" i="21" s="1"/>
  <c r="L988" i="21" a="1"/>
  <c r="L988" i="21" s="1"/>
  <c r="L989" i="21" a="1"/>
  <c r="L989" i="21" s="1"/>
  <c r="L990" i="21" a="1"/>
  <c r="L990" i="21" s="1"/>
  <c r="L991" i="21" a="1"/>
  <c r="L991" i="21" s="1"/>
  <c r="L992" i="21" a="1"/>
  <c r="L992" i="21" s="1"/>
  <c r="L993" i="21" a="1"/>
  <c r="L993" i="21" s="1"/>
  <c r="L994" i="21" a="1"/>
  <c r="L994" i="21" s="1"/>
  <c r="L995" i="21" a="1"/>
  <c r="L995" i="21" s="1"/>
  <c r="L996" i="21" a="1"/>
  <c r="L996" i="21" s="1"/>
  <c r="L997" i="21" a="1"/>
  <c r="L997" i="21" s="1"/>
  <c r="L998" i="21" a="1"/>
  <c r="L998" i="21" s="1"/>
  <c r="L999" i="21" a="1"/>
  <c r="L999" i="21" s="1"/>
  <c r="L1000" i="21" a="1"/>
  <c r="L1000" i="21" s="1"/>
  <c r="L1001" i="21" a="1"/>
  <c r="L1001" i="21" s="1"/>
  <c r="L1002" i="21" a="1"/>
  <c r="L1002" i="21" s="1"/>
  <c r="L1003" i="21" a="1"/>
  <c r="L1003" i="21" s="1"/>
  <c r="L1004" i="21" a="1"/>
  <c r="L1004" i="21" s="1"/>
  <c r="L1005" i="21" a="1"/>
  <c r="L1005" i="21" s="1"/>
  <c r="L1006" i="21" a="1"/>
  <c r="L1006" i="21" s="1"/>
  <c r="L1007" i="21" a="1"/>
  <c r="L1007" i="21" s="1"/>
  <c r="L1008" i="21" a="1"/>
  <c r="L1008" i="21" s="1"/>
  <c r="L1009" i="21" a="1"/>
  <c r="L1009" i="21" s="1"/>
  <c r="L1010" i="21" a="1"/>
  <c r="L1010" i="21" s="1"/>
  <c r="L1011" i="21" a="1"/>
  <c r="L1011" i="21" s="1"/>
  <c r="L1012" i="21" a="1"/>
  <c r="L1012" i="21" s="1"/>
  <c r="L1013" i="21" a="1"/>
  <c r="L1013" i="21" s="1"/>
  <c r="L1014" i="21" a="1"/>
  <c r="L1014" i="21" s="1"/>
  <c r="L1015" i="21" a="1"/>
  <c r="L1015" i="21" s="1"/>
  <c r="L1016" i="21" a="1"/>
  <c r="L1016" i="21" s="1"/>
  <c r="L1017" i="21" a="1"/>
  <c r="L1017" i="21" s="1"/>
  <c r="L1018" i="21" a="1"/>
  <c r="L1018" i="21" s="1"/>
  <c r="L1019" i="21" a="1"/>
  <c r="L1019" i="21" s="1"/>
  <c r="L1020" i="21" a="1"/>
  <c r="L1020" i="21" s="1"/>
  <c r="L1021" i="21" a="1"/>
  <c r="L1021" i="21" s="1"/>
  <c r="L1022" i="21" a="1"/>
  <c r="L1022" i="21" s="1"/>
  <c r="L1023" i="21" a="1"/>
  <c r="L1023" i="21" s="1"/>
  <c r="L1024" i="21" a="1"/>
  <c r="L1024" i="21" s="1"/>
  <c r="L1025" i="21" a="1"/>
  <c r="L1025" i="21" s="1"/>
  <c r="L1026" i="21" a="1"/>
  <c r="L1026" i="21" s="1"/>
  <c r="L1027" i="21" a="1"/>
  <c r="L1027" i="21" s="1"/>
  <c r="L1028" i="21" a="1"/>
  <c r="L1028" i="21" s="1"/>
  <c r="L1029" i="21" a="1"/>
  <c r="L1029" i="21" s="1"/>
  <c r="L1030" i="21" a="1"/>
  <c r="L1030" i="21" s="1"/>
  <c r="L1031" i="21" a="1"/>
  <c r="L1031" i="21" s="1"/>
  <c r="L1032" i="21" a="1"/>
  <c r="L1032" i="21" s="1"/>
  <c r="L1033" i="21" a="1"/>
  <c r="L1033" i="21" s="1"/>
  <c r="L1034" i="21" a="1"/>
  <c r="L1034" i="21" s="1"/>
  <c r="L1035" i="21" a="1"/>
  <c r="L1035" i="21" s="1"/>
  <c r="L1036" i="21" a="1"/>
  <c r="L1036" i="21" s="1"/>
  <c r="L1037" i="21" a="1"/>
  <c r="L1037" i="21" s="1"/>
  <c r="L1038" i="21" a="1"/>
  <c r="L1038" i="21" s="1"/>
  <c r="L1039" i="21" a="1"/>
  <c r="L1039" i="21" s="1"/>
  <c r="L1040" i="21" a="1"/>
  <c r="L1040" i="21" s="1"/>
  <c r="L1041" i="21" a="1"/>
  <c r="L1041" i="21" s="1"/>
  <c r="L1042" i="21" a="1"/>
  <c r="L1042" i="21" s="1"/>
  <c r="L1043" i="21" a="1"/>
  <c r="L1043" i="21" s="1"/>
  <c r="L1044" i="21" a="1"/>
  <c r="L1044" i="21" s="1"/>
  <c r="L1045" i="21" a="1"/>
  <c r="L1045" i="21" s="1"/>
  <c r="L1046" i="21" a="1"/>
  <c r="L1046" i="21" s="1"/>
  <c r="L1047" i="21" a="1"/>
  <c r="L1047" i="21" s="1"/>
  <c r="L1048" i="21" a="1"/>
  <c r="L1048" i="21" s="1"/>
  <c r="L1049" i="21" a="1"/>
  <c r="L1049" i="21" s="1"/>
  <c r="L1050" i="21" a="1"/>
  <c r="L1050" i="21" s="1"/>
  <c r="L1051" i="21" a="1"/>
  <c r="L1051" i="21" s="1"/>
  <c r="L1052" i="21" a="1"/>
  <c r="L1052" i="21" s="1"/>
  <c r="L1053" i="21" a="1"/>
  <c r="L1053" i="21" s="1"/>
  <c r="L1054" i="21" a="1"/>
  <c r="L1054" i="21" s="1"/>
  <c r="L1055" i="21" a="1"/>
  <c r="L1055" i="21" s="1"/>
  <c r="L1056" i="21" a="1"/>
  <c r="L1056" i="21" s="1"/>
  <c r="L1057" i="21" a="1"/>
  <c r="L1057" i="21" s="1"/>
  <c r="L1058" i="21" a="1"/>
  <c r="L1058" i="21" s="1"/>
  <c r="L1059" i="21" a="1"/>
  <c r="L1059" i="21" s="1"/>
  <c r="L1060" i="21" a="1"/>
  <c r="L1060" i="21" s="1"/>
  <c r="L1061" i="21" a="1"/>
  <c r="L1061" i="21" s="1"/>
  <c r="L1062" i="21" a="1"/>
  <c r="L1062" i="21" s="1"/>
  <c r="L1063" i="21" a="1"/>
  <c r="L1063" i="21" s="1"/>
  <c r="L1064" i="21" a="1"/>
  <c r="L1064" i="21" s="1"/>
  <c r="L1065" i="21" a="1"/>
  <c r="L1065" i="21" s="1"/>
  <c r="L1066" i="21" a="1"/>
  <c r="L1066" i="21" s="1"/>
  <c r="L1067" i="21" a="1"/>
  <c r="L1067" i="21" s="1"/>
  <c r="L1068" i="21" a="1"/>
  <c r="L1068" i="21" s="1"/>
  <c r="L1069" i="21" a="1"/>
  <c r="L1069" i="21" s="1"/>
  <c r="L1070" i="21" a="1"/>
  <c r="L1070" i="21" s="1"/>
  <c r="L1071" i="21" a="1"/>
  <c r="L1071" i="21" s="1"/>
  <c r="L1072" i="21" a="1"/>
  <c r="L1072" i="21" s="1"/>
  <c r="L1073" i="21" a="1"/>
  <c r="L1073" i="21" s="1"/>
  <c r="L1074" i="21" a="1"/>
  <c r="L1074" i="21" s="1"/>
  <c r="L1075" i="21" a="1"/>
  <c r="L1075" i="21" s="1"/>
  <c r="L1076" i="21" a="1"/>
  <c r="L1076" i="21" s="1"/>
  <c r="L1077" i="21" a="1"/>
  <c r="L1077" i="21" s="1"/>
  <c r="L1078" i="21" a="1"/>
  <c r="L1078" i="21" s="1"/>
  <c r="L1079" i="21" a="1"/>
  <c r="L1079" i="21" s="1"/>
  <c r="L1080" i="21" a="1"/>
  <c r="L1080" i="21" s="1"/>
  <c r="L1081" i="21" a="1"/>
  <c r="L1081" i="21" s="1"/>
  <c r="L1082" i="21" a="1"/>
  <c r="L1082" i="21" s="1"/>
  <c r="L1083" i="21" a="1"/>
  <c r="L1083" i="21" s="1"/>
  <c r="L1084" i="21" a="1"/>
  <c r="L1084" i="21" s="1"/>
  <c r="L1085" i="21" a="1"/>
  <c r="L1085" i="21" s="1"/>
  <c r="L1086" i="21" a="1"/>
  <c r="L1086" i="21" s="1"/>
  <c r="L1087" i="21" a="1"/>
  <c r="L1087" i="21" s="1"/>
  <c r="L1088" i="21" a="1"/>
  <c r="L1088" i="21" s="1"/>
  <c r="L1089" i="21" a="1"/>
  <c r="L1089" i="21" s="1"/>
  <c r="L1090" i="21" a="1"/>
  <c r="L1090" i="21" s="1"/>
  <c r="L1091" i="21" a="1"/>
  <c r="L1091" i="21" s="1"/>
  <c r="L1092" i="21" a="1"/>
  <c r="L1092" i="21" s="1"/>
  <c r="L1093" i="21" a="1"/>
  <c r="L1093" i="21" s="1"/>
  <c r="L1094" i="21" a="1"/>
  <c r="L1094" i="21" s="1"/>
  <c r="L1095" i="21" a="1"/>
  <c r="L1095" i="21" s="1"/>
  <c r="L1096" i="21" a="1"/>
  <c r="L1096" i="21" s="1"/>
  <c r="L1097" i="21" a="1"/>
  <c r="L1097" i="21" s="1"/>
  <c r="L1098" i="21" a="1"/>
  <c r="L1098" i="21" s="1"/>
  <c r="L1099" i="21" a="1"/>
  <c r="L1099" i="21" s="1"/>
  <c r="L1100" i="21" a="1"/>
  <c r="L1100" i="21" s="1"/>
  <c r="L1101" i="21" a="1"/>
  <c r="L1101" i="21" s="1"/>
  <c r="L1102" i="21" a="1"/>
  <c r="L1102" i="21" s="1"/>
  <c r="L1103" i="21" a="1"/>
  <c r="L1103" i="21" s="1"/>
  <c r="L1104" i="21" a="1"/>
  <c r="L1104" i="21" s="1"/>
  <c r="L1105" i="21" a="1"/>
  <c r="L1105" i="21" s="1"/>
  <c r="L1106" i="21" a="1"/>
  <c r="L1106" i="21" s="1"/>
  <c r="L1107" i="21" a="1"/>
  <c r="L1107" i="21" s="1"/>
  <c r="L1108" i="21" a="1"/>
  <c r="L1108" i="21" s="1"/>
  <c r="L1109" i="21" a="1"/>
  <c r="L1109" i="21" s="1"/>
  <c r="L1110" i="21" a="1"/>
  <c r="L1110" i="21" s="1"/>
  <c r="L1111" i="21" a="1"/>
  <c r="L1111" i="21" s="1"/>
  <c r="L1112" i="21" a="1"/>
  <c r="L1112" i="21" s="1"/>
  <c r="L1113" i="21" a="1"/>
  <c r="L1113" i="21" s="1"/>
  <c r="L1114" i="21" a="1"/>
  <c r="L1114" i="21" s="1"/>
  <c r="L1115" i="21" a="1"/>
  <c r="L1115" i="21" s="1"/>
  <c r="L1116" i="21" a="1"/>
  <c r="L1116" i="21" s="1"/>
  <c r="L1117" i="21" a="1"/>
  <c r="L1117" i="21" s="1"/>
  <c r="L1118" i="21" a="1"/>
  <c r="L1118" i="21" s="1"/>
  <c r="L1119" i="21" a="1"/>
  <c r="L1119" i="21" s="1"/>
  <c r="L1120" i="21" a="1"/>
  <c r="L1120" i="21" s="1"/>
  <c r="L1121" i="21" a="1"/>
  <c r="L1121" i="21" s="1"/>
  <c r="L1122" i="21" a="1"/>
  <c r="L1122" i="21" s="1"/>
  <c r="L1123" i="21" a="1"/>
  <c r="L1123" i="21" s="1"/>
  <c r="L1124" i="21" a="1"/>
  <c r="L1124" i="21" s="1"/>
  <c r="L1125" i="21" a="1"/>
  <c r="L1125" i="21" s="1"/>
  <c r="L1126" i="21" a="1"/>
  <c r="L1126" i="21" s="1"/>
  <c r="L1127" i="21" a="1"/>
  <c r="L1127" i="21" s="1"/>
  <c r="L1128" i="21" a="1"/>
  <c r="L1128" i="21" s="1"/>
  <c r="L1129" i="21" a="1"/>
  <c r="L1129" i="21" s="1"/>
  <c r="L1130" i="21" a="1"/>
  <c r="L1130" i="21" s="1"/>
  <c r="L1131" i="21" a="1"/>
  <c r="L1131" i="21" s="1"/>
  <c r="L1132" i="21" a="1"/>
  <c r="L1132" i="21" s="1"/>
  <c r="L1133" i="21" a="1"/>
  <c r="L1133" i="21" s="1"/>
  <c r="L1134" i="21" a="1"/>
  <c r="L1134" i="21" s="1"/>
  <c r="L1135" i="21" a="1"/>
  <c r="L1135" i="21" s="1"/>
  <c r="L1136" i="21" a="1"/>
  <c r="L1136" i="21" s="1"/>
  <c r="L1137" i="21" a="1"/>
  <c r="L1137" i="21" s="1"/>
  <c r="L1138" i="21" a="1"/>
  <c r="L1138" i="21" s="1"/>
  <c r="L1139" i="21" a="1"/>
  <c r="L1139" i="21" s="1"/>
  <c r="L1140" i="21" a="1"/>
  <c r="L1140" i="21" s="1"/>
  <c r="L1141" i="21" a="1"/>
  <c r="L1141" i="21" s="1"/>
  <c r="L1142" i="21" a="1"/>
  <c r="L1142" i="21" s="1"/>
  <c r="L1143" i="21" a="1"/>
  <c r="L1143" i="21" s="1"/>
  <c r="L1144" i="21" a="1"/>
  <c r="L1144" i="21" s="1"/>
  <c r="L1145" i="21" a="1"/>
  <c r="L1145" i="21" s="1"/>
  <c r="L1146" i="21" a="1"/>
  <c r="L1146" i="21" s="1"/>
  <c r="L1147" i="21" a="1"/>
  <c r="L1147" i="21" s="1"/>
  <c r="L1148" i="21" a="1"/>
  <c r="L1148" i="21" s="1"/>
  <c r="L1149" i="21" a="1"/>
  <c r="L1149" i="21" s="1"/>
  <c r="L1150" i="21" a="1"/>
  <c r="L1150" i="21" s="1"/>
  <c r="L1151" i="21" a="1"/>
  <c r="L1151" i="21" s="1"/>
  <c r="L1152" i="21" a="1"/>
  <c r="L1152" i="21" s="1"/>
  <c r="L1153" i="21" a="1"/>
  <c r="L1153" i="21" s="1"/>
  <c r="L1154" i="21" a="1"/>
  <c r="L1154" i="21" s="1"/>
  <c r="L1155" i="21" a="1"/>
  <c r="L1155" i="21" s="1"/>
  <c r="L1156" i="21" a="1"/>
  <c r="L1156" i="21" s="1"/>
  <c r="L1157" i="21" a="1"/>
  <c r="L1157" i="21" s="1"/>
  <c r="L1158" i="21" a="1"/>
  <c r="L1158" i="21" s="1"/>
  <c r="L1159" i="21" a="1"/>
  <c r="L1159" i="21" s="1"/>
  <c r="L1160" i="21" a="1"/>
  <c r="L1160" i="21" s="1"/>
  <c r="L1161" i="21" a="1"/>
  <c r="L1161" i="21" s="1"/>
  <c r="L1162" i="21" a="1"/>
  <c r="L1162" i="21" s="1"/>
  <c r="L1163" i="21" a="1"/>
  <c r="L1163" i="21" s="1"/>
  <c r="L1164" i="21" a="1"/>
  <c r="L1164" i="21" s="1"/>
  <c r="L1165" i="21" a="1"/>
  <c r="L1165" i="21" s="1"/>
  <c r="L1166" i="21" a="1"/>
  <c r="L1166" i="21" s="1"/>
  <c r="L1167" i="21" a="1"/>
  <c r="L1167" i="21" s="1"/>
  <c r="L1168" i="21" a="1"/>
  <c r="L1168" i="21" s="1"/>
  <c r="L1169" i="21" a="1"/>
  <c r="L1169" i="21" s="1"/>
  <c r="L1170" i="21" a="1"/>
  <c r="L1170" i="21" s="1"/>
  <c r="L1171" i="21" a="1"/>
  <c r="L1171" i="21" s="1"/>
  <c r="L1172" i="21" a="1"/>
  <c r="L1172" i="21" s="1"/>
  <c r="L1173" i="21" a="1"/>
  <c r="L1173" i="21" s="1"/>
  <c r="L1174" i="21" a="1"/>
  <c r="L1174" i="21" s="1"/>
  <c r="L1175" i="21" a="1"/>
  <c r="L1175" i="21" s="1"/>
  <c r="L1176" i="21" a="1"/>
  <c r="L1176" i="21" s="1"/>
  <c r="L1177" i="21" a="1"/>
  <c r="L1177" i="21" s="1"/>
  <c r="L1178" i="21" a="1"/>
  <c r="L1178" i="21" s="1"/>
  <c r="L1179" i="21" a="1"/>
  <c r="L1179" i="21" s="1"/>
  <c r="L1180" i="21" a="1"/>
  <c r="L1180" i="21" s="1"/>
  <c r="L1181" i="21" a="1"/>
  <c r="L1181" i="21" s="1"/>
  <c r="L1182" i="21" a="1"/>
  <c r="L1182" i="21" s="1"/>
  <c r="L1183" i="21" a="1"/>
  <c r="L1183" i="21" s="1"/>
  <c r="L1184" i="21" a="1"/>
  <c r="L1184" i="21" s="1"/>
  <c r="L1185" i="21" a="1"/>
  <c r="L1185" i="21" s="1"/>
  <c r="L1186" i="21" a="1"/>
  <c r="L1186" i="21" s="1"/>
  <c r="L1187" i="21" a="1"/>
  <c r="L1187" i="21" s="1"/>
  <c r="L1188" i="21" a="1"/>
  <c r="L1188" i="21" s="1"/>
  <c r="L1189" i="21" a="1"/>
  <c r="L1189" i="21" s="1"/>
  <c r="L1190" i="21" a="1"/>
  <c r="L1190" i="21" s="1"/>
  <c r="L1191" i="21" a="1"/>
  <c r="L1191" i="21" s="1"/>
  <c r="L1192" i="21" a="1"/>
  <c r="L1192" i="21" s="1"/>
  <c r="L1193" i="21" a="1"/>
  <c r="L1193" i="21" s="1"/>
  <c r="L1194" i="21" a="1"/>
  <c r="L1194" i="21" s="1"/>
  <c r="L1195" i="21" a="1"/>
  <c r="L1195" i="21" s="1"/>
  <c r="L1196" i="21" a="1"/>
  <c r="L1196" i="21" s="1"/>
  <c r="L1197" i="21" a="1"/>
  <c r="L1197" i="21" s="1"/>
  <c r="L1198" i="21" a="1"/>
  <c r="L1198" i="21" s="1"/>
  <c r="L1199" i="21" a="1"/>
  <c r="L1199" i="21" s="1"/>
  <c r="L1200" i="21" a="1"/>
  <c r="L1200" i="21" s="1"/>
  <c r="L1201" i="21" a="1"/>
  <c r="L1201" i="21" s="1"/>
  <c r="L1202" i="21" a="1"/>
  <c r="L1202" i="21" s="1"/>
  <c r="L1203" i="21" a="1"/>
  <c r="L1203" i="21" s="1"/>
  <c r="L1204" i="21" a="1"/>
  <c r="L1204" i="21" s="1"/>
  <c r="L1205" i="21" a="1"/>
  <c r="L1205" i="21" s="1"/>
  <c r="L1206" i="21" a="1"/>
  <c r="L1206" i="21" s="1"/>
  <c r="L1207" i="21" a="1"/>
  <c r="L1207" i="21" s="1"/>
  <c r="L1208" i="21" a="1"/>
  <c r="L1208" i="21" s="1"/>
  <c r="L1209" i="21" a="1"/>
  <c r="L1209" i="21" s="1"/>
  <c r="L1210" i="21" a="1"/>
  <c r="L1210" i="21" s="1"/>
  <c r="L1211" i="21" a="1"/>
  <c r="L1211" i="21" s="1"/>
  <c r="L1212" i="21" a="1"/>
  <c r="L1212" i="21" s="1"/>
  <c r="L1213" i="21" a="1"/>
  <c r="L1213" i="21" s="1"/>
  <c r="L1214" i="21" a="1"/>
  <c r="L1214" i="21" s="1"/>
  <c r="L1215" i="21" a="1"/>
  <c r="L1215" i="21" s="1"/>
  <c r="L1216" i="21" a="1"/>
  <c r="L1216" i="21" s="1"/>
  <c r="L1217" i="21" a="1"/>
  <c r="L1217" i="21" s="1"/>
  <c r="L1218" i="21" a="1"/>
  <c r="L1218" i="21" s="1"/>
  <c r="L1219" i="21" a="1"/>
  <c r="L1219" i="21" s="1"/>
  <c r="L1220" i="21" a="1"/>
  <c r="L1220" i="21" s="1"/>
  <c r="L1221" i="21" a="1"/>
  <c r="L1221" i="21" s="1"/>
  <c r="L1222" i="21" a="1"/>
  <c r="L1222" i="21" s="1"/>
  <c r="L1223" i="21" a="1"/>
  <c r="L1223" i="21" s="1"/>
  <c r="L1224" i="21" a="1"/>
  <c r="L1224" i="21" s="1"/>
  <c r="L1225" i="21" a="1"/>
  <c r="L1225" i="21" s="1"/>
  <c r="L1226" i="21" a="1"/>
  <c r="L1226" i="21" s="1"/>
  <c r="L1227" i="21" a="1"/>
  <c r="L1227" i="21" s="1"/>
  <c r="L1228" i="21" a="1"/>
  <c r="L1228" i="21" s="1"/>
  <c r="L1229" i="21" a="1"/>
  <c r="L1229" i="21" s="1"/>
  <c r="L1230" i="21" a="1"/>
  <c r="L1230" i="21" s="1"/>
  <c r="L1231" i="21" a="1"/>
  <c r="L1231" i="21" s="1"/>
  <c r="L1232" i="21" a="1"/>
  <c r="L1232" i="21" s="1"/>
  <c r="L1233" i="21" a="1"/>
  <c r="L1233" i="21" s="1"/>
  <c r="L1234" i="21" a="1"/>
  <c r="L1234" i="21" s="1"/>
  <c r="L1235" i="21" a="1"/>
  <c r="L1235" i="21" s="1"/>
  <c r="L1236" i="21" a="1"/>
  <c r="L1236" i="21" s="1"/>
  <c r="L1237" i="21" a="1"/>
  <c r="L1237" i="21" s="1"/>
  <c r="L1238" i="21" a="1"/>
  <c r="L1238" i="21" s="1"/>
  <c r="L1239" i="21" a="1"/>
  <c r="L1239" i="21" s="1"/>
  <c r="L1240" i="21" a="1"/>
  <c r="L1240" i="21" s="1"/>
  <c r="L1241" i="21" a="1"/>
  <c r="L1241" i="21" s="1"/>
  <c r="L1242" i="21" a="1"/>
  <c r="L1242" i="21" s="1"/>
  <c r="L1243" i="21" a="1"/>
  <c r="L1243" i="21" s="1"/>
  <c r="L1244" i="21" a="1"/>
  <c r="L1244" i="21" s="1"/>
  <c r="L1245" i="21" a="1"/>
  <c r="L1245" i="21" s="1"/>
  <c r="L1246" i="21" a="1"/>
  <c r="L1246" i="21" s="1"/>
  <c r="L1247" i="21" a="1"/>
  <c r="L1247" i="21" s="1"/>
  <c r="L1248" i="21" a="1"/>
  <c r="L1248" i="21" s="1"/>
  <c r="L1249" i="21" a="1"/>
  <c r="L1249" i="21" s="1"/>
  <c r="L1250" i="21" a="1"/>
  <c r="L1250" i="21" s="1"/>
  <c r="L1251" i="21" a="1"/>
  <c r="L1251" i="21" s="1"/>
  <c r="L1252" i="21" a="1"/>
  <c r="L1252" i="21" s="1"/>
  <c r="L1253" i="21" a="1"/>
  <c r="L1253" i="21" s="1"/>
  <c r="L1254" i="21" a="1"/>
  <c r="L1254" i="21" s="1"/>
  <c r="L1255" i="21" a="1"/>
  <c r="L1255" i="21" s="1"/>
  <c r="L1256" i="21" a="1"/>
  <c r="L1256" i="21" s="1"/>
  <c r="L1257" i="21" a="1"/>
  <c r="L1257" i="21" s="1"/>
  <c r="L1258" i="21" a="1"/>
  <c r="L1258" i="21" s="1"/>
  <c r="L1259" i="21" a="1"/>
  <c r="L1259" i="21" s="1"/>
  <c r="L1260" i="21" a="1"/>
  <c r="L1260" i="21" s="1"/>
  <c r="L1261" i="21" a="1"/>
  <c r="L1261" i="21" s="1"/>
  <c r="L1262" i="21" a="1"/>
  <c r="L1262" i="21" s="1"/>
  <c r="L1263" i="21" a="1"/>
  <c r="L1263" i="21" s="1"/>
  <c r="L1264" i="21" a="1"/>
  <c r="L1264" i="21" s="1"/>
  <c r="L1265" i="21" a="1"/>
  <c r="L1265" i="21" s="1"/>
  <c r="L1266" i="21" a="1"/>
  <c r="L1266" i="21" s="1"/>
  <c r="L1267" i="21" a="1"/>
  <c r="L1267" i="21" s="1"/>
  <c r="L1268" i="21" a="1"/>
  <c r="L1268" i="21" s="1"/>
  <c r="L1269" i="21" a="1"/>
  <c r="L1269" i="21" s="1"/>
  <c r="L1270" i="21" a="1"/>
  <c r="L1270" i="21" s="1"/>
  <c r="L1271" i="21" a="1"/>
  <c r="L1271" i="21" s="1"/>
  <c r="L1272" i="21" a="1"/>
  <c r="L1272" i="21" s="1"/>
  <c r="L1273" i="21" a="1"/>
  <c r="L1273" i="21" s="1"/>
  <c r="L1274" i="21" a="1"/>
  <c r="L1274" i="21" s="1"/>
  <c r="L1275" i="21" a="1"/>
  <c r="L1275" i="21" s="1"/>
  <c r="L1276" i="21" a="1"/>
  <c r="L1276" i="21" s="1"/>
  <c r="L1277" i="21" a="1"/>
  <c r="L1277" i="21" s="1"/>
  <c r="L1278" i="21" a="1"/>
  <c r="L1278" i="21" s="1"/>
  <c r="L1279" i="21" a="1"/>
  <c r="L1279" i="21" s="1"/>
  <c r="L1280" i="21" a="1"/>
  <c r="L1280" i="21" s="1"/>
  <c r="L1281" i="21" a="1"/>
  <c r="L1281" i="21" s="1"/>
  <c r="L1282" i="21" a="1"/>
  <c r="L1282" i="21" s="1"/>
  <c r="L1283" i="21" a="1"/>
  <c r="L1283" i="21" s="1"/>
  <c r="L1284" i="21" a="1"/>
  <c r="L1284" i="21" s="1"/>
  <c r="L1285" i="21" a="1"/>
  <c r="L1285" i="21" s="1"/>
  <c r="L1286" i="21" a="1"/>
  <c r="L1286" i="21" s="1"/>
  <c r="L1287" i="21" a="1"/>
  <c r="L1287" i="21" s="1"/>
  <c r="L1288" i="21" a="1"/>
  <c r="L1288" i="21" s="1"/>
  <c r="L1289" i="21" a="1"/>
  <c r="L1289" i="21" s="1"/>
  <c r="L1290" i="21" a="1"/>
  <c r="L1290" i="21" s="1"/>
  <c r="L1291" i="21" a="1"/>
  <c r="L1291" i="21" s="1"/>
  <c r="L1292" i="21" a="1"/>
  <c r="L1292" i="21" s="1"/>
  <c r="L1293" i="21" a="1"/>
  <c r="L1293" i="21" s="1"/>
  <c r="L1294" i="21" a="1"/>
  <c r="L1294" i="21" s="1"/>
  <c r="L1295" i="21" a="1"/>
  <c r="L1295" i="21" s="1"/>
  <c r="L1296" i="21" a="1"/>
  <c r="L1296" i="21" s="1"/>
  <c r="L1297" i="21" a="1"/>
  <c r="L1297" i="21" s="1"/>
  <c r="L1298" i="21" a="1"/>
  <c r="L1298" i="21" s="1"/>
  <c r="L1299" i="21" a="1"/>
  <c r="L1299" i="21" s="1"/>
  <c r="L1300" i="21" a="1"/>
  <c r="L1300" i="21" s="1"/>
  <c r="L1301" i="21" a="1"/>
  <c r="L1301" i="21" s="1"/>
  <c r="L1302" i="21" a="1"/>
  <c r="L1302" i="21" s="1"/>
  <c r="L1303" i="21" a="1"/>
  <c r="L1303" i="21" s="1"/>
  <c r="L1304" i="21" a="1"/>
  <c r="L1304" i="21" s="1"/>
  <c r="L1305" i="21" a="1"/>
  <c r="L1305" i="21" s="1"/>
  <c r="L1306" i="21" a="1"/>
  <c r="L1306" i="21" s="1"/>
  <c r="L1307" i="21" a="1"/>
  <c r="L1307" i="21" s="1"/>
  <c r="L1308" i="21" a="1"/>
  <c r="L1308" i="21" s="1"/>
  <c r="L1309" i="21" a="1"/>
  <c r="L1309" i="21" s="1"/>
  <c r="L1310" i="21" a="1"/>
  <c r="L1310" i="21" s="1"/>
  <c r="L1311" i="21" a="1"/>
  <c r="L1311" i="21" s="1"/>
  <c r="L1312" i="21" a="1"/>
  <c r="L1312" i="21" s="1"/>
  <c r="L1313" i="21" a="1"/>
  <c r="L1313" i="21" s="1"/>
  <c r="L1314" i="21" a="1"/>
  <c r="L1314" i="21" s="1"/>
  <c r="L1315" i="21" a="1"/>
  <c r="L1315" i="21" s="1"/>
  <c r="L1316" i="21" a="1"/>
  <c r="L1316" i="21" s="1"/>
  <c r="L1317" i="21" a="1"/>
  <c r="L1317" i="21" s="1"/>
  <c r="L1318" i="21" a="1"/>
  <c r="L1318" i="21" s="1"/>
  <c r="L1319" i="21" a="1"/>
  <c r="L1319" i="21" s="1"/>
  <c r="L1320" i="21" a="1"/>
  <c r="L1320" i="21" s="1"/>
  <c r="L1321" i="21" a="1"/>
  <c r="L1321" i="21" s="1"/>
  <c r="L1322" i="21" a="1"/>
  <c r="L1322" i="21" s="1"/>
  <c r="L1323" i="21" a="1"/>
  <c r="L1323" i="21" s="1"/>
  <c r="L1324" i="21" a="1"/>
  <c r="L1324" i="21" s="1"/>
  <c r="L1325" i="21" a="1"/>
  <c r="L1325" i="21" s="1"/>
  <c r="L1326" i="21" a="1"/>
  <c r="L1326" i="21" s="1"/>
  <c r="L1327" i="21" a="1"/>
  <c r="L1327" i="21" s="1"/>
  <c r="L1328" i="21" a="1"/>
  <c r="L1328" i="21" s="1"/>
  <c r="L1329" i="21" a="1"/>
  <c r="L1329" i="21" s="1"/>
  <c r="L1330" i="21" a="1"/>
  <c r="L1330" i="21" s="1"/>
  <c r="L1331" i="21" a="1"/>
  <c r="L1331" i="21" s="1"/>
  <c r="L1332" i="21" a="1"/>
  <c r="L1332" i="21" s="1"/>
  <c r="L1333" i="21" a="1"/>
  <c r="L1333" i="21" s="1"/>
  <c r="L1334" i="21" a="1"/>
  <c r="L1334" i="21" s="1"/>
  <c r="L1335" i="21" a="1"/>
  <c r="L1335" i="21" s="1"/>
  <c r="L1336" i="21" a="1"/>
  <c r="L1336" i="21" s="1"/>
  <c r="L1337" i="21" a="1"/>
  <c r="L1337" i="21" s="1"/>
  <c r="L1338" i="21" a="1"/>
  <c r="L1338" i="21" s="1"/>
  <c r="L1339" i="21" a="1"/>
  <c r="L1339" i="21" s="1"/>
  <c r="L1340" i="21" a="1"/>
  <c r="L1340" i="21" s="1"/>
  <c r="L1341" i="21" a="1"/>
  <c r="L1341" i="21" s="1"/>
  <c r="L1342" i="21" a="1"/>
  <c r="L1342" i="21" s="1"/>
  <c r="L1343" i="21" a="1"/>
  <c r="L1343" i="21" s="1"/>
  <c r="L1344" i="21" a="1"/>
  <c r="L1344" i="21" s="1"/>
  <c r="L1345" i="21" a="1"/>
  <c r="L1345" i="21" s="1"/>
  <c r="L1346" i="21" a="1"/>
  <c r="L1346" i="21" s="1"/>
  <c r="L1347" i="21" a="1"/>
  <c r="L1347" i="21" s="1"/>
  <c r="L1348" i="21" a="1"/>
  <c r="L1348" i="21" s="1"/>
  <c r="L1349" i="21" a="1"/>
  <c r="L1349" i="21" s="1"/>
  <c r="L1350" i="21" a="1"/>
  <c r="L1350" i="21" s="1"/>
  <c r="L1351" i="21" a="1"/>
  <c r="L1351" i="21" s="1"/>
  <c r="L1352" i="21" a="1"/>
  <c r="L1352" i="21" s="1"/>
  <c r="L1353" i="21" a="1"/>
  <c r="L1353" i="21" s="1"/>
  <c r="L1354" i="21" a="1"/>
  <c r="L1354" i="21" s="1"/>
  <c r="L1355" i="21" a="1"/>
  <c r="L1355" i="21" s="1"/>
  <c r="L1356" i="21" a="1"/>
  <c r="L1356" i="21" s="1"/>
  <c r="L1357" i="21" a="1"/>
  <c r="L1357" i="21" s="1"/>
  <c r="L1358" i="21" a="1"/>
  <c r="L1358" i="21" s="1"/>
  <c r="L1359" i="21" a="1"/>
  <c r="L1359" i="21" s="1"/>
  <c r="L1360" i="21" a="1"/>
  <c r="L1360" i="21" s="1"/>
  <c r="L1361" i="21" a="1"/>
  <c r="L1361" i="21" s="1"/>
  <c r="L1362" i="21" a="1"/>
  <c r="L1362" i="21" s="1"/>
  <c r="L1363" i="21" a="1"/>
  <c r="L1363" i="21" s="1"/>
  <c r="L1364" i="21" a="1"/>
  <c r="L1364" i="21" s="1"/>
  <c r="L1365" i="21" a="1"/>
  <c r="L1365" i="21" s="1"/>
  <c r="L1366" i="21" a="1"/>
  <c r="L1366" i="21" s="1"/>
  <c r="L1367" i="21" a="1"/>
  <c r="L1367" i="21" s="1"/>
  <c r="L1368" i="21" a="1"/>
  <c r="L1368" i="21" s="1"/>
  <c r="L1369" i="21" a="1"/>
  <c r="L1369" i="21" s="1"/>
  <c r="L1370" i="21" a="1"/>
  <c r="L1370" i="21" s="1"/>
  <c r="L1371" i="21" a="1"/>
  <c r="L1371" i="21" s="1"/>
  <c r="L1372" i="21" a="1"/>
  <c r="L1372" i="21" s="1"/>
  <c r="L1373" i="21" a="1"/>
  <c r="L1373" i="21" s="1"/>
  <c r="L1374" i="21" a="1"/>
  <c r="L1374" i="21" s="1"/>
  <c r="L1375" i="21" a="1"/>
  <c r="L1375" i="21" s="1"/>
  <c r="L1376" i="21" a="1"/>
  <c r="L1376" i="21" s="1"/>
  <c r="L1377" i="21" a="1"/>
  <c r="L1377" i="21" s="1"/>
  <c r="L1378" i="21" a="1"/>
  <c r="L1378" i="21" s="1"/>
  <c r="L1379" i="21" a="1"/>
  <c r="L1379" i="21" s="1"/>
  <c r="L1380" i="21" a="1"/>
  <c r="L1380" i="21" s="1"/>
  <c r="L1381" i="21" a="1"/>
  <c r="L1381" i="21" s="1"/>
  <c r="L1382" i="21" a="1"/>
  <c r="L1382" i="21" s="1"/>
  <c r="L1383" i="21" a="1"/>
  <c r="L1383" i="21" s="1"/>
  <c r="L1384" i="21" a="1"/>
  <c r="L1384" i="21" s="1"/>
  <c r="L1385" i="21" a="1"/>
  <c r="L1385" i="21" s="1"/>
  <c r="L1386" i="21" a="1"/>
  <c r="L1386" i="21" s="1"/>
  <c r="L1387" i="21" a="1"/>
  <c r="L1387" i="21" s="1"/>
  <c r="L1388" i="21" a="1"/>
  <c r="L1388" i="21" s="1"/>
  <c r="L1389" i="21" a="1"/>
  <c r="L1389" i="21" s="1"/>
  <c r="L1390" i="21" a="1"/>
  <c r="L1390" i="21" s="1"/>
  <c r="L1391" i="21" a="1"/>
  <c r="L1391" i="21" s="1"/>
  <c r="L1392" i="21" a="1"/>
  <c r="L1392" i="21" s="1"/>
  <c r="L1393" i="21" a="1"/>
  <c r="L1393" i="21" s="1"/>
  <c r="L1394" i="21" a="1"/>
  <c r="L1394" i="21" s="1"/>
  <c r="L1395" i="21" a="1"/>
  <c r="L1395" i="21" s="1"/>
  <c r="L1396" i="21" a="1"/>
  <c r="L1396" i="21" s="1"/>
  <c r="L1397" i="21" a="1"/>
  <c r="L1397" i="21" s="1"/>
  <c r="L1398" i="21" a="1"/>
  <c r="L1398" i="21" s="1"/>
  <c r="L1399" i="21" a="1"/>
  <c r="L1399" i="21" s="1"/>
  <c r="L1400" i="21" a="1"/>
  <c r="L1400" i="21" s="1"/>
  <c r="L1401" i="21" a="1"/>
  <c r="L1401" i="21" s="1"/>
  <c r="L1402" i="21" a="1"/>
  <c r="L1402" i="21" s="1"/>
  <c r="L1403" i="21" a="1"/>
  <c r="L1403" i="21" s="1"/>
  <c r="L1404" i="21" a="1"/>
  <c r="L1404" i="21" s="1"/>
  <c r="L1405" i="21" a="1"/>
  <c r="L1405" i="21" s="1"/>
  <c r="L1406" i="21" a="1"/>
  <c r="L1406" i="21" s="1"/>
  <c r="L1407" i="21" a="1"/>
  <c r="L1407" i="21" s="1"/>
  <c r="L1408" i="21" a="1"/>
  <c r="L1408" i="21" s="1"/>
  <c r="L1409" i="21" a="1"/>
  <c r="L1409" i="21" s="1"/>
  <c r="L1410" i="21" a="1"/>
  <c r="L1410" i="21" s="1"/>
  <c r="L1411" i="21" a="1"/>
  <c r="L1411" i="21" s="1"/>
  <c r="L1412" i="21" a="1"/>
  <c r="L1412" i="21" s="1"/>
  <c r="L1413" i="21" a="1"/>
  <c r="L1413" i="21" s="1"/>
  <c r="L1414" i="21" a="1"/>
  <c r="L1414" i="21" s="1"/>
  <c r="L1415" i="21" a="1"/>
  <c r="L1415" i="21" s="1"/>
  <c r="L1416" i="21" a="1"/>
  <c r="L1416" i="21" s="1"/>
  <c r="L1417" i="21" a="1"/>
  <c r="L1417" i="21" s="1"/>
  <c r="L1418" i="21" a="1"/>
  <c r="L1418" i="21" s="1"/>
  <c r="L1419" i="21" a="1"/>
  <c r="L1419" i="21" s="1"/>
  <c r="L1420" i="21" a="1"/>
  <c r="L1420" i="21" s="1"/>
  <c r="L1421" i="21" a="1"/>
  <c r="L1421" i="21" s="1"/>
  <c r="L1422" i="21" a="1"/>
  <c r="L1422" i="21" s="1"/>
  <c r="L1423" i="21" a="1"/>
  <c r="L1423" i="21" s="1"/>
  <c r="L1424" i="21" a="1"/>
  <c r="L1424" i="21" s="1"/>
  <c r="L1425" i="21" a="1"/>
  <c r="L1425" i="21" s="1"/>
  <c r="L1426" i="21" a="1"/>
  <c r="L1426" i="21" s="1"/>
  <c r="L1427" i="21" a="1"/>
  <c r="L1427" i="21" s="1"/>
  <c r="L1428" i="21" a="1"/>
  <c r="L1428" i="21" s="1"/>
  <c r="L1429" i="21" a="1"/>
  <c r="L1429" i="21" s="1"/>
  <c r="L1430" i="21" a="1"/>
  <c r="L1430" i="21" s="1"/>
  <c r="L1431" i="21" a="1"/>
  <c r="L1431" i="21" s="1"/>
  <c r="L1432" i="21" a="1"/>
  <c r="L1432" i="21" s="1"/>
  <c r="L1433" i="21" a="1"/>
  <c r="L1433" i="21" s="1"/>
  <c r="L1434" i="21" a="1"/>
  <c r="L1434" i="21" s="1"/>
  <c r="L1435" i="21" a="1"/>
  <c r="L1435" i="21" s="1"/>
  <c r="L1436" i="21" a="1"/>
  <c r="L1436" i="21" s="1"/>
  <c r="L1437" i="21" a="1"/>
  <c r="L1437" i="21" s="1"/>
  <c r="L1438" i="21" a="1"/>
  <c r="L1438" i="21" s="1"/>
  <c r="L1439" i="21" a="1"/>
  <c r="L1439" i="21" s="1"/>
  <c r="L1440" i="21" a="1"/>
  <c r="L1440" i="21" s="1"/>
  <c r="L1441" i="21" a="1"/>
  <c r="L1441" i="21" s="1"/>
  <c r="L1442" i="21" a="1"/>
  <c r="L1442" i="21" s="1"/>
  <c r="L1443" i="21" a="1"/>
  <c r="L1443" i="21" s="1"/>
  <c r="L1444" i="21" a="1"/>
  <c r="L1444" i="21" s="1"/>
  <c r="L1445" i="21" a="1"/>
  <c r="L1445" i="21" s="1"/>
  <c r="L1446" i="21" a="1"/>
  <c r="L1446" i="21" s="1"/>
  <c r="L1447" i="21" a="1"/>
  <c r="L1447" i="21" s="1"/>
  <c r="L1448" i="21" a="1"/>
  <c r="L1448" i="21" s="1"/>
  <c r="L1449" i="21" a="1"/>
  <c r="L1449" i="21" s="1"/>
  <c r="L1450" i="21" a="1"/>
  <c r="L1450" i="21" s="1"/>
  <c r="L1451" i="21" a="1"/>
  <c r="L1451" i="21" s="1"/>
  <c r="L1452" i="21" a="1"/>
  <c r="L1452" i="21" s="1"/>
  <c r="L1453" i="21" a="1"/>
  <c r="L1453" i="21" s="1"/>
  <c r="L1454" i="21" a="1"/>
  <c r="L1454" i="21" s="1"/>
  <c r="L1455" i="21" a="1"/>
  <c r="L1455" i="21" s="1"/>
  <c r="L1456" i="21" a="1"/>
  <c r="L1456" i="21" s="1"/>
  <c r="L1457" i="21" a="1"/>
  <c r="L1457" i="21" s="1"/>
  <c r="L1458" i="21" a="1"/>
  <c r="L1458" i="21" s="1"/>
  <c r="L1459" i="21" a="1"/>
  <c r="L1459" i="21" s="1"/>
  <c r="L1460" i="21" a="1"/>
  <c r="L1460" i="21" s="1"/>
  <c r="L1461" i="21" a="1"/>
  <c r="L1461" i="21" s="1"/>
  <c r="L1462" i="21" a="1"/>
  <c r="L1462" i="21" s="1"/>
  <c r="L1463" i="21" a="1"/>
  <c r="L1463" i="21" s="1"/>
  <c r="L1464" i="21" a="1"/>
  <c r="L1464" i="21" s="1"/>
  <c r="L1465" i="21" a="1"/>
  <c r="L1465" i="21" s="1"/>
  <c r="L1466" i="21" a="1"/>
  <c r="L1466" i="21" s="1"/>
  <c r="L1467" i="21" a="1"/>
  <c r="L1467" i="21" s="1"/>
  <c r="L1468" i="21" a="1"/>
  <c r="L1468" i="21" s="1"/>
  <c r="L1469" i="21" a="1"/>
  <c r="L1469" i="21" s="1"/>
  <c r="L1470" i="21" a="1"/>
  <c r="L1470" i="21" s="1"/>
  <c r="L1471" i="21" a="1"/>
  <c r="L1471" i="21" s="1"/>
  <c r="L1472" i="21" a="1"/>
  <c r="L1472" i="21" s="1"/>
  <c r="L1473" i="21" a="1"/>
  <c r="L1473" i="21" s="1"/>
  <c r="L1474" i="21" a="1"/>
  <c r="L1474" i="21" s="1"/>
  <c r="L1475" i="21" a="1"/>
  <c r="L1475" i="21" s="1"/>
  <c r="L1476" i="21" a="1"/>
  <c r="L1476" i="21" s="1"/>
  <c r="L1477" i="21" a="1"/>
  <c r="L1477" i="21" s="1"/>
  <c r="L1478" i="21" a="1"/>
  <c r="L1478" i="21" s="1"/>
  <c r="L1479" i="21" a="1"/>
  <c r="L1479" i="21" s="1"/>
  <c r="L1480" i="21" a="1"/>
  <c r="L1480" i="21" s="1"/>
  <c r="L1481" i="21" a="1"/>
  <c r="L1481" i="21" s="1"/>
  <c r="L1482" i="21" a="1"/>
  <c r="L1482" i="21" s="1"/>
  <c r="L1483" i="21" a="1"/>
  <c r="L1483" i="21" s="1"/>
  <c r="L1484" i="21" a="1"/>
  <c r="L1484" i="21" s="1"/>
  <c r="L1485" i="21" a="1"/>
  <c r="L1485" i="21" s="1"/>
  <c r="L1486" i="21" a="1"/>
  <c r="L1486" i="21" s="1"/>
  <c r="L1487" i="21" a="1"/>
  <c r="L1487" i="21" s="1"/>
  <c r="L1488" i="21" a="1"/>
  <c r="L1488" i="21" s="1"/>
  <c r="L1489" i="21" a="1"/>
  <c r="L1489" i="21" s="1"/>
  <c r="L1490" i="21" a="1"/>
  <c r="L1490" i="21" s="1"/>
  <c r="L1491" i="21" a="1"/>
  <c r="L1491" i="21" s="1"/>
  <c r="L1492" i="21" a="1"/>
  <c r="L1492" i="21" s="1"/>
  <c r="L1493" i="21" a="1"/>
  <c r="L1493" i="21" s="1"/>
  <c r="L1494" i="21" a="1"/>
  <c r="L1494" i="21" s="1"/>
  <c r="L1495" i="21" a="1"/>
  <c r="L1495" i="21" s="1"/>
  <c r="L1496" i="21" a="1"/>
  <c r="L1496" i="21" s="1"/>
  <c r="L1497" i="21" a="1"/>
  <c r="L1497" i="21" s="1"/>
  <c r="L1498" i="21" a="1"/>
  <c r="L1498" i="21" s="1"/>
  <c r="L1499" i="21" a="1"/>
  <c r="L1499" i="21" s="1"/>
  <c r="L1500" i="21" a="1"/>
  <c r="L1500" i="21" s="1"/>
  <c r="L1501" i="21" a="1"/>
  <c r="L1501" i="21" s="1"/>
  <c r="L1502" i="21" a="1"/>
  <c r="L1502" i="21" s="1"/>
  <c r="L1503" i="21" a="1"/>
  <c r="L1503" i="21" s="1"/>
  <c r="L1504" i="21" a="1"/>
  <c r="L1504" i="21" s="1"/>
  <c r="L1505" i="21" a="1"/>
  <c r="L1505" i="21" s="1"/>
  <c r="L1506" i="21" a="1"/>
  <c r="L1506" i="21" s="1"/>
  <c r="L1507" i="21" a="1"/>
  <c r="L1507" i="21" s="1"/>
  <c r="L1508" i="21" a="1"/>
  <c r="L1508" i="21" s="1"/>
  <c r="L1509" i="21" a="1"/>
  <c r="L1509" i="21" s="1"/>
  <c r="L1510" i="21" a="1"/>
  <c r="L1510" i="21" s="1"/>
  <c r="L1511" i="21" a="1"/>
  <c r="L1511" i="21" s="1"/>
  <c r="L1512" i="21" a="1"/>
  <c r="L1512" i="21" s="1"/>
  <c r="L1513" i="21" a="1"/>
  <c r="L1513" i="21" s="1"/>
  <c r="L1514" i="21" a="1"/>
  <c r="L1514" i="21" s="1"/>
  <c r="L1515" i="21" a="1"/>
  <c r="L1515" i="21" s="1"/>
  <c r="L1516" i="21" a="1"/>
  <c r="L1516" i="21" s="1"/>
  <c r="L1517" i="21" a="1"/>
  <c r="L1517" i="21" s="1"/>
  <c r="L1518" i="21" a="1"/>
  <c r="L1518" i="21" s="1"/>
  <c r="L1519" i="21" a="1"/>
  <c r="L1519" i="21" s="1"/>
  <c r="L1520" i="21" a="1"/>
  <c r="L1520" i="21" s="1"/>
  <c r="L1521" i="21" a="1"/>
  <c r="L1521" i="21" s="1"/>
  <c r="L1522" i="21" a="1"/>
  <c r="L1522" i="21" s="1"/>
  <c r="L1523" i="21" a="1"/>
  <c r="L1523" i="21" s="1"/>
  <c r="L1524" i="21" a="1"/>
  <c r="L1524" i="21" s="1"/>
  <c r="L1525" i="21" a="1"/>
  <c r="L1525" i="21" s="1"/>
  <c r="L1526" i="21" a="1"/>
  <c r="L1526" i="21" s="1"/>
  <c r="L1527" i="21" a="1"/>
  <c r="L1527" i="21" s="1"/>
  <c r="L1528" i="21" a="1"/>
  <c r="L1528" i="21" s="1"/>
  <c r="L1529" i="21" a="1"/>
  <c r="L1529" i="21" s="1"/>
  <c r="L1530" i="21" a="1"/>
  <c r="L1530" i="21" s="1"/>
  <c r="L1531" i="21" a="1"/>
  <c r="L1531" i="21" s="1"/>
  <c r="L1532" i="21" a="1"/>
  <c r="L1532" i="21" s="1"/>
  <c r="L1533" i="21" a="1"/>
  <c r="L1533" i="21" s="1"/>
  <c r="L1534" i="21" a="1"/>
  <c r="L1534" i="21" s="1"/>
  <c r="L1535" i="21" a="1"/>
  <c r="L1535" i="21" s="1"/>
  <c r="L1536" i="21" a="1"/>
  <c r="L1536" i="21" s="1"/>
  <c r="L1537" i="21" a="1"/>
  <c r="L1537" i="21" s="1"/>
  <c r="L1538" i="21" a="1"/>
  <c r="L1538" i="21" s="1"/>
  <c r="L1539" i="21" a="1"/>
  <c r="L1539" i="21" s="1"/>
  <c r="L1540" i="21" a="1"/>
  <c r="L1540" i="21" s="1"/>
  <c r="L1541" i="21" a="1"/>
  <c r="L1541" i="21" s="1"/>
  <c r="L1542" i="21" a="1"/>
  <c r="L1542" i="21" s="1"/>
  <c r="L1543" i="21" a="1"/>
  <c r="L1543" i="21" s="1"/>
  <c r="L1544" i="21" a="1"/>
  <c r="L1544" i="21" s="1"/>
  <c r="L1545" i="21" a="1"/>
  <c r="L1545" i="21" s="1"/>
  <c r="L1546" i="21" a="1"/>
  <c r="L1546" i="21" s="1"/>
  <c r="L1547" i="21" a="1"/>
  <c r="L1547" i="21" s="1"/>
  <c r="L1548" i="21" a="1"/>
  <c r="L1548" i="21" s="1"/>
  <c r="L1549" i="21" a="1"/>
  <c r="L1549" i="21" s="1"/>
  <c r="L1550" i="21" a="1"/>
  <c r="L1550" i="21" s="1"/>
  <c r="L1551" i="21" a="1"/>
  <c r="L1551" i="21" s="1"/>
  <c r="L1552" i="21" a="1"/>
  <c r="L1552" i="21" s="1"/>
  <c r="L1553" i="21" a="1"/>
  <c r="L1553" i="21" s="1"/>
  <c r="L1554" i="21" a="1"/>
  <c r="L1554" i="21" s="1"/>
  <c r="L1555" i="21" a="1"/>
  <c r="L1555" i="21" s="1"/>
  <c r="L1556" i="21" a="1"/>
  <c r="L1556" i="21" s="1"/>
  <c r="L1557" i="21" a="1"/>
  <c r="L1557" i="21" s="1"/>
  <c r="L1558" i="21" a="1"/>
  <c r="L1558" i="21" s="1"/>
  <c r="L1559" i="21" a="1"/>
  <c r="L1559" i="21" s="1"/>
  <c r="L1560" i="21" a="1"/>
  <c r="L1560" i="21" s="1"/>
  <c r="L1561" i="21" a="1"/>
  <c r="L1561" i="21" s="1"/>
  <c r="L1562" i="21" a="1"/>
  <c r="L1562" i="21" s="1"/>
  <c r="L1563" i="21" a="1"/>
  <c r="L1563" i="21" s="1"/>
  <c r="L1564" i="21" a="1"/>
  <c r="L1564" i="21" s="1"/>
  <c r="L1565" i="21" a="1"/>
  <c r="L1565" i="21" s="1"/>
  <c r="L1566" i="21" a="1"/>
  <c r="L1566" i="21" s="1"/>
  <c r="L1567" i="21" a="1"/>
  <c r="L1567" i="21" s="1"/>
  <c r="L1568" i="21" a="1"/>
  <c r="L1568" i="21" s="1"/>
  <c r="L1569" i="21" a="1"/>
  <c r="L1569" i="21" s="1"/>
  <c r="L1570" i="21" a="1"/>
  <c r="L1570" i="21" s="1"/>
  <c r="L1571" i="21" a="1"/>
  <c r="L1571" i="21" s="1"/>
  <c r="L1572" i="21" a="1"/>
  <c r="L1572" i="21" s="1"/>
  <c r="L1573" i="21" a="1"/>
  <c r="L1573" i="21" s="1"/>
  <c r="L1574" i="21" a="1"/>
  <c r="L1574" i="21" s="1"/>
  <c r="L1575" i="21" a="1"/>
  <c r="L1575" i="21" s="1"/>
  <c r="L1576" i="21" a="1"/>
  <c r="L1576" i="21" s="1"/>
  <c r="L1577" i="21" a="1"/>
  <c r="L1577" i="21" s="1"/>
  <c r="L1578" i="21" a="1"/>
  <c r="L1578" i="21" s="1"/>
  <c r="L1579" i="21" a="1"/>
  <c r="L1579" i="21" s="1"/>
  <c r="L1580" i="21" a="1"/>
  <c r="L1580" i="21" s="1"/>
  <c r="L1581" i="21" a="1"/>
  <c r="L1581" i="21" s="1"/>
  <c r="L1582" i="21" a="1"/>
  <c r="L1582" i="21" s="1"/>
  <c r="L1583" i="21" a="1"/>
  <c r="L1583" i="21" s="1"/>
  <c r="L1584" i="21" a="1"/>
  <c r="L1584" i="21" s="1"/>
  <c r="L1585" i="21" a="1"/>
  <c r="L1585" i="21" s="1"/>
  <c r="L1586" i="21" a="1"/>
  <c r="L1586" i="21" s="1"/>
  <c r="L1587" i="21" a="1"/>
  <c r="L1587" i="21" s="1"/>
  <c r="L1588" i="21" a="1"/>
  <c r="L1588" i="21" s="1"/>
  <c r="L1589" i="21" a="1"/>
  <c r="L1589" i="21" s="1"/>
  <c r="L1590" i="21" a="1"/>
  <c r="L1590" i="21" s="1"/>
  <c r="L1591" i="21" a="1"/>
  <c r="L1591" i="21" s="1"/>
  <c r="L1592" i="21" a="1"/>
  <c r="L1592" i="21" s="1"/>
  <c r="L1593" i="21" a="1"/>
  <c r="L1593" i="21" s="1"/>
  <c r="L1594" i="21" a="1"/>
  <c r="L1594" i="21" s="1"/>
  <c r="L1595" i="21" a="1"/>
  <c r="L1595" i="21" s="1"/>
  <c r="L1596" i="21" a="1"/>
  <c r="L1596" i="21" s="1"/>
  <c r="L1597" i="21" a="1"/>
  <c r="L1597" i="21" s="1"/>
  <c r="L1598" i="21" a="1"/>
  <c r="L1598" i="21" s="1"/>
  <c r="L1599" i="21" a="1"/>
  <c r="L1599" i="21" s="1"/>
  <c r="L1600" i="21" a="1"/>
  <c r="L1600" i="21" s="1"/>
  <c r="L1601" i="21" a="1"/>
  <c r="L1601" i="21" s="1"/>
  <c r="L1602" i="21" a="1"/>
  <c r="L1602" i="21" s="1"/>
  <c r="L1603" i="21" a="1"/>
  <c r="L1603" i="21" s="1"/>
  <c r="L1604" i="21" a="1"/>
  <c r="L1604" i="21" s="1"/>
  <c r="L1605" i="21" a="1"/>
  <c r="L1605" i="21" s="1"/>
  <c r="L1606" i="21" a="1"/>
  <c r="L1606" i="21" s="1"/>
  <c r="L1607" i="21" a="1"/>
  <c r="L1607" i="21" s="1"/>
  <c r="L1608" i="21" a="1"/>
  <c r="L1608" i="21" s="1"/>
  <c r="L1609" i="21" a="1"/>
  <c r="L1609" i="21" s="1"/>
  <c r="L1610" i="21" a="1"/>
  <c r="L1610" i="21" s="1"/>
  <c r="L1611" i="21" a="1"/>
  <c r="L1611" i="21" s="1"/>
  <c r="L1612" i="21" a="1"/>
  <c r="L1612" i="21" s="1"/>
  <c r="L1613" i="21" a="1"/>
  <c r="L1613" i="21" s="1"/>
  <c r="L1614" i="21" a="1"/>
  <c r="L1614" i="21" s="1"/>
  <c r="L1615" i="21" a="1"/>
  <c r="L1615" i="21" s="1"/>
  <c r="L1616" i="21" a="1"/>
  <c r="L1616" i="21" s="1"/>
  <c r="L1617" i="21" a="1"/>
  <c r="L1617" i="21" s="1"/>
  <c r="L1618" i="21" a="1"/>
  <c r="L1618" i="21" s="1"/>
  <c r="L1619" i="21" a="1"/>
  <c r="L1619" i="21" s="1"/>
  <c r="L1620" i="21" a="1"/>
  <c r="L1620" i="21" s="1"/>
  <c r="L1621" i="21" a="1"/>
  <c r="L1621" i="21" s="1"/>
  <c r="L1622" i="21" a="1"/>
  <c r="L1622" i="21" s="1"/>
  <c r="L1623" i="21" a="1"/>
  <c r="L1623" i="21" s="1"/>
  <c r="L1624" i="21" a="1"/>
  <c r="L1624" i="21" s="1"/>
  <c r="L1625" i="21" a="1"/>
  <c r="L1625" i="21" s="1"/>
  <c r="L1626" i="21" a="1"/>
  <c r="L1626" i="21" s="1"/>
  <c r="L1627" i="21" a="1"/>
  <c r="L1627" i="21" s="1"/>
  <c r="L1628" i="21" a="1"/>
  <c r="L1628" i="21" s="1"/>
  <c r="L1629" i="21" a="1"/>
  <c r="L1629" i="21" s="1"/>
  <c r="L1630" i="21" a="1"/>
  <c r="L1630" i="21" s="1"/>
  <c r="L1631" i="21" a="1"/>
  <c r="L1631" i="21" s="1"/>
  <c r="L1632" i="21" a="1"/>
  <c r="L1632" i="21" s="1"/>
  <c r="L1633" i="21" a="1"/>
  <c r="L1633" i="21" s="1"/>
  <c r="L1634" i="21" a="1"/>
  <c r="L1634" i="21" s="1"/>
  <c r="L1635" i="21" a="1"/>
  <c r="L1635" i="21" s="1"/>
  <c r="L1636" i="21" a="1"/>
  <c r="L1636" i="21" s="1"/>
  <c r="L1637" i="21" a="1"/>
  <c r="L1637" i="21" s="1"/>
  <c r="L1638" i="21" a="1"/>
  <c r="L1638" i="21" s="1"/>
  <c r="L1639" i="21" a="1"/>
  <c r="L1639" i="21" s="1"/>
  <c r="L1640" i="21" a="1"/>
  <c r="L1640" i="21" s="1"/>
  <c r="L1641" i="21" a="1"/>
  <c r="L1641" i="21" s="1"/>
  <c r="L1642" i="21" a="1"/>
  <c r="L1642" i="21" s="1"/>
  <c r="L1643" i="21" a="1"/>
  <c r="L1643" i="21" s="1"/>
  <c r="L1644" i="21" a="1"/>
  <c r="L1644" i="21" s="1"/>
  <c r="L1645" i="21" a="1"/>
  <c r="L1645" i="21" s="1"/>
  <c r="L1646" i="21" a="1"/>
  <c r="L1646" i="21" s="1"/>
  <c r="L1647" i="21" a="1"/>
  <c r="L1647" i="21" s="1"/>
  <c r="L1648" i="21" a="1"/>
  <c r="L1648" i="21" s="1"/>
  <c r="L1649" i="21" a="1"/>
  <c r="L1649" i="21" s="1"/>
  <c r="L1650" i="21" a="1"/>
  <c r="L1650" i="21" s="1"/>
  <c r="L1651" i="21" a="1"/>
  <c r="L1651" i="21" s="1"/>
  <c r="L1652" i="21" a="1"/>
  <c r="L1652" i="21" s="1"/>
  <c r="L1653" i="21" a="1"/>
  <c r="L1653" i="21" s="1"/>
  <c r="L1654" i="21" a="1"/>
  <c r="L1654" i="21" s="1"/>
  <c r="L1655" i="21" a="1"/>
  <c r="L1655" i="21" s="1"/>
  <c r="L1656" i="21" a="1"/>
  <c r="L1656" i="21" s="1"/>
  <c r="L1657" i="21" a="1"/>
  <c r="L1657" i="21" s="1"/>
  <c r="L1658" i="21" a="1"/>
  <c r="L1658" i="21" s="1"/>
  <c r="L1659" i="21" a="1"/>
  <c r="L1659" i="21" s="1"/>
  <c r="L1660" i="21" a="1"/>
  <c r="L1660" i="21" s="1"/>
  <c r="L1661" i="21" a="1"/>
  <c r="L1661" i="21" s="1"/>
  <c r="L1662" i="21" a="1"/>
  <c r="L1662" i="21" s="1"/>
  <c r="L1663" i="21" a="1"/>
  <c r="L1663" i="21" s="1"/>
  <c r="L1664" i="21" a="1"/>
  <c r="L1664" i="21" s="1"/>
  <c r="L1665" i="21" a="1"/>
  <c r="L1665" i="21" s="1"/>
  <c r="L1666" i="21" a="1"/>
  <c r="L1666" i="21" s="1"/>
  <c r="L1667" i="21" a="1"/>
  <c r="L1667" i="21" s="1"/>
  <c r="L1668" i="21" a="1"/>
  <c r="L1668" i="21" s="1"/>
  <c r="L1669" i="21" a="1"/>
  <c r="L1669" i="21" s="1"/>
  <c r="L1670" i="21" a="1"/>
  <c r="L1670" i="21" s="1"/>
  <c r="L1671" i="21" a="1"/>
  <c r="L1671" i="21" s="1"/>
  <c r="L1672" i="21" a="1"/>
  <c r="L1672" i="21" s="1"/>
  <c r="L1673" i="21" a="1"/>
  <c r="L1673" i="21" s="1"/>
  <c r="L1674" i="21" a="1"/>
  <c r="L1674" i="21" s="1"/>
  <c r="L1675" i="21" a="1"/>
  <c r="L1675" i="21" s="1"/>
  <c r="L1676" i="21" a="1"/>
  <c r="L1676" i="21" s="1"/>
  <c r="L1677" i="21" a="1"/>
  <c r="L1677" i="21" s="1"/>
  <c r="L1678" i="21" a="1"/>
  <c r="L1678" i="21" s="1"/>
  <c r="L1679" i="21" a="1"/>
  <c r="L1679" i="21" s="1"/>
  <c r="L1680" i="21" a="1"/>
  <c r="L1680" i="21" s="1"/>
  <c r="L1681" i="21" a="1"/>
  <c r="L1681" i="21" s="1"/>
  <c r="L1682" i="21" a="1"/>
  <c r="L1682" i="21" s="1"/>
  <c r="L1683" i="21" a="1"/>
  <c r="L1683" i="21" s="1"/>
  <c r="L1684" i="21" a="1"/>
  <c r="L1684" i="21" s="1"/>
  <c r="L1685" i="21" a="1"/>
  <c r="L1685" i="21" s="1"/>
  <c r="L1686" i="21" a="1"/>
  <c r="L1686" i="21" s="1"/>
  <c r="L1687" i="21" a="1"/>
  <c r="L1687" i="21" s="1"/>
  <c r="L1688" i="21" a="1"/>
  <c r="L1688" i="21" s="1"/>
  <c r="L1689" i="21" a="1"/>
  <c r="L1689" i="21" s="1"/>
  <c r="L1690" i="21" a="1"/>
  <c r="L1690" i="21" s="1"/>
  <c r="L1691" i="21" a="1"/>
  <c r="L1691" i="21" s="1"/>
  <c r="L1692" i="21" a="1"/>
  <c r="L1692" i="21" s="1"/>
  <c r="L1693" i="21" a="1"/>
  <c r="L1693" i="21" s="1"/>
  <c r="L1694" i="21" a="1"/>
  <c r="L1694" i="21" s="1"/>
  <c r="L1695" i="21" a="1"/>
  <c r="L1695" i="21" s="1"/>
  <c r="L1696" i="21" a="1"/>
  <c r="L1696" i="21" s="1"/>
  <c r="L1697" i="21" a="1"/>
  <c r="L1697" i="21" s="1"/>
  <c r="L1698" i="21" a="1"/>
  <c r="L1698" i="21" s="1"/>
  <c r="L1699" i="21" a="1"/>
  <c r="L1699" i="21" s="1"/>
  <c r="L1700" i="21" a="1"/>
  <c r="L1700" i="21" s="1"/>
  <c r="L1701" i="21" a="1"/>
  <c r="L1701" i="21" s="1"/>
  <c r="L1702" i="21" a="1"/>
  <c r="L1702" i="21" s="1"/>
  <c r="L1703" i="21" a="1"/>
  <c r="L1703" i="21" s="1"/>
  <c r="L1704" i="21" a="1"/>
  <c r="L1704" i="21" s="1"/>
  <c r="L1705" i="21" a="1"/>
  <c r="L1705" i="21" s="1"/>
  <c r="L1706" i="21" a="1"/>
  <c r="L1706" i="21" s="1"/>
  <c r="L1707" i="21" a="1"/>
  <c r="L1707" i="21" s="1"/>
  <c r="L1708" i="21" a="1"/>
  <c r="L1708" i="21" s="1"/>
  <c r="L1709" i="21" a="1"/>
  <c r="L1709" i="21" s="1"/>
  <c r="L1710" i="21" a="1"/>
  <c r="L1710" i="21" s="1"/>
  <c r="L1711" i="21" a="1"/>
  <c r="L1711" i="21" s="1"/>
  <c r="L1712" i="21" a="1"/>
  <c r="L1712" i="21" s="1"/>
  <c r="L1713" i="21" a="1"/>
  <c r="L1713" i="21" s="1"/>
  <c r="L1714" i="21" a="1"/>
  <c r="L1714" i="21" s="1"/>
  <c r="L1715" i="21" a="1"/>
  <c r="L1715" i="21" s="1"/>
  <c r="L1716" i="21" a="1"/>
  <c r="L1716" i="21" s="1"/>
  <c r="L1717" i="21" a="1"/>
  <c r="L1717" i="21" s="1"/>
  <c r="L1718" i="21" a="1"/>
  <c r="L1718" i="21" s="1"/>
  <c r="L1719" i="21" a="1"/>
  <c r="L1719" i="21" s="1"/>
  <c r="L1720" i="21" a="1"/>
  <c r="L1720" i="21" s="1"/>
  <c r="L1721" i="21" a="1"/>
  <c r="L1721" i="21" s="1"/>
  <c r="L1722" i="21" a="1"/>
  <c r="L1722" i="21" s="1"/>
  <c r="L1723" i="21" a="1"/>
  <c r="L1723" i="21" s="1"/>
  <c r="L1724" i="21" a="1"/>
  <c r="L1724" i="21" s="1"/>
  <c r="L1725" i="21" a="1"/>
  <c r="L1725" i="21" s="1"/>
  <c r="L1726" i="21" a="1"/>
  <c r="L1726" i="21" s="1"/>
  <c r="L1727" i="21" a="1"/>
  <c r="L1727" i="21" s="1"/>
  <c r="L1728" i="21" a="1"/>
  <c r="L1728" i="21" s="1"/>
  <c r="L1729" i="21" a="1"/>
  <c r="L1729" i="21" s="1"/>
  <c r="L1730" i="21" a="1"/>
  <c r="L1730" i="21" s="1"/>
  <c r="L1731" i="21" a="1"/>
  <c r="L1731" i="21" s="1"/>
  <c r="L1732" i="21" a="1"/>
  <c r="L1732" i="21" s="1"/>
  <c r="L1733" i="21" a="1"/>
  <c r="L1733" i="21" s="1"/>
  <c r="L1734" i="21" a="1"/>
  <c r="L1734" i="21" s="1"/>
  <c r="L1735" i="21" a="1"/>
  <c r="L1735" i="21" s="1"/>
  <c r="L1736" i="21" a="1"/>
  <c r="L1736" i="21" s="1"/>
  <c r="L1737" i="21" a="1"/>
  <c r="L1737" i="21" s="1"/>
  <c r="L1738" i="21" a="1"/>
  <c r="L1738" i="21" s="1"/>
  <c r="L1739" i="21" a="1"/>
  <c r="L1739" i="21" s="1"/>
  <c r="L1740" i="21" a="1"/>
  <c r="L1740" i="21" s="1"/>
  <c r="L1741" i="21" a="1"/>
  <c r="L1741" i="21" s="1"/>
  <c r="L1742" i="21" a="1"/>
  <c r="L1742" i="21" s="1"/>
  <c r="L1743" i="21" a="1"/>
  <c r="L1743" i="21" s="1"/>
  <c r="L1744" i="21" a="1"/>
  <c r="L1744" i="21" s="1"/>
  <c r="L1745" i="21" a="1"/>
  <c r="L1745" i="21" s="1"/>
  <c r="L1746" i="21" a="1"/>
  <c r="L1746" i="21" s="1"/>
  <c r="L1747" i="21" a="1"/>
  <c r="L1747" i="21" s="1"/>
  <c r="L1748" i="21" a="1"/>
  <c r="L1748" i="21" s="1"/>
  <c r="L1749" i="21" a="1"/>
  <c r="L1749" i="21" s="1"/>
  <c r="L1750" i="21" a="1"/>
  <c r="L1750" i="21" s="1"/>
  <c r="L1751" i="21" a="1"/>
  <c r="L1751" i="21" s="1"/>
  <c r="L1752" i="21" a="1"/>
  <c r="L1752" i="21" s="1"/>
  <c r="L1753" i="21" a="1"/>
  <c r="L1753" i="21" s="1"/>
  <c r="L1754" i="21" a="1"/>
  <c r="L1754" i="21" s="1"/>
  <c r="L1755" i="21" a="1"/>
  <c r="L1755" i="21" s="1"/>
  <c r="L1756" i="21" a="1"/>
  <c r="L1756" i="21" s="1"/>
  <c r="L1757" i="21" a="1"/>
  <c r="L1757" i="21" s="1"/>
  <c r="L1758" i="21" a="1"/>
  <c r="L1758" i="21" s="1"/>
  <c r="L1759" i="21" a="1"/>
  <c r="L1759" i="21" s="1"/>
  <c r="L1760" i="21" a="1"/>
  <c r="L1760" i="21" s="1"/>
  <c r="L1761" i="21" a="1"/>
  <c r="L1761" i="21" s="1"/>
  <c r="L1762" i="21" a="1"/>
  <c r="L1762" i="21" s="1"/>
  <c r="L1763" i="21" a="1"/>
  <c r="L1763" i="21" s="1"/>
  <c r="L1764" i="21" a="1"/>
  <c r="L1764" i="21" s="1"/>
  <c r="L1765" i="21" a="1"/>
  <c r="L1765" i="21" s="1"/>
  <c r="L1766" i="21" a="1"/>
  <c r="L1766" i="21" s="1"/>
  <c r="L1767" i="21" a="1"/>
  <c r="L1767" i="21" s="1"/>
  <c r="L1768" i="21" a="1"/>
  <c r="L1768" i="21" s="1"/>
  <c r="L1769" i="21" a="1"/>
  <c r="L1769" i="21" s="1"/>
  <c r="L1770" i="21" a="1"/>
  <c r="L1770" i="21" s="1"/>
  <c r="L1771" i="21" a="1"/>
  <c r="L1771" i="21" s="1"/>
  <c r="L1772" i="21" a="1"/>
  <c r="L1772" i="21" s="1"/>
  <c r="L1773" i="21" a="1"/>
  <c r="L1773" i="21" s="1"/>
  <c r="L1774" i="21" a="1"/>
  <c r="L1774" i="21" s="1"/>
  <c r="L1775" i="21" a="1"/>
  <c r="L1775" i="21" s="1"/>
  <c r="L1776" i="21" a="1"/>
  <c r="L1776" i="21" s="1"/>
  <c r="L1777" i="21" a="1"/>
  <c r="L1777" i="21" s="1"/>
  <c r="L1778" i="21" a="1"/>
  <c r="L1778" i="21" s="1"/>
  <c r="L1779" i="21" a="1"/>
  <c r="L1779" i="21" s="1"/>
  <c r="L1780" i="21" a="1"/>
  <c r="L1780" i="21" s="1"/>
  <c r="L1781" i="21" a="1"/>
  <c r="L1781" i="21" s="1"/>
  <c r="L1782" i="21" a="1"/>
  <c r="L1782" i="21" s="1"/>
  <c r="L1783" i="21" a="1"/>
  <c r="L1783" i="21" s="1"/>
  <c r="L1784" i="21" a="1"/>
  <c r="L1784" i="21" s="1"/>
  <c r="L1785" i="21" a="1"/>
  <c r="L1785" i="21" s="1"/>
  <c r="L1786" i="21" a="1"/>
  <c r="L1786" i="21" s="1"/>
  <c r="L1787" i="21" a="1"/>
  <c r="L1787" i="21" s="1"/>
  <c r="L1788" i="21" a="1"/>
  <c r="L1788" i="21" s="1"/>
  <c r="L1789" i="21" a="1"/>
  <c r="L1789" i="21" s="1"/>
  <c r="L1790" i="21" a="1"/>
  <c r="L1790" i="21" s="1"/>
  <c r="L1791" i="21" a="1"/>
  <c r="L1791" i="21" s="1"/>
  <c r="L1792" i="21" a="1"/>
  <c r="L1792" i="21" s="1"/>
  <c r="L1793" i="21" a="1"/>
  <c r="L1793" i="21" s="1"/>
  <c r="L1794" i="21" a="1"/>
  <c r="L1794" i="21" s="1"/>
  <c r="L1795" i="21" a="1"/>
  <c r="L1795" i="21" s="1"/>
  <c r="L1796" i="21" a="1"/>
  <c r="L1796" i="21" s="1"/>
  <c r="L1797" i="21" a="1"/>
  <c r="L1797" i="21" s="1"/>
  <c r="L1798" i="21" a="1"/>
  <c r="L1798" i="21" s="1"/>
  <c r="L1799" i="21" a="1"/>
  <c r="L1799" i="21" s="1"/>
  <c r="L1800" i="21" a="1"/>
  <c r="L1800" i="21" s="1"/>
  <c r="L1801" i="21" a="1"/>
  <c r="L1801" i="21" s="1"/>
  <c r="L1802" i="21" a="1"/>
  <c r="L1802" i="21" s="1"/>
  <c r="L1803" i="21" a="1"/>
  <c r="L1803" i="21" s="1"/>
  <c r="L1804" i="21" a="1"/>
  <c r="L1804" i="21" s="1"/>
  <c r="L1805" i="21" a="1"/>
  <c r="L1805" i="21" s="1"/>
  <c r="L1806" i="21" a="1"/>
  <c r="L1806" i="21" s="1"/>
  <c r="L1807" i="21" a="1"/>
  <c r="L1807" i="21" s="1"/>
  <c r="L1808" i="21" a="1"/>
  <c r="L1808" i="21" s="1"/>
  <c r="L1809" i="21" a="1"/>
  <c r="L1809" i="21" s="1"/>
  <c r="L1810" i="21" a="1"/>
  <c r="L1810" i="21" s="1"/>
  <c r="L1811" i="21" a="1"/>
  <c r="L1811" i="21" s="1"/>
  <c r="L1812" i="21" a="1"/>
  <c r="L1812" i="21" s="1"/>
  <c r="L1813" i="21" a="1"/>
  <c r="L1813" i="21" s="1"/>
  <c r="L1814" i="21" a="1"/>
  <c r="L1814" i="21" s="1"/>
  <c r="L1815" i="21" a="1"/>
  <c r="L1815" i="21" s="1"/>
  <c r="L1816" i="21" a="1"/>
  <c r="L1816" i="21" s="1"/>
  <c r="L1817" i="21" a="1"/>
  <c r="L1817" i="21" s="1"/>
  <c r="L1818" i="21" a="1"/>
  <c r="L1818" i="21" s="1"/>
  <c r="L1819" i="21" a="1"/>
  <c r="L1819" i="21" s="1"/>
  <c r="L1820" i="21" a="1"/>
  <c r="L1820" i="21" s="1"/>
  <c r="L1821" i="21" a="1"/>
  <c r="L1821" i="21" s="1"/>
  <c r="L1822" i="21" a="1"/>
  <c r="L1822" i="21" s="1"/>
  <c r="L1823" i="21" a="1"/>
  <c r="L1823" i="21" s="1"/>
  <c r="L1824" i="21" a="1"/>
  <c r="L1824" i="21" s="1"/>
  <c r="L1825" i="21" a="1"/>
  <c r="L1825" i="21" s="1"/>
  <c r="L1826" i="21" a="1"/>
  <c r="L1826" i="21" s="1"/>
  <c r="L1827" i="21" a="1"/>
  <c r="L1827" i="21" s="1"/>
  <c r="L1828" i="21" a="1"/>
  <c r="L1828" i="21" s="1"/>
  <c r="L1829" i="21" a="1"/>
  <c r="L1829" i="21" s="1"/>
  <c r="L1830" i="21" a="1"/>
  <c r="L1830" i="21" s="1"/>
  <c r="L1831" i="21" a="1"/>
  <c r="L1831" i="21" s="1"/>
  <c r="L1832" i="21" a="1"/>
  <c r="L1832" i="21" s="1"/>
  <c r="L1833" i="21" a="1"/>
  <c r="L1833" i="21" s="1"/>
  <c r="L1834" i="21" a="1"/>
  <c r="L1834" i="21" s="1"/>
  <c r="L1835" i="21" a="1"/>
  <c r="L1835" i="21" s="1"/>
  <c r="L1836" i="21" a="1"/>
  <c r="L1836" i="21" s="1"/>
  <c r="L1837" i="21" a="1"/>
  <c r="L1837" i="21" s="1"/>
  <c r="L1838" i="21" a="1"/>
  <c r="L1838" i="21" s="1"/>
  <c r="L1839" i="21" a="1"/>
  <c r="L1839" i="21" s="1"/>
  <c r="L1840" i="21" a="1"/>
  <c r="L1840" i="21" s="1"/>
  <c r="L1841" i="21" a="1"/>
  <c r="L1841" i="21" s="1"/>
  <c r="L1842" i="21" a="1"/>
  <c r="L1842" i="21" s="1"/>
  <c r="L1843" i="21" a="1"/>
  <c r="L1843" i="21" s="1"/>
  <c r="L1844" i="21" a="1"/>
  <c r="L1844" i="21" s="1"/>
  <c r="L1845" i="21" a="1"/>
  <c r="L1845" i="21" s="1"/>
  <c r="L1846" i="21" a="1"/>
  <c r="L1846" i="21" s="1"/>
  <c r="L1847" i="21" a="1"/>
  <c r="L1847" i="21" s="1"/>
  <c r="L1848" i="21" a="1"/>
  <c r="L1848" i="21" s="1"/>
  <c r="L1849" i="21" a="1"/>
  <c r="L1849" i="21" s="1"/>
  <c r="L1850" i="21" a="1"/>
  <c r="L1850" i="21" s="1"/>
  <c r="L1851" i="21" a="1"/>
  <c r="L1851" i="21" s="1"/>
  <c r="L1852" i="21" a="1"/>
  <c r="L1852" i="21" s="1"/>
  <c r="L1853" i="21" a="1"/>
  <c r="L1853" i="21" s="1"/>
  <c r="L1854" i="21" a="1"/>
  <c r="L1854" i="21" s="1"/>
  <c r="L1855" i="21" a="1"/>
  <c r="L1855" i="21" s="1"/>
  <c r="L1856" i="21" a="1"/>
  <c r="L1856" i="21" s="1"/>
  <c r="L1857" i="21" a="1"/>
  <c r="L1857" i="21" s="1"/>
  <c r="L1858" i="21" a="1"/>
  <c r="L1858" i="21" s="1"/>
  <c r="L1859" i="21" a="1"/>
  <c r="L1859" i="21" s="1"/>
  <c r="L1860" i="21" a="1"/>
  <c r="L1860" i="21" s="1"/>
  <c r="L1861" i="21" a="1"/>
  <c r="L1861" i="21" s="1"/>
  <c r="L1862" i="21" a="1"/>
  <c r="L1862" i="21" s="1"/>
  <c r="L1863" i="21" a="1"/>
  <c r="L1863" i="21" s="1"/>
  <c r="L1864" i="21" a="1"/>
  <c r="L1864" i="21" s="1"/>
  <c r="L1865" i="21" a="1"/>
  <c r="L1865" i="21" s="1"/>
  <c r="L1866" i="21" a="1"/>
  <c r="L1866" i="21" s="1"/>
  <c r="L1867" i="21" a="1"/>
  <c r="L1867" i="21" s="1"/>
  <c r="L1868" i="21" a="1"/>
  <c r="L1868" i="21" s="1"/>
  <c r="L1869" i="21" a="1"/>
  <c r="L1869" i="21" s="1"/>
  <c r="L1870" i="21" a="1"/>
  <c r="L1870" i="21" s="1"/>
  <c r="L1871" i="21" a="1"/>
  <c r="L1871" i="21" s="1"/>
  <c r="L1872" i="21" a="1"/>
  <c r="L1872" i="21" s="1"/>
  <c r="L1873" i="21" a="1"/>
  <c r="L1873" i="21" s="1"/>
  <c r="L1874" i="21" a="1"/>
  <c r="L1874" i="21" s="1"/>
  <c r="L1875" i="21" a="1"/>
  <c r="L1875" i="21" s="1"/>
  <c r="L1876" i="21" a="1"/>
  <c r="L1876" i="21" s="1"/>
  <c r="L1877" i="21" a="1"/>
  <c r="L1877" i="21" s="1"/>
  <c r="L1878" i="21" a="1"/>
  <c r="L1878" i="21" s="1"/>
  <c r="L1879" i="21" a="1"/>
  <c r="L1879" i="21" s="1"/>
  <c r="L1880" i="21" a="1"/>
  <c r="L1880" i="21" s="1"/>
  <c r="L1881" i="21" a="1"/>
  <c r="L1881" i="21" s="1"/>
  <c r="L1882" i="21" a="1"/>
  <c r="L1882" i="21" s="1"/>
  <c r="L1883" i="21" a="1"/>
  <c r="L1883" i="21" s="1"/>
  <c r="L1884" i="21" a="1"/>
  <c r="L1884" i="21" s="1"/>
  <c r="L1885" i="21" a="1"/>
  <c r="L1885" i="21" s="1"/>
  <c r="L1886" i="21" a="1"/>
  <c r="L1886" i="21" s="1"/>
  <c r="L1887" i="21" a="1"/>
  <c r="L1887" i="21" s="1"/>
  <c r="L1888" i="21" a="1"/>
  <c r="L1888" i="21" s="1"/>
  <c r="L1889" i="21" a="1"/>
  <c r="L1889" i="21" s="1"/>
  <c r="L1890" i="21" a="1"/>
  <c r="L1890" i="21" s="1"/>
  <c r="L1891" i="21" a="1"/>
  <c r="L1891" i="21" s="1"/>
  <c r="L1892" i="21" a="1"/>
  <c r="L1892" i="21" s="1"/>
  <c r="L1893" i="21" a="1"/>
  <c r="L1893" i="21" s="1"/>
  <c r="L1894" i="21" a="1"/>
  <c r="L1894" i="21" s="1"/>
  <c r="L1895" i="21" a="1"/>
  <c r="L1895" i="21" s="1"/>
  <c r="L1896" i="21" a="1"/>
  <c r="L1896" i="21" s="1"/>
  <c r="L1897" i="21" a="1"/>
  <c r="L1897" i="21" s="1"/>
  <c r="L1898" i="21" a="1"/>
  <c r="L1898" i="21" s="1"/>
  <c r="L1899" i="21" a="1"/>
  <c r="L1899" i="21" s="1"/>
  <c r="L1900" i="21" a="1"/>
  <c r="L1900" i="21" s="1"/>
  <c r="L1901" i="21" a="1"/>
  <c r="L1901" i="21" s="1"/>
  <c r="L1902" i="21" a="1"/>
  <c r="L1902" i="21" s="1"/>
  <c r="L1903" i="21" a="1"/>
  <c r="L1903" i="21" s="1"/>
  <c r="L1904" i="21" a="1"/>
  <c r="L1904" i="21" s="1"/>
  <c r="L1905" i="21" a="1"/>
  <c r="L1905" i="21" s="1"/>
  <c r="L1906" i="21" a="1"/>
  <c r="L1906" i="21" s="1"/>
  <c r="L1907" i="21" a="1"/>
  <c r="L1907" i="21" s="1"/>
  <c r="L1908" i="21" a="1"/>
  <c r="L1908" i="21" s="1"/>
  <c r="L1909" i="21" a="1"/>
  <c r="L1909" i="21" s="1"/>
  <c r="L1910" i="21" a="1"/>
  <c r="L1910" i="21" s="1"/>
  <c r="L1911" i="21" a="1"/>
  <c r="L1911" i="21" s="1"/>
  <c r="L1912" i="21" a="1"/>
  <c r="L1912" i="21" s="1"/>
  <c r="L1913" i="21" a="1"/>
  <c r="L1913" i="21" s="1"/>
  <c r="L1914" i="21" a="1"/>
  <c r="L1914" i="21" s="1"/>
  <c r="L1915" i="21" a="1"/>
  <c r="L1915" i="21" s="1"/>
  <c r="L1916" i="21" a="1"/>
  <c r="L1916" i="21" s="1"/>
  <c r="L1917" i="21" a="1"/>
  <c r="L1917" i="21" s="1"/>
  <c r="L1918" i="21" a="1"/>
  <c r="L1918" i="21" s="1"/>
  <c r="L1919" i="21" a="1"/>
  <c r="L1919" i="21" s="1"/>
  <c r="L1920" i="21" a="1"/>
  <c r="L1920" i="21" s="1"/>
  <c r="L1921" i="21" a="1"/>
  <c r="L1921" i="21" s="1"/>
  <c r="L1922" i="21" a="1"/>
  <c r="L1922" i="21" s="1"/>
  <c r="L1923" i="21" a="1"/>
  <c r="L1923" i="21" s="1"/>
  <c r="L1924" i="21" a="1"/>
  <c r="L1924" i="21" s="1"/>
  <c r="L1925" i="21" a="1"/>
  <c r="L1925" i="21" s="1"/>
  <c r="L1926" i="21" a="1"/>
  <c r="L1926" i="21" s="1"/>
  <c r="L1927" i="21" a="1"/>
  <c r="L1927" i="21" s="1"/>
  <c r="L1928" i="21" a="1"/>
  <c r="L1928" i="21" s="1"/>
  <c r="L1929" i="21" a="1"/>
  <c r="L1929" i="21" s="1"/>
  <c r="L1930" i="21" a="1"/>
  <c r="L1930" i="21" s="1"/>
  <c r="L1931" i="21" a="1"/>
  <c r="L1931" i="21" s="1"/>
  <c r="L1932" i="21" a="1"/>
  <c r="L1932" i="21" s="1"/>
  <c r="L1933" i="21" a="1"/>
  <c r="L1933" i="21" s="1"/>
  <c r="L1934" i="21" a="1"/>
  <c r="L1934" i="21" s="1"/>
  <c r="L1935" i="21" a="1"/>
  <c r="L1935" i="21" s="1"/>
  <c r="L1936" i="21" a="1"/>
  <c r="L1936" i="21" s="1"/>
  <c r="L1937" i="21" a="1"/>
  <c r="L1937" i="21" s="1"/>
  <c r="L1938" i="21" a="1"/>
  <c r="L1938" i="21" s="1"/>
  <c r="L1939" i="21" a="1"/>
  <c r="L1939" i="21" s="1"/>
  <c r="L1940" i="21" a="1"/>
  <c r="L1940" i="21" s="1"/>
  <c r="L1941" i="21" a="1"/>
  <c r="L1941" i="21" s="1"/>
  <c r="L1942" i="21" a="1"/>
  <c r="L1942" i="21" s="1"/>
  <c r="L1943" i="21" a="1"/>
  <c r="L1943" i="21" s="1"/>
  <c r="L1944" i="21" a="1"/>
  <c r="L1944" i="21" s="1"/>
  <c r="L1945" i="21" a="1"/>
  <c r="L1945" i="21" s="1"/>
  <c r="L1946" i="21" a="1"/>
  <c r="L1946" i="21" s="1"/>
  <c r="L1947" i="21" a="1"/>
  <c r="L1947" i="21" s="1"/>
  <c r="L1948" i="21" a="1"/>
  <c r="L1948" i="21" s="1"/>
  <c r="L1949" i="21" a="1"/>
  <c r="L1949" i="21" s="1"/>
  <c r="L1950" i="21" a="1"/>
  <c r="L1950" i="21" s="1"/>
  <c r="L1951" i="21" a="1"/>
  <c r="L1951" i="21" s="1"/>
  <c r="L1952" i="21" a="1"/>
  <c r="L1952" i="21" s="1"/>
  <c r="L1953" i="21" a="1"/>
  <c r="L1953" i="21" s="1"/>
  <c r="L1954" i="21" a="1"/>
  <c r="L1954" i="21" s="1"/>
  <c r="L1955" i="21" a="1"/>
  <c r="L1955" i="21" s="1"/>
  <c r="L1956" i="21" a="1"/>
  <c r="L1956" i="21" s="1"/>
  <c r="L1957" i="21" a="1"/>
  <c r="L1957" i="21" s="1"/>
  <c r="L1958" i="21" a="1"/>
  <c r="L1958" i="21" s="1"/>
  <c r="L1959" i="21" a="1"/>
  <c r="L1959" i="21" s="1"/>
  <c r="L1960" i="21" a="1"/>
  <c r="L1960" i="21" s="1"/>
  <c r="L1961" i="21" a="1"/>
  <c r="L1961" i="21" s="1"/>
  <c r="L1962" i="21" a="1"/>
  <c r="L1962" i="21" s="1"/>
  <c r="L1963" i="21" a="1"/>
  <c r="L1963" i="21" s="1"/>
  <c r="L1964" i="21" a="1"/>
  <c r="L1964" i="21" s="1"/>
  <c r="L1965" i="21" a="1"/>
  <c r="L1965" i="21" s="1"/>
  <c r="L1966" i="21" a="1"/>
  <c r="L1966" i="21" s="1"/>
  <c r="L1967" i="21" a="1"/>
  <c r="L1967" i="21" s="1"/>
  <c r="L1968" i="21" a="1"/>
  <c r="L1968" i="21" s="1"/>
  <c r="L1969" i="21" a="1"/>
  <c r="L1969" i="21" s="1"/>
  <c r="L1970" i="21" a="1"/>
  <c r="L1970" i="21" s="1"/>
  <c r="L1971" i="21" a="1"/>
  <c r="L1971" i="21" s="1"/>
  <c r="L1972" i="21" a="1"/>
  <c r="L1972" i="21" s="1"/>
  <c r="L1973" i="21" a="1"/>
  <c r="L1973" i="21" s="1"/>
  <c r="L1974" i="21" a="1"/>
  <c r="L1974" i="21" s="1"/>
  <c r="L1975" i="21" a="1"/>
  <c r="L1975" i="21" s="1"/>
  <c r="L1976" i="21" a="1"/>
  <c r="L1976" i="21" s="1"/>
  <c r="L1977" i="21" a="1"/>
  <c r="L1977" i="21" s="1"/>
  <c r="L1978" i="21" a="1"/>
  <c r="L1978" i="21" s="1"/>
  <c r="L1979" i="21" a="1"/>
  <c r="L1979" i="21" s="1"/>
  <c r="L1980" i="21" a="1"/>
  <c r="L1980" i="21" s="1"/>
  <c r="L1981" i="21" a="1"/>
  <c r="L1981" i="21" s="1"/>
  <c r="L1982" i="21" a="1"/>
  <c r="L1982" i="21" s="1"/>
  <c r="L1983" i="21" a="1"/>
  <c r="L1983" i="21" s="1"/>
  <c r="L1984" i="21" a="1"/>
  <c r="L1984" i="21" s="1"/>
  <c r="L1985" i="21" a="1"/>
  <c r="L1985" i="21" s="1"/>
  <c r="L1986" i="21" a="1"/>
  <c r="L1986" i="21" s="1"/>
  <c r="L1987" i="21" a="1"/>
  <c r="L1987" i="21" s="1"/>
  <c r="L1988" i="21" a="1"/>
  <c r="L1988" i="21" s="1"/>
  <c r="L1989" i="21" a="1"/>
  <c r="L1989" i="21" s="1"/>
  <c r="L1990" i="21" a="1"/>
  <c r="L1990" i="21" s="1"/>
  <c r="L1991" i="21" a="1"/>
  <c r="L1991" i="21" s="1"/>
  <c r="L1992" i="21" a="1"/>
  <c r="L1992" i="21" s="1"/>
  <c r="L1993" i="21" a="1"/>
  <c r="L1993" i="21" s="1"/>
  <c r="L1994" i="21" a="1"/>
  <c r="L1994" i="21" s="1"/>
  <c r="L1995" i="21" a="1"/>
  <c r="L1995" i="21" s="1"/>
  <c r="L1996" i="21" a="1"/>
  <c r="L1996" i="21" s="1"/>
  <c r="L1997" i="21" a="1"/>
  <c r="L1997" i="21" s="1"/>
  <c r="L1998" i="21" a="1"/>
  <c r="L1998" i="21" s="1"/>
  <c r="L1999" i="21" a="1"/>
  <c r="L1999" i="21" s="1"/>
  <c r="L2000" i="21" a="1"/>
  <c r="L2000" i="21" s="1"/>
  <c r="L2001" i="21" a="1"/>
  <c r="L2001" i="21" s="1"/>
  <c r="L11" i="21" a="1"/>
  <c r="L11" i="21" s="1"/>
  <c r="K12" i="21" a="1"/>
  <c r="K12" i="21" s="1"/>
  <c r="K13" i="21" a="1"/>
  <c r="K13" i="21" s="1"/>
  <c r="K14" i="21" a="1"/>
  <c r="K14" i="21" s="1"/>
  <c r="K15" i="21" a="1"/>
  <c r="K15" i="21" s="1"/>
  <c r="K16" i="21" a="1"/>
  <c r="K16" i="21" s="1"/>
  <c r="K17" i="21" a="1"/>
  <c r="K17" i="21" s="1"/>
  <c r="K18" i="21" a="1"/>
  <c r="K18" i="21" s="1"/>
  <c r="K19" i="21" a="1"/>
  <c r="K19" i="21" s="1"/>
  <c r="K20" i="21" a="1"/>
  <c r="K20" i="21" s="1"/>
  <c r="K21" i="21" a="1"/>
  <c r="K21" i="21" s="1"/>
  <c r="K22" i="21" a="1"/>
  <c r="K22" i="21" s="1"/>
  <c r="K23" i="21" a="1"/>
  <c r="K23" i="21" s="1"/>
  <c r="K24" i="21" a="1"/>
  <c r="K24" i="21" s="1"/>
  <c r="K25" i="21" a="1"/>
  <c r="K25" i="21" s="1"/>
  <c r="K26" i="21" a="1"/>
  <c r="K26" i="21" s="1"/>
  <c r="K27" i="21" a="1"/>
  <c r="K27" i="21" s="1"/>
  <c r="K28" i="21" a="1"/>
  <c r="K28" i="21" s="1"/>
  <c r="K29" i="21" a="1"/>
  <c r="K29" i="21" s="1"/>
  <c r="K30" i="21" a="1"/>
  <c r="K30" i="21" s="1"/>
  <c r="K31" i="21" a="1"/>
  <c r="K31" i="21" s="1"/>
  <c r="K32" i="21" a="1"/>
  <c r="K32" i="21" s="1"/>
  <c r="K33" i="21" a="1"/>
  <c r="K33" i="21" s="1"/>
  <c r="K34" i="21" a="1"/>
  <c r="K34" i="21" s="1"/>
  <c r="K35" i="21" a="1"/>
  <c r="K35" i="21" s="1"/>
  <c r="K36" i="21" a="1"/>
  <c r="K36" i="21" s="1"/>
  <c r="K37" i="21" a="1"/>
  <c r="K37" i="21" s="1"/>
  <c r="K38" i="21" a="1"/>
  <c r="K38" i="21" s="1"/>
  <c r="K39" i="21" a="1"/>
  <c r="K39" i="21" s="1"/>
  <c r="K40" i="21" a="1"/>
  <c r="K40" i="21" s="1"/>
  <c r="K41" i="21" a="1"/>
  <c r="K41" i="21" s="1"/>
  <c r="K42" i="21" a="1"/>
  <c r="K42" i="21" s="1"/>
  <c r="K43" i="21" a="1"/>
  <c r="K43" i="21" s="1"/>
  <c r="K45" i="21" a="1"/>
  <c r="K45" i="21" s="1"/>
  <c r="K46" i="21" a="1"/>
  <c r="K46" i="21" s="1"/>
  <c r="K47" i="21" a="1"/>
  <c r="K47" i="21" s="1"/>
  <c r="K48" i="21" a="1"/>
  <c r="K48" i="21" s="1"/>
  <c r="K49" i="21" a="1"/>
  <c r="K49" i="21" s="1"/>
  <c r="K50" i="21" a="1"/>
  <c r="K50" i="21" s="1"/>
  <c r="K51" i="21" a="1"/>
  <c r="K51" i="21" s="1"/>
  <c r="K52" i="21" a="1"/>
  <c r="K52" i="21" s="1"/>
  <c r="K53" i="21" a="1"/>
  <c r="K53" i="21" s="1"/>
  <c r="K54" i="21" a="1"/>
  <c r="K54" i="21" s="1"/>
  <c r="K55" i="21" a="1"/>
  <c r="K55" i="21" s="1"/>
  <c r="K56" i="21" a="1"/>
  <c r="K56" i="21" s="1"/>
  <c r="K58" i="21" a="1"/>
  <c r="K58" i="21" s="1"/>
  <c r="K59" i="21" a="1"/>
  <c r="K59" i="21" s="1"/>
  <c r="K60" i="21" a="1"/>
  <c r="K60" i="21" s="1"/>
  <c r="K61" i="21" a="1"/>
  <c r="K61" i="21" s="1"/>
  <c r="K62" i="21" a="1"/>
  <c r="K62" i="21" s="1"/>
  <c r="K63" i="21" a="1"/>
  <c r="K63" i="21" s="1"/>
  <c r="K64" i="21" a="1"/>
  <c r="K64" i="21" s="1"/>
  <c r="K65" i="21" a="1"/>
  <c r="K65" i="21" s="1"/>
  <c r="K66" i="21" a="1"/>
  <c r="K66" i="21" s="1"/>
  <c r="K67" i="21" a="1"/>
  <c r="K67" i="21" s="1"/>
  <c r="K68" i="21" a="1"/>
  <c r="K68" i="21" s="1"/>
  <c r="K69" i="21" a="1"/>
  <c r="K69" i="21" s="1"/>
  <c r="K70" i="21" a="1"/>
  <c r="K70" i="21" s="1"/>
  <c r="K71" i="21" a="1"/>
  <c r="K71" i="21" s="1"/>
  <c r="K72" i="21" a="1"/>
  <c r="K72" i="21" s="1"/>
  <c r="K73" i="21" a="1"/>
  <c r="K73" i="21" s="1"/>
  <c r="K74" i="21" a="1"/>
  <c r="K74" i="21" s="1"/>
  <c r="K75" i="21" a="1"/>
  <c r="K75" i="21" s="1"/>
  <c r="K76" i="21" a="1"/>
  <c r="K76" i="21" s="1"/>
  <c r="K77" i="21" a="1"/>
  <c r="K77" i="21" s="1"/>
  <c r="K78" i="21" a="1"/>
  <c r="K78" i="21" s="1"/>
  <c r="K79" i="21" a="1"/>
  <c r="K79" i="21" s="1"/>
  <c r="K80" i="21" a="1"/>
  <c r="K80" i="21" s="1"/>
  <c r="K81" i="21" a="1"/>
  <c r="K81" i="21" s="1"/>
  <c r="K82" i="21" a="1"/>
  <c r="K82" i="21" s="1"/>
  <c r="K83" i="21" a="1"/>
  <c r="K83" i="21" s="1"/>
  <c r="K84" i="21" a="1"/>
  <c r="K84" i="21" s="1"/>
  <c r="K85" i="21" a="1"/>
  <c r="K85" i="21" s="1"/>
  <c r="K86" i="21" a="1"/>
  <c r="K86" i="21" s="1"/>
  <c r="K87" i="21" a="1"/>
  <c r="K87" i="21" s="1"/>
  <c r="K88" i="21" a="1"/>
  <c r="K88" i="21" s="1"/>
  <c r="K89" i="21" a="1"/>
  <c r="K89" i="21" s="1"/>
  <c r="K90" i="21" a="1"/>
  <c r="K90" i="21" s="1"/>
  <c r="K91" i="21" a="1"/>
  <c r="K91" i="21" s="1"/>
  <c r="K92" i="21" a="1"/>
  <c r="K92" i="21" s="1"/>
  <c r="K93" i="21" a="1"/>
  <c r="K93" i="21" s="1"/>
  <c r="K94" i="21" a="1"/>
  <c r="K94" i="21" s="1"/>
  <c r="K95" i="21" a="1"/>
  <c r="K95" i="21" s="1"/>
  <c r="K96" i="21" a="1"/>
  <c r="K96" i="21" s="1"/>
  <c r="K97" i="21" a="1"/>
  <c r="K97" i="21" s="1"/>
  <c r="K98" i="21" a="1"/>
  <c r="K98" i="21" s="1"/>
  <c r="K99" i="21" a="1"/>
  <c r="K99" i="21" s="1"/>
  <c r="K100" i="21" a="1"/>
  <c r="K100" i="21" s="1"/>
  <c r="K101" i="21" a="1"/>
  <c r="K101" i="21" s="1"/>
  <c r="K102" i="21" a="1"/>
  <c r="K102" i="21" s="1"/>
  <c r="K103" i="21" a="1"/>
  <c r="K103" i="21" s="1"/>
  <c r="K104" i="21" a="1"/>
  <c r="K104" i="21" s="1"/>
  <c r="K105" i="21" a="1"/>
  <c r="K105" i="21" s="1"/>
  <c r="K106" i="21" a="1"/>
  <c r="K106" i="21" s="1"/>
  <c r="K107" i="21" a="1"/>
  <c r="K107" i="21" s="1"/>
  <c r="K108" i="21" a="1"/>
  <c r="K108" i="21" s="1"/>
  <c r="K109" i="21" a="1"/>
  <c r="K109" i="21" s="1"/>
  <c r="K110" i="21" a="1"/>
  <c r="K110" i="21" s="1"/>
  <c r="K111" i="21" a="1"/>
  <c r="K111" i="21" s="1"/>
  <c r="K112" i="21" a="1"/>
  <c r="K112" i="21" s="1"/>
  <c r="K113" i="21" a="1"/>
  <c r="K113" i="21" s="1"/>
  <c r="K114" i="21" a="1"/>
  <c r="K114" i="21" s="1"/>
  <c r="K115" i="21" a="1"/>
  <c r="K115" i="21" s="1"/>
  <c r="K116" i="21" a="1"/>
  <c r="K116" i="21" s="1"/>
  <c r="K117" i="21" a="1"/>
  <c r="K117" i="21" s="1"/>
  <c r="K118" i="21" a="1"/>
  <c r="K118" i="21" s="1"/>
  <c r="K119" i="21" a="1"/>
  <c r="K119" i="21" s="1"/>
  <c r="K120" i="21" a="1"/>
  <c r="K120" i="21" s="1"/>
  <c r="K121" i="21" a="1"/>
  <c r="K121" i="21" s="1"/>
  <c r="K122" i="21" a="1"/>
  <c r="K122" i="21" s="1"/>
  <c r="K123" i="21" a="1"/>
  <c r="K123" i="21" s="1"/>
  <c r="K124" i="21" a="1"/>
  <c r="K124" i="21" s="1"/>
  <c r="K125" i="21" a="1"/>
  <c r="K125" i="21" s="1"/>
  <c r="K126" i="21" a="1"/>
  <c r="K126" i="21" s="1"/>
  <c r="K127" i="21" a="1"/>
  <c r="K127" i="21" s="1"/>
  <c r="K128" i="21" a="1"/>
  <c r="K128" i="21" s="1"/>
  <c r="K129" i="21" a="1"/>
  <c r="K129" i="21" s="1"/>
  <c r="K130" i="21" a="1"/>
  <c r="K130" i="21" s="1"/>
  <c r="K131" i="21" a="1"/>
  <c r="K131" i="21" s="1"/>
  <c r="K132" i="21" a="1"/>
  <c r="K132" i="21" s="1"/>
  <c r="K133" i="21" a="1"/>
  <c r="K133" i="21" s="1"/>
  <c r="K134" i="21" a="1"/>
  <c r="K134" i="21" s="1"/>
  <c r="K135" i="21" a="1"/>
  <c r="K135" i="21" s="1"/>
  <c r="K136" i="21" a="1"/>
  <c r="K136" i="21" s="1"/>
  <c r="K137" i="21" a="1"/>
  <c r="K137" i="21" s="1"/>
  <c r="K138" i="21" a="1"/>
  <c r="K138" i="21" s="1"/>
  <c r="K139" i="21" a="1"/>
  <c r="K139" i="21" s="1"/>
  <c r="K140" i="21" a="1"/>
  <c r="K140" i="21" s="1"/>
  <c r="K141" i="21" a="1"/>
  <c r="K141" i="21" s="1"/>
  <c r="K142" i="21" a="1"/>
  <c r="K142" i="21" s="1"/>
  <c r="K143" i="21" a="1"/>
  <c r="K143" i="21" s="1"/>
  <c r="K144" i="21" a="1"/>
  <c r="K144" i="21" s="1"/>
  <c r="K145" i="21" a="1"/>
  <c r="K145" i="21" s="1"/>
  <c r="K146" i="21" a="1"/>
  <c r="K146" i="21" s="1"/>
  <c r="K147" i="21" a="1"/>
  <c r="K147" i="21" s="1"/>
  <c r="K148" i="21" a="1"/>
  <c r="K148" i="21" s="1"/>
  <c r="K149" i="21" a="1"/>
  <c r="K149" i="21" s="1"/>
  <c r="K150" i="21" a="1"/>
  <c r="K150" i="21" s="1"/>
  <c r="K151" i="21" a="1"/>
  <c r="K151" i="21" s="1"/>
  <c r="K152" i="21" a="1"/>
  <c r="K152" i="21" s="1"/>
  <c r="K153" i="21" a="1"/>
  <c r="K153" i="21" s="1"/>
  <c r="K154" i="21" a="1"/>
  <c r="K154" i="21" s="1"/>
  <c r="K155" i="21" a="1"/>
  <c r="K155" i="21" s="1"/>
  <c r="K156" i="21" a="1"/>
  <c r="K156" i="21" s="1"/>
  <c r="K157" i="21" a="1"/>
  <c r="K157" i="21" s="1"/>
  <c r="K158" i="21" a="1"/>
  <c r="K158" i="21" s="1"/>
  <c r="K159" i="21" a="1"/>
  <c r="K159" i="21" s="1"/>
  <c r="K160" i="21" a="1"/>
  <c r="K160" i="21" s="1"/>
  <c r="K161" i="21" a="1"/>
  <c r="K161" i="21" s="1"/>
  <c r="K162" i="21" a="1"/>
  <c r="K162" i="21" s="1"/>
  <c r="K163" i="21" a="1"/>
  <c r="K163" i="21" s="1"/>
  <c r="K164" i="21" a="1"/>
  <c r="K164" i="21" s="1"/>
  <c r="K165" i="21" a="1"/>
  <c r="K165" i="21" s="1"/>
  <c r="K166" i="21" a="1"/>
  <c r="K166" i="21" s="1"/>
  <c r="K167" i="21" a="1"/>
  <c r="K167" i="21" s="1"/>
  <c r="K168" i="21" a="1"/>
  <c r="K168" i="21" s="1"/>
  <c r="K169" i="21" a="1"/>
  <c r="K169" i="21" s="1"/>
  <c r="K170" i="21" a="1"/>
  <c r="K170" i="21" s="1"/>
  <c r="K171" i="21" a="1"/>
  <c r="K171" i="21" s="1"/>
  <c r="K172" i="21" a="1"/>
  <c r="K172" i="21" s="1"/>
  <c r="K173" i="21" a="1"/>
  <c r="K173" i="21" s="1"/>
  <c r="K174" i="21" a="1"/>
  <c r="K174" i="21" s="1"/>
  <c r="K175" i="21" a="1"/>
  <c r="K175" i="21" s="1"/>
  <c r="K176" i="21" a="1"/>
  <c r="K176" i="21" s="1"/>
  <c r="K177" i="21" a="1"/>
  <c r="K177" i="21" s="1"/>
  <c r="K178" i="21" a="1"/>
  <c r="K178" i="21" s="1"/>
  <c r="K179" i="21" a="1"/>
  <c r="K179" i="21" s="1"/>
  <c r="K180" i="21" a="1"/>
  <c r="K180" i="21" s="1"/>
  <c r="K181" i="21" a="1"/>
  <c r="K181" i="21" s="1"/>
  <c r="K182" i="21" a="1"/>
  <c r="K182" i="21" s="1"/>
  <c r="K183" i="21" a="1"/>
  <c r="K183" i="21" s="1"/>
  <c r="K184" i="21" a="1"/>
  <c r="K184" i="21" s="1"/>
  <c r="K185" i="21" a="1"/>
  <c r="K185" i="21" s="1"/>
  <c r="K186" i="21" a="1"/>
  <c r="K186" i="21" s="1"/>
  <c r="K187" i="21" a="1"/>
  <c r="K187" i="21" s="1"/>
  <c r="K188" i="21" a="1"/>
  <c r="K188" i="21" s="1"/>
  <c r="K189" i="21" a="1"/>
  <c r="K189" i="21" s="1"/>
  <c r="K190" i="21" a="1"/>
  <c r="K190" i="21" s="1"/>
  <c r="K191" i="21" a="1"/>
  <c r="K191" i="21" s="1"/>
  <c r="K192" i="21" a="1"/>
  <c r="K192" i="21" s="1"/>
  <c r="K193" i="21" a="1"/>
  <c r="K193" i="21" s="1"/>
  <c r="K194" i="21" a="1"/>
  <c r="K194" i="21" s="1"/>
  <c r="K195" i="21" a="1"/>
  <c r="K195" i="21" s="1"/>
  <c r="K196" i="21" a="1"/>
  <c r="K196" i="21" s="1"/>
  <c r="K197" i="21" a="1"/>
  <c r="K197" i="21" s="1"/>
  <c r="K198" i="21" a="1"/>
  <c r="K198" i="21" s="1"/>
  <c r="K199" i="21" a="1"/>
  <c r="K199" i="21" s="1"/>
  <c r="K200" i="21" a="1"/>
  <c r="K200" i="21" s="1"/>
  <c r="K201" i="21" a="1"/>
  <c r="K201" i="21" s="1"/>
  <c r="K202" i="21" a="1"/>
  <c r="K202" i="21" s="1"/>
  <c r="K203" i="21" a="1"/>
  <c r="K203" i="21" s="1"/>
  <c r="K204" i="21" a="1"/>
  <c r="K204" i="21" s="1"/>
  <c r="K205" i="21" a="1"/>
  <c r="K205" i="21" s="1"/>
  <c r="K206" i="21" a="1"/>
  <c r="K206" i="21" s="1"/>
  <c r="K207" i="21" a="1"/>
  <c r="K207" i="21" s="1"/>
  <c r="K208" i="21" a="1"/>
  <c r="K208" i="21" s="1"/>
  <c r="K209" i="21" a="1"/>
  <c r="K209" i="21" s="1"/>
  <c r="K210" i="21" a="1"/>
  <c r="K210" i="21" s="1"/>
  <c r="K211" i="21" a="1"/>
  <c r="K211" i="21" s="1"/>
  <c r="K212" i="21" a="1"/>
  <c r="K212" i="21" s="1"/>
  <c r="K213" i="21" a="1"/>
  <c r="K213" i="21" s="1"/>
  <c r="K214" i="21" a="1"/>
  <c r="K214" i="21" s="1"/>
  <c r="K215" i="21" a="1"/>
  <c r="K215" i="21" s="1"/>
  <c r="K216" i="21" a="1"/>
  <c r="K216" i="21" s="1"/>
  <c r="K217" i="21" a="1"/>
  <c r="K217" i="21" s="1"/>
  <c r="K218" i="21" a="1"/>
  <c r="K218" i="21" s="1"/>
  <c r="K219" i="21" a="1"/>
  <c r="K219" i="21" s="1"/>
  <c r="K220" i="21" a="1"/>
  <c r="K220" i="21" s="1"/>
  <c r="K221" i="21" a="1"/>
  <c r="K221" i="21" s="1"/>
  <c r="K222" i="21" a="1"/>
  <c r="K222" i="21" s="1"/>
  <c r="K223" i="21" a="1"/>
  <c r="K223" i="21" s="1"/>
  <c r="K224" i="21" a="1"/>
  <c r="K224" i="21" s="1"/>
  <c r="K225" i="21" a="1"/>
  <c r="K225" i="21" s="1"/>
  <c r="K226" i="21" a="1"/>
  <c r="K226" i="21" s="1"/>
  <c r="K227" i="21" a="1"/>
  <c r="K227" i="21" s="1"/>
  <c r="K228" i="21" a="1"/>
  <c r="K228" i="21" s="1"/>
  <c r="K229" i="21" a="1"/>
  <c r="K229" i="21" s="1"/>
  <c r="K230" i="21" a="1"/>
  <c r="K230" i="21" s="1"/>
  <c r="K231" i="21" a="1"/>
  <c r="K231" i="21" s="1"/>
  <c r="K232" i="21" a="1"/>
  <c r="K232" i="21" s="1"/>
  <c r="K233" i="21" a="1"/>
  <c r="K233" i="21" s="1"/>
  <c r="K234" i="21" a="1"/>
  <c r="K234" i="21" s="1"/>
  <c r="K235" i="21" a="1"/>
  <c r="K235" i="21" s="1"/>
  <c r="K236" i="21" a="1"/>
  <c r="K236" i="21" s="1"/>
  <c r="K237" i="21" a="1"/>
  <c r="K237" i="21" s="1"/>
  <c r="K238" i="21" a="1"/>
  <c r="K238" i="21" s="1"/>
  <c r="K239" i="21" a="1"/>
  <c r="K239" i="21" s="1"/>
  <c r="K240" i="21" a="1"/>
  <c r="K240" i="21" s="1"/>
  <c r="K241" i="21" a="1"/>
  <c r="K241" i="21" s="1"/>
  <c r="K242" i="21" a="1"/>
  <c r="K242" i="21" s="1"/>
  <c r="K243" i="21" a="1"/>
  <c r="K243" i="21" s="1"/>
  <c r="K244" i="21" a="1"/>
  <c r="K244" i="21" s="1"/>
  <c r="K245" i="21" a="1"/>
  <c r="K245" i="21" s="1"/>
  <c r="K246" i="21" a="1"/>
  <c r="K246" i="21" s="1"/>
  <c r="K247" i="21" a="1"/>
  <c r="K247" i="21" s="1"/>
  <c r="K248" i="21" a="1"/>
  <c r="K248" i="21" s="1"/>
  <c r="K249" i="21" a="1"/>
  <c r="K249" i="21" s="1"/>
  <c r="K250" i="21" a="1"/>
  <c r="K250" i="21" s="1"/>
  <c r="K251" i="21" a="1"/>
  <c r="K251" i="21" s="1"/>
  <c r="K252" i="21" a="1"/>
  <c r="K252" i="21" s="1"/>
  <c r="K253" i="21" a="1"/>
  <c r="K253" i="21" s="1"/>
  <c r="K254" i="21" a="1"/>
  <c r="K254" i="21" s="1"/>
  <c r="K255" i="21" a="1"/>
  <c r="K255" i="21" s="1"/>
  <c r="K256" i="21" a="1"/>
  <c r="K256" i="21" s="1"/>
  <c r="K257" i="21" a="1"/>
  <c r="K257" i="21" s="1"/>
  <c r="K258" i="21" a="1"/>
  <c r="K258" i="21" s="1"/>
  <c r="K259" i="21" a="1"/>
  <c r="K259" i="21" s="1"/>
  <c r="K260" i="21" a="1"/>
  <c r="K260" i="21" s="1"/>
  <c r="K261" i="21" a="1"/>
  <c r="K261" i="21" s="1"/>
  <c r="K262" i="21" a="1"/>
  <c r="K262" i="21" s="1"/>
  <c r="K263" i="21" a="1"/>
  <c r="K263" i="21" s="1"/>
  <c r="K264" i="21" a="1"/>
  <c r="K264" i="21" s="1"/>
  <c r="K265" i="21" a="1"/>
  <c r="K265" i="21" s="1"/>
  <c r="K266" i="21" a="1"/>
  <c r="K266" i="21" s="1"/>
  <c r="K267" i="21" a="1"/>
  <c r="K267" i="21" s="1"/>
  <c r="K268" i="21" a="1"/>
  <c r="K268" i="21" s="1"/>
  <c r="K269" i="21" a="1"/>
  <c r="K269" i="21" s="1"/>
  <c r="K270" i="21" a="1"/>
  <c r="K270" i="21" s="1"/>
  <c r="K271" i="21" a="1"/>
  <c r="K271" i="21" s="1"/>
  <c r="K272" i="21" a="1"/>
  <c r="K272" i="21" s="1"/>
  <c r="K273" i="21" a="1"/>
  <c r="K273" i="21" s="1"/>
  <c r="K274" i="21" a="1"/>
  <c r="K274" i="21" s="1"/>
  <c r="K275" i="21" a="1"/>
  <c r="K275" i="21" s="1"/>
  <c r="K276" i="21" a="1"/>
  <c r="K276" i="21" s="1"/>
  <c r="K277" i="21" a="1"/>
  <c r="K277" i="21" s="1"/>
  <c r="K278" i="21" a="1"/>
  <c r="K278" i="21" s="1"/>
  <c r="K279" i="21" a="1"/>
  <c r="K279" i="21" s="1"/>
  <c r="K280" i="21" a="1"/>
  <c r="K280" i="21" s="1"/>
  <c r="K281" i="21" a="1"/>
  <c r="K281" i="21" s="1"/>
  <c r="K282" i="21" a="1"/>
  <c r="K282" i="21" s="1"/>
  <c r="K283" i="21" a="1"/>
  <c r="K283" i="21" s="1"/>
  <c r="K284" i="21" a="1"/>
  <c r="K284" i="21" s="1"/>
  <c r="K285" i="21" a="1"/>
  <c r="K285" i="21" s="1"/>
  <c r="K286" i="21" a="1"/>
  <c r="K286" i="21" s="1"/>
  <c r="K287" i="21" a="1"/>
  <c r="K287" i="21" s="1"/>
  <c r="K288" i="21" a="1"/>
  <c r="K288" i="21" s="1"/>
  <c r="K289" i="21" a="1"/>
  <c r="K289" i="21" s="1"/>
  <c r="K290" i="21" a="1"/>
  <c r="K290" i="21" s="1"/>
  <c r="K291" i="21" a="1"/>
  <c r="K291" i="21" s="1"/>
  <c r="K292" i="21" a="1"/>
  <c r="K292" i="21" s="1"/>
  <c r="K293" i="21" a="1"/>
  <c r="K293" i="21" s="1"/>
  <c r="K294" i="21" a="1"/>
  <c r="K294" i="21" s="1"/>
  <c r="K295" i="21" a="1"/>
  <c r="K295" i="21" s="1"/>
  <c r="K296" i="21" a="1"/>
  <c r="K296" i="21" s="1"/>
  <c r="K297" i="21" a="1"/>
  <c r="K297" i="21" s="1"/>
  <c r="K298" i="21" a="1"/>
  <c r="K298" i="21" s="1"/>
  <c r="K299" i="21" a="1"/>
  <c r="K299" i="21" s="1"/>
  <c r="K300" i="21" a="1"/>
  <c r="K300" i="21" s="1"/>
  <c r="K301" i="21" a="1"/>
  <c r="K301" i="21" s="1"/>
  <c r="K302" i="21" a="1"/>
  <c r="K302" i="21" s="1"/>
  <c r="K303" i="21" a="1"/>
  <c r="K303" i="21" s="1"/>
  <c r="K304" i="21" a="1"/>
  <c r="K304" i="21" s="1"/>
  <c r="K305" i="21" a="1"/>
  <c r="K305" i="21" s="1"/>
  <c r="K306" i="21" a="1"/>
  <c r="K306" i="21" s="1"/>
  <c r="K307" i="21" a="1"/>
  <c r="K307" i="21" s="1"/>
  <c r="K308" i="21" a="1"/>
  <c r="K308" i="21" s="1"/>
  <c r="K309" i="21" a="1"/>
  <c r="K309" i="21" s="1"/>
  <c r="K310" i="21" a="1"/>
  <c r="K310" i="21" s="1"/>
  <c r="K311" i="21" a="1"/>
  <c r="K311" i="21" s="1"/>
  <c r="K312" i="21" a="1"/>
  <c r="K312" i="21" s="1"/>
  <c r="K313" i="21" a="1"/>
  <c r="K313" i="21" s="1"/>
  <c r="K314" i="21" a="1"/>
  <c r="K314" i="21" s="1"/>
  <c r="K315" i="21" a="1"/>
  <c r="K315" i="21" s="1"/>
  <c r="K316" i="21" a="1"/>
  <c r="K316" i="21" s="1"/>
  <c r="K317" i="21" a="1"/>
  <c r="K317" i="21" s="1"/>
  <c r="K318" i="21" a="1"/>
  <c r="K318" i="21" s="1"/>
  <c r="K319" i="21" a="1"/>
  <c r="K319" i="21" s="1"/>
  <c r="K320" i="21" a="1"/>
  <c r="K320" i="21" s="1"/>
  <c r="K321" i="21" a="1"/>
  <c r="K321" i="21" s="1"/>
  <c r="K322" i="21" a="1"/>
  <c r="K322" i="21" s="1"/>
  <c r="K323" i="21" a="1"/>
  <c r="K323" i="21" s="1"/>
  <c r="K324" i="21" a="1"/>
  <c r="K324" i="21" s="1"/>
  <c r="K325" i="21" a="1"/>
  <c r="K325" i="21" s="1"/>
  <c r="K326" i="21" a="1"/>
  <c r="K326" i="21" s="1"/>
  <c r="K327" i="21" a="1"/>
  <c r="K327" i="21" s="1"/>
  <c r="K328" i="21" a="1"/>
  <c r="K328" i="21" s="1"/>
  <c r="K329" i="21" a="1"/>
  <c r="K329" i="21" s="1"/>
  <c r="K330" i="21" a="1"/>
  <c r="K330" i="21" s="1"/>
  <c r="K331" i="21" a="1"/>
  <c r="K331" i="21" s="1"/>
  <c r="K332" i="21" a="1"/>
  <c r="K332" i="21" s="1"/>
  <c r="K333" i="21" a="1"/>
  <c r="K333" i="21" s="1"/>
  <c r="K334" i="21" a="1"/>
  <c r="K334" i="21" s="1"/>
  <c r="K335" i="21" a="1"/>
  <c r="K335" i="21" s="1"/>
  <c r="K336" i="21" a="1"/>
  <c r="K336" i="21" s="1"/>
  <c r="K337" i="21" a="1"/>
  <c r="K337" i="21" s="1"/>
  <c r="K338" i="21" a="1"/>
  <c r="K338" i="21" s="1"/>
  <c r="K339" i="21" a="1"/>
  <c r="K339" i="21" s="1"/>
  <c r="K340" i="21" a="1"/>
  <c r="K340" i="21" s="1"/>
  <c r="K341" i="21" a="1"/>
  <c r="K341" i="21" s="1"/>
  <c r="K342" i="21" a="1"/>
  <c r="K342" i="21" s="1"/>
  <c r="K343" i="21" a="1"/>
  <c r="K343" i="21" s="1"/>
  <c r="K344" i="21" a="1"/>
  <c r="K344" i="21" s="1"/>
  <c r="K345" i="21" a="1"/>
  <c r="K345" i="21" s="1"/>
  <c r="K346" i="21" a="1"/>
  <c r="K346" i="21" s="1"/>
  <c r="K347" i="21" a="1"/>
  <c r="K347" i="21" s="1"/>
  <c r="K348" i="21" a="1"/>
  <c r="K348" i="21" s="1"/>
  <c r="K349" i="21" a="1"/>
  <c r="K349" i="21" s="1"/>
  <c r="K350" i="21" a="1"/>
  <c r="K350" i="21" s="1"/>
  <c r="K351" i="21" a="1"/>
  <c r="K351" i="21" s="1"/>
  <c r="K352" i="21" a="1"/>
  <c r="K352" i="21" s="1"/>
  <c r="K353" i="21" a="1"/>
  <c r="K353" i="21" s="1"/>
  <c r="K354" i="21" a="1"/>
  <c r="K354" i="21" s="1"/>
  <c r="K355" i="21" a="1"/>
  <c r="K355" i="21" s="1"/>
  <c r="K356" i="21" a="1"/>
  <c r="K356" i="21" s="1"/>
  <c r="K357" i="21" a="1"/>
  <c r="K357" i="21" s="1"/>
  <c r="K358" i="21" a="1"/>
  <c r="K358" i="21" s="1"/>
  <c r="K359" i="21" a="1"/>
  <c r="K359" i="21" s="1"/>
  <c r="K360" i="21" a="1"/>
  <c r="K360" i="21" s="1"/>
  <c r="K361" i="21" a="1"/>
  <c r="K361" i="21" s="1"/>
  <c r="K362" i="21" a="1"/>
  <c r="K362" i="21" s="1"/>
  <c r="K363" i="21" a="1"/>
  <c r="K363" i="21" s="1"/>
  <c r="K364" i="21" a="1"/>
  <c r="K364" i="21" s="1"/>
  <c r="K365" i="21" a="1"/>
  <c r="K365" i="21" s="1"/>
  <c r="K366" i="21" a="1"/>
  <c r="K366" i="21" s="1"/>
  <c r="K367" i="21" a="1"/>
  <c r="K367" i="21" s="1"/>
  <c r="K368" i="21" a="1"/>
  <c r="K368" i="21" s="1"/>
  <c r="K369" i="21" a="1"/>
  <c r="K369" i="21" s="1"/>
  <c r="K370" i="21" a="1"/>
  <c r="K370" i="21" s="1"/>
  <c r="K371" i="21" a="1"/>
  <c r="K371" i="21" s="1"/>
  <c r="K372" i="21" a="1"/>
  <c r="K372" i="21" s="1"/>
  <c r="K373" i="21" a="1"/>
  <c r="K373" i="21" s="1"/>
  <c r="K374" i="21" a="1"/>
  <c r="K374" i="21" s="1"/>
  <c r="K375" i="21" a="1"/>
  <c r="K375" i="21" s="1"/>
  <c r="K376" i="21" a="1"/>
  <c r="K376" i="21" s="1"/>
  <c r="K377" i="21" a="1"/>
  <c r="K377" i="21" s="1"/>
  <c r="K378" i="21" a="1"/>
  <c r="K378" i="21" s="1"/>
  <c r="K379" i="21" a="1"/>
  <c r="K379" i="21" s="1"/>
  <c r="K380" i="21" a="1"/>
  <c r="K380" i="21" s="1"/>
  <c r="K381" i="21" a="1"/>
  <c r="K381" i="21" s="1"/>
  <c r="K382" i="21" a="1"/>
  <c r="K382" i="21" s="1"/>
  <c r="K383" i="21" a="1"/>
  <c r="K383" i="21" s="1"/>
  <c r="K384" i="21" a="1"/>
  <c r="K384" i="21" s="1"/>
  <c r="K385" i="21" a="1"/>
  <c r="K385" i="21" s="1"/>
  <c r="K386" i="21" a="1"/>
  <c r="K386" i="21" s="1"/>
  <c r="K387" i="21" a="1"/>
  <c r="K387" i="21" s="1"/>
  <c r="K388" i="21" a="1"/>
  <c r="K388" i="21" s="1"/>
  <c r="K389" i="21" a="1"/>
  <c r="K389" i="21" s="1"/>
  <c r="K390" i="21" a="1"/>
  <c r="K390" i="21" s="1"/>
  <c r="K391" i="21" a="1"/>
  <c r="K391" i="21" s="1"/>
  <c r="K392" i="21" a="1"/>
  <c r="K392" i="21" s="1"/>
  <c r="K393" i="21" a="1"/>
  <c r="K393" i="21" s="1"/>
  <c r="K394" i="21" a="1"/>
  <c r="K394" i="21" s="1"/>
  <c r="K395" i="21" a="1"/>
  <c r="K395" i="21" s="1"/>
  <c r="K396" i="21" a="1"/>
  <c r="K396" i="21" s="1"/>
  <c r="K397" i="21" a="1"/>
  <c r="K397" i="21" s="1"/>
  <c r="K398" i="21" a="1"/>
  <c r="K398" i="21" s="1"/>
  <c r="K399" i="21" a="1"/>
  <c r="K399" i="21" s="1"/>
  <c r="K400" i="21" a="1"/>
  <c r="K400" i="21" s="1"/>
  <c r="K401" i="21" a="1"/>
  <c r="K401" i="21" s="1"/>
  <c r="K402" i="21" a="1"/>
  <c r="K402" i="21" s="1"/>
  <c r="K403" i="21" a="1"/>
  <c r="K403" i="21" s="1"/>
  <c r="K404" i="21" a="1"/>
  <c r="K404" i="21" s="1"/>
  <c r="K405" i="21" a="1"/>
  <c r="K405" i="21" s="1"/>
  <c r="K406" i="21" a="1"/>
  <c r="K406" i="21" s="1"/>
  <c r="K407" i="21" a="1"/>
  <c r="K407" i="21" s="1"/>
  <c r="K408" i="21" a="1"/>
  <c r="K408" i="21" s="1"/>
  <c r="K409" i="21" a="1"/>
  <c r="K409" i="21" s="1"/>
  <c r="K410" i="21" a="1"/>
  <c r="K410" i="21" s="1"/>
  <c r="K411" i="21" a="1"/>
  <c r="K411" i="21" s="1"/>
  <c r="K412" i="21" a="1"/>
  <c r="K412" i="21" s="1"/>
  <c r="K413" i="21" a="1"/>
  <c r="K413" i="21" s="1"/>
  <c r="K414" i="21" a="1"/>
  <c r="K414" i="21" s="1"/>
  <c r="K415" i="21" a="1"/>
  <c r="K415" i="21" s="1"/>
  <c r="K416" i="21" a="1"/>
  <c r="K416" i="21" s="1"/>
  <c r="K417" i="21" a="1"/>
  <c r="K417" i="21" s="1"/>
  <c r="K418" i="21" a="1"/>
  <c r="K418" i="21" s="1"/>
  <c r="K419" i="21" a="1"/>
  <c r="K419" i="21" s="1"/>
  <c r="K420" i="21" a="1"/>
  <c r="K420" i="21" s="1"/>
  <c r="K421" i="21" a="1"/>
  <c r="K421" i="21" s="1"/>
  <c r="K422" i="21" a="1"/>
  <c r="K422" i="21" s="1"/>
  <c r="K423" i="21" a="1"/>
  <c r="K423" i="21" s="1"/>
  <c r="K424" i="21" a="1"/>
  <c r="K424" i="21" s="1"/>
  <c r="K425" i="21" a="1"/>
  <c r="K425" i="21" s="1"/>
  <c r="K426" i="21" a="1"/>
  <c r="K426" i="21" s="1"/>
  <c r="K427" i="21" a="1"/>
  <c r="K427" i="21" s="1"/>
  <c r="K428" i="21" a="1"/>
  <c r="K428" i="21" s="1"/>
  <c r="K429" i="21" a="1"/>
  <c r="K429" i="21" s="1"/>
  <c r="K430" i="21" a="1"/>
  <c r="K430" i="21" s="1"/>
  <c r="K431" i="21" a="1"/>
  <c r="K431" i="21" s="1"/>
  <c r="K432" i="21" a="1"/>
  <c r="K432" i="21" s="1"/>
  <c r="K433" i="21" a="1"/>
  <c r="K433" i="21" s="1"/>
  <c r="K434" i="21" a="1"/>
  <c r="K434" i="21" s="1"/>
  <c r="K435" i="21" a="1"/>
  <c r="K435" i="21" s="1"/>
  <c r="K436" i="21" a="1"/>
  <c r="K436" i="21" s="1"/>
  <c r="K437" i="21" a="1"/>
  <c r="K437" i="21" s="1"/>
  <c r="K438" i="21" a="1"/>
  <c r="K438" i="21" s="1"/>
  <c r="K439" i="21" a="1"/>
  <c r="K439" i="21" s="1"/>
  <c r="K440" i="21" a="1"/>
  <c r="K440" i="21" s="1"/>
  <c r="K441" i="21" a="1"/>
  <c r="K441" i="21" s="1"/>
  <c r="K442" i="21" a="1"/>
  <c r="K442" i="21" s="1"/>
  <c r="K443" i="21" a="1"/>
  <c r="K443" i="21" s="1"/>
  <c r="K444" i="21" a="1"/>
  <c r="K444" i="21" s="1"/>
  <c r="K445" i="21" a="1"/>
  <c r="K445" i="21" s="1"/>
  <c r="K446" i="21" a="1"/>
  <c r="K446" i="21" s="1"/>
  <c r="K447" i="21" a="1"/>
  <c r="K447" i="21" s="1"/>
  <c r="K448" i="21" a="1"/>
  <c r="K448" i="21" s="1"/>
  <c r="K449" i="21" a="1"/>
  <c r="K449" i="21" s="1"/>
  <c r="K450" i="21" a="1"/>
  <c r="K450" i="21" s="1"/>
  <c r="K451" i="21" a="1"/>
  <c r="K451" i="21" s="1"/>
  <c r="K452" i="21" a="1"/>
  <c r="K452" i="21" s="1"/>
  <c r="K453" i="21" a="1"/>
  <c r="K453" i="21" s="1"/>
  <c r="K454" i="21" a="1"/>
  <c r="K454" i="21" s="1"/>
  <c r="K455" i="21" a="1"/>
  <c r="K455" i="21" s="1"/>
  <c r="K456" i="21" a="1"/>
  <c r="K456" i="21" s="1"/>
  <c r="K457" i="21" a="1"/>
  <c r="K457" i="21" s="1"/>
  <c r="K458" i="21" a="1"/>
  <c r="K458" i="21" s="1"/>
  <c r="K459" i="21" a="1"/>
  <c r="K459" i="21" s="1"/>
  <c r="K460" i="21" a="1"/>
  <c r="K460" i="21" s="1"/>
  <c r="K461" i="21" a="1"/>
  <c r="K461" i="21" s="1"/>
  <c r="K462" i="21" a="1"/>
  <c r="K462" i="21" s="1"/>
  <c r="K463" i="21" a="1"/>
  <c r="K463" i="21" s="1"/>
  <c r="K464" i="21" a="1"/>
  <c r="K464" i="21" s="1"/>
  <c r="K465" i="21" a="1"/>
  <c r="K465" i="21" s="1"/>
  <c r="K466" i="21" a="1"/>
  <c r="K466" i="21" s="1"/>
  <c r="K467" i="21" a="1"/>
  <c r="K467" i="21" s="1"/>
  <c r="K468" i="21" a="1"/>
  <c r="K468" i="21" s="1"/>
  <c r="K469" i="21" a="1"/>
  <c r="K469" i="21" s="1"/>
  <c r="K470" i="21" a="1"/>
  <c r="K470" i="21" s="1"/>
  <c r="K471" i="21" a="1"/>
  <c r="K471" i="21" s="1"/>
  <c r="K472" i="21" a="1"/>
  <c r="K472" i="21" s="1"/>
  <c r="K473" i="21" a="1"/>
  <c r="K473" i="21" s="1"/>
  <c r="K474" i="21" a="1"/>
  <c r="K474" i="21" s="1"/>
  <c r="K475" i="21" a="1"/>
  <c r="K475" i="21" s="1"/>
  <c r="K476" i="21" a="1"/>
  <c r="K476" i="21" s="1"/>
  <c r="K477" i="21" a="1"/>
  <c r="K477" i="21" s="1"/>
  <c r="K478" i="21" a="1"/>
  <c r="K478" i="21" s="1"/>
  <c r="K479" i="21" a="1"/>
  <c r="K479" i="21" s="1"/>
  <c r="K480" i="21" a="1"/>
  <c r="K480" i="21" s="1"/>
  <c r="K481" i="21" a="1"/>
  <c r="K481" i="21" s="1"/>
  <c r="K482" i="21" a="1"/>
  <c r="K482" i="21" s="1"/>
  <c r="K483" i="21" a="1"/>
  <c r="K483" i="21" s="1"/>
  <c r="K484" i="21" a="1"/>
  <c r="K484" i="21" s="1"/>
  <c r="K485" i="21" a="1"/>
  <c r="K485" i="21" s="1"/>
  <c r="K486" i="21" a="1"/>
  <c r="K486" i="21" s="1"/>
  <c r="K487" i="21" a="1"/>
  <c r="K487" i="21" s="1"/>
  <c r="K488" i="21" a="1"/>
  <c r="K488" i="21" s="1"/>
  <c r="K489" i="21" a="1"/>
  <c r="K489" i="21" s="1"/>
  <c r="K490" i="21" a="1"/>
  <c r="K490" i="21" s="1"/>
  <c r="K491" i="21" a="1"/>
  <c r="K491" i="21" s="1"/>
  <c r="K492" i="21" a="1"/>
  <c r="K492" i="21" s="1"/>
  <c r="K493" i="21" a="1"/>
  <c r="K493" i="21" s="1"/>
  <c r="K494" i="21" a="1"/>
  <c r="K494" i="21" s="1"/>
  <c r="K495" i="21" a="1"/>
  <c r="K495" i="21" s="1"/>
  <c r="K496" i="21" a="1"/>
  <c r="K496" i="21" s="1"/>
  <c r="K497" i="21" a="1"/>
  <c r="K497" i="21" s="1"/>
  <c r="K498" i="21" a="1"/>
  <c r="K498" i="21" s="1"/>
  <c r="K499" i="21" a="1"/>
  <c r="K499" i="21" s="1"/>
  <c r="K500" i="21" a="1"/>
  <c r="K500" i="21" s="1"/>
  <c r="K501" i="21" a="1"/>
  <c r="K501" i="21" s="1"/>
  <c r="K502" i="21" a="1"/>
  <c r="K502" i="21" s="1"/>
  <c r="K503" i="21" a="1"/>
  <c r="K503" i="21" s="1"/>
  <c r="K504" i="21" a="1"/>
  <c r="K504" i="21" s="1"/>
  <c r="K505" i="21" a="1"/>
  <c r="K505" i="21" s="1"/>
  <c r="K506" i="21" a="1"/>
  <c r="K506" i="21" s="1"/>
  <c r="K507" i="21" a="1"/>
  <c r="K507" i="21" s="1"/>
  <c r="K508" i="21" a="1"/>
  <c r="K508" i="21" s="1"/>
  <c r="K509" i="21" a="1"/>
  <c r="K509" i="21" s="1"/>
  <c r="K510" i="21" a="1"/>
  <c r="K510" i="21" s="1"/>
  <c r="K511" i="21" a="1"/>
  <c r="K511" i="21" s="1"/>
  <c r="K512" i="21" a="1"/>
  <c r="K512" i="21" s="1"/>
  <c r="K513" i="21" a="1"/>
  <c r="K513" i="21" s="1"/>
  <c r="K514" i="21" a="1"/>
  <c r="K514" i="21" s="1"/>
  <c r="K515" i="21" a="1"/>
  <c r="K515" i="21" s="1"/>
  <c r="K516" i="21" a="1"/>
  <c r="K516" i="21" s="1"/>
  <c r="K517" i="21" a="1"/>
  <c r="K517" i="21" s="1"/>
  <c r="K518" i="21" a="1"/>
  <c r="K518" i="21" s="1"/>
  <c r="K519" i="21" a="1"/>
  <c r="K519" i="21" s="1"/>
  <c r="K520" i="21" a="1"/>
  <c r="K520" i="21" s="1"/>
  <c r="K521" i="21" a="1"/>
  <c r="K521" i="21" s="1"/>
  <c r="K522" i="21" a="1"/>
  <c r="K522" i="21" s="1"/>
  <c r="K523" i="21" a="1"/>
  <c r="K523" i="21" s="1"/>
  <c r="K524" i="21" a="1"/>
  <c r="K524" i="21" s="1"/>
  <c r="K525" i="21" a="1"/>
  <c r="K525" i="21" s="1"/>
  <c r="K526" i="21" a="1"/>
  <c r="K526" i="21" s="1"/>
  <c r="K527" i="21" a="1"/>
  <c r="K527" i="21" s="1"/>
  <c r="K528" i="21" a="1"/>
  <c r="K528" i="21" s="1"/>
  <c r="K529" i="21" a="1"/>
  <c r="K529" i="21" s="1"/>
  <c r="K530" i="21" a="1"/>
  <c r="K530" i="21" s="1"/>
  <c r="K531" i="21" a="1"/>
  <c r="K531" i="21" s="1"/>
  <c r="K532" i="21" a="1"/>
  <c r="K532" i="21" s="1"/>
  <c r="K533" i="21" a="1"/>
  <c r="K533" i="21" s="1"/>
  <c r="K534" i="21" a="1"/>
  <c r="K534" i="21" s="1"/>
  <c r="K535" i="21" a="1"/>
  <c r="K535" i="21" s="1"/>
  <c r="K536" i="21" a="1"/>
  <c r="K536" i="21" s="1"/>
  <c r="K537" i="21" a="1"/>
  <c r="K537" i="21" s="1"/>
  <c r="K538" i="21" a="1"/>
  <c r="K538" i="21" s="1"/>
  <c r="K539" i="21" a="1"/>
  <c r="K539" i="21" s="1"/>
  <c r="K540" i="21" a="1"/>
  <c r="K540" i="21" s="1"/>
  <c r="K541" i="21" a="1"/>
  <c r="K541" i="21" s="1"/>
  <c r="K542" i="21" a="1"/>
  <c r="K542" i="21" s="1"/>
  <c r="K543" i="21" a="1"/>
  <c r="K543" i="21" s="1"/>
  <c r="K544" i="21" a="1"/>
  <c r="K544" i="21" s="1"/>
  <c r="K545" i="21" a="1"/>
  <c r="K545" i="21" s="1"/>
  <c r="K546" i="21" a="1"/>
  <c r="K546" i="21" s="1"/>
  <c r="K547" i="21" a="1"/>
  <c r="K547" i="21" s="1"/>
  <c r="K548" i="21" a="1"/>
  <c r="K548" i="21" s="1"/>
  <c r="K549" i="21" a="1"/>
  <c r="K549" i="21" s="1"/>
  <c r="K550" i="21" a="1"/>
  <c r="K550" i="21" s="1"/>
  <c r="K551" i="21" a="1"/>
  <c r="K551" i="21" s="1"/>
  <c r="K552" i="21" a="1"/>
  <c r="K552" i="21" s="1"/>
  <c r="K553" i="21" a="1"/>
  <c r="K553" i="21" s="1"/>
  <c r="K554" i="21" a="1"/>
  <c r="K554" i="21" s="1"/>
  <c r="K555" i="21" a="1"/>
  <c r="K555" i="21" s="1"/>
  <c r="K556" i="21" a="1"/>
  <c r="K556" i="21" s="1"/>
  <c r="K557" i="21" a="1"/>
  <c r="K557" i="21" s="1"/>
  <c r="K558" i="21" a="1"/>
  <c r="K558" i="21" s="1"/>
  <c r="K559" i="21" a="1"/>
  <c r="K559" i="21" s="1"/>
  <c r="K560" i="21" a="1"/>
  <c r="K560" i="21" s="1"/>
  <c r="K561" i="21" a="1"/>
  <c r="K561" i="21" s="1"/>
  <c r="K562" i="21" a="1"/>
  <c r="K562" i="21" s="1"/>
  <c r="K563" i="21" a="1"/>
  <c r="K563" i="21" s="1"/>
  <c r="K564" i="21" a="1"/>
  <c r="K564" i="21" s="1"/>
  <c r="K565" i="21" a="1"/>
  <c r="K565" i="21" s="1"/>
  <c r="K566" i="21" a="1"/>
  <c r="K566" i="21" s="1"/>
  <c r="K567" i="21" a="1"/>
  <c r="K567" i="21" s="1"/>
  <c r="K568" i="21" a="1"/>
  <c r="K568" i="21" s="1"/>
  <c r="K569" i="21" a="1"/>
  <c r="K569" i="21" s="1"/>
  <c r="K570" i="21" a="1"/>
  <c r="K570" i="21" s="1"/>
  <c r="K571" i="21" a="1"/>
  <c r="K571" i="21" s="1"/>
  <c r="K572" i="21" a="1"/>
  <c r="K572" i="21" s="1"/>
  <c r="K573" i="21" a="1"/>
  <c r="K573" i="21" s="1"/>
  <c r="K574" i="21" a="1"/>
  <c r="K574" i="21" s="1"/>
  <c r="K575" i="21" a="1"/>
  <c r="K575" i="21" s="1"/>
  <c r="K576" i="21" a="1"/>
  <c r="K576" i="21" s="1"/>
  <c r="K577" i="21" a="1"/>
  <c r="K577" i="21" s="1"/>
  <c r="K578" i="21" a="1"/>
  <c r="K578" i="21" s="1"/>
  <c r="K579" i="21" a="1"/>
  <c r="K579" i="21" s="1"/>
  <c r="K580" i="21" a="1"/>
  <c r="K580" i="21" s="1"/>
  <c r="K581" i="21" a="1"/>
  <c r="K581" i="21" s="1"/>
  <c r="K582" i="21" a="1"/>
  <c r="K582" i="21" s="1"/>
  <c r="K583" i="21" a="1"/>
  <c r="K583" i="21" s="1"/>
  <c r="K584" i="21" a="1"/>
  <c r="K584" i="21" s="1"/>
  <c r="K585" i="21" a="1"/>
  <c r="K585" i="21" s="1"/>
  <c r="K586" i="21" a="1"/>
  <c r="K586" i="21" s="1"/>
  <c r="K587" i="21" a="1"/>
  <c r="K587" i="21" s="1"/>
  <c r="K588" i="21" a="1"/>
  <c r="K588" i="21" s="1"/>
  <c r="K589" i="21" a="1"/>
  <c r="K589" i="21" s="1"/>
  <c r="K590" i="21" a="1"/>
  <c r="K590" i="21" s="1"/>
  <c r="K591" i="21" a="1"/>
  <c r="K591" i="21" s="1"/>
  <c r="K592" i="21" a="1"/>
  <c r="K592" i="21" s="1"/>
  <c r="K593" i="21" a="1"/>
  <c r="K593" i="21" s="1"/>
  <c r="K594" i="21" a="1"/>
  <c r="K594" i="21" s="1"/>
  <c r="K595" i="21" a="1"/>
  <c r="K595" i="21" s="1"/>
  <c r="K596" i="21" a="1"/>
  <c r="K596" i="21" s="1"/>
  <c r="K597" i="21" a="1"/>
  <c r="K597" i="21" s="1"/>
  <c r="K598" i="21" a="1"/>
  <c r="K598" i="21" s="1"/>
  <c r="K599" i="21" a="1"/>
  <c r="K599" i="21" s="1"/>
  <c r="K600" i="21" a="1"/>
  <c r="K600" i="21" s="1"/>
  <c r="K601" i="21" a="1"/>
  <c r="K601" i="21" s="1"/>
  <c r="K602" i="21" a="1"/>
  <c r="K602" i="21" s="1"/>
  <c r="K603" i="21" a="1"/>
  <c r="K603" i="21" s="1"/>
  <c r="K604" i="21" a="1"/>
  <c r="K604" i="21" s="1"/>
  <c r="K605" i="21" a="1"/>
  <c r="K605" i="21" s="1"/>
  <c r="K606" i="21" a="1"/>
  <c r="K606" i="21" s="1"/>
  <c r="K607" i="21" a="1"/>
  <c r="K607" i="21" s="1"/>
  <c r="K608" i="21" a="1"/>
  <c r="K608" i="21" s="1"/>
  <c r="K609" i="21" a="1"/>
  <c r="K609" i="21" s="1"/>
  <c r="K610" i="21" a="1"/>
  <c r="K610" i="21" s="1"/>
  <c r="K611" i="21" a="1"/>
  <c r="K611" i="21" s="1"/>
  <c r="K612" i="21" a="1"/>
  <c r="K612" i="21" s="1"/>
  <c r="K613" i="21" a="1"/>
  <c r="K613" i="21" s="1"/>
  <c r="K614" i="21" a="1"/>
  <c r="K614" i="21" s="1"/>
  <c r="K615" i="21" a="1"/>
  <c r="K615" i="21" s="1"/>
  <c r="K616" i="21" a="1"/>
  <c r="K616" i="21" s="1"/>
  <c r="K617" i="21" a="1"/>
  <c r="K617" i="21" s="1"/>
  <c r="K618" i="21" a="1"/>
  <c r="K618" i="21" s="1"/>
  <c r="K619" i="21" a="1"/>
  <c r="K619" i="21" s="1"/>
  <c r="K620" i="21" a="1"/>
  <c r="K620" i="21" s="1"/>
  <c r="K621" i="21" a="1"/>
  <c r="K621" i="21" s="1"/>
  <c r="K622" i="21" a="1"/>
  <c r="K622" i="21" s="1"/>
  <c r="K623" i="21" a="1"/>
  <c r="K623" i="21" s="1"/>
  <c r="K624" i="21" a="1"/>
  <c r="K624" i="21" s="1"/>
  <c r="K625" i="21" a="1"/>
  <c r="K625" i="21" s="1"/>
  <c r="K626" i="21" a="1"/>
  <c r="K626" i="21" s="1"/>
  <c r="K627" i="21" a="1"/>
  <c r="K627" i="21" s="1"/>
  <c r="K628" i="21" a="1"/>
  <c r="K628" i="21" s="1"/>
  <c r="K629" i="21" a="1"/>
  <c r="K629" i="21" s="1"/>
  <c r="K630" i="21" a="1"/>
  <c r="K630" i="21" s="1"/>
  <c r="K631" i="21" a="1"/>
  <c r="K631" i="21" s="1"/>
  <c r="K632" i="21" a="1"/>
  <c r="K632" i="21" s="1"/>
  <c r="K633" i="21" a="1"/>
  <c r="K633" i="21" s="1"/>
  <c r="K634" i="21" a="1"/>
  <c r="K634" i="21" s="1"/>
  <c r="K635" i="21" a="1"/>
  <c r="K635" i="21" s="1"/>
  <c r="K636" i="21" a="1"/>
  <c r="K636" i="21" s="1"/>
  <c r="K637" i="21" a="1"/>
  <c r="K637" i="21" s="1"/>
  <c r="K638" i="21" a="1"/>
  <c r="K638" i="21" s="1"/>
  <c r="K639" i="21" a="1"/>
  <c r="K639" i="21" s="1"/>
  <c r="K640" i="21" a="1"/>
  <c r="K640" i="21" s="1"/>
  <c r="K641" i="21" a="1"/>
  <c r="K641" i="21" s="1"/>
  <c r="K642" i="21" a="1"/>
  <c r="K642" i="21" s="1"/>
  <c r="K643" i="21" a="1"/>
  <c r="K643" i="21" s="1"/>
  <c r="K644" i="21" a="1"/>
  <c r="K644" i="21" s="1"/>
  <c r="K645" i="21" a="1"/>
  <c r="K645" i="21" s="1"/>
  <c r="K646" i="21" a="1"/>
  <c r="K646" i="21" s="1"/>
  <c r="K647" i="21" a="1"/>
  <c r="K647" i="21" s="1"/>
  <c r="K648" i="21" a="1"/>
  <c r="K648" i="21" s="1"/>
  <c r="K649" i="21" a="1"/>
  <c r="K649" i="21" s="1"/>
  <c r="K650" i="21" a="1"/>
  <c r="K650" i="21" s="1"/>
  <c r="K651" i="21" a="1"/>
  <c r="K651" i="21" s="1"/>
  <c r="K652" i="21" a="1"/>
  <c r="K652" i="21" s="1"/>
  <c r="K653" i="21" a="1"/>
  <c r="K653" i="21" s="1"/>
  <c r="K654" i="21" a="1"/>
  <c r="K654" i="21" s="1"/>
  <c r="K655" i="21" a="1"/>
  <c r="K655" i="21" s="1"/>
  <c r="K656" i="21" a="1"/>
  <c r="K656" i="21" s="1"/>
  <c r="K657" i="21" a="1"/>
  <c r="K657" i="21" s="1"/>
  <c r="K658" i="21" a="1"/>
  <c r="K658" i="21" s="1"/>
  <c r="K659" i="21" a="1"/>
  <c r="K659" i="21" s="1"/>
  <c r="K660" i="21" a="1"/>
  <c r="K660" i="21" s="1"/>
  <c r="K661" i="21" a="1"/>
  <c r="K661" i="21" s="1"/>
  <c r="K662" i="21" a="1"/>
  <c r="K662" i="21" s="1"/>
  <c r="K663" i="21" a="1"/>
  <c r="K663" i="21" s="1"/>
  <c r="K664" i="21" a="1"/>
  <c r="K664" i="21" s="1"/>
  <c r="K665" i="21" a="1"/>
  <c r="K665" i="21" s="1"/>
  <c r="K666" i="21" a="1"/>
  <c r="K666" i="21" s="1"/>
  <c r="K667" i="21" a="1"/>
  <c r="K667" i="21" s="1"/>
  <c r="K668" i="21" a="1"/>
  <c r="K668" i="21" s="1"/>
  <c r="K669" i="21" a="1"/>
  <c r="K669" i="21" s="1"/>
  <c r="K670" i="21" a="1"/>
  <c r="K670" i="21" s="1"/>
  <c r="K671" i="21" a="1"/>
  <c r="K671" i="21" s="1"/>
  <c r="K672" i="21" a="1"/>
  <c r="K672" i="21" s="1"/>
  <c r="K673" i="21" a="1"/>
  <c r="K673" i="21" s="1"/>
  <c r="K674" i="21" a="1"/>
  <c r="K674" i="21" s="1"/>
  <c r="K675" i="21" a="1"/>
  <c r="K675" i="21" s="1"/>
  <c r="K676" i="21" a="1"/>
  <c r="K676" i="21" s="1"/>
  <c r="K677" i="21" a="1"/>
  <c r="K677" i="21" s="1"/>
  <c r="K678" i="21" a="1"/>
  <c r="K678" i="21" s="1"/>
  <c r="K679" i="21" a="1"/>
  <c r="K679" i="21" s="1"/>
  <c r="K680" i="21" a="1"/>
  <c r="K680" i="21" s="1"/>
  <c r="K681" i="21" a="1"/>
  <c r="K681" i="21" s="1"/>
  <c r="K682" i="21" a="1"/>
  <c r="K682" i="21" s="1"/>
  <c r="K683" i="21" a="1"/>
  <c r="K683" i="21" s="1"/>
  <c r="K684" i="21" a="1"/>
  <c r="K684" i="21" s="1"/>
  <c r="K685" i="21" a="1"/>
  <c r="K685" i="21" s="1"/>
  <c r="K686" i="21" a="1"/>
  <c r="K686" i="21" s="1"/>
  <c r="K687" i="21" a="1"/>
  <c r="K687" i="21" s="1"/>
  <c r="K688" i="21" a="1"/>
  <c r="K688" i="21" s="1"/>
  <c r="K689" i="21" a="1"/>
  <c r="K689" i="21" s="1"/>
  <c r="K690" i="21" a="1"/>
  <c r="K690" i="21" s="1"/>
  <c r="K691" i="21" a="1"/>
  <c r="K691" i="21" s="1"/>
  <c r="K692" i="21" a="1"/>
  <c r="K692" i="21" s="1"/>
  <c r="K693" i="21" a="1"/>
  <c r="K693" i="21" s="1"/>
  <c r="K694" i="21" a="1"/>
  <c r="K694" i="21" s="1"/>
  <c r="K695" i="21" a="1"/>
  <c r="K695" i="21" s="1"/>
  <c r="K696" i="21" a="1"/>
  <c r="K696" i="21" s="1"/>
  <c r="K697" i="21" a="1"/>
  <c r="K697" i="21" s="1"/>
  <c r="K698" i="21" a="1"/>
  <c r="K698" i="21" s="1"/>
  <c r="K699" i="21" a="1"/>
  <c r="K699" i="21" s="1"/>
  <c r="K700" i="21" a="1"/>
  <c r="K700" i="21" s="1"/>
  <c r="K701" i="21" a="1"/>
  <c r="K701" i="21" s="1"/>
  <c r="K702" i="21" a="1"/>
  <c r="K702" i="21" s="1"/>
  <c r="K703" i="21" a="1"/>
  <c r="K703" i="21" s="1"/>
  <c r="K704" i="21" a="1"/>
  <c r="K704" i="21" s="1"/>
  <c r="K705" i="21" a="1"/>
  <c r="K705" i="21" s="1"/>
  <c r="K706" i="21" a="1"/>
  <c r="K706" i="21" s="1"/>
  <c r="K707" i="21" a="1"/>
  <c r="K707" i="21" s="1"/>
  <c r="K708" i="21" a="1"/>
  <c r="K708" i="21" s="1"/>
  <c r="K709" i="21" a="1"/>
  <c r="K709" i="21" s="1"/>
  <c r="K710" i="21" a="1"/>
  <c r="K710" i="21" s="1"/>
  <c r="K711" i="21" a="1"/>
  <c r="K711" i="21" s="1"/>
  <c r="K712" i="21" a="1"/>
  <c r="K712" i="21" s="1"/>
  <c r="K713" i="21" a="1"/>
  <c r="K713" i="21" s="1"/>
  <c r="K714" i="21" a="1"/>
  <c r="K714" i="21" s="1"/>
  <c r="K715" i="21" a="1"/>
  <c r="K715" i="21" s="1"/>
  <c r="K716" i="21" a="1"/>
  <c r="K716" i="21" s="1"/>
  <c r="K717" i="21" a="1"/>
  <c r="K717" i="21" s="1"/>
  <c r="K718" i="21" a="1"/>
  <c r="K718" i="21" s="1"/>
  <c r="K719" i="21" a="1"/>
  <c r="K719" i="21" s="1"/>
  <c r="K720" i="21" a="1"/>
  <c r="K720" i="21" s="1"/>
  <c r="K721" i="21" a="1"/>
  <c r="K721" i="21" s="1"/>
  <c r="K722" i="21" a="1"/>
  <c r="K722" i="21" s="1"/>
  <c r="K723" i="21" a="1"/>
  <c r="K723" i="21" s="1"/>
  <c r="K724" i="21" a="1"/>
  <c r="K724" i="21" s="1"/>
  <c r="K725" i="21" a="1"/>
  <c r="K725" i="21" s="1"/>
  <c r="K726" i="21" a="1"/>
  <c r="K726" i="21" s="1"/>
  <c r="K727" i="21" a="1"/>
  <c r="K727" i="21" s="1"/>
  <c r="K728" i="21" a="1"/>
  <c r="K728" i="21" s="1"/>
  <c r="K729" i="21" a="1"/>
  <c r="K729" i="21" s="1"/>
  <c r="K730" i="21" a="1"/>
  <c r="K730" i="21" s="1"/>
  <c r="K731" i="21" a="1"/>
  <c r="K731" i="21" s="1"/>
  <c r="K732" i="21" a="1"/>
  <c r="K732" i="21" s="1"/>
  <c r="K733" i="21" a="1"/>
  <c r="K733" i="21" s="1"/>
  <c r="K734" i="21" a="1"/>
  <c r="K734" i="21" s="1"/>
  <c r="K735" i="21" a="1"/>
  <c r="K735" i="21" s="1"/>
  <c r="K736" i="21" a="1"/>
  <c r="K736" i="21" s="1"/>
  <c r="K737" i="21" a="1"/>
  <c r="K737" i="21" s="1"/>
  <c r="K738" i="21" a="1"/>
  <c r="K738" i="21" s="1"/>
  <c r="K739" i="21" a="1"/>
  <c r="K739" i="21" s="1"/>
  <c r="K740" i="21" a="1"/>
  <c r="K740" i="21" s="1"/>
  <c r="K741" i="21" a="1"/>
  <c r="K741" i="21" s="1"/>
  <c r="K742" i="21" a="1"/>
  <c r="K742" i="21" s="1"/>
  <c r="K743" i="21" a="1"/>
  <c r="K743" i="21" s="1"/>
  <c r="K744" i="21" a="1"/>
  <c r="K744" i="21" s="1"/>
  <c r="K745" i="21" a="1"/>
  <c r="K745" i="21" s="1"/>
  <c r="K746" i="21" a="1"/>
  <c r="K746" i="21" s="1"/>
  <c r="K747" i="21" a="1"/>
  <c r="K747" i="21" s="1"/>
  <c r="K748" i="21" a="1"/>
  <c r="K748" i="21" s="1"/>
  <c r="K749" i="21" a="1"/>
  <c r="K749" i="21" s="1"/>
  <c r="K750" i="21" a="1"/>
  <c r="K750" i="21" s="1"/>
  <c r="K751" i="21" a="1"/>
  <c r="K751" i="21" s="1"/>
  <c r="K752" i="21" a="1"/>
  <c r="K752" i="21" s="1"/>
  <c r="K753" i="21" a="1"/>
  <c r="K753" i="21" s="1"/>
  <c r="K754" i="21" a="1"/>
  <c r="K754" i="21" s="1"/>
  <c r="K755" i="21" a="1"/>
  <c r="K755" i="21" s="1"/>
  <c r="K756" i="21" a="1"/>
  <c r="K756" i="21" s="1"/>
  <c r="K757" i="21" a="1"/>
  <c r="K757" i="21" s="1"/>
  <c r="K758" i="21" a="1"/>
  <c r="K758" i="21" s="1"/>
  <c r="K759" i="21" a="1"/>
  <c r="K759" i="21" s="1"/>
  <c r="K760" i="21" a="1"/>
  <c r="K760" i="21" s="1"/>
  <c r="K761" i="21" a="1"/>
  <c r="K761" i="21" s="1"/>
  <c r="K762" i="21" a="1"/>
  <c r="K762" i="21" s="1"/>
  <c r="K763" i="21" a="1"/>
  <c r="K763" i="21" s="1"/>
  <c r="K764" i="21" a="1"/>
  <c r="K764" i="21" s="1"/>
  <c r="K765" i="21" a="1"/>
  <c r="K765" i="21" s="1"/>
  <c r="K766" i="21" a="1"/>
  <c r="K766" i="21" s="1"/>
  <c r="K767" i="21" a="1"/>
  <c r="K767" i="21" s="1"/>
  <c r="K768" i="21" a="1"/>
  <c r="K768" i="21" s="1"/>
  <c r="K769" i="21" a="1"/>
  <c r="K769" i="21" s="1"/>
  <c r="K770" i="21" a="1"/>
  <c r="K770" i="21" s="1"/>
  <c r="K771" i="21" a="1"/>
  <c r="K771" i="21" s="1"/>
  <c r="K772" i="21" a="1"/>
  <c r="K772" i="21" s="1"/>
  <c r="K773" i="21" a="1"/>
  <c r="K773" i="21" s="1"/>
  <c r="K774" i="21" a="1"/>
  <c r="K774" i="21" s="1"/>
  <c r="K775" i="21" a="1"/>
  <c r="K775" i="21" s="1"/>
  <c r="K776" i="21" a="1"/>
  <c r="K776" i="21" s="1"/>
  <c r="K777" i="21" a="1"/>
  <c r="K777" i="21" s="1"/>
  <c r="K778" i="21" a="1"/>
  <c r="K778" i="21" s="1"/>
  <c r="K779" i="21" a="1"/>
  <c r="K779" i="21" s="1"/>
  <c r="K780" i="21" a="1"/>
  <c r="K780" i="21" s="1"/>
  <c r="K781" i="21" a="1"/>
  <c r="K781" i="21" s="1"/>
  <c r="K782" i="21" a="1"/>
  <c r="K782" i="21" s="1"/>
  <c r="K783" i="21" a="1"/>
  <c r="K783" i="21" s="1"/>
  <c r="K784" i="21" a="1"/>
  <c r="K784" i="21" s="1"/>
  <c r="K785" i="21" a="1"/>
  <c r="K785" i="21" s="1"/>
  <c r="K786" i="21" a="1"/>
  <c r="K786" i="21" s="1"/>
  <c r="K787" i="21" a="1"/>
  <c r="K787" i="21" s="1"/>
  <c r="K788" i="21" a="1"/>
  <c r="K788" i="21" s="1"/>
  <c r="K789" i="21" a="1"/>
  <c r="K789" i="21" s="1"/>
  <c r="K790" i="21" a="1"/>
  <c r="K790" i="21" s="1"/>
  <c r="K791" i="21" a="1"/>
  <c r="K791" i="21" s="1"/>
  <c r="K792" i="21" a="1"/>
  <c r="K792" i="21" s="1"/>
  <c r="K793" i="21" a="1"/>
  <c r="K793" i="21" s="1"/>
  <c r="K794" i="21" a="1"/>
  <c r="K794" i="21" s="1"/>
  <c r="K795" i="21" a="1"/>
  <c r="K795" i="21" s="1"/>
  <c r="K796" i="21" a="1"/>
  <c r="K796" i="21" s="1"/>
  <c r="K797" i="21" a="1"/>
  <c r="K797" i="21" s="1"/>
  <c r="K798" i="21" a="1"/>
  <c r="K798" i="21" s="1"/>
  <c r="K799" i="21" a="1"/>
  <c r="K799" i="21" s="1"/>
  <c r="K800" i="21" a="1"/>
  <c r="K800" i="21" s="1"/>
  <c r="K801" i="21" a="1"/>
  <c r="K801" i="21" s="1"/>
  <c r="K802" i="21" a="1"/>
  <c r="K802" i="21" s="1"/>
  <c r="K803" i="21" a="1"/>
  <c r="K803" i="21" s="1"/>
  <c r="K804" i="21" a="1"/>
  <c r="K804" i="21" s="1"/>
  <c r="K805" i="21" a="1"/>
  <c r="K805" i="21" s="1"/>
  <c r="K806" i="21" a="1"/>
  <c r="K806" i="21" s="1"/>
  <c r="K807" i="21" a="1"/>
  <c r="K807" i="21" s="1"/>
  <c r="K808" i="21" a="1"/>
  <c r="K808" i="21" s="1"/>
  <c r="K809" i="21" a="1"/>
  <c r="K809" i="21" s="1"/>
  <c r="K810" i="21" a="1"/>
  <c r="K810" i="21" s="1"/>
  <c r="K811" i="21" a="1"/>
  <c r="K811" i="21" s="1"/>
  <c r="K812" i="21" a="1"/>
  <c r="K812" i="21" s="1"/>
  <c r="K813" i="21" a="1"/>
  <c r="K813" i="21" s="1"/>
  <c r="K814" i="21" a="1"/>
  <c r="K814" i="21" s="1"/>
  <c r="K815" i="21" a="1"/>
  <c r="K815" i="21" s="1"/>
  <c r="K816" i="21" a="1"/>
  <c r="K816" i="21" s="1"/>
  <c r="K817" i="21" a="1"/>
  <c r="K817" i="21" s="1"/>
  <c r="K818" i="21" a="1"/>
  <c r="K818" i="21" s="1"/>
  <c r="K819" i="21" a="1"/>
  <c r="K819" i="21" s="1"/>
  <c r="K820" i="21" a="1"/>
  <c r="K820" i="21" s="1"/>
  <c r="K821" i="21" a="1"/>
  <c r="K821" i="21" s="1"/>
  <c r="K822" i="21" a="1"/>
  <c r="K822" i="21" s="1"/>
  <c r="K823" i="21" a="1"/>
  <c r="K823" i="21" s="1"/>
  <c r="K824" i="21" a="1"/>
  <c r="K824" i="21" s="1"/>
  <c r="K825" i="21" a="1"/>
  <c r="K825" i="21" s="1"/>
  <c r="K826" i="21" a="1"/>
  <c r="K826" i="21" s="1"/>
  <c r="K827" i="21" a="1"/>
  <c r="K827" i="21" s="1"/>
  <c r="K828" i="21" a="1"/>
  <c r="K828" i="21" s="1"/>
  <c r="K829" i="21" a="1"/>
  <c r="K829" i="21" s="1"/>
  <c r="K830" i="21" a="1"/>
  <c r="K830" i="21" s="1"/>
  <c r="K831" i="21" a="1"/>
  <c r="K831" i="21" s="1"/>
  <c r="K832" i="21" a="1"/>
  <c r="K832" i="21" s="1"/>
  <c r="K833" i="21" a="1"/>
  <c r="K833" i="21" s="1"/>
  <c r="K834" i="21" a="1"/>
  <c r="K834" i="21" s="1"/>
  <c r="K835" i="21" a="1"/>
  <c r="K835" i="21" s="1"/>
  <c r="K836" i="21" a="1"/>
  <c r="K836" i="21" s="1"/>
  <c r="K837" i="21" a="1"/>
  <c r="K837" i="21" s="1"/>
  <c r="K838" i="21" a="1"/>
  <c r="K838" i="21" s="1"/>
  <c r="K839" i="21" a="1"/>
  <c r="K839" i="21" s="1"/>
  <c r="K840" i="21" a="1"/>
  <c r="K840" i="21" s="1"/>
  <c r="K841" i="21" a="1"/>
  <c r="K841" i="21" s="1"/>
  <c r="K842" i="21" a="1"/>
  <c r="K842" i="21" s="1"/>
  <c r="K843" i="21" a="1"/>
  <c r="K843" i="21" s="1"/>
  <c r="K844" i="21" a="1"/>
  <c r="K844" i="21" s="1"/>
  <c r="K845" i="21" a="1"/>
  <c r="K845" i="21" s="1"/>
  <c r="K846" i="21" a="1"/>
  <c r="K846" i="21" s="1"/>
  <c r="K847" i="21" a="1"/>
  <c r="K847" i="21" s="1"/>
  <c r="K848" i="21" a="1"/>
  <c r="K848" i="21" s="1"/>
  <c r="K849" i="21" a="1"/>
  <c r="K849" i="21" s="1"/>
  <c r="K850" i="21" a="1"/>
  <c r="K850" i="21" s="1"/>
  <c r="K851" i="21" a="1"/>
  <c r="K851" i="21" s="1"/>
  <c r="K852" i="21" a="1"/>
  <c r="K852" i="21" s="1"/>
  <c r="K853" i="21" a="1"/>
  <c r="K853" i="21" s="1"/>
  <c r="K854" i="21" a="1"/>
  <c r="K854" i="21" s="1"/>
  <c r="K855" i="21" a="1"/>
  <c r="K855" i="21" s="1"/>
  <c r="K856" i="21" a="1"/>
  <c r="K856" i="21" s="1"/>
  <c r="K857" i="21" a="1"/>
  <c r="K857" i="21" s="1"/>
  <c r="K858" i="21" a="1"/>
  <c r="K858" i="21" s="1"/>
  <c r="K859" i="21" a="1"/>
  <c r="K859" i="21" s="1"/>
  <c r="K860" i="21" a="1"/>
  <c r="K860" i="21" s="1"/>
  <c r="K861" i="21" a="1"/>
  <c r="K861" i="21" s="1"/>
  <c r="K862" i="21" a="1"/>
  <c r="K862" i="21" s="1"/>
  <c r="K863" i="21" a="1"/>
  <c r="K863" i="21" s="1"/>
  <c r="K864" i="21" a="1"/>
  <c r="K864" i="21" s="1"/>
  <c r="K865" i="21" a="1"/>
  <c r="K865" i="21" s="1"/>
  <c r="K866" i="21" a="1"/>
  <c r="K866" i="21" s="1"/>
  <c r="K867" i="21" a="1"/>
  <c r="K867" i="21" s="1"/>
  <c r="K868" i="21" a="1"/>
  <c r="K868" i="21" s="1"/>
  <c r="K869" i="21" a="1"/>
  <c r="K869" i="21" s="1"/>
  <c r="K870" i="21" a="1"/>
  <c r="K870" i="21" s="1"/>
  <c r="K871" i="21" a="1"/>
  <c r="K871" i="21" s="1"/>
  <c r="K872" i="21" a="1"/>
  <c r="K872" i="21" s="1"/>
  <c r="K873" i="21" a="1"/>
  <c r="K873" i="21" s="1"/>
  <c r="K874" i="21" a="1"/>
  <c r="K874" i="21" s="1"/>
  <c r="K875" i="21" a="1"/>
  <c r="K875" i="21" s="1"/>
  <c r="K876" i="21" a="1"/>
  <c r="K876" i="21" s="1"/>
  <c r="K877" i="21" a="1"/>
  <c r="K877" i="21" s="1"/>
  <c r="K878" i="21" a="1"/>
  <c r="K878" i="21" s="1"/>
  <c r="K879" i="21" a="1"/>
  <c r="K879" i="21" s="1"/>
  <c r="K880" i="21" a="1"/>
  <c r="K880" i="21" s="1"/>
  <c r="K881" i="21" a="1"/>
  <c r="K881" i="21" s="1"/>
  <c r="K882" i="21" a="1"/>
  <c r="K882" i="21" s="1"/>
  <c r="K883" i="21" a="1"/>
  <c r="K883" i="21" s="1"/>
  <c r="K884" i="21" a="1"/>
  <c r="K884" i="21" s="1"/>
  <c r="K885" i="21" a="1"/>
  <c r="K885" i="21" s="1"/>
  <c r="K886" i="21" a="1"/>
  <c r="K886" i="21" s="1"/>
  <c r="K887" i="21" a="1"/>
  <c r="K887" i="21" s="1"/>
  <c r="K888" i="21" a="1"/>
  <c r="K888" i="21" s="1"/>
  <c r="K889" i="21" a="1"/>
  <c r="K889" i="21" s="1"/>
  <c r="K890" i="21" a="1"/>
  <c r="K890" i="21" s="1"/>
  <c r="K891" i="21" a="1"/>
  <c r="K891" i="21" s="1"/>
  <c r="K892" i="21" a="1"/>
  <c r="K892" i="21" s="1"/>
  <c r="K893" i="21" a="1"/>
  <c r="K893" i="21" s="1"/>
  <c r="K894" i="21" a="1"/>
  <c r="K894" i="21" s="1"/>
  <c r="K895" i="21" a="1"/>
  <c r="K895" i="21" s="1"/>
  <c r="K896" i="21" a="1"/>
  <c r="K896" i="21" s="1"/>
  <c r="K897" i="21" a="1"/>
  <c r="K897" i="21" s="1"/>
  <c r="K898" i="21" a="1"/>
  <c r="K898" i="21" s="1"/>
  <c r="K899" i="21" a="1"/>
  <c r="K899" i="21" s="1"/>
  <c r="K900" i="21" a="1"/>
  <c r="K900" i="21" s="1"/>
  <c r="K901" i="21" a="1"/>
  <c r="K901" i="21" s="1"/>
  <c r="K902" i="21" a="1"/>
  <c r="K902" i="21" s="1"/>
  <c r="K903" i="21" a="1"/>
  <c r="K903" i="21" s="1"/>
  <c r="K904" i="21" a="1"/>
  <c r="K904" i="21" s="1"/>
  <c r="K905" i="21" a="1"/>
  <c r="K905" i="21" s="1"/>
  <c r="K906" i="21" a="1"/>
  <c r="K906" i="21" s="1"/>
  <c r="K907" i="21" a="1"/>
  <c r="K907" i="21" s="1"/>
  <c r="K908" i="21" a="1"/>
  <c r="K908" i="21" s="1"/>
  <c r="K909" i="21" a="1"/>
  <c r="K909" i="21" s="1"/>
  <c r="K910" i="21" a="1"/>
  <c r="K910" i="21" s="1"/>
  <c r="K911" i="21" a="1"/>
  <c r="K911" i="21" s="1"/>
  <c r="K912" i="21" a="1"/>
  <c r="K912" i="21" s="1"/>
  <c r="K913" i="21" a="1"/>
  <c r="K913" i="21" s="1"/>
  <c r="K914" i="21" a="1"/>
  <c r="K914" i="21" s="1"/>
  <c r="K915" i="21" a="1"/>
  <c r="K915" i="21" s="1"/>
  <c r="K916" i="21" a="1"/>
  <c r="K916" i="21" s="1"/>
  <c r="K917" i="21" a="1"/>
  <c r="K917" i="21" s="1"/>
  <c r="K918" i="21" a="1"/>
  <c r="K918" i="21" s="1"/>
  <c r="K919" i="21" a="1"/>
  <c r="K919" i="21" s="1"/>
  <c r="K920" i="21" a="1"/>
  <c r="K920" i="21" s="1"/>
  <c r="K921" i="21" a="1"/>
  <c r="K921" i="21" s="1"/>
  <c r="K922" i="21" a="1"/>
  <c r="K922" i="21" s="1"/>
  <c r="K923" i="21" a="1"/>
  <c r="K923" i="21" s="1"/>
  <c r="K924" i="21" a="1"/>
  <c r="K924" i="21" s="1"/>
  <c r="K925" i="21" a="1"/>
  <c r="K925" i="21" s="1"/>
  <c r="K926" i="21" a="1"/>
  <c r="K926" i="21" s="1"/>
  <c r="K927" i="21" a="1"/>
  <c r="K927" i="21" s="1"/>
  <c r="K928" i="21" a="1"/>
  <c r="K928" i="21" s="1"/>
  <c r="K929" i="21" a="1"/>
  <c r="K929" i="21" s="1"/>
  <c r="K930" i="21" a="1"/>
  <c r="K930" i="21" s="1"/>
  <c r="K931" i="21" a="1"/>
  <c r="K931" i="21" s="1"/>
  <c r="K932" i="21" a="1"/>
  <c r="K932" i="21" s="1"/>
  <c r="K933" i="21" a="1"/>
  <c r="K933" i="21" s="1"/>
  <c r="K934" i="21" a="1"/>
  <c r="K934" i="21" s="1"/>
  <c r="K935" i="21" a="1"/>
  <c r="K935" i="21" s="1"/>
  <c r="K936" i="21" a="1"/>
  <c r="K936" i="21" s="1"/>
  <c r="K937" i="21" a="1"/>
  <c r="K937" i="21" s="1"/>
  <c r="K938" i="21" a="1"/>
  <c r="K938" i="21" s="1"/>
  <c r="K939" i="21" a="1"/>
  <c r="K939" i="21" s="1"/>
  <c r="K940" i="21" a="1"/>
  <c r="K940" i="21" s="1"/>
  <c r="K941" i="21" a="1"/>
  <c r="K941" i="21" s="1"/>
  <c r="K942" i="21" a="1"/>
  <c r="K942" i="21" s="1"/>
  <c r="K943" i="21" a="1"/>
  <c r="K943" i="21" s="1"/>
  <c r="K944" i="21" a="1"/>
  <c r="K944" i="21" s="1"/>
  <c r="K945" i="21" a="1"/>
  <c r="K945" i="21" s="1"/>
  <c r="K946" i="21" a="1"/>
  <c r="K946" i="21" s="1"/>
  <c r="K947" i="21" a="1"/>
  <c r="K947" i="21" s="1"/>
  <c r="K948" i="21" a="1"/>
  <c r="K948" i="21" s="1"/>
  <c r="K949" i="21" a="1"/>
  <c r="K949" i="21" s="1"/>
  <c r="K950" i="21" a="1"/>
  <c r="K950" i="21" s="1"/>
  <c r="K951" i="21" a="1"/>
  <c r="K951" i="21" s="1"/>
  <c r="K952" i="21" a="1"/>
  <c r="K952" i="21" s="1"/>
  <c r="K953" i="21" a="1"/>
  <c r="K953" i="21" s="1"/>
  <c r="K954" i="21" a="1"/>
  <c r="K954" i="21" s="1"/>
  <c r="K955" i="21" a="1"/>
  <c r="K955" i="21" s="1"/>
  <c r="K956" i="21" a="1"/>
  <c r="K956" i="21" s="1"/>
  <c r="K957" i="21" a="1"/>
  <c r="K957" i="21" s="1"/>
  <c r="K958" i="21" a="1"/>
  <c r="K958" i="21" s="1"/>
  <c r="K959" i="21" a="1"/>
  <c r="K959" i="21" s="1"/>
  <c r="K960" i="21" a="1"/>
  <c r="K960" i="21" s="1"/>
  <c r="K961" i="21" a="1"/>
  <c r="K961" i="21" s="1"/>
  <c r="K962" i="21" a="1"/>
  <c r="K962" i="21" s="1"/>
  <c r="K963" i="21" a="1"/>
  <c r="K963" i="21" s="1"/>
  <c r="K964" i="21" a="1"/>
  <c r="K964" i="21" s="1"/>
  <c r="K965" i="21" a="1"/>
  <c r="K965" i="21" s="1"/>
  <c r="K966" i="21" a="1"/>
  <c r="K966" i="21" s="1"/>
  <c r="K967" i="21" a="1"/>
  <c r="K967" i="21" s="1"/>
  <c r="K968" i="21" a="1"/>
  <c r="K968" i="21" s="1"/>
  <c r="K969" i="21" a="1"/>
  <c r="K969" i="21" s="1"/>
  <c r="K970" i="21" a="1"/>
  <c r="K970" i="21" s="1"/>
  <c r="K971" i="21" a="1"/>
  <c r="K971" i="21" s="1"/>
  <c r="K972" i="21" a="1"/>
  <c r="K972" i="21" s="1"/>
  <c r="K973" i="21" a="1"/>
  <c r="K973" i="21" s="1"/>
  <c r="K974" i="21" a="1"/>
  <c r="K974" i="21" s="1"/>
  <c r="K975" i="21" a="1"/>
  <c r="K975" i="21" s="1"/>
  <c r="K976" i="21" a="1"/>
  <c r="K976" i="21" s="1"/>
  <c r="K977" i="21" a="1"/>
  <c r="K977" i="21" s="1"/>
  <c r="K978" i="21" a="1"/>
  <c r="K978" i="21" s="1"/>
  <c r="K979" i="21" a="1"/>
  <c r="K979" i="21" s="1"/>
  <c r="K980" i="21" a="1"/>
  <c r="K980" i="21" s="1"/>
  <c r="K981" i="21" a="1"/>
  <c r="K981" i="21" s="1"/>
  <c r="K982" i="21" a="1"/>
  <c r="K982" i="21" s="1"/>
  <c r="K983" i="21" a="1"/>
  <c r="K983" i="21" s="1"/>
  <c r="K984" i="21" a="1"/>
  <c r="K984" i="21" s="1"/>
  <c r="K985" i="21" a="1"/>
  <c r="K985" i="21" s="1"/>
  <c r="K986" i="21" a="1"/>
  <c r="K986" i="21" s="1"/>
  <c r="K987" i="21" a="1"/>
  <c r="K987" i="21" s="1"/>
  <c r="K988" i="21" a="1"/>
  <c r="K988" i="21" s="1"/>
  <c r="K989" i="21" a="1"/>
  <c r="K989" i="21" s="1"/>
  <c r="K990" i="21" a="1"/>
  <c r="K990" i="21" s="1"/>
  <c r="K991" i="21" a="1"/>
  <c r="K991" i="21" s="1"/>
  <c r="K992" i="21" a="1"/>
  <c r="K992" i="21" s="1"/>
  <c r="K993" i="21" a="1"/>
  <c r="K993" i="21" s="1"/>
  <c r="K994" i="21" a="1"/>
  <c r="K994" i="21" s="1"/>
  <c r="K995" i="21" a="1"/>
  <c r="K995" i="21" s="1"/>
  <c r="K996" i="21" a="1"/>
  <c r="K996" i="21" s="1"/>
  <c r="K997" i="21" a="1"/>
  <c r="K997" i="21" s="1"/>
  <c r="K998" i="21" a="1"/>
  <c r="K998" i="21" s="1"/>
  <c r="K999" i="21" a="1"/>
  <c r="K999" i="21" s="1"/>
  <c r="K1000" i="21" a="1"/>
  <c r="K1000" i="21" s="1"/>
  <c r="K1001" i="21" a="1"/>
  <c r="K1001" i="21" s="1"/>
  <c r="K1002" i="21" a="1"/>
  <c r="K1002" i="21" s="1"/>
  <c r="K1003" i="21" a="1"/>
  <c r="K1003" i="21" s="1"/>
  <c r="K1004" i="21" a="1"/>
  <c r="K1004" i="21" s="1"/>
  <c r="K1005" i="21" a="1"/>
  <c r="K1005" i="21" s="1"/>
  <c r="K1006" i="21" a="1"/>
  <c r="K1006" i="21" s="1"/>
  <c r="K1007" i="21" a="1"/>
  <c r="K1007" i="21" s="1"/>
  <c r="K1008" i="21" a="1"/>
  <c r="K1008" i="21" s="1"/>
  <c r="K1009" i="21" a="1"/>
  <c r="K1009" i="21" s="1"/>
  <c r="K1010" i="21" a="1"/>
  <c r="K1010" i="21" s="1"/>
  <c r="K1011" i="21" a="1"/>
  <c r="K1011" i="21" s="1"/>
  <c r="K1012" i="21" a="1"/>
  <c r="K1012" i="21" s="1"/>
  <c r="K1013" i="21" a="1"/>
  <c r="K1013" i="21" s="1"/>
  <c r="K1014" i="21" a="1"/>
  <c r="K1014" i="21" s="1"/>
  <c r="K1015" i="21" a="1"/>
  <c r="K1015" i="21" s="1"/>
  <c r="K1016" i="21" a="1"/>
  <c r="K1016" i="21" s="1"/>
  <c r="K1017" i="21" a="1"/>
  <c r="K1017" i="21" s="1"/>
  <c r="K1018" i="21" a="1"/>
  <c r="K1018" i="21" s="1"/>
  <c r="K1019" i="21" a="1"/>
  <c r="K1019" i="21" s="1"/>
  <c r="K1020" i="21" a="1"/>
  <c r="K1020" i="21" s="1"/>
  <c r="K1021" i="21" a="1"/>
  <c r="K1021" i="21" s="1"/>
  <c r="K1022" i="21" a="1"/>
  <c r="K1022" i="21" s="1"/>
  <c r="K1023" i="21" a="1"/>
  <c r="K1023" i="21" s="1"/>
  <c r="K1024" i="21" a="1"/>
  <c r="K1024" i="21" s="1"/>
  <c r="K1025" i="21" a="1"/>
  <c r="K1025" i="21" s="1"/>
  <c r="K1026" i="21" a="1"/>
  <c r="K1026" i="21" s="1"/>
  <c r="K1027" i="21" a="1"/>
  <c r="K1027" i="21" s="1"/>
  <c r="K1028" i="21" a="1"/>
  <c r="K1028" i="21" s="1"/>
  <c r="K1029" i="21" a="1"/>
  <c r="K1029" i="21" s="1"/>
  <c r="K1030" i="21" a="1"/>
  <c r="K1030" i="21" s="1"/>
  <c r="K1031" i="21" a="1"/>
  <c r="K1031" i="21" s="1"/>
  <c r="K1032" i="21" a="1"/>
  <c r="K1032" i="21" s="1"/>
  <c r="K1033" i="21" a="1"/>
  <c r="K1033" i="21" s="1"/>
  <c r="K1034" i="21" a="1"/>
  <c r="K1034" i="21" s="1"/>
  <c r="K1035" i="21" a="1"/>
  <c r="K1035" i="21" s="1"/>
  <c r="K1036" i="21" a="1"/>
  <c r="K1036" i="21" s="1"/>
  <c r="K1037" i="21" a="1"/>
  <c r="K1037" i="21" s="1"/>
  <c r="K1038" i="21" a="1"/>
  <c r="K1038" i="21" s="1"/>
  <c r="K1039" i="21" a="1"/>
  <c r="K1039" i="21" s="1"/>
  <c r="K1040" i="21" a="1"/>
  <c r="K1040" i="21" s="1"/>
  <c r="K1041" i="21" a="1"/>
  <c r="K1041" i="21" s="1"/>
  <c r="K1042" i="21" a="1"/>
  <c r="K1042" i="21" s="1"/>
  <c r="K1043" i="21" a="1"/>
  <c r="K1043" i="21" s="1"/>
  <c r="K1044" i="21" a="1"/>
  <c r="K1044" i="21" s="1"/>
  <c r="K1045" i="21" a="1"/>
  <c r="K1045" i="21" s="1"/>
  <c r="K1046" i="21" a="1"/>
  <c r="K1046" i="21" s="1"/>
  <c r="K1047" i="21" a="1"/>
  <c r="K1047" i="21" s="1"/>
  <c r="K1048" i="21" a="1"/>
  <c r="K1048" i="21" s="1"/>
  <c r="K1049" i="21" a="1"/>
  <c r="K1049" i="21" s="1"/>
  <c r="K1050" i="21" a="1"/>
  <c r="K1050" i="21" s="1"/>
  <c r="K1051" i="21" a="1"/>
  <c r="K1051" i="21" s="1"/>
  <c r="K1052" i="21" a="1"/>
  <c r="K1052" i="21" s="1"/>
  <c r="K1053" i="21" a="1"/>
  <c r="K1053" i="21" s="1"/>
  <c r="K1054" i="21" a="1"/>
  <c r="K1054" i="21" s="1"/>
  <c r="K1055" i="21" a="1"/>
  <c r="K1055" i="21" s="1"/>
  <c r="K1056" i="21" a="1"/>
  <c r="K1056" i="21" s="1"/>
  <c r="K1057" i="21" a="1"/>
  <c r="K1057" i="21" s="1"/>
  <c r="K1058" i="21" a="1"/>
  <c r="K1058" i="21" s="1"/>
  <c r="K1059" i="21" a="1"/>
  <c r="K1059" i="21" s="1"/>
  <c r="K1060" i="21" a="1"/>
  <c r="K1060" i="21" s="1"/>
  <c r="K1061" i="21" a="1"/>
  <c r="K1061" i="21" s="1"/>
  <c r="K1062" i="21" a="1"/>
  <c r="K1062" i="21" s="1"/>
  <c r="K1063" i="21" a="1"/>
  <c r="K1063" i="21" s="1"/>
  <c r="K1064" i="21" a="1"/>
  <c r="K1064" i="21" s="1"/>
  <c r="K1065" i="21" a="1"/>
  <c r="K1065" i="21" s="1"/>
  <c r="K1066" i="21" a="1"/>
  <c r="K1066" i="21" s="1"/>
  <c r="K1067" i="21" a="1"/>
  <c r="K1067" i="21" s="1"/>
  <c r="K1068" i="21" a="1"/>
  <c r="K1068" i="21" s="1"/>
  <c r="K1069" i="21" a="1"/>
  <c r="K1069" i="21" s="1"/>
  <c r="K1070" i="21" a="1"/>
  <c r="K1070" i="21" s="1"/>
  <c r="K1071" i="21" a="1"/>
  <c r="K1071" i="21" s="1"/>
  <c r="K1072" i="21" a="1"/>
  <c r="K1072" i="21" s="1"/>
  <c r="K1073" i="21" a="1"/>
  <c r="K1073" i="21" s="1"/>
  <c r="K1074" i="21" a="1"/>
  <c r="K1074" i="21" s="1"/>
  <c r="K1075" i="21" a="1"/>
  <c r="K1075" i="21" s="1"/>
  <c r="K1076" i="21" a="1"/>
  <c r="K1076" i="21" s="1"/>
  <c r="K1077" i="21" a="1"/>
  <c r="K1077" i="21" s="1"/>
  <c r="K1078" i="21" a="1"/>
  <c r="K1078" i="21" s="1"/>
  <c r="K1079" i="21" a="1"/>
  <c r="K1079" i="21" s="1"/>
  <c r="K1080" i="21" a="1"/>
  <c r="K1080" i="21" s="1"/>
  <c r="K1081" i="21" a="1"/>
  <c r="K1081" i="21" s="1"/>
  <c r="K1082" i="21" a="1"/>
  <c r="K1082" i="21" s="1"/>
  <c r="K1083" i="21" a="1"/>
  <c r="K1083" i="21" s="1"/>
  <c r="K1084" i="21" a="1"/>
  <c r="K1084" i="21" s="1"/>
  <c r="K1085" i="21" a="1"/>
  <c r="K1085" i="21" s="1"/>
  <c r="K1086" i="21" a="1"/>
  <c r="K1086" i="21" s="1"/>
  <c r="K1087" i="21" a="1"/>
  <c r="K1087" i="21" s="1"/>
  <c r="K1088" i="21" a="1"/>
  <c r="K1088" i="21" s="1"/>
  <c r="K1089" i="21" a="1"/>
  <c r="K1089" i="21" s="1"/>
  <c r="K1090" i="21" a="1"/>
  <c r="K1090" i="21" s="1"/>
  <c r="K1091" i="21" a="1"/>
  <c r="K1091" i="21" s="1"/>
  <c r="K1092" i="21" a="1"/>
  <c r="K1092" i="21" s="1"/>
  <c r="K1093" i="21" a="1"/>
  <c r="K1093" i="21" s="1"/>
  <c r="K1094" i="21" a="1"/>
  <c r="K1094" i="21" s="1"/>
  <c r="K1095" i="21" a="1"/>
  <c r="K1095" i="21" s="1"/>
  <c r="K1096" i="21" a="1"/>
  <c r="K1096" i="21" s="1"/>
  <c r="K1097" i="21" a="1"/>
  <c r="K1097" i="21" s="1"/>
  <c r="K1098" i="21" a="1"/>
  <c r="K1098" i="21" s="1"/>
  <c r="K1099" i="21" a="1"/>
  <c r="K1099" i="21" s="1"/>
  <c r="K1100" i="21" a="1"/>
  <c r="K1100" i="21" s="1"/>
  <c r="K1101" i="21" a="1"/>
  <c r="K1101" i="21" s="1"/>
  <c r="K1102" i="21" a="1"/>
  <c r="K1102" i="21" s="1"/>
  <c r="K1103" i="21" a="1"/>
  <c r="K1103" i="21" s="1"/>
  <c r="K1104" i="21" a="1"/>
  <c r="K1104" i="21" s="1"/>
  <c r="K1105" i="21" a="1"/>
  <c r="K1105" i="21" s="1"/>
  <c r="K1106" i="21" a="1"/>
  <c r="K1106" i="21" s="1"/>
  <c r="K1107" i="21" a="1"/>
  <c r="K1107" i="21" s="1"/>
  <c r="K1108" i="21" a="1"/>
  <c r="K1108" i="21" s="1"/>
  <c r="K1109" i="21" a="1"/>
  <c r="K1109" i="21" s="1"/>
  <c r="K1110" i="21" a="1"/>
  <c r="K1110" i="21" s="1"/>
  <c r="K1111" i="21" a="1"/>
  <c r="K1111" i="21" s="1"/>
  <c r="K1112" i="21" a="1"/>
  <c r="K1112" i="21" s="1"/>
  <c r="K1113" i="21" a="1"/>
  <c r="K1113" i="21" s="1"/>
  <c r="K1114" i="21" a="1"/>
  <c r="K1114" i="21" s="1"/>
  <c r="K1115" i="21" a="1"/>
  <c r="K1115" i="21" s="1"/>
  <c r="K1116" i="21" a="1"/>
  <c r="K1116" i="21" s="1"/>
  <c r="K1117" i="21" a="1"/>
  <c r="K1117" i="21" s="1"/>
  <c r="K1118" i="21" a="1"/>
  <c r="K1118" i="21" s="1"/>
  <c r="K1119" i="21" a="1"/>
  <c r="K1119" i="21" s="1"/>
  <c r="K1120" i="21" a="1"/>
  <c r="K1120" i="21" s="1"/>
  <c r="K1121" i="21" a="1"/>
  <c r="K1121" i="21" s="1"/>
  <c r="K1122" i="21" a="1"/>
  <c r="K1122" i="21" s="1"/>
  <c r="K1123" i="21" a="1"/>
  <c r="K1123" i="21" s="1"/>
  <c r="K1124" i="21" a="1"/>
  <c r="K1124" i="21" s="1"/>
  <c r="K1125" i="21" a="1"/>
  <c r="K1125" i="21" s="1"/>
  <c r="K1126" i="21" a="1"/>
  <c r="K1126" i="21" s="1"/>
  <c r="K1127" i="21" a="1"/>
  <c r="K1127" i="21" s="1"/>
  <c r="K1128" i="21" a="1"/>
  <c r="K1128" i="21" s="1"/>
  <c r="K1129" i="21" a="1"/>
  <c r="K1129" i="21" s="1"/>
  <c r="K1130" i="21" a="1"/>
  <c r="K1130" i="21" s="1"/>
  <c r="K1131" i="21" a="1"/>
  <c r="K1131" i="21" s="1"/>
  <c r="K1132" i="21" a="1"/>
  <c r="K1132" i="21" s="1"/>
  <c r="K1133" i="21" a="1"/>
  <c r="K1133" i="21" s="1"/>
  <c r="K1134" i="21" a="1"/>
  <c r="K1134" i="21" s="1"/>
  <c r="K1135" i="21" a="1"/>
  <c r="K1135" i="21" s="1"/>
  <c r="K1136" i="21" a="1"/>
  <c r="K1136" i="21" s="1"/>
  <c r="K1137" i="21" a="1"/>
  <c r="K1137" i="21" s="1"/>
  <c r="K1138" i="21" a="1"/>
  <c r="K1138" i="21" s="1"/>
  <c r="K1139" i="21" a="1"/>
  <c r="K1139" i="21" s="1"/>
  <c r="K1140" i="21" a="1"/>
  <c r="K1140" i="21" s="1"/>
  <c r="K1141" i="21" a="1"/>
  <c r="K1141" i="21" s="1"/>
  <c r="K1142" i="21" a="1"/>
  <c r="K1142" i="21" s="1"/>
  <c r="K1143" i="21" a="1"/>
  <c r="K1143" i="21" s="1"/>
  <c r="K1144" i="21" a="1"/>
  <c r="K1144" i="21" s="1"/>
  <c r="K1145" i="21" a="1"/>
  <c r="K1145" i="21" s="1"/>
  <c r="K1146" i="21" a="1"/>
  <c r="K1146" i="21" s="1"/>
  <c r="K1147" i="21" a="1"/>
  <c r="K1147" i="21" s="1"/>
  <c r="K1148" i="21" a="1"/>
  <c r="K1148" i="21" s="1"/>
  <c r="K1149" i="21" a="1"/>
  <c r="K1149" i="21" s="1"/>
  <c r="K1150" i="21" a="1"/>
  <c r="K1150" i="21" s="1"/>
  <c r="K1151" i="21" a="1"/>
  <c r="K1151" i="21" s="1"/>
  <c r="K1152" i="21" a="1"/>
  <c r="K1152" i="21" s="1"/>
  <c r="K1153" i="21" a="1"/>
  <c r="K1153" i="21" s="1"/>
  <c r="K1154" i="21" a="1"/>
  <c r="K1154" i="21" s="1"/>
  <c r="K1155" i="21" a="1"/>
  <c r="K1155" i="21" s="1"/>
  <c r="K1156" i="21" a="1"/>
  <c r="K1156" i="21" s="1"/>
  <c r="K1157" i="21" a="1"/>
  <c r="K1157" i="21" s="1"/>
  <c r="K1158" i="21" a="1"/>
  <c r="K1158" i="21" s="1"/>
  <c r="K1159" i="21" a="1"/>
  <c r="K1159" i="21" s="1"/>
  <c r="K1160" i="21" a="1"/>
  <c r="K1160" i="21" s="1"/>
  <c r="K1161" i="21" a="1"/>
  <c r="K1161" i="21" s="1"/>
  <c r="K1162" i="21" a="1"/>
  <c r="K1162" i="21" s="1"/>
  <c r="K1163" i="21" a="1"/>
  <c r="K1163" i="21" s="1"/>
  <c r="K1164" i="21" a="1"/>
  <c r="K1164" i="21" s="1"/>
  <c r="K1165" i="21" a="1"/>
  <c r="K1165" i="21" s="1"/>
  <c r="K1166" i="21" a="1"/>
  <c r="K1166" i="21" s="1"/>
  <c r="K1167" i="21" a="1"/>
  <c r="K1167" i="21" s="1"/>
  <c r="K1168" i="21" a="1"/>
  <c r="K1168" i="21" s="1"/>
  <c r="K1169" i="21" a="1"/>
  <c r="K1169" i="21" s="1"/>
  <c r="K1170" i="21" a="1"/>
  <c r="K1170" i="21" s="1"/>
  <c r="K1171" i="21" a="1"/>
  <c r="K1171" i="21" s="1"/>
  <c r="K1172" i="21" a="1"/>
  <c r="K1172" i="21" s="1"/>
  <c r="K1173" i="21" a="1"/>
  <c r="K1173" i="21" s="1"/>
  <c r="K1174" i="21" a="1"/>
  <c r="K1174" i="21" s="1"/>
  <c r="K1175" i="21" a="1"/>
  <c r="K1175" i="21" s="1"/>
  <c r="K1176" i="21" a="1"/>
  <c r="K1176" i="21" s="1"/>
  <c r="K1177" i="21" a="1"/>
  <c r="K1177" i="21" s="1"/>
  <c r="K1178" i="21" a="1"/>
  <c r="K1178" i="21" s="1"/>
  <c r="K1179" i="21" a="1"/>
  <c r="K1179" i="21" s="1"/>
  <c r="K1180" i="21" a="1"/>
  <c r="K1180" i="21" s="1"/>
  <c r="K1181" i="21" a="1"/>
  <c r="K1181" i="21" s="1"/>
  <c r="K1182" i="21" a="1"/>
  <c r="K1182" i="21" s="1"/>
  <c r="K1183" i="21" a="1"/>
  <c r="K1183" i="21" s="1"/>
  <c r="K1184" i="21" a="1"/>
  <c r="K1184" i="21" s="1"/>
  <c r="K1185" i="21" a="1"/>
  <c r="K1185" i="21" s="1"/>
  <c r="K1186" i="21" a="1"/>
  <c r="K1186" i="21" s="1"/>
  <c r="K1187" i="21" a="1"/>
  <c r="K1187" i="21" s="1"/>
  <c r="K1188" i="21" a="1"/>
  <c r="K1188" i="21" s="1"/>
  <c r="K1189" i="21" a="1"/>
  <c r="K1189" i="21" s="1"/>
  <c r="K1190" i="21" a="1"/>
  <c r="K1190" i="21" s="1"/>
  <c r="K1191" i="21" a="1"/>
  <c r="K1191" i="21" s="1"/>
  <c r="K1192" i="21" a="1"/>
  <c r="K1192" i="21" s="1"/>
  <c r="K1193" i="21" a="1"/>
  <c r="K1193" i="21" s="1"/>
  <c r="K1194" i="21" a="1"/>
  <c r="K1194" i="21" s="1"/>
  <c r="K1195" i="21" a="1"/>
  <c r="K1195" i="21" s="1"/>
  <c r="K1196" i="21" a="1"/>
  <c r="K1196" i="21" s="1"/>
  <c r="K1197" i="21" a="1"/>
  <c r="K1197" i="21" s="1"/>
  <c r="K1198" i="21" a="1"/>
  <c r="K1198" i="21" s="1"/>
  <c r="K1199" i="21" a="1"/>
  <c r="K1199" i="21" s="1"/>
  <c r="K1200" i="21" a="1"/>
  <c r="K1200" i="21" s="1"/>
  <c r="K1201" i="21" a="1"/>
  <c r="K1201" i="21" s="1"/>
  <c r="K1202" i="21" a="1"/>
  <c r="K1202" i="21" s="1"/>
  <c r="K1203" i="21" a="1"/>
  <c r="K1203" i="21" s="1"/>
  <c r="K1204" i="21" a="1"/>
  <c r="K1204" i="21" s="1"/>
  <c r="K1205" i="21" a="1"/>
  <c r="K1205" i="21" s="1"/>
  <c r="K1206" i="21" a="1"/>
  <c r="K1206" i="21" s="1"/>
  <c r="K1207" i="21" a="1"/>
  <c r="K1207" i="21" s="1"/>
  <c r="K1208" i="21" a="1"/>
  <c r="K1208" i="21" s="1"/>
  <c r="K1209" i="21" a="1"/>
  <c r="K1209" i="21" s="1"/>
  <c r="K1210" i="21" a="1"/>
  <c r="K1210" i="21" s="1"/>
  <c r="K1211" i="21" a="1"/>
  <c r="K1211" i="21" s="1"/>
  <c r="K1212" i="21" a="1"/>
  <c r="K1212" i="21" s="1"/>
  <c r="K1213" i="21" a="1"/>
  <c r="K1213" i="21" s="1"/>
  <c r="K1214" i="21" a="1"/>
  <c r="K1214" i="21" s="1"/>
  <c r="K1215" i="21" a="1"/>
  <c r="K1215" i="21" s="1"/>
  <c r="K1216" i="21" a="1"/>
  <c r="K1216" i="21" s="1"/>
  <c r="K1217" i="21" a="1"/>
  <c r="K1217" i="21" s="1"/>
  <c r="K1218" i="21" a="1"/>
  <c r="K1218" i="21" s="1"/>
  <c r="K1219" i="21" a="1"/>
  <c r="K1219" i="21" s="1"/>
  <c r="K1220" i="21" a="1"/>
  <c r="K1220" i="21" s="1"/>
  <c r="K1221" i="21" a="1"/>
  <c r="K1221" i="21" s="1"/>
  <c r="K1222" i="21" a="1"/>
  <c r="K1222" i="21" s="1"/>
  <c r="K1223" i="21" a="1"/>
  <c r="K1223" i="21" s="1"/>
  <c r="K1224" i="21" a="1"/>
  <c r="K1224" i="21" s="1"/>
  <c r="K1225" i="21" a="1"/>
  <c r="K1225" i="21" s="1"/>
  <c r="K1226" i="21" a="1"/>
  <c r="K1226" i="21" s="1"/>
  <c r="K1227" i="21" a="1"/>
  <c r="K1227" i="21" s="1"/>
  <c r="K1228" i="21" a="1"/>
  <c r="K1228" i="21" s="1"/>
  <c r="K1229" i="21" a="1"/>
  <c r="K1229" i="21" s="1"/>
  <c r="K1230" i="21" a="1"/>
  <c r="K1230" i="21" s="1"/>
  <c r="K1231" i="21" a="1"/>
  <c r="K1231" i="21" s="1"/>
  <c r="K1232" i="21" a="1"/>
  <c r="K1232" i="21" s="1"/>
  <c r="K1233" i="21" a="1"/>
  <c r="K1233" i="21" s="1"/>
  <c r="K1234" i="21" a="1"/>
  <c r="K1234" i="21" s="1"/>
  <c r="K1235" i="21" a="1"/>
  <c r="K1235" i="21" s="1"/>
  <c r="K1236" i="21" a="1"/>
  <c r="K1236" i="21" s="1"/>
  <c r="K1237" i="21" a="1"/>
  <c r="K1237" i="21" s="1"/>
  <c r="K1238" i="21" a="1"/>
  <c r="K1238" i="21" s="1"/>
  <c r="K1239" i="21" a="1"/>
  <c r="K1239" i="21" s="1"/>
  <c r="K1240" i="21" a="1"/>
  <c r="K1240" i="21" s="1"/>
  <c r="K1241" i="21" a="1"/>
  <c r="K1241" i="21" s="1"/>
  <c r="K1242" i="21" a="1"/>
  <c r="K1242" i="21" s="1"/>
  <c r="K1243" i="21" a="1"/>
  <c r="K1243" i="21" s="1"/>
  <c r="K1244" i="21" a="1"/>
  <c r="K1244" i="21" s="1"/>
  <c r="K1245" i="21" a="1"/>
  <c r="K1245" i="21" s="1"/>
  <c r="K1246" i="21" a="1"/>
  <c r="K1246" i="21" s="1"/>
  <c r="K1247" i="21" a="1"/>
  <c r="K1247" i="21" s="1"/>
  <c r="K1248" i="21" a="1"/>
  <c r="K1248" i="21" s="1"/>
  <c r="K1249" i="21" a="1"/>
  <c r="K1249" i="21" s="1"/>
  <c r="K1250" i="21" a="1"/>
  <c r="K1250" i="21" s="1"/>
  <c r="K1251" i="21" a="1"/>
  <c r="K1251" i="21" s="1"/>
  <c r="K1252" i="21" a="1"/>
  <c r="K1252" i="21" s="1"/>
  <c r="K1253" i="21" a="1"/>
  <c r="K1253" i="21" s="1"/>
  <c r="K1254" i="21" a="1"/>
  <c r="K1254" i="21" s="1"/>
  <c r="K1255" i="21" a="1"/>
  <c r="K1255" i="21" s="1"/>
  <c r="K1256" i="21" a="1"/>
  <c r="K1256" i="21" s="1"/>
  <c r="K1257" i="21" a="1"/>
  <c r="K1257" i="21" s="1"/>
  <c r="K1258" i="21" a="1"/>
  <c r="K1258" i="21" s="1"/>
  <c r="K1259" i="21" a="1"/>
  <c r="K1259" i="21" s="1"/>
  <c r="K1260" i="21" a="1"/>
  <c r="K1260" i="21" s="1"/>
  <c r="K1261" i="21" a="1"/>
  <c r="K1261" i="21" s="1"/>
  <c r="K1262" i="21" a="1"/>
  <c r="K1262" i="21" s="1"/>
  <c r="K1263" i="21" a="1"/>
  <c r="K1263" i="21" s="1"/>
  <c r="K1264" i="21" a="1"/>
  <c r="K1264" i="21" s="1"/>
  <c r="K1265" i="21" a="1"/>
  <c r="K1265" i="21" s="1"/>
  <c r="K1266" i="21" a="1"/>
  <c r="K1266" i="21" s="1"/>
  <c r="K1267" i="21" a="1"/>
  <c r="K1267" i="21" s="1"/>
  <c r="K1268" i="21" a="1"/>
  <c r="K1268" i="21" s="1"/>
  <c r="K1269" i="21" a="1"/>
  <c r="K1269" i="21" s="1"/>
  <c r="K1270" i="21" a="1"/>
  <c r="K1270" i="21" s="1"/>
  <c r="K1271" i="21" a="1"/>
  <c r="K1271" i="21" s="1"/>
  <c r="K1272" i="21" a="1"/>
  <c r="K1272" i="21" s="1"/>
  <c r="K1273" i="21" a="1"/>
  <c r="K1273" i="21" s="1"/>
  <c r="K1274" i="21" a="1"/>
  <c r="K1274" i="21" s="1"/>
  <c r="K1275" i="21" a="1"/>
  <c r="K1275" i="21" s="1"/>
  <c r="K1276" i="21" a="1"/>
  <c r="K1276" i="21" s="1"/>
  <c r="K1277" i="21" a="1"/>
  <c r="K1277" i="21" s="1"/>
  <c r="K1278" i="21" a="1"/>
  <c r="K1278" i="21" s="1"/>
  <c r="K1279" i="21" a="1"/>
  <c r="K1279" i="21" s="1"/>
  <c r="K1280" i="21" a="1"/>
  <c r="K1280" i="21" s="1"/>
  <c r="K1281" i="21" a="1"/>
  <c r="K1281" i="21" s="1"/>
  <c r="K1282" i="21" a="1"/>
  <c r="K1282" i="21" s="1"/>
  <c r="K1283" i="21" a="1"/>
  <c r="K1283" i="21" s="1"/>
  <c r="K1284" i="21" a="1"/>
  <c r="K1284" i="21" s="1"/>
  <c r="K1285" i="21" a="1"/>
  <c r="K1285" i="21" s="1"/>
  <c r="K1286" i="21" a="1"/>
  <c r="K1286" i="21" s="1"/>
  <c r="K1287" i="21" a="1"/>
  <c r="K1287" i="21" s="1"/>
  <c r="K1288" i="21" a="1"/>
  <c r="K1288" i="21" s="1"/>
  <c r="K1289" i="21" a="1"/>
  <c r="K1289" i="21" s="1"/>
  <c r="K1290" i="21" a="1"/>
  <c r="K1290" i="21" s="1"/>
  <c r="K1291" i="21" a="1"/>
  <c r="K1291" i="21" s="1"/>
  <c r="K1292" i="21" a="1"/>
  <c r="K1292" i="21" s="1"/>
  <c r="K1293" i="21" a="1"/>
  <c r="K1293" i="21" s="1"/>
  <c r="K1294" i="21" a="1"/>
  <c r="K1294" i="21" s="1"/>
  <c r="K1295" i="21" a="1"/>
  <c r="K1295" i="21" s="1"/>
  <c r="K1296" i="21" a="1"/>
  <c r="K1296" i="21" s="1"/>
  <c r="K1297" i="21" a="1"/>
  <c r="K1297" i="21" s="1"/>
  <c r="K1298" i="21" a="1"/>
  <c r="K1298" i="21" s="1"/>
  <c r="K1299" i="21" a="1"/>
  <c r="K1299" i="21" s="1"/>
  <c r="K1300" i="21" a="1"/>
  <c r="K1300" i="21" s="1"/>
  <c r="K1301" i="21" a="1"/>
  <c r="K1301" i="21" s="1"/>
  <c r="K1302" i="21" a="1"/>
  <c r="K1302" i="21" s="1"/>
  <c r="K1303" i="21" a="1"/>
  <c r="K1303" i="21" s="1"/>
  <c r="K1304" i="21" a="1"/>
  <c r="K1304" i="21" s="1"/>
  <c r="K1305" i="21" a="1"/>
  <c r="K1305" i="21" s="1"/>
  <c r="K1306" i="21" a="1"/>
  <c r="K1306" i="21" s="1"/>
  <c r="K1307" i="21" a="1"/>
  <c r="K1307" i="21" s="1"/>
  <c r="K1308" i="21" a="1"/>
  <c r="K1308" i="21" s="1"/>
  <c r="K1309" i="21" a="1"/>
  <c r="K1309" i="21" s="1"/>
  <c r="K1310" i="21" a="1"/>
  <c r="K1310" i="21" s="1"/>
  <c r="K1311" i="21" a="1"/>
  <c r="K1311" i="21" s="1"/>
  <c r="K1312" i="21" a="1"/>
  <c r="K1312" i="21" s="1"/>
  <c r="K1313" i="21" a="1"/>
  <c r="K1313" i="21" s="1"/>
  <c r="K1314" i="21" a="1"/>
  <c r="K1314" i="21" s="1"/>
  <c r="K1315" i="21" a="1"/>
  <c r="K1315" i="21" s="1"/>
  <c r="K1316" i="21" a="1"/>
  <c r="K1316" i="21" s="1"/>
  <c r="K1317" i="21" a="1"/>
  <c r="K1317" i="21" s="1"/>
  <c r="K1318" i="21" a="1"/>
  <c r="K1318" i="21" s="1"/>
  <c r="K1319" i="21" a="1"/>
  <c r="K1319" i="21" s="1"/>
  <c r="K1320" i="21" a="1"/>
  <c r="K1320" i="21" s="1"/>
  <c r="K1321" i="21" a="1"/>
  <c r="K1321" i="21" s="1"/>
  <c r="K1322" i="21" a="1"/>
  <c r="K1322" i="21" s="1"/>
  <c r="K1323" i="21" a="1"/>
  <c r="K1323" i="21" s="1"/>
  <c r="K1324" i="21" a="1"/>
  <c r="K1324" i="21" s="1"/>
  <c r="K1325" i="21" a="1"/>
  <c r="K1325" i="21" s="1"/>
  <c r="K1326" i="21" a="1"/>
  <c r="K1326" i="21" s="1"/>
  <c r="K1327" i="21" a="1"/>
  <c r="K1327" i="21" s="1"/>
  <c r="K1328" i="21" a="1"/>
  <c r="K1328" i="21" s="1"/>
  <c r="K1329" i="21" a="1"/>
  <c r="K1329" i="21" s="1"/>
  <c r="K1330" i="21" a="1"/>
  <c r="K1330" i="21" s="1"/>
  <c r="K1331" i="21" a="1"/>
  <c r="K1331" i="21" s="1"/>
  <c r="K1332" i="21" a="1"/>
  <c r="K1332" i="21" s="1"/>
  <c r="K1333" i="21" a="1"/>
  <c r="K1333" i="21" s="1"/>
  <c r="K1334" i="21" a="1"/>
  <c r="K1334" i="21" s="1"/>
  <c r="K1335" i="21" a="1"/>
  <c r="K1335" i="21" s="1"/>
  <c r="K1336" i="21" a="1"/>
  <c r="K1336" i="21" s="1"/>
  <c r="K1337" i="21" a="1"/>
  <c r="K1337" i="21" s="1"/>
  <c r="K1338" i="21" a="1"/>
  <c r="K1338" i="21" s="1"/>
  <c r="K1339" i="21" a="1"/>
  <c r="K1339" i="21" s="1"/>
  <c r="K1340" i="21" a="1"/>
  <c r="K1340" i="21" s="1"/>
  <c r="K1341" i="21" a="1"/>
  <c r="K1341" i="21" s="1"/>
  <c r="K1342" i="21" a="1"/>
  <c r="K1342" i="21" s="1"/>
  <c r="K1343" i="21" a="1"/>
  <c r="K1343" i="21" s="1"/>
  <c r="K1344" i="21" a="1"/>
  <c r="K1344" i="21" s="1"/>
  <c r="K1345" i="21" a="1"/>
  <c r="K1345" i="21" s="1"/>
  <c r="K1346" i="21" a="1"/>
  <c r="K1346" i="21" s="1"/>
  <c r="K1347" i="21" a="1"/>
  <c r="K1347" i="21" s="1"/>
  <c r="K1348" i="21" a="1"/>
  <c r="K1348" i="21" s="1"/>
  <c r="K1349" i="21" a="1"/>
  <c r="K1349" i="21" s="1"/>
  <c r="K1350" i="21" a="1"/>
  <c r="K1350" i="21" s="1"/>
  <c r="K1351" i="21" a="1"/>
  <c r="K1351" i="21" s="1"/>
  <c r="K1352" i="21" a="1"/>
  <c r="K1352" i="21" s="1"/>
  <c r="K1353" i="21" a="1"/>
  <c r="K1353" i="21" s="1"/>
  <c r="K1354" i="21" a="1"/>
  <c r="K1354" i="21" s="1"/>
  <c r="K1355" i="21" a="1"/>
  <c r="K1355" i="21" s="1"/>
  <c r="K1356" i="21" a="1"/>
  <c r="K1356" i="21" s="1"/>
  <c r="K1357" i="21" a="1"/>
  <c r="K1357" i="21" s="1"/>
  <c r="K1358" i="21" a="1"/>
  <c r="K1358" i="21" s="1"/>
  <c r="K1359" i="21" a="1"/>
  <c r="K1359" i="21" s="1"/>
  <c r="K1360" i="21" a="1"/>
  <c r="K1360" i="21" s="1"/>
  <c r="K1361" i="21" a="1"/>
  <c r="K1361" i="21" s="1"/>
  <c r="K1362" i="21" a="1"/>
  <c r="K1362" i="21" s="1"/>
  <c r="K1363" i="21" a="1"/>
  <c r="K1363" i="21" s="1"/>
  <c r="K1364" i="21" a="1"/>
  <c r="K1364" i="21" s="1"/>
  <c r="K1365" i="21" a="1"/>
  <c r="K1365" i="21" s="1"/>
  <c r="K1366" i="21" a="1"/>
  <c r="K1366" i="21" s="1"/>
  <c r="K1367" i="21" a="1"/>
  <c r="K1367" i="21" s="1"/>
  <c r="K1368" i="21" a="1"/>
  <c r="K1368" i="21" s="1"/>
  <c r="K1369" i="21" a="1"/>
  <c r="K1369" i="21" s="1"/>
  <c r="K1370" i="21" a="1"/>
  <c r="K1370" i="21" s="1"/>
  <c r="K1371" i="21" a="1"/>
  <c r="K1371" i="21" s="1"/>
  <c r="K1372" i="21" a="1"/>
  <c r="K1372" i="21" s="1"/>
  <c r="K1373" i="21" a="1"/>
  <c r="K1373" i="21" s="1"/>
  <c r="K1374" i="21" a="1"/>
  <c r="K1374" i="21" s="1"/>
  <c r="K1375" i="21" a="1"/>
  <c r="K1375" i="21" s="1"/>
  <c r="K1376" i="21" a="1"/>
  <c r="K1376" i="21" s="1"/>
  <c r="K1377" i="21" a="1"/>
  <c r="K1377" i="21" s="1"/>
  <c r="K1378" i="21" a="1"/>
  <c r="K1378" i="21" s="1"/>
  <c r="K1379" i="21" a="1"/>
  <c r="K1379" i="21" s="1"/>
  <c r="K1380" i="21" a="1"/>
  <c r="K1380" i="21" s="1"/>
  <c r="K1381" i="21" a="1"/>
  <c r="K1381" i="21" s="1"/>
  <c r="K1382" i="21" a="1"/>
  <c r="K1382" i="21" s="1"/>
  <c r="K1383" i="21" a="1"/>
  <c r="K1383" i="21" s="1"/>
  <c r="K1384" i="21" a="1"/>
  <c r="K1384" i="21" s="1"/>
  <c r="K1385" i="21" a="1"/>
  <c r="K1385" i="21" s="1"/>
  <c r="K1386" i="21" a="1"/>
  <c r="K1386" i="21" s="1"/>
  <c r="K1387" i="21" a="1"/>
  <c r="K1387" i="21" s="1"/>
  <c r="K1388" i="21" a="1"/>
  <c r="K1388" i="21" s="1"/>
  <c r="K1389" i="21" a="1"/>
  <c r="K1389" i="21" s="1"/>
  <c r="K1390" i="21" a="1"/>
  <c r="K1390" i="21" s="1"/>
  <c r="K1391" i="21" a="1"/>
  <c r="K1391" i="21" s="1"/>
  <c r="K1392" i="21" a="1"/>
  <c r="K1392" i="21" s="1"/>
  <c r="K1393" i="21" a="1"/>
  <c r="K1393" i="21" s="1"/>
  <c r="K1394" i="21" a="1"/>
  <c r="K1394" i="21" s="1"/>
  <c r="K1395" i="21" a="1"/>
  <c r="K1395" i="21" s="1"/>
  <c r="K1396" i="21" a="1"/>
  <c r="K1396" i="21" s="1"/>
  <c r="K1397" i="21" a="1"/>
  <c r="K1397" i="21" s="1"/>
  <c r="K1398" i="21" a="1"/>
  <c r="K1398" i="21" s="1"/>
  <c r="K1399" i="21" a="1"/>
  <c r="K1399" i="21" s="1"/>
  <c r="K1400" i="21" a="1"/>
  <c r="K1400" i="21" s="1"/>
  <c r="K1401" i="21" a="1"/>
  <c r="K1401" i="21" s="1"/>
  <c r="K1402" i="21" a="1"/>
  <c r="K1402" i="21" s="1"/>
  <c r="K1403" i="21" a="1"/>
  <c r="K1403" i="21" s="1"/>
  <c r="K1404" i="21" a="1"/>
  <c r="K1404" i="21" s="1"/>
  <c r="K1405" i="21" a="1"/>
  <c r="K1405" i="21" s="1"/>
  <c r="K1406" i="21" a="1"/>
  <c r="K1406" i="21" s="1"/>
  <c r="K1407" i="21" a="1"/>
  <c r="K1407" i="21" s="1"/>
  <c r="K1408" i="21" a="1"/>
  <c r="K1408" i="21" s="1"/>
  <c r="K1409" i="21" a="1"/>
  <c r="K1409" i="21" s="1"/>
  <c r="K1410" i="21" a="1"/>
  <c r="K1410" i="21" s="1"/>
  <c r="K1411" i="21" a="1"/>
  <c r="K1411" i="21" s="1"/>
  <c r="K1412" i="21" a="1"/>
  <c r="K1412" i="21" s="1"/>
  <c r="K1413" i="21" a="1"/>
  <c r="K1413" i="21" s="1"/>
  <c r="K1414" i="21" a="1"/>
  <c r="K1414" i="21" s="1"/>
  <c r="K1415" i="21" a="1"/>
  <c r="K1415" i="21" s="1"/>
  <c r="K1416" i="21" a="1"/>
  <c r="K1416" i="21" s="1"/>
  <c r="K1417" i="21" a="1"/>
  <c r="K1417" i="21" s="1"/>
  <c r="K1418" i="21" a="1"/>
  <c r="K1418" i="21" s="1"/>
  <c r="K1419" i="21" a="1"/>
  <c r="K1419" i="21" s="1"/>
  <c r="K1420" i="21" a="1"/>
  <c r="K1420" i="21" s="1"/>
  <c r="K1421" i="21" a="1"/>
  <c r="K1421" i="21" s="1"/>
  <c r="K1422" i="21" a="1"/>
  <c r="K1422" i="21" s="1"/>
  <c r="K1423" i="21" a="1"/>
  <c r="K1423" i="21" s="1"/>
  <c r="K1424" i="21" a="1"/>
  <c r="K1424" i="21" s="1"/>
  <c r="K1425" i="21" a="1"/>
  <c r="K1425" i="21" s="1"/>
  <c r="K1426" i="21" a="1"/>
  <c r="K1426" i="21" s="1"/>
  <c r="K1427" i="21" a="1"/>
  <c r="K1427" i="21" s="1"/>
  <c r="K1428" i="21" a="1"/>
  <c r="K1428" i="21" s="1"/>
  <c r="K1429" i="21" a="1"/>
  <c r="K1429" i="21" s="1"/>
  <c r="K1430" i="21" a="1"/>
  <c r="K1430" i="21" s="1"/>
  <c r="K1431" i="21" a="1"/>
  <c r="K1431" i="21" s="1"/>
  <c r="K1432" i="21" a="1"/>
  <c r="K1432" i="21" s="1"/>
  <c r="K1433" i="21" a="1"/>
  <c r="K1433" i="21" s="1"/>
  <c r="K1434" i="21" a="1"/>
  <c r="K1434" i="21" s="1"/>
  <c r="K1435" i="21" a="1"/>
  <c r="K1435" i="21" s="1"/>
  <c r="K1436" i="21" a="1"/>
  <c r="K1436" i="21" s="1"/>
  <c r="K1437" i="21" a="1"/>
  <c r="K1437" i="21" s="1"/>
  <c r="K1438" i="21" a="1"/>
  <c r="K1438" i="21" s="1"/>
  <c r="K1439" i="21" a="1"/>
  <c r="K1439" i="21" s="1"/>
  <c r="K1440" i="21" a="1"/>
  <c r="K1440" i="21" s="1"/>
  <c r="K1441" i="21" a="1"/>
  <c r="K1441" i="21" s="1"/>
  <c r="K1442" i="21" a="1"/>
  <c r="K1442" i="21" s="1"/>
  <c r="K1443" i="21" a="1"/>
  <c r="K1443" i="21" s="1"/>
  <c r="K1444" i="21" a="1"/>
  <c r="K1444" i="21" s="1"/>
  <c r="K1445" i="21" a="1"/>
  <c r="K1445" i="21" s="1"/>
  <c r="K1446" i="21" a="1"/>
  <c r="K1446" i="21" s="1"/>
  <c r="K1447" i="21" a="1"/>
  <c r="K1447" i="21" s="1"/>
  <c r="K1448" i="21" a="1"/>
  <c r="K1448" i="21" s="1"/>
  <c r="K1449" i="21" a="1"/>
  <c r="K1449" i="21" s="1"/>
  <c r="K1450" i="21" a="1"/>
  <c r="K1450" i="21" s="1"/>
  <c r="K1451" i="21" a="1"/>
  <c r="K1451" i="21" s="1"/>
  <c r="K1452" i="21" a="1"/>
  <c r="K1452" i="21" s="1"/>
  <c r="K1453" i="21" a="1"/>
  <c r="K1453" i="21" s="1"/>
  <c r="K1454" i="21" a="1"/>
  <c r="K1454" i="21" s="1"/>
  <c r="K1455" i="21" a="1"/>
  <c r="K1455" i="21" s="1"/>
  <c r="K1456" i="21" a="1"/>
  <c r="K1456" i="21" s="1"/>
  <c r="K1457" i="21" a="1"/>
  <c r="K1457" i="21" s="1"/>
  <c r="K1458" i="21" a="1"/>
  <c r="K1458" i="21" s="1"/>
  <c r="K1459" i="21" a="1"/>
  <c r="K1459" i="21" s="1"/>
  <c r="K1460" i="21" a="1"/>
  <c r="K1460" i="21" s="1"/>
  <c r="K1461" i="21" a="1"/>
  <c r="K1461" i="21" s="1"/>
  <c r="K1462" i="21" a="1"/>
  <c r="K1462" i="21" s="1"/>
  <c r="K1463" i="21" a="1"/>
  <c r="K1463" i="21" s="1"/>
  <c r="K1464" i="21" a="1"/>
  <c r="K1464" i="21" s="1"/>
  <c r="K1465" i="21" a="1"/>
  <c r="K1465" i="21" s="1"/>
  <c r="K1466" i="21" a="1"/>
  <c r="K1466" i="21" s="1"/>
  <c r="K1467" i="21" a="1"/>
  <c r="K1467" i="21" s="1"/>
  <c r="K1468" i="21" a="1"/>
  <c r="K1468" i="21" s="1"/>
  <c r="K1469" i="21" a="1"/>
  <c r="K1469" i="21" s="1"/>
  <c r="K1470" i="21" a="1"/>
  <c r="K1470" i="21" s="1"/>
  <c r="K1471" i="21" a="1"/>
  <c r="K1471" i="21" s="1"/>
  <c r="K1472" i="21" a="1"/>
  <c r="K1472" i="21" s="1"/>
  <c r="K1473" i="21" a="1"/>
  <c r="K1473" i="21" s="1"/>
  <c r="K1474" i="21" a="1"/>
  <c r="K1474" i="21" s="1"/>
  <c r="K1475" i="21" a="1"/>
  <c r="K1475" i="21" s="1"/>
  <c r="K1476" i="21" a="1"/>
  <c r="K1476" i="21" s="1"/>
  <c r="K1477" i="21" a="1"/>
  <c r="K1477" i="21" s="1"/>
  <c r="K1478" i="21" a="1"/>
  <c r="K1478" i="21" s="1"/>
  <c r="K1479" i="21" a="1"/>
  <c r="K1479" i="21" s="1"/>
  <c r="K1480" i="21" a="1"/>
  <c r="K1480" i="21" s="1"/>
  <c r="K1481" i="21" a="1"/>
  <c r="K1481" i="21" s="1"/>
  <c r="K1482" i="21" a="1"/>
  <c r="K1482" i="21" s="1"/>
  <c r="K1483" i="21" a="1"/>
  <c r="K1483" i="21" s="1"/>
  <c r="K1484" i="21" a="1"/>
  <c r="K1484" i="21" s="1"/>
  <c r="K1485" i="21" a="1"/>
  <c r="K1485" i="21" s="1"/>
  <c r="K1486" i="21" a="1"/>
  <c r="K1486" i="21" s="1"/>
  <c r="K1487" i="21" a="1"/>
  <c r="K1487" i="21" s="1"/>
  <c r="K1488" i="21" a="1"/>
  <c r="K1488" i="21" s="1"/>
  <c r="K1489" i="21" a="1"/>
  <c r="K1489" i="21" s="1"/>
  <c r="K1490" i="21" a="1"/>
  <c r="K1490" i="21" s="1"/>
  <c r="K1491" i="21" a="1"/>
  <c r="K1491" i="21" s="1"/>
  <c r="K1492" i="21" a="1"/>
  <c r="K1492" i="21" s="1"/>
  <c r="K1493" i="21" a="1"/>
  <c r="K1493" i="21" s="1"/>
  <c r="K1494" i="21" a="1"/>
  <c r="K1494" i="21" s="1"/>
  <c r="K1495" i="21" a="1"/>
  <c r="K1495" i="21" s="1"/>
  <c r="K1496" i="21" a="1"/>
  <c r="K1496" i="21" s="1"/>
  <c r="K1497" i="21" a="1"/>
  <c r="K1497" i="21" s="1"/>
  <c r="K1498" i="21" a="1"/>
  <c r="K1498" i="21" s="1"/>
  <c r="K1499" i="21" a="1"/>
  <c r="K1499" i="21" s="1"/>
  <c r="K1500" i="21" a="1"/>
  <c r="K1500" i="21" s="1"/>
  <c r="K1501" i="21" a="1"/>
  <c r="K1501" i="21" s="1"/>
  <c r="K1502" i="21" a="1"/>
  <c r="K1502" i="21" s="1"/>
  <c r="K1503" i="21" a="1"/>
  <c r="K1503" i="21" s="1"/>
  <c r="K1504" i="21" a="1"/>
  <c r="K1504" i="21" s="1"/>
  <c r="K1505" i="21" a="1"/>
  <c r="K1505" i="21" s="1"/>
  <c r="K1506" i="21" a="1"/>
  <c r="K1506" i="21" s="1"/>
  <c r="K1507" i="21" a="1"/>
  <c r="K1507" i="21" s="1"/>
  <c r="K1508" i="21" a="1"/>
  <c r="K1508" i="21" s="1"/>
  <c r="K1509" i="21" a="1"/>
  <c r="K1509" i="21" s="1"/>
  <c r="K1510" i="21" a="1"/>
  <c r="K1510" i="21" s="1"/>
  <c r="K1511" i="21" a="1"/>
  <c r="K1511" i="21" s="1"/>
  <c r="K1512" i="21" a="1"/>
  <c r="K1512" i="21" s="1"/>
  <c r="K1513" i="21" a="1"/>
  <c r="K1513" i="21" s="1"/>
  <c r="K1514" i="21" a="1"/>
  <c r="K1514" i="21" s="1"/>
  <c r="K1515" i="21" a="1"/>
  <c r="K1515" i="21" s="1"/>
  <c r="K1516" i="21" a="1"/>
  <c r="K1516" i="21" s="1"/>
  <c r="K1517" i="21" a="1"/>
  <c r="K1517" i="21" s="1"/>
  <c r="K1518" i="21" a="1"/>
  <c r="K1518" i="21" s="1"/>
  <c r="K1519" i="21" a="1"/>
  <c r="K1519" i="21" s="1"/>
  <c r="K1520" i="21" a="1"/>
  <c r="K1520" i="21" s="1"/>
  <c r="K1521" i="21" a="1"/>
  <c r="K1521" i="21" s="1"/>
  <c r="K1522" i="21" a="1"/>
  <c r="K1522" i="21" s="1"/>
  <c r="K1523" i="21" a="1"/>
  <c r="K1523" i="21" s="1"/>
  <c r="K1524" i="21" a="1"/>
  <c r="K1524" i="21" s="1"/>
  <c r="K1525" i="21" a="1"/>
  <c r="K1525" i="21" s="1"/>
  <c r="K1526" i="21" a="1"/>
  <c r="K1526" i="21" s="1"/>
  <c r="K1527" i="21" a="1"/>
  <c r="K1527" i="21" s="1"/>
  <c r="K1528" i="21" a="1"/>
  <c r="K1528" i="21" s="1"/>
  <c r="K1529" i="21" a="1"/>
  <c r="K1529" i="21" s="1"/>
  <c r="K1530" i="21" a="1"/>
  <c r="K1530" i="21" s="1"/>
  <c r="K1531" i="21" a="1"/>
  <c r="K1531" i="21" s="1"/>
  <c r="K1532" i="21" a="1"/>
  <c r="K1532" i="21" s="1"/>
  <c r="K1533" i="21" a="1"/>
  <c r="K1533" i="21" s="1"/>
  <c r="K1534" i="21" a="1"/>
  <c r="K1534" i="21" s="1"/>
  <c r="K1535" i="21" a="1"/>
  <c r="K1535" i="21" s="1"/>
  <c r="K1536" i="21" a="1"/>
  <c r="K1536" i="21" s="1"/>
  <c r="K1537" i="21" a="1"/>
  <c r="K1537" i="21" s="1"/>
  <c r="K1538" i="21" a="1"/>
  <c r="K1538" i="21" s="1"/>
  <c r="K1539" i="21" a="1"/>
  <c r="K1539" i="21" s="1"/>
  <c r="K1540" i="21" a="1"/>
  <c r="K1540" i="21" s="1"/>
  <c r="K1541" i="21" a="1"/>
  <c r="K1541" i="21" s="1"/>
  <c r="K1542" i="21" a="1"/>
  <c r="K1542" i="21" s="1"/>
  <c r="K1543" i="21" a="1"/>
  <c r="K1543" i="21" s="1"/>
  <c r="K1544" i="21" a="1"/>
  <c r="K1544" i="21" s="1"/>
  <c r="K1545" i="21" a="1"/>
  <c r="K1545" i="21" s="1"/>
  <c r="K1546" i="21" a="1"/>
  <c r="K1546" i="21" s="1"/>
  <c r="K1547" i="21" a="1"/>
  <c r="K1547" i="21" s="1"/>
  <c r="K1548" i="21" a="1"/>
  <c r="K1548" i="21" s="1"/>
  <c r="K1549" i="21" a="1"/>
  <c r="K1549" i="21" s="1"/>
  <c r="K1550" i="21" a="1"/>
  <c r="K1550" i="21" s="1"/>
  <c r="K1551" i="21" a="1"/>
  <c r="K1551" i="21" s="1"/>
  <c r="K1552" i="21" a="1"/>
  <c r="K1552" i="21" s="1"/>
  <c r="K1553" i="21" a="1"/>
  <c r="K1553" i="21" s="1"/>
  <c r="K1554" i="21" a="1"/>
  <c r="K1554" i="21" s="1"/>
  <c r="K1555" i="21" a="1"/>
  <c r="K1555" i="21" s="1"/>
  <c r="K1556" i="21" a="1"/>
  <c r="K1556" i="21" s="1"/>
  <c r="K1557" i="21" a="1"/>
  <c r="K1557" i="21" s="1"/>
  <c r="K1558" i="21" a="1"/>
  <c r="K1558" i="21" s="1"/>
  <c r="K1559" i="21" a="1"/>
  <c r="K1559" i="21" s="1"/>
  <c r="K1560" i="21" a="1"/>
  <c r="K1560" i="21" s="1"/>
  <c r="K1561" i="21" a="1"/>
  <c r="K1561" i="21" s="1"/>
  <c r="K1562" i="21" a="1"/>
  <c r="K1562" i="21" s="1"/>
  <c r="K1563" i="21" a="1"/>
  <c r="K1563" i="21" s="1"/>
  <c r="K1564" i="21" a="1"/>
  <c r="K1564" i="21" s="1"/>
  <c r="K1565" i="21" a="1"/>
  <c r="K1565" i="21" s="1"/>
  <c r="K1566" i="21" a="1"/>
  <c r="K1566" i="21" s="1"/>
  <c r="K1567" i="21" a="1"/>
  <c r="K1567" i="21" s="1"/>
  <c r="K1568" i="21" a="1"/>
  <c r="K1568" i="21" s="1"/>
  <c r="K1569" i="21" a="1"/>
  <c r="K1569" i="21" s="1"/>
  <c r="K1570" i="21" a="1"/>
  <c r="K1570" i="21" s="1"/>
  <c r="K1571" i="21" a="1"/>
  <c r="K1571" i="21" s="1"/>
  <c r="K1572" i="21" a="1"/>
  <c r="K1572" i="21" s="1"/>
  <c r="K1573" i="21" a="1"/>
  <c r="K1573" i="21" s="1"/>
  <c r="K1574" i="21" a="1"/>
  <c r="K1574" i="21" s="1"/>
  <c r="K1575" i="21" a="1"/>
  <c r="K1575" i="21" s="1"/>
  <c r="K1576" i="21" a="1"/>
  <c r="K1576" i="21" s="1"/>
  <c r="K1577" i="21" a="1"/>
  <c r="K1577" i="21" s="1"/>
  <c r="K1578" i="21" a="1"/>
  <c r="K1578" i="21" s="1"/>
  <c r="K1579" i="21" a="1"/>
  <c r="K1579" i="21" s="1"/>
  <c r="K1580" i="21" a="1"/>
  <c r="K1580" i="21" s="1"/>
  <c r="K1581" i="21" a="1"/>
  <c r="K1581" i="21" s="1"/>
  <c r="K1582" i="21" a="1"/>
  <c r="K1582" i="21" s="1"/>
  <c r="K1583" i="21" a="1"/>
  <c r="K1583" i="21" s="1"/>
  <c r="K1584" i="21" a="1"/>
  <c r="K1584" i="21" s="1"/>
  <c r="K1585" i="21" a="1"/>
  <c r="K1585" i="21" s="1"/>
  <c r="K1586" i="21" a="1"/>
  <c r="K1586" i="21" s="1"/>
  <c r="K1587" i="21" a="1"/>
  <c r="K1587" i="21" s="1"/>
  <c r="K1588" i="21" a="1"/>
  <c r="K1588" i="21" s="1"/>
  <c r="K1589" i="21" a="1"/>
  <c r="K1589" i="21" s="1"/>
  <c r="K1590" i="21" a="1"/>
  <c r="K1590" i="21" s="1"/>
  <c r="K1591" i="21" a="1"/>
  <c r="K1591" i="21" s="1"/>
  <c r="K1592" i="21" a="1"/>
  <c r="K1592" i="21" s="1"/>
  <c r="K1593" i="21" a="1"/>
  <c r="K1593" i="21" s="1"/>
  <c r="K1594" i="21" a="1"/>
  <c r="K1594" i="21" s="1"/>
  <c r="K1595" i="21" a="1"/>
  <c r="K1595" i="21" s="1"/>
  <c r="K1596" i="21" a="1"/>
  <c r="K1596" i="21" s="1"/>
  <c r="K1597" i="21" a="1"/>
  <c r="K1597" i="21" s="1"/>
  <c r="K1598" i="21" a="1"/>
  <c r="K1598" i="21" s="1"/>
  <c r="K1599" i="21" a="1"/>
  <c r="K1599" i="21" s="1"/>
  <c r="K1600" i="21" a="1"/>
  <c r="K1600" i="21" s="1"/>
  <c r="K1601" i="21" a="1"/>
  <c r="K1601" i="21" s="1"/>
  <c r="K1602" i="21" a="1"/>
  <c r="K1602" i="21" s="1"/>
  <c r="K1603" i="21" a="1"/>
  <c r="K1603" i="21" s="1"/>
  <c r="K1604" i="21" a="1"/>
  <c r="K1604" i="21" s="1"/>
  <c r="K1605" i="21" a="1"/>
  <c r="K1605" i="21" s="1"/>
  <c r="K1606" i="21" a="1"/>
  <c r="K1606" i="21" s="1"/>
  <c r="K1607" i="21" a="1"/>
  <c r="K1607" i="21" s="1"/>
  <c r="K1608" i="21" a="1"/>
  <c r="K1608" i="21" s="1"/>
  <c r="K1609" i="21" a="1"/>
  <c r="K1609" i="21" s="1"/>
  <c r="K1610" i="21" a="1"/>
  <c r="K1610" i="21" s="1"/>
  <c r="K1611" i="21" a="1"/>
  <c r="K1611" i="21" s="1"/>
  <c r="K1612" i="21" a="1"/>
  <c r="K1612" i="21" s="1"/>
  <c r="K1613" i="21" a="1"/>
  <c r="K1613" i="21" s="1"/>
  <c r="K1614" i="21" a="1"/>
  <c r="K1614" i="21" s="1"/>
  <c r="K1615" i="21" a="1"/>
  <c r="K1615" i="21" s="1"/>
  <c r="K1616" i="21" a="1"/>
  <c r="K1616" i="21" s="1"/>
  <c r="K1617" i="21" a="1"/>
  <c r="K1617" i="21" s="1"/>
  <c r="K1618" i="21" a="1"/>
  <c r="K1618" i="21" s="1"/>
  <c r="K1619" i="21" a="1"/>
  <c r="K1619" i="21" s="1"/>
  <c r="K1620" i="21" a="1"/>
  <c r="K1620" i="21" s="1"/>
  <c r="K1621" i="21" a="1"/>
  <c r="K1621" i="21" s="1"/>
  <c r="K1622" i="21" a="1"/>
  <c r="K1622" i="21" s="1"/>
  <c r="K1623" i="21" a="1"/>
  <c r="K1623" i="21" s="1"/>
  <c r="K1624" i="21" a="1"/>
  <c r="K1624" i="21" s="1"/>
  <c r="K1625" i="21" a="1"/>
  <c r="K1625" i="21" s="1"/>
  <c r="K1626" i="21" a="1"/>
  <c r="K1626" i="21" s="1"/>
  <c r="K1627" i="21" a="1"/>
  <c r="K1627" i="21" s="1"/>
  <c r="K1628" i="21" a="1"/>
  <c r="K1628" i="21" s="1"/>
  <c r="K1629" i="21" a="1"/>
  <c r="K1629" i="21" s="1"/>
  <c r="K1630" i="21" a="1"/>
  <c r="K1630" i="21" s="1"/>
  <c r="K1631" i="21" a="1"/>
  <c r="K1631" i="21" s="1"/>
  <c r="K1632" i="21" a="1"/>
  <c r="K1632" i="21" s="1"/>
  <c r="K1633" i="21" a="1"/>
  <c r="K1633" i="21" s="1"/>
  <c r="K1634" i="21" a="1"/>
  <c r="K1634" i="21" s="1"/>
  <c r="K1635" i="21" a="1"/>
  <c r="K1635" i="21" s="1"/>
  <c r="K1636" i="21" a="1"/>
  <c r="K1636" i="21" s="1"/>
  <c r="K1637" i="21" a="1"/>
  <c r="K1637" i="21" s="1"/>
  <c r="K1638" i="21" a="1"/>
  <c r="K1638" i="21" s="1"/>
  <c r="K1639" i="21" a="1"/>
  <c r="K1639" i="21" s="1"/>
  <c r="K1640" i="21" a="1"/>
  <c r="K1640" i="21" s="1"/>
  <c r="K1641" i="21" a="1"/>
  <c r="K1641" i="21" s="1"/>
  <c r="K1642" i="21" a="1"/>
  <c r="K1642" i="21" s="1"/>
  <c r="K1643" i="21" a="1"/>
  <c r="K1643" i="21" s="1"/>
  <c r="K1644" i="21" a="1"/>
  <c r="K1644" i="21" s="1"/>
  <c r="K1645" i="21" a="1"/>
  <c r="K1645" i="21" s="1"/>
  <c r="K1646" i="21" a="1"/>
  <c r="K1646" i="21" s="1"/>
  <c r="K1647" i="21" a="1"/>
  <c r="K1647" i="21" s="1"/>
  <c r="K1648" i="21" a="1"/>
  <c r="K1648" i="21" s="1"/>
  <c r="K1649" i="21" a="1"/>
  <c r="K1649" i="21" s="1"/>
  <c r="K1650" i="21" a="1"/>
  <c r="K1650" i="21" s="1"/>
  <c r="K1651" i="21" a="1"/>
  <c r="K1651" i="21" s="1"/>
  <c r="K1652" i="21" a="1"/>
  <c r="K1652" i="21" s="1"/>
  <c r="K1653" i="21" a="1"/>
  <c r="K1653" i="21" s="1"/>
  <c r="K1654" i="21" a="1"/>
  <c r="K1654" i="21" s="1"/>
  <c r="K1655" i="21" a="1"/>
  <c r="K1655" i="21" s="1"/>
  <c r="K1656" i="21" a="1"/>
  <c r="K1656" i="21" s="1"/>
  <c r="K1657" i="21" a="1"/>
  <c r="K1657" i="21" s="1"/>
  <c r="K1658" i="21" a="1"/>
  <c r="K1658" i="21" s="1"/>
  <c r="K1659" i="21" a="1"/>
  <c r="K1659" i="21" s="1"/>
  <c r="K1660" i="21" a="1"/>
  <c r="K1660" i="21" s="1"/>
  <c r="K1661" i="21" a="1"/>
  <c r="K1661" i="21" s="1"/>
  <c r="K1662" i="21" a="1"/>
  <c r="K1662" i="21" s="1"/>
  <c r="K1663" i="21" a="1"/>
  <c r="K1663" i="21" s="1"/>
  <c r="K1664" i="21" a="1"/>
  <c r="K1664" i="21" s="1"/>
  <c r="K1665" i="21" a="1"/>
  <c r="K1665" i="21" s="1"/>
  <c r="K1666" i="21" a="1"/>
  <c r="K1666" i="21" s="1"/>
  <c r="K1667" i="21" a="1"/>
  <c r="K1667" i="21" s="1"/>
  <c r="K1668" i="21" a="1"/>
  <c r="K1668" i="21" s="1"/>
  <c r="K1669" i="21" a="1"/>
  <c r="K1669" i="21" s="1"/>
  <c r="K1670" i="21" a="1"/>
  <c r="K1670" i="21" s="1"/>
  <c r="K1671" i="21" a="1"/>
  <c r="K1671" i="21" s="1"/>
  <c r="K1672" i="21" a="1"/>
  <c r="K1672" i="21" s="1"/>
  <c r="K1673" i="21" a="1"/>
  <c r="K1673" i="21" s="1"/>
  <c r="K1674" i="21" a="1"/>
  <c r="K1674" i="21" s="1"/>
  <c r="K1675" i="21" a="1"/>
  <c r="K1675" i="21" s="1"/>
  <c r="K1676" i="21" a="1"/>
  <c r="K1676" i="21" s="1"/>
  <c r="K1677" i="21" a="1"/>
  <c r="K1677" i="21" s="1"/>
  <c r="K1678" i="21" a="1"/>
  <c r="K1678" i="21" s="1"/>
  <c r="K1679" i="21" a="1"/>
  <c r="K1679" i="21" s="1"/>
  <c r="K1680" i="21" a="1"/>
  <c r="K1680" i="21" s="1"/>
  <c r="K1681" i="21" a="1"/>
  <c r="K1681" i="21" s="1"/>
  <c r="K1682" i="21" a="1"/>
  <c r="K1682" i="21" s="1"/>
  <c r="K1683" i="21" a="1"/>
  <c r="K1683" i="21" s="1"/>
  <c r="K1684" i="21" a="1"/>
  <c r="K1684" i="21" s="1"/>
  <c r="K1685" i="21" a="1"/>
  <c r="K1685" i="21" s="1"/>
  <c r="K1686" i="21" a="1"/>
  <c r="K1686" i="21" s="1"/>
  <c r="K1687" i="21" a="1"/>
  <c r="K1687" i="21" s="1"/>
  <c r="K1688" i="21" a="1"/>
  <c r="K1688" i="21" s="1"/>
  <c r="K1689" i="21" a="1"/>
  <c r="K1689" i="21" s="1"/>
  <c r="K1690" i="21" a="1"/>
  <c r="K1690" i="21" s="1"/>
  <c r="K1691" i="21" a="1"/>
  <c r="K1691" i="21" s="1"/>
  <c r="K1692" i="21" a="1"/>
  <c r="K1692" i="21" s="1"/>
  <c r="K1693" i="21" a="1"/>
  <c r="K1693" i="21" s="1"/>
  <c r="K1694" i="21" a="1"/>
  <c r="K1694" i="21" s="1"/>
  <c r="K1695" i="21" a="1"/>
  <c r="K1695" i="21" s="1"/>
  <c r="K1696" i="21" a="1"/>
  <c r="K1696" i="21" s="1"/>
  <c r="K1697" i="21" a="1"/>
  <c r="K1697" i="21" s="1"/>
  <c r="K1698" i="21" a="1"/>
  <c r="K1698" i="21" s="1"/>
  <c r="K1699" i="21" a="1"/>
  <c r="K1699" i="21" s="1"/>
  <c r="K1700" i="21" a="1"/>
  <c r="K1700" i="21" s="1"/>
  <c r="K1701" i="21" a="1"/>
  <c r="K1701" i="21" s="1"/>
  <c r="K1702" i="21" a="1"/>
  <c r="K1702" i="21" s="1"/>
  <c r="K1703" i="21" a="1"/>
  <c r="K1703" i="21" s="1"/>
  <c r="K1704" i="21" a="1"/>
  <c r="K1704" i="21" s="1"/>
  <c r="K1705" i="21" a="1"/>
  <c r="K1705" i="21" s="1"/>
  <c r="K1706" i="21" a="1"/>
  <c r="K1706" i="21" s="1"/>
  <c r="K1707" i="21" a="1"/>
  <c r="K1707" i="21" s="1"/>
  <c r="K1708" i="21" a="1"/>
  <c r="K1708" i="21" s="1"/>
  <c r="K1709" i="21" a="1"/>
  <c r="K1709" i="21" s="1"/>
  <c r="K1710" i="21" a="1"/>
  <c r="K1710" i="21" s="1"/>
  <c r="K1711" i="21" a="1"/>
  <c r="K1711" i="21" s="1"/>
  <c r="K1712" i="21" a="1"/>
  <c r="K1712" i="21" s="1"/>
  <c r="K1713" i="21" a="1"/>
  <c r="K1713" i="21" s="1"/>
  <c r="K1714" i="21" a="1"/>
  <c r="K1714" i="21" s="1"/>
  <c r="K1715" i="21" a="1"/>
  <c r="K1715" i="21" s="1"/>
  <c r="K1716" i="21" a="1"/>
  <c r="K1716" i="21" s="1"/>
  <c r="K1717" i="21" a="1"/>
  <c r="K1717" i="21" s="1"/>
  <c r="K1718" i="21" a="1"/>
  <c r="K1718" i="21" s="1"/>
  <c r="K1719" i="21" a="1"/>
  <c r="K1719" i="21" s="1"/>
  <c r="K1720" i="21" a="1"/>
  <c r="K1720" i="21" s="1"/>
  <c r="K1721" i="21" a="1"/>
  <c r="K1721" i="21" s="1"/>
  <c r="K1722" i="21" a="1"/>
  <c r="K1722" i="21" s="1"/>
  <c r="K1723" i="21" a="1"/>
  <c r="K1723" i="21" s="1"/>
  <c r="K1724" i="21" a="1"/>
  <c r="K1724" i="21" s="1"/>
  <c r="K1725" i="21" a="1"/>
  <c r="K1725" i="21" s="1"/>
  <c r="K1726" i="21" a="1"/>
  <c r="K1726" i="21" s="1"/>
  <c r="K1727" i="21" a="1"/>
  <c r="K1727" i="21" s="1"/>
  <c r="K1728" i="21" a="1"/>
  <c r="K1728" i="21" s="1"/>
  <c r="K1729" i="21" a="1"/>
  <c r="K1729" i="21" s="1"/>
  <c r="K1730" i="21" a="1"/>
  <c r="K1730" i="21" s="1"/>
  <c r="K1731" i="21" a="1"/>
  <c r="K1731" i="21" s="1"/>
  <c r="K1732" i="21" a="1"/>
  <c r="K1732" i="21" s="1"/>
  <c r="K1733" i="21" a="1"/>
  <c r="K1733" i="21" s="1"/>
  <c r="K1734" i="21" a="1"/>
  <c r="K1734" i="21" s="1"/>
  <c r="K1735" i="21" a="1"/>
  <c r="K1735" i="21" s="1"/>
  <c r="K1736" i="21" a="1"/>
  <c r="K1736" i="21" s="1"/>
  <c r="K1737" i="21" a="1"/>
  <c r="K1737" i="21" s="1"/>
  <c r="K1738" i="21" a="1"/>
  <c r="K1738" i="21" s="1"/>
  <c r="K1739" i="21" a="1"/>
  <c r="K1739" i="21" s="1"/>
  <c r="K1740" i="21" a="1"/>
  <c r="K1740" i="21" s="1"/>
  <c r="K1741" i="21" a="1"/>
  <c r="K1741" i="21" s="1"/>
  <c r="K1742" i="21" a="1"/>
  <c r="K1742" i="21" s="1"/>
  <c r="K1743" i="21" a="1"/>
  <c r="K1743" i="21" s="1"/>
  <c r="K1744" i="21" a="1"/>
  <c r="K1744" i="21" s="1"/>
  <c r="K1745" i="21" a="1"/>
  <c r="K1745" i="21" s="1"/>
  <c r="K1746" i="21" a="1"/>
  <c r="K1746" i="21" s="1"/>
  <c r="K1747" i="21" a="1"/>
  <c r="K1747" i="21" s="1"/>
  <c r="K1748" i="21" a="1"/>
  <c r="K1748" i="21" s="1"/>
  <c r="K1749" i="21" a="1"/>
  <c r="K1749" i="21" s="1"/>
  <c r="K1750" i="21" a="1"/>
  <c r="K1750" i="21" s="1"/>
  <c r="K1751" i="21" a="1"/>
  <c r="K1751" i="21" s="1"/>
  <c r="K1752" i="21" a="1"/>
  <c r="K1752" i="21" s="1"/>
  <c r="K1753" i="21" a="1"/>
  <c r="K1753" i="21" s="1"/>
  <c r="K1754" i="21" a="1"/>
  <c r="K1754" i="21" s="1"/>
  <c r="K1755" i="21" a="1"/>
  <c r="K1755" i="21" s="1"/>
  <c r="K1756" i="21" a="1"/>
  <c r="K1756" i="21" s="1"/>
  <c r="K1757" i="21" a="1"/>
  <c r="K1757" i="21" s="1"/>
  <c r="K1758" i="21" a="1"/>
  <c r="K1758" i="21" s="1"/>
  <c r="K1759" i="21" a="1"/>
  <c r="K1759" i="21" s="1"/>
  <c r="K1760" i="21" a="1"/>
  <c r="K1760" i="21" s="1"/>
  <c r="K1761" i="21" a="1"/>
  <c r="K1761" i="21" s="1"/>
  <c r="K1762" i="21" a="1"/>
  <c r="K1762" i="21" s="1"/>
  <c r="K1763" i="21" a="1"/>
  <c r="K1763" i="21" s="1"/>
  <c r="K1764" i="21" a="1"/>
  <c r="K1764" i="21" s="1"/>
  <c r="K1765" i="21" a="1"/>
  <c r="K1765" i="21" s="1"/>
  <c r="K1766" i="21" a="1"/>
  <c r="K1766" i="21" s="1"/>
  <c r="K1767" i="21" a="1"/>
  <c r="K1767" i="21" s="1"/>
  <c r="K1768" i="21" a="1"/>
  <c r="K1768" i="21" s="1"/>
  <c r="K1769" i="21" a="1"/>
  <c r="K1769" i="21" s="1"/>
  <c r="K1770" i="21" a="1"/>
  <c r="K1770" i="21" s="1"/>
  <c r="K1771" i="21" a="1"/>
  <c r="K1771" i="21" s="1"/>
  <c r="K1772" i="21" a="1"/>
  <c r="K1772" i="21" s="1"/>
  <c r="K1773" i="21" a="1"/>
  <c r="K1773" i="21" s="1"/>
  <c r="K1774" i="21" a="1"/>
  <c r="K1774" i="21" s="1"/>
  <c r="K1775" i="21" a="1"/>
  <c r="K1775" i="21" s="1"/>
  <c r="K1776" i="21" a="1"/>
  <c r="K1776" i="21" s="1"/>
  <c r="K1777" i="21" a="1"/>
  <c r="K1777" i="21" s="1"/>
  <c r="K1778" i="21" a="1"/>
  <c r="K1778" i="21" s="1"/>
  <c r="K1779" i="21" a="1"/>
  <c r="K1779" i="21" s="1"/>
  <c r="K1780" i="21" a="1"/>
  <c r="K1780" i="21" s="1"/>
  <c r="K1781" i="21" a="1"/>
  <c r="K1781" i="21" s="1"/>
  <c r="K1782" i="21" a="1"/>
  <c r="K1782" i="21" s="1"/>
  <c r="K1783" i="21" a="1"/>
  <c r="K1783" i="21" s="1"/>
  <c r="K1784" i="21" a="1"/>
  <c r="K1784" i="21" s="1"/>
  <c r="K1785" i="21" a="1"/>
  <c r="K1785" i="21" s="1"/>
  <c r="K1786" i="21" a="1"/>
  <c r="K1786" i="21" s="1"/>
  <c r="K1787" i="21" a="1"/>
  <c r="K1787" i="21" s="1"/>
  <c r="K1788" i="21" a="1"/>
  <c r="K1788" i="21" s="1"/>
  <c r="K1789" i="21" a="1"/>
  <c r="K1789" i="21" s="1"/>
  <c r="K1790" i="21" a="1"/>
  <c r="K1790" i="21" s="1"/>
  <c r="K1791" i="21" a="1"/>
  <c r="K1791" i="21" s="1"/>
  <c r="K1792" i="21" a="1"/>
  <c r="K1792" i="21" s="1"/>
  <c r="K1793" i="21" a="1"/>
  <c r="K1793" i="21" s="1"/>
  <c r="K1794" i="21" a="1"/>
  <c r="K1794" i="21" s="1"/>
  <c r="K1795" i="21" a="1"/>
  <c r="K1795" i="21" s="1"/>
  <c r="K1796" i="21" a="1"/>
  <c r="K1796" i="21" s="1"/>
  <c r="K1797" i="21" a="1"/>
  <c r="K1797" i="21" s="1"/>
  <c r="K1798" i="21" a="1"/>
  <c r="K1798" i="21" s="1"/>
  <c r="K1799" i="21" a="1"/>
  <c r="K1799" i="21" s="1"/>
  <c r="K1800" i="21" a="1"/>
  <c r="K1800" i="21" s="1"/>
  <c r="K1801" i="21" a="1"/>
  <c r="K1801" i="21" s="1"/>
  <c r="K1802" i="21" a="1"/>
  <c r="K1802" i="21" s="1"/>
  <c r="K1803" i="21" a="1"/>
  <c r="K1803" i="21" s="1"/>
  <c r="K1804" i="21" a="1"/>
  <c r="K1804" i="21" s="1"/>
  <c r="K1805" i="21" a="1"/>
  <c r="K1805" i="21" s="1"/>
  <c r="K1806" i="21" a="1"/>
  <c r="K1806" i="21" s="1"/>
  <c r="K1807" i="21" a="1"/>
  <c r="K1807" i="21" s="1"/>
  <c r="K1808" i="21" a="1"/>
  <c r="K1808" i="21" s="1"/>
  <c r="K1809" i="21" a="1"/>
  <c r="K1809" i="21" s="1"/>
  <c r="K1810" i="21" a="1"/>
  <c r="K1810" i="21" s="1"/>
  <c r="K1811" i="21" a="1"/>
  <c r="K1811" i="21" s="1"/>
  <c r="K1812" i="21" a="1"/>
  <c r="K1812" i="21" s="1"/>
  <c r="K1813" i="21" a="1"/>
  <c r="K1813" i="21" s="1"/>
  <c r="K1814" i="21" a="1"/>
  <c r="K1814" i="21" s="1"/>
  <c r="K1815" i="21" a="1"/>
  <c r="K1815" i="21" s="1"/>
  <c r="K1816" i="21" a="1"/>
  <c r="K1816" i="21" s="1"/>
  <c r="K1817" i="21" a="1"/>
  <c r="K1817" i="21" s="1"/>
  <c r="K1818" i="21" a="1"/>
  <c r="K1818" i="21" s="1"/>
  <c r="K1819" i="21" a="1"/>
  <c r="K1819" i="21" s="1"/>
  <c r="K1820" i="21" a="1"/>
  <c r="K1820" i="21" s="1"/>
  <c r="K1821" i="21" a="1"/>
  <c r="K1821" i="21" s="1"/>
  <c r="K1822" i="21" a="1"/>
  <c r="K1822" i="21" s="1"/>
  <c r="K1823" i="21" a="1"/>
  <c r="K1823" i="21" s="1"/>
  <c r="K1824" i="21" a="1"/>
  <c r="K1824" i="21" s="1"/>
  <c r="K1825" i="21" a="1"/>
  <c r="K1825" i="21" s="1"/>
  <c r="K1826" i="21" a="1"/>
  <c r="K1826" i="21" s="1"/>
  <c r="K1827" i="21" a="1"/>
  <c r="K1827" i="21" s="1"/>
  <c r="K1828" i="21" a="1"/>
  <c r="K1828" i="21" s="1"/>
  <c r="K1829" i="21" a="1"/>
  <c r="K1829" i="21" s="1"/>
  <c r="K1830" i="21" a="1"/>
  <c r="K1830" i="21" s="1"/>
  <c r="K1831" i="21" a="1"/>
  <c r="K1831" i="21" s="1"/>
  <c r="K1832" i="21" a="1"/>
  <c r="K1832" i="21" s="1"/>
  <c r="K1833" i="21" a="1"/>
  <c r="K1833" i="21" s="1"/>
  <c r="K1834" i="21" a="1"/>
  <c r="K1834" i="21" s="1"/>
  <c r="K1835" i="21" a="1"/>
  <c r="K1835" i="21" s="1"/>
  <c r="K1836" i="21" a="1"/>
  <c r="K1836" i="21" s="1"/>
  <c r="K1837" i="21" a="1"/>
  <c r="K1837" i="21" s="1"/>
  <c r="K1838" i="21" a="1"/>
  <c r="K1838" i="21" s="1"/>
  <c r="K1839" i="21" a="1"/>
  <c r="K1839" i="21" s="1"/>
  <c r="K1840" i="21" a="1"/>
  <c r="K1840" i="21" s="1"/>
  <c r="K1841" i="21" a="1"/>
  <c r="K1841" i="21" s="1"/>
  <c r="K1842" i="21" a="1"/>
  <c r="K1842" i="21" s="1"/>
  <c r="K1843" i="21" a="1"/>
  <c r="K1843" i="21" s="1"/>
  <c r="K1844" i="21" a="1"/>
  <c r="K1844" i="21" s="1"/>
  <c r="K1845" i="21" a="1"/>
  <c r="K1845" i="21" s="1"/>
  <c r="K1846" i="21" a="1"/>
  <c r="K1846" i="21" s="1"/>
  <c r="K1847" i="21" a="1"/>
  <c r="K1847" i="21" s="1"/>
  <c r="K1848" i="21" a="1"/>
  <c r="K1848" i="21" s="1"/>
  <c r="K1849" i="21" a="1"/>
  <c r="K1849" i="21" s="1"/>
  <c r="K1850" i="21" a="1"/>
  <c r="K1850" i="21" s="1"/>
  <c r="K1851" i="21" a="1"/>
  <c r="K1851" i="21" s="1"/>
  <c r="K1852" i="21" a="1"/>
  <c r="K1852" i="21" s="1"/>
  <c r="K1853" i="21" a="1"/>
  <c r="K1853" i="21" s="1"/>
  <c r="K1854" i="21" a="1"/>
  <c r="K1854" i="21" s="1"/>
  <c r="K1855" i="21" a="1"/>
  <c r="K1855" i="21" s="1"/>
  <c r="K1856" i="21" a="1"/>
  <c r="K1856" i="21" s="1"/>
  <c r="K1857" i="21" a="1"/>
  <c r="K1857" i="21" s="1"/>
  <c r="K1858" i="21" a="1"/>
  <c r="K1858" i="21" s="1"/>
  <c r="K1859" i="21" a="1"/>
  <c r="K1859" i="21" s="1"/>
  <c r="K1860" i="21" a="1"/>
  <c r="K1860" i="21" s="1"/>
  <c r="K1861" i="21" a="1"/>
  <c r="K1861" i="21" s="1"/>
  <c r="K1862" i="21" a="1"/>
  <c r="K1862" i="21" s="1"/>
  <c r="K1863" i="21" a="1"/>
  <c r="K1863" i="21" s="1"/>
  <c r="K1864" i="21" a="1"/>
  <c r="K1864" i="21" s="1"/>
  <c r="K1865" i="21" a="1"/>
  <c r="K1865" i="21" s="1"/>
  <c r="K1866" i="21" a="1"/>
  <c r="K1866" i="21" s="1"/>
  <c r="K1867" i="21" a="1"/>
  <c r="K1867" i="21" s="1"/>
  <c r="K1868" i="21" a="1"/>
  <c r="K1868" i="21" s="1"/>
  <c r="K1869" i="21" a="1"/>
  <c r="K1869" i="21" s="1"/>
  <c r="K1870" i="21" a="1"/>
  <c r="K1870" i="21" s="1"/>
  <c r="K1871" i="21" a="1"/>
  <c r="K1871" i="21" s="1"/>
  <c r="K1872" i="21" a="1"/>
  <c r="K1872" i="21" s="1"/>
  <c r="K1873" i="21" a="1"/>
  <c r="K1873" i="21" s="1"/>
  <c r="K1874" i="21" a="1"/>
  <c r="K1874" i="21" s="1"/>
  <c r="K1875" i="21" a="1"/>
  <c r="K1875" i="21" s="1"/>
  <c r="K1876" i="21" a="1"/>
  <c r="K1876" i="21" s="1"/>
  <c r="K1877" i="21" a="1"/>
  <c r="K1877" i="21" s="1"/>
  <c r="K1878" i="21" a="1"/>
  <c r="K1878" i="21" s="1"/>
  <c r="K1879" i="21" a="1"/>
  <c r="K1879" i="21" s="1"/>
  <c r="K1880" i="21" a="1"/>
  <c r="K1880" i="21" s="1"/>
  <c r="K1881" i="21" a="1"/>
  <c r="K1881" i="21" s="1"/>
  <c r="K1882" i="21" a="1"/>
  <c r="K1882" i="21" s="1"/>
  <c r="K1883" i="21" a="1"/>
  <c r="K1883" i="21" s="1"/>
  <c r="K1884" i="21" a="1"/>
  <c r="K1884" i="21" s="1"/>
  <c r="K1885" i="21" a="1"/>
  <c r="K1885" i="21" s="1"/>
  <c r="K1886" i="21" a="1"/>
  <c r="K1886" i="21" s="1"/>
  <c r="K1887" i="21" a="1"/>
  <c r="K1887" i="21" s="1"/>
  <c r="K1888" i="21" a="1"/>
  <c r="K1888" i="21" s="1"/>
  <c r="K1889" i="21" a="1"/>
  <c r="K1889" i="21" s="1"/>
  <c r="K1890" i="21" a="1"/>
  <c r="K1890" i="21" s="1"/>
  <c r="K1891" i="21" a="1"/>
  <c r="K1891" i="21" s="1"/>
  <c r="K1892" i="21" a="1"/>
  <c r="K1892" i="21" s="1"/>
  <c r="K1893" i="21" a="1"/>
  <c r="K1893" i="21" s="1"/>
  <c r="K1894" i="21" a="1"/>
  <c r="K1894" i="21" s="1"/>
  <c r="K1895" i="21" a="1"/>
  <c r="K1895" i="21" s="1"/>
  <c r="K1896" i="21" a="1"/>
  <c r="K1896" i="21" s="1"/>
  <c r="K1897" i="21" a="1"/>
  <c r="K1897" i="21" s="1"/>
  <c r="K1898" i="21" a="1"/>
  <c r="K1898" i="21" s="1"/>
  <c r="K1899" i="21" a="1"/>
  <c r="K1899" i="21" s="1"/>
  <c r="K1900" i="21" a="1"/>
  <c r="K1900" i="21" s="1"/>
  <c r="K1901" i="21" a="1"/>
  <c r="K1901" i="21" s="1"/>
  <c r="K1902" i="21" a="1"/>
  <c r="K1902" i="21" s="1"/>
  <c r="K1903" i="21" a="1"/>
  <c r="K1903" i="21" s="1"/>
  <c r="K1904" i="21" a="1"/>
  <c r="K1904" i="21" s="1"/>
  <c r="K1905" i="21" a="1"/>
  <c r="K1905" i="21" s="1"/>
  <c r="K1906" i="21" a="1"/>
  <c r="K1906" i="21" s="1"/>
  <c r="K1907" i="21" a="1"/>
  <c r="K1907" i="21" s="1"/>
  <c r="K1908" i="21" a="1"/>
  <c r="K1908" i="21" s="1"/>
  <c r="K1909" i="21" a="1"/>
  <c r="K1909" i="21" s="1"/>
  <c r="K1910" i="21" a="1"/>
  <c r="K1910" i="21" s="1"/>
  <c r="K1911" i="21" a="1"/>
  <c r="K1911" i="21" s="1"/>
  <c r="K1912" i="21" a="1"/>
  <c r="K1912" i="21" s="1"/>
  <c r="K1913" i="21" a="1"/>
  <c r="K1913" i="21" s="1"/>
  <c r="K1914" i="21" a="1"/>
  <c r="K1914" i="21" s="1"/>
  <c r="K1915" i="21" a="1"/>
  <c r="K1915" i="21" s="1"/>
  <c r="K1916" i="21" a="1"/>
  <c r="K1916" i="21" s="1"/>
  <c r="K1917" i="21" a="1"/>
  <c r="K1917" i="21" s="1"/>
  <c r="K1918" i="21" a="1"/>
  <c r="K1918" i="21" s="1"/>
  <c r="K1919" i="21" a="1"/>
  <c r="K1919" i="21" s="1"/>
  <c r="K1920" i="21" a="1"/>
  <c r="K1920" i="21" s="1"/>
  <c r="K1921" i="21" a="1"/>
  <c r="K1921" i="21" s="1"/>
  <c r="K1922" i="21" a="1"/>
  <c r="K1922" i="21" s="1"/>
  <c r="K1923" i="21" a="1"/>
  <c r="K1923" i="21" s="1"/>
  <c r="K1924" i="21" a="1"/>
  <c r="K1924" i="21" s="1"/>
  <c r="K1925" i="21" a="1"/>
  <c r="K1925" i="21" s="1"/>
  <c r="K1926" i="21" a="1"/>
  <c r="K1926" i="21" s="1"/>
  <c r="K1927" i="21" a="1"/>
  <c r="K1927" i="21" s="1"/>
  <c r="K1928" i="21" a="1"/>
  <c r="K1928" i="21" s="1"/>
  <c r="K1929" i="21" a="1"/>
  <c r="K1929" i="21" s="1"/>
  <c r="K1930" i="21" a="1"/>
  <c r="K1930" i="21" s="1"/>
  <c r="K1931" i="21" a="1"/>
  <c r="K1931" i="21" s="1"/>
  <c r="K1932" i="21" a="1"/>
  <c r="K1932" i="21" s="1"/>
  <c r="K1933" i="21" a="1"/>
  <c r="K1933" i="21" s="1"/>
  <c r="K1934" i="21" a="1"/>
  <c r="K1934" i="21" s="1"/>
  <c r="K1935" i="21" a="1"/>
  <c r="K1935" i="21" s="1"/>
  <c r="K1936" i="21" a="1"/>
  <c r="K1936" i="21" s="1"/>
  <c r="K1937" i="21" a="1"/>
  <c r="K1937" i="21" s="1"/>
  <c r="K1938" i="21" a="1"/>
  <c r="K1938" i="21" s="1"/>
  <c r="K1939" i="21" a="1"/>
  <c r="K1939" i="21" s="1"/>
  <c r="K1940" i="21" a="1"/>
  <c r="K1940" i="21" s="1"/>
  <c r="K1941" i="21" a="1"/>
  <c r="K1941" i="21" s="1"/>
  <c r="K1942" i="21" a="1"/>
  <c r="K1942" i="21" s="1"/>
  <c r="K1943" i="21" a="1"/>
  <c r="K1943" i="21" s="1"/>
  <c r="K1944" i="21" a="1"/>
  <c r="K1944" i="21" s="1"/>
  <c r="K1945" i="21" a="1"/>
  <c r="K1945" i="21" s="1"/>
  <c r="K1946" i="21" a="1"/>
  <c r="K1946" i="21" s="1"/>
  <c r="K1947" i="21" a="1"/>
  <c r="K1947" i="21" s="1"/>
  <c r="K1948" i="21" a="1"/>
  <c r="K1948" i="21" s="1"/>
  <c r="K1949" i="21" a="1"/>
  <c r="K1949" i="21" s="1"/>
  <c r="K1950" i="21" a="1"/>
  <c r="K1950" i="21" s="1"/>
  <c r="K1951" i="21" a="1"/>
  <c r="K1951" i="21" s="1"/>
  <c r="K1952" i="21" a="1"/>
  <c r="K1952" i="21" s="1"/>
  <c r="K1953" i="21" a="1"/>
  <c r="K1953" i="21" s="1"/>
  <c r="K1954" i="21" a="1"/>
  <c r="K1954" i="21" s="1"/>
  <c r="K1955" i="21" a="1"/>
  <c r="K1955" i="21" s="1"/>
  <c r="K1956" i="21" a="1"/>
  <c r="K1956" i="21" s="1"/>
  <c r="K1957" i="21" a="1"/>
  <c r="K1957" i="21" s="1"/>
  <c r="K1958" i="21" a="1"/>
  <c r="K1958" i="21" s="1"/>
  <c r="K1959" i="21" a="1"/>
  <c r="K1959" i="21" s="1"/>
  <c r="K1960" i="21" a="1"/>
  <c r="K1960" i="21" s="1"/>
  <c r="K1961" i="21" a="1"/>
  <c r="K1961" i="21" s="1"/>
  <c r="K1962" i="21" a="1"/>
  <c r="K1962" i="21" s="1"/>
  <c r="K1963" i="21" a="1"/>
  <c r="K1963" i="21" s="1"/>
  <c r="K1964" i="21" a="1"/>
  <c r="K1964" i="21" s="1"/>
  <c r="K1965" i="21" a="1"/>
  <c r="K1965" i="21" s="1"/>
  <c r="K1966" i="21" a="1"/>
  <c r="K1966" i="21" s="1"/>
  <c r="K1967" i="21" a="1"/>
  <c r="K1967" i="21" s="1"/>
  <c r="K1968" i="21" a="1"/>
  <c r="K1968" i="21" s="1"/>
  <c r="K1969" i="21" a="1"/>
  <c r="K1969" i="21" s="1"/>
  <c r="K1970" i="21" a="1"/>
  <c r="K1970" i="21" s="1"/>
  <c r="K1971" i="21" a="1"/>
  <c r="K1971" i="21" s="1"/>
  <c r="K1972" i="21" a="1"/>
  <c r="K1972" i="21" s="1"/>
  <c r="K1973" i="21" a="1"/>
  <c r="K1973" i="21" s="1"/>
  <c r="K1974" i="21" a="1"/>
  <c r="K1974" i="21" s="1"/>
  <c r="K1975" i="21" a="1"/>
  <c r="K1975" i="21" s="1"/>
  <c r="K1976" i="21" a="1"/>
  <c r="K1976" i="21" s="1"/>
  <c r="K1977" i="21" a="1"/>
  <c r="K1977" i="21" s="1"/>
  <c r="K1978" i="21" a="1"/>
  <c r="K1978" i="21" s="1"/>
  <c r="K1979" i="21" a="1"/>
  <c r="K1979" i="21" s="1"/>
  <c r="K1980" i="21" a="1"/>
  <c r="K1980" i="21" s="1"/>
  <c r="K1981" i="21" a="1"/>
  <c r="K1981" i="21" s="1"/>
  <c r="K1982" i="21" a="1"/>
  <c r="K1982" i="21" s="1"/>
  <c r="K1983" i="21" a="1"/>
  <c r="K1983" i="21" s="1"/>
  <c r="K1984" i="21" a="1"/>
  <c r="K1984" i="21" s="1"/>
  <c r="K1985" i="21" a="1"/>
  <c r="K1985" i="21" s="1"/>
  <c r="K1986" i="21" a="1"/>
  <c r="K1986" i="21" s="1"/>
  <c r="K1987" i="21" a="1"/>
  <c r="K1987" i="21" s="1"/>
  <c r="K1988" i="21" a="1"/>
  <c r="K1988" i="21" s="1"/>
  <c r="K1989" i="21" a="1"/>
  <c r="K1989" i="21" s="1"/>
  <c r="K1990" i="21" a="1"/>
  <c r="K1990" i="21" s="1"/>
  <c r="K1991" i="21" a="1"/>
  <c r="K1991" i="21" s="1"/>
  <c r="K1992" i="21" a="1"/>
  <c r="K1992" i="21" s="1"/>
  <c r="K1993" i="21" a="1"/>
  <c r="K1993" i="21" s="1"/>
  <c r="K1994" i="21" a="1"/>
  <c r="K1994" i="21" s="1"/>
  <c r="K1995" i="21" a="1"/>
  <c r="K1995" i="21" s="1"/>
  <c r="K1996" i="21" a="1"/>
  <c r="K1996" i="21" s="1"/>
  <c r="K1997" i="21" a="1"/>
  <c r="K1997" i="21" s="1"/>
  <c r="K1998" i="21" a="1"/>
  <c r="K1998" i="21" s="1"/>
  <c r="K1999" i="21" a="1"/>
  <c r="K1999" i="21" s="1"/>
  <c r="K2000" i="21" a="1"/>
  <c r="K2000" i="21" s="1"/>
  <c r="K2001" i="21" a="1"/>
  <c r="K2001" i="21" s="1"/>
  <c r="K11" i="21" a="1"/>
  <c r="K11" i="21" s="1"/>
  <c r="J12" i="21" a="1"/>
  <c r="J12" i="21" s="1"/>
  <c r="J13" i="21" a="1"/>
  <c r="J13" i="21" s="1"/>
  <c r="J14" i="21" a="1"/>
  <c r="J14" i="21" s="1"/>
  <c r="J15" i="21" a="1"/>
  <c r="J15" i="21" s="1"/>
  <c r="J16" i="21" a="1"/>
  <c r="J16" i="21" s="1"/>
  <c r="J17" i="21" a="1"/>
  <c r="J17" i="21" s="1"/>
  <c r="J18" i="21" a="1"/>
  <c r="J18" i="21" s="1"/>
  <c r="J19" i="21" a="1"/>
  <c r="J19" i="21" s="1"/>
  <c r="J20" i="21" a="1"/>
  <c r="J20" i="21" s="1"/>
  <c r="J21" i="21" a="1"/>
  <c r="J21" i="21" s="1"/>
  <c r="J22" i="21" a="1"/>
  <c r="J22" i="21" s="1"/>
  <c r="J23" i="21" a="1"/>
  <c r="J23" i="21" s="1"/>
  <c r="J24" i="21" a="1"/>
  <c r="J24" i="21" s="1"/>
  <c r="J25" i="21" a="1"/>
  <c r="J25" i="21" s="1"/>
  <c r="J26" i="21" a="1"/>
  <c r="J26" i="21" s="1"/>
  <c r="J27" i="21" a="1"/>
  <c r="J27" i="21" s="1"/>
  <c r="J28" i="21" a="1"/>
  <c r="J28" i="21" s="1"/>
  <c r="J29" i="21" a="1"/>
  <c r="J29" i="21" s="1"/>
  <c r="J30" i="21" a="1"/>
  <c r="J30" i="21" s="1"/>
  <c r="J31" i="21" a="1"/>
  <c r="J31" i="21" s="1"/>
  <c r="J32" i="21" a="1"/>
  <c r="J32" i="21" s="1"/>
  <c r="J33" i="21" a="1"/>
  <c r="J33" i="21" s="1"/>
  <c r="J34" i="21" a="1"/>
  <c r="J34" i="21" s="1"/>
  <c r="J35" i="21" a="1"/>
  <c r="J35" i="21" s="1"/>
  <c r="J36" i="21" a="1"/>
  <c r="J36" i="21" s="1"/>
  <c r="J37" i="21" a="1"/>
  <c r="J37" i="21" s="1"/>
  <c r="J38" i="21" a="1"/>
  <c r="J38" i="21" s="1"/>
  <c r="J39" i="21" a="1"/>
  <c r="J39" i="21" s="1"/>
  <c r="J40" i="21" a="1"/>
  <c r="J40" i="21" s="1"/>
  <c r="J41" i="21" a="1"/>
  <c r="J41" i="21" s="1"/>
  <c r="J42" i="21" a="1"/>
  <c r="J42" i="21" s="1"/>
  <c r="J43" i="21" a="1"/>
  <c r="J43" i="21" s="1"/>
  <c r="J45" i="21" a="1"/>
  <c r="J45" i="21" s="1"/>
  <c r="J46" i="21" a="1"/>
  <c r="J46" i="21" s="1"/>
  <c r="J47" i="21" a="1"/>
  <c r="J47" i="21" s="1"/>
  <c r="J48" i="21" a="1"/>
  <c r="J48" i="21" s="1"/>
  <c r="J49" i="21" a="1"/>
  <c r="J49" i="21" s="1"/>
  <c r="J50" i="21" a="1"/>
  <c r="J50" i="21" s="1"/>
  <c r="J51" i="21" a="1"/>
  <c r="J51" i="21" s="1"/>
  <c r="J52" i="21" a="1"/>
  <c r="J52" i="21" s="1"/>
  <c r="J53" i="21" a="1"/>
  <c r="J53" i="21" s="1"/>
  <c r="J54" i="21" a="1"/>
  <c r="J54" i="21" s="1"/>
  <c r="J55" i="21" a="1"/>
  <c r="J55" i="21" s="1"/>
  <c r="J56" i="21" a="1"/>
  <c r="J56" i="21" s="1"/>
  <c r="J58" i="21" a="1"/>
  <c r="J58" i="21" s="1"/>
  <c r="J59" i="21" a="1"/>
  <c r="J59" i="21" s="1"/>
  <c r="J60" i="21" a="1"/>
  <c r="J60" i="21" s="1"/>
  <c r="J61" i="21" a="1"/>
  <c r="J61" i="21" s="1"/>
  <c r="J62" i="21" a="1"/>
  <c r="J62" i="21" s="1"/>
  <c r="J63" i="21" a="1"/>
  <c r="J63" i="21" s="1"/>
  <c r="J64" i="21" a="1"/>
  <c r="J64" i="21" s="1"/>
  <c r="J65" i="21" a="1"/>
  <c r="J65" i="21" s="1"/>
  <c r="J66" i="21" a="1"/>
  <c r="J66" i="21" s="1"/>
  <c r="J67" i="21" a="1"/>
  <c r="J67" i="21" s="1"/>
  <c r="J68" i="21" a="1"/>
  <c r="J68" i="21" s="1"/>
  <c r="J69" i="21" a="1"/>
  <c r="J69" i="21" s="1"/>
  <c r="J70" i="21" a="1"/>
  <c r="J70" i="21" s="1"/>
  <c r="J71" i="21" a="1"/>
  <c r="J71" i="21" s="1"/>
  <c r="J72" i="21" a="1"/>
  <c r="J72" i="21" s="1"/>
  <c r="J73" i="21" a="1"/>
  <c r="J73" i="21" s="1"/>
  <c r="J74" i="21" a="1"/>
  <c r="J74" i="21" s="1"/>
  <c r="J75" i="21" a="1"/>
  <c r="J75" i="21" s="1"/>
  <c r="J76" i="21" a="1"/>
  <c r="J76" i="21" s="1"/>
  <c r="J77" i="21" a="1"/>
  <c r="J77" i="21" s="1"/>
  <c r="J78" i="21" a="1"/>
  <c r="J78" i="21" s="1"/>
  <c r="J79" i="21" a="1"/>
  <c r="J79" i="21" s="1"/>
  <c r="J80" i="21" a="1"/>
  <c r="J80" i="21" s="1"/>
  <c r="J81" i="21" a="1"/>
  <c r="J81" i="21" s="1"/>
  <c r="J82" i="21" a="1"/>
  <c r="J82" i="21" s="1"/>
  <c r="J83" i="21" a="1"/>
  <c r="J83" i="21" s="1"/>
  <c r="J84" i="21" a="1"/>
  <c r="J84" i="21" s="1"/>
  <c r="J85" i="21" a="1"/>
  <c r="J85" i="21" s="1"/>
  <c r="J86" i="21" a="1"/>
  <c r="J86" i="21" s="1"/>
  <c r="J87" i="21" a="1"/>
  <c r="J87" i="21" s="1"/>
  <c r="J88" i="21" a="1"/>
  <c r="J88" i="21" s="1"/>
  <c r="J89" i="21" a="1"/>
  <c r="J89" i="21" s="1"/>
  <c r="J90" i="21" a="1"/>
  <c r="J90" i="21" s="1"/>
  <c r="J91" i="21" a="1"/>
  <c r="J91" i="21" s="1"/>
  <c r="J92" i="21" a="1"/>
  <c r="J92" i="21" s="1"/>
  <c r="J93" i="21" a="1"/>
  <c r="J93" i="21" s="1"/>
  <c r="J94" i="21" a="1"/>
  <c r="J94" i="21" s="1"/>
  <c r="J95" i="21" a="1"/>
  <c r="J95" i="21" s="1"/>
  <c r="J96" i="21" a="1"/>
  <c r="J96" i="21" s="1"/>
  <c r="J97" i="21" a="1"/>
  <c r="J97" i="21" s="1"/>
  <c r="J98" i="21" a="1"/>
  <c r="J98" i="21" s="1"/>
  <c r="J99" i="21" a="1"/>
  <c r="J99" i="21" s="1"/>
  <c r="J100" i="21" a="1"/>
  <c r="J100" i="21" s="1"/>
  <c r="J101" i="21" a="1"/>
  <c r="J101" i="21" s="1"/>
  <c r="J102" i="21" a="1"/>
  <c r="J102" i="21" s="1"/>
  <c r="J103" i="21" a="1"/>
  <c r="J103" i="21" s="1"/>
  <c r="J104" i="21" a="1"/>
  <c r="J104" i="21" s="1"/>
  <c r="J105" i="21" a="1"/>
  <c r="J105" i="21" s="1"/>
  <c r="J106" i="21" a="1"/>
  <c r="J106" i="21" s="1"/>
  <c r="J107" i="21" a="1"/>
  <c r="J107" i="21" s="1"/>
  <c r="J108" i="21" a="1"/>
  <c r="J108" i="21" s="1"/>
  <c r="J109" i="21" a="1"/>
  <c r="J109" i="21" s="1"/>
  <c r="J110" i="21" a="1"/>
  <c r="J110" i="21" s="1"/>
  <c r="J111" i="21" a="1"/>
  <c r="J111" i="21" s="1"/>
  <c r="J112" i="21" a="1"/>
  <c r="J112" i="21" s="1"/>
  <c r="J113" i="21" a="1"/>
  <c r="J113" i="21" s="1"/>
  <c r="J114" i="21" a="1"/>
  <c r="J114" i="21" s="1"/>
  <c r="J115" i="21" a="1"/>
  <c r="J115" i="21" s="1"/>
  <c r="J116" i="21" a="1"/>
  <c r="J116" i="21" s="1"/>
  <c r="J117" i="21" a="1"/>
  <c r="J117" i="21" s="1"/>
  <c r="J118" i="21" a="1"/>
  <c r="J118" i="21" s="1"/>
  <c r="J119" i="21" a="1"/>
  <c r="J119" i="21" s="1"/>
  <c r="J120" i="21" a="1"/>
  <c r="J120" i="21" s="1"/>
  <c r="J121" i="21" a="1"/>
  <c r="J121" i="21" s="1"/>
  <c r="J122" i="21" a="1"/>
  <c r="J122" i="21" s="1"/>
  <c r="J123" i="21" a="1"/>
  <c r="J123" i="21" s="1"/>
  <c r="J124" i="21" a="1"/>
  <c r="J124" i="21" s="1"/>
  <c r="J125" i="21" a="1"/>
  <c r="J125" i="21" s="1"/>
  <c r="J126" i="21" a="1"/>
  <c r="J126" i="21" s="1"/>
  <c r="J127" i="21" a="1"/>
  <c r="J127" i="21" s="1"/>
  <c r="J128" i="21" a="1"/>
  <c r="J128" i="21" s="1"/>
  <c r="J129" i="21" a="1"/>
  <c r="J129" i="21" s="1"/>
  <c r="J130" i="21" a="1"/>
  <c r="J130" i="21" s="1"/>
  <c r="J131" i="21" a="1"/>
  <c r="J131" i="21" s="1"/>
  <c r="J132" i="21" a="1"/>
  <c r="J132" i="21" s="1"/>
  <c r="J133" i="21" a="1"/>
  <c r="J133" i="21" s="1"/>
  <c r="J134" i="21" a="1"/>
  <c r="J134" i="21" s="1"/>
  <c r="J135" i="21" a="1"/>
  <c r="J135" i="21" s="1"/>
  <c r="J136" i="21" a="1"/>
  <c r="J136" i="21" s="1"/>
  <c r="J137" i="21" a="1"/>
  <c r="J137" i="21" s="1"/>
  <c r="J138" i="21" a="1"/>
  <c r="J138" i="21" s="1"/>
  <c r="J139" i="21" a="1"/>
  <c r="J139" i="21" s="1"/>
  <c r="J140" i="21" a="1"/>
  <c r="J140" i="21" s="1"/>
  <c r="J141" i="21" a="1"/>
  <c r="J141" i="21" s="1"/>
  <c r="J142" i="21" a="1"/>
  <c r="J142" i="21" s="1"/>
  <c r="J143" i="21" a="1"/>
  <c r="J143" i="21" s="1"/>
  <c r="J144" i="21" a="1"/>
  <c r="J144" i="21" s="1"/>
  <c r="J145" i="21" a="1"/>
  <c r="J145" i="21" s="1"/>
  <c r="J146" i="21" a="1"/>
  <c r="J146" i="21" s="1"/>
  <c r="J147" i="21" a="1"/>
  <c r="J147" i="21" s="1"/>
  <c r="J148" i="21" a="1"/>
  <c r="J148" i="21" s="1"/>
  <c r="J149" i="21" a="1"/>
  <c r="J149" i="21" s="1"/>
  <c r="J150" i="21" a="1"/>
  <c r="J150" i="21" s="1"/>
  <c r="J151" i="21" a="1"/>
  <c r="J151" i="21" s="1"/>
  <c r="J152" i="21" a="1"/>
  <c r="J152" i="21" s="1"/>
  <c r="J153" i="21" a="1"/>
  <c r="J153" i="21" s="1"/>
  <c r="J154" i="21" a="1"/>
  <c r="J154" i="21" s="1"/>
  <c r="J155" i="21" a="1"/>
  <c r="J155" i="21" s="1"/>
  <c r="J156" i="21" a="1"/>
  <c r="J156" i="21" s="1"/>
  <c r="J157" i="21" a="1"/>
  <c r="J157" i="21" s="1"/>
  <c r="J158" i="21" a="1"/>
  <c r="J158" i="21" s="1"/>
  <c r="J159" i="21" a="1"/>
  <c r="J159" i="21" s="1"/>
  <c r="J160" i="21" a="1"/>
  <c r="J160" i="21" s="1"/>
  <c r="J161" i="21" a="1"/>
  <c r="J161" i="21" s="1"/>
  <c r="J162" i="21" a="1"/>
  <c r="J162" i="21" s="1"/>
  <c r="J163" i="21" a="1"/>
  <c r="J163" i="21" s="1"/>
  <c r="J164" i="21" a="1"/>
  <c r="J164" i="21" s="1"/>
  <c r="J165" i="21" a="1"/>
  <c r="J165" i="21" s="1"/>
  <c r="J166" i="21" a="1"/>
  <c r="J166" i="21" s="1"/>
  <c r="J167" i="21" a="1"/>
  <c r="J167" i="21" s="1"/>
  <c r="J168" i="21" a="1"/>
  <c r="J168" i="21" s="1"/>
  <c r="J169" i="21" a="1"/>
  <c r="J169" i="21" s="1"/>
  <c r="J170" i="21" a="1"/>
  <c r="J170" i="21" s="1"/>
  <c r="J171" i="21" a="1"/>
  <c r="J171" i="21" s="1"/>
  <c r="J172" i="21" a="1"/>
  <c r="J172" i="21" s="1"/>
  <c r="J173" i="21" a="1"/>
  <c r="J173" i="21" s="1"/>
  <c r="J174" i="21" a="1"/>
  <c r="J174" i="21" s="1"/>
  <c r="J175" i="21" a="1"/>
  <c r="J175" i="21" s="1"/>
  <c r="J176" i="21" a="1"/>
  <c r="J176" i="21" s="1"/>
  <c r="J177" i="21" a="1"/>
  <c r="J177" i="21" s="1"/>
  <c r="J178" i="21" a="1"/>
  <c r="J178" i="21" s="1"/>
  <c r="J179" i="21" a="1"/>
  <c r="J179" i="21" s="1"/>
  <c r="J180" i="21" a="1"/>
  <c r="J180" i="21" s="1"/>
  <c r="J181" i="21" a="1"/>
  <c r="J181" i="21" s="1"/>
  <c r="J182" i="21" a="1"/>
  <c r="J182" i="21" s="1"/>
  <c r="J183" i="21" a="1"/>
  <c r="J183" i="21" s="1"/>
  <c r="J184" i="21" a="1"/>
  <c r="J184" i="21" s="1"/>
  <c r="J185" i="21" a="1"/>
  <c r="J185" i="21" s="1"/>
  <c r="J186" i="21" a="1"/>
  <c r="J186" i="21" s="1"/>
  <c r="J187" i="21" a="1"/>
  <c r="J187" i="21" s="1"/>
  <c r="J188" i="21" a="1"/>
  <c r="J188" i="21" s="1"/>
  <c r="J189" i="21" a="1"/>
  <c r="J189" i="21" s="1"/>
  <c r="J190" i="21" a="1"/>
  <c r="J190" i="21" s="1"/>
  <c r="J191" i="21" a="1"/>
  <c r="J191" i="21" s="1"/>
  <c r="J192" i="21" a="1"/>
  <c r="J192" i="21" s="1"/>
  <c r="J193" i="21" a="1"/>
  <c r="J193" i="21" s="1"/>
  <c r="J194" i="21" a="1"/>
  <c r="J194" i="21" s="1"/>
  <c r="J195" i="21" a="1"/>
  <c r="J195" i="21" s="1"/>
  <c r="J196" i="21" a="1"/>
  <c r="J196" i="21" s="1"/>
  <c r="J197" i="21" a="1"/>
  <c r="J197" i="21" s="1"/>
  <c r="J198" i="21" a="1"/>
  <c r="J198" i="21" s="1"/>
  <c r="J199" i="21" a="1"/>
  <c r="J199" i="21" s="1"/>
  <c r="J200" i="21" a="1"/>
  <c r="J200" i="21" s="1"/>
  <c r="J201" i="21" a="1"/>
  <c r="J201" i="21" s="1"/>
  <c r="J202" i="21" a="1"/>
  <c r="J202" i="21" s="1"/>
  <c r="J203" i="21" a="1"/>
  <c r="J203" i="21" s="1"/>
  <c r="J204" i="21" a="1"/>
  <c r="J204" i="21" s="1"/>
  <c r="J205" i="21" a="1"/>
  <c r="J205" i="21" s="1"/>
  <c r="J206" i="21" a="1"/>
  <c r="J206" i="21" s="1"/>
  <c r="J207" i="21" a="1"/>
  <c r="J207" i="21" s="1"/>
  <c r="J208" i="21" a="1"/>
  <c r="J208" i="21" s="1"/>
  <c r="J209" i="21" a="1"/>
  <c r="J209" i="21" s="1"/>
  <c r="J210" i="21" a="1"/>
  <c r="J210" i="21" s="1"/>
  <c r="J211" i="21" a="1"/>
  <c r="J211" i="21" s="1"/>
  <c r="J212" i="21" a="1"/>
  <c r="J212" i="21" s="1"/>
  <c r="J213" i="21" a="1"/>
  <c r="J213" i="21" s="1"/>
  <c r="J214" i="21" a="1"/>
  <c r="J214" i="21" s="1"/>
  <c r="J215" i="21" a="1"/>
  <c r="J215" i="21" s="1"/>
  <c r="J216" i="21" a="1"/>
  <c r="J216" i="21" s="1"/>
  <c r="J217" i="21" a="1"/>
  <c r="J217" i="21" s="1"/>
  <c r="J218" i="21" a="1"/>
  <c r="J218" i="21" s="1"/>
  <c r="J219" i="21" a="1"/>
  <c r="J219" i="21" s="1"/>
  <c r="J220" i="21" a="1"/>
  <c r="J220" i="21" s="1"/>
  <c r="J221" i="21" a="1"/>
  <c r="J221" i="21" s="1"/>
  <c r="J222" i="21" a="1"/>
  <c r="J222" i="21" s="1"/>
  <c r="J223" i="21" a="1"/>
  <c r="J223" i="21" s="1"/>
  <c r="J224" i="21" a="1"/>
  <c r="J224" i="21" s="1"/>
  <c r="J225" i="21" a="1"/>
  <c r="J225" i="21" s="1"/>
  <c r="J226" i="21" a="1"/>
  <c r="J226" i="21" s="1"/>
  <c r="J227" i="21" a="1"/>
  <c r="J227" i="21" s="1"/>
  <c r="J228" i="21" a="1"/>
  <c r="J228" i="21" s="1"/>
  <c r="J229" i="21" a="1"/>
  <c r="J229" i="21" s="1"/>
  <c r="J230" i="21" a="1"/>
  <c r="J230" i="21" s="1"/>
  <c r="J231" i="21" a="1"/>
  <c r="J231" i="21" s="1"/>
  <c r="J232" i="21" a="1"/>
  <c r="J232" i="21" s="1"/>
  <c r="J233" i="21" a="1"/>
  <c r="J233" i="21" s="1"/>
  <c r="J234" i="21" a="1"/>
  <c r="J234" i="21" s="1"/>
  <c r="J235" i="21" a="1"/>
  <c r="J235" i="21" s="1"/>
  <c r="J236" i="21" a="1"/>
  <c r="J236" i="21" s="1"/>
  <c r="J237" i="21" a="1"/>
  <c r="J237" i="21" s="1"/>
  <c r="J238" i="21" a="1"/>
  <c r="J238" i="21" s="1"/>
  <c r="J239" i="21" a="1"/>
  <c r="J239" i="21" s="1"/>
  <c r="J240" i="21" a="1"/>
  <c r="J240" i="21" s="1"/>
  <c r="J241" i="21" a="1"/>
  <c r="J241" i="21" s="1"/>
  <c r="J242" i="21" a="1"/>
  <c r="J242" i="21" s="1"/>
  <c r="J243" i="21" a="1"/>
  <c r="J243" i="21" s="1"/>
  <c r="J244" i="21" a="1"/>
  <c r="J244" i="21" s="1"/>
  <c r="J245" i="21" a="1"/>
  <c r="J245" i="21" s="1"/>
  <c r="J246" i="21" a="1"/>
  <c r="J246" i="21" s="1"/>
  <c r="J247" i="21" a="1"/>
  <c r="J247" i="21" s="1"/>
  <c r="J248" i="21" a="1"/>
  <c r="J248" i="21" s="1"/>
  <c r="J249" i="21" a="1"/>
  <c r="J249" i="21" s="1"/>
  <c r="J250" i="21" a="1"/>
  <c r="J250" i="21" s="1"/>
  <c r="J251" i="21" a="1"/>
  <c r="J251" i="21" s="1"/>
  <c r="J252" i="21" a="1"/>
  <c r="J252" i="21" s="1"/>
  <c r="J253" i="21" a="1"/>
  <c r="J253" i="21" s="1"/>
  <c r="J254" i="21" a="1"/>
  <c r="J254" i="21" s="1"/>
  <c r="J255" i="21" a="1"/>
  <c r="J255" i="21" s="1"/>
  <c r="J256" i="21" a="1"/>
  <c r="J256" i="21" s="1"/>
  <c r="J257" i="21" a="1"/>
  <c r="J257" i="21" s="1"/>
  <c r="J258" i="21" a="1"/>
  <c r="J258" i="21" s="1"/>
  <c r="J259" i="21" a="1"/>
  <c r="J259" i="21" s="1"/>
  <c r="J260" i="21" a="1"/>
  <c r="J260" i="21" s="1"/>
  <c r="J261" i="21" a="1"/>
  <c r="J261" i="21" s="1"/>
  <c r="J262" i="21" a="1"/>
  <c r="J262" i="21" s="1"/>
  <c r="J263" i="21" a="1"/>
  <c r="J263" i="21" s="1"/>
  <c r="J264" i="21" a="1"/>
  <c r="J264" i="21" s="1"/>
  <c r="J265" i="21" a="1"/>
  <c r="J265" i="21" s="1"/>
  <c r="J266" i="21" a="1"/>
  <c r="J266" i="21" s="1"/>
  <c r="J267" i="21" a="1"/>
  <c r="J267" i="21" s="1"/>
  <c r="J268" i="21" a="1"/>
  <c r="J268" i="21" s="1"/>
  <c r="J269" i="21" a="1"/>
  <c r="J269" i="21" s="1"/>
  <c r="J270" i="21" a="1"/>
  <c r="J270" i="21" s="1"/>
  <c r="J271" i="21" a="1"/>
  <c r="J271" i="21" s="1"/>
  <c r="J272" i="21" a="1"/>
  <c r="J272" i="21" s="1"/>
  <c r="J273" i="21" a="1"/>
  <c r="J273" i="21" s="1"/>
  <c r="J274" i="21" a="1"/>
  <c r="J274" i="21" s="1"/>
  <c r="J275" i="21" a="1"/>
  <c r="J275" i="21" s="1"/>
  <c r="J276" i="21" a="1"/>
  <c r="J276" i="21" s="1"/>
  <c r="J277" i="21" a="1"/>
  <c r="J277" i="21" s="1"/>
  <c r="J278" i="21" a="1"/>
  <c r="J278" i="21" s="1"/>
  <c r="J279" i="21" a="1"/>
  <c r="J279" i="21" s="1"/>
  <c r="J280" i="21" a="1"/>
  <c r="J280" i="21" s="1"/>
  <c r="J281" i="21" a="1"/>
  <c r="J281" i="21" s="1"/>
  <c r="J282" i="21" a="1"/>
  <c r="J282" i="21" s="1"/>
  <c r="J283" i="21" a="1"/>
  <c r="J283" i="21" s="1"/>
  <c r="J284" i="21" a="1"/>
  <c r="J284" i="21" s="1"/>
  <c r="J285" i="21" a="1"/>
  <c r="J285" i="21" s="1"/>
  <c r="J286" i="21" a="1"/>
  <c r="J286" i="21" s="1"/>
  <c r="J287" i="21" a="1"/>
  <c r="J287" i="21" s="1"/>
  <c r="J288" i="21" a="1"/>
  <c r="J288" i="21" s="1"/>
  <c r="J289" i="21" a="1"/>
  <c r="J289" i="21" s="1"/>
  <c r="J290" i="21" a="1"/>
  <c r="J290" i="21" s="1"/>
  <c r="J291" i="21" a="1"/>
  <c r="J291" i="21" s="1"/>
  <c r="J292" i="21" a="1"/>
  <c r="J292" i="21" s="1"/>
  <c r="J293" i="21" a="1"/>
  <c r="J293" i="21" s="1"/>
  <c r="J294" i="21" a="1"/>
  <c r="J294" i="21" s="1"/>
  <c r="J295" i="21" a="1"/>
  <c r="J295" i="21" s="1"/>
  <c r="J296" i="21" a="1"/>
  <c r="J296" i="21" s="1"/>
  <c r="J297" i="21" a="1"/>
  <c r="J297" i="21" s="1"/>
  <c r="J298" i="21" a="1"/>
  <c r="J298" i="21" s="1"/>
  <c r="J299" i="21" a="1"/>
  <c r="J299" i="21" s="1"/>
  <c r="J300" i="21" a="1"/>
  <c r="J300" i="21" s="1"/>
  <c r="J301" i="21" a="1"/>
  <c r="J301" i="21" s="1"/>
  <c r="J302" i="21" a="1"/>
  <c r="J302" i="21" s="1"/>
  <c r="J303" i="21" a="1"/>
  <c r="J303" i="21" s="1"/>
  <c r="J304" i="21" a="1"/>
  <c r="J304" i="21" s="1"/>
  <c r="J305" i="21" a="1"/>
  <c r="J305" i="21" s="1"/>
  <c r="J306" i="21" a="1"/>
  <c r="J306" i="21" s="1"/>
  <c r="J307" i="21" a="1"/>
  <c r="J307" i="21" s="1"/>
  <c r="J308" i="21" a="1"/>
  <c r="J308" i="21" s="1"/>
  <c r="J309" i="21" a="1"/>
  <c r="J309" i="21" s="1"/>
  <c r="J310" i="21" a="1"/>
  <c r="J310" i="21" s="1"/>
  <c r="J311" i="21" a="1"/>
  <c r="J311" i="21" s="1"/>
  <c r="J312" i="21" a="1"/>
  <c r="J312" i="21" s="1"/>
  <c r="J313" i="21" a="1"/>
  <c r="J313" i="21" s="1"/>
  <c r="J314" i="21" a="1"/>
  <c r="J314" i="21" s="1"/>
  <c r="J315" i="21" a="1"/>
  <c r="J315" i="21" s="1"/>
  <c r="J316" i="21" a="1"/>
  <c r="J316" i="21" s="1"/>
  <c r="J317" i="21" a="1"/>
  <c r="J317" i="21" s="1"/>
  <c r="J318" i="21" a="1"/>
  <c r="J318" i="21" s="1"/>
  <c r="J319" i="21" a="1"/>
  <c r="J319" i="21" s="1"/>
  <c r="J320" i="21" a="1"/>
  <c r="J320" i="21" s="1"/>
  <c r="J321" i="21" a="1"/>
  <c r="J321" i="21" s="1"/>
  <c r="J322" i="21" a="1"/>
  <c r="J322" i="21" s="1"/>
  <c r="J323" i="21" a="1"/>
  <c r="J323" i="21" s="1"/>
  <c r="J324" i="21" a="1"/>
  <c r="J324" i="21" s="1"/>
  <c r="J325" i="21" a="1"/>
  <c r="J325" i="21" s="1"/>
  <c r="J326" i="21" a="1"/>
  <c r="J326" i="21" s="1"/>
  <c r="J327" i="21" a="1"/>
  <c r="J327" i="21" s="1"/>
  <c r="J328" i="21" a="1"/>
  <c r="J328" i="21" s="1"/>
  <c r="J329" i="21" a="1"/>
  <c r="J329" i="21" s="1"/>
  <c r="J330" i="21" a="1"/>
  <c r="J330" i="21" s="1"/>
  <c r="J331" i="21" a="1"/>
  <c r="J331" i="21" s="1"/>
  <c r="J332" i="21" a="1"/>
  <c r="J332" i="21" s="1"/>
  <c r="J333" i="21" a="1"/>
  <c r="J333" i="21" s="1"/>
  <c r="J334" i="21" a="1"/>
  <c r="J334" i="21" s="1"/>
  <c r="J335" i="21" a="1"/>
  <c r="J335" i="21" s="1"/>
  <c r="J336" i="21" a="1"/>
  <c r="J336" i="21" s="1"/>
  <c r="J337" i="21" a="1"/>
  <c r="J337" i="21" s="1"/>
  <c r="J338" i="21" a="1"/>
  <c r="J338" i="21" s="1"/>
  <c r="J339" i="21" a="1"/>
  <c r="J339" i="21" s="1"/>
  <c r="J340" i="21" a="1"/>
  <c r="J340" i="21" s="1"/>
  <c r="J341" i="21" a="1"/>
  <c r="J341" i="21" s="1"/>
  <c r="J342" i="21" a="1"/>
  <c r="J342" i="21" s="1"/>
  <c r="J343" i="21" a="1"/>
  <c r="J343" i="21" s="1"/>
  <c r="J344" i="21" a="1"/>
  <c r="J344" i="21" s="1"/>
  <c r="J345" i="21" a="1"/>
  <c r="J345" i="21" s="1"/>
  <c r="J346" i="21" a="1"/>
  <c r="J346" i="21" s="1"/>
  <c r="J347" i="21" a="1"/>
  <c r="J347" i="21" s="1"/>
  <c r="J348" i="21" a="1"/>
  <c r="J348" i="21" s="1"/>
  <c r="J349" i="21" a="1"/>
  <c r="J349" i="21" s="1"/>
  <c r="J350" i="21" a="1"/>
  <c r="J350" i="21" s="1"/>
  <c r="J351" i="21" a="1"/>
  <c r="J351" i="21" s="1"/>
  <c r="J352" i="21" a="1"/>
  <c r="J352" i="21" s="1"/>
  <c r="J353" i="21" a="1"/>
  <c r="J353" i="21" s="1"/>
  <c r="J354" i="21" a="1"/>
  <c r="J354" i="21" s="1"/>
  <c r="J355" i="21" a="1"/>
  <c r="J355" i="21" s="1"/>
  <c r="J356" i="21" a="1"/>
  <c r="J356" i="21" s="1"/>
  <c r="J357" i="21" a="1"/>
  <c r="J357" i="21" s="1"/>
  <c r="J358" i="21" a="1"/>
  <c r="J358" i="21" s="1"/>
  <c r="J359" i="21" a="1"/>
  <c r="J359" i="21" s="1"/>
  <c r="J360" i="21" a="1"/>
  <c r="J360" i="21" s="1"/>
  <c r="J361" i="21" a="1"/>
  <c r="J361" i="21" s="1"/>
  <c r="J362" i="21" a="1"/>
  <c r="J362" i="21" s="1"/>
  <c r="J363" i="21" a="1"/>
  <c r="J363" i="21" s="1"/>
  <c r="J364" i="21" a="1"/>
  <c r="J364" i="21" s="1"/>
  <c r="J365" i="21" a="1"/>
  <c r="J365" i="21" s="1"/>
  <c r="J366" i="21" a="1"/>
  <c r="J366" i="21" s="1"/>
  <c r="J367" i="21" a="1"/>
  <c r="J367" i="21" s="1"/>
  <c r="J368" i="21" a="1"/>
  <c r="J368" i="21" s="1"/>
  <c r="J369" i="21" a="1"/>
  <c r="J369" i="21" s="1"/>
  <c r="J370" i="21" a="1"/>
  <c r="J370" i="21" s="1"/>
  <c r="J371" i="21" a="1"/>
  <c r="J371" i="21" s="1"/>
  <c r="J372" i="21" a="1"/>
  <c r="J372" i="21" s="1"/>
  <c r="J373" i="21" a="1"/>
  <c r="J373" i="21" s="1"/>
  <c r="J374" i="21" a="1"/>
  <c r="J374" i="21" s="1"/>
  <c r="J375" i="21" a="1"/>
  <c r="J375" i="21" s="1"/>
  <c r="J376" i="21" a="1"/>
  <c r="J376" i="21" s="1"/>
  <c r="J377" i="21" a="1"/>
  <c r="J377" i="21" s="1"/>
  <c r="J378" i="21" a="1"/>
  <c r="J378" i="21" s="1"/>
  <c r="J379" i="21" a="1"/>
  <c r="J379" i="21" s="1"/>
  <c r="J380" i="21" a="1"/>
  <c r="J380" i="21" s="1"/>
  <c r="J381" i="21" a="1"/>
  <c r="J381" i="21" s="1"/>
  <c r="J382" i="21" a="1"/>
  <c r="J382" i="21" s="1"/>
  <c r="J383" i="21" a="1"/>
  <c r="J383" i="21" s="1"/>
  <c r="J384" i="21" a="1"/>
  <c r="J384" i="21" s="1"/>
  <c r="J385" i="21" a="1"/>
  <c r="J385" i="21" s="1"/>
  <c r="J386" i="21" a="1"/>
  <c r="J386" i="21" s="1"/>
  <c r="J387" i="21" a="1"/>
  <c r="J387" i="21" s="1"/>
  <c r="J388" i="21" a="1"/>
  <c r="J388" i="21" s="1"/>
  <c r="J389" i="21" a="1"/>
  <c r="J389" i="21" s="1"/>
  <c r="J390" i="21" a="1"/>
  <c r="J390" i="21" s="1"/>
  <c r="J391" i="21" a="1"/>
  <c r="J391" i="21" s="1"/>
  <c r="J392" i="21" a="1"/>
  <c r="J392" i="21" s="1"/>
  <c r="J393" i="21" a="1"/>
  <c r="J393" i="21" s="1"/>
  <c r="J394" i="21" a="1"/>
  <c r="J394" i="21" s="1"/>
  <c r="J395" i="21" a="1"/>
  <c r="J395" i="21" s="1"/>
  <c r="J396" i="21" a="1"/>
  <c r="J396" i="21" s="1"/>
  <c r="J397" i="21" a="1"/>
  <c r="J397" i="21" s="1"/>
  <c r="J398" i="21" a="1"/>
  <c r="J398" i="21" s="1"/>
  <c r="J399" i="21" a="1"/>
  <c r="J399" i="21" s="1"/>
  <c r="J400" i="21" a="1"/>
  <c r="J400" i="21" s="1"/>
  <c r="J401" i="21" a="1"/>
  <c r="J401" i="21" s="1"/>
  <c r="J402" i="21" a="1"/>
  <c r="J402" i="21" s="1"/>
  <c r="J403" i="21" a="1"/>
  <c r="J403" i="21" s="1"/>
  <c r="J404" i="21" a="1"/>
  <c r="J404" i="21" s="1"/>
  <c r="J405" i="21" a="1"/>
  <c r="J405" i="21" s="1"/>
  <c r="J406" i="21" a="1"/>
  <c r="J406" i="21" s="1"/>
  <c r="J407" i="21" a="1"/>
  <c r="J407" i="21" s="1"/>
  <c r="J408" i="21" a="1"/>
  <c r="J408" i="21" s="1"/>
  <c r="J409" i="21" a="1"/>
  <c r="J409" i="21" s="1"/>
  <c r="J410" i="21" a="1"/>
  <c r="J410" i="21" s="1"/>
  <c r="J411" i="21" a="1"/>
  <c r="J411" i="21" s="1"/>
  <c r="J412" i="21" a="1"/>
  <c r="J412" i="21" s="1"/>
  <c r="J413" i="21" a="1"/>
  <c r="J413" i="21" s="1"/>
  <c r="J414" i="21" a="1"/>
  <c r="J414" i="21" s="1"/>
  <c r="J415" i="21" a="1"/>
  <c r="J415" i="21" s="1"/>
  <c r="J416" i="21" a="1"/>
  <c r="J416" i="21" s="1"/>
  <c r="J417" i="21" a="1"/>
  <c r="J417" i="21" s="1"/>
  <c r="J418" i="21" a="1"/>
  <c r="J418" i="21" s="1"/>
  <c r="J419" i="21" a="1"/>
  <c r="J419" i="21" s="1"/>
  <c r="J420" i="21" a="1"/>
  <c r="J420" i="21" s="1"/>
  <c r="J421" i="21" a="1"/>
  <c r="J421" i="21" s="1"/>
  <c r="J422" i="21" a="1"/>
  <c r="J422" i="21" s="1"/>
  <c r="J423" i="21" a="1"/>
  <c r="J423" i="21" s="1"/>
  <c r="J424" i="21" a="1"/>
  <c r="J424" i="21" s="1"/>
  <c r="J425" i="21" a="1"/>
  <c r="J425" i="21" s="1"/>
  <c r="J426" i="21" a="1"/>
  <c r="J426" i="21" s="1"/>
  <c r="J427" i="21" a="1"/>
  <c r="J427" i="21" s="1"/>
  <c r="J428" i="21" a="1"/>
  <c r="J428" i="21" s="1"/>
  <c r="J429" i="21" a="1"/>
  <c r="J429" i="21" s="1"/>
  <c r="J430" i="21" a="1"/>
  <c r="J430" i="21" s="1"/>
  <c r="J431" i="21" a="1"/>
  <c r="J431" i="21" s="1"/>
  <c r="J432" i="21" a="1"/>
  <c r="J432" i="21" s="1"/>
  <c r="J433" i="21" a="1"/>
  <c r="J433" i="21" s="1"/>
  <c r="J434" i="21" a="1"/>
  <c r="J434" i="21" s="1"/>
  <c r="J435" i="21" a="1"/>
  <c r="J435" i="21" s="1"/>
  <c r="J436" i="21" a="1"/>
  <c r="J436" i="21" s="1"/>
  <c r="J437" i="21" a="1"/>
  <c r="J437" i="21" s="1"/>
  <c r="J438" i="21" a="1"/>
  <c r="J438" i="21" s="1"/>
  <c r="J439" i="21" a="1"/>
  <c r="J439" i="21" s="1"/>
  <c r="J440" i="21" a="1"/>
  <c r="J440" i="21" s="1"/>
  <c r="J441" i="21" a="1"/>
  <c r="J441" i="21" s="1"/>
  <c r="J442" i="21" a="1"/>
  <c r="J442" i="21" s="1"/>
  <c r="J443" i="21" a="1"/>
  <c r="J443" i="21" s="1"/>
  <c r="J444" i="21" a="1"/>
  <c r="J444" i="21" s="1"/>
  <c r="J445" i="21" a="1"/>
  <c r="J445" i="21" s="1"/>
  <c r="J446" i="21" a="1"/>
  <c r="J446" i="21" s="1"/>
  <c r="J447" i="21" a="1"/>
  <c r="J447" i="21" s="1"/>
  <c r="J448" i="21" a="1"/>
  <c r="J448" i="21" s="1"/>
  <c r="J449" i="21" a="1"/>
  <c r="J449" i="21" s="1"/>
  <c r="J450" i="21" a="1"/>
  <c r="J450" i="21" s="1"/>
  <c r="J451" i="21" a="1"/>
  <c r="J451" i="21" s="1"/>
  <c r="J452" i="21" a="1"/>
  <c r="J452" i="21" s="1"/>
  <c r="J453" i="21" a="1"/>
  <c r="J453" i="21" s="1"/>
  <c r="J454" i="21" a="1"/>
  <c r="J454" i="21" s="1"/>
  <c r="J455" i="21" a="1"/>
  <c r="J455" i="21" s="1"/>
  <c r="J456" i="21" a="1"/>
  <c r="J456" i="21" s="1"/>
  <c r="J457" i="21" a="1"/>
  <c r="J457" i="21" s="1"/>
  <c r="J458" i="21" a="1"/>
  <c r="J458" i="21" s="1"/>
  <c r="J459" i="21" a="1"/>
  <c r="J459" i="21" s="1"/>
  <c r="J460" i="21" a="1"/>
  <c r="J460" i="21" s="1"/>
  <c r="J461" i="21" a="1"/>
  <c r="J461" i="21" s="1"/>
  <c r="J462" i="21" a="1"/>
  <c r="J462" i="21" s="1"/>
  <c r="J463" i="21" a="1"/>
  <c r="J463" i="21" s="1"/>
  <c r="J464" i="21" a="1"/>
  <c r="J464" i="21" s="1"/>
  <c r="J465" i="21" a="1"/>
  <c r="J465" i="21" s="1"/>
  <c r="J466" i="21" a="1"/>
  <c r="J466" i="21" s="1"/>
  <c r="J467" i="21" a="1"/>
  <c r="J467" i="21" s="1"/>
  <c r="J468" i="21" a="1"/>
  <c r="J468" i="21" s="1"/>
  <c r="J469" i="21" a="1"/>
  <c r="J469" i="21" s="1"/>
  <c r="J470" i="21" a="1"/>
  <c r="J470" i="21" s="1"/>
  <c r="J471" i="21" a="1"/>
  <c r="J471" i="21" s="1"/>
  <c r="J472" i="21" a="1"/>
  <c r="J472" i="21" s="1"/>
  <c r="J473" i="21" a="1"/>
  <c r="J473" i="21" s="1"/>
  <c r="J474" i="21" a="1"/>
  <c r="J474" i="21" s="1"/>
  <c r="J475" i="21" a="1"/>
  <c r="J475" i="21" s="1"/>
  <c r="J476" i="21" a="1"/>
  <c r="J476" i="21" s="1"/>
  <c r="J477" i="21" a="1"/>
  <c r="J477" i="21" s="1"/>
  <c r="J478" i="21" a="1"/>
  <c r="J478" i="21" s="1"/>
  <c r="J479" i="21" a="1"/>
  <c r="J479" i="21" s="1"/>
  <c r="J480" i="21" a="1"/>
  <c r="J480" i="21" s="1"/>
  <c r="J481" i="21" a="1"/>
  <c r="J481" i="21" s="1"/>
  <c r="J482" i="21" a="1"/>
  <c r="J482" i="21" s="1"/>
  <c r="J483" i="21" a="1"/>
  <c r="J483" i="21" s="1"/>
  <c r="J484" i="21" a="1"/>
  <c r="J484" i="21" s="1"/>
  <c r="J485" i="21" a="1"/>
  <c r="J485" i="21" s="1"/>
  <c r="J486" i="21" a="1"/>
  <c r="J486" i="21" s="1"/>
  <c r="J487" i="21" a="1"/>
  <c r="J487" i="21" s="1"/>
  <c r="J488" i="21" a="1"/>
  <c r="J488" i="21" s="1"/>
  <c r="J489" i="21" a="1"/>
  <c r="J489" i="21" s="1"/>
  <c r="J490" i="21" a="1"/>
  <c r="J490" i="21" s="1"/>
  <c r="J491" i="21" a="1"/>
  <c r="J491" i="21" s="1"/>
  <c r="J492" i="21" a="1"/>
  <c r="J492" i="21" s="1"/>
  <c r="J493" i="21" a="1"/>
  <c r="J493" i="21" s="1"/>
  <c r="J494" i="21" a="1"/>
  <c r="J494" i="21" s="1"/>
  <c r="J495" i="21" a="1"/>
  <c r="J495" i="21" s="1"/>
  <c r="J496" i="21" a="1"/>
  <c r="J496" i="21" s="1"/>
  <c r="J497" i="21" a="1"/>
  <c r="J497" i="21" s="1"/>
  <c r="J498" i="21" a="1"/>
  <c r="J498" i="21" s="1"/>
  <c r="J499" i="21" a="1"/>
  <c r="J499" i="21" s="1"/>
  <c r="J500" i="21" a="1"/>
  <c r="J500" i="21" s="1"/>
  <c r="J501" i="21" a="1"/>
  <c r="J501" i="21" s="1"/>
  <c r="J502" i="21" a="1"/>
  <c r="J502" i="21" s="1"/>
  <c r="J503" i="21" a="1"/>
  <c r="J503" i="21" s="1"/>
  <c r="J504" i="21" a="1"/>
  <c r="J504" i="21" s="1"/>
  <c r="J505" i="21" a="1"/>
  <c r="J505" i="21" s="1"/>
  <c r="J506" i="21" a="1"/>
  <c r="J506" i="21" s="1"/>
  <c r="J507" i="21" a="1"/>
  <c r="J507" i="21" s="1"/>
  <c r="J508" i="21" a="1"/>
  <c r="J508" i="21" s="1"/>
  <c r="J509" i="21" a="1"/>
  <c r="J509" i="21" s="1"/>
  <c r="J510" i="21" a="1"/>
  <c r="J510" i="21" s="1"/>
  <c r="J511" i="21" a="1"/>
  <c r="J511" i="21" s="1"/>
  <c r="J512" i="21" a="1"/>
  <c r="J512" i="21" s="1"/>
  <c r="J513" i="21" a="1"/>
  <c r="J513" i="21" s="1"/>
  <c r="J514" i="21" a="1"/>
  <c r="J514" i="21" s="1"/>
  <c r="J515" i="21" a="1"/>
  <c r="J515" i="21" s="1"/>
  <c r="J516" i="21" a="1"/>
  <c r="J516" i="21" s="1"/>
  <c r="J517" i="21" a="1"/>
  <c r="J517" i="21" s="1"/>
  <c r="J518" i="21" a="1"/>
  <c r="J518" i="21" s="1"/>
  <c r="J519" i="21" a="1"/>
  <c r="J519" i="21" s="1"/>
  <c r="J520" i="21" a="1"/>
  <c r="J520" i="21" s="1"/>
  <c r="J521" i="21" a="1"/>
  <c r="J521" i="21" s="1"/>
  <c r="J522" i="21" a="1"/>
  <c r="J522" i="21" s="1"/>
  <c r="J523" i="21" a="1"/>
  <c r="J523" i="21" s="1"/>
  <c r="J524" i="21" a="1"/>
  <c r="J524" i="21" s="1"/>
  <c r="J525" i="21" a="1"/>
  <c r="J525" i="21" s="1"/>
  <c r="J526" i="21" a="1"/>
  <c r="J526" i="21" s="1"/>
  <c r="J527" i="21" a="1"/>
  <c r="J527" i="21" s="1"/>
  <c r="J528" i="21" a="1"/>
  <c r="J528" i="21" s="1"/>
  <c r="J529" i="21" a="1"/>
  <c r="J529" i="21" s="1"/>
  <c r="J530" i="21" a="1"/>
  <c r="J530" i="21" s="1"/>
  <c r="J531" i="21" a="1"/>
  <c r="J531" i="21" s="1"/>
  <c r="J532" i="21" a="1"/>
  <c r="J532" i="21" s="1"/>
  <c r="J533" i="21" a="1"/>
  <c r="J533" i="21" s="1"/>
  <c r="J534" i="21" a="1"/>
  <c r="J534" i="21" s="1"/>
  <c r="J535" i="21" a="1"/>
  <c r="J535" i="21" s="1"/>
  <c r="J536" i="21" a="1"/>
  <c r="J536" i="21" s="1"/>
  <c r="J537" i="21" a="1"/>
  <c r="J537" i="21" s="1"/>
  <c r="J538" i="21" a="1"/>
  <c r="J538" i="21" s="1"/>
  <c r="J539" i="21" a="1"/>
  <c r="J539" i="21" s="1"/>
  <c r="J540" i="21" a="1"/>
  <c r="J540" i="21" s="1"/>
  <c r="J541" i="21" a="1"/>
  <c r="J541" i="21" s="1"/>
  <c r="J542" i="21" a="1"/>
  <c r="J542" i="21" s="1"/>
  <c r="J543" i="21" a="1"/>
  <c r="J543" i="21" s="1"/>
  <c r="J544" i="21" a="1"/>
  <c r="J544" i="21" s="1"/>
  <c r="J545" i="21" a="1"/>
  <c r="J545" i="21" s="1"/>
  <c r="J546" i="21" a="1"/>
  <c r="J546" i="21" s="1"/>
  <c r="J547" i="21" a="1"/>
  <c r="J547" i="21" s="1"/>
  <c r="J548" i="21" a="1"/>
  <c r="J548" i="21" s="1"/>
  <c r="J549" i="21" a="1"/>
  <c r="J549" i="21" s="1"/>
  <c r="J550" i="21" a="1"/>
  <c r="J550" i="21" s="1"/>
  <c r="J551" i="21" a="1"/>
  <c r="J551" i="21" s="1"/>
  <c r="J552" i="21" a="1"/>
  <c r="J552" i="21" s="1"/>
  <c r="J553" i="21" a="1"/>
  <c r="J553" i="21" s="1"/>
  <c r="J554" i="21" a="1"/>
  <c r="J554" i="21" s="1"/>
  <c r="J555" i="21" a="1"/>
  <c r="J555" i="21" s="1"/>
  <c r="J556" i="21" a="1"/>
  <c r="J556" i="21" s="1"/>
  <c r="J557" i="21" a="1"/>
  <c r="J557" i="21" s="1"/>
  <c r="J558" i="21" a="1"/>
  <c r="J558" i="21" s="1"/>
  <c r="J559" i="21" a="1"/>
  <c r="J559" i="21" s="1"/>
  <c r="J560" i="21" a="1"/>
  <c r="J560" i="21" s="1"/>
  <c r="J561" i="21" a="1"/>
  <c r="J561" i="21" s="1"/>
  <c r="J562" i="21" a="1"/>
  <c r="J562" i="21" s="1"/>
  <c r="J563" i="21" a="1"/>
  <c r="J563" i="21" s="1"/>
  <c r="J564" i="21" a="1"/>
  <c r="J564" i="21" s="1"/>
  <c r="J565" i="21" a="1"/>
  <c r="J565" i="21" s="1"/>
  <c r="J566" i="21" a="1"/>
  <c r="J566" i="21" s="1"/>
  <c r="J567" i="21" a="1"/>
  <c r="J567" i="21" s="1"/>
  <c r="J568" i="21" a="1"/>
  <c r="J568" i="21" s="1"/>
  <c r="J569" i="21" a="1"/>
  <c r="J569" i="21" s="1"/>
  <c r="J570" i="21" a="1"/>
  <c r="J570" i="21" s="1"/>
  <c r="J571" i="21" a="1"/>
  <c r="J571" i="21" s="1"/>
  <c r="J572" i="21" a="1"/>
  <c r="J572" i="21" s="1"/>
  <c r="J573" i="21" a="1"/>
  <c r="J573" i="21" s="1"/>
  <c r="J574" i="21" a="1"/>
  <c r="J574" i="21" s="1"/>
  <c r="J575" i="21" a="1"/>
  <c r="J575" i="21" s="1"/>
  <c r="J576" i="21" a="1"/>
  <c r="J576" i="21" s="1"/>
  <c r="J577" i="21" a="1"/>
  <c r="J577" i="21" s="1"/>
  <c r="J578" i="21" a="1"/>
  <c r="J578" i="21" s="1"/>
  <c r="J579" i="21" a="1"/>
  <c r="J579" i="21" s="1"/>
  <c r="J580" i="21" a="1"/>
  <c r="J580" i="21" s="1"/>
  <c r="J581" i="21" a="1"/>
  <c r="J581" i="21" s="1"/>
  <c r="J582" i="21" a="1"/>
  <c r="J582" i="21" s="1"/>
  <c r="J583" i="21" a="1"/>
  <c r="J583" i="21" s="1"/>
  <c r="J584" i="21" a="1"/>
  <c r="J584" i="21" s="1"/>
  <c r="J585" i="21" a="1"/>
  <c r="J585" i="21" s="1"/>
  <c r="J586" i="21" a="1"/>
  <c r="J586" i="21" s="1"/>
  <c r="J587" i="21" a="1"/>
  <c r="J587" i="21" s="1"/>
  <c r="J588" i="21" a="1"/>
  <c r="J588" i="21" s="1"/>
  <c r="J589" i="21" a="1"/>
  <c r="J589" i="21" s="1"/>
  <c r="J590" i="21" a="1"/>
  <c r="J590" i="21" s="1"/>
  <c r="J591" i="21" a="1"/>
  <c r="J591" i="21" s="1"/>
  <c r="J592" i="21" a="1"/>
  <c r="J592" i="21" s="1"/>
  <c r="J593" i="21" a="1"/>
  <c r="J593" i="21" s="1"/>
  <c r="J594" i="21" a="1"/>
  <c r="J594" i="21" s="1"/>
  <c r="J595" i="21" a="1"/>
  <c r="J595" i="21" s="1"/>
  <c r="J596" i="21" a="1"/>
  <c r="J596" i="21" s="1"/>
  <c r="J597" i="21" a="1"/>
  <c r="J597" i="21" s="1"/>
  <c r="J598" i="21" a="1"/>
  <c r="J598" i="21" s="1"/>
  <c r="J599" i="21" a="1"/>
  <c r="J599" i="21" s="1"/>
  <c r="J600" i="21" a="1"/>
  <c r="J600" i="21" s="1"/>
  <c r="J601" i="21" a="1"/>
  <c r="J601" i="21" s="1"/>
  <c r="J602" i="21" a="1"/>
  <c r="J602" i="21" s="1"/>
  <c r="J603" i="21" a="1"/>
  <c r="J603" i="21" s="1"/>
  <c r="J604" i="21" a="1"/>
  <c r="J604" i="21" s="1"/>
  <c r="J605" i="21" a="1"/>
  <c r="J605" i="21" s="1"/>
  <c r="J606" i="21" a="1"/>
  <c r="J606" i="21" s="1"/>
  <c r="J607" i="21" a="1"/>
  <c r="J607" i="21" s="1"/>
  <c r="J608" i="21" a="1"/>
  <c r="J608" i="21" s="1"/>
  <c r="J609" i="21" a="1"/>
  <c r="J609" i="21" s="1"/>
  <c r="J610" i="21" a="1"/>
  <c r="J610" i="21" s="1"/>
  <c r="J611" i="21" a="1"/>
  <c r="J611" i="21" s="1"/>
  <c r="J612" i="21" a="1"/>
  <c r="J612" i="21" s="1"/>
  <c r="J613" i="21" a="1"/>
  <c r="J613" i="21" s="1"/>
  <c r="J614" i="21" a="1"/>
  <c r="J614" i="21" s="1"/>
  <c r="J615" i="21" a="1"/>
  <c r="J615" i="21" s="1"/>
  <c r="J616" i="21" a="1"/>
  <c r="J616" i="21" s="1"/>
  <c r="J617" i="21" a="1"/>
  <c r="J617" i="21" s="1"/>
  <c r="J618" i="21" a="1"/>
  <c r="J618" i="21" s="1"/>
  <c r="J619" i="21" a="1"/>
  <c r="J619" i="21" s="1"/>
  <c r="J620" i="21" a="1"/>
  <c r="J620" i="21" s="1"/>
  <c r="J621" i="21" a="1"/>
  <c r="J621" i="21" s="1"/>
  <c r="J622" i="21" a="1"/>
  <c r="J622" i="21" s="1"/>
  <c r="J623" i="21" a="1"/>
  <c r="J623" i="21" s="1"/>
  <c r="J624" i="21" a="1"/>
  <c r="J624" i="21" s="1"/>
  <c r="J625" i="21" a="1"/>
  <c r="J625" i="21" s="1"/>
  <c r="J626" i="21" a="1"/>
  <c r="J626" i="21" s="1"/>
  <c r="J627" i="21" a="1"/>
  <c r="J627" i="21" s="1"/>
  <c r="J628" i="21" a="1"/>
  <c r="J628" i="21" s="1"/>
  <c r="J629" i="21" a="1"/>
  <c r="J629" i="21" s="1"/>
  <c r="J630" i="21" a="1"/>
  <c r="J630" i="21" s="1"/>
  <c r="J631" i="21" a="1"/>
  <c r="J631" i="21" s="1"/>
  <c r="J632" i="21" a="1"/>
  <c r="J632" i="21" s="1"/>
  <c r="J633" i="21" a="1"/>
  <c r="J633" i="21" s="1"/>
  <c r="J634" i="21" a="1"/>
  <c r="J634" i="21" s="1"/>
  <c r="J635" i="21" a="1"/>
  <c r="J635" i="21" s="1"/>
  <c r="J636" i="21" a="1"/>
  <c r="J636" i="21" s="1"/>
  <c r="J637" i="21" a="1"/>
  <c r="J637" i="21" s="1"/>
  <c r="J638" i="21" a="1"/>
  <c r="J638" i="21" s="1"/>
  <c r="J639" i="21" a="1"/>
  <c r="J639" i="21" s="1"/>
  <c r="J640" i="21" a="1"/>
  <c r="J640" i="21" s="1"/>
  <c r="J641" i="21" a="1"/>
  <c r="J641" i="21" s="1"/>
  <c r="J642" i="21" a="1"/>
  <c r="J642" i="21" s="1"/>
  <c r="J643" i="21" a="1"/>
  <c r="J643" i="21" s="1"/>
  <c r="J644" i="21" a="1"/>
  <c r="J644" i="21" s="1"/>
  <c r="J645" i="21" a="1"/>
  <c r="J645" i="21" s="1"/>
  <c r="J646" i="21" a="1"/>
  <c r="J646" i="21" s="1"/>
  <c r="J647" i="21" a="1"/>
  <c r="J647" i="21" s="1"/>
  <c r="J648" i="21" a="1"/>
  <c r="J648" i="21" s="1"/>
  <c r="J649" i="21" a="1"/>
  <c r="J649" i="21" s="1"/>
  <c r="J650" i="21" a="1"/>
  <c r="J650" i="21" s="1"/>
  <c r="J651" i="21" a="1"/>
  <c r="J651" i="21" s="1"/>
  <c r="J652" i="21" a="1"/>
  <c r="J652" i="21" s="1"/>
  <c r="J653" i="21" a="1"/>
  <c r="J653" i="21" s="1"/>
  <c r="J654" i="21" a="1"/>
  <c r="J654" i="21" s="1"/>
  <c r="J655" i="21" a="1"/>
  <c r="J655" i="21" s="1"/>
  <c r="J656" i="21" a="1"/>
  <c r="J656" i="21" s="1"/>
  <c r="J657" i="21" a="1"/>
  <c r="J657" i="21" s="1"/>
  <c r="J658" i="21" a="1"/>
  <c r="J658" i="21" s="1"/>
  <c r="J659" i="21" a="1"/>
  <c r="J659" i="21" s="1"/>
  <c r="J660" i="21" a="1"/>
  <c r="J660" i="21" s="1"/>
  <c r="J661" i="21" a="1"/>
  <c r="J661" i="21" s="1"/>
  <c r="J662" i="21" a="1"/>
  <c r="J662" i="21" s="1"/>
  <c r="J663" i="21" a="1"/>
  <c r="J663" i="21" s="1"/>
  <c r="J664" i="21" a="1"/>
  <c r="J664" i="21" s="1"/>
  <c r="J665" i="21" a="1"/>
  <c r="J665" i="21" s="1"/>
  <c r="J666" i="21" a="1"/>
  <c r="J666" i="21" s="1"/>
  <c r="J667" i="21" a="1"/>
  <c r="J667" i="21" s="1"/>
  <c r="J668" i="21" a="1"/>
  <c r="J668" i="21" s="1"/>
  <c r="J669" i="21" a="1"/>
  <c r="J669" i="21" s="1"/>
  <c r="J670" i="21" a="1"/>
  <c r="J670" i="21" s="1"/>
  <c r="J671" i="21" a="1"/>
  <c r="J671" i="21" s="1"/>
  <c r="J672" i="21" a="1"/>
  <c r="J672" i="21" s="1"/>
  <c r="J673" i="21" a="1"/>
  <c r="J673" i="21" s="1"/>
  <c r="J674" i="21" a="1"/>
  <c r="J674" i="21" s="1"/>
  <c r="J675" i="21" a="1"/>
  <c r="J675" i="21" s="1"/>
  <c r="J676" i="21" a="1"/>
  <c r="J676" i="21" s="1"/>
  <c r="J677" i="21" a="1"/>
  <c r="J677" i="21" s="1"/>
  <c r="J678" i="21" a="1"/>
  <c r="J678" i="21" s="1"/>
  <c r="J679" i="21" a="1"/>
  <c r="J679" i="21" s="1"/>
  <c r="J680" i="21" a="1"/>
  <c r="J680" i="21" s="1"/>
  <c r="J681" i="21" a="1"/>
  <c r="J681" i="21" s="1"/>
  <c r="J682" i="21" a="1"/>
  <c r="J682" i="21" s="1"/>
  <c r="J683" i="21" a="1"/>
  <c r="J683" i="21" s="1"/>
  <c r="J684" i="21" a="1"/>
  <c r="J684" i="21" s="1"/>
  <c r="J685" i="21" a="1"/>
  <c r="J685" i="21" s="1"/>
  <c r="J686" i="21" a="1"/>
  <c r="J686" i="21" s="1"/>
  <c r="J687" i="21" a="1"/>
  <c r="J687" i="21" s="1"/>
  <c r="J688" i="21" a="1"/>
  <c r="J688" i="21" s="1"/>
  <c r="J689" i="21" a="1"/>
  <c r="J689" i="21" s="1"/>
  <c r="J690" i="21" a="1"/>
  <c r="J690" i="21" s="1"/>
  <c r="J691" i="21" a="1"/>
  <c r="J691" i="21" s="1"/>
  <c r="J692" i="21" a="1"/>
  <c r="J692" i="21" s="1"/>
  <c r="J693" i="21" a="1"/>
  <c r="J693" i="21" s="1"/>
  <c r="J694" i="21" a="1"/>
  <c r="J694" i="21" s="1"/>
  <c r="J695" i="21" a="1"/>
  <c r="J695" i="21" s="1"/>
  <c r="J696" i="21" a="1"/>
  <c r="J696" i="21" s="1"/>
  <c r="J697" i="21" a="1"/>
  <c r="J697" i="21" s="1"/>
  <c r="J698" i="21" a="1"/>
  <c r="J698" i="21" s="1"/>
  <c r="J699" i="21" a="1"/>
  <c r="J699" i="21" s="1"/>
  <c r="J700" i="21" a="1"/>
  <c r="J700" i="21" s="1"/>
  <c r="J701" i="21" a="1"/>
  <c r="J701" i="21" s="1"/>
  <c r="J702" i="21" a="1"/>
  <c r="J702" i="21" s="1"/>
  <c r="J703" i="21" a="1"/>
  <c r="J703" i="21" s="1"/>
  <c r="J704" i="21" a="1"/>
  <c r="J704" i="21" s="1"/>
  <c r="J705" i="21" a="1"/>
  <c r="J705" i="21" s="1"/>
  <c r="J706" i="21" a="1"/>
  <c r="J706" i="21" s="1"/>
  <c r="J707" i="21" a="1"/>
  <c r="J707" i="21" s="1"/>
  <c r="J708" i="21" a="1"/>
  <c r="J708" i="21" s="1"/>
  <c r="J709" i="21" a="1"/>
  <c r="J709" i="21" s="1"/>
  <c r="J710" i="21" a="1"/>
  <c r="J710" i="21" s="1"/>
  <c r="J711" i="21" a="1"/>
  <c r="J711" i="21" s="1"/>
  <c r="J712" i="21" a="1"/>
  <c r="J712" i="21" s="1"/>
  <c r="J713" i="21" a="1"/>
  <c r="J713" i="21" s="1"/>
  <c r="J714" i="21" a="1"/>
  <c r="J714" i="21" s="1"/>
  <c r="J715" i="21" a="1"/>
  <c r="J715" i="21" s="1"/>
  <c r="J716" i="21" a="1"/>
  <c r="J716" i="21" s="1"/>
  <c r="J717" i="21" a="1"/>
  <c r="J717" i="21" s="1"/>
  <c r="J718" i="21" a="1"/>
  <c r="J718" i="21" s="1"/>
  <c r="J719" i="21" a="1"/>
  <c r="J719" i="21" s="1"/>
  <c r="J720" i="21" a="1"/>
  <c r="J720" i="21" s="1"/>
  <c r="J721" i="21" a="1"/>
  <c r="J721" i="21" s="1"/>
  <c r="J722" i="21" a="1"/>
  <c r="J722" i="21" s="1"/>
  <c r="J723" i="21" a="1"/>
  <c r="J723" i="21" s="1"/>
  <c r="J724" i="21" a="1"/>
  <c r="J724" i="21" s="1"/>
  <c r="J725" i="21" a="1"/>
  <c r="J725" i="21" s="1"/>
  <c r="J726" i="21" a="1"/>
  <c r="J726" i="21" s="1"/>
  <c r="J727" i="21" a="1"/>
  <c r="J727" i="21" s="1"/>
  <c r="J728" i="21" a="1"/>
  <c r="J728" i="21" s="1"/>
  <c r="J729" i="21" a="1"/>
  <c r="J729" i="21" s="1"/>
  <c r="J730" i="21" a="1"/>
  <c r="J730" i="21" s="1"/>
  <c r="J731" i="21" a="1"/>
  <c r="J731" i="21" s="1"/>
  <c r="J732" i="21" a="1"/>
  <c r="J732" i="21" s="1"/>
  <c r="J733" i="21" a="1"/>
  <c r="J733" i="21" s="1"/>
  <c r="J734" i="21" a="1"/>
  <c r="J734" i="21" s="1"/>
  <c r="J735" i="21" a="1"/>
  <c r="J735" i="21" s="1"/>
  <c r="J736" i="21" a="1"/>
  <c r="J736" i="21" s="1"/>
  <c r="J737" i="21" a="1"/>
  <c r="J737" i="21" s="1"/>
  <c r="J738" i="21" a="1"/>
  <c r="J738" i="21" s="1"/>
  <c r="J739" i="21" a="1"/>
  <c r="J739" i="21" s="1"/>
  <c r="J740" i="21" a="1"/>
  <c r="J740" i="21" s="1"/>
  <c r="J741" i="21" a="1"/>
  <c r="J741" i="21" s="1"/>
  <c r="J742" i="21" a="1"/>
  <c r="J742" i="21" s="1"/>
  <c r="J743" i="21" a="1"/>
  <c r="J743" i="21" s="1"/>
  <c r="J744" i="21" a="1"/>
  <c r="J744" i="21" s="1"/>
  <c r="J745" i="21" a="1"/>
  <c r="J745" i="21" s="1"/>
  <c r="J746" i="21" a="1"/>
  <c r="J746" i="21" s="1"/>
  <c r="J747" i="21" a="1"/>
  <c r="J747" i="21" s="1"/>
  <c r="J748" i="21" a="1"/>
  <c r="J748" i="21" s="1"/>
  <c r="J749" i="21" a="1"/>
  <c r="J749" i="21" s="1"/>
  <c r="J750" i="21" a="1"/>
  <c r="J750" i="21" s="1"/>
  <c r="J751" i="21" a="1"/>
  <c r="J751" i="21" s="1"/>
  <c r="J752" i="21" a="1"/>
  <c r="J752" i="21" s="1"/>
  <c r="J753" i="21" a="1"/>
  <c r="J753" i="21" s="1"/>
  <c r="J754" i="21" a="1"/>
  <c r="J754" i="21" s="1"/>
  <c r="J755" i="21" a="1"/>
  <c r="J755" i="21" s="1"/>
  <c r="J756" i="21" a="1"/>
  <c r="J756" i="21" s="1"/>
  <c r="J757" i="21" a="1"/>
  <c r="J757" i="21" s="1"/>
  <c r="J758" i="21" a="1"/>
  <c r="J758" i="21" s="1"/>
  <c r="J759" i="21" a="1"/>
  <c r="J759" i="21" s="1"/>
  <c r="J760" i="21" a="1"/>
  <c r="J760" i="21" s="1"/>
  <c r="J761" i="21" a="1"/>
  <c r="J761" i="21" s="1"/>
  <c r="J762" i="21" a="1"/>
  <c r="J762" i="21" s="1"/>
  <c r="J763" i="21" a="1"/>
  <c r="J763" i="21" s="1"/>
  <c r="J764" i="21" a="1"/>
  <c r="J764" i="21" s="1"/>
  <c r="J765" i="21" a="1"/>
  <c r="J765" i="21" s="1"/>
  <c r="J766" i="21" a="1"/>
  <c r="J766" i="21" s="1"/>
  <c r="J767" i="21" a="1"/>
  <c r="J767" i="21" s="1"/>
  <c r="J768" i="21" a="1"/>
  <c r="J768" i="21" s="1"/>
  <c r="J769" i="21" a="1"/>
  <c r="J769" i="21" s="1"/>
  <c r="J770" i="21" a="1"/>
  <c r="J770" i="21" s="1"/>
  <c r="J771" i="21" a="1"/>
  <c r="J771" i="21" s="1"/>
  <c r="J772" i="21" a="1"/>
  <c r="J772" i="21" s="1"/>
  <c r="J773" i="21" a="1"/>
  <c r="J773" i="21" s="1"/>
  <c r="J774" i="21" a="1"/>
  <c r="J774" i="21" s="1"/>
  <c r="J775" i="21" a="1"/>
  <c r="J775" i="21" s="1"/>
  <c r="J776" i="21" a="1"/>
  <c r="J776" i="21" s="1"/>
  <c r="J777" i="21" a="1"/>
  <c r="J777" i="21" s="1"/>
  <c r="J778" i="21" a="1"/>
  <c r="J778" i="21" s="1"/>
  <c r="J779" i="21" a="1"/>
  <c r="J779" i="21" s="1"/>
  <c r="J780" i="21" a="1"/>
  <c r="J780" i="21" s="1"/>
  <c r="J781" i="21" a="1"/>
  <c r="J781" i="21" s="1"/>
  <c r="J782" i="21" a="1"/>
  <c r="J782" i="21" s="1"/>
  <c r="J783" i="21" a="1"/>
  <c r="J783" i="21" s="1"/>
  <c r="J784" i="21" a="1"/>
  <c r="J784" i="21" s="1"/>
  <c r="J785" i="21" a="1"/>
  <c r="J785" i="21" s="1"/>
  <c r="J786" i="21" a="1"/>
  <c r="J786" i="21" s="1"/>
  <c r="J787" i="21" a="1"/>
  <c r="J787" i="21" s="1"/>
  <c r="J788" i="21" a="1"/>
  <c r="J788" i="21" s="1"/>
  <c r="J789" i="21" a="1"/>
  <c r="J789" i="21" s="1"/>
  <c r="J790" i="21" a="1"/>
  <c r="J790" i="21" s="1"/>
  <c r="J791" i="21" a="1"/>
  <c r="J791" i="21" s="1"/>
  <c r="J792" i="21" a="1"/>
  <c r="J792" i="21" s="1"/>
  <c r="J793" i="21" a="1"/>
  <c r="J793" i="21" s="1"/>
  <c r="J794" i="21" a="1"/>
  <c r="J794" i="21" s="1"/>
  <c r="J795" i="21" a="1"/>
  <c r="J795" i="21" s="1"/>
  <c r="J796" i="21" a="1"/>
  <c r="J796" i="21" s="1"/>
  <c r="J797" i="21" a="1"/>
  <c r="J797" i="21" s="1"/>
  <c r="J798" i="21" a="1"/>
  <c r="J798" i="21" s="1"/>
  <c r="J799" i="21" a="1"/>
  <c r="J799" i="21" s="1"/>
  <c r="J800" i="21" a="1"/>
  <c r="J800" i="21" s="1"/>
  <c r="J801" i="21" a="1"/>
  <c r="J801" i="21" s="1"/>
  <c r="J802" i="21" a="1"/>
  <c r="J802" i="21" s="1"/>
  <c r="J803" i="21" a="1"/>
  <c r="J803" i="21" s="1"/>
  <c r="J804" i="21" a="1"/>
  <c r="J804" i="21" s="1"/>
  <c r="J805" i="21" a="1"/>
  <c r="J805" i="21" s="1"/>
  <c r="J806" i="21" a="1"/>
  <c r="J806" i="21" s="1"/>
  <c r="J807" i="21" a="1"/>
  <c r="J807" i="21" s="1"/>
  <c r="J808" i="21" a="1"/>
  <c r="J808" i="21" s="1"/>
  <c r="J809" i="21" a="1"/>
  <c r="J809" i="21" s="1"/>
  <c r="J810" i="21" a="1"/>
  <c r="J810" i="21" s="1"/>
  <c r="J811" i="21" a="1"/>
  <c r="J811" i="21" s="1"/>
  <c r="J812" i="21" a="1"/>
  <c r="J812" i="21" s="1"/>
  <c r="J813" i="21" a="1"/>
  <c r="J813" i="21" s="1"/>
  <c r="J814" i="21" a="1"/>
  <c r="J814" i="21" s="1"/>
  <c r="J815" i="21" a="1"/>
  <c r="J815" i="21" s="1"/>
  <c r="J816" i="21" a="1"/>
  <c r="J816" i="21" s="1"/>
  <c r="J817" i="21" a="1"/>
  <c r="J817" i="21" s="1"/>
  <c r="J818" i="21" a="1"/>
  <c r="J818" i="21" s="1"/>
  <c r="J819" i="21" a="1"/>
  <c r="J819" i="21" s="1"/>
  <c r="J820" i="21" a="1"/>
  <c r="J820" i="21" s="1"/>
  <c r="J821" i="21" a="1"/>
  <c r="J821" i="21" s="1"/>
  <c r="J822" i="21" a="1"/>
  <c r="J822" i="21" s="1"/>
  <c r="J823" i="21" a="1"/>
  <c r="J823" i="21" s="1"/>
  <c r="J824" i="21" a="1"/>
  <c r="J824" i="21" s="1"/>
  <c r="J825" i="21" a="1"/>
  <c r="J825" i="21" s="1"/>
  <c r="J826" i="21" a="1"/>
  <c r="J826" i="21" s="1"/>
  <c r="J827" i="21" a="1"/>
  <c r="J827" i="21" s="1"/>
  <c r="J828" i="21" a="1"/>
  <c r="J828" i="21" s="1"/>
  <c r="J829" i="21" a="1"/>
  <c r="J829" i="21" s="1"/>
  <c r="J830" i="21" a="1"/>
  <c r="J830" i="21" s="1"/>
  <c r="J831" i="21" a="1"/>
  <c r="J831" i="21" s="1"/>
  <c r="J832" i="21" a="1"/>
  <c r="J832" i="21" s="1"/>
  <c r="J833" i="21" a="1"/>
  <c r="J833" i="21" s="1"/>
  <c r="J834" i="21" a="1"/>
  <c r="J834" i="21" s="1"/>
  <c r="J835" i="21" a="1"/>
  <c r="J835" i="21" s="1"/>
  <c r="J836" i="21" a="1"/>
  <c r="J836" i="21" s="1"/>
  <c r="J837" i="21" a="1"/>
  <c r="J837" i="21" s="1"/>
  <c r="J838" i="21" a="1"/>
  <c r="J838" i="21" s="1"/>
  <c r="J839" i="21" a="1"/>
  <c r="J839" i="21" s="1"/>
  <c r="J840" i="21" a="1"/>
  <c r="J840" i="21" s="1"/>
  <c r="J841" i="21" a="1"/>
  <c r="J841" i="21" s="1"/>
  <c r="J842" i="21" a="1"/>
  <c r="J842" i="21" s="1"/>
  <c r="J843" i="21" a="1"/>
  <c r="J843" i="21" s="1"/>
  <c r="J844" i="21" a="1"/>
  <c r="J844" i="21" s="1"/>
  <c r="J845" i="21" a="1"/>
  <c r="J845" i="21" s="1"/>
  <c r="J846" i="21" a="1"/>
  <c r="J846" i="21" s="1"/>
  <c r="J847" i="21" a="1"/>
  <c r="J847" i="21" s="1"/>
  <c r="J848" i="21" a="1"/>
  <c r="J848" i="21" s="1"/>
  <c r="J849" i="21" a="1"/>
  <c r="J849" i="21" s="1"/>
  <c r="J850" i="21" a="1"/>
  <c r="J850" i="21" s="1"/>
  <c r="J851" i="21" a="1"/>
  <c r="J851" i="21" s="1"/>
  <c r="J852" i="21" a="1"/>
  <c r="J852" i="21" s="1"/>
  <c r="J853" i="21" a="1"/>
  <c r="J853" i="21" s="1"/>
  <c r="J854" i="21" a="1"/>
  <c r="J854" i="21" s="1"/>
  <c r="J855" i="21" a="1"/>
  <c r="J855" i="21" s="1"/>
  <c r="J856" i="21" a="1"/>
  <c r="J856" i="21" s="1"/>
  <c r="J857" i="21" a="1"/>
  <c r="J857" i="21" s="1"/>
  <c r="J858" i="21" a="1"/>
  <c r="J858" i="21" s="1"/>
  <c r="J859" i="21" a="1"/>
  <c r="J859" i="21" s="1"/>
  <c r="J860" i="21" a="1"/>
  <c r="J860" i="21" s="1"/>
  <c r="J861" i="21" a="1"/>
  <c r="J861" i="21" s="1"/>
  <c r="J862" i="21" a="1"/>
  <c r="J862" i="21" s="1"/>
  <c r="J863" i="21" a="1"/>
  <c r="J863" i="21" s="1"/>
  <c r="J864" i="21" a="1"/>
  <c r="J864" i="21" s="1"/>
  <c r="J865" i="21" a="1"/>
  <c r="J865" i="21" s="1"/>
  <c r="J866" i="21" a="1"/>
  <c r="J866" i="21" s="1"/>
  <c r="J867" i="21" a="1"/>
  <c r="J867" i="21" s="1"/>
  <c r="J868" i="21" a="1"/>
  <c r="J868" i="21" s="1"/>
  <c r="J869" i="21" a="1"/>
  <c r="J869" i="21" s="1"/>
  <c r="J870" i="21" a="1"/>
  <c r="J870" i="21" s="1"/>
  <c r="J871" i="21" a="1"/>
  <c r="J871" i="21" s="1"/>
  <c r="J872" i="21" a="1"/>
  <c r="J872" i="21" s="1"/>
  <c r="J873" i="21" a="1"/>
  <c r="J873" i="21" s="1"/>
  <c r="J874" i="21" a="1"/>
  <c r="J874" i="21" s="1"/>
  <c r="J875" i="21" a="1"/>
  <c r="J875" i="21" s="1"/>
  <c r="J876" i="21" a="1"/>
  <c r="J876" i="21" s="1"/>
  <c r="J877" i="21" a="1"/>
  <c r="J877" i="21" s="1"/>
  <c r="J878" i="21" a="1"/>
  <c r="J878" i="21" s="1"/>
  <c r="J879" i="21" a="1"/>
  <c r="J879" i="21" s="1"/>
  <c r="J880" i="21" a="1"/>
  <c r="J880" i="21" s="1"/>
  <c r="J881" i="21" a="1"/>
  <c r="J881" i="21" s="1"/>
  <c r="J882" i="21" a="1"/>
  <c r="J882" i="21" s="1"/>
  <c r="J883" i="21" a="1"/>
  <c r="J883" i="21" s="1"/>
  <c r="J884" i="21" a="1"/>
  <c r="J884" i="21" s="1"/>
  <c r="J885" i="21" a="1"/>
  <c r="J885" i="21" s="1"/>
  <c r="J886" i="21" a="1"/>
  <c r="J886" i="21" s="1"/>
  <c r="J887" i="21" a="1"/>
  <c r="J887" i="21" s="1"/>
  <c r="J888" i="21" a="1"/>
  <c r="J888" i="21" s="1"/>
  <c r="J889" i="21" a="1"/>
  <c r="J889" i="21" s="1"/>
  <c r="J890" i="21" a="1"/>
  <c r="J890" i="21" s="1"/>
  <c r="J891" i="21" a="1"/>
  <c r="J891" i="21" s="1"/>
  <c r="J892" i="21" a="1"/>
  <c r="J892" i="21" s="1"/>
  <c r="J893" i="21" a="1"/>
  <c r="J893" i="21" s="1"/>
  <c r="J894" i="21" a="1"/>
  <c r="J894" i="21" s="1"/>
  <c r="J895" i="21" a="1"/>
  <c r="J895" i="21" s="1"/>
  <c r="J896" i="21" a="1"/>
  <c r="J896" i="21" s="1"/>
  <c r="J897" i="21" a="1"/>
  <c r="J897" i="21" s="1"/>
  <c r="J898" i="21" a="1"/>
  <c r="J898" i="21" s="1"/>
  <c r="J899" i="21" a="1"/>
  <c r="J899" i="21" s="1"/>
  <c r="J900" i="21" a="1"/>
  <c r="J900" i="21" s="1"/>
  <c r="J901" i="21" a="1"/>
  <c r="J901" i="21" s="1"/>
  <c r="J902" i="21" a="1"/>
  <c r="J902" i="21" s="1"/>
  <c r="J903" i="21" a="1"/>
  <c r="J903" i="21" s="1"/>
  <c r="J904" i="21" a="1"/>
  <c r="J904" i="21" s="1"/>
  <c r="J905" i="21" a="1"/>
  <c r="J905" i="21" s="1"/>
  <c r="J906" i="21" a="1"/>
  <c r="J906" i="21" s="1"/>
  <c r="J907" i="21" a="1"/>
  <c r="J907" i="21" s="1"/>
  <c r="J908" i="21" a="1"/>
  <c r="J908" i="21" s="1"/>
  <c r="J909" i="21" a="1"/>
  <c r="J909" i="21" s="1"/>
  <c r="J910" i="21" a="1"/>
  <c r="J910" i="21" s="1"/>
  <c r="J911" i="21" a="1"/>
  <c r="J911" i="21" s="1"/>
  <c r="J912" i="21" a="1"/>
  <c r="J912" i="21" s="1"/>
  <c r="J913" i="21" a="1"/>
  <c r="J913" i="21" s="1"/>
  <c r="J914" i="21" a="1"/>
  <c r="J914" i="21" s="1"/>
  <c r="J915" i="21" a="1"/>
  <c r="J915" i="21" s="1"/>
  <c r="J916" i="21" a="1"/>
  <c r="J916" i="21" s="1"/>
  <c r="J917" i="21" a="1"/>
  <c r="J917" i="21" s="1"/>
  <c r="J918" i="21" a="1"/>
  <c r="J918" i="21" s="1"/>
  <c r="J919" i="21" a="1"/>
  <c r="J919" i="21" s="1"/>
  <c r="J920" i="21" a="1"/>
  <c r="J920" i="21" s="1"/>
  <c r="J921" i="21" a="1"/>
  <c r="J921" i="21" s="1"/>
  <c r="J922" i="21" a="1"/>
  <c r="J922" i="21" s="1"/>
  <c r="J923" i="21" a="1"/>
  <c r="J923" i="21" s="1"/>
  <c r="J924" i="21" a="1"/>
  <c r="J924" i="21" s="1"/>
  <c r="J925" i="21" a="1"/>
  <c r="J925" i="21" s="1"/>
  <c r="J926" i="21" a="1"/>
  <c r="J926" i="21" s="1"/>
  <c r="J927" i="21" a="1"/>
  <c r="J927" i="21" s="1"/>
  <c r="J928" i="21" a="1"/>
  <c r="J928" i="21" s="1"/>
  <c r="J929" i="21" a="1"/>
  <c r="J929" i="21" s="1"/>
  <c r="J930" i="21" a="1"/>
  <c r="J930" i="21" s="1"/>
  <c r="J931" i="21" a="1"/>
  <c r="J931" i="21" s="1"/>
  <c r="J932" i="21" a="1"/>
  <c r="J932" i="21" s="1"/>
  <c r="J933" i="21" a="1"/>
  <c r="J933" i="21" s="1"/>
  <c r="J934" i="21" a="1"/>
  <c r="J934" i="21" s="1"/>
  <c r="J935" i="21" a="1"/>
  <c r="J935" i="21" s="1"/>
  <c r="J936" i="21" a="1"/>
  <c r="J936" i="21" s="1"/>
  <c r="J937" i="21" a="1"/>
  <c r="J937" i="21" s="1"/>
  <c r="J938" i="21" a="1"/>
  <c r="J938" i="21" s="1"/>
  <c r="J939" i="21" a="1"/>
  <c r="J939" i="21" s="1"/>
  <c r="J940" i="21" a="1"/>
  <c r="J940" i="21" s="1"/>
  <c r="J941" i="21" a="1"/>
  <c r="J941" i="21" s="1"/>
  <c r="J942" i="21" a="1"/>
  <c r="J942" i="21" s="1"/>
  <c r="J943" i="21" a="1"/>
  <c r="J943" i="21" s="1"/>
  <c r="J944" i="21" a="1"/>
  <c r="J944" i="21" s="1"/>
  <c r="J945" i="21" a="1"/>
  <c r="J945" i="21" s="1"/>
  <c r="J946" i="21" a="1"/>
  <c r="J946" i="21" s="1"/>
  <c r="J947" i="21" a="1"/>
  <c r="J947" i="21" s="1"/>
  <c r="J948" i="21" a="1"/>
  <c r="J948" i="21" s="1"/>
  <c r="J949" i="21" a="1"/>
  <c r="J949" i="21" s="1"/>
  <c r="J950" i="21" a="1"/>
  <c r="J950" i="21" s="1"/>
  <c r="J951" i="21" a="1"/>
  <c r="J951" i="21" s="1"/>
  <c r="J952" i="21" a="1"/>
  <c r="J952" i="21" s="1"/>
  <c r="J953" i="21" a="1"/>
  <c r="J953" i="21" s="1"/>
  <c r="J954" i="21" a="1"/>
  <c r="J954" i="21" s="1"/>
  <c r="J955" i="21" a="1"/>
  <c r="J955" i="21" s="1"/>
  <c r="J956" i="21" a="1"/>
  <c r="J956" i="21" s="1"/>
  <c r="J957" i="21" a="1"/>
  <c r="J957" i="21" s="1"/>
  <c r="J958" i="21" a="1"/>
  <c r="J958" i="21" s="1"/>
  <c r="J959" i="21" a="1"/>
  <c r="J959" i="21" s="1"/>
  <c r="J960" i="21" a="1"/>
  <c r="J960" i="21" s="1"/>
  <c r="J961" i="21" a="1"/>
  <c r="J961" i="21" s="1"/>
  <c r="J962" i="21" a="1"/>
  <c r="J962" i="21" s="1"/>
  <c r="J963" i="21" a="1"/>
  <c r="J963" i="21" s="1"/>
  <c r="J964" i="21" a="1"/>
  <c r="J964" i="21" s="1"/>
  <c r="J965" i="21" a="1"/>
  <c r="J965" i="21" s="1"/>
  <c r="J966" i="21" a="1"/>
  <c r="J966" i="21" s="1"/>
  <c r="J967" i="21" a="1"/>
  <c r="J967" i="21" s="1"/>
  <c r="J968" i="21" a="1"/>
  <c r="J968" i="21" s="1"/>
  <c r="J969" i="21" a="1"/>
  <c r="J969" i="21" s="1"/>
  <c r="J970" i="21" a="1"/>
  <c r="J970" i="21" s="1"/>
  <c r="J971" i="21" a="1"/>
  <c r="J971" i="21" s="1"/>
  <c r="J972" i="21" a="1"/>
  <c r="J972" i="21" s="1"/>
  <c r="J973" i="21" a="1"/>
  <c r="J973" i="21" s="1"/>
  <c r="J974" i="21" a="1"/>
  <c r="J974" i="21" s="1"/>
  <c r="J975" i="21" a="1"/>
  <c r="J975" i="21" s="1"/>
  <c r="J976" i="21" a="1"/>
  <c r="J976" i="21" s="1"/>
  <c r="J977" i="21" a="1"/>
  <c r="J977" i="21" s="1"/>
  <c r="J978" i="21" a="1"/>
  <c r="J978" i="21" s="1"/>
  <c r="J979" i="21" a="1"/>
  <c r="J979" i="21" s="1"/>
  <c r="J980" i="21" a="1"/>
  <c r="J980" i="21" s="1"/>
  <c r="J981" i="21" a="1"/>
  <c r="J981" i="21" s="1"/>
  <c r="J982" i="21" a="1"/>
  <c r="J982" i="21" s="1"/>
  <c r="J983" i="21" a="1"/>
  <c r="J983" i="21" s="1"/>
  <c r="J984" i="21" a="1"/>
  <c r="J984" i="21" s="1"/>
  <c r="J985" i="21" a="1"/>
  <c r="J985" i="21" s="1"/>
  <c r="J986" i="21" a="1"/>
  <c r="J986" i="21" s="1"/>
  <c r="J987" i="21" a="1"/>
  <c r="J987" i="21" s="1"/>
  <c r="J988" i="21" a="1"/>
  <c r="J988" i="21" s="1"/>
  <c r="J989" i="21" a="1"/>
  <c r="J989" i="21" s="1"/>
  <c r="J990" i="21" a="1"/>
  <c r="J990" i="21" s="1"/>
  <c r="J991" i="21" a="1"/>
  <c r="J991" i="21" s="1"/>
  <c r="J992" i="21" a="1"/>
  <c r="J992" i="21" s="1"/>
  <c r="J993" i="21" a="1"/>
  <c r="J993" i="21" s="1"/>
  <c r="J994" i="21" a="1"/>
  <c r="J994" i="21" s="1"/>
  <c r="J995" i="21" a="1"/>
  <c r="J995" i="21" s="1"/>
  <c r="J996" i="21" a="1"/>
  <c r="J996" i="21" s="1"/>
  <c r="J997" i="21" a="1"/>
  <c r="J997" i="21" s="1"/>
  <c r="J998" i="21" a="1"/>
  <c r="J998" i="21" s="1"/>
  <c r="J999" i="21" a="1"/>
  <c r="J999" i="21" s="1"/>
  <c r="J1000" i="21" a="1"/>
  <c r="J1000" i="21" s="1"/>
  <c r="J1001" i="21" a="1"/>
  <c r="J1001" i="21" s="1"/>
  <c r="J1002" i="21" a="1"/>
  <c r="J1002" i="21" s="1"/>
  <c r="J1003" i="21" a="1"/>
  <c r="J1003" i="21" s="1"/>
  <c r="J1004" i="21" a="1"/>
  <c r="J1004" i="21" s="1"/>
  <c r="J1005" i="21" a="1"/>
  <c r="J1005" i="21" s="1"/>
  <c r="J1006" i="21" a="1"/>
  <c r="J1006" i="21" s="1"/>
  <c r="J1007" i="21" a="1"/>
  <c r="J1007" i="21" s="1"/>
  <c r="J1008" i="21" a="1"/>
  <c r="J1008" i="21" s="1"/>
  <c r="J1009" i="21" a="1"/>
  <c r="J1009" i="21" s="1"/>
  <c r="J1010" i="21" a="1"/>
  <c r="J1010" i="21" s="1"/>
  <c r="J1011" i="21" a="1"/>
  <c r="J1011" i="21" s="1"/>
  <c r="J1012" i="21" a="1"/>
  <c r="J1012" i="21" s="1"/>
  <c r="J1013" i="21" a="1"/>
  <c r="J1013" i="21" s="1"/>
  <c r="J1014" i="21" a="1"/>
  <c r="J1014" i="21" s="1"/>
  <c r="J1015" i="21" a="1"/>
  <c r="J1015" i="21" s="1"/>
  <c r="J1016" i="21" a="1"/>
  <c r="J1016" i="21" s="1"/>
  <c r="J1017" i="21" a="1"/>
  <c r="J1017" i="21" s="1"/>
  <c r="J1018" i="21" a="1"/>
  <c r="J1018" i="21" s="1"/>
  <c r="J1019" i="21" a="1"/>
  <c r="J1019" i="21" s="1"/>
  <c r="J1020" i="21" a="1"/>
  <c r="J1020" i="21" s="1"/>
  <c r="J1021" i="21" a="1"/>
  <c r="J1021" i="21" s="1"/>
  <c r="J1022" i="21" a="1"/>
  <c r="J1022" i="21" s="1"/>
  <c r="J1023" i="21" a="1"/>
  <c r="J1023" i="21" s="1"/>
  <c r="J1024" i="21" a="1"/>
  <c r="J1024" i="21" s="1"/>
  <c r="J1025" i="21" a="1"/>
  <c r="J1025" i="21" s="1"/>
  <c r="J1026" i="21" a="1"/>
  <c r="J1026" i="21" s="1"/>
  <c r="J1027" i="21" a="1"/>
  <c r="J1027" i="21" s="1"/>
  <c r="J1028" i="21" a="1"/>
  <c r="J1028" i="21" s="1"/>
  <c r="J1029" i="21" a="1"/>
  <c r="J1029" i="21" s="1"/>
  <c r="J1030" i="21" a="1"/>
  <c r="J1030" i="21" s="1"/>
  <c r="J1031" i="21" a="1"/>
  <c r="J1031" i="21" s="1"/>
  <c r="J1032" i="21" a="1"/>
  <c r="J1032" i="21" s="1"/>
  <c r="J1033" i="21" a="1"/>
  <c r="J1033" i="21" s="1"/>
  <c r="J1034" i="21" a="1"/>
  <c r="J1034" i="21" s="1"/>
  <c r="J1035" i="21" a="1"/>
  <c r="J1035" i="21" s="1"/>
  <c r="J1036" i="21" a="1"/>
  <c r="J1036" i="21" s="1"/>
  <c r="J1037" i="21" a="1"/>
  <c r="J1037" i="21" s="1"/>
  <c r="J1038" i="21" a="1"/>
  <c r="J1038" i="21" s="1"/>
  <c r="J1039" i="21" a="1"/>
  <c r="J1039" i="21" s="1"/>
  <c r="J1040" i="21" a="1"/>
  <c r="J1040" i="21" s="1"/>
  <c r="J1041" i="21" a="1"/>
  <c r="J1041" i="21" s="1"/>
  <c r="J1042" i="21" a="1"/>
  <c r="J1042" i="21" s="1"/>
  <c r="J1043" i="21" a="1"/>
  <c r="J1043" i="21" s="1"/>
  <c r="J1044" i="21" a="1"/>
  <c r="J1044" i="21" s="1"/>
  <c r="J1045" i="21" a="1"/>
  <c r="J1045" i="21" s="1"/>
  <c r="J1046" i="21" a="1"/>
  <c r="J1046" i="21" s="1"/>
  <c r="J1047" i="21" a="1"/>
  <c r="J1047" i="21" s="1"/>
  <c r="J1048" i="21" a="1"/>
  <c r="J1048" i="21" s="1"/>
  <c r="J1049" i="21" a="1"/>
  <c r="J1049" i="21" s="1"/>
  <c r="J1050" i="21" a="1"/>
  <c r="J1050" i="21" s="1"/>
  <c r="J1051" i="21" a="1"/>
  <c r="J1051" i="21" s="1"/>
  <c r="J1052" i="21" a="1"/>
  <c r="J1052" i="21" s="1"/>
  <c r="J1053" i="21" a="1"/>
  <c r="J1053" i="21" s="1"/>
  <c r="J1054" i="21" a="1"/>
  <c r="J1054" i="21" s="1"/>
  <c r="J1055" i="21" a="1"/>
  <c r="J1055" i="21" s="1"/>
  <c r="J1056" i="21" a="1"/>
  <c r="J1056" i="21" s="1"/>
  <c r="J1057" i="21" a="1"/>
  <c r="J1057" i="21" s="1"/>
  <c r="J1058" i="21" a="1"/>
  <c r="J1058" i="21" s="1"/>
  <c r="J1059" i="21" a="1"/>
  <c r="J1059" i="21" s="1"/>
  <c r="J1060" i="21" a="1"/>
  <c r="J1060" i="21" s="1"/>
  <c r="J1061" i="21" a="1"/>
  <c r="J1061" i="21" s="1"/>
  <c r="J1062" i="21" a="1"/>
  <c r="J1062" i="21" s="1"/>
  <c r="J1063" i="21" a="1"/>
  <c r="J1063" i="21" s="1"/>
  <c r="J1064" i="21" a="1"/>
  <c r="J1064" i="21" s="1"/>
  <c r="J1065" i="21" a="1"/>
  <c r="J1065" i="21" s="1"/>
  <c r="J1066" i="21" a="1"/>
  <c r="J1066" i="21" s="1"/>
  <c r="J1067" i="21" a="1"/>
  <c r="J1067" i="21" s="1"/>
  <c r="J1068" i="21" a="1"/>
  <c r="J1068" i="21" s="1"/>
  <c r="J1069" i="21" a="1"/>
  <c r="J1069" i="21" s="1"/>
  <c r="J1070" i="21" a="1"/>
  <c r="J1070" i="21" s="1"/>
  <c r="J1071" i="21" a="1"/>
  <c r="J1071" i="21" s="1"/>
  <c r="J1072" i="21" a="1"/>
  <c r="J1072" i="21" s="1"/>
  <c r="J1073" i="21" a="1"/>
  <c r="J1073" i="21" s="1"/>
  <c r="J1074" i="21" a="1"/>
  <c r="J1074" i="21" s="1"/>
  <c r="J1075" i="21" a="1"/>
  <c r="J1075" i="21" s="1"/>
  <c r="J1076" i="21" a="1"/>
  <c r="J1076" i="21" s="1"/>
  <c r="J1077" i="21" a="1"/>
  <c r="J1077" i="21" s="1"/>
  <c r="J1078" i="21" a="1"/>
  <c r="J1078" i="21" s="1"/>
  <c r="J1079" i="21" a="1"/>
  <c r="J1079" i="21" s="1"/>
  <c r="J1080" i="21" a="1"/>
  <c r="J1080" i="21" s="1"/>
  <c r="J1081" i="21" a="1"/>
  <c r="J1081" i="21" s="1"/>
  <c r="J1082" i="21" a="1"/>
  <c r="J1082" i="21" s="1"/>
  <c r="J1083" i="21" a="1"/>
  <c r="J1083" i="21" s="1"/>
  <c r="J1084" i="21" a="1"/>
  <c r="J1084" i="21" s="1"/>
  <c r="J1085" i="21" a="1"/>
  <c r="J1085" i="21" s="1"/>
  <c r="J1086" i="21" a="1"/>
  <c r="J1086" i="21" s="1"/>
  <c r="J1087" i="21" a="1"/>
  <c r="J1087" i="21" s="1"/>
  <c r="J1088" i="21" a="1"/>
  <c r="J1088" i="21" s="1"/>
  <c r="J1089" i="21" a="1"/>
  <c r="J1089" i="21" s="1"/>
  <c r="J1090" i="21" a="1"/>
  <c r="J1090" i="21" s="1"/>
  <c r="J1091" i="21" a="1"/>
  <c r="J1091" i="21" s="1"/>
  <c r="J1092" i="21" a="1"/>
  <c r="J1092" i="21" s="1"/>
  <c r="J1093" i="21" a="1"/>
  <c r="J1093" i="21" s="1"/>
  <c r="J1094" i="21" a="1"/>
  <c r="J1094" i="21" s="1"/>
  <c r="J1095" i="21" a="1"/>
  <c r="J1095" i="21" s="1"/>
  <c r="J1096" i="21" a="1"/>
  <c r="J1096" i="21" s="1"/>
  <c r="J1097" i="21" a="1"/>
  <c r="J1097" i="21" s="1"/>
  <c r="J1098" i="21" a="1"/>
  <c r="J1098" i="21" s="1"/>
  <c r="J1099" i="21" a="1"/>
  <c r="J1099" i="21" s="1"/>
  <c r="J1100" i="21" a="1"/>
  <c r="J1100" i="21" s="1"/>
  <c r="J1101" i="21" a="1"/>
  <c r="J1101" i="21" s="1"/>
  <c r="J1102" i="21" a="1"/>
  <c r="J1102" i="21" s="1"/>
  <c r="J1103" i="21" a="1"/>
  <c r="J1103" i="21" s="1"/>
  <c r="J1104" i="21" a="1"/>
  <c r="J1104" i="21" s="1"/>
  <c r="J1105" i="21" a="1"/>
  <c r="J1105" i="21" s="1"/>
  <c r="J1106" i="21" a="1"/>
  <c r="J1106" i="21" s="1"/>
  <c r="J1107" i="21" a="1"/>
  <c r="J1107" i="21" s="1"/>
  <c r="J1108" i="21" a="1"/>
  <c r="J1108" i="21" s="1"/>
  <c r="J1109" i="21" a="1"/>
  <c r="J1109" i="21" s="1"/>
  <c r="J1110" i="21" a="1"/>
  <c r="J1110" i="21" s="1"/>
  <c r="J1111" i="21" a="1"/>
  <c r="J1111" i="21" s="1"/>
  <c r="J1112" i="21" a="1"/>
  <c r="J1112" i="21" s="1"/>
  <c r="J1113" i="21" a="1"/>
  <c r="J1113" i="21" s="1"/>
  <c r="J1114" i="21" a="1"/>
  <c r="J1114" i="21" s="1"/>
  <c r="J1115" i="21" a="1"/>
  <c r="J1115" i="21" s="1"/>
  <c r="J1116" i="21" a="1"/>
  <c r="J1116" i="21" s="1"/>
  <c r="J1117" i="21" a="1"/>
  <c r="J1117" i="21" s="1"/>
  <c r="J1118" i="21" a="1"/>
  <c r="J1118" i="21" s="1"/>
  <c r="J1119" i="21" a="1"/>
  <c r="J1119" i="21" s="1"/>
  <c r="J1120" i="21" a="1"/>
  <c r="J1120" i="21" s="1"/>
  <c r="J1121" i="21" a="1"/>
  <c r="J1121" i="21" s="1"/>
  <c r="J1122" i="21" a="1"/>
  <c r="J1122" i="21" s="1"/>
  <c r="J1123" i="21" a="1"/>
  <c r="J1123" i="21" s="1"/>
  <c r="J1124" i="21" a="1"/>
  <c r="J1124" i="21" s="1"/>
  <c r="J1125" i="21" a="1"/>
  <c r="J1125" i="21" s="1"/>
  <c r="J1126" i="21" a="1"/>
  <c r="J1126" i="21" s="1"/>
  <c r="J1127" i="21" a="1"/>
  <c r="J1127" i="21" s="1"/>
  <c r="J1128" i="21" a="1"/>
  <c r="J1128" i="21" s="1"/>
  <c r="J1129" i="21" a="1"/>
  <c r="J1129" i="21" s="1"/>
  <c r="J1130" i="21" a="1"/>
  <c r="J1130" i="21" s="1"/>
  <c r="J1131" i="21" a="1"/>
  <c r="J1131" i="21" s="1"/>
  <c r="J1132" i="21" a="1"/>
  <c r="J1132" i="21" s="1"/>
  <c r="J1133" i="21" a="1"/>
  <c r="J1133" i="21" s="1"/>
  <c r="J1134" i="21" a="1"/>
  <c r="J1134" i="21" s="1"/>
  <c r="J1135" i="21" a="1"/>
  <c r="J1135" i="21" s="1"/>
  <c r="J1136" i="21" a="1"/>
  <c r="J1136" i="21" s="1"/>
  <c r="J1137" i="21" a="1"/>
  <c r="J1137" i="21" s="1"/>
  <c r="J1138" i="21" a="1"/>
  <c r="J1138" i="21" s="1"/>
  <c r="J1139" i="21" a="1"/>
  <c r="J1139" i="21" s="1"/>
  <c r="J1140" i="21" a="1"/>
  <c r="J1140" i="21" s="1"/>
  <c r="J1141" i="21" a="1"/>
  <c r="J1141" i="21" s="1"/>
  <c r="J1142" i="21" a="1"/>
  <c r="J1142" i="21" s="1"/>
  <c r="J1143" i="21" a="1"/>
  <c r="J1143" i="21" s="1"/>
  <c r="J1144" i="21" a="1"/>
  <c r="J1144" i="21" s="1"/>
  <c r="J1145" i="21" a="1"/>
  <c r="J1145" i="21" s="1"/>
  <c r="J1146" i="21" a="1"/>
  <c r="J1146" i="21" s="1"/>
  <c r="J1147" i="21" a="1"/>
  <c r="J1147" i="21" s="1"/>
  <c r="J1148" i="21" a="1"/>
  <c r="J1148" i="21" s="1"/>
  <c r="J1149" i="21" a="1"/>
  <c r="J1149" i="21" s="1"/>
  <c r="J1150" i="21" a="1"/>
  <c r="J1150" i="21" s="1"/>
  <c r="J1151" i="21" a="1"/>
  <c r="J1151" i="21" s="1"/>
  <c r="J1152" i="21" a="1"/>
  <c r="J1152" i="21" s="1"/>
  <c r="J1153" i="21" a="1"/>
  <c r="J1153" i="21" s="1"/>
  <c r="J1154" i="21" a="1"/>
  <c r="J1154" i="21" s="1"/>
  <c r="J1155" i="21" a="1"/>
  <c r="J1155" i="21" s="1"/>
  <c r="J1156" i="21" a="1"/>
  <c r="J1156" i="21" s="1"/>
  <c r="J1157" i="21" a="1"/>
  <c r="J1157" i="21" s="1"/>
  <c r="J1158" i="21" a="1"/>
  <c r="J1158" i="21" s="1"/>
  <c r="J1159" i="21" a="1"/>
  <c r="J1159" i="21" s="1"/>
  <c r="J1160" i="21" a="1"/>
  <c r="J1160" i="21" s="1"/>
  <c r="J1161" i="21" a="1"/>
  <c r="J1161" i="21" s="1"/>
  <c r="J1162" i="21" a="1"/>
  <c r="J1162" i="21" s="1"/>
  <c r="J1163" i="21" a="1"/>
  <c r="J1163" i="21" s="1"/>
  <c r="J1164" i="21" a="1"/>
  <c r="J1164" i="21" s="1"/>
  <c r="J1165" i="21" a="1"/>
  <c r="J1165" i="21" s="1"/>
  <c r="J1166" i="21" a="1"/>
  <c r="J1166" i="21" s="1"/>
  <c r="J1167" i="21" a="1"/>
  <c r="J1167" i="21" s="1"/>
  <c r="J1168" i="21" a="1"/>
  <c r="J1168" i="21" s="1"/>
  <c r="J1169" i="21" a="1"/>
  <c r="J1169" i="21" s="1"/>
  <c r="J1170" i="21" a="1"/>
  <c r="J1170" i="21" s="1"/>
  <c r="J1171" i="21" a="1"/>
  <c r="J1171" i="21" s="1"/>
  <c r="J1172" i="21" a="1"/>
  <c r="J1172" i="21" s="1"/>
  <c r="J1173" i="21" a="1"/>
  <c r="J1173" i="21" s="1"/>
  <c r="J1174" i="21" a="1"/>
  <c r="J1174" i="21" s="1"/>
  <c r="J1175" i="21" a="1"/>
  <c r="J1175" i="21" s="1"/>
  <c r="J1176" i="21" a="1"/>
  <c r="J1176" i="21" s="1"/>
  <c r="J1177" i="21" a="1"/>
  <c r="J1177" i="21" s="1"/>
  <c r="J1178" i="21" a="1"/>
  <c r="J1178" i="21" s="1"/>
  <c r="J1179" i="21" a="1"/>
  <c r="J1179" i="21" s="1"/>
  <c r="J1180" i="21" a="1"/>
  <c r="J1180" i="21" s="1"/>
  <c r="J1181" i="21" a="1"/>
  <c r="J1181" i="21" s="1"/>
  <c r="J1182" i="21" a="1"/>
  <c r="J1182" i="21" s="1"/>
  <c r="J1183" i="21" a="1"/>
  <c r="J1183" i="21" s="1"/>
  <c r="J1184" i="21" a="1"/>
  <c r="J1184" i="21" s="1"/>
  <c r="J1185" i="21" a="1"/>
  <c r="J1185" i="21" s="1"/>
  <c r="J1186" i="21" a="1"/>
  <c r="J1186" i="21" s="1"/>
  <c r="J1187" i="21" a="1"/>
  <c r="J1187" i="21" s="1"/>
  <c r="J1188" i="21" a="1"/>
  <c r="J1188" i="21" s="1"/>
  <c r="J1189" i="21" a="1"/>
  <c r="J1189" i="21" s="1"/>
  <c r="J1190" i="21" a="1"/>
  <c r="J1190" i="21" s="1"/>
  <c r="J1191" i="21" a="1"/>
  <c r="J1191" i="21" s="1"/>
  <c r="J1192" i="21" a="1"/>
  <c r="J1192" i="21" s="1"/>
  <c r="J1193" i="21" a="1"/>
  <c r="J1193" i="21" s="1"/>
  <c r="J1194" i="21" a="1"/>
  <c r="J1194" i="21" s="1"/>
  <c r="J1195" i="21" a="1"/>
  <c r="J1195" i="21" s="1"/>
  <c r="J1196" i="21" a="1"/>
  <c r="J1196" i="21" s="1"/>
  <c r="J1197" i="21" a="1"/>
  <c r="J1197" i="21" s="1"/>
  <c r="J1198" i="21" a="1"/>
  <c r="J1198" i="21" s="1"/>
  <c r="J1199" i="21" a="1"/>
  <c r="J1199" i="21" s="1"/>
  <c r="J1200" i="21" a="1"/>
  <c r="J1200" i="21" s="1"/>
  <c r="J1201" i="21" a="1"/>
  <c r="J1201" i="21" s="1"/>
  <c r="J1202" i="21" a="1"/>
  <c r="J1202" i="21" s="1"/>
  <c r="J1203" i="21" a="1"/>
  <c r="J1203" i="21" s="1"/>
  <c r="J1204" i="21" a="1"/>
  <c r="J1204" i="21" s="1"/>
  <c r="J1205" i="21" a="1"/>
  <c r="J1205" i="21" s="1"/>
  <c r="J1206" i="21" a="1"/>
  <c r="J1206" i="21" s="1"/>
  <c r="J1207" i="21" a="1"/>
  <c r="J1207" i="21" s="1"/>
  <c r="J1208" i="21" a="1"/>
  <c r="J1208" i="21" s="1"/>
  <c r="J1209" i="21" a="1"/>
  <c r="J1209" i="21" s="1"/>
  <c r="J1210" i="21" a="1"/>
  <c r="J1210" i="21" s="1"/>
  <c r="J1211" i="21" a="1"/>
  <c r="J1211" i="21" s="1"/>
  <c r="J1212" i="21" a="1"/>
  <c r="J1212" i="21" s="1"/>
  <c r="J1213" i="21" a="1"/>
  <c r="J1213" i="21" s="1"/>
  <c r="J1214" i="21" a="1"/>
  <c r="J1214" i="21" s="1"/>
  <c r="J1215" i="21" a="1"/>
  <c r="J1215" i="21" s="1"/>
  <c r="J1216" i="21" a="1"/>
  <c r="J1216" i="21" s="1"/>
  <c r="J1217" i="21" a="1"/>
  <c r="J1217" i="21" s="1"/>
  <c r="J1218" i="21" a="1"/>
  <c r="J1218" i="21" s="1"/>
  <c r="J1219" i="21" a="1"/>
  <c r="J1219" i="21" s="1"/>
  <c r="J1220" i="21" a="1"/>
  <c r="J1220" i="21" s="1"/>
  <c r="J1221" i="21" a="1"/>
  <c r="J1221" i="21" s="1"/>
  <c r="J1222" i="21" a="1"/>
  <c r="J1222" i="21" s="1"/>
  <c r="J1223" i="21" a="1"/>
  <c r="J1223" i="21" s="1"/>
  <c r="J1224" i="21" a="1"/>
  <c r="J1224" i="21" s="1"/>
  <c r="J1225" i="21" a="1"/>
  <c r="J1225" i="21" s="1"/>
  <c r="J1226" i="21" a="1"/>
  <c r="J1226" i="21" s="1"/>
  <c r="J1227" i="21" a="1"/>
  <c r="J1227" i="21" s="1"/>
  <c r="J1228" i="21" a="1"/>
  <c r="J1228" i="21" s="1"/>
  <c r="J1229" i="21" a="1"/>
  <c r="J1229" i="21" s="1"/>
  <c r="J1230" i="21" a="1"/>
  <c r="J1230" i="21" s="1"/>
  <c r="J1231" i="21" a="1"/>
  <c r="J1231" i="21" s="1"/>
  <c r="J1232" i="21" a="1"/>
  <c r="J1232" i="21" s="1"/>
  <c r="J1233" i="21" a="1"/>
  <c r="J1233" i="21" s="1"/>
  <c r="J1234" i="21" a="1"/>
  <c r="J1234" i="21" s="1"/>
  <c r="J1235" i="21" a="1"/>
  <c r="J1235" i="21" s="1"/>
  <c r="J1236" i="21" a="1"/>
  <c r="J1236" i="21" s="1"/>
  <c r="J1237" i="21" a="1"/>
  <c r="J1237" i="21" s="1"/>
  <c r="J1238" i="21" a="1"/>
  <c r="J1238" i="21" s="1"/>
  <c r="J1239" i="21" a="1"/>
  <c r="J1239" i="21" s="1"/>
  <c r="J1240" i="21" a="1"/>
  <c r="J1240" i="21" s="1"/>
  <c r="J1241" i="21" a="1"/>
  <c r="J1241" i="21" s="1"/>
  <c r="J1242" i="21" a="1"/>
  <c r="J1242" i="21" s="1"/>
  <c r="J1243" i="21" a="1"/>
  <c r="J1243" i="21" s="1"/>
  <c r="J1244" i="21" a="1"/>
  <c r="J1244" i="21" s="1"/>
  <c r="J1245" i="21" a="1"/>
  <c r="J1245" i="21" s="1"/>
  <c r="J1246" i="21" a="1"/>
  <c r="J1246" i="21" s="1"/>
  <c r="J1247" i="21" a="1"/>
  <c r="J1247" i="21" s="1"/>
  <c r="J1248" i="21" a="1"/>
  <c r="J1248" i="21" s="1"/>
  <c r="J1249" i="21" a="1"/>
  <c r="J1249" i="21" s="1"/>
  <c r="J1250" i="21" a="1"/>
  <c r="J1250" i="21" s="1"/>
  <c r="J1251" i="21" a="1"/>
  <c r="J1251" i="21" s="1"/>
  <c r="J1252" i="21" a="1"/>
  <c r="J1252" i="21" s="1"/>
  <c r="J1253" i="21" a="1"/>
  <c r="J1253" i="21" s="1"/>
  <c r="J1254" i="21" a="1"/>
  <c r="J1254" i="21" s="1"/>
  <c r="J1255" i="21" a="1"/>
  <c r="J1255" i="21" s="1"/>
  <c r="J1256" i="21" a="1"/>
  <c r="J1256" i="21" s="1"/>
  <c r="J1257" i="21" a="1"/>
  <c r="J1257" i="21" s="1"/>
  <c r="J1258" i="21" a="1"/>
  <c r="J1258" i="21" s="1"/>
  <c r="J1259" i="21" a="1"/>
  <c r="J1259" i="21" s="1"/>
  <c r="J1260" i="21" a="1"/>
  <c r="J1260" i="21" s="1"/>
  <c r="J1261" i="21" a="1"/>
  <c r="J1261" i="21" s="1"/>
  <c r="J1262" i="21" a="1"/>
  <c r="J1262" i="21" s="1"/>
  <c r="J1263" i="21" a="1"/>
  <c r="J1263" i="21" s="1"/>
  <c r="J1264" i="21" a="1"/>
  <c r="J1264" i="21" s="1"/>
  <c r="J1265" i="21" a="1"/>
  <c r="J1265" i="21" s="1"/>
  <c r="J1266" i="21" a="1"/>
  <c r="J1266" i="21" s="1"/>
  <c r="J1267" i="21" a="1"/>
  <c r="J1267" i="21" s="1"/>
  <c r="J1268" i="21" a="1"/>
  <c r="J1268" i="21" s="1"/>
  <c r="J1269" i="21" a="1"/>
  <c r="J1269" i="21" s="1"/>
  <c r="J1270" i="21" a="1"/>
  <c r="J1270" i="21" s="1"/>
  <c r="J1271" i="21" a="1"/>
  <c r="J1271" i="21" s="1"/>
  <c r="J1272" i="21" a="1"/>
  <c r="J1272" i="21" s="1"/>
  <c r="J1273" i="21" a="1"/>
  <c r="J1273" i="21" s="1"/>
  <c r="J1274" i="21" a="1"/>
  <c r="J1274" i="21" s="1"/>
  <c r="J1275" i="21" a="1"/>
  <c r="J1275" i="21" s="1"/>
  <c r="J1276" i="21" a="1"/>
  <c r="J1276" i="21" s="1"/>
  <c r="J1277" i="21" a="1"/>
  <c r="J1277" i="21" s="1"/>
  <c r="J1278" i="21" a="1"/>
  <c r="J1278" i="21" s="1"/>
  <c r="J1279" i="21" a="1"/>
  <c r="J1279" i="21" s="1"/>
  <c r="J1280" i="21" a="1"/>
  <c r="J1280" i="21" s="1"/>
  <c r="J1281" i="21" a="1"/>
  <c r="J1281" i="21" s="1"/>
  <c r="J1282" i="21" a="1"/>
  <c r="J1282" i="21" s="1"/>
  <c r="J1283" i="21" a="1"/>
  <c r="J1283" i="21" s="1"/>
  <c r="J1284" i="21" a="1"/>
  <c r="J1284" i="21" s="1"/>
  <c r="J1285" i="21" a="1"/>
  <c r="J1285" i="21" s="1"/>
  <c r="J1286" i="21" a="1"/>
  <c r="J1286" i="21" s="1"/>
  <c r="J1287" i="21" a="1"/>
  <c r="J1287" i="21" s="1"/>
  <c r="J1288" i="21" a="1"/>
  <c r="J1288" i="21" s="1"/>
  <c r="J1289" i="21" a="1"/>
  <c r="J1289" i="21" s="1"/>
  <c r="J1290" i="21" a="1"/>
  <c r="J1290" i="21" s="1"/>
  <c r="J1291" i="21" a="1"/>
  <c r="J1291" i="21" s="1"/>
  <c r="J1292" i="21" a="1"/>
  <c r="J1292" i="21" s="1"/>
  <c r="J1293" i="21" a="1"/>
  <c r="J1293" i="21" s="1"/>
  <c r="J1294" i="21" a="1"/>
  <c r="J1294" i="21" s="1"/>
  <c r="J1295" i="21" a="1"/>
  <c r="J1295" i="21" s="1"/>
  <c r="J1296" i="21" a="1"/>
  <c r="J1296" i="21" s="1"/>
  <c r="J1297" i="21" a="1"/>
  <c r="J1297" i="21" s="1"/>
  <c r="J1298" i="21" a="1"/>
  <c r="J1298" i="21" s="1"/>
  <c r="J1299" i="21" a="1"/>
  <c r="J1299" i="21" s="1"/>
  <c r="J1300" i="21" a="1"/>
  <c r="J1300" i="21" s="1"/>
  <c r="J1301" i="21" a="1"/>
  <c r="J1301" i="21" s="1"/>
  <c r="J1302" i="21" a="1"/>
  <c r="J1302" i="21" s="1"/>
  <c r="J1303" i="21" a="1"/>
  <c r="J1303" i="21" s="1"/>
  <c r="J1304" i="21" a="1"/>
  <c r="J1304" i="21" s="1"/>
  <c r="J1305" i="21" a="1"/>
  <c r="J1305" i="21" s="1"/>
  <c r="J1306" i="21" a="1"/>
  <c r="J1306" i="21" s="1"/>
  <c r="J1307" i="21" a="1"/>
  <c r="J1307" i="21" s="1"/>
  <c r="J1308" i="21" a="1"/>
  <c r="J1308" i="21" s="1"/>
  <c r="J1309" i="21" a="1"/>
  <c r="J1309" i="21" s="1"/>
  <c r="J1310" i="21" a="1"/>
  <c r="J1310" i="21" s="1"/>
  <c r="J1311" i="21" a="1"/>
  <c r="J1311" i="21" s="1"/>
  <c r="J1312" i="21" a="1"/>
  <c r="J1312" i="21" s="1"/>
  <c r="J1313" i="21" a="1"/>
  <c r="J1313" i="21" s="1"/>
  <c r="J1314" i="21" a="1"/>
  <c r="J1314" i="21" s="1"/>
  <c r="J1315" i="21" a="1"/>
  <c r="J1315" i="21" s="1"/>
  <c r="J1316" i="21" a="1"/>
  <c r="J1316" i="21" s="1"/>
  <c r="J1317" i="21" a="1"/>
  <c r="J1317" i="21" s="1"/>
  <c r="J1318" i="21" a="1"/>
  <c r="J1318" i="21" s="1"/>
  <c r="J1319" i="21" a="1"/>
  <c r="J1319" i="21" s="1"/>
  <c r="J1320" i="21" a="1"/>
  <c r="J1320" i="21" s="1"/>
  <c r="J1321" i="21" a="1"/>
  <c r="J1321" i="21" s="1"/>
  <c r="J1322" i="21" a="1"/>
  <c r="J1322" i="21" s="1"/>
  <c r="J1323" i="21" a="1"/>
  <c r="J1323" i="21" s="1"/>
  <c r="J1324" i="21" a="1"/>
  <c r="J1324" i="21" s="1"/>
  <c r="J1325" i="21" a="1"/>
  <c r="J1325" i="21" s="1"/>
  <c r="J1326" i="21" a="1"/>
  <c r="J1326" i="21" s="1"/>
  <c r="J1327" i="21" a="1"/>
  <c r="J1327" i="21" s="1"/>
  <c r="J1328" i="21" a="1"/>
  <c r="J1328" i="21" s="1"/>
  <c r="J1329" i="21" a="1"/>
  <c r="J1329" i="21" s="1"/>
  <c r="J1330" i="21" a="1"/>
  <c r="J1330" i="21" s="1"/>
  <c r="J1331" i="21" a="1"/>
  <c r="J1331" i="21" s="1"/>
  <c r="J1332" i="21" a="1"/>
  <c r="J1332" i="21" s="1"/>
  <c r="J1333" i="21" a="1"/>
  <c r="J1333" i="21" s="1"/>
  <c r="J1334" i="21" a="1"/>
  <c r="J1334" i="21" s="1"/>
  <c r="J1335" i="21" a="1"/>
  <c r="J1335" i="21" s="1"/>
  <c r="J1336" i="21" a="1"/>
  <c r="J1336" i="21" s="1"/>
  <c r="J1337" i="21" a="1"/>
  <c r="J1337" i="21" s="1"/>
  <c r="J1338" i="21" a="1"/>
  <c r="J1338" i="21" s="1"/>
  <c r="J1339" i="21" a="1"/>
  <c r="J1339" i="21" s="1"/>
  <c r="J1340" i="21" a="1"/>
  <c r="J1340" i="21" s="1"/>
  <c r="J1341" i="21" a="1"/>
  <c r="J1341" i="21" s="1"/>
  <c r="J1342" i="21" a="1"/>
  <c r="J1342" i="21" s="1"/>
  <c r="J1343" i="21" a="1"/>
  <c r="J1343" i="21" s="1"/>
  <c r="J1344" i="21" a="1"/>
  <c r="J1344" i="21" s="1"/>
  <c r="J1345" i="21" a="1"/>
  <c r="J1345" i="21" s="1"/>
  <c r="J1346" i="21" a="1"/>
  <c r="J1346" i="21" s="1"/>
  <c r="J1347" i="21" a="1"/>
  <c r="J1347" i="21" s="1"/>
  <c r="J1348" i="21" a="1"/>
  <c r="J1348" i="21" s="1"/>
  <c r="J1349" i="21" a="1"/>
  <c r="J1349" i="21" s="1"/>
  <c r="J1350" i="21" a="1"/>
  <c r="J1350" i="21" s="1"/>
  <c r="J1351" i="21" a="1"/>
  <c r="J1351" i="21" s="1"/>
  <c r="J1352" i="21" a="1"/>
  <c r="J1352" i="21" s="1"/>
  <c r="J1353" i="21" a="1"/>
  <c r="J1353" i="21" s="1"/>
  <c r="J1354" i="21" a="1"/>
  <c r="J1354" i="21" s="1"/>
  <c r="J1355" i="21" a="1"/>
  <c r="J1355" i="21" s="1"/>
  <c r="J1356" i="21" a="1"/>
  <c r="J1356" i="21" s="1"/>
  <c r="J1357" i="21" a="1"/>
  <c r="J1357" i="21" s="1"/>
  <c r="J1358" i="21" a="1"/>
  <c r="J1358" i="21" s="1"/>
  <c r="J1359" i="21" a="1"/>
  <c r="J1359" i="21" s="1"/>
  <c r="J1360" i="21" a="1"/>
  <c r="J1360" i="21" s="1"/>
  <c r="J1361" i="21" a="1"/>
  <c r="J1361" i="21" s="1"/>
  <c r="J1362" i="21" a="1"/>
  <c r="J1362" i="21" s="1"/>
  <c r="J1363" i="21" a="1"/>
  <c r="J1363" i="21" s="1"/>
  <c r="J1364" i="21" a="1"/>
  <c r="J1364" i="21" s="1"/>
  <c r="J1365" i="21" a="1"/>
  <c r="J1365" i="21" s="1"/>
  <c r="J1366" i="21" a="1"/>
  <c r="J1366" i="21" s="1"/>
  <c r="J1367" i="21" a="1"/>
  <c r="J1367" i="21" s="1"/>
  <c r="J1368" i="21" a="1"/>
  <c r="J1368" i="21" s="1"/>
  <c r="J1369" i="21" a="1"/>
  <c r="J1369" i="21" s="1"/>
  <c r="J1370" i="21" a="1"/>
  <c r="J1370" i="21" s="1"/>
  <c r="J1371" i="21" a="1"/>
  <c r="J1371" i="21" s="1"/>
  <c r="J1372" i="21" a="1"/>
  <c r="J1372" i="21" s="1"/>
  <c r="J1373" i="21" a="1"/>
  <c r="J1373" i="21" s="1"/>
  <c r="J1374" i="21" a="1"/>
  <c r="J1374" i="21" s="1"/>
  <c r="J1375" i="21" a="1"/>
  <c r="J1375" i="21" s="1"/>
  <c r="J1376" i="21" a="1"/>
  <c r="J1376" i="21" s="1"/>
  <c r="J1377" i="21" a="1"/>
  <c r="J1377" i="21" s="1"/>
  <c r="J1378" i="21" a="1"/>
  <c r="J1378" i="21" s="1"/>
  <c r="J1379" i="21" a="1"/>
  <c r="J1379" i="21" s="1"/>
  <c r="J1380" i="21" a="1"/>
  <c r="J1380" i="21" s="1"/>
  <c r="J1381" i="21" a="1"/>
  <c r="J1381" i="21" s="1"/>
  <c r="J1382" i="21" a="1"/>
  <c r="J1382" i="21" s="1"/>
  <c r="J1383" i="21" a="1"/>
  <c r="J1383" i="21" s="1"/>
  <c r="J1384" i="21" a="1"/>
  <c r="J1384" i="21" s="1"/>
  <c r="J1385" i="21" a="1"/>
  <c r="J1385" i="21" s="1"/>
  <c r="J1386" i="21" a="1"/>
  <c r="J1386" i="21" s="1"/>
  <c r="J1387" i="21" a="1"/>
  <c r="J1387" i="21" s="1"/>
  <c r="J1388" i="21" a="1"/>
  <c r="J1388" i="21" s="1"/>
  <c r="J1389" i="21" a="1"/>
  <c r="J1389" i="21" s="1"/>
  <c r="J1390" i="21" a="1"/>
  <c r="J1390" i="21" s="1"/>
  <c r="J1391" i="21" a="1"/>
  <c r="J1391" i="21" s="1"/>
  <c r="J1392" i="21" a="1"/>
  <c r="J1392" i="21" s="1"/>
  <c r="J1393" i="21" a="1"/>
  <c r="J1393" i="21" s="1"/>
  <c r="J1394" i="21" a="1"/>
  <c r="J1394" i="21" s="1"/>
  <c r="J1395" i="21" a="1"/>
  <c r="J1395" i="21" s="1"/>
  <c r="J1396" i="21" a="1"/>
  <c r="J1396" i="21" s="1"/>
  <c r="J1397" i="21" a="1"/>
  <c r="J1397" i="21" s="1"/>
  <c r="J1398" i="21" a="1"/>
  <c r="J1398" i="21" s="1"/>
  <c r="J1399" i="21" a="1"/>
  <c r="J1399" i="21" s="1"/>
  <c r="J1400" i="21" a="1"/>
  <c r="J1400" i="21" s="1"/>
  <c r="J1401" i="21" a="1"/>
  <c r="J1401" i="21" s="1"/>
  <c r="J1402" i="21" a="1"/>
  <c r="J1402" i="21" s="1"/>
  <c r="J1403" i="21" a="1"/>
  <c r="J1403" i="21" s="1"/>
  <c r="J1404" i="21" a="1"/>
  <c r="J1404" i="21" s="1"/>
  <c r="J1405" i="21" a="1"/>
  <c r="J1405" i="21" s="1"/>
  <c r="J1406" i="21" a="1"/>
  <c r="J1406" i="21" s="1"/>
  <c r="J1407" i="21" a="1"/>
  <c r="J1407" i="21" s="1"/>
  <c r="J1408" i="21" a="1"/>
  <c r="J1408" i="21" s="1"/>
  <c r="J1409" i="21" a="1"/>
  <c r="J1409" i="21" s="1"/>
  <c r="J1410" i="21" a="1"/>
  <c r="J1410" i="21" s="1"/>
  <c r="J1411" i="21" a="1"/>
  <c r="J1411" i="21" s="1"/>
  <c r="J1412" i="21" a="1"/>
  <c r="J1412" i="21" s="1"/>
  <c r="J1413" i="21" a="1"/>
  <c r="J1413" i="21" s="1"/>
  <c r="J1414" i="21" a="1"/>
  <c r="J1414" i="21" s="1"/>
  <c r="J1415" i="21" a="1"/>
  <c r="J1415" i="21" s="1"/>
  <c r="J1416" i="21" a="1"/>
  <c r="J1416" i="21" s="1"/>
  <c r="J1417" i="21" a="1"/>
  <c r="J1417" i="21" s="1"/>
  <c r="J1418" i="21" a="1"/>
  <c r="J1418" i="21" s="1"/>
  <c r="J1419" i="21" a="1"/>
  <c r="J1419" i="21" s="1"/>
  <c r="J1420" i="21" a="1"/>
  <c r="J1420" i="21" s="1"/>
  <c r="J1421" i="21" a="1"/>
  <c r="J1421" i="21" s="1"/>
  <c r="J1422" i="21" a="1"/>
  <c r="J1422" i="21" s="1"/>
  <c r="J1423" i="21" a="1"/>
  <c r="J1423" i="21" s="1"/>
  <c r="J1424" i="21" a="1"/>
  <c r="J1424" i="21" s="1"/>
  <c r="J1425" i="21" a="1"/>
  <c r="J1425" i="21" s="1"/>
  <c r="J1426" i="21" a="1"/>
  <c r="J1426" i="21" s="1"/>
  <c r="J1427" i="21" a="1"/>
  <c r="J1427" i="21" s="1"/>
  <c r="J1428" i="21" a="1"/>
  <c r="J1428" i="21" s="1"/>
  <c r="J1429" i="21" a="1"/>
  <c r="J1429" i="21" s="1"/>
  <c r="J1430" i="21" a="1"/>
  <c r="J1430" i="21" s="1"/>
  <c r="J1431" i="21" a="1"/>
  <c r="J1431" i="21" s="1"/>
  <c r="J1432" i="21" a="1"/>
  <c r="J1432" i="21" s="1"/>
  <c r="J1433" i="21" a="1"/>
  <c r="J1433" i="21" s="1"/>
  <c r="J1434" i="21" a="1"/>
  <c r="J1434" i="21" s="1"/>
  <c r="J1435" i="21" a="1"/>
  <c r="J1435" i="21" s="1"/>
  <c r="J1436" i="21" a="1"/>
  <c r="J1436" i="21" s="1"/>
  <c r="J1437" i="21" a="1"/>
  <c r="J1437" i="21" s="1"/>
  <c r="J1438" i="21" a="1"/>
  <c r="J1438" i="21" s="1"/>
  <c r="J1439" i="21" a="1"/>
  <c r="J1439" i="21" s="1"/>
  <c r="J1440" i="21" a="1"/>
  <c r="J1440" i="21" s="1"/>
  <c r="J1441" i="21" a="1"/>
  <c r="J1441" i="21" s="1"/>
  <c r="J1442" i="21" a="1"/>
  <c r="J1442" i="21" s="1"/>
  <c r="J1443" i="21" a="1"/>
  <c r="J1443" i="21" s="1"/>
  <c r="J1444" i="21" a="1"/>
  <c r="J1444" i="21" s="1"/>
  <c r="J1445" i="21" a="1"/>
  <c r="J1445" i="21" s="1"/>
  <c r="J1446" i="21" a="1"/>
  <c r="J1446" i="21" s="1"/>
  <c r="J1447" i="21" a="1"/>
  <c r="J1447" i="21" s="1"/>
  <c r="J1448" i="21" a="1"/>
  <c r="J1448" i="21" s="1"/>
  <c r="J1449" i="21" a="1"/>
  <c r="J1449" i="21" s="1"/>
  <c r="J1450" i="21" a="1"/>
  <c r="J1450" i="21" s="1"/>
  <c r="J1451" i="21" a="1"/>
  <c r="J1451" i="21" s="1"/>
  <c r="J1452" i="21" a="1"/>
  <c r="J1452" i="21" s="1"/>
  <c r="J1453" i="21" a="1"/>
  <c r="J1453" i="21" s="1"/>
  <c r="J1454" i="21" a="1"/>
  <c r="J1454" i="21" s="1"/>
  <c r="J1455" i="21" a="1"/>
  <c r="J1455" i="21" s="1"/>
  <c r="J1456" i="21" a="1"/>
  <c r="J1456" i="21" s="1"/>
  <c r="J1457" i="21" a="1"/>
  <c r="J1457" i="21" s="1"/>
  <c r="J1458" i="21" a="1"/>
  <c r="J1458" i="21" s="1"/>
  <c r="J1459" i="21" a="1"/>
  <c r="J1459" i="21" s="1"/>
  <c r="J1460" i="21" a="1"/>
  <c r="J1460" i="21" s="1"/>
  <c r="J1461" i="21" a="1"/>
  <c r="J1461" i="21" s="1"/>
  <c r="J1462" i="21" a="1"/>
  <c r="J1462" i="21" s="1"/>
  <c r="J1463" i="21" a="1"/>
  <c r="J1463" i="21" s="1"/>
  <c r="J1464" i="21" a="1"/>
  <c r="J1464" i="21" s="1"/>
  <c r="J1465" i="21" a="1"/>
  <c r="J1465" i="21" s="1"/>
  <c r="J1466" i="21" a="1"/>
  <c r="J1466" i="21" s="1"/>
  <c r="J1467" i="21" a="1"/>
  <c r="J1467" i="21" s="1"/>
  <c r="J1468" i="21" a="1"/>
  <c r="J1468" i="21" s="1"/>
  <c r="J1469" i="21" a="1"/>
  <c r="J1469" i="21" s="1"/>
  <c r="J1470" i="21" a="1"/>
  <c r="J1470" i="21" s="1"/>
  <c r="J1471" i="21" a="1"/>
  <c r="J1471" i="21" s="1"/>
  <c r="J1472" i="21" a="1"/>
  <c r="J1472" i="21" s="1"/>
  <c r="J1473" i="21" a="1"/>
  <c r="J1473" i="21" s="1"/>
  <c r="J1474" i="21" a="1"/>
  <c r="J1474" i="21" s="1"/>
  <c r="J1475" i="21" a="1"/>
  <c r="J1475" i="21" s="1"/>
  <c r="J1476" i="21" a="1"/>
  <c r="J1476" i="21" s="1"/>
  <c r="J1477" i="21" a="1"/>
  <c r="J1477" i="21" s="1"/>
  <c r="J1478" i="21" a="1"/>
  <c r="J1478" i="21" s="1"/>
  <c r="J1479" i="21" a="1"/>
  <c r="J1479" i="21" s="1"/>
  <c r="J1480" i="21" a="1"/>
  <c r="J1480" i="21" s="1"/>
  <c r="J1481" i="21" a="1"/>
  <c r="J1481" i="21" s="1"/>
  <c r="J1482" i="21" a="1"/>
  <c r="J1482" i="21" s="1"/>
  <c r="J1483" i="21" a="1"/>
  <c r="J1483" i="21" s="1"/>
  <c r="J1484" i="21" a="1"/>
  <c r="J1484" i="21" s="1"/>
  <c r="J1485" i="21" a="1"/>
  <c r="J1485" i="21" s="1"/>
  <c r="J1486" i="21" a="1"/>
  <c r="J1486" i="21" s="1"/>
  <c r="J1487" i="21" a="1"/>
  <c r="J1487" i="21" s="1"/>
  <c r="J1488" i="21" a="1"/>
  <c r="J1488" i="21" s="1"/>
  <c r="J1489" i="21" a="1"/>
  <c r="J1489" i="21" s="1"/>
  <c r="J1490" i="21" a="1"/>
  <c r="J1490" i="21" s="1"/>
  <c r="J1491" i="21" a="1"/>
  <c r="J1491" i="21" s="1"/>
  <c r="J1492" i="21" a="1"/>
  <c r="J1492" i="21" s="1"/>
  <c r="J1493" i="21" a="1"/>
  <c r="J1493" i="21" s="1"/>
  <c r="J1494" i="21" a="1"/>
  <c r="J1494" i="21" s="1"/>
  <c r="J1495" i="21" a="1"/>
  <c r="J1495" i="21" s="1"/>
  <c r="J1496" i="21" a="1"/>
  <c r="J1496" i="21" s="1"/>
  <c r="J1497" i="21" a="1"/>
  <c r="J1497" i="21" s="1"/>
  <c r="J1498" i="21" a="1"/>
  <c r="J1498" i="21" s="1"/>
  <c r="J1499" i="21" a="1"/>
  <c r="J1499" i="21" s="1"/>
  <c r="J1500" i="21" a="1"/>
  <c r="J1500" i="21" s="1"/>
  <c r="J1501" i="21" a="1"/>
  <c r="J1501" i="21" s="1"/>
  <c r="J1502" i="21" a="1"/>
  <c r="J1502" i="21" s="1"/>
  <c r="J1503" i="21" a="1"/>
  <c r="J1503" i="21" s="1"/>
  <c r="J1504" i="21" a="1"/>
  <c r="J1504" i="21" s="1"/>
  <c r="J1505" i="21" a="1"/>
  <c r="J1505" i="21" s="1"/>
  <c r="J1506" i="21" a="1"/>
  <c r="J1506" i="21" s="1"/>
  <c r="J1507" i="21" a="1"/>
  <c r="J1507" i="21" s="1"/>
  <c r="J1508" i="21" a="1"/>
  <c r="J1508" i="21" s="1"/>
  <c r="J1509" i="21" a="1"/>
  <c r="J1509" i="21" s="1"/>
  <c r="J1510" i="21" a="1"/>
  <c r="J1510" i="21" s="1"/>
  <c r="J1511" i="21" a="1"/>
  <c r="J1511" i="21" s="1"/>
  <c r="J1512" i="21" a="1"/>
  <c r="J1512" i="21" s="1"/>
  <c r="J1513" i="21" a="1"/>
  <c r="J1513" i="21" s="1"/>
  <c r="J1514" i="21" a="1"/>
  <c r="J1514" i="21" s="1"/>
  <c r="J1515" i="21" a="1"/>
  <c r="J1515" i="21" s="1"/>
  <c r="J1516" i="21" a="1"/>
  <c r="J1516" i="21" s="1"/>
  <c r="J1517" i="21" a="1"/>
  <c r="J1517" i="21" s="1"/>
  <c r="J1518" i="21" a="1"/>
  <c r="J1518" i="21" s="1"/>
  <c r="J1519" i="21" a="1"/>
  <c r="J1519" i="21" s="1"/>
  <c r="J1520" i="21" a="1"/>
  <c r="J1520" i="21" s="1"/>
  <c r="J1521" i="21" a="1"/>
  <c r="J1521" i="21" s="1"/>
  <c r="J1522" i="21" a="1"/>
  <c r="J1522" i="21" s="1"/>
  <c r="J1523" i="21" a="1"/>
  <c r="J1523" i="21" s="1"/>
  <c r="J1524" i="21" a="1"/>
  <c r="J1524" i="21" s="1"/>
  <c r="J1525" i="21" a="1"/>
  <c r="J1525" i="21" s="1"/>
  <c r="J1526" i="21" a="1"/>
  <c r="J1526" i="21" s="1"/>
  <c r="J1527" i="21" a="1"/>
  <c r="J1527" i="21" s="1"/>
  <c r="J1528" i="21" a="1"/>
  <c r="J1528" i="21" s="1"/>
  <c r="J1529" i="21" a="1"/>
  <c r="J1529" i="21" s="1"/>
  <c r="J1530" i="21" a="1"/>
  <c r="J1530" i="21" s="1"/>
  <c r="J1531" i="21" a="1"/>
  <c r="J1531" i="21" s="1"/>
  <c r="J1532" i="21" a="1"/>
  <c r="J1532" i="21" s="1"/>
  <c r="J1533" i="21" a="1"/>
  <c r="J1533" i="21" s="1"/>
  <c r="J1534" i="21" a="1"/>
  <c r="J1534" i="21" s="1"/>
  <c r="J1535" i="21" a="1"/>
  <c r="J1535" i="21" s="1"/>
  <c r="J1536" i="21" a="1"/>
  <c r="J1536" i="21" s="1"/>
  <c r="J1537" i="21" a="1"/>
  <c r="J1537" i="21" s="1"/>
  <c r="J1538" i="21" a="1"/>
  <c r="J1538" i="21" s="1"/>
  <c r="J1539" i="21" a="1"/>
  <c r="J1539" i="21" s="1"/>
  <c r="J1540" i="21" a="1"/>
  <c r="J1540" i="21" s="1"/>
  <c r="J1541" i="21" a="1"/>
  <c r="J1541" i="21" s="1"/>
  <c r="J1542" i="21" a="1"/>
  <c r="J1542" i="21" s="1"/>
  <c r="J1543" i="21" a="1"/>
  <c r="J1543" i="21" s="1"/>
  <c r="J1544" i="21" a="1"/>
  <c r="J1544" i="21" s="1"/>
  <c r="J1545" i="21" a="1"/>
  <c r="J1545" i="21" s="1"/>
  <c r="J1546" i="21" a="1"/>
  <c r="J1546" i="21" s="1"/>
  <c r="J1547" i="21" a="1"/>
  <c r="J1547" i="21" s="1"/>
  <c r="J1548" i="21" a="1"/>
  <c r="J1548" i="21" s="1"/>
  <c r="J1549" i="21" a="1"/>
  <c r="J1549" i="21" s="1"/>
  <c r="J1550" i="21" a="1"/>
  <c r="J1550" i="21" s="1"/>
  <c r="J1551" i="21" a="1"/>
  <c r="J1551" i="21" s="1"/>
  <c r="J1552" i="21" a="1"/>
  <c r="J1552" i="21" s="1"/>
  <c r="J1553" i="21" a="1"/>
  <c r="J1553" i="21" s="1"/>
  <c r="J1554" i="21" a="1"/>
  <c r="J1554" i="21" s="1"/>
  <c r="J1555" i="21" a="1"/>
  <c r="J1555" i="21" s="1"/>
  <c r="J1556" i="21" a="1"/>
  <c r="J1556" i="21" s="1"/>
  <c r="J1557" i="21" a="1"/>
  <c r="J1557" i="21" s="1"/>
  <c r="J1558" i="21" a="1"/>
  <c r="J1558" i="21" s="1"/>
  <c r="J1559" i="21" a="1"/>
  <c r="J1559" i="21" s="1"/>
  <c r="J1560" i="21" a="1"/>
  <c r="J1560" i="21" s="1"/>
  <c r="J1561" i="21" a="1"/>
  <c r="J1561" i="21" s="1"/>
  <c r="J1562" i="21" a="1"/>
  <c r="J1562" i="21" s="1"/>
  <c r="J1563" i="21" a="1"/>
  <c r="J1563" i="21" s="1"/>
  <c r="J1564" i="21" a="1"/>
  <c r="J1564" i="21" s="1"/>
  <c r="J1565" i="21" a="1"/>
  <c r="J1565" i="21" s="1"/>
  <c r="J1566" i="21" a="1"/>
  <c r="J1566" i="21" s="1"/>
  <c r="J1567" i="21" a="1"/>
  <c r="J1567" i="21" s="1"/>
  <c r="J1568" i="21" a="1"/>
  <c r="J1568" i="21" s="1"/>
  <c r="J1569" i="21" a="1"/>
  <c r="J1569" i="21" s="1"/>
  <c r="J1570" i="21" a="1"/>
  <c r="J1570" i="21" s="1"/>
  <c r="J1571" i="21" a="1"/>
  <c r="J1571" i="21" s="1"/>
  <c r="J1572" i="21" a="1"/>
  <c r="J1572" i="21" s="1"/>
  <c r="J1573" i="21" a="1"/>
  <c r="J1573" i="21" s="1"/>
  <c r="J1574" i="21" a="1"/>
  <c r="J1574" i="21" s="1"/>
  <c r="J1575" i="21" a="1"/>
  <c r="J1575" i="21" s="1"/>
  <c r="J1576" i="21" a="1"/>
  <c r="J1576" i="21" s="1"/>
  <c r="J1577" i="21" a="1"/>
  <c r="J1577" i="21" s="1"/>
  <c r="J1578" i="21" a="1"/>
  <c r="J1578" i="21" s="1"/>
  <c r="J1579" i="21" a="1"/>
  <c r="J1579" i="21" s="1"/>
  <c r="J1580" i="21" a="1"/>
  <c r="J1580" i="21" s="1"/>
  <c r="J1581" i="21" a="1"/>
  <c r="J1581" i="21" s="1"/>
  <c r="J1582" i="21" a="1"/>
  <c r="J1582" i="21" s="1"/>
  <c r="J1583" i="21" a="1"/>
  <c r="J1583" i="21" s="1"/>
  <c r="J1584" i="21" a="1"/>
  <c r="J1584" i="21" s="1"/>
  <c r="J1585" i="21" a="1"/>
  <c r="J1585" i="21" s="1"/>
  <c r="J1586" i="21" a="1"/>
  <c r="J1586" i="21" s="1"/>
  <c r="J1587" i="21" a="1"/>
  <c r="J1587" i="21" s="1"/>
  <c r="J1588" i="21" a="1"/>
  <c r="J1588" i="21" s="1"/>
  <c r="J1589" i="21" a="1"/>
  <c r="J1589" i="21" s="1"/>
  <c r="J1590" i="21" a="1"/>
  <c r="J1590" i="21" s="1"/>
  <c r="J1591" i="21" a="1"/>
  <c r="J1591" i="21" s="1"/>
  <c r="J1592" i="21" a="1"/>
  <c r="J1592" i="21" s="1"/>
  <c r="J1593" i="21" a="1"/>
  <c r="J1593" i="21" s="1"/>
  <c r="J1594" i="21" a="1"/>
  <c r="J1594" i="21" s="1"/>
  <c r="J1595" i="21" a="1"/>
  <c r="J1595" i="21" s="1"/>
  <c r="J1596" i="21" a="1"/>
  <c r="J1596" i="21" s="1"/>
  <c r="J1597" i="21" a="1"/>
  <c r="J1597" i="21" s="1"/>
  <c r="J1598" i="21" a="1"/>
  <c r="J1598" i="21" s="1"/>
  <c r="J1599" i="21" a="1"/>
  <c r="J1599" i="21" s="1"/>
  <c r="J1600" i="21" a="1"/>
  <c r="J1600" i="21" s="1"/>
  <c r="J1601" i="21" a="1"/>
  <c r="J1601" i="21" s="1"/>
  <c r="J1602" i="21" a="1"/>
  <c r="J1602" i="21" s="1"/>
  <c r="J1603" i="21" a="1"/>
  <c r="J1603" i="21" s="1"/>
  <c r="J1604" i="21" a="1"/>
  <c r="J1604" i="21" s="1"/>
  <c r="J1605" i="21" a="1"/>
  <c r="J1605" i="21" s="1"/>
  <c r="J1606" i="21" a="1"/>
  <c r="J1606" i="21" s="1"/>
  <c r="J1607" i="21" a="1"/>
  <c r="J1607" i="21" s="1"/>
  <c r="J1608" i="21" a="1"/>
  <c r="J1608" i="21" s="1"/>
  <c r="J1609" i="21" a="1"/>
  <c r="J1609" i="21" s="1"/>
  <c r="J1610" i="21" a="1"/>
  <c r="J1610" i="21" s="1"/>
  <c r="J1611" i="21" a="1"/>
  <c r="J1611" i="21" s="1"/>
  <c r="J1612" i="21" a="1"/>
  <c r="J1612" i="21" s="1"/>
  <c r="J1613" i="21" a="1"/>
  <c r="J1613" i="21" s="1"/>
  <c r="J1614" i="21" a="1"/>
  <c r="J1614" i="21" s="1"/>
  <c r="J1615" i="21" a="1"/>
  <c r="J1615" i="21" s="1"/>
  <c r="J1616" i="21" a="1"/>
  <c r="J1616" i="21" s="1"/>
  <c r="J1617" i="21" a="1"/>
  <c r="J1617" i="21" s="1"/>
  <c r="J1618" i="21" a="1"/>
  <c r="J1618" i="21" s="1"/>
  <c r="J1619" i="21" a="1"/>
  <c r="J1619" i="21" s="1"/>
  <c r="J1620" i="21" a="1"/>
  <c r="J1620" i="21" s="1"/>
  <c r="J1621" i="21" a="1"/>
  <c r="J1621" i="21" s="1"/>
  <c r="J1622" i="21" a="1"/>
  <c r="J1622" i="21" s="1"/>
  <c r="J1623" i="21" a="1"/>
  <c r="J1623" i="21" s="1"/>
  <c r="J1624" i="21" a="1"/>
  <c r="J1624" i="21" s="1"/>
  <c r="J1625" i="21" a="1"/>
  <c r="J1625" i="21" s="1"/>
  <c r="J1626" i="21" a="1"/>
  <c r="J1626" i="21" s="1"/>
  <c r="J1627" i="21" a="1"/>
  <c r="J1627" i="21" s="1"/>
  <c r="J1628" i="21" a="1"/>
  <c r="J1628" i="21" s="1"/>
  <c r="J1629" i="21" a="1"/>
  <c r="J1629" i="21" s="1"/>
  <c r="J1630" i="21" a="1"/>
  <c r="J1630" i="21" s="1"/>
  <c r="J1631" i="21" a="1"/>
  <c r="J1631" i="21" s="1"/>
  <c r="J1632" i="21" a="1"/>
  <c r="J1632" i="21" s="1"/>
  <c r="J1633" i="21" a="1"/>
  <c r="J1633" i="21" s="1"/>
  <c r="J1634" i="21" a="1"/>
  <c r="J1634" i="21" s="1"/>
  <c r="J1635" i="21" a="1"/>
  <c r="J1635" i="21" s="1"/>
  <c r="J1636" i="21" a="1"/>
  <c r="J1636" i="21" s="1"/>
  <c r="J1637" i="21" a="1"/>
  <c r="J1637" i="21" s="1"/>
  <c r="J1638" i="21" a="1"/>
  <c r="J1638" i="21" s="1"/>
  <c r="J1639" i="21" a="1"/>
  <c r="J1639" i="21" s="1"/>
  <c r="J1640" i="21" a="1"/>
  <c r="J1640" i="21" s="1"/>
  <c r="J1641" i="21" a="1"/>
  <c r="J1641" i="21" s="1"/>
  <c r="J1642" i="21" a="1"/>
  <c r="J1642" i="21" s="1"/>
  <c r="J1643" i="21" a="1"/>
  <c r="J1643" i="21" s="1"/>
  <c r="J1644" i="21" a="1"/>
  <c r="J1644" i="21" s="1"/>
  <c r="J1645" i="21" a="1"/>
  <c r="J1645" i="21" s="1"/>
  <c r="J1646" i="21" a="1"/>
  <c r="J1646" i="21" s="1"/>
  <c r="J1647" i="21" a="1"/>
  <c r="J1647" i="21" s="1"/>
  <c r="J1648" i="21" a="1"/>
  <c r="J1648" i="21" s="1"/>
  <c r="J1649" i="21" a="1"/>
  <c r="J1649" i="21" s="1"/>
  <c r="J1650" i="21" a="1"/>
  <c r="J1650" i="21" s="1"/>
  <c r="J1651" i="21" a="1"/>
  <c r="J1651" i="21" s="1"/>
  <c r="J1652" i="21" a="1"/>
  <c r="J1652" i="21" s="1"/>
  <c r="J1653" i="21" a="1"/>
  <c r="J1653" i="21" s="1"/>
  <c r="J1654" i="21" a="1"/>
  <c r="J1654" i="21" s="1"/>
  <c r="J1655" i="21" a="1"/>
  <c r="J1655" i="21" s="1"/>
  <c r="J1656" i="21" a="1"/>
  <c r="J1656" i="21" s="1"/>
  <c r="J1657" i="21" a="1"/>
  <c r="J1657" i="21" s="1"/>
  <c r="J1658" i="21" a="1"/>
  <c r="J1658" i="21" s="1"/>
  <c r="J1659" i="21" a="1"/>
  <c r="J1659" i="21" s="1"/>
  <c r="J1660" i="21" a="1"/>
  <c r="J1660" i="21" s="1"/>
  <c r="J1661" i="21" a="1"/>
  <c r="J1661" i="21" s="1"/>
  <c r="J1662" i="21" a="1"/>
  <c r="J1662" i="21" s="1"/>
  <c r="J1663" i="21" a="1"/>
  <c r="J1663" i="21" s="1"/>
  <c r="J1664" i="21" a="1"/>
  <c r="J1664" i="21" s="1"/>
  <c r="J1665" i="21" a="1"/>
  <c r="J1665" i="21" s="1"/>
  <c r="J1666" i="21" a="1"/>
  <c r="J1666" i="21" s="1"/>
  <c r="J1667" i="21" a="1"/>
  <c r="J1667" i="21" s="1"/>
  <c r="J1668" i="21" a="1"/>
  <c r="J1668" i="21" s="1"/>
  <c r="J1669" i="21" a="1"/>
  <c r="J1669" i="21" s="1"/>
  <c r="J1670" i="21" a="1"/>
  <c r="J1670" i="21" s="1"/>
  <c r="J1671" i="21" a="1"/>
  <c r="J1671" i="21" s="1"/>
  <c r="J1672" i="21" a="1"/>
  <c r="J1672" i="21" s="1"/>
  <c r="J1673" i="21" a="1"/>
  <c r="J1673" i="21" s="1"/>
  <c r="J1674" i="21" a="1"/>
  <c r="J1674" i="21" s="1"/>
  <c r="J1675" i="21" a="1"/>
  <c r="J1675" i="21" s="1"/>
  <c r="J1676" i="21" a="1"/>
  <c r="J1676" i="21" s="1"/>
  <c r="J1677" i="21" a="1"/>
  <c r="J1677" i="21" s="1"/>
  <c r="J1678" i="21" a="1"/>
  <c r="J1678" i="21" s="1"/>
  <c r="J1679" i="21" a="1"/>
  <c r="J1679" i="21" s="1"/>
  <c r="J1680" i="21" a="1"/>
  <c r="J1680" i="21" s="1"/>
  <c r="J1681" i="21" a="1"/>
  <c r="J1681" i="21" s="1"/>
  <c r="J1682" i="21" a="1"/>
  <c r="J1682" i="21" s="1"/>
  <c r="J1683" i="21" a="1"/>
  <c r="J1683" i="21" s="1"/>
  <c r="J1684" i="21" a="1"/>
  <c r="J1684" i="21" s="1"/>
  <c r="J1685" i="21" a="1"/>
  <c r="J1685" i="21" s="1"/>
  <c r="J1686" i="21" a="1"/>
  <c r="J1686" i="21" s="1"/>
  <c r="J1687" i="21" a="1"/>
  <c r="J1687" i="21" s="1"/>
  <c r="J1688" i="21" a="1"/>
  <c r="J1688" i="21" s="1"/>
  <c r="J1689" i="21" a="1"/>
  <c r="J1689" i="21" s="1"/>
  <c r="J1690" i="21" a="1"/>
  <c r="J1690" i="21" s="1"/>
  <c r="J1691" i="21" a="1"/>
  <c r="J1691" i="21" s="1"/>
  <c r="J1692" i="21" a="1"/>
  <c r="J1692" i="21" s="1"/>
  <c r="J1693" i="21" a="1"/>
  <c r="J1693" i="21" s="1"/>
  <c r="J1694" i="21" a="1"/>
  <c r="J1694" i="21" s="1"/>
  <c r="J1695" i="21" a="1"/>
  <c r="J1695" i="21" s="1"/>
  <c r="J1696" i="21" a="1"/>
  <c r="J1696" i="21" s="1"/>
  <c r="J1697" i="21" a="1"/>
  <c r="J1697" i="21" s="1"/>
  <c r="J1698" i="21" a="1"/>
  <c r="J1698" i="21" s="1"/>
  <c r="J1699" i="21" a="1"/>
  <c r="J1699" i="21" s="1"/>
  <c r="J1700" i="21" a="1"/>
  <c r="J1700" i="21" s="1"/>
  <c r="J1701" i="21" a="1"/>
  <c r="J1701" i="21" s="1"/>
  <c r="J1702" i="21" a="1"/>
  <c r="J1702" i="21" s="1"/>
  <c r="J1703" i="21" a="1"/>
  <c r="J1703" i="21" s="1"/>
  <c r="J1704" i="21" a="1"/>
  <c r="J1704" i="21" s="1"/>
  <c r="J1705" i="21" a="1"/>
  <c r="J1705" i="21" s="1"/>
  <c r="J1706" i="21" a="1"/>
  <c r="J1706" i="21" s="1"/>
  <c r="J1707" i="21" a="1"/>
  <c r="J1707" i="21" s="1"/>
  <c r="J1708" i="21" a="1"/>
  <c r="J1708" i="21" s="1"/>
  <c r="J1709" i="21" a="1"/>
  <c r="J1709" i="21" s="1"/>
  <c r="J1710" i="21" a="1"/>
  <c r="J1710" i="21" s="1"/>
  <c r="J1711" i="21" a="1"/>
  <c r="J1711" i="21" s="1"/>
  <c r="J1712" i="21" a="1"/>
  <c r="J1712" i="21" s="1"/>
  <c r="J1713" i="21" a="1"/>
  <c r="J1713" i="21" s="1"/>
  <c r="J1714" i="21" a="1"/>
  <c r="J1714" i="21" s="1"/>
  <c r="J1715" i="21" a="1"/>
  <c r="J1715" i="21" s="1"/>
  <c r="J1716" i="21" a="1"/>
  <c r="J1716" i="21" s="1"/>
  <c r="J1717" i="21" a="1"/>
  <c r="J1717" i="21" s="1"/>
  <c r="J1718" i="21" a="1"/>
  <c r="J1718" i="21" s="1"/>
  <c r="J1719" i="21" a="1"/>
  <c r="J1719" i="21" s="1"/>
  <c r="J1720" i="21" a="1"/>
  <c r="J1720" i="21" s="1"/>
  <c r="J1721" i="21" a="1"/>
  <c r="J1721" i="21" s="1"/>
  <c r="J1722" i="21" a="1"/>
  <c r="J1722" i="21" s="1"/>
  <c r="J1723" i="21" a="1"/>
  <c r="J1723" i="21" s="1"/>
  <c r="J1724" i="21" a="1"/>
  <c r="J1724" i="21" s="1"/>
  <c r="J1725" i="21" a="1"/>
  <c r="J1725" i="21" s="1"/>
  <c r="J1726" i="21" a="1"/>
  <c r="J1726" i="21" s="1"/>
  <c r="J1727" i="21" a="1"/>
  <c r="J1727" i="21" s="1"/>
  <c r="J1728" i="21" a="1"/>
  <c r="J1728" i="21" s="1"/>
  <c r="J1729" i="21" a="1"/>
  <c r="J1729" i="21" s="1"/>
  <c r="J1730" i="21" a="1"/>
  <c r="J1730" i="21" s="1"/>
  <c r="J1731" i="21" a="1"/>
  <c r="J1731" i="21" s="1"/>
  <c r="J1732" i="21" a="1"/>
  <c r="J1732" i="21" s="1"/>
  <c r="J1733" i="21" a="1"/>
  <c r="J1733" i="21" s="1"/>
  <c r="J1734" i="21" a="1"/>
  <c r="J1734" i="21" s="1"/>
  <c r="J1735" i="21" a="1"/>
  <c r="J1735" i="21" s="1"/>
  <c r="J1736" i="21" a="1"/>
  <c r="J1736" i="21" s="1"/>
  <c r="J1737" i="21" a="1"/>
  <c r="J1737" i="21" s="1"/>
  <c r="J1738" i="21" a="1"/>
  <c r="J1738" i="21" s="1"/>
  <c r="J1739" i="21" a="1"/>
  <c r="J1739" i="21" s="1"/>
  <c r="J1740" i="21" a="1"/>
  <c r="J1740" i="21" s="1"/>
  <c r="J1741" i="21" a="1"/>
  <c r="J1741" i="21" s="1"/>
  <c r="J1742" i="21" a="1"/>
  <c r="J1742" i="21" s="1"/>
  <c r="J1743" i="21" a="1"/>
  <c r="J1743" i="21" s="1"/>
  <c r="J1744" i="21" a="1"/>
  <c r="J1744" i="21" s="1"/>
  <c r="J1745" i="21" a="1"/>
  <c r="J1745" i="21" s="1"/>
  <c r="J1746" i="21" a="1"/>
  <c r="J1746" i="21" s="1"/>
  <c r="J1747" i="21" a="1"/>
  <c r="J1747" i="21" s="1"/>
  <c r="J1748" i="21" a="1"/>
  <c r="J1748" i="21" s="1"/>
  <c r="J1749" i="21" a="1"/>
  <c r="J1749" i="21" s="1"/>
  <c r="J1750" i="21" a="1"/>
  <c r="J1750" i="21" s="1"/>
  <c r="J1751" i="21" a="1"/>
  <c r="J1751" i="21" s="1"/>
  <c r="J1752" i="21" a="1"/>
  <c r="J1752" i="21" s="1"/>
  <c r="J1753" i="21" a="1"/>
  <c r="J1753" i="21" s="1"/>
  <c r="J1754" i="21" a="1"/>
  <c r="J1754" i="21" s="1"/>
  <c r="J1755" i="21" a="1"/>
  <c r="J1755" i="21" s="1"/>
  <c r="J1756" i="21" a="1"/>
  <c r="J1756" i="21" s="1"/>
  <c r="J1757" i="21" a="1"/>
  <c r="J1757" i="21" s="1"/>
  <c r="J1758" i="21" a="1"/>
  <c r="J1758" i="21" s="1"/>
  <c r="J1759" i="21" a="1"/>
  <c r="J1759" i="21" s="1"/>
  <c r="J1760" i="21" a="1"/>
  <c r="J1760" i="21" s="1"/>
  <c r="J1761" i="21" a="1"/>
  <c r="J1761" i="21" s="1"/>
  <c r="J1762" i="21" a="1"/>
  <c r="J1762" i="21" s="1"/>
  <c r="J1763" i="21" a="1"/>
  <c r="J1763" i="21" s="1"/>
  <c r="J1764" i="21" a="1"/>
  <c r="J1764" i="21" s="1"/>
  <c r="J1765" i="21" a="1"/>
  <c r="J1765" i="21" s="1"/>
  <c r="J1766" i="21" a="1"/>
  <c r="J1766" i="21" s="1"/>
  <c r="J1767" i="21" a="1"/>
  <c r="J1767" i="21" s="1"/>
  <c r="J1768" i="21" a="1"/>
  <c r="J1768" i="21" s="1"/>
  <c r="J1769" i="21" a="1"/>
  <c r="J1769" i="21" s="1"/>
  <c r="J1770" i="21" a="1"/>
  <c r="J1770" i="21" s="1"/>
  <c r="J1771" i="21" a="1"/>
  <c r="J1771" i="21" s="1"/>
  <c r="J1772" i="21" a="1"/>
  <c r="J1772" i="21" s="1"/>
  <c r="J1773" i="21" a="1"/>
  <c r="J1773" i="21" s="1"/>
  <c r="J1774" i="21" a="1"/>
  <c r="J1774" i="21" s="1"/>
  <c r="J1775" i="21" a="1"/>
  <c r="J1775" i="21" s="1"/>
  <c r="J1776" i="21" a="1"/>
  <c r="J1776" i="21" s="1"/>
  <c r="J1777" i="21" a="1"/>
  <c r="J1777" i="21" s="1"/>
  <c r="J1778" i="21" a="1"/>
  <c r="J1778" i="21" s="1"/>
  <c r="J1779" i="21" a="1"/>
  <c r="J1779" i="21" s="1"/>
  <c r="J1780" i="21" a="1"/>
  <c r="J1780" i="21" s="1"/>
  <c r="J1781" i="21" a="1"/>
  <c r="J1781" i="21" s="1"/>
  <c r="J1782" i="21" a="1"/>
  <c r="J1782" i="21" s="1"/>
  <c r="J1783" i="21" a="1"/>
  <c r="J1783" i="21" s="1"/>
  <c r="J1784" i="21" a="1"/>
  <c r="J1784" i="21" s="1"/>
  <c r="J1785" i="21" a="1"/>
  <c r="J1785" i="21" s="1"/>
  <c r="J1786" i="21" a="1"/>
  <c r="J1786" i="21" s="1"/>
  <c r="J1787" i="21" a="1"/>
  <c r="J1787" i="21" s="1"/>
  <c r="J1788" i="21" a="1"/>
  <c r="J1788" i="21" s="1"/>
  <c r="J1789" i="21" a="1"/>
  <c r="J1789" i="21" s="1"/>
  <c r="J1790" i="21" a="1"/>
  <c r="J1790" i="21" s="1"/>
  <c r="J1791" i="21" a="1"/>
  <c r="J1791" i="21" s="1"/>
  <c r="J1792" i="21" a="1"/>
  <c r="J1792" i="21" s="1"/>
  <c r="J1793" i="21" a="1"/>
  <c r="J1793" i="21" s="1"/>
  <c r="J1794" i="21" a="1"/>
  <c r="J1794" i="21" s="1"/>
  <c r="J1795" i="21" a="1"/>
  <c r="J1795" i="21" s="1"/>
  <c r="J1796" i="21" a="1"/>
  <c r="J1796" i="21" s="1"/>
  <c r="J1797" i="21" a="1"/>
  <c r="J1797" i="21" s="1"/>
  <c r="J1798" i="21" a="1"/>
  <c r="J1798" i="21" s="1"/>
  <c r="J1799" i="21" a="1"/>
  <c r="J1799" i="21" s="1"/>
  <c r="J1800" i="21" a="1"/>
  <c r="J1800" i="21" s="1"/>
  <c r="J1801" i="21" a="1"/>
  <c r="J1801" i="21" s="1"/>
  <c r="J1802" i="21" a="1"/>
  <c r="J1802" i="21" s="1"/>
  <c r="J1803" i="21" a="1"/>
  <c r="J1803" i="21" s="1"/>
  <c r="J1804" i="21" a="1"/>
  <c r="J1804" i="21" s="1"/>
  <c r="J1805" i="21" a="1"/>
  <c r="J1805" i="21" s="1"/>
  <c r="J1806" i="21" a="1"/>
  <c r="J1806" i="21" s="1"/>
  <c r="J1807" i="21" a="1"/>
  <c r="J1807" i="21" s="1"/>
  <c r="J1808" i="21" a="1"/>
  <c r="J1808" i="21" s="1"/>
  <c r="J1809" i="21" a="1"/>
  <c r="J1809" i="21" s="1"/>
  <c r="J1810" i="21" a="1"/>
  <c r="J1810" i="21" s="1"/>
  <c r="J1811" i="21" a="1"/>
  <c r="J1811" i="21" s="1"/>
  <c r="J1812" i="21" a="1"/>
  <c r="J1812" i="21" s="1"/>
  <c r="J1813" i="21" a="1"/>
  <c r="J1813" i="21" s="1"/>
  <c r="J1814" i="21" a="1"/>
  <c r="J1814" i="21" s="1"/>
  <c r="J1815" i="21" a="1"/>
  <c r="J1815" i="21" s="1"/>
  <c r="J1816" i="21" a="1"/>
  <c r="J1816" i="21" s="1"/>
  <c r="J1817" i="21" a="1"/>
  <c r="J1817" i="21" s="1"/>
  <c r="J1818" i="21" a="1"/>
  <c r="J1818" i="21" s="1"/>
  <c r="J1819" i="21" a="1"/>
  <c r="J1819" i="21" s="1"/>
  <c r="J1820" i="21" a="1"/>
  <c r="J1820" i="21" s="1"/>
  <c r="J1821" i="21" a="1"/>
  <c r="J1821" i="21" s="1"/>
  <c r="J1822" i="21" a="1"/>
  <c r="J1822" i="21" s="1"/>
  <c r="J1823" i="21" a="1"/>
  <c r="J1823" i="21" s="1"/>
  <c r="J1824" i="21" a="1"/>
  <c r="J1824" i="21" s="1"/>
  <c r="J1825" i="21" a="1"/>
  <c r="J1825" i="21" s="1"/>
  <c r="J1826" i="21" a="1"/>
  <c r="J1826" i="21" s="1"/>
  <c r="J1827" i="21" a="1"/>
  <c r="J1827" i="21" s="1"/>
  <c r="J1828" i="21" a="1"/>
  <c r="J1828" i="21" s="1"/>
  <c r="J1829" i="21" a="1"/>
  <c r="J1829" i="21" s="1"/>
  <c r="J1830" i="21" a="1"/>
  <c r="J1830" i="21" s="1"/>
  <c r="J1831" i="21" a="1"/>
  <c r="J1831" i="21" s="1"/>
  <c r="J1832" i="21" a="1"/>
  <c r="J1832" i="21" s="1"/>
  <c r="J1833" i="21" a="1"/>
  <c r="J1833" i="21" s="1"/>
  <c r="J1834" i="21" a="1"/>
  <c r="J1834" i="21" s="1"/>
  <c r="J1835" i="21" a="1"/>
  <c r="J1835" i="21" s="1"/>
  <c r="J1836" i="21" a="1"/>
  <c r="J1836" i="21" s="1"/>
  <c r="J1837" i="21" a="1"/>
  <c r="J1837" i="21" s="1"/>
  <c r="J1838" i="21" a="1"/>
  <c r="J1838" i="21" s="1"/>
  <c r="J1839" i="21" a="1"/>
  <c r="J1839" i="21" s="1"/>
  <c r="J1840" i="21" a="1"/>
  <c r="J1840" i="21" s="1"/>
  <c r="J1841" i="21" a="1"/>
  <c r="J1841" i="21" s="1"/>
  <c r="J1842" i="21" a="1"/>
  <c r="J1842" i="21" s="1"/>
  <c r="J1843" i="21" a="1"/>
  <c r="J1843" i="21" s="1"/>
  <c r="J1844" i="21" a="1"/>
  <c r="J1844" i="21" s="1"/>
  <c r="J1845" i="21" a="1"/>
  <c r="J1845" i="21" s="1"/>
  <c r="J1846" i="21" a="1"/>
  <c r="J1846" i="21" s="1"/>
  <c r="J1847" i="21" a="1"/>
  <c r="J1847" i="21" s="1"/>
  <c r="J1848" i="21" a="1"/>
  <c r="J1848" i="21" s="1"/>
  <c r="J1849" i="21" a="1"/>
  <c r="J1849" i="21" s="1"/>
  <c r="J1850" i="21" a="1"/>
  <c r="J1850" i="21" s="1"/>
  <c r="J1851" i="21" a="1"/>
  <c r="J1851" i="21" s="1"/>
  <c r="J1852" i="21" a="1"/>
  <c r="J1852" i="21" s="1"/>
  <c r="J1853" i="21" a="1"/>
  <c r="J1853" i="21" s="1"/>
  <c r="J1854" i="21" a="1"/>
  <c r="J1854" i="21" s="1"/>
  <c r="J1855" i="21" a="1"/>
  <c r="J1855" i="21" s="1"/>
  <c r="J1856" i="21" a="1"/>
  <c r="J1856" i="21" s="1"/>
  <c r="J1857" i="21" a="1"/>
  <c r="J1857" i="21" s="1"/>
  <c r="J1858" i="21" a="1"/>
  <c r="J1858" i="21" s="1"/>
  <c r="J1859" i="21" a="1"/>
  <c r="J1859" i="21" s="1"/>
  <c r="J1860" i="21" a="1"/>
  <c r="J1860" i="21" s="1"/>
  <c r="J1861" i="21" a="1"/>
  <c r="J1861" i="21" s="1"/>
  <c r="J1862" i="21" a="1"/>
  <c r="J1862" i="21" s="1"/>
  <c r="J1863" i="21" a="1"/>
  <c r="J1863" i="21" s="1"/>
  <c r="J1864" i="21" a="1"/>
  <c r="J1864" i="21" s="1"/>
  <c r="J1865" i="21" a="1"/>
  <c r="J1865" i="21" s="1"/>
  <c r="J1866" i="21" a="1"/>
  <c r="J1866" i="21" s="1"/>
  <c r="J1867" i="21" a="1"/>
  <c r="J1867" i="21" s="1"/>
  <c r="J1868" i="21" a="1"/>
  <c r="J1868" i="21" s="1"/>
  <c r="J1869" i="21" a="1"/>
  <c r="J1869" i="21" s="1"/>
  <c r="J1870" i="21" a="1"/>
  <c r="J1870" i="21" s="1"/>
  <c r="J1871" i="21" a="1"/>
  <c r="J1871" i="21" s="1"/>
  <c r="J1872" i="21" a="1"/>
  <c r="J1872" i="21" s="1"/>
  <c r="J1873" i="21" a="1"/>
  <c r="J1873" i="21" s="1"/>
  <c r="J1874" i="21" a="1"/>
  <c r="J1874" i="21" s="1"/>
  <c r="J1875" i="21" a="1"/>
  <c r="J1875" i="21" s="1"/>
  <c r="J1876" i="21" a="1"/>
  <c r="J1876" i="21" s="1"/>
  <c r="J1877" i="21" a="1"/>
  <c r="J1877" i="21" s="1"/>
  <c r="J1878" i="21" a="1"/>
  <c r="J1878" i="21" s="1"/>
  <c r="J1879" i="21" a="1"/>
  <c r="J1879" i="21" s="1"/>
  <c r="J1880" i="21" a="1"/>
  <c r="J1880" i="21" s="1"/>
  <c r="J1881" i="21" a="1"/>
  <c r="J1881" i="21" s="1"/>
  <c r="J1882" i="21" a="1"/>
  <c r="J1882" i="21" s="1"/>
  <c r="J1883" i="21" a="1"/>
  <c r="J1883" i="21" s="1"/>
  <c r="J1884" i="21" a="1"/>
  <c r="J1884" i="21" s="1"/>
  <c r="J1885" i="21" a="1"/>
  <c r="J1885" i="21" s="1"/>
  <c r="J1886" i="21" a="1"/>
  <c r="J1886" i="21" s="1"/>
  <c r="J1887" i="21" a="1"/>
  <c r="J1887" i="21" s="1"/>
  <c r="J1888" i="21" a="1"/>
  <c r="J1888" i="21" s="1"/>
  <c r="J1889" i="21" a="1"/>
  <c r="J1889" i="21" s="1"/>
  <c r="J1890" i="21" a="1"/>
  <c r="J1890" i="21" s="1"/>
  <c r="J1891" i="21" a="1"/>
  <c r="J1891" i="21" s="1"/>
  <c r="J1892" i="21" a="1"/>
  <c r="J1892" i="21" s="1"/>
  <c r="J1893" i="21" a="1"/>
  <c r="J1893" i="21" s="1"/>
  <c r="J1894" i="21" a="1"/>
  <c r="J1894" i="21" s="1"/>
  <c r="J1895" i="21" a="1"/>
  <c r="J1895" i="21" s="1"/>
  <c r="J1896" i="21" a="1"/>
  <c r="J1896" i="21" s="1"/>
  <c r="J1897" i="21" a="1"/>
  <c r="J1897" i="21" s="1"/>
  <c r="J1898" i="21" a="1"/>
  <c r="J1898" i="21" s="1"/>
  <c r="J1899" i="21" a="1"/>
  <c r="J1899" i="21" s="1"/>
  <c r="J1900" i="21" a="1"/>
  <c r="J1900" i="21" s="1"/>
  <c r="J1901" i="21" a="1"/>
  <c r="J1901" i="21" s="1"/>
  <c r="J1902" i="21" a="1"/>
  <c r="J1902" i="21" s="1"/>
  <c r="J1903" i="21" a="1"/>
  <c r="J1903" i="21" s="1"/>
  <c r="J1904" i="21" a="1"/>
  <c r="J1904" i="21" s="1"/>
  <c r="J1905" i="21" a="1"/>
  <c r="J1905" i="21" s="1"/>
  <c r="J1906" i="21" a="1"/>
  <c r="J1906" i="21" s="1"/>
  <c r="J1907" i="21" a="1"/>
  <c r="J1907" i="21" s="1"/>
  <c r="J1908" i="21" a="1"/>
  <c r="J1908" i="21" s="1"/>
  <c r="J1909" i="21" a="1"/>
  <c r="J1909" i="21" s="1"/>
  <c r="J1910" i="21" a="1"/>
  <c r="J1910" i="21" s="1"/>
  <c r="J1911" i="21" a="1"/>
  <c r="J1911" i="21" s="1"/>
  <c r="J1912" i="21" a="1"/>
  <c r="J1912" i="21" s="1"/>
  <c r="J1913" i="21" a="1"/>
  <c r="J1913" i="21" s="1"/>
  <c r="J1914" i="21" a="1"/>
  <c r="J1914" i="21" s="1"/>
  <c r="J1915" i="21" a="1"/>
  <c r="J1915" i="21" s="1"/>
  <c r="J1916" i="21" a="1"/>
  <c r="J1916" i="21" s="1"/>
  <c r="J1917" i="21" a="1"/>
  <c r="J1917" i="21" s="1"/>
  <c r="J1918" i="21" a="1"/>
  <c r="J1918" i="21" s="1"/>
  <c r="J1919" i="21" a="1"/>
  <c r="J1919" i="21" s="1"/>
  <c r="J1920" i="21" a="1"/>
  <c r="J1920" i="21" s="1"/>
  <c r="J1921" i="21" a="1"/>
  <c r="J1921" i="21" s="1"/>
  <c r="J1922" i="21" a="1"/>
  <c r="J1922" i="21" s="1"/>
  <c r="J1923" i="21" a="1"/>
  <c r="J1923" i="21" s="1"/>
  <c r="J1924" i="21" a="1"/>
  <c r="J1924" i="21" s="1"/>
  <c r="J1925" i="21" a="1"/>
  <c r="J1925" i="21" s="1"/>
  <c r="J1926" i="21" a="1"/>
  <c r="J1926" i="21" s="1"/>
  <c r="J1927" i="21" a="1"/>
  <c r="J1927" i="21" s="1"/>
  <c r="J1928" i="21" a="1"/>
  <c r="J1928" i="21" s="1"/>
  <c r="J1929" i="21" a="1"/>
  <c r="J1929" i="21" s="1"/>
  <c r="J1930" i="21" a="1"/>
  <c r="J1930" i="21" s="1"/>
  <c r="J1931" i="21" a="1"/>
  <c r="J1931" i="21" s="1"/>
  <c r="J1932" i="21" a="1"/>
  <c r="J1932" i="21" s="1"/>
  <c r="J1933" i="21" a="1"/>
  <c r="J1933" i="21" s="1"/>
  <c r="J1934" i="21" a="1"/>
  <c r="J1934" i="21" s="1"/>
  <c r="J1935" i="21" a="1"/>
  <c r="J1935" i="21" s="1"/>
  <c r="J1936" i="21" a="1"/>
  <c r="J1936" i="21" s="1"/>
  <c r="J1937" i="21" a="1"/>
  <c r="J1937" i="21" s="1"/>
  <c r="J1938" i="21" a="1"/>
  <c r="J1938" i="21" s="1"/>
  <c r="J1939" i="21" a="1"/>
  <c r="J1939" i="21" s="1"/>
  <c r="J1940" i="21" a="1"/>
  <c r="J1940" i="21" s="1"/>
  <c r="J1941" i="21" a="1"/>
  <c r="J1941" i="21" s="1"/>
  <c r="J1942" i="21" a="1"/>
  <c r="J1942" i="21" s="1"/>
  <c r="J1943" i="21" a="1"/>
  <c r="J1943" i="21" s="1"/>
  <c r="J1944" i="21" a="1"/>
  <c r="J1944" i="21" s="1"/>
  <c r="J1945" i="21" a="1"/>
  <c r="J1945" i="21" s="1"/>
  <c r="J1946" i="21" a="1"/>
  <c r="J1946" i="21" s="1"/>
  <c r="J1947" i="21" a="1"/>
  <c r="J1947" i="21" s="1"/>
  <c r="J1948" i="21" a="1"/>
  <c r="J1948" i="21" s="1"/>
  <c r="J1949" i="21" a="1"/>
  <c r="J1949" i="21" s="1"/>
  <c r="J1950" i="21" a="1"/>
  <c r="J1950" i="21" s="1"/>
  <c r="J1951" i="21" a="1"/>
  <c r="J1951" i="21" s="1"/>
  <c r="J1952" i="21" a="1"/>
  <c r="J1952" i="21" s="1"/>
  <c r="J1953" i="21" a="1"/>
  <c r="J1953" i="21" s="1"/>
  <c r="J1954" i="21" a="1"/>
  <c r="J1954" i="21" s="1"/>
  <c r="J1955" i="21" a="1"/>
  <c r="J1955" i="21" s="1"/>
  <c r="J1956" i="21" a="1"/>
  <c r="J1956" i="21" s="1"/>
  <c r="J1957" i="21" a="1"/>
  <c r="J1957" i="21" s="1"/>
  <c r="J1958" i="21" a="1"/>
  <c r="J1958" i="21" s="1"/>
  <c r="J1959" i="21" a="1"/>
  <c r="J1959" i="21" s="1"/>
  <c r="J1960" i="21" a="1"/>
  <c r="J1960" i="21" s="1"/>
  <c r="J1961" i="21" a="1"/>
  <c r="J1961" i="21" s="1"/>
  <c r="J1962" i="21" a="1"/>
  <c r="J1962" i="21" s="1"/>
  <c r="J1963" i="21" a="1"/>
  <c r="J1963" i="21" s="1"/>
  <c r="J1964" i="21" a="1"/>
  <c r="J1964" i="21" s="1"/>
  <c r="J1965" i="21" a="1"/>
  <c r="J1965" i="21" s="1"/>
  <c r="J1966" i="21" a="1"/>
  <c r="J1966" i="21" s="1"/>
  <c r="J1967" i="21" a="1"/>
  <c r="J1967" i="21" s="1"/>
  <c r="J1968" i="21" a="1"/>
  <c r="J1968" i="21" s="1"/>
  <c r="J1969" i="21" a="1"/>
  <c r="J1969" i="21" s="1"/>
  <c r="J1970" i="21" a="1"/>
  <c r="J1970" i="21" s="1"/>
  <c r="J1971" i="21" a="1"/>
  <c r="J1971" i="21" s="1"/>
  <c r="J1972" i="21" a="1"/>
  <c r="J1972" i="21" s="1"/>
  <c r="J1973" i="21" a="1"/>
  <c r="J1973" i="21" s="1"/>
  <c r="J1974" i="21" a="1"/>
  <c r="J1974" i="21" s="1"/>
  <c r="J1975" i="21" a="1"/>
  <c r="J1975" i="21" s="1"/>
  <c r="J1976" i="21" a="1"/>
  <c r="J1976" i="21" s="1"/>
  <c r="J1977" i="21" a="1"/>
  <c r="J1977" i="21" s="1"/>
  <c r="J1978" i="21" a="1"/>
  <c r="J1978" i="21" s="1"/>
  <c r="J1979" i="21" a="1"/>
  <c r="J1979" i="21" s="1"/>
  <c r="J1980" i="21" a="1"/>
  <c r="J1980" i="21" s="1"/>
  <c r="J1981" i="21" a="1"/>
  <c r="J1981" i="21" s="1"/>
  <c r="J1982" i="21" a="1"/>
  <c r="J1982" i="21" s="1"/>
  <c r="J1983" i="21" a="1"/>
  <c r="J1983" i="21" s="1"/>
  <c r="J1984" i="21" a="1"/>
  <c r="J1984" i="21" s="1"/>
  <c r="J1985" i="21" a="1"/>
  <c r="J1985" i="21" s="1"/>
  <c r="J1986" i="21" a="1"/>
  <c r="J1986" i="21" s="1"/>
  <c r="J1987" i="21" a="1"/>
  <c r="J1987" i="21" s="1"/>
  <c r="J1988" i="21" a="1"/>
  <c r="J1988" i="21" s="1"/>
  <c r="J1989" i="21" a="1"/>
  <c r="J1989" i="21" s="1"/>
  <c r="J1990" i="21" a="1"/>
  <c r="J1990" i="21" s="1"/>
  <c r="J1991" i="21" a="1"/>
  <c r="J1991" i="21" s="1"/>
  <c r="J1992" i="21" a="1"/>
  <c r="J1992" i="21" s="1"/>
  <c r="J1993" i="21" a="1"/>
  <c r="J1993" i="21" s="1"/>
  <c r="J1994" i="21" a="1"/>
  <c r="J1994" i="21" s="1"/>
  <c r="J1995" i="21" a="1"/>
  <c r="J1995" i="21" s="1"/>
  <c r="J1996" i="21" a="1"/>
  <c r="J1996" i="21" s="1"/>
  <c r="J1997" i="21" a="1"/>
  <c r="J1997" i="21" s="1"/>
  <c r="J1998" i="21" a="1"/>
  <c r="J1998" i="21" s="1"/>
  <c r="J1999" i="21" a="1"/>
  <c r="J1999" i="21" s="1"/>
  <c r="J2000" i="21" a="1"/>
  <c r="J2000" i="21" s="1"/>
  <c r="J2001" i="21" a="1"/>
  <c r="J2001" i="21" s="1"/>
  <c r="J11" i="21" a="1"/>
  <c r="J11" i="21" s="1"/>
  <c r="G28" i="21" a="1"/>
  <c r="G28" i="21" s="1"/>
  <c r="G29" i="21" a="1"/>
  <c r="G29" i="21" s="1"/>
  <c r="G30" i="21" a="1"/>
  <c r="G30" i="21" s="1"/>
  <c r="G31" i="21" a="1"/>
  <c r="G31" i="21" s="1"/>
  <c r="G32" i="21" a="1"/>
  <c r="G32" i="21" s="1"/>
  <c r="G33" i="21" a="1"/>
  <c r="G33" i="21" s="1"/>
  <c r="G34" i="21" a="1"/>
  <c r="G34" i="21" s="1"/>
  <c r="G35" i="21" a="1"/>
  <c r="G35" i="21" s="1"/>
  <c r="G36" i="21" a="1"/>
  <c r="G36" i="21" s="1"/>
  <c r="G37" i="21" a="1"/>
  <c r="G37" i="21" s="1"/>
  <c r="G38" i="21" a="1"/>
  <c r="G38" i="21" s="1"/>
  <c r="G39" i="21" a="1"/>
  <c r="G39" i="21" s="1"/>
  <c r="G40" i="21" a="1"/>
  <c r="G40" i="21" s="1"/>
  <c r="G41" i="21" a="1"/>
  <c r="G41" i="21" s="1"/>
  <c r="G42" i="21" a="1"/>
  <c r="G42" i="21" s="1"/>
  <c r="G43" i="21" a="1"/>
  <c r="G43" i="21" s="1"/>
  <c r="G45" i="21" a="1"/>
  <c r="G45" i="21" s="1"/>
  <c r="G46" i="21" a="1"/>
  <c r="G46" i="21" s="1"/>
  <c r="G47" i="21" a="1"/>
  <c r="G47" i="21" s="1"/>
  <c r="G48" i="21" a="1"/>
  <c r="G48" i="21" s="1"/>
  <c r="G49" i="21" a="1"/>
  <c r="G49" i="21" s="1"/>
  <c r="G50" i="21" a="1"/>
  <c r="G50" i="21" s="1"/>
  <c r="G51" i="21" a="1"/>
  <c r="G51" i="21" s="1"/>
  <c r="G52" i="21" a="1"/>
  <c r="G52" i="21" s="1"/>
  <c r="G53" i="21" a="1"/>
  <c r="G53" i="21" s="1"/>
  <c r="G54" i="21" a="1"/>
  <c r="G54" i="21" s="1"/>
  <c r="G55" i="21" a="1"/>
  <c r="G55" i="21" s="1"/>
  <c r="G56" i="21" a="1"/>
  <c r="G56" i="21" s="1"/>
  <c r="G58" i="21" a="1"/>
  <c r="G58" i="21" s="1"/>
  <c r="G59" i="21" a="1"/>
  <c r="G59" i="21" s="1"/>
  <c r="G60" i="21" a="1"/>
  <c r="G60" i="21" s="1"/>
  <c r="G61" i="21" a="1"/>
  <c r="G61" i="21" s="1"/>
  <c r="G62" i="21" a="1"/>
  <c r="G62" i="21" s="1"/>
  <c r="G63" i="21" a="1"/>
  <c r="G63" i="21" s="1"/>
  <c r="G64" i="21" a="1"/>
  <c r="G64" i="21" s="1"/>
  <c r="G65" i="21" a="1"/>
  <c r="G65" i="21" s="1"/>
  <c r="G66" i="21" a="1"/>
  <c r="G66" i="21" s="1"/>
  <c r="G67" i="21" a="1"/>
  <c r="G67" i="21" s="1"/>
  <c r="G68" i="21" a="1"/>
  <c r="G68" i="21" s="1"/>
  <c r="G69" i="21" a="1"/>
  <c r="G69" i="21" s="1"/>
  <c r="G70" i="21" a="1"/>
  <c r="G70" i="21" s="1"/>
  <c r="G71" i="21" a="1"/>
  <c r="G71" i="21" s="1"/>
  <c r="G72" i="21" a="1"/>
  <c r="G72" i="21" s="1"/>
  <c r="G73" i="21" a="1"/>
  <c r="G73" i="21" s="1"/>
  <c r="G74" i="21" a="1"/>
  <c r="G74" i="21" s="1"/>
  <c r="G75" i="21" a="1"/>
  <c r="G75" i="21" s="1"/>
  <c r="G76" i="21" a="1"/>
  <c r="G76" i="21" s="1"/>
  <c r="G77" i="21" a="1"/>
  <c r="G77" i="21" s="1"/>
  <c r="G78" i="21" a="1"/>
  <c r="G78" i="21" s="1"/>
  <c r="G79" i="21" a="1"/>
  <c r="G79" i="21" s="1"/>
  <c r="G80" i="21" a="1"/>
  <c r="G80" i="21" s="1"/>
  <c r="G81" i="21" a="1"/>
  <c r="G81" i="21" s="1"/>
  <c r="G82" i="21" a="1"/>
  <c r="G82" i="21" s="1"/>
  <c r="G83" i="21" a="1"/>
  <c r="G83" i="21" s="1"/>
  <c r="G84" i="21" a="1"/>
  <c r="G84" i="21" s="1"/>
  <c r="G85" i="21" a="1"/>
  <c r="G85" i="21" s="1"/>
  <c r="G86" i="21" a="1"/>
  <c r="G86" i="21" s="1"/>
  <c r="G87" i="21" a="1"/>
  <c r="G87" i="21" s="1"/>
  <c r="G88" i="21" a="1"/>
  <c r="G88" i="21" s="1"/>
  <c r="G89" i="21" a="1"/>
  <c r="G89" i="21" s="1"/>
  <c r="G90" i="21" a="1"/>
  <c r="G90" i="21" s="1"/>
  <c r="G91" i="21" a="1"/>
  <c r="G91" i="21" s="1"/>
  <c r="G92" i="21" a="1"/>
  <c r="G92" i="21" s="1"/>
  <c r="G93" i="21" a="1"/>
  <c r="G93" i="21" s="1"/>
  <c r="G94" i="21" a="1"/>
  <c r="G94" i="21" s="1"/>
  <c r="G95" i="21" a="1"/>
  <c r="G95" i="21" s="1"/>
  <c r="G96" i="21" a="1"/>
  <c r="G96" i="21" s="1"/>
  <c r="G97" i="21" a="1"/>
  <c r="G97" i="21" s="1"/>
  <c r="G98" i="21" a="1"/>
  <c r="G98" i="21" s="1"/>
  <c r="G99" i="21" a="1"/>
  <c r="G99" i="21" s="1"/>
  <c r="G100" i="21" a="1"/>
  <c r="G100" i="21" s="1"/>
  <c r="G101" i="21" a="1"/>
  <c r="G101" i="21" s="1"/>
  <c r="G102" i="21" a="1"/>
  <c r="G102" i="21" s="1"/>
  <c r="G103" i="21" a="1"/>
  <c r="G103" i="21" s="1"/>
  <c r="G104" i="21" a="1"/>
  <c r="G104" i="21" s="1"/>
  <c r="G105" i="21" a="1"/>
  <c r="G105" i="21" s="1"/>
  <c r="G106" i="21" a="1"/>
  <c r="G106" i="21" s="1"/>
  <c r="G107" i="21" a="1"/>
  <c r="G107" i="21" s="1"/>
  <c r="G108" i="21" a="1"/>
  <c r="G108" i="21" s="1"/>
  <c r="G109" i="21" a="1"/>
  <c r="G109" i="21" s="1"/>
  <c r="G110" i="21" a="1"/>
  <c r="G110" i="21" s="1"/>
  <c r="G111" i="21" a="1"/>
  <c r="G111" i="21" s="1"/>
  <c r="G112" i="21" a="1"/>
  <c r="G112" i="21" s="1"/>
  <c r="G113" i="21" a="1"/>
  <c r="G113" i="21" s="1"/>
  <c r="G114" i="21" a="1"/>
  <c r="G114" i="21" s="1"/>
  <c r="G115" i="21" a="1"/>
  <c r="G115" i="21" s="1"/>
  <c r="G116" i="21" a="1"/>
  <c r="G116" i="21" s="1"/>
  <c r="G117" i="21" a="1"/>
  <c r="G117" i="21" s="1"/>
  <c r="G118" i="21" a="1"/>
  <c r="G118" i="21" s="1"/>
  <c r="G119" i="21" a="1"/>
  <c r="G119" i="21" s="1"/>
  <c r="G120" i="21" a="1"/>
  <c r="G120" i="21" s="1"/>
  <c r="G121" i="21" a="1"/>
  <c r="G121" i="21" s="1"/>
  <c r="G122" i="21" a="1"/>
  <c r="G122" i="21" s="1"/>
  <c r="G123" i="21" a="1"/>
  <c r="G123" i="21" s="1"/>
  <c r="G124" i="21" a="1"/>
  <c r="G124" i="21" s="1"/>
  <c r="G125" i="21" a="1"/>
  <c r="G125" i="21" s="1"/>
  <c r="G126" i="21" a="1"/>
  <c r="G126" i="21" s="1"/>
  <c r="G127" i="21" a="1"/>
  <c r="G127" i="21" s="1"/>
  <c r="G128" i="21" a="1"/>
  <c r="G128" i="21" s="1"/>
  <c r="G129" i="21" a="1"/>
  <c r="G129" i="21" s="1"/>
  <c r="G130" i="21" a="1"/>
  <c r="G130" i="21" s="1"/>
  <c r="G131" i="21" a="1"/>
  <c r="G131" i="21" s="1"/>
  <c r="G132" i="21" a="1"/>
  <c r="G132" i="21" s="1"/>
  <c r="G133" i="21" a="1"/>
  <c r="G133" i="21" s="1"/>
  <c r="G134" i="21" a="1"/>
  <c r="G134" i="21" s="1"/>
  <c r="G135" i="21" a="1"/>
  <c r="G135" i="21" s="1"/>
  <c r="G136" i="21" a="1"/>
  <c r="G136" i="21" s="1"/>
  <c r="G137" i="21" a="1"/>
  <c r="G137" i="21" s="1"/>
  <c r="G138" i="21" a="1"/>
  <c r="G138" i="21" s="1"/>
  <c r="G139" i="21" a="1"/>
  <c r="G139" i="21" s="1"/>
  <c r="G140" i="21" a="1"/>
  <c r="G140" i="21" s="1"/>
  <c r="G141" i="21" a="1"/>
  <c r="G141" i="21" s="1"/>
  <c r="G142" i="21" a="1"/>
  <c r="G142" i="21" s="1"/>
  <c r="G143" i="21" a="1"/>
  <c r="G143" i="21" s="1"/>
  <c r="G144" i="21" a="1"/>
  <c r="G144" i="21" s="1"/>
  <c r="G145" i="21" a="1"/>
  <c r="G145" i="21" s="1"/>
  <c r="G146" i="21" a="1"/>
  <c r="G146" i="21" s="1"/>
  <c r="G147" i="21" a="1"/>
  <c r="G147" i="21" s="1"/>
  <c r="G148" i="21" a="1"/>
  <c r="G148" i="21" s="1"/>
  <c r="G149" i="21" a="1"/>
  <c r="G149" i="21" s="1"/>
  <c r="G150" i="21" a="1"/>
  <c r="G150" i="21" s="1"/>
  <c r="G151" i="21" a="1"/>
  <c r="G151" i="21" s="1"/>
  <c r="G152" i="21" a="1"/>
  <c r="G152" i="21" s="1"/>
  <c r="G153" i="21" a="1"/>
  <c r="G153" i="21" s="1"/>
  <c r="G154" i="21" a="1"/>
  <c r="G154" i="21" s="1"/>
  <c r="G155" i="21" a="1"/>
  <c r="G155" i="21" s="1"/>
  <c r="G156" i="21" a="1"/>
  <c r="G156" i="21" s="1"/>
  <c r="G157" i="21" a="1"/>
  <c r="G157" i="21" s="1"/>
  <c r="G158" i="21" a="1"/>
  <c r="G158" i="21" s="1"/>
  <c r="G159" i="21" a="1"/>
  <c r="G159" i="21" s="1"/>
  <c r="G160" i="21" a="1"/>
  <c r="G160" i="21" s="1"/>
  <c r="G161" i="21" a="1"/>
  <c r="G161" i="21" s="1"/>
  <c r="G162" i="21" a="1"/>
  <c r="G162" i="21" s="1"/>
  <c r="G163" i="21" a="1"/>
  <c r="G163" i="21" s="1"/>
  <c r="G164" i="21" a="1"/>
  <c r="G164" i="21" s="1"/>
  <c r="G165" i="21" a="1"/>
  <c r="G165" i="21" s="1"/>
  <c r="G166" i="21" a="1"/>
  <c r="G166" i="21" s="1"/>
  <c r="G167" i="21" a="1"/>
  <c r="G167" i="21" s="1"/>
  <c r="G168" i="21" a="1"/>
  <c r="G168" i="21" s="1"/>
  <c r="G169" i="21" a="1"/>
  <c r="G169" i="21" s="1"/>
  <c r="G170" i="21" a="1"/>
  <c r="G170" i="21" s="1"/>
  <c r="G171" i="21" a="1"/>
  <c r="G171" i="21" s="1"/>
  <c r="G172" i="21" a="1"/>
  <c r="G172" i="21" s="1"/>
  <c r="G173" i="21" a="1"/>
  <c r="G173" i="21" s="1"/>
  <c r="G174" i="21" a="1"/>
  <c r="G174" i="21" s="1"/>
  <c r="G175" i="21" a="1"/>
  <c r="G175" i="21" s="1"/>
  <c r="G176" i="21" a="1"/>
  <c r="G176" i="21" s="1"/>
  <c r="G177" i="21" a="1"/>
  <c r="G177" i="21" s="1"/>
  <c r="G178" i="21" a="1"/>
  <c r="G178" i="21" s="1"/>
  <c r="G179" i="21" a="1"/>
  <c r="G179" i="21" s="1"/>
  <c r="G180" i="21" a="1"/>
  <c r="G180" i="21" s="1"/>
  <c r="G181" i="21" a="1"/>
  <c r="G181" i="21" s="1"/>
  <c r="G182" i="21" a="1"/>
  <c r="G182" i="21" s="1"/>
  <c r="G183" i="21" a="1"/>
  <c r="G183" i="21" s="1"/>
  <c r="G184" i="21" a="1"/>
  <c r="G184" i="21" s="1"/>
  <c r="G185" i="21" a="1"/>
  <c r="G185" i="21" s="1"/>
  <c r="G186" i="21" a="1"/>
  <c r="G186" i="21" s="1"/>
  <c r="G187" i="21" a="1"/>
  <c r="G187" i="21" s="1"/>
  <c r="G188" i="21" a="1"/>
  <c r="G188" i="21" s="1"/>
  <c r="G189" i="21" a="1"/>
  <c r="G189" i="21" s="1"/>
  <c r="G190" i="21" a="1"/>
  <c r="G190" i="21" s="1"/>
  <c r="G191" i="21" a="1"/>
  <c r="G191" i="21" s="1"/>
  <c r="G192" i="21" a="1"/>
  <c r="G192" i="21" s="1"/>
  <c r="G193" i="21" a="1"/>
  <c r="G193" i="21" s="1"/>
  <c r="G194" i="21" a="1"/>
  <c r="G194" i="21" s="1"/>
  <c r="G195" i="21" a="1"/>
  <c r="G195" i="21" s="1"/>
  <c r="G196" i="21" a="1"/>
  <c r="G196" i="21" s="1"/>
  <c r="G197" i="21" a="1"/>
  <c r="G197" i="21" s="1"/>
  <c r="G198" i="21" a="1"/>
  <c r="G198" i="21" s="1"/>
  <c r="G199" i="21" a="1"/>
  <c r="G199" i="21" s="1"/>
  <c r="G200" i="21" a="1"/>
  <c r="G200" i="21" s="1"/>
  <c r="G201" i="21" a="1"/>
  <c r="G201" i="21" s="1"/>
  <c r="G202" i="21" a="1"/>
  <c r="G202" i="21" s="1"/>
  <c r="G203" i="21" a="1"/>
  <c r="G203" i="21" s="1"/>
  <c r="G204" i="21" a="1"/>
  <c r="G204" i="21" s="1"/>
  <c r="G205" i="21" a="1"/>
  <c r="G205" i="21" s="1"/>
  <c r="G206" i="21" a="1"/>
  <c r="G206" i="21" s="1"/>
  <c r="G207" i="21" a="1"/>
  <c r="G207" i="21" s="1"/>
  <c r="G208" i="21" a="1"/>
  <c r="G208" i="21" s="1"/>
  <c r="G209" i="21" a="1"/>
  <c r="G209" i="21" s="1"/>
  <c r="G210" i="21" a="1"/>
  <c r="G210" i="21" s="1"/>
  <c r="G211" i="21" a="1"/>
  <c r="G211" i="21" s="1"/>
  <c r="G212" i="21" a="1"/>
  <c r="G212" i="21" s="1"/>
  <c r="G213" i="21" a="1"/>
  <c r="G213" i="21" s="1"/>
  <c r="G214" i="21" a="1"/>
  <c r="G214" i="21" s="1"/>
  <c r="G215" i="21" a="1"/>
  <c r="G215" i="21" s="1"/>
  <c r="G216" i="21" a="1"/>
  <c r="G216" i="21" s="1"/>
  <c r="G217" i="21" a="1"/>
  <c r="G217" i="21" s="1"/>
  <c r="G218" i="21" a="1"/>
  <c r="G218" i="21" s="1"/>
  <c r="G219" i="21" a="1"/>
  <c r="G219" i="21" s="1"/>
  <c r="G220" i="21" a="1"/>
  <c r="G220" i="21" s="1"/>
  <c r="G221" i="21" a="1"/>
  <c r="G221" i="21" s="1"/>
  <c r="G222" i="21" a="1"/>
  <c r="G222" i="21" s="1"/>
  <c r="G223" i="21" a="1"/>
  <c r="G223" i="21" s="1"/>
  <c r="G224" i="21" a="1"/>
  <c r="G224" i="21" s="1"/>
  <c r="G225" i="21" a="1"/>
  <c r="G225" i="21" s="1"/>
  <c r="G226" i="21" a="1"/>
  <c r="G226" i="21" s="1"/>
  <c r="G227" i="21" a="1"/>
  <c r="G227" i="21" s="1"/>
  <c r="G228" i="21" a="1"/>
  <c r="G228" i="21" s="1"/>
  <c r="G229" i="21" a="1"/>
  <c r="G229" i="21" s="1"/>
  <c r="G230" i="21" a="1"/>
  <c r="G230" i="21" s="1"/>
  <c r="G231" i="21" a="1"/>
  <c r="G231" i="21" s="1"/>
  <c r="G232" i="21" a="1"/>
  <c r="G232" i="21" s="1"/>
  <c r="G233" i="21" a="1"/>
  <c r="G233" i="21" s="1"/>
  <c r="G234" i="21" a="1"/>
  <c r="G234" i="21" s="1"/>
  <c r="G235" i="21" a="1"/>
  <c r="G235" i="21" s="1"/>
  <c r="G236" i="21" a="1"/>
  <c r="G236" i="21" s="1"/>
  <c r="G237" i="21" a="1"/>
  <c r="G237" i="21" s="1"/>
  <c r="G238" i="21" a="1"/>
  <c r="G238" i="21" s="1"/>
  <c r="G239" i="21" a="1"/>
  <c r="G239" i="21" s="1"/>
  <c r="G240" i="21" a="1"/>
  <c r="G240" i="21" s="1"/>
  <c r="G241" i="21" a="1"/>
  <c r="G241" i="21" s="1"/>
  <c r="G242" i="21" a="1"/>
  <c r="G242" i="21" s="1"/>
  <c r="G243" i="21" a="1"/>
  <c r="G243" i="21" s="1"/>
  <c r="G244" i="21" a="1"/>
  <c r="G244" i="21" s="1"/>
  <c r="G245" i="21" a="1"/>
  <c r="G245" i="21" s="1"/>
  <c r="G246" i="21" a="1"/>
  <c r="G246" i="21" s="1"/>
  <c r="G247" i="21" a="1"/>
  <c r="G247" i="21" s="1"/>
  <c r="G248" i="21" a="1"/>
  <c r="G248" i="21" s="1"/>
  <c r="G249" i="21" a="1"/>
  <c r="G249" i="21" s="1"/>
  <c r="G250" i="21" a="1"/>
  <c r="G250" i="21" s="1"/>
  <c r="G251" i="21" a="1"/>
  <c r="G251" i="21" s="1"/>
  <c r="G252" i="21" a="1"/>
  <c r="G252" i="21" s="1"/>
  <c r="G253" i="21" a="1"/>
  <c r="G253" i="21" s="1"/>
  <c r="G254" i="21" a="1"/>
  <c r="G254" i="21" s="1"/>
  <c r="G255" i="21" a="1"/>
  <c r="G255" i="21" s="1"/>
  <c r="G256" i="21" a="1"/>
  <c r="G256" i="21" s="1"/>
  <c r="G257" i="21" a="1"/>
  <c r="G257" i="21" s="1"/>
  <c r="G258" i="21" a="1"/>
  <c r="G258" i="21" s="1"/>
  <c r="G259" i="21" a="1"/>
  <c r="G259" i="21" s="1"/>
  <c r="G260" i="21" a="1"/>
  <c r="G260" i="21" s="1"/>
  <c r="G261" i="21" a="1"/>
  <c r="G261" i="21" s="1"/>
  <c r="G262" i="21" a="1"/>
  <c r="G262" i="21" s="1"/>
  <c r="G263" i="21" a="1"/>
  <c r="G263" i="21" s="1"/>
  <c r="G264" i="21" a="1"/>
  <c r="G264" i="21" s="1"/>
  <c r="G265" i="21" a="1"/>
  <c r="G265" i="21" s="1"/>
  <c r="G266" i="21" a="1"/>
  <c r="G266" i="21" s="1"/>
  <c r="G267" i="21" a="1"/>
  <c r="G267" i="21" s="1"/>
  <c r="G268" i="21" a="1"/>
  <c r="G268" i="21" s="1"/>
  <c r="G269" i="21" a="1"/>
  <c r="G269" i="21" s="1"/>
  <c r="G270" i="21" a="1"/>
  <c r="G270" i="21" s="1"/>
  <c r="G271" i="21" a="1"/>
  <c r="G271" i="21" s="1"/>
  <c r="G272" i="21" a="1"/>
  <c r="G272" i="21" s="1"/>
  <c r="G273" i="21" a="1"/>
  <c r="G273" i="21" s="1"/>
  <c r="G274" i="21" a="1"/>
  <c r="G274" i="21" s="1"/>
  <c r="G275" i="21" a="1"/>
  <c r="G275" i="21" s="1"/>
  <c r="G276" i="21" a="1"/>
  <c r="G276" i="21" s="1"/>
  <c r="G277" i="21" a="1"/>
  <c r="G277" i="21" s="1"/>
  <c r="G278" i="21" a="1"/>
  <c r="G278" i="21" s="1"/>
  <c r="G279" i="21" a="1"/>
  <c r="G279" i="21" s="1"/>
  <c r="G280" i="21" a="1"/>
  <c r="G280" i="21" s="1"/>
  <c r="G281" i="21" a="1"/>
  <c r="G281" i="21" s="1"/>
  <c r="G282" i="21" a="1"/>
  <c r="G282" i="21" s="1"/>
  <c r="G283" i="21" a="1"/>
  <c r="G283" i="21" s="1"/>
  <c r="G284" i="21" a="1"/>
  <c r="G284" i="21" s="1"/>
  <c r="G285" i="21" a="1"/>
  <c r="G285" i="21" s="1"/>
  <c r="G286" i="21" a="1"/>
  <c r="G286" i="21" s="1"/>
  <c r="G287" i="21" a="1"/>
  <c r="G287" i="21" s="1"/>
  <c r="G288" i="21" a="1"/>
  <c r="G288" i="21" s="1"/>
  <c r="G289" i="21" a="1"/>
  <c r="G289" i="21" s="1"/>
  <c r="G290" i="21" a="1"/>
  <c r="G290" i="21" s="1"/>
  <c r="G291" i="21" a="1"/>
  <c r="G291" i="21" s="1"/>
  <c r="G292" i="21" a="1"/>
  <c r="G292" i="21" s="1"/>
  <c r="G293" i="21" a="1"/>
  <c r="G293" i="21" s="1"/>
  <c r="G294" i="21" a="1"/>
  <c r="G294" i="21" s="1"/>
  <c r="G295" i="21" a="1"/>
  <c r="G295" i="21" s="1"/>
  <c r="G296" i="21" a="1"/>
  <c r="G296" i="21" s="1"/>
  <c r="G297" i="21" a="1"/>
  <c r="G297" i="21" s="1"/>
  <c r="G298" i="21" a="1"/>
  <c r="G298" i="21" s="1"/>
  <c r="G299" i="21" a="1"/>
  <c r="G299" i="21" s="1"/>
  <c r="G300" i="21" a="1"/>
  <c r="G300" i="21" s="1"/>
  <c r="G301" i="21" a="1"/>
  <c r="G301" i="21" s="1"/>
  <c r="G302" i="21" a="1"/>
  <c r="G302" i="21" s="1"/>
  <c r="G303" i="21" a="1"/>
  <c r="G303" i="21" s="1"/>
  <c r="G304" i="21" a="1"/>
  <c r="G304" i="21" s="1"/>
  <c r="G305" i="21" a="1"/>
  <c r="G305" i="21" s="1"/>
  <c r="G306" i="21" a="1"/>
  <c r="G306" i="21" s="1"/>
  <c r="G307" i="21" a="1"/>
  <c r="G307" i="21" s="1"/>
  <c r="G308" i="21" a="1"/>
  <c r="G308" i="21" s="1"/>
  <c r="G309" i="21" a="1"/>
  <c r="G309" i="21" s="1"/>
  <c r="G310" i="21" a="1"/>
  <c r="G310" i="21" s="1"/>
  <c r="G311" i="21" a="1"/>
  <c r="G311" i="21" s="1"/>
  <c r="G312" i="21" a="1"/>
  <c r="G312" i="21" s="1"/>
  <c r="G313" i="21" a="1"/>
  <c r="G313" i="21" s="1"/>
  <c r="G314" i="21" a="1"/>
  <c r="G314" i="21" s="1"/>
  <c r="G315" i="21" a="1"/>
  <c r="G315" i="21" s="1"/>
  <c r="G316" i="21" a="1"/>
  <c r="G316" i="21" s="1"/>
  <c r="G317" i="21" a="1"/>
  <c r="G317" i="21" s="1"/>
  <c r="G318" i="21" a="1"/>
  <c r="G318" i="21" s="1"/>
  <c r="G319" i="21" a="1"/>
  <c r="G319" i="21" s="1"/>
  <c r="G320" i="21" a="1"/>
  <c r="G320" i="21" s="1"/>
  <c r="G321" i="21" a="1"/>
  <c r="G321" i="21" s="1"/>
  <c r="G322" i="21" a="1"/>
  <c r="G322" i="21" s="1"/>
  <c r="G323" i="21" a="1"/>
  <c r="G323" i="21" s="1"/>
  <c r="G324" i="21" a="1"/>
  <c r="G324" i="21" s="1"/>
  <c r="G325" i="21" a="1"/>
  <c r="G325" i="21" s="1"/>
  <c r="G326" i="21" a="1"/>
  <c r="G326" i="21" s="1"/>
  <c r="G327" i="21" a="1"/>
  <c r="G327" i="21" s="1"/>
  <c r="G328" i="21" a="1"/>
  <c r="G328" i="21" s="1"/>
  <c r="G329" i="21" a="1"/>
  <c r="G329" i="21" s="1"/>
  <c r="G330" i="21" a="1"/>
  <c r="G330" i="21" s="1"/>
  <c r="G331" i="21" a="1"/>
  <c r="G331" i="21" s="1"/>
  <c r="G332" i="21" a="1"/>
  <c r="G332" i="21" s="1"/>
  <c r="G333" i="21" a="1"/>
  <c r="G333" i="21" s="1"/>
  <c r="G334" i="21" a="1"/>
  <c r="G334" i="21" s="1"/>
  <c r="G335" i="21" a="1"/>
  <c r="G335" i="21" s="1"/>
  <c r="G336" i="21" a="1"/>
  <c r="G336" i="21" s="1"/>
  <c r="G337" i="21" a="1"/>
  <c r="G337" i="21" s="1"/>
  <c r="G338" i="21" a="1"/>
  <c r="G338" i="21" s="1"/>
  <c r="G339" i="21" a="1"/>
  <c r="G339" i="21" s="1"/>
  <c r="G340" i="21" a="1"/>
  <c r="G340" i="21" s="1"/>
  <c r="G341" i="21" a="1"/>
  <c r="G341" i="21" s="1"/>
  <c r="G342" i="21" a="1"/>
  <c r="G342" i="21" s="1"/>
  <c r="G343" i="21" a="1"/>
  <c r="G343" i="21" s="1"/>
  <c r="G344" i="21" a="1"/>
  <c r="G344" i="21" s="1"/>
  <c r="G345" i="21" a="1"/>
  <c r="G345" i="21" s="1"/>
  <c r="G346" i="21" a="1"/>
  <c r="G346" i="21" s="1"/>
  <c r="G347" i="21" a="1"/>
  <c r="G347" i="21" s="1"/>
  <c r="G348" i="21" a="1"/>
  <c r="G348" i="21" s="1"/>
  <c r="G349" i="21" a="1"/>
  <c r="G349" i="21" s="1"/>
  <c r="G350" i="21" a="1"/>
  <c r="G350" i="21" s="1"/>
  <c r="G351" i="21" a="1"/>
  <c r="G351" i="21" s="1"/>
  <c r="G352" i="21" a="1"/>
  <c r="G352" i="21" s="1"/>
  <c r="G353" i="21" a="1"/>
  <c r="G353" i="21" s="1"/>
  <c r="G354" i="21" a="1"/>
  <c r="G354" i="21" s="1"/>
  <c r="G355" i="21" a="1"/>
  <c r="G355" i="21" s="1"/>
  <c r="G356" i="21" a="1"/>
  <c r="G356" i="21" s="1"/>
  <c r="G357" i="21" a="1"/>
  <c r="G357" i="21" s="1"/>
  <c r="G358" i="21" a="1"/>
  <c r="G358" i="21" s="1"/>
  <c r="G359" i="21" a="1"/>
  <c r="G359" i="21" s="1"/>
  <c r="G360" i="21" a="1"/>
  <c r="G360" i="21" s="1"/>
  <c r="G361" i="21" a="1"/>
  <c r="G361" i="21" s="1"/>
  <c r="G362" i="21" a="1"/>
  <c r="G362" i="21" s="1"/>
  <c r="G363" i="21" a="1"/>
  <c r="G363" i="21" s="1"/>
  <c r="G364" i="21" a="1"/>
  <c r="G364" i="21" s="1"/>
  <c r="G365" i="21" a="1"/>
  <c r="G365" i="21" s="1"/>
  <c r="G366" i="21" a="1"/>
  <c r="G366" i="21" s="1"/>
  <c r="G367" i="21" a="1"/>
  <c r="G367" i="21" s="1"/>
  <c r="G368" i="21" a="1"/>
  <c r="G368" i="21" s="1"/>
  <c r="G369" i="21" a="1"/>
  <c r="G369" i="21" s="1"/>
  <c r="G370" i="21" a="1"/>
  <c r="G370" i="21" s="1"/>
  <c r="G371" i="21" a="1"/>
  <c r="G371" i="21" s="1"/>
  <c r="G372" i="21" a="1"/>
  <c r="G372" i="21" s="1"/>
  <c r="G373" i="21" a="1"/>
  <c r="G373" i="21" s="1"/>
  <c r="G374" i="21" a="1"/>
  <c r="G374" i="21" s="1"/>
  <c r="G375" i="21" a="1"/>
  <c r="G375" i="21" s="1"/>
  <c r="G376" i="21" a="1"/>
  <c r="G376" i="21" s="1"/>
  <c r="G377" i="21" a="1"/>
  <c r="G377" i="21" s="1"/>
  <c r="G378" i="21" a="1"/>
  <c r="G378" i="21" s="1"/>
  <c r="G379" i="21" a="1"/>
  <c r="G379" i="21" s="1"/>
  <c r="G380" i="21" a="1"/>
  <c r="G380" i="21" s="1"/>
  <c r="G381" i="21" a="1"/>
  <c r="G381" i="21" s="1"/>
  <c r="G382" i="21" a="1"/>
  <c r="G382" i="21" s="1"/>
  <c r="G383" i="21" a="1"/>
  <c r="G383" i="21" s="1"/>
  <c r="G384" i="21" a="1"/>
  <c r="G384" i="21" s="1"/>
  <c r="G385" i="21" a="1"/>
  <c r="G385" i="21" s="1"/>
  <c r="G386" i="21" a="1"/>
  <c r="G386" i="21" s="1"/>
  <c r="G387" i="21" a="1"/>
  <c r="G387" i="21" s="1"/>
  <c r="G388" i="21" a="1"/>
  <c r="G388" i="21" s="1"/>
  <c r="G389" i="21" a="1"/>
  <c r="G389" i="21" s="1"/>
  <c r="G390" i="21" a="1"/>
  <c r="G390" i="21" s="1"/>
  <c r="G391" i="21" a="1"/>
  <c r="G391" i="21" s="1"/>
  <c r="G392" i="21" a="1"/>
  <c r="G392" i="21" s="1"/>
  <c r="G393" i="21" a="1"/>
  <c r="G393" i="21" s="1"/>
  <c r="G394" i="21" a="1"/>
  <c r="G394" i="21" s="1"/>
  <c r="G395" i="21" a="1"/>
  <c r="G395" i="21" s="1"/>
  <c r="G396" i="21" a="1"/>
  <c r="G396" i="21" s="1"/>
  <c r="G397" i="21" a="1"/>
  <c r="G397" i="21" s="1"/>
  <c r="G398" i="21" a="1"/>
  <c r="G398" i="21" s="1"/>
  <c r="G399" i="21" a="1"/>
  <c r="G399" i="21" s="1"/>
  <c r="G400" i="21" a="1"/>
  <c r="G400" i="21" s="1"/>
  <c r="G401" i="21" a="1"/>
  <c r="G401" i="21" s="1"/>
  <c r="G402" i="21" a="1"/>
  <c r="G402" i="21" s="1"/>
  <c r="G403" i="21" a="1"/>
  <c r="G403" i="21" s="1"/>
  <c r="G404" i="21" a="1"/>
  <c r="G404" i="21" s="1"/>
  <c r="G405" i="21" a="1"/>
  <c r="G405" i="21" s="1"/>
  <c r="G406" i="21" a="1"/>
  <c r="G406" i="21" s="1"/>
  <c r="G407" i="21" a="1"/>
  <c r="G407" i="21" s="1"/>
  <c r="G408" i="21" a="1"/>
  <c r="G408" i="21" s="1"/>
  <c r="G409" i="21" a="1"/>
  <c r="G409" i="21" s="1"/>
  <c r="G410" i="21" a="1"/>
  <c r="G410" i="21" s="1"/>
  <c r="G411" i="21" a="1"/>
  <c r="G411" i="21" s="1"/>
  <c r="G412" i="21" a="1"/>
  <c r="G412" i="21" s="1"/>
  <c r="G413" i="21" a="1"/>
  <c r="G413" i="21" s="1"/>
  <c r="G414" i="21" a="1"/>
  <c r="G414" i="21" s="1"/>
  <c r="G415" i="21" a="1"/>
  <c r="G415" i="21" s="1"/>
  <c r="G416" i="21" a="1"/>
  <c r="G416" i="21" s="1"/>
  <c r="G417" i="21" a="1"/>
  <c r="G417" i="21" s="1"/>
  <c r="G418" i="21" a="1"/>
  <c r="G418" i="21" s="1"/>
  <c r="G419" i="21" a="1"/>
  <c r="G419" i="21" s="1"/>
  <c r="G420" i="21" a="1"/>
  <c r="G420" i="21" s="1"/>
  <c r="G421" i="21" a="1"/>
  <c r="G421" i="21" s="1"/>
  <c r="G422" i="21" a="1"/>
  <c r="G422" i="21" s="1"/>
  <c r="G423" i="21" a="1"/>
  <c r="G423" i="21" s="1"/>
  <c r="G424" i="21" a="1"/>
  <c r="G424" i="21" s="1"/>
  <c r="G425" i="21" a="1"/>
  <c r="G425" i="21" s="1"/>
  <c r="G426" i="21" a="1"/>
  <c r="G426" i="21" s="1"/>
  <c r="G427" i="21" a="1"/>
  <c r="G427" i="21" s="1"/>
  <c r="G428" i="21" a="1"/>
  <c r="G428" i="21" s="1"/>
  <c r="G429" i="21" a="1"/>
  <c r="G429" i="21" s="1"/>
  <c r="G430" i="21" a="1"/>
  <c r="G430" i="21" s="1"/>
  <c r="G431" i="21" a="1"/>
  <c r="G431" i="21" s="1"/>
  <c r="G432" i="21" a="1"/>
  <c r="G432" i="21" s="1"/>
  <c r="G433" i="21" a="1"/>
  <c r="G433" i="21" s="1"/>
  <c r="G434" i="21" a="1"/>
  <c r="G434" i="21" s="1"/>
  <c r="G435" i="21" a="1"/>
  <c r="G435" i="21" s="1"/>
  <c r="G436" i="21" a="1"/>
  <c r="G436" i="21" s="1"/>
  <c r="G437" i="21" a="1"/>
  <c r="G437" i="21" s="1"/>
  <c r="G438" i="21" a="1"/>
  <c r="G438" i="21" s="1"/>
  <c r="G439" i="21" a="1"/>
  <c r="G439" i="21" s="1"/>
  <c r="G440" i="21" a="1"/>
  <c r="G440" i="21" s="1"/>
  <c r="G441" i="21" a="1"/>
  <c r="G441" i="21" s="1"/>
  <c r="G442" i="21" a="1"/>
  <c r="G442" i="21" s="1"/>
  <c r="G443" i="21" a="1"/>
  <c r="G443" i="21" s="1"/>
  <c r="G444" i="21" a="1"/>
  <c r="G444" i="21" s="1"/>
  <c r="G445" i="21" a="1"/>
  <c r="G445" i="21" s="1"/>
  <c r="G446" i="21" a="1"/>
  <c r="G446" i="21" s="1"/>
  <c r="G447" i="21" a="1"/>
  <c r="G447" i="21" s="1"/>
  <c r="G448" i="21" a="1"/>
  <c r="G448" i="21" s="1"/>
  <c r="G449" i="21" a="1"/>
  <c r="G449" i="21" s="1"/>
  <c r="G450" i="21" a="1"/>
  <c r="G450" i="21" s="1"/>
  <c r="G451" i="21" a="1"/>
  <c r="G451" i="21" s="1"/>
  <c r="G452" i="21" a="1"/>
  <c r="G452" i="21" s="1"/>
  <c r="G453" i="21" a="1"/>
  <c r="G453" i="21" s="1"/>
  <c r="G454" i="21" a="1"/>
  <c r="G454" i="21" s="1"/>
  <c r="G455" i="21" a="1"/>
  <c r="G455" i="21" s="1"/>
  <c r="G456" i="21" a="1"/>
  <c r="G456" i="21" s="1"/>
  <c r="G457" i="21" a="1"/>
  <c r="G457" i="21" s="1"/>
  <c r="G458" i="21" a="1"/>
  <c r="G458" i="21" s="1"/>
  <c r="G459" i="21" a="1"/>
  <c r="G459" i="21" s="1"/>
  <c r="G460" i="21" a="1"/>
  <c r="G460" i="21" s="1"/>
  <c r="G461" i="21" a="1"/>
  <c r="G461" i="21" s="1"/>
  <c r="G462" i="21" a="1"/>
  <c r="G462" i="21" s="1"/>
  <c r="G463" i="21" a="1"/>
  <c r="G463" i="21" s="1"/>
  <c r="G464" i="21" a="1"/>
  <c r="G464" i="21" s="1"/>
  <c r="G465" i="21" a="1"/>
  <c r="G465" i="21" s="1"/>
  <c r="G466" i="21" a="1"/>
  <c r="G466" i="21" s="1"/>
  <c r="G467" i="21" a="1"/>
  <c r="G467" i="21" s="1"/>
  <c r="G468" i="21" a="1"/>
  <c r="G468" i="21" s="1"/>
  <c r="G469" i="21" a="1"/>
  <c r="G469" i="21" s="1"/>
  <c r="G470" i="21" a="1"/>
  <c r="G470" i="21" s="1"/>
  <c r="G471" i="21" a="1"/>
  <c r="G471" i="21" s="1"/>
  <c r="G472" i="21" a="1"/>
  <c r="G472" i="21" s="1"/>
  <c r="G473" i="21" a="1"/>
  <c r="G473" i="21" s="1"/>
  <c r="G474" i="21" a="1"/>
  <c r="G474" i="21" s="1"/>
  <c r="G475" i="21" a="1"/>
  <c r="G475" i="21" s="1"/>
  <c r="G476" i="21" a="1"/>
  <c r="G476" i="21" s="1"/>
  <c r="G477" i="21" a="1"/>
  <c r="G477" i="21" s="1"/>
  <c r="G478" i="21" a="1"/>
  <c r="G478" i="21" s="1"/>
  <c r="G479" i="21" a="1"/>
  <c r="G479" i="21" s="1"/>
  <c r="G480" i="21" a="1"/>
  <c r="G480" i="21" s="1"/>
  <c r="G481" i="21" a="1"/>
  <c r="G481" i="21" s="1"/>
  <c r="G482" i="21" a="1"/>
  <c r="G482" i="21" s="1"/>
  <c r="G483" i="21" a="1"/>
  <c r="G483" i="21" s="1"/>
  <c r="G484" i="21" a="1"/>
  <c r="G484" i="21" s="1"/>
  <c r="G485" i="21" a="1"/>
  <c r="G485" i="21" s="1"/>
  <c r="G486" i="21" a="1"/>
  <c r="G486" i="21" s="1"/>
  <c r="G487" i="21" a="1"/>
  <c r="G487" i="21" s="1"/>
  <c r="G488" i="21" a="1"/>
  <c r="G488" i="21" s="1"/>
  <c r="G489" i="21" a="1"/>
  <c r="G489" i="21" s="1"/>
  <c r="G490" i="21" a="1"/>
  <c r="G490" i="21" s="1"/>
  <c r="G491" i="21" a="1"/>
  <c r="G491" i="21" s="1"/>
  <c r="G492" i="21" a="1"/>
  <c r="G492" i="21" s="1"/>
  <c r="G493" i="21" a="1"/>
  <c r="G493" i="21" s="1"/>
  <c r="G494" i="21" a="1"/>
  <c r="G494" i="21" s="1"/>
  <c r="G495" i="21" a="1"/>
  <c r="G495" i="21" s="1"/>
  <c r="G496" i="21" a="1"/>
  <c r="G496" i="21" s="1"/>
  <c r="G497" i="21" a="1"/>
  <c r="G497" i="21" s="1"/>
  <c r="G498" i="21" a="1"/>
  <c r="G498" i="21" s="1"/>
  <c r="G499" i="21" a="1"/>
  <c r="G499" i="21" s="1"/>
  <c r="G500" i="21" a="1"/>
  <c r="G500" i="21" s="1"/>
  <c r="G501" i="21" a="1"/>
  <c r="G501" i="21" s="1"/>
  <c r="G502" i="21" a="1"/>
  <c r="G502" i="21" s="1"/>
  <c r="G503" i="21" a="1"/>
  <c r="G503" i="21" s="1"/>
  <c r="G504" i="21" a="1"/>
  <c r="G504" i="21" s="1"/>
  <c r="G505" i="21" a="1"/>
  <c r="G505" i="21" s="1"/>
  <c r="G506" i="21" a="1"/>
  <c r="G506" i="21" s="1"/>
  <c r="G507" i="21" a="1"/>
  <c r="G507" i="21" s="1"/>
  <c r="G508" i="21" a="1"/>
  <c r="G508" i="21" s="1"/>
  <c r="G509" i="21" a="1"/>
  <c r="G509" i="21" s="1"/>
  <c r="G510" i="21" a="1"/>
  <c r="G510" i="21" s="1"/>
  <c r="G511" i="21" a="1"/>
  <c r="G511" i="21" s="1"/>
  <c r="G512" i="21" a="1"/>
  <c r="G512" i="21" s="1"/>
  <c r="G513" i="21" a="1"/>
  <c r="G513" i="21" s="1"/>
  <c r="G514" i="21" a="1"/>
  <c r="G514" i="21" s="1"/>
  <c r="G515" i="21" a="1"/>
  <c r="G515" i="21" s="1"/>
  <c r="G516" i="21" a="1"/>
  <c r="G516" i="21" s="1"/>
  <c r="G517" i="21" a="1"/>
  <c r="G517" i="21" s="1"/>
  <c r="G518" i="21" a="1"/>
  <c r="G518" i="21" s="1"/>
  <c r="G519" i="21" a="1"/>
  <c r="G519" i="21" s="1"/>
  <c r="G520" i="21" a="1"/>
  <c r="G520" i="21" s="1"/>
  <c r="G521" i="21" a="1"/>
  <c r="G521" i="21" s="1"/>
  <c r="G522" i="21" a="1"/>
  <c r="G522" i="21" s="1"/>
  <c r="G523" i="21" a="1"/>
  <c r="G523" i="21" s="1"/>
  <c r="G524" i="21" a="1"/>
  <c r="G524" i="21" s="1"/>
  <c r="G525" i="21" a="1"/>
  <c r="G525" i="21" s="1"/>
  <c r="G526" i="21" a="1"/>
  <c r="G526" i="21" s="1"/>
  <c r="G527" i="21" a="1"/>
  <c r="G527" i="21" s="1"/>
  <c r="G528" i="21" a="1"/>
  <c r="G528" i="21" s="1"/>
  <c r="G529" i="21" a="1"/>
  <c r="G529" i="21" s="1"/>
  <c r="G530" i="21" a="1"/>
  <c r="G530" i="21" s="1"/>
  <c r="G531" i="21" a="1"/>
  <c r="G531" i="21" s="1"/>
  <c r="G532" i="21" a="1"/>
  <c r="G532" i="21" s="1"/>
  <c r="G533" i="21" a="1"/>
  <c r="G533" i="21" s="1"/>
  <c r="G534" i="21" a="1"/>
  <c r="G534" i="21" s="1"/>
  <c r="G535" i="21" a="1"/>
  <c r="G535" i="21" s="1"/>
  <c r="G536" i="21" a="1"/>
  <c r="G536" i="21" s="1"/>
  <c r="G537" i="21" a="1"/>
  <c r="G537" i="21" s="1"/>
  <c r="G538" i="21" a="1"/>
  <c r="G538" i="21" s="1"/>
  <c r="G539" i="21" a="1"/>
  <c r="G539" i="21" s="1"/>
  <c r="G540" i="21" a="1"/>
  <c r="G540" i="21" s="1"/>
  <c r="G541" i="21" a="1"/>
  <c r="G541" i="21" s="1"/>
  <c r="G542" i="21" a="1"/>
  <c r="G542" i="21" s="1"/>
  <c r="G543" i="21" a="1"/>
  <c r="G543" i="21" s="1"/>
  <c r="G544" i="21" a="1"/>
  <c r="G544" i="21" s="1"/>
  <c r="G545" i="21" a="1"/>
  <c r="G545" i="21" s="1"/>
  <c r="G546" i="21" a="1"/>
  <c r="G546" i="21" s="1"/>
  <c r="G547" i="21" a="1"/>
  <c r="G547" i="21" s="1"/>
  <c r="G548" i="21" a="1"/>
  <c r="G548" i="21" s="1"/>
  <c r="G549" i="21" a="1"/>
  <c r="G549" i="21" s="1"/>
  <c r="G550" i="21" a="1"/>
  <c r="G550" i="21" s="1"/>
  <c r="G551" i="21" a="1"/>
  <c r="G551" i="21" s="1"/>
  <c r="G552" i="21" a="1"/>
  <c r="G552" i="21" s="1"/>
  <c r="G553" i="21" a="1"/>
  <c r="G553" i="21" s="1"/>
  <c r="G554" i="21" a="1"/>
  <c r="G554" i="21" s="1"/>
  <c r="G555" i="21" a="1"/>
  <c r="G555" i="21" s="1"/>
  <c r="G556" i="21" a="1"/>
  <c r="G556" i="21" s="1"/>
  <c r="G557" i="21" a="1"/>
  <c r="G557" i="21" s="1"/>
  <c r="G558" i="21" a="1"/>
  <c r="G558" i="21" s="1"/>
  <c r="G559" i="21" a="1"/>
  <c r="G559" i="21" s="1"/>
  <c r="G560" i="21" a="1"/>
  <c r="G560" i="21" s="1"/>
  <c r="G561" i="21" a="1"/>
  <c r="G561" i="21" s="1"/>
  <c r="G562" i="21" a="1"/>
  <c r="G562" i="21" s="1"/>
  <c r="G563" i="21" a="1"/>
  <c r="G563" i="21" s="1"/>
  <c r="G564" i="21" a="1"/>
  <c r="G564" i="21" s="1"/>
  <c r="G565" i="21" a="1"/>
  <c r="G565" i="21" s="1"/>
  <c r="G566" i="21" a="1"/>
  <c r="G566" i="21" s="1"/>
  <c r="G567" i="21" a="1"/>
  <c r="G567" i="21" s="1"/>
  <c r="G568" i="21" a="1"/>
  <c r="G568" i="21" s="1"/>
  <c r="G569" i="21" a="1"/>
  <c r="G569" i="21" s="1"/>
  <c r="G570" i="21" a="1"/>
  <c r="G570" i="21" s="1"/>
  <c r="G571" i="21" a="1"/>
  <c r="G571" i="21" s="1"/>
  <c r="G572" i="21" a="1"/>
  <c r="G572" i="21" s="1"/>
  <c r="G573" i="21" a="1"/>
  <c r="G573" i="21" s="1"/>
  <c r="G574" i="21" a="1"/>
  <c r="G574" i="21" s="1"/>
  <c r="G575" i="21" a="1"/>
  <c r="G575" i="21" s="1"/>
  <c r="G576" i="21" a="1"/>
  <c r="G576" i="21" s="1"/>
  <c r="G577" i="21" a="1"/>
  <c r="G577" i="21" s="1"/>
  <c r="G578" i="21" a="1"/>
  <c r="G578" i="21" s="1"/>
  <c r="G579" i="21" a="1"/>
  <c r="G579" i="21" s="1"/>
  <c r="G580" i="21" a="1"/>
  <c r="G580" i="21" s="1"/>
  <c r="G581" i="21" a="1"/>
  <c r="G581" i="21" s="1"/>
  <c r="G582" i="21" a="1"/>
  <c r="G582" i="21" s="1"/>
  <c r="G583" i="21" a="1"/>
  <c r="G583" i="21" s="1"/>
  <c r="G584" i="21" a="1"/>
  <c r="G584" i="21" s="1"/>
  <c r="G585" i="21" a="1"/>
  <c r="G585" i="21" s="1"/>
  <c r="G586" i="21" a="1"/>
  <c r="G586" i="21" s="1"/>
  <c r="G587" i="21" a="1"/>
  <c r="G587" i="21" s="1"/>
  <c r="G588" i="21" a="1"/>
  <c r="G588" i="21" s="1"/>
  <c r="G589" i="21" a="1"/>
  <c r="G589" i="21" s="1"/>
  <c r="G590" i="21" a="1"/>
  <c r="G590" i="21" s="1"/>
  <c r="G591" i="21" a="1"/>
  <c r="G591" i="21" s="1"/>
  <c r="G592" i="21" a="1"/>
  <c r="G592" i="21" s="1"/>
  <c r="G593" i="21" a="1"/>
  <c r="G593" i="21" s="1"/>
  <c r="G594" i="21" a="1"/>
  <c r="G594" i="21" s="1"/>
  <c r="G595" i="21" a="1"/>
  <c r="G595" i="21" s="1"/>
  <c r="G596" i="21" a="1"/>
  <c r="G596" i="21" s="1"/>
  <c r="G597" i="21" a="1"/>
  <c r="G597" i="21" s="1"/>
  <c r="G598" i="21" a="1"/>
  <c r="G598" i="21" s="1"/>
  <c r="G599" i="21" a="1"/>
  <c r="G599" i="21" s="1"/>
  <c r="G600" i="21" a="1"/>
  <c r="G600" i="21" s="1"/>
  <c r="G601" i="21" a="1"/>
  <c r="G601" i="21" s="1"/>
  <c r="G602" i="21" a="1"/>
  <c r="G602" i="21" s="1"/>
  <c r="G603" i="21" a="1"/>
  <c r="G603" i="21" s="1"/>
  <c r="G604" i="21" a="1"/>
  <c r="G604" i="21" s="1"/>
  <c r="G605" i="21" a="1"/>
  <c r="G605" i="21" s="1"/>
  <c r="G606" i="21" a="1"/>
  <c r="G606" i="21" s="1"/>
  <c r="G607" i="21" a="1"/>
  <c r="G607" i="21" s="1"/>
  <c r="G608" i="21" a="1"/>
  <c r="G608" i="21" s="1"/>
  <c r="G609" i="21" a="1"/>
  <c r="G609" i="21" s="1"/>
  <c r="G610" i="21" a="1"/>
  <c r="G610" i="21" s="1"/>
  <c r="G611" i="21" a="1"/>
  <c r="G611" i="21" s="1"/>
  <c r="G612" i="21" a="1"/>
  <c r="G612" i="21" s="1"/>
  <c r="G613" i="21" a="1"/>
  <c r="G613" i="21" s="1"/>
  <c r="G614" i="21" a="1"/>
  <c r="G614" i="21" s="1"/>
  <c r="G615" i="21" a="1"/>
  <c r="G615" i="21" s="1"/>
  <c r="G616" i="21" a="1"/>
  <c r="G616" i="21" s="1"/>
  <c r="G617" i="21" a="1"/>
  <c r="G617" i="21" s="1"/>
  <c r="G618" i="21" a="1"/>
  <c r="G618" i="21" s="1"/>
  <c r="G619" i="21" a="1"/>
  <c r="G619" i="21" s="1"/>
  <c r="G620" i="21" a="1"/>
  <c r="G620" i="21" s="1"/>
  <c r="G621" i="21" a="1"/>
  <c r="G621" i="21" s="1"/>
  <c r="G622" i="21" a="1"/>
  <c r="G622" i="21" s="1"/>
  <c r="G623" i="21" a="1"/>
  <c r="G623" i="21" s="1"/>
  <c r="G624" i="21" a="1"/>
  <c r="G624" i="21" s="1"/>
  <c r="G625" i="21" a="1"/>
  <c r="G625" i="21" s="1"/>
  <c r="G626" i="21" a="1"/>
  <c r="G626" i="21" s="1"/>
  <c r="G627" i="21" a="1"/>
  <c r="G627" i="21" s="1"/>
  <c r="G628" i="21" a="1"/>
  <c r="G628" i="21" s="1"/>
  <c r="G629" i="21" a="1"/>
  <c r="G629" i="21" s="1"/>
  <c r="G630" i="21" a="1"/>
  <c r="G630" i="21" s="1"/>
  <c r="G631" i="21" a="1"/>
  <c r="G631" i="21" s="1"/>
  <c r="G632" i="21" a="1"/>
  <c r="G632" i="21" s="1"/>
  <c r="G633" i="21" a="1"/>
  <c r="G633" i="21" s="1"/>
  <c r="G634" i="21" a="1"/>
  <c r="G634" i="21" s="1"/>
  <c r="G635" i="21" a="1"/>
  <c r="G635" i="21" s="1"/>
  <c r="G636" i="21" a="1"/>
  <c r="G636" i="21" s="1"/>
  <c r="G637" i="21" a="1"/>
  <c r="G637" i="21" s="1"/>
  <c r="G638" i="21" a="1"/>
  <c r="G638" i="21" s="1"/>
  <c r="G639" i="21" a="1"/>
  <c r="G639" i="21" s="1"/>
  <c r="G640" i="21" a="1"/>
  <c r="G640" i="21" s="1"/>
  <c r="G641" i="21" a="1"/>
  <c r="G641" i="21" s="1"/>
  <c r="G642" i="21" a="1"/>
  <c r="G642" i="21" s="1"/>
  <c r="G643" i="21" a="1"/>
  <c r="G643" i="21" s="1"/>
  <c r="G644" i="21" a="1"/>
  <c r="G644" i="21" s="1"/>
  <c r="G645" i="21" a="1"/>
  <c r="G645" i="21" s="1"/>
  <c r="G646" i="21" a="1"/>
  <c r="G646" i="21" s="1"/>
  <c r="G647" i="21" a="1"/>
  <c r="G647" i="21" s="1"/>
  <c r="G648" i="21" a="1"/>
  <c r="G648" i="21" s="1"/>
  <c r="G649" i="21" a="1"/>
  <c r="G649" i="21" s="1"/>
  <c r="G650" i="21" a="1"/>
  <c r="G650" i="21" s="1"/>
  <c r="G651" i="21" a="1"/>
  <c r="G651" i="21" s="1"/>
  <c r="G652" i="21" a="1"/>
  <c r="G652" i="21" s="1"/>
  <c r="G653" i="21" a="1"/>
  <c r="G653" i="21" s="1"/>
  <c r="G654" i="21" a="1"/>
  <c r="G654" i="21" s="1"/>
  <c r="G655" i="21" a="1"/>
  <c r="G655" i="21" s="1"/>
  <c r="G656" i="21" a="1"/>
  <c r="G656" i="21" s="1"/>
  <c r="G657" i="21" a="1"/>
  <c r="G657" i="21" s="1"/>
  <c r="G658" i="21" a="1"/>
  <c r="G658" i="21" s="1"/>
  <c r="G659" i="21" a="1"/>
  <c r="G659" i="21" s="1"/>
  <c r="G660" i="21" a="1"/>
  <c r="G660" i="21" s="1"/>
  <c r="G661" i="21" a="1"/>
  <c r="G661" i="21" s="1"/>
  <c r="G662" i="21" a="1"/>
  <c r="G662" i="21" s="1"/>
  <c r="G663" i="21" a="1"/>
  <c r="G663" i="21" s="1"/>
  <c r="G664" i="21" a="1"/>
  <c r="G664" i="21" s="1"/>
  <c r="G665" i="21" a="1"/>
  <c r="G665" i="21" s="1"/>
  <c r="G666" i="21" a="1"/>
  <c r="G666" i="21" s="1"/>
  <c r="G667" i="21" a="1"/>
  <c r="G667" i="21" s="1"/>
  <c r="G668" i="21" a="1"/>
  <c r="G668" i="21" s="1"/>
  <c r="G669" i="21" a="1"/>
  <c r="G669" i="21" s="1"/>
  <c r="G670" i="21" a="1"/>
  <c r="G670" i="21" s="1"/>
  <c r="G671" i="21" a="1"/>
  <c r="G671" i="21" s="1"/>
  <c r="G672" i="21" a="1"/>
  <c r="G672" i="21" s="1"/>
  <c r="G673" i="21" a="1"/>
  <c r="G673" i="21" s="1"/>
  <c r="G674" i="21" a="1"/>
  <c r="G674" i="21" s="1"/>
  <c r="G675" i="21" a="1"/>
  <c r="G675" i="21" s="1"/>
  <c r="G676" i="21" a="1"/>
  <c r="G676" i="21" s="1"/>
  <c r="G677" i="21" a="1"/>
  <c r="G677" i="21" s="1"/>
  <c r="G678" i="21" a="1"/>
  <c r="G678" i="21" s="1"/>
  <c r="G679" i="21" a="1"/>
  <c r="G679" i="21" s="1"/>
  <c r="G680" i="21" a="1"/>
  <c r="G680" i="21" s="1"/>
  <c r="G681" i="21" a="1"/>
  <c r="G681" i="21" s="1"/>
  <c r="G682" i="21" a="1"/>
  <c r="G682" i="21" s="1"/>
  <c r="G683" i="21" a="1"/>
  <c r="G683" i="21" s="1"/>
  <c r="G684" i="21" a="1"/>
  <c r="G684" i="21" s="1"/>
  <c r="G685" i="21" a="1"/>
  <c r="G685" i="21" s="1"/>
  <c r="G686" i="21" a="1"/>
  <c r="G686" i="21" s="1"/>
  <c r="G687" i="21" a="1"/>
  <c r="G687" i="21" s="1"/>
  <c r="G688" i="21" a="1"/>
  <c r="G688" i="21" s="1"/>
  <c r="G689" i="21" a="1"/>
  <c r="G689" i="21" s="1"/>
  <c r="G690" i="21" a="1"/>
  <c r="G690" i="21" s="1"/>
  <c r="G691" i="21" a="1"/>
  <c r="G691" i="21" s="1"/>
  <c r="G692" i="21" a="1"/>
  <c r="G692" i="21" s="1"/>
  <c r="G693" i="21" a="1"/>
  <c r="G693" i="21" s="1"/>
  <c r="G694" i="21" a="1"/>
  <c r="G694" i="21" s="1"/>
  <c r="G695" i="21" a="1"/>
  <c r="G695" i="21" s="1"/>
  <c r="G696" i="21" a="1"/>
  <c r="G696" i="21" s="1"/>
  <c r="G697" i="21" a="1"/>
  <c r="G697" i="21" s="1"/>
  <c r="G698" i="21" a="1"/>
  <c r="G698" i="21" s="1"/>
  <c r="G699" i="21" a="1"/>
  <c r="G699" i="21" s="1"/>
  <c r="G700" i="21" a="1"/>
  <c r="G700" i="21" s="1"/>
  <c r="G701" i="21" a="1"/>
  <c r="G701" i="21" s="1"/>
  <c r="G702" i="21" a="1"/>
  <c r="G702" i="21" s="1"/>
  <c r="G703" i="21" a="1"/>
  <c r="G703" i="21" s="1"/>
  <c r="G704" i="21" a="1"/>
  <c r="G704" i="21" s="1"/>
  <c r="G705" i="21" a="1"/>
  <c r="G705" i="21" s="1"/>
  <c r="G706" i="21" a="1"/>
  <c r="G706" i="21" s="1"/>
  <c r="G707" i="21" a="1"/>
  <c r="G707" i="21" s="1"/>
  <c r="G708" i="21" a="1"/>
  <c r="G708" i="21" s="1"/>
  <c r="G709" i="21" a="1"/>
  <c r="G709" i="21" s="1"/>
  <c r="G710" i="21" a="1"/>
  <c r="G710" i="21" s="1"/>
  <c r="G711" i="21" a="1"/>
  <c r="G711" i="21" s="1"/>
  <c r="G712" i="21" a="1"/>
  <c r="G712" i="21" s="1"/>
  <c r="G713" i="21" a="1"/>
  <c r="G713" i="21" s="1"/>
  <c r="G714" i="21" a="1"/>
  <c r="G714" i="21" s="1"/>
  <c r="G715" i="21" a="1"/>
  <c r="G715" i="21" s="1"/>
  <c r="G716" i="21" a="1"/>
  <c r="G716" i="21" s="1"/>
  <c r="G717" i="21" a="1"/>
  <c r="G717" i="21" s="1"/>
  <c r="G718" i="21" a="1"/>
  <c r="G718" i="21" s="1"/>
  <c r="G719" i="21" a="1"/>
  <c r="G719" i="21" s="1"/>
  <c r="G720" i="21" a="1"/>
  <c r="G720" i="21" s="1"/>
  <c r="G721" i="21" a="1"/>
  <c r="G721" i="21" s="1"/>
  <c r="G722" i="21" a="1"/>
  <c r="G722" i="21" s="1"/>
  <c r="G723" i="21" a="1"/>
  <c r="G723" i="21" s="1"/>
  <c r="G724" i="21" a="1"/>
  <c r="G724" i="21" s="1"/>
  <c r="G725" i="21" a="1"/>
  <c r="G725" i="21" s="1"/>
  <c r="G726" i="21" a="1"/>
  <c r="G726" i="21" s="1"/>
  <c r="G727" i="21" a="1"/>
  <c r="G727" i="21" s="1"/>
  <c r="G728" i="21" a="1"/>
  <c r="G728" i="21" s="1"/>
  <c r="G729" i="21" a="1"/>
  <c r="G729" i="21" s="1"/>
  <c r="G730" i="21" a="1"/>
  <c r="G730" i="21" s="1"/>
  <c r="G731" i="21" a="1"/>
  <c r="G731" i="21" s="1"/>
  <c r="G732" i="21" a="1"/>
  <c r="G732" i="21" s="1"/>
  <c r="G733" i="21" a="1"/>
  <c r="G733" i="21" s="1"/>
  <c r="G734" i="21" a="1"/>
  <c r="G734" i="21" s="1"/>
  <c r="G735" i="21" a="1"/>
  <c r="G735" i="21" s="1"/>
  <c r="G736" i="21" a="1"/>
  <c r="G736" i="21" s="1"/>
  <c r="G737" i="21" a="1"/>
  <c r="G737" i="21" s="1"/>
  <c r="G738" i="21" a="1"/>
  <c r="G738" i="21" s="1"/>
  <c r="G739" i="21" a="1"/>
  <c r="G739" i="21" s="1"/>
  <c r="G740" i="21" a="1"/>
  <c r="G740" i="21" s="1"/>
  <c r="G741" i="21" a="1"/>
  <c r="G741" i="21" s="1"/>
  <c r="G742" i="21" a="1"/>
  <c r="G742" i="21" s="1"/>
  <c r="G743" i="21" a="1"/>
  <c r="G743" i="21" s="1"/>
  <c r="G744" i="21" a="1"/>
  <c r="G744" i="21" s="1"/>
  <c r="G745" i="21" a="1"/>
  <c r="G745" i="21" s="1"/>
  <c r="G746" i="21" a="1"/>
  <c r="G746" i="21" s="1"/>
  <c r="G747" i="21" a="1"/>
  <c r="G747" i="21" s="1"/>
  <c r="G748" i="21" a="1"/>
  <c r="G748" i="21" s="1"/>
  <c r="G749" i="21" a="1"/>
  <c r="G749" i="21" s="1"/>
  <c r="G750" i="21" a="1"/>
  <c r="G750" i="21" s="1"/>
  <c r="G751" i="21" a="1"/>
  <c r="G751" i="21" s="1"/>
  <c r="G752" i="21" a="1"/>
  <c r="G752" i="21" s="1"/>
  <c r="G753" i="21" a="1"/>
  <c r="G753" i="21" s="1"/>
  <c r="G754" i="21" a="1"/>
  <c r="G754" i="21" s="1"/>
  <c r="G755" i="21" a="1"/>
  <c r="G755" i="21" s="1"/>
  <c r="G756" i="21" a="1"/>
  <c r="G756" i="21" s="1"/>
  <c r="G757" i="21" a="1"/>
  <c r="G757" i="21" s="1"/>
  <c r="G758" i="21" a="1"/>
  <c r="G758" i="21" s="1"/>
  <c r="G759" i="21" a="1"/>
  <c r="G759" i="21" s="1"/>
  <c r="G760" i="21" a="1"/>
  <c r="G760" i="21" s="1"/>
  <c r="G761" i="21" a="1"/>
  <c r="G761" i="21" s="1"/>
  <c r="G762" i="21" a="1"/>
  <c r="G762" i="21" s="1"/>
  <c r="G763" i="21" a="1"/>
  <c r="G763" i="21" s="1"/>
  <c r="G764" i="21" a="1"/>
  <c r="G764" i="21" s="1"/>
  <c r="G765" i="21" a="1"/>
  <c r="G765" i="21" s="1"/>
  <c r="G766" i="21" a="1"/>
  <c r="G766" i="21" s="1"/>
  <c r="G767" i="21" a="1"/>
  <c r="G767" i="21" s="1"/>
  <c r="G768" i="21" a="1"/>
  <c r="G768" i="21" s="1"/>
  <c r="G769" i="21" a="1"/>
  <c r="G769" i="21" s="1"/>
  <c r="G770" i="21" a="1"/>
  <c r="G770" i="21" s="1"/>
  <c r="G771" i="21" a="1"/>
  <c r="G771" i="21" s="1"/>
  <c r="G772" i="21" a="1"/>
  <c r="G772" i="21" s="1"/>
  <c r="G773" i="21" a="1"/>
  <c r="G773" i="21" s="1"/>
  <c r="G774" i="21" a="1"/>
  <c r="G774" i="21" s="1"/>
  <c r="G775" i="21" a="1"/>
  <c r="G775" i="21" s="1"/>
  <c r="G776" i="21" a="1"/>
  <c r="G776" i="21" s="1"/>
  <c r="G777" i="21" a="1"/>
  <c r="G777" i="21" s="1"/>
  <c r="G778" i="21" a="1"/>
  <c r="G778" i="21" s="1"/>
  <c r="G779" i="21" a="1"/>
  <c r="G779" i="21" s="1"/>
  <c r="G780" i="21" a="1"/>
  <c r="G780" i="21" s="1"/>
  <c r="G781" i="21" a="1"/>
  <c r="G781" i="21" s="1"/>
  <c r="G782" i="21" a="1"/>
  <c r="G782" i="21" s="1"/>
  <c r="G783" i="21" a="1"/>
  <c r="G783" i="21" s="1"/>
  <c r="G784" i="21" a="1"/>
  <c r="G784" i="21" s="1"/>
  <c r="G785" i="21" a="1"/>
  <c r="G785" i="21" s="1"/>
  <c r="G786" i="21" a="1"/>
  <c r="G786" i="21" s="1"/>
  <c r="G787" i="21" a="1"/>
  <c r="G787" i="21" s="1"/>
  <c r="G788" i="21" a="1"/>
  <c r="G788" i="21" s="1"/>
  <c r="G789" i="21" a="1"/>
  <c r="G789" i="21" s="1"/>
  <c r="G790" i="21" a="1"/>
  <c r="G790" i="21" s="1"/>
  <c r="G791" i="21" a="1"/>
  <c r="G791" i="21" s="1"/>
  <c r="G792" i="21" a="1"/>
  <c r="G792" i="21" s="1"/>
  <c r="G793" i="21" a="1"/>
  <c r="G793" i="21" s="1"/>
  <c r="G794" i="21" a="1"/>
  <c r="G794" i="21" s="1"/>
  <c r="G795" i="21" a="1"/>
  <c r="G795" i="21" s="1"/>
  <c r="G796" i="21" a="1"/>
  <c r="G796" i="21" s="1"/>
  <c r="G797" i="21" a="1"/>
  <c r="G797" i="21" s="1"/>
  <c r="G798" i="21" a="1"/>
  <c r="G798" i="21" s="1"/>
  <c r="G799" i="21" a="1"/>
  <c r="G799" i="21" s="1"/>
  <c r="G800" i="21" a="1"/>
  <c r="G800" i="21" s="1"/>
  <c r="G801" i="21" a="1"/>
  <c r="G801" i="21" s="1"/>
  <c r="G802" i="21" a="1"/>
  <c r="G802" i="21" s="1"/>
  <c r="G803" i="21" a="1"/>
  <c r="G803" i="21" s="1"/>
  <c r="G804" i="21" a="1"/>
  <c r="G804" i="21" s="1"/>
  <c r="G805" i="21" a="1"/>
  <c r="G805" i="21" s="1"/>
  <c r="G806" i="21" a="1"/>
  <c r="G806" i="21" s="1"/>
  <c r="G807" i="21" a="1"/>
  <c r="G807" i="21" s="1"/>
  <c r="G808" i="21" a="1"/>
  <c r="G808" i="21" s="1"/>
  <c r="G809" i="21" a="1"/>
  <c r="G809" i="21" s="1"/>
  <c r="G810" i="21" a="1"/>
  <c r="G810" i="21" s="1"/>
  <c r="G811" i="21" a="1"/>
  <c r="G811" i="21" s="1"/>
  <c r="G812" i="21" a="1"/>
  <c r="G812" i="21" s="1"/>
  <c r="G813" i="21" a="1"/>
  <c r="G813" i="21" s="1"/>
  <c r="G814" i="21" a="1"/>
  <c r="G814" i="21" s="1"/>
  <c r="G815" i="21" a="1"/>
  <c r="G815" i="21" s="1"/>
  <c r="G816" i="21" a="1"/>
  <c r="G816" i="21" s="1"/>
  <c r="G817" i="21" a="1"/>
  <c r="G817" i="21" s="1"/>
  <c r="G818" i="21" a="1"/>
  <c r="G818" i="21" s="1"/>
  <c r="G819" i="21" a="1"/>
  <c r="G819" i="21" s="1"/>
  <c r="G820" i="21" a="1"/>
  <c r="G820" i="21" s="1"/>
  <c r="G821" i="21" a="1"/>
  <c r="G821" i="21" s="1"/>
  <c r="G822" i="21" a="1"/>
  <c r="G822" i="21" s="1"/>
  <c r="G823" i="21" a="1"/>
  <c r="G823" i="21" s="1"/>
  <c r="G824" i="21" a="1"/>
  <c r="G824" i="21" s="1"/>
  <c r="G825" i="21" a="1"/>
  <c r="G825" i="21" s="1"/>
  <c r="G826" i="21" a="1"/>
  <c r="G826" i="21" s="1"/>
  <c r="G827" i="21" a="1"/>
  <c r="G827" i="21" s="1"/>
  <c r="G828" i="21" a="1"/>
  <c r="G828" i="21" s="1"/>
  <c r="G829" i="21" a="1"/>
  <c r="G829" i="21" s="1"/>
  <c r="G830" i="21" a="1"/>
  <c r="G830" i="21" s="1"/>
  <c r="G831" i="21" a="1"/>
  <c r="G831" i="21" s="1"/>
  <c r="G832" i="21" a="1"/>
  <c r="G832" i="21" s="1"/>
  <c r="G833" i="21" a="1"/>
  <c r="G833" i="21" s="1"/>
  <c r="G834" i="21" a="1"/>
  <c r="G834" i="21" s="1"/>
  <c r="G835" i="21" a="1"/>
  <c r="G835" i="21" s="1"/>
  <c r="G836" i="21" a="1"/>
  <c r="G836" i="21" s="1"/>
  <c r="G837" i="21" a="1"/>
  <c r="G837" i="21" s="1"/>
  <c r="G838" i="21" a="1"/>
  <c r="G838" i="21" s="1"/>
  <c r="G839" i="21" a="1"/>
  <c r="G839" i="21" s="1"/>
  <c r="G840" i="21" a="1"/>
  <c r="G840" i="21" s="1"/>
  <c r="G841" i="21" a="1"/>
  <c r="G841" i="21" s="1"/>
  <c r="G842" i="21" a="1"/>
  <c r="G842" i="21" s="1"/>
  <c r="G843" i="21" a="1"/>
  <c r="G843" i="21" s="1"/>
  <c r="G844" i="21" a="1"/>
  <c r="G844" i="21" s="1"/>
  <c r="G845" i="21" a="1"/>
  <c r="G845" i="21" s="1"/>
  <c r="G846" i="21" a="1"/>
  <c r="G846" i="21" s="1"/>
  <c r="G847" i="21" a="1"/>
  <c r="G847" i="21" s="1"/>
  <c r="G848" i="21" a="1"/>
  <c r="G848" i="21" s="1"/>
  <c r="G849" i="21" a="1"/>
  <c r="G849" i="21" s="1"/>
  <c r="G850" i="21" a="1"/>
  <c r="G850" i="21" s="1"/>
  <c r="G851" i="21" a="1"/>
  <c r="G851" i="21" s="1"/>
  <c r="G852" i="21" a="1"/>
  <c r="G852" i="21" s="1"/>
  <c r="G853" i="21" a="1"/>
  <c r="G853" i="21" s="1"/>
  <c r="G854" i="21" a="1"/>
  <c r="G854" i="21" s="1"/>
  <c r="G855" i="21" a="1"/>
  <c r="G855" i="21" s="1"/>
  <c r="G856" i="21" a="1"/>
  <c r="G856" i="21" s="1"/>
  <c r="G857" i="21" a="1"/>
  <c r="G857" i="21" s="1"/>
  <c r="G858" i="21" a="1"/>
  <c r="G858" i="21" s="1"/>
  <c r="G859" i="21" a="1"/>
  <c r="G859" i="21" s="1"/>
  <c r="G860" i="21" a="1"/>
  <c r="G860" i="21" s="1"/>
  <c r="G861" i="21" a="1"/>
  <c r="G861" i="21" s="1"/>
  <c r="G862" i="21" a="1"/>
  <c r="G862" i="21" s="1"/>
  <c r="G863" i="21" a="1"/>
  <c r="G863" i="21" s="1"/>
  <c r="G864" i="21" a="1"/>
  <c r="G864" i="21" s="1"/>
  <c r="G865" i="21" a="1"/>
  <c r="G865" i="21" s="1"/>
  <c r="G866" i="21" a="1"/>
  <c r="G866" i="21" s="1"/>
  <c r="G867" i="21" a="1"/>
  <c r="G867" i="21" s="1"/>
  <c r="G868" i="21" a="1"/>
  <c r="G868" i="21" s="1"/>
  <c r="G869" i="21" a="1"/>
  <c r="G869" i="21" s="1"/>
  <c r="G870" i="21" a="1"/>
  <c r="G870" i="21" s="1"/>
  <c r="G871" i="21" a="1"/>
  <c r="G871" i="21" s="1"/>
  <c r="G872" i="21" a="1"/>
  <c r="G872" i="21" s="1"/>
  <c r="G873" i="21" a="1"/>
  <c r="G873" i="21" s="1"/>
  <c r="G874" i="21" a="1"/>
  <c r="G874" i="21" s="1"/>
  <c r="G875" i="21" a="1"/>
  <c r="G875" i="21" s="1"/>
  <c r="G876" i="21" a="1"/>
  <c r="G876" i="21" s="1"/>
  <c r="G877" i="21" a="1"/>
  <c r="G877" i="21" s="1"/>
  <c r="G878" i="21" a="1"/>
  <c r="G878" i="21" s="1"/>
  <c r="G879" i="21" a="1"/>
  <c r="G879" i="21" s="1"/>
  <c r="G880" i="21" a="1"/>
  <c r="G880" i="21" s="1"/>
  <c r="G881" i="21" a="1"/>
  <c r="G881" i="21" s="1"/>
  <c r="G882" i="21" a="1"/>
  <c r="G882" i="21" s="1"/>
  <c r="G883" i="21" a="1"/>
  <c r="G883" i="21" s="1"/>
  <c r="G884" i="21" a="1"/>
  <c r="G884" i="21" s="1"/>
  <c r="G885" i="21" a="1"/>
  <c r="G885" i="21" s="1"/>
  <c r="G886" i="21" a="1"/>
  <c r="G886" i="21" s="1"/>
  <c r="G887" i="21" a="1"/>
  <c r="G887" i="21" s="1"/>
  <c r="G888" i="21" a="1"/>
  <c r="G888" i="21" s="1"/>
  <c r="G889" i="21" a="1"/>
  <c r="G889" i="21" s="1"/>
  <c r="G890" i="21" a="1"/>
  <c r="G890" i="21" s="1"/>
  <c r="G891" i="21" a="1"/>
  <c r="G891" i="21" s="1"/>
  <c r="G892" i="21" a="1"/>
  <c r="G892" i="21" s="1"/>
  <c r="G893" i="21" a="1"/>
  <c r="G893" i="21" s="1"/>
  <c r="G894" i="21" a="1"/>
  <c r="G894" i="21" s="1"/>
  <c r="G895" i="21" a="1"/>
  <c r="G895" i="21" s="1"/>
  <c r="G896" i="21" a="1"/>
  <c r="G896" i="21" s="1"/>
  <c r="G897" i="21" a="1"/>
  <c r="G897" i="21" s="1"/>
  <c r="G898" i="21" a="1"/>
  <c r="G898" i="21" s="1"/>
  <c r="G899" i="21" a="1"/>
  <c r="G899" i="21" s="1"/>
  <c r="G900" i="21" a="1"/>
  <c r="G900" i="21" s="1"/>
  <c r="G901" i="21" a="1"/>
  <c r="G901" i="21" s="1"/>
  <c r="G902" i="21" a="1"/>
  <c r="G902" i="21" s="1"/>
  <c r="G903" i="21" a="1"/>
  <c r="G903" i="21" s="1"/>
  <c r="G904" i="21" a="1"/>
  <c r="G904" i="21" s="1"/>
  <c r="G905" i="21" a="1"/>
  <c r="G905" i="21" s="1"/>
  <c r="G906" i="21" a="1"/>
  <c r="G906" i="21" s="1"/>
  <c r="G907" i="21" a="1"/>
  <c r="G907" i="21" s="1"/>
  <c r="G908" i="21" a="1"/>
  <c r="G908" i="21" s="1"/>
  <c r="G909" i="21" a="1"/>
  <c r="G909" i="21" s="1"/>
  <c r="G910" i="21" a="1"/>
  <c r="G910" i="21" s="1"/>
  <c r="G911" i="21" a="1"/>
  <c r="G911" i="21" s="1"/>
  <c r="G912" i="21" a="1"/>
  <c r="G912" i="21" s="1"/>
  <c r="G913" i="21" a="1"/>
  <c r="G913" i="21" s="1"/>
  <c r="G914" i="21" a="1"/>
  <c r="G914" i="21" s="1"/>
  <c r="G915" i="21" a="1"/>
  <c r="G915" i="21" s="1"/>
  <c r="G916" i="21" a="1"/>
  <c r="G916" i="21" s="1"/>
  <c r="G917" i="21" a="1"/>
  <c r="G917" i="21" s="1"/>
  <c r="G918" i="21" a="1"/>
  <c r="G918" i="21" s="1"/>
  <c r="G919" i="21" a="1"/>
  <c r="G919" i="21" s="1"/>
  <c r="G920" i="21" a="1"/>
  <c r="G920" i="21" s="1"/>
  <c r="G921" i="21" a="1"/>
  <c r="G921" i="21" s="1"/>
  <c r="G922" i="21" a="1"/>
  <c r="G922" i="21" s="1"/>
  <c r="G923" i="21" a="1"/>
  <c r="G923" i="21" s="1"/>
  <c r="G924" i="21" a="1"/>
  <c r="G924" i="21" s="1"/>
  <c r="G925" i="21" a="1"/>
  <c r="G925" i="21" s="1"/>
  <c r="G926" i="21" a="1"/>
  <c r="G926" i="21" s="1"/>
  <c r="G927" i="21" a="1"/>
  <c r="G927" i="21" s="1"/>
  <c r="G928" i="21" a="1"/>
  <c r="G928" i="21" s="1"/>
  <c r="G929" i="21" a="1"/>
  <c r="G929" i="21" s="1"/>
  <c r="G930" i="21" a="1"/>
  <c r="G930" i="21" s="1"/>
  <c r="G931" i="21" a="1"/>
  <c r="G931" i="21" s="1"/>
  <c r="G932" i="21" a="1"/>
  <c r="G932" i="21" s="1"/>
  <c r="G933" i="21" a="1"/>
  <c r="G933" i="21" s="1"/>
  <c r="G934" i="21" a="1"/>
  <c r="G934" i="21" s="1"/>
  <c r="G935" i="21" a="1"/>
  <c r="G935" i="21" s="1"/>
  <c r="G936" i="21" a="1"/>
  <c r="G936" i="21" s="1"/>
  <c r="G937" i="21" a="1"/>
  <c r="G937" i="21" s="1"/>
  <c r="G938" i="21" a="1"/>
  <c r="G938" i="21" s="1"/>
  <c r="G939" i="21" a="1"/>
  <c r="G939" i="21" s="1"/>
  <c r="G940" i="21" a="1"/>
  <c r="G940" i="21" s="1"/>
  <c r="G941" i="21" a="1"/>
  <c r="G941" i="21" s="1"/>
  <c r="G942" i="21" a="1"/>
  <c r="G942" i="21" s="1"/>
  <c r="G943" i="21" a="1"/>
  <c r="G943" i="21" s="1"/>
  <c r="G944" i="21" a="1"/>
  <c r="G944" i="21" s="1"/>
  <c r="G945" i="21" a="1"/>
  <c r="G945" i="21" s="1"/>
  <c r="G946" i="21" a="1"/>
  <c r="G946" i="21" s="1"/>
  <c r="G947" i="21" a="1"/>
  <c r="G947" i="21" s="1"/>
  <c r="G948" i="21" a="1"/>
  <c r="G948" i="21" s="1"/>
  <c r="G949" i="21" a="1"/>
  <c r="G949" i="21" s="1"/>
  <c r="G950" i="21" a="1"/>
  <c r="G950" i="21" s="1"/>
  <c r="G951" i="21" a="1"/>
  <c r="G951" i="21" s="1"/>
  <c r="G952" i="21" a="1"/>
  <c r="G952" i="21" s="1"/>
  <c r="G953" i="21" a="1"/>
  <c r="G953" i="21" s="1"/>
  <c r="G954" i="21" a="1"/>
  <c r="G954" i="21" s="1"/>
  <c r="G955" i="21" a="1"/>
  <c r="G955" i="21" s="1"/>
  <c r="G956" i="21" a="1"/>
  <c r="G956" i="21" s="1"/>
  <c r="G957" i="21" a="1"/>
  <c r="G957" i="21" s="1"/>
  <c r="G958" i="21" a="1"/>
  <c r="G958" i="21" s="1"/>
  <c r="G959" i="21" a="1"/>
  <c r="G959" i="21" s="1"/>
  <c r="G960" i="21" a="1"/>
  <c r="G960" i="21" s="1"/>
  <c r="G961" i="21" a="1"/>
  <c r="G961" i="21" s="1"/>
  <c r="G962" i="21" a="1"/>
  <c r="G962" i="21" s="1"/>
  <c r="G963" i="21" a="1"/>
  <c r="G963" i="21" s="1"/>
  <c r="G964" i="21" a="1"/>
  <c r="G964" i="21" s="1"/>
  <c r="G965" i="21" a="1"/>
  <c r="G965" i="21" s="1"/>
  <c r="G966" i="21" a="1"/>
  <c r="G966" i="21" s="1"/>
  <c r="G967" i="21" a="1"/>
  <c r="G967" i="21" s="1"/>
  <c r="G968" i="21" a="1"/>
  <c r="G968" i="21" s="1"/>
  <c r="G969" i="21" a="1"/>
  <c r="G969" i="21" s="1"/>
  <c r="G970" i="21" a="1"/>
  <c r="G970" i="21" s="1"/>
  <c r="G971" i="21" a="1"/>
  <c r="G971" i="21" s="1"/>
  <c r="G972" i="21" a="1"/>
  <c r="G972" i="21" s="1"/>
  <c r="G973" i="21" a="1"/>
  <c r="G973" i="21" s="1"/>
  <c r="G974" i="21" a="1"/>
  <c r="G974" i="21" s="1"/>
  <c r="G975" i="21" a="1"/>
  <c r="G975" i="21" s="1"/>
  <c r="G976" i="21" a="1"/>
  <c r="G976" i="21" s="1"/>
  <c r="G977" i="21" a="1"/>
  <c r="G977" i="21" s="1"/>
  <c r="G978" i="21" a="1"/>
  <c r="G978" i="21" s="1"/>
  <c r="G979" i="21" a="1"/>
  <c r="G979" i="21" s="1"/>
  <c r="G980" i="21" a="1"/>
  <c r="G980" i="21" s="1"/>
  <c r="G981" i="21" a="1"/>
  <c r="G981" i="21" s="1"/>
  <c r="G982" i="21" a="1"/>
  <c r="G982" i="21" s="1"/>
  <c r="G983" i="21" a="1"/>
  <c r="G983" i="21" s="1"/>
  <c r="G984" i="21" a="1"/>
  <c r="G984" i="21" s="1"/>
  <c r="G985" i="21" a="1"/>
  <c r="G985" i="21" s="1"/>
  <c r="G986" i="21" a="1"/>
  <c r="G986" i="21" s="1"/>
  <c r="G987" i="21" a="1"/>
  <c r="G987" i="21" s="1"/>
  <c r="G988" i="21" a="1"/>
  <c r="G988" i="21" s="1"/>
  <c r="G989" i="21" a="1"/>
  <c r="G989" i="21" s="1"/>
  <c r="G990" i="21" a="1"/>
  <c r="G990" i="21" s="1"/>
  <c r="G991" i="21" a="1"/>
  <c r="G991" i="21" s="1"/>
  <c r="G992" i="21" a="1"/>
  <c r="G992" i="21" s="1"/>
  <c r="G993" i="21" a="1"/>
  <c r="G993" i="21" s="1"/>
  <c r="G994" i="21" a="1"/>
  <c r="G994" i="21" s="1"/>
  <c r="G995" i="21" a="1"/>
  <c r="G995" i="21" s="1"/>
  <c r="G996" i="21" a="1"/>
  <c r="G996" i="21" s="1"/>
  <c r="G997" i="21" a="1"/>
  <c r="G997" i="21" s="1"/>
  <c r="G998" i="21" a="1"/>
  <c r="G998" i="21" s="1"/>
  <c r="G999" i="21" a="1"/>
  <c r="G999" i="21" s="1"/>
  <c r="G1000" i="21" a="1"/>
  <c r="G1000" i="21" s="1"/>
  <c r="G1001" i="21" a="1"/>
  <c r="G1001" i="21" s="1"/>
  <c r="G1002" i="21" a="1"/>
  <c r="G1002" i="21" s="1"/>
  <c r="G1003" i="21" a="1"/>
  <c r="G1003" i="21" s="1"/>
  <c r="G1004" i="21" a="1"/>
  <c r="G1004" i="21" s="1"/>
  <c r="G1005" i="21" a="1"/>
  <c r="G1005" i="21" s="1"/>
  <c r="G1006" i="21" a="1"/>
  <c r="G1006" i="21" s="1"/>
  <c r="G1007" i="21" a="1"/>
  <c r="G1007" i="21" s="1"/>
  <c r="G1008" i="21" a="1"/>
  <c r="G1008" i="21" s="1"/>
  <c r="G1009" i="21" a="1"/>
  <c r="G1009" i="21" s="1"/>
  <c r="G1010" i="21" a="1"/>
  <c r="G1010" i="21" s="1"/>
  <c r="G1011" i="21" a="1"/>
  <c r="G1011" i="21" s="1"/>
  <c r="G1012" i="21" a="1"/>
  <c r="G1012" i="21" s="1"/>
  <c r="G1013" i="21" a="1"/>
  <c r="G1013" i="21" s="1"/>
  <c r="G1014" i="21" a="1"/>
  <c r="G1014" i="21" s="1"/>
  <c r="G1015" i="21" a="1"/>
  <c r="G1015" i="21" s="1"/>
  <c r="G1016" i="21" a="1"/>
  <c r="G1016" i="21" s="1"/>
  <c r="G1017" i="21" a="1"/>
  <c r="G1017" i="21" s="1"/>
  <c r="G1018" i="21" a="1"/>
  <c r="G1018" i="21" s="1"/>
  <c r="G1019" i="21" a="1"/>
  <c r="G1019" i="21" s="1"/>
  <c r="G1020" i="21" a="1"/>
  <c r="G1020" i="21" s="1"/>
  <c r="G1021" i="21" a="1"/>
  <c r="G1021" i="21" s="1"/>
  <c r="G1022" i="21" a="1"/>
  <c r="G1022" i="21" s="1"/>
  <c r="G1023" i="21" a="1"/>
  <c r="G1023" i="21" s="1"/>
  <c r="G1024" i="21" a="1"/>
  <c r="G1024" i="21" s="1"/>
  <c r="G1025" i="21" a="1"/>
  <c r="G1025" i="21" s="1"/>
  <c r="G1026" i="21" a="1"/>
  <c r="G1026" i="21" s="1"/>
  <c r="G1027" i="21" a="1"/>
  <c r="G1027" i="21" s="1"/>
  <c r="G1028" i="21" a="1"/>
  <c r="G1028" i="21" s="1"/>
  <c r="G1029" i="21" a="1"/>
  <c r="G1029" i="21" s="1"/>
  <c r="G1030" i="21" a="1"/>
  <c r="G1030" i="21" s="1"/>
  <c r="G1031" i="21" a="1"/>
  <c r="G1031" i="21" s="1"/>
  <c r="G1032" i="21" a="1"/>
  <c r="G1032" i="21" s="1"/>
  <c r="G1033" i="21" a="1"/>
  <c r="G1033" i="21" s="1"/>
  <c r="G1034" i="21" a="1"/>
  <c r="G1034" i="21" s="1"/>
  <c r="G1035" i="21" a="1"/>
  <c r="G1035" i="21" s="1"/>
  <c r="G1036" i="21" a="1"/>
  <c r="G1036" i="21" s="1"/>
  <c r="G1037" i="21" a="1"/>
  <c r="G1037" i="21" s="1"/>
  <c r="G1038" i="21" a="1"/>
  <c r="G1038" i="21" s="1"/>
  <c r="G1039" i="21" a="1"/>
  <c r="G1039" i="21" s="1"/>
  <c r="G1040" i="21" a="1"/>
  <c r="G1040" i="21" s="1"/>
  <c r="G1041" i="21" a="1"/>
  <c r="G1041" i="21" s="1"/>
  <c r="G1042" i="21" a="1"/>
  <c r="G1042" i="21" s="1"/>
  <c r="G1043" i="21" a="1"/>
  <c r="G1043" i="21" s="1"/>
  <c r="G1044" i="21" a="1"/>
  <c r="G1044" i="21" s="1"/>
  <c r="G1045" i="21" a="1"/>
  <c r="G1045" i="21" s="1"/>
  <c r="G1046" i="21" a="1"/>
  <c r="G1046" i="21" s="1"/>
  <c r="G1047" i="21" a="1"/>
  <c r="G1047" i="21" s="1"/>
  <c r="G1048" i="21" a="1"/>
  <c r="G1048" i="21" s="1"/>
  <c r="G1049" i="21" a="1"/>
  <c r="G1049" i="21" s="1"/>
  <c r="G1050" i="21" a="1"/>
  <c r="G1050" i="21" s="1"/>
  <c r="G1051" i="21" a="1"/>
  <c r="G1051" i="21" s="1"/>
  <c r="G1052" i="21" a="1"/>
  <c r="G1052" i="21" s="1"/>
  <c r="G1053" i="21" a="1"/>
  <c r="G1053" i="21" s="1"/>
  <c r="G1054" i="21" a="1"/>
  <c r="G1054" i="21" s="1"/>
  <c r="G1055" i="21" a="1"/>
  <c r="G1055" i="21" s="1"/>
  <c r="G1056" i="21" a="1"/>
  <c r="G1056" i="21" s="1"/>
  <c r="G1057" i="21" a="1"/>
  <c r="G1057" i="21" s="1"/>
  <c r="G1058" i="21" a="1"/>
  <c r="G1058" i="21" s="1"/>
  <c r="G1059" i="21" a="1"/>
  <c r="G1059" i="21" s="1"/>
  <c r="G1060" i="21" a="1"/>
  <c r="G1060" i="21" s="1"/>
  <c r="G1061" i="21" a="1"/>
  <c r="G1061" i="21" s="1"/>
  <c r="G1062" i="21" a="1"/>
  <c r="G1062" i="21" s="1"/>
  <c r="G1063" i="21" a="1"/>
  <c r="G1063" i="21" s="1"/>
  <c r="G1064" i="21" a="1"/>
  <c r="G1064" i="21" s="1"/>
  <c r="G1065" i="21" a="1"/>
  <c r="G1065" i="21" s="1"/>
  <c r="G1066" i="21" a="1"/>
  <c r="G1066" i="21" s="1"/>
  <c r="G1067" i="21" a="1"/>
  <c r="G1067" i="21" s="1"/>
  <c r="G1068" i="21" a="1"/>
  <c r="G1068" i="21" s="1"/>
  <c r="G1069" i="21" a="1"/>
  <c r="G1069" i="21" s="1"/>
  <c r="G1070" i="21" a="1"/>
  <c r="G1070" i="21" s="1"/>
  <c r="G1071" i="21" a="1"/>
  <c r="G1071" i="21" s="1"/>
  <c r="G1072" i="21" a="1"/>
  <c r="G1072" i="21" s="1"/>
  <c r="G1073" i="21" a="1"/>
  <c r="G1073" i="21" s="1"/>
  <c r="G1074" i="21" a="1"/>
  <c r="G1074" i="21" s="1"/>
  <c r="G1075" i="21" a="1"/>
  <c r="G1075" i="21" s="1"/>
  <c r="G1076" i="21" a="1"/>
  <c r="G1076" i="21" s="1"/>
  <c r="G1077" i="21" a="1"/>
  <c r="G1077" i="21" s="1"/>
  <c r="G1078" i="21" a="1"/>
  <c r="G1078" i="21" s="1"/>
  <c r="G1079" i="21" a="1"/>
  <c r="G1079" i="21" s="1"/>
  <c r="G1080" i="21" a="1"/>
  <c r="G1080" i="21" s="1"/>
  <c r="G1081" i="21" a="1"/>
  <c r="G1081" i="21" s="1"/>
  <c r="G1082" i="21" a="1"/>
  <c r="G1082" i="21" s="1"/>
  <c r="G1083" i="21" a="1"/>
  <c r="G1083" i="21" s="1"/>
  <c r="G1084" i="21" a="1"/>
  <c r="G1084" i="21" s="1"/>
  <c r="G1085" i="21" a="1"/>
  <c r="G1085" i="21" s="1"/>
  <c r="G1086" i="21" a="1"/>
  <c r="G1086" i="21" s="1"/>
  <c r="G1087" i="21" a="1"/>
  <c r="G1087" i="21" s="1"/>
  <c r="G1088" i="21" a="1"/>
  <c r="G1088" i="21" s="1"/>
  <c r="G1089" i="21" a="1"/>
  <c r="G1089" i="21" s="1"/>
  <c r="G1090" i="21" a="1"/>
  <c r="G1090" i="21" s="1"/>
  <c r="G1091" i="21" a="1"/>
  <c r="G1091" i="21" s="1"/>
  <c r="G1092" i="21" a="1"/>
  <c r="G1092" i="21" s="1"/>
  <c r="G1093" i="21" a="1"/>
  <c r="G1093" i="21" s="1"/>
  <c r="G1094" i="21" a="1"/>
  <c r="G1094" i="21" s="1"/>
  <c r="G1095" i="21" a="1"/>
  <c r="G1095" i="21" s="1"/>
  <c r="G1096" i="21" a="1"/>
  <c r="G1096" i="21" s="1"/>
  <c r="G1097" i="21" a="1"/>
  <c r="G1097" i="21" s="1"/>
  <c r="G1098" i="21" a="1"/>
  <c r="G1098" i="21" s="1"/>
  <c r="G1099" i="21" a="1"/>
  <c r="G1099" i="21" s="1"/>
  <c r="G1100" i="21" a="1"/>
  <c r="G1100" i="21" s="1"/>
  <c r="G1101" i="21" a="1"/>
  <c r="G1101" i="21" s="1"/>
  <c r="G1102" i="21" a="1"/>
  <c r="G1102" i="21" s="1"/>
  <c r="G1103" i="21" a="1"/>
  <c r="G1103" i="21" s="1"/>
  <c r="G1104" i="21" a="1"/>
  <c r="G1104" i="21" s="1"/>
  <c r="G1105" i="21" a="1"/>
  <c r="G1105" i="21" s="1"/>
  <c r="G1106" i="21" a="1"/>
  <c r="G1106" i="21" s="1"/>
  <c r="G1107" i="21" a="1"/>
  <c r="G1107" i="21" s="1"/>
  <c r="G1108" i="21" a="1"/>
  <c r="G1108" i="21" s="1"/>
  <c r="G1109" i="21" a="1"/>
  <c r="G1109" i="21" s="1"/>
  <c r="G1110" i="21" a="1"/>
  <c r="G1110" i="21" s="1"/>
  <c r="G1111" i="21" a="1"/>
  <c r="G1111" i="21" s="1"/>
  <c r="G1112" i="21" a="1"/>
  <c r="G1112" i="21" s="1"/>
  <c r="G1113" i="21" a="1"/>
  <c r="G1113" i="21" s="1"/>
  <c r="G1114" i="21" a="1"/>
  <c r="G1114" i="21" s="1"/>
  <c r="G1115" i="21" a="1"/>
  <c r="G1115" i="21" s="1"/>
  <c r="G1116" i="21" a="1"/>
  <c r="G1116" i="21" s="1"/>
  <c r="G1117" i="21" a="1"/>
  <c r="G1117" i="21" s="1"/>
  <c r="G1118" i="21" a="1"/>
  <c r="G1118" i="21" s="1"/>
  <c r="G1119" i="21" a="1"/>
  <c r="G1119" i="21" s="1"/>
  <c r="G1120" i="21" a="1"/>
  <c r="G1120" i="21" s="1"/>
  <c r="G1121" i="21" a="1"/>
  <c r="G1121" i="21" s="1"/>
  <c r="G1122" i="21" a="1"/>
  <c r="G1122" i="21" s="1"/>
  <c r="G1123" i="21" a="1"/>
  <c r="G1123" i="21" s="1"/>
  <c r="G1124" i="21" a="1"/>
  <c r="G1124" i="21" s="1"/>
  <c r="G1125" i="21" a="1"/>
  <c r="G1125" i="21" s="1"/>
  <c r="G1126" i="21" a="1"/>
  <c r="G1126" i="21" s="1"/>
  <c r="G1127" i="21" a="1"/>
  <c r="G1127" i="21" s="1"/>
  <c r="G1128" i="21" a="1"/>
  <c r="G1128" i="21" s="1"/>
  <c r="G1129" i="21" a="1"/>
  <c r="G1129" i="21" s="1"/>
  <c r="G1130" i="21" a="1"/>
  <c r="G1130" i="21" s="1"/>
  <c r="G1131" i="21" a="1"/>
  <c r="G1131" i="21" s="1"/>
  <c r="G1132" i="21" a="1"/>
  <c r="G1132" i="21" s="1"/>
  <c r="G1133" i="21" a="1"/>
  <c r="G1133" i="21" s="1"/>
  <c r="G1134" i="21" a="1"/>
  <c r="G1134" i="21" s="1"/>
  <c r="G1135" i="21" a="1"/>
  <c r="G1135" i="21" s="1"/>
  <c r="G1136" i="21" a="1"/>
  <c r="G1136" i="21" s="1"/>
  <c r="G1137" i="21" a="1"/>
  <c r="G1137" i="21" s="1"/>
  <c r="G1138" i="21" a="1"/>
  <c r="G1138" i="21" s="1"/>
  <c r="G1139" i="21" a="1"/>
  <c r="G1139" i="21" s="1"/>
  <c r="G1140" i="21" a="1"/>
  <c r="G1140" i="21" s="1"/>
  <c r="G1141" i="21" a="1"/>
  <c r="G1141" i="21" s="1"/>
  <c r="G1142" i="21" a="1"/>
  <c r="G1142" i="21" s="1"/>
  <c r="G1143" i="21" a="1"/>
  <c r="G1143" i="21" s="1"/>
  <c r="G1144" i="21" a="1"/>
  <c r="G1144" i="21" s="1"/>
  <c r="G1145" i="21" a="1"/>
  <c r="G1145" i="21" s="1"/>
  <c r="G1146" i="21" a="1"/>
  <c r="G1146" i="21" s="1"/>
  <c r="G1147" i="21" a="1"/>
  <c r="G1147" i="21" s="1"/>
  <c r="G1148" i="21" a="1"/>
  <c r="G1148" i="21" s="1"/>
  <c r="G1149" i="21" a="1"/>
  <c r="G1149" i="21" s="1"/>
  <c r="G1150" i="21" a="1"/>
  <c r="G1150" i="21" s="1"/>
  <c r="G1151" i="21" a="1"/>
  <c r="G1151" i="21" s="1"/>
  <c r="G1152" i="21" a="1"/>
  <c r="G1152" i="21" s="1"/>
  <c r="G1153" i="21" a="1"/>
  <c r="G1153" i="21" s="1"/>
  <c r="G1154" i="21" a="1"/>
  <c r="G1154" i="21" s="1"/>
  <c r="G1155" i="21" a="1"/>
  <c r="G1155" i="21" s="1"/>
  <c r="G1156" i="21" a="1"/>
  <c r="G1156" i="21" s="1"/>
  <c r="G1157" i="21" a="1"/>
  <c r="G1157" i="21" s="1"/>
  <c r="G1158" i="21" a="1"/>
  <c r="G1158" i="21" s="1"/>
  <c r="G1159" i="21" a="1"/>
  <c r="G1159" i="21" s="1"/>
  <c r="G1160" i="21" a="1"/>
  <c r="G1160" i="21" s="1"/>
  <c r="G1161" i="21" a="1"/>
  <c r="G1161" i="21" s="1"/>
  <c r="G1162" i="21" a="1"/>
  <c r="G1162" i="21" s="1"/>
  <c r="G1163" i="21" a="1"/>
  <c r="G1163" i="21" s="1"/>
  <c r="G1164" i="21" a="1"/>
  <c r="G1164" i="21" s="1"/>
  <c r="G1165" i="21" a="1"/>
  <c r="G1165" i="21" s="1"/>
  <c r="G1166" i="21" a="1"/>
  <c r="G1166" i="21" s="1"/>
  <c r="G1167" i="21" a="1"/>
  <c r="G1167" i="21" s="1"/>
  <c r="G1168" i="21" a="1"/>
  <c r="G1168" i="21" s="1"/>
  <c r="G1169" i="21" a="1"/>
  <c r="G1169" i="21" s="1"/>
  <c r="G1170" i="21" a="1"/>
  <c r="G1170" i="21" s="1"/>
  <c r="G1171" i="21" a="1"/>
  <c r="G1171" i="21" s="1"/>
  <c r="G1172" i="21" a="1"/>
  <c r="G1172" i="21" s="1"/>
  <c r="G1173" i="21" a="1"/>
  <c r="G1173" i="21" s="1"/>
  <c r="G1174" i="21" a="1"/>
  <c r="G1174" i="21" s="1"/>
  <c r="G1175" i="21" a="1"/>
  <c r="G1175" i="21" s="1"/>
  <c r="G1176" i="21" a="1"/>
  <c r="G1176" i="21" s="1"/>
  <c r="G1177" i="21" a="1"/>
  <c r="G1177" i="21" s="1"/>
  <c r="G1178" i="21" a="1"/>
  <c r="G1178" i="21" s="1"/>
  <c r="G1179" i="21" a="1"/>
  <c r="G1179" i="21" s="1"/>
  <c r="G1180" i="21" a="1"/>
  <c r="G1180" i="21" s="1"/>
  <c r="G1181" i="21" a="1"/>
  <c r="G1181" i="21" s="1"/>
  <c r="G1182" i="21" a="1"/>
  <c r="G1182" i="21" s="1"/>
  <c r="G1183" i="21" a="1"/>
  <c r="G1183" i="21" s="1"/>
  <c r="G1184" i="21" a="1"/>
  <c r="G1184" i="21" s="1"/>
  <c r="G1185" i="21" a="1"/>
  <c r="G1185" i="21" s="1"/>
  <c r="G1186" i="21" a="1"/>
  <c r="G1186" i="21" s="1"/>
  <c r="G1187" i="21" a="1"/>
  <c r="G1187" i="21" s="1"/>
  <c r="G1188" i="21" a="1"/>
  <c r="G1188" i="21" s="1"/>
  <c r="G1189" i="21" a="1"/>
  <c r="G1189" i="21" s="1"/>
  <c r="G1190" i="21" a="1"/>
  <c r="G1190" i="21" s="1"/>
  <c r="G1191" i="21" a="1"/>
  <c r="G1191" i="21" s="1"/>
  <c r="G1192" i="21" a="1"/>
  <c r="G1192" i="21" s="1"/>
  <c r="G1193" i="21" a="1"/>
  <c r="G1193" i="21" s="1"/>
  <c r="G1194" i="21" a="1"/>
  <c r="G1194" i="21" s="1"/>
  <c r="G1195" i="21" a="1"/>
  <c r="G1195" i="21" s="1"/>
  <c r="G1196" i="21" a="1"/>
  <c r="G1196" i="21" s="1"/>
  <c r="G1197" i="21" a="1"/>
  <c r="G1197" i="21" s="1"/>
  <c r="G1198" i="21" a="1"/>
  <c r="G1198" i="21" s="1"/>
  <c r="G1199" i="21" a="1"/>
  <c r="G1199" i="21" s="1"/>
  <c r="G1200" i="21" a="1"/>
  <c r="G1200" i="21" s="1"/>
  <c r="G1201" i="21" a="1"/>
  <c r="G1201" i="21" s="1"/>
  <c r="G1202" i="21" a="1"/>
  <c r="G1202" i="21" s="1"/>
  <c r="G1203" i="21" a="1"/>
  <c r="G1203" i="21" s="1"/>
  <c r="G1204" i="21" a="1"/>
  <c r="G1204" i="21" s="1"/>
  <c r="G1205" i="21" a="1"/>
  <c r="G1205" i="21" s="1"/>
  <c r="G1206" i="21" a="1"/>
  <c r="G1206" i="21" s="1"/>
  <c r="G1207" i="21" a="1"/>
  <c r="G1207" i="21" s="1"/>
  <c r="G1208" i="21" a="1"/>
  <c r="G1208" i="21" s="1"/>
  <c r="G1209" i="21" a="1"/>
  <c r="G1209" i="21" s="1"/>
  <c r="G1210" i="21" a="1"/>
  <c r="G1210" i="21" s="1"/>
  <c r="G1211" i="21" a="1"/>
  <c r="G1211" i="21" s="1"/>
  <c r="G1212" i="21" a="1"/>
  <c r="G1212" i="21" s="1"/>
  <c r="G1213" i="21" a="1"/>
  <c r="G1213" i="21" s="1"/>
  <c r="G1214" i="21" a="1"/>
  <c r="G1214" i="21" s="1"/>
  <c r="G1215" i="21" a="1"/>
  <c r="G1215" i="21" s="1"/>
  <c r="G1216" i="21" a="1"/>
  <c r="G1216" i="21" s="1"/>
  <c r="G1217" i="21" a="1"/>
  <c r="G1217" i="21" s="1"/>
  <c r="G1218" i="21" a="1"/>
  <c r="G1218" i="21" s="1"/>
  <c r="G1219" i="21" a="1"/>
  <c r="G1219" i="21" s="1"/>
  <c r="G1220" i="21" a="1"/>
  <c r="G1220" i="21" s="1"/>
  <c r="G1221" i="21" a="1"/>
  <c r="G1221" i="21" s="1"/>
  <c r="G1222" i="21" a="1"/>
  <c r="G1222" i="21" s="1"/>
  <c r="G1223" i="21" a="1"/>
  <c r="G1223" i="21" s="1"/>
  <c r="G1224" i="21" a="1"/>
  <c r="G1224" i="21" s="1"/>
  <c r="G1225" i="21" a="1"/>
  <c r="G1225" i="21" s="1"/>
  <c r="G1226" i="21" a="1"/>
  <c r="G1226" i="21" s="1"/>
  <c r="G1227" i="21" a="1"/>
  <c r="G1227" i="21" s="1"/>
  <c r="G1228" i="21" a="1"/>
  <c r="G1228" i="21" s="1"/>
  <c r="G1229" i="21" a="1"/>
  <c r="G1229" i="21" s="1"/>
  <c r="G1230" i="21" a="1"/>
  <c r="G1230" i="21" s="1"/>
  <c r="G1231" i="21" a="1"/>
  <c r="G1231" i="21" s="1"/>
  <c r="G1232" i="21" a="1"/>
  <c r="G1232" i="21" s="1"/>
  <c r="G1233" i="21" a="1"/>
  <c r="G1233" i="21" s="1"/>
  <c r="G1234" i="21" a="1"/>
  <c r="G1234" i="21" s="1"/>
  <c r="G1235" i="21" a="1"/>
  <c r="G1235" i="21" s="1"/>
  <c r="G1236" i="21" a="1"/>
  <c r="G1236" i="21" s="1"/>
  <c r="G1237" i="21" a="1"/>
  <c r="G1237" i="21" s="1"/>
  <c r="G1238" i="21" a="1"/>
  <c r="G1238" i="21" s="1"/>
  <c r="G1239" i="21" a="1"/>
  <c r="G1239" i="21" s="1"/>
  <c r="G1240" i="21" a="1"/>
  <c r="G1240" i="21" s="1"/>
  <c r="G1241" i="21" a="1"/>
  <c r="G1241" i="21" s="1"/>
  <c r="G1242" i="21" a="1"/>
  <c r="G1242" i="21" s="1"/>
  <c r="G1243" i="21" a="1"/>
  <c r="G1243" i="21" s="1"/>
  <c r="G1244" i="21" a="1"/>
  <c r="G1244" i="21" s="1"/>
  <c r="G1245" i="21" a="1"/>
  <c r="G1245" i="21" s="1"/>
  <c r="G1246" i="21" a="1"/>
  <c r="G1246" i="21" s="1"/>
  <c r="G1247" i="21" a="1"/>
  <c r="G1247" i="21" s="1"/>
  <c r="G1248" i="21" a="1"/>
  <c r="G1248" i="21" s="1"/>
  <c r="G1249" i="21" a="1"/>
  <c r="G1249" i="21" s="1"/>
  <c r="G1250" i="21" a="1"/>
  <c r="G1250" i="21" s="1"/>
  <c r="G1251" i="21" a="1"/>
  <c r="G1251" i="21" s="1"/>
  <c r="G1252" i="21" a="1"/>
  <c r="G1252" i="21" s="1"/>
  <c r="G1253" i="21" a="1"/>
  <c r="G1253" i="21" s="1"/>
  <c r="G1254" i="21" a="1"/>
  <c r="G1254" i="21" s="1"/>
  <c r="G1255" i="21" a="1"/>
  <c r="G1255" i="21" s="1"/>
  <c r="G1256" i="21" a="1"/>
  <c r="G1256" i="21" s="1"/>
  <c r="G1257" i="21" a="1"/>
  <c r="G1257" i="21" s="1"/>
  <c r="G1258" i="21" a="1"/>
  <c r="G1258" i="21" s="1"/>
  <c r="G1259" i="21" a="1"/>
  <c r="G1259" i="21" s="1"/>
  <c r="G1260" i="21" a="1"/>
  <c r="G1260" i="21" s="1"/>
  <c r="G1261" i="21" a="1"/>
  <c r="G1261" i="21" s="1"/>
  <c r="G1262" i="21" a="1"/>
  <c r="G1262" i="21" s="1"/>
  <c r="G1263" i="21" a="1"/>
  <c r="G1263" i="21" s="1"/>
  <c r="G1264" i="21" a="1"/>
  <c r="G1264" i="21" s="1"/>
  <c r="G1265" i="21" a="1"/>
  <c r="G1265" i="21" s="1"/>
  <c r="G1266" i="21" a="1"/>
  <c r="G1266" i="21" s="1"/>
  <c r="G1267" i="21" a="1"/>
  <c r="G1267" i="21" s="1"/>
  <c r="G1268" i="21" a="1"/>
  <c r="G1268" i="21" s="1"/>
  <c r="G1269" i="21" a="1"/>
  <c r="G1269" i="21" s="1"/>
  <c r="G1270" i="21" a="1"/>
  <c r="G1270" i="21" s="1"/>
  <c r="G1271" i="21" a="1"/>
  <c r="G1271" i="21" s="1"/>
  <c r="G1272" i="21" a="1"/>
  <c r="G1272" i="21" s="1"/>
  <c r="G1273" i="21" a="1"/>
  <c r="G1273" i="21" s="1"/>
  <c r="G1274" i="21" a="1"/>
  <c r="G1274" i="21" s="1"/>
  <c r="G1275" i="21" a="1"/>
  <c r="G1275" i="21" s="1"/>
  <c r="G1276" i="21" a="1"/>
  <c r="G1276" i="21" s="1"/>
  <c r="G1277" i="21" a="1"/>
  <c r="G1277" i="21" s="1"/>
  <c r="G1278" i="21" a="1"/>
  <c r="G1278" i="21" s="1"/>
  <c r="G1279" i="21" a="1"/>
  <c r="G1279" i="21" s="1"/>
  <c r="G1280" i="21" a="1"/>
  <c r="G1280" i="21" s="1"/>
  <c r="G1281" i="21" a="1"/>
  <c r="G1281" i="21" s="1"/>
  <c r="G1282" i="21" a="1"/>
  <c r="G1282" i="21" s="1"/>
  <c r="G1283" i="21" a="1"/>
  <c r="G1283" i="21" s="1"/>
  <c r="G1284" i="21" a="1"/>
  <c r="G1284" i="21" s="1"/>
  <c r="G1285" i="21" a="1"/>
  <c r="G1285" i="21" s="1"/>
  <c r="G1286" i="21" a="1"/>
  <c r="G1286" i="21" s="1"/>
  <c r="G1287" i="21" a="1"/>
  <c r="G1287" i="21" s="1"/>
  <c r="G1288" i="21" a="1"/>
  <c r="G1288" i="21" s="1"/>
  <c r="G1289" i="21" a="1"/>
  <c r="G1289" i="21" s="1"/>
  <c r="G1290" i="21" a="1"/>
  <c r="G1290" i="21" s="1"/>
  <c r="G1291" i="21" a="1"/>
  <c r="G1291" i="21" s="1"/>
  <c r="G1292" i="21" a="1"/>
  <c r="G1292" i="21" s="1"/>
  <c r="G1293" i="21" a="1"/>
  <c r="G1293" i="21" s="1"/>
  <c r="G1294" i="21" a="1"/>
  <c r="G1294" i="21" s="1"/>
  <c r="G1295" i="21" a="1"/>
  <c r="G1295" i="21" s="1"/>
  <c r="G1296" i="21" a="1"/>
  <c r="G1296" i="21" s="1"/>
  <c r="G1297" i="21" a="1"/>
  <c r="G1297" i="21" s="1"/>
  <c r="G1298" i="21" a="1"/>
  <c r="G1298" i="21" s="1"/>
  <c r="G1299" i="21" a="1"/>
  <c r="G1299" i="21" s="1"/>
  <c r="G1300" i="21" a="1"/>
  <c r="G1300" i="21" s="1"/>
  <c r="G1301" i="21" a="1"/>
  <c r="G1301" i="21" s="1"/>
  <c r="G1302" i="21" a="1"/>
  <c r="G1302" i="21" s="1"/>
  <c r="G1303" i="21" a="1"/>
  <c r="G1303" i="21" s="1"/>
  <c r="G1304" i="21" a="1"/>
  <c r="G1304" i="21" s="1"/>
  <c r="G1305" i="21" a="1"/>
  <c r="G1305" i="21" s="1"/>
  <c r="G1306" i="21" a="1"/>
  <c r="G1306" i="21" s="1"/>
  <c r="G1307" i="21" a="1"/>
  <c r="G1307" i="21" s="1"/>
  <c r="G1308" i="21" a="1"/>
  <c r="G1308" i="21" s="1"/>
  <c r="G1309" i="21" a="1"/>
  <c r="G1309" i="21" s="1"/>
  <c r="G1310" i="21" a="1"/>
  <c r="G1310" i="21" s="1"/>
  <c r="G1311" i="21" a="1"/>
  <c r="G1311" i="21" s="1"/>
  <c r="G1312" i="21" a="1"/>
  <c r="G1312" i="21" s="1"/>
  <c r="G1313" i="21" a="1"/>
  <c r="G1313" i="21" s="1"/>
  <c r="G1314" i="21" a="1"/>
  <c r="G1314" i="21" s="1"/>
  <c r="G1315" i="21" a="1"/>
  <c r="G1315" i="21" s="1"/>
  <c r="G1316" i="21" a="1"/>
  <c r="G1316" i="21" s="1"/>
  <c r="G1317" i="21" a="1"/>
  <c r="G1317" i="21" s="1"/>
  <c r="G1318" i="21" a="1"/>
  <c r="G1318" i="21" s="1"/>
  <c r="G1319" i="21" a="1"/>
  <c r="G1319" i="21" s="1"/>
  <c r="G1320" i="21" a="1"/>
  <c r="G1320" i="21" s="1"/>
  <c r="G1321" i="21" a="1"/>
  <c r="G1321" i="21" s="1"/>
  <c r="G1322" i="21" a="1"/>
  <c r="G1322" i="21" s="1"/>
  <c r="G1323" i="21" a="1"/>
  <c r="G1323" i="21" s="1"/>
  <c r="G1324" i="21" a="1"/>
  <c r="G1324" i="21" s="1"/>
  <c r="G1325" i="21" a="1"/>
  <c r="G1325" i="21" s="1"/>
  <c r="G1326" i="21" a="1"/>
  <c r="G1326" i="21" s="1"/>
  <c r="G1327" i="21" a="1"/>
  <c r="G1327" i="21" s="1"/>
  <c r="G1328" i="21" a="1"/>
  <c r="G1328" i="21" s="1"/>
  <c r="G1329" i="21" a="1"/>
  <c r="G1329" i="21" s="1"/>
  <c r="G1330" i="21" a="1"/>
  <c r="G1330" i="21" s="1"/>
  <c r="G1331" i="21" a="1"/>
  <c r="G1331" i="21" s="1"/>
  <c r="G1332" i="21" a="1"/>
  <c r="G1332" i="21" s="1"/>
  <c r="G1333" i="21" a="1"/>
  <c r="G1333" i="21" s="1"/>
  <c r="G1334" i="21" a="1"/>
  <c r="G1334" i="21" s="1"/>
  <c r="G1335" i="21" a="1"/>
  <c r="G1335" i="21" s="1"/>
  <c r="G1336" i="21" a="1"/>
  <c r="G1336" i="21" s="1"/>
  <c r="G1337" i="21" a="1"/>
  <c r="G1337" i="21" s="1"/>
  <c r="G1338" i="21" a="1"/>
  <c r="G1338" i="21" s="1"/>
  <c r="G1339" i="21" a="1"/>
  <c r="G1339" i="21" s="1"/>
  <c r="G1340" i="21" a="1"/>
  <c r="G1340" i="21" s="1"/>
  <c r="G1341" i="21" a="1"/>
  <c r="G1341" i="21" s="1"/>
  <c r="G1342" i="21" a="1"/>
  <c r="G1342" i="21" s="1"/>
  <c r="G1343" i="21" a="1"/>
  <c r="G1343" i="21" s="1"/>
  <c r="G1344" i="21" a="1"/>
  <c r="G1344" i="21" s="1"/>
  <c r="G1345" i="21" a="1"/>
  <c r="G1345" i="21" s="1"/>
  <c r="G1346" i="21" a="1"/>
  <c r="G1346" i="21" s="1"/>
  <c r="G1347" i="21" a="1"/>
  <c r="G1347" i="21" s="1"/>
  <c r="G1348" i="21" a="1"/>
  <c r="G1348" i="21" s="1"/>
  <c r="G1349" i="21" a="1"/>
  <c r="G1349" i="21" s="1"/>
  <c r="G1350" i="21" a="1"/>
  <c r="G1350" i="21" s="1"/>
  <c r="G1351" i="21" a="1"/>
  <c r="G1351" i="21" s="1"/>
  <c r="G1352" i="21" a="1"/>
  <c r="G1352" i="21" s="1"/>
  <c r="G1353" i="21" a="1"/>
  <c r="G1353" i="21" s="1"/>
  <c r="G1354" i="21" a="1"/>
  <c r="G1354" i="21" s="1"/>
  <c r="G1355" i="21" a="1"/>
  <c r="G1355" i="21" s="1"/>
  <c r="G1356" i="21" a="1"/>
  <c r="G1356" i="21" s="1"/>
  <c r="G1357" i="21" a="1"/>
  <c r="G1357" i="21" s="1"/>
  <c r="G1358" i="21" a="1"/>
  <c r="G1358" i="21" s="1"/>
  <c r="G1359" i="21" a="1"/>
  <c r="G1359" i="21" s="1"/>
  <c r="G1360" i="21" a="1"/>
  <c r="G1360" i="21" s="1"/>
  <c r="G1361" i="21" a="1"/>
  <c r="G1361" i="21" s="1"/>
  <c r="G1362" i="21" a="1"/>
  <c r="G1362" i="21" s="1"/>
  <c r="G1363" i="21" a="1"/>
  <c r="G1363" i="21" s="1"/>
  <c r="G1364" i="21" a="1"/>
  <c r="G1364" i="21" s="1"/>
  <c r="G1365" i="21" a="1"/>
  <c r="G1365" i="21" s="1"/>
  <c r="G1366" i="21" a="1"/>
  <c r="G1366" i="21" s="1"/>
  <c r="G1367" i="21" a="1"/>
  <c r="G1367" i="21" s="1"/>
  <c r="G1368" i="21" a="1"/>
  <c r="G1368" i="21" s="1"/>
  <c r="G1369" i="21" a="1"/>
  <c r="G1369" i="21" s="1"/>
  <c r="G1370" i="21" a="1"/>
  <c r="G1370" i="21" s="1"/>
  <c r="G1371" i="21" a="1"/>
  <c r="G1371" i="21" s="1"/>
  <c r="G1372" i="21" a="1"/>
  <c r="G1372" i="21" s="1"/>
  <c r="G1373" i="21" a="1"/>
  <c r="G1373" i="21" s="1"/>
  <c r="G1374" i="21" a="1"/>
  <c r="G1374" i="21" s="1"/>
  <c r="G1375" i="21" a="1"/>
  <c r="G1375" i="21" s="1"/>
  <c r="G1376" i="21" a="1"/>
  <c r="G1376" i="21" s="1"/>
  <c r="G1377" i="21" a="1"/>
  <c r="G1377" i="21" s="1"/>
  <c r="G1378" i="21" a="1"/>
  <c r="G1378" i="21" s="1"/>
  <c r="G1379" i="21" a="1"/>
  <c r="G1379" i="21" s="1"/>
  <c r="G1380" i="21" a="1"/>
  <c r="G1380" i="21" s="1"/>
  <c r="G1381" i="21" a="1"/>
  <c r="G1381" i="21" s="1"/>
  <c r="G1382" i="21" a="1"/>
  <c r="G1382" i="21" s="1"/>
  <c r="G1383" i="21" a="1"/>
  <c r="G1383" i="21" s="1"/>
  <c r="G1384" i="21" a="1"/>
  <c r="G1384" i="21" s="1"/>
  <c r="G1385" i="21" a="1"/>
  <c r="G1385" i="21" s="1"/>
  <c r="G1386" i="21" a="1"/>
  <c r="G1386" i="21" s="1"/>
  <c r="G1387" i="21" a="1"/>
  <c r="G1387" i="21" s="1"/>
  <c r="G1388" i="21" a="1"/>
  <c r="G1388" i="21" s="1"/>
  <c r="G1389" i="21" a="1"/>
  <c r="G1389" i="21" s="1"/>
  <c r="G1390" i="21" a="1"/>
  <c r="G1390" i="21" s="1"/>
  <c r="G1391" i="21" a="1"/>
  <c r="G1391" i="21" s="1"/>
  <c r="G1392" i="21" a="1"/>
  <c r="G1392" i="21" s="1"/>
  <c r="G1393" i="21" a="1"/>
  <c r="G1393" i="21" s="1"/>
  <c r="G1394" i="21" a="1"/>
  <c r="G1394" i="21" s="1"/>
  <c r="G1395" i="21" a="1"/>
  <c r="G1395" i="21" s="1"/>
  <c r="G1396" i="21" a="1"/>
  <c r="G1396" i="21" s="1"/>
  <c r="G1397" i="21" a="1"/>
  <c r="G1397" i="21" s="1"/>
  <c r="G1398" i="21" a="1"/>
  <c r="G1398" i="21" s="1"/>
  <c r="G1399" i="21" a="1"/>
  <c r="G1399" i="21" s="1"/>
  <c r="G1400" i="21" a="1"/>
  <c r="G1400" i="21" s="1"/>
  <c r="G1401" i="21" a="1"/>
  <c r="G1401" i="21" s="1"/>
  <c r="G1402" i="21" a="1"/>
  <c r="G1402" i="21" s="1"/>
  <c r="G1403" i="21" a="1"/>
  <c r="G1403" i="21" s="1"/>
  <c r="G1404" i="21" a="1"/>
  <c r="G1404" i="21" s="1"/>
  <c r="G1405" i="21" a="1"/>
  <c r="G1405" i="21" s="1"/>
  <c r="G1406" i="21" a="1"/>
  <c r="G1406" i="21" s="1"/>
  <c r="G1407" i="21" a="1"/>
  <c r="G1407" i="21" s="1"/>
  <c r="G1408" i="21" a="1"/>
  <c r="G1408" i="21" s="1"/>
  <c r="G1409" i="21" a="1"/>
  <c r="G1409" i="21" s="1"/>
  <c r="G1410" i="21" a="1"/>
  <c r="G1410" i="21" s="1"/>
  <c r="G1411" i="21" a="1"/>
  <c r="G1411" i="21" s="1"/>
  <c r="G1412" i="21" a="1"/>
  <c r="G1412" i="21" s="1"/>
  <c r="G1413" i="21" a="1"/>
  <c r="G1413" i="21" s="1"/>
  <c r="G1414" i="21" a="1"/>
  <c r="G1414" i="21" s="1"/>
  <c r="G1415" i="21" a="1"/>
  <c r="G1415" i="21" s="1"/>
  <c r="G1416" i="21" a="1"/>
  <c r="G1416" i="21" s="1"/>
  <c r="G1417" i="21" a="1"/>
  <c r="G1417" i="21" s="1"/>
  <c r="G1418" i="21" a="1"/>
  <c r="G1418" i="21" s="1"/>
  <c r="G1419" i="21" a="1"/>
  <c r="G1419" i="21" s="1"/>
  <c r="G1420" i="21" a="1"/>
  <c r="G1420" i="21" s="1"/>
  <c r="G1421" i="21" a="1"/>
  <c r="G1421" i="21" s="1"/>
  <c r="G1422" i="21" a="1"/>
  <c r="G1422" i="21" s="1"/>
  <c r="G1423" i="21" a="1"/>
  <c r="G1423" i="21" s="1"/>
  <c r="G1424" i="21" a="1"/>
  <c r="G1424" i="21" s="1"/>
  <c r="G1425" i="21" a="1"/>
  <c r="G1425" i="21" s="1"/>
  <c r="G1426" i="21" a="1"/>
  <c r="G1426" i="21" s="1"/>
  <c r="G1427" i="21" a="1"/>
  <c r="G1427" i="21" s="1"/>
  <c r="G1428" i="21" a="1"/>
  <c r="G1428" i="21" s="1"/>
  <c r="G1429" i="21" a="1"/>
  <c r="G1429" i="21" s="1"/>
  <c r="G1430" i="21" a="1"/>
  <c r="G1430" i="21" s="1"/>
  <c r="G1431" i="21" a="1"/>
  <c r="G1431" i="21" s="1"/>
  <c r="G1432" i="21" a="1"/>
  <c r="G1432" i="21" s="1"/>
  <c r="G1433" i="21" a="1"/>
  <c r="G1433" i="21" s="1"/>
  <c r="G1434" i="21" a="1"/>
  <c r="G1434" i="21" s="1"/>
  <c r="G1435" i="21" a="1"/>
  <c r="G1435" i="21" s="1"/>
  <c r="G1436" i="21" a="1"/>
  <c r="G1436" i="21" s="1"/>
  <c r="G1437" i="21" a="1"/>
  <c r="G1437" i="21" s="1"/>
  <c r="G1438" i="21" a="1"/>
  <c r="G1438" i="21" s="1"/>
  <c r="G1439" i="21" a="1"/>
  <c r="G1439" i="21" s="1"/>
  <c r="G1440" i="21" a="1"/>
  <c r="G1440" i="21" s="1"/>
  <c r="G1441" i="21" a="1"/>
  <c r="G1441" i="21" s="1"/>
  <c r="G1442" i="21" a="1"/>
  <c r="G1442" i="21" s="1"/>
  <c r="G1443" i="21" a="1"/>
  <c r="G1443" i="21" s="1"/>
  <c r="G1444" i="21" a="1"/>
  <c r="G1444" i="21" s="1"/>
  <c r="G1445" i="21" a="1"/>
  <c r="G1445" i="21" s="1"/>
  <c r="G1446" i="21" a="1"/>
  <c r="G1446" i="21" s="1"/>
  <c r="G1447" i="21" a="1"/>
  <c r="G1447" i="21" s="1"/>
  <c r="G1448" i="21" a="1"/>
  <c r="G1448" i="21" s="1"/>
  <c r="G1449" i="21" a="1"/>
  <c r="G1449" i="21" s="1"/>
  <c r="G1450" i="21" a="1"/>
  <c r="G1450" i="21" s="1"/>
  <c r="G1451" i="21" a="1"/>
  <c r="G1451" i="21" s="1"/>
  <c r="G1452" i="21" a="1"/>
  <c r="G1452" i="21" s="1"/>
  <c r="G1453" i="21" a="1"/>
  <c r="G1453" i="21" s="1"/>
  <c r="G1454" i="21" a="1"/>
  <c r="G1454" i="21" s="1"/>
  <c r="G1455" i="21" a="1"/>
  <c r="G1455" i="21" s="1"/>
  <c r="G1456" i="21" a="1"/>
  <c r="G1456" i="21" s="1"/>
  <c r="G1457" i="21" a="1"/>
  <c r="G1457" i="21" s="1"/>
  <c r="G1458" i="21" a="1"/>
  <c r="G1458" i="21" s="1"/>
  <c r="G1459" i="21" a="1"/>
  <c r="G1459" i="21" s="1"/>
  <c r="G1460" i="21" a="1"/>
  <c r="G1460" i="21" s="1"/>
  <c r="G1461" i="21" a="1"/>
  <c r="G1461" i="21" s="1"/>
  <c r="G1462" i="21" a="1"/>
  <c r="G1462" i="21" s="1"/>
  <c r="G1463" i="21" a="1"/>
  <c r="G1463" i="21" s="1"/>
  <c r="G1464" i="21" a="1"/>
  <c r="G1464" i="21" s="1"/>
  <c r="G1465" i="21" a="1"/>
  <c r="G1465" i="21" s="1"/>
  <c r="G1466" i="21" a="1"/>
  <c r="G1466" i="21" s="1"/>
  <c r="G1467" i="21" a="1"/>
  <c r="G1467" i="21" s="1"/>
  <c r="G1468" i="21" a="1"/>
  <c r="G1468" i="21" s="1"/>
  <c r="G1469" i="21" a="1"/>
  <c r="G1469" i="21" s="1"/>
  <c r="G1470" i="21" a="1"/>
  <c r="G1470" i="21" s="1"/>
  <c r="G1471" i="21" a="1"/>
  <c r="G1471" i="21" s="1"/>
  <c r="G1472" i="21" a="1"/>
  <c r="G1472" i="21" s="1"/>
  <c r="G1473" i="21" a="1"/>
  <c r="G1473" i="21" s="1"/>
  <c r="G1474" i="21" a="1"/>
  <c r="G1474" i="21" s="1"/>
  <c r="G1475" i="21" a="1"/>
  <c r="G1475" i="21" s="1"/>
  <c r="G1476" i="21" a="1"/>
  <c r="G1476" i="21" s="1"/>
  <c r="G1477" i="21" a="1"/>
  <c r="G1477" i="21" s="1"/>
  <c r="G1478" i="21" a="1"/>
  <c r="G1478" i="21" s="1"/>
  <c r="G1479" i="21" a="1"/>
  <c r="G1479" i="21" s="1"/>
  <c r="G1480" i="21" a="1"/>
  <c r="G1480" i="21" s="1"/>
  <c r="G1481" i="21" a="1"/>
  <c r="G1481" i="21" s="1"/>
  <c r="G1482" i="21" a="1"/>
  <c r="G1482" i="21" s="1"/>
  <c r="G1483" i="21" a="1"/>
  <c r="G1483" i="21" s="1"/>
  <c r="G1484" i="21" a="1"/>
  <c r="G1484" i="21" s="1"/>
  <c r="G1485" i="21" a="1"/>
  <c r="G1485" i="21" s="1"/>
  <c r="G1486" i="21" a="1"/>
  <c r="G1486" i="21" s="1"/>
  <c r="G1487" i="21" a="1"/>
  <c r="G1487" i="21" s="1"/>
  <c r="G1488" i="21" a="1"/>
  <c r="G1488" i="21" s="1"/>
  <c r="G1489" i="21" a="1"/>
  <c r="G1489" i="21" s="1"/>
  <c r="G1490" i="21" a="1"/>
  <c r="G1490" i="21" s="1"/>
  <c r="G1491" i="21" a="1"/>
  <c r="G1491" i="21" s="1"/>
  <c r="G1492" i="21" a="1"/>
  <c r="G1492" i="21" s="1"/>
  <c r="G1493" i="21" a="1"/>
  <c r="G1493" i="21" s="1"/>
  <c r="G1494" i="21" a="1"/>
  <c r="G1494" i="21" s="1"/>
  <c r="G1495" i="21" a="1"/>
  <c r="G1495" i="21" s="1"/>
  <c r="G1496" i="21" a="1"/>
  <c r="G1496" i="21" s="1"/>
  <c r="G1497" i="21" a="1"/>
  <c r="G1497" i="21" s="1"/>
  <c r="G1498" i="21" a="1"/>
  <c r="G1498" i="21" s="1"/>
  <c r="G1499" i="21" a="1"/>
  <c r="G1499" i="21" s="1"/>
  <c r="G1500" i="21" a="1"/>
  <c r="G1500" i="21" s="1"/>
  <c r="G1501" i="21" a="1"/>
  <c r="G1501" i="21" s="1"/>
  <c r="G1502" i="21" a="1"/>
  <c r="G1502" i="21" s="1"/>
  <c r="G1503" i="21" a="1"/>
  <c r="G1503" i="21" s="1"/>
  <c r="G1504" i="21" a="1"/>
  <c r="G1504" i="21" s="1"/>
  <c r="G1505" i="21" a="1"/>
  <c r="G1505" i="21" s="1"/>
  <c r="G1506" i="21" a="1"/>
  <c r="G1506" i="21" s="1"/>
  <c r="G1507" i="21" a="1"/>
  <c r="G1507" i="21" s="1"/>
  <c r="G1508" i="21" a="1"/>
  <c r="G1508" i="21" s="1"/>
  <c r="G1509" i="21" a="1"/>
  <c r="G1509" i="21" s="1"/>
  <c r="G1510" i="21" a="1"/>
  <c r="G1510" i="21" s="1"/>
  <c r="G1511" i="21" a="1"/>
  <c r="G1511" i="21" s="1"/>
  <c r="G1512" i="21" a="1"/>
  <c r="G1512" i="21" s="1"/>
  <c r="G1513" i="21" a="1"/>
  <c r="G1513" i="21" s="1"/>
  <c r="G1514" i="21" a="1"/>
  <c r="G1514" i="21" s="1"/>
  <c r="G1515" i="21" a="1"/>
  <c r="G1515" i="21" s="1"/>
  <c r="G1516" i="21" a="1"/>
  <c r="G1516" i="21" s="1"/>
  <c r="G1517" i="21" a="1"/>
  <c r="G1517" i="21" s="1"/>
  <c r="G1518" i="21" a="1"/>
  <c r="G1518" i="21" s="1"/>
  <c r="G1519" i="21" a="1"/>
  <c r="G1519" i="21" s="1"/>
  <c r="G1520" i="21" a="1"/>
  <c r="G1520" i="21" s="1"/>
  <c r="G1521" i="21" a="1"/>
  <c r="G1521" i="21" s="1"/>
  <c r="G1522" i="21" a="1"/>
  <c r="G1522" i="21" s="1"/>
  <c r="G1523" i="21" a="1"/>
  <c r="G1523" i="21" s="1"/>
  <c r="G1524" i="21" a="1"/>
  <c r="G1524" i="21" s="1"/>
  <c r="G1525" i="21" a="1"/>
  <c r="G1525" i="21" s="1"/>
  <c r="G1526" i="21" a="1"/>
  <c r="G1526" i="21" s="1"/>
  <c r="G1527" i="21" a="1"/>
  <c r="G1527" i="21" s="1"/>
  <c r="G1528" i="21" a="1"/>
  <c r="G1528" i="21" s="1"/>
  <c r="G1529" i="21" a="1"/>
  <c r="G1529" i="21" s="1"/>
  <c r="G1530" i="21" a="1"/>
  <c r="G1530" i="21" s="1"/>
  <c r="G1531" i="21" a="1"/>
  <c r="G1531" i="21" s="1"/>
  <c r="G1532" i="21" a="1"/>
  <c r="G1532" i="21" s="1"/>
  <c r="G1533" i="21" a="1"/>
  <c r="G1533" i="21" s="1"/>
  <c r="G1534" i="21" a="1"/>
  <c r="G1534" i="21" s="1"/>
  <c r="G1535" i="21" a="1"/>
  <c r="G1535" i="21" s="1"/>
  <c r="G1536" i="21" a="1"/>
  <c r="G1536" i="21" s="1"/>
  <c r="G1537" i="21" a="1"/>
  <c r="G1537" i="21" s="1"/>
  <c r="G1538" i="21" a="1"/>
  <c r="G1538" i="21" s="1"/>
  <c r="G1539" i="21" a="1"/>
  <c r="G1539" i="21" s="1"/>
  <c r="G1540" i="21" a="1"/>
  <c r="G1540" i="21" s="1"/>
  <c r="G1541" i="21" a="1"/>
  <c r="G1541" i="21" s="1"/>
  <c r="G1542" i="21" a="1"/>
  <c r="G1542" i="21" s="1"/>
  <c r="G1543" i="21" a="1"/>
  <c r="G1543" i="21" s="1"/>
  <c r="G1544" i="21" a="1"/>
  <c r="G1544" i="21" s="1"/>
  <c r="G1545" i="21" a="1"/>
  <c r="G1545" i="21" s="1"/>
  <c r="G1546" i="21" a="1"/>
  <c r="G1546" i="21" s="1"/>
  <c r="G1547" i="21" a="1"/>
  <c r="G1547" i="21" s="1"/>
  <c r="G1548" i="21" a="1"/>
  <c r="G1548" i="21" s="1"/>
  <c r="G1549" i="21" a="1"/>
  <c r="G1549" i="21" s="1"/>
  <c r="G1550" i="21" a="1"/>
  <c r="G1550" i="21" s="1"/>
  <c r="G1551" i="21" a="1"/>
  <c r="G1551" i="21" s="1"/>
  <c r="G1552" i="21" a="1"/>
  <c r="G1552" i="21" s="1"/>
  <c r="G1553" i="21" a="1"/>
  <c r="G1553" i="21" s="1"/>
  <c r="G1554" i="21" a="1"/>
  <c r="G1554" i="21" s="1"/>
  <c r="G1555" i="21" a="1"/>
  <c r="G1555" i="21" s="1"/>
  <c r="G1556" i="21" a="1"/>
  <c r="G1556" i="21" s="1"/>
  <c r="G1557" i="21" a="1"/>
  <c r="G1557" i="21" s="1"/>
  <c r="G1558" i="21" a="1"/>
  <c r="G1558" i="21" s="1"/>
  <c r="G1559" i="21" a="1"/>
  <c r="G1559" i="21" s="1"/>
  <c r="G1560" i="21" a="1"/>
  <c r="G1560" i="21" s="1"/>
  <c r="G1561" i="21" a="1"/>
  <c r="G1561" i="21" s="1"/>
  <c r="G1562" i="21" a="1"/>
  <c r="G1562" i="21" s="1"/>
  <c r="G1563" i="21" a="1"/>
  <c r="G1563" i="21" s="1"/>
  <c r="G1564" i="21" a="1"/>
  <c r="G1564" i="21" s="1"/>
  <c r="G1565" i="21" a="1"/>
  <c r="G1565" i="21" s="1"/>
  <c r="G1566" i="21" a="1"/>
  <c r="G1566" i="21" s="1"/>
  <c r="G1567" i="21" a="1"/>
  <c r="G1567" i="21" s="1"/>
  <c r="G1568" i="21" a="1"/>
  <c r="G1568" i="21" s="1"/>
  <c r="G1569" i="21" a="1"/>
  <c r="G1569" i="21" s="1"/>
  <c r="G1570" i="21" a="1"/>
  <c r="G1570" i="21" s="1"/>
  <c r="G1571" i="21" a="1"/>
  <c r="G1571" i="21" s="1"/>
  <c r="G1572" i="21" a="1"/>
  <c r="G1572" i="21" s="1"/>
  <c r="G1573" i="21" a="1"/>
  <c r="G1573" i="21" s="1"/>
  <c r="G1574" i="21" a="1"/>
  <c r="G1574" i="21" s="1"/>
  <c r="G1575" i="21" a="1"/>
  <c r="G1575" i="21" s="1"/>
  <c r="G1576" i="21" a="1"/>
  <c r="G1576" i="21" s="1"/>
  <c r="G1577" i="21" a="1"/>
  <c r="G1577" i="21" s="1"/>
  <c r="G1578" i="21" a="1"/>
  <c r="G1578" i="21" s="1"/>
  <c r="G1579" i="21" a="1"/>
  <c r="G1579" i="21" s="1"/>
  <c r="G1580" i="21" a="1"/>
  <c r="G1580" i="21" s="1"/>
  <c r="G1581" i="21" a="1"/>
  <c r="G1581" i="21" s="1"/>
  <c r="G1582" i="21" a="1"/>
  <c r="G1582" i="21" s="1"/>
  <c r="G1583" i="21" a="1"/>
  <c r="G1583" i="21" s="1"/>
  <c r="G1584" i="21" a="1"/>
  <c r="G1584" i="21" s="1"/>
  <c r="G1585" i="21" a="1"/>
  <c r="G1585" i="21" s="1"/>
  <c r="G1586" i="21" a="1"/>
  <c r="G1586" i="21" s="1"/>
  <c r="G1587" i="21" a="1"/>
  <c r="G1587" i="21" s="1"/>
  <c r="G1588" i="21" a="1"/>
  <c r="G1588" i="21" s="1"/>
  <c r="G1589" i="21" a="1"/>
  <c r="G1589" i="21" s="1"/>
  <c r="G1590" i="21" a="1"/>
  <c r="G1590" i="21" s="1"/>
  <c r="G1591" i="21" a="1"/>
  <c r="G1591" i="21" s="1"/>
  <c r="G1592" i="21" a="1"/>
  <c r="G1592" i="21" s="1"/>
  <c r="G1593" i="21" a="1"/>
  <c r="G1593" i="21" s="1"/>
  <c r="G1594" i="21" a="1"/>
  <c r="G1594" i="21" s="1"/>
  <c r="G1595" i="21" a="1"/>
  <c r="G1595" i="21" s="1"/>
  <c r="G1596" i="21" a="1"/>
  <c r="G1596" i="21" s="1"/>
  <c r="G1597" i="21" a="1"/>
  <c r="G1597" i="21" s="1"/>
  <c r="G1598" i="21" a="1"/>
  <c r="G1598" i="21" s="1"/>
  <c r="G1599" i="21" a="1"/>
  <c r="G1599" i="21" s="1"/>
  <c r="G1600" i="21" a="1"/>
  <c r="G1600" i="21" s="1"/>
  <c r="G1601" i="21" a="1"/>
  <c r="G1601" i="21" s="1"/>
  <c r="G1602" i="21" a="1"/>
  <c r="G1602" i="21" s="1"/>
  <c r="G1603" i="21" a="1"/>
  <c r="G1603" i="21" s="1"/>
  <c r="G1604" i="21" a="1"/>
  <c r="G1604" i="21" s="1"/>
  <c r="G1605" i="21" a="1"/>
  <c r="G1605" i="21" s="1"/>
  <c r="G1606" i="21" a="1"/>
  <c r="G1606" i="21" s="1"/>
  <c r="G1607" i="21" a="1"/>
  <c r="G1607" i="21" s="1"/>
  <c r="G1608" i="21" a="1"/>
  <c r="G1608" i="21" s="1"/>
  <c r="G1609" i="21" a="1"/>
  <c r="G1609" i="21" s="1"/>
  <c r="G1610" i="21" a="1"/>
  <c r="G1610" i="21" s="1"/>
  <c r="G1611" i="21" a="1"/>
  <c r="G1611" i="21" s="1"/>
  <c r="G1612" i="21" a="1"/>
  <c r="G1612" i="21" s="1"/>
  <c r="G1613" i="21" a="1"/>
  <c r="G1613" i="21" s="1"/>
  <c r="G1614" i="21" a="1"/>
  <c r="G1614" i="21" s="1"/>
  <c r="G1615" i="21" a="1"/>
  <c r="G1615" i="21" s="1"/>
  <c r="G1616" i="21" a="1"/>
  <c r="G1616" i="21" s="1"/>
  <c r="G1617" i="21" a="1"/>
  <c r="G1617" i="21" s="1"/>
  <c r="G1618" i="21" a="1"/>
  <c r="G1618" i="21" s="1"/>
  <c r="G1619" i="21" a="1"/>
  <c r="G1619" i="21" s="1"/>
  <c r="G1620" i="21" a="1"/>
  <c r="G1620" i="21" s="1"/>
  <c r="G1621" i="21" a="1"/>
  <c r="G1621" i="21" s="1"/>
  <c r="G1622" i="21" a="1"/>
  <c r="G1622" i="21" s="1"/>
  <c r="G1623" i="21" a="1"/>
  <c r="G1623" i="21" s="1"/>
  <c r="G1624" i="21" a="1"/>
  <c r="G1624" i="21" s="1"/>
  <c r="G1625" i="21" a="1"/>
  <c r="G1625" i="21" s="1"/>
  <c r="G1626" i="21" a="1"/>
  <c r="G1626" i="21" s="1"/>
  <c r="G1627" i="21" a="1"/>
  <c r="G1627" i="21" s="1"/>
  <c r="G1628" i="21" a="1"/>
  <c r="G1628" i="21" s="1"/>
  <c r="G1629" i="21" a="1"/>
  <c r="G1629" i="21" s="1"/>
  <c r="G1630" i="21" a="1"/>
  <c r="G1630" i="21" s="1"/>
  <c r="G1631" i="21" a="1"/>
  <c r="G1631" i="21" s="1"/>
  <c r="G1632" i="21" a="1"/>
  <c r="G1632" i="21" s="1"/>
  <c r="G1633" i="21" a="1"/>
  <c r="G1633" i="21" s="1"/>
  <c r="G1634" i="21" a="1"/>
  <c r="G1634" i="21" s="1"/>
  <c r="G1635" i="21" a="1"/>
  <c r="G1635" i="21" s="1"/>
  <c r="G1636" i="21" a="1"/>
  <c r="G1636" i="21" s="1"/>
  <c r="G1637" i="21" a="1"/>
  <c r="G1637" i="21" s="1"/>
  <c r="G1638" i="21" a="1"/>
  <c r="G1638" i="21" s="1"/>
  <c r="G1639" i="21" a="1"/>
  <c r="G1639" i="21" s="1"/>
  <c r="G1640" i="21" a="1"/>
  <c r="G1640" i="21" s="1"/>
  <c r="G1641" i="21" a="1"/>
  <c r="G1641" i="21" s="1"/>
  <c r="G1642" i="21" a="1"/>
  <c r="G1642" i="21" s="1"/>
  <c r="G1643" i="21" a="1"/>
  <c r="G1643" i="21" s="1"/>
  <c r="G1644" i="21" a="1"/>
  <c r="G1644" i="21" s="1"/>
  <c r="G1645" i="21" a="1"/>
  <c r="G1645" i="21" s="1"/>
  <c r="G1646" i="21" a="1"/>
  <c r="G1646" i="21" s="1"/>
  <c r="G1647" i="21" a="1"/>
  <c r="G1647" i="21" s="1"/>
  <c r="G1648" i="21" a="1"/>
  <c r="G1648" i="21" s="1"/>
  <c r="G1649" i="21" a="1"/>
  <c r="G1649" i="21" s="1"/>
  <c r="G1650" i="21" a="1"/>
  <c r="G1650" i="21" s="1"/>
  <c r="G1651" i="21" a="1"/>
  <c r="G1651" i="21" s="1"/>
  <c r="G1652" i="21" a="1"/>
  <c r="G1652" i="21" s="1"/>
  <c r="G1653" i="21" a="1"/>
  <c r="G1653" i="21" s="1"/>
  <c r="G1654" i="21" a="1"/>
  <c r="G1654" i="21" s="1"/>
  <c r="G1655" i="21" a="1"/>
  <c r="G1655" i="21" s="1"/>
  <c r="G1656" i="21" a="1"/>
  <c r="G1656" i="21" s="1"/>
  <c r="G1657" i="21" a="1"/>
  <c r="G1657" i="21" s="1"/>
  <c r="G1658" i="21" a="1"/>
  <c r="G1658" i="21" s="1"/>
  <c r="G1659" i="21" a="1"/>
  <c r="G1659" i="21" s="1"/>
  <c r="G1660" i="21" a="1"/>
  <c r="G1660" i="21" s="1"/>
  <c r="G1661" i="21" a="1"/>
  <c r="G1661" i="21" s="1"/>
  <c r="G1662" i="21" a="1"/>
  <c r="G1662" i="21" s="1"/>
  <c r="G1663" i="21" a="1"/>
  <c r="G1663" i="21" s="1"/>
  <c r="G1664" i="21" a="1"/>
  <c r="G1664" i="21" s="1"/>
  <c r="G1665" i="21" a="1"/>
  <c r="G1665" i="21" s="1"/>
  <c r="G1666" i="21" a="1"/>
  <c r="G1666" i="21" s="1"/>
  <c r="G1667" i="21" a="1"/>
  <c r="G1667" i="21" s="1"/>
  <c r="G1668" i="21" a="1"/>
  <c r="G1668" i="21" s="1"/>
  <c r="G1669" i="21" a="1"/>
  <c r="G1669" i="21" s="1"/>
  <c r="G1670" i="21" a="1"/>
  <c r="G1670" i="21" s="1"/>
  <c r="G1671" i="21" a="1"/>
  <c r="G1671" i="21" s="1"/>
  <c r="G1672" i="21" a="1"/>
  <c r="G1672" i="21" s="1"/>
  <c r="G1673" i="21" a="1"/>
  <c r="G1673" i="21" s="1"/>
  <c r="G1674" i="21" a="1"/>
  <c r="G1674" i="21" s="1"/>
  <c r="G1675" i="21" a="1"/>
  <c r="G1675" i="21" s="1"/>
  <c r="G1676" i="21" a="1"/>
  <c r="G1676" i="21" s="1"/>
  <c r="G1677" i="21" a="1"/>
  <c r="G1677" i="21" s="1"/>
  <c r="G1678" i="21" a="1"/>
  <c r="G1678" i="21" s="1"/>
  <c r="G1679" i="21" a="1"/>
  <c r="G1679" i="21" s="1"/>
  <c r="G1680" i="21" a="1"/>
  <c r="G1680" i="21" s="1"/>
  <c r="G1681" i="21" a="1"/>
  <c r="G1681" i="21" s="1"/>
  <c r="G1682" i="21" a="1"/>
  <c r="G1682" i="21" s="1"/>
  <c r="G1683" i="21" a="1"/>
  <c r="G1683" i="21" s="1"/>
  <c r="G1684" i="21" a="1"/>
  <c r="G1684" i="21" s="1"/>
  <c r="G1685" i="21" a="1"/>
  <c r="G1685" i="21" s="1"/>
  <c r="G1686" i="21" a="1"/>
  <c r="G1686" i="21" s="1"/>
  <c r="G1687" i="21" a="1"/>
  <c r="G1687" i="21" s="1"/>
  <c r="G1688" i="21" a="1"/>
  <c r="G1688" i="21" s="1"/>
  <c r="G1689" i="21" a="1"/>
  <c r="G1689" i="21" s="1"/>
  <c r="G1690" i="21" a="1"/>
  <c r="G1690" i="21" s="1"/>
  <c r="G1691" i="21" a="1"/>
  <c r="G1691" i="21" s="1"/>
  <c r="G1692" i="21" a="1"/>
  <c r="G1692" i="21" s="1"/>
  <c r="G1693" i="21" a="1"/>
  <c r="G1693" i="21" s="1"/>
  <c r="G1694" i="21" a="1"/>
  <c r="G1694" i="21" s="1"/>
  <c r="G1695" i="21" a="1"/>
  <c r="G1695" i="21" s="1"/>
  <c r="G1696" i="21" a="1"/>
  <c r="G1696" i="21" s="1"/>
  <c r="G1697" i="21" a="1"/>
  <c r="G1697" i="21" s="1"/>
  <c r="G1698" i="21" a="1"/>
  <c r="G1698" i="21" s="1"/>
  <c r="G1699" i="21" a="1"/>
  <c r="G1699" i="21" s="1"/>
  <c r="G1700" i="21" a="1"/>
  <c r="G1700" i="21" s="1"/>
  <c r="G1701" i="21" a="1"/>
  <c r="G1701" i="21" s="1"/>
  <c r="G1702" i="21" a="1"/>
  <c r="G1702" i="21" s="1"/>
  <c r="G1703" i="21" a="1"/>
  <c r="G1703" i="21" s="1"/>
  <c r="G1704" i="21" a="1"/>
  <c r="G1704" i="21" s="1"/>
  <c r="G1705" i="21" a="1"/>
  <c r="G1705" i="21" s="1"/>
  <c r="G1706" i="21" a="1"/>
  <c r="G1706" i="21" s="1"/>
  <c r="G1707" i="21" a="1"/>
  <c r="G1707" i="21" s="1"/>
  <c r="G1708" i="21" a="1"/>
  <c r="G1708" i="21" s="1"/>
  <c r="G1709" i="21" a="1"/>
  <c r="G1709" i="21" s="1"/>
  <c r="G1710" i="21" a="1"/>
  <c r="G1710" i="21" s="1"/>
  <c r="G1711" i="21" a="1"/>
  <c r="G1711" i="21" s="1"/>
  <c r="G1712" i="21" a="1"/>
  <c r="G1712" i="21" s="1"/>
  <c r="G1713" i="21" a="1"/>
  <c r="G1713" i="21" s="1"/>
  <c r="G1714" i="21" a="1"/>
  <c r="G1714" i="21" s="1"/>
  <c r="G1715" i="21" a="1"/>
  <c r="G1715" i="21" s="1"/>
  <c r="G1716" i="21" a="1"/>
  <c r="G1716" i="21" s="1"/>
  <c r="G1717" i="21" a="1"/>
  <c r="G1717" i="21" s="1"/>
  <c r="G1718" i="21" a="1"/>
  <c r="G1718" i="21" s="1"/>
  <c r="G1719" i="21" a="1"/>
  <c r="G1719" i="21" s="1"/>
  <c r="G1720" i="21" a="1"/>
  <c r="G1720" i="21" s="1"/>
  <c r="G1721" i="21" a="1"/>
  <c r="G1721" i="21" s="1"/>
  <c r="G1722" i="21" a="1"/>
  <c r="G1722" i="21" s="1"/>
  <c r="G1723" i="21" a="1"/>
  <c r="G1723" i="21" s="1"/>
  <c r="G1724" i="21" a="1"/>
  <c r="G1724" i="21" s="1"/>
  <c r="G1725" i="21" a="1"/>
  <c r="G1725" i="21" s="1"/>
  <c r="G1726" i="21" a="1"/>
  <c r="G1726" i="21" s="1"/>
  <c r="G1727" i="21" a="1"/>
  <c r="G1727" i="21" s="1"/>
  <c r="G1728" i="21" a="1"/>
  <c r="G1728" i="21" s="1"/>
  <c r="G1729" i="21" a="1"/>
  <c r="G1729" i="21" s="1"/>
  <c r="G1730" i="21" a="1"/>
  <c r="G1730" i="21" s="1"/>
  <c r="G1731" i="21" a="1"/>
  <c r="G1731" i="21" s="1"/>
  <c r="G1732" i="21" a="1"/>
  <c r="G1732" i="21" s="1"/>
  <c r="G1733" i="21" a="1"/>
  <c r="G1733" i="21" s="1"/>
  <c r="G1734" i="21" a="1"/>
  <c r="G1734" i="21" s="1"/>
  <c r="G1735" i="21" a="1"/>
  <c r="G1735" i="21" s="1"/>
  <c r="G1736" i="21" a="1"/>
  <c r="G1736" i="21" s="1"/>
  <c r="G1737" i="21" a="1"/>
  <c r="G1737" i="21" s="1"/>
  <c r="G1738" i="21" a="1"/>
  <c r="G1738" i="21" s="1"/>
  <c r="G1739" i="21" a="1"/>
  <c r="G1739" i="21" s="1"/>
  <c r="G1740" i="21" a="1"/>
  <c r="G1740" i="21" s="1"/>
  <c r="G1741" i="21" a="1"/>
  <c r="G1741" i="21" s="1"/>
  <c r="G1742" i="21" a="1"/>
  <c r="G1742" i="21" s="1"/>
  <c r="G1743" i="21" a="1"/>
  <c r="G1743" i="21" s="1"/>
  <c r="G1744" i="21" a="1"/>
  <c r="G1744" i="21" s="1"/>
  <c r="G1745" i="21" a="1"/>
  <c r="G1745" i="21" s="1"/>
  <c r="G1746" i="21" a="1"/>
  <c r="G1746" i="21" s="1"/>
  <c r="G1747" i="21" a="1"/>
  <c r="G1747" i="21" s="1"/>
  <c r="G1748" i="21" a="1"/>
  <c r="G1748" i="21" s="1"/>
  <c r="G1749" i="21" a="1"/>
  <c r="G1749" i="21" s="1"/>
  <c r="G1750" i="21" a="1"/>
  <c r="G1750" i="21" s="1"/>
  <c r="G1751" i="21" a="1"/>
  <c r="G1751" i="21" s="1"/>
  <c r="G1752" i="21" a="1"/>
  <c r="G1752" i="21" s="1"/>
  <c r="G1753" i="21" a="1"/>
  <c r="G1753" i="21" s="1"/>
  <c r="G1754" i="21" a="1"/>
  <c r="G1754" i="21" s="1"/>
  <c r="G1755" i="21" a="1"/>
  <c r="G1755" i="21" s="1"/>
  <c r="G1756" i="21" a="1"/>
  <c r="G1756" i="21" s="1"/>
  <c r="G1757" i="21" a="1"/>
  <c r="G1757" i="21" s="1"/>
  <c r="G1758" i="21" a="1"/>
  <c r="G1758" i="21" s="1"/>
  <c r="G1759" i="21" a="1"/>
  <c r="G1759" i="21" s="1"/>
  <c r="G1760" i="21" a="1"/>
  <c r="G1760" i="21" s="1"/>
  <c r="G1761" i="21" a="1"/>
  <c r="G1761" i="21" s="1"/>
  <c r="G1762" i="21" a="1"/>
  <c r="G1762" i="21" s="1"/>
  <c r="G1763" i="21" a="1"/>
  <c r="G1763" i="21" s="1"/>
  <c r="G1764" i="21" a="1"/>
  <c r="G1764" i="21" s="1"/>
  <c r="G1765" i="21" a="1"/>
  <c r="G1765" i="21" s="1"/>
  <c r="G1766" i="21" a="1"/>
  <c r="G1766" i="21" s="1"/>
  <c r="G1767" i="21" a="1"/>
  <c r="G1767" i="21" s="1"/>
  <c r="G1768" i="21" a="1"/>
  <c r="G1768" i="21" s="1"/>
  <c r="G1769" i="21" a="1"/>
  <c r="G1769" i="21" s="1"/>
  <c r="G1770" i="21" a="1"/>
  <c r="G1770" i="21" s="1"/>
  <c r="G1771" i="21" a="1"/>
  <c r="G1771" i="21" s="1"/>
  <c r="G1772" i="21" a="1"/>
  <c r="G1772" i="21" s="1"/>
  <c r="G1773" i="21" a="1"/>
  <c r="G1773" i="21" s="1"/>
  <c r="G1774" i="21" a="1"/>
  <c r="G1774" i="21" s="1"/>
  <c r="G1775" i="21" a="1"/>
  <c r="G1775" i="21" s="1"/>
  <c r="G1776" i="21" a="1"/>
  <c r="G1776" i="21" s="1"/>
  <c r="G1777" i="21" a="1"/>
  <c r="G1777" i="21" s="1"/>
  <c r="G1778" i="21" a="1"/>
  <c r="G1778" i="21" s="1"/>
  <c r="G1779" i="21" a="1"/>
  <c r="G1779" i="21" s="1"/>
  <c r="G1780" i="21" a="1"/>
  <c r="G1780" i="21" s="1"/>
  <c r="G1781" i="21" a="1"/>
  <c r="G1781" i="21" s="1"/>
  <c r="G1782" i="21" a="1"/>
  <c r="G1782" i="21" s="1"/>
  <c r="G1783" i="21" a="1"/>
  <c r="G1783" i="21" s="1"/>
  <c r="G1784" i="21" a="1"/>
  <c r="G1784" i="21" s="1"/>
  <c r="G1785" i="21" a="1"/>
  <c r="G1785" i="21" s="1"/>
  <c r="G1786" i="21" a="1"/>
  <c r="G1786" i="21" s="1"/>
  <c r="G1787" i="21" a="1"/>
  <c r="G1787" i="21" s="1"/>
  <c r="G1788" i="21" a="1"/>
  <c r="G1788" i="21" s="1"/>
  <c r="G1789" i="21" a="1"/>
  <c r="G1789" i="21" s="1"/>
  <c r="G1790" i="21" a="1"/>
  <c r="G1790" i="21" s="1"/>
  <c r="G1791" i="21" a="1"/>
  <c r="G1791" i="21" s="1"/>
  <c r="G1792" i="21" a="1"/>
  <c r="G1792" i="21" s="1"/>
  <c r="G1793" i="21" a="1"/>
  <c r="G1793" i="21" s="1"/>
  <c r="G1794" i="21" a="1"/>
  <c r="G1794" i="21" s="1"/>
  <c r="G1795" i="21" a="1"/>
  <c r="G1795" i="21" s="1"/>
  <c r="G1796" i="21" a="1"/>
  <c r="G1796" i="21" s="1"/>
  <c r="G1797" i="21" a="1"/>
  <c r="G1797" i="21" s="1"/>
  <c r="G1798" i="21" a="1"/>
  <c r="G1798" i="21" s="1"/>
  <c r="G1799" i="21" a="1"/>
  <c r="G1799" i="21" s="1"/>
  <c r="G1800" i="21" a="1"/>
  <c r="G1800" i="21" s="1"/>
  <c r="G1801" i="21" a="1"/>
  <c r="G1801" i="21" s="1"/>
  <c r="G1802" i="21" a="1"/>
  <c r="G1802" i="21" s="1"/>
  <c r="G1803" i="21" a="1"/>
  <c r="G1803" i="21" s="1"/>
  <c r="G1804" i="21" a="1"/>
  <c r="G1804" i="21" s="1"/>
  <c r="G1805" i="21" a="1"/>
  <c r="G1805" i="21" s="1"/>
  <c r="G1806" i="21" a="1"/>
  <c r="G1806" i="21" s="1"/>
  <c r="G1807" i="21" a="1"/>
  <c r="G1807" i="21" s="1"/>
  <c r="G1808" i="21" a="1"/>
  <c r="G1808" i="21" s="1"/>
  <c r="G1809" i="21" a="1"/>
  <c r="G1809" i="21" s="1"/>
  <c r="G1810" i="21" a="1"/>
  <c r="G1810" i="21" s="1"/>
  <c r="G1811" i="21" a="1"/>
  <c r="G1811" i="21" s="1"/>
  <c r="G1812" i="21" a="1"/>
  <c r="G1812" i="21" s="1"/>
  <c r="G1813" i="21" a="1"/>
  <c r="G1813" i="21" s="1"/>
  <c r="G1814" i="21" a="1"/>
  <c r="G1814" i="21" s="1"/>
  <c r="G1815" i="21" a="1"/>
  <c r="G1815" i="21" s="1"/>
  <c r="G1816" i="21" a="1"/>
  <c r="G1816" i="21" s="1"/>
  <c r="G1817" i="21" a="1"/>
  <c r="G1817" i="21" s="1"/>
  <c r="G1818" i="21" a="1"/>
  <c r="G1818" i="21" s="1"/>
  <c r="G1819" i="21" a="1"/>
  <c r="G1819" i="21" s="1"/>
  <c r="G1820" i="21" a="1"/>
  <c r="G1820" i="21" s="1"/>
  <c r="G1821" i="21" a="1"/>
  <c r="G1821" i="21" s="1"/>
  <c r="G1822" i="21" a="1"/>
  <c r="G1822" i="21" s="1"/>
  <c r="G1823" i="21" a="1"/>
  <c r="G1823" i="21" s="1"/>
  <c r="G1824" i="21" a="1"/>
  <c r="G1824" i="21" s="1"/>
  <c r="G1825" i="21" a="1"/>
  <c r="G1825" i="21" s="1"/>
  <c r="G1826" i="21" a="1"/>
  <c r="G1826" i="21" s="1"/>
  <c r="G1827" i="21" a="1"/>
  <c r="G1827" i="21" s="1"/>
  <c r="G1828" i="21" a="1"/>
  <c r="G1828" i="21" s="1"/>
  <c r="G1829" i="21" a="1"/>
  <c r="G1829" i="21" s="1"/>
  <c r="G1830" i="21" a="1"/>
  <c r="G1830" i="21" s="1"/>
  <c r="G1831" i="21" a="1"/>
  <c r="G1831" i="21" s="1"/>
  <c r="G1832" i="21" a="1"/>
  <c r="G1832" i="21" s="1"/>
  <c r="G1833" i="21" a="1"/>
  <c r="G1833" i="21" s="1"/>
  <c r="G1834" i="21" a="1"/>
  <c r="G1834" i="21" s="1"/>
  <c r="G1835" i="21" a="1"/>
  <c r="G1835" i="21" s="1"/>
  <c r="G1836" i="21" a="1"/>
  <c r="G1836" i="21" s="1"/>
  <c r="G1837" i="21" a="1"/>
  <c r="G1837" i="21" s="1"/>
  <c r="G1838" i="21" a="1"/>
  <c r="G1838" i="21" s="1"/>
  <c r="G1839" i="21" a="1"/>
  <c r="G1839" i="21" s="1"/>
  <c r="G1840" i="21" a="1"/>
  <c r="G1840" i="21" s="1"/>
  <c r="G1841" i="21" a="1"/>
  <c r="G1841" i="21" s="1"/>
  <c r="G1842" i="21" a="1"/>
  <c r="G1842" i="21" s="1"/>
  <c r="G1843" i="21" a="1"/>
  <c r="G1843" i="21" s="1"/>
  <c r="G1844" i="21" a="1"/>
  <c r="G1844" i="21" s="1"/>
  <c r="G1845" i="21" a="1"/>
  <c r="G1845" i="21" s="1"/>
  <c r="G1846" i="21" a="1"/>
  <c r="G1846" i="21" s="1"/>
  <c r="G1847" i="21" a="1"/>
  <c r="G1847" i="21" s="1"/>
  <c r="G1848" i="21" a="1"/>
  <c r="G1848" i="21" s="1"/>
  <c r="G1849" i="21" a="1"/>
  <c r="G1849" i="21" s="1"/>
  <c r="G1850" i="21" a="1"/>
  <c r="G1850" i="21" s="1"/>
  <c r="G1851" i="21" a="1"/>
  <c r="G1851" i="21" s="1"/>
  <c r="G1852" i="21" a="1"/>
  <c r="G1852" i="21" s="1"/>
  <c r="G1853" i="21" a="1"/>
  <c r="G1853" i="21" s="1"/>
  <c r="G1854" i="21" a="1"/>
  <c r="G1854" i="21" s="1"/>
  <c r="G1855" i="21" a="1"/>
  <c r="G1855" i="21" s="1"/>
  <c r="G1856" i="21" a="1"/>
  <c r="G1856" i="21" s="1"/>
  <c r="G1857" i="21" a="1"/>
  <c r="G1857" i="21" s="1"/>
  <c r="G1858" i="21" a="1"/>
  <c r="G1858" i="21" s="1"/>
  <c r="G1859" i="21" a="1"/>
  <c r="G1859" i="21" s="1"/>
  <c r="G1860" i="21" a="1"/>
  <c r="G1860" i="21" s="1"/>
  <c r="G1861" i="21" a="1"/>
  <c r="G1861" i="21" s="1"/>
  <c r="G1862" i="21" a="1"/>
  <c r="G1862" i="21" s="1"/>
  <c r="G1863" i="21" a="1"/>
  <c r="G1863" i="21" s="1"/>
  <c r="G1864" i="21" a="1"/>
  <c r="G1864" i="21" s="1"/>
  <c r="G1865" i="21" a="1"/>
  <c r="G1865" i="21" s="1"/>
  <c r="G1866" i="21" a="1"/>
  <c r="G1866" i="21" s="1"/>
  <c r="G1867" i="21" a="1"/>
  <c r="G1867" i="21" s="1"/>
  <c r="G1868" i="21" a="1"/>
  <c r="G1868" i="21" s="1"/>
  <c r="G1869" i="21" a="1"/>
  <c r="G1869" i="21" s="1"/>
  <c r="G1870" i="21" a="1"/>
  <c r="G1870" i="21" s="1"/>
  <c r="G1871" i="21" a="1"/>
  <c r="G1871" i="21" s="1"/>
  <c r="G1872" i="21" a="1"/>
  <c r="G1872" i="21" s="1"/>
  <c r="G1873" i="21" a="1"/>
  <c r="G1873" i="21" s="1"/>
  <c r="G1874" i="21" a="1"/>
  <c r="G1874" i="21" s="1"/>
  <c r="G1875" i="21" a="1"/>
  <c r="G1875" i="21" s="1"/>
  <c r="G1876" i="21" a="1"/>
  <c r="G1876" i="21" s="1"/>
  <c r="G1877" i="21" a="1"/>
  <c r="G1877" i="21" s="1"/>
  <c r="G1878" i="21" a="1"/>
  <c r="G1878" i="21" s="1"/>
  <c r="G1879" i="21" a="1"/>
  <c r="G1879" i="21" s="1"/>
  <c r="G1880" i="21" a="1"/>
  <c r="G1880" i="21" s="1"/>
  <c r="G1881" i="21" a="1"/>
  <c r="G1881" i="21" s="1"/>
  <c r="G1882" i="21" a="1"/>
  <c r="G1882" i="21" s="1"/>
  <c r="G1883" i="21" a="1"/>
  <c r="G1883" i="21" s="1"/>
  <c r="G1884" i="21" a="1"/>
  <c r="G1884" i="21" s="1"/>
  <c r="G1885" i="21" a="1"/>
  <c r="G1885" i="21" s="1"/>
  <c r="G1886" i="21" a="1"/>
  <c r="G1886" i="21" s="1"/>
  <c r="G1887" i="21" a="1"/>
  <c r="G1887" i="21" s="1"/>
  <c r="G1888" i="21" a="1"/>
  <c r="G1888" i="21" s="1"/>
  <c r="G1889" i="21" a="1"/>
  <c r="G1889" i="21" s="1"/>
  <c r="G1890" i="21" a="1"/>
  <c r="G1890" i="21" s="1"/>
  <c r="G1891" i="21" a="1"/>
  <c r="G1891" i="21" s="1"/>
  <c r="G1892" i="21" a="1"/>
  <c r="G1892" i="21" s="1"/>
  <c r="G1893" i="21" a="1"/>
  <c r="G1893" i="21" s="1"/>
  <c r="G1894" i="21" a="1"/>
  <c r="G1894" i="21" s="1"/>
  <c r="G1895" i="21" a="1"/>
  <c r="G1895" i="21" s="1"/>
  <c r="G1896" i="21" a="1"/>
  <c r="G1896" i="21" s="1"/>
  <c r="G1897" i="21" a="1"/>
  <c r="G1897" i="21" s="1"/>
  <c r="G1898" i="21" a="1"/>
  <c r="G1898" i="21" s="1"/>
  <c r="G1899" i="21" a="1"/>
  <c r="G1899" i="21" s="1"/>
  <c r="G1900" i="21" a="1"/>
  <c r="G1900" i="21" s="1"/>
  <c r="G1901" i="21" a="1"/>
  <c r="G1901" i="21" s="1"/>
  <c r="G1902" i="21" a="1"/>
  <c r="G1902" i="21" s="1"/>
  <c r="G1903" i="21" a="1"/>
  <c r="G1903" i="21" s="1"/>
  <c r="G1904" i="21" a="1"/>
  <c r="G1904" i="21" s="1"/>
  <c r="G1905" i="21" a="1"/>
  <c r="G1905" i="21" s="1"/>
  <c r="G1906" i="21" a="1"/>
  <c r="G1906" i="21" s="1"/>
  <c r="G1907" i="21" a="1"/>
  <c r="G1907" i="21" s="1"/>
  <c r="G1908" i="21" a="1"/>
  <c r="G1908" i="21" s="1"/>
  <c r="G1909" i="21" a="1"/>
  <c r="G1909" i="21" s="1"/>
  <c r="G1910" i="21" a="1"/>
  <c r="G1910" i="21" s="1"/>
  <c r="G1911" i="21" a="1"/>
  <c r="G1911" i="21" s="1"/>
  <c r="G1912" i="21" a="1"/>
  <c r="G1912" i="21" s="1"/>
  <c r="G1913" i="21" a="1"/>
  <c r="G1913" i="21" s="1"/>
  <c r="G1914" i="21" a="1"/>
  <c r="G1914" i="21" s="1"/>
  <c r="G1915" i="21" a="1"/>
  <c r="G1915" i="21" s="1"/>
  <c r="G1916" i="21" a="1"/>
  <c r="G1916" i="21" s="1"/>
  <c r="G1917" i="21" a="1"/>
  <c r="G1917" i="21" s="1"/>
  <c r="G1918" i="21" a="1"/>
  <c r="G1918" i="21" s="1"/>
  <c r="G1919" i="21" a="1"/>
  <c r="G1919" i="21" s="1"/>
  <c r="G1920" i="21" a="1"/>
  <c r="G1920" i="21" s="1"/>
  <c r="G1921" i="21" a="1"/>
  <c r="G1921" i="21" s="1"/>
  <c r="G1922" i="21" a="1"/>
  <c r="G1922" i="21" s="1"/>
  <c r="G1923" i="21" a="1"/>
  <c r="G1923" i="21" s="1"/>
  <c r="G1924" i="21" a="1"/>
  <c r="G1924" i="21" s="1"/>
  <c r="G1925" i="21" a="1"/>
  <c r="G1925" i="21" s="1"/>
  <c r="G1926" i="21" a="1"/>
  <c r="G1926" i="21" s="1"/>
  <c r="G1927" i="21" a="1"/>
  <c r="G1927" i="21" s="1"/>
  <c r="G1928" i="21" a="1"/>
  <c r="G1928" i="21" s="1"/>
  <c r="G1929" i="21" a="1"/>
  <c r="G1929" i="21" s="1"/>
  <c r="G1930" i="21" a="1"/>
  <c r="G1930" i="21" s="1"/>
  <c r="G1931" i="21" a="1"/>
  <c r="G1931" i="21" s="1"/>
  <c r="G1932" i="21" a="1"/>
  <c r="G1932" i="21" s="1"/>
  <c r="G1933" i="21" a="1"/>
  <c r="G1933" i="21" s="1"/>
  <c r="G1934" i="21" a="1"/>
  <c r="G1934" i="21" s="1"/>
  <c r="G1935" i="21" a="1"/>
  <c r="G1935" i="21" s="1"/>
  <c r="G1936" i="21" a="1"/>
  <c r="G1936" i="21" s="1"/>
  <c r="G1937" i="21" a="1"/>
  <c r="G1937" i="21" s="1"/>
  <c r="G1938" i="21" a="1"/>
  <c r="G1938" i="21" s="1"/>
  <c r="G1939" i="21" a="1"/>
  <c r="G1939" i="21" s="1"/>
  <c r="G1940" i="21" a="1"/>
  <c r="G1940" i="21" s="1"/>
  <c r="G1941" i="21" a="1"/>
  <c r="G1941" i="21" s="1"/>
  <c r="G1942" i="21" a="1"/>
  <c r="G1942" i="21" s="1"/>
  <c r="G1943" i="21" a="1"/>
  <c r="G1943" i="21" s="1"/>
  <c r="G1944" i="21" a="1"/>
  <c r="G1944" i="21" s="1"/>
  <c r="G1945" i="21" a="1"/>
  <c r="G1945" i="21" s="1"/>
  <c r="G1946" i="21" a="1"/>
  <c r="G1946" i="21" s="1"/>
  <c r="G1947" i="21" a="1"/>
  <c r="G1947" i="21" s="1"/>
  <c r="G1948" i="21" a="1"/>
  <c r="G1948" i="21" s="1"/>
  <c r="G1949" i="21" a="1"/>
  <c r="G1949" i="21" s="1"/>
  <c r="G1950" i="21" a="1"/>
  <c r="G1950" i="21" s="1"/>
  <c r="G1951" i="21" a="1"/>
  <c r="G1951" i="21" s="1"/>
  <c r="G1952" i="21" a="1"/>
  <c r="G1952" i="21" s="1"/>
  <c r="G1953" i="21" a="1"/>
  <c r="G1953" i="21" s="1"/>
  <c r="G1954" i="21" a="1"/>
  <c r="G1954" i="21" s="1"/>
  <c r="G1955" i="21" a="1"/>
  <c r="G1955" i="21" s="1"/>
  <c r="G1956" i="21" a="1"/>
  <c r="G1956" i="21" s="1"/>
  <c r="G1957" i="21" a="1"/>
  <c r="G1957" i="21" s="1"/>
  <c r="G1958" i="21" a="1"/>
  <c r="G1958" i="21" s="1"/>
  <c r="G1959" i="21" a="1"/>
  <c r="G1959" i="21" s="1"/>
  <c r="G1960" i="21" a="1"/>
  <c r="G1960" i="21" s="1"/>
  <c r="G1961" i="21" a="1"/>
  <c r="G1961" i="21" s="1"/>
  <c r="G1962" i="21" a="1"/>
  <c r="G1962" i="21" s="1"/>
  <c r="G1963" i="21" a="1"/>
  <c r="G1963" i="21" s="1"/>
  <c r="G1964" i="21" a="1"/>
  <c r="G1964" i="21" s="1"/>
  <c r="G1965" i="21" a="1"/>
  <c r="G1965" i="21" s="1"/>
  <c r="G1966" i="21" a="1"/>
  <c r="G1966" i="21" s="1"/>
  <c r="G1967" i="21" a="1"/>
  <c r="G1967" i="21" s="1"/>
  <c r="G1968" i="21" a="1"/>
  <c r="G1968" i="21" s="1"/>
  <c r="G1969" i="21" a="1"/>
  <c r="G1969" i="21" s="1"/>
  <c r="G1970" i="21" a="1"/>
  <c r="G1970" i="21" s="1"/>
  <c r="G1971" i="21" a="1"/>
  <c r="G1971" i="21" s="1"/>
  <c r="G1972" i="21" a="1"/>
  <c r="G1972" i="21" s="1"/>
  <c r="G1973" i="21" a="1"/>
  <c r="G1973" i="21" s="1"/>
  <c r="G1974" i="21" a="1"/>
  <c r="G1974" i="21" s="1"/>
  <c r="G1975" i="21" a="1"/>
  <c r="G1975" i="21" s="1"/>
  <c r="G1976" i="21" a="1"/>
  <c r="G1976" i="21" s="1"/>
  <c r="G1977" i="21" a="1"/>
  <c r="G1977" i="21" s="1"/>
  <c r="G1978" i="21" a="1"/>
  <c r="G1978" i="21" s="1"/>
  <c r="G1979" i="21" a="1"/>
  <c r="G1979" i="21" s="1"/>
  <c r="G1980" i="21" a="1"/>
  <c r="G1980" i="21" s="1"/>
  <c r="G1981" i="21" a="1"/>
  <c r="G1981" i="21" s="1"/>
  <c r="G1982" i="21" a="1"/>
  <c r="G1982" i="21" s="1"/>
  <c r="G1983" i="21" a="1"/>
  <c r="G1983" i="21" s="1"/>
  <c r="G1984" i="21" a="1"/>
  <c r="G1984" i="21" s="1"/>
  <c r="G1985" i="21" a="1"/>
  <c r="G1985" i="21" s="1"/>
  <c r="G1986" i="21" a="1"/>
  <c r="G1986" i="21" s="1"/>
  <c r="G1987" i="21" a="1"/>
  <c r="G1987" i="21" s="1"/>
  <c r="G1988" i="21" a="1"/>
  <c r="G1988" i="21" s="1"/>
  <c r="G1989" i="21" a="1"/>
  <c r="G1989" i="21" s="1"/>
  <c r="G1990" i="21" a="1"/>
  <c r="G1990" i="21" s="1"/>
  <c r="G1991" i="21" a="1"/>
  <c r="G1991" i="21" s="1"/>
  <c r="G1992" i="21" a="1"/>
  <c r="G1992" i="21" s="1"/>
  <c r="G1993" i="21" a="1"/>
  <c r="G1993" i="21" s="1"/>
  <c r="G1994" i="21" a="1"/>
  <c r="G1994" i="21" s="1"/>
  <c r="G1995" i="21" a="1"/>
  <c r="G1995" i="21" s="1"/>
  <c r="G1996" i="21" a="1"/>
  <c r="G1996" i="21" s="1"/>
  <c r="G1997" i="21" a="1"/>
  <c r="G1997" i="21" s="1"/>
  <c r="G1998" i="21" a="1"/>
  <c r="G1998" i="21" s="1"/>
  <c r="G1999" i="21" a="1"/>
  <c r="G1999" i="21" s="1"/>
  <c r="G2000" i="21" a="1"/>
  <c r="G2000" i="21" s="1"/>
  <c r="G2001" i="21" a="1"/>
  <c r="G2001" i="21" s="1"/>
  <c r="I12" i="21" a="1"/>
  <c r="I12" i="21" s="1"/>
  <c r="I13" i="21" a="1"/>
  <c r="I13" i="21" s="1"/>
  <c r="I14" i="21" a="1"/>
  <c r="I14" i="21" s="1"/>
  <c r="I15" i="21" a="1"/>
  <c r="I15" i="21" s="1"/>
  <c r="I16" i="21" a="1"/>
  <c r="I16" i="21" s="1"/>
  <c r="I17" i="21" a="1"/>
  <c r="I17" i="21" s="1"/>
  <c r="I18" i="21" a="1"/>
  <c r="I18" i="21" s="1"/>
  <c r="I19" i="21" a="1"/>
  <c r="I19" i="21" s="1"/>
  <c r="I20" i="21" a="1"/>
  <c r="I20" i="21" s="1"/>
  <c r="I21" i="21" a="1"/>
  <c r="I21" i="21" s="1"/>
  <c r="I22" i="21" a="1"/>
  <c r="I22" i="21" s="1"/>
  <c r="I23" i="21" a="1"/>
  <c r="I23" i="21" s="1"/>
  <c r="I24" i="21" a="1"/>
  <c r="I24" i="21" s="1"/>
  <c r="I25" i="21" a="1"/>
  <c r="I25" i="21" s="1"/>
  <c r="I26" i="21" a="1"/>
  <c r="I26" i="21" s="1"/>
  <c r="I27" i="21" a="1"/>
  <c r="I27" i="21" s="1"/>
  <c r="I28" i="21" a="1"/>
  <c r="I28" i="21" s="1"/>
  <c r="I29" i="21" a="1"/>
  <c r="I29" i="21" s="1"/>
  <c r="I30" i="21" a="1"/>
  <c r="I30" i="21" s="1"/>
  <c r="I31" i="21" a="1"/>
  <c r="I31" i="21" s="1"/>
  <c r="I32" i="21" a="1"/>
  <c r="I32" i="21" s="1"/>
  <c r="I33" i="21" a="1"/>
  <c r="I33" i="21" s="1"/>
  <c r="I34" i="21" a="1"/>
  <c r="I34" i="21" s="1"/>
  <c r="I35" i="21" a="1"/>
  <c r="I35" i="21" s="1"/>
  <c r="I36" i="21" a="1"/>
  <c r="I36" i="21" s="1"/>
  <c r="I37" i="21" a="1"/>
  <c r="I37" i="21" s="1"/>
  <c r="I38" i="21" a="1"/>
  <c r="I38" i="21" s="1"/>
  <c r="I39" i="21" a="1"/>
  <c r="I39" i="21" s="1"/>
  <c r="I40" i="21" a="1"/>
  <c r="I40" i="21" s="1"/>
  <c r="I41" i="21" a="1"/>
  <c r="I41" i="21" s="1"/>
  <c r="I42" i="21" a="1"/>
  <c r="I42" i="21" s="1"/>
  <c r="I43" i="21" a="1"/>
  <c r="I43" i="21" s="1"/>
  <c r="I45" i="21" a="1"/>
  <c r="I45" i="21" s="1"/>
  <c r="I46" i="21" a="1"/>
  <c r="I46" i="21" s="1"/>
  <c r="I47" i="21" a="1"/>
  <c r="I47" i="21" s="1"/>
  <c r="I48" i="21" a="1"/>
  <c r="I48" i="21" s="1"/>
  <c r="I49" i="21" a="1"/>
  <c r="I49" i="21" s="1"/>
  <c r="I50" i="21" a="1"/>
  <c r="I50" i="21" s="1"/>
  <c r="I51" i="21" a="1"/>
  <c r="I51" i="21" s="1"/>
  <c r="I52" i="21" a="1"/>
  <c r="I52" i="21" s="1"/>
  <c r="I53" i="21" a="1"/>
  <c r="I53" i="21" s="1"/>
  <c r="I54" i="21" a="1"/>
  <c r="I54" i="21" s="1"/>
  <c r="I55" i="21" a="1"/>
  <c r="I55" i="21" s="1"/>
  <c r="I56" i="21" a="1"/>
  <c r="I56" i="21" s="1"/>
  <c r="I58" i="21" a="1"/>
  <c r="I58" i="21" s="1"/>
  <c r="I59" i="21" a="1"/>
  <c r="I59" i="21" s="1"/>
  <c r="I60" i="21" a="1"/>
  <c r="I60" i="21" s="1"/>
  <c r="I61" i="21" a="1"/>
  <c r="I61" i="21" s="1"/>
  <c r="I62" i="21" a="1"/>
  <c r="I62" i="21" s="1"/>
  <c r="I63" i="21" a="1"/>
  <c r="I63" i="21" s="1"/>
  <c r="I64" i="21" a="1"/>
  <c r="I64" i="21" s="1"/>
  <c r="I65" i="21" a="1"/>
  <c r="I65" i="21" s="1"/>
  <c r="I66" i="21" a="1"/>
  <c r="I66" i="21" s="1"/>
  <c r="I67" i="21" a="1"/>
  <c r="I67" i="21" s="1"/>
  <c r="I68" i="21" a="1"/>
  <c r="I68" i="21" s="1"/>
  <c r="I69" i="21" a="1"/>
  <c r="I69" i="21" s="1"/>
  <c r="I70" i="21" a="1"/>
  <c r="I70" i="21" s="1"/>
  <c r="I71" i="21" a="1"/>
  <c r="I71" i="21" s="1"/>
  <c r="I72" i="21" a="1"/>
  <c r="I72" i="21" s="1"/>
  <c r="I73" i="21" a="1"/>
  <c r="I73" i="21" s="1"/>
  <c r="I74" i="21" a="1"/>
  <c r="I74" i="21" s="1"/>
  <c r="I75" i="21" a="1"/>
  <c r="I75" i="21" s="1"/>
  <c r="I76" i="21" a="1"/>
  <c r="I76" i="21" s="1"/>
  <c r="I77" i="21" a="1"/>
  <c r="I77" i="21" s="1"/>
  <c r="I78" i="21" a="1"/>
  <c r="I78" i="21" s="1"/>
  <c r="I79" i="21" a="1"/>
  <c r="I79" i="21" s="1"/>
  <c r="I80" i="21" a="1"/>
  <c r="I80" i="21" s="1"/>
  <c r="I81" i="21" a="1"/>
  <c r="I81" i="21" s="1"/>
  <c r="I82" i="21" a="1"/>
  <c r="I82" i="21" s="1"/>
  <c r="I83" i="21" a="1"/>
  <c r="I83" i="21" s="1"/>
  <c r="I84" i="21" a="1"/>
  <c r="I84" i="21" s="1"/>
  <c r="I85" i="21" a="1"/>
  <c r="I85" i="21" s="1"/>
  <c r="I86" i="21" a="1"/>
  <c r="I86" i="21" s="1"/>
  <c r="I87" i="21" a="1"/>
  <c r="I87" i="21" s="1"/>
  <c r="I88" i="21" a="1"/>
  <c r="I88" i="21" s="1"/>
  <c r="I89" i="21" a="1"/>
  <c r="I89" i="21" s="1"/>
  <c r="I90" i="21" a="1"/>
  <c r="I90" i="21" s="1"/>
  <c r="I91" i="21" a="1"/>
  <c r="I91" i="21" s="1"/>
  <c r="I92" i="21" a="1"/>
  <c r="I92" i="21" s="1"/>
  <c r="I93" i="21" a="1"/>
  <c r="I93" i="21" s="1"/>
  <c r="I94" i="21" a="1"/>
  <c r="I94" i="21" s="1"/>
  <c r="I95" i="21" a="1"/>
  <c r="I95" i="21" s="1"/>
  <c r="I96" i="21" a="1"/>
  <c r="I96" i="21" s="1"/>
  <c r="I97" i="21" a="1"/>
  <c r="I97" i="21" s="1"/>
  <c r="I98" i="21" a="1"/>
  <c r="I98" i="21" s="1"/>
  <c r="I99" i="21" a="1"/>
  <c r="I99" i="21" s="1"/>
  <c r="I100" i="21" a="1"/>
  <c r="I100" i="21" s="1"/>
  <c r="I101" i="21" a="1"/>
  <c r="I101" i="21" s="1"/>
  <c r="I102" i="21" a="1"/>
  <c r="I102" i="21" s="1"/>
  <c r="I103" i="21" a="1"/>
  <c r="I103" i="21" s="1"/>
  <c r="I104" i="21" a="1"/>
  <c r="I104" i="21" s="1"/>
  <c r="I105" i="21" a="1"/>
  <c r="I105" i="21" s="1"/>
  <c r="I106" i="21" a="1"/>
  <c r="I106" i="21" s="1"/>
  <c r="I107" i="21" a="1"/>
  <c r="I107" i="21" s="1"/>
  <c r="I108" i="21" a="1"/>
  <c r="I108" i="21" s="1"/>
  <c r="I109" i="21" a="1"/>
  <c r="I109" i="21" s="1"/>
  <c r="I110" i="21" a="1"/>
  <c r="I110" i="21" s="1"/>
  <c r="I111" i="21" a="1"/>
  <c r="I111" i="21" s="1"/>
  <c r="I112" i="21" a="1"/>
  <c r="I112" i="21" s="1"/>
  <c r="I113" i="21" a="1"/>
  <c r="I113" i="21" s="1"/>
  <c r="I114" i="21" a="1"/>
  <c r="I114" i="21" s="1"/>
  <c r="I115" i="21" a="1"/>
  <c r="I115" i="21" s="1"/>
  <c r="I116" i="21" a="1"/>
  <c r="I116" i="21" s="1"/>
  <c r="I117" i="21" a="1"/>
  <c r="I117" i="21" s="1"/>
  <c r="I118" i="21" a="1"/>
  <c r="I118" i="21" s="1"/>
  <c r="I119" i="21" a="1"/>
  <c r="I119" i="21" s="1"/>
  <c r="I120" i="21" a="1"/>
  <c r="I120" i="21" s="1"/>
  <c r="I121" i="21" a="1"/>
  <c r="I121" i="21" s="1"/>
  <c r="I122" i="21" a="1"/>
  <c r="I122" i="21" s="1"/>
  <c r="I123" i="21" a="1"/>
  <c r="I123" i="21" s="1"/>
  <c r="I124" i="21" a="1"/>
  <c r="I124" i="21" s="1"/>
  <c r="I125" i="21" a="1"/>
  <c r="I125" i="21" s="1"/>
  <c r="I126" i="21" a="1"/>
  <c r="I126" i="21" s="1"/>
  <c r="I127" i="21" a="1"/>
  <c r="I127" i="21" s="1"/>
  <c r="I128" i="21" a="1"/>
  <c r="I128" i="21" s="1"/>
  <c r="I129" i="21" a="1"/>
  <c r="I129" i="21" s="1"/>
  <c r="I130" i="21" a="1"/>
  <c r="I130" i="21" s="1"/>
  <c r="I131" i="21" a="1"/>
  <c r="I131" i="21" s="1"/>
  <c r="I132" i="21" a="1"/>
  <c r="I132" i="21" s="1"/>
  <c r="I133" i="21" a="1"/>
  <c r="I133" i="21" s="1"/>
  <c r="I134" i="21" a="1"/>
  <c r="I134" i="21" s="1"/>
  <c r="I135" i="21" a="1"/>
  <c r="I135" i="21" s="1"/>
  <c r="I136" i="21" a="1"/>
  <c r="I136" i="21" s="1"/>
  <c r="I137" i="21" a="1"/>
  <c r="I137" i="21" s="1"/>
  <c r="I138" i="21" a="1"/>
  <c r="I138" i="21" s="1"/>
  <c r="I139" i="21" a="1"/>
  <c r="I139" i="21" s="1"/>
  <c r="I140" i="21" a="1"/>
  <c r="I140" i="21" s="1"/>
  <c r="I141" i="21" a="1"/>
  <c r="I141" i="21" s="1"/>
  <c r="I142" i="21" a="1"/>
  <c r="I142" i="21" s="1"/>
  <c r="I143" i="21" a="1"/>
  <c r="I143" i="21" s="1"/>
  <c r="I144" i="21" a="1"/>
  <c r="I144" i="21" s="1"/>
  <c r="I145" i="21" a="1"/>
  <c r="I145" i="21" s="1"/>
  <c r="I146" i="21" a="1"/>
  <c r="I146" i="21" s="1"/>
  <c r="I147" i="21" a="1"/>
  <c r="I147" i="21" s="1"/>
  <c r="I148" i="21" a="1"/>
  <c r="I148" i="21" s="1"/>
  <c r="I149" i="21" a="1"/>
  <c r="I149" i="21" s="1"/>
  <c r="I150" i="21" a="1"/>
  <c r="I150" i="21" s="1"/>
  <c r="I151" i="21" a="1"/>
  <c r="I151" i="21" s="1"/>
  <c r="I152" i="21" a="1"/>
  <c r="I152" i="21" s="1"/>
  <c r="I153" i="21" a="1"/>
  <c r="I153" i="21" s="1"/>
  <c r="I154" i="21" a="1"/>
  <c r="I154" i="21" s="1"/>
  <c r="I155" i="21" a="1"/>
  <c r="I155" i="21" s="1"/>
  <c r="I156" i="21" a="1"/>
  <c r="I156" i="21" s="1"/>
  <c r="I157" i="21" a="1"/>
  <c r="I157" i="21" s="1"/>
  <c r="I158" i="21" a="1"/>
  <c r="I158" i="21" s="1"/>
  <c r="I159" i="21" a="1"/>
  <c r="I159" i="21" s="1"/>
  <c r="I160" i="21" a="1"/>
  <c r="I160" i="21" s="1"/>
  <c r="I161" i="21" a="1"/>
  <c r="I161" i="21" s="1"/>
  <c r="I162" i="21" a="1"/>
  <c r="I162" i="21" s="1"/>
  <c r="I163" i="21" a="1"/>
  <c r="I163" i="21" s="1"/>
  <c r="I164" i="21" a="1"/>
  <c r="I164" i="21" s="1"/>
  <c r="I165" i="21" a="1"/>
  <c r="I165" i="21" s="1"/>
  <c r="I166" i="21" a="1"/>
  <c r="I166" i="21" s="1"/>
  <c r="I167" i="21" a="1"/>
  <c r="I167" i="21" s="1"/>
  <c r="I168" i="21" a="1"/>
  <c r="I168" i="21" s="1"/>
  <c r="I169" i="21" a="1"/>
  <c r="I169" i="21" s="1"/>
  <c r="I170" i="21" a="1"/>
  <c r="I170" i="21" s="1"/>
  <c r="I171" i="21" a="1"/>
  <c r="I171" i="21" s="1"/>
  <c r="I172" i="21" a="1"/>
  <c r="I172" i="21" s="1"/>
  <c r="I173" i="21" a="1"/>
  <c r="I173" i="21" s="1"/>
  <c r="I174" i="21" a="1"/>
  <c r="I174" i="21" s="1"/>
  <c r="I175" i="21" a="1"/>
  <c r="I175" i="21" s="1"/>
  <c r="I176" i="21" a="1"/>
  <c r="I176" i="21" s="1"/>
  <c r="I177" i="21" a="1"/>
  <c r="I177" i="21" s="1"/>
  <c r="I178" i="21" a="1"/>
  <c r="I178" i="21" s="1"/>
  <c r="I179" i="21" a="1"/>
  <c r="I179" i="21" s="1"/>
  <c r="I180" i="21" a="1"/>
  <c r="I180" i="21" s="1"/>
  <c r="I181" i="21" a="1"/>
  <c r="I181" i="21" s="1"/>
  <c r="I182" i="21" a="1"/>
  <c r="I182" i="21" s="1"/>
  <c r="I183" i="21" a="1"/>
  <c r="I183" i="21" s="1"/>
  <c r="I184" i="21" a="1"/>
  <c r="I184" i="21" s="1"/>
  <c r="I185" i="21" a="1"/>
  <c r="I185" i="21" s="1"/>
  <c r="I186" i="21" a="1"/>
  <c r="I186" i="21" s="1"/>
  <c r="I187" i="21" a="1"/>
  <c r="I187" i="21" s="1"/>
  <c r="I188" i="21" a="1"/>
  <c r="I188" i="21" s="1"/>
  <c r="I189" i="21" a="1"/>
  <c r="I189" i="21" s="1"/>
  <c r="I190" i="21" a="1"/>
  <c r="I190" i="21" s="1"/>
  <c r="I191" i="21" a="1"/>
  <c r="I191" i="21" s="1"/>
  <c r="I192" i="21" a="1"/>
  <c r="I192" i="21" s="1"/>
  <c r="I193" i="21" a="1"/>
  <c r="I193" i="21" s="1"/>
  <c r="I194" i="21" a="1"/>
  <c r="I194" i="21" s="1"/>
  <c r="I195" i="21" a="1"/>
  <c r="I195" i="21" s="1"/>
  <c r="I196" i="21" a="1"/>
  <c r="I196" i="21" s="1"/>
  <c r="I197" i="21" a="1"/>
  <c r="I197" i="21" s="1"/>
  <c r="I198" i="21" a="1"/>
  <c r="I198" i="21" s="1"/>
  <c r="I199" i="21" a="1"/>
  <c r="I199" i="21" s="1"/>
  <c r="I200" i="21" a="1"/>
  <c r="I200" i="21" s="1"/>
  <c r="I201" i="21" a="1"/>
  <c r="I201" i="21" s="1"/>
  <c r="I202" i="21" a="1"/>
  <c r="I202" i="21" s="1"/>
  <c r="I203" i="21" a="1"/>
  <c r="I203" i="21" s="1"/>
  <c r="I204" i="21" a="1"/>
  <c r="I204" i="21" s="1"/>
  <c r="I205" i="21" a="1"/>
  <c r="I205" i="21" s="1"/>
  <c r="I206" i="21" a="1"/>
  <c r="I206" i="21" s="1"/>
  <c r="I207" i="21" a="1"/>
  <c r="I207" i="21" s="1"/>
  <c r="I208" i="21" a="1"/>
  <c r="I208" i="21" s="1"/>
  <c r="I209" i="21" a="1"/>
  <c r="I209" i="21" s="1"/>
  <c r="I210" i="21" a="1"/>
  <c r="I210" i="21" s="1"/>
  <c r="I211" i="21" a="1"/>
  <c r="I211" i="21" s="1"/>
  <c r="I212" i="21" a="1"/>
  <c r="I212" i="21" s="1"/>
  <c r="I213" i="21" a="1"/>
  <c r="I213" i="21" s="1"/>
  <c r="I214" i="21" a="1"/>
  <c r="I214" i="21" s="1"/>
  <c r="I215" i="21" a="1"/>
  <c r="I215" i="21" s="1"/>
  <c r="I216" i="21" a="1"/>
  <c r="I216" i="21" s="1"/>
  <c r="I217" i="21" a="1"/>
  <c r="I217" i="21" s="1"/>
  <c r="I218" i="21" a="1"/>
  <c r="I218" i="21" s="1"/>
  <c r="I219" i="21" a="1"/>
  <c r="I219" i="21" s="1"/>
  <c r="I220" i="21" a="1"/>
  <c r="I220" i="21" s="1"/>
  <c r="I221" i="21" a="1"/>
  <c r="I221" i="21" s="1"/>
  <c r="I222" i="21" a="1"/>
  <c r="I222" i="21" s="1"/>
  <c r="I223" i="21" a="1"/>
  <c r="I223" i="21" s="1"/>
  <c r="I224" i="21" a="1"/>
  <c r="I224" i="21" s="1"/>
  <c r="I225" i="21" a="1"/>
  <c r="I225" i="21" s="1"/>
  <c r="I226" i="21" a="1"/>
  <c r="I226" i="21" s="1"/>
  <c r="I227" i="21" a="1"/>
  <c r="I227" i="21" s="1"/>
  <c r="I228" i="21" a="1"/>
  <c r="I228" i="21" s="1"/>
  <c r="I229" i="21" a="1"/>
  <c r="I229" i="21" s="1"/>
  <c r="I230" i="21" a="1"/>
  <c r="I230" i="21" s="1"/>
  <c r="I231" i="21" a="1"/>
  <c r="I231" i="21" s="1"/>
  <c r="I232" i="21" a="1"/>
  <c r="I232" i="21" s="1"/>
  <c r="I233" i="21" a="1"/>
  <c r="I233" i="21" s="1"/>
  <c r="I234" i="21" a="1"/>
  <c r="I234" i="21" s="1"/>
  <c r="I235" i="21" a="1"/>
  <c r="I235" i="21" s="1"/>
  <c r="I236" i="21" a="1"/>
  <c r="I236" i="21" s="1"/>
  <c r="I237" i="21" a="1"/>
  <c r="I237" i="21" s="1"/>
  <c r="I238" i="21" a="1"/>
  <c r="I238" i="21" s="1"/>
  <c r="I239" i="21" a="1"/>
  <c r="I239" i="21" s="1"/>
  <c r="I240" i="21" a="1"/>
  <c r="I240" i="21" s="1"/>
  <c r="I241" i="21" a="1"/>
  <c r="I241" i="21" s="1"/>
  <c r="I242" i="21" a="1"/>
  <c r="I242" i="21" s="1"/>
  <c r="I243" i="21" a="1"/>
  <c r="I243" i="21" s="1"/>
  <c r="I244" i="21" a="1"/>
  <c r="I244" i="21" s="1"/>
  <c r="I245" i="21" a="1"/>
  <c r="I245" i="21" s="1"/>
  <c r="I246" i="21" a="1"/>
  <c r="I246" i="21" s="1"/>
  <c r="I247" i="21" a="1"/>
  <c r="I247" i="21" s="1"/>
  <c r="I248" i="21" a="1"/>
  <c r="I248" i="21" s="1"/>
  <c r="I249" i="21" a="1"/>
  <c r="I249" i="21" s="1"/>
  <c r="I250" i="21" a="1"/>
  <c r="I250" i="21" s="1"/>
  <c r="I251" i="21" a="1"/>
  <c r="I251" i="21" s="1"/>
  <c r="I252" i="21" a="1"/>
  <c r="I252" i="21" s="1"/>
  <c r="I253" i="21" a="1"/>
  <c r="I253" i="21" s="1"/>
  <c r="I254" i="21" a="1"/>
  <c r="I254" i="21" s="1"/>
  <c r="I255" i="21" a="1"/>
  <c r="I255" i="21" s="1"/>
  <c r="I256" i="21" a="1"/>
  <c r="I256" i="21" s="1"/>
  <c r="I257" i="21" a="1"/>
  <c r="I257" i="21" s="1"/>
  <c r="I258" i="21" a="1"/>
  <c r="I258" i="21" s="1"/>
  <c r="I259" i="21" a="1"/>
  <c r="I259" i="21" s="1"/>
  <c r="I260" i="21" a="1"/>
  <c r="I260" i="21" s="1"/>
  <c r="I261" i="21" a="1"/>
  <c r="I261" i="21" s="1"/>
  <c r="I262" i="21" a="1"/>
  <c r="I262" i="21" s="1"/>
  <c r="I263" i="21" a="1"/>
  <c r="I263" i="21" s="1"/>
  <c r="I264" i="21" a="1"/>
  <c r="I264" i="21" s="1"/>
  <c r="I265" i="21" a="1"/>
  <c r="I265" i="21" s="1"/>
  <c r="I266" i="21" a="1"/>
  <c r="I266" i="21" s="1"/>
  <c r="I267" i="21" a="1"/>
  <c r="I267" i="21" s="1"/>
  <c r="I268" i="21" a="1"/>
  <c r="I268" i="21" s="1"/>
  <c r="I269" i="21" a="1"/>
  <c r="I269" i="21" s="1"/>
  <c r="I270" i="21" a="1"/>
  <c r="I270" i="21" s="1"/>
  <c r="I271" i="21" a="1"/>
  <c r="I271" i="21" s="1"/>
  <c r="I272" i="21" a="1"/>
  <c r="I272" i="21" s="1"/>
  <c r="I273" i="21" a="1"/>
  <c r="I273" i="21" s="1"/>
  <c r="I274" i="21" a="1"/>
  <c r="I274" i="21" s="1"/>
  <c r="I275" i="21" a="1"/>
  <c r="I275" i="21" s="1"/>
  <c r="I276" i="21" a="1"/>
  <c r="I276" i="21" s="1"/>
  <c r="I277" i="21" a="1"/>
  <c r="I277" i="21" s="1"/>
  <c r="I278" i="21" a="1"/>
  <c r="I278" i="21" s="1"/>
  <c r="I279" i="21" a="1"/>
  <c r="I279" i="21" s="1"/>
  <c r="I280" i="21" a="1"/>
  <c r="I280" i="21" s="1"/>
  <c r="I281" i="21" a="1"/>
  <c r="I281" i="21" s="1"/>
  <c r="I282" i="21" a="1"/>
  <c r="I282" i="21" s="1"/>
  <c r="I283" i="21" a="1"/>
  <c r="I283" i="21" s="1"/>
  <c r="I284" i="21" a="1"/>
  <c r="I284" i="21" s="1"/>
  <c r="I285" i="21" a="1"/>
  <c r="I285" i="21" s="1"/>
  <c r="I286" i="21" a="1"/>
  <c r="I286" i="21" s="1"/>
  <c r="I287" i="21" a="1"/>
  <c r="I287" i="21" s="1"/>
  <c r="I288" i="21" a="1"/>
  <c r="I288" i="21" s="1"/>
  <c r="I289" i="21" a="1"/>
  <c r="I289" i="21" s="1"/>
  <c r="I290" i="21" a="1"/>
  <c r="I290" i="21" s="1"/>
  <c r="I291" i="21" a="1"/>
  <c r="I291" i="21" s="1"/>
  <c r="I292" i="21" a="1"/>
  <c r="I292" i="21" s="1"/>
  <c r="I293" i="21" a="1"/>
  <c r="I293" i="21" s="1"/>
  <c r="I294" i="21" a="1"/>
  <c r="I294" i="21" s="1"/>
  <c r="I295" i="21" a="1"/>
  <c r="I295" i="21" s="1"/>
  <c r="I296" i="21" a="1"/>
  <c r="I296" i="21" s="1"/>
  <c r="I297" i="21" a="1"/>
  <c r="I297" i="21" s="1"/>
  <c r="I298" i="21" a="1"/>
  <c r="I298" i="21" s="1"/>
  <c r="I299" i="21" a="1"/>
  <c r="I299" i="21" s="1"/>
  <c r="I300" i="21" a="1"/>
  <c r="I300" i="21" s="1"/>
  <c r="I301" i="21" a="1"/>
  <c r="I301" i="21" s="1"/>
  <c r="I302" i="21" a="1"/>
  <c r="I302" i="21" s="1"/>
  <c r="I303" i="21" a="1"/>
  <c r="I303" i="21" s="1"/>
  <c r="I304" i="21" a="1"/>
  <c r="I304" i="21" s="1"/>
  <c r="I305" i="21" a="1"/>
  <c r="I305" i="21" s="1"/>
  <c r="I306" i="21" a="1"/>
  <c r="I306" i="21" s="1"/>
  <c r="I307" i="21" a="1"/>
  <c r="I307" i="21" s="1"/>
  <c r="I308" i="21" a="1"/>
  <c r="I308" i="21" s="1"/>
  <c r="I309" i="21" a="1"/>
  <c r="I309" i="21" s="1"/>
  <c r="I310" i="21" a="1"/>
  <c r="I310" i="21" s="1"/>
  <c r="I311" i="21" a="1"/>
  <c r="I311" i="21" s="1"/>
  <c r="I312" i="21" a="1"/>
  <c r="I312" i="21" s="1"/>
  <c r="I313" i="21" a="1"/>
  <c r="I313" i="21" s="1"/>
  <c r="I314" i="21" a="1"/>
  <c r="I314" i="21" s="1"/>
  <c r="I315" i="21" a="1"/>
  <c r="I315" i="21" s="1"/>
  <c r="I316" i="21" a="1"/>
  <c r="I316" i="21" s="1"/>
  <c r="I317" i="21" a="1"/>
  <c r="I317" i="21" s="1"/>
  <c r="I318" i="21" a="1"/>
  <c r="I318" i="21" s="1"/>
  <c r="I319" i="21" a="1"/>
  <c r="I319" i="21" s="1"/>
  <c r="I320" i="21" a="1"/>
  <c r="I320" i="21" s="1"/>
  <c r="I321" i="21" a="1"/>
  <c r="I321" i="21" s="1"/>
  <c r="I322" i="21" a="1"/>
  <c r="I322" i="21" s="1"/>
  <c r="I323" i="21" a="1"/>
  <c r="I323" i="21" s="1"/>
  <c r="I324" i="21" a="1"/>
  <c r="I324" i="21" s="1"/>
  <c r="I325" i="21" a="1"/>
  <c r="I325" i="21" s="1"/>
  <c r="I326" i="21" a="1"/>
  <c r="I326" i="21" s="1"/>
  <c r="I327" i="21" a="1"/>
  <c r="I327" i="21" s="1"/>
  <c r="I328" i="21" a="1"/>
  <c r="I328" i="21" s="1"/>
  <c r="I329" i="21" a="1"/>
  <c r="I329" i="21" s="1"/>
  <c r="I330" i="21" a="1"/>
  <c r="I330" i="21" s="1"/>
  <c r="I331" i="21" a="1"/>
  <c r="I331" i="21" s="1"/>
  <c r="I332" i="21" a="1"/>
  <c r="I332" i="21" s="1"/>
  <c r="I333" i="21" a="1"/>
  <c r="I333" i="21" s="1"/>
  <c r="I334" i="21" a="1"/>
  <c r="I334" i="21" s="1"/>
  <c r="I335" i="21" a="1"/>
  <c r="I335" i="21" s="1"/>
  <c r="I336" i="21" a="1"/>
  <c r="I336" i="21" s="1"/>
  <c r="I337" i="21" a="1"/>
  <c r="I337" i="21" s="1"/>
  <c r="I338" i="21" a="1"/>
  <c r="I338" i="21" s="1"/>
  <c r="I339" i="21" a="1"/>
  <c r="I339" i="21" s="1"/>
  <c r="I340" i="21" a="1"/>
  <c r="I340" i="21" s="1"/>
  <c r="I341" i="21" a="1"/>
  <c r="I341" i="21" s="1"/>
  <c r="I342" i="21" a="1"/>
  <c r="I342" i="21" s="1"/>
  <c r="I343" i="21" a="1"/>
  <c r="I343" i="21" s="1"/>
  <c r="I344" i="21" a="1"/>
  <c r="I344" i="21" s="1"/>
  <c r="I345" i="21" a="1"/>
  <c r="I345" i="21" s="1"/>
  <c r="I346" i="21" a="1"/>
  <c r="I346" i="21" s="1"/>
  <c r="I347" i="21" a="1"/>
  <c r="I347" i="21" s="1"/>
  <c r="I348" i="21" a="1"/>
  <c r="I348" i="21" s="1"/>
  <c r="I349" i="21" a="1"/>
  <c r="I349" i="21" s="1"/>
  <c r="I350" i="21" a="1"/>
  <c r="I350" i="21" s="1"/>
  <c r="I351" i="21" a="1"/>
  <c r="I351" i="21" s="1"/>
  <c r="I352" i="21" a="1"/>
  <c r="I352" i="21" s="1"/>
  <c r="I353" i="21" a="1"/>
  <c r="I353" i="21" s="1"/>
  <c r="I354" i="21" a="1"/>
  <c r="I354" i="21" s="1"/>
  <c r="I355" i="21" a="1"/>
  <c r="I355" i="21" s="1"/>
  <c r="I356" i="21" a="1"/>
  <c r="I356" i="21" s="1"/>
  <c r="I357" i="21" a="1"/>
  <c r="I357" i="21" s="1"/>
  <c r="I358" i="21" a="1"/>
  <c r="I358" i="21" s="1"/>
  <c r="I359" i="21" a="1"/>
  <c r="I359" i="21" s="1"/>
  <c r="I360" i="21" a="1"/>
  <c r="I360" i="21" s="1"/>
  <c r="I361" i="21" a="1"/>
  <c r="I361" i="21" s="1"/>
  <c r="I362" i="21" a="1"/>
  <c r="I362" i="21" s="1"/>
  <c r="I363" i="21" a="1"/>
  <c r="I363" i="21" s="1"/>
  <c r="I364" i="21" a="1"/>
  <c r="I364" i="21" s="1"/>
  <c r="I365" i="21" a="1"/>
  <c r="I365" i="21" s="1"/>
  <c r="I366" i="21" a="1"/>
  <c r="I366" i="21" s="1"/>
  <c r="I367" i="21" a="1"/>
  <c r="I367" i="21" s="1"/>
  <c r="I368" i="21" a="1"/>
  <c r="I368" i="21" s="1"/>
  <c r="I369" i="21" a="1"/>
  <c r="I369" i="21" s="1"/>
  <c r="I370" i="21" a="1"/>
  <c r="I370" i="21" s="1"/>
  <c r="I371" i="21" a="1"/>
  <c r="I371" i="21" s="1"/>
  <c r="I372" i="21" a="1"/>
  <c r="I372" i="21" s="1"/>
  <c r="I373" i="21" a="1"/>
  <c r="I373" i="21" s="1"/>
  <c r="I374" i="21" a="1"/>
  <c r="I374" i="21" s="1"/>
  <c r="I375" i="21" a="1"/>
  <c r="I375" i="21" s="1"/>
  <c r="I376" i="21" a="1"/>
  <c r="I376" i="21" s="1"/>
  <c r="I377" i="21" a="1"/>
  <c r="I377" i="21" s="1"/>
  <c r="I378" i="21" a="1"/>
  <c r="I378" i="21" s="1"/>
  <c r="I379" i="21" a="1"/>
  <c r="I379" i="21" s="1"/>
  <c r="I380" i="21" a="1"/>
  <c r="I380" i="21" s="1"/>
  <c r="I381" i="21" a="1"/>
  <c r="I381" i="21" s="1"/>
  <c r="I382" i="21" a="1"/>
  <c r="I382" i="21" s="1"/>
  <c r="I383" i="21" a="1"/>
  <c r="I383" i="21" s="1"/>
  <c r="I384" i="21" a="1"/>
  <c r="I384" i="21" s="1"/>
  <c r="I385" i="21" a="1"/>
  <c r="I385" i="21" s="1"/>
  <c r="I386" i="21" a="1"/>
  <c r="I386" i="21" s="1"/>
  <c r="I387" i="21" a="1"/>
  <c r="I387" i="21" s="1"/>
  <c r="I388" i="21" a="1"/>
  <c r="I388" i="21" s="1"/>
  <c r="I389" i="21" a="1"/>
  <c r="I389" i="21" s="1"/>
  <c r="I390" i="21" a="1"/>
  <c r="I390" i="21" s="1"/>
  <c r="I391" i="21" a="1"/>
  <c r="I391" i="21" s="1"/>
  <c r="I392" i="21" a="1"/>
  <c r="I392" i="21" s="1"/>
  <c r="I393" i="21" a="1"/>
  <c r="I393" i="21" s="1"/>
  <c r="I394" i="21" a="1"/>
  <c r="I394" i="21" s="1"/>
  <c r="I395" i="21" a="1"/>
  <c r="I395" i="21" s="1"/>
  <c r="I396" i="21" a="1"/>
  <c r="I396" i="21" s="1"/>
  <c r="I397" i="21" a="1"/>
  <c r="I397" i="21" s="1"/>
  <c r="I398" i="21" a="1"/>
  <c r="I398" i="21" s="1"/>
  <c r="I399" i="21" a="1"/>
  <c r="I399" i="21" s="1"/>
  <c r="I400" i="21" a="1"/>
  <c r="I400" i="21" s="1"/>
  <c r="I401" i="21" a="1"/>
  <c r="I401" i="21" s="1"/>
  <c r="I402" i="21" a="1"/>
  <c r="I402" i="21" s="1"/>
  <c r="I403" i="21" a="1"/>
  <c r="I403" i="21" s="1"/>
  <c r="I404" i="21" a="1"/>
  <c r="I404" i="21" s="1"/>
  <c r="I405" i="21" a="1"/>
  <c r="I405" i="21" s="1"/>
  <c r="I406" i="21" a="1"/>
  <c r="I406" i="21" s="1"/>
  <c r="I407" i="21" a="1"/>
  <c r="I407" i="21" s="1"/>
  <c r="I408" i="21" a="1"/>
  <c r="I408" i="21" s="1"/>
  <c r="I409" i="21" a="1"/>
  <c r="I409" i="21" s="1"/>
  <c r="I410" i="21" a="1"/>
  <c r="I410" i="21" s="1"/>
  <c r="I411" i="21" a="1"/>
  <c r="I411" i="21" s="1"/>
  <c r="I412" i="21" a="1"/>
  <c r="I412" i="21" s="1"/>
  <c r="I413" i="21" a="1"/>
  <c r="I413" i="21" s="1"/>
  <c r="I414" i="21" a="1"/>
  <c r="I414" i="21" s="1"/>
  <c r="I415" i="21" a="1"/>
  <c r="I415" i="21" s="1"/>
  <c r="I416" i="21" a="1"/>
  <c r="I416" i="21" s="1"/>
  <c r="I417" i="21" a="1"/>
  <c r="I417" i="21" s="1"/>
  <c r="I418" i="21" a="1"/>
  <c r="I418" i="21" s="1"/>
  <c r="I419" i="21" a="1"/>
  <c r="I419" i="21" s="1"/>
  <c r="I420" i="21" a="1"/>
  <c r="I420" i="21" s="1"/>
  <c r="I421" i="21" a="1"/>
  <c r="I421" i="21" s="1"/>
  <c r="I422" i="21" a="1"/>
  <c r="I422" i="21" s="1"/>
  <c r="I423" i="21" a="1"/>
  <c r="I423" i="21" s="1"/>
  <c r="I424" i="21" a="1"/>
  <c r="I424" i="21" s="1"/>
  <c r="I425" i="21" a="1"/>
  <c r="I425" i="21" s="1"/>
  <c r="I426" i="21" a="1"/>
  <c r="I426" i="21" s="1"/>
  <c r="I427" i="21" a="1"/>
  <c r="I427" i="21" s="1"/>
  <c r="I428" i="21" a="1"/>
  <c r="I428" i="21" s="1"/>
  <c r="I429" i="21" a="1"/>
  <c r="I429" i="21" s="1"/>
  <c r="I430" i="21" a="1"/>
  <c r="I430" i="21" s="1"/>
  <c r="I431" i="21" a="1"/>
  <c r="I431" i="21" s="1"/>
  <c r="I432" i="21" a="1"/>
  <c r="I432" i="21" s="1"/>
  <c r="I433" i="21" a="1"/>
  <c r="I433" i="21" s="1"/>
  <c r="I434" i="21" a="1"/>
  <c r="I434" i="21" s="1"/>
  <c r="I435" i="21" a="1"/>
  <c r="I435" i="21" s="1"/>
  <c r="I436" i="21" a="1"/>
  <c r="I436" i="21" s="1"/>
  <c r="I437" i="21" a="1"/>
  <c r="I437" i="21" s="1"/>
  <c r="I438" i="21" a="1"/>
  <c r="I438" i="21" s="1"/>
  <c r="I439" i="21" a="1"/>
  <c r="I439" i="21" s="1"/>
  <c r="I440" i="21" a="1"/>
  <c r="I440" i="21" s="1"/>
  <c r="I441" i="21" a="1"/>
  <c r="I441" i="21" s="1"/>
  <c r="I442" i="21" a="1"/>
  <c r="I442" i="21" s="1"/>
  <c r="I443" i="21" a="1"/>
  <c r="I443" i="21" s="1"/>
  <c r="I444" i="21" a="1"/>
  <c r="I444" i="21" s="1"/>
  <c r="I445" i="21" a="1"/>
  <c r="I445" i="21" s="1"/>
  <c r="I446" i="21" a="1"/>
  <c r="I446" i="21" s="1"/>
  <c r="I447" i="21" a="1"/>
  <c r="I447" i="21" s="1"/>
  <c r="I448" i="21" a="1"/>
  <c r="I448" i="21" s="1"/>
  <c r="I449" i="21" a="1"/>
  <c r="I449" i="21" s="1"/>
  <c r="I450" i="21" a="1"/>
  <c r="I450" i="21" s="1"/>
  <c r="I451" i="21" a="1"/>
  <c r="I451" i="21" s="1"/>
  <c r="I452" i="21" a="1"/>
  <c r="I452" i="21" s="1"/>
  <c r="I453" i="21" a="1"/>
  <c r="I453" i="21" s="1"/>
  <c r="I454" i="21" a="1"/>
  <c r="I454" i="21" s="1"/>
  <c r="I455" i="21" a="1"/>
  <c r="I455" i="21" s="1"/>
  <c r="I456" i="21" a="1"/>
  <c r="I456" i="21" s="1"/>
  <c r="I457" i="21" a="1"/>
  <c r="I457" i="21" s="1"/>
  <c r="I458" i="21" a="1"/>
  <c r="I458" i="21" s="1"/>
  <c r="I459" i="21" a="1"/>
  <c r="I459" i="21" s="1"/>
  <c r="I460" i="21" a="1"/>
  <c r="I460" i="21" s="1"/>
  <c r="I461" i="21" a="1"/>
  <c r="I461" i="21" s="1"/>
  <c r="I462" i="21" a="1"/>
  <c r="I462" i="21" s="1"/>
  <c r="I463" i="21" a="1"/>
  <c r="I463" i="21" s="1"/>
  <c r="I464" i="21" a="1"/>
  <c r="I464" i="21" s="1"/>
  <c r="I465" i="21" a="1"/>
  <c r="I465" i="21" s="1"/>
  <c r="I466" i="21" a="1"/>
  <c r="I466" i="21" s="1"/>
  <c r="I467" i="21" a="1"/>
  <c r="I467" i="21" s="1"/>
  <c r="I468" i="21" a="1"/>
  <c r="I468" i="21" s="1"/>
  <c r="I469" i="21" a="1"/>
  <c r="I469" i="21" s="1"/>
  <c r="I470" i="21" a="1"/>
  <c r="I470" i="21" s="1"/>
  <c r="I471" i="21" a="1"/>
  <c r="I471" i="21" s="1"/>
  <c r="I472" i="21" a="1"/>
  <c r="I472" i="21" s="1"/>
  <c r="I473" i="21" a="1"/>
  <c r="I473" i="21" s="1"/>
  <c r="I474" i="21" a="1"/>
  <c r="I474" i="21" s="1"/>
  <c r="I475" i="21" a="1"/>
  <c r="I475" i="21" s="1"/>
  <c r="I476" i="21" a="1"/>
  <c r="I476" i="21" s="1"/>
  <c r="I477" i="21" a="1"/>
  <c r="I477" i="21" s="1"/>
  <c r="I478" i="21" a="1"/>
  <c r="I478" i="21" s="1"/>
  <c r="I479" i="21" a="1"/>
  <c r="I479" i="21" s="1"/>
  <c r="I480" i="21" a="1"/>
  <c r="I480" i="21" s="1"/>
  <c r="I481" i="21" a="1"/>
  <c r="I481" i="21" s="1"/>
  <c r="I482" i="21" a="1"/>
  <c r="I482" i="21" s="1"/>
  <c r="I483" i="21" a="1"/>
  <c r="I483" i="21" s="1"/>
  <c r="I484" i="21" a="1"/>
  <c r="I484" i="21" s="1"/>
  <c r="I485" i="21" a="1"/>
  <c r="I485" i="21" s="1"/>
  <c r="I486" i="21" a="1"/>
  <c r="I486" i="21" s="1"/>
  <c r="I487" i="21" a="1"/>
  <c r="I487" i="21" s="1"/>
  <c r="I488" i="21" a="1"/>
  <c r="I488" i="21" s="1"/>
  <c r="I489" i="21" a="1"/>
  <c r="I489" i="21" s="1"/>
  <c r="I490" i="21" a="1"/>
  <c r="I490" i="21" s="1"/>
  <c r="I491" i="21" a="1"/>
  <c r="I491" i="21" s="1"/>
  <c r="I492" i="21" a="1"/>
  <c r="I492" i="21" s="1"/>
  <c r="I493" i="21" a="1"/>
  <c r="I493" i="21" s="1"/>
  <c r="I494" i="21" a="1"/>
  <c r="I494" i="21" s="1"/>
  <c r="I495" i="21" a="1"/>
  <c r="I495" i="21" s="1"/>
  <c r="I496" i="21" a="1"/>
  <c r="I496" i="21" s="1"/>
  <c r="I497" i="21" a="1"/>
  <c r="I497" i="21" s="1"/>
  <c r="I498" i="21" a="1"/>
  <c r="I498" i="21" s="1"/>
  <c r="I499" i="21" a="1"/>
  <c r="I499" i="21" s="1"/>
  <c r="I500" i="21" a="1"/>
  <c r="I500" i="21" s="1"/>
  <c r="I501" i="21" a="1"/>
  <c r="I501" i="21" s="1"/>
  <c r="I502" i="21" a="1"/>
  <c r="I502" i="21" s="1"/>
  <c r="I503" i="21" a="1"/>
  <c r="I503" i="21" s="1"/>
  <c r="I504" i="21" a="1"/>
  <c r="I504" i="21" s="1"/>
  <c r="I505" i="21" a="1"/>
  <c r="I505" i="21" s="1"/>
  <c r="I506" i="21" a="1"/>
  <c r="I506" i="21" s="1"/>
  <c r="I507" i="21" a="1"/>
  <c r="I507" i="21" s="1"/>
  <c r="I508" i="21" a="1"/>
  <c r="I508" i="21" s="1"/>
  <c r="I509" i="21" a="1"/>
  <c r="I509" i="21" s="1"/>
  <c r="I510" i="21" a="1"/>
  <c r="I510" i="21" s="1"/>
  <c r="I511" i="21" a="1"/>
  <c r="I511" i="21" s="1"/>
  <c r="I512" i="21" a="1"/>
  <c r="I512" i="21" s="1"/>
  <c r="I513" i="21" a="1"/>
  <c r="I513" i="21" s="1"/>
  <c r="I514" i="21" a="1"/>
  <c r="I514" i="21" s="1"/>
  <c r="I515" i="21" a="1"/>
  <c r="I515" i="21" s="1"/>
  <c r="I516" i="21" a="1"/>
  <c r="I516" i="21" s="1"/>
  <c r="I517" i="21" a="1"/>
  <c r="I517" i="21" s="1"/>
  <c r="I518" i="21" a="1"/>
  <c r="I518" i="21" s="1"/>
  <c r="I519" i="21" a="1"/>
  <c r="I519" i="21" s="1"/>
  <c r="I520" i="21" a="1"/>
  <c r="I520" i="21" s="1"/>
  <c r="I521" i="21" a="1"/>
  <c r="I521" i="21" s="1"/>
  <c r="I522" i="21" a="1"/>
  <c r="I522" i="21" s="1"/>
  <c r="I523" i="21" a="1"/>
  <c r="I523" i="21" s="1"/>
  <c r="I524" i="21" a="1"/>
  <c r="I524" i="21" s="1"/>
  <c r="I525" i="21" a="1"/>
  <c r="I525" i="21" s="1"/>
  <c r="I526" i="21" a="1"/>
  <c r="I526" i="21" s="1"/>
  <c r="I527" i="21" a="1"/>
  <c r="I527" i="21" s="1"/>
  <c r="I528" i="21" a="1"/>
  <c r="I528" i="21" s="1"/>
  <c r="I529" i="21" a="1"/>
  <c r="I529" i="21" s="1"/>
  <c r="I530" i="21" a="1"/>
  <c r="I530" i="21" s="1"/>
  <c r="I531" i="21" a="1"/>
  <c r="I531" i="21" s="1"/>
  <c r="I532" i="21" a="1"/>
  <c r="I532" i="21" s="1"/>
  <c r="I533" i="21" a="1"/>
  <c r="I533" i="21" s="1"/>
  <c r="I534" i="21" a="1"/>
  <c r="I534" i="21" s="1"/>
  <c r="I535" i="21" a="1"/>
  <c r="I535" i="21" s="1"/>
  <c r="I536" i="21" a="1"/>
  <c r="I536" i="21" s="1"/>
  <c r="I537" i="21" a="1"/>
  <c r="I537" i="21" s="1"/>
  <c r="I538" i="21" a="1"/>
  <c r="I538" i="21" s="1"/>
  <c r="I539" i="21" a="1"/>
  <c r="I539" i="21" s="1"/>
  <c r="I540" i="21" a="1"/>
  <c r="I540" i="21" s="1"/>
  <c r="I541" i="21" a="1"/>
  <c r="I541" i="21" s="1"/>
  <c r="I542" i="21" a="1"/>
  <c r="I542" i="21" s="1"/>
  <c r="I543" i="21" a="1"/>
  <c r="I543" i="21" s="1"/>
  <c r="I544" i="21" a="1"/>
  <c r="I544" i="21" s="1"/>
  <c r="I545" i="21" a="1"/>
  <c r="I545" i="21" s="1"/>
  <c r="I546" i="21" a="1"/>
  <c r="I546" i="21" s="1"/>
  <c r="I547" i="21" a="1"/>
  <c r="I547" i="21" s="1"/>
  <c r="I548" i="21" a="1"/>
  <c r="I548" i="21" s="1"/>
  <c r="I549" i="21" a="1"/>
  <c r="I549" i="21" s="1"/>
  <c r="I550" i="21" a="1"/>
  <c r="I550" i="21" s="1"/>
  <c r="I551" i="21" a="1"/>
  <c r="I551" i="21" s="1"/>
  <c r="I552" i="21" a="1"/>
  <c r="I552" i="21" s="1"/>
  <c r="I553" i="21" a="1"/>
  <c r="I553" i="21" s="1"/>
  <c r="I554" i="21" a="1"/>
  <c r="I554" i="21" s="1"/>
  <c r="I555" i="21" a="1"/>
  <c r="I555" i="21" s="1"/>
  <c r="I556" i="21" a="1"/>
  <c r="I556" i="21" s="1"/>
  <c r="I557" i="21" a="1"/>
  <c r="I557" i="21" s="1"/>
  <c r="I558" i="21" a="1"/>
  <c r="I558" i="21" s="1"/>
  <c r="I559" i="21" a="1"/>
  <c r="I559" i="21" s="1"/>
  <c r="I560" i="21" a="1"/>
  <c r="I560" i="21" s="1"/>
  <c r="I561" i="21" a="1"/>
  <c r="I561" i="21" s="1"/>
  <c r="I562" i="21" a="1"/>
  <c r="I562" i="21" s="1"/>
  <c r="I563" i="21" a="1"/>
  <c r="I563" i="21" s="1"/>
  <c r="I564" i="21" a="1"/>
  <c r="I564" i="21" s="1"/>
  <c r="I565" i="21" a="1"/>
  <c r="I565" i="21" s="1"/>
  <c r="I566" i="21" a="1"/>
  <c r="I566" i="21" s="1"/>
  <c r="I567" i="21" a="1"/>
  <c r="I567" i="21" s="1"/>
  <c r="I568" i="21" a="1"/>
  <c r="I568" i="21" s="1"/>
  <c r="I569" i="21" a="1"/>
  <c r="I569" i="21" s="1"/>
  <c r="I570" i="21" a="1"/>
  <c r="I570" i="21" s="1"/>
  <c r="I571" i="21" a="1"/>
  <c r="I571" i="21" s="1"/>
  <c r="I572" i="21" a="1"/>
  <c r="I572" i="21" s="1"/>
  <c r="I573" i="21" a="1"/>
  <c r="I573" i="21" s="1"/>
  <c r="I574" i="21" a="1"/>
  <c r="I574" i="21" s="1"/>
  <c r="I575" i="21" a="1"/>
  <c r="I575" i="21" s="1"/>
  <c r="I576" i="21" a="1"/>
  <c r="I576" i="21" s="1"/>
  <c r="I577" i="21" a="1"/>
  <c r="I577" i="21" s="1"/>
  <c r="I578" i="21" a="1"/>
  <c r="I578" i="21" s="1"/>
  <c r="I579" i="21" a="1"/>
  <c r="I579" i="21" s="1"/>
  <c r="I580" i="21" a="1"/>
  <c r="I580" i="21" s="1"/>
  <c r="I581" i="21" a="1"/>
  <c r="I581" i="21" s="1"/>
  <c r="I582" i="21" a="1"/>
  <c r="I582" i="21" s="1"/>
  <c r="I583" i="21" a="1"/>
  <c r="I583" i="21" s="1"/>
  <c r="I584" i="21" a="1"/>
  <c r="I584" i="21" s="1"/>
  <c r="I585" i="21" a="1"/>
  <c r="I585" i="21" s="1"/>
  <c r="I586" i="21" a="1"/>
  <c r="I586" i="21" s="1"/>
  <c r="I587" i="21" a="1"/>
  <c r="I587" i="21" s="1"/>
  <c r="I588" i="21" a="1"/>
  <c r="I588" i="21" s="1"/>
  <c r="I589" i="21" a="1"/>
  <c r="I589" i="21" s="1"/>
  <c r="I590" i="21" a="1"/>
  <c r="I590" i="21" s="1"/>
  <c r="I591" i="21" a="1"/>
  <c r="I591" i="21" s="1"/>
  <c r="I592" i="21" a="1"/>
  <c r="I592" i="21" s="1"/>
  <c r="I593" i="21" a="1"/>
  <c r="I593" i="21" s="1"/>
  <c r="I594" i="21" a="1"/>
  <c r="I594" i="21" s="1"/>
  <c r="I595" i="21" a="1"/>
  <c r="I595" i="21" s="1"/>
  <c r="I596" i="21" a="1"/>
  <c r="I596" i="21" s="1"/>
  <c r="I597" i="21" a="1"/>
  <c r="I597" i="21" s="1"/>
  <c r="I598" i="21" a="1"/>
  <c r="I598" i="21" s="1"/>
  <c r="I599" i="21" a="1"/>
  <c r="I599" i="21" s="1"/>
  <c r="I600" i="21" a="1"/>
  <c r="I600" i="21" s="1"/>
  <c r="I601" i="21" a="1"/>
  <c r="I601" i="21" s="1"/>
  <c r="I602" i="21" a="1"/>
  <c r="I602" i="21" s="1"/>
  <c r="I603" i="21" a="1"/>
  <c r="I603" i="21" s="1"/>
  <c r="I604" i="21" a="1"/>
  <c r="I604" i="21" s="1"/>
  <c r="I605" i="21" a="1"/>
  <c r="I605" i="21" s="1"/>
  <c r="I606" i="21" a="1"/>
  <c r="I606" i="21" s="1"/>
  <c r="I607" i="21" a="1"/>
  <c r="I607" i="21" s="1"/>
  <c r="I608" i="21" a="1"/>
  <c r="I608" i="21" s="1"/>
  <c r="I609" i="21" a="1"/>
  <c r="I609" i="21" s="1"/>
  <c r="I610" i="21" a="1"/>
  <c r="I610" i="21" s="1"/>
  <c r="I611" i="21" a="1"/>
  <c r="I611" i="21" s="1"/>
  <c r="I612" i="21" a="1"/>
  <c r="I612" i="21" s="1"/>
  <c r="I613" i="21" a="1"/>
  <c r="I613" i="21" s="1"/>
  <c r="I614" i="21" a="1"/>
  <c r="I614" i="21" s="1"/>
  <c r="I615" i="21" a="1"/>
  <c r="I615" i="21" s="1"/>
  <c r="I616" i="21" a="1"/>
  <c r="I616" i="21" s="1"/>
  <c r="I617" i="21" a="1"/>
  <c r="I617" i="21" s="1"/>
  <c r="I618" i="21" a="1"/>
  <c r="I618" i="21" s="1"/>
  <c r="I619" i="21" a="1"/>
  <c r="I619" i="21" s="1"/>
  <c r="I620" i="21" a="1"/>
  <c r="I620" i="21" s="1"/>
  <c r="I621" i="21" a="1"/>
  <c r="I621" i="21" s="1"/>
  <c r="I622" i="21" a="1"/>
  <c r="I622" i="21" s="1"/>
  <c r="I623" i="21" a="1"/>
  <c r="I623" i="21" s="1"/>
  <c r="I624" i="21" a="1"/>
  <c r="I624" i="21" s="1"/>
  <c r="I625" i="21" a="1"/>
  <c r="I625" i="21" s="1"/>
  <c r="I626" i="21" a="1"/>
  <c r="I626" i="21" s="1"/>
  <c r="I627" i="21" a="1"/>
  <c r="I627" i="21" s="1"/>
  <c r="I628" i="21" a="1"/>
  <c r="I628" i="21" s="1"/>
  <c r="I629" i="21" a="1"/>
  <c r="I629" i="21" s="1"/>
  <c r="I630" i="21" a="1"/>
  <c r="I630" i="21" s="1"/>
  <c r="I631" i="21" a="1"/>
  <c r="I631" i="21" s="1"/>
  <c r="I632" i="21" a="1"/>
  <c r="I632" i="21" s="1"/>
  <c r="I633" i="21" a="1"/>
  <c r="I633" i="21" s="1"/>
  <c r="I634" i="21" a="1"/>
  <c r="I634" i="21" s="1"/>
  <c r="I635" i="21" a="1"/>
  <c r="I635" i="21" s="1"/>
  <c r="I636" i="21" a="1"/>
  <c r="I636" i="21" s="1"/>
  <c r="I637" i="21" a="1"/>
  <c r="I637" i="21" s="1"/>
  <c r="I638" i="21" a="1"/>
  <c r="I638" i="21" s="1"/>
  <c r="I639" i="21" a="1"/>
  <c r="I639" i="21" s="1"/>
  <c r="I640" i="21" a="1"/>
  <c r="I640" i="21" s="1"/>
  <c r="I641" i="21" a="1"/>
  <c r="I641" i="21" s="1"/>
  <c r="I642" i="21" a="1"/>
  <c r="I642" i="21" s="1"/>
  <c r="I643" i="21" a="1"/>
  <c r="I643" i="21" s="1"/>
  <c r="I644" i="21" a="1"/>
  <c r="I644" i="21" s="1"/>
  <c r="I645" i="21" a="1"/>
  <c r="I645" i="21" s="1"/>
  <c r="I646" i="21" a="1"/>
  <c r="I646" i="21" s="1"/>
  <c r="I647" i="21" a="1"/>
  <c r="I647" i="21" s="1"/>
  <c r="I648" i="21" a="1"/>
  <c r="I648" i="21" s="1"/>
  <c r="I649" i="21" a="1"/>
  <c r="I649" i="21" s="1"/>
  <c r="I650" i="21" a="1"/>
  <c r="I650" i="21" s="1"/>
  <c r="I651" i="21" a="1"/>
  <c r="I651" i="21" s="1"/>
  <c r="I652" i="21" a="1"/>
  <c r="I652" i="21" s="1"/>
  <c r="I653" i="21" a="1"/>
  <c r="I653" i="21" s="1"/>
  <c r="I654" i="21" a="1"/>
  <c r="I654" i="21" s="1"/>
  <c r="I655" i="21" a="1"/>
  <c r="I655" i="21" s="1"/>
  <c r="I656" i="21" a="1"/>
  <c r="I656" i="21" s="1"/>
  <c r="I657" i="21" a="1"/>
  <c r="I657" i="21" s="1"/>
  <c r="I658" i="21" a="1"/>
  <c r="I658" i="21" s="1"/>
  <c r="I659" i="21" a="1"/>
  <c r="I659" i="21" s="1"/>
  <c r="I660" i="21" a="1"/>
  <c r="I660" i="21" s="1"/>
  <c r="I661" i="21" a="1"/>
  <c r="I661" i="21" s="1"/>
  <c r="I662" i="21" a="1"/>
  <c r="I662" i="21" s="1"/>
  <c r="I663" i="21" a="1"/>
  <c r="I663" i="21" s="1"/>
  <c r="I664" i="21" a="1"/>
  <c r="I664" i="21" s="1"/>
  <c r="I665" i="21" a="1"/>
  <c r="I665" i="21" s="1"/>
  <c r="I666" i="21" a="1"/>
  <c r="I666" i="21" s="1"/>
  <c r="I667" i="21" a="1"/>
  <c r="I667" i="21" s="1"/>
  <c r="I668" i="21" a="1"/>
  <c r="I668" i="21" s="1"/>
  <c r="I669" i="21" a="1"/>
  <c r="I669" i="21" s="1"/>
  <c r="I670" i="21" a="1"/>
  <c r="I670" i="21" s="1"/>
  <c r="I671" i="21" a="1"/>
  <c r="I671" i="21" s="1"/>
  <c r="I672" i="21" a="1"/>
  <c r="I672" i="21" s="1"/>
  <c r="I673" i="21" a="1"/>
  <c r="I673" i="21" s="1"/>
  <c r="I674" i="21" a="1"/>
  <c r="I674" i="21" s="1"/>
  <c r="I675" i="21" a="1"/>
  <c r="I675" i="21" s="1"/>
  <c r="I676" i="21" a="1"/>
  <c r="I676" i="21" s="1"/>
  <c r="I677" i="21" a="1"/>
  <c r="I677" i="21" s="1"/>
  <c r="I678" i="21" a="1"/>
  <c r="I678" i="21" s="1"/>
  <c r="I679" i="21" a="1"/>
  <c r="I679" i="21" s="1"/>
  <c r="I680" i="21" a="1"/>
  <c r="I680" i="21" s="1"/>
  <c r="I681" i="21" a="1"/>
  <c r="I681" i="21" s="1"/>
  <c r="I682" i="21" a="1"/>
  <c r="I682" i="21" s="1"/>
  <c r="I683" i="21" a="1"/>
  <c r="I683" i="21" s="1"/>
  <c r="I684" i="21" a="1"/>
  <c r="I684" i="21" s="1"/>
  <c r="I685" i="21" a="1"/>
  <c r="I685" i="21" s="1"/>
  <c r="I686" i="21" a="1"/>
  <c r="I686" i="21" s="1"/>
  <c r="I687" i="21" a="1"/>
  <c r="I687" i="21" s="1"/>
  <c r="I688" i="21" a="1"/>
  <c r="I688" i="21" s="1"/>
  <c r="I689" i="21" a="1"/>
  <c r="I689" i="21" s="1"/>
  <c r="I690" i="21" a="1"/>
  <c r="I690" i="21" s="1"/>
  <c r="I691" i="21" a="1"/>
  <c r="I691" i="21" s="1"/>
  <c r="I692" i="21" a="1"/>
  <c r="I692" i="21" s="1"/>
  <c r="I693" i="21" a="1"/>
  <c r="I693" i="21" s="1"/>
  <c r="I694" i="21" a="1"/>
  <c r="I694" i="21" s="1"/>
  <c r="I695" i="21" a="1"/>
  <c r="I695" i="21" s="1"/>
  <c r="I696" i="21" a="1"/>
  <c r="I696" i="21" s="1"/>
  <c r="I697" i="21" a="1"/>
  <c r="I697" i="21" s="1"/>
  <c r="I698" i="21" a="1"/>
  <c r="I698" i="21" s="1"/>
  <c r="I699" i="21" a="1"/>
  <c r="I699" i="21" s="1"/>
  <c r="I700" i="21" a="1"/>
  <c r="I700" i="21" s="1"/>
  <c r="I701" i="21" a="1"/>
  <c r="I701" i="21" s="1"/>
  <c r="I702" i="21" a="1"/>
  <c r="I702" i="21" s="1"/>
  <c r="I703" i="21" a="1"/>
  <c r="I703" i="21" s="1"/>
  <c r="I704" i="21" a="1"/>
  <c r="I704" i="21" s="1"/>
  <c r="I705" i="21" a="1"/>
  <c r="I705" i="21" s="1"/>
  <c r="I706" i="21" a="1"/>
  <c r="I706" i="21" s="1"/>
  <c r="I707" i="21" a="1"/>
  <c r="I707" i="21" s="1"/>
  <c r="I708" i="21" a="1"/>
  <c r="I708" i="21" s="1"/>
  <c r="I709" i="21" a="1"/>
  <c r="I709" i="21" s="1"/>
  <c r="I710" i="21" a="1"/>
  <c r="I710" i="21" s="1"/>
  <c r="I711" i="21" a="1"/>
  <c r="I711" i="21" s="1"/>
  <c r="I712" i="21" a="1"/>
  <c r="I712" i="21" s="1"/>
  <c r="I713" i="21" a="1"/>
  <c r="I713" i="21" s="1"/>
  <c r="I714" i="21" a="1"/>
  <c r="I714" i="21" s="1"/>
  <c r="I715" i="21" a="1"/>
  <c r="I715" i="21" s="1"/>
  <c r="I716" i="21" a="1"/>
  <c r="I716" i="21" s="1"/>
  <c r="I717" i="21" a="1"/>
  <c r="I717" i="21" s="1"/>
  <c r="I718" i="21" a="1"/>
  <c r="I718" i="21" s="1"/>
  <c r="I719" i="21" a="1"/>
  <c r="I719" i="21" s="1"/>
  <c r="I720" i="21" a="1"/>
  <c r="I720" i="21" s="1"/>
  <c r="I721" i="21" a="1"/>
  <c r="I721" i="21" s="1"/>
  <c r="I722" i="21" a="1"/>
  <c r="I722" i="21" s="1"/>
  <c r="I723" i="21" a="1"/>
  <c r="I723" i="21" s="1"/>
  <c r="I724" i="21" a="1"/>
  <c r="I724" i="21" s="1"/>
  <c r="I725" i="21" a="1"/>
  <c r="I725" i="21" s="1"/>
  <c r="I726" i="21" a="1"/>
  <c r="I726" i="21" s="1"/>
  <c r="I727" i="21" a="1"/>
  <c r="I727" i="21" s="1"/>
  <c r="I728" i="21" a="1"/>
  <c r="I728" i="21" s="1"/>
  <c r="I729" i="21" a="1"/>
  <c r="I729" i="21" s="1"/>
  <c r="I730" i="21" a="1"/>
  <c r="I730" i="21" s="1"/>
  <c r="I731" i="21" a="1"/>
  <c r="I731" i="21" s="1"/>
  <c r="I732" i="21" a="1"/>
  <c r="I732" i="21" s="1"/>
  <c r="I733" i="21" a="1"/>
  <c r="I733" i="21" s="1"/>
  <c r="I734" i="21" a="1"/>
  <c r="I734" i="21" s="1"/>
  <c r="I735" i="21" a="1"/>
  <c r="I735" i="21" s="1"/>
  <c r="I736" i="21" a="1"/>
  <c r="I736" i="21" s="1"/>
  <c r="I737" i="21" a="1"/>
  <c r="I737" i="21" s="1"/>
  <c r="I738" i="21" a="1"/>
  <c r="I738" i="21" s="1"/>
  <c r="I739" i="21" a="1"/>
  <c r="I739" i="21" s="1"/>
  <c r="I740" i="21" a="1"/>
  <c r="I740" i="21" s="1"/>
  <c r="I741" i="21" a="1"/>
  <c r="I741" i="21" s="1"/>
  <c r="I742" i="21" a="1"/>
  <c r="I742" i="21" s="1"/>
  <c r="I743" i="21" a="1"/>
  <c r="I743" i="21" s="1"/>
  <c r="I744" i="21" a="1"/>
  <c r="I744" i="21" s="1"/>
  <c r="I745" i="21" a="1"/>
  <c r="I745" i="21" s="1"/>
  <c r="I746" i="21" a="1"/>
  <c r="I746" i="21" s="1"/>
  <c r="I747" i="21" a="1"/>
  <c r="I747" i="21" s="1"/>
  <c r="I748" i="21" a="1"/>
  <c r="I748" i="21" s="1"/>
  <c r="I749" i="21" a="1"/>
  <c r="I749" i="21" s="1"/>
  <c r="I750" i="21" a="1"/>
  <c r="I750" i="21" s="1"/>
  <c r="I751" i="21" a="1"/>
  <c r="I751" i="21" s="1"/>
  <c r="I752" i="21" a="1"/>
  <c r="I752" i="21" s="1"/>
  <c r="I753" i="21" a="1"/>
  <c r="I753" i="21" s="1"/>
  <c r="I754" i="21" a="1"/>
  <c r="I754" i="21" s="1"/>
  <c r="I755" i="21" a="1"/>
  <c r="I755" i="21" s="1"/>
  <c r="I756" i="21" a="1"/>
  <c r="I756" i="21" s="1"/>
  <c r="I757" i="21" a="1"/>
  <c r="I757" i="21" s="1"/>
  <c r="I758" i="21" a="1"/>
  <c r="I758" i="21" s="1"/>
  <c r="I759" i="21" a="1"/>
  <c r="I759" i="21" s="1"/>
  <c r="I760" i="21" a="1"/>
  <c r="I760" i="21" s="1"/>
  <c r="I761" i="21" a="1"/>
  <c r="I761" i="21" s="1"/>
  <c r="I762" i="21" a="1"/>
  <c r="I762" i="21" s="1"/>
  <c r="I763" i="21" a="1"/>
  <c r="I763" i="21" s="1"/>
  <c r="I764" i="21" a="1"/>
  <c r="I764" i="21" s="1"/>
  <c r="I765" i="21" a="1"/>
  <c r="I765" i="21" s="1"/>
  <c r="I766" i="21" a="1"/>
  <c r="I766" i="21" s="1"/>
  <c r="I767" i="21" a="1"/>
  <c r="I767" i="21" s="1"/>
  <c r="I768" i="21" a="1"/>
  <c r="I768" i="21" s="1"/>
  <c r="I769" i="21" a="1"/>
  <c r="I769" i="21" s="1"/>
  <c r="I770" i="21" a="1"/>
  <c r="I770" i="21" s="1"/>
  <c r="I771" i="21" a="1"/>
  <c r="I771" i="21" s="1"/>
  <c r="I772" i="21" a="1"/>
  <c r="I772" i="21" s="1"/>
  <c r="I773" i="21" a="1"/>
  <c r="I773" i="21" s="1"/>
  <c r="I774" i="21" a="1"/>
  <c r="I774" i="21" s="1"/>
  <c r="I775" i="21" a="1"/>
  <c r="I775" i="21" s="1"/>
  <c r="I776" i="21" a="1"/>
  <c r="I776" i="21" s="1"/>
  <c r="I777" i="21" a="1"/>
  <c r="I777" i="21" s="1"/>
  <c r="I778" i="21" a="1"/>
  <c r="I778" i="21" s="1"/>
  <c r="I779" i="21" a="1"/>
  <c r="I779" i="21" s="1"/>
  <c r="I780" i="21" a="1"/>
  <c r="I780" i="21" s="1"/>
  <c r="I781" i="21" a="1"/>
  <c r="I781" i="21" s="1"/>
  <c r="I782" i="21" a="1"/>
  <c r="I782" i="21" s="1"/>
  <c r="I783" i="21" a="1"/>
  <c r="I783" i="21" s="1"/>
  <c r="I784" i="21" a="1"/>
  <c r="I784" i="21" s="1"/>
  <c r="I785" i="21" a="1"/>
  <c r="I785" i="21" s="1"/>
  <c r="I786" i="21" a="1"/>
  <c r="I786" i="21" s="1"/>
  <c r="I787" i="21" a="1"/>
  <c r="I787" i="21" s="1"/>
  <c r="I788" i="21" a="1"/>
  <c r="I788" i="21" s="1"/>
  <c r="I789" i="21" a="1"/>
  <c r="I789" i="21" s="1"/>
  <c r="I790" i="21" a="1"/>
  <c r="I790" i="21" s="1"/>
  <c r="I791" i="21" a="1"/>
  <c r="I791" i="21" s="1"/>
  <c r="I792" i="21" a="1"/>
  <c r="I792" i="21" s="1"/>
  <c r="I793" i="21" a="1"/>
  <c r="I793" i="21" s="1"/>
  <c r="I794" i="21" a="1"/>
  <c r="I794" i="21" s="1"/>
  <c r="I795" i="21" a="1"/>
  <c r="I795" i="21" s="1"/>
  <c r="I796" i="21" a="1"/>
  <c r="I796" i="21" s="1"/>
  <c r="I797" i="21" a="1"/>
  <c r="I797" i="21" s="1"/>
  <c r="I798" i="21" a="1"/>
  <c r="I798" i="21" s="1"/>
  <c r="I799" i="21" a="1"/>
  <c r="I799" i="21" s="1"/>
  <c r="I800" i="21" a="1"/>
  <c r="I800" i="21" s="1"/>
  <c r="I801" i="21" a="1"/>
  <c r="I801" i="21" s="1"/>
  <c r="I802" i="21" a="1"/>
  <c r="I802" i="21" s="1"/>
  <c r="I803" i="21" a="1"/>
  <c r="I803" i="21" s="1"/>
  <c r="I804" i="21" a="1"/>
  <c r="I804" i="21" s="1"/>
  <c r="I805" i="21" a="1"/>
  <c r="I805" i="21" s="1"/>
  <c r="I806" i="21" a="1"/>
  <c r="I806" i="21" s="1"/>
  <c r="I807" i="21" a="1"/>
  <c r="I807" i="21" s="1"/>
  <c r="I808" i="21" a="1"/>
  <c r="I808" i="21" s="1"/>
  <c r="I809" i="21" a="1"/>
  <c r="I809" i="21" s="1"/>
  <c r="I810" i="21" a="1"/>
  <c r="I810" i="21" s="1"/>
  <c r="I811" i="21" a="1"/>
  <c r="I811" i="21" s="1"/>
  <c r="I812" i="21" a="1"/>
  <c r="I812" i="21" s="1"/>
  <c r="I813" i="21" a="1"/>
  <c r="I813" i="21" s="1"/>
  <c r="I814" i="21" a="1"/>
  <c r="I814" i="21" s="1"/>
  <c r="I815" i="21" a="1"/>
  <c r="I815" i="21" s="1"/>
  <c r="I816" i="21" a="1"/>
  <c r="I816" i="21" s="1"/>
  <c r="I817" i="21" a="1"/>
  <c r="I817" i="21" s="1"/>
  <c r="I818" i="21" a="1"/>
  <c r="I818" i="21" s="1"/>
  <c r="I819" i="21" a="1"/>
  <c r="I819" i="21" s="1"/>
  <c r="I820" i="21" a="1"/>
  <c r="I820" i="21" s="1"/>
  <c r="I821" i="21" a="1"/>
  <c r="I821" i="21" s="1"/>
  <c r="I822" i="21" a="1"/>
  <c r="I822" i="21" s="1"/>
  <c r="I823" i="21" a="1"/>
  <c r="I823" i="21" s="1"/>
  <c r="I824" i="21" a="1"/>
  <c r="I824" i="21" s="1"/>
  <c r="I825" i="21" a="1"/>
  <c r="I825" i="21" s="1"/>
  <c r="I826" i="21" a="1"/>
  <c r="I826" i="21" s="1"/>
  <c r="I827" i="21" a="1"/>
  <c r="I827" i="21" s="1"/>
  <c r="I828" i="21" a="1"/>
  <c r="I828" i="21" s="1"/>
  <c r="I829" i="21" a="1"/>
  <c r="I829" i="21" s="1"/>
  <c r="I830" i="21" a="1"/>
  <c r="I830" i="21" s="1"/>
  <c r="I831" i="21" a="1"/>
  <c r="I831" i="21" s="1"/>
  <c r="I832" i="21" a="1"/>
  <c r="I832" i="21" s="1"/>
  <c r="I833" i="21" a="1"/>
  <c r="I833" i="21" s="1"/>
  <c r="I834" i="21" a="1"/>
  <c r="I834" i="21" s="1"/>
  <c r="I835" i="21" a="1"/>
  <c r="I835" i="21" s="1"/>
  <c r="I836" i="21" a="1"/>
  <c r="I836" i="21" s="1"/>
  <c r="I837" i="21" a="1"/>
  <c r="I837" i="21" s="1"/>
  <c r="I838" i="21" a="1"/>
  <c r="I838" i="21" s="1"/>
  <c r="I839" i="21" a="1"/>
  <c r="I839" i="21" s="1"/>
  <c r="I840" i="21" a="1"/>
  <c r="I840" i="21" s="1"/>
  <c r="I841" i="21" a="1"/>
  <c r="I841" i="21" s="1"/>
  <c r="I842" i="21" a="1"/>
  <c r="I842" i="21" s="1"/>
  <c r="I843" i="21" a="1"/>
  <c r="I843" i="21" s="1"/>
  <c r="I844" i="21" a="1"/>
  <c r="I844" i="21" s="1"/>
  <c r="I845" i="21" a="1"/>
  <c r="I845" i="21" s="1"/>
  <c r="I846" i="21" a="1"/>
  <c r="I846" i="21" s="1"/>
  <c r="I847" i="21" a="1"/>
  <c r="I847" i="21" s="1"/>
  <c r="I848" i="21" a="1"/>
  <c r="I848" i="21" s="1"/>
  <c r="I849" i="21" a="1"/>
  <c r="I849" i="21" s="1"/>
  <c r="I850" i="21" a="1"/>
  <c r="I850" i="21" s="1"/>
  <c r="I851" i="21" a="1"/>
  <c r="I851" i="21" s="1"/>
  <c r="I852" i="21" a="1"/>
  <c r="I852" i="21" s="1"/>
  <c r="I853" i="21" a="1"/>
  <c r="I853" i="21" s="1"/>
  <c r="I854" i="21" a="1"/>
  <c r="I854" i="21" s="1"/>
  <c r="I855" i="21" a="1"/>
  <c r="I855" i="21" s="1"/>
  <c r="I856" i="21" a="1"/>
  <c r="I856" i="21" s="1"/>
  <c r="I857" i="21" a="1"/>
  <c r="I857" i="21" s="1"/>
  <c r="I858" i="21" a="1"/>
  <c r="I858" i="21" s="1"/>
  <c r="I859" i="21" a="1"/>
  <c r="I859" i="21" s="1"/>
  <c r="I860" i="21" a="1"/>
  <c r="I860" i="21" s="1"/>
  <c r="I861" i="21" a="1"/>
  <c r="I861" i="21" s="1"/>
  <c r="I862" i="21" a="1"/>
  <c r="I862" i="21" s="1"/>
  <c r="I863" i="21" a="1"/>
  <c r="I863" i="21" s="1"/>
  <c r="I864" i="21" a="1"/>
  <c r="I864" i="21" s="1"/>
  <c r="I865" i="21" a="1"/>
  <c r="I865" i="21" s="1"/>
  <c r="I866" i="21" a="1"/>
  <c r="I866" i="21" s="1"/>
  <c r="I867" i="21" a="1"/>
  <c r="I867" i="21" s="1"/>
  <c r="I868" i="21" a="1"/>
  <c r="I868" i="21" s="1"/>
  <c r="I869" i="21" a="1"/>
  <c r="I869" i="21" s="1"/>
  <c r="I870" i="21" a="1"/>
  <c r="I870" i="21" s="1"/>
  <c r="I871" i="21" a="1"/>
  <c r="I871" i="21" s="1"/>
  <c r="I872" i="21" a="1"/>
  <c r="I872" i="21" s="1"/>
  <c r="I873" i="21" a="1"/>
  <c r="I873" i="21" s="1"/>
  <c r="I874" i="21" a="1"/>
  <c r="I874" i="21" s="1"/>
  <c r="I875" i="21" a="1"/>
  <c r="I875" i="21" s="1"/>
  <c r="I876" i="21" a="1"/>
  <c r="I876" i="21" s="1"/>
  <c r="I877" i="21" a="1"/>
  <c r="I877" i="21" s="1"/>
  <c r="I878" i="21" a="1"/>
  <c r="I878" i="21" s="1"/>
  <c r="I879" i="21" a="1"/>
  <c r="I879" i="21" s="1"/>
  <c r="I880" i="21" a="1"/>
  <c r="I880" i="21" s="1"/>
  <c r="I881" i="21" a="1"/>
  <c r="I881" i="21" s="1"/>
  <c r="I882" i="21" a="1"/>
  <c r="I882" i="21" s="1"/>
  <c r="I883" i="21" a="1"/>
  <c r="I883" i="21" s="1"/>
  <c r="I884" i="21" a="1"/>
  <c r="I884" i="21" s="1"/>
  <c r="I885" i="21" a="1"/>
  <c r="I885" i="21" s="1"/>
  <c r="I886" i="21" a="1"/>
  <c r="I886" i="21" s="1"/>
  <c r="I887" i="21" a="1"/>
  <c r="I887" i="21" s="1"/>
  <c r="I888" i="21" a="1"/>
  <c r="I888" i="21" s="1"/>
  <c r="I889" i="21" a="1"/>
  <c r="I889" i="21" s="1"/>
  <c r="I890" i="21" a="1"/>
  <c r="I890" i="21" s="1"/>
  <c r="I891" i="21" a="1"/>
  <c r="I891" i="21" s="1"/>
  <c r="I892" i="21" a="1"/>
  <c r="I892" i="21" s="1"/>
  <c r="I893" i="21" a="1"/>
  <c r="I893" i="21" s="1"/>
  <c r="I894" i="21" a="1"/>
  <c r="I894" i="21" s="1"/>
  <c r="I895" i="21" a="1"/>
  <c r="I895" i="21" s="1"/>
  <c r="I896" i="21" a="1"/>
  <c r="I896" i="21" s="1"/>
  <c r="I897" i="21" a="1"/>
  <c r="I897" i="21" s="1"/>
  <c r="I898" i="21" a="1"/>
  <c r="I898" i="21" s="1"/>
  <c r="I899" i="21" a="1"/>
  <c r="I899" i="21" s="1"/>
  <c r="I900" i="21" a="1"/>
  <c r="I900" i="21" s="1"/>
  <c r="I901" i="21" a="1"/>
  <c r="I901" i="21" s="1"/>
  <c r="I902" i="21" a="1"/>
  <c r="I902" i="21" s="1"/>
  <c r="I903" i="21" a="1"/>
  <c r="I903" i="21" s="1"/>
  <c r="I904" i="21" a="1"/>
  <c r="I904" i="21" s="1"/>
  <c r="I905" i="21" a="1"/>
  <c r="I905" i="21" s="1"/>
  <c r="I906" i="21" a="1"/>
  <c r="I906" i="21" s="1"/>
  <c r="I907" i="21" a="1"/>
  <c r="I907" i="21" s="1"/>
  <c r="I908" i="21" a="1"/>
  <c r="I908" i="21" s="1"/>
  <c r="I909" i="21" a="1"/>
  <c r="I909" i="21" s="1"/>
  <c r="I910" i="21" a="1"/>
  <c r="I910" i="21" s="1"/>
  <c r="I911" i="21" a="1"/>
  <c r="I911" i="21" s="1"/>
  <c r="I912" i="21" a="1"/>
  <c r="I912" i="21" s="1"/>
  <c r="I913" i="21" a="1"/>
  <c r="I913" i="21" s="1"/>
  <c r="I914" i="21" a="1"/>
  <c r="I914" i="21" s="1"/>
  <c r="I915" i="21" a="1"/>
  <c r="I915" i="21" s="1"/>
  <c r="I916" i="21" a="1"/>
  <c r="I916" i="21" s="1"/>
  <c r="I917" i="21" a="1"/>
  <c r="I917" i="21" s="1"/>
  <c r="I918" i="21" a="1"/>
  <c r="I918" i="21" s="1"/>
  <c r="I919" i="21" a="1"/>
  <c r="I919" i="21" s="1"/>
  <c r="I920" i="21" a="1"/>
  <c r="I920" i="21" s="1"/>
  <c r="I921" i="21" a="1"/>
  <c r="I921" i="21" s="1"/>
  <c r="I922" i="21" a="1"/>
  <c r="I922" i="21" s="1"/>
  <c r="I923" i="21" a="1"/>
  <c r="I923" i="21" s="1"/>
  <c r="I924" i="21" a="1"/>
  <c r="I924" i="21" s="1"/>
  <c r="I925" i="21" a="1"/>
  <c r="I925" i="21" s="1"/>
  <c r="I926" i="21" a="1"/>
  <c r="I926" i="21" s="1"/>
  <c r="I927" i="21" a="1"/>
  <c r="I927" i="21" s="1"/>
  <c r="I928" i="21" a="1"/>
  <c r="I928" i="21" s="1"/>
  <c r="I929" i="21" a="1"/>
  <c r="I929" i="21" s="1"/>
  <c r="I930" i="21" a="1"/>
  <c r="I930" i="21" s="1"/>
  <c r="I931" i="21" a="1"/>
  <c r="I931" i="21" s="1"/>
  <c r="I932" i="21" a="1"/>
  <c r="I932" i="21" s="1"/>
  <c r="I933" i="21" a="1"/>
  <c r="I933" i="21" s="1"/>
  <c r="I934" i="21" a="1"/>
  <c r="I934" i="21" s="1"/>
  <c r="I935" i="21" a="1"/>
  <c r="I935" i="21" s="1"/>
  <c r="I936" i="21" a="1"/>
  <c r="I936" i="21" s="1"/>
  <c r="I937" i="21" a="1"/>
  <c r="I937" i="21" s="1"/>
  <c r="I938" i="21" a="1"/>
  <c r="I938" i="21" s="1"/>
  <c r="I939" i="21" a="1"/>
  <c r="I939" i="21" s="1"/>
  <c r="I940" i="21" a="1"/>
  <c r="I940" i="21" s="1"/>
  <c r="I941" i="21" a="1"/>
  <c r="I941" i="21" s="1"/>
  <c r="I942" i="21" a="1"/>
  <c r="I942" i="21" s="1"/>
  <c r="I943" i="21" a="1"/>
  <c r="I943" i="21" s="1"/>
  <c r="I944" i="21" a="1"/>
  <c r="I944" i="21" s="1"/>
  <c r="I945" i="21" a="1"/>
  <c r="I945" i="21" s="1"/>
  <c r="I946" i="21" a="1"/>
  <c r="I946" i="21" s="1"/>
  <c r="I947" i="21" a="1"/>
  <c r="I947" i="21" s="1"/>
  <c r="I948" i="21" a="1"/>
  <c r="I948" i="21" s="1"/>
  <c r="I949" i="21" a="1"/>
  <c r="I949" i="21" s="1"/>
  <c r="I950" i="21" a="1"/>
  <c r="I950" i="21" s="1"/>
  <c r="I951" i="21" a="1"/>
  <c r="I951" i="21" s="1"/>
  <c r="I952" i="21" a="1"/>
  <c r="I952" i="21" s="1"/>
  <c r="I953" i="21" a="1"/>
  <c r="I953" i="21" s="1"/>
  <c r="I954" i="21" a="1"/>
  <c r="I954" i="21" s="1"/>
  <c r="I955" i="21" a="1"/>
  <c r="I955" i="21" s="1"/>
  <c r="I956" i="21" a="1"/>
  <c r="I956" i="21" s="1"/>
  <c r="I957" i="21" a="1"/>
  <c r="I957" i="21" s="1"/>
  <c r="I958" i="21" a="1"/>
  <c r="I958" i="21" s="1"/>
  <c r="I959" i="21" a="1"/>
  <c r="I959" i="21" s="1"/>
  <c r="I960" i="21" a="1"/>
  <c r="I960" i="21" s="1"/>
  <c r="I961" i="21" a="1"/>
  <c r="I961" i="21" s="1"/>
  <c r="I962" i="21" a="1"/>
  <c r="I962" i="21" s="1"/>
  <c r="I963" i="21" a="1"/>
  <c r="I963" i="21" s="1"/>
  <c r="I964" i="21" a="1"/>
  <c r="I964" i="21" s="1"/>
  <c r="I965" i="21" a="1"/>
  <c r="I965" i="21" s="1"/>
  <c r="I966" i="21" a="1"/>
  <c r="I966" i="21" s="1"/>
  <c r="I967" i="21" a="1"/>
  <c r="I967" i="21" s="1"/>
  <c r="I968" i="21" a="1"/>
  <c r="I968" i="21" s="1"/>
  <c r="I969" i="21" a="1"/>
  <c r="I969" i="21" s="1"/>
  <c r="I970" i="21" a="1"/>
  <c r="I970" i="21" s="1"/>
  <c r="I971" i="21" a="1"/>
  <c r="I971" i="21" s="1"/>
  <c r="I972" i="21" a="1"/>
  <c r="I972" i="21" s="1"/>
  <c r="I973" i="21" a="1"/>
  <c r="I973" i="21" s="1"/>
  <c r="I974" i="21" a="1"/>
  <c r="I974" i="21" s="1"/>
  <c r="I975" i="21" a="1"/>
  <c r="I975" i="21" s="1"/>
  <c r="I976" i="21" a="1"/>
  <c r="I976" i="21" s="1"/>
  <c r="I977" i="21" a="1"/>
  <c r="I977" i="21" s="1"/>
  <c r="I978" i="21" a="1"/>
  <c r="I978" i="21" s="1"/>
  <c r="I979" i="21" a="1"/>
  <c r="I979" i="21" s="1"/>
  <c r="I980" i="21" a="1"/>
  <c r="I980" i="21" s="1"/>
  <c r="I981" i="21" a="1"/>
  <c r="I981" i="21" s="1"/>
  <c r="I982" i="21" a="1"/>
  <c r="I982" i="21" s="1"/>
  <c r="I983" i="21" a="1"/>
  <c r="I983" i="21" s="1"/>
  <c r="I984" i="21" a="1"/>
  <c r="I984" i="21" s="1"/>
  <c r="I985" i="21" a="1"/>
  <c r="I985" i="21" s="1"/>
  <c r="I986" i="21" a="1"/>
  <c r="I986" i="21" s="1"/>
  <c r="I987" i="21" a="1"/>
  <c r="I987" i="21" s="1"/>
  <c r="I988" i="21" a="1"/>
  <c r="I988" i="21" s="1"/>
  <c r="I989" i="21" a="1"/>
  <c r="I989" i="21" s="1"/>
  <c r="I990" i="21" a="1"/>
  <c r="I990" i="21" s="1"/>
  <c r="I991" i="21" a="1"/>
  <c r="I991" i="21" s="1"/>
  <c r="I992" i="21" a="1"/>
  <c r="I992" i="21" s="1"/>
  <c r="I993" i="21" a="1"/>
  <c r="I993" i="21" s="1"/>
  <c r="I994" i="21" a="1"/>
  <c r="I994" i="21" s="1"/>
  <c r="I995" i="21" a="1"/>
  <c r="I995" i="21" s="1"/>
  <c r="I996" i="21" a="1"/>
  <c r="I996" i="21" s="1"/>
  <c r="I997" i="21" a="1"/>
  <c r="I997" i="21" s="1"/>
  <c r="I998" i="21" a="1"/>
  <c r="I998" i="21" s="1"/>
  <c r="I999" i="21" a="1"/>
  <c r="I999" i="21" s="1"/>
  <c r="I1000" i="21" a="1"/>
  <c r="I1000" i="21" s="1"/>
  <c r="I1001" i="21" a="1"/>
  <c r="I1001" i="21" s="1"/>
  <c r="I1002" i="21" a="1"/>
  <c r="I1002" i="21" s="1"/>
  <c r="I1003" i="21" a="1"/>
  <c r="I1003" i="21" s="1"/>
  <c r="I1004" i="21" a="1"/>
  <c r="I1004" i="21" s="1"/>
  <c r="I1005" i="21" a="1"/>
  <c r="I1005" i="21" s="1"/>
  <c r="I1006" i="21" a="1"/>
  <c r="I1006" i="21" s="1"/>
  <c r="I1007" i="21" a="1"/>
  <c r="I1007" i="21" s="1"/>
  <c r="I1008" i="21" a="1"/>
  <c r="I1008" i="21" s="1"/>
  <c r="I1009" i="21" a="1"/>
  <c r="I1009" i="21" s="1"/>
  <c r="I1010" i="21" a="1"/>
  <c r="I1010" i="21" s="1"/>
  <c r="I1011" i="21" a="1"/>
  <c r="I1011" i="21" s="1"/>
  <c r="I1012" i="21" a="1"/>
  <c r="I1012" i="21" s="1"/>
  <c r="I1013" i="21" a="1"/>
  <c r="I1013" i="21" s="1"/>
  <c r="I1014" i="21" a="1"/>
  <c r="I1014" i="21" s="1"/>
  <c r="I1015" i="21" a="1"/>
  <c r="I1015" i="21" s="1"/>
  <c r="I1016" i="21" a="1"/>
  <c r="I1016" i="21" s="1"/>
  <c r="I1017" i="21" a="1"/>
  <c r="I1017" i="21" s="1"/>
  <c r="I1018" i="21" a="1"/>
  <c r="I1018" i="21" s="1"/>
  <c r="I1019" i="21" a="1"/>
  <c r="I1019" i="21" s="1"/>
  <c r="I1020" i="21" a="1"/>
  <c r="I1020" i="21" s="1"/>
  <c r="I1021" i="21" a="1"/>
  <c r="I1021" i="21" s="1"/>
  <c r="I1022" i="21" a="1"/>
  <c r="I1022" i="21" s="1"/>
  <c r="I1023" i="21" a="1"/>
  <c r="I1023" i="21" s="1"/>
  <c r="I1024" i="21" a="1"/>
  <c r="I1024" i="21" s="1"/>
  <c r="I1025" i="21" a="1"/>
  <c r="I1025" i="21" s="1"/>
  <c r="I1026" i="21" a="1"/>
  <c r="I1026" i="21" s="1"/>
  <c r="I1027" i="21" a="1"/>
  <c r="I1027" i="21" s="1"/>
  <c r="I1028" i="21" a="1"/>
  <c r="I1028" i="21" s="1"/>
  <c r="I1029" i="21" a="1"/>
  <c r="I1029" i="21" s="1"/>
  <c r="I1030" i="21" a="1"/>
  <c r="I1030" i="21" s="1"/>
  <c r="I1031" i="21" a="1"/>
  <c r="I1031" i="21" s="1"/>
  <c r="I1032" i="21" a="1"/>
  <c r="I1032" i="21" s="1"/>
  <c r="I1033" i="21" a="1"/>
  <c r="I1033" i="21" s="1"/>
  <c r="I1034" i="21" a="1"/>
  <c r="I1034" i="21" s="1"/>
  <c r="I1035" i="21" a="1"/>
  <c r="I1035" i="21" s="1"/>
  <c r="I1036" i="21" a="1"/>
  <c r="I1036" i="21" s="1"/>
  <c r="I1037" i="21" a="1"/>
  <c r="I1037" i="21" s="1"/>
  <c r="I1038" i="21" a="1"/>
  <c r="I1038" i="21" s="1"/>
  <c r="I1039" i="21" a="1"/>
  <c r="I1039" i="21" s="1"/>
  <c r="I1040" i="21" a="1"/>
  <c r="I1040" i="21" s="1"/>
  <c r="I1041" i="21" a="1"/>
  <c r="I1041" i="21" s="1"/>
  <c r="I1042" i="21" a="1"/>
  <c r="I1042" i="21" s="1"/>
  <c r="I1043" i="21" a="1"/>
  <c r="I1043" i="21" s="1"/>
  <c r="I1044" i="21" a="1"/>
  <c r="I1044" i="21" s="1"/>
  <c r="I1045" i="21" a="1"/>
  <c r="I1045" i="21" s="1"/>
  <c r="I1046" i="21" a="1"/>
  <c r="I1046" i="21" s="1"/>
  <c r="I1047" i="21" a="1"/>
  <c r="I1047" i="21" s="1"/>
  <c r="I1048" i="21" a="1"/>
  <c r="I1048" i="21" s="1"/>
  <c r="I1049" i="21" a="1"/>
  <c r="I1049" i="21" s="1"/>
  <c r="I1050" i="21" a="1"/>
  <c r="I1050" i="21" s="1"/>
  <c r="I1051" i="21" a="1"/>
  <c r="I1051" i="21" s="1"/>
  <c r="I1052" i="21" a="1"/>
  <c r="I1052" i="21" s="1"/>
  <c r="I1053" i="21" a="1"/>
  <c r="I1053" i="21" s="1"/>
  <c r="I1054" i="21" a="1"/>
  <c r="I1054" i="21" s="1"/>
  <c r="I1055" i="21" a="1"/>
  <c r="I1055" i="21" s="1"/>
  <c r="I1056" i="21" a="1"/>
  <c r="I1056" i="21" s="1"/>
  <c r="I1057" i="21" a="1"/>
  <c r="I1057" i="21" s="1"/>
  <c r="I1058" i="21" a="1"/>
  <c r="I1058" i="21" s="1"/>
  <c r="I1059" i="21" a="1"/>
  <c r="I1059" i="21" s="1"/>
  <c r="I1060" i="21" a="1"/>
  <c r="I1060" i="21" s="1"/>
  <c r="I1061" i="21" a="1"/>
  <c r="I1061" i="21" s="1"/>
  <c r="I1062" i="21" a="1"/>
  <c r="I1062" i="21" s="1"/>
  <c r="I1063" i="21" a="1"/>
  <c r="I1063" i="21" s="1"/>
  <c r="I1064" i="21" a="1"/>
  <c r="I1064" i="21" s="1"/>
  <c r="I1065" i="21" a="1"/>
  <c r="I1065" i="21" s="1"/>
  <c r="I1066" i="21" a="1"/>
  <c r="I1066" i="21" s="1"/>
  <c r="I1067" i="21" a="1"/>
  <c r="I1067" i="21" s="1"/>
  <c r="I1068" i="21" a="1"/>
  <c r="I1068" i="21" s="1"/>
  <c r="I1069" i="21" a="1"/>
  <c r="I1069" i="21" s="1"/>
  <c r="I1070" i="21" a="1"/>
  <c r="I1070" i="21" s="1"/>
  <c r="I1071" i="21" a="1"/>
  <c r="I1071" i="21" s="1"/>
  <c r="I1072" i="21" a="1"/>
  <c r="I1072" i="21" s="1"/>
  <c r="I1073" i="21" a="1"/>
  <c r="I1073" i="21" s="1"/>
  <c r="I1074" i="21" a="1"/>
  <c r="I1074" i="21" s="1"/>
  <c r="I1075" i="21" a="1"/>
  <c r="I1075" i="21" s="1"/>
  <c r="I1076" i="21" a="1"/>
  <c r="I1076" i="21" s="1"/>
  <c r="I1077" i="21" a="1"/>
  <c r="I1077" i="21" s="1"/>
  <c r="I1078" i="21" a="1"/>
  <c r="I1078" i="21" s="1"/>
  <c r="I1079" i="21" a="1"/>
  <c r="I1079" i="21" s="1"/>
  <c r="I1080" i="21" a="1"/>
  <c r="I1080" i="21" s="1"/>
  <c r="I1081" i="21" a="1"/>
  <c r="I1081" i="21" s="1"/>
  <c r="I1082" i="21" a="1"/>
  <c r="I1082" i="21" s="1"/>
  <c r="I1083" i="21" a="1"/>
  <c r="I1083" i="21" s="1"/>
  <c r="I1084" i="21" a="1"/>
  <c r="I1084" i="21" s="1"/>
  <c r="I1085" i="21" a="1"/>
  <c r="I1085" i="21" s="1"/>
  <c r="I1086" i="21" a="1"/>
  <c r="I1086" i="21" s="1"/>
  <c r="I1087" i="21" a="1"/>
  <c r="I1087" i="21" s="1"/>
  <c r="I1088" i="21" a="1"/>
  <c r="I1088" i="21" s="1"/>
  <c r="I1089" i="21" a="1"/>
  <c r="I1089" i="21" s="1"/>
  <c r="I1090" i="21" a="1"/>
  <c r="I1090" i="21" s="1"/>
  <c r="I1091" i="21" a="1"/>
  <c r="I1091" i="21" s="1"/>
  <c r="I1092" i="21" a="1"/>
  <c r="I1092" i="21" s="1"/>
  <c r="I1093" i="21" a="1"/>
  <c r="I1093" i="21" s="1"/>
  <c r="I1094" i="21" a="1"/>
  <c r="I1094" i="21" s="1"/>
  <c r="I1095" i="21" a="1"/>
  <c r="I1095" i="21" s="1"/>
  <c r="I1096" i="21" a="1"/>
  <c r="I1096" i="21" s="1"/>
  <c r="I1097" i="21" a="1"/>
  <c r="I1097" i="21" s="1"/>
  <c r="I1098" i="21" a="1"/>
  <c r="I1098" i="21" s="1"/>
  <c r="I1099" i="21" a="1"/>
  <c r="I1099" i="21" s="1"/>
  <c r="I1100" i="21" a="1"/>
  <c r="I1100" i="21" s="1"/>
  <c r="I1101" i="21" a="1"/>
  <c r="I1101" i="21" s="1"/>
  <c r="I1102" i="21" a="1"/>
  <c r="I1102" i="21" s="1"/>
  <c r="I1103" i="21" a="1"/>
  <c r="I1103" i="21" s="1"/>
  <c r="I1104" i="21" a="1"/>
  <c r="I1104" i="21" s="1"/>
  <c r="I1105" i="21" a="1"/>
  <c r="I1105" i="21" s="1"/>
  <c r="I1106" i="21" a="1"/>
  <c r="I1106" i="21" s="1"/>
  <c r="I1107" i="21" a="1"/>
  <c r="I1107" i="21" s="1"/>
  <c r="I1108" i="21" a="1"/>
  <c r="I1108" i="21" s="1"/>
  <c r="I1109" i="21" a="1"/>
  <c r="I1109" i="21" s="1"/>
  <c r="I1110" i="21" a="1"/>
  <c r="I1110" i="21" s="1"/>
  <c r="I1111" i="21" a="1"/>
  <c r="I1111" i="21" s="1"/>
  <c r="I1112" i="21" a="1"/>
  <c r="I1112" i="21" s="1"/>
  <c r="I1113" i="21" a="1"/>
  <c r="I1113" i="21" s="1"/>
  <c r="I1114" i="21" a="1"/>
  <c r="I1114" i="21" s="1"/>
  <c r="I1115" i="21" a="1"/>
  <c r="I1115" i="21" s="1"/>
  <c r="I1116" i="21" a="1"/>
  <c r="I1116" i="21" s="1"/>
  <c r="I1117" i="21" a="1"/>
  <c r="I1117" i="21" s="1"/>
  <c r="I1118" i="21" a="1"/>
  <c r="I1118" i="21" s="1"/>
  <c r="I1119" i="21" a="1"/>
  <c r="I1119" i="21" s="1"/>
  <c r="I1120" i="21" a="1"/>
  <c r="I1120" i="21" s="1"/>
  <c r="I1121" i="21" a="1"/>
  <c r="I1121" i="21" s="1"/>
  <c r="I1122" i="21" a="1"/>
  <c r="I1122" i="21" s="1"/>
  <c r="I1123" i="21" a="1"/>
  <c r="I1123" i="21" s="1"/>
  <c r="I1124" i="21" a="1"/>
  <c r="I1124" i="21" s="1"/>
  <c r="I1125" i="21" a="1"/>
  <c r="I1125" i="21" s="1"/>
  <c r="I1126" i="21" a="1"/>
  <c r="I1126" i="21" s="1"/>
  <c r="I1127" i="21" a="1"/>
  <c r="I1127" i="21" s="1"/>
  <c r="I1128" i="21" a="1"/>
  <c r="I1128" i="21" s="1"/>
  <c r="I1129" i="21" a="1"/>
  <c r="I1129" i="21" s="1"/>
  <c r="I1130" i="21" a="1"/>
  <c r="I1130" i="21" s="1"/>
  <c r="I1131" i="21" a="1"/>
  <c r="I1131" i="21" s="1"/>
  <c r="I1132" i="21" a="1"/>
  <c r="I1132" i="21" s="1"/>
  <c r="I1133" i="21" a="1"/>
  <c r="I1133" i="21" s="1"/>
  <c r="I1134" i="21" a="1"/>
  <c r="I1134" i="21" s="1"/>
  <c r="I1135" i="21" a="1"/>
  <c r="I1135" i="21" s="1"/>
  <c r="I1136" i="21" a="1"/>
  <c r="I1136" i="21" s="1"/>
  <c r="I1137" i="21" a="1"/>
  <c r="I1137" i="21" s="1"/>
  <c r="I1138" i="21" a="1"/>
  <c r="I1138" i="21" s="1"/>
  <c r="I1139" i="21" a="1"/>
  <c r="I1139" i="21" s="1"/>
  <c r="I1140" i="21" a="1"/>
  <c r="I1140" i="21" s="1"/>
  <c r="I1141" i="21" a="1"/>
  <c r="I1141" i="21" s="1"/>
  <c r="I1142" i="21" a="1"/>
  <c r="I1142" i="21" s="1"/>
  <c r="I1143" i="21" a="1"/>
  <c r="I1143" i="21" s="1"/>
  <c r="I1144" i="21" a="1"/>
  <c r="I1144" i="21" s="1"/>
  <c r="I1145" i="21" a="1"/>
  <c r="I1145" i="21" s="1"/>
  <c r="I1146" i="21" a="1"/>
  <c r="I1146" i="21" s="1"/>
  <c r="I1147" i="21" a="1"/>
  <c r="I1147" i="21" s="1"/>
  <c r="I1148" i="21" a="1"/>
  <c r="I1148" i="21" s="1"/>
  <c r="I1149" i="21" a="1"/>
  <c r="I1149" i="21" s="1"/>
  <c r="I1150" i="21" a="1"/>
  <c r="I1150" i="21" s="1"/>
  <c r="I1151" i="21" a="1"/>
  <c r="I1151" i="21" s="1"/>
  <c r="I1152" i="21" a="1"/>
  <c r="I1152" i="21" s="1"/>
  <c r="I1153" i="21" a="1"/>
  <c r="I1153" i="21" s="1"/>
  <c r="I1154" i="21" a="1"/>
  <c r="I1154" i="21" s="1"/>
  <c r="I1155" i="21" a="1"/>
  <c r="I1155" i="21" s="1"/>
  <c r="I1156" i="21" a="1"/>
  <c r="I1156" i="21" s="1"/>
  <c r="I1157" i="21" a="1"/>
  <c r="I1157" i="21" s="1"/>
  <c r="I1158" i="21" a="1"/>
  <c r="I1158" i="21" s="1"/>
  <c r="I1159" i="21" a="1"/>
  <c r="I1159" i="21" s="1"/>
  <c r="I1160" i="21" a="1"/>
  <c r="I1160" i="21" s="1"/>
  <c r="I1161" i="21" a="1"/>
  <c r="I1161" i="21" s="1"/>
  <c r="I1162" i="21" a="1"/>
  <c r="I1162" i="21" s="1"/>
  <c r="I1163" i="21" a="1"/>
  <c r="I1163" i="21" s="1"/>
  <c r="I1164" i="21" a="1"/>
  <c r="I1164" i="21" s="1"/>
  <c r="I1165" i="21" a="1"/>
  <c r="I1165" i="21" s="1"/>
  <c r="I1166" i="21" a="1"/>
  <c r="I1166" i="21" s="1"/>
  <c r="I1167" i="21" a="1"/>
  <c r="I1167" i="21" s="1"/>
  <c r="I1168" i="21" a="1"/>
  <c r="I1168" i="21" s="1"/>
  <c r="I1169" i="21" a="1"/>
  <c r="I1169" i="21" s="1"/>
  <c r="I1170" i="21" a="1"/>
  <c r="I1170" i="21" s="1"/>
  <c r="I1171" i="21" a="1"/>
  <c r="I1171" i="21" s="1"/>
  <c r="I1172" i="21" a="1"/>
  <c r="I1172" i="21" s="1"/>
  <c r="I1173" i="21" a="1"/>
  <c r="I1173" i="21" s="1"/>
  <c r="I1174" i="21" a="1"/>
  <c r="I1174" i="21" s="1"/>
  <c r="I1175" i="21" a="1"/>
  <c r="I1175" i="21" s="1"/>
  <c r="I1176" i="21" a="1"/>
  <c r="I1176" i="21" s="1"/>
  <c r="I1177" i="21" a="1"/>
  <c r="I1177" i="21" s="1"/>
  <c r="I1178" i="21" a="1"/>
  <c r="I1178" i="21" s="1"/>
  <c r="I1179" i="21" a="1"/>
  <c r="I1179" i="21" s="1"/>
  <c r="I1180" i="21" a="1"/>
  <c r="I1180" i="21" s="1"/>
  <c r="I1181" i="21" a="1"/>
  <c r="I1181" i="21" s="1"/>
  <c r="I1182" i="21" a="1"/>
  <c r="I1182" i="21" s="1"/>
  <c r="I1183" i="21" a="1"/>
  <c r="I1183" i="21" s="1"/>
  <c r="I1184" i="21" a="1"/>
  <c r="I1184" i="21" s="1"/>
  <c r="I1185" i="21" a="1"/>
  <c r="I1185" i="21" s="1"/>
  <c r="I1186" i="21" a="1"/>
  <c r="I1186" i="21" s="1"/>
  <c r="I1187" i="21" a="1"/>
  <c r="I1187" i="21" s="1"/>
  <c r="I1188" i="21" a="1"/>
  <c r="I1188" i="21" s="1"/>
  <c r="I1189" i="21" a="1"/>
  <c r="I1189" i="21" s="1"/>
  <c r="I1190" i="21" a="1"/>
  <c r="I1190" i="21" s="1"/>
  <c r="I1191" i="21" a="1"/>
  <c r="I1191" i="21" s="1"/>
  <c r="I1192" i="21" a="1"/>
  <c r="I1192" i="21" s="1"/>
  <c r="I1193" i="21" a="1"/>
  <c r="I1193" i="21" s="1"/>
  <c r="I1194" i="21" a="1"/>
  <c r="I1194" i="21" s="1"/>
  <c r="I1195" i="21" a="1"/>
  <c r="I1195" i="21" s="1"/>
  <c r="I1196" i="21" a="1"/>
  <c r="I1196" i="21" s="1"/>
  <c r="I1197" i="21" a="1"/>
  <c r="I1197" i="21" s="1"/>
  <c r="I1198" i="21" a="1"/>
  <c r="I1198" i="21" s="1"/>
  <c r="I1199" i="21" a="1"/>
  <c r="I1199" i="21" s="1"/>
  <c r="I1200" i="21" a="1"/>
  <c r="I1200" i="21" s="1"/>
  <c r="I1201" i="21" a="1"/>
  <c r="I1201" i="21" s="1"/>
  <c r="I1202" i="21" a="1"/>
  <c r="I1202" i="21" s="1"/>
  <c r="I1203" i="21" a="1"/>
  <c r="I1203" i="21" s="1"/>
  <c r="I1204" i="21" a="1"/>
  <c r="I1204" i="21" s="1"/>
  <c r="I1205" i="21" a="1"/>
  <c r="I1205" i="21" s="1"/>
  <c r="I1206" i="21" a="1"/>
  <c r="I1206" i="21" s="1"/>
  <c r="I1207" i="21" a="1"/>
  <c r="I1207" i="21" s="1"/>
  <c r="I1208" i="21" a="1"/>
  <c r="I1208" i="21" s="1"/>
  <c r="I1209" i="21" a="1"/>
  <c r="I1209" i="21" s="1"/>
  <c r="I1210" i="21" a="1"/>
  <c r="I1210" i="21" s="1"/>
  <c r="I1211" i="21" a="1"/>
  <c r="I1211" i="21" s="1"/>
  <c r="I1212" i="21" a="1"/>
  <c r="I1212" i="21" s="1"/>
  <c r="I1213" i="21" a="1"/>
  <c r="I1213" i="21" s="1"/>
  <c r="I1214" i="21" a="1"/>
  <c r="I1214" i="21" s="1"/>
  <c r="I1215" i="21" a="1"/>
  <c r="I1215" i="21" s="1"/>
  <c r="I1216" i="21" a="1"/>
  <c r="I1216" i="21" s="1"/>
  <c r="I1217" i="21" a="1"/>
  <c r="I1217" i="21" s="1"/>
  <c r="I1218" i="21" a="1"/>
  <c r="I1218" i="21" s="1"/>
  <c r="I1219" i="21" a="1"/>
  <c r="I1219" i="21" s="1"/>
  <c r="I1220" i="21" a="1"/>
  <c r="I1220" i="21" s="1"/>
  <c r="I1221" i="21" a="1"/>
  <c r="I1221" i="21" s="1"/>
  <c r="I1222" i="21" a="1"/>
  <c r="I1222" i="21" s="1"/>
  <c r="I1223" i="21" a="1"/>
  <c r="I1223" i="21" s="1"/>
  <c r="I1224" i="21" a="1"/>
  <c r="I1224" i="21" s="1"/>
  <c r="I1225" i="21" a="1"/>
  <c r="I1225" i="21" s="1"/>
  <c r="I1226" i="21" a="1"/>
  <c r="I1226" i="21" s="1"/>
  <c r="I1227" i="21" a="1"/>
  <c r="I1227" i="21" s="1"/>
  <c r="I1228" i="21" a="1"/>
  <c r="I1228" i="21" s="1"/>
  <c r="I1229" i="21" a="1"/>
  <c r="I1229" i="21" s="1"/>
  <c r="I1230" i="21" a="1"/>
  <c r="I1230" i="21" s="1"/>
  <c r="I1231" i="21" a="1"/>
  <c r="I1231" i="21" s="1"/>
  <c r="I1232" i="21" a="1"/>
  <c r="I1232" i="21" s="1"/>
  <c r="I1233" i="21" a="1"/>
  <c r="I1233" i="21" s="1"/>
  <c r="I1234" i="21" a="1"/>
  <c r="I1234" i="21" s="1"/>
  <c r="I1235" i="21" a="1"/>
  <c r="I1235" i="21" s="1"/>
  <c r="I1236" i="21" a="1"/>
  <c r="I1236" i="21" s="1"/>
  <c r="I1237" i="21" a="1"/>
  <c r="I1237" i="21" s="1"/>
  <c r="I1238" i="21" a="1"/>
  <c r="I1238" i="21" s="1"/>
  <c r="I1239" i="21" a="1"/>
  <c r="I1239" i="21" s="1"/>
  <c r="I1240" i="21" a="1"/>
  <c r="I1240" i="21" s="1"/>
  <c r="I1241" i="21" a="1"/>
  <c r="I1241" i="21" s="1"/>
  <c r="I1242" i="21" a="1"/>
  <c r="I1242" i="21" s="1"/>
  <c r="I1243" i="21" a="1"/>
  <c r="I1243" i="21" s="1"/>
  <c r="I1244" i="21" a="1"/>
  <c r="I1244" i="21" s="1"/>
  <c r="I1245" i="21" a="1"/>
  <c r="I1245" i="21" s="1"/>
  <c r="I1246" i="21" a="1"/>
  <c r="I1246" i="21" s="1"/>
  <c r="I1247" i="21" a="1"/>
  <c r="I1247" i="21" s="1"/>
  <c r="I1248" i="21" a="1"/>
  <c r="I1248" i="21" s="1"/>
  <c r="I1249" i="21" a="1"/>
  <c r="I1249" i="21" s="1"/>
  <c r="I1250" i="21" a="1"/>
  <c r="I1250" i="21" s="1"/>
  <c r="I1251" i="21" a="1"/>
  <c r="I1251" i="21" s="1"/>
  <c r="I1252" i="21" a="1"/>
  <c r="I1252" i="21" s="1"/>
  <c r="I1253" i="21" a="1"/>
  <c r="I1253" i="21" s="1"/>
  <c r="I1254" i="21" a="1"/>
  <c r="I1254" i="21" s="1"/>
  <c r="I1255" i="21" a="1"/>
  <c r="I1255" i="21" s="1"/>
  <c r="I1256" i="21" a="1"/>
  <c r="I1256" i="21" s="1"/>
  <c r="I1257" i="21" a="1"/>
  <c r="I1257" i="21" s="1"/>
  <c r="I1258" i="21" a="1"/>
  <c r="I1258" i="21" s="1"/>
  <c r="I1259" i="21" a="1"/>
  <c r="I1259" i="21" s="1"/>
  <c r="I1260" i="21" a="1"/>
  <c r="I1260" i="21" s="1"/>
  <c r="I1261" i="21" a="1"/>
  <c r="I1261" i="21" s="1"/>
  <c r="I1262" i="21" a="1"/>
  <c r="I1262" i="21" s="1"/>
  <c r="I1263" i="21" a="1"/>
  <c r="I1263" i="21" s="1"/>
  <c r="I1264" i="21" a="1"/>
  <c r="I1264" i="21" s="1"/>
  <c r="I1265" i="21" a="1"/>
  <c r="I1265" i="21" s="1"/>
  <c r="I1266" i="21" a="1"/>
  <c r="I1266" i="21" s="1"/>
  <c r="I1267" i="21" a="1"/>
  <c r="I1267" i="21" s="1"/>
  <c r="I1268" i="21" a="1"/>
  <c r="I1268" i="21" s="1"/>
  <c r="I1269" i="21" a="1"/>
  <c r="I1269" i="21" s="1"/>
  <c r="I1270" i="21" a="1"/>
  <c r="I1270" i="21" s="1"/>
  <c r="I1271" i="21" a="1"/>
  <c r="I1271" i="21" s="1"/>
  <c r="I1272" i="21" a="1"/>
  <c r="I1272" i="21" s="1"/>
  <c r="I1273" i="21" a="1"/>
  <c r="I1273" i="21" s="1"/>
  <c r="I1274" i="21" a="1"/>
  <c r="I1274" i="21" s="1"/>
  <c r="I1275" i="21" a="1"/>
  <c r="I1275" i="21" s="1"/>
  <c r="I1276" i="21" a="1"/>
  <c r="I1276" i="21" s="1"/>
  <c r="I1277" i="21" a="1"/>
  <c r="I1277" i="21" s="1"/>
  <c r="I1278" i="21" a="1"/>
  <c r="I1278" i="21" s="1"/>
  <c r="I1279" i="21" a="1"/>
  <c r="I1279" i="21" s="1"/>
  <c r="I1280" i="21" a="1"/>
  <c r="I1280" i="21" s="1"/>
  <c r="I1281" i="21" a="1"/>
  <c r="I1281" i="21" s="1"/>
  <c r="I1282" i="21" a="1"/>
  <c r="I1282" i="21" s="1"/>
  <c r="I1283" i="21" a="1"/>
  <c r="I1283" i="21" s="1"/>
  <c r="I1284" i="21" a="1"/>
  <c r="I1284" i="21" s="1"/>
  <c r="I1285" i="21" a="1"/>
  <c r="I1285" i="21" s="1"/>
  <c r="I1286" i="21" a="1"/>
  <c r="I1286" i="21" s="1"/>
  <c r="I1287" i="21" a="1"/>
  <c r="I1287" i="21" s="1"/>
  <c r="I1288" i="21" a="1"/>
  <c r="I1288" i="21" s="1"/>
  <c r="I1289" i="21" a="1"/>
  <c r="I1289" i="21" s="1"/>
  <c r="I1290" i="21" a="1"/>
  <c r="I1290" i="21" s="1"/>
  <c r="I1291" i="21" a="1"/>
  <c r="I1291" i="21" s="1"/>
  <c r="I1292" i="21" a="1"/>
  <c r="I1292" i="21" s="1"/>
  <c r="I1293" i="21" a="1"/>
  <c r="I1293" i="21" s="1"/>
  <c r="I1294" i="21" a="1"/>
  <c r="I1294" i="21" s="1"/>
  <c r="I1295" i="21" a="1"/>
  <c r="I1295" i="21" s="1"/>
  <c r="I1296" i="21" a="1"/>
  <c r="I1296" i="21" s="1"/>
  <c r="I1297" i="21" a="1"/>
  <c r="I1297" i="21" s="1"/>
  <c r="I1298" i="21" a="1"/>
  <c r="I1298" i="21" s="1"/>
  <c r="I1299" i="21" a="1"/>
  <c r="I1299" i="21" s="1"/>
  <c r="I1300" i="21" a="1"/>
  <c r="I1300" i="21" s="1"/>
  <c r="I1301" i="21" a="1"/>
  <c r="I1301" i="21" s="1"/>
  <c r="I1302" i="21" a="1"/>
  <c r="I1302" i="21" s="1"/>
  <c r="I1303" i="21" a="1"/>
  <c r="I1303" i="21" s="1"/>
  <c r="I1304" i="21" a="1"/>
  <c r="I1304" i="21" s="1"/>
  <c r="I1305" i="21" a="1"/>
  <c r="I1305" i="21" s="1"/>
  <c r="I1306" i="21" a="1"/>
  <c r="I1306" i="21" s="1"/>
  <c r="I1307" i="21" a="1"/>
  <c r="I1307" i="21" s="1"/>
  <c r="I1308" i="21" a="1"/>
  <c r="I1308" i="21" s="1"/>
  <c r="I1309" i="21" a="1"/>
  <c r="I1309" i="21" s="1"/>
  <c r="I1310" i="21" a="1"/>
  <c r="I1310" i="21" s="1"/>
  <c r="I1311" i="21" a="1"/>
  <c r="I1311" i="21" s="1"/>
  <c r="I1312" i="21" a="1"/>
  <c r="I1312" i="21" s="1"/>
  <c r="I1313" i="21" a="1"/>
  <c r="I1313" i="21" s="1"/>
  <c r="I1314" i="21" a="1"/>
  <c r="I1314" i="21" s="1"/>
  <c r="I1315" i="21" a="1"/>
  <c r="I1315" i="21" s="1"/>
  <c r="I1316" i="21" a="1"/>
  <c r="I1316" i="21" s="1"/>
  <c r="I1317" i="21" a="1"/>
  <c r="I1317" i="21" s="1"/>
  <c r="I1318" i="21" a="1"/>
  <c r="I1318" i="21" s="1"/>
  <c r="I1319" i="21" a="1"/>
  <c r="I1319" i="21" s="1"/>
  <c r="I1320" i="21" a="1"/>
  <c r="I1320" i="21" s="1"/>
  <c r="I1321" i="21" a="1"/>
  <c r="I1321" i="21" s="1"/>
  <c r="I1322" i="21" a="1"/>
  <c r="I1322" i="21" s="1"/>
  <c r="I1323" i="21" a="1"/>
  <c r="I1323" i="21" s="1"/>
  <c r="I1324" i="21" a="1"/>
  <c r="I1324" i="21" s="1"/>
  <c r="I1325" i="21" a="1"/>
  <c r="I1325" i="21" s="1"/>
  <c r="I1326" i="21" a="1"/>
  <c r="I1326" i="21" s="1"/>
  <c r="I1327" i="21" a="1"/>
  <c r="I1327" i="21" s="1"/>
  <c r="I1328" i="21" a="1"/>
  <c r="I1328" i="21" s="1"/>
  <c r="I1329" i="21" a="1"/>
  <c r="I1329" i="21" s="1"/>
  <c r="I1330" i="21" a="1"/>
  <c r="I1330" i="21" s="1"/>
  <c r="I1331" i="21" a="1"/>
  <c r="I1331" i="21" s="1"/>
  <c r="I1332" i="21" a="1"/>
  <c r="I1332" i="21" s="1"/>
  <c r="I1333" i="21" a="1"/>
  <c r="I1333" i="21" s="1"/>
  <c r="I1334" i="21" a="1"/>
  <c r="I1334" i="21" s="1"/>
  <c r="I1335" i="21" a="1"/>
  <c r="I1335" i="21" s="1"/>
  <c r="I1336" i="21" a="1"/>
  <c r="I1336" i="21" s="1"/>
  <c r="I1337" i="21" a="1"/>
  <c r="I1337" i="21" s="1"/>
  <c r="I1338" i="21" a="1"/>
  <c r="I1338" i="21" s="1"/>
  <c r="I1339" i="21" a="1"/>
  <c r="I1339" i="21" s="1"/>
  <c r="I1340" i="21" a="1"/>
  <c r="I1340" i="21" s="1"/>
  <c r="I1341" i="21" a="1"/>
  <c r="I1341" i="21" s="1"/>
  <c r="I1342" i="21" a="1"/>
  <c r="I1342" i="21" s="1"/>
  <c r="I1343" i="21" a="1"/>
  <c r="I1343" i="21" s="1"/>
  <c r="I1344" i="21" a="1"/>
  <c r="I1344" i="21" s="1"/>
  <c r="I1345" i="21" a="1"/>
  <c r="I1345" i="21" s="1"/>
  <c r="I1346" i="21" a="1"/>
  <c r="I1346" i="21" s="1"/>
  <c r="I1347" i="21" a="1"/>
  <c r="I1347" i="21" s="1"/>
  <c r="I1348" i="21" a="1"/>
  <c r="I1348" i="21" s="1"/>
  <c r="I1349" i="21" a="1"/>
  <c r="I1349" i="21" s="1"/>
  <c r="I1350" i="21" a="1"/>
  <c r="I1350" i="21" s="1"/>
  <c r="I1351" i="21" a="1"/>
  <c r="I1351" i="21" s="1"/>
  <c r="I1352" i="21" a="1"/>
  <c r="I1352" i="21" s="1"/>
  <c r="I1353" i="21" a="1"/>
  <c r="I1353" i="21" s="1"/>
  <c r="I1354" i="21" a="1"/>
  <c r="I1354" i="21" s="1"/>
  <c r="I1355" i="21" a="1"/>
  <c r="I1355" i="21" s="1"/>
  <c r="I1356" i="21" a="1"/>
  <c r="I1356" i="21" s="1"/>
  <c r="I1357" i="21" a="1"/>
  <c r="I1357" i="21" s="1"/>
  <c r="I1358" i="21" a="1"/>
  <c r="I1358" i="21" s="1"/>
  <c r="I1359" i="21" a="1"/>
  <c r="I1359" i="21" s="1"/>
  <c r="I1360" i="21" a="1"/>
  <c r="I1360" i="21" s="1"/>
  <c r="I1361" i="21" a="1"/>
  <c r="I1361" i="21" s="1"/>
  <c r="I1362" i="21" a="1"/>
  <c r="I1362" i="21" s="1"/>
  <c r="I1363" i="21" a="1"/>
  <c r="I1363" i="21" s="1"/>
  <c r="I1364" i="21" a="1"/>
  <c r="I1364" i="21" s="1"/>
  <c r="I1365" i="21" a="1"/>
  <c r="I1365" i="21" s="1"/>
  <c r="I1366" i="21" a="1"/>
  <c r="I1366" i="21" s="1"/>
  <c r="I1367" i="21" a="1"/>
  <c r="I1367" i="21" s="1"/>
  <c r="I1368" i="21" a="1"/>
  <c r="I1368" i="21" s="1"/>
  <c r="I1369" i="21" a="1"/>
  <c r="I1369" i="21" s="1"/>
  <c r="I1370" i="21" a="1"/>
  <c r="I1370" i="21" s="1"/>
  <c r="I1371" i="21" a="1"/>
  <c r="I1371" i="21" s="1"/>
  <c r="I1372" i="21" a="1"/>
  <c r="I1372" i="21" s="1"/>
  <c r="I1373" i="21" a="1"/>
  <c r="I1373" i="21" s="1"/>
  <c r="I1374" i="21" a="1"/>
  <c r="I1374" i="21" s="1"/>
  <c r="I1375" i="21" a="1"/>
  <c r="I1375" i="21" s="1"/>
  <c r="I1376" i="21" a="1"/>
  <c r="I1376" i="21" s="1"/>
  <c r="I1377" i="21" a="1"/>
  <c r="I1377" i="21" s="1"/>
  <c r="I1378" i="21" a="1"/>
  <c r="I1378" i="21" s="1"/>
  <c r="I1379" i="21" a="1"/>
  <c r="I1379" i="21" s="1"/>
  <c r="I1380" i="21" a="1"/>
  <c r="I1380" i="21" s="1"/>
  <c r="I1381" i="21" a="1"/>
  <c r="I1381" i="21" s="1"/>
  <c r="I1382" i="21" a="1"/>
  <c r="I1382" i="21" s="1"/>
  <c r="I1383" i="21" a="1"/>
  <c r="I1383" i="21" s="1"/>
  <c r="I1384" i="21" a="1"/>
  <c r="I1384" i="21" s="1"/>
  <c r="I1385" i="21" a="1"/>
  <c r="I1385" i="21" s="1"/>
  <c r="I1386" i="21" a="1"/>
  <c r="I1386" i="21" s="1"/>
  <c r="I1387" i="21" a="1"/>
  <c r="I1387" i="21" s="1"/>
  <c r="I1388" i="21" a="1"/>
  <c r="I1388" i="21" s="1"/>
  <c r="I1389" i="21" a="1"/>
  <c r="I1389" i="21" s="1"/>
  <c r="I1390" i="21" a="1"/>
  <c r="I1390" i="21" s="1"/>
  <c r="I1391" i="21" a="1"/>
  <c r="I1391" i="21" s="1"/>
  <c r="I1392" i="21" a="1"/>
  <c r="I1392" i="21" s="1"/>
  <c r="I1393" i="21" a="1"/>
  <c r="I1393" i="21" s="1"/>
  <c r="I1394" i="21" a="1"/>
  <c r="I1394" i="21" s="1"/>
  <c r="I1395" i="21" a="1"/>
  <c r="I1395" i="21" s="1"/>
  <c r="I1396" i="21" a="1"/>
  <c r="I1396" i="21" s="1"/>
  <c r="I1397" i="21" a="1"/>
  <c r="I1397" i="21" s="1"/>
  <c r="I1398" i="21" a="1"/>
  <c r="I1398" i="21" s="1"/>
  <c r="I1399" i="21" a="1"/>
  <c r="I1399" i="21" s="1"/>
  <c r="I1400" i="21" a="1"/>
  <c r="I1400" i="21" s="1"/>
  <c r="I1401" i="21" a="1"/>
  <c r="I1401" i="21" s="1"/>
  <c r="I1402" i="21" a="1"/>
  <c r="I1402" i="21" s="1"/>
  <c r="I1403" i="21" a="1"/>
  <c r="I1403" i="21" s="1"/>
  <c r="I1404" i="21" a="1"/>
  <c r="I1404" i="21" s="1"/>
  <c r="I1405" i="21" a="1"/>
  <c r="I1405" i="21" s="1"/>
  <c r="I1406" i="21" a="1"/>
  <c r="I1406" i="21" s="1"/>
  <c r="I1407" i="21" a="1"/>
  <c r="I1407" i="21" s="1"/>
  <c r="I1408" i="21" a="1"/>
  <c r="I1408" i="21" s="1"/>
  <c r="I1409" i="21" a="1"/>
  <c r="I1409" i="21" s="1"/>
  <c r="I1410" i="21" a="1"/>
  <c r="I1410" i="21" s="1"/>
  <c r="I1411" i="21" a="1"/>
  <c r="I1411" i="21" s="1"/>
  <c r="I1412" i="21" a="1"/>
  <c r="I1412" i="21" s="1"/>
  <c r="I1413" i="21" a="1"/>
  <c r="I1413" i="21" s="1"/>
  <c r="I1414" i="21" a="1"/>
  <c r="I1414" i="21" s="1"/>
  <c r="I1415" i="21" a="1"/>
  <c r="I1415" i="21" s="1"/>
  <c r="I1416" i="21" a="1"/>
  <c r="I1416" i="21" s="1"/>
  <c r="I1417" i="21" a="1"/>
  <c r="I1417" i="21" s="1"/>
  <c r="I1418" i="21" a="1"/>
  <c r="I1418" i="21" s="1"/>
  <c r="I1419" i="21" a="1"/>
  <c r="I1419" i="21" s="1"/>
  <c r="I1420" i="21" a="1"/>
  <c r="I1420" i="21" s="1"/>
  <c r="I1421" i="21" a="1"/>
  <c r="I1421" i="21" s="1"/>
  <c r="I1422" i="21" a="1"/>
  <c r="I1422" i="21" s="1"/>
  <c r="I1423" i="21" a="1"/>
  <c r="I1423" i="21" s="1"/>
  <c r="I1424" i="21" a="1"/>
  <c r="I1424" i="21" s="1"/>
  <c r="I1425" i="21" a="1"/>
  <c r="I1425" i="21" s="1"/>
  <c r="I1426" i="21" a="1"/>
  <c r="I1426" i="21" s="1"/>
  <c r="I1427" i="21" a="1"/>
  <c r="I1427" i="21" s="1"/>
  <c r="I1428" i="21" a="1"/>
  <c r="I1428" i="21" s="1"/>
  <c r="I1429" i="21" a="1"/>
  <c r="I1429" i="21" s="1"/>
  <c r="I1430" i="21" a="1"/>
  <c r="I1430" i="21" s="1"/>
  <c r="I1431" i="21" a="1"/>
  <c r="I1431" i="21" s="1"/>
  <c r="I1432" i="21" a="1"/>
  <c r="I1432" i="21" s="1"/>
  <c r="I1433" i="21" a="1"/>
  <c r="I1433" i="21" s="1"/>
  <c r="I1434" i="21" a="1"/>
  <c r="I1434" i="21" s="1"/>
  <c r="I1435" i="21" a="1"/>
  <c r="I1435" i="21" s="1"/>
  <c r="I1436" i="21" a="1"/>
  <c r="I1436" i="21" s="1"/>
  <c r="I1437" i="21" a="1"/>
  <c r="I1437" i="21" s="1"/>
  <c r="I1438" i="21" a="1"/>
  <c r="I1438" i="21" s="1"/>
  <c r="I1439" i="21" a="1"/>
  <c r="I1439" i="21" s="1"/>
  <c r="I1440" i="21" a="1"/>
  <c r="I1440" i="21" s="1"/>
  <c r="I1441" i="21" a="1"/>
  <c r="I1441" i="21" s="1"/>
  <c r="I1442" i="21" a="1"/>
  <c r="I1442" i="21" s="1"/>
  <c r="I1443" i="21" a="1"/>
  <c r="I1443" i="21" s="1"/>
  <c r="I1444" i="21" a="1"/>
  <c r="I1444" i="21" s="1"/>
  <c r="I1445" i="21" a="1"/>
  <c r="I1445" i="21" s="1"/>
  <c r="I1446" i="21" a="1"/>
  <c r="I1446" i="21" s="1"/>
  <c r="I1447" i="21" a="1"/>
  <c r="I1447" i="21" s="1"/>
  <c r="I1448" i="21" a="1"/>
  <c r="I1448" i="21" s="1"/>
  <c r="I1449" i="21" a="1"/>
  <c r="I1449" i="21" s="1"/>
  <c r="I1450" i="21" a="1"/>
  <c r="I1450" i="21" s="1"/>
  <c r="I1451" i="21" a="1"/>
  <c r="I1451" i="21" s="1"/>
  <c r="I1452" i="21" a="1"/>
  <c r="I1452" i="21" s="1"/>
  <c r="I1453" i="21" a="1"/>
  <c r="I1453" i="21" s="1"/>
  <c r="I1454" i="21" a="1"/>
  <c r="I1454" i="21" s="1"/>
  <c r="I1455" i="21" a="1"/>
  <c r="I1455" i="21" s="1"/>
  <c r="I1456" i="21" a="1"/>
  <c r="I1456" i="21" s="1"/>
  <c r="I1457" i="21" a="1"/>
  <c r="I1457" i="21" s="1"/>
  <c r="I1458" i="21" a="1"/>
  <c r="I1458" i="21" s="1"/>
  <c r="I1459" i="21" a="1"/>
  <c r="I1459" i="21" s="1"/>
  <c r="I1460" i="21" a="1"/>
  <c r="I1460" i="21" s="1"/>
  <c r="I1461" i="21" a="1"/>
  <c r="I1461" i="21" s="1"/>
  <c r="I1462" i="21" a="1"/>
  <c r="I1462" i="21" s="1"/>
  <c r="I1463" i="21" a="1"/>
  <c r="I1463" i="21" s="1"/>
  <c r="I1464" i="21" a="1"/>
  <c r="I1464" i="21" s="1"/>
  <c r="I1465" i="21" a="1"/>
  <c r="I1465" i="21" s="1"/>
  <c r="I1466" i="21" a="1"/>
  <c r="I1466" i="21" s="1"/>
  <c r="I1467" i="21" a="1"/>
  <c r="I1467" i="21" s="1"/>
  <c r="I1468" i="21" a="1"/>
  <c r="I1468" i="21" s="1"/>
  <c r="I1469" i="21" a="1"/>
  <c r="I1469" i="21" s="1"/>
  <c r="I1470" i="21" a="1"/>
  <c r="I1470" i="21" s="1"/>
  <c r="I1471" i="21" a="1"/>
  <c r="I1471" i="21" s="1"/>
  <c r="I1472" i="21" a="1"/>
  <c r="I1472" i="21" s="1"/>
  <c r="I1473" i="21" a="1"/>
  <c r="I1473" i="21" s="1"/>
  <c r="I1474" i="21" a="1"/>
  <c r="I1474" i="21" s="1"/>
  <c r="I1475" i="21" a="1"/>
  <c r="I1475" i="21" s="1"/>
  <c r="I1476" i="21" a="1"/>
  <c r="I1476" i="21" s="1"/>
  <c r="I1477" i="21" a="1"/>
  <c r="I1477" i="21" s="1"/>
  <c r="I1478" i="21" a="1"/>
  <c r="I1478" i="21" s="1"/>
  <c r="I1479" i="21" a="1"/>
  <c r="I1479" i="21" s="1"/>
  <c r="I1480" i="21" a="1"/>
  <c r="I1480" i="21" s="1"/>
  <c r="I1481" i="21" a="1"/>
  <c r="I1481" i="21" s="1"/>
  <c r="I1482" i="21" a="1"/>
  <c r="I1482" i="21" s="1"/>
  <c r="I1483" i="21" a="1"/>
  <c r="I1483" i="21" s="1"/>
  <c r="I1484" i="21" a="1"/>
  <c r="I1484" i="21" s="1"/>
  <c r="I1485" i="21" a="1"/>
  <c r="I1485" i="21" s="1"/>
  <c r="I1486" i="21" a="1"/>
  <c r="I1486" i="21" s="1"/>
  <c r="I1487" i="21" a="1"/>
  <c r="I1487" i="21" s="1"/>
  <c r="I1488" i="21" a="1"/>
  <c r="I1488" i="21" s="1"/>
  <c r="I1489" i="21" a="1"/>
  <c r="I1489" i="21" s="1"/>
  <c r="I1490" i="21" a="1"/>
  <c r="I1490" i="21" s="1"/>
  <c r="I1491" i="21" a="1"/>
  <c r="I1491" i="21" s="1"/>
  <c r="I1492" i="21" a="1"/>
  <c r="I1492" i="21" s="1"/>
  <c r="I1493" i="21" a="1"/>
  <c r="I1493" i="21" s="1"/>
  <c r="I1494" i="21" a="1"/>
  <c r="I1494" i="21" s="1"/>
  <c r="I1495" i="21" a="1"/>
  <c r="I1495" i="21" s="1"/>
  <c r="I1496" i="21" a="1"/>
  <c r="I1496" i="21" s="1"/>
  <c r="I1497" i="21" a="1"/>
  <c r="I1497" i="21" s="1"/>
  <c r="I1498" i="21" a="1"/>
  <c r="I1498" i="21" s="1"/>
  <c r="I1499" i="21" a="1"/>
  <c r="I1499" i="21" s="1"/>
  <c r="I1500" i="21" a="1"/>
  <c r="I1500" i="21" s="1"/>
  <c r="I1501" i="21" a="1"/>
  <c r="I1501" i="21" s="1"/>
  <c r="I1502" i="21" a="1"/>
  <c r="I1502" i="21" s="1"/>
  <c r="I1503" i="21" a="1"/>
  <c r="I1503" i="21" s="1"/>
  <c r="I1504" i="21" a="1"/>
  <c r="I1504" i="21" s="1"/>
  <c r="I1505" i="21" a="1"/>
  <c r="I1505" i="21" s="1"/>
  <c r="I1506" i="21" a="1"/>
  <c r="I1506" i="21" s="1"/>
  <c r="I1507" i="21" a="1"/>
  <c r="I1507" i="21" s="1"/>
  <c r="I1508" i="21" a="1"/>
  <c r="I1508" i="21" s="1"/>
  <c r="I1509" i="21" a="1"/>
  <c r="I1509" i="21" s="1"/>
  <c r="I1510" i="21" a="1"/>
  <c r="I1510" i="21" s="1"/>
  <c r="I1511" i="21" a="1"/>
  <c r="I1511" i="21" s="1"/>
  <c r="I1512" i="21" a="1"/>
  <c r="I1512" i="21" s="1"/>
  <c r="I1513" i="21" a="1"/>
  <c r="I1513" i="21" s="1"/>
  <c r="I1514" i="21" a="1"/>
  <c r="I1514" i="21" s="1"/>
  <c r="I1515" i="21" a="1"/>
  <c r="I1515" i="21" s="1"/>
  <c r="I1516" i="21" a="1"/>
  <c r="I1516" i="21" s="1"/>
  <c r="I1517" i="21" a="1"/>
  <c r="I1517" i="21" s="1"/>
  <c r="I1518" i="21" a="1"/>
  <c r="I1518" i="21" s="1"/>
  <c r="I1519" i="21" a="1"/>
  <c r="I1519" i="21" s="1"/>
  <c r="I1520" i="21" a="1"/>
  <c r="I1520" i="21" s="1"/>
  <c r="I1521" i="21" a="1"/>
  <c r="I1521" i="21" s="1"/>
  <c r="I1522" i="21" a="1"/>
  <c r="I1522" i="21" s="1"/>
  <c r="I1523" i="21" a="1"/>
  <c r="I1523" i="21" s="1"/>
  <c r="I1524" i="21" a="1"/>
  <c r="I1524" i="21" s="1"/>
  <c r="I1525" i="21" a="1"/>
  <c r="I1525" i="21" s="1"/>
  <c r="I1526" i="21" a="1"/>
  <c r="I1526" i="21" s="1"/>
  <c r="I1527" i="21" a="1"/>
  <c r="I1527" i="21" s="1"/>
  <c r="I1528" i="21" a="1"/>
  <c r="I1528" i="21" s="1"/>
  <c r="I1529" i="21" a="1"/>
  <c r="I1529" i="21" s="1"/>
  <c r="I1530" i="21" a="1"/>
  <c r="I1530" i="21" s="1"/>
  <c r="I1531" i="21" a="1"/>
  <c r="I1531" i="21" s="1"/>
  <c r="I1532" i="21" a="1"/>
  <c r="I1532" i="21" s="1"/>
  <c r="I1533" i="21" a="1"/>
  <c r="I1533" i="21" s="1"/>
  <c r="I1534" i="21" a="1"/>
  <c r="I1534" i="21" s="1"/>
  <c r="I1535" i="21" a="1"/>
  <c r="I1535" i="21" s="1"/>
  <c r="I1536" i="21" a="1"/>
  <c r="I1536" i="21" s="1"/>
  <c r="I1537" i="21" a="1"/>
  <c r="I1537" i="21" s="1"/>
  <c r="I1538" i="21" a="1"/>
  <c r="I1538" i="21" s="1"/>
  <c r="I1539" i="21" a="1"/>
  <c r="I1539" i="21" s="1"/>
  <c r="I1540" i="21" a="1"/>
  <c r="I1540" i="21" s="1"/>
  <c r="I1541" i="21" a="1"/>
  <c r="I1541" i="21" s="1"/>
  <c r="I1542" i="21" a="1"/>
  <c r="I1542" i="21" s="1"/>
  <c r="I1543" i="21" a="1"/>
  <c r="I1543" i="21" s="1"/>
  <c r="I1544" i="21" a="1"/>
  <c r="I1544" i="21" s="1"/>
  <c r="I1545" i="21" a="1"/>
  <c r="I1545" i="21" s="1"/>
  <c r="I1546" i="21" a="1"/>
  <c r="I1546" i="21" s="1"/>
  <c r="I1547" i="21" a="1"/>
  <c r="I1547" i="21" s="1"/>
  <c r="I1548" i="21" a="1"/>
  <c r="I1548" i="21" s="1"/>
  <c r="I1549" i="21" a="1"/>
  <c r="I1549" i="21" s="1"/>
  <c r="I1550" i="21" a="1"/>
  <c r="I1550" i="21" s="1"/>
  <c r="I1551" i="21" a="1"/>
  <c r="I1551" i="21" s="1"/>
  <c r="I1552" i="21" a="1"/>
  <c r="I1552" i="21" s="1"/>
  <c r="I1553" i="21" a="1"/>
  <c r="I1553" i="21" s="1"/>
  <c r="I1554" i="21" a="1"/>
  <c r="I1554" i="21" s="1"/>
  <c r="I1555" i="21" a="1"/>
  <c r="I1555" i="21" s="1"/>
  <c r="I1556" i="21" a="1"/>
  <c r="I1556" i="21" s="1"/>
  <c r="I1557" i="21" a="1"/>
  <c r="I1557" i="21" s="1"/>
  <c r="I1558" i="21" a="1"/>
  <c r="I1558" i="21" s="1"/>
  <c r="I1559" i="21" a="1"/>
  <c r="I1559" i="21" s="1"/>
  <c r="I1560" i="21" a="1"/>
  <c r="I1560" i="21" s="1"/>
  <c r="I1561" i="21" a="1"/>
  <c r="I1561" i="21" s="1"/>
  <c r="I1562" i="21" a="1"/>
  <c r="I1562" i="21" s="1"/>
  <c r="I1563" i="21" a="1"/>
  <c r="I1563" i="21" s="1"/>
  <c r="I1564" i="21" a="1"/>
  <c r="I1564" i="21" s="1"/>
  <c r="I1565" i="21" a="1"/>
  <c r="I1565" i="21" s="1"/>
  <c r="I1566" i="21" a="1"/>
  <c r="I1566" i="21" s="1"/>
  <c r="I1567" i="21" a="1"/>
  <c r="I1567" i="21" s="1"/>
  <c r="I1568" i="21" a="1"/>
  <c r="I1568" i="21" s="1"/>
  <c r="I1569" i="21" a="1"/>
  <c r="I1569" i="21" s="1"/>
  <c r="I1570" i="21" a="1"/>
  <c r="I1570" i="21" s="1"/>
  <c r="I1571" i="21" a="1"/>
  <c r="I1571" i="21" s="1"/>
  <c r="I1572" i="21" a="1"/>
  <c r="I1572" i="21" s="1"/>
  <c r="I1573" i="21" a="1"/>
  <c r="I1573" i="21" s="1"/>
  <c r="I1574" i="21" a="1"/>
  <c r="I1574" i="21" s="1"/>
  <c r="I1575" i="21" a="1"/>
  <c r="I1575" i="21" s="1"/>
  <c r="I1576" i="21" a="1"/>
  <c r="I1576" i="21" s="1"/>
  <c r="I1577" i="21" a="1"/>
  <c r="I1577" i="21" s="1"/>
  <c r="I1578" i="21" a="1"/>
  <c r="I1578" i="21" s="1"/>
  <c r="I1579" i="21" a="1"/>
  <c r="I1579" i="21" s="1"/>
  <c r="I1580" i="21" a="1"/>
  <c r="I1580" i="21" s="1"/>
  <c r="I1581" i="21" a="1"/>
  <c r="I1581" i="21" s="1"/>
  <c r="I1582" i="21" a="1"/>
  <c r="I1582" i="21" s="1"/>
  <c r="I1583" i="21" a="1"/>
  <c r="I1583" i="21" s="1"/>
  <c r="I1584" i="21" a="1"/>
  <c r="I1584" i="21" s="1"/>
  <c r="I1585" i="21" a="1"/>
  <c r="I1585" i="21" s="1"/>
  <c r="I1586" i="21" a="1"/>
  <c r="I1586" i="21" s="1"/>
  <c r="I1587" i="21" a="1"/>
  <c r="I1587" i="21" s="1"/>
  <c r="I1588" i="21" a="1"/>
  <c r="I1588" i="21" s="1"/>
  <c r="I1589" i="21" a="1"/>
  <c r="I1589" i="21" s="1"/>
  <c r="I1590" i="21" a="1"/>
  <c r="I1590" i="21" s="1"/>
  <c r="I1591" i="21" a="1"/>
  <c r="I1591" i="21" s="1"/>
  <c r="I1592" i="21" a="1"/>
  <c r="I1592" i="21" s="1"/>
  <c r="I1593" i="21" a="1"/>
  <c r="I1593" i="21" s="1"/>
  <c r="I1594" i="21" a="1"/>
  <c r="I1594" i="21" s="1"/>
  <c r="I1595" i="21" a="1"/>
  <c r="I1595" i="21" s="1"/>
  <c r="I1596" i="21" a="1"/>
  <c r="I1596" i="21" s="1"/>
  <c r="I1597" i="21" a="1"/>
  <c r="I1597" i="21" s="1"/>
  <c r="I1598" i="21" a="1"/>
  <c r="I1598" i="21" s="1"/>
  <c r="I1599" i="21" a="1"/>
  <c r="I1599" i="21" s="1"/>
  <c r="I1600" i="21" a="1"/>
  <c r="I1600" i="21" s="1"/>
  <c r="I1601" i="21" a="1"/>
  <c r="I1601" i="21" s="1"/>
  <c r="I1602" i="21" a="1"/>
  <c r="I1602" i="21" s="1"/>
  <c r="I1603" i="21" a="1"/>
  <c r="I1603" i="21" s="1"/>
  <c r="I1604" i="21" a="1"/>
  <c r="I1604" i="21" s="1"/>
  <c r="I1605" i="21" a="1"/>
  <c r="I1605" i="21" s="1"/>
  <c r="I1606" i="21" a="1"/>
  <c r="I1606" i="21" s="1"/>
  <c r="I1607" i="21" a="1"/>
  <c r="I1607" i="21" s="1"/>
  <c r="I1608" i="21" a="1"/>
  <c r="I1608" i="21" s="1"/>
  <c r="I1609" i="21" a="1"/>
  <c r="I1609" i="21" s="1"/>
  <c r="I1610" i="21" a="1"/>
  <c r="I1610" i="21" s="1"/>
  <c r="I1611" i="21" a="1"/>
  <c r="I1611" i="21" s="1"/>
  <c r="I1612" i="21" a="1"/>
  <c r="I1612" i="21" s="1"/>
  <c r="I1613" i="21" a="1"/>
  <c r="I1613" i="21" s="1"/>
  <c r="I1614" i="21" a="1"/>
  <c r="I1614" i="21" s="1"/>
  <c r="I1615" i="21" a="1"/>
  <c r="I1615" i="21" s="1"/>
  <c r="I1616" i="21" a="1"/>
  <c r="I1616" i="21" s="1"/>
  <c r="I1617" i="21" a="1"/>
  <c r="I1617" i="21" s="1"/>
  <c r="I1618" i="21" a="1"/>
  <c r="I1618" i="21" s="1"/>
  <c r="I1619" i="21" a="1"/>
  <c r="I1619" i="21" s="1"/>
  <c r="I1620" i="21" a="1"/>
  <c r="I1620" i="21" s="1"/>
  <c r="I1621" i="21" a="1"/>
  <c r="I1621" i="21" s="1"/>
  <c r="I1622" i="21" a="1"/>
  <c r="I1622" i="21" s="1"/>
  <c r="I1623" i="21" a="1"/>
  <c r="I1623" i="21" s="1"/>
  <c r="I1624" i="21" a="1"/>
  <c r="I1624" i="21" s="1"/>
  <c r="I1625" i="21" a="1"/>
  <c r="I1625" i="21" s="1"/>
  <c r="I1626" i="21" a="1"/>
  <c r="I1626" i="21" s="1"/>
  <c r="I1627" i="21" a="1"/>
  <c r="I1627" i="21" s="1"/>
  <c r="I1628" i="21" a="1"/>
  <c r="I1628" i="21" s="1"/>
  <c r="I1629" i="21" a="1"/>
  <c r="I1629" i="21" s="1"/>
  <c r="I1630" i="21" a="1"/>
  <c r="I1630" i="21" s="1"/>
  <c r="I1631" i="21" a="1"/>
  <c r="I1631" i="21" s="1"/>
  <c r="I1632" i="21" a="1"/>
  <c r="I1632" i="21" s="1"/>
  <c r="I1633" i="21" a="1"/>
  <c r="I1633" i="21" s="1"/>
  <c r="I1634" i="21" a="1"/>
  <c r="I1634" i="21" s="1"/>
  <c r="I1635" i="21" a="1"/>
  <c r="I1635" i="21" s="1"/>
  <c r="I1636" i="21" a="1"/>
  <c r="I1636" i="21" s="1"/>
  <c r="I1637" i="21" a="1"/>
  <c r="I1637" i="21" s="1"/>
  <c r="I1638" i="21" a="1"/>
  <c r="I1638" i="21" s="1"/>
  <c r="I1639" i="21" a="1"/>
  <c r="I1639" i="21" s="1"/>
  <c r="I1640" i="21" a="1"/>
  <c r="I1640" i="21" s="1"/>
  <c r="I1641" i="21" a="1"/>
  <c r="I1641" i="21" s="1"/>
  <c r="I1642" i="21" a="1"/>
  <c r="I1642" i="21" s="1"/>
  <c r="I1643" i="21" a="1"/>
  <c r="I1643" i="21" s="1"/>
  <c r="I1644" i="21" a="1"/>
  <c r="I1644" i="21" s="1"/>
  <c r="I1645" i="21" a="1"/>
  <c r="I1645" i="21" s="1"/>
  <c r="I1646" i="21" a="1"/>
  <c r="I1646" i="21" s="1"/>
  <c r="I1647" i="21" a="1"/>
  <c r="I1647" i="21" s="1"/>
  <c r="I1648" i="21" a="1"/>
  <c r="I1648" i="21" s="1"/>
  <c r="I1649" i="21" a="1"/>
  <c r="I1649" i="21" s="1"/>
  <c r="I1650" i="21" a="1"/>
  <c r="I1650" i="21" s="1"/>
  <c r="I1651" i="21" a="1"/>
  <c r="I1651" i="21" s="1"/>
  <c r="I1652" i="21" a="1"/>
  <c r="I1652" i="21" s="1"/>
  <c r="I1653" i="21" a="1"/>
  <c r="I1653" i="21" s="1"/>
  <c r="I1654" i="21" a="1"/>
  <c r="I1654" i="21" s="1"/>
  <c r="I1655" i="21" a="1"/>
  <c r="I1655" i="21" s="1"/>
  <c r="I1656" i="21" a="1"/>
  <c r="I1656" i="21" s="1"/>
  <c r="I1657" i="21" a="1"/>
  <c r="I1657" i="21" s="1"/>
  <c r="I1658" i="21" a="1"/>
  <c r="I1658" i="21" s="1"/>
  <c r="I1659" i="21" a="1"/>
  <c r="I1659" i="21" s="1"/>
  <c r="I1660" i="21" a="1"/>
  <c r="I1660" i="21" s="1"/>
  <c r="I1661" i="21" a="1"/>
  <c r="I1661" i="21" s="1"/>
  <c r="I1662" i="21" a="1"/>
  <c r="I1662" i="21" s="1"/>
  <c r="I1663" i="21" a="1"/>
  <c r="I1663" i="21" s="1"/>
  <c r="I1664" i="21" a="1"/>
  <c r="I1664" i="21" s="1"/>
  <c r="I1665" i="21" a="1"/>
  <c r="I1665" i="21" s="1"/>
  <c r="I1666" i="21" a="1"/>
  <c r="I1666" i="21" s="1"/>
  <c r="I1667" i="21" a="1"/>
  <c r="I1667" i="21" s="1"/>
  <c r="I1668" i="21" a="1"/>
  <c r="I1668" i="21" s="1"/>
  <c r="I1669" i="21" a="1"/>
  <c r="I1669" i="21" s="1"/>
  <c r="I1670" i="21" a="1"/>
  <c r="I1670" i="21" s="1"/>
  <c r="I1671" i="21" a="1"/>
  <c r="I1671" i="21" s="1"/>
  <c r="I1672" i="21" a="1"/>
  <c r="I1672" i="21" s="1"/>
  <c r="I1673" i="21" a="1"/>
  <c r="I1673" i="21" s="1"/>
  <c r="I1674" i="21" a="1"/>
  <c r="I1674" i="21" s="1"/>
  <c r="I1675" i="21" a="1"/>
  <c r="I1675" i="21" s="1"/>
  <c r="I1676" i="21" a="1"/>
  <c r="I1676" i="21" s="1"/>
  <c r="I1677" i="21" a="1"/>
  <c r="I1677" i="21" s="1"/>
  <c r="I1678" i="21" a="1"/>
  <c r="I1678" i="21" s="1"/>
  <c r="I1679" i="21" a="1"/>
  <c r="I1679" i="21" s="1"/>
  <c r="I1680" i="21" a="1"/>
  <c r="I1680" i="21" s="1"/>
  <c r="I1681" i="21" a="1"/>
  <c r="I1681" i="21" s="1"/>
  <c r="I1682" i="21" a="1"/>
  <c r="I1682" i="21" s="1"/>
  <c r="I1683" i="21" a="1"/>
  <c r="I1683" i="21" s="1"/>
  <c r="I1684" i="21" a="1"/>
  <c r="I1684" i="21" s="1"/>
  <c r="I1685" i="21" a="1"/>
  <c r="I1685" i="21" s="1"/>
  <c r="I1686" i="21" a="1"/>
  <c r="I1686" i="21" s="1"/>
  <c r="I1687" i="21" a="1"/>
  <c r="I1687" i="21" s="1"/>
  <c r="I1688" i="21" a="1"/>
  <c r="I1688" i="21" s="1"/>
  <c r="I1689" i="21" a="1"/>
  <c r="I1689" i="21" s="1"/>
  <c r="I1690" i="21" a="1"/>
  <c r="I1690" i="21" s="1"/>
  <c r="I1691" i="21" a="1"/>
  <c r="I1691" i="21" s="1"/>
  <c r="I1692" i="21" a="1"/>
  <c r="I1692" i="21" s="1"/>
  <c r="I1693" i="21" a="1"/>
  <c r="I1693" i="21" s="1"/>
  <c r="I1694" i="21" a="1"/>
  <c r="I1694" i="21" s="1"/>
  <c r="I1695" i="21" a="1"/>
  <c r="I1695" i="21" s="1"/>
  <c r="I1696" i="21" a="1"/>
  <c r="I1696" i="21" s="1"/>
  <c r="I1697" i="21" a="1"/>
  <c r="I1697" i="21" s="1"/>
  <c r="I1698" i="21" a="1"/>
  <c r="I1698" i="21" s="1"/>
  <c r="I1699" i="21" a="1"/>
  <c r="I1699" i="21" s="1"/>
  <c r="I1700" i="21" a="1"/>
  <c r="I1700" i="21" s="1"/>
  <c r="I1701" i="21" a="1"/>
  <c r="I1701" i="21" s="1"/>
  <c r="I1702" i="21" a="1"/>
  <c r="I1702" i="21" s="1"/>
  <c r="I1703" i="21" a="1"/>
  <c r="I1703" i="21" s="1"/>
  <c r="I1704" i="21" a="1"/>
  <c r="I1704" i="21" s="1"/>
  <c r="I1705" i="21" a="1"/>
  <c r="I1705" i="21" s="1"/>
  <c r="I1706" i="21" a="1"/>
  <c r="I1706" i="21" s="1"/>
  <c r="I1707" i="21" a="1"/>
  <c r="I1707" i="21" s="1"/>
  <c r="I1708" i="21" a="1"/>
  <c r="I1708" i="21" s="1"/>
  <c r="I1709" i="21" a="1"/>
  <c r="I1709" i="21" s="1"/>
  <c r="I1710" i="21" a="1"/>
  <c r="I1710" i="21" s="1"/>
  <c r="I1711" i="21" a="1"/>
  <c r="I1711" i="21" s="1"/>
  <c r="I1712" i="21" a="1"/>
  <c r="I1712" i="21" s="1"/>
  <c r="I1713" i="21" a="1"/>
  <c r="I1713" i="21" s="1"/>
  <c r="I1714" i="21" a="1"/>
  <c r="I1714" i="21" s="1"/>
  <c r="I1715" i="21" a="1"/>
  <c r="I1715" i="21" s="1"/>
  <c r="I1716" i="21" a="1"/>
  <c r="I1716" i="21" s="1"/>
  <c r="I1717" i="21" a="1"/>
  <c r="I1717" i="21" s="1"/>
  <c r="I1718" i="21" a="1"/>
  <c r="I1718" i="21" s="1"/>
  <c r="I1719" i="21" a="1"/>
  <c r="I1719" i="21" s="1"/>
  <c r="I1720" i="21" a="1"/>
  <c r="I1720" i="21" s="1"/>
  <c r="I1721" i="21" a="1"/>
  <c r="I1721" i="21" s="1"/>
  <c r="I1722" i="21" a="1"/>
  <c r="I1722" i="21" s="1"/>
  <c r="I1723" i="21" a="1"/>
  <c r="I1723" i="21" s="1"/>
  <c r="I1724" i="21" a="1"/>
  <c r="I1724" i="21" s="1"/>
  <c r="I1725" i="21" a="1"/>
  <c r="I1725" i="21" s="1"/>
  <c r="I1726" i="21" a="1"/>
  <c r="I1726" i="21" s="1"/>
  <c r="I1727" i="21" a="1"/>
  <c r="I1727" i="21" s="1"/>
  <c r="I1728" i="21" a="1"/>
  <c r="I1728" i="21" s="1"/>
  <c r="I1729" i="21" a="1"/>
  <c r="I1729" i="21" s="1"/>
  <c r="I1730" i="21" a="1"/>
  <c r="I1730" i="21" s="1"/>
  <c r="I1731" i="21" a="1"/>
  <c r="I1731" i="21" s="1"/>
  <c r="I1732" i="21" a="1"/>
  <c r="I1732" i="21" s="1"/>
  <c r="I1733" i="21" a="1"/>
  <c r="I1733" i="21" s="1"/>
  <c r="I1734" i="21" a="1"/>
  <c r="I1734" i="21" s="1"/>
  <c r="I1735" i="21" a="1"/>
  <c r="I1735" i="21" s="1"/>
  <c r="I1736" i="21" a="1"/>
  <c r="I1736" i="21" s="1"/>
  <c r="I1737" i="21" a="1"/>
  <c r="I1737" i="21" s="1"/>
  <c r="I1738" i="21" a="1"/>
  <c r="I1738" i="21" s="1"/>
  <c r="I1739" i="21" a="1"/>
  <c r="I1739" i="21" s="1"/>
  <c r="I1740" i="21" a="1"/>
  <c r="I1740" i="21" s="1"/>
  <c r="I1741" i="21" a="1"/>
  <c r="I1741" i="21" s="1"/>
  <c r="I1742" i="21" a="1"/>
  <c r="I1742" i="21" s="1"/>
  <c r="I1743" i="21" a="1"/>
  <c r="I1743" i="21" s="1"/>
  <c r="I1744" i="21" a="1"/>
  <c r="I1744" i="21" s="1"/>
  <c r="I1745" i="21" a="1"/>
  <c r="I1745" i="21" s="1"/>
  <c r="I1746" i="21" a="1"/>
  <c r="I1746" i="21" s="1"/>
  <c r="I1747" i="21" a="1"/>
  <c r="I1747" i="21" s="1"/>
  <c r="I1748" i="21" a="1"/>
  <c r="I1748" i="21" s="1"/>
  <c r="I1749" i="21" a="1"/>
  <c r="I1749" i="21" s="1"/>
  <c r="I1750" i="21" a="1"/>
  <c r="I1750" i="21" s="1"/>
  <c r="I1751" i="21" a="1"/>
  <c r="I1751" i="21" s="1"/>
  <c r="I1752" i="21" a="1"/>
  <c r="I1752" i="21" s="1"/>
  <c r="I1753" i="21" a="1"/>
  <c r="I1753" i="21" s="1"/>
  <c r="I1754" i="21" a="1"/>
  <c r="I1754" i="21" s="1"/>
  <c r="I1755" i="21" a="1"/>
  <c r="I1755" i="21" s="1"/>
  <c r="I1756" i="21" a="1"/>
  <c r="I1756" i="21" s="1"/>
  <c r="I1757" i="21" a="1"/>
  <c r="I1757" i="21" s="1"/>
  <c r="I1758" i="21" a="1"/>
  <c r="I1758" i="21" s="1"/>
  <c r="I1759" i="21" a="1"/>
  <c r="I1759" i="21" s="1"/>
  <c r="I1760" i="21" a="1"/>
  <c r="I1760" i="21" s="1"/>
  <c r="I1761" i="21" a="1"/>
  <c r="I1761" i="21" s="1"/>
  <c r="I1762" i="21" a="1"/>
  <c r="I1762" i="21" s="1"/>
  <c r="I1763" i="21" a="1"/>
  <c r="I1763" i="21" s="1"/>
  <c r="I1764" i="21" a="1"/>
  <c r="I1764" i="21" s="1"/>
  <c r="I1765" i="21" a="1"/>
  <c r="I1765" i="21" s="1"/>
  <c r="I1766" i="21" a="1"/>
  <c r="I1766" i="21" s="1"/>
  <c r="I1767" i="21" a="1"/>
  <c r="I1767" i="21" s="1"/>
  <c r="I1768" i="21" a="1"/>
  <c r="I1768" i="21" s="1"/>
  <c r="I1769" i="21" a="1"/>
  <c r="I1769" i="21" s="1"/>
  <c r="I1770" i="21" a="1"/>
  <c r="I1770" i="21" s="1"/>
  <c r="I1771" i="21" a="1"/>
  <c r="I1771" i="21" s="1"/>
  <c r="I1772" i="21" a="1"/>
  <c r="I1772" i="21" s="1"/>
  <c r="I1773" i="21" a="1"/>
  <c r="I1773" i="21" s="1"/>
  <c r="I1774" i="21" a="1"/>
  <c r="I1774" i="21" s="1"/>
  <c r="I1775" i="21" a="1"/>
  <c r="I1775" i="21" s="1"/>
  <c r="I1776" i="21" a="1"/>
  <c r="I1776" i="21" s="1"/>
  <c r="I1777" i="21" a="1"/>
  <c r="I1777" i="21" s="1"/>
  <c r="I1778" i="21" a="1"/>
  <c r="I1778" i="21" s="1"/>
  <c r="I1779" i="21" a="1"/>
  <c r="I1779" i="21" s="1"/>
  <c r="I1780" i="21" a="1"/>
  <c r="I1780" i="21" s="1"/>
  <c r="I1781" i="21" a="1"/>
  <c r="I1781" i="21" s="1"/>
  <c r="I1782" i="21" a="1"/>
  <c r="I1782" i="21" s="1"/>
  <c r="I1783" i="21" a="1"/>
  <c r="I1783" i="21" s="1"/>
  <c r="I1784" i="21" a="1"/>
  <c r="I1784" i="21" s="1"/>
  <c r="I1785" i="21" a="1"/>
  <c r="I1785" i="21" s="1"/>
  <c r="I1786" i="21" a="1"/>
  <c r="I1786" i="21" s="1"/>
  <c r="I1787" i="21" a="1"/>
  <c r="I1787" i="21" s="1"/>
  <c r="I1788" i="21" a="1"/>
  <c r="I1788" i="21" s="1"/>
  <c r="I1789" i="21" a="1"/>
  <c r="I1789" i="21" s="1"/>
  <c r="I1790" i="21" a="1"/>
  <c r="I1790" i="21" s="1"/>
  <c r="I1791" i="21" a="1"/>
  <c r="I1791" i="21" s="1"/>
  <c r="I1792" i="21" a="1"/>
  <c r="I1792" i="21" s="1"/>
  <c r="I1793" i="21" a="1"/>
  <c r="I1793" i="21" s="1"/>
  <c r="I1794" i="21" a="1"/>
  <c r="I1794" i="21" s="1"/>
  <c r="I1795" i="21" a="1"/>
  <c r="I1795" i="21" s="1"/>
  <c r="I1796" i="21" a="1"/>
  <c r="I1796" i="21" s="1"/>
  <c r="I1797" i="21" a="1"/>
  <c r="I1797" i="21" s="1"/>
  <c r="I1798" i="21" a="1"/>
  <c r="I1798" i="21" s="1"/>
  <c r="I1799" i="21" a="1"/>
  <c r="I1799" i="21" s="1"/>
  <c r="I1800" i="21" a="1"/>
  <c r="I1800" i="21" s="1"/>
  <c r="I1801" i="21" a="1"/>
  <c r="I1801" i="21" s="1"/>
  <c r="I1802" i="21" a="1"/>
  <c r="I1802" i="21" s="1"/>
  <c r="I1803" i="21" a="1"/>
  <c r="I1803" i="21" s="1"/>
  <c r="I1804" i="21" a="1"/>
  <c r="I1804" i="21" s="1"/>
  <c r="I1805" i="21" a="1"/>
  <c r="I1805" i="21" s="1"/>
  <c r="I1806" i="21" a="1"/>
  <c r="I1806" i="21" s="1"/>
  <c r="I1807" i="21" a="1"/>
  <c r="I1807" i="21" s="1"/>
  <c r="I1808" i="21" a="1"/>
  <c r="I1808" i="21" s="1"/>
  <c r="I1809" i="21" a="1"/>
  <c r="I1809" i="21" s="1"/>
  <c r="I1810" i="21" a="1"/>
  <c r="I1810" i="21" s="1"/>
  <c r="I1811" i="21" a="1"/>
  <c r="I1811" i="21" s="1"/>
  <c r="I1812" i="21" a="1"/>
  <c r="I1812" i="21" s="1"/>
  <c r="I1813" i="21" a="1"/>
  <c r="I1813" i="21" s="1"/>
  <c r="I1814" i="21" a="1"/>
  <c r="I1814" i="21" s="1"/>
  <c r="I1815" i="21" a="1"/>
  <c r="I1815" i="21" s="1"/>
  <c r="I1816" i="21" a="1"/>
  <c r="I1816" i="21" s="1"/>
  <c r="I1817" i="21" a="1"/>
  <c r="I1817" i="21" s="1"/>
  <c r="I1818" i="21" a="1"/>
  <c r="I1818" i="21" s="1"/>
  <c r="I1819" i="21" a="1"/>
  <c r="I1819" i="21" s="1"/>
  <c r="I1820" i="21" a="1"/>
  <c r="I1820" i="21" s="1"/>
  <c r="I1821" i="21" a="1"/>
  <c r="I1821" i="21" s="1"/>
  <c r="I1822" i="21" a="1"/>
  <c r="I1822" i="21" s="1"/>
  <c r="I1823" i="21" a="1"/>
  <c r="I1823" i="21" s="1"/>
  <c r="I1824" i="21" a="1"/>
  <c r="I1824" i="21" s="1"/>
  <c r="I1825" i="21" a="1"/>
  <c r="I1825" i="21" s="1"/>
  <c r="I1826" i="21" a="1"/>
  <c r="I1826" i="21" s="1"/>
  <c r="I1827" i="21" a="1"/>
  <c r="I1827" i="21" s="1"/>
  <c r="I1828" i="21" a="1"/>
  <c r="I1828" i="21" s="1"/>
  <c r="I1829" i="21" a="1"/>
  <c r="I1829" i="21" s="1"/>
  <c r="I1830" i="21" a="1"/>
  <c r="I1830" i="21" s="1"/>
  <c r="I1831" i="21" a="1"/>
  <c r="I1831" i="21" s="1"/>
  <c r="I1832" i="21" a="1"/>
  <c r="I1832" i="21" s="1"/>
  <c r="I1833" i="21" a="1"/>
  <c r="I1833" i="21" s="1"/>
  <c r="I1834" i="21" a="1"/>
  <c r="I1834" i="21" s="1"/>
  <c r="I1835" i="21" a="1"/>
  <c r="I1835" i="21" s="1"/>
  <c r="I1836" i="21" a="1"/>
  <c r="I1836" i="21" s="1"/>
  <c r="I1837" i="21" a="1"/>
  <c r="I1837" i="21" s="1"/>
  <c r="I1838" i="21" a="1"/>
  <c r="I1838" i="21" s="1"/>
  <c r="I1839" i="21" a="1"/>
  <c r="I1839" i="21" s="1"/>
  <c r="I1840" i="21" a="1"/>
  <c r="I1840" i="21" s="1"/>
  <c r="I1841" i="21" a="1"/>
  <c r="I1841" i="21" s="1"/>
  <c r="I1842" i="21" a="1"/>
  <c r="I1842" i="21" s="1"/>
  <c r="I1843" i="21" a="1"/>
  <c r="I1843" i="21" s="1"/>
  <c r="I1844" i="21" a="1"/>
  <c r="I1844" i="21" s="1"/>
  <c r="I1845" i="21" a="1"/>
  <c r="I1845" i="21" s="1"/>
  <c r="I1846" i="21" a="1"/>
  <c r="I1846" i="21" s="1"/>
  <c r="I1847" i="21" a="1"/>
  <c r="I1847" i="21" s="1"/>
  <c r="I1848" i="21" a="1"/>
  <c r="I1848" i="21" s="1"/>
  <c r="I1849" i="21" a="1"/>
  <c r="I1849" i="21" s="1"/>
  <c r="I1850" i="21" a="1"/>
  <c r="I1850" i="21" s="1"/>
  <c r="I1851" i="21" a="1"/>
  <c r="I1851" i="21" s="1"/>
  <c r="I1852" i="21" a="1"/>
  <c r="I1852" i="21" s="1"/>
  <c r="I1853" i="21" a="1"/>
  <c r="I1853" i="21" s="1"/>
  <c r="I1854" i="21" a="1"/>
  <c r="I1854" i="21" s="1"/>
  <c r="I1855" i="21" a="1"/>
  <c r="I1855" i="21" s="1"/>
  <c r="I1856" i="21" a="1"/>
  <c r="I1856" i="21" s="1"/>
  <c r="I1857" i="21" a="1"/>
  <c r="I1857" i="21" s="1"/>
  <c r="I1858" i="21" a="1"/>
  <c r="I1858" i="21" s="1"/>
  <c r="I1859" i="21" a="1"/>
  <c r="I1859" i="21" s="1"/>
  <c r="I1860" i="21" a="1"/>
  <c r="I1860" i="21" s="1"/>
  <c r="I1861" i="21" a="1"/>
  <c r="I1861" i="21" s="1"/>
  <c r="I1862" i="21" a="1"/>
  <c r="I1862" i="21" s="1"/>
  <c r="I1863" i="21" a="1"/>
  <c r="I1863" i="21" s="1"/>
  <c r="I1864" i="21" a="1"/>
  <c r="I1864" i="21" s="1"/>
  <c r="I1865" i="21" a="1"/>
  <c r="I1865" i="21" s="1"/>
  <c r="I1866" i="21" a="1"/>
  <c r="I1866" i="21" s="1"/>
  <c r="I1867" i="21" a="1"/>
  <c r="I1867" i="21" s="1"/>
  <c r="I1868" i="21" a="1"/>
  <c r="I1868" i="21" s="1"/>
  <c r="I1869" i="21" a="1"/>
  <c r="I1869" i="21" s="1"/>
  <c r="I1870" i="21" a="1"/>
  <c r="I1870" i="21" s="1"/>
  <c r="I1871" i="21" a="1"/>
  <c r="I1871" i="21" s="1"/>
  <c r="I1872" i="21" a="1"/>
  <c r="I1872" i="21" s="1"/>
  <c r="I1873" i="21" a="1"/>
  <c r="I1873" i="21" s="1"/>
  <c r="I1874" i="21" a="1"/>
  <c r="I1874" i="21" s="1"/>
  <c r="I1875" i="21" a="1"/>
  <c r="I1875" i="21" s="1"/>
  <c r="I1876" i="21" a="1"/>
  <c r="I1876" i="21" s="1"/>
  <c r="I1877" i="21" a="1"/>
  <c r="I1877" i="21" s="1"/>
  <c r="I1878" i="21" a="1"/>
  <c r="I1878" i="21" s="1"/>
  <c r="I1879" i="21" a="1"/>
  <c r="I1879" i="21" s="1"/>
  <c r="I1880" i="21" a="1"/>
  <c r="I1880" i="21" s="1"/>
  <c r="I1881" i="21" a="1"/>
  <c r="I1881" i="21" s="1"/>
  <c r="I1882" i="21" a="1"/>
  <c r="I1882" i="21" s="1"/>
  <c r="I1883" i="21" a="1"/>
  <c r="I1883" i="21" s="1"/>
  <c r="I1884" i="21" a="1"/>
  <c r="I1884" i="21" s="1"/>
  <c r="I1885" i="21" a="1"/>
  <c r="I1885" i="21" s="1"/>
  <c r="I1886" i="21" a="1"/>
  <c r="I1886" i="21" s="1"/>
  <c r="I1887" i="21" a="1"/>
  <c r="I1887" i="21" s="1"/>
  <c r="I1888" i="21" a="1"/>
  <c r="I1888" i="21" s="1"/>
  <c r="I1889" i="21" a="1"/>
  <c r="I1889" i="21" s="1"/>
  <c r="I1890" i="21" a="1"/>
  <c r="I1890" i="21" s="1"/>
  <c r="I1891" i="21" a="1"/>
  <c r="I1891" i="21" s="1"/>
  <c r="I1892" i="21" a="1"/>
  <c r="I1892" i="21" s="1"/>
  <c r="I1893" i="21" a="1"/>
  <c r="I1893" i="21" s="1"/>
  <c r="I1894" i="21" a="1"/>
  <c r="I1894" i="21" s="1"/>
  <c r="I1895" i="21" a="1"/>
  <c r="I1895" i="21" s="1"/>
  <c r="I1896" i="21" a="1"/>
  <c r="I1896" i="21" s="1"/>
  <c r="I1897" i="21" a="1"/>
  <c r="I1897" i="21" s="1"/>
  <c r="I1898" i="21" a="1"/>
  <c r="I1898" i="21" s="1"/>
  <c r="I1899" i="21" a="1"/>
  <c r="I1899" i="21" s="1"/>
  <c r="I1900" i="21" a="1"/>
  <c r="I1900" i="21" s="1"/>
  <c r="I1901" i="21" a="1"/>
  <c r="I1901" i="21" s="1"/>
  <c r="I1902" i="21" a="1"/>
  <c r="I1902" i="21" s="1"/>
  <c r="I1903" i="21" a="1"/>
  <c r="I1903" i="21" s="1"/>
  <c r="I1904" i="21" a="1"/>
  <c r="I1904" i="21" s="1"/>
  <c r="I1905" i="21" a="1"/>
  <c r="I1905" i="21" s="1"/>
  <c r="I1906" i="21" a="1"/>
  <c r="I1906" i="21" s="1"/>
  <c r="I1907" i="21" a="1"/>
  <c r="I1907" i="21" s="1"/>
  <c r="I1908" i="21" a="1"/>
  <c r="I1908" i="21" s="1"/>
  <c r="I1909" i="21" a="1"/>
  <c r="I1909" i="21" s="1"/>
  <c r="I1910" i="21" a="1"/>
  <c r="I1910" i="21" s="1"/>
  <c r="I1911" i="21" a="1"/>
  <c r="I1911" i="21" s="1"/>
  <c r="I1912" i="21" a="1"/>
  <c r="I1912" i="21" s="1"/>
  <c r="I1913" i="21" a="1"/>
  <c r="I1913" i="21" s="1"/>
  <c r="I1914" i="21" a="1"/>
  <c r="I1914" i="21" s="1"/>
  <c r="I1915" i="21" a="1"/>
  <c r="I1915" i="21" s="1"/>
  <c r="I1916" i="21" a="1"/>
  <c r="I1916" i="21" s="1"/>
  <c r="I1917" i="21" a="1"/>
  <c r="I1917" i="21" s="1"/>
  <c r="I1918" i="21" a="1"/>
  <c r="I1918" i="21" s="1"/>
  <c r="I1919" i="21" a="1"/>
  <c r="I1919" i="21" s="1"/>
  <c r="I1920" i="21" a="1"/>
  <c r="I1920" i="21" s="1"/>
  <c r="I1921" i="21" a="1"/>
  <c r="I1921" i="21" s="1"/>
  <c r="I1922" i="21" a="1"/>
  <c r="I1922" i="21" s="1"/>
  <c r="I1923" i="21" a="1"/>
  <c r="I1923" i="21" s="1"/>
  <c r="I1924" i="21" a="1"/>
  <c r="I1924" i="21" s="1"/>
  <c r="I1925" i="21" a="1"/>
  <c r="I1925" i="21" s="1"/>
  <c r="I1926" i="21" a="1"/>
  <c r="I1926" i="21" s="1"/>
  <c r="I1927" i="21" a="1"/>
  <c r="I1927" i="21" s="1"/>
  <c r="I1928" i="21" a="1"/>
  <c r="I1928" i="21" s="1"/>
  <c r="I1929" i="21" a="1"/>
  <c r="I1929" i="21" s="1"/>
  <c r="I1930" i="21" a="1"/>
  <c r="I1930" i="21" s="1"/>
  <c r="I1931" i="21" a="1"/>
  <c r="I1931" i="21" s="1"/>
  <c r="I1932" i="21" a="1"/>
  <c r="I1932" i="21" s="1"/>
  <c r="I1933" i="21" a="1"/>
  <c r="I1933" i="21" s="1"/>
  <c r="I1934" i="21" a="1"/>
  <c r="I1934" i="21" s="1"/>
  <c r="I1935" i="21" a="1"/>
  <c r="I1935" i="21" s="1"/>
  <c r="I1936" i="21" a="1"/>
  <c r="I1936" i="21" s="1"/>
  <c r="I1937" i="21" a="1"/>
  <c r="I1937" i="21" s="1"/>
  <c r="I1938" i="21" a="1"/>
  <c r="I1938" i="21" s="1"/>
  <c r="I1939" i="21" a="1"/>
  <c r="I1939" i="21" s="1"/>
  <c r="I1940" i="21" a="1"/>
  <c r="I1940" i="21" s="1"/>
  <c r="I1941" i="21" a="1"/>
  <c r="I1941" i="21" s="1"/>
  <c r="I1942" i="21" a="1"/>
  <c r="I1942" i="21" s="1"/>
  <c r="I1943" i="21" a="1"/>
  <c r="I1943" i="21" s="1"/>
  <c r="I1944" i="21" a="1"/>
  <c r="I1944" i="21" s="1"/>
  <c r="I1945" i="21" a="1"/>
  <c r="I1945" i="21" s="1"/>
  <c r="I1946" i="21" a="1"/>
  <c r="I1946" i="21" s="1"/>
  <c r="I1947" i="21" a="1"/>
  <c r="I1947" i="21" s="1"/>
  <c r="I1948" i="21" a="1"/>
  <c r="I1948" i="21" s="1"/>
  <c r="I1949" i="21" a="1"/>
  <c r="I1949" i="21" s="1"/>
  <c r="I1950" i="21" a="1"/>
  <c r="I1950" i="21" s="1"/>
  <c r="I1951" i="21" a="1"/>
  <c r="I1951" i="21" s="1"/>
  <c r="I1952" i="21" a="1"/>
  <c r="I1952" i="21" s="1"/>
  <c r="I1953" i="21" a="1"/>
  <c r="I1953" i="21" s="1"/>
  <c r="I1954" i="21" a="1"/>
  <c r="I1954" i="21" s="1"/>
  <c r="I1955" i="21" a="1"/>
  <c r="I1955" i="21" s="1"/>
  <c r="I1956" i="21" a="1"/>
  <c r="I1956" i="21" s="1"/>
  <c r="I1957" i="21" a="1"/>
  <c r="I1957" i="21" s="1"/>
  <c r="I1958" i="21" a="1"/>
  <c r="I1958" i="21" s="1"/>
  <c r="I1959" i="21" a="1"/>
  <c r="I1959" i="21" s="1"/>
  <c r="I1960" i="21" a="1"/>
  <c r="I1960" i="21" s="1"/>
  <c r="I1961" i="21" a="1"/>
  <c r="I1961" i="21" s="1"/>
  <c r="I1962" i="21" a="1"/>
  <c r="I1962" i="21" s="1"/>
  <c r="I1963" i="21" a="1"/>
  <c r="I1963" i="21" s="1"/>
  <c r="I1964" i="21" a="1"/>
  <c r="I1964" i="21" s="1"/>
  <c r="I1965" i="21" a="1"/>
  <c r="I1965" i="21" s="1"/>
  <c r="I1966" i="21" a="1"/>
  <c r="I1966" i="21" s="1"/>
  <c r="I1967" i="21" a="1"/>
  <c r="I1967" i="21" s="1"/>
  <c r="I1968" i="21" a="1"/>
  <c r="I1968" i="21" s="1"/>
  <c r="I1969" i="21" a="1"/>
  <c r="I1969" i="21" s="1"/>
  <c r="I1970" i="21" a="1"/>
  <c r="I1970" i="21" s="1"/>
  <c r="I1971" i="21" a="1"/>
  <c r="I1971" i="21" s="1"/>
  <c r="I1972" i="21" a="1"/>
  <c r="I1972" i="21" s="1"/>
  <c r="I1973" i="21" a="1"/>
  <c r="I1973" i="21" s="1"/>
  <c r="I1974" i="21" a="1"/>
  <c r="I1974" i="21" s="1"/>
  <c r="I1975" i="21" a="1"/>
  <c r="I1975" i="21" s="1"/>
  <c r="I1976" i="21" a="1"/>
  <c r="I1976" i="21" s="1"/>
  <c r="I1977" i="21" a="1"/>
  <c r="I1977" i="21" s="1"/>
  <c r="I1978" i="21" a="1"/>
  <c r="I1978" i="21" s="1"/>
  <c r="I1979" i="21" a="1"/>
  <c r="I1979" i="21" s="1"/>
  <c r="I1980" i="21" a="1"/>
  <c r="I1980" i="21" s="1"/>
  <c r="I1981" i="21" a="1"/>
  <c r="I1981" i="21" s="1"/>
  <c r="I1982" i="21" a="1"/>
  <c r="I1982" i="21" s="1"/>
  <c r="I1983" i="21" a="1"/>
  <c r="I1983" i="21" s="1"/>
  <c r="I1984" i="21" a="1"/>
  <c r="I1984" i="21" s="1"/>
  <c r="I1985" i="21" a="1"/>
  <c r="I1985" i="21" s="1"/>
  <c r="I1986" i="21" a="1"/>
  <c r="I1986" i="21" s="1"/>
  <c r="I1987" i="21" a="1"/>
  <c r="I1987" i="21" s="1"/>
  <c r="I1988" i="21" a="1"/>
  <c r="I1988" i="21" s="1"/>
  <c r="I1989" i="21" a="1"/>
  <c r="I1989" i="21" s="1"/>
  <c r="I1990" i="21" a="1"/>
  <c r="I1990" i="21" s="1"/>
  <c r="I1991" i="21" a="1"/>
  <c r="I1991" i="21" s="1"/>
  <c r="I1992" i="21" a="1"/>
  <c r="I1992" i="21" s="1"/>
  <c r="I1993" i="21" a="1"/>
  <c r="I1993" i="21" s="1"/>
  <c r="I1994" i="21" a="1"/>
  <c r="I1994" i="21" s="1"/>
  <c r="I1995" i="21" a="1"/>
  <c r="I1995" i="21" s="1"/>
  <c r="I1996" i="21" a="1"/>
  <c r="I1996" i="21" s="1"/>
  <c r="I1997" i="21" a="1"/>
  <c r="I1997" i="21" s="1"/>
  <c r="I1998" i="21" a="1"/>
  <c r="I1998" i="21" s="1"/>
  <c r="I1999" i="21" a="1"/>
  <c r="I1999" i="21" s="1"/>
  <c r="I2000" i="21" a="1"/>
  <c r="I2000" i="21" s="1"/>
  <c r="I2001" i="21" a="1"/>
  <c r="I2001" i="21" s="1"/>
  <c r="I11" i="21" a="1"/>
  <c r="I11" i="21" s="1"/>
  <c r="G27" i="21" a="1"/>
  <c r="G27" i="21" s="1"/>
  <c r="G26" i="21" a="1"/>
  <c r="G26" i="21" s="1"/>
  <c r="G25" i="21" a="1"/>
  <c r="G25" i="21" s="1"/>
  <c r="G24" i="21" a="1"/>
  <c r="G24" i="21" s="1"/>
  <c r="G23" i="21" a="1"/>
  <c r="G23" i="21" s="1"/>
  <c r="G22" i="21" a="1"/>
  <c r="G22" i="21" s="1"/>
  <c r="G21" i="21" a="1"/>
  <c r="G21" i="21" s="1"/>
  <c r="G20" i="21" a="1"/>
  <c r="G20" i="21" s="1"/>
  <c r="G19" i="21" a="1"/>
  <c r="G19" i="21" s="1"/>
  <c r="G18" i="21" a="1"/>
  <c r="G18" i="21" s="1"/>
  <c r="G17" i="21" a="1"/>
  <c r="G17" i="21" s="1"/>
  <c r="G16" i="21" a="1"/>
  <c r="G16" i="21" s="1"/>
  <c r="G15" i="21" a="1"/>
  <c r="G15" i="21" s="1"/>
  <c r="G14" i="21" a="1"/>
  <c r="G14" i="21" s="1"/>
  <c r="G13" i="21" a="1"/>
  <c r="G13" i="21" s="1"/>
  <c r="G12" i="21" a="1"/>
  <c r="G12" i="21" s="1"/>
  <c r="G11" i="21" a="1"/>
  <c r="G11" i="21" s="1"/>
  <c r="L57" i="26" l="1" a="1"/>
  <c r="L57" i="26" s="1"/>
  <c r="G7" i="26"/>
  <c r="G4" i="26"/>
  <c r="F57" i="26" a="1"/>
  <c r="F57" i="26" s="1"/>
  <c r="H44" i="26" a="1"/>
  <c r="H44" i="26" s="1"/>
  <c r="H57" i="26" a="1"/>
  <c r="H57" i="26" s="1"/>
  <c r="J44" i="26" a="1"/>
  <c r="J44" i="26" s="1"/>
  <c r="J57" i="26" a="1"/>
  <c r="J57" i="26" s="1"/>
  <c r="O44" i="26" a="1"/>
  <c r="O44" i="26" s="1"/>
  <c r="O57" i="26" a="1"/>
  <c r="O57" i="26" s="1"/>
  <c r="G44" i="26" a="1"/>
  <c r="G44" i="26" s="1"/>
  <c r="G57" i="26" a="1"/>
  <c r="G57" i="26" s="1"/>
  <c r="N7" i="21"/>
  <c r="M7" i="21"/>
  <c r="N7" i="26"/>
  <c r="M7" i="26"/>
  <c r="D7" i="21"/>
  <c r="B3" i="22" s="1"/>
  <c r="D7" i="26"/>
  <c r="U19" i="21"/>
  <c r="U18" i="21"/>
  <c r="W18" i="21"/>
  <c r="W19" i="21"/>
  <c r="X18" i="21"/>
  <c r="X19" i="21"/>
  <c r="Y18" i="21"/>
  <c r="Y19" i="21"/>
  <c r="Z18" i="21"/>
  <c r="Z19" i="21"/>
  <c r="AC19" i="21"/>
  <c r="AC18" i="21"/>
  <c r="T19" i="21"/>
  <c r="T18" i="21"/>
  <c r="V18" i="21"/>
  <c r="V19" i="21"/>
  <c r="O6" i="21"/>
  <c r="AC13" i="21"/>
  <c r="AC11" i="21"/>
  <c r="AC15" i="21"/>
  <c r="L6" i="21"/>
  <c r="Z13" i="21"/>
  <c r="Z11" i="21"/>
  <c r="Z15" i="21"/>
  <c r="K6" i="21"/>
  <c r="Y11" i="21"/>
  <c r="Y15" i="21"/>
  <c r="Y13" i="21"/>
  <c r="J6" i="21"/>
  <c r="X11" i="21"/>
  <c r="X15" i="21"/>
  <c r="X13" i="21"/>
  <c r="I6" i="21"/>
  <c r="W15" i="21"/>
  <c r="W13" i="21"/>
  <c r="W11" i="21"/>
  <c r="H6" i="21"/>
  <c r="V15" i="21"/>
  <c r="V13" i="21"/>
  <c r="V11" i="21"/>
  <c r="G6" i="21"/>
  <c r="U11" i="21"/>
  <c r="U13" i="21"/>
  <c r="U15" i="21"/>
  <c r="F6" i="21"/>
  <c r="T13" i="21"/>
  <c r="T15" i="21"/>
  <c r="F44" i="26" a="1"/>
  <c r="F44" i="26" s="1"/>
  <c r="L7" i="26"/>
  <c r="L44" i="26" a="1"/>
  <c r="L44" i="26" s="1"/>
  <c r="I7" i="26"/>
  <c r="I44" i="26" a="1"/>
  <c r="I44" i="26" s="1"/>
  <c r="K27" i="26" a="1"/>
  <c r="K27" i="26" s="1"/>
  <c r="K7" i="26"/>
  <c r="K44" i="26" a="1"/>
  <c r="K44" i="26" s="1"/>
  <c r="F11" i="26" a="1"/>
  <c r="F11" i="26" s="1"/>
  <c r="J7" i="26"/>
  <c r="D2" i="22"/>
  <c r="A2" i="22"/>
  <c r="O7" i="21"/>
  <c r="F7" i="26"/>
  <c r="H7" i="26"/>
  <c r="O7" i="26"/>
  <c r="G7" i="21"/>
  <c r="H7" i="21"/>
  <c r="I7" i="21"/>
  <c r="J7" i="21"/>
  <c r="K7" i="21"/>
  <c r="C7" i="21"/>
  <c r="L7" i="21"/>
  <c r="E7" i="21"/>
  <c r="C3" i="22" s="1"/>
  <c r="F7" i="21"/>
  <c r="G3" i="22"/>
  <c r="F2" i="22"/>
  <c r="F3" i="22"/>
  <c r="G2" i="22"/>
  <c r="O3" i="22"/>
  <c r="N2" i="22"/>
  <c r="N3" i="22"/>
  <c r="O2" i="22"/>
  <c r="Q3" i="22"/>
  <c r="Q2" i="22"/>
  <c r="P2" i="22"/>
  <c r="P3" i="22"/>
  <c r="V3" i="22"/>
  <c r="W3" i="22"/>
  <c r="V2" i="22"/>
  <c r="W2" i="22"/>
  <c r="I3" i="22"/>
  <c r="I2" i="22"/>
  <c r="H2" i="22"/>
  <c r="H3" i="22"/>
  <c r="K3" i="22"/>
  <c r="J2" i="22"/>
  <c r="J3" i="22"/>
  <c r="K2" i="22"/>
  <c r="M3" i="22"/>
  <c r="M2" i="22"/>
  <c r="L2" i="22"/>
  <c r="L3" i="22"/>
  <c r="C7" i="26"/>
  <c r="E7" i="26"/>
  <c r="C2" i="22"/>
  <c r="F4" i="26"/>
  <c r="F16" i="26" a="1"/>
  <c r="F16" i="26" s="1"/>
  <c r="F24" i="26" a="1"/>
  <c r="F24" i="26" s="1"/>
  <c r="F32" i="26" a="1"/>
  <c r="F32" i="26" s="1"/>
  <c r="F46" i="26" a="1"/>
  <c r="F46" i="26" s="1"/>
  <c r="F53" i="26" a="1"/>
  <c r="F53" i="26" s="1"/>
  <c r="F61" i="26" a="1"/>
  <c r="F61" i="26" s="1"/>
  <c r="F69" i="26" a="1"/>
  <c r="F69" i="26" s="1"/>
  <c r="F13" i="26" a="1"/>
  <c r="F13" i="26" s="1"/>
  <c r="F21" i="26" a="1"/>
  <c r="F21" i="26" s="1"/>
  <c r="F30" i="26" a="1"/>
  <c r="F30" i="26" s="1"/>
  <c r="F39" i="26" a="1"/>
  <c r="F39" i="26" s="1"/>
  <c r="F47" i="26" a="1"/>
  <c r="F47" i="26" s="1"/>
  <c r="F55" i="26" a="1"/>
  <c r="F55" i="26" s="1"/>
  <c r="F64" i="26" a="1"/>
  <c r="F64" i="26" s="1"/>
  <c r="F72" i="26" a="1"/>
  <c r="F72" i="26" s="1"/>
  <c r="F79" i="26" a="1"/>
  <c r="F79" i="26" s="1"/>
  <c r="F86" i="26" a="1"/>
  <c r="F86" i="26" s="1"/>
  <c r="F94" i="26" a="1"/>
  <c r="F94" i="26" s="1"/>
  <c r="F102" i="26" a="1"/>
  <c r="F102" i="26" s="1"/>
  <c r="F108" i="26" a="1"/>
  <c r="F108" i="26" s="1"/>
  <c r="F115" i="26" a="1"/>
  <c r="F115" i="26" s="1"/>
  <c r="F123" i="26" a="1"/>
  <c r="F123" i="26" s="1"/>
  <c r="F131" i="26" a="1"/>
  <c r="F131" i="26" s="1"/>
  <c r="F138" i="26" a="1"/>
  <c r="F138" i="26" s="1"/>
  <c r="F144" i="26" a="1"/>
  <c r="F144" i="26" s="1"/>
  <c r="F152" i="26" a="1"/>
  <c r="F152" i="26" s="1"/>
  <c r="F160" i="26" a="1"/>
  <c r="F160" i="26" s="1"/>
  <c r="F174" i="26" a="1"/>
  <c r="F174" i="26" s="1"/>
  <c r="F181" i="26" a="1"/>
  <c r="F181" i="26" s="1"/>
  <c r="F189" i="26" a="1"/>
  <c r="F189" i="26" s="1"/>
  <c r="F197" i="26" a="1"/>
  <c r="F197" i="26" s="1"/>
  <c r="F210" i="26" a="1"/>
  <c r="F210" i="26" s="1"/>
  <c r="F218" i="26" a="1"/>
  <c r="F218" i="26" s="1"/>
  <c r="F226" i="26" a="1"/>
  <c r="F226" i="26" s="1"/>
  <c r="F233" i="26" a="1"/>
  <c r="F233" i="26" s="1"/>
  <c r="F247" i="26" a="1"/>
  <c r="F247" i="26" s="1"/>
  <c r="F255" i="26" a="1"/>
  <c r="F255" i="26" s="1"/>
  <c r="F263" i="26" a="1"/>
  <c r="F263" i="26" s="1"/>
  <c r="F269" i="26" a="1"/>
  <c r="F269" i="26" s="1"/>
  <c r="F276" i="26" a="1"/>
  <c r="F276" i="26" s="1"/>
  <c r="F284" i="26" a="1"/>
  <c r="F284" i="26" s="1"/>
  <c r="F292" i="26" a="1"/>
  <c r="F292" i="26" s="1"/>
  <c r="F299" i="26" a="1"/>
  <c r="F299" i="26" s="1"/>
  <c r="F305" i="26" a="1"/>
  <c r="F305" i="26" s="1"/>
  <c r="F313" i="26" a="1"/>
  <c r="F313" i="26" s="1"/>
  <c r="F321" i="26" a="1"/>
  <c r="F321" i="26" s="1"/>
  <c r="F328" i="26" a="1"/>
  <c r="F328" i="26" s="1"/>
  <c r="F335" i="26" a="1"/>
  <c r="F335" i="26" s="1"/>
  <c r="F342" i="26" a="1"/>
  <c r="F342" i="26" s="1"/>
  <c r="F350" i="26" a="1"/>
  <c r="F350" i="26" s="1"/>
  <c r="F372" i="26" a="1"/>
  <c r="F372" i="26" s="1"/>
  <c r="F379" i="26" a="1"/>
  <c r="F379" i="26" s="1"/>
  <c r="F391" i="26" a="1"/>
  <c r="F391" i="26" s="1"/>
  <c r="F398" i="26" a="1"/>
  <c r="F398" i="26" s="1"/>
  <c r="F403" i="26" a="1"/>
  <c r="F403" i="26" s="1"/>
  <c r="F411" i="26" a="1"/>
  <c r="F411" i="26" s="1"/>
  <c r="F417" i="26" a="1"/>
  <c r="F417" i="26" s="1"/>
  <c r="F423" i="26" a="1"/>
  <c r="F423" i="26" s="1"/>
  <c r="F430" i="26" a="1"/>
  <c r="F430" i="26" s="1"/>
  <c r="F435" i="26" a="1"/>
  <c r="F435" i="26" s="1"/>
  <c r="F442" i="26" a="1"/>
  <c r="F442" i="26" s="1"/>
  <c r="F448" i="26" a="1"/>
  <c r="F448" i="26" s="1"/>
  <c r="F461" i="26" a="1"/>
  <c r="F461" i="26" s="1"/>
  <c r="F473" i="26" a="1"/>
  <c r="F473" i="26" s="1"/>
  <c r="F479" i="26" a="1"/>
  <c r="F479" i="26" s="1"/>
  <c r="F486" i="26" a="1"/>
  <c r="F486" i="26" s="1"/>
  <c r="F492" i="26" a="1"/>
  <c r="F492" i="26" s="1"/>
  <c r="F498" i="26" a="1"/>
  <c r="F498" i="26" s="1"/>
  <c r="F517" i="26" a="1"/>
  <c r="F517" i="26" s="1"/>
  <c r="F523" i="26" a="1"/>
  <c r="F523" i="26" s="1"/>
  <c r="F529" i="26" a="1"/>
  <c r="F529" i="26" s="1"/>
  <c r="F536" i="26" a="1"/>
  <c r="F536" i="26" s="1"/>
  <c r="F541" i="26" a="1"/>
  <c r="F541" i="26" s="1"/>
  <c r="F548" i="26" a="1"/>
  <c r="F548" i="26" s="1"/>
  <c r="F553" i="26" a="1"/>
  <c r="F553" i="26" s="1"/>
  <c r="F560" i="26" a="1"/>
  <c r="F560" i="26" s="1"/>
  <c r="F566" i="26" a="1"/>
  <c r="F566" i="26" s="1"/>
  <c r="F571" i="26" a="1"/>
  <c r="F571" i="26" s="1"/>
  <c r="F577" i="26" a="1"/>
  <c r="F577" i="26" s="1"/>
  <c r="F583" i="26" a="1"/>
  <c r="F583" i="26" s="1"/>
  <c r="F589" i="26" a="1"/>
  <c r="F589" i="26" s="1"/>
  <c r="F618" i="26" a="1"/>
  <c r="F618" i="26" s="1"/>
  <c r="F630" i="26" a="1"/>
  <c r="F630" i="26" s="1"/>
  <c r="F636" i="26" a="1"/>
  <c r="F636" i="26" s="1"/>
  <c r="F642" i="26" a="1"/>
  <c r="F642" i="26" s="1"/>
  <c r="F654" i="26" a="1"/>
  <c r="F654" i="26" s="1"/>
  <c r="F660" i="26" a="1"/>
  <c r="F660" i="26" s="1"/>
  <c r="F665" i="26" a="1"/>
  <c r="F665" i="26" s="1"/>
  <c r="F677" i="26" a="1"/>
  <c r="F677" i="26" s="1"/>
  <c r="F683" i="26" a="1"/>
  <c r="F683" i="26" s="1"/>
  <c r="F689" i="26" a="1"/>
  <c r="F689" i="26" s="1"/>
  <c r="F695" i="26" a="1"/>
  <c r="F695" i="26" s="1"/>
  <c r="F701" i="26" a="1"/>
  <c r="F701" i="26" s="1"/>
  <c r="F712" i="26" a="1"/>
  <c r="F712" i="26" s="1"/>
  <c r="F722" i="26" a="1"/>
  <c r="F722" i="26" s="1"/>
  <c r="F738" i="26" a="1"/>
  <c r="F738" i="26" s="1"/>
  <c r="F749" i="26" a="1"/>
  <c r="F749" i="26" s="1"/>
  <c r="F755" i="26" a="1"/>
  <c r="F755" i="26" s="1"/>
  <c r="F760" i="26" a="1"/>
  <c r="F760" i="26" s="1"/>
  <c r="F766" i="26" a="1"/>
  <c r="F766" i="26" s="1"/>
  <c r="F771" i="26" a="1"/>
  <c r="F771" i="26" s="1"/>
  <c r="F777" i="26" a="1"/>
  <c r="F777" i="26" s="1"/>
  <c r="F782" i="26" a="1"/>
  <c r="F782" i="26" s="1"/>
  <c r="F788" i="26" a="1"/>
  <c r="F788" i="26" s="1"/>
  <c r="F793" i="26" a="1"/>
  <c r="F793" i="26" s="1"/>
  <c r="F800" i="26" a="1"/>
  <c r="F800" i="26" s="1"/>
  <c r="F805" i="26" a="1"/>
  <c r="F805" i="26" s="1"/>
  <c r="F811" i="26" a="1"/>
  <c r="F811" i="26" s="1"/>
  <c r="F816" i="26" a="1"/>
  <c r="F816" i="26" s="1"/>
  <c r="F822" i="26" a="1"/>
  <c r="F822" i="26" s="1"/>
  <c r="F828" i="26" a="1"/>
  <c r="F828" i="26" s="1"/>
  <c r="F834" i="26" a="1"/>
  <c r="F834" i="26" s="1"/>
  <c r="F841" i="26" a="1"/>
  <c r="F841" i="26" s="1"/>
  <c r="F847" i="26" a="1"/>
  <c r="F847" i="26" s="1"/>
  <c r="F853" i="26" a="1"/>
  <c r="F853" i="26" s="1"/>
  <c r="F859" i="26" a="1"/>
  <c r="F859" i="26" s="1"/>
  <c r="F866" i="26" a="1"/>
  <c r="F866" i="26" s="1"/>
  <c r="F872" i="26" a="1"/>
  <c r="F872" i="26" s="1"/>
  <c r="F878" i="26" a="1"/>
  <c r="F878" i="26" s="1"/>
  <c r="F891" i="26" a="1"/>
  <c r="F891" i="26" s="1"/>
  <c r="F897" i="26" a="1"/>
  <c r="F897" i="26" s="1"/>
  <c r="F903" i="26" a="1"/>
  <c r="F903" i="26" s="1"/>
  <c r="F910" i="26" a="1"/>
  <c r="F910" i="26" s="1"/>
  <c r="F916" i="26" a="1"/>
  <c r="F916" i="26" s="1"/>
  <c r="F928" i="26" a="1"/>
  <c r="F928" i="26" s="1"/>
  <c r="F941" i="26" a="1"/>
  <c r="F941" i="26" s="1"/>
  <c r="F947" i="26" a="1"/>
  <c r="F947" i="26" s="1"/>
  <c r="F954" i="26" a="1"/>
  <c r="F954" i="26" s="1"/>
  <c r="F959" i="26" a="1"/>
  <c r="F959" i="26" s="1"/>
  <c r="F966" i="26" a="1"/>
  <c r="F966" i="26" s="1"/>
  <c r="F972" i="26" a="1"/>
  <c r="F972" i="26" s="1"/>
  <c r="F978" i="26" a="1"/>
  <c r="F978" i="26" s="1"/>
  <c r="F985" i="26" a="1"/>
  <c r="F985" i="26" s="1"/>
  <c r="F990" i="26" a="1"/>
  <c r="F990" i="26" s="1"/>
  <c r="F1003" i="26" a="1"/>
  <c r="F1003" i="26" s="1"/>
  <c r="F1016" i="26" a="1"/>
  <c r="F1016" i="26" s="1"/>
  <c r="F1029" i="26" a="1"/>
  <c r="F1029" i="26" s="1"/>
  <c r="F1034" i="26" a="1"/>
  <c r="F1034" i="26" s="1"/>
  <c r="F1041" i="26" a="1"/>
  <c r="F1041" i="26" s="1"/>
  <c r="F1047" i="26" a="1"/>
  <c r="F1047" i="26" s="1"/>
  <c r="F1053" i="26" a="1"/>
  <c r="F1053" i="26" s="1"/>
  <c r="F1060" i="26" a="1"/>
  <c r="F1060" i="26" s="1"/>
  <c r="F1065" i="26" a="1"/>
  <c r="F1065" i="26" s="1"/>
  <c r="F1072" i="26" a="1"/>
  <c r="F1072" i="26" s="1"/>
  <c r="F1078" i="26" a="1"/>
  <c r="F1078" i="26" s="1"/>
  <c r="F1091" i="26" a="1"/>
  <c r="F1091" i="26" s="1"/>
  <c r="F1103" i="26" a="1"/>
  <c r="F1103" i="26" s="1"/>
  <c r="F1109" i="26" a="1"/>
  <c r="F1109" i="26" s="1"/>
  <c r="F1116" i="26" a="1"/>
  <c r="F1116" i="26" s="1"/>
  <c r="F1122" i="26" a="1"/>
  <c r="F1122" i="26" s="1"/>
  <c r="F1128" i="26" a="1"/>
  <c r="F1128" i="26" s="1"/>
  <c r="F1147" i="26" a="1"/>
  <c r="F1147" i="26" s="1"/>
  <c r="F1153" i="26" a="1"/>
  <c r="F1153" i="26" s="1"/>
  <c r="F1159" i="26" a="1"/>
  <c r="F1159" i="26" s="1"/>
  <c r="F1166" i="26" a="1"/>
  <c r="F1166" i="26" s="1"/>
  <c r="F1172" i="26" a="1"/>
  <c r="F1172" i="26" s="1"/>
  <c r="F1184" i="26" a="1"/>
  <c r="F1184" i="26" s="1"/>
  <c r="F1197" i="26" a="1"/>
  <c r="F1197" i="26" s="1"/>
  <c r="F1203" i="26" a="1"/>
  <c r="F1203" i="26" s="1"/>
  <c r="F1210" i="26" a="1"/>
  <c r="F1210" i="26" s="1"/>
  <c r="F1215" i="26" a="1"/>
  <c r="F1215" i="26" s="1"/>
  <c r="F1222" i="26" a="1"/>
  <c r="F1222" i="26" s="1"/>
  <c r="F1228" i="26" a="1"/>
  <c r="F1228" i="26" s="1"/>
  <c r="F1234" i="26" a="1"/>
  <c r="F1234" i="26" s="1"/>
  <c r="F1241" i="26" a="1"/>
  <c r="F1241" i="26" s="1"/>
  <c r="F1246" i="26" a="1"/>
  <c r="F1246" i="26" s="1"/>
  <c r="F1259" i="26" a="1"/>
  <c r="F1259" i="26" s="1"/>
  <c r="F1272" i="26" a="1"/>
  <c r="F1272" i="26" s="1"/>
  <c r="F1285" i="26" a="1"/>
  <c r="F1285" i="26" s="1"/>
  <c r="F1290" i="26" a="1"/>
  <c r="F1290" i="26" s="1"/>
  <c r="F1297" i="26" a="1"/>
  <c r="F1297" i="26" s="1"/>
  <c r="F1303" i="26" a="1"/>
  <c r="F1303" i="26" s="1"/>
  <c r="F1309" i="26" a="1"/>
  <c r="F1309" i="26" s="1"/>
  <c r="F1316" i="26" a="1"/>
  <c r="F1316" i="26" s="1"/>
  <c r="F1321" i="26" a="1"/>
  <c r="F1321" i="26" s="1"/>
  <c r="F1328" i="26" a="1"/>
  <c r="F1328" i="26" s="1"/>
  <c r="F1333" i="26" a="1"/>
  <c r="F1333" i="26" s="1"/>
  <c r="F1339" i="26" a="1"/>
  <c r="F1339" i="26" s="1"/>
  <c r="F1345" i="26" a="1"/>
  <c r="F1345" i="26" s="1"/>
  <c r="F1357" i="26" a="1"/>
  <c r="F1357" i="26" s="1"/>
  <c r="F1363" i="26" a="1"/>
  <c r="F1363" i="26" s="1"/>
  <c r="F1369" i="26" a="1"/>
  <c r="F1369" i="26" s="1"/>
  <c r="F1374" i="26" a="1"/>
  <c r="F1374" i="26" s="1"/>
  <c r="F1387" i="26" a="1"/>
  <c r="F1387" i="26" s="1"/>
  <c r="F1400" i="26" a="1"/>
  <c r="F1400" i="26" s="1"/>
  <c r="F1413" i="26" a="1"/>
  <c r="F1413" i="26" s="1"/>
  <c r="F1418" i="26" a="1"/>
  <c r="F1418" i="26" s="1"/>
  <c r="F1430" i="26" a="1"/>
  <c r="F1430" i="26" s="1"/>
  <c r="F1436" i="26" a="1"/>
  <c r="F1436" i="26" s="1"/>
  <c r="F1442" i="26" a="1"/>
  <c r="F1442" i="26" s="1"/>
  <c r="F1448" i="26" a="1"/>
  <c r="F1448" i="26" s="1"/>
  <c r="F1454" i="26" a="1"/>
  <c r="F1454" i="26" s="1"/>
  <c r="F1466" i="26" a="1"/>
  <c r="F1466" i="26" s="1"/>
  <c r="F1479" i="26" a="1"/>
  <c r="F1479" i="26" s="1"/>
  <c r="F1485" i="26" a="1"/>
  <c r="F1485" i="26" s="1"/>
  <c r="F1492" i="26" a="1"/>
  <c r="F1492" i="26" s="1"/>
  <c r="F14" i="26" a="1"/>
  <c r="F14" i="26" s="1"/>
  <c r="F22" i="26" a="1"/>
  <c r="F22" i="26" s="1"/>
  <c r="F31" i="26" a="1"/>
  <c r="F31" i="26" s="1"/>
  <c r="F40" i="26" a="1"/>
  <c r="F40" i="26" s="1"/>
  <c r="F65" i="26" a="1"/>
  <c r="F65" i="26" s="1"/>
  <c r="F73" i="26" a="1"/>
  <c r="F73" i="26" s="1"/>
  <c r="F87" i="26" a="1"/>
  <c r="F87" i="26" s="1"/>
  <c r="F95" i="26" a="1"/>
  <c r="F95" i="26" s="1"/>
  <c r="F103" i="26" a="1"/>
  <c r="F103" i="26" s="1"/>
  <c r="F109" i="26" a="1"/>
  <c r="F109" i="26" s="1"/>
  <c r="F116" i="26" a="1"/>
  <c r="F116" i="26" s="1"/>
  <c r="F124" i="26" a="1"/>
  <c r="F124" i="26" s="1"/>
  <c r="F132" i="26" a="1"/>
  <c r="F132" i="26" s="1"/>
  <c r="F139" i="26" a="1"/>
  <c r="F139" i="26" s="1"/>
  <c r="F145" i="26" a="1"/>
  <c r="F145" i="26" s="1"/>
  <c r="F153" i="26" a="1"/>
  <c r="F153" i="26" s="1"/>
  <c r="F161" i="26" a="1"/>
  <c r="F161" i="26" s="1"/>
  <c r="F168" i="26" a="1"/>
  <c r="F168" i="26" s="1"/>
  <c r="F175" i="26" a="1"/>
  <c r="F175" i="26" s="1"/>
  <c r="F182" i="26" a="1"/>
  <c r="F182" i="26" s="1"/>
  <c r="F190" i="26" a="1"/>
  <c r="F190" i="26" s="1"/>
  <c r="F198" i="26" a="1"/>
  <c r="F198" i="26" s="1"/>
  <c r="F204" i="26" a="1"/>
  <c r="F204" i="26" s="1"/>
  <c r="F211" i="26" a="1"/>
  <c r="F211" i="26" s="1"/>
  <c r="F219" i="26" a="1"/>
  <c r="F219" i="26" s="1"/>
  <c r="F227" i="26" a="1"/>
  <c r="F227" i="26" s="1"/>
  <c r="F234" i="26" a="1"/>
  <c r="F234" i="26" s="1"/>
  <c r="F240" i="26" a="1"/>
  <c r="F240" i="26" s="1"/>
  <c r="F248" i="26" a="1"/>
  <c r="F248" i="26" s="1"/>
  <c r="F256" i="26" a="1"/>
  <c r="F256" i="26" s="1"/>
  <c r="F270" i="26" a="1"/>
  <c r="F270" i="26" s="1"/>
  <c r="F277" i="26" a="1"/>
  <c r="F277" i="26" s="1"/>
  <c r="F285" i="26" a="1"/>
  <c r="F285" i="26" s="1"/>
  <c r="F293" i="26" a="1"/>
  <c r="F293" i="26" s="1"/>
  <c r="F306" i="26" a="1"/>
  <c r="F306" i="26" s="1"/>
  <c r="F314" i="26" a="1"/>
  <c r="F314" i="26" s="1"/>
  <c r="F322" i="26" a="1"/>
  <c r="F322" i="26" s="1"/>
  <c r="F329" i="26" a="1"/>
  <c r="F329" i="26" s="1"/>
  <c r="F343" i="26" a="1"/>
  <c r="F343" i="26" s="1"/>
  <c r="F356" i="26" a="1"/>
  <c r="F356" i="26" s="1"/>
  <c r="F361" i="26" a="1"/>
  <c r="F361" i="26" s="1"/>
  <c r="F367" i="26" a="1"/>
  <c r="F367" i="26" s="1"/>
  <c r="F373" i="26" a="1"/>
  <c r="F373" i="26" s="1"/>
  <c r="F385" i="26" a="1"/>
  <c r="F385" i="26" s="1"/>
  <c r="F404" i="26" a="1"/>
  <c r="F404" i="26" s="1"/>
  <c r="F418" i="26" a="1"/>
  <c r="F418" i="26" s="1"/>
  <c r="F431" i="26" a="1"/>
  <c r="F431" i="26" s="1"/>
  <c r="F436" i="26" a="1"/>
  <c r="F436" i="26" s="1"/>
  <c r="F443" i="26" a="1"/>
  <c r="F443" i="26" s="1"/>
  <c r="F449" i="26" a="1"/>
  <c r="F449" i="26" s="1"/>
  <c r="F455" i="26" a="1"/>
  <c r="F455" i="26" s="1"/>
  <c r="F462" i="26" a="1"/>
  <c r="F462" i="26" s="1"/>
  <c r="F467" i="26" a="1"/>
  <c r="F467" i="26" s="1"/>
  <c r="F474" i="26" a="1"/>
  <c r="F474" i="26" s="1"/>
  <c r="F480" i="26" a="1"/>
  <c r="F480" i="26" s="1"/>
  <c r="F493" i="26" a="1"/>
  <c r="F493" i="26" s="1"/>
  <c r="F505" i="26" a="1"/>
  <c r="F505" i="26" s="1"/>
  <c r="F511" i="26" a="1"/>
  <c r="F511" i="26" s="1"/>
  <c r="F518" i="26" a="1"/>
  <c r="F518" i="26" s="1"/>
  <c r="F524" i="26" a="1"/>
  <c r="F524" i="26" s="1"/>
  <c r="F530" i="26" a="1"/>
  <c r="F530" i="26" s="1"/>
  <c r="F542" i="26" a="1"/>
  <c r="F542" i="26" s="1"/>
  <c r="F554" i="26" a="1"/>
  <c r="F554" i="26" s="1"/>
  <c r="F567" i="26" a="1"/>
  <c r="F567" i="26" s="1"/>
  <c r="F578" i="26" a="1"/>
  <c r="F578" i="26" s="1"/>
  <c r="F590" i="26" a="1"/>
  <c r="F590" i="26" s="1"/>
  <c r="F595" i="26" a="1"/>
  <c r="F595" i="26" s="1"/>
  <c r="F601" i="26" a="1"/>
  <c r="F601" i="26" s="1"/>
  <c r="F607" i="26" a="1"/>
  <c r="F607" i="26" s="1"/>
  <c r="F613" i="26" a="1"/>
  <c r="F613" i="26" s="1"/>
  <c r="F619" i="26" a="1"/>
  <c r="F619" i="26" s="1"/>
  <c r="F625" i="26" a="1"/>
  <c r="F625" i="26" s="1"/>
  <c r="F631" i="26" a="1"/>
  <c r="F631" i="26" s="1"/>
  <c r="F643" i="26" a="1"/>
  <c r="F643" i="26" s="1"/>
  <c r="F649" i="26" a="1"/>
  <c r="F649" i="26" s="1"/>
  <c r="F655" i="26" a="1"/>
  <c r="F655" i="26" s="1"/>
  <c r="F666" i="26" a="1"/>
  <c r="F666" i="26" s="1"/>
  <c r="F672" i="26" a="1"/>
  <c r="F672" i="26" s="1"/>
  <c r="F678" i="26" a="1"/>
  <c r="F678" i="26" s="1"/>
  <c r="F706" i="26" a="1"/>
  <c r="F706" i="26" s="1"/>
  <c r="F717" i="26" a="1"/>
  <c r="F717" i="26" s="1"/>
  <c r="F723" i="26" a="1"/>
  <c r="F723" i="26" s="1"/>
  <c r="F728" i="26" a="1"/>
  <c r="F728" i="26" s="1"/>
  <c r="F734" i="26" a="1"/>
  <c r="F734" i="26" s="1"/>
  <c r="F739" i="26" a="1"/>
  <c r="F739" i="26" s="1"/>
  <c r="F745" i="26" a="1"/>
  <c r="F745" i="26" s="1"/>
  <c r="F750" i="26" a="1"/>
  <c r="F750" i="26" s="1"/>
  <c r="F756" i="26" a="1"/>
  <c r="F756" i="26" s="1"/>
  <c r="F767" i="26" a="1"/>
  <c r="F767" i="26" s="1"/>
  <c r="F783" i="26" a="1"/>
  <c r="F783" i="26" s="1"/>
  <c r="F789" i="26" a="1"/>
  <c r="F789" i="26" s="1"/>
  <c r="F794" i="26" a="1"/>
  <c r="F794" i="26" s="1"/>
  <c r="F806" i="26" a="1"/>
  <c r="F806" i="26" s="1"/>
  <c r="F817" i="26" a="1"/>
  <c r="F817" i="26" s="1"/>
  <c r="F823" i="26" a="1"/>
  <c r="F823" i="26" s="1"/>
  <c r="F829" i="26" a="1"/>
  <c r="F829" i="26" s="1"/>
  <c r="F835" i="26" a="1"/>
  <c r="F835" i="26" s="1"/>
  <c r="F860" i="26" a="1"/>
  <c r="F860" i="26" s="1"/>
  <c r="F867" i="26" a="1"/>
  <c r="F867" i="26" s="1"/>
  <c r="F873" i="26" a="1"/>
  <c r="F873" i="26" s="1"/>
  <c r="F885" i="26" a="1"/>
  <c r="F885" i="26" s="1"/>
  <c r="F892" i="26" a="1"/>
  <c r="F892" i="26" s="1"/>
  <c r="F898" i="26" a="1"/>
  <c r="F898" i="26" s="1"/>
  <c r="F904" i="26" a="1"/>
  <c r="F904" i="26" s="1"/>
  <c r="F923" i="26" a="1"/>
  <c r="F923" i="26" s="1"/>
  <c r="F929" i="26" a="1"/>
  <c r="F929" i="26" s="1"/>
  <c r="F935" i="26" a="1"/>
  <c r="F935" i="26" s="1"/>
  <c r="F942" i="26" a="1"/>
  <c r="F942" i="26" s="1"/>
  <c r="F948" i="26" a="1"/>
  <c r="F948" i="26" s="1"/>
  <c r="F960" i="26" a="1"/>
  <c r="F960" i="26" s="1"/>
  <c r="F973" i="26" a="1"/>
  <c r="F973" i="26" s="1"/>
  <c r="F979" i="26" a="1"/>
  <c r="F979" i="26" s="1"/>
  <c r="F986" i="26" a="1"/>
  <c r="F986" i="26" s="1"/>
  <c r="F991" i="26" a="1"/>
  <c r="F991" i="26" s="1"/>
  <c r="F998" i="26" a="1"/>
  <c r="F998" i="26" s="1"/>
  <c r="F1004" i="26" a="1"/>
  <c r="F1004" i="26" s="1"/>
  <c r="F1010" i="26" a="1"/>
  <c r="F1010" i="26" s="1"/>
  <c r="F1017" i="26" a="1"/>
  <c r="F1017" i="26" s="1"/>
  <c r="F1022" i="26" a="1"/>
  <c r="F1022" i="26" s="1"/>
  <c r="F1035" i="26" a="1"/>
  <c r="F1035" i="26" s="1"/>
  <c r="F1048" i="26" a="1"/>
  <c r="F1048" i="26" s="1"/>
  <c r="F1061" i="26" a="1"/>
  <c r="F1061" i="26" s="1"/>
  <c r="F1066" i="26" a="1"/>
  <c r="F1066" i="26" s="1"/>
  <c r="F1073" i="26" a="1"/>
  <c r="F1073" i="26" s="1"/>
  <c r="F1079" i="26" a="1"/>
  <c r="F1079" i="26" s="1"/>
  <c r="F1085" i="26" a="1"/>
  <c r="F1085" i="26" s="1"/>
  <c r="F1092" i="26" a="1"/>
  <c r="F1092" i="26" s="1"/>
  <c r="F1097" i="26" a="1"/>
  <c r="F1097" i="26" s="1"/>
  <c r="F1104" i="26" a="1"/>
  <c r="F1104" i="26" s="1"/>
  <c r="F1110" i="26" a="1"/>
  <c r="F1110" i="26" s="1"/>
  <c r="F1123" i="26" a="1"/>
  <c r="F1123" i="26" s="1"/>
  <c r="F1135" i="26" a="1"/>
  <c r="F1135" i="26" s="1"/>
  <c r="F1141" i="26" a="1"/>
  <c r="F1141" i="26" s="1"/>
  <c r="F1148" i="26" a="1"/>
  <c r="F1148" i="26" s="1"/>
  <c r="F1154" i="26" a="1"/>
  <c r="F1154" i="26" s="1"/>
  <c r="F1160" i="26" a="1"/>
  <c r="F1160" i="26" s="1"/>
  <c r="F1179" i="26" a="1"/>
  <c r="F1179" i="26" s="1"/>
  <c r="F1185" i="26" a="1"/>
  <c r="F1185" i="26" s="1"/>
  <c r="F1191" i="26" a="1"/>
  <c r="F1191" i="26" s="1"/>
  <c r="F1198" i="26" a="1"/>
  <c r="F1198" i="26" s="1"/>
  <c r="F1204" i="26" a="1"/>
  <c r="F1204" i="26" s="1"/>
  <c r="F1216" i="26" a="1"/>
  <c r="F1216" i="26" s="1"/>
  <c r="F1229" i="26" a="1"/>
  <c r="F1229" i="26" s="1"/>
  <c r="F1235" i="26" a="1"/>
  <c r="F1235" i="26" s="1"/>
  <c r="F1242" i="26" a="1"/>
  <c r="F1242" i="26" s="1"/>
  <c r="F1247" i="26" a="1"/>
  <c r="F1247" i="26" s="1"/>
  <c r="F1254" i="26" a="1"/>
  <c r="F1254" i="26" s="1"/>
  <c r="F1260" i="26" a="1"/>
  <c r="F1260" i="26" s="1"/>
  <c r="F1266" i="26" a="1"/>
  <c r="F1266" i="26" s="1"/>
  <c r="F1273" i="26" a="1"/>
  <c r="F1273" i="26" s="1"/>
  <c r="F1278" i="26" a="1"/>
  <c r="F1278" i="26" s="1"/>
  <c r="F1291" i="26" a="1"/>
  <c r="F1291" i="26" s="1"/>
  <c r="F1304" i="26" a="1"/>
  <c r="F1304" i="26" s="1"/>
  <c r="F1317" i="26" a="1"/>
  <c r="F1317" i="26" s="1"/>
  <c r="F1322" i="26" a="1"/>
  <c r="F1322" i="26" s="1"/>
  <c r="F1334" i="26" a="1"/>
  <c r="F1334" i="26" s="1"/>
  <c r="F1340" i="26" a="1"/>
  <c r="F1340" i="26" s="1"/>
  <c r="F1346" i="26" a="1"/>
  <c r="F1346" i="26" s="1"/>
  <c r="F1351" i="26" a="1"/>
  <c r="F1351" i="26" s="1"/>
  <c r="F1358" i="26" a="1"/>
  <c r="F1358" i="26" s="1"/>
  <c r="F1364" i="26" a="1"/>
  <c r="F1364" i="26" s="1"/>
  <c r="F1370" i="26" a="1"/>
  <c r="F1370" i="26" s="1"/>
  <c r="F1375" i="26" a="1"/>
  <c r="F1375" i="26" s="1"/>
  <c r="F1382" i="26" a="1"/>
  <c r="F1382" i="26" s="1"/>
  <c r="F1388" i="26" a="1"/>
  <c r="F1388" i="26" s="1"/>
  <c r="F1394" i="26" a="1"/>
  <c r="F1394" i="26" s="1"/>
  <c r="F1401" i="26" a="1"/>
  <c r="F1401" i="26" s="1"/>
  <c r="F1406" i="26" a="1"/>
  <c r="F1406" i="26" s="1"/>
  <c r="F1419" i="26" a="1"/>
  <c r="F1419" i="26" s="1"/>
  <c r="F1425" i="26" a="1"/>
  <c r="F1425" i="26" s="1"/>
  <c r="F1443" i="26" a="1"/>
  <c r="F1443" i="26" s="1"/>
  <c r="F1461" i="26" a="1"/>
  <c r="F1461" i="26" s="1"/>
  <c r="F1467" i="26" a="1"/>
  <c r="F1467" i="26" s="1"/>
  <c r="F1473" i="26" a="1"/>
  <c r="F1473" i="26" s="1"/>
  <c r="F1480" i="26" a="1"/>
  <c r="F1480" i="26" s="1"/>
  <c r="F1486" i="26" a="1"/>
  <c r="F1486" i="26" s="1"/>
  <c r="F1498" i="26" a="1"/>
  <c r="F1498" i="26" s="1"/>
  <c r="F1511" i="26" a="1"/>
  <c r="F1511" i="26" s="1"/>
  <c r="F1517" i="26" a="1"/>
  <c r="F1517" i="26" s="1"/>
  <c r="F1524" i="26" a="1"/>
  <c r="F1524" i="26" s="1"/>
  <c r="F1529" i="26" a="1"/>
  <c r="F1529" i="26" s="1"/>
  <c r="F1536" i="26" a="1"/>
  <c r="F1536" i="26" s="1"/>
  <c r="F1542" i="26" a="1"/>
  <c r="F1542" i="26" s="1"/>
  <c r="F1548" i="26" a="1"/>
  <c r="F1548" i="26" s="1"/>
  <c r="F1555" i="26" a="1"/>
  <c r="F1555" i="26" s="1"/>
  <c r="F1560" i="26" a="1"/>
  <c r="F1560" i="26" s="1"/>
  <c r="F1573" i="26" a="1"/>
  <c r="F1573" i="26" s="1"/>
  <c r="F1586" i="26" a="1"/>
  <c r="F1586" i="26" s="1"/>
  <c r="F1599" i="26" a="1"/>
  <c r="F1599" i="26" s="1"/>
  <c r="F1604" i="26" a="1"/>
  <c r="F1604" i="26" s="1"/>
  <c r="F1611" i="26" a="1"/>
  <c r="F1611" i="26" s="1"/>
  <c r="F1617" i="26" a="1"/>
  <c r="F1617" i="26" s="1"/>
  <c r="F1623" i="26" a="1"/>
  <c r="F1623" i="26" s="1"/>
  <c r="F1630" i="26" a="1"/>
  <c r="F1630" i="26" s="1"/>
  <c r="F1635" i="26" a="1"/>
  <c r="F1635" i="26" s="1"/>
  <c r="F1642" i="26" a="1"/>
  <c r="F1642" i="26" s="1"/>
  <c r="F1648" i="26" a="1"/>
  <c r="F1648" i="26" s="1"/>
  <c r="F1661" i="26" a="1"/>
  <c r="F1661" i="26" s="1"/>
  <c r="F1673" i="26" a="1"/>
  <c r="F1673" i="26" s="1"/>
  <c r="F1679" i="26" a="1"/>
  <c r="F1679" i="26" s="1"/>
  <c r="F1686" i="26" a="1"/>
  <c r="F1686" i="26" s="1"/>
  <c r="F1692" i="26" a="1"/>
  <c r="F1692" i="26" s="1"/>
  <c r="F1698" i="26" a="1"/>
  <c r="F1698" i="26" s="1"/>
  <c r="F1717" i="26" a="1"/>
  <c r="F1717" i="26" s="1"/>
  <c r="F1723" i="26" a="1"/>
  <c r="F1723" i="26" s="1"/>
  <c r="F1729" i="26" a="1"/>
  <c r="F1729" i="26" s="1"/>
  <c r="F1736" i="26" a="1"/>
  <c r="F1736" i="26" s="1"/>
  <c r="F1742" i="26" a="1"/>
  <c r="F1742" i="26" s="1"/>
  <c r="F1754" i="26" a="1"/>
  <c r="F1754" i="26" s="1"/>
  <c r="F1767" i="26" a="1"/>
  <c r="F1767" i="26" s="1"/>
  <c r="F1772" i="26" a="1"/>
  <c r="F1772" i="26" s="1"/>
  <c r="F1779" i="26" a="1"/>
  <c r="F1779" i="26" s="1"/>
  <c r="F1790" i="26" a="1"/>
  <c r="F1790" i="26" s="1"/>
  <c r="F1795" i="26" a="1"/>
  <c r="F1795" i="26" s="1"/>
  <c r="F1802" i="26" a="1"/>
  <c r="F1802" i="26" s="1"/>
  <c r="F1807" i="26" a="1"/>
  <c r="F1807" i="26" s="1"/>
  <c r="F1813" i="26" a="1"/>
  <c r="F1813" i="26" s="1"/>
  <c r="F1819" i="26" a="1"/>
  <c r="F1819" i="26" s="1"/>
  <c r="F1831" i="26" a="1"/>
  <c r="F1831" i="26" s="1"/>
  <c r="F1836" i="26" a="1"/>
  <c r="F1836" i="26" s="1"/>
  <c r="F1843" i="26" a="1"/>
  <c r="F1843" i="26" s="1"/>
  <c r="F1854" i="26" a="1"/>
  <c r="F1854" i="26" s="1"/>
  <c r="F1859" i="26" a="1"/>
  <c r="F1859" i="26" s="1"/>
  <c r="F1866" i="26" a="1"/>
  <c r="F1866" i="26" s="1"/>
  <c r="F1871" i="26" a="1"/>
  <c r="F1871" i="26" s="1"/>
  <c r="F1877" i="26" a="1"/>
  <c r="F1877" i="26" s="1"/>
  <c r="F1883" i="26" a="1"/>
  <c r="F1883" i="26" s="1"/>
  <c r="F1895" i="26" a="1"/>
  <c r="F1895" i="26" s="1"/>
  <c r="F1900" i="26" a="1"/>
  <c r="F1900" i="26" s="1"/>
  <c r="F15" i="26" a="1"/>
  <c r="F15" i="26" s="1"/>
  <c r="F23" i="26" a="1"/>
  <c r="F23" i="26" s="1"/>
  <c r="F33" i="26" a="1"/>
  <c r="F33" i="26" s="1"/>
  <c r="F41" i="26" a="1"/>
  <c r="F41" i="26" s="1"/>
  <c r="F48" i="26" a="1"/>
  <c r="F48" i="26" s="1"/>
  <c r="F56" i="26" a="1"/>
  <c r="F56" i="26" s="1"/>
  <c r="F66" i="26" a="1"/>
  <c r="F66" i="26" s="1"/>
  <c r="F74" i="26" a="1"/>
  <c r="F74" i="26" s="1"/>
  <c r="F80" i="26" a="1"/>
  <c r="F80" i="26" s="1"/>
  <c r="F88" i="26" a="1"/>
  <c r="F88" i="26" s="1"/>
  <c r="F96" i="26" a="1"/>
  <c r="F96" i="26" s="1"/>
  <c r="F110" i="26" a="1"/>
  <c r="F110" i="26" s="1"/>
  <c r="F117" i="26" a="1"/>
  <c r="F117" i="26" s="1"/>
  <c r="F125" i="26" a="1"/>
  <c r="F125" i="26" s="1"/>
  <c r="F133" i="26" a="1"/>
  <c r="F133" i="26" s="1"/>
  <c r="F146" i="26" a="1"/>
  <c r="F146" i="26" s="1"/>
  <c r="F154" i="26" a="1"/>
  <c r="F154" i="26" s="1"/>
  <c r="F162" i="26" a="1"/>
  <c r="F162" i="26" s="1"/>
  <c r="F169" i="26" a="1"/>
  <c r="F169" i="26" s="1"/>
  <c r="F183" i="26" a="1"/>
  <c r="F183" i="26" s="1"/>
  <c r="F191" i="26" a="1"/>
  <c r="F191" i="26" s="1"/>
  <c r="F199" i="26" a="1"/>
  <c r="F199" i="26" s="1"/>
  <c r="F205" i="26" a="1"/>
  <c r="F205" i="26" s="1"/>
  <c r="F212" i="26" a="1"/>
  <c r="F212" i="26" s="1"/>
  <c r="F220" i="26" a="1"/>
  <c r="F220" i="26" s="1"/>
  <c r="F228" i="26" a="1"/>
  <c r="F228" i="26" s="1"/>
  <c r="F235" i="26" a="1"/>
  <c r="F235" i="26" s="1"/>
  <c r="F241" i="26" a="1"/>
  <c r="F241" i="26" s="1"/>
  <c r="F249" i="26" a="1"/>
  <c r="F249" i="26" s="1"/>
  <c r="F257" i="26" a="1"/>
  <c r="F257" i="26" s="1"/>
  <c r="F264" i="26" a="1"/>
  <c r="F264" i="26" s="1"/>
  <c r="F271" i="26" a="1"/>
  <c r="F271" i="26" s="1"/>
  <c r="F278" i="26" a="1"/>
  <c r="F278" i="26" s="1"/>
  <c r="F286" i="26" a="1"/>
  <c r="F286" i="26" s="1"/>
  <c r="F294" i="26" a="1"/>
  <c r="F294" i="26" s="1"/>
  <c r="F300" i="26" a="1"/>
  <c r="F300" i="26" s="1"/>
  <c r="F307" i="26" a="1"/>
  <c r="F307" i="26" s="1"/>
  <c r="F315" i="26" a="1"/>
  <c r="F315" i="26" s="1"/>
  <c r="F323" i="26" a="1"/>
  <c r="F323" i="26" s="1"/>
  <c r="F330" i="26" a="1"/>
  <c r="F330" i="26" s="1"/>
  <c r="F336" i="26" a="1"/>
  <c r="F336" i="26" s="1"/>
  <c r="F344" i="26" a="1"/>
  <c r="F344" i="26" s="1"/>
  <c r="F351" i="26" a="1"/>
  <c r="F351" i="26" s="1"/>
  <c r="F362" i="26" a="1"/>
  <c r="F362" i="26" s="1"/>
  <c r="F368" i="26" a="1"/>
  <c r="F368" i="26" s="1"/>
  <c r="F374" i="26" a="1"/>
  <c r="F374" i="26" s="1"/>
  <c r="F380" i="26" a="1"/>
  <c r="F380" i="26" s="1"/>
  <c r="F386" i="26" a="1"/>
  <c r="F386" i="26" s="1"/>
  <c r="F392" i="26" a="1"/>
  <c r="F392" i="26" s="1"/>
  <c r="F399" i="26" a="1"/>
  <c r="F399" i="26" s="1"/>
  <c r="F405" i="26" a="1"/>
  <c r="F405" i="26" s="1"/>
  <c r="F412" i="26" a="1"/>
  <c r="F412" i="26" s="1"/>
  <c r="F419" i="26" a="1"/>
  <c r="F419" i="26" s="1"/>
  <c r="F424" i="26" a="1"/>
  <c r="F424" i="26" s="1"/>
  <c r="F437" i="26" a="1"/>
  <c r="F437" i="26" s="1"/>
  <c r="F450" i="26" a="1"/>
  <c r="F450" i="26" s="1"/>
  <c r="F463" i="26" a="1"/>
  <c r="F463" i="26" s="1"/>
  <c r="F468" i="26" a="1"/>
  <c r="F468" i="26" s="1"/>
  <c r="F475" i="26" a="1"/>
  <c r="F475" i="26" s="1"/>
  <c r="F481" i="26" a="1"/>
  <c r="F481" i="26" s="1"/>
  <c r="F487" i="26" a="1"/>
  <c r="F487" i="26" s="1"/>
  <c r="F494" i="26" a="1"/>
  <c r="F494" i="26" s="1"/>
  <c r="F499" i="26" a="1"/>
  <c r="F499" i="26" s="1"/>
  <c r="F506" i="26" a="1"/>
  <c r="F506" i="26" s="1"/>
  <c r="F512" i="26" a="1"/>
  <c r="F512" i="26" s="1"/>
  <c r="F525" i="26" a="1"/>
  <c r="F525" i="26" s="1"/>
  <c r="F537" i="26" a="1"/>
  <c r="F537" i="26" s="1"/>
  <c r="F549" i="26" a="1"/>
  <c r="F549" i="26" s="1"/>
  <c r="F555" i="26" a="1"/>
  <c r="F555" i="26" s="1"/>
  <c r="F561" i="26" a="1"/>
  <c r="F561" i="26" s="1"/>
  <c r="F572" i="26" a="1"/>
  <c r="F572" i="26" s="1"/>
  <c r="F579" i="26" a="1"/>
  <c r="F579" i="26" s="1"/>
  <c r="F584" i="26" a="1"/>
  <c r="F584" i="26" s="1"/>
  <c r="F591" i="26" a="1"/>
  <c r="F591" i="26" s="1"/>
  <c r="F596" i="26" a="1"/>
  <c r="F596" i="26" s="1"/>
  <c r="F602" i="26" a="1"/>
  <c r="F602" i="26" s="1"/>
  <c r="F608" i="26" a="1"/>
  <c r="F608" i="26" s="1"/>
  <c r="F614" i="26" a="1"/>
  <c r="F614" i="26" s="1"/>
  <c r="F620" i="26" a="1"/>
  <c r="F620" i="26" s="1"/>
  <c r="F626" i="26" a="1"/>
  <c r="F626" i="26" s="1"/>
  <c r="F637" i="26" a="1"/>
  <c r="F637" i="26" s="1"/>
  <c r="F644" i="26" a="1"/>
  <c r="F644" i="26" s="1"/>
  <c r="F661" i="26" a="1"/>
  <c r="F661" i="26" s="1"/>
  <c r="F667" i="26" a="1"/>
  <c r="F667" i="26" s="1"/>
  <c r="F679" i="26" a="1"/>
  <c r="F679" i="26" s="1"/>
  <c r="F684" i="26" a="1"/>
  <c r="F684" i="26" s="1"/>
  <c r="F690" i="26" a="1"/>
  <c r="F690" i="26" s="1"/>
  <c r="F696" i="26" a="1"/>
  <c r="F696" i="26" s="1"/>
  <c r="F702" i="26" a="1"/>
  <c r="F702" i="26" s="1"/>
  <c r="F707" i="26" a="1"/>
  <c r="F707" i="26" s="1"/>
  <c r="F713" i="26" a="1"/>
  <c r="F713" i="26" s="1"/>
  <c r="F718" i="26" a="1"/>
  <c r="F718" i="26" s="1"/>
  <c r="F724" i="26" a="1"/>
  <c r="F724" i="26" s="1"/>
  <c r="F735" i="26" a="1"/>
  <c r="F735" i="26" s="1"/>
  <c r="F751" i="26" a="1"/>
  <c r="F751" i="26" s="1"/>
  <c r="F761" i="26" a="1"/>
  <c r="F761" i="26" s="1"/>
  <c r="F772" i="26" a="1"/>
  <c r="F772" i="26" s="1"/>
  <c r="F778" i="26" a="1"/>
  <c r="F778" i="26" s="1"/>
  <c r="F795" i="26" a="1"/>
  <c r="F795" i="26" s="1"/>
  <c r="F801" i="26" a="1"/>
  <c r="F801" i="26" s="1"/>
  <c r="F807" i="26" a="1"/>
  <c r="F807" i="26" s="1"/>
  <c r="F812" i="26" a="1"/>
  <c r="F812" i="26" s="1"/>
  <c r="F830" i="26" a="1"/>
  <c r="F830" i="26" s="1"/>
  <c r="F842" i="26" a="1"/>
  <c r="F842" i="26" s="1"/>
  <c r="F848" i="26" a="1"/>
  <c r="F848" i="26" s="1"/>
  <c r="F854" i="26" a="1"/>
  <c r="F854" i="26" s="1"/>
  <c r="F861" i="26" a="1"/>
  <c r="F861" i="26" s="1"/>
  <c r="F874" i="26" a="1"/>
  <c r="F874" i="26" s="1"/>
  <c r="F879" i="26" a="1"/>
  <c r="F879" i="26" s="1"/>
  <c r="F886" i="26" a="1"/>
  <c r="F886" i="26" s="1"/>
  <c r="F899" i="26" a="1"/>
  <c r="F899" i="26" s="1"/>
  <c r="F911" i="26" a="1"/>
  <c r="F911" i="26" s="1"/>
  <c r="F917" i="26" a="1"/>
  <c r="F917" i="26" s="1"/>
  <c r="F924" i="26" a="1"/>
  <c r="F924" i="26" s="1"/>
  <c r="F930" i="26" a="1"/>
  <c r="F930" i="26" s="1"/>
  <c r="F936" i="26" a="1"/>
  <c r="F936" i="26" s="1"/>
  <c r="F955" i="26" a="1"/>
  <c r="F955" i="26" s="1"/>
  <c r="F961" i="26" a="1"/>
  <c r="F961" i="26" s="1"/>
  <c r="F967" i="26" a="1"/>
  <c r="F967" i="26" s="1"/>
  <c r="F974" i="26" a="1"/>
  <c r="F974" i="26" s="1"/>
  <c r="F980" i="26" a="1"/>
  <c r="F980" i="26" s="1"/>
  <c r="F992" i="26" a="1"/>
  <c r="F992" i="26" s="1"/>
  <c r="F1005" i="26" a="1"/>
  <c r="F1005" i="26" s="1"/>
  <c r="F1011" i="26" a="1"/>
  <c r="F1011" i="26" s="1"/>
  <c r="F1018" i="26" a="1"/>
  <c r="F1018" i="26" s="1"/>
  <c r="F1023" i="26" a="1"/>
  <c r="F1023" i="26" s="1"/>
  <c r="F1030" i="26" a="1"/>
  <c r="F1030" i="26" s="1"/>
  <c r="F1036" i="26" a="1"/>
  <c r="F1036" i="26" s="1"/>
  <c r="F1042" i="26" a="1"/>
  <c r="F1042" i="26" s="1"/>
  <c r="F1049" i="26" a="1"/>
  <c r="F1049" i="26" s="1"/>
  <c r="F1054" i="26" a="1"/>
  <c r="F1054" i="26" s="1"/>
  <c r="F1067" i="26" a="1"/>
  <c r="F1067" i="26" s="1"/>
  <c r="F1080" i="26" a="1"/>
  <c r="F1080" i="26" s="1"/>
  <c r="F1093" i="26" a="1"/>
  <c r="F1093" i="26" s="1"/>
  <c r="F1098" i="26" a="1"/>
  <c r="F1098" i="26" s="1"/>
  <c r="F1105" i="26" a="1"/>
  <c r="F1105" i="26" s="1"/>
  <c r="F1111" i="26" a="1"/>
  <c r="F1111" i="26" s="1"/>
  <c r="F1117" i="26" a="1"/>
  <c r="F1117" i="26" s="1"/>
  <c r="F1124" i="26" a="1"/>
  <c r="F1124" i="26" s="1"/>
  <c r="F1129" i="26" a="1"/>
  <c r="F1129" i="26" s="1"/>
  <c r="F1136" i="26" a="1"/>
  <c r="F1136" i="26" s="1"/>
  <c r="F1142" i="26" a="1"/>
  <c r="F1142" i="26" s="1"/>
  <c r="F1155" i="26" a="1"/>
  <c r="F1155" i="26" s="1"/>
  <c r="F1167" i="26" a="1"/>
  <c r="F1167" i="26" s="1"/>
  <c r="F1173" i="26" a="1"/>
  <c r="F1173" i="26" s="1"/>
  <c r="F1180" i="26" a="1"/>
  <c r="F1180" i="26" s="1"/>
  <c r="F1186" i="26" a="1"/>
  <c r="F1186" i="26" s="1"/>
  <c r="F1192" i="26" a="1"/>
  <c r="F1192" i="26" s="1"/>
  <c r="F1211" i="26" a="1"/>
  <c r="F1211" i="26" s="1"/>
  <c r="F1217" i="26" a="1"/>
  <c r="F1217" i="26" s="1"/>
  <c r="F1223" i="26" a="1"/>
  <c r="F1223" i="26" s="1"/>
  <c r="F1230" i="26" a="1"/>
  <c r="F1230" i="26" s="1"/>
  <c r="F1236" i="26" a="1"/>
  <c r="F1236" i="26" s="1"/>
  <c r="F1248" i="26" a="1"/>
  <c r="F1248" i="26" s="1"/>
  <c r="F1261" i="26" a="1"/>
  <c r="F1261" i="26" s="1"/>
  <c r="F1267" i="26" a="1"/>
  <c r="F1267" i="26" s="1"/>
  <c r="F1274" i="26" a="1"/>
  <c r="F1274" i="26" s="1"/>
  <c r="F1279" i="26" a="1"/>
  <c r="F1279" i="26" s="1"/>
  <c r="F1286" i="26" a="1"/>
  <c r="F1286" i="26" s="1"/>
  <c r="F1292" i="26" a="1"/>
  <c r="F1292" i="26" s="1"/>
  <c r="F1298" i="26" a="1"/>
  <c r="F1298" i="26" s="1"/>
  <c r="F1305" i="26" a="1"/>
  <c r="F1305" i="26" s="1"/>
  <c r="F1310" i="26" a="1"/>
  <c r="F1310" i="26" s="1"/>
  <c r="F1323" i="26" a="1"/>
  <c r="F1323" i="26" s="1"/>
  <c r="F1329" i="26" a="1"/>
  <c r="F1329" i="26" s="1"/>
  <c r="F1335" i="26" a="1"/>
  <c r="F1335" i="26" s="1"/>
  <c r="F1347" i="26" a="1"/>
  <c r="F1347" i="26" s="1"/>
  <c r="F1352" i="26" a="1"/>
  <c r="F1352" i="26" s="1"/>
  <c r="F25" i="26" a="1"/>
  <c r="F25" i="26" s="1"/>
  <c r="F34" i="26" a="1"/>
  <c r="F34" i="26" s="1"/>
  <c r="F42" i="26" a="1"/>
  <c r="F42" i="26" s="1"/>
  <c r="F49" i="26" a="1"/>
  <c r="F49" i="26" s="1"/>
  <c r="F58" i="26" a="1"/>
  <c r="F58" i="26" s="1"/>
  <c r="F67" i="26" a="1"/>
  <c r="F67" i="26" s="1"/>
  <c r="F75" i="26" a="1"/>
  <c r="F75" i="26" s="1"/>
  <c r="F81" i="26" a="1"/>
  <c r="F81" i="26" s="1"/>
  <c r="F89" i="26" a="1"/>
  <c r="F89" i="26" s="1"/>
  <c r="F97" i="26" a="1"/>
  <c r="F97" i="26" s="1"/>
  <c r="F104" i="26" a="1"/>
  <c r="F104" i="26" s="1"/>
  <c r="F111" i="26" a="1"/>
  <c r="F111" i="26" s="1"/>
  <c r="F118" i="26" a="1"/>
  <c r="F118" i="26" s="1"/>
  <c r="F126" i="26" a="1"/>
  <c r="F126" i="26" s="1"/>
  <c r="F134" i="26" a="1"/>
  <c r="F134" i="26" s="1"/>
  <c r="F140" i="26" a="1"/>
  <c r="F140" i="26" s="1"/>
  <c r="F147" i="26" a="1"/>
  <c r="F147" i="26" s="1"/>
  <c r="F155" i="26" a="1"/>
  <c r="F155" i="26" s="1"/>
  <c r="F163" i="26" a="1"/>
  <c r="F163" i="26" s="1"/>
  <c r="F170" i="26" a="1"/>
  <c r="F170" i="26" s="1"/>
  <c r="F176" i="26" a="1"/>
  <c r="F176" i="26" s="1"/>
  <c r="F184" i="26" a="1"/>
  <c r="F184" i="26" s="1"/>
  <c r="F192" i="26" a="1"/>
  <c r="F192" i="26" s="1"/>
  <c r="F206" i="26" a="1"/>
  <c r="F206" i="26" s="1"/>
  <c r="F213" i="26" a="1"/>
  <c r="F213" i="26" s="1"/>
  <c r="F221" i="26" a="1"/>
  <c r="F221" i="26" s="1"/>
  <c r="F229" i="26" a="1"/>
  <c r="F229" i="26" s="1"/>
  <c r="F242" i="26" a="1"/>
  <c r="F242" i="26" s="1"/>
  <c r="F250" i="26" a="1"/>
  <c r="F250" i="26" s="1"/>
  <c r="F258" i="26" a="1"/>
  <c r="F258" i="26" s="1"/>
  <c r="F265" i="26" a="1"/>
  <c r="F265" i="26" s="1"/>
  <c r="F279" i="26" a="1"/>
  <c r="F279" i="26" s="1"/>
  <c r="F287" i="26" a="1"/>
  <c r="F287" i="26" s="1"/>
  <c r="F295" i="26" a="1"/>
  <c r="F295" i="26" s="1"/>
  <c r="F301" i="26" a="1"/>
  <c r="F301" i="26" s="1"/>
  <c r="F308" i="26" a="1"/>
  <c r="F308" i="26" s="1"/>
  <c r="F316" i="26" a="1"/>
  <c r="F316" i="26" s="1"/>
  <c r="F324" i="26" a="1"/>
  <c r="F324" i="26" s="1"/>
  <c r="F331" i="26" a="1"/>
  <c r="F331" i="26" s="1"/>
  <c r="F337" i="26" a="1"/>
  <c r="F337" i="26" s="1"/>
  <c r="F345" i="26" a="1"/>
  <c r="F345" i="26" s="1"/>
  <c r="F352" i="26" a="1"/>
  <c r="F352" i="26" s="1"/>
  <c r="F357" i="26" a="1"/>
  <c r="F357" i="26" s="1"/>
  <c r="F363" i="26" a="1"/>
  <c r="F363" i="26" s="1"/>
  <c r="F375" i="26" a="1"/>
  <c r="F375" i="26" s="1"/>
  <c r="F381" i="26" a="1"/>
  <c r="F381" i="26" s="1"/>
  <c r="F387" i="26" a="1"/>
  <c r="F387" i="26" s="1"/>
  <c r="F393" i="26" a="1"/>
  <c r="F393" i="26" s="1"/>
  <c r="F400" i="26" a="1"/>
  <c r="F400" i="26" s="1"/>
  <c r="F406" i="26" a="1"/>
  <c r="F406" i="26" s="1"/>
  <c r="F413" i="26" a="1"/>
  <c r="F413" i="26" s="1"/>
  <c r="F420" i="26" a="1"/>
  <c r="F420" i="26" s="1"/>
  <c r="F425" i="26" a="1"/>
  <c r="F425" i="26" s="1"/>
  <c r="F432" i="26" a="1"/>
  <c r="F432" i="26" s="1"/>
  <c r="F438" i="26" a="1"/>
  <c r="F438" i="26" s="1"/>
  <c r="F444" i="26" a="1"/>
  <c r="F444" i="26" s="1"/>
  <c r="F451" i="26" a="1"/>
  <c r="F451" i="26" s="1"/>
  <c r="F456" i="26" a="1"/>
  <c r="F456" i="26" s="1"/>
  <c r="F469" i="26" a="1"/>
  <c r="F469" i="26" s="1"/>
  <c r="F482" i="26" a="1"/>
  <c r="F482" i="26" s="1"/>
  <c r="F495" i="26" a="1"/>
  <c r="F495" i="26" s="1"/>
  <c r="F500" i="26" a="1"/>
  <c r="F500" i="26" s="1"/>
  <c r="F507" i="26" a="1"/>
  <c r="F507" i="26" s="1"/>
  <c r="F513" i="26" a="1"/>
  <c r="F513" i="26" s="1"/>
  <c r="F519" i="26" a="1"/>
  <c r="F519" i="26" s="1"/>
  <c r="F526" i="26" a="1"/>
  <c r="F526" i="26" s="1"/>
  <c r="F531" i="26" a="1"/>
  <c r="F531" i="26" s="1"/>
  <c r="F538" i="26" a="1"/>
  <c r="F538" i="26" s="1"/>
  <c r="F543" i="26" a="1"/>
  <c r="F543" i="26" s="1"/>
  <c r="F550" i="26" a="1"/>
  <c r="F550" i="26" s="1"/>
  <c r="F556" i="26" a="1"/>
  <c r="F556" i="26" s="1"/>
  <c r="F562" i="26" a="1"/>
  <c r="F562" i="26" s="1"/>
  <c r="F568" i="26" a="1"/>
  <c r="F568" i="26" s="1"/>
  <c r="F573" i="26" a="1"/>
  <c r="F573" i="26" s="1"/>
  <c r="F580" i="26" a="1"/>
  <c r="F580" i="26" s="1"/>
  <c r="F585" i="26" a="1"/>
  <c r="F585" i="26" s="1"/>
  <c r="F597" i="26" a="1"/>
  <c r="F597" i="26" s="1"/>
  <c r="F603" i="26" a="1"/>
  <c r="F603" i="26" s="1"/>
  <c r="F621" i="26" a="1"/>
  <c r="F621" i="26" s="1"/>
  <c r="F632" i="26" a="1"/>
  <c r="F632" i="26" s="1"/>
  <c r="F638" i="26" a="1"/>
  <c r="F638" i="26" s="1"/>
  <c r="F650" i="26" a="1"/>
  <c r="F650" i="26" s="1"/>
  <c r="F656" i="26" a="1"/>
  <c r="F656" i="26" s="1"/>
  <c r="F662" i="26" a="1"/>
  <c r="F662" i="26" s="1"/>
  <c r="F668" i="26" a="1"/>
  <c r="F668" i="26" s="1"/>
  <c r="F673" i="26" a="1"/>
  <c r="F673" i="26" s="1"/>
  <c r="F680" i="26" a="1"/>
  <c r="F680" i="26" s="1"/>
  <c r="F685" i="26" a="1"/>
  <c r="F685" i="26" s="1"/>
  <c r="F691" i="26" a="1"/>
  <c r="F691" i="26" s="1"/>
  <c r="F703" i="26" a="1"/>
  <c r="F703" i="26" s="1"/>
  <c r="F719" i="26" a="1"/>
  <c r="F719" i="26" s="1"/>
  <c r="F729" i="26" a="1"/>
  <c r="F729" i="26" s="1"/>
  <c r="F740" i="26" a="1"/>
  <c r="F740" i="26" s="1"/>
  <c r="F746" i="26" a="1"/>
  <c r="F746" i="26" s="1"/>
  <c r="F757" i="26" a="1"/>
  <c r="F757" i="26" s="1"/>
  <c r="F762" i="26" a="1"/>
  <c r="F762" i="26" s="1"/>
  <c r="F768" i="26" a="1"/>
  <c r="F768" i="26" s="1"/>
  <c r="F773" i="26" a="1"/>
  <c r="F773" i="26" s="1"/>
  <c r="F779" i="26" a="1"/>
  <c r="F779" i="26" s="1"/>
  <c r="F784" i="26" a="1"/>
  <c r="F784" i="26" s="1"/>
  <c r="F790" i="26" a="1"/>
  <c r="F790" i="26" s="1"/>
  <c r="F796" i="26" a="1"/>
  <c r="F796" i="26" s="1"/>
  <c r="F808" i="26" a="1"/>
  <c r="F808" i="26" s="1"/>
  <c r="F818" i="26" a="1"/>
  <c r="F818" i="26" s="1"/>
  <c r="F824" i="26" a="1"/>
  <c r="F824" i="26" s="1"/>
  <c r="F831" i="26" a="1"/>
  <c r="F831" i="26" s="1"/>
  <c r="F836" i="26" a="1"/>
  <c r="F836" i="26" s="1"/>
  <c r="F843" i="26" a="1"/>
  <c r="F843" i="26" s="1"/>
  <c r="F849" i="26" a="1"/>
  <c r="F849" i="26" s="1"/>
  <c r="F855" i="26" a="1"/>
  <c r="F855" i="26" s="1"/>
  <c r="F862" i="26" a="1"/>
  <c r="F862" i="26" s="1"/>
  <c r="F868" i="26" a="1"/>
  <c r="F868" i="26" s="1"/>
  <c r="F880" i="26" a="1"/>
  <c r="F880" i="26" s="1"/>
  <c r="F893" i="26" a="1"/>
  <c r="F893" i="26" s="1"/>
  <c r="F900" i="26" a="1"/>
  <c r="F900" i="26" s="1"/>
  <c r="F905" i="26" a="1"/>
  <c r="F905" i="26" s="1"/>
  <c r="F912" i="26" a="1"/>
  <c r="F912" i="26" s="1"/>
  <c r="F918" i="26" a="1"/>
  <c r="F918" i="26" s="1"/>
  <c r="F931" i="26" a="1"/>
  <c r="F931" i="26" s="1"/>
  <c r="F943" i="26" a="1"/>
  <c r="F943" i="26" s="1"/>
  <c r="F949" i="26" a="1"/>
  <c r="F949" i="26" s="1"/>
  <c r="F956" i="26" a="1"/>
  <c r="F956" i="26" s="1"/>
  <c r="F962" i="26" a="1"/>
  <c r="F962" i="26" s="1"/>
  <c r="F968" i="26" a="1"/>
  <c r="F968" i="26" s="1"/>
  <c r="F987" i="26" a="1"/>
  <c r="F987" i="26" s="1"/>
  <c r="F993" i="26" a="1"/>
  <c r="F993" i="26" s="1"/>
  <c r="F999" i="26" a="1"/>
  <c r="F999" i="26" s="1"/>
  <c r="F1006" i="26" a="1"/>
  <c r="F1006" i="26" s="1"/>
  <c r="F1012" i="26" a="1"/>
  <c r="F1012" i="26" s="1"/>
  <c r="F1024" i="26" a="1"/>
  <c r="F1024" i="26" s="1"/>
  <c r="F1037" i="26" a="1"/>
  <c r="F1037" i="26" s="1"/>
  <c r="F1043" i="26" a="1"/>
  <c r="F1043" i="26" s="1"/>
  <c r="F1050" i="26" a="1"/>
  <c r="F1050" i="26" s="1"/>
  <c r="F1055" i="26" a="1"/>
  <c r="F1055" i="26" s="1"/>
  <c r="F1062" i="26" a="1"/>
  <c r="F1062" i="26" s="1"/>
  <c r="F1068" i="26" a="1"/>
  <c r="F1068" i="26" s="1"/>
  <c r="F1074" i="26" a="1"/>
  <c r="F1074" i="26" s="1"/>
  <c r="F1081" i="26" a="1"/>
  <c r="F1081" i="26" s="1"/>
  <c r="F1086" i="26" a="1"/>
  <c r="F1086" i="26" s="1"/>
  <c r="F1099" i="26" a="1"/>
  <c r="F1099" i="26" s="1"/>
  <c r="F1112" i="26" a="1"/>
  <c r="F1112" i="26" s="1"/>
  <c r="F1125" i="26" a="1"/>
  <c r="F1125" i="26" s="1"/>
  <c r="F1130" i="26" a="1"/>
  <c r="F1130" i="26" s="1"/>
  <c r="F1137" i="26" a="1"/>
  <c r="F1137" i="26" s="1"/>
  <c r="F1143" i="26" a="1"/>
  <c r="F1143" i="26" s="1"/>
  <c r="F1149" i="26" a="1"/>
  <c r="F1149" i="26" s="1"/>
  <c r="F1156" i="26" a="1"/>
  <c r="F1156" i="26" s="1"/>
  <c r="F1161" i="26" a="1"/>
  <c r="F1161" i="26" s="1"/>
  <c r="F1168" i="26" a="1"/>
  <c r="F1168" i="26" s="1"/>
  <c r="F1174" i="26" a="1"/>
  <c r="F1174" i="26" s="1"/>
  <c r="F1187" i="26" a="1"/>
  <c r="F1187" i="26" s="1"/>
  <c r="F1199" i="26" a="1"/>
  <c r="F1199" i="26" s="1"/>
  <c r="F1205" i="26" a="1"/>
  <c r="F1205" i="26" s="1"/>
  <c r="F1212" i="26" a="1"/>
  <c r="F1212" i="26" s="1"/>
  <c r="F1218" i="26" a="1"/>
  <c r="F1218" i="26" s="1"/>
  <c r="F1224" i="26" a="1"/>
  <c r="F1224" i="26" s="1"/>
  <c r="F1243" i="26" a="1"/>
  <c r="F1243" i="26" s="1"/>
  <c r="F1249" i="26" a="1"/>
  <c r="F1249" i="26" s="1"/>
  <c r="F1255" i="26" a="1"/>
  <c r="F1255" i="26" s="1"/>
  <c r="F1262" i="26" a="1"/>
  <c r="F1262" i="26" s="1"/>
  <c r="F1268" i="26" a="1"/>
  <c r="F1268" i="26" s="1"/>
  <c r="F1280" i="26" a="1"/>
  <c r="F1280" i="26" s="1"/>
  <c r="F1293" i="26" a="1"/>
  <c r="F1293" i="26" s="1"/>
  <c r="F1299" i="26" a="1"/>
  <c r="F1299" i="26" s="1"/>
  <c r="F1306" i="26" a="1"/>
  <c r="F1306" i="26" s="1"/>
  <c r="F1311" i="26" a="1"/>
  <c r="F1311" i="26" s="1"/>
  <c r="F1318" i="26" a="1"/>
  <c r="F1318" i="26" s="1"/>
  <c r="F1324" i="26" a="1"/>
  <c r="F1324" i="26" s="1"/>
  <c r="F1336" i="26" a="1"/>
  <c r="F1336" i="26" s="1"/>
  <c r="F1341" i="26" a="1"/>
  <c r="F1341" i="26" s="1"/>
  <c r="F1348" i="26" a="1"/>
  <c r="F1348" i="26" s="1"/>
  <c r="F1359" i="26" a="1"/>
  <c r="F1359" i="26" s="1"/>
  <c r="F1365" i="26" a="1"/>
  <c r="F1365" i="26" s="1"/>
  <c r="F1371" i="26" a="1"/>
  <c r="F1371" i="26" s="1"/>
  <c r="F1377" i="26" a="1"/>
  <c r="F1377" i="26" s="1"/>
  <c r="F1383" i="26" a="1"/>
  <c r="F1383" i="26" s="1"/>
  <c r="F1390" i="26" a="1"/>
  <c r="F1390" i="26" s="1"/>
  <c r="F1396" i="26" a="1"/>
  <c r="F1396" i="26" s="1"/>
  <c r="F1408" i="26" a="1"/>
  <c r="F1408" i="26" s="1"/>
  <c r="F1421" i="26" a="1"/>
  <c r="F1421" i="26" s="1"/>
  <c r="F1426" i="26" a="1"/>
  <c r="F1426" i="26" s="1"/>
  <c r="F1432" i="26" a="1"/>
  <c r="F1432" i="26" s="1"/>
  <c r="F1438" i="26" a="1"/>
  <c r="F1438" i="26" s="1"/>
  <c r="F1445" i="26" a="1"/>
  <c r="F1445" i="26" s="1"/>
  <c r="F1450" i="26" a="1"/>
  <c r="F1450" i="26" s="1"/>
  <c r="F1456" i="26" a="1"/>
  <c r="F1456" i="26" s="1"/>
  <c r="F1469" i="26" a="1"/>
  <c r="F1469" i="26" s="1"/>
  <c r="F1481" i="26" a="1"/>
  <c r="F1481" i="26" s="1"/>
  <c r="F1487" i="26" a="1"/>
  <c r="F1487" i="26" s="1"/>
  <c r="F1494" i="26" a="1"/>
  <c r="F1494" i="26" s="1"/>
  <c r="F1500" i="26" a="1"/>
  <c r="F1500" i="26" s="1"/>
  <c r="F1506" i="26" a="1"/>
  <c r="F1506" i="26" s="1"/>
  <c r="F1525" i="26" a="1"/>
  <c r="F1525" i="26" s="1"/>
  <c r="F1531" i="26" a="1"/>
  <c r="F1531" i="26" s="1"/>
  <c r="F1537" i="26" a="1"/>
  <c r="F1537" i="26" s="1"/>
  <c r="F1544" i="26" a="1"/>
  <c r="F1544" i="26" s="1"/>
  <c r="F1550" i="26" a="1"/>
  <c r="F1550" i="26" s="1"/>
  <c r="F1562" i="26" a="1"/>
  <c r="F1562" i="26" s="1"/>
  <c r="F1575" i="26" a="1"/>
  <c r="F1575" i="26" s="1"/>
  <c r="F1581" i="26" a="1"/>
  <c r="F1581" i="26" s="1"/>
  <c r="F1588" i="26" a="1"/>
  <c r="F1588" i="26" s="1"/>
  <c r="F1593" i="26" a="1"/>
  <c r="F1593" i="26" s="1"/>
  <c r="F1600" i="26" a="1"/>
  <c r="F1600" i="26" s="1"/>
  <c r="F1606" i="26" a="1"/>
  <c r="F1606" i="26" s="1"/>
  <c r="F1612" i="26" a="1"/>
  <c r="F1612" i="26" s="1"/>
  <c r="F1619" i="26" a="1"/>
  <c r="F1619" i="26" s="1"/>
  <c r="F1624" i="26" a="1"/>
  <c r="F1624" i="26" s="1"/>
  <c r="F1637" i="26" a="1"/>
  <c r="F1637" i="26" s="1"/>
  <c r="F1650" i="26" a="1"/>
  <c r="F1650" i="26" s="1"/>
  <c r="F1663" i="26" a="1"/>
  <c r="F1663" i="26" s="1"/>
  <c r="F1668" i="26" a="1"/>
  <c r="F1668" i="26" s="1"/>
  <c r="F1675" i="26" a="1"/>
  <c r="F1675" i="26" s="1"/>
  <c r="F1681" i="26" a="1"/>
  <c r="F1681" i="26" s="1"/>
  <c r="F1687" i="26" a="1"/>
  <c r="F1687" i="26" s="1"/>
  <c r="F1694" i="26" a="1"/>
  <c r="F1694" i="26" s="1"/>
  <c r="F1699" i="26" a="1"/>
  <c r="F1699" i="26" s="1"/>
  <c r="F1706" i="26" a="1"/>
  <c r="F1706" i="26" s="1"/>
  <c r="F1712" i="26" a="1"/>
  <c r="F1712" i="26" s="1"/>
  <c r="F1725" i="26" a="1"/>
  <c r="F1725" i="26" s="1"/>
  <c r="F1737" i="26" a="1"/>
  <c r="F1737" i="26" s="1"/>
  <c r="F1743" i="26" a="1"/>
  <c r="F1743" i="26" s="1"/>
  <c r="F1750" i="26" a="1"/>
  <c r="F1750" i="26" s="1"/>
  <c r="F1756" i="26" a="1"/>
  <c r="F1756" i="26" s="1"/>
  <c r="F1762" i="26" a="1"/>
  <c r="F1762" i="26" s="1"/>
  <c r="F1774" i="26" a="1"/>
  <c r="F1774" i="26" s="1"/>
  <c r="F1780" i="26" a="1"/>
  <c r="F1780" i="26" s="1"/>
  <c r="F1785" i="26" a="1"/>
  <c r="F1785" i="26" s="1"/>
  <c r="F1797" i="26" a="1"/>
  <c r="F1797" i="26" s="1"/>
  <c r="F1803" i="26" a="1"/>
  <c r="F1803" i="26" s="1"/>
  <c r="F17" i="26" a="1"/>
  <c r="F17" i="26" s="1"/>
  <c r="F26" i="26" a="1"/>
  <c r="F26" i="26" s="1"/>
  <c r="F35" i="26" a="1"/>
  <c r="F35" i="26" s="1"/>
  <c r="F43" i="26" a="1"/>
  <c r="F43" i="26" s="1"/>
  <c r="F50" i="26" a="1"/>
  <c r="F50" i="26" s="1"/>
  <c r="F59" i="26" a="1"/>
  <c r="F59" i="26" s="1"/>
  <c r="F68" i="26" a="1"/>
  <c r="F68" i="26" s="1"/>
  <c r="F82" i="26" a="1"/>
  <c r="F82" i="26" s="1"/>
  <c r="F90" i="26" a="1"/>
  <c r="F90" i="26" s="1"/>
  <c r="F98" i="26" a="1"/>
  <c r="F98" i="26" s="1"/>
  <c r="F105" i="26" a="1"/>
  <c r="F105" i="26" s="1"/>
  <c r="F119" i="26" a="1"/>
  <c r="F119" i="26" s="1"/>
  <c r="F127" i="26" a="1"/>
  <c r="F127" i="26" s="1"/>
  <c r="F135" i="26" a="1"/>
  <c r="F135" i="26" s="1"/>
  <c r="F141" i="26" a="1"/>
  <c r="F141" i="26" s="1"/>
  <c r="F148" i="26" a="1"/>
  <c r="F148" i="26" s="1"/>
  <c r="F156" i="26" a="1"/>
  <c r="F156" i="26" s="1"/>
  <c r="F164" i="26" a="1"/>
  <c r="F164" i="26" s="1"/>
  <c r="F171" i="26" a="1"/>
  <c r="F171" i="26" s="1"/>
  <c r="F177" i="26" a="1"/>
  <c r="F177" i="26" s="1"/>
  <c r="F185" i="26" a="1"/>
  <c r="F185" i="26" s="1"/>
  <c r="F193" i="26" a="1"/>
  <c r="F193" i="26" s="1"/>
  <c r="F200" i="26" a="1"/>
  <c r="F200" i="26" s="1"/>
  <c r="F207" i="26" a="1"/>
  <c r="F207" i="26" s="1"/>
  <c r="F214" i="26" a="1"/>
  <c r="F214" i="26" s="1"/>
  <c r="F222" i="26" a="1"/>
  <c r="F222" i="26" s="1"/>
  <c r="F230" i="26" a="1"/>
  <c r="F230" i="26" s="1"/>
  <c r="F236" i="26" a="1"/>
  <c r="F236" i="26" s="1"/>
  <c r="F243" i="26" a="1"/>
  <c r="F243" i="26" s="1"/>
  <c r="F251" i="26" a="1"/>
  <c r="F251" i="26" s="1"/>
  <c r="F259" i="26" a="1"/>
  <c r="F259" i="26" s="1"/>
  <c r="F266" i="26" a="1"/>
  <c r="F266" i="26" s="1"/>
  <c r="F272" i="26" a="1"/>
  <c r="F272" i="26" s="1"/>
  <c r="F280" i="26" a="1"/>
  <c r="F280" i="26" s="1"/>
  <c r="F288" i="26" a="1"/>
  <c r="F288" i="26" s="1"/>
  <c r="F302" i="26" a="1"/>
  <c r="F302" i="26" s="1"/>
  <c r="F309" i="26" a="1"/>
  <c r="F309" i="26" s="1"/>
  <c r="F317" i="26" a="1"/>
  <c r="F317" i="26" s="1"/>
  <c r="F325" i="26" a="1"/>
  <c r="F325" i="26" s="1"/>
  <c r="F338" i="26" a="1"/>
  <c r="F338" i="26" s="1"/>
  <c r="F346" i="26" a="1"/>
  <c r="F346" i="26" s="1"/>
  <c r="F358" i="26" a="1"/>
  <c r="F358" i="26" s="1"/>
  <c r="F364" i="26" a="1"/>
  <c r="F364" i="26" s="1"/>
  <c r="F369" i="26" a="1"/>
  <c r="F369" i="26" s="1"/>
  <c r="F382" i="26" a="1"/>
  <c r="F382" i="26" s="1"/>
  <c r="F388" i="26" a="1"/>
  <c r="F388" i="26" s="1"/>
  <c r="F394" i="26" a="1"/>
  <c r="F394" i="26" s="1"/>
  <c r="F407" i="26" a="1"/>
  <c r="F407" i="26" s="1"/>
  <c r="F414" i="26" a="1"/>
  <c r="F414" i="26" s="1"/>
  <c r="F426" i="26" a="1"/>
  <c r="F426" i="26" s="1"/>
  <c r="F439" i="26" a="1"/>
  <c r="F439" i="26" s="1"/>
  <c r="F445" i="26" a="1"/>
  <c r="F445" i="26" s="1"/>
  <c r="F452" i="26" a="1"/>
  <c r="F452" i="26" s="1"/>
  <c r="F457" i="26" a="1"/>
  <c r="F457" i="26" s="1"/>
  <c r="F464" i="26" a="1"/>
  <c r="F464" i="26" s="1"/>
  <c r="F470" i="26" a="1"/>
  <c r="F470" i="26" s="1"/>
  <c r="F476" i="26" a="1"/>
  <c r="F476" i="26" s="1"/>
  <c r="F483" i="26" a="1"/>
  <c r="F483" i="26" s="1"/>
  <c r="F488" i="26" a="1"/>
  <c r="F488" i="26" s="1"/>
  <c r="F501" i="26" a="1"/>
  <c r="F501" i="26" s="1"/>
  <c r="F514" i="26" a="1"/>
  <c r="F514" i="26" s="1"/>
  <c r="F527" i="26" a="1"/>
  <c r="F527" i="26" s="1"/>
  <c r="F532" i="26" a="1"/>
  <c r="F532" i="26" s="1"/>
  <c r="F544" i="26" a="1"/>
  <c r="F544" i="26" s="1"/>
  <c r="F557" i="26" a="1"/>
  <c r="F557" i="26" s="1"/>
  <c r="F574" i="26" a="1"/>
  <c r="F574" i="26" s="1"/>
  <c r="F586" i="26" a="1"/>
  <c r="F586" i="26" s="1"/>
  <c r="F592" i="26" a="1"/>
  <c r="F592" i="26" s="1"/>
  <c r="F598" i="26" a="1"/>
  <c r="F598" i="26" s="1"/>
  <c r="F609" i="26" a="1"/>
  <c r="F609" i="26" s="1"/>
  <c r="F615" i="26" a="1"/>
  <c r="F615" i="26" s="1"/>
  <c r="F622" i="26" a="1"/>
  <c r="F622" i="26" s="1"/>
  <c r="F627" i="26" a="1"/>
  <c r="F627" i="26" s="1"/>
  <c r="F633" i="26" a="1"/>
  <c r="F633" i="26" s="1"/>
  <c r="F645" i="26" a="1"/>
  <c r="F645" i="26" s="1"/>
  <c r="F651" i="26" a="1"/>
  <c r="F651" i="26" s="1"/>
  <c r="F657" i="26" a="1"/>
  <c r="F657" i="26" s="1"/>
  <c r="F663" i="26" a="1"/>
  <c r="F663" i="26" s="1"/>
  <c r="F669" i="26" a="1"/>
  <c r="F669" i="26" s="1"/>
  <c r="F686" i="26" a="1"/>
  <c r="F686" i="26" s="1"/>
  <c r="F692" i="26" a="1"/>
  <c r="F692" i="26" s="1"/>
  <c r="F697" i="26" a="1"/>
  <c r="F697" i="26" s="1"/>
  <c r="F708" i="26" a="1"/>
  <c r="F708" i="26" s="1"/>
  <c r="F714" i="26" a="1"/>
  <c r="F714" i="26" s="1"/>
  <c r="F725" i="26" a="1"/>
  <c r="F725" i="26" s="1"/>
  <c r="F730" i="26" a="1"/>
  <c r="F730" i="26" s="1"/>
  <c r="F736" i="26" a="1"/>
  <c r="F736" i="26" s="1"/>
  <c r="F741" i="26" a="1"/>
  <c r="F741" i="26" s="1"/>
  <c r="F747" i="26" a="1"/>
  <c r="F747" i="26" s="1"/>
  <c r="F752" i="26" a="1"/>
  <c r="F752" i="26" s="1"/>
  <c r="F763" i="26" a="1"/>
  <c r="F763" i="26" s="1"/>
  <c r="F774" i="26" a="1"/>
  <c r="F774" i="26" s="1"/>
  <c r="F785" i="26" a="1"/>
  <c r="F785" i="26" s="1"/>
  <c r="F791" i="26" a="1"/>
  <c r="F791" i="26" s="1"/>
  <c r="F797" i="26" a="1"/>
  <c r="F797" i="26" s="1"/>
  <c r="F802" i="26" a="1"/>
  <c r="F802" i="26" s="1"/>
  <c r="F813" i="26" a="1"/>
  <c r="F813" i="26" s="1"/>
  <c r="F819" i="26" a="1"/>
  <c r="F819" i="26" s="1"/>
  <c r="F832" i="26" a="1"/>
  <c r="F832" i="26" s="1"/>
  <c r="F837" i="26" a="1"/>
  <c r="F837" i="26" s="1"/>
  <c r="F844" i="26" a="1"/>
  <c r="F844" i="26" s="1"/>
  <c r="F856" i="26" a="1"/>
  <c r="F856" i="26" s="1"/>
  <c r="F863" i="26" a="1"/>
  <c r="F863" i="26" s="1"/>
  <c r="F875" i="26" a="1"/>
  <c r="F875" i="26" s="1"/>
  <c r="F881" i="26" a="1"/>
  <c r="F881" i="26" s="1"/>
  <c r="F887" i="26" a="1"/>
  <c r="F887" i="26" s="1"/>
  <c r="F901" i="26" a="1"/>
  <c r="F901" i="26" s="1"/>
  <c r="F906" i="26" a="1"/>
  <c r="F906" i="26" s="1"/>
  <c r="F913" i="26" a="1"/>
  <c r="F913" i="26" s="1"/>
  <c r="F919" i="26" a="1"/>
  <c r="F919" i="26" s="1"/>
  <c r="F925" i="26" a="1"/>
  <c r="F925" i="26" s="1"/>
  <c r="F932" i="26" a="1"/>
  <c r="F932" i="26" s="1"/>
  <c r="F937" i="26" a="1"/>
  <c r="F937" i="26" s="1"/>
  <c r="F944" i="26" a="1"/>
  <c r="F944" i="26" s="1"/>
  <c r="F950" i="26" a="1"/>
  <c r="F950" i="26" s="1"/>
  <c r="F963" i="26" a="1"/>
  <c r="F963" i="26" s="1"/>
  <c r="F975" i="26" a="1"/>
  <c r="F975" i="26" s="1"/>
  <c r="F981" i="26" a="1"/>
  <c r="F981" i="26" s="1"/>
  <c r="F988" i="26" a="1"/>
  <c r="F988" i="26" s="1"/>
  <c r="F994" i="26" a="1"/>
  <c r="F994" i="26" s="1"/>
  <c r="F1000" i="26" a="1"/>
  <c r="F1000" i="26" s="1"/>
  <c r="F1019" i="26" a="1"/>
  <c r="F1019" i="26" s="1"/>
  <c r="F1025" i="26" a="1"/>
  <c r="F1025" i="26" s="1"/>
  <c r="F1031" i="26" a="1"/>
  <c r="F1031" i="26" s="1"/>
  <c r="F1038" i="26" a="1"/>
  <c r="F1038" i="26" s="1"/>
  <c r="F1044" i="26" a="1"/>
  <c r="F1044" i="26" s="1"/>
  <c r="F1056" i="26" a="1"/>
  <c r="F1056" i="26" s="1"/>
  <c r="F1069" i="26" a="1"/>
  <c r="F1069" i="26" s="1"/>
  <c r="F1075" i="26" a="1"/>
  <c r="F1075" i="26" s="1"/>
  <c r="F1082" i="26" a="1"/>
  <c r="F1082" i="26" s="1"/>
  <c r="F1087" i="26" a="1"/>
  <c r="F1087" i="26" s="1"/>
  <c r="F1094" i="26" a="1"/>
  <c r="F1094" i="26" s="1"/>
  <c r="F1100" i="26" a="1"/>
  <c r="F1100" i="26" s="1"/>
  <c r="F1106" i="26" a="1"/>
  <c r="F1106" i="26" s="1"/>
  <c r="F1113" i="26" a="1"/>
  <c r="F1113" i="26" s="1"/>
  <c r="F1118" i="26" a="1"/>
  <c r="F1118" i="26" s="1"/>
  <c r="F1131" i="26" a="1"/>
  <c r="F1131" i="26" s="1"/>
  <c r="F1144" i="26" a="1"/>
  <c r="F1144" i="26" s="1"/>
  <c r="F1157" i="26" a="1"/>
  <c r="F1157" i="26" s="1"/>
  <c r="F1162" i="26" a="1"/>
  <c r="F1162" i="26" s="1"/>
  <c r="F1169" i="26" a="1"/>
  <c r="F1169" i="26" s="1"/>
  <c r="F1175" i="26" a="1"/>
  <c r="F1175" i="26" s="1"/>
  <c r="F1181" i="26" a="1"/>
  <c r="F1181" i="26" s="1"/>
  <c r="F1188" i="26" a="1"/>
  <c r="F1188" i="26" s="1"/>
  <c r="F1193" i="26" a="1"/>
  <c r="F1193" i="26" s="1"/>
  <c r="F1200" i="26" a="1"/>
  <c r="F1200" i="26" s="1"/>
  <c r="F1206" i="26" a="1"/>
  <c r="F1206" i="26" s="1"/>
  <c r="F1219" i="26" a="1"/>
  <c r="F1219" i="26" s="1"/>
  <c r="F1231" i="26" a="1"/>
  <c r="F1231" i="26" s="1"/>
  <c r="F1237" i="26" a="1"/>
  <c r="F1237" i="26" s="1"/>
  <c r="F1244" i="26" a="1"/>
  <c r="F1244" i="26" s="1"/>
  <c r="F1250" i="26" a="1"/>
  <c r="F1250" i="26" s="1"/>
  <c r="F1256" i="26" a="1"/>
  <c r="F1256" i="26" s="1"/>
  <c r="F1275" i="26" a="1"/>
  <c r="F1275" i="26" s="1"/>
  <c r="F1281" i="26" a="1"/>
  <c r="F1281" i="26" s="1"/>
  <c r="F1287" i="26" a="1"/>
  <c r="F1287" i="26" s="1"/>
  <c r="F1294" i="26" a="1"/>
  <c r="F1294" i="26" s="1"/>
  <c r="F1300" i="26" a="1"/>
  <c r="F1300" i="26" s="1"/>
  <c r="F18" i="26" a="1"/>
  <c r="F18" i="26" s="1"/>
  <c r="F27" i="26" a="1"/>
  <c r="F27" i="26" s="1"/>
  <c r="F36" i="26" a="1"/>
  <c r="F36" i="26" s="1"/>
  <c r="F51" i="26" a="1"/>
  <c r="F51" i="26" s="1"/>
  <c r="F60" i="26" a="1"/>
  <c r="F60" i="26" s="1"/>
  <c r="F70" i="26" a="1"/>
  <c r="F70" i="26" s="1"/>
  <c r="F76" i="26" a="1"/>
  <c r="F76" i="26" s="1"/>
  <c r="F83" i="26" a="1"/>
  <c r="F83" i="26" s="1"/>
  <c r="F91" i="26" a="1"/>
  <c r="F91" i="26" s="1"/>
  <c r="F99" i="26" a="1"/>
  <c r="F99" i="26" s="1"/>
  <c r="F106" i="26" a="1"/>
  <c r="F106" i="26" s="1"/>
  <c r="F112" i="26" a="1"/>
  <c r="F112" i="26" s="1"/>
  <c r="F120" i="26" a="1"/>
  <c r="F120" i="26" s="1"/>
  <c r="F128" i="26" a="1"/>
  <c r="F128" i="26" s="1"/>
  <c r="F142" i="26" a="1"/>
  <c r="F142" i="26" s="1"/>
  <c r="F149" i="26" a="1"/>
  <c r="F149" i="26" s="1"/>
  <c r="F157" i="26" a="1"/>
  <c r="F157" i="26" s="1"/>
  <c r="F165" i="26" a="1"/>
  <c r="F165" i="26" s="1"/>
  <c r="F178" i="26" a="1"/>
  <c r="F178" i="26" s="1"/>
  <c r="F186" i="26" a="1"/>
  <c r="F186" i="26" s="1"/>
  <c r="F194" i="26" a="1"/>
  <c r="F194" i="26" s="1"/>
  <c r="F201" i="26" a="1"/>
  <c r="F201" i="26" s="1"/>
  <c r="F215" i="26" a="1"/>
  <c r="F215" i="26" s="1"/>
  <c r="F223" i="26" a="1"/>
  <c r="F223" i="26" s="1"/>
  <c r="F231" i="26" a="1"/>
  <c r="F231" i="26" s="1"/>
  <c r="F237" i="26" a="1"/>
  <c r="F237" i="26" s="1"/>
  <c r="F244" i="26" a="1"/>
  <c r="F244" i="26" s="1"/>
  <c r="F252" i="26" a="1"/>
  <c r="F252" i="26" s="1"/>
  <c r="F260" i="26" a="1"/>
  <c r="F260" i="26" s="1"/>
  <c r="F267" i="26" a="1"/>
  <c r="F267" i="26" s="1"/>
  <c r="F273" i="26" a="1"/>
  <c r="F273" i="26" s="1"/>
  <c r="F281" i="26" a="1"/>
  <c r="F281" i="26" s="1"/>
  <c r="F289" i="26" a="1"/>
  <c r="F289" i="26" s="1"/>
  <c r="F296" i="26" a="1"/>
  <c r="F296" i="26" s="1"/>
  <c r="F303" i="26" a="1"/>
  <c r="F303" i="26" s="1"/>
  <c r="F310" i="26" a="1"/>
  <c r="F310" i="26" s="1"/>
  <c r="F318" i="26" a="1"/>
  <c r="F318" i="26" s="1"/>
  <c r="F326" i="26" a="1"/>
  <c r="F326" i="26" s="1"/>
  <c r="F332" i="26" a="1"/>
  <c r="F332" i="26" s="1"/>
  <c r="F339" i="26" a="1"/>
  <c r="F339" i="26" s="1"/>
  <c r="F347" i="26" a="1"/>
  <c r="F347" i="26" s="1"/>
  <c r="F353" i="26" a="1"/>
  <c r="F353" i="26" s="1"/>
  <c r="F359" i="26" a="1"/>
  <c r="F359" i="26" s="1"/>
  <c r="F370" i="26" a="1"/>
  <c r="F370" i="26" s="1"/>
  <c r="F376" i="26" a="1"/>
  <c r="F376" i="26" s="1"/>
  <c r="F395" i="26" a="1"/>
  <c r="F395" i="26" s="1"/>
  <c r="F401" i="26" a="1"/>
  <c r="F401" i="26" s="1"/>
  <c r="F408" i="26" a="1"/>
  <c r="F408" i="26" s="1"/>
  <c r="F421" i="26" a="1"/>
  <c r="F421" i="26" s="1"/>
  <c r="F427" i="26" a="1"/>
  <c r="F427" i="26" s="1"/>
  <c r="F433" i="26" a="1"/>
  <c r="F433" i="26" s="1"/>
  <c r="F440" i="26" a="1"/>
  <c r="F440" i="26" s="1"/>
  <c r="F446" i="26" a="1"/>
  <c r="F446" i="26" s="1"/>
  <c r="F458" i="26" a="1"/>
  <c r="F458" i="26" s="1"/>
  <c r="F471" i="26" a="1"/>
  <c r="F471" i="26" s="1"/>
  <c r="F477" i="26" a="1"/>
  <c r="F477" i="26" s="1"/>
  <c r="F484" i="26" a="1"/>
  <c r="F484" i="26" s="1"/>
  <c r="F489" i="26" a="1"/>
  <c r="F489" i="26" s="1"/>
  <c r="F496" i="26" a="1"/>
  <c r="F496" i="26" s="1"/>
  <c r="F502" i="26" a="1"/>
  <c r="F502" i="26" s="1"/>
  <c r="F508" i="26" a="1"/>
  <c r="F508" i="26" s="1"/>
  <c r="F515" i="26" a="1"/>
  <c r="F515" i="26" s="1"/>
  <c r="F520" i="26" a="1"/>
  <c r="F520" i="26" s="1"/>
  <c r="F533" i="26" a="1"/>
  <c r="F533" i="26" s="1"/>
  <c r="F539" i="26" a="1"/>
  <c r="F539" i="26" s="1"/>
  <c r="F545" i="26" a="1"/>
  <c r="F545" i="26" s="1"/>
  <c r="F551" i="26" a="1"/>
  <c r="F551" i="26" s="1"/>
  <c r="F558" i="26" a="1"/>
  <c r="F558" i="26" s="1"/>
  <c r="F563" i="26" a="1"/>
  <c r="F563" i="26" s="1"/>
  <c r="F569" i="26" a="1"/>
  <c r="F569" i="26" s="1"/>
  <c r="F581" i="26" a="1"/>
  <c r="F581" i="26" s="1"/>
  <c r="F587" i="26" a="1"/>
  <c r="F587" i="26" s="1"/>
  <c r="F599" i="26" a="1"/>
  <c r="F599" i="26" s="1"/>
  <c r="F604" i="26" a="1"/>
  <c r="F604" i="26" s="1"/>
  <c r="F610" i="26" a="1"/>
  <c r="F610" i="26" s="1"/>
  <c r="F623" i="26" a="1"/>
  <c r="F623" i="26" s="1"/>
  <c r="F634" i="26" a="1"/>
  <c r="F634" i="26" s="1"/>
  <c r="F639" i="26" a="1"/>
  <c r="F639" i="26" s="1"/>
  <c r="F646" i="26" a="1"/>
  <c r="F646" i="26" s="1"/>
  <c r="F674" i="26" a="1"/>
  <c r="F674" i="26" s="1"/>
  <c r="F681" i="26" a="1"/>
  <c r="F681" i="26" s="1"/>
  <c r="F687" i="26" a="1"/>
  <c r="F687" i="26" s="1"/>
  <c r="F698" i="26" a="1"/>
  <c r="F698" i="26" s="1"/>
  <c r="F704" i="26" a="1"/>
  <c r="F704" i="26" s="1"/>
  <c r="F709" i="26" a="1"/>
  <c r="F709" i="26" s="1"/>
  <c r="F715" i="26" a="1"/>
  <c r="F715" i="26" s="1"/>
  <c r="F720" i="26" a="1"/>
  <c r="F720" i="26" s="1"/>
  <c r="F731" i="26" a="1"/>
  <c r="F731" i="26" s="1"/>
  <c r="F742" i="26" a="1"/>
  <c r="F742" i="26" s="1"/>
  <c r="F753" i="26" a="1"/>
  <c r="F753" i="26" s="1"/>
  <c r="F758" i="26" a="1"/>
  <c r="F758" i="26" s="1"/>
  <c r="F764" i="26" a="1"/>
  <c r="F764" i="26" s="1"/>
  <c r="F769" i="26" a="1"/>
  <c r="F769" i="26" s="1"/>
  <c r="F775" i="26" a="1"/>
  <c r="F775" i="26" s="1"/>
  <c r="F780" i="26" a="1"/>
  <c r="F780" i="26" s="1"/>
  <c r="F798" i="26" a="1"/>
  <c r="F798" i="26" s="1"/>
  <c r="F803" i="26" a="1"/>
  <c r="F803" i="26" s="1"/>
  <c r="F809" i="26" a="1"/>
  <c r="F809" i="26" s="1"/>
  <c r="F814" i="26" a="1"/>
  <c r="F814" i="26" s="1"/>
  <c r="F820" i="26" a="1"/>
  <c r="F820" i="26" s="1"/>
  <c r="F825" i="26" a="1"/>
  <c r="F825" i="26" s="1"/>
  <c r="F838" i="26" a="1"/>
  <c r="F838" i="26" s="1"/>
  <c r="F850" i="26" a="1"/>
  <c r="F850" i="26" s="1"/>
  <c r="F864" i="26" a="1"/>
  <c r="F864" i="26" s="1"/>
  <c r="F869" i="26" a="1"/>
  <c r="F869" i="26" s="1"/>
  <c r="F876" i="26" a="1"/>
  <c r="F876" i="26" s="1"/>
  <c r="F882" i="26" a="1"/>
  <c r="F882" i="26" s="1"/>
  <c r="F888" i="26" a="1"/>
  <c r="F888" i="26" s="1"/>
  <c r="F894" i="26" a="1"/>
  <c r="F894" i="26" s="1"/>
  <c r="F907" i="26" a="1"/>
  <c r="F907" i="26" s="1"/>
  <c r="F920" i="26" a="1"/>
  <c r="F920" i="26" s="1"/>
  <c r="F933" i="26" a="1"/>
  <c r="F933" i="26" s="1"/>
  <c r="F938" i="26" a="1"/>
  <c r="F938" i="26" s="1"/>
  <c r="F945" i="26" a="1"/>
  <c r="F945" i="26" s="1"/>
  <c r="F951" i="26" a="1"/>
  <c r="F951" i="26" s="1"/>
  <c r="F957" i="26" a="1"/>
  <c r="F957" i="26" s="1"/>
  <c r="F964" i="26" a="1"/>
  <c r="F964" i="26" s="1"/>
  <c r="F969" i="26" a="1"/>
  <c r="F969" i="26" s="1"/>
  <c r="F976" i="26" a="1"/>
  <c r="F976" i="26" s="1"/>
  <c r="F982" i="26" a="1"/>
  <c r="F982" i="26" s="1"/>
  <c r="F995" i="26" a="1"/>
  <c r="F995" i="26" s="1"/>
  <c r="F1007" i="26" a="1"/>
  <c r="F1007" i="26" s="1"/>
  <c r="F1013" i="26" a="1"/>
  <c r="F1013" i="26" s="1"/>
  <c r="F1020" i="26" a="1"/>
  <c r="F1020" i="26" s="1"/>
  <c r="F1026" i="26" a="1"/>
  <c r="F1026" i="26" s="1"/>
  <c r="F1032" i="26" a="1"/>
  <c r="F1032" i="26" s="1"/>
  <c r="F1051" i="26" a="1"/>
  <c r="F1051" i="26" s="1"/>
  <c r="F1057" i="26" a="1"/>
  <c r="F1057" i="26" s="1"/>
  <c r="F1063" i="26" a="1"/>
  <c r="F1063" i="26" s="1"/>
  <c r="F1070" i="26" a="1"/>
  <c r="F1070" i="26" s="1"/>
  <c r="F1076" i="26" a="1"/>
  <c r="F1076" i="26" s="1"/>
  <c r="F1088" i="26" a="1"/>
  <c r="F1088" i="26" s="1"/>
  <c r="F1101" i="26" a="1"/>
  <c r="F1101" i="26" s="1"/>
  <c r="F1107" i="26" a="1"/>
  <c r="F1107" i="26" s="1"/>
  <c r="F1114" i="26" a="1"/>
  <c r="F1114" i="26" s="1"/>
  <c r="F1119" i="26" a="1"/>
  <c r="F1119" i="26" s="1"/>
  <c r="F1126" i="26" a="1"/>
  <c r="F1126" i="26" s="1"/>
  <c r="F1132" i="26" a="1"/>
  <c r="F1132" i="26" s="1"/>
  <c r="F1138" i="26" a="1"/>
  <c r="F1138" i="26" s="1"/>
  <c r="F1145" i="26" a="1"/>
  <c r="F1145" i="26" s="1"/>
  <c r="F1150" i="26" a="1"/>
  <c r="F1150" i="26" s="1"/>
  <c r="F1163" i="26" a="1"/>
  <c r="F1163" i="26" s="1"/>
  <c r="F1176" i="26" a="1"/>
  <c r="F1176" i="26" s="1"/>
  <c r="F1189" i="26" a="1"/>
  <c r="F1189" i="26" s="1"/>
  <c r="F1194" i="26" a="1"/>
  <c r="F1194" i="26" s="1"/>
  <c r="F1201" i="26" a="1"/>
  <c r="F1201" i="26" s="1"/>
  <c r="F1207" i="26" a="1"/>
  <c r="F1207" i="26" s="1"/>
  <c r="F1213" i="26" a="1"/>
  <c r="F1213" i="26" s="1"/>
  <c r="F1220" i="26" a="1"/>
  <c r="F1220" i="26" s="1"/>
  <c r="F1225" i="26" a="1"/>
  <c r="F1225" i="26" s="1"/>
  <c r="F1232" i="26" a="1"/>
  <c r="F1232" i="26" s="1"/>
  <c r="F1238" i="26" a="1"/>
  <c r="F1238" i="26" s="1"/>
  <c r="F1251" i="26" a="1"/>
  <c r="F1251" i="26" s="1"/>
  <c r="F1263" i="26" a="1"/>
  <c r="F1263" i="26" s="1"/>
  <c r="F1269" i="26" a="1"/>
  <c r="F1269" i="26" s="1"/>
  <c r="F1276" i="26" a="1"/>
  <c r="F1276" i="26" s="1"/>
  <c r="F1282" i="26" a="1"/>
  <c r="F1282" i="26" s="1"/>
  <c r="F1288" i="26" a="1"/>
  <c r="F1288" i="26" s="1"/>
  <c r="F1307" i="26" a="1"/>
  <c r="F1307" i="26" s="1"/>
  <c r="F1313" i="26" a="1"/>
  <c r="F1313" i="26" s="1"/>
  <c r="F1319" i="26" a="1"/>
  <c r="F1319" i="26" s="1"/>
  <c r="F1326" i="26" a="1"/>
  <c r="F1326" i="26" s="1"/>
  <c r="F1331" i="26" a="1"/>
  <c r="F1331" i="26" s="1"/>
  <c r="F1342" i="26" a="1"/>
  <c r="F1342" i="26" s="1"/>
  <c r="F1349" i="26" a="1"/>
  <c r="F1349" i="26" s="1"/>
  <c r="F1354" i="26" a="1"/>
  <c r="F1354" i="26" s="1"/>
  <c r="F1361" i="26" a="1"/>
  <c r="F1361" i="26" s="1"/>
  <c r="F1379" i="26" a="1"/>
  <c r="F1379" i="26" s="1"/>
  <c r="F1391" i="26" a="1"/>
  <c r="F1391" i="26" s="1"/>
  <c r="F1397" i="26" a="1"/>
  <c r="F1397" i="26" s="1"/>
  <c r="F1404" i="26" a="1"/>
  <c r="F1404" i="26" s="1"/>
  <c r="F1410" i="26" a="1"/>
  <c r="F1410" i="26" s="1"/>
  <c r="F1416" i="26" a="1"/>
  <c r="F1416" i="26" s="1"/>
  <c r="F1428" i="26" a="1"/>
  <c r="F1428" i="26" s="1"/>
  <c r="F1433" i="26" a="1"/>
  <c r="F1433" i="26" s="1"/>
  <c r="F1439" i="26" a="1"/>
  <c r="F1439" i="26" s="1"/>
  <c r="F1446" i="26" a="1"/>
  <c r="F1446" i="26" s="1"/>
  <c r="F1458" i="26" a="1"/>
  <c r="F1458" i="26" s="1"/>
  <c r="F1471" i="26" a="1"/>
  <c r="F1471" i="26" s="1"/>
  <c r="F1476" i="26" a="1"/>
  <c r="F1476" i="26" s="1"/>
  <c r="F1483" i="26" a="1"/>
  <c r="F1483" i="26" s="1"/>
  <c r="F1489" i="26" a="1"/>
  <c r="F1489" i="26" s="1"/>
  <c r="F1495" i="26" a="1"/>
  <c r="F1495" i="26" s="1"/>
  <c r="F1502" i="26" a="1"/>
  <c r="F1502" i="26" s="1"/>
  <c r="F1507" i="26" a="1"/>
  <c r="F1507" i="26" s="1"/>
  <c r="F1514" i="26" a="1"/>
  <c r="F1514" i="26" s="1"/>
  <c r="F1520" i="26" a="1"/>
  <c r="F1520" i="26" s="1"/>
  <c r="F1533" i="26" a="1"/>
  <c r="F1533" i="26" s="1"/>
  <c r="F1545" i="26" a="1"/>
  <c r="F1545" i="26" s="1"/>
  <c r="F1551" i="26" a="1"/>
  <c r="F1551" i="26" s="1"/>
  <c r="F1558" i="26" a="1"/>
  <c r="F1558" i="26" s="1"/>
  <c r="F1564" i="26" a="1"/>
  <c r="F1564" i="26" s="1"/>
  <c r="F1570" i="26" a="1"/>
  <c r="F1570" i="26" s="1"/>
  <c r="F1589" i="26" a="1"/>
  <c r="F1589" i="26" s="1"/>
  <c r="F1595" i="26" a="1"/>
  <c r="F1595" i="26" s="1"/>
  <c r="F1601" i="26" a="1"/>
  <c r="F1601" i="26" s="1"/>
  <c r="F1608" i="26" a="1"/>
  <c r="F1608" i="26" s="1"/>
  <c r="F1614" i="26" a="1"/>
  <c r="F1614" i="26" s="1"/>
  <c r="F1626" i="26" a="1"/>
  <c r="F1626" i="26" s="1"/>
  <c r="F1639" i="26" a="1"/>
  <c r="F1639" i="26" s="1"/>
  <c r="F19" i="26" a="1"/>
  <c r="F19" i="26" s="1"/>
  <c r="F28" i="26" a="1"/>
  <c r="F28" i="26" s="1"/>
  <c r="F37" i="26" a="1"/>
  <c r="F37" i="26" s="1"/>
  <c r="F52" i="26" a="1"/>
  <c r="F52" i="26" s="1"/>
  <c r="F62" i="26" a="1"/>
  <c r="F62" i="26" s="1"/>
  <c r="F71" i="26" a="1"/>
  <c r="F71" i="26" s="1"/>
  <c r="F77" i="26" a="1"/>
  <c r="F77" i="26" s="1"/>
  <c r="F84" i="26" a="1"/>
  <c r="F84" i="26" s="1"/>
  <c r="F92" i="26" a="1"/>
  <c r="F92" i="26" s="1"/>
  <c r="F100" i="26" a="1"/>
  <c r="F100" i="26" s="1"/>
  <c r="F107" i="26" a="1"/>
  <c r="F107" i="26" s="1"/>
  <c r="F113" i="26" a="1"/>
  <c r="F113" i="26" s="1"/>
  <c r="F121" i="26" a="1"/>
  <c r="F121" i="26" s="1"/>
  <c r="F129" i="26" a="1"/>
  <c r="F129" i="26" s="1"/>
  <c r="F136" i="26" a="1"/>
  <c r="F136" i="26" s="1"/>
  <c r="F143" i="26" a="1"/>
  <c r="F143" i="26" s="1"/>
  <c r="F150" i="26" a="1"/>
  <c r="F150" i="26" s="1"/>
  <c r="F158" i="26" a="1"/>
  <c r="F158" i="26" s="1"/>
  <c r="F166" i="26" a="1"/>
  <c r="F166" i="26" s="1"/>
  <c r="F172" i="26" a="1"/>
  <c r="F172" i="26" s="1"/>
  <c r="F179" i="26" a="1"/>
  <c r="F179" i="26" s="1"/>
  <c r="F187" i="26" a="1"/>
  <c r="F187" i="26" s="1"/>
  <c r="F195" i="26" a="1"/>
  <c r="F195" i="26" s="1"/>
  <c r="F202" i="26" a="1"/>
  <c r="F202" i="26" s="1"/>
  <c r="F208" i="26" a="1"/>
  <c r="F208" i="26" s="1"/>
  <c r="F216" i="26" a="1"/>
  <c r="F216" i="26" s="1"/>
  <c r="F224" i="26" a="1"/>
  <c r="F224" i="26" s="1"/>
  <c r="F238" i="26" a="1"/>
  <c r="F238" i="26" s="1"/>
  <c r="F245" i="26" a="1"/>
  <c r="F245" i="26" s="1"/>
  <c r="F253" i="26" a="1"/>
  <c r="F253" i="26" s="1"/>
  <c r="F261" i="26" a="1"/>
  <c r="F261" i="26" s="1"/>
  <c r="F274" i="26" a="1"/>
  <c r="F274" i="26" s="1"/>
  <c r="F282" i="26" a="1"/>
  <c r="F282" i="26" s="1"/>
  <c r="F290" i="26" a="1"/>
  <c r="F290" i="26" s="1"/>
  <c r="F297" i="26" a="1"/>
  <c r="F297" i="26" s="1"/>
  <c r="F311" i="26" a="1"/>
  <c r="F311" i="26" s="1"/>
  <c r="F319" i="26" a="1"/>
  <c r="F319" i="26" s="1"/>
  <c r="F327" i="26" a="1"/>
  <c r="F327" i="26" s="1"/>
  <c r="F333" i="26" a="1"/>
  <c r="F333" i="26" s="1"/>
  <c r="F340" i="26" a="1"/>
  <c r="F340" i="26" s="1"/>
  <c r="F348" i="26" a="1"/>
  <c r="F348" i="26" s="1"/>
  <c r="F354" i="26" a="1"/>
  <c r="F354" i="26" s="1"/>
  <c r="F365" i="26" a="1"/>
  <c r="F365" i="26" s="1"/>
  <c r="F377" i="26" a="1"/>
  <c r="F377" i="26" s="1"/>
  <c r="F383" i="26" a="1"/>
  <c r="F383" i="26" s="1"/>
  <c r="F389" i="26" a="1"/>
  <c r="F389" i="26" s="1"/>
  <c r="F396" i="26" a="1"/>
  <c r="F396" i="26" s="1"/>
  <c r="F402" i="26" a="1"/>
  <c r="F402" i="26" s="1"/>
  <c r="F409" i="26" a="1"/>
  <c r="F409" i="26" s="1"/>
  <c r="F415" i="26" a="1"/>
  <c r="F415" i="26" s="1"/>
  <c r="F422" i="26" a="1"/>
  <c r="F422" i="26" s="1"/>
  <c r="F428" i="26" a="1"/>
  <c r="F428" i="26" s="1"/>
  <c r="F434" i="26" a="1"/>
  <c r="F434" i="26" s="1"/>
  <c r="F453" i="26" a="1"/>
  <c r="F453" i="26" s="1"/>
  <c r="F459" i="26" a="1"/>
  <c r="F459" i="26" s="1"/>
  <c r="F465" i="26" a="1"/>
  <c r="F465" i="26" s="1"/>
  <c r="F472" i="26" a="1"/>
  <c r="F472" i="26" s="1"/>
  <c r="F478" i="26" a="1"/>
  <c r="F478" i="26" s="1"/>
  <c r="F490" i="26" a="1"/>
  <c r="F490" i="26" s="1"/>
  <c r="F503" i="26" a="1"/>
  <c r="F503" i="26" s="1"/>
  <c r="F509" i="26" a="1"/>
  <c r="F509" i="26" s="1"/>
  <c r="F516" i="26" a="1"/>
  <c r="F516" i="26" s="1"/>
  <c r="F521" i="26" a="1"/>
  <c r="F521" i="26" s="1"/>
  <c r="F528" i="26" a="1"/>
  <c r="F528" i="26" s="1"/>
  <c r="F534" i="26" a="1"/>
  <c r="F534" i="26" s="1"/>
  <c r="F546" i="26" a="1"/>
  <c r="F546" i="26" s="1"/>
  <c r="F559" i="26" a="1"/>
  <c r="F559" i="26" s="1"/>
  <c r="F564" i="26" a="1"/>
  <c r="F564" i="26" s="1"/>
  <c r="F570" i="26" a="1"/>
  <c r="F570" i="26" s="1"/>
  <c r="F575" i="26" a="1"/>
  <c r="F575" i="26" s="1"/>
  <c r="F582" i="26" a="1"/>
  <c r="F582" i="26" s="1"/>
  <c r="F588" i="26" a="1"/>
  <c r="F588" i="26" s="1"/>
  <c r="F593" i="26" a="1"/>
  <c r="F593" i="26" s="1"/>
  <c r="F605" i="26" a="1"/>
  <c r="F605" i="26" s="1"/>
  <c r="F611" i="26" a="1"/>
  <c r="F611" i="26" s="1"/>
  <c r="F616" i="26" a="1"/>
  <c r="F616" i="26" s="1"/>
  <c r="F628" i="26" a="1"/>
  <c r="F628" i="26" s="1"/>
  <c r="F635" i="26" a="1"/>
  <c r="F635" i="26" s="1"/>
  <c r="F640" i="26" a="1"/>
  <c r="F640" i="26" s="1"/>
  <c r="F647" i="26" a="1"/>
  <c r="F647" i="26" s="1"/>
  <c r="F652" i="26" a="1"/>
  <c r="F652" i="26" s="1"/>
  <c r="F658" i="26" a="1"/>
  <c r="F658" i="26" s="1"/>
  <c r="F664" i="26" a="1"/>
  <c r="F664" i="26" s="1"/>
  <c r="F670" i="26" a="1"/>
  <c r="F670" i="26" s="1"/>
  <c r="F675" i="26" a="1"/>
  <c r="F675" i="26" s="1"/>
  <c r="F693" i="26" a="1"/>
  <c r="F693" i="26" s="1"/>
  <c r="F699" i="26" a="1"/>
  <c r="F699" i="26" s="1"/>
  <c r="F710" i="26" a="1"/>
  <c r="F710" i="26" s="1"/>
  <c r="F721" i="26" a="1"/>
  <c r="F721" i="26" s="1"/>
  <c r="F726" i="26" a="1"/>
  <c r="F726" i="26" s="1"/>
  <c r="F732" i="26" a="1"/>
  <c r="F732" i="26" s="1"/>
  <c r="F737" i="26" a="1"/>
  <c r="F737" i="26" s="1"/>
  <c r="F743" i="26" a="1"/>
  <c r="F743" i="26" s="1"/>
  <c r="F748" i="26" a="1"/>
  <c r="F748" i="26" s="1"/>
  <c r="F759" i="26" a="1"/>
  <c r="F759" i="26" s="1"/>
  <c r="F765" i="26" a="1"/>
  <c r="F765" i="26" s="1"/>
  <c r="F776" i="26" a="1"/>
  <c r="F776" i="26" s="1"/>
  <c r="F786" i="26" a="1"/>
  <c r="F786" i="26" s="1"/>
  <c r="F792" i="26" a="1"/>
  <c r="F792" i="26" s="1"/>
  <c r="F799" i="26" a="1"/>
  <c r="F799" i="26" s="1"/>
  <c r="F815" i="26" a="1"/>
  <c r="F815" i="26" s="1"/>
  <c r="F821" i="26" a="1"/>
  <c r="F821" i="26" s="1"/>
  <c r="F826" i="26" a="1"/>
  <c r="F826" i="26" s="1"/>
  <c r="F833" i="26" a="1"/>
  <c r="F833" i="26" s="1"/>
  <c r="F839" i="26" a="1"/>
  <c r="F839" i="26" s="1"/>
  <c r="F845" i="26" a="1"/>
  <c r="F845" i="26" s="1"/>
  <c r="F851" i="26" a="1"/>
  <c r="F851" i="26" s="1"/>
  <c r="F857" i="26" a="1"/>
  <c r="F857" i="26" s="1"/>
  <c r="F865" i="26" a="1"/>
  <c r="F865" i="26" s="1"/>
  <c r="F870" i="26" a="1"/>
  <c r="F870" i="26" s="1"/>
  <c r="F877" i="26" a="1"/>
  <c r="F877" i="26" s="1"/>
  <c r="F883" i="26" a="1"/>
  <c r="F883" i="26" s="1"/>
  <c r="F889" i="26" a="1"/>
  <c r="F889" i="26" s="1"/>
  <c r="F895" i="26" a="1"/>
  <c r="F895" i="26" s="1"/>
  <c r="F902" i="26" a="1"/>
  <c r="F902" i="26" s="1"/>
  <c r="F908" i="26" a="1"/>
  <c r="F908" i="26" s="1"/>
  <c r="F914" i="26" a="1"/>
  <c r="F914" i="26" s="1"/>
  <c r="F921" i="26" a="1"/>
  <c r="F921" i="26" s="1"/>
  <c r="F926" i="26" a="1"/>
  <c r="F926" i="26" s="1"/>
  <c r="F939" i="26" a="1"/>
  <c r="F939" i="26" s="1"/>
  <c r="F952" i="26" a="1"/>
  <c r="F952" i="26" s="1"/>
  <c r="F965" i="26" a="1"/>
  <c r="F965" i="26" s="1"/>
  <c r="F970" i="26" a="1"/>
  <c r="F970" i="26" s="1"/>
  <c r="F977" i="26" a="1"/>
  <c r="F977" i="26" s="1"/>
  <c r="F983" i="26" a="1"/>
  <c r="F983" i="26" s="1"/>
  <c r="F989" i="26" a="1"/>
  <c r="F989" i="26" s="1"/>
  <c r="F996" i="26" a="1"/>
  <c r="F996" i="26" s="1"/>
  <c r="F1001" i="26" a="1"/>
  <c r="F1001" i="26" s="1"/>
  <c r="F1008" i="26" a="1"/>
  <c r="F1008" i="26" s="1"/>
  <c r="F1014" i="26" a="1"/>
  <c r="F1014" i="26" s="1"/>
  <c r="F1027" i="26" a="1"/>
  <c r="F1027" i="26" s="1"/>
  <c r="F1039" i="26" a="1"/>
  <c r="F1039" i="26" s="1"/>
  <c r="F1045" i="26" a="1"/>
  <c r="F1045" i="26" s="1"/>
  <c r="F1052" i="26" a="1"/>
  <c r="F1052" i="26" s="1"/>
  <c r="F1058" i="26" a="1"/>
  <c r="F1058" i="26" s="1"/>
  <c r="F1064" i="26" a="1"/>
  <c r="F1064" i="26" s="1"/>
  <c r="F1083" i="26" a="1"/>
  <c r="F1083" i="26" s="1"/>
  <c r="F1089" i="26" a="1"/>
  <c r="F1089" i="26" s="1"/>
  <c r="F1095" i="26" a="1"/>
  <c r="F1095" i="26" s="1"/>
  <c r="F1102" i="26" a="1"/>
  <c r="F1102" i="26" s="1"/>
  <c r="F1108" i="26" a="1"/>
  <c r="F1108" i="26" s="1"/>
  <c r="F1120" i="26" a="1"/>
  <c r="F1120" i="26" s="1"/>
  <c r="F1133" i="26" a="1"/>
  <c r="F1133" i="26" s="1"/>
  <c r="F1139" i="26" a="1"/>
  <c r="F1139" i="26" s="1"/>
  <c r="F1146" i="26" a="1"/>
  <c r="F1146" i="26" s="1"/>
  <c r="F1151" i="26" a="1"/>
  <c r="F1151" i="26" s="1"/>
  <c r="F1158" i="26" a="1"/>
  <c r="F1158" i="26" s="1"/>
  <c r="F1164" i="26" a="1"/>
  <c r="F1164" i="26" s="1"/>
  <c r="F1170" i="26" a="1"/>
  <c r="F1170" i="26" s="1"/>
  <c r="F1177" i="26" a="1"/>
  <c r="F1177" i="26" s="1"/>
  <c r="F1182" i="26" a="1"/>
  <c r="F1182" i="26" s="1"/>
  <c r="F1195" i="26" a="1"/>
  <c r="F1195" i="26" s="1"/>
  <c r="F1208" i="26" a="1"/>
  <c r="F1208" i="26" s="1"/>
  <c r="F1221" i="26" a="1"/>
  <c r="F1221" i="26" s="1"/>
  <c r="F1226" i="26" a="1"/>
  <c r="F1226" i="26" s="1"/>
  <c r="F1233" i="26" a="1"/>
  <c r="F1233" i="26" s="1"/>
  <c r="F1239" i="26" a="1"/>
  <c r="F1239" i="26" s="1"/>
  <c r="F1245" i="26" a="1"/>
  <c r="F1245" i="26" s="1"/>
  <c r="F1252" i="26" a="1"/>
  <c r="F1252" i="26" s="1"/>
  <c r="F1257" i="26" a="1"/>
  <c r="F1257" i="26" s="1"/>
  <c r="F1264" i="26" a="1"/>
  <c r="F1264" i="26" s="1"/>
  <c r="F1270" i="26" a="1"/>
  <c r="F1270" i="26" s="1"/>
  <c r="F1283" i="26" a="1"/>
  <c r="F1283" i="26" s="1"/>
  <c r="F1295" i="26" a="1"/>
  <c r="F1295" i="26" s="1"/>
  <c r="F1301" i="26" a="1"/>
  <c r="F1301" i="26" s="1"/>
  <c r="F1308" i="26" a="1"/>
  <c r="F1308" i="26" s="1"/>
  <c r="F1314" i="26" a="1"/>
  <c r="F1314" i="26" s="1"/>
  <c r="F1320" i="26" a="1"/>
  <c r="F1320" i="26" s="1"/>
  <c r="F1332" i="26" a="1"/>
  <c r="F1332" i="26" s="1"/>
  <c r="F1338" i="26" a="1"/>
  <c r="F1338" i="26" s="1"/>
  <c r="F1343" i="26" a="1"/>
  <c r="F1343" i="26" s="1"/>
  <c r="F1355" i="26" a="1"/>
  <c r="F1355" i="26" s="1"/>
  <c r="F1367" i="26" a="1"/>
  <c r="F1367" i="26" s="1"/>
  <c r="F1373" i="26" a="1"/>
  <c r="F1373" i="26" s="1"/>
  <c r="F1380" i="26" a="1"/>
  <c r="F1380" i="26" s="1"/>
  <c r="F1385" i="26" a="1"/>
  <c r="F1385" i="26" s="1"/>
  <c r="F1392" i="26" a="1"/>
  <c r="F1392" i="26" s="1"/>
  <c r="F1398" i="26" a="1"/>
  <c r="F1398" i="26" s="1"/>
  <c r="F1411" i="26" a="1"/>
  <c r="F1411" i="26" s="1"/>
  <c r="F1423" i="26" a="1"/>
  <c r="F1423" i="26" s="1"/>
  <c r="F1429" i="26" a="1"/>
  <c r="F1429" i="26" s="1"/>
  <c r="F1434" i="26" a="1"/>
  <c r="F1434" i="26" s="1"/>
  <c r="F1440" i="26" a="1"/>
  <c r="F1440" i="26" s="1"/>
  <c r="F1452" i="26" a="1"/>
  <c r="F1452" i="26" s="1"/>
  <c r="F1459" i="26" a="1"/>
  <c r="F1459" i="26" s="1"/>
  <c r="F1464" i="26" a="1"/>
  <c r="F1464" i="26" s="1"/>
  <c r="F1477" i="26" a="1"/>
  <c r="F1477" i="26" s="1"/>
  <c r="F1490" i="26" a="1"/>
  <c r="F1490" i="26" s="1"/>
  <c r="F1503" i="26" a="1"/>
  <c r="F1503" i="26" s="1"/>
  <c r="F1508" i="26" a="1"/>
  <c r="F1508" i="26" s="1"/>
  <c r="F1515" i="26" a="1"/>
  <c r="F1515" i="26" s="1"/>
  <c r="F1521" i="26" a="1"/>
  <c r="F1521" i="26" s="1"/>
  <c r="F1527" i="26" a="1"/>
  <c r="F1527" i="26" s="1"/>
  <c r="F1534" i="26" a="1"/>
  <c r="F1534" i="26" s="1"/>
  <c r="F1539" i="26" a="1"/>
  <c r="F1539" i="26" s="1"/>
  <c r="F1546" i="26" a="1"/>
  <c r="F1546" i="26" s="1"/>
  <c r="F1552" i="26" a="1"/>
  <c r="F1552" i="26" s="1"/>
  <c r="F1565" i="26" a="1"/>
  <c r="F1565" i="26" s="1"/>
  <c r="F1577" i="26" a="1"/>
  <c r="F1577" i="26" s="1"/>
  <c r="F1583" i="26" a="1"/>
  <c r="F1583" i="26" s="1"/>
  <c r="F1590" i="26" a="1"/>
  <c r="F1590" i="26" s="1"/>
  <c r="F1596" i="26" a="1"/>
  <c r="F1596" i="26" s="1"/>
  <c r="F1602" i="26" a="1"/>
  <c r="F1602" i="26" s="1"/>
  <c r="F1621" i="26" a="1"/>
  <c r="F1621" i="26" s="1"/>
  <c r="F1627" i="26" a="1"/>
  <c r="F1627" i="26" s="1"/>
  <c r="F1633" i="26" a="1"/>
  <c r="F1633" i="26" s="1"/>
  <c r="F1640" i="26" a="1"/>
  <c r="F1640" i="26" s="1"/>
  <c r="F1646" i="26" a="1"/>
  <c r="F1646" i="26" s="1"/>
  <c r="F1658" i="26" a="1"/>
  <c r="F1658" i="26" s="1"/>
  <c r="F1671" i="26" a="1"/>
  <c r="F1671" i="26" s="1"/>
  <c r="F1677" i="26" a="1"/>
  <c r="F1677" i="26" s="1"/>
  <c r="F1684" i="26" a="1"/>
  <c r="F1684" i="26" s="1"/>
  <c r="F1689" i="26" a="1"/>
  <c r="F1689" i="26" s="1"/>
  <c r="F1696" i="26" a="1"/>
  <c r="F1696" i="26" s="1"/>
  <c r="F1702" i="26" a="1"/>
  <c r="F1702" i="26" s="1"/>
  <c r="F1708" i="26" a="1"/>
  <c r="F1708" i="26" s="1"/>
  <c r="F1715" i="26" a="1"/>
  <c r="F1715" i="26" s="1"/>
  <c r="F1720" i="26" a="1"/>
  <c r="F1720" i="26" s="1"/>
  <c r="F1733" i="26" a="1"/>
  <c r="F1733" i="26" s="1"/>
  <c r="F1746" i="26" a="1"/>
  <c r="F1746" i="26" s="1"/>
  <c r="F1759" i="26" a="1"/>
  <c r="F1759" i="26" s="1"/>
  <c r="F1764" i="26" a="1"/>
  <c r="F1764" i="26" s="1"/>
  <c r="F1776" i="26" a="1"/>
  <c r="F1776" i="26" s="1"/>
  <c r="F1782" i="26" a="1"/>
  <c r="F1782" i="26" s="1"/>
  <c r="F1788" i="26" a="1"/>
  <c r="F1788" i="26" s="1"/>
  <c r="F1793" i="26" a="1"/>
  <c r="F1793" i="26" s="1"/>
  <c r="F1800" i="26" a="1"/>
  <c r="F1800" i="26" s="1"/>
  <c r="F1805" i="26" a="1"/>
  <c r="F1805" i="26" s="1"/>
  <c r="F12" i="26" a="1"/>
  <c r="F12" i="26" s="1"/>
  <c r="F20" i="26" a="1"/>
  <c r="F20" i="26" s="1"/>
  <c r="F29" i="26" a="1"/>
  <c r="F29" i="26" s="1"/>
  <c r="F38" i="26" a="1"/>
  <c r="F38" i="26" s="1"/>
  <c r="F45" i="26" a="1"/>
  <c r="F45" i="26" s="1"/>
  <c r="F54" i="26" a="1"/>
  <c r="F54" i="26" s="1"/>
  <c r="F63" i="26" a="1"/>
  <c r="F63" i="26" s="1"/>
  <c r="F78" i="26" a="1"/>
  <c r="F78" i="26" s="1"/>
  <c r="F85" i="26" a="1"/>
  <c r="F85" i="26" s="1"/>
  <c r="F93" i="26" a="1"/>
  <c r="F93" i="26" s="1"/>
  <c r="F101" i="26" a="1"/>
  <c r="F101" i="26" s="1"/>
  <c r="F114" i="26" a="1"/>
  <c r="F114" i="26" s="1"/>
  <c r="F122" i="26" a="1"/>
  <c r="F122" i="26" s="1"/>
  <c r="F130" i="26" a="1"/>
  <c r="F130" i="26" s="1"/>
  <c r="F137" i="26" a="1"/>
  <c r="F137" i="26" s="1"/>
  <c r="F151" i="26" a="1"/>
  <c r="F151" i="26" s="1"/>
  <c r="F159" i="26" a="1"/>
  <c r="F159" i="26" s="1"/>
  <c r="F167" i="26" a="1"/>
  <c r="F167" i="26" s="1"/>
  <c r="F173" i="26" a="1"/>
  <c r="F173" i="26" s="1"/>
  <c r="F180" i="26" a="1"/>
  <c r="F180" i="26" s="1"/>
  <c r="F188" i="26" a="1"/>
  <c r="F188" i="26" s="1"/>
  <c r="F196" i="26" a="1"/>
  <c r="F196" i="26" s="1"/>
  <c r="F203" i="26" a="1"/>
  <c r="F203" i="26" s="1"/>
  <c r="F209" i="26" a="1"/>
  <c r="F209" i="26" s="1"/>
  <c r="F217" i="26" a="1"/>
  <c r="F217" i="26" s="1"/>
  <c r="F225" i="26" a="1"/>
  <c r="F225" i="26" s="1"/>
  <c r="F232" i="26" a="1"/>
  <c r="F232" i="26" s="1"/>
  <c r="F239" i="26" a="1"/>
  <c r="F239" i="26" s="1"/>
  <c r="F246" i="26" a="1"/>
  <c r="F246" i="26" s="1"/>
  <c r="F254" i="26" a="1"/>
  <c r="F254" i="26" s="1"/>
  <c r="F262" i="26" a="1"/>
  <c r="F262" i="26" s="1"/>
  <c r="F268" i="26" a="1"/>
  <c r="F268" i="26" s="1"/>
  <c r="F275" i="26" a="1"/>
  <c r="F275" i="26" s="1"/>
  <c r="F283" i="26" a="1"/>
  <c r="F283" i="26" s="1"/>
  <c r="F291" i="26" a="1"/>
  <c r="F291" i="26" s="1"/>
  <c r="F298" i="26" a="1"/>
  <c r="F298" i="26" s="1"/>
  <c r="F304" i="26" a="1"/>
  <c r="F304" i="26" s="1"/>
  <c r="F312" i="26" a="1"/>
  <c r="F312" i="26" s="1"/>
  <c r="F320" i="26" a="1"/>
  <c r="F320" i="26" s="1"/>
  <c r="F334" i="26" a="1"/>
  <c r="F334" i="26" s="1"/>
  <c r="F341" i="26" a="1"/>
  <c r="F341" i="26" s="1"/>
  <c r="F349" i="26" a="1"/>
  <c r="F349" i="26" s="1"/>
  <c r="F355" i="26" a="1"/>
  <c r="F355" i="26" s="1"/>
  <c r="F360" i="26" a="1"/>
  <c r="F360" i="26" s="1"/>
  <c r="F366" i="26" a="1"/>
  <c r="F366" i="26" s="1"/>
  <c r="F371" i="26" a="1"/>
  <c r="F371" i="26" s="1"/>
  <c r="F378" i="26" a="1"/>
  <c r="F378" i="26" s="1"/>
  <c r="F384" i="26" a="1"/>
  <c r="F384" i="26" s="1"/>
  <c r="F390" i="26" a="1"/>
  <c r="F390" i="26" s="1"/>
  <c r="F397" i="26" a="1"/>
  <c r="F397" i="26" s="1"/>
  <c r="F410" i="26" a="1"/>
  <c r="F410" i="26" s="1"/>
  <c r="F416" i="26" a="1"/>
  <c r="F416" i="26" s="1"/>
  <c r="F429" i="26" a="1"/>
  <c r="F429" i="26" s="1"/>
  <c r="F441" i="26" a="1"/>
  <c r="F441" i="26" s="1"/>
  <c r="F447" i="26" a="1"/>
  <c r="F447" i="26" s="1"/>
  <c r="F454" i="26" a="1"/>
  <c r="F454" i="26" s="1"/>
  <c r="F460" i="26" a="1"/>
  <c r="F460" i="26" s="1"/>
  <c r="F466" i="26" a="1"/>
  <c r="F466" i="26" s="1"/>
  <c r="F485" i="26" a="1"/>
  <c r="F485" i="26" s="1"/>
  <c r="F491" i="26" a="1"/>
  <c r="F491" i="26" s="1"/>
  <c r="F497" i="26" a="1"/>
  <c r="F497" i="26" s="1"/>
  <c r="F504" i="26" a="1"/>
  <c r="F504" i="26" s="1"/>
  <c r="F510" i="26" a="1"/>
  <c r="F510" i="26" s="1"/>
  <c r="F522" i="26" a="1"/>
  <c r="F522" i="26" s="1"/>
  <c r="F535" i="26" a="1"/>
  <c r="F535" i="26" s="1"/>
  <c r="F540" i="26" a="1"/>
  <c r="F540" i="26" s="1"/>
  <c r="F547" i="26" a="1"/>
  <c r="F547" i="26" s="1"/>
  <c r="F552" i="26" a="1"/>
  <c r="F552" i="26" s="1"/>
  <c r="F565" i="26" a="1"/>
  <c r="F565" i="26" s="1"/>
  <c r="F576" i="26" a="1"/>
  <c r="F576" i="26" s="1"/>
  <c r="F594" i="26" a="1"/>
  <c r="F594" i="26" s="1"/>
  <c r="F600" i="26" a="1"/>
  <c r="F600" i="26" s="1"/>
  <c r="F606" i="26" a="1"/>
  <c r="F606" i="26" s="1"/>
  <c r="F612" i="26" a="1"/>
  <c r="F612" i="26" s="1"/>
  <c r="F617" i="26" a="1"/>
  <c r="F617" i="26" s="1"/>
  <c r="F624" i="26" a="1"/>
  <c r="F624" i="26" s="1"/>
  <c r="F629" i="26" a="1"/>
  <c r="F629" i="26" s="1"/>
  <c r="F641" i="26" a="1"/>
  <c r="F641" i="26" s="1"/>
  <c r="F648" i="26" a="1"/>
  <c r="F648" i="26" s="1"/>
  <c r="F653" i="26" a="1"/>
  <c r="F653" i="26" s="1"/>
  <c r="F659" i="26" a="1"/>
  <c r="F659" i="26" s="1"/>
  <c r="F671" i="26" a="1"/>
  <c r="F671" i="26" s="1"/>
  <c r="F676" i="26" a="1"/>
  <c r="F676" i="26" s="1"/>
  <c r="F682" i="26" a="1"/>
  <c r="F682" i="26" s="1"/>
  <c r="F688" i="26" a="1"/>
  <c r="F688" i="26" s="1"/>
  <c r="F694" i="26" a="1"/>
  <c r="F694" i="26" s="1"/>
  <c r="F700" i="26" a="1"/>
  <c r="F700" i="26" s="1"/>
  <c r="F705" i="26" a="1"/>
  <c r="F705" i="26" s="1"/>
  <c r="F711" i="26" a="1"/>
  <c r="F711" i="26" s="1"/>
  <c r="F716" i="26" a="1"/>
  <c r="F716" i="26" s="1"/>
  <c r="F727" i="26" a="1"/>
  <c r="F727" i="26" s="1"/>
  <c r="F733" i="26" a="1"/>
  <c r="F733" i="26" s="1"/>
  <c r="F744" i="26" a="1"/>
  <c r="F744" i="26" s="1"/>
  <c r="F754" i="26" a="1"/>
  <c r="F754" i="26" s="1"/>
  <c r="F770" i="26" a="1"/>
  <c r="F770" i="26" s="1"/>
  <c r="F781" i="26" a="1"/>
  <c r="F781" i="26" s="1"/>
  <c r="F787" i="26" a="1"/>
  <c r="F787" i="26" s="1"/>
  <c r="F804" i="26" a="1"/>
  <c r="F804" i="26" s="1"/>
  <c r="F810" i="26" a="1"/>
  <c r="F810" i="26" s="1"/>
  <c r="F827" i="26" a="1"/>
  <c r="F827" i="26" s="1"/>
  <c r="F840" i="26" a="1"/>
  <c r="F840" i="26" s="1"/>
  <c r="F846" i="26" a="1"/>
  <c r="F846" i="26" s="1"/>
  <c r="F852" i="26" a="1"/>
  <c r="F852" i="26" s="1"/>
  <c r="F858" i="26" a="1"/>
  <c r="F858" i="26" s="1"/>
  <c r="F871" i="26" a="1"/>
  <c r="F871" i="26" s="1"/>
  <c r="F884" i="26" a="1"/>
  <c r="F884" i="26" s="1"/>
  <c r="F890" i="26" a="1"/>
  <c r="F890" i="26" s="1"/>
  <c r="F896" i="26" a="1"/>
  <c r="F896" i="26" s="1"/>
  <c r="F909" i="26" a="1"/>
  <c r="F909" i="26" s="1"/>
  <c r="F915" i="26" a="1"/>
  <c r="F915" i="26" s="1"/>
  <c r="F922" i="26" a="1"/>
  <c r="F922" i="26" s="1"/>
  <c r="F927" i="26" a="1"/>
  <c r="F927" i="26" s="1"/>
  <c r="F934" i="26" a="1"/>
  <c r="F934" i="26" s="1"/>
  <c r="F940" i="26" a="1"/>
  <c r="F940" i="26" s="1"/>
  <c r="F946" i="26" a="1"/>
  <c r="F946" i="26" s="1"/>
  <c r="F953" i="26" a="1"/>
  <c r="F953" i="26" s="1"/>
  <c r="F958" i="26" a="1"/>
  <c r="F958" i="26" s="1"/>
  <c r="F971" i="26" a="1"/>
  <c r="F971" i="26" s="1"/>
  <c r="F984" i="26" a="1"/>
  <c r="F984" i="26" s="1"/>
  <c r="F997" i="26" a="1"/>
  <c r="F997" i="26" s="1"/>
  <c r="F1002" i="26" a="1"/>
  <c r="F1002" i="26" s="1"/>
  <c r="F1009" i="26" a="1"/>
  <c r="F1009" i="26" s="1"/>
  <c r="F1015" i="26" a="1"/>
  <c r="F1015" i="26" s="1"/>
  <c r="F1021" i="26" a="1"/>
  <c r="F1021" i="26" s="1"/>
  <c r="F1028" i="26" a="1"/>
  <c r="F1028" i="26" s="1"/>
  <c r="F1033" i="26" a="1"/>
  <c r="F1033" i="26" s="1"/>
  <c r="F1040" i="26" a="1"/>
  <c r="F1040" i="26" s="1"/>
  <c r="F1046" i="26" a="1"/>
  <c r="F1046" i="26" s="1"/>
  <c r="F1059" i="26" a="1"/>
  <c r="F1059" i="26" s="1"/>
  <c r="F1071" i="26" a="1"/>
  <c r="F1071" i="26" s="1"/>
  <c r="F1077" i="26" a="1"/>
  <c r="F1077" i="26" s="1"/>
  <c r="F1084" i="26" a="1"/>
  <c r="F1084" i="26" s="1"/>
  <c r="F1090" i="26" a="1"/>
  <c r="F1090" i="26" s="1"/>
  <c r="F1096" i="26" a="1"/>
  <c r="F1096" i="26" s="1"/>
  <c r="F1115" i="26" a="1"/>
  <c r="F1115" i="26" s="1"/>
  <c r="F1121" i="26" a="1"/>
  <c r="F1121" i="26" s="1"/>
  <c r="F1127" i="26" a="1"/>
  <c r="F1127" i="26" s="1"/>
  <c r="F1134" i="26" a="1"/>
  <c r="F1134" i="26" s="1"/>
  <c r="F1140" i="26" a="1"/>
  <c r="F1140" i="26" s="1"/>
  <c r="F1152" i="26" a="1"/>
  <c r="F1152" i="26" s="1"/>
  <c r="F1165" i="26" a="1"/>
  <c r="F1165" i="26" s="1"/>
  <c r="F1171" i="26" a="1"/>
  <c r="F1171" i="26" s="1"/>
  <c r="F1178" i="26" a="1"/>
  <c r="F1178" i="26" s="1"/>
  <c r="F1183" i="26" a="1"/>
  <c r="F1183" i="26" s="1"/>
  <c r="F1190" i="26" a="1"/>
  <c r="F1190" i="26" s="1"/>
  <c r="F1196" i="26" a="1"/>
  <c r="F1196" i="26" s="1"/>
  <c r="F1202" i="26" a="1"/>
  <c r="F1202" i="26" s="1"/>
  <c r="F1209" i="26" a="1"/>
  <c r="F1209" i="26" s="1"/>
  <c r="F1214" i="26" a="1"/>
  <c r="F1214" i="26" s="1"/>
  <c r="F1227" i="26" a="1"/>
  <c r="F1227" i="26" s="1"/>
  <c r="F1240" i="26" a="1"/>
  <c r="F1240" i="26" s="1"/>
  <c r="F1253" i="26" a="1"/>
  <c r="F1253" i="26" s="1"/>
  <c r="F1258" i="26" a="1"/>
  <c r="F1258" i="26" s="1"/>
  <c r="F1265" i="26" a="1"/>
  <c r="F1265" i="26" s="1"/>
  <c r="F1271" i="26" a="1"/>
  <c r="F1271" i="26" s="1"/>
  <c r="F1277" i="26" a="1"/>
  <c r="F1277" i="26" s="1"/>
  <c r="F1284" i="26" a="1"/>
  <c r="F1284" i="26" s="1"/>
  <c r="F1289" i="26" a="1"/>
  <c r="F1289" i="26" s="1"/>
  <c r="F1296" i="26" a="1"/>
  <c r="F1296" i="26" s="1"/>
  <c r="F1302" i="26" a="1"/>
  <c r="F1302" i="26" s="1"/>
  <c r="F1315" i="26" a="1"/>
  <c r="F1315" i="26" s="1"/>
  <c r="F1327" i="26" a="1"/>
  <c r="F1327" i="26" s="1"/>
  <c r="F1344" i="26" a="1"/>
  <c r="F1344" i="26" s="1"/>
  <c r="F1350" i="26" a="1"/>
  <c r="F1350" i="26" s="1"/>
  <c r="F1356" i="26" a="1"/>
  <c r="F1356" i="26" s="1"/>
  <c r="F1362" i="26" a="1"/>
  <c r="F1362" i="26" s="1"/>
  <c r="F1368" i="26" a="1"/>
  <c r="F1368" i="26" s="1"/>
  <c r="F1381" i="26" a="1"/>
  <c r="F1381" i="26" s="1"/>
  <c r="F1386" i="26" a="1"/>
  <c r="F1386" i="26" s="1"/>
  <c r="F1393" i="26" a="1"/>
  <c r="F1393" i="26" s="1"/>
  <c r="F1399" i="26" a="1"/>
  <c r="F1399" i="26" s="1"/>
  <c r="F1405" i="26" a="1"/>
  <c r="F1405" i="26" s="1"/>
  <c r="F1412" i="26" a="1"/>
  <c r="F1412" i="26" s="1"/>
  <c r="F1372" i="26" a="1"/>
  <c r="F1372" i="26" s="1"/>
  <c r="F1420" i="26" a="1"/>
  <c r="F1420" i="26" s="1"/>
  <c r="F1435" i="26" a="1"/>
  <c r="F1435" i="26" s="1"/>
  <c r="F1451" i="26" a="1"/>
  <c r="F1451" i="26" s="1"/>
  <c r="F1468" i="26" a="1"/>
  <c r="F1468" i="26" s="1"/>
  <c r="F1484" i="26" a="1"/>
  <c r="F1484" i="26" s="1"/>
  <c r="F1499" i="26" a="1"/>
  <c r="F1499" i="26" s="1"/>
  <c r="F1512" i="26" a="1"/>
  <c r="F1512" i="26" s="1"/>
  <c r="F1549" i="26" a="1"/>
  <c r="F1549" i="26" s="1"/>
  <c r="F1561" i="26" a="1"/>
  <c r="F1561" i="26" s="1"/>
  <c r="F1574" i="26" a="1"/>
  <c r="F1574" i="26" s="1"/>
  <c r="F1587" i="26" a="1"/>
  <c r="F1587" i="26" s="1"/>
  <c r="F1636" i="26" a="1"/>
  <c r="F1636" i="26" s="1"/>
  <c r="F1647" i="26" a="1"/>
  <c r="F1647" i="26" s="1"/>
  <c r="F1657" i="26" a="1"/>
  <c r="F1657" i="26" s="1"/>
  <c r="F1667" i="26" a="1"/>
  <c r="F1667" i="26" s="1"/>
  <c r="F1678" i="26" a="1"/>
  <c r="F1678" i="26" s="1"/>
  <c r="F1697" i="26" a="1"/>
  <c r="F1697" i="26" s="1"/>
  <c r="F1718" i="26" a="1"/>
  <c r="F1718" i="26" s="1"/>
  <c r="F1728" i="26" a="1"/>
  <c r="F1728" i="26" s="1"/>
  <c r="F1738" i="26" a="1"/>
  <c r="F1738" i="26" s="1"/>
  <c r="F1748" i="26" a="1"/>
  <c r="F1748" i="26" s="1"/>
  <c r="F1758" i="26" a="1"/>
  <c r="F1758" i="26" s="1"/>
  <c r="F1768" i="26" a="1"/>
  <c r="F1768" i="26" s="1"/>
  <c r="F1777" i="26" a="1"/>
  <c r="F1777" i="26" s="1"/>
  <c r="F1786" i="26" a="1"/>
  <c r="F1786" i="26" s="1"/>
  <c r="F1804" i="26" a="1"/>
  <c r="F1804" i="26" s="1"/>
  <c r="F1812" i="26" a="1"/>
  <c r="F1812" i="26" s="1"/>
  <c r="F1818" i="26" a="1"/>
  <c r="F1818" i="26" s="1"/>
  <c r="F1825" i="26" a="1"/>
  <c r="F1825" i="26" s="1"/>
  <c r="F1845" i="26" a="1"/>
  <c r="F1845" i="26" s="1"/>
  <c r="F1852" i="26" a="1"/>
  <c r="F1852" i="26" s="1"/>
  <c r="F1858" i="26" a="1"/>
  <c r="F1858" i="26" s="1"/>
  <c r="F1865" i="26" a="1"/>
  <c r="F1865" i="26" s="1"/>
  <c r="F1872" i="26" a="1"/>
  <c r="F1872" i="26" s="1"/>
  <c r="F1885" i="26" a="1"/>
  <c r="F1885" i="26" s="1"/>
  <c r="F1891" i="26" a="1"/>
  <c r="F1891" i="26" s="1"/>
  <c r="F1904" i="26" a="1"/>
  <c r="F1904" i="26" s="1"/>
  <c r="F1910" i="26" a="1"/>
  <c r="F1910" i="26" s="1"/>
  <c r="F1915" i="26" a="1"/>
  <c r="F1915" i="26" s="1"/>
  <c r="F1920" i="26" a="1"/>
  <c r="F1920" i="26" s="1"/>
  <c r="F1926" i="26" a="1"/>
  <c r="F1926" i="26" s="1"/>
  <c r="F1931" i="26" a="1"/>
  <c r="F1931" i="26" s="1"/>
  <c r="F1936" i="26" a="1"/>
  <c r="F1936" i="26" s="1"/>
  <c r="F1942" i="26" a="1"/>
  <c r="F1942" i="26" s="1"/>
  <c r="F1947" i="26" a="1"/>
  <c r="F1947" i="26" s="1"/>
  <c r="F1952" i="26" a="1"/>
  <c r="F1952" i="26" s="1"/>
  <c r="F1958" i="26" a="1"/>
  <c r="F1958" i="26" s="1"/>
  <c r="F1963" i="26" a="1"/>
  <c r="F1963" i="26" s="1"/>
  <c r="F1968" i="26" a="1"/>
  <c r="F1968" i="26" s="1"/>
  <c r="F1974" i="26" a="1"/>
  <c r="F1974" i="26" s="1"/>
  <c r="F1979" i="26" a="1"/>
  <c r="F1979" i="26" s="1"/>
  <c r="F1984" i="26" a="1"/>
  <c r="F1984" i="26" s="1"/>
  <c r="F1990" i="26" a="1"/>
  <c r="F1990" i="26" s="1"/>
  <c r="F1376" i="26" a="1"/>
  <c r="F1376" i="26" s="1"/>
  <c r="F1402" i="26" a="1"/>
  <c r="F1402" i="26" s="1"/>
  <c r="F1422" i="26" a="1"/>
  <c r="F1422" i="26" s="1"/>
  <c r="F1437" i="26" a="1"/>
  <c r="F1437" i="26" s="1"/>
  <c r="F1453" i="26" a="1"/>
  <c r="F1453" i="26" s="1"/>
  <c r="F1470" i="26" a="1"/>
  <c r="F1470" i="26" s="1"/>
  <c r="F1501" i="26" a="1"/>
  <c r="F1501" i="26" s="1"/>
  <c r="F1513" i="26" a="1"/>
  <c r="F1513" i="26" s="1"/>
  <c r="F1526" i="26" a="1"/>
  <c r="F1526" i="26" s="1"/>
  <c r="F1538" i="26" a="1"/>
  <c r="F1538" i="26" s="1"/>
  <c r="F1563" i="26" a="1"/>
  <c r="F1563" i="26" s="1"/>
  <c r="F1576" i="26" a="1"/>
  <c r="F1576" i="26" s="1"/>
  <c r="F1613" i="26" a="1"/>
  <c r="F1613" i="26" s="1"/>
  <c r="F1625" i="26" a="1"/>
  <c r="F1625" i="26" s="1"/>
  <c r="F1638" i="26" a="1"/>
  <c r="F1638" i="26" s="1"/>
  <c r="F1649" i="26" a="1"/>
  <c r="F1649" i="26" s="1"/>
  <c r="F1659" i="26" a="1"/>
  <c r="F1659" i="26" s="1"/>
  <c r="F1669" i="26" a="1"/>
  <c r="F1669" i="26" s="1"/>
  <c r="F1688" i="26" a="1"/>
  <c r="F1688" i="26" s="1"/>
  <c r="F1709" i="26" a="1"/>
  <c r="F1709" i="26" s="1"/>
  <c r="F1719" i="26" a="1"/>
  <c r="F1719" i="26" s="1"/>
  <c r="F1739" i="26" a="1"/>
  <c r="F1739" i="26" s="1"/>
  <c r="F1749" i="26" a="1"/>
  <c r="F1749" i="26" s="1"/>
  <c r="F1769" i="26" a="1"/>
  <c r="F1769" i="26" s="1"/>
  <c r="F1778" i="26" a="1"/>
  <c r="F1778" i="26" s="1"/>
  <c r="F1787" i="26" a="1"/>
  <c r="F1787" i="26" s="1"/>
  <c r="F1796" i="26" a="1"/>
  <c r="F1796" i="26" s="1"/>
  <c r="F1806" i="26" a="1"/>
  <c r="F1806" i="26" s="1"/>
  <c r="F1820" i="26" a="1"/>
  <c r="F1820" i="26" s="1"/>
  <c r="F1826" i="26" a="1"/>
  <c r="F1826" i="26" s="1"/>
  <c r="F1833" i="26" a="1"/>
  <c r="F1833" i="26" s="1"/>
  <c r="F1839" i="26" a="1"/>
  <c r="F1839" i="26" s="1"/>
  <c r="F1846" i="26" a="1"/>
  <c r="F1846" i="26" s="1"/>
  <c r="F1873" i="26" a="1"/>
  <c r="F1873" i="26" s="1"/>
  <c r="F1879" i="26" a="1"/>
  <c r="F1879" i="26" s="1"/>
  <c r="F1886" i="26" a="1"/>
  <c r="F1886" i="26" s="1"/>
  <c r="F1892" i="26" a="1"/>
  <c r="F1892" i="26" s="1"/>
  <c r="F1899" i="26" a="1"/>
  <c r="F1899" i="26" s="1"/>
  <c r="F1905" i="26" a="1"/>
  <c r="F1905" i="26" s="1"/>
  <c r="F1921" i="26" a="1"/>
  <c r="F1921" i="26" s="1"/>
  <c r="F1937" i="26" a="1"/>
  <c r="F1937" i="26" s="1"/>
  <c r="F1953" i="26" a="1"/>
  <c r="F1953" i="26" s="1"/>
  <c r="F1969" i="26" a="1"/>
  <c r="F1969" i="26" s="1"/>
  <c r="F1985" i="26" a="1"/>
  <c r="F1985" i="26" s="1"/>
  <c r="F1996" i="26" a="1"/>
  <c r="F1996" i="26" s="1"/>
  <c r="F1353" i="26" a="1"/>
  <c r="F1353" i="26" s="1"/>
  <c r="F1378" i="26" a="1"/>
  <c r="F1378" i="26" s="1"/>
  <c r="F1403" i="26" a="1"/>
  <c r="F1403" i="26" s="1"/>
  <c r="F1424" i="26" a="1"/>
  <c r="F1424" i="26" s="1"/>
  <c r="F1455" i="26" a="1"/>
  <c r="F1455" i="26" s="1"/>
  <c r="F1472" i="26" a="1"/>
  <c r="F1472" i="26" s="1"/>
  <c r="F1488" i="26" a="1"/>
  <c r="F1488" i="26" s="1"/>
  <c r="F1540" i="26" a="1"/>
  <c r="F1540" i="26" s="1"/>
  <c r="F1553" i="26" a="1"/>
  <c r="F1553" i="26" s="1"/>
  <c r="F1566" i="26" a="1"/>
  <c r="F1566" i="26" s="1"/>
  <c r="F1578" i="26" a="1"/>
  <c r="F1578" i="26" s="1"/>
  <c r="F1615" i="26" a="1"/>
  <c r="F1615" i="26" s="1"/>
  <c r="F1628" i="26" a="1"/>
  <c r="F1628" i="26" s="1"/>
  <c r="F1651" i="26" a="1"/>
  <c r="F1651" i="26" s="1"/>
  <c r="F1660" i="26" a="1"/>
  <c r="F1660" i="26" s="1"/>
  <c r="F1670" i="26" a="1"/>
  <c r="F1670" i="26" s="1"/>
  <c r="F1680" i="26" a="1"/>
  <c r="F1680" i="26" s="1"/>
  <c r="F1690" i="26" a="1"/>
  <c r="F1690" i="26" s="1"/>
  <c r="F1700" i="26" a="1"/>
  <c r="F1700" i="26" s="1"/>
  <c r="F1710" i="26" a="1"/>
  <c r="F1710" i="26" s="1"/>
  <c r="F1730" i="26" a="1"/>
  <c r="F1730" i="26" s="1"/>
  <c r="F1740" i="26" a="1"/>
  <c r="F1740" i="26" s="1"/>
  <c r="F1760" i="26" a="1"/>
  <c r="F1760" i="26" s="1"/>
  <c r="F1770" i="26" a="1"/>
  <c r="F1770" i="26" s="1"/>
  <c r="F1798" i="26" a="1"/>
  <c r="F1798" i="26" s="1"/>
  <c r="F1814" i="26" a="1"/>
  <c r="F1814" i="26" s="1"/>
  <c r="F1834" i="26" a="1"/>
  <c r="F1834" i="26" s="1"/>
  <c r="F1840" i="26" a="1"/>
  <c r="F1840" i="26" s="1"/>
  <c r="F1853" i="26" a="1"/>
  <c r="F1853" i="26" s="1"/>
  <c r="F1860" i="26" a="1"/>
  <c r="F1860" i="26" s="1"/>
  <c r="F1867" i="26" a="1"/>
  <c r="F1867" i="26" s="1"/>
  <c r="F1874" i="26" a="1"/>
  <c r="F1874" i="26" s="1"/>
  <c r="F1887" i="26" a="1"/>
  <c r="F1887" i="26" s="1"/>
  <c r="F1893" i="26" a="1"/>
  <c r="F1893" i="26" s="1"/>
  <c r="F1906" i="26" a="1"/>
  <c r="F1906" i="26" s="1"/>
  <c r="F1911" i="26" a="1"/>
  <c r="F1911" i="26" s="1"/>
  <c r="F1916" i="26" a="1"/>
  <c r="F1916" i="26" s="1"/>
  <c r="F1922" i="26" a="1"/>
  <c r="F1922" i="26" s="1"/>
  <c r="F1927" i="26" a="1"/>
  <c r="F1927" i="26" s="1"/>
  <c r="F1932" i="26" a="1"/>
  <c r="F1932" i="26" s="1"/>
  <c r="F1938" i="26" a="1"/>
  <c r="F1938" i="26" s="1"/>
  <c r="F1943" i="26" a="1"/>
  <c r="F1943" i="26" s="1"/>
  <c r="F1948" i="26" a="1"/>
  <c r="F1948" i="26" s="1"/>
  <c r="F1954" i="26" a="1"/>
  <c r="F1954" i="26" s="1"/>
  <c r="F1959" i="26" a="1"/>
  <c r="F1959" i="26" s="1"/>
  <c r="F1964" i="26" a="1"/>
  <c r="F1964" i="26" s="1"/>
  <c r="F1970" i="26" a="1"/>
  <c r="F1970" i="26" s="1"/>
  <c r="F1975" i="26" a="1"/>
  <c r="F1975" i="26" s="1"/>
  <c r="F1980" i="26" a="1"/>
  <c r="F1980" i="26" s="1"/>
  <c r="F1986" i="26" a="1"/>
  <c r="F1986" i="26" s="1"/>
  <c r="F1991" i="26" a="1"/>
  <c r="F1991" i="26" s="1"/>
  <c r="F1997" i="26" a="1"/>
  <c r="F1997" i="26" s="1"/>
  <c r="F1312" i="26" a="1"/>
  <c r="F1312" i="26" s="1"/>
  <c r="F1407" i="26" a="1"/>
  <c r="F1407" i="26" s="1"/>
  <c r="F1441" i="26" a="1"/>
  <c r="F1441" i="26" s="1"/>
  <c r="F1457" i="26" a="1"/>
  <c r="F1457" i="26" s="1"/>
  <c r="F1474" i="26" a="1"/>
  <c r="F1474" i="26" s="1"/>
  <c r="F1491" i="26" a="1"/>
  <c r="F1491" i="26" s="1"/>
  <c r="F1504" i="26" a="1"/>
  <c r="F1504" i="26" s="1"/>
  <c r="F1516" i="26" a="1"/>
  <c r="F1516" i="26" s="1"/>
  <c r="F1528" i="26" a="1"/>
  <c r="F1528" i="26" s="1"/>
  <c r="F1541" i="26" a="1"/>
  <c r="F1541" i="26" s="1"/>
  <c r="F1554" i="26" a="1"/>
  <c r="F1554" i="26" s="1"/>
  <c r="F1567" i="26" a="1"/>
  <c r="F1567" i="26" s="1"/>
  <c r="F1579" i="26" a="1"/>
  <c r="F1579" i="26" s="1"/>
  <c r="F1591" i="26" a="1"/>
  <c r="F1591" i="26" s="1"/>
  <c r="F1603" i="26" a="1"/>
  <c r="F1603" i="26" s="1"/>
  <c r="F1616" i="26" a="1"/>
  <c r="F1616" i="26" s="1"/>
  <c r="F1629" i="26" a="1"/>
  <c r="F1629" i="26" s="1"/>
  <c r="F1641" i="26" a="1"/>
  <c r="F1641" i="26" s="1"/>
  <c r="F1652" i="26" a="1"/>
  <c r="F1652" i="26" s="1"/>
  <c r="F1662" i="26" a="1"/>
  <c r="F1662" i="26" s="1"/>
  <c r="F1672" i="26" a="1"/>
  <c r="F1672" i="26" s="1"/>
  <c r="F1682" i="26" a="1"/>
  <c r="F1682" i="26" s="1"/>
  <c r="F1691" i="26" a="1"/>
  <c r="F1691" i="26" s="1"/>
  <c r="F1701" i="26" a="1"/>
  <c r="F1701" i="26" s="1"/>
  <c r="F1711" i="26" a="1"/>
  <c r="F1711" i="26" s="1"/>
  <c r="F1721" i="26" a="1"/>
  <c r="F1721" i="26" s="1"/>
  <c r="F1731" i="26" a="1"/>
  <c r="F1731" i="26" s="1"/>
  <c r="F1741" i="26" a="1"/>
  <c r="F1741" i="26" s="1"/>
  <c r="F1751" i="26" a="1"/>
  <c r="F1751" i="26" s="1"/>
  <c r="F1761" i="26" a="1"/>
  <c r="F1761" i="26" s="1"/>
  <c r="F1771" i="26" a="1"/>
  <c r="F1771" i="26" s="1"/>
  <c r="F1789" i="26" a="1"/>
  <c r="F1789" i="26" s="1"/>
  <c r="F1799" i="26" a="1"/>
  <c r="F1799" i="26" s="1"/>
  <c r="F1808" i="26" a="1"/>
  <c r="F1808" i="26" s="1"/>
  <c r="F1821" i="26" a="1"/>
  <c r="F1821" i="26" s="1"/>
  <c r="F1827" i="26" a="1"/>
  <c r="F1827" i="26" s="1"/>
  <c r="F1841" i="26" a="1"/>
  <c r="F1841" i="26" s="1"/>
  <c r="F1847" i="26" a="1"/>
  <c r="F1847" i="26" s="1"/>
  <c r="F1855" i="26" a="1"/>
  <c r="F1855" i="26" s="1"/>
  <c r="F1861" i="26" a="1"/>
  <c r="F1861" i="26" s="1"/>
  <c r="F1875" i="26" a="1"/>
  <c r="F1875" i="26" s="1"/>
  <c r="F1880" i="26" a="1"/>
  <c r="F1880" i="26" s="1"/>
  <c r="F1894" i="26" a="1"/>
  <c r="F1894" i="26" s="1"/>
  <c r="F1901" i="26" a="1"/>
  <c r="F1901" i="26" s="1"/>
  <c r="F1917" i="26" a="1"/>
  <c r="F1917" i="26" s="1"/>
  <c r="F1933" i="26" a="1"/>
  <c r="F1933" i="26" s="1"/>
  <c r="F1949" i="26" a="1"/>
  <c r="F1949" i="26" s="1"/>
  <c r="F1965" i="26" a="1"/>
  <c r="F1965" i="26" s="1"/>
  <c r="F1981" i="26" a="1"/>
  <c r="F1981" i="26" s="1"/>
  <c r="F1998" i="26" a="1"/>
  <c r="F1998" i="26" s="1"/>
  <c r="F1360" i="26" a="1"/>
  <c r="F1360" i="26" s="1"/>
  <c r="F1384" i="26" a="1"/>
  <c r="F1384" i="26" s="1"/>
  <c r="F1409" i="26" a="1"/>
  <c r="F1409" i="26" s="1"/>
  <c r="F1427" i="26" a="1"/>
  <c r="F1427" i="26" s="1"/>
  <c r="F1444" i="26" a="1"/>
  <c r="F1444" i="26" s="1"/>
  <c r="F1460" i="26" a="1"/>
  <c r="F1460" i="26" s="1"/>
  <c r="F1475" i="26" a="1"/>
  <c r="F1475" i="26" s="1"/>
  <c r="F1493" i="26" a="1"/>
  <c r="F1493" i="26" s="1"/>
  <c r="F1505" i="26" a="1"/>
  <c r="F1505" i="26" s="1"/>
  <c r="F1518" i="26" a="1"/>
  <c r="F1518" i="26" s="1"/>
  <c r="F1530" i="26" a="1"/>
  <c r="F1530" i="26" s="1"/>
  <c r="F1543" i="26" a="1"/>
  <c r="F1543" i="26" s="1"/>
  <c r="F1556" i="26" a="1"/>
  <c r="F1556" i="26" s="1"/>
  <c r="F1568" i="26" a="1"/>
  <c r="F1568" i="26" s="1"/>
  <c r="F1580" i="26" a="1"/>
  <c r="F1580" i="26" s="1"/>
  <c r="F1592" i="26" a="1"/>
  <c r="F1592" i="26" s="1"/>
  <c r="F1605" i="26" a="1"/>
  <c r="F1605" i="26" s="1"/>
  <c r="F1618" i="26" a="1"/>
  <c r="F1618" i="26" s="1"/>
  <c r="F1631" i="26" a="1"/>
  <c r="F1631" i="26" s="1"/>
  <c r="F1643" i="26" a="1"/>
  <c r="F1643" i="26" s="1"/>
  <c r="F1653" i="26" a="1"/>
  <c r="F1653" i="26" s="1"/>
  <c r="F1683" i="26" a="1"/>
  <c r="F1683" i="26" s="1"/>
  <c r="F1693" i="26" a="1"/>
  <c r="F1693" i="26" s="1"/>
  <c r="F1703" i="26" a="1"/>
  <c r="F1703" i="26" s="1"/>
  <c r="F1713" i="26" a="1"/>
  <c r="F1713" i="26" s="1"/>
  <c r="F1722" i="26" a="1"/>
  <c r="F1722" i="26" s="1"/>
  <c r="F1732" i="26" a="1"/>
  <c r="F1732" i="26" s="1"/>
  <c r="F1752" i="26" a="1"/>
  <c r="F1752" i="26" s="1"/>
  <c r="F1781" i="26" a="1"/>
  <c r="F1781" i="26" s="1"/>
  <c r="F1791" i="26" a="1"/>
  <c r="F1791" i="26" s="1"/>
  <c r="F1809" i="26" a="1"/>
  <c r="F1809" i="26" s="1"/>
  <c r="F1815" i="26" a="1"/>
  <c r="F1815" i="26" s="1"/>
  <c r="F1822" i="26" a="1"/>
  <c r="F1822" i="26" s="1"/>
  <c r="F1828" i="26" a="1"/>
  <c r="F1828" i="26" s="1"/>
  <c r="F1835" i="26" a="1"/>
  <c r="F1835" i="26" s="1"/>
  <c r="F1842" i="26" a="1"/>
  <c r="F1842" i="26" s="1"/>
  <c r="F1848" i="26" a="1"/>
  <c r="F1848" i="26" s="1"/>
  <c r="F1862" i="26" a="1"/>
  <c r="F1862" i="26" s="1"/>
  <c r="F1868" i="26" a="1"/>
  <c r="F1868" i="26" s="1"/>
  <c r="F1881" i="26" a="1"/>
  <c r="F1881" i="26" s="1"/>
  <c r="F1888" i="26" a="1"/>
  <c r="F1888" i="26" s="1"/>
  <c r="F1896" i="26" a="1"/>
  <c r="F1896" i="26" s="1"/>
  <c r="F1902" i="26" a="1"/>
  <c r="F1902" i="26" s="1"/>
  <c r="F1907" i="26" a="1"/>
  <c r="F1907" i="26" s="1"/>
  <c r="F1912" i="26" a="1"/>
  <c r="F1912" i="26" s="1"/>
  <c r="F1918" i="26" a="1"/>
  <c r="F1918" i="26" s="1"/>
  <c r="F1923" i="26" a="1"/>
  <c r="F1923" i="26" s="1"/>
  <c r="F1928" i="26" a="1"/>
  <c r="F1928" i="26" s="1"/>
  <c r="F1934" i="26" a="1"/>
  <c r="F1934" i="26" s="1"/>
  <c r="F1939" i="26" a="1"/>
  <c r="F1939" i="26" s="1"/>
  <c r="F1944" i="26" a="1"/>
  <c r="F1944" i="26" s="1"/>
  <c r="F1950" i="26" a="1"/>
  <c r="F1950" i="26" s="1"/>
  <c r="F1955" i="26" a="1"/>
  <c r="F1955" i="26" s="1"/>
  <c r="F1960" i="26" a="1"/>
  <c r="F1960" i="26" s="1"/>
  <c r="F1966" i="26" a="1"/>
  <c r="F1966" i="26" s="1"/>
  <c r="F1971" i="26" a="1"/>
  <c r="F1971" i="26" s="1"/>
  <c r="F1976" i="26" a="1"/>
  <c r="F1976" i="26" s="1"/>
  <c r="F1982" i="26" a="1"/>
  <c r="F1982" i="26" s="1"/>
  <c r="F1987" i="26" a="1"/>
  <c r="F1987" i="26" s="1"/>
  <c r="F1992" i="26" a="1"/>
  <c r="F1992" i="26" s="1"/>
  <c r="F1999" i="26" a="1"/>
  <c r="F1999" i="26" s="1"/>
  <c r="F1325" i="26" a="1"/>
  <c r="F1325" i="26" s="1"/>
  <c r="F1389" i="26" a="1"/>
  <c r="F1389" i="26" s="1"/>
  <c r="F1414" i="26" a="1"/>
  <c r="F1414" i="26" s="1"/>
  <c r="F1462" i="26" a="1"/>
  <c r="F1462" i="26" s="1"/>
  <c r="F1478" i="26" a="1"/>
  <c r="F1478" i="26" s="1"/>
  <c r="F1519" i="26" a="1"/>
  <c r="F1519" i="26" s="1"/>
  <c r="F1532" i="26" a="1"/>
  <c r="F1532" i="26" s="1"/>
  <c r="F1557" i="26" a="1"/>
  <c r="F1557" i="26" s="1"/>
  <c r="F1569" i="26" a="1"/>
  <c r="F1569" i="26" s="1"/>
  <c r="F1582" i="26" a="1"/>
  <c r="F1582" i="26" s="1"/>
  <c r="F1594" i="26" a="1"/>
  <c r="F1594" i="26" s="1"/>
  <c r="F1607" i="26" a="1"/>
  <c r="F1607" i="26" s="1"/>
  <c r="F1620" i="26" a="1"/>
  <c r="F1620" i="26" s="1"/>
  <c r="F1632" i="26" a="1"/>
  <c r="F1632" i="26" s="1"/>
  <c r="F1644" i="26" a="1"/>
  <c r="F1644" i="26" s="1"/>
  <c r="F1654" i="26" a="1"/>
  <c r="F1654" i="26" s="1"/>
  <c r="F1664" i="26" a="1"/>
  <c r="F1664" i="26" s="1"/>
  <c r="F1674" i="26" a="1"/>
  <c r="F1674" i="26" s="1"/>
  <c r="F1695" i="26" a="1"/>
  <c r="F1695" i="26" s="1"/>
  <c r="F1704" i="26" a="1"/>
  <c r="F1704" i="26" s="1"/>
  <c r="F1714" i="26" a="1"/>
  <c r="F1714" i="26" s="1"/>
  <c r="F1724" i="26" a="1"/>
  <c r="F1724" i="26" s="1"/>
  <c r="F1734" i="26" a="1"/>
  <c r="F1734" i="26" s="1"/>
  <c r="F1744" i="26" a="1"/>
  <c r="F1744" i="26" s="1"/>
  <c r="F1753" i="26" a="1"/>
  <c r="F1753" i="26" s="1"/>
  <c r="F1763" i="26" a="1"/>
  <c r="F1763" i="26" s="1"/>
  <c r="F1773" i="26" a="1"/>
  <c r="F1773" i="26" s="1"/>
  <c r="F1792" i="26" a="1"/>
  <c r="F1792" i="26" s="1"/>
  <c r="F1801" i="26" a="1"/>
  <c r="F1801" i="26" s="1"/>
  <c r="F1810" i="26" a="1"/>
  <c r="F1810" i="26" s="1"/>
  <c r="F1823" i="26" a="1"/>
  <c r="F1823" i="26" s="1"/>
  <c r="F1829" i="26" a="1"/>
  <c r="F1829" i="26" s="1"/>
  <c r="F1849" i="26" a="1"/>
  <c r="F1849" i="26" s="1"/>
  <c r="F1856" i="26" a="1"/>
  <c r="F1856" i="26" s="1"/>
  <c r="F1863" i="26" a="1"/>
  <c r="F1863" i="26" s="1"/>
  <c r="F1869" i="26" a="1"/>
  <c r="F1869" i="26" s="1"/>
  <c r="F1876" i="26" a="1"/>
  <c r="F1876" i="26" s="1"/>
  <c r="F1882" i="26" a="1"/>
  <c r="F1882" i="26" s="1"/>
  <c r="F1889" i="26" a="1"/>
  <c r="F1889" i="26" s="1"/>
  <c r="F1913" i="26" a="1"/>
  <c r="F1913" i="26" s="1"/>
  <c r="F1929" i="26" a="1"/>
  <c r="F1929" i="26" s="1"/>
  <c r="F1945" i="26" a="1"/>
  <c r="F1945" i="26" s="1"/>
  <c r="F1961" i="26" a="1"/>
  <c r="F1961" i="26" s="1"/>
  <c r="F1977" i="26" a="1"/>
  <c r="F1977" i="26" s="1"/>
  <c r="F1993" i="26" a="1"/>
  <c r="F1993" i="26" s="1"/>
  <c r="F1330" i="26" a="1"/>
  <c r="F1330" i="26" s="1"/>
  <c r="F1366" i="26" a="1"/>
  <c r="F1366" i="26" s="1"/>
  <c r="F1415" i="26" a="1"/>
  <c r="F1415" i="26" s="1"/>
  <c r="F1431" i="26" a="1"/>
  <c r="F1431" i="26" s="1"/>
  <c r="F1447" i="26" a="1"/>
  <c r="F1447" i="26" s="1"/>
  <c r="F1463" i="26" a="1"/>
  <c r="F1463" i="26" s="1"/>
  <c r="F1496" i="26" a="1"/>
  <c r="F1496" i="26" s="1"/>
  <c r="F1509" i="26" a="1"/>
  <c r="F1509" i="26" s="1"/>
  <c r="F1522" i="26" a="1"/>
  <c r="F1522" i="26" s="1"/>
  <c r="F1535" i="26" a="1"/>
  <c r="F1535" i="26" s="1"/>
  <c r="F1547" i="26" a="1"/>
  <c r="F1547" i="26" s="1"/>
  <c r="F1559" i="26" a="1"/>
  <c r="F1559" i="26" s="1"/>
  <c r="F1571" i="26" a="1"/>
  <c r="F1571" i="26" s="1"/>
  <c r="F1584" i="26" a="1"/>
  <c r="F1584" i="26" s="1"/>
  <c r="F1597" i="26" a="1"/>
  <c r="F1597" i="26" s="1"/>
  <c r="F1609" i="26" a="1"/>
  <c r="F1609" i="26" s="1"/>
  <c r="F1622" i="26" a="1"/>
  <c r="F1622" i="26" s="1"/>
  <c r="F1634" i="26" a="1"/>
  <c r="F1634" i="26" s="1"/>
  <c r="F1645" i="26" a="1"/>
  <c r="F1645" i="26" s="1"/>
  <c r="F1655" i="26" a="1"/>
  <c r="F1655" i="26" s="1"/>
  <c r="F1665" i="26" a="1"/>
  <c r="F1665" i="26" s="1"/>
  <c r="F1685" i="26" a="1"/>
  <c r="F1685" i="26" s="1"/>
  <c r="F1705" i="26" a="1"/>
  <c r="F1705" i="26" s="1"/>
  <c r="F1716" i="26" a="1"/>
  <c r="F1716" i="26" s="1"/>
  <c r="F1726" i="26" a="1"/>
  <c r="F1726" i="26" s="1"/>
  <c r="F1735" i="26" a="1"/>
  <c r="F1735" i="26" s="1"/>
  <c r="F1745" i="26" a="1"/>
  <c r="F1745" i="26" s="1"/>
  <c r="F1755" i="26" a="1"/>
  <c r="F1755" i="26" s="1"/>
  <c r="F1765" i="26" a="1"/>
  <c r="F1765" i="26" s="1"/>
  <c r="F1783" i="26" a="1"/>
  <c r="F1783" i="26" s="1"/>
  <c r="F1811" i="26" a="1"/>
  <c r="F1811" i="26" s="1"/>
  <c r="F1816" i="26" a="1"/>
  <c r="F1816" i="26" s="1"/>
  <c r="F1830" i="26" a="1"/>
  <c r="F1830" i="26" s="1"/>
  <c r="F1837" i="26" a="1"/>
  <c r="F1837" i="26" s="1"/>
  <c r="F1844" i="26" a="1"/>
  <c r="F1844" i="26" s="1"/>
  <c r="F1850" i="26" a="1"/>
  <c r="F1850" i="26" s="1"/>
  <c r="F1864" i="26" a="1"/>
  <c r="F1864" i="26" s="1"/>
  <c r="F1870" i="26" a="1"/>
  <c r="F1870" i="26" s="1"/>
  <c r="F1884" i="26" a="1"/>
  <c r="F1884" i="26" s="1"/>
  <c r="F1890" i="26" a="1"/>
  <c r="F1890" i="26" s="1"/>
  <c r="F1897" i="26" a="1"/>
  <c r="F1897" i="26" s="1"/>
  <c r="F1903" i="26" a="1"/>
  <c r="F1903" i="26" s="1"/>
  <c r="F1908" i="26" a="1"/>
  <c r="F1908" i="26" s="1"/>
  <c r="F1914" i="26" a="1"/>
  <c r="F1914" i="26" s="1"/>
  <c r="F1919" i="26" a="1"/>
  <c r="F1919" i="26" s="1"/>
  <c r="F1924" i="26" a="1"/>
  <c r="F1924" i="26" s="1"/>
  <c r="F1930" i="26" a="1"/>
  <c r="F1930" i="26" s="1"/>
  <c r="F1935" i="26" a="1"/>
  <c r="F1935" i="26" s="1"/>
  <c r="F1940" i="26" a="1"/>
  <c r="F1940" i="26" s="1"/>
  <c r="F1946" i="26" a="1"/>
  <c r="F1946" i="26" s="1"/>
  <c r="F1951" i="26" a="1"/>
  <c r="F1951" i="26" s="1"/>
  <c r="F1956" i="26" a="1"/>
  <c r="F1956" i="26" s="1"/>
  <c r="F1962" i="26" a="1"/>
  <c r="F1962" i="26" s="1"/>
  <c r="F1967" i="26" a="1"/>
  <c r="F1967" i="26" s="1"/>
  <c r="F1972" i="26" a="1"/>
  <c r="F1972" i="26" s="1"/>
  <c r="F1978" i="26" a="1"/>
  <c r="F1978" i="26" s="1"/>
  <c r="F1983" i="26" a="1"/>
  <c r="F1983" i="26" s="1"/>
  <c r="F1988" i="26" a="1"/>
  <c r="F1988" i="26" s="1"/>
  <c r="F1994" i="26" a="1"/>
  <c r="F1994" i="26" s="1"/>
  <c r="F2000" i="26" a="1"/>
  <c r="F2000" i="26" s="1"/>
  <c r="F1337" i="26" a="1"/>
  <c r="F1337" i="26" s="1"/>
  <c r="F1395" i="26" a="1"/>
  <c r="F1395" i="26" s="1"/>
  <c r="F1417" i="26" a="1"/>
  <c r="F1417" i="26" s="1"/>
  <c r="F1449" i="26" a="1"/>
  <c r="F1449" i="26" s="1"/>
  <c r="F1465" i="26" a="1"/>
  <c r="F1465" i="26" s="1"/>
  <c r="F1482" i="26" a="1"/>
  <c r="F1482" i="26" s="1"/>
  <c r="F1497" i="26" a="1"/>
  <c r="F1497" i="26" s="1"/>
  <c r="F1510" i="26" a="1"/>
  <c r="F1510" i="26" s="1"/>
  <c r="F1523" i="26" a="1"/>
  <c r="F1523" i="26" s="1"/>
  <c r="F1572" i="26" a="1"/>
  <c r="F1572" i="26" s="1"/>
  <c r="F1585" i="26" a="1"/>
  <c r="F1585" i="26" s="1"/>
  <c r="F1598" i="26" a="1"/>
  <c r="F1598" i="26" s="1"/>
  <c r="F1610" i="26" a="1"/>
  <c r="F1610" i="26" s="1"/>
  <c r="F1656" i="26" a="1"/>
  <c r="F1656" i="26" s="1"/>
  <c r="F1666" i="26" a="1"/>
  <c r="F1666" i="26" s="1"/>
  <c r="F1676" i="26" a="1"/>
  <c r="F1676" i="26" s="1"/>
  <c r="F1707" i="26" a="1"/>
  <c r="F1707" i="26" s="1"/>
  <c r="F1727" i="26" a="1"/>
  <c r="F1727" i="26" s="1"/>
  <c r="F1747" i="26" a="1"/>
  <c r="F1747" i="26" s="1"/>
  <c r="F1757" i="26" a="1"/>
  <c r="F1757" i="26" s="1"/>
  <c r="F1766" i="26" a="1"/>
  <c r="F1766" i="26" s="1"/>
  <c r="F1775" i="26" a="1"/>
  <c r="F1775" i="26" s="1"/>
  <c r="F1784" i="26" a="1"/>
  <c r="F1784" i="26" s="1"/>
  <c r="F1794" i="26" a="1"/>
  <c r="F1794" i="26" s="1"/>
  <c r="F1817" i="26" a="1"/>
  <c r="F1817" i="26" s="1"/>
  <c r="F1824" i="26" a="1"/>
  <c r="F1824" i="26" s="1"/>
  <c r="F1832" i="26" a="1"/>
  <c r="F1832" i="26" s="1"/>
  <c r="F1838" i="26" a="1"/>
  <c r="F1838" i="26" s="1"/>
  <c r="F1851" i="26" a="1"/>
  <c r="F1851" i="26" s="1"/>
  <c r="F1857" i="26" a="1"/>
  <c r="F1857" i="26" s="1"/>
  <c r="F1878" i="26" a="1"/>
  <c r="F1878" i="26" s="1"/>
  <c r="F1898" i="26" a="1"/>
  <c r="F1898" i="26" s="1"/>
  <c r="F1909" i="26" a="1"/>
  <c r="F1909" i="26" s="1"/>
  <c r="F1925" i="26" a="1"/>
  <c r="F1925" i="26" s="1"/>
  <c r="F1941" i="26" a="1"/>
  <c r="F1941" i="26" s="1"/>
  <c r="F1957" i="26" a="1"/>
  <c r="F1957" i="26" s="1"/>
  <c r="F1973" i="26" a="1"/>
  <c r="F1973" i="26" s="1"/>
  <c r="F1989" i="26" a="1"/>
  <c r="F1989" i="26" s="1"/>
  <c r="F1995" i="26" a="1"/>
  <c r="F1995" i="26" s="1"/>
  <c r="F2001" i="26" a="1"/>
  <c r="F2001" i="26" s="1"/>
  <c r="H4" i="26"/>
  <c r="H14" i="26" a="1"/>
  <c r="H14" i="26" s="1"/>
  <c r="H21" i="26" a="1"/>
  <c r="H21" i="26" s="1"/>
  <c r="H29" i="26" a="1"/>
  <c r="H29" i="26" s="1"/>
  <c r="H37" i="26" a="1"/>
  <c r="H37" i="26" s="1"/>
  <c r="H50" i="26" a="1"/>
  <c r="H50" i="26" s="1"/>
  <c r="H56" i="26" a="1"/>
  <c r="H56" i="26" s="1"/>
  <c r="H65" i="26" a="1"/>
  <c r="H65" i="26" s="1"/>
  <c r="H73" i="26" a="1"/>
  <c r="H73" i="26" s="1"/>
  <c r="H86" i="26" a="1"/>
  <c r="H86" i="26" s="1"/>
  <c r="H15" i="26" a="1"/>
  <c r="H15" i="26" s="1"/>
  <c r="H22" i="26" a="1"/>
  <c r="H22" i="26" s="1"/>
  <c r="H30" i="26" a="1"/>
  <c r="H30" i="26" s="1"/>
  <c r="H38" i="26" a="1"/>
  <c r="H38" i="26" s="1"/>
  <c r="H51" i="26" a="1"/>
  <c r="H51" i="26" s="1"/>
  <c r="H58" i="26" a="1"/>
  <c r="H58" i="26" s="1"/>
  <c r="H66" i="26" a="1"/>
  <c r="H66" i="26" s="1"/>
  <c r="H74" i="26" a="1"/>
  <c r="H74" i="26" s="1"/>
  <c r="H80" i="26" a="1"/>
  <c r="H80" i="26" s="1"/>
  <c r="H87" i="26" a="1"/>
  <c r="H87" i="26" s="1"/>
  <c r="H95" i="26" a="1"/>
  <c r="H95" i="26" s="1"/>
  <c r="H102" i="26" a="1"/>
  <c r="H102" i="26" s="1"/>
  <c r="H109" i="26" a="1"/>
  <c r="H109" i="26" s="1"/>
  <c r="H116" i="26" a="1"/>
  <c r="H116" i="26" s="1"/>
  <c r="H124" i="26" a="1"/>
  <c r="H124" i="26" s="1"/>
  <c r="H131" i="26" a="1"/>
  <c r="H131" i="26" s="1"/>
  <c r="H139" i="26" a="1"/>
  <c r="H139" i="26" s="1"/>
  <c r="H145" i="26" a="1"/>
  <c r="H145" i="26" s="1"/>
  <c r="H153" i="26" a="1"/>
  <c r="H153" i="26" s="1"/>
  <c r="H160" i="26" a="1"/>
  <c r="H160" i="26" s="1"/>
  <c r="H168" i="26" a="1"/>
  <c r="H168" i="26" s="1"/>
  <c r="H175" i="26" a="1"/>
  <c r="H175" i="26" s="1"/>
  <c r="H182" i="26" a="1"/>
  <c r="H182" i="26" s="1"/>
  <c r="H190" i="26" a="1"/>
  <c r="H190" i="26" s="1"/>
  <c r="H197" i="26" a="1"/>
  <c r="H197" i="26" s="1"/>
  <c r="H204" i="26" a="1"/>
  <c r="H204" i="26" s="1"/>
  <c r="H211" i="26" a="1"/>
  <c r="H211" i="26" s="1"/>
  <c r="H219" i="26" a="1"/>
  <c r="H219" i="26" s="1"/>
  <c r="H226" i="26" a="1"/>
  <c r="H226" i="26" s="1"/>
  <c r="H234" i="26" a="1"/>
  <c r="H234" i="26" s="1"/>
  <c r="H240" i="26" a="1"/>
  <c r="H240" i="26" s="1"/>
  <c r="H23" i="26" a="1"/>
  <c r="H23" i="26" s="1"/>
  <c r="H31" i="26" a="1"/>
  <c r="H31" i="26" s="1"/>
  <c r="H39" i="26" a="1"/>
  <c r="H39" i="26" s="1"/>
  <c r="H45" i="26" a="1"/>
  <c r="H45" i="26" s="1"/>
  <c r="H59" i="26" a="1"/>
  <c r="H59" i="26" s="1"/>
  <c r="H67" i="26" a="1"/>
  <c r="H67" i="26" s="1"/>
  <c r="H75" i="26" a="1"/>
  <c r="H75" i="26" s="1"/>
  <c r="H81" i="26" a="1"/>
  <c r="H81" i="26" s="1"/>
  <c r="H88" i="26" a="1"/>
  <c r="H88" i="26" s="1"/>
  <c r="H103" i="26" a="1"/>
  <c r="H103" i="26" s="1"/>
  <c r="H110" i="26" a="1"/>
  <c r="H110" i="26" s="1"/>
  <c r="H117" i="26" a="1"/>
  <c r="H117" i="26" s="1"/>
  <c r="H125" i="26" a="1"/>
  <c r="H125" i="26" s="1"/>
  <c r="H132" i="26" a="1"/>
  <c r="H132" i="26" s="1"/>
  <c r="H16" i="26" a="1"/>
  <c r="H16" i="26" s="1"/>
  <c r="H24" i="26" a="1"/>
  <c r="H24" i="26" s="1"/>
  <c r="H32" i="26" a="1"/>
  <c r="H32" i="26" s="1"/>
  <c r="H46" i="26" a="1"/>
  <c r="H46" i="26" s="1"/>
  <c r="H52" i="26" a="1"/>
  <c r="H52" i="26" s="1"/>
  <c r="H60" i="26" a="1"/>
  <c r="H60" i="26" s="1"/>
  <c r="H68" i="26" a="1"/>
  <c r="H68" i="26" s="1"/>
  <c r="H82" i="26" a="1"/>
  <c r="H82" i="26" s="1"/>
  <c r="H89" i="26" a="1"/>
  <c r="H89" i="26" s="1"/>
  <c r="H96" i="26" a="1"/>
  <c r="H96" i="26" s="1"/>
  <c r="H104" i="26" a="1"/>
  <c r="H104" i="26" s="1"/>
  <c r="H111" i="26" a="1"/>
  <c r="H111" i="26" s="1"/>
  <c r="H118" i="26" a="1"/>
  <c r="H118" i="26" s="1"/>
  <c r="H126" i="26" a="1"/>
  <c r="H126" i="26" s="1"/>
  <c r="H133" i="26" a="1"/>
  <c r="H133" i="26" s="1"/>
  <c r="H140" i="26" a="1"/>
  <c r="H140" i="26" s="1"/>
  <c r="H147" i="26" a="1"/>
  <c r="H147" i="26" s="1"/>
  <c r="H18" i="26" a="1"/>
  <c r="H18" i="26" s="1"/>
  <c r="H26" i="26" a="1"/>
  <c r="H26" i="26" s="1"/>
  <c r="H34" i="26" a="1"/>
  <c r="H34" i="26" s="1"/>
  <c r="H41" i="26" a="1"/>
  <c r="H41" i="26" s="1"/>
  <c r="H54" i="26" a="1"/>
  <c r="H54" i="26" s="1"/>
  <c r="H62" i="26" a="1"/>
  <c r="H62" i="26" s="1"/>
  <c r="H70" i="26" a="1"/>
  <c r="H70" i="26" s="1"/>
  <c r="H77" i="26" a="1"/>
  <c r="H77" i="26" s="1"/>
  <c r="H12" i="26" a="1"/>
  <c r="H12" i="26" s="1"/>
  <c r="H19" i="26" a="1"/>
  <c r="H19" i="26" s="1"/>
  <c r="H27" i="26" a="1"/>
  <c r="H27" i="26" s="1"/>
  <c r="H35" i="26" a="1"/>
  <c r="H35" i="26" s="1"/>
  <c r="H42" i="26" a="1"/>
  <c r="H42" i="26" s="1"/>
  <c r="H48" i="26" a="1"/>
  <c r="H48" i="26" s="1"/>
  <c r="H55" i="26" a="1"/>
  <c r="H55" i="26" s="1"/>
  <c r="H63" i="26" a="1"/>
  <c r="H63" i="26" s="1"/>
  <c r="H71" i="26" a="1"/>
  <c r="H71" i="26" s="1"/>
  <c r="H78" i="26" a="1"/>
  <c r="H78" i="26" s="1"/>
  <c r="H84" i="26" a="1"/>
  <c r="H84" i="26" s="1"/>
  <c r="H92" i="26" a="1"/>
  <c r="H92" i="26" s="1"/>
  <c r="H99" i="26" a="1"/>
  <c r="H99" i="26" s="1"/>
  <c r="H107" i="26" a="1"/>
  <c r="H107" i="26" s="1"/>
  <c r="H113" i="26" a="1"/>
  <c r="H113" i="26" s="1"/>
  <c r="H121" i="26" a="1"/>
  <c r="H121" i="26" s="1"/>
  <c r="H128" i="26" a="1"/>
  <c r="H128" i="26" s="1"/>
  <c r="H136" i="26" a="1"/>
  <c r="H136" i="26" s="1"/>
  <c r="H143" i="26" a="1"/>
  <c r="H143" i="26" s="1"/>
  <c r="H150" i="26" a="1"/>
  <c r="H150" i="26" s="1"/>
  <c r="H158" i="26" a="1"/>
  <c r="H158" i="26" s="1"/>
  <c r="H165" i="26" a="1"/>
  <c r="H165" i="26" s="1"/>
  <c r="H172" i="26" a="1"/>
  <c r="H172" i="26" s="1"/>
  <c r="H179" i="26" a="1"/>
  <c r="H179" i="26" s="1"/>
  <c r="H187" i="26" a="1"/>
  <c r="H187" i="26" s="1"/>
  <c r="H194" i="26" a="1"/>
  <c r="H194" i="26" s="1"/>
  <c r="H202" i="26" a="1"/>
  <c r="H202" i="26" s="1"/>
  <c r="H208" i="26" a="1"/>
  <c r="H208" i="26" s="1"/>
  <c r="H216" i="26" a="1"/>
  <c r="H216" i="26" s="1"/>
  <c r="H231" i="26" a="1"/>
  <c r="H231" i="26" s="1"/>
  <c r="H238" i="26" a="1"/>
  <c r="H238" i="26" s="1"/>
  <c r="H28" i="26" a="1"/>
  <c r="H28" i="26" s="1"/>
  <c r="H100" i="26" a="1"/>
  <c r="H100" i="26" s="1"/>
  <c r="H114" i="26" a="1"/>
  <c r="H114" i="26" s="1"/>
  <c r="H129" i="26" a="1"/>
  <c r="H129" i="26" s="1"/>
  <c r="H142" i="26" a="1"/>
  <c r="H142" i="26" s="1"/>
  <c r="H154" i="26" a="1"/>
  <c r="H154" i="26" s="1"/>
  <c r="H163" i="26" a="1"/>
  <c r="H163" i="26" s="1"/>
  <c r="H173" i="26" a="1"/>
  <c r="H173" i="26" s="1"/>
  <c r="H183" i="26" a="1"/>
  <c r="H183" i="26" s="1"/>
  <c r="H192" i="26" a="1"/>
  <c r="H192" i="26" s="1"/>
  <c r="H203" i="26" a="1"/>
  <c r="H203" i="26" s="1"/>
  <c r="H212" i="26" a="1"/>
  <c r="H212" i="26" s="1"/>
  <c r="H222" i="26" a="1"/>
  <c r="H222" i="26" s="1"/>
  <c r="H232" i="26" a="1"/>
  <c r="H232" i="26" s="1"/>
  <c r="H241" i="26" a="1"/>
  <c r="H241" i="26" s="1"/>
  <c r="H249" i="26" a="1"/>
  <c r="H249" i="26" s="1"/>
  <c r="H256" i="26" a="1"/>
  <c r="H256" i="26" s="1"/>
  <c r="H264" i="26" a="1"/>
  <c r="H264" i="26" s="1"/>
  <c r="H271" i="26" a="1"/>
  <c r="H271" i="26" s="1"/>
  <c r="H278" i="26" a="1"/>
  <c r="H278" i="26" s="1"/>
  <c r="H286" i="26" a="1"/>
  <c r="H286" i="26" s="1"/>
  <c r="H293" i="26" a="1"/>
  <c r="H293" i="26" s="1"/>
  <c r="H300" i="26" a="1"/>
  <c r="H300" i="26" s="1"/>
  <c r="H307" i="26" a="1"/>
  <c r="H307" i="26" s="1"/>
  <c r="H314" i="26" a="1"/>
  <c r="H314" i="26" s="1"/>
  <c r="H321" i="26" a="1"/>
  <c r="H321" i="26" s="1"/>
  <c r="H329" i="26" a="1"/>
  <c r="H329" i="26" s="1"/>
  <c r="H342" i="26" a="1"/>
  <c r="H342" i="26" s="1"/>
  <c r="H350" i="26" a="1"/>
  <c r="H350" i="26" s="1"/>
  <c r="H362" i="26" a="1"/>
  <c r="H362" i="26" s="1"/>
  <c r="H368" i="26" a="1"/>
  <c r="H368" i="26" s="1"/>
  <c r="H373" i="26" a="1"/>
  <c r="H373" i="26" s="1"/>
  <c r="H380" i="26" a="1"/>
  <c r="H380" i="26" s="1"/>
  <c r="H386" i="26" a="1"/>
  <c r="H386" i="26" s="1"/>
  <c r="H392" i="26" a="1"/>
  <c r="H392" i="26" s="1"/>
  <c r="H398" i="26" a="1"/>
  <c r="H398" i="26" s="1"/>
  <c r="H417" i="26" a="1"/>
  <c r="H417" i="26" s="1"/>
  <c r="H423" i="26" a="1"/>
  <c r="H423" i="26" s="1"/>
  <c r="H436" i="26" a="1"/>
  <c r="H436" i="26" s="1"/>
  <c r="H443" i="26" a="1"/>
  <c r="H443" i="26" s="1"/>
  <c r="H459" i="26" a="1"/>
  <c r="H459" i="26" s="1"/>
  <c r="H469" i="26" a="1"/>
  <c r="H469" i="26" s="1"/>
  <c r="H476" i="26" a="1"/>
  <c r="H476" i="26" s="1"/>
  <c r="H481" i="26" a="1"/>
  <c r="H481" i="26" s="1"/>
  <c r="H488" i="26" a="1"/>
  <c r="H488" i="26" s="1"/>
  <c r="H494" i="26" a="1"/>
  <c r="H494" i="26" s="1"/>
  <c r="H500" i="26" a="1"/>
  <c r="H500" i="26" s="1"/>
  <c r="H507" i="26" a="1"/>
  <c r="H507" i="26" s="1"/>
  <c r="H512" i="26" a="1"/>
  <c r="H512" i="26" s="1"/>
  <c r="H519" i="26" a="1"/>
  <c r="H519" i="26" s="1"/>
  <c r="H525" i="26" a="1"/>
  <c r="H525" i="26" s="1"/>
  <c r="H538" i="26" a="1"/>
  <c r="H538" i="26" s="1"/>
  <c r="H550" i="26" a="1"/>
  <c r="H550" i="26" s="1"/>
  <c r="H556" i="26" a="1"/>
  <c r="H556" i="26" s="1"/>
  <c r="H563" i="26" a="1"/>
  <c r="H563" i="26" s="1"/>
  <c r="H569" i="26" a="1"/>
  <c r="H569" i="26" s="1"/>
  <c r="H575" i="26" a="1"/>
  <c r="H575" i="26" s="1"/>
  <c r="H594" i="26" a="1"/>
  <c r="H594" i="26" s="1"/>
  <c r="H600" i="26" a="1"/>
  <c r="H600" i="26" s="1"/>
  <c r="H606" i="26" a="1"/>
  <c r="H606" i="26" s="1"/>
  <c r="H613" i="26" a="1"/>
  <c r="H613" i="26" s="1"/>
  <c r="H619" i="26" a="1"/>
  <c r="H619" i="26" s="1"/>
  <c r="H631" i="26" a="1"/>
  <c r="H631" i="26" s="1"/>
  <c r="H644" i="26" a="1"/>
  <c r="H644" i="26" s="1"/>
  <c r="H650" i="26" a="1"/>
  <c r="H650" i="26" s="1"/>
  <c r="H656" i="26" a="1"/>
  <c r="H656" i="26" s="1"/>
  <c r="H662" i="26" a="1"/>
  <c r="H662" i="26" s="1"/>
  <c r="H675" i="26" a="1"/>
  <c r="H675" i="26" s="1"/>
  <c r="H681" i="26" a="1"/>
  <c r="H681" i="26" s="1"/>
  <c r="H687" i="26" a="1"/>
  <c r="H687" i="26" s="1"/>
  <c r="H693" i="26" a="1"/>
  <c r="H693" i="26" s="1"/>
  <c r="H699" i="26" a="1"/>
  <c r="H699" i="26" s="1"/>
  <c r="H705" i="26" a="1"/>
  <c r="H705" i="26" s="1"/>
  <c r="H722" i="26" a="1"/>
  <c r="H722" i="26" s="1"/>
  <c r="H728" i="26" a="1"/>
  <c r="H728" i="26" s="1"/>
  <c r="H733" i="26" a="1"/>
  <c r="H733" i="26" s="1"/>
  <c r="H745" i="26" a="1"/>
  <c r="H745" i="26" s="1"/>
  <c r="H751" i="26" a="1"/>
  <c r="H751" i="26" s="1"/>
  <c r="H757" i="26" a="1"/>
  <c r="H757" i="26" s="1"/>
  <c r="H763" i="26" a="1"/>
  <c r="H763" i="26" s="1"/>
  <c r="H769" i="26" a="1"/>
  <c r="H769" i="26" s="1"/>
  <c r="H786" i="26" a="1"/>
  <c r="H786" i="26" s="1"/>
  <c r="H792" i="26" a="1"/>
  <c r="H792" i="26" s="1"/>
  <c r="H797" i="26" a="1"/>
  <c r="H797" i="26" s="1"/>
  <c r="H809" i="26" a="1"/>
  <c r="H809" i="26" s="1"/>
  <c r="H815" i="26" a="1"/>
  <c r="H815" i="26" s="1"/>
  <c r="H821" i="26" a="1"/>
  <c r="H821" i="26" s="1"/>
  <c r="H827" i="26" a="1"/>
  <c r="H827" i="26" s="1"/>
  <c r="H833" i="26" a="1"/>
  <c r="H833" i="26" s="1"/>
  <c r="H850" i="26" a="1"/>
  <c r="H850" i="26" s="1"/>
  <c r="H856" i="26" a="1"/>
  <c r="H856" i="26" s="1"/>
  <c r="H861" i="26" a="1"/>
  <c r="H861" i="26" s="1"/>
  <c r="H873" i="26" a="1"/>
  <c r="H873" i="26" s="1"/>
  <c r="H897" i="26" a="1"/>
  <c r="H897" i="26" s="1"/>
  <c r="H904" i="26" a="1"/>
  <c r="H904" i="26" s="1"/>
  <c r="H911" i="26" a="1"/>
  <c r="H911" i="26" s="1"/>
  <c r="H917" i="26" a="1"/>
  <c r="H917" i="26" s="1"/>
  <c r="H924" i="26" a="1"/>
  <c r="H924" i="26" s="1"/>
  <c r="H930" i="26" a="1"/>
  <c r="H930" i="26" s="1"/>
  <c r="H943" i="26" a="1"/>
  <c r="H943" i="26" s="1"/>
  <c r="H955" i="26" a="1"/>
  <c r="H955" i="26" s="1"/>
  <c r="H961" i="26" a="1"/>
  <c r="H961" i="26" s="1"/>
  <c r="H968" i="26" a="1"/>
  <c r="H968" i="26" s="1"/>
  <c r="H974" i="26" a="1"/>
  <c r="H974" i="26" s="1"/>
  <c r="H980" i="26" a="1"/>
  <c r="H980" i="26" s="1"/>
  <c r="H999" i="26" a="1"/>
  <c r="H999" i="26" s="1"/>
  <c r="H1005" i="26" a="1"/>
  <c r="H1005" i="26" s="1"/>
  <c r="H1011" i="26" a="1"/>
  <c r="H1011" i="26" s="1"/>
  <c r="H1018" i="26" a="1"/>
  <c r="H1018" i="26" s="1"/>
  <c r="H1024" i="26" a="1"/>
  <c r="H1024" i="26" s="1"/>
  <c r="H1036" i="26" a="1"/>
  <c r="H1036" i="26" s="1"/>
  <c r="H1049" i="26" a="1"/>
  <c r="H1049" i="26" s="1"/>
  <c r="H1055" i="26" a="1"/>
  <c r="H1055" i="26" s="1"/>
  <c r="H1062" i="26" a="1"/>
  <c r="H1062" i="26" s="1"/>
  <c r="H1067" i="26" a="1"/>
  <c r="H1067" i="26" s="1"/>
  <c r="H1074" i="26" a="1"/>
  <c r="H1074" i="26" s="1"/>
  <c r="H1080" i="26" a="1"/>
  <c r="H1080" i="26" s="1"/>
  <c r="H1092" i="26" a="1"/>
  <c r="H1092" i="26" s="1"/>
  <c r="H1105" i="26" a="1"/>
  <c r="H1105" i="26" s="1"/>
  <c r="H1110" i="26" a="1"/>
  <c r="H1110" i="26" s="1"/>
  <c r="H1116" i="26" a="1"/>
  <c r="H1116" i="26" s="1"/>
  <c r="H1122" i="26" a="1"/>
  <c r="H1122" i="26" s="1"/>
  <c r="H1127" i="26" a="1"/>
  <c r="H1127" i="26" s="1"/>
  <c r="H1133" i="26" a="1"/>
  <c r="H1133" i="26" s="1"/>
  <c r="H1138" i="26" a="1"/>
  <c r="H1138" i="26" s="1"/>
  <c r="H1144" i="26" a="1"/>
  <c r="H1144" i="26" s="1"/>
  <c r="H1150" i="26" a="1"/>
  <c r="H1150" i="26" s="1"/>
  <c r="H1155" i="26" a="1"/>
  <c r="H1155" i="26" s="1"/>
  <c r="H33" i="26" a="1"/>
  <c r="H33" i="26" s="1"/>
  <c r="H61" i="26" a="1"/>
  <c r="H61" i="26" s="1"/>
  <c r="H85" i="26" a="1"/>
  <c r="H85" i="26" s="1"/>
  <c r="H101" i="26" a="1"/>
  <c r="H101" i="26" s="1"/>
  <c r="H115" i="26" a="1"/>
  <c r="H115" i="26" s="1"/>
  <c r="H130" i="26" a="1"/>
  <c r="H130" i="26" s="1"/>
  <c r="H155" i="26" a="1"/>
  <c r="H155" i="26" s="1"/>
  <c r="H164" i="26" a="1"/>
  <c r="H164" i="26" s="1"/>
  <c r="H174" i="26" a="1"/>
  <c r="H174" i="26" s="1"/>
  <c r="H184" i="26" a="1"/>
  <c r="H184" i="26" s="1"/>
  <c r="H193" i="26" a="1"/>
  <c r="H193" i="26" s="1"/>
  <c r="H213" i="26" a="1"/>
  <c r="H213" i="26" s="1"/>
  <c r="H223" i="26" a="1"/>
  <c r="H223" i="26" s="1"/>
  <c r="H233" i="26" a="1"/>
  <c r="H233" i="26" s="1"/>
  <c r="H242" i="26" a="1"/>
  <c r="H242" i="26" s="1"/>
  <c r="H250" i="26" a="1"/>
  <c r="H250" i="26" s="1"/>
  <c r="H257" i="26" a="1"/>
  <c r="H257" i="26" s="1"/>
  <c r="H265" i="26" a="1"/>
  <c r="H265" i="26" s="1"/>
  <c r="H279" i="26" a="1"/>
  <c r="H279" i="26" s="1"/>
  <c r="H287" i="26" a="1"/>
  <c r="H287" i="26" s="1"/>
  <c r="H294" i="26" a="1"/>
  <c r="H294" i="26" s="1"/>
  <c r="H301" i="26" a="1"/>
  <c r="H301" i="26" s="1"/>
  <c r="H315" i="26" a="1"/>
  <c r="H315" i="26" s="1"/>
  <c r="H322" i="26" a="1"/>
  <c r="H322" i="26" s="1"/>
  <c r="H330" i="26" a="1"/>
  <c r="H330" i="26" s="1"/>
  <c r="H336" i="26" a="1"/>
  <c r="H336" i="26" s="1"/>
  <c r="H343" i="26" a="1"/>
  <c r="H343" i="26" s="1"/>
  <c r="H351" i="26" a="1"/>
  <c r="H351" i="26" s="1"/>
  <c r="H357" i="26" a="1"/>
  <c r="H357" i="26" s="1"/>
  <c r="H363" i="26" a="1"/>
  <c r="H363" i="26" s="1"/>
  <c r="H369" i="26" a="1"/>
  <c r="H369" i="26" s="1"/>
  <c r="H374" i="26" a="1"/>
  <c r="H374" i="26" s="1"/>
  <c r="H387" i="26" a="1"/>
  <c r="H387" i="26" s="1"/>
  <c r="H393" i="26" a="1"/>
  <c r="H393" i="26" s="1"/>
  <c r="H399" i="26" a="1"/>
  <c r="H399" i="26" s="1"/>
  <c r="H405" i="26" a="1"/>
  <c r="H405" i="26" s="1"/>
  <c r="H412" i="26" a="1"/>
  <c r="H412" i="26" s="1"/>
  <c r="H418" i="26" a="1"/>
  <c r="H418" i="26" s="1"/>
  <c r="H424" i="26" a="1"/>
  <c r="H424" i="26" s="1"/>
  <c r="H430" i="26" a="1"/>
  <c r="H430" i="26" s="1"/>
  <c r="H448" i="26" a="1"/>
  <c r="H448" i="26" s="1"/>
  <c r="H454" i="26" a="1"/>
  <c r="H454" i="26" s="1"/>
  <c r="H465" i="26" a="1"/>
  <c r="H465" i="26" s="1"/>
  <c r="H470" i="26" a="1"/>
  <c r="H470" i="26" s="1"/>
  <c r="H482" i="26" a="1"/>
  <c r="H482" i="26" s="1"/>
  <c r="H495" i="26" a="1"/>
  <c r="H495" i="26" s="1"/>
  <c r="H508" i="26" a="1"/>
  <c r="H508" i="26" s="1"/>
  <c r="H513" i="26" a="1"/>
  <c r="H513" i="26" s="1"/>
  <c r="H520" i="26" a="1"/>
  <c r="H520" i="26" s="1"/>
  <c r="H526" i="26" a="1"/>
  <c r="H526" i="26" s="1"/>
  <c r="H532" i="26" a="1"/>
  <c r="H532" i="26" s="1"/>
  <c r="H539" i="26" a="1"/>
  <c r="H539" i="26" s="1"/>
  <c r="H544" i="26" a="1"/>
  <c r="H544" i="26" s="1"/>
  <c r="H551" i="26" a="1"/>
  <c r="H551" i="26" s="1"/>
  <c r="H557" i="26" a="1"/>
  <c r="H557" i="26" s="1"/>
  <c r="H570" i="26" a="1"/>
  <c r="H570" i="26" s="1"/>
  <c r="H582" i="26" a="1"/>
  <c r="H582" i="26" s="1"/>
  <c r="H588" i="26" a="1"/>
  <c r="H588" i="26" s="1"/>
  <c r="H595" i="26" a="1"/>
  <c r="H595" i="26" s="1"/>
  <c r="H601" i="26" a="1"/>
  <c r="H601" i="26" s="1"/>
  <c r="H607" i="26" a="1"/>
  <c r="H607" i="26" s="1"/>
  <c r="H626" i="26" a="1"/>
  <c r="H626" i="26" s="1"/>
  <c r="H632" i="26" a="1"/>
  <c r="H632" i="26" s="1"/>
  <c r="H638" i="26" a="1"/>
  <c r="H638" i="26" s="1"/>
  <c r="H645" i="26" a="1"/>
  <c r="H645" i="26" s="1"/>
  <c r="H651" i="26" a="1"/>
  <c r="H651" i="26" s="1"/>
  <c r="H657" i="26" a="1"/>
  <c r="H657" i="26" s="1"/>
  <c r="H663" i="26" a="1"/>
  <c r="H663" i="26" s="1"/>
  <c r="H669" i="26" a="1"/>
  <c r="H669" i="26" s="1"/>
  <c r="H682" i="26" a="1"/>
  <c r="H682" i="26" s="1"/>
  <c r="H710" i="26" a="1"/>
  <c r="H710" i="26" s="1"/>
  <c r="H717" i="26" a="1"/>
  <c r="H717" i="26" s="1"/>
  <c r="H723" i="26" a="1"/>
  <c r="H723" i="26" s="1"/>
  <c r="H734" i="26" a="1"/>
  <c r="H734" i="26" s="1"/>
  <c r="H740" i="26" a="1"/>
  <c r="H740" i="26" s="1"/>
  <c r="H746" i="26" a="1"/>
  <c r="H746" i="26" s="1"/>
  <c r="H774" i="26" a="1"/>
  <c r="H774" i="26" s="1"/>
  <c r="H781" i="26" a="1"/>
  <c r="H781" i="26" s="1"/>
  <c r="H787" i="26" a="1"/>
  <c r="H787" i="26" s="1"/>
  <c r="H798" i="26" a="1"/>
  <c r="H798" i="26" s="1"/>
  <c r="H804" i="26" a="1"/>
  <c r="H804" i="26" s="1"/>
  <c r="H810" i="26" a="1"/>
  <c r="H810" i="26" s="1"/>
  <c r="H838" i="26" a="1"/>
  <c r="H838" i="26" s="1"/>
  <c r="H845" i="26" a="1"/>
  <c r="H845" i="26" s="1"/>
  <c r="H851" i="26" a="1"/>
  <c r="H851" i="26" s="1"/>
  <c r="H862" i="26" a="1"/>
  <c r="H862" i="26" s="1"/>
  <c r="H868" i="26" a="1"/>
  <c r="H868" i="26" s="1"/>
  <c r="H874" i="26" a="1"/>
  <c r="H874" i="26" s="1"/>
  <c r="H879" i="26" a="1"/>
  <c r="H879" i="26" s="1"/>
  <c r="H885" i="26" a="1"/>
  <c r="H885" i="26" s="1"/>
  <c r="H891" i="26" a="1"/>
  <c r="H891" i="26" s="1"/>
  <c r="H898" i="26" a="1"/>
  <c r="H898" i="26" s="1"/>
  <c r="H912" i="26" a="1"/>
  <c r="H912" i="26" s="1"/>
  <c r="H918" i="26" a="1"/>
  <c r="H918" i="26" s="1"/>
  <c r="H925" i="26" a="1"/>
  <c r="H925" i="26" s="1"/>
  <c r="H931" i="26" a="1"/>
  <c r="H931" i="26" s="1"/>
  <c r="H937" i="26" a="1"/>
  <c r="H937" i="26" s="1"/>
  <c r="H944" i="26" a="1"/>
  <c r="H944" i="26" s="1"/>
  <c r="H949" i="26" a="1"/>
  <c r="H949" i="26" s="1"/>
  <c r="H956" i="26" a="1"/>
  <c r="H956" i="26" s="1"/>
  <c r="H962" i="26" a="1"/>
  <c r="H962" i="26" s="1"/>
  <c r="H975" i="26" a="1"/>
  <c r="H975" i="26" s="1"/>
  <c r="H987" i="26" a="1"/>
  <c r="H987" i="26" s="1"/>
  <c r="H993" i="26" a="1"/>
  <c r="H993" i="26" s="1"/>
  <c r="H1000" i="26" a="1"/>
  <c r="H1000" i="26" s="1"/>
  <c r="H1006" i="26" a="1"/>
  <c r="H1006" i="26" s="1"/>
  <c r="H1012" i="26" a="1"/>
  <c r="H1012" i="26" s="1"/>
  <c r="H1031" i="26" a="1"/>
  <c r="H1031" i="26" s="1"/>
  <c r="H1037" i="26" a="1"/>
  <c r="H1037" i="26" s="1"/>
  <c r="H1043" i="26" a="1"/>
  <c r="H1043" i="26" s="1"/>
  <c r="H1050" i="26" a="1"/>
  <c r="H1050" i="26" s="1"/>
  <c r="H1056" i="26" a="1"/>
  <c r="H1056" i="26" s="1"/>
  <c r="H1068" i="26" a="1"/>
  <c r="H1068" i="26" s="1"/>
  <c r="H1081" i="26" a="1"/>
  <c r="H1081" i="26" s="1"/>
  <c r="H1086" i="26" a="1"/>
  <c r="H1086" i="26" s="1"/>
  <c r="H1093" i="26" a="1"/>
  <c r="H1093" i="26" s="1"/>
  <c r="H1098" i="26" a="1"/>
  <c r="H1098" i="26" s="1"/>
  <c r="H1117" i="26" a="1"/>
  <c r="H1117" i="26" s="1"/>
  <c r="H1128" i="26" a="1"/>
  <c r="H1128" i="26" s="1"/>
  <c r="H1139" i="26" a="1"/>
  <c r="H1139" i="26" s="1"/>
  <c r="H1156" i="26" a="1"/>
  <c r="H1156" i="26" s="1"/>
  <c r="H1168" i="26" a="1"/>
  <c r="H1168" i="26" s="1"/>
  <c r="H1174" i="26" a="1"/>
  <c r="H1174" i="26" s="1"/>
  <c r="H1179" i="26" a="1"/>
  <c r="H1179" i="26" s="1"/>
  <c r="H1191" i="26" a="1"/>
  <c r="H1191" i="26" s="1"/>
  <c r="H1197" i="26" a="1"/>
  <c r="H1197" i="26" s="1"/>
  <c r="H1203" i="26" a="1"/>
  <c r="H1203" i="26" s="1"/>
  <c r="H1220" i="26" a="1"/>
  <c r="H1220" i="26" s="1"/>
  <c r="H1232" i="26" a="1"/>
  <c r="H1232" i="26" s="1"/>
  <c r="H1238" i="26" a="1"/>
  <c r="H1238" i="26" s="1"/>
  <c r="H1243" i="26" a="1"/>
  <c r="H1243" i="26" s="1"/>
  <c r="H1255" i="26" a="1"/>
  <c r="H1255" i="26" s="1"/>
  <c r="H36" i="26" a="1"/>
  <c r="H36" i="26" s="1"/>
  <c r="H64" i="26" a="1"/>
  <c r="H64" i="26" s="1"/>
  <c r="H90" i="26" a="1"/>
  <c r="H90" i="26" s="1"/>
  <c r="H105" i="26" a="1"/>
  <c r="H105" i="26" s="1"/>
  <c r="H119" i="26" a="1"/>
  <c r="H119" i="26" s="1"/>
  <c r="H134" i="26" a="1"/>
  <c r="H134" i="26" s="1"/>
  <c r="H144" i="26" a="1"/>
  <c r="H144" i="26" s="1"/>
  <c r="H156" i="26" a="1"/>
  <c r="H156" i="26" s="1"/>
  <c r="H166" i="26" a="1"/>
  <c r="H166" i="26" s="1"/>
  <c r="H185" i="26" a="1"/>
  <c r="H185" i="26" s="1"/>
  <c r="H195" i="26" a="1"/>
  <c r="H195" i="26" s="1"/>
  <c r="H205" i="26" a="1"/>
  <c r="H205" i="26" s="1"/>
  <c r="H214" i="26" a="1"/>
  <c r="H214" i="26" s="1"/>
  <c r="H224" i="26" a="1"/>
  <c r="H224" i="26" s="1"/>
  <c r="H235" i="26" a="1"/>
  <c r="H235" i="26" s="1"/>
  <c r="H243" i="26" a="1"/>
  <c r="H243" i="26" s="1"/>
  <c r="H251" i="26" a="1"/>
  <c r="H251" i="26" s="1"/>
  <c r="H258" i="26" a="1"/>
  <c r="H258" i="26" s="1"/>
  <c r="H266" i="26" a="1"/>
  <c r="H266" i="26" s="1"/>
  <c r="H272" i="26" a="1"/>
  <c r="H272" i="26" s="1"/>
  <c r="H280" i="26" a="1"/>
  <c r="H280" i="26" s="1"/>
  <c r="H295" i="26" a="1"/>
  <c r="H295" i="26" s="1"/>
  <c r="H302" i="26" a="1"/>
  <c r="H302" i="26" s="1"/>
  <c r="H308" i="26" a="1"/>
  <c r="H308" i="26" s="1"/>
  <c r="H316" i="26" a="1"/>
  <c r="H316" i="26" s="1"/>
  <c r="H323" i="26" a="1"/>
  <c r="H323" i="26" s="1"/>
  <c r="H331" i="26" a="1"/>
  <c r="H331" i="26" s="1"/>
  <c r="H337" i="26" a="1"/>
  <c r="H337" i="26" s="1"/>
  <c r="H344" i="26" a="1"/>
  <c r="H344" i="26" s="1"/>
  <c r="H352" i="26" a="1"/>
  <c r="H352" i="26" s="1"/>
  <c r="H375" i="26" a="1"/>
  <c r="H375" i="26" s="1"/>
  <c r="H381" i="26" a="1"/>
  <c r="H381" i="26" s="1"/>
  <c r="H388" i="26" a="1"/>
  <c r="H388" i="26" s="1"/>
  <c r="H394" i="26" a="1"/>
  <c r="H394" i="26" s="1"/>
  <c r="H400" i="26" a="1"/>
  <c r="H400" i="26" s="1"/>
  <c r="H406" i="26" a="1"/>
  <c r="H406" i="26" s="1"/>
  <c r="H419" i="26" a="1"/>
  <c r="H419" i="26" s="1"/>
  <c r="H425" i="26" a="1"/>
  <c r="H425" i="26" s="1"/>
  <c r="H431" i="26" a="1"/>
  <c r="H431" i="26" s="1"/>
  <c r="H437" i="26" a="1"/>
  <c r="H437" i="26" s="1"/>
  <c r="H444" i="26" a="1"/>
  <c r="H444" i="26" s="1"/>
  <c r="H449" i="26" a="1"/>
  <c r="H449" i="26" s="1"/>
  <c r="H455" i="26" a="1"/>
  <c r="H455" i="26" s="1"/>
  <c r="H460" i="26" a="1"/>
  <c r="H460" i="26" s="1"/>
  <c r="H471" i="26" a="1"/>
  <c r="H471" i="26" s="1"/>
  <c r="H477" i="26" a="1"/>
  <c r="H477" i="26" s="1"/>
  <c r="H483" i="26" a="1"/>
  <c r="H483" i="26" s="1"/>
  <c r="H489" i="26" a="1"/>
  <c r="H489" i="26" s="1"/>
  <c r="H496" i="26" a="1"/>
  <c r="H496" i="26" s="1"/>
  <c r="H501" i="26" a="1"/>
  <c r="H501" i="26" s="1"/>
  <c r="H514" i="26" a="1"/>
  <c r="H514" i="26" s="1"/>
  <c r="H527" i="26" a="1"/>
  <c r="H527" i="26" s="1"/>
  <c r="H540" i="26" a="1"/>
  <c r="H540" i="26" s="1"/>
  <c r="H545" i="26" a="1"/>
  <c r="H545" i="26" s="1"/>
  <c r="H552" i="26" a="1"/>
  <c r="H552" i="26" s="1"/>
  <c r="H558" i="26" a="1"/>
  <c r="H558" i="26" s="1"/>
  <c r="H564" i="26" a="1"/>
  <c r="H564" i="26" s="1"/>
  <c r="H571" i="26" a="1"/>
  <c r="H571" i="26" s="1"/>
  <c r="H576" i="26" a="1"/>
  <c r="H576" i="26" s="1"/>
  <c r="H583" i="26" a="1"/>
  <c r="H583" i="26" s="1"/>
  <c r="H589" i="26" a="1"/>
  <c r="H589" i="26" s="1"/>
  <c r="H602" i="26" a="1"/>
  <c r="H602" i="26" s="1"/>
  <c r="H614" i="26" a="1"/>
  <c r="H614" i="26" s="1"/>
  <c r="H620" i="26" a="1"/>
  <c r="H620" i="26" s="1"/>
  <c r="H627" i="26" a="1"/>
  <c r="H627" i="26" s="1"/>
  <c r="H633" i="26" a="1"/>
  <c r="H633" i="26" s="1"/>
  <c r="H639" i="26" a="1"/>
  <c r="H639" i="26" s="1"/>
  <c r="H652" i="26" a="1"/>
  <c r="H652" i="26" s="1"/>
  <c r="H658" i="26" a="1"/>
  <c r="H658" i="26" s="1"/>
  <c r="H664" i="26" a="1"/>
  <c r="H664" i="26" s="1"/>
  <c r="H670" i="26" a="1"/>
  <c r="H670" i="26" s="1"/>
  <c r="H676" i="26" a="1"/>
  <c r="H676" i="26" s="1"/>
  <c r="H683" i="26" a="1"/>
  <c r="H683" i="26" s="1"/>
  <c r="H688" i="26" a="1"/>
  <c r="H688" i="26" s="1"/>
  <c r="H694" i="26" a="1"/>
  <c r="H694" i="26" s="1"/>
  <c r="H700" i="26" a="1"/>
  <c r="H700" i="26" s="1"/>
  <c r="H706" i="26" a="1"/>
  <c r="H706" i="26" s="1"/>
  <c r="H711" i="26" a="1"/>
  <c r="H711" i="26" s="1"/>
  <c r="H729" i="26" a="1"/>
  <c r="H729" i="26" s="1"/>
  <c r="H735" i="26" a="1"/>
  <c r="H735" i="26" s="1"/>
  <c r="H747" i="26" a="1"/>
  <c r="H747" i="26" s="1"/>
  <c r="H752" i="26" a="1"/>
  <c r="H752" i="26" s="1"/>
  <c r="H758" i="26" a="1"/>
  <c r="H758" i="26" s="1"/>
  <c r="H764" i="26" a="1"/>
  <c r="H764" i="26" s="1"/>
  <c r="H770" i="26" a="1"/>
  <c r="H770" i="26" s="1"/>
  <c r="H775" i="26" a="1"/>
  <c r="H775" i="26" s="1"/>
  <c r="H793" i="26" a="1"/>
  <c r="H793" i="26" s="1"/>
  <c r="H799" i="26" a="1"/>
  <c r="H799" i="26" s="1"/>
  <c r="H811" i="26" a="1"/>
  <c r="H811" i="26" s="1"/>
  <c r="H816" i="26" a="1"/>
  <c r="H816" i="26" s="1"/>
  <c r="H822" i="26" a="1"/>
  <c r="H822" i="26" s="1"/>
  <c r="H828" i="26" a="1"/>
  <c r="H828" i="26" s="1"/>
  <c r="H834" i="26" a="1"/>
  <c r="H834" i="26" s="1"/>
  <c r="H839" i="26" a="1"/>
  <c r="H839" i="26" s="1"/>
  <c r="H857" i="26" a="1"/>
  <c r="H857" i="26" s="1"/>
  <c r="H863" i="26" a="1"/>
  <c r="H863" i="26" s="1"/>
  <c r="H875" i="26" a="1"/>
  <c r="H875" i="26" s="1"/>
  <c r="H880" i="26" a="1"/>
  <c r="H880" i="26" s="1"/>
  <c r="H886" i="26" a="1"/>
  <c r="H886" i="26" s="1"/>
  <c r="H892" i="26" a="1"/>
  <c r="H892" i="26" s="1"/>
  <c r="H899" i="26" a="1"/>
  <c r="H899" i="26" s="1"/>
  <c r="H905" i="26" a="1"/>
  <c r="H905" i="26" s="1"/>
  <c r="H913" i="26" a="1"/>
  <c r="H913" i="26" s="1"/>
  <c r="H919" i="26" a="1"/>
  <c r="H919" i="26" s="1"/>
  <c r="H932" i="26" a="1"/>
  <c r="H932" i="26" s="1"/>
  <c r="H945" i="26" a="1"/>
  <c r="H945" i="26" s="1"/>
  <c r="H950" i="26" a="1"/>
  <c r="H950" i="26" s="1"/>
  <c r="H957" i="26" a="1"/>
  <c r="H957" i="26" s="1"/>
  <c r="H963" i="26" a="1"/>
  <c r="H963" i="26" s="1"/>
  <c r="H969" i="26" a="1"/>
  <c r="H969" i="26" s="1"/>
  <c r="H40" i="26" a="1"/>
  <c r="H40" i="26" s="1"/>
  <c r="H69" i="26" a="1"/>
  <c r="H69" i="26" s="1"/>
  <c r="H91" i="26" a="1"/>
  <c r="H91" i="26" s="1"/>
  <c r="H106" i="26" a="1"/>
  <c r="H106" i="26" s="1"/>
  <c r="H120" i="26" a="1"/>
  <c r="H120" i="26" s="1"/>
  <c r="H135" i="26" a="1"/>
  <c r="H135" i="26" s="1"/>
  <c r="H146" i="26" a="1"/>
  <c r="H146" i="26" s="1"/>
  <c r="H157" i="26" a="1"/>
  <c r="H157" i="26" s="1"/>
  <c r="H167" i="26" a="1"/>
  <c r="H167" i="26" s="1"/>
  <c r="H176" i="26" a="1"/>
  <c r="H176" i="26" s="1"/>
  <c r="H186" i="26" a="1"/>
  <c r="H186" i="26" s="1"/>
  <c r="H196" i="26" a="1"/>
  <c r="H196" i="26" s="1"/>
  <c r="H206" i="26" a="1"/>
  <c r="H206" i="26" s="1"/>
  <c r="H215" i="26" a="1"/>
  <c r="H215" i="26" s="1"/>
  <c r="H225" i="26" a="1"/>
  <c r="H225" i="26" s="1"/>
  <c r="H244" i="26" a="1"/>
  <c r="H244" i="26" s="1"/>
  <c r="H252" i="26" a="1"/>
  <c r="H252" i="26" s="1"/>
  <c r="H259" i="26" a="1"/>
  <c r="H259" i="26" s="1"/>
  <c r="H267" i="26" a="1"/>
  <c r="H267" i="26" s="1"/>
  <c r="H273" i="26" a="1"/>
  <c r="H273" i="26" s="1"/>
  <c r="H281" i="26" a="1"/>
  <c r="H281" i="26" s="1"/>
  <c r="H288" i="26" a="1"/>
  <c r="H288" i="26" s="1"/>
  <c r="H296" i="26" a="1"/>
  <c r="H296" i="26" s="1"/>
  <c r="H303" i="26" a="1"/>
  <c r="H303" i="26" s="1"/>
  <c r="H309" i="26" a="1"/>
  <c r="H309" i="26" s="1"/>
  <c r="H317" i="26" a="1"/>
  <c r="H317" i="26" s="1"/>
  <c r="H324" i="26" a="1"/>
  <c r="H324" i="26" s="1"/>
  <c r="H338" i="26" a="1"/>
  <c r="H338" i="26" s="1"/>
  <c r="H345" i="26" a="1"/>
  <c r="H345" i="26" s="1"/>
  <c r="H353" i="26" a="1"/>
  <c r="H353" i="26" s="1"/>
  <c r="H358" i="26" a="1"/>
  <c r="H358" i="26" s="1"/>
  <c r="H364" i="26" a="1"/>
  <c r="H364" i="26" s="1"/>
  <c r="H370" i="26" a="1"/>
  <c r="H370" i="26" s="1"/>
  <c r="H376" i="26" a="1"/>
  <c r="H376" i="26" s="1"/>
  <c r="H395" i="26" a="1"/>
  <c r="H395" i="26" s="1"/>
  <c r="H401" i="26" a="1"/>
  <c r="H401" i="26" s="1"/>
  <c r="H407" i="26" a="1"/>
  <c r="H407" i="26" s="1"/>
  <c r="H413" i="26" a="1"/>
  <c r="H413" i="26" s="1"/>
  <c r="H420" i="26" a="1"/>
  <c r="H420" i="26" s="1"/>
  <c r="H426" i="26" a="1"/>
  <c r="H426" i="26" s="1"/>
  <c r="H432" i="26" a="1"/>
  <c r="H432" i="26" s="1"/>
  <c r="H438" i="26" a="1"/>
  <c r="H438" i="26" s="1"/>
  <c r="H450" i="26" a="1"/>
  <c r="H450" i="26" s="1"/>
  <c r="H461" i="26" a="1"/>
  <c r="H461" i="26" s="1"/>
  <c r="H466" i="26" a="1"/>
  <c r="H466" i="26" s="1"/>
  <c r="H472" i="26" a="1"/>
  <c r="H472" i="26" s="1"/>
  <c r="H484" i="26" a="1"/>
  <c r="H484" i="26" s="1"/>
  <c r="H490" i="26" a="1"/>
  <c r="H490" i="26" s="1"/>
  <c r="H497" i="26" a="1"/>
  <c r="H497" i="26" s="1"/>
  <c r="H502" i="26" a="1"/>
  <c r="H502" i="26" s="1"/>
  <c r="H509" i="26" a="1"/>
  <c r="H509" i="26" s="1"/>
  <c r="H515" i="26" a="1"/>
  <c r="H515" i="26" s="1"/>
  <c r="H521" i="26" a="1"/>
  <c r="H521" i="26" s="1"/>
  <c r="H528" i="26" a="1"/>
  <c r="H528" i="26" s="1"/>
  <c r="H533" i="26" a="1"/>
  <c r="H533" i="26" s="1"/>
  <c r="H546" i="26" a="1"/>
  <c r="H546" i="26" s="1"/>
  <c r="H559" i="26" a="1"/>
  <c r="H559" i="26" s="1"/>
  <c r="H572" i="26" a="1"/>
  <c r="H572" i="26" s="1"/>
  <c r="H577" i="26" a="1"/>
  <c r="H577" i="26" s="1"/>
  <c r="H584" i="26" a="1"/>
  <c r="H584" i="26" s="1"/>
  <c r="H590" i="26" a="1"/>
  <c r="H590" i="26" s="1"/>
  <c r="H596" i="26" a="1"/>
  <c r="H596" i="26" s="1"/>
  <c r="H603" i="26" a="1"/>
  <c r="H603" i="26" s="1"/>
  <c r="H608" i="26" a="1"/>
  <c r="H608" i="26" s="1"/>
  <c r="H615" i="26" a="1"/>
  <c r="H615" i="26" s="1"/>
  <c r="H621" i="26" a="1"/>
  <c r="H621" i="26" s="1"/>
  <c r="H634" i="26" a="1"/>
  <c r="H634" i="26" s="1"/>
  <c r="H646" i="26" a="1"/>
  <c r="H646" i="26" s="1"/>
  <c r="H659" i="26" a="1"/>
  <c r="H659" i="26" s="1"/>
  <c r="H671" i="26" a="1"/>
  <c r="H671" i="26" s="1"/>
  <c r="H677" i="26" a="1"/>
  <c r="H677" i="26" s="1"/>
  <c r="H684" i="26" a="1"/>
  <c r="H684" i="26" s="1"/>
  <c r="H689" i="26" a="1"/>
  <c r="H689" i="26" s="1"/>
  <c r="H695" i="26" a="1"/>
  <c r="H695" i="26" s="1"/>
  <c r="H707" i="26" a="1"/>
  <c r="H707" i="26" s="1"/>
  <c r="H712" i="26" a="1"/>
  <c r="H712" i="26" s="1"/>
  <c r="H718" i="26" a="1"/>
  <c r="H718" i="26" s="1"/>
  <c r="H724" i="26" a="1"/>
  <c r="H724" i="26" s="1"/>
  <c r="H730" i="26" a="1"/>
  <c r="H730" i="26" s="1"/>
  <c r="H736" i="26" a="1"/>
  <c r="H736" i="26" s="1"/>
  <c r="H741" i="26" a="1"/>
  <c r="H741" i="26" s="1"/>
  <c r="H748" i="26" a="1"/>
  <c r="H748" i="26" s="1"/>
  <c r="H753" i="26" a="1"/>
  <c r="H753" i="26" s="1"/>
  <c r="H759" i="26" a="1"/>
  <c r="H759" i="26" s="1"/>
  <c r="H771" i="26" a="1"/>
  <c r="H771" i="26" s="1"/>
  <c r="H776" i="26" a="1"/>
  <c r="H776" i="26" s="1"/>
  <c r="H782" i="26" a="1"/>
  <c r="H782" i="26" s="1"/>
  <c r="H788" i="26" a="1"/>
  <c r="H788" i="26" s="1"/>
  <c r="H794" i="26" a="1"/>
  <c r="H794" i="26" s="1"/>
  <c r="H800" i="26" a="1"/>
  <c r="H800" i="26" s="1"/>
  <c r="H805" i="26" a="1"/>
  <c r="H805" i="26" s="1"/>
  <c r="H812" i="26" a="1"/>
  <c r="H812" i="26" s="1"/>
  <c r="H817" i="26" a="1"/>
  <c r="H817" i="26" s="1"/>
  <c r="H823" i="26" a="1"/>
  <c r="H823" i="26" s="1"/>
  <c r="H835" i="26" a="1"/>
  <c r="H835" i="26" s="1"/>
  <c r="H840" i="26" a="1"/>
  <c r="H840" i="26" s="1"/>
  <c r="H846" i="26" a="1"/>
  <c r="H846" i="26" s="1"/>
  <c r="H852" i="26" a="1"/>
  <c r="H852" i="26" s="1"/>
  <c r="H858" i="26" a="1"/>
  <c r="H858" i="26" s="1"/>
  <c r="H864" i="26" a="1"/>
  <c r="H864" i="26" s="1"/>
  <c r="H869" i="26" a="1"/>
  <c r="H869" i="26" s="1"/>
  <c r="H876" i="26" a="1"/>
  <c r="H876" i="26" s="1"/>
  <c r="H881" i="26" a="1"/>
  <c r="H881" i="26" s="1"/>
  <c r="H893" i="26" a="1"/>
  <c r="H893" i="26" s="1"/>
  <c r="H900" i="26" a="1"/>
  <c r="H900" i="26" s="1"/>
  <c r="H906" i="26" a="1"/>
  <c r="H906" i="26" s="1"/>
  <c r="H920" i="26" a="1"/>
  <c r="H920" i="26" s="1"/>
  <c r="H926" i="26" a="1"/>
  <c r="H926" i="26" s="1"/>
  <c r="H933" i="26" a="1"/>
  <c r="H933" i="26" s="1"/>
  <c r="H938" i="26" a="1"/>
  <c r="H938" i="26" s="1"/>
  <c r="H951" i="26" a="1"/>
  <c r="H951" i="26" s="1"/>
  <c r="H964" i="26" a="1"/>
  <c r="H964" i="26" s="1"/>
  <c r="H977" i="26" a="1"/>
  <c r="H977" i="26" s="1"/>
  <c r="H982" i="26" a="1"/>
  <c r="H982" i="26" s="1"/>
  <c r="H989" i="26" a="1"/>
  <c r="H989" i="26" s="1"/>
  <c r="H995" i="26" a="1"/>
  <c r="H995" i="26" s="1"/>
  <c r="H1001" i="26" a="1"/>
  <c r="H1001" i="26" s="1"/>
  <c r="H1008" i="26" a="1"/>
  <c r="H1008" i="26" s="1"/>
  <c r="H1013" i="26" a="1"/>
  <c r="H1013" i="26" s="1"/>
  <c r="H1020" i="26" a="1"/>
  <c r="H1020" i="26" s="1"/>
  <c r="H1026" i="26" a="1"/>
  <c r="H1026" i="26" s="1"/>
  <c r="H1039" i="26" a="1"/>
  <c r="H1039" i="26" s="1"/>
  <c r="H1051" i="26" a="1"/>
  <c r="H1051" i="26" s="1"/>
  <c r="H1057" i="26" a="1"/>
  <c r="H1057" i="26" s="1"/>
  <c r="H1064" i="26" a="1"/>
  <c r="H1064" i="26" s="1"/>
  <c r="H1070" i="26" a="1"/>
  <c r="H1070" i="26" s="1"/>
  <c r="H1076" i="26" a="1"/>
  <c r="H1076" i="26" s="1"/>
  <c r="H1088" i="26" a="1"/>
  <c r="H1088" i="26" s="1"/>
  <c r="H1100" i="26" a="1"/>
  <c r="H1100" i="26" s="1"/>
  <c r="H1112" i="26" a="1"/>
  <c r="H1112" i="26" s="1"/>
  <c r="H1118" i="26" a="1"/>
  <c r="H1118" i="26" s="1"/>
  <c r="H1124" i="26" a="1"/>
  <c r="H1124" i="26" s="1"/>
  <c r="H13" i="26" a="1"/>
  <c r="H13" i="26" s="1"/>
  <c r="H43" i="26" a="1"/>
  <c r="H43" i="26" s="1"/>
  <c r="H72" i="26" a="1"/>
  <c r="H72" i="26" s="1"/>
  <c r="H93" i="26" a="1"/>
  <c r="H93" i="26" s="1"/>
  <c r="H122" i="26" a="1"/>
  <c r="H122" i="26" s="1"/>
  <c r="H137" i="26" a="1"/>
  <c r="H137" i="26" s="1"/>
  <c r="H148" i="26" a="1"/>
  <c r="H148" i="26" s="1"/>
  <c r="H159" i="26" a="1"/>
  <c r="H159" i="26" s="1"/>
  <c r="H169" i="26" a="1"/>
  <c r="H169" i="26" s="1"/>
  <c r="H177" i="26" a="1"/>
  <c r="H177" i="26" s="1"/>
  <c r="H188" i="26" a="1"/>
  <c r="H188" i="26" s="1"/>
  <c r="H198" i="26" a="1"/>
  <c r="H198" i="26" s="1"/>
  <c r="H207" i="26" a="1"/>
  <c r="H207" i="26" s="1"/>
  <c r="H217" i="26" a="1"/>
  <c r="H217" i="26" s="1"/>
  <c r="H227" i="26" a="1"/>
  <c r="H227" i="26" s="1"/>
  <c r="H236" i="26" a="1"/>
  <c r="H236" i="26" s="1"/>
  <c r="H245" i="26" a="1"/>
  <c r="H245" i="26" s="1"/>
  <c r="H253" i="26" a="1"/>
  <c r="H253" i="26" s="1"/>
  <c r="H260" i="26" a="1"/>
  <c r="H260" i="26" s="1"/>
  <c r="H274" i="26" a="1"/>
  <c r="H274" i="26" s="1"/>
  <c r="H282" i="26" a="1"/>
  <c r="H282" i="26" s="1"/>
  <c r="H289" i="26" a="1"/>
  <c r="H289" i="26" s="1"/>
  <c r="H297" i="26" a="1"/>
  <c r="H297" i="26" s="1"/>
  <c r="H310" i="26" a="1"/>
  <c r="H310" i="26" s="1"/>
  <c r="H318" i="26" a="1"/>
  <c r="H318" i="26" s="1"/>
  <c r="H325" i="26" a="1"/>
  <c r="H325" i="26" s="1"/>
  <c r="H332" i="26" a="1"/>
  <c r="H332" i="26" s="1"/>
  <c r="H339" i="26" a="1"/>
  <c r="H339" i="26" s="1"/>
  <c r="H346" i="26" a="1"/>
  <c r="H346" i="26" s="1"/>
  <c r="H359" i="26" a="1"/>
  <c r="H359" i="26" s="1"/>
  <c r="H365" i="26" a="1"/>
  <c r="H365" i="26" s="1"/>
  <c r="H371" i="26" a="1"/>
  <c r="H371" i="26" s="1"/>
  <c r="H377" i="26" a="1"/>
  <c r="H377" i="26" s="1"/>
  <c r="H382" i="26" a="1"/>
  <c r="H382" i="26" s="1"/>
  <c r="H389" i="26" a="1"/>
  <c r="H389" i="26" s="1"/>
  <c r="H402" i="26" a="1"/>
  <c r="H402" i="26" s="1"/>
  <c r="H408" i="26" a="1"/>
  <c r="H408" i="26" s="1"/>
  <c r="H427" i="26" a="1"/>
  <c r="H427" i="26" s="1"/>
  <c r="H433" i="26" a="1"/>
  <c r="H433" i="26" s="1"/>
  <c r="H439" i="26" a="1"/>
  <c r="H439" i="26" s="1"/>
  <c r="H445" i="26" a="1"/>
  <c r="H445" i="26" s="1"/>
  <c r="H451" i="26" a="1"/>
  <c r="H451" i="26" s="1"/>
  <c r="H456" i="26" a="1"/>
  <c r="H456" i="26" s="1"/>
  <c r="H467" i="26" a="1"/>
  <c r="H467" i="26" s="1"/>
  <c r="H473" i="26" a="1"/>
  <c r="H473" i="26" s="1"/>
  <c r="H478" i="26" a="1"/>
  <c r="H478" i="26" s="1"/>
  <c r="H485" i="26" a="1"/>
  <c r="H485" i="26" s="1"/>
  <c r="H491" i="26" a="1"/>
  <c r="H491" i="26" s="1"/>
  <c r="H503" i="26" a="1"/>
  <c r="H503" i="26" s="1"/>
  <c r="H516" i="26" a="1"/>
  <c r="H516" i="26" s="1"/>
  <c r="H522" i="26" a="1"/>
  <c r="H522" i="26" s="1"/>
  <c r="H529" i="26" a="1"/>
  <c r="H529" i="26" s="1"/>
  <c r="H534" i="26" a="1"/>
  <c r="H534" i="26" s="1"/>
  <c r="H541" i="26" a="1"/>
  <c r="H541" i="26" s="1"/>
  <c r="H547" i="26" a="1"/>
  <c r="H547" i="26" s="1"/>
  <c r="H553" i="26" a="1"/>
  <c r="H553" i="26" s="1"/>
  <c r="H560" i="26" a="1"/>
  <c r="H560" i="26" s="1"/>
  <c r="H565" i="26" a="1"/>
  <c r="H565" i="26" s="1"/>
  <c r="H578" i="26" a="1"/>
  <c r="H578" i="26" s="1"/>
  <c r="H591" i="26" a="1"/>
  <c r="H591" i="26" s="1"/>
  <c r="H604" i="26" a="1"/>
  <c r="H604" i="26" s="1"/>
  <c r="H609" i="26" a="1"/>
  <c r="H609" i="26" s="1"/>
  <c r="H616" i="26" a="1"/>
  <c r="H616" i="26" s="1"/>
  <c r="H622" i="26" a="1"/>
  <c r="H622" i="26" s="1"/>
  <c r="H628" i="26" a="1"/>
  <c r="H628" i="26" s="1"/>
  <c r="H635" i="26" a="1"/>
  <c r="H635" i="26" s="1"/>
  <c r="H640" i="26" a="1"/>
  <c r="H640" i="26" s="1"/>
  <c r="H647" i="26" a="1"/>
  <c r="H647" i="26" s="1"/>
  <c r="H653" i="26" a="1"/>
  <c r="H653" i="26" s="1"/>
  <c r="H665" i="26" a="1"/>
  <c r="H665" i="26" s="1"/>
  <c r="H672" i="26" a="1"/>
  <c r="H672" i="26" s="1"/>
  <c r="H690" i="26" a="1"/>
  <c r="H690" i="26" s="1"/>
  <c r="H696" i="26" a="1"/>
  <c r="H696" i="26" s="1"/>
  <c r="H701" i="26" a="1"/>
  <c r="H701" i="26" s="1"/>
  <c r="H713" i="26" a="1"/>
  <c r="H713" i="26" s="1"/>
  <c r="H719" i="26" a="1"/>
  <c r="H719" i="26" s="1"/>
  <c r="H725" i="26" a="1"/>
  <c r="H725" i="26" s="1"/>
  <c r="H731" i="26" a="1"/>
  <c r="H731" i="26" s="1"/>
  <c r="H737" i="26" a="1"/>
  <c r="H737" i="26" s="1"/>
  <c r="H754" i="26" a="1"/>
  <c r="H754" i="26" s="1"/>
  <c r="H760" i="26" a="1"/>
  <c r="H760" i="26" s="1"/>
  <c r="H765" i="26" a="1"/>
  <c r="H765" i="26" s="1"/>
  <c r="H777" i="26" a="1"/>
  <c r="H777" i="26" s="1"/>
  <c r="H783" i="26" a="1"/>
  <c r="H783" i="26" s="1"/>
  <c r="H789" i="26" a="1"/>
  <c r="H789" i="26" s="1"/>
  <c r="H795" i="26" a="1"/>
  <c r="H795" i="26" s="1"/>
  <c r="H801" i="26" a="1"/>
  <c r="H801" i="26" s="1"/>
  <c r="H818" i="26" a="1"/>
  <c r="H818" i="26" s="1"/>
  <c r="H824" i="26" a="1"/>
  <c r="H824" i="26" s="1"/>
  <c r="H829" i="26" a="1"/>
  <c r="H829" i="26" s="1"/>
  <c r="H841" i="26" a="1"/>
  <c r="H841" i="26" s="1"/>
  <c r="H847" i="26" a="1"/>
  <c r="H847" i="26" s="1"/>
  <c r="H853" i="26" a="1"/>
  <c r="H853" i="26" s="1"/>
  <c r="H859" i="26" a="1"/>
  <c r="H859" i="26" s="1"/>
  <c r="H865" i="26" a="1"/>
  <c r="H865" i="26" s="1"/>
  <c r="H887" i="26" a="1"/>
  <c r="H887" i="26" s="1"/>
  <c r="H901" i="26" a="1"/>
  <c r="H901" i="26" s="1"/>
  <c r="H907" i="26" a="1"/>
  <c r="H907" i="26" s="1"/>
  <c r="H914" i="26" a="1"/>
  <c r="H914" i="26" s="1"/>
  <c r="H921" i="26" a="1"/>
  <c r="H921" i="26" s="1"/>
  <c r="H927" i="26" a="1"/>
  <c r="H927" i="26" s="1"/>
  <c r="H934" i="26" a="1"/>
  <c r="H934" i="26" s="1"/>
  <c r="H939" i="26" a="1"/>
  <c r="H939" i="26" s="1"/>
  <c r="H946" i="26" a="1"/>
  <c r="H946" i="26" s="1"/>
  <c r="H952" i="26" a="1"/>
  <c r="H952" i="26" s="1"/>
  <c r="H958" i="26" a="1"/>
  <c r="H958" i="26" s="1"/>
  <c r="H965" i="26" a="1"/>
  <c r="H965" i="26" s="1"/>
  <c r="H970" i="26" a="1"/>
  <c r="H970" i="26" s="1"/>
  <c r="H983" i="26" a="1"/>
  <c r="H983" i="26" s="1"/>
  <c r="H17" i="26" a="1"/>
  <c r="H17" i="26" s="1"/>
  <c r="H47" i="26" a="1"/>
  <c r="H47" i="26" s="1"/>
  <c r="H76" i="26" a="1"/>
  <c r="H76" i="26" s="1"/>
  <c r="H94" i="26" a="1"/>
  <c r="H94" i="26" s="1"/>
  <c r="H108" i="26" a="1"/>
  <c r="H108" i="26" s="1"/>
  <c r="H123" i="26" a="1"/>
  <c r="H123" i="26" s="1"/>
  <c r="H138" i="26" a="1"/>
  <c r="H138" i="26" s="1"/>
  <c r="H149" i="26" a="1"/>
  <c r="H149" i="26" s="1"/>
  <c r="H170" i="26" a="1"/>
  <c r="H170" i="26" s="1"/>
  <c r="H178" i="26" a="1"/>
  <c r="H178" i="26" s="1"/>
  <c r="H189" i="26" a="1"/>
  <c r="H189" i="26" s="1"/>
  <c r="H199" i="26" a="1"/>
  <c r="H199" i="26" s="1"/>
  <c r="H218" i="26" a="1"/>
  <c r="H218" i="26" s="1"/>
  <c r="H228" i="26" a="1"/>
  <c r="H228" i="26" s="1"/>
  <c r="H237" i="26" a="1"/>
  <c r="H237" i="26" s="1"/>
  <c r="H246" i="26" a="1"/>
  <c r="H246" i="26" s="1"/>
  <c r="H254" i="26" a="1"/>
  <c r="H254" i="26" s="1"/>
  <c r="H261" i="26" a="1"/>
  <c r="H261" i="26" s="1"/>
  <c r="H268" i="26" a="1"/>
  <c r="H268" i="26" s="1"/>
  <c r="H275" i="26" a="1"/>
  <c r="H275" i="26" s="1"/>
  <c r="H283" i="26" a="1"/>
  <c r="H283" i="26" s="1"/>
  <c r="H290" i="26" a="1"/>
  <c r="H290" i="26" s="1"/>
  <c r="H298" i="26" a="1"/>
  <c r="H298" i="26" s="1"/>
  <c r="H304" i="26" a="1"/>
  <c r="H304" i="26" s="1"/>
  <c r="H311" i="26" a="1"/>
  <c r="H311" i="26" s="1"/>
  <c r="H319" i="26" a="1"/>
  <c r="H319" i="26" s="1"/>
  <c r="H326" i="26" a="1"/>
  <c r="H326" i="26" s="1"/>
  <c r="H333" i="26" a="1"/>
  <c r="H333" i="26" s="1"/>
  <c r="H347" i="26" a="1"/>
  <c r="H347" i="26" s="1"/>
  <c r="H354" i="26" a="1"/>
  <c r="H354" i="26" s="1"/>
  <c r="H360" i="26" a="1"/>
  <c r="H360" i="26" s="1"/>
  <c r="H378" i="26" a="1"/>
  <c r="H378" i="26" s="1"/>
  <c r="H383" i="26" a="1"/>
  <c r="H383" i="26" s="1"/>
  <c r="H396" i="26" a="1"/>
  <c r="H396" i="26" s="1"/>
  <c r="H403" i="26" a="1"/>
  <c r="H403" i="26" s="1"/>
  <c r="H409" i="26" a="1"/>
  <c r="H409" i="26" s="1"/>
  <c r="H414" i="26" a="1"/>
  <c r="H414" i="26" s="1"/>
  <c r="H421" i="26" a="1"/>
  <c r="H421" i="26" s="1"/>
  <c r="H434" i="26" a="1"/>
  <c r="H434" i="26" s="1"/>
  <c r="H440" i="26" a="1"/>
  <c r="H440" i="26" s="1"/>
  <c r="H452" i="26" a="1"/>
  <c r="H452" i="26" s="1"/>
  <c r="H462" i="26" a="1"/>
  <c r="H462" i="26" s="1"/>
  <c r="H479" i="26" a="1"/>
  <c r="H479" i="26" s="1"/>
  <c r="H498" i="26" a="1"/>
  <c r="H498" i="26" s="1"/>
  <c r="H504" i="26" a="1"/>
  <c r="H504" i="26" s="1"/>
  <c r="H510" i="26" a="1"/>
  <c r="H510" i="26" s="1"/>
  <c r="H517" i="26" a="1"/>
  <c r="H517" i="26" s="1"/>
  <c r="H523" i="26" a="1"/>
  <c r="H523" i="26" s="1"/>
  <c r="H535" i="26" a="1"/>
  <c r="H535" i="26" s="1"/>
  <c r="H548" i="26" a="1"/>
  <c r="H548" i="26" s="1"/>
  <c r="H554" i="26" a="1"/>
  <c r="H554" i="26" s="1"/>
  <c r="H561" i="26" a="1"/>
  <c r="H561" i="26" s="1"/>
  <c r="H566" i="26" a="1"/>
  <c r="H566" i="26" s="1"/>
  <c r="H573" i="26" a="1"/>
  <c r="H573" i="26" s="1"/>
  <c r="H579" i="26" a="1"/>
  <c r="H579" i="26" s="1"/>
  <c r="H585" i="26" a="1"/>
  <c r="H585" i="26" s="1"/>
  <c r="H592" i="26" a="1"/>
  <c r="H592" i="26" s="1"/>
  <c r="H597" i="26" a="1"/>
  <c r="H597" i="26" s="1"/>
  <c r="H610" i="26" a="1"/>
  <c r="H610" i="26" s="1"/>
  <c r="H623" i="26" a="1"/>
  <c r="H623" i="26" s="1"/>
  <c r="H636" i="26" a="1"/>
  <c r="H636" i="26" s="1"/>
  <c r="H641" i="26" a="1"/>
  <c r="H641" i="26" s="1"/>
  <c r="H648" i="26" a="1"/>
  <c r="H648" i="26" s="1"/>
  <c r="H654" i="26" a="1"/>
  <c r="H654" i="26" s="1"/>
  <c r="H660" i="26" a="1"/>
  <c r="H660" i="26" s="1"/>
  <c r="H666" i="26" a="1"/>
  <c r="H666" i="26" s="1"/>
  <c r="H673" i="26" a="1"/>
  <c r="H673" i="26" s="1"/>
  <c r="H678" i="26" a="1"/>
  <c r="H678" i="26" s="1"/>
  <c r="H685" i="26" a="1"/>
  <c r="H685" i="26" s="1"/>
  <c r="H691" i="26" a="1"/>
  <c r="H691" i="26" s="1"/>
  <c r="H702" i="26" a="1"/>
  <c r="H702" i="26" s="1"/>
  <c r="H708" i="26" a="1"/>
  <c r="H708" i="26" s="1"/>
  <c r="H714" i="26" a="1"/>
  <c r="H714" i="26" s="1"/>
  <c r="H742" i="26" a="1"/>
  <c r="H742" i="26" s="1"/>
  <c r="H749" i="26" a="1"/>
  <c r="H749" i="26" s="1"/>
  <c r="H755" i="26" a="1"/>
  <c r="H755" i="26" s="1"/>
  <c r="H766" i="26" a="1"/>
  <c r="H766" i="26" s="1"/>
  <c r="H772" i="26" a="1"/>
  <c r="H772" i="26" s="1"/>
  <c r="H778" i="26" a="1"/>
  <c r="H778" i="26" s="1"/>
  <c r="H806" i="26" a="1"/>
  <c r="H806" i="26" s="1"/>
  <c r="H813" i="26" a="1"/>
  <c r="H813" i="26" s="1"/>
  <c r="H819" i="26" a="1"/>
  <c r="H819" i="26" s="1"/>
  <c r="H830" i="26" a="1"/>
  <c r="H830" i="26" s="1"/>
  <c r="H836" i="26" a="1"/>
  <c r="H836" i="26" s="1"/>
  <c r="H842" i="26" a="1"/>
  <c r="H842" i="26" s="1"/>
  <c r="H870" i="26" a="1"/>
  <c r="H870" i="26" s="1"/>
  <c r="H877" i="26" a="1"/>
  <c r="H877" i="26" s="1"/>
  <c r="H882" i="26" a="1"/>
  <c r="H882" i="26" s="1"/>
  <c r="H888" i="26" a="1"/>
  <c r="H888" i="26" s="1"/>
  <c r="H894" i="26" a="1"/>
  <c r="H894" i="26" s="1"/>
  <c r="H902" i="26" a="1"/>
  <c r="H902" i="26" s="1"/>
  <c r="H908" i="26" a="1"/>
  <c r="H908" i="26" s="1"/>
  <c r="H915" i="26" a="1"/>
  <c r="H915" i="26" s="1"/>
  <c r="H922" i="26" a="1"/>
  <c r="H922" i="26" s="1"/>
  <c r="H928" i="26" a="1"/>
  <c r="H928" i="26" s="1"/>
  <c r="H940" i="26" a="1"/>
  <c r="H940" i="26" s="1"/>
  <c r="H953" i="26" a="1"/>
  <c r="H953" i="26" s="1"/>
  <c r="H959" i="26" a="1"/>
  <c r="H959" i="26" s="1"/>
  <c r="H966" i="26" a="1"/>
  <c r="H966" i="26" s="1"/>
  <c r="H971" i="26" a="1"/>
  <c r="H971" i="26" s="1"/>
  <c r="H978" i="26" a="1"/>
  <c r="H978" i="26" s="1"/>
  <c r="H984" i="26" a="1"/>
  <c r="H984" i="26" s="1"/>
  <c r="H990" i="26" a="1"/>
  <c r="H990" i="26" s="1"/>
  <c r="H997" i="26" a="1"/>
  <c r="H997" i="26" s="1"/>
  <c r="H1002" i="26" a="1"/>
  <c r="H1002" i="26" s="1"/>
  <c r="H1015" i="26" a="1"/>
  <c r="H1015" i="26" s="1"/>
  <c r="H1028" i="26" a="1"/>
  <c r="H1028" i="26" s="1"/>
  <c r="H1041" i="26" a="1"/>
  <c r="H1041" i="26" s="1"/>
  <c r="H1046" i="26" a="1"/>
  <c r="H1046" i="26" s="1"/>
  <c r="H1053" i="26" a="1"/>
  <c r="H1053" i="26" s="1"/>
  <c r="H1059" i="26" a="1"/>
  <c r="H1059" i="26" s="1"/>
  <c r="H1065" i="26" a="1"/>
  <c r="H1065" i="26" s="1"/>
  <c r="H1072" i="26" a="1"/>
  <c r="H1072" i="26" s="1"/>
  <c r="H1077" i="26" a="1"/>
  <c r="H1077" i="26" s="1"/>
  <c r="H1084" i="26" a="1"/>
  <c r="H1084" i="26" s="1"/>
  <c r="H1089" i="26" a="1"/>
  <c r="H1089" i="26" s="1"/>
  <c r="H1096" i="26" a="1"/>
  <c r="H1096" i="26" s="1"/>
  <c r="H1102" i="26" a="1"/>
  <c r="H1102" i="26" s="1"/>
  <c r="H1108" i="26" a="1"/>
  <c r="H1108" i="26" s="1"/>
  <c r="H1114" i="26" a="1"/>
  <c r="H1114" i="26" s="1"/>
  <c r="H1120" i="26" a="1"/>
  <c r="H1120" i="26" s="1"/>
  <c r="H1125" i="26" a="1"/>
  <c r="H1125" i="26" s="1"/>
  <c r="H1131" i="26" a="1"/>
  <c r="H1131" i="26" s="1"/>
  <c r="H1136" i="26" a="1"/>
  <c r="H1136" i="26" s="1"/>
  <c r="H1142" i="26" a="1"/>
  <c r="H1142" i="26" s="1"/>
  <c r="H1147" i="26" a="1"/>
  <c r="H1147" i="26" s="1"/>
  <c r="H1159" i="26" a="1"/>
  <c r="H1159" i="26" s="1"/>
  <c r="H1165" i="26" a="1"/>
  <c r="H1165" i="26" s="1"/>
  <c r="H20" i="26" a="1"/>
  <c r="H20" i="26" s="1"/>
  <c r="H49" i="26" a="1"/>
  <c r="H49" i="26" s="1"/>
  <c r="H79" i="26" a="1"/>
  <c r="H79" i="26" s="1"/>
  <c r="H97" i="26" a="1"/>
  <c r="H97" i="26" s="1"/>
  <c r="H127" i="26" a="1"/>
  <c r="H127" i="26" s="1"/>
  <c r="H151" i="26" a="1"/>
  <c r="H151" i="26" s="1"/>
  <c r="H161" i="26" a="1"/>
  <c r="H161" i="26" s="1"/>
  <c r="H171" i="26" a="1"/>
  <c r="H171" i="26" s="1"/>
  <c r="H180" i="26" a="1"/>
  <c r="H180" i="26" s="1"/>
  <c r="H191" i="26" a="1"/>
  <c r="H191" i="26" s="1"/>
  <c r="H200" i="26" a="1"/>
  <c r="H200" i="26" s="1"/>
  <c r="H209" i="26" a="1"/>
  <c r="H209" i="26" s="1"/>
  <c r="H220" i="26" a="1"/>
  <c r="H220" i="26" s="1"/>
  <c r="H229" i="26" a="1"/>
  <c r="H229" i="26" s="1"/>
  <c r="H239" i="26" a="1"/>
  <c r="H239" i="26" s="1"/>
  <c r="H247" i="26" a="1"/>
  <c r="H247" i="26" s="1"/>
  <c r="H255" i="26" a="1"/>
  <c r="H255" i="26" s="1"/>
  <c r="H262" i="26" a="1"/>
  <c r="H262" i="26" s="1"/>
  <c r="H269" i="26" a="1"/>
  <c r="H269" i="26" s="1"/>
  <c r="H276" i="26" a="1"/>
  <c r="H276" i="26" s="1"/>
  <c r="H284" i="26" a="1"/>
  <c r="H284" i="26" s="1"/>
  <c r="H291" i="26" a="1"/>
  <c r="H291" i="26" s="1"/>
  <c r="H299" i="26" a="1"/>
  <c r="H299" i="26" s="1"/>
  <c r="H305" i="26" a="1"/>
  <c r="H305" i="26" s="1"/>
  <c r="H312" i="26" a="1"/>
  <c r="H312" i="26" s="1"/>
  <c r="H327" i="26" a="1"/>
  <c r="H327" i="26" s="1"/>
  <c r="H334" i="26" a="1"/>
  <c r="H334" i="26" s="1"/>
  <c r="H340" i="26" a="1"/>
  <c r="H340" i="26" s="1"/>
  <c r="H348" i="26" a="1"/>
  <c r="H348" i="26" s="1"/>
  <c r="H355" i="26" a="1"/>
  <c r="H355" i="26" s="1"/>
  <c r="H361" i="26" a="1"/>
  <c r="H361" i="26" s="1"/>
  <c r="H366" i="26" a="1"/>
  <c r="H366" i="26" s="1"/>
  <c r="H372" i="26" a="1"/>
  <c r="H372" i="26" s="1"/>
  <c r="H379" i="26" a="1"/>
  <c r="H379" i="26" s="1"/>
  <c r="H384" i="26" a="1"/>
  <c r="H384" i="26" s="1"/>
  <c r="H390" i="26" a="1"/>
  <c r="H390" i="26" s="1"/>
  <c r="H397" i="26" a="1"/>
  <c r="H397" i="26" s="1"/>
  <c r="H410" i="26" a="1"/>
  <c r="H410" i="26" s="1"/>
  <c r="H415" i="26" a="1"/>
  <c r="H415" i="26" s="1"/>
  <c r="H428" i="26" a="1"/>
  <c r="H428" i="26" s="1"/>
  <c r="H435" i="26" a="1"/>
  <c r="H435" i="26" s="1"/>
  <c r="H441" i="26" a="1"/>
  <c r="H441" i="26" s="1"/>
  <c r="H446" i="26" a="1"/>
  <c r="H446" i="26" s="1"/>
  <c r="H457" i="26" a="1"/>
  <c r="H457" i="26" s="1"/>
  <c r="H463" i="26" a="1"/>
  <c r="H463" i="26" s="1"/>
  <c r="H468" i="26" a="1"/>
  <c r="H468" i="26" s="1"/>
  <c r="H474" i="26" a="1"/>
  <c r="H474" i="26" s="1"/>
  <c r="H486" i="26" a="1"/>
  <c r="H486" i="26" s="1"/>
  <c r="H492" i="26" a="1"/>
  <c r="H492" i="26" s="1"/>
  <c r="H499" i="26" a="1"/>
  <c r="H499" i="26" s="1"/>
  <c r="H505" i="26" a="1"/>
  <c r="H505" i="26" s="1"/>
  <c r="H511" i="26" a="1"/>
  <c r="H511" i="26" s="1"/>
  <c r="H530" i="26" a="1"/>
  <c r="H530" i="26" s="1"/>
  <c r="H536" i="26" a="1"/>
  <c r="H536" i="26" s="1"/>
  <c r="H542" i="26" a="1"/>
  <c r="H542" i="26" s="1"/>
  <c r="H549" i="26" a="1"/>
  <c r="H549" i="26" s="1"/>
  <c r="H555" i="26" a="1"/>
  <c r="H555" i="26" s="1"/>
  <c r="H567" i="26" a="1"/>
  <c r="H567" i="26" s="1"/>
  <c r="H580" i="26" a="1"/>
  <c r="H580" i="26" s="1"/>
  <c r="H586" i="26" a="1"/>
  <c r="H586" i="26" s="1"/>
  <c r="H593" i="26" a="1"/>
  <c r="H593" i="26" s="1"/>
  <c r="H598" i="26" a="1"/>
  <c r="H598" i="26" s="1"/>
  <c r="H605" i="26" a="1"/>
  <c r="H605" i="26" s="1"/>
  <c r="H611" i="26" a="1"/>
  <c r="H611" i="26" s="1"/>
  <c r="H617" i="26" a="1"/>
  <c r="H617" i="26" s="1"/>
  <c r="H624" i="26" a="1"/>
  <c r="H624" i="26" s="1"/>
  <c r="H629" i="26" a="1"/>
  <c r="H629" i="26" s="1"/>
  <c r="H642" i="26" a="1"/>
  <c r="H642" i="26" s="1"/>
  <c r="H655" i="26" a="1"/>
  <c r="H655" i="26" s="1"/>
  <c r="H661" i="26" a="1"/>
  <c r="H661" i="26" s="1"/>
  <c r="H667" i="26" a="1"/>
  <c r="H667" i="26" s="1"/>
  <c r="H679" i="26" a="1"/>
  <c r="H679" i="26" s="1"/>
  <c r="H697" i="26" a="1"/>
  <c r="H697" i="26" s="1"/>
  <c r="H703" i="26" a="1"/>
  <c r="H703" i="26" s="1"/>
  <c r="H715" i="26" a="1"/>
  <c r="H715" i="26" s="1"/>
  <c r="H720" i="26" a="1"/>
  <c r="H720" i="26" s="1"/>
  <c r="H726" i="26" a="1"/>
  <c r="H726" i="26" s="1"/>
  <c r="H732" i="26" a="1"/>
  <c r="H732" i="26" s="1"/>
  <c r="H738" i="26" a="1"/>
  <c r="H738" i="26" s="1"/>
  <c r="H743" i="26" a="1"/>
  <c r="H743" i="26" s="1"/>
  <c r="H761" i="26" a="1"/>
  <c r="H761" i="26" s="1"/>
  <c r="H767" i="26" a="1"/>
  <c r="H767" i="26" s="1"/>
  <c r="H779" i="26" a="1"/>
  <c r="H779" i="26" s="1"/>
  <c r="H784" i="26" a="1"/>
  <c r="H784" i="26" s="1"/>
  <c r="H790" i="26" a="1"/>
  <c r="H790" i="26" s="1"/>
  <c r="H796" i="26" a="1"/>
  <c r="H796" i="26" s="1"/>
  <c r="H802" i="26" a="1"/>
  <c r="H802" i="26" s="1"/>
  <c r="H807" i="26" a="1"/>
  <c r="H807" i="26" s="1"/>
  <c r="H825" i="26" a="1"/>
  <c r="H825" i="26" s="1"/>
  <c r="H831" i="26" a="1"/>
  <c r="H831" i="26" s="1"/>
  <c r="H843" i="26" a="1"/>
  <c r="H843" i="26" s="1"/>
  <c r="H848" i="26" a="1"/>
  <c r="H848" i="26" s="1"/>
  <c r="H854" i="26" a="1"/>
  <c r="H854" i="26" s="1"/>
  <c r="H860" i="26" a="1"/>
  <c r="H860" i="26" s="1"/>
  <c r="H866" i="26" a="1"/>
  <c r="H866" i="26" s="1"/>
  <c r="H871" i="26" a="1"/>
  <c r="H871" i="26" s="1"/>
  <c r="H883" i="26" a="1"/>
  <c r="H883" i="26" s="1"/>
  <c r="H889" i="26" a="1"/>
  <c r="H889" i="26" s="1"/>
  <c r="H895" i="26" a="1"/>
  <c r="H895" i="26" s="1"/>
  <c r="H909" i="26" a="1"/>
  <c r="H909" i="26" s="1"/>
  <c r="H916" i="26" a="1"/>
  <c r="H916" i="26" s="1"/>
  <c r="H935" i="26" a="1"/>
  <c r="H935" i="26" s="1"/>
  <c r="H941" i="26" a="1"/>
  <c r="H941" i="26" s="1"/>
  <c r="H947" i="26" a="1"/>
  <c r="H947" i="26" s="1"/>
  <c r="H954" i="26" a="1"/>
  <c r="H954" i="26" s="1"/>
  <c r="H960" i="26" a="1"/>
  <c r="H960" i="26" s="1"/>
  <c r="H972" i="26" a="1"/>
  <c r="H972" i="26" s="1"/>
  <c r="H985" i="26" a="1"/>
  <c r="H985" i="26" s="1"/>
  <c r="H991" i="26" a="1"/>
  <c r="H991" i="26" s="1"/>
  <c r="H998" i="26" a="1"/>
  <c r="H998" i="26" s="1"/>
  <c r="H1003" i="26" a="1"/>
  <c r="H1003" i="26" s="1"/>
  <c r="H1010" i="26" a="1"/>
  <c r="H1010" i="26" s="1"/>
  <c r="H1016" i="26" a="1"/>
  <c r="H1016" i="26" s="1"/>
  <c r="H1022" i="26" a="1"/>
  <c r="H1022" i="26" s="1"/>
  <c r="H1029" i="26" a="1"/>
  <c r="H1029" i="26" s="1"/>
  <c r="H1034" i="26" a="1"/>
  <c r="H1034" i="26" s="1"/>
  <c r="H1047" i="26" a="1"/>
  <c r="H1047" i="26" s="1"/>
  <c r="H1060" i="26" a="1"/>
  <c r="H1060" i="26" s="1"/>
  <c r="H1073" i="26" a="1"/>
  <c r="H1073" i="26" s="1"/>
  <c r="H1078" i="26" a="1"/>
  <c r="H1078" i="26" s="1"/>
  <c r="H1090" i="26" a="1"/>
  <c r="H1090" i="26" s="1"/>
  <c r="H1103" i="26" a="1"/>
  <c r="H1103" i="26" s="1"/>
  <c r="H1126" i="26" a="1"/>
  <c r="H1126" i="26" s="1"/>
  <c r="H1132" i="26" a="1"/>
  <c r="H1132" i="26" s="1"/>
  <c r="H1148" i="26" a="1"/>
  <c r="H1148" i="26" s="1"/>
  <c r="H1154" i="26" a="1"/>
  <c r="H1154" i="26" s="1"/>
  <c r="H1160" i="26" a="1"/>
  <c r="H1160" i="26" s="1"/>
  <c r="H1172" i="26" a="1"/>
  <c r="H1172" i="26" s="1"/>
  <c r="H1177" i="26" a="1"/>
  <c r="H1177" i="26" s="1"/>
  <c r="H1183" i="26" a="1"/>
  <c r="H1183" i="26" s="1"/>
  <c r="H1195" i="26" a="1"/>
  <c r="H1195" i="26" s="1"/>
  <c r="H1212" i="26" a="1"/>
  <c r="H1212" i="26" s="1"/>
  <c r="H1218" i="26" a="1"/>
  <c r="H1218" i="26" s="1"/>
  <c r="H1224" i="26" a="1"/>
  <c r="H1224" i="26" s="1"/>
  <c r="H1236" i="26" a="1"/>
  <c r="H1236" i="26" s="1"/>
  <c r="H1241" i="26" a="1"/>
  <c r="H1241" i="26" s="1"/>
  <c r="H1247" i="26" a="1"/>
  <c r="H1247" i="26" s="1"/>
  <c r="H1259" i="26" a="1"/>
  <c r="H1259" i="26" s="1"/>
  <c r="H1277" i="26" a="1"/>
  <c r="H1277" i="26" s="1"/>
  <c r="H25" i="26" a="1"/>
  <c r="H25" i="26" s="1"/>
  <c r="H53" i="26" a="1"/>
  <c r="H53" i="26" s="1"/>
  <c r="H83" i="26" a="1"/>
  <c r="H83" i="26" s="1"/>
  <c r="H98" i="26" a="1"/>
  <c r="H98" i="26" s="1"/>
  <c r="H112" i="26" a="1"/>
  <c r="H112" i="26" s="1"/>
  <c r="H141" i="26" a="1"/>
  <c r="H141" i="26" s="1"/>
  <c r="H152" i="26" a="1"/>
  <c r="H152" i="26" s="1"/>
  <c r="H162" i="26" a="1"/>
  <c r="H162" i="26" s="1"/>
  <c r="H181" i="26" a="1"/>
  <c r="H181" i="26" s="1"/>
  <c r="H201" i="26" a="1"/>
  <c r="H201" i="26" s="1"/>
  <c r="H210" i="26" a="1"/>
  <c r="H210" i="26" s="1"/>
  <c r="H221" i="26" a="1"/>
  <c r="H221" i="26" s="1"/>
  <c r="H230" i="26" a="1"/>
  <c r="H230" i="26" s="1"/>
  <c r="H248" i="26" a="1"/>
  <c r="H248" i="26" s="1"/>
  <c r="H263" i="26" a="1"/>
  <c r="H263" i="26" s="1"/>
  <c r="H270" i="26" a="1"/>
  <c r="H270" i="26" s="1"/>
  <c r="H277" i="26" a="1"/>
  <c r="H277" i="26" s="1"/>
  <c r="H285" i="26" a="1"/>
  <c r="H285" i="26" s="1"/>
  <c r="H292" i="26" a="1"/>
  <c r="H292" i="26" s="1"/>
  <c r="H306" i="26" a="1"/>
  <c r="H306" i="26" s="1"/>
  <c r="H313" i="26" a="1"/>
  <c r="H313" i="26" s="1"/>
  <c r="H320" i="26" a="1"/>
  <c r="H320" i="26" s="1"/>
  <c r="H328" i="26" a="1"/>
  <c r="H328" i="26" s="1"/>
  <c r="H335" i="26" a="1"/>
  <c r="H335" i="26" s="1"/>
  <c r="H341" i="26" a="1"/>
  <c r="H341" i="26" s="1"/>
  <c r="H349" i="26" a="1"/>
  <c r="H349" i="26" s="1"/>
  <c r="H356" i="26" a="1"/>
  <c r="H356" i="26" s="1"/>
  <c r="H367" i="26" a="1"/>
  <c r="H367" i="26" s="1"/>
  <c r="H385" i="26" a="1"/>
  <c r="H385" i="26" s="1"/>
  <c r="H391" i="26" a="1"/>
  <c r="H391" i="26" s="1"/>
  <c r="H404" i="26" a="1"/>
  <c r="H404" i="26" s="1"/>
  <c r="H411" i="26" a="1"/>
  <c r="H411" i="26" s="1"/>
  <c r="H416" i="26" a="1"/>
  <c r="H416" i="26" s="1"/>
  <c r="H422" i="26" a="1"/>
  <c r="H422" i="26" s="1"/>
  <c r="H429" i="26" a="1"/>
  <c r="H429" i="26" s="1"/>
  <c r="H442" i="26" a="1"/>
  <c r="H442" i="26" s="1"/>
  <c r="H447" i="26" a="1"/>
  <c r="H447" i="26" s="1"/>
  <c r="H453" i="26" a="1"/>
  <c r="H453" i="26" s="1"/>
  <c r="H458" i="26" a="1"/>
  <c r="H458" i="26" s="1"/>
  <c r="H464" i="26" a="1"/>
  <c r="H464" i="26" s="1"/>
  <c r="H475" i="26" a="1"/>
  <c r="H475" i="26" s="1"/>
  <c r="H480" i="26" a="1"/>
  <c r="H480" i="26" s="1"/>
  <c r="H487" i="26" a="1"/>
  <c r="H487" i="26" s="1"/>
  <c r="H493" i="26" a="1"/>
  <c r="H493" i="26" s="1"/>
  <c r="H506" i="26" a="1"/>
  <c r="H506" i="26" s="1"/>
  <c r="H518" i="26" a="1"/>
  <c r="H518" i="26" s="1"/>
  <c r="H524" i="26" a="1"/>
  <c r="H524" i="26" s="1"/>
  <c r="H531" i="26" a="1"/>
  <c r="H531" i="26" s="1"/>
  <c r="H537" i="26" a="1"/>
  <c r="H537" i="26" s="1"/>
  <c r="H543" i="26" a="1"/>
  <c r="H543" i="26" s="1"/>
  <c r="H562" i="26" a="1"/>
  <c r="H562" i="26" s="1"/>
  <c r="H568" i="26" a="1"/>
  <c r="H568" i="26" s="1"/>
  <c r="H574" i="26" a="1"/>
  <c r="H574" i="26" s="1"/>
  <c r="H581" i="26" a="1"/>
  <c r="H581" i="26" s="1"/>
  <c r="H587" i="26" a="1"/>
  <c r="H587" i="26" s="1"/>
  <c r="H599" i="26" a="1"/>
  <c r="H599" i="26" s="1"/>
  <c r="H612" i="26" a="1"/>
  <c r="H612" i="26" s="1"/>
  <c r="H618" i="26" a="1"/>
  <c r="H618" i="26" s="1"/>
  <c r="H625" i="26" a="1"/>
  <c r="H625" i="26" s="1"/>
  <c r="H630" i="26" a="1"/>
  <c r="H630" i="26" s="1"/>
  <c r="H637" i="26" a="1"/>
  <c r="H637" i="26" s="1"/>
  <c r="H643" i="26" a="1"/>
  <c r="H643" i="26" s="1"/>
  <c r="H649" i="26" a="1"/>
  <c r="H649" i="26" s="1"/>
  <c r="H668" i="26" a="1"/>
  <c r="H668" i="26" s="1"/>
  <c r="H674" i="26" a="1"/>
  <c r="H674" i="26" s="1"/>
  <c r="H680" i="26" a="1"/>
  <c r="H680" i="26" s="1"/>
  <c r="H686" i="26" a="1"/>
  <c r="H686" i="26" s="1"/>
  <c r="H692" i="26" a="1"/>
  <c r="H692" i="26" s="1"/>
  <c r="H698" i="26" a="1"/>
  <c r="H698" i="26" s="1"/>
  <c r="H704" i="26" a="1"/>
  <c r="H704" i="26" s="1"/>
  <c r="H709" i="26" a="1"/>
  <c r="H709" i="26" s="1"/>
  <c r="H716" i="26" a="1"/>
  <c r="H716" i="26" s="1"/>
  <c r="H721" i="26" a="1"/>
  <c r="H721" i="26" s="1"/>
  <c r="H727" i="26" a="1"/>
  <c r="H727" i="26" s="1"/>
  <c r="H739" i="26" a="1"/>
  <c r="H739" i="26" s="1"/>
  <c r="H744" i="26" a="1"/>
  <c r="H744" i="26" s="1"/>
  <c r="H750" i="26" a="1"/>
  <c r="H750" i="26" s="1"/>
  <c r="H756" i="26" a="1"/>
  <c r="H756" i="26" s="1"/>
  <c r="H762" i="26" a="1"/>
  <c r="H762" i="26" s="1"/>
  <c r="H768" i="26" a="1"/>
  <c r="H768" i="26" s="1"/>
  <c r="H773" i="26" a="1"/>
  <c r="H773" i="26" s="1"/>
  <c r="H780" i="26" a="1"/>
  <c r="H780" i="26" s="1"/>
  <c r="H785" i="26" a="1"/>
  <c r="H785" i="26" s="1"/>
  <c r="H791" i="26" a="1"/>
  <c r="H791" i="26" s="1"/>
  <c r="H803" i="26" a="1"/>
  <c r="H803" i="26" s="1"/>
  <c r="H808" i="26" a="1"/>
  <c r="H808" i="26" s="1"/>
  <c r="H814" i="26" a="1"/>
  <c r="H814" i="26" s="1"/>
  <c r="H820" i="26" a="1"/>
  <c r="H820" i="26" s="1"/>
  <c r="H826" i="26" a="1"/>
  <c r="H826" i="26" s="1"/>
  <c r="H832" i="26" a="1"/>
  <c r="H832" i="26" s="1"/>
  <c r="H837" i="26" a="1"/>
  <c r="H837" i="26" s="1"/>
  <c r="H844" i="26" a="1"/>
  <c r="H844" i="26" s="1"/>
  <c r="H849" i="26" a="1"/>
  <c r="H849" i="26" s="1"/>
  <c r="H855" i="26" a="1"/>
  <c r="H855" i="26" s="1"/>
  <c r="H867" i="26" a="1"/>
  <c r="H867" i="26" s="1"/>
  <c r="H872" i="26" a="1"/>
  <c r="H872" i="26" s="1"/>
  <c r="H878" i="26" a="1"/>
  <c r="H878" i="26" s="1"/>
  <c r="H884" i="26" a="1"/>
  <c r="H884" i="26" s="1"/>
  <c r="H890" i="26" a="1"/>
  <c r="H890" i="26" s="1"/>
  <c r="H896" i="26" a="1"/>
  <c r="H896" i="26" s="1"/>
  <c r="H903" i="26" a="1"/>
  <c r="H903" i="26" s="1"/>
  <c r="H910" i="26" a="1"/>
  <c r="H910" i="26" s="1"/>
  <c r="H923" i="26" a="1"/>
  <c r="H923" i="26" s="1"/>
  <c r="H929" i="26" a="1"/>
  <c r="H929" i="26" s="1"/>
  <c r="H936" i="26" a="1"/>
  <c r="H936" i="26" s="1"/>
  <c r="H942" i="26" a="1"/>
  <c r="H942" i="26" s="1"/>
  <c r="H948" i="26" a="1"/>
  <c r="H948" i="26" s="1"/>
  <c r="H967" i="26" a="1"/>
  <c r="H967" i="26" s="1"/>
  <c r="H973" i="26" a="1"/>
  <c r="H973" i="26" s="1"/>
  <c r="H979" i="26" a="1"/>
  <c r="H979" i="26" s="1"/>
  <c r="H986" i="26" a="1"/>
  <c r="H986" i="26" s="1"/>
  <c r="H992" i="26" a="1"/>
  <c r="H992" i="26" s="1"/>
  <c r="H1004" i="26" a="1"/>
  <c r="H1004" i="26" s="1"/>
  <c r="H1017" i="26" a="1"/>
  <c r="H1017" i="26" s="1"/>
  <c r="H1023" i="26" a="1"/>
  <c r="H1023" i="26" s="1"/>
  <c r="H1030" i="26" a="1"/>
  <c r="H1030" i="26" s="1"/>
  <c r="H1035" i="26" a="1"/>
  <c r="H1035" i="26" s="1"/>
  <c r="H1042" i="26" a="1"/>
  <c r="H1042" i="26" s="1"/>
  <c r="H1048" i="26" a="1"/>
  <c r="H1048" i="26" s="1"/>
  <c r="H1054" i="26" a="1"/>
  <c r="H1054" i="26" s="1"/>
  <c r="H1061" i="26" a="1"/>
  <c r="H1061" i="26" s="1"/>
  <c r="H1066" i="26" a="1"/>
  <c r="H1066" i="26" s="1"/>
  <c r="H976" i="26" a="1"/>
  <c r="H976" i="26" s="1"/>
  <c r="H1007" i="26" a="1"/>
  <c r="H1007" i="26" s="1"/>
  <c r="H1032" i="26" a="1"/>
  <c r="H1032" i="26" s="1"/>
  <c r="H1094" i="26" a="1"/>
  <c r="H1094" i="26" s="1"/>
  <c r="H1109" i="26" a="1"/>
  <c r="H1109" i="26" s="1"/>
  <c r="H1135" i="26" a="1"/>
  <c r="H1135" i="26" s="1"/>
  <c r="H1146" i="26" a="1"/>
  <c r="H1146" i="26" s="1"/>
  <c r="H1158" i="26" a="1"/>
  <c r="H1158" i="26" s="1"/>
  <c r="H1176" i="26" a="1"/>
  <c r="H1176" i="26" s="1"/>
  <c r="H1184" i="26" a="1"/>
  <c r="H1184" i="26" s="1"/>
  <c r="H1192" i="26" a="1"/>
  <c r="H1192" i="26" s="1"/>
  <c r="H1199" i="26" a="1"/>
  <c r="H1199" i="26" s="1"/>
  <c r="H1207" i="26" a="1"/>
  <c r="H1207" i="26" s="1"/>
  <c r="H1215" i="26" a="1"/>
  <c r="H1215" i="26" s="1"/>
  <c r="H1222" i="26" a="1"/>
  <c r="H1222" i="26" s="1"/>
  <c r="H1230" i="26" a="1"/>
  <c r="H1230" i="26" s="1"/>
  <c r="H1246" i="26" a="1"/>
  <c r="H1246" i="26" s="1"/>
  <c r="H1253" i="26" a="1"/>
  <c r="H1253" i="26" s="1"/>
  <c r="H1261" i="26" a="1"/>
  <c r="H1261" i="26" s="1"/>
  <c r="H1268" i="26" a="1"/>
  <c r="H1268" i="26" s="1"/>
  <c r="H1274" i="26" a="1"/>
  <c r="H1274" i="26" s="1"/>
  <c r="H1288" i="26" a="1"/>
  <c r="H1288" i="26" s="1"/>
  <c r="H1301" i="26" a="1"/>
  <c r="H1301" i="26" s="1"/>
  <c r="H1306" i="26" a="1"/>
  <c r="H1306" i="26" s="1"/>
  <c r="H1313" i="26" a="1"/>
  <c r="H1313" i="26" s="1"/>
  <c r="H1319" i="26" a="1"/>
  <c r="H1319" i="26" s="1"/>
  <c r="H1325" i="26" a="1"/>
  <c r="H1325" i="26" s="1"/>
  <c r="H1332" i="26" a="1"/>
  <c r="H1332" i="26" s="1"/>
  <c r="H1337" i="26" a="1"/>
  <c r="H1337" i="26" s="1"/>
  <c r="H1344" i="26" a="1"/>
  <c r="H1344" i="26" s="1"/>
  <c r="H1349" i="26" a="1"/>
  <c r="H1349" i="26" s="1"/>
  <c r="H1355" i="26" a="1"/>
  <c r="H1355" i="26" s="1"/>
  <c r="H1361" i="26" a="1"/>
  <c r="H1361" i="26" s="1"/>
  <c r="H1373" i="26" a="1"/>
  <c r="H1373" i="26" s="1"/>
  <c r="H1378" i="26" a="1"/>
  <c r="H1378" i="26" s="1"/>
  <c r="H1385" i="26" a="1"/>
  <c r="H1385" i="26" s="1"/>
  <c r="H1396" i="26" a="1"/>
  <c r="H1396" i="26" s="1"/>
  <c r="H1401" i="26" a="1"/>
  <c r="H1401" i="26" s="1"/>
  <c r="H1408" i="26" a="1"/>
  <c r="H1408" i="26" s="1"/>
  <c r="H1413" i="26" a="1"/>
  <c r="H1413" i="26" s="1"/>
  <c r="H1419" i="26" a="1"/>
  <c r="H1419" i="26" s="1"/>
  <c r="H1425" i="26" a="1"/>
  <c r="H1425" i="26" s="1"/>
  <c r="H1437" i="26" a="1"/>
  <c r="H1437" i="26" s="1"/>
  <c r="H1442" i="26" a="1"/>
  <c r="H1442" i="26" s="1"/>
  <c r="H1449" i="26" a="1"/>
  <c r="H1449" i="26" s="1"/>
  <c r="H1460" i="26" a="1"/>
  <c r="H1460" i="26" s="1"/>
  <c r="H1465" i="26" a="1"/>
  <c r="H1465" i="26" s="1"/>
  <c r="H1472" i="26" a="1"/>
  <c r="H1472" i="26" s="1"/>
  <c r="H1477" i="26" a="1"/>
  <c r="H1477" i="26" s="1"/>
  <c r="H1483" i="26" a="1"/>
  <c r="H1483" i="26" s="1"/>
  <c r="H1489" i="26" a="1"/>
  <c r="H1489" i="26" s="1"/>
  <c r="H1501" i="26" a="1"/>
  <c r="H1501" i="26" s="1"/>
  <c r="H1506" i="26" a="1"/>
  <c r="H1506" i="26" s="1"/>
  <c r="H1513" i="26" a="1"/>
  <c r="H1513" i="26" s="1"/>
  <c r="H1524" i="26" a="1"/>
  <c r="H1524" i="26" s="1"/>
  <c r="H1529" i="26" a="1"/>
  <c r="H1529" i="26" s="1"/>
  <c r="H1536" i="26" a="1"/>
  <c r="H1536" i="26" s="1"/>
  <c r="H1541" i="26" a="1"/>
  <c r="H1541" i="26" s="1"/>
  <c r="H1547" i="26" a="1"/>
  <c r="H1547" i="26" s="1"/>
  <c r="H1553" i="26" a="1"/>
  <c r="H1553" i="26" s="1"/>
  <c r="H1565" i="26" a="1"/>
  <c r="H1565" i="26" s="1"/>
  <c r="H1570" i="26" a="1"/>
  <c r="H1570" i="26" s="1"/>
  <c r="H1577" i="26" a="1"/>
  <c r="H1577" i="26" s="1"/>
  <c r="H1588" i="26" a="1"/>
  <c r="H1588" i="26" s="1"/>
  <c r="H1593" i="26" a="1"/>
  <c r="H1593" i="26" s="1"/>
  <c r="H1600" i="26" a="1"/>
  <c r="H1600" i="26" s="1"/>
  <c r="H1605" i="26" a="1"/>
  <c r="H1605" i="26" s="1"/>
  <c r="H1611" i="26" a="1"/>
  <c r="H1611" i="26" s="1"/>
  <c r="H1617" i="26" a="1"/>
  <c r="H1617" i="26" s="1"/>
  <c r="H1629" i="26" a="1"/>
  <c r="H1629" i="26" s="1"/>
  <c r="H1634" i="26" a="1"/>
  <c r="H1634" i="26" s="1"/>
  <c r="H1641" i="26" a="1"/>
  <c r="H1641" i="26" s="1"/>
  <c r="H1652" i="26" a="1"/>
  <c r="H1652" i="26" s="1"/>
  <c r="H1657" i="26" a="1"/>
  <c r="H1657" i="26" s="1"/>
  <c r="H1664" i="26" a="1"/>
  <c r="H1664" i="26" s="1"/>
  <c r="H1669" i="26" a="1"/>
  <c r="H1669" i="26" s="1"/>
  <c r="H1675" i="26" a="1"/>
  <c r="H1675" i="26" s="1"/>
  <c r="H1681" i="26" a="1"/>
  <c r="H1681" i="26" s="1"/>
  <c r="H1693" i="26" a="1"/>
  <c r="H1693" i="26" s="1"/>
  <c r="H1698" i="26" a="1"/>
  <c r="H1698" i="26" s="1"/>
  <c r="H1705" i="26" a="1"/>
  <c r="H1705" i="26" s="1"/>
  <c r="H1721" i="26" a="1"/>
  <c r="H1721" i="26" s="1"/>
  <c r="H1737" i="26" a="1"/>
  <c r="H1737" i="26" s="1"/>
  <c r="H1753" i="26" a="1"/>
  <c r="H1753" i="26" s="1"/>
  <c r="H1769" i="26" a="1"/>
  <c r="H1769" i="26" s="1"/>
  <c r="H1785" i="26" a="1"/>
  <c r="H1785" i="26" s="1"/>
  <c r="H1796" i="26" a="1"/>
  <c r="H1796" i="26" s="1"/>
  <c r="H1803" i="26" a="1"/>
  <c r="H1803" i="26" s="1"/>
  <c r="H1809" i="26" a="1"/>
  <c r="H1809" i="26" s="1"/>
  <c r="H1822" i="26" a="1"/>
  <c r="H1822" i="26" s="1"/>
  <c r="H1828" i="26" a="1"/>
  <c r="H1828" i="26" s="1"/>
  <c r="H1835" i="26" a="1"/>
  <c r="H1835" i="26" s="1"/>
  <c r="H1841" i="26" a="1"/>
  <c r="H1841" i="26" s="1"/>
  <c r="H1848" i="26" a="1"/>
  <c r="H1848" i="26" s="1"/>
  <c r="H1856" i="26" a="1"/>
  <c r="H1856" i="26" s="1"/>
  <c r="H1864" i="26" a="1"/>
  <c r="H1864" i="26" s="1"/>
  <c r="H1872" i="26" a="1"/>
  <c r="H1872" i="26" s="1"/>
  <c r="H1880" i="26" a="1"/>
  <c r="H1880" i="26" s="1"/>
  <c r="H1888" i="26" a="1"/>
  <c r="H1888" i="26" s="1"/>
  <c r="H1896" i="26" a="1"/>
  <c r="H1896" i="26" s="1"/>
  <c r="H1904" i="26" a="1"/>
  <c r="H1904" i="26" s="1"/>
  <c r="H1912" i="26" a="1"/>
  <c r="H1912" i="26" s="1"/>
  <c r="H1920" i="26" a="1"/>
  <c r="H1920" i="26" s="1"/>
  <c r="H1928" i="26" a="1"/>
  <c r="H1928" i="26" s="1"/>
  <c r="H1936" i="26" a="1"/>
  <c r="H1936" i="26" s="1"/>
  <c r="H1944" i="26" a="1"/>
  <c r="H1944" i="26" s="1"/>
  <c r="H1952" i="26" a="1"/>
  <c r="H1952" i="26" s="1"/>
  <c r="H1960" i="26" a="1"/>
  <c r="H1960" i="26" s="1"/>
  <c r="H1968" i="26" a="1"/>
  <c r="H1968" i="26" s="1"/>
  <c r="H1976" i="26" a="1"/>
  <c r="H1976" i="26" s="1"/>
  <c r="H1984" i="26" a="1"/>
  <c r="H1984" i="26" s="1"/>
  <c r="H1992" i="26" a="1"/>
  <c r="H1992" i="26" s="1"/>
  <c r="H2000" i="26" a="1"/>
  <c r="H2000" i="26" s="1"/>
  <c r="H981" i="26" a="1"/>
  <c r="H981" i="26" s="1"/>
  <c r="H1009" i="26" a="1"/>
  <c r="H1009" i="26" s="1"/>
  <c r="H1033" i="26" a="1"/>
  <c r="H1033" i="26" s="1"/>
  <c r="H1058" i="26" a="1"/>
  <c r="H1058" i="26" s="1"/>
  <c r="H1079" i="26" a="1"/>
  <c r="H1079" i="26" s="1"/>
  <c r="H1095" i="26" a="1"/>
  <c r="H1095" i="26" s="1"/>
  <c r="H1111" i="26" a="1"/>
  <c r="H1111" i="26" s="1"/>
  <c r="H1137" i="26" a="1"/>
  <c r="H1137" i="26" s="1"/>
  <c r="H1149" i="26" a="1"/>
  <c r="H1149" i="26" s="1"/>
  <c r="H1161" i="26" a="1"/>
  <c r="H1161" i="26" s="1"/>
  <c r="H1169" i="26" a="1"/>
  <c r="H1169" i="26" s="1"/>
  <c r="H1185" i="26" a="1"/>
  <c r="H1185" i="26" s="1"/>
  <c r="H1193" i="26" a="1"/>
  <c r="H1193" i="26" s="1"/>
  <c r="H1200" i="26" a="1"/>
  <c r="H1200" i="26" s="1"/>
  <c r="H1208" i="26" a="1"/>
  <c r="H1208" i="26" s="1"/>
  <c r="H1216" i="26" a="1"/>
  <c r="H1216" i="26" s="1"/>
  <c r="H1223" i="26" a="1"/>
  <c r="H1223" i="26" s="1"/>
  <c r="H1231" i="26" a="1"/>
  <c r="H1231" i="26" s="1"/>
  <c r="H1239" i="26" a="1"/>
  <c r="H1239" i="26" s="1"/>
  <c r="H1254" i="26" a="1"/>
  <c r="H1254" i="26" s="1"/>
  <c r="H1269" i="26" a="1"/>
  <c r="H1269" i="26" s="1"/>
  <c r="H1275" i="26" a="1"/>
  <c r="H1275" i="26" s="1"/>
  <c r="H1282" i="26" a="1"/>
  <c r="H1282" i="26" s="1"/>
  <c r="H1289" i="26" a="1"/>
  <c r="H1289" i="26" s="1"/>
  <c r="H1294" i="26" a="1"/>
  <c r="H1294" i="26" s="1"/>
  <c r="H1307" i="26" a="1"/>
  <c r="H1307" i="26" s="1"/>
  <c r="H1320" i="26" a="1"/>
  <c r="H1320" i="26" s="1"/>
  <c r="H1333" i="26" a="1"/>
  <c r="H1333" i="26" s="1"/>
  <c r="H1338" i="26" a="1"/>
  <c r="H1338" i="26" s="1"/>
  <c r="H1350" i="26" a="1"/>
  <c r="H1350" i="26" s="1"/>
  <c r="H1356" i="26" a="1"/>
  <c r="H1356" i="26" s="1"/>
  <c r="H1362" i="26" a="1"/>
  <c r="H1362" i="26" s="1"/>
  <c r="H1367" i="26" a="1"/>
  <c r="H1367" i="26" s="1"/>
  <c r="H1374" i="26" a="1"/>
  <c r="H1374" i="26" s="1"/>
  <c r="H1379" i="26" a="1"/>
  <c r="H1379" i="26" s="1"/>
  <c r="H1390" i="26" a="1"/>
  <c r="H1390" i="26" s="1"/>
  <c r="H1397" i="26" a="1"/>
  <c r="H1397" i="26" s="1"/>
  <c r="H1402" i="26" a="1"/>
  <c r="H1402" i="26" s="1"/>
  <c r="H1414" i="26" a="1"/>
  <c r="H1414" i="26" s="1"/>
  <c r="H1420" i="26" a="1"/>
  <c r="H1420" i="26" s="1"/>
  <c r="H1426" i="26" a="1"/>
  <c r="H1426" i="26" s="1"/>
  <c r="H1431" i="26" a="1"/>
  <c r="H1431" i="26" s="1"/>
  <c r="H1438" i="26" a="1"/>
  <c r="H1438" i="26" s="1"/>
  <c r="H1443" i="26" a="1"/>
  <c r="H1443" i="26" s="1"/>
  <c r="H1454" i="26" a="1"/>
  <c r="H1454" i="26" s="1"/>
  <c r="H1461" i="26" a="1"/>
  <c r="H1461" i="26" s="1"/>
  <c r="H1466" i="26" a="1"/>
  <c r="H1466" i="26" s="1"/>
  <c r="H1478" i="26" a="1"/>
  <c r="H1478" i="26" s="1"/>
  <c r="H1484" i="26" a="1"/>
  <c r="H1484" i="26" s="1"/>
  <c r="H1490" i="26" a="1"/>
  <c r="H1490" i="26" s="1"/>
  <c r="H1495" i="26" a="1"/>
  <c r="H1495" i="26" s="1"/>
  <c r="H1502" i="26" a="1"/>
  <c r="H1502" i="26" s="1"/>
  <c r="H1507" i="26" a="1"/>
  <c r="H1507" i="26" s="1"/>
  <c r="H1518" i="26" a="1"/>
  <c r="H1518" i="26" s="1"/>
  <c r="H1525" i="26" a="1"/>
  <c r="H1525" i="26" s="1"/>
  <c r="H1530" i="26" a="1"/>
  <c r="H1530" i="26" s="1"/>
  <c r="H1542" i="26" a="1"/>
  <c r="H1542" i="26" s="1"/>
  <c r="H1548" i="26" a="1"/>
  <c r="H1548" i="26" s="1"/>
  <c r="H1554" i="26" a="1"/>
  <c r="H1554" i="26" s="1"/>
  <c r="H1559" i="26" a="1"/>
  <c r="H1559" i="26" s="1"/>
  <c r="H1566" i="26" a="1"/>
  <c r="H1566" i="26" s="1"/>
  <c r="H1571" i="26" a="1"/>
  <c r="H1571" i="26" s="1"/>
  <c r="H1582" i="26" a="1"/>
  <c r="H1582" i="26" s="1"/>
  <c r="H1589" i="26" a="1"/>
  <c r="H1589" i="26" s="1"/>
  <c r="H1594" i="26" a="1"/>
  <c r="H1594" i="26" s="1"/>
  <c r="H1606" i="26" a="1"/>
  <c r="H1606" i="26" s="1"/>
  <c r="H1612" i="26" a="1"/>
  <c r="H1612" i="26" s="1"/>
  <c r="H1618" i="26" a="1"/>
  <c r="H1618" i="26" s="1"/>
  <c r="H1623" i="26" a="1"/>
  <c r="H1623" i="26" s="1"/>
  <c r="H1630" i="26" a="1"/>
  <c r="H1630" i="26" s="1"/>
  <c r="H1635" i="26" a="1"/>
  <c r="H1635" i="26" s="1"/>
  <c r="H1646" i="26" a="1"/>
  <c r="H1646" i="26" s="1"/>
  <c r="H1653" i="26" a="1"/>
  <c r="H1653" i="26" s="1"/>
  <c r="H1658" i="26" a="1"/>
  <c r="H1658" i="26" s="1"/>
  <c r="H1670" i="26" a="1"/>
  <c r="H1670" i="26" s="1"/>
  <c r="H1676" i="26" a="1"/>
  <c r="H1676" i="26" s="1"/>
  <c r="H1682" i="26" a="1"/>
  <c r="H1682" i="26" s="1"/>
  <c r="H1687" i="26" a="1"/>
  <c r="H1687" i="26" s="1"/>
  <c r="H1694" i="26" a="1"/>
  <c r="H1694" i="26" s="1"/>
  <c r="H1699" i="26" a="1"/>
  <c r="H1699" i="26" s="1"/>
  <c r="H1710" i="26" a="1"/>
  <c r="H1710" i="26" s="1"/>
  <c r="H1716" i="26" a="1"/>
  <c r="H1716" i="26" s="1"/>
  <c r="H1722" i="26" a="1"/>
  <c r="H1722" i="26" s="1"/>
  <c r="H1727" i="26" a="1"/>
  <c r="H1727" i="26" s="1"/>
  <c r="H1732" i="26" a="1"/>
  <c r="H1732" i="26" s="1"/>
  <c r="H1738" i="26" a="1"/>
  <c r="H1738" i="26" s="1"/>
  <c r="H1743" i="26" a="1"/>
  <c r="H1743" i="26" s="1"/>
  <c r="H1748" i="26" a="1"/>
  <c r="H1748" i="26" s="1"/>
  <c r="H1754" i="26" a="1"/>
  <c r="H1754" i="26" s="1"/>
  <c r="H1759" i="26" a="1"/>
  <c r="H1759" i="26" s="1"/>
  <c r="H1764" i="26" a="1"/>
  <c r="H1764" i="26" s="1"/>
  <c r="H1770" i="26" a="1"/>
  <c r="H1770" i="26" s="1"/>
  <c r="H1775" i="26" a="1"/>
  <c r="H1775" i="26" s="1"/>
  <c r="H1780" i="26" a="1"/>
  <c r="H1780" i="26" s="1"/>
  <c r="H1786" i="26" a="1"/>
  <c r="H1786" i="26" s="1"/>
  <c r="H1791" i="26" a="1"/>
  <c r="H1791" i="26" s="1"/>
  <c r="H1797" i="26" a="1"/>
  <c r="H1797" i="26" s="1"/>
  <c r="H1810" i="26" a="1"/>
  <c r="H1810" i="26" s="1"/>
  <c r="H1816" i="26" a="1"/>
  <c r="H1816" i="26" s="1"/>
  <c r="H1823" i="26" a="1"/>
  <c r="H1823" i="26" s="1"/>
  <c r="H1829" i="26" a="1"/>
  <c r="H1829" i="26" s="1"/>
  <c r="H1842" i="26" a="1"/>
  <c r="H1842" i="26" s="1"/>
  <c r="H1849" i="26" a="1"/>
  <c r="H1849" i="26" s="1"/>
  <c r="H1857" i="26" a="1"/>
  <c r="H1857" i="26" s="1"/>
  <c r="H1865" i="26" a="1"/>
  <c r="H1865" i="26" s="1"/>
  <c r="H1873" i="26" a="1"/>
  <c r="H1873" i="26" s="1"/>
  <c r="H1881" i="26" a="1"/>
  <c r="H1881" i="26" s="1"/>
  <c r="H1889" i="26" a="1"/>
  <c r="H1889" i="26" s="1"/>
  <c r="H1897" i="26" a="1"/>
  <c r="H1897" i="26" s="1"/>
  <c r="H1905" i="26" a="1"/>
  <c r="H1905" i="26" s="1"/>
  <c r="H1913" i="26" a="1"/>
  <c r="H1913" i="26" s="1"/>
  <c r="H1921" i="26" a="1"/>
  <c r="H1921" i="26" s="1"/>
  <c r="H1929" i="26" a="1"/>
  <c r="H1929" i="26" s="1"/>
  <c r="H1937" i="26" a="1"/>
  <c r="H1937" i="26" s="1"/>
  <c r="H1945" i="26" a="1"/>
  <c r="H1945" i="26" s="1"/>
  <c r="H1953" i="26" a="1"/>
  <c r="H1953" i="26" s="1"/>
  <c r="H1961" i="26" a="1"/>
  <c r="H1961" i="26" s="1"/>
  <c r="H1969" i="26" a="1"/>
  <c r="H1969" i="26" s="1"/>
  <c r="H1977" i="26" a="1"/>
  <c r="H1977" i="26" s="1"/>
  <c r="H1985" i="26" a="1"/>
  <c r="H1985" i="26" s="1"/>
  <c r="H1993" i="26" a="1"/>
  <c r="H1993" i="26" s="1"/>
  <c r="H2001" i="26" a="1"/>
  <c r="H2001" i="26" s="1"/>
  <c r="H988" i="26" a="1"/>
  <c r="H988" i="26" s="1"/>
  <c r="H1038" i="26" a="1"/>
  <c r="H1038" i="26" s="1"/>
  <c r="H1063" i="26" a="1"/>
  <c r="H1063" i="26" s="1"/>
  <c r="H1082" i="26" a="1"/>
  <c r="H1082" i="26" s="1"/>
  <c r="H1097" i="26" a="1"/>
  <c r="H1097" i="26" s="1"/>
  <c r="H1113" i="26" a="1"/>
  <c r="H1113" i="26" s="1"/>
  <c r="H1129" i="26" a="1"/>
  <c r="H1129" i="26" s="1"/>
  <c r="H1140" i="26" a="1"/>
  <c r="H1140" i="26" s="1"/>
  <c r="H1151" i="26" a="1"/>
  <c r="H1151" i="26" s="1"/>
  <c r="H1162" i="26" a="1"/>
  <c r="H1162" i="26" s="1"/>
  <c r="H1170" i="26" a="1"/>
  <c r="H1170" i="26" s="1"/>
  <c r="H1186" i="26" a="1"/>
  <c r="H1186" i="26" s="1"/>
  <c r="H1194" i="26" a="1"/>
  <c r="H1194" i="26" s="1"/>
  <c r="H1201" i="26" a="1"/>
  <c r="H1201" i="26" s="1"/>
  <c r="H1209" i="26" a="1"/>
  <c r="H1209" i="26" s="1"/>
  <c r="H1217" i="26" a="1"/>
  <c r="H1217" i="26" s="1"/>
  <c r="H1225" i="26" a="1"/>
  <c r="H1225" i="26" s="1"/>
  <c r="H1240" i="26" a="1"/>
  <c r="H1240" i="26" s="1"/>
  <c r="H1248" i="26" a="1"/>
  <c r="H1248" i="26" s="1"/>
  <c r="H1256" i="26" a="1"/>
  <c r="H1256" i="26" s="1"/>
  <c r="H1262" i="26" a="1"/>
  <c r="H1262" i="26" s="1"/>
  <c r="H1276" i="26" a="1"/>
  <c r="H1276" i="26" s="1"/>
  <c r="H1283" i="26" a="1"/>
  <c r="H1283" i="26" s="1"/>
  <c r="H1290" i="26" a="1"/>
  <c r="H1290" i="26" s="1"/>
  <c r="H1295" i="26" a="1"/>
  <c r="H1295" i="26" s="1"/>
  <c r="H1302" i="26" a="1"/>
  <c r="H1302" i="26" s="1"/>
  <c r="H1308" i="26" a="1"/>
  <c r="H1308" i="26" s="1"/>
  <c r="H1314" i="26" a="1"/>
  <c r="H1314" i="26" s="1"/>
  <c r="H1321" i="26" a="1"/>
  <c r="H1321" i="26" s="1"/>
  <c r="H1326" i="26" a="1"/>
  <c r="H1326" i="26" s="1"/>
  <c r="H1339" i="26" a="1"/>
  <c r="H1339" i="26" s="1"/>
  <c r="H1345" i="26" a="1"/>
  <c r="H1345" i="26" s="1"/>
  <c r="H1351" i="26" a="1"/>
  <c r="H1351" i="26" s="1"/>
  <c r="H1368" i="26" a="1"/>
  <c r="H1368" i="26" s="1"/>
  <c r="H1380" i="26" a="1"/>
  <c r="H1380" i="26" s="1"/>
  <c r="H1386" i="26" a="1"/>
  <c r="H1386" i="26" s="1"/>
  <c r="H1391" i="26" a="1"/>
  <c r="H1391" i="26" s="1"/>
  <c r="H1403" i="26" a="1"/>
  <c r="H1403" i="26" s="1"/>
  <c r="H1409" i="26" a="1"/>
  <c r="H1409" i="26" s="1"/>
  <c r="H1415" i="26" a="1"/>
  <c r="H1415" i="26" s="1"/>
  <c r="H1432" i="26" a="1"/>
  <c r="H1432" i="26" s="1"/>
  <c r="H1444" i="26" a="1"/>
  <c r="H1444" i="26" s="1"/>
  <c r="H1450" i="26" a="1"/>
  <c r="H1450" i="26" s="1"/>
  <c r="H1455" i="26" a="1"/>
  <c r="H1455" i="26" s="1"/>
  <c r="H1467" i="26" a="1"/>
  <c r="H1467" i="26" s="1"/>
  <c r="H1473" i="26" a="1"/>
  <c r="H1473" i="26" s="1"/>
  <c r="H1479" i="26" a="1"/>
  <c r="H1479" i="26" s="1"/>
  <c r="H1496" i="26" a="1"/>
  <c r="H1496" i="26" s="1"/>
  <c r="H1508" i="26" a="1"/>
  <c r="H1508" i="26" s="1"/>
  <c r="H1514" i="26" a="1"/>
  <c r="H1514" i="26" s="1"/>
  <c r="H1519" i="26" a="1"/>
  <c r="H1519" i="26" s="1"/>
  <c r="H1531" i="26" a="1"/>
  <c r="H1531" i="26" s="1"/>
  <c r="H1537" i="26" a="1"/>
  <c r="H1537" i="26" s="1"/>
  <c r="H1543" i="26" a="1"/>
  <c r="H1543" i="26" s="1"/>
  <c r="H1560" i="26" a="1"/>
  <c r="H1560" i="26" s="1"/>
  <c r="H1572" i="26" a="1"/>
  <c r="H1572" i="26" s="1"/>
  <c r="H1578" i="26" a="1"/>
  <c r="H1578" i="26" s="1"/>
  <c r="H1583" i="26" a="1"/>
  <c r="H1583" i="26" s="1"/>
  <c r="H1595" i="26" a="1"/>
  <c r="H1595" i="26" s="1"/>
  <c r="H1601" i="26" a="1"/>
  <c r="H1601" i="26" s="1"/>
  <c r="H1607" i="26" a="1"/>
  <c r="H1607" i="26" s="1"/>
  <c r="H1624" i="26" a="1"/>
  <c r="H1624" i="26" s="1"/>
  <c r="H1636" i="26" a="1"/>
  <c r="H1636" i="26" s="1"/>
  <c r="H1642" i="26" a="1"/>
  <c r="H1642" i="26" s="1"/>
  <c r="H1647" i="26" a="1"/>
  <c r="H1647" i="26" s="1"/>
  <c r="H1659" i="26" a="1"/>
  <c r="H1659" i="26" s="1"/>
  <c r="H1665" i="26" a="1"/>
  <c r="H1665" i="26" s="1"/>
  <c r="H1671" i="26" a="1"/>
  <c r="H1671" i="26" s="1"/>
  <c r="H1688" i="26" a="1"/>
  <c r="H1688" i="26" s="1"/>
  <c r="H1700" i="26" a="1"/>
  <c r="H1700" i="26" s="1"/>
  <c r="H1706" i="26" a="1"/>
  <c r="H1706" i="26" s="1"/>
  <c r="H1711" i="26" a="1"/>
  <c r="H1711" i="26" s="1"/>
  <c r="H1717" i="26" a="1"/>
  <c r="H1717" i="26" s="1"/>
  <c r="H1733" i="26" a="1"/>
  <c r="H1733" i="26" s="1"/>
  <c r="H1749" i="26" a="1"/>
  <c r="H1749" i="26" s="1"/>
  <c r="H1765" i="26" a="1"/>
  <c r="H1765" i="26" s="1"/>
  <c r="H1781" i="26" a="1"/>
  <c r="H1781" i="26" s="1"/>
  <c r="H1798" i="26" a="1"/>
  <c r="H1798" i="26" s="1"/>
  <c r="H1804" i="26" a="1"/>
  <c r="H1804" i="26" s="1"/>
  <c r="H1811" i="26" a="1"/>
  <c r="H1811" i="26" s="1"/>
  <c r="H1817" i="26" a="1"/>
  <c r="H1817" i="26" s="1"/>
  <c r="H1830" i="26" a="1"/>
  <c r="H1830" i="26" s="1"/>
  <c r="H1836" i="26" a="1"/>
  <c r="H1836" i="26" s="1"/>
  <c r="H1843" i="26" a="1"/>
  <c r="H1843" i="26" s="1"/>
  <c r="H1850" i="26" a="1"/>
  <c r="H1850" i="26" s="1"/>
  <c r="H1858" i="26" a="1"/>
  <c r="H1858" i="26" s="1"/>
  <c r="H1866" i="26" a="1"/>
  <c r="H1866" i="26" s="1"/>
  <c r="H1874" i="26" a="1"/>
  <c r="H1874" i="26" s="1"/>
  <c r="H1882" i="26" a="1"/>
  <c r="H1882" i="26" s="1"/>
  <c r="H1890" i="26" a="1"/>
  <c r="H1890" i="26" s="1"/>
  <c r="H1898" i="26" a="1"/>
  <c r="H1898" i="26" s="1"/>
  <c r="H1906" i="26" a="1"/>
  <c r="H1906" i="26" s="1"/>
  <c r="H1914" i="26" a="1"/>
  <c r="H1914" i="26" s="1"/>
  <c r="H1922" i="26" a="1"/>
  <c r="H1922" i="26" s="1"/>
  <c r="H1930" i="26" a="1"/>
  <c r="H1930" i="26" s="1"/>
  <c r="H1938" i="26" a="1"/>
  <c r="H1938" i="26" s="1"/>
  <c r="H1946" i="26" a="1"/>
  <c r="H1946" i="26" s="1"/>
  <c r="H1954" i="26" a="1"/>
  <c r="H1954" i="26" s="1"/>
  <c r="H1962" i="26" a="1"/>
  <c r="H1962" i="26" s="1"/>
  <c r="H1970" i="26" a="1"/>
  <c r="H1970" i="26" s="1"/>
  <c r="H1978" i="26" a="1"/>
  <c r="H1978" i="26" s="1"/>
  <c r="H1986" i="26" a="1"/>
  <c r="H1986" i="26" s="1"/>
  <c r="H1994" i="26" a="1"/>
  <c r="H1994" i="26" s="1"/>
  <c r="H11" i="26" a="1"/>
  <c r="H11" i="26" s="1"/>
  <c r="H1014" i="26" a="1"/>
  <c r="H1014" i="26" s="1"/>
  <c r="H1040" i="26" a="1"/>
  <c r="H1040" i="26" s="1"/>
  <c r="H1083" i="26" a="1"/>
  <c r="H1083" i="26" s="1"/>
  <c r="H1099" i="26" a="1"/>
  <c r="H1099" i="26" s="1"/>
  <c r="H1115" i="26" a="1"/>
  <c r="H1115" i="26" s="1"/>
  <c r="H1130" i="26" a="1"/>
  <c r="H1130" i="26" s="1"/>
  <c r="H1141" i="26" a="1"/>
  <c r="H1141" i="26" s="1"/>
  <c r="H1152" i="26" a="1"/>
  <c r="H1152" i="26" s="1"/>
  <c r="H1163" i="26" a="1"/>
  <c r="H1163" i="26" s="1"/>
  <c r="H1171" i="26" a="1"/>
  <c r="H1171" i="26" s="1"/>
  <c r="H1178" i="26" a="1"/>
  <c r="H1178" i="26" s="1"/>
  <c r="H1202" i="26" a="1"/>
  <c r="H1202" i="26" s="1"/>
  <c r="H1226" i="26" a="1"/>
  <c r="H1226" i="26" s="1"/>
  <c r="H1233" i="26" a="1"/>
  <c r="H1233" i="26" s="1"/>
  <c r="H1249" i="26" a="1"/>
  <c r="H1249" i="26" s="1"/>
  <c r="H1257" i="26" a="1"/>
  <c r="H1257" i="26" s="1"/>
  <c r="H1263" i="26" a="1"/>
  <c r="H1263" i="26" s="1"/>
  <c r="H1270" i="26" a="1"/>
  <c r="H1270" i="26" s="1"/>
  <c r="H1278" i="26" a="1"/>
  <c r="H1278" i="26" s="1"/>
  <c r="H1284" i="26" a="1"/>
  <c r="H1284" i="26" s="1"/>
  <c r="H1296" i="26" a="1"/>
  <c r="H1296" i="26" s="1"/>
  <c r="H1309" i="26" a="1"/>
  <c r="H1309" i="26" s="1"/>
  <c r="H1315" i="26" a="1"/>
  <c r="H1315" i="26" s="1"/>
  <c r="H1322" i="26" a="1"/>
  <c r="H1322" i="26" s="1"/>
  <c r="H1327" i="26" a="1"/>
  <c r="H1327" i="26" s="1"/>
  <c r="H1334" i="26" a="1"/>
  <c r="H1334" i="26" s="1"/>
  <c r="H1340" i="26" a="1"/>
  <c r="H1340" i="26" s="1"/>
  <c r="H1352" i="26" a="1"/>
  <c r="H1352" i="26" s="1"/>
  <c r="H1357" i="26" a="1"/>
  <c r="H1357" i="26" s="1"/>
  <c r="H1363" i="26" a="1"/>
  <c r="H1363" i="26" s="1"/>
  <c r="H1375" i="26" a="1"/>
  <c r="H1375" i="26" s="1"/>
  <c r="H1392" i="26" a="1"/>
  <c r="H1392" i="26" s="1"/>
  <c r="H1398" i="26" a="1"/>
  <c r="H1398" i="26" s="1"/>
  <c r="H1404" i="26" a="1"/>
  <c r="H1404" i="26" s="1"/>
  <c r="H1416" i="26" a="1"/>
  <c r="H1416" i="26" s="1"/>
  <c r="H1421" i="26" a="1"/>
  <c r="H1421" i="26" s="1"/>
  <c r="H1427" i="26" a="1"/>
  <c r="H1427" i="26" s="1"/>
  <c r="H1439" i="26" a="1"/>
  <c r="H1439" i="26" s="1"/>
  <c r="H1456" i="26" a="1"/>
  <c r="H1456" i="26" s="1"/>
  <c r="H1462" i="26" a="1"/>
  <c r="H1462" i="26" s="1"/>
  <c r="H1468" i="26" a="1"/>
  <c r="H1468" i="26" s="1"/>
  <c r="H1480" i="26" a="1"/>
  <c r="H1480" i="26" s="1"/>
  <c r="H1485" i="26" a="1"/>
  <c r="H1485" i="26" s="1"/>
  <c r="H1491" i="26" a="1"/>
  <c r="H1491" i="26" s="1"/>
  <c r="H1503" i="26" a="1"/>
  <c r="H1503" i="26" s="1"/>
  <c r="H1520" i="26" a="1"/>
  <c r="H1520" i="26" s="1"/>
  <c r="H1526" i="26" a="1"/>
  <c r="H1526" i="26" s="1"/>
  <c r="H1532" i="26" a="1"/>
  <c r="H1532" i="26" s="1"/>
  <c r="H1544" i="26" a="1"/>
  <c r="H1544" i="26" s="1"/>
  <c r="H1549" i="26" a="1"/>
  <c r="H1549" i="26" s="1"/>
  <c r="H1555" i="26" a="1"/>
  <c r="H1555" i="26" s="1"/>
  <c r="H1567" i="26" a="1"/>
  <c r="H1567" i="26" s="1"/>
  <c r="H1584" i="26" a="1"/>
  <c r="H1584" i="26" s="1"/>
  <c r="H1590" i="26" a="1"/>
  <c r="H1590" i="26" s="1"/>
  <c r="H1596" i="26" a="1"/>
  <c r="H1596" i="26" s="1"/>
  <c r="H1608" i="26" a="1"/>
  <c r="H1608" i="26" s="1"/>
  <c r="H1613" i="26" a="1"/>
  <c r="H1613" i="26" s="1"/>
  <c r="H1619" i="26" a="1"/>
  <c r="H1619" i="26" s="1"/>
  <c r="H1631" i="26" a="1"/>
  <c r="H1631" i="26" s="1"/>
  <c r="H1648" i="26" a="1"/>
  <c r="H1648" i="26" s="1"/>
  <c r="H1654" i="26" a="1"/>
  <c r="H1654" i="26" s="1"/>
  <c r="H1660" i="26" a="1"/>
  <c r="H1660" i="26" s="1"/>
  <c r="H1672" i="26" a="1"/>
  <c r="H1672" i="26" s="1"/>
  <c r="H1677" i="26" a="1"/>
  <c r="H1677" i="26" s="1"/>
  <c r="H1683" i="26" a="1"/>
  <c r="H1683" i="26" s="1"/>
  <c r="H1695" i="26" a="1"/>
  <c r="H1695" i="26" s="1"/>
  <c r="H1712" i="26" a="1"/>
  <c r="H1712" i="26" s="1"/>
  <c r="H1718" i="26" a="1"/>
  <c r="H1718" i="26" s="1"/>
  <c r="H1723" i="26" a="1"/>
  <c r="H1723" i="26" s="1"/>
  <c r="H1728" i="26" a="1"/>
  <c r="H1728" i="26" s="1"/>
  <c r="H1734" i="26" a="1"/>
  <c r="H1734" i="26" s="1"/>
  <c r="H1739" i="26" a="1"/>
  <c r="H1739" i="26" s="1"/>
  <c r="H1744" i="26" a="1"/>
  <c r="H1744" i="26" s="1"/>
  <c r="H1750" i="26" a="1"/>
  <c r="H1750" i="26" s="1"/>
  <c r="H1755" i="26" a="1"/>
  <c r="H1755" i="26" s="1"/>
  <c r="H1760" i="26" a="1"/>
  <c r="H1760" i="26" s="1"/>
  <c r="H1766" i="26" a="1"/>
  <c r="H1766" i="26" s="1"/>
  <c r="H1771" i="26" a="1"/>
  <c r="H1771" i="26" s="1"/>
  <c r="H1776" i="26" a="1"/>
  <c r="H1776" i="26" s="1"/>
  <c r="H1782" i="26" a="1"/>
  <c r="H1782" i="26" s="1"/>
  <c r="H1787" i="26" a="1"/>
  <c r="H1787" i="26" s="1"/>
  <c r="H1792" i="26" a="1"/>
  <c r="H1792" i="26" s="1"/>
  <c r="H1799" i="26" a="1"/>
  <c r="H1799" i="26" s="1"/>
  <c r="H1805" i="26" a="1"/>
  <c r="H1805" i="26" s="1"/>
  <c r="H1818" i="26" a="1"/>
  <c r="H1818" i="26" s="1"/>
  <c r="H1824" i="26" a="1"/>
  <c r="H1824" i="26" s="1"/>
  <c r="H1831" i="26" a="1"/>
  <c r="H1831" i="26" s="1"/>
  <c r="H1837" i="26" a="1"/>
  <c r="H1837" i="26" s="1"/>
  <c r="H1851" i="26" a="1"/>
  <c r="H1851" i="26" s="1"/>
  <c r="H1859" i="26" a="1"/>
  <c r="H1859" i="26" s="1"/>
  <c r="H1867" i="26" a="1"/>
  <c r="H1867" i="26" s="1"/>
  <c r="H1875" i="26" a="1"/>
  <c r="H1875" i="26" s="1"/>
  <c r="H1883" i="26" a="1"/>
  <c r="H1883" i="26" s="1"/>
  <c r="H1891" i="26" a="1"/>
  <c r="H1891" i="26" s="1"/>
  <c r="H1899" i="26" a="1"/>
  <c r="H1899" i="26" s="1"/>
  <c r="H1907" i="26" a="1"/>
  <c r="H1907" i="26" s="1"/>
  <c r="H1915" i="26" a="1"/>
  <c r="H1915" i="26" s="1"/>
  <c r="H1923" i="26" a="1"/>
  <c r="H1923" i="26" s="1"/>
  <c r="H1931" i="26" a="1"/>
  <c r="H1931" i="26" s="1"/>
  <c r="H1939" i="26" a="1"/>
  <c r="H1939" i="26" s="1"/>
  <c r="H1947" i="26" a="1"/>
  <c r="H1947" i="26" s="1"/>
  <c r="H1955" i="26" a="1"/>
  <c r="H1955" i="26" s="1"/>
  <c r="H1963" i="26" a="1"/>
  <c r="H1963" i="26" s="1"/>
  <c r="H1971" i="26" a="1"/>
  <c r="H1971" i="26" s="1"/>
  <c r="H1979" i="26" a="1"/>
  <c r="H1979" i="26" s="1"/>
  <c r="H1987" i="26" a="1"/>
  <c r="H1987" i="26" s="1"/>
  <c r="H1995" i="26" a="1"/>
  <c r="H1995" i="26" s="1"/>
  <c r="H994" i="26" a="1"/>
  <c r="H994" i="26" s="1"/>
  <c r="H1019" i="26" a="1"/>
  <c r="H1019" i="26" s="1"/>
  <c r="H1044" i="26" a="1"/>
  <c r="H1044" i="26" s="1"/>
  <c r="H1069" i="26" a="1"/>
  <c r="H1069" i="26" s="1"/>
  <c r="H1085" i="26" a="1"/>
  <c r="H1085" i="26" s="1"/>
  <c r="H1101" i="26" a="1"/>
  <c r="H1101" i="26" s="1"/>
  <c r="H1153" i="26" a="1"/>
  <c r="H1153" i="26" s="1"/>
  <c r="H1164" i="26" a="1"/>
  <c r="H1164" i="26" s="1"/>
  <c r="H1173" i="26" a="1"/>
  <c r="H1173" i="26" s="1"/>
  <c r="H1180" i="26" a="1"/>
  <c r="H1180" i="26" s="1"/>
  <c r="H1187" i="26" a="1"/>
  <c r="H1187" i="26" s="1"/>
  <c r="H1196" i="26" a="1"/>
  <c r="H1196" i="26" s="1"/>
  <c r="H1204" i="26" a="1"/>
  <c r="H1204" i="26" s="1"/>
  <c r="H1210" i="26" a="1"/>
  <c r="H1210" i="26" s="1"/>
  <c r="H1227" i="26" a="1"/>
  <c r="H1227" i="26" s="1"/>
  <c r="H1234" i="26" a="1"/>
  <c r="H1234" i="26" s="1"/>
  <c r="H1250" i="26" a="1"/>
  <c r="H1250" i="26" s="1"/>
  <c r="H1258" i="26" a="1"/>
  <c r="H1258" i="26" s="1"/>
  <c r="H1264" i="26" a="1"/>
  <c r="H1264" i="26" s="1"/>
  <c r="H1271" i="26" a="1"/>
  <c r="H1271" i="26" s="1"/>
  <c r="H1291" i="26" a="1"/>
  <c r="H1291" i="26" s="1"/>
  <c r="H1297" i="26" a="1"/>
  <c r="H1297" i="26" s="1"/>
  <c r="H1303" i="26" a="1"/>
  <c r="H1303" i="26" s="1"/>
  <c r="H1310" i="26" a="1"/>
  <c r="H1310" i="26" s="1"/>
  <c r="H1316" i="26" a="1"/>
  <c r="H1316" i="26" s="1"/>
  <c r="H1328" i="26" a="1"/>
  <c r="H1328" i="26" s="1"/>
  <c r="H1341" i="26" a="1"/>
  <c r="H1341" i="26" s="1"/>
  <c r="H1346" i="26" a="1"/>
  <c r="H1346" i="26" s="1"/>
  <c r="H1353" i="26" a="1"/>
  <c r="H1353" i="26" s="1"/>
  <c r="H1364" i="26" a="1"/>
  <c r="H1364" i="26" s="1"/>
  <c r="H1369" i="26" a="1"/>
  <c r="H1369" i="26" s="1"/>
  <c r="H1376" i="26" a="1"/>
  <c r="H1376" i="26" s="1"/>
  <c r="H1381" i="26" a="1"/>
  <c r="H1381" i="26" s="1"/>
  <c r="H1387" i="26" a="1"/>
  <c r="H1387" i="26" s="1"/>
  <c r="H1393" i="26" a="1"/>
  <c r="H1393" i="26" s="1"/>
  <c r="H1405" i="26" a="1"/>
  <c r="H1405" i="26" s="1"/>
  <c r="H1410" i="26" a="1"/>
  <c r="H1410" i="26" s="1"/>
  <c r="H1417" i="26" a="1"/>
  <c r="H1417" i="26" s="1"/>
  <c r="H1428" i="26" a="1"/>
  <c r="H1428" i="26" s="1"/>
  <c r="H1433" i="26" a="1"/>
  <c r="H1433" i="26" s="1"/>
  <c r="H1440" i="26" a="1"/>
  <c r="H1440" i="26" s="1"/>
  <c r="H1445" i="26" a="1"/>
  <c r="H1445" i="26" s="1"/>
  <c r="H1451" i="26" a="1"/>
  <c r="H1451" i="26" s="1"/>
  <c r="H1457" i="26" a="1"/>
  <c r="H1457" i="26" s="1"/>
  <c r="H1469" i="26" a="1"/>
  <c r="H1469" i="26" s="1"/>
  <c r="H1474" i="26" a="1"/>
  <c r="H1474" i="26" s="1"/>
  <c r="H1481" i="26" a="1"/>
  <c r="H1481" i="26" s="1"/>
  <c r="H1492" i="26" a="1"/>
  <c r="H1492" i="26" s="1"/>
  <c r="H1497" i="26" a="1"/>
  <c r="H1497" i="26" s="1"/>
  <c r="H1504" i="26" a="1"/>
  <c r="H1504" i="26" s="1"/>
  <c r="H1509" i="26" a="1"/>
  <c r="H1509" i="26" s="1"/>
  <c r="H1515" i="26" a="1"/>
  <c r="H1515" i="26" s="1"/>
  <c r="H1521" i="26" a="1"/>
  <c r="H1521" i="26" s="1"/>
  <c r="H1533" i="26" a="1"/>
  <c r="H1533" i="26" s="1"/>
  <c r="H1538" i="26" a="1"/>
  <c r="H1538" i="26" s="1"/>
  <c r="H1545" i="26" a="1"/>
  <c r="H1545" i="26" s="1"/>
  <c r="H1556" i="26" a="1"/>
  <c r="H1556" i="26" s="1"/>
  <c r="H1561" i="26" a="1"/>
  <c r="H1561" i="26" s="1"/>
  <c r="H1568" i="26" a="1"/>
  <c r="H1568" i="26" s="1"/>
  <c r="H1573" i="26" a="1"/>
  <c r="H1573" i="26" s="1"/>
  <c r="H1579" i="26" a="1"/>
  <c r="H1579" i="26" s="1"/>
  <c r="H1585" i="26" a="1"/>
  <c r="H1585" i="26" s="1"/>
  <c r="H1597" i="26" a="1"/>
  <c r="H1597" i="26" s="1"/>
  <c r="H1602" i="26" a="1"/>
  <c r="H1602" i="26" s="1"/>
  <c r="H1609" i="26" a="1"/>
  <c r="H1609" i="26" s="1"/>
  <c r="H1620" i="26" a="1"/>
  <c r="H1620" i="26" s="1"/>
  <c r="H1625" i="26" a="1"/>
  <c r="H1625" i="26" s="1"/>
  <c r="H1632" i="26" a="1"/>
  <c r="H1632" i="26" s="1"/>
  <c r="H1637" i="26" a="1"/>
  <c r="H1637" i="26" s="1"/>
  <c r="H1643" i="26" a="1"/>
  <c r="H1643" i="26" s="1"/>
  <c r="H1649" i="26" a="1"/>
  <c r="H1649" i="26" s="1"/>
  <c r="H1661" i="26" a="1"/>
  <c r="H1661" i="26" s="1"/>
  <c r="H1666" i="26" a="1"/>
  <c r="H1666" i="26" s="1"/>
  <c r="H1673" i="26" a="1"/>
  <c r="H1673" i="26" s="1"/>
  <c r="H1684" i="26" a="1"/>
  <c r="H1684" i="26" s="1"/>
  <c r="H1689" i="26" a="1"/>
  <c r="H1689" i="26" s="1"/>
  <c r="H1696" i="26" a="1"/>
  <c r="H1696" i="26" s="1"/>
  <c r="H1701" i="26" a="1"/>
  <c r="H1701" i="26" s="1"/>
  <c r="H1707" i="26" a="1"/>
  <c r="H1707" i="26" s="1"/>
  <c r="H1713" i="26" a="1"/>
  <c r="H1713" i="26" s="1"/>
  <c r="H1729" i="26" a="1"/>
  <c r="H1729" i="26" s="1"/>
  <c r="H1745" i="26" a="1"/>
  <c r="H1745" i="26" s="1"/>
  <c r="H1761" i="26" a="1"/>
  <c r="H1761" i="26" s="1"/>
  <c r="H1777" i="26" a="1"/>
  <c r="H1777" i="26" s="1"/>
  <c r="H1793" i="26" a="1"/>
  <c r="H1793" i="26" s="1"/>
  <c r="H1806" i="26" a="1"/>
  <c r="H1806" i="26" s="1"/>
  <c r="H1812" i="26" a="1"/>
  <c r="H1812" i="26" s="1"/>
  <c r="H1819" i="26" a="1"/>
  <c r="H1819" i="26" s="1"/>
  <c r="H1825" i="26" a="1"/>
  <c r="H1825" i="26" s="1"/>
  <c r="H1838" i="26" a="1"/>
  <c r="H1838" i="26" s="1"/>
  <c r="H1844" i="26" a="1"/>
  <c r="H1844" i="26" s="1"/>
  <c r="H1852" i="26" a="1"/>
  <c r="H1852" i="26" s="1"/>
  <c r="H1860" i="26" a="1"/>
  <c r="H1860" i="26" s="1"/>
  <c r="H1868" i="26" a="1"/>
  <c r="H1868" i="26" s="1"/>
  <c r="H1876" i="26" a="1"/>
  <c r="H1876" i="26" s="1"/>
  <c r="H1884" i="26" a="1"/>
  <c r="H1884" i="26" s="1"/>
  <c r="H1892" i="26" a="1"/>
  <c r="H1892" i="26" s="1"/>
  <c r="H1900" i="26" a="1"/>
  <c r="H1900" i="26" s="1"/>
  <c r="H1908" i="26" a="1"/>
  <c r="H1908" i="26" s="1"/>
  <c r="H1916" i="26" a="1"/>
  <c r="H1916" i="26" s="1"/>
  <c r="H1924" i="26" a="1"/>
  <c r="H1924" i="26" s="1"/>
  <c r="H1932" i="26" a="1"/>
  <c r="H1932" i="26" s="1"/>
  <c r="H1940" i="26" a="1"/>
  <c r="H1940" i="26" s="1"/>
  <c r="H1948" i="26" a="1"/>
  <c r="H1948" i="26" s="1"/>
  <c r="H1956" i="26" a="1"/>
  <c r="H1956" i="26" s="1"/>
  <c r="H1964" i="26" a="1"/>
  <c r="H1964" i="26" s="1"/>
  <c r="H1972" i="26" a="1"/>
  <c r="H1972" i="26" s="1"/>
  <c r="H1980" i="26" a="1"/>
  <c r="H1980" i="26" s="1"/>
  <c r="H1988" i="26" a="1"/>
  <c r="H1988" i="26" s="1"/>
  <c r="H1996" i="26" a="1"/>
  <c r="H1996" i="26" s="1"/>
  <c r="H996" i="26" a="1"/>
  <c r="H996" i="26" s="1"/>
  <c r="H1021" i="26" a="1"/>
  <c r="H1021" i="26" s="1"/>
  <c r="H1045" i="26" a="1"/>
  <c r="H1045" i="26" s="1"/>
  <c r="H1071" i="26" a="1"/>
  <c r="H1071" i="26" s="1"/>
  <c r="H1087" i="26" a="1"/>
  <c r="H1087" i="26" s="1"/>
  <c r="H1104" i="26" a="1"/>
  <c r="H1104" i="26" s="1"/>
  <c r="H1119" i="26" a="1"/>
  <c r="H1119" i="26" s="1"/>
  <c r="H1143" i="26" a="1"/>
  <c r="H1143" i="26" s="1"/>
  <c r="H1181" i="26" a="1"/>
  <c r="H1181" i="26" s="1"/>
  <c r="H1188" i="26" a="1"/>
  <c r="H1188" i="26" s="1"/>
  <c r="H1205" i="26" a="1"/>
  <c r="H1205" i="26" s="1"/>
  <c r="H1211" i="26" a="1"/>
  <c r="H1211" i="26" s="1"/>
  <c r="H1219" i="26" a="1"/>
  <c r="H1219" i="26" s="1"/>
  <c r="H1228" i="26" a="1"/>
  <c r="H1228" i="26" s="1"/>
  <c r="H1235" i="26" a="1"/>
  <c r="H1235" i="26" s="1"/>
  <c r="H1242" i="26" a="1"/>
  <c r="H1242" i="26" s="1"/>
  <c r="H1265" i="26" a="1"/>
  <c r="H1265" i="26" s="1"/>
  <c r="H1272" i="26" a="1"/>
  <c r="H1272" i="26" s="1"/>
  <c r="H1279" i="26" a="1"/>
  <c r="H1279" i="26" s="1"/>
  <c r="H1285" i="26" a="1"/>
  <c r="H1285" i="26" s="1"/>
  <c r="H1292" i="26" a="1"/>
  <c r="H1292" i="26" s="1"/>
  <c r="H1298" i="26" a="1"/>
  <c r="H1298" i="26" s="1"/>
  <c r="H1304" i="26" a="1"/>
  <c r="H1304" i="26" s="1"/>
  <c r="H1323" i="26" a="1"/>
  <c r="H1323" i="26" s="1"/>
  <c r="H1329" i="26" a="1"/>
  <c r="H1329" i="26" s="1"/>
  <c r="H1335" i="26" a="1"/>
  <c r="H1335" i="26" s="1"/>
  <c r="H1342" i="26" a="1"/>
  <c r="H1342" i="26" s="1"/>
  <c r="H1347" i="26" a="1"/>
  <c r="H1347" i="26" s="1"/>
  <c r="H1358" i="26" a="1"/>
  <c r="H1358" i="26" s="1"/>
  <c r="H1365" i="26" a="1"/>
  <c r="H1365" i="26" s="1"/>
  <c r="H1370" i="26" a="1"/>
  <c r="H1370" i="26" s="1"/>
  <c r="H1382" i="26" a="1"/>
  <c r="H1382" i="26" s="1"/>
  <c r="H1388" i="26" a="1"/>
  <c r="H1388" i="26" s="1"/>
  <c r="H1394" i="26" a="1"/>
  <c r="H1394" i="26" s="1"/>
  <c r="H1399" i="26" a="1"/>
  <c r="H1399" i="26" s="1"/>
  <c r="H1406" i="26" a="1"/>
  <c r="H1406" i="26" s="1"/>
  <c r="H1411" i="26" a="1"/>
  <c r="H1411" i="26" s="1"/>
  <c r="H1422" i="26" a="1"/>
  <c r="H1422" i="26" s="1"/>
  <c r="H1429" i="26" a="1"/>
  <c r="H1429" i="26" s="1"/>
  <c r="H1434" i="26" a="1"/>
  <c r="H1434" i="26" s="1"/>
  <c r="H1446" i="26" a="1"/>
  <c r="H1446" i="26" s="1"/>
  <c r="H1452" i="26" a="1"/>
  <c r="H1452" i="26" s="1"/>
  <c r="H1458" i="26" a="1"/>
  <c r="H1458" i="26" s="1"/>
  <c r="H1463" i="26" a="1"/>
  <c r="H1463" i="26" s="1"/>
  <c r="H1470" i="26" a="1"/>
  <c r="H1470" i="26" s="1"/>
  <c r="H1475" i="26" a="1"/>
  <c r="H1475" i="26" s="1"/>
  <c r="H1486" i="26" a="1"/>
  <c r="H1486" i="26" s="1"/>
  <c r="H1493" i="26" a="1"/>
  <c r="H1493" i="26" s="1"/>
  <c r="H1498" i="26" a="1"/>
  <c r="H1498" i="26" s="1"/>
  <c r="H1510" i="26" a="1"/>
  <c r="H1510" i="26" s="1"/>
  <c r="H1516" i="26" a="1"/>
  <c r="H1516" i="26" s="1"/>
  <c r="H1522" i="26" a="1"/>
  <c r="H1522" i="26" s="1"/>
  <c r="H1527" i="26" a="1"/>
  <c r="H1527" i="26" s="1"/>
  <c r="H1534" i="26" a="1"/>
  <c r="H1534" i="26" s="1"/>
  <c r="H1539" i="26" a="1"/>
  <c r="H1539" i="26" s="1"/>
  <c r="H1550" i="26" a="1"/>
  <c r="H1550" i="26" s="1"/>
  <c r="H1557" i="26" a="1"/>
  <c r="H1557" i="26" s="1"/>
  <c r="H1562" i="26" a="1"/>
  <c r="H1562" i="26" s="1"/>
  <c r="H1574" i="26" a="1"/>
  <c r="H1574" i="26" s="1"/>
  <c r="H1580" i="26" a="1"/>
  <c r="H1580" i="26" s="1"/>
  <c r="H1586" i="26" a="1"/>
  <c r="H1586" i="26" s="1"/>
  <c r="H1591" i="26" a="1"/>
  <c r="H1591" i="26" s="1"/>
  <c r="H1598" i="26" a="1"/>
  <c r="H1598" i="26" s="1"/>
  <c r="H1603" i="26" a="1"/>
  <c r="H1603" i="26" s="1"/>
  <c r="H1614" i="26" a="1"/>
  <c r="H1614" i="26" s="1"/>
  <c r="H1621" i="26" a="1"/>
  <c r="H1621" i="26" s="1"/>
  <c r="H1626" i="26" a="1"/>
  <c r="H1626" i="26" s="1"/>
  <c r="H1638" i="26" a="1"/>
  <c r="H1638" i="26" s="1"/>
  <c r="H1644" i="26" a="1"/>
  <c r="H1644" i="26" s="1"/>
  <c r="H1650" i="26" a="1"/>
  <c r="H1650" i="26" s="1"/>
  <c r="H1655" i="26" a="1"/>
  <c r="H1655" i="26" s="1"/>
  <c r="H1662" i="26" a="1"/>
  <c r="H1662" i="26" s="1"/>
  <c r="H1667" i="26" a="1"/>
  <c r="H1667" i="26" s="1"/>
  <c r="H1678" i="26" a="1"/>
  <c r="H1678" i="26" s="1"/>
  <c r="H1685" i="26" a="1"/>
  <c r="H1685" i="26" s="1"/>
  <c r="H1690" i="26" a="1"/>
  <c r="H1690" i="26" s="1"/>
  <c r="H1702" i="26" a="1"/>
  <c r="H1702" i="26" s="1"/>
  <c r="H1708" i="26" a="1"/>
  <c r="H1708" i="26" s="1"/>
  <c r="H1714" i="26" a="1"/>
  <c r="H1714" i="26" s="1"/>
  <c r="H1719" i="26" a="1"/>
  <c r="H1719" i="26" s="1"/>
  <c r="H1724" i="26" a="1"/>
  <c r="H1724" i="26" s="1"/>
  <c r="H1730" i="26" a="1"/>
  <c r="H1730" i="26" s="1"/>
  <c r="H1735" i="26" a="1"/>
  <c r="H1735" i="26" s="1"/>
  <c r="H1740" i="26" a="1"/>
  <c r="H1740" i="26" s="1"/>
  <c r="H1746" i="26" a="1"/>
  <c r="H1746" i="26" s="1"/>
  <c r="H1751" i="26" a="1"/>
  <c r="H1751" i="26" s="1"/>
  <c r="H1756" i="26" a="1"/>
  <c r="H1756" i="26" s="1"/>
  <c r="H1762" i="26" a="1"/>
  <c r="H1762" i="26" s="1"/>
  <c r="H1767" i="26" a="1"/>
  <c r="H1767" i="26" s="1"/>
  <c r="H1772" i="26" a="1"/>
  <c r="H1772" i="26" s="1"/>
  <c r="H1778" i="26" a="1"/>
  <c r="H1778" i="26" s="1"/>
  <c r="H1783" i="26" a="1"/>
  <c r="H1783" i="26" s="1"/>
  <c r="H1788" i="26" a="1"/>
  <c r="H1788" i="26" s="1"/>
  <c r="H1794" i="26" a="1"/>
  <c r="H1794" i="26" s="1"/>
  <c r="H1800" i="26" a="1"/>
  <c r="H1800" i="26" s="1"/>
  <c r="H1807" i="26" a="1"/>
  <c r="H1807" i="26" s="1"/>
  <c r="H1813" i="26" a="1"/>
  <c r="H1813" i="26" s="1"/>
  <c r="H1826" i="26" a="1"/>
  <c r="H1826" i="26" s="1"/>
  <c r="H1832" i="26" a="1"/>
  <c r="H1832" i="26" s="1"/>
  <c r="H1839" i="26" a="1"/>
  <c r="H1839" i="26" s="1"/>
  <c r="H1845" i="26" a="1"/>
  <c r="H1845" i="26" s="1"/>
  <c r="H1853" i="26" a="1"/>
  <c r="H1853" i="26" s="1"/>
  <c r="H1861" i="26" a="1"/>
  <c r="H1861" i="26" s="1"/>
  <c r="H1869" i="26" a="1"/>
  <c r="H1869" i="26" s="1"/>
  <c r="H1877" i="26" a="1"/>
  <c r="H1877" i="26" s="1"/>
  <c r="H1885" i="26" a="1"/>
  <c r="H1885" i="26" s="1"/>
  <c r="H1893" i="26" a="1"/>
  <c r="H1893" i="26" s="1"/>
  <c r="H1901" i="26" a="1"/>
  <c r="H1901" i="26" s="1"/>
  <c r="H1909" i="26" a="1"/>
  <c r="H1909" i="26" s="1"/>
  <c r="H1917" i="26" a="1"/>
  <c r="H1917" i="26" s="1"/>
  <c r="H1925" i="26" a="1"/>
  <c r="H1925" i="26" s="1"/>
  <c r="H1933" i="26" a="1"/>
  <c r="H1933" i="26" s="1"/>
  <c r="H1941" i="26" a="1"/>
  <c r="H1941" i="26" s="1"/>
  <c r="H1949" i="26" a="1"/>
  <c r="H1949" i="26" s="1"/>
  <c r="H1957" i="26" a="1"/>
  <c r="H1957" i="26" s="1"/>
  <c r="H1965" i="26" a="1"/>
  <c r="H1965" i="26" s="1"/>
  <c r="H1973" i="26" a="1"/>
  <c r="H1973" i="26" s="1"/>
  <c r="H1981" i="26" a="1"/>
  <c r="H1981" i="26" s="1"/>
  <c r="H1989" i="26" a="1"/>
  <c r="H1989" i="26" s="1"/>
  <c r="H1997" i="26" a="1"/>
  <c r="H1997" i="26" s="1"/>
  <c r="H1025" i="26" a="1"/>
  <c r="H1025" i="26" s="1"/>
  <c r="H1106" i="26" a="1"/>
  <c r="H1106" i="26" s="1"/>
  <c r="H1121" i="26" a="1"/>
  <c r="H1121" i="26" s="1"/>
  <c r="H1134" i="26" a="1"/>
  <c r="H1134" i="26" s="1"/>
  <c r="H1145" i="26" a="1"/>
  <c r="H1145" i="26" s="1"/>
  <c r="H1166" i="26" a="1"/>
  <c r="H1166" i="26" s="1"/>
  <c r="H1182" i="26" a="1"/>
  <c r="H1182" i="26" s="1"/>
  <c r="H1189" i="26" a="1"/>
  <c r="H1189" i="26" s="1"/>
  <c r="H1213" i="26" a="1"/>
  <c r="H1213" i="26" s="1"/>
  <c r="H1237" i="26" a="1"/>
  <c r="H1237" i="26" s="1"/>
  <c r="H1244" i="26" a="1"/>
  <c r="H1244" i="26" s="1"/>
  <c r="H1251" i="26" a="1"/>
  <c r="H1251" i="26" s="1"/>
  <c r="H1260" i="26" a="1"/>
  <c r="H1260" i="26" s="1"/>
  <c r="H1266" i="26" a="1"/>
  <c r="H1266" i="26" s="1"/>
  <c r="H1280" i="26" a="1"/>
  <c r="H1280" i="26" s="1"/>
  <c r="H1286" i="26" a="1"/>
  <c r="H1286" i="26" s="1"/>
  <c r="H1299" i="26" a="1"/>
  <c r="H1299" i="26" s="1"/>
  <c r="H1311" i="26" a="1"/>
  <c r="H1311" i="26" s="1"/>
  <c r="H1317" i="26" a="1"/>
  <c r="H1317" i="26" s="1"/>
  <c r="H1324" i="26" a="1"/>
  <c r="H1324" i="26" s="1"/>
  <c r="H1330" i="26" a="1"/>
  <c r="H1330" i="26" s="1"/>
  <c r="H1336" i="26" a="1"/>
  <c r="H1336" i="26" s="1"/>
  <c r="H1348" i="26" a="1"/>
  <c r="H1348" i="26" s="1"/>
  <c r="H1354" i="26" a="1"/>
  <c r="H1354" i="26" s="1"/>
  <c r="H1359" i="26" a="1"/>
  <c r="H1359" i="26" s="1"/>
  <c r="H1371" i="26" a="1"/>
  <c r="H1371" i="26" s="1"/>
  <c r="H1377" i="26" a="1"/>
  <c r="H1377" i="26" s="1"/>
  <c r="H1383" i="26" a="1"/>
  <c r="H1383" i="26" s="1"/>
  <c r="H1400" i="26" a="1"/>
  <c r="H1400" i="26" s="1"/>
  <c r="H1412" i="26" a="1"/>
  <c r="H1412" i="26" s="1"/>
  <c r="H1418" i="26" a="1"/>
  <c r="H1418" i="26" s="1"/>
  <c r="H1423" i="26" a="1"/>
  <c r="H1423" i="26" s="1"/>
  <c r="H1435" i="26" a="1"/>
  <c r="H1435" i="26" s="1"/>
  <c r="H1441" i="26" a="1"/>
  <c r="H1441" i="26" s="1"/>
  <c r="H1447" i="26" a="1"/>
  <c r="H1447" i="26" s="1"/>
  <c r="H1464" i="26" a="1"/>
  <c r="H1464" i="26" s="1"/>
  <c r="H1476" i="26" a="1"/>
  <c r="H1476" i="26" s="1"/>
  <c r="H1482" i="26" a="1"/>
  <c r="H1482" i="26" s="1"/>
  <c r="H1487" i="26" a="1"/>
  <c r="H1487" i="26" s="1"/>
  <c r="H1499" i="26" a="1"/>
  <c r="H1499" i="26" s="1"/>
  <c r="H1505" i="26" a="1"/>
  <c r="H1505" i="26" s="1"/>
  <c r="H1511" i="26" a="1"/>
  <c r="H1511" i="26" s="1"/>
  <c r="H1528" i="26" a="1"/>
  <c r="H1528" i="26" s="1"/>
  <c r="H1540" i="26" a="1"/>
  <c r="H1540" i="26" s="1"/>
  <c r="H1546" i="26" a="1"/>
  <c r="H1546" i="26" s="1"/>
  <c r="H1551" i="26" a="1"/>
  <c r="H1551" i="26" s="1"/>
  <c r="H1563" i="26" a="1"/>
  <c r="H1563" i="26" s="1"/>
  <c r="H1569" i="26" a="1"/>
  <c r="H1569" i="26" s="1"/>
  <c r="H1575" i="26" a="1"/>
  <c r="H1575" i="26" s="1"/>
  <c r="H1592" i="26" a="1"/>
  <c r="H1592" i="26" s="1"/>
  <c r="H1604" i="26" a="1"/>
  <c r="H1604" i="26" s="1"/>
  <c r="H1610" i="26" a="1"/>
  <c r="H1610" i="26" s="1"/>
  <c r="H1615" i="26" a="1"/>
  <c r="H1615" i="26" s="1"/>
  <c r="H1627" i="26" a="1"/>
  <c r="H1627" i="26" s="1"/>
  <c r="H1633" i="26" a="1"/>
  <c r="H1633" i="26" s="1"/>
  <c r="H1639" i="26" a="1"/>
  <c r="H1639" i="26" s="1"/>
  <c r="H1656" i="26" a="1"/>
  <c r="H1656" i="26" s="1"/>
  <c r="H1668" i="26" a="1"/>
  <c r="H1668" i="26" s="1"/>
  <c r="H1674" i="26" a="1"/>
  <c r="H1674" i="26" s="1"/>
  <c r="H1679" i="26" a="1"/>
  <c r="H1679" i="26" s="1"/>
  <c r="H1691" i="26" a="1"/>
  <c r="H1691" i="26" s="1"/>
  <c r="H1697" i="26" a="1"/>
  <c r="H1697" i="26" s="1"/>
  <c r="H1703" i="26" a="1"/>
  <c r="H1703" i="26" s="1"/>
  <c r="H1725" i="26" a="1"/>
  <c r="H1725" i="26" s="1"/>
  <c r="H1741" i="26" a="1"/>
  <c r="H1741" i="26" s="1"/>
  <c r="H1757" i="26" a="1"/>
  <c r="H1757" i="26" s="1"/>
  <c r="H1773" i="26" a="1"/>
  <c r="H1773" i="26" s="1"/>
  <c r="H1789" i="26" a="1"/>
  <c r="H1789" i="26" s="1"/>
  <c r="H1795" i="26" a="1"/>
  <c r="H1795" i="26" s="1"/>
  <c r="H1801" i="26" a="1"/>
  <c r="H1801" i="26" s="1"/>
  <c r="H1814" i="26" a="1"/>
  <c r="H1814" i="26" s="1"/>
  <c r="H1820" i="26" a="1"/>
  <c r="H1820" i="26" s="1"/>
  <c r="H1827" i="26" a="1"/>
  <c r="H1827" i="26" s="1"/>
  <c r="H1833" i="26" a="1"/>
  <c r="H1833" i="26" s="1"/>
  <c r="H1846" i="26" a="1"/>
  <c r="H1846" i="26" s="1"/>
  <c r="H1854" i="26" a="1"/>
  <c r="H1854" i="26" s="1"/>
  <c r="H1862" i="26" a="1"/>
  <c r="H1862" i="26" s="1"/>
  <c r="H1870" i="26" a="1"/>
  <c r="H1870" i="26" s="1"/>
  <c r="H1878" i="26" a="1"/>
  <c r="H1878" i="26" s="1"/>
  <c r="H1886" i="26" a="1"/>
  <c r="H1886" i="26" s="1"/>
  <c r="H1894" i="26" a="1"/>
  <c r="H1894" i="26" s="1"/>
  <c r="H1902" i="26" a="1"/>
  <c r="H1902" i="26" s="1"/>
  <c r="H1910" i="26" a="1"/>
  <c r="H1910" i="26" s="1"/>
  <c r="H1918" i="26" a="1"/>
  <c r="H1918" i="26" s="1"/>
  <c r="H1926" i="26" a="1"/>
  <c r="H1926" i="26" s="1"/>
  <c r="H1934" i="26" a="1"/>
  <c r="H1934" i="26" s="1"/>
  <c r="H1942" i="26" a="1"/>
  <c r="H1942" i="26" s="1"/>
  <c r="H1950" i="26" a="1"/>
  <c r="H1950" i="26" s="1"/>
  <c r="H1958" i="26" a="1"/>
  <c r="H1958" i="26" s="1"/>
  <c r="H1966" i="26" a="1"/>
  <c r="H1966" i="26" s="1"/>
  <c r="H1974" i="26" a="1"/>
  <c r="H1974" i="26" s="1"/>
  <c r="H1982" i="26" a="1"/>
  <c r="H1982" i="26" s="1"/>
  <c r="H1990" i="26" a="1"/>
  <c r="H1990" i="26" s="1"/>
  <c r="H1998" i="26" a="1"/>
  <c r="H1998" i="26" s="1"/>
  <c r="H1027" i="26" a="1"/>
  <c r="H1027" i="26" s="1"/>
  <c r="H1052" i="26" a="1"/>
  <c r="H1052" i="26" s="1"/>
  <c r="H1075" i="26" a="1"/>
  <c r="H1075" i="26" s="1"/>
  <c r="H1091" i="26" a="1"/>
  <c r="H1091" i="26" s="1"/>
  <c r="H1107" i="26" a="1"/>
  <c r="H1107" i="26" s="1"/>
  <c r="H1123" i="26" a="1"/>
  <c r="H1123" i="26" s="1"/>
  <c r="H1157" i="26" a="1"/>
  <c r="H1157" i="26" s="1"/>
  <c r="H1167" i="26" a="1"/>
  <c r="H1167" i="26" s="1"/>
  <c r="H1175" i="26" a="1"/>
  <c r="H1175" i="26" s="1"/>
  <c r="H1190" i="26" a="1"/>
  <c r="H1190" i="26" s="1"/>
  <c r="H1198" i="26" a="1"/>
  <c r="H1198" i="26" s="1"/>
  <c r="H1206" i="26" a="1"/>
  <c r="H1206" i="26" s="1"/>
  <c r="H1214" i="26" a="1"/>
  <c r="H1214" i="26" s="1"/>
  <c r="H1221" i="26" a="1"/>
  <c r="H1221" i="26" s="1"/>
  <c r="H1229" i="26" a="1"/>
  <c r="H1229" i="26" s="1"/>
  <c r="H1245" i="26" a="1"/>
  <c r="H1245" i="26" s="1"/>
  <c r="H1252" i="26" a="1"/>
  <c r="H1252" i="26" s="1"/>
  <c r="H1267" i="26" a="1"/>
  <c r="H1267" i="26" s="1"/>
  <c r="H1273" i="26" a="1"/>
  <c r="H1273" i="26" s="1"/>
  <c r="H1281" i="26" a="1"/>
  <c r="H1281" i="26" s="1"/>
  <c r="H1287" i="26" a="1"/>
  <c r="H1287" i="26" s="1"/>
  <c r="H1293" i="26" a="1"/>
  <c r="H1293" i="26" s="1"/>
  <c r="H1300" i="26" a="1"/>
  <c r="H1300" i="26" s="1"/>
  <c r="H1305" i="26" a="1"/>
  <c r="H1305" i="26" s="1"/>
  <c r="H1312" i="26" a="1"/>
  <c r="H1312" i="26" s="1"/>
  <c r="H1318" i="26" a="1"/>
  <c r="H1318" i="26" s="1"/>
  <c r="H1331" i="26" a="1"/>
  <c r="H1331" i="26" s="1"/>
  <c r="H1343" i="26" a="1"/>
  <c r="H1343" i="26" s="1"/>
  <c r="H1360" i="26" a="1"/>
  <c r="H1360" i="26" s="1"/>
  <c r="H1366" i="26" a="1"/>
  <c r="H1366" i="26" s="1"/>
  <c r="H1372" i="26" a="1"/>
  <c r="H1372" i="26" s="1"/>
  <c r="H1384" i="26" a="1"/>
  <c r="H1384" i="26" s="1"/>
  <c r="H1389" i="26" a="1"/>
  <c r="H1389" i="26" s="1"/>
  <c r="H1395" i="26" a="1"/>
  <c r="H1395" i="26" s="1"/>
  <c r="H1407" i="26" a="1"/>
  <c r="H1407" i="26" s="1"/>
  <c r="H1424" i="26" a="1"/>
  <c r="H1424" i="26" s="1"/>
  <c r="H1430" i="26" a="1"/>
  <c r="H1430" i="26" s="1"/>
  <c r="H1436" i="26" a="1"/>
  <c r="H1436" i="26" s="1"/>
  <c r="H1448" i="26" a="1"/>
  <c r="H1448" i="26" s="1"/>
  <c r="H1453" i="26" a="1"/>
  <c r="H1453" i="26" s="1"/>
  <c r="H1459" i="26" a="1"/>
  <c r="H1459" i="26" s="1"/>
  <c r="H1471" i="26" a="1"/>
  <c r="H1471" i="26" s="1"/>
  <c r="H1488" i="26" a="1"/>
  <c r="H1488" i="26" s="1"/>
  <c r="H1494" i="26" a="1"/>
  <c r="H1494" i="26" s="1"/>
  <c r="H1500" i="26" a="1"/>
  <c r="H1500" i="26" s="1"/>
  <c r="H1512" i="26" a="1"/>
  <c r="H1512" i="26" s="1"/>
  <c r="H1517" i="26" a="1"/>
  <c r="H1517" i="26" s="1"/>
  <c r="H1523" i="26" a="1"/>
  <c r="H1523" i="26" s="1"/>
  <c r="H1535" i="26" a="1"/>
  <c r="H1535" i="26" s="1"/>
  <c r="H1552" i="26" a="1"/>
  <c r="H1552" i="26" s="1"/>
  <c r="H1558" i="26" a="1"/>
  <c r="H1558" i="26" s="1"/>
  <c r="H1564" i="26" a="1"/>
  <c r="H1564" i="26" s="1"/>
  <c r="H1576" i="26" a="1"/>
  <c r="H1576" i="26" s="1"/>
  <c r="H1581" i="26" a="1"/>
  <c r="H1581" i="26" s="1"/>
  <c r="H1587" i="26" a="1"/>
  <c r="H1587" i="26" s="1"/>
  <c r="H1599" i="26" a="1"/>
  <c r="H1599" i="26" s="1"/>
  <c r="H1616" i="26" a="1"/>
  <c r="H1616" i="26" s="1"/>
  <c r="H1622" i="26" a="1"/>
  <c r="H1622" i="26" s="1"/>
  <c r="H1628" i="26" a="1"/>
  <c r="H1628" i="26" s="1"/>
  <c r="H1640" i="26" a="1"/>
  <c r="H1640" i="26" s="1"/>
  <c r="H1645" i="26" a="1"/>
  <c r="H1645" i="26" s="1"/>
  <c r="H1651" i="26" a="1"/>
  <c r="H1651" i="26" s="1"/>
  <c r="H1663" i="26" a="1"/>
  <c r="H1663" i="26" s="1"/>
  <c r="H1680" i="26" a="1"/>
  <c r="H1680" i="26" s="1"/>
  <c r="H1686" i="26" a="1"/>
  <c r="H1686" i="26" s="1"/>
  <c r="H1692" i="26" a="1"/>
  <c r="H1692" i="26" s="1"/>
  <c r="H1704" i="26" a="1"/>
  <c r="H1704" i="26" s="1"/>
  <c r="H1709" i="26" a="1"/>
  <c r="H1709" i="26" s="1"/>
  <c r="H1715" i="26" a="1"/>
  <c r="H1715" i="26" s="1"/>
  <c r="H1720" i="26" a="1"/>
  <c r="H1720" i="26" s="1"/>
  <c r="H1726" i="26" a="1"/>
  <c r="H1726" i="26" s="1"/>
  <c r="H1731" i="26" a="1"/>
  <c r="H1731" i="26" s="1"/>
  <c r="H1736" i="26" a="1"/>
  <c r="H1736" i="26" s="1"/>
  <c r="H1742" i="26" a="1"/>
  <c r="H1742" i="26" s="1"/>
  <c r="H1747" i="26" a="1"/>
  <c r="H1747" i="26" s="1"/>
  <c r="H1752" i="26" a="1"/>
  <c r="H1752" i="26" s="1"/>
  <c r="H1758" i="26" a="1"/>
  <c r="H1758" i="26" s="1"/>
  <c r="H1763" i="26" a="1"/>
  <c r="H1763" i="26" s="1"/>
  <c r="H1768" i="26" a="1"/>
  <c r="H1768" i="26" s="1"/>
  <c r="H1774" i="26" a="1"/>
  <c r="H1774" i="26" s="1"/>
  <c r="H1779" i="26" a="1"/>
  <c r="H1779" i="26" s="1"/>
  <c r="H1784" i="26" a="1"/>
  <c r="H1784" i="26" s="1"/>
  <c r="H1790" i="26" a="1"/>
  <c r="H1790" i="26" s="1"/>
  <c r="H1802" i="26" a="1"/>
  <c r="H1802" i="26" s="1"/>
  <c r="H1808" i="26" a="1"/>
  <c r="H1808" i="26" s="1"/>
  <c r="H1815" i="26" a="1"/>
  <c r="H1815" i="26" s="1"/>
  <c r="H1821" i="26" a="1"/>
  <c r="H1821" i="26" s="1"/>
  <c r="H1834" i="26" a="1"/>
  <c r="H1834" i="26" s="1"/>
  <c r="H1840" i="26" a="1"/>
  <c r="H1840" i="26" s="1"/>
  <c r="H1847" i="26" a="1"/>
  <c r="H1847" i="26" s="1"/>
  <c r="H1855" i="26" a="1"/>
  <c r="H1855" i="26" s="1"/>
  <c r="H1863" i="26" a="1"/>
  <c r="H1863" i="26" s="1"/>
  <c r="H1871" i="26" a="1"/>
  <c r="H1871" i="26" s="1"/>
  <c r="H1879" i="26" a="1"/>
  <c r="H1879" i="26" s="1"/>
  <c r="H1887" i="26" a="1"/>
  <c r="H1887" i="26" s="1"/>
  <c r="H1895" i="26" a="1"/>
  <c r="H1895" i="26" s="1"/>
  <c r="H1903" i="26" a="1"/>
  <c r="H1903" i="26" s="1"/>
  <c r="H1911" i="26" a="1"/>
  <c r="H1911" i="26" s="1"/>
  <c r="H1919" i="26" a="1"/>
  <c r="H1919" i="26" s="1"/>
  <c r="H1927" i="26" a="1"/>
  <c r="H1927" i="26" s="1"/>
  <c r="H1935" i="26" a="1"/>
  <c r="H1935" i="26" s="1"/>
  <c r="H1943" i="26" a="1"/>
  <c r="H1943" i="26" s="1"/>
  <c r="H1951" i="26" a="1"/>
  <c r="H1951" i="26" s="1"/>
  <c r="H1959" i="26" a="1"/>
  <c r="H1959" i="26" s="1"/>
  <c r="H1967" i="26" a="1"/>
  <c r="H1967" i="26" s="1"/>
  <c r="H1975" i="26" a="1"/>
  <c r="H1975" i="26" s="1"/>
  <c r="H1983" i="26" a="1"/>
  <c r="H1983" i="26" s="1"/>
  <c r="H1991" i="26" a="1"/>
  <c r="H1991" i="26" s="1"/>
  <c r="H1999" i="26" a="1"/>
  <c r="H1999" i="26" s="1"/>
  <c r="I4" i="26"/>
  <c r="I17" i="26" a="1"/>
  <c r="I17" i="26" s="1"/>
  <c r="I25" i="26" a="1"/>
  <c r="I25" i="26" s="1"/>
  <c r="I33" i="26" a="1"/>
  <c r="I33" i="26" s="1"/>
  <c r="I40" i="26" a="1"/>
  <c r="I40" i="26" s="1"/>
  <c r="I47" i="26" a="1"/>
  <c r="I47" i="26" s="1"/>
  <c r="I54" i="26" a="1"/>
  <c r="I54" i="26" s="1"/>
  <c r="I62" i="26" a="1"/>
  <c r="I62" i="26" s="1"/>
  <c r="I70" i="26" a="1"/>
  <c r="I70" i="26" s="1"/>
  <c r="I76" i="26" a="1"/>
  <c r="I76" i="26" s="1"/>
  <c r="I83" i="26" a="1"/>
  <c r="I83" i="26" s="1"/>
  <c r="I90" i="26" a="1"/>
  <c r="I90" i="26" s="1"/>
  <c r="I98" i="26" a="1"/>
  <c r="I98" i="26" s="1"/>
  <c r="I105" i="26" a="1"/>
  <c r="I105" i="26" s="1"/>
  <c r="I112" i="26" a="1"/>
  <c r="I112" i="26" s="1"/>
  <c r="I127" i="26" a="1"/>
  <c r="I127" i="26" s="1"/>
  <c r="I135" i="26" a="1"/>
  <c r="I135" i="26" s="1"/>
  <c r="I18" i="26" a="1"/>
  <c r="I18" i="26" s="1"/>
  <c r="I27" i="26" a="1"/>
  <c r="I27" i="26" s="1"/>
  <c r="I36" i="26" a="1"/>
  <c r="I36" i="26" s="1"/>
  <c r="I51" i="26" a="1"/>
  <c r="I51" i="26" s="1"/>
  <c r="I60" i="26" a="1"/>
  <c r="I60" i="26" s="1"/>
  <c r="I69" i="26" a="1"/>
  <c r="I69" i="26" s="1"/>
  <c r="I77" i="26" a="1"/>
  <c r="I77" i="26" s="1"/>
  <c r="I85" i="26" a="1"/>
  <c r="I85" i="26" s="1"/>
  <c r="I93" i="26" a="1"/>
  <c r="I93" i="26" s="1"/>
  <c r="I102" i="26" a="1"/>
  <c r="I102" i="26" s="1"/>
  <c r="I110" i="26" a="1"/>
  <c r="I110" i="26" s="1"/>
  <c r="I118" i="26" a="1"/>
  <c r="I118" i="26" s="1"/>
  <c r="I126" i="26" a="1"/>
  <c r="I126" i="26" s="1"/>
  <c r="I142" i="26" a="1"/>
  <c r="I142" i="26" s="1"/>
  <c r="I149" i="26" a="1"/>
  <c r="I149" i="26" s="1"/>
  <c r="I156" i="26" a="1"/>
  <c r="I156" i="26" s="1"/>
  <c r="I164" i="26" a="1"/>
  <c r="I164" i="26" s="1"/>
  <c r="I171" i="26" a="1"/>
  <c r="I171" i="26" s="1"/>
  <c r="I177" i="26" a="1"/>
  <c r="I177" i="26" s="1"/>
  <c r="I185" i="26" a="1"/>
  <c r="I185" i="26" s="1"/>
  <c r="I193" i="26" a="1"/>
  <c r="I193" i="26" s="1"/>
  <c r="I200" i="26" a="1"/>
  <c r="I200" i="26" s="1"/>
  <c r="I207" i="26" a="1"/>
  <c r="I207" i="26" s="1"/>
  <c r="I214" i="26" a="1"/>
  <c r="I214" i="26" s="1"/>
  <c r="I222" i="26" a="1"/>
  <c r="I222" i="26" s="1"/>
  <c r="I230" i="26" a="1"/>
  <c r="I230" i="26" s="1"/>
  <c r="I236" i="26" a="1"/>
  <c r="I236" i="26" s="1"/>
  <c r="I243" i="26" a="1"/>
  <c r="I243" i="26" s="1"/>
  <c r="I251" i="26" a="1"/>
  <c r="I251" i="26" s="1"/>
  <c r="I259" i="26" a="1"/>
  <c r="I259" i="26" s="1"/>
  <c r="I266" i="26" a="1"/>
  <c r="I266" i="26" s="1"/>
  <c r="I272" i="26" a="1"/>
  <c r="I272" i="26" s="1"/>
  <c r="I280" i="26" a="1"/>
  <c r="I280" i="26" s="1"/>
  <c r="I288" i="26" a="1"/>
  <c r="I288" i="26" s="1"/>
  <c r="I302" i="26" a="1"/>
  <c r="I302" i="26" s="1"/>
  <c r="I309" i="26" a="1"/>
  <c r="I309" i="26" s="1"/>
  <c r="I317" i="26" a="1"/>
  <c r="I317" i="26" s="1"/>
  <c r="I325" i="26" a="1"/>
  <c r="I325" i="26" s="1"/>
  <c r="I338" i="26" a="1"/>
  <c r="I338" i="26" s="1"/>
  <c r="I346" i="26" a="1"/>
  <c r="I346" i="26" s="1"/>
  <c r="I353" i="26" a="1"/>
  <c r="I353" i="26" s="1"/>
  <c r="I358" i="26" a="1"/>
  <c r="I358" i="26" s="1"/>
  <c r="I364" i="26" a="1"/>
  <c r="I364" i="26" s="1"/>
  <c r="I369" i="26" a="1"/>
  <c r="I369" i="26" s="1"/>
  <c r="I375" i="26" a="1"/>
  <c r="I375" i="26" s="1"/>
  <c r="I382" i="26" a="1"/>
  <c r="I382" i="26" s="1"/>
  <c r="I387" i="26" a="1"/>
  <c r="I387" i="26" s="1"/>
  <c r="I401" i="26" a="1"/>
  <c r="I401" i="26" s="1"/>
  <c r="I407" i="26" a="1"/>
  <c r="I407" i="26" s="1"/>
  <c r="I419" i="26" a="1"/>
  <c r="I419" i="26" s="1"/>
  <c r="I425" i="26" a="1"/>
  <c r="I425" i="26" s="1"/>
  <c r="I430" i="26" a="1"/>
  <c r="I430" i="26" s="1"/>
  <c r="I442" i="26" a="1"/>
  <c r="I442" i="26" s="1"/>
  <c r="I448" i="26" a="1"/>
  <c r="I448" i="26" s="1"/>
  <c r="I454" i="26" a="1"/>
  <c r="I454" i="26" s="1"/>
  <c r="I471" i="26" a="1"/>
  <c r="I471" i="26" s="1"/>
  <c r="I483" i="26" a="1"/>
  <c r="I483" i="26" s="1"/>
  <c r="I489" i="26" a="1"/>
  <c r="I489" i="26" s="1"/>
  <c r="I494" i="26" a="1"/>
  <c r="I494" i="26" s="1"/>
  <c r="I506" i="26" a="1"/>
  <c r="I506" i="26" s="1"/>
  <c r="I512" i="26" a="1"/>
  <c r="I512" i="26" s="1"/>
  <c r="I518" i="26" a="1"/>
  <c r="I518" i="26" s="1"/>
  <c r="I535" i="26" a="1"/>
  <c r="I535" i="26" s="1"/>
  <c r="I547" i="26" a="1"/>
  <c r="I547" i="26" s="1"/>
  <c r="I553" i="26" a="1"/>
  <c r="I553" i="26" s="1"/>
  <c r="I558" i="26" a="1"/>
  <c r="I558" i="26" s="1"/>
  <c r="I570" i="26" a="1"/>
  <c r="I570" i="26" s="1"/>
  <c r="I576" i="26" a="1"/>
  <c r="I576" i="26" s="1"/>
  <c r="I582" i="26" a="1"/>
  <c r="I582" i="26" s="1"/>
  <c r="I599" i="26" a="1"/>
  <c r="I599" i="26" s="1"/>
  <c r="I611" i="26" a="1"/>
  <c r="I611" i="26" s="1"/>
  <c r="I623" i="26" a="1"/>
  <c r="I623" i="26" s="1"/>
  <c r="I636" i="26" a="1"/>
  <c r="I636" i="26" s="1"/>
  <c r="I641" i="26" a="1"/>
  <c r="I641" i="26" s="1"/>
  <c r="I648" i="26" a="1"/>
  <c r="I648" i="26" s="1"/>
  <c r="I653" i="26" a="1"/>
  <c r="I653" i="26" s="1"/>
  <c r="I666" i="26" a="1"/>
  <c r="I666" i="26" s="1"/>
  <c r="I672" i="26" a="1"/>
  <c r="I672" i="26" s="1"/>
  <c r="I678" i="26" a="1"/>
  <c r="I678" i="26" s="1"/>
  <c r="I685" i="26" a="1"/>
  <c r="I685" i="26" s="1"/>
  <c r="I690" i="26" a="1"/>
  <c r="I690" i="26" s="1"/>
  <c r="I697" i="26" a="1"/>
  <c r="I697" i="26" s="1"/>
  <c r="I703" i="26" a="1"/>
  <c r="I703" i="26" s="1"/>
  <c r="I709" i="26" a="1"/>
  <c r="I709" i="26" s="1"/>
  <c r="I715" i="26" a="1"/>
  <c r="I715" i="26" s="1"/>
  <c r="I727" i="26" a="1"/>
  <c r="I727" i="26" s="1"/>
  <c r="I732" i="26" a="1"/>
  <c r="I732" i="26" s="1"/>
  <c r="I738" i="26" a="1"/>
  <c r="I738" i="26" s="1"/>
  <c r="I750" i="26" a="1"/>
  <c r="I750" i="26" s="1"/>
  <c r="I767" i="26" a="1"/>
  <c r="I767" i="26" s="1"/>
  <c r="I773" i="26" a="1"/>
  <c r="I773" i="26" s="1"/>
  <c r="I779" i="26" a="1"/>
  <c r="I779" i="26" s="1"/>
  <c r="I791" i="26" a="1"/>
  <c r="I791" i="26" s="1"/>
  <c r="I796" i="26" a="1"/>
  <c r="I796" i="26" s="1"/>
  <c r="I802" i="26" a="1"/>
  <c r="I802" i="26" s="1"/>
  <c r="I814" i="26" a="1"/>
  <c r="I814" i="26" s="1"/>
  <c r="I831" i="26" a="1"/>
  <c r="I831" i="26" s="1"/>
  <c r="I837" i="26" a="1"/>
  <c r="I837" i="26" s="1"/>
  <c r="I843" i="26" a="1"/>
  <c r="I843" i="26" s="1"/>
  <c r="I855" i="26" a="1"/>
  <c r="I855" i="26" s="1"/>
  <c r="I860" i="26" a="1"/>
  <c r="I860" i="26" s="1"/>
  <c r="I866" i="26" a="1"/>
  <c r="I866" i="26" s="1"/>
  <c r="I878" i="26" a="1"/>
  <c r="I878" i="26" s="1"/>
  <c r="I895" i="26" a="1"/>
  <c r="I895" i="26" s="1"/>
  <c r="I901" i="26" a="1"/>
  <c r="I901" i="26" s="1"/>
  <c r="I907" i="26" a="1"/>
  <c r="I907" i="26" s="1"/>
  <c r="I919" i="26" a="1"/>
  <c r="I919" i="26" s="1"/>
  <c r="I924" i="26" a="1"/>
  <c r="I924" i="26" s="1"/>
  <c r="I930" i="26" a="1"/>
  <c r="I930" i="26" s="1"/>
  <c r="I942" i="26" a="1"/>
  <c r="I942" i="26" s="1"/>
  <c r="I959" i="26" a="1"/>
  <c r="I959" i="26" s="1"/>
  <c r="I965" i="26" a="1"/>
  <c r="I965" i="26" s="1"/>
  <c r="I971" i="26" a="1"/>
  <c r="I971" i="26" s="1"/>
  <c r="I983" i="26" a="1"/>
  <c r="I983" i="26" s="1"/>
  <c r="I988" i="26" a="1"/>
  <c r="I988" i="26" s="1"/>
  <c r="I994" i="26" a="1"/>
  <c r="I994" i="26" s="1"/>
  <c r="I1006" i="26" a="1"/>
  <c r="I1006" i="26" s="1"/>
  <c r="I1023" i="26" a="1"/>
  <c r="I1023" i="26" s="1"/>
  <c r="I1029" i="26" a="1"/>
  <c r="I1029" i="26" s="1"/>
  <c r="I1035" i="26" a="1"/>
  <c r="I1035" i="26" s="1"/>
  <c r="I1047" i="26" a="1"/>
  <c r="I1047" i="26" s="1"/>
  <c r="I1052" i="26" a="1"/>
  <c r="I1052" i="26" s="1"/>
  <c r="I1058" i="26" a="1"/>
  <c r="I1058" i="26" s="1"/>
  <c r="I1070" i="26" a="1"/>
  <c r="I1070" i="26" s="1"/>
  <c r="I1087" i="26" a="1"/>
  <c r="I1087" i="26" s="1"/>
  <c r="I1093" i="26" a="1"/>
  <c r="I1093" i="26" s="1"/>
  <c r="I1099" i="26" a="1"/>
  <c r="I1099" i="26" s="1"/>
  <c r="I1105" i="26" a="1"/>
  <c r="I1105" i="26" s="1"/>
  <c r="I1112" i="26" a="1"/>
  <c r="I1112" i="26" s="1"/>
  <c r="I1117" i="26" a="1"/>
  <c r="I1117" i="26" s="1"/>
  <c r="I1130" i="26" a="1"/>
  <c r="I1130" i="26" s="1"/>
  <c r="I1143" i="26" a="1"/>
  <c r="I1143" i="26" s="1"/>
  <c r="I19" i="26" a="1"/>
  <c r="I19" i="26" s="1"/>
  <c r="I28" i="26" a="1"/>
  <c r="I28" i="26" s="1"/>
  <c r="I37" i="26" a="1"/>
  <c r="I37" i="26" s="1"/>
  <c r="I52" i="26" a="1"/>
  <c r="I52" i="26" s="1"/>
  <c r="I61" i="26" a="1"/>
  <c r="I61" i="26" s="1"/>
  <c r="I71" i="26" a="1"/>
  <c r="I71" i="26" s="1"/>
  <c r="I78" i="26" a="1"/>
  <c r="I78" i="26" s="1"/>
  <c r="I86" i="26" a="1"/>
  <c r="I86" i="26" s="1"/>
  <c r="I94" i="26" a="1"/>
  <c r="I94" i="26" s="1"/>
  <c r="I103" i="26" a="1"/>
  <c r="I103" i="26" s="1"/>
  <c r="I111" i="26" a="1"/>
  <c r="I111" i="26" s="1"/>
  <c r="I119" i="26" a="1"/>
  <c r="I119" i="26" s="1"/>
  <c r="I128" i="26" a="1"/>
  <c r="I128" i="26" s="1"/>
  <c r="I136" i="26" a="1"/>
  <c r="I136" i="26" s="1"/>
  <c r="I143" i="26" a="1"/>
  <c r="I143" i="26" s="1"/>
  <c r="I150" i="26" a="1"/>
  <c r="I150" i="26" s="1"/>
  <c r="I157" i="26" a="1"/>
  <c r="I157" i="26" s="1"/>
  <c r="I165" i="26" a="1"/>
  <c r="I165" i="26" s="1"/>
  <c r="I178" i="26" a="1"/>
  <c r="I178" i="26" s="1"/>
  <c r="I186" i="26" a="1"/>
  <c r="I186" i="26" s="1"/>
  <c r="I194" i="26" a="1"/>
  <c r="I194" i="26" s="1"/>
  <c r="I201" i="26" a="1"/>
  <c r="I201" i="26" s="1"/>
  <c r="I215" i="26" a="1"/>
  <c r="I215" i="26" s="1"/>
  <c r="I223" i="26" a="1"/>
  <c r="I223" i="26" s="1"/>
  <c r="I231" i="26" a="1"/>
  <c r="I231" i="26" s="1"/>
  <c r="I237" i="26" a="1"/>
  <c r="I237" i="26" s="1"/>
  <c r="I244" i="26" a="1"/>
  <c r="I244" i="26" s="1"/>
  <c r="I252" i="26" a="1"/>
  <c r="I252" i="26" s="1"/>
  <c r="I260" i="26" a="1"/>
  <c r="I260" i="26" s="1"/>
  <c r="I267" i="26" a="1"/>
  <c r="I267" i="26" s="1"/>
  <c r="I273" i="26" a="1"/>
  <c r="I273" i="26" s="1"/>
  <c r="I281" i="26" a="1"/>
  <c r="I281" i="26" s="1"/>
  <c r="I289" i="26" a="1"/>
  <c r="I289" i="26" s="1"/>
  <c r="I296" i="26" a="1"/>
  <c r="I296" i="26" s="1"/>
  <c r="I303" i="26" a="1"/>
  <c r="I303" i="26" s="1"/>
  <c r="I310" i="26" a="1"/>
  <c r="I310" i="26" s="1"/>
  <c r="I318" i="26" a="1"/>
  <c r="I318" i="26" s="1"/>
  <c r="I326" i="26" a="1"/>
  <c r="I326" i="26" s="1"/>
  <c r="I332" i="26" a="1"/>
  <c r="I332" i="26" s="1"/>
  <c r="I339" i="26" a="1"/>
  <c r="I339" i="26" s="1"/>
  <c r="I347" i="26" a="1"/>
  <c r="I347" i="26" s="1"/>
  <c r="I359" i="26" a="1"/>
  <c r="I359" i="26" s="1"/>
  <c r="I376" i="26" a="1"/>
  <c r="I376" i="26" s="1"/>
  <c r="I383" i="26" a="1"/>
  <c r="I383" i="26" s="1"/>
  <c r="I388" i="26" a="1"/>
  <c r="I388" i="26" s="1"/>
  <c r="I394" i="26" a="1"/>
  <c r="I394" i="26" s="1"/>
  <c r="I414" i="26" a="1"/>
  <c r="I414" i="26" s="1"/>
  <c r="I431" i="26" a="1"/>
  <c r="I431" i="26" s="1"/>
  <c r="I437" i="26" a="1"/>
  <c r="I437" i="26" s="1"/>
  <c r="I443" i="26" a="1"/>
  <c r="I443" i="26" s="1"/>
  <c r="I455" i="26" a="1"/>
  <c r="I455" i="26" s="1"/>
  <c r="I460" i="26" a="1"/>
  <c r="I460" i="26" s="1"/>
  <c r="I466" i="26" a="1"/>
  <c r="I466" i="26" s="1"/>
  <c r="I478" i="26" a="1"/>
  <c r="I478" i="26" s="1"/>
  <c r="I495" i="26" a="1"/>
  <c r="I495" i="26" s="1"/>
  <c r="I501" i="26" a="1"/>
  <c r="I501" i="26" s="1"/>
  <c r="I507" i="26" a="1"/>
  <c r="I507" i="26" s="1"/>
  <c r="I519" i="26" a="1"/>
  <c r="I519" i="26" s="1"/>
  <c r="I524" i="26" a="1"/>
  <c r="I524" i="26" s="1"/>
  <c r="I530" i="26" a="1"/>
  <c r="I530" i="26" s="1"/>
  <c r="I542" i="26" a="1"/>
  <c r="I542" i="26" s="1"/>
  <c r="I559" i="26" a="1"/>
  <c r="I559" i="26" s="1"/>
  <c r="I565" i="26" a="1"/>
  <c r="I565" i="26" s="1"/>
  <c r="I571" i="26" a="1"/>
  <c r="I571" i="26" s="1"/>
  <c r="I583" i="26" a="1"/>
  <c r="I583" i="26" s="1"/>
  <c r="I588" i="26" a="1"/>
  <c r="I588" i="26" s="1"/>
  <c r="I594" i="26" a="1"/>
  <c r="I594" i="26" s="1"/>
  <c r="I606" i="26" a="1"/>
  <c r="I606" i="26" s="1"/>
  <c r="I618" i="26" a="1"/>
  <c r="I618" i="26" s="1"/>
  <c r="I624" i="26" a="1"/>
  <c r="I624" i="26" s="1"/>
  <c r="I630" i="26" a="1"/>
  <c r="I630" i="26" s="1"/>
  <c r="I642" i="26" a="1"/>
  <c r="I642" i="26" s="1"/>
  <c r="I649" i="26" a="1"/>
  <c r="I649" i="26" s="1"/>
  <c r="I654" i="26" a="1"/>
  <c r="I654" i="26" s="1"/>
  <c r="I661" i="26" a="1"/>
  <c r="I661" i="26" s="1"/>
  <c r="I667" i="26" a="1"/>
  <c r="I667" i="26" s="1"/>
  <c r="I673" i="26" a="1"/>
  <c r="I673" i="26" s="1"/>
  <c r="I679" i="26" a="1"/>
  <c r="I679" i="26" s="1"/>
  <c r="I691" i="26" a="1"/>
  <c r="I691" i="26" s="1"/>
  <c r="I704" i="26" a="1"/>
  <c r="I704" i="26" s="1"/>
  <c r="I716" i="26" a="1"/>
  <c r="I716" i="26" s="1"/>
  <c r="I721" i="26" a="1"/>
  <c r="I721" i="26" s="1"/>
  <c r="I728" i="26" a="1"/>
  <c r="I728" i="26" s="1"/>
  <c r="I739" i="26" a="1"/>
  <c r="I739" i="26" s="1"/>
  <c r="I744" i="26" a="1"/>
  <c r="I744" i="26" s="1"/>
  <c r="I751" i="26" a="1"/>
  <c r="I751" i="26" s="1"/>
  <c r="I756" i="26" a="1"/>
  <c r="I756" i="26" s="1"/>
  <c r="I762" i="26" a="1"/>
  <c r="I762" i="26" s="1"/>
  <c r="I768" i="26" a="1"/>
  <c r="I768" i="26" s="1"/>
  <c r="I780" i="26" a="1"/>
  <c r="I780" i="26" s="1"/>
  <c r="I785" i="26" a="1"/>
  <c r="I785" i="26" s="1"/>
  <c r="I792" i="26" a="1"/>
  <c r="I792" i="26" s="1"/>
  <c r="I803" i="26" a="1"/>
  <c r="I803" i="26" s="1"/>
  <c r="I808" i="26" a="1"/>
  <c r="I808" i="26" s="1"/>
  <c r="I815" i="26" a="1"/>
  <c r="I815" i="26" s="1"/>
  <c r="I820" i="26" a="1"/>
  <c r="I820" i="26" s="1"/>
  <c r="I826" i="26" a="1"/>
  <c r="I826" i="26" s="1"/>
  <c r="I832" i="26" a="1"/>
  <c r="I832" i="26" s="1"/>
  <c r="I844" i="26" a="1"/>
  <c r="I844" i="26" s="1"/>
  <c r="I849" i="26" a="1"/>
  <c r="I849" i="26" s="1"/>
  <c r="I856" i="26" a="1"/>
  <c r="I856" i="26" s="1"/>
  <c r="I867" i="26" a="1"/>
  <c r="I867" i="26" s="1"/>
  <c r="I872" i="26" a="1"/>
  <c r="I872" i="26" s="1"/>
  <c r="I879" i="26" a="1"/>
  <c r="I879" i="26" s="1"/>
  <c r="I884" i="26" a="1"/>
  <c r="I884" i="26" s="1"/>
  <c r="I890" i="26" a="1"/>
  <c r="I890" i="26" s="1"/>
  <c r="I896" i="26" a="1"/>
  <c r="I896" i="26" s="1"/>
  <c r="I908" i="26" a="1"/>
  <c r="I908" i="26" s="1"/>
  <c r="I913" i="26" a="1"/>
  <c r="I913" i="26" s="1"/>
  <c r="I920" i="26" a="1"/>
  <c r="I920" i="26" s="1"/>
  <c r="I931" i="26" a="1"/>
  <c r="I931" i="26" s="1"/>
  <c r="I936" i="26" a="1"/>
  <c r="I936" i="26" s="1"/>
  <c r="I943" i="26" a="1"/>
  <c r="I943" i="26" s="1"/>
  <c r="I948" i="26" a="1"/>
  <c r="I948" i="26" s="1"/>
  <c r="I954" i="26" a="1"/>
  <c r="I954" i="26" s="1"/>
  <c r="I960" i="26" a="1"/>
  <c r="I960" i="26" s="1"/>
  <c r="I972" i="26" a="1"/>
  <c r="I972" i="26" s="1"/>
  <c r="I977" i="26" a="1"/>
  <c r="I977" i="26" s="1"/>
  <c r="I984" i="26" a="1"/>
  <c r="I984" i="26" s="1"/>
  <c r="I995" i="26" a="1"/>
  <c r="I995" i="26" s="1"/>
  <c r="I1000" i="26" a="1"/>
  <c r="I1000" i="26" s="1"/>
  <c r="I1007" i="26" a="1"/>
  <c r="I1007" i="26" s="1"/>
  <c r="I1012" i="26" a="1"/>
  <c r="I1012" i="26" s="1"/>
  <c r="I1018" i="26" a="1"/>
  <c r="I1018" i="26" s="1"/>
  <c r="I1024" i="26" a="1"/>
  <c r="I1024" i="26" s="1"/>
  <c r="I1036" i="26" a="1"/>
  <c r="I1036" i="26" s="1"/>
  <c r="I1041" i="26" a="1"/>
  <c r="I1041" i="26" s="1"/>
  <c r="I1048" i="26" a="1"/>
  <c r="I1048" i="26" s="1"/>
  <c r="I1059" i="26" a="1"/>
  <c r="I1059" i="26" s="1"/>
  <c r="I1064" i="26" a="1"/>
  <c r="I1064" i="26" s="1"/>
  <c r="I1071" i="26" a="1"/>
  <c r="I1071" i="26" s="1"/>
  <c r="I1076" i="26" a="1"/>
  <c r="I1076" i="26" s="1"/>
  <c r="I1082" i="26" a="1"/>
  <c r="I1082" i="26" s="1"/>
  <c r="I1088" i="26" a="1"/>
  <c r="I1088" i="26" s="1"/>
  <c r="I1100" i="26" a="1"/>
  <c r="I1100" i="26" s="1"/>
  <c r="I1106" i="26" a="1"/>
  <c r="I1106" i="26" s="1"/>
  <c r="I1113" i="26" a="1"/>
  <c r="I1113" i="26" s="1"/>
  <c r="I1118" i="26" a="1"/>
  <c r="I1118" i="26" s="1"/>
  <c r="I1125" i="26" a="1"/>
  <c r="I1125" i="26" s="1"/>
  <c r="I1131" i="26" a="1"/>
  <c r="I1131" i="26" s="1"/>
  <c r="I1137" i="26" a="1"/>
  <c r="I1137" i="26" s="1"/>
  <c r="I1144" i="26" a="1"/>
  <c r="I1144" i="26" s="1"/>
  <c r="I1155" i="26" a="1"/>
  <c r="I1155" i="26" s="1"/>
  <c r="I1178" i="26" a="1"/>
  <c r="I1178" i="26" s="1"/>
  <c r="I1183" i="26" a="1"/>
  <c r="I1183" i="26" s="1"/>
  <c r="I1189" i="26" a="1"/>
  <c r="I1189" i="26" s="1"/>
  <c r="I1195" i="26" a="1"/>
  <c r="I1195" i="26" s="1"/>
  <c r="I1207" i="26" a="1"/>
  <c r="I1207" i="26" s="1"/>
  <c r="I1218" i="26" a="1"/>
  <c r="I1218" i="26" s="1"/>
  <c r="I1223" i="26" a="1"/>
  <c r="I1223" i="26" s="1"/>
  <c r="I1230" i="26" a="1"/>
  <c r="I1230" i="26" s="1"/>
  <c r="I1241" i="26" a="1"/>
  <c r="I1241" i="26" s="1"/>
  <c r="I1247" i="26" a="1"/>
  <c r="I1247" i="26" s="1"/>
  <c r="I1253" i="26" a="1"/>
  <c r="I1253" i="26" s="1"/>
  <c r="I1258" i="26" a="1"/>
  <c r="I1258" i="26" s="1"/>
  <c r="I1264" i="26" a="1"/>
  <c r="I1264" i="26" s="1"/>
  <c r="I1269" i="26" a="1"/>
  <c r="I1269" i="26" s="1"/>
  <c r="I1275" i="26" a="1"/>
  <c r="I1275" i="26" s="1"/>
  <c r="I1286" i="26" a="1"/>
  <c r="I1286" i="26" s="1"/>
  <c r="I12" i="26" a="1"/>
  <c r="I12" i="26" s="1"/>
  <c r="I20" i="26" a="1"/>
  <c r="I20" i="26" s="1"/>
  <c r="I29" i="26" a="1"/>
  <c r="I29" i="26" s="1"/>
  <c r="I38" i="26" a="1"/>
  <c r="I38" i="26" s="1"/>
  <c r="I45" i="26" a="1"/>
  <c r="I45" i="26" s="1"/>
  <c r="I53" i="26" a="1"/>
  <c r="I53" i="26" s="1"/>
  <c r="I63" i="26" a="1"/>
  <c r="I63" i="26" s="1"/>
  <c r="I79" i="26" a="1"/>
  <c r="I79" i="26" s="1"/>
  <c r="I87" i="26" a="1"/>
  <c r="I87" i="26" s="1"/>
  <c r="I95" i="26" a="1"/>
  <c r="I95" i="26" s="1"/>
  <c r="I120" i="26" a="1"/>
  <c r="I120" i="26" s="1"/>
  <c r="I129" i="26" a="1"/>
  <c r="I129" i="26" s="1"/>
  <c r="I137" i="26" a="1"/>
  <c r="I137" i="26" s="1"/>
  <c r="I151" i="26" a="1"/>
  <c r="I151" i="26" s="1"/>
  <c r="I158" i="26" a="1"/>
  <c r="I158" i="26" s="1"/>
  <c r="I166" i="26" a="1"/>
  <c r="I166" i="26" s="1"/>
  <c r="I172" i="26" a="1"/>
  <c r="I172" i="26" s="1"/>
  <c r="I179" i="26" a="1"/>
  <c r="I179" i="26" s="1"/>
  <c r="I187" i="26" a="1"/>
  <c r="I187" i="26" s="1"/>
  <c r="I195" i="26" a="1"/>
  <c r="I195" i="26" s="1"/>
  <c r="I202" i="26" a="1"/>
  <c r="I202" i="26" s="1"/>
  <c r="I208" i="26" a="1"/>
  <c r="I208" i="26" s="1"/>
  <c r="I216" i="26" a="1"/>
  <c r="I216" i="26" s="1"/>
  <c r="I224" i="26" a="1"/>
  <c r="I224" i="26" s="1"/>
  <c r="I238" i="26" a="1"/>
  <c r="I238" i="26" s="1"/>
  <c r="I245" i="26" a="1"/>
  <c r="I245" i="26" s="1"/>
  <c r="I253" i="26" a="1"/>
  <c r="I253" i="26" s="1"/>
  <c r="I261" i="26" a="1"/>
  <c r="I261" i="26" s="1"/>
  <c r="I274" i="26" a="1"/>
  <c r="I274" i="26" s="1"/>
  <c r="I282" i="26" a="1"/>
  <c r="I282" i="26" s="1"/>
  <c r="I290" i="26" a="1"/>
  <c r="I290" i="26" s="1"/>
  <c r="I297" i="26" a="1"/>
  <c r="I297" i="26" s="1"/>
  <c r="I311" i="26" a="1"/>
  <c r="I311" i="26" s="1"/>
  <c r="I319" i="26" a="1"/>
  <c r="I319" i="26" s="1"/>
  <c r="I327" i="26" a="1"/>
  <c r="I327" i="26" s="1"/>
  <c r="I333" i="26" a="1"/>
  <c r="I333" i="26" s="1"/>
  <c r="I340" i="26" a="1"/>
  <c r="I340" i="26" s="1"/>
  <c r="I348" i="26" a="1"/>
  <c r="I348" i="26" s="1"/>
  <c r="I354" i="26" a="1"/>
  <c r="I354" i="26" s="1"/>
  <c r="I360" i="26" a="1"/>
  <c r="I360" i="26" s="1"/>
  <c r="I365" i="26" a="1"/>
  <c r="I365" i="26" s="1"/>
  <c r="I370" i="26" a="1"/>
  <c r="I370" i="26" s="1"/>
  <c r="I389" i="26" a="1"/>
  <c r="I389" i="26" s="1"/>
  <c r="I395" i="26" a="1"/>
  <c r="I395" i="26" s="1"/>
  <c r="I402" i="26" a="1"/>
  <c r="I402" i="26" s="1"/>
  <c r="I408" i="26" a="1"/>
  <c r="I408" i="26" s="1"/>
  <c r="I415" i="26" a="1"/>
  <c r="I415" i="26" s="1"/>
  <c r="I420" i="26" a="1"/>
  <c r="I420" i="26" s="1"/>
  <c r="I426" i="26" a="1"/>
  <c r="I426" i="26" s="1"/>
  <c r="I432" i="26" a="1"/>
  <c r="I432" i="26" s="1"/>
  <c r="I444" i="26" a="1"/>
  <c r="I444" i="26" s="1"/>
  <c r="I449" i="26" a="1"/>
  <c r="I449" i="26" s="1"/>
  <c r="I456" i="26" a="1"/>
  <c r="I456" i="26" s="1"/>
  <c r="I467" i="26" a="1"/>
  <c r="I467" i="26" s="1"/>
  <c r="I472" i="26" a="1"/>
  <c r="I472" i="26" s="1"/>
  <c r="I479" i="26" a="1"/>
  <c r="I479" i="26" s="1"/>
  <c r="I484" i="26" a="1"/>
  <c r="I484" i="26" s="1"/>
  <c r="I490" i="26" a="1"/>
  <c r="I490" i="26" s="1"/>
  <c r="I496" i="26" a="1"/>
  <c r="I496" i="26" s="1"/>
  <c r="I508" i="26" a="1"/>
  <c r="I508" i="26" s="1"/>
  <c r="I513" i="26" a="1"/>
  <c r="I513" i="26" s="1"/>
  <c r="I520" i="26" a="1"/>
  <c r="I520" i="26" s="1"/>
  <c r="I531" i="26" a="1"/>
  <c r="I531" i="26" s="1"/>
  <c r="I536" i="26" a="1"/>
  <c r="I536" i="26" s="1"/>
  <c r="I543" i="26" a="1"/>
  <c r="I543" i="26" s="1"/>
  <c r="I548" i="26" a="1"/>
  <c r="I548" i="26" s="1"/>
  <c r="I554" i="26" a="1"/>
  <c r="I554" i="26" s="1"/>
  <c r="I560" i="26" a="1"/>
  <c r="I560" i="26" s="1"/>
  <c r="I572" i="26" a="1"/>
  <c r="I572" i="26" s="1"/>
  <c r="I577" i="26" a="1"/>
  <c r="I577" i="26" s="1"/>
  <c r="I584" i="26" a="1"/>
  <c r="I584" i="26" s="1"/>
  <c r="I595" i="26" a="1"/>
  <c r="I595" i="26" s="1"/>
  <c r="I600" i="26" a="1"/>
  <c r="I600" i="26" s="1"/>
  <c r="I607" i="26" a="1"/>
  <c r="I607" i="26" s="1"/>
  <c r="I612" i="26" a="1"/>
  <c r="I612" i="26" s="1"/>
  <c r="I619" i="26" a="1"/>
  <c r="I619" i="26" s="1"/>
  <c r="I625" i="26" a="1"/>
  <c r="I625" i="26" s="1"/>
  <c r="I631" i="26" a="1"/>
  <c r="I631" i="26" s="1"/>
  <c r="I637" i="26" a="1"/>
  <c r="I637" i="26" s="1"/>
  <c r="I643" i="26" a="1"/>
  <c r="I643" i="26" s="1"/>
  <c r="I655" i="26" a="1"/>
  <c r="I655" i="26" s="1"/>
  <c r="I686" i="26" a="1"/>
  <c r="I686" i="26" s="1"/>
  <c r="I692" i="26" a="1"/>
  <c r="I692" i="26" s="1"/>
  <c r="I698" i="26" a="1"/>
  <c r="I698" i="26" s="1"/>
  <c r="I705" i="26" a="1"/>
  <c r="I705" i="26" s="1"/>
  <c r="I710" i="26" a="1"/>
  <c r="I710" i="26" s="1"/>
  <c r="I717" i="26" a="1"/>
  <c r="I717" i="26" s="1"/>
  <c r="I722" i="26" a="1"/>
  <c r="I722" i="26" s="1"/>
  <c r="I733" i="26" a="1"/>
  <c r="I733" i="26" s="1"/>
  <c r="I740" i="26" a="1"/>
  <c r="I740" i="26" s="1"/>
  <c r="I745" i="26" a="1"/>
  <c r="I745" i="26" s="1"/>
  <c r="I757" i="26" a="1"/>
  <c r="I757" i="26" s="1"/>
  <c r="I763" i="26" a="1"/>
  <c r="I763" i="26" s="1"/>
  <c r="I769" i="26" a="1"/>
  <c r="I769" i="26" s="1"/>
  <c r="I774" i="26" a="1"/>
  <c r="I774" i="26" s="1"/>
  <c r="I781" i="26" a="1"/>
  <c r="I781" i="26" s="1"/>
  <c r="I786" i="26" a="1"/>
  <c r="I786" i="26" s="1"/>
  <c r="I797" i="26" a="1"/>
  <c r="I797" i="26" s="1"/>
  <c r="I804" i="26" a="1"/>
  <c r="I804" i="26" s="1"/>
  <c r="I809" i="26" a="1"/>
  <c r="I809" i="26" s="1"/>
  <c r="I821" i="26" a="1"/>
  <c r="I821" i="26" s="1"/>
  <c r="I827" i="26" a="1"/>
  <c r="I827" i="26" s="1"/>
  <c r="I833" i="26" a="1"/>
  <c r="I833" i="26" s="1"/>
  <c r="I838" i="26" a="1"/>
  <c r="I838" i="26" s="1"/>
  <c r="I845" i="26" a="1"/>
  <c r="I845" i="26" s="1"/>
  <c r="I850" i="26" a="1"/>
  <c r="I850" i="26" s="1"/>
  <c r="I861" i="26" a="1"/>
  <c r="I861" i="26" s="1"/>
  <c r="I868" i="26" a="1"/>
  <c r="I868" i="26" s="1"/>
  <c r="I873" i="26" a="1"/>
  <c r="I873" i="26" s="1"/>
  <c r="I885" i="26" a="1"/>
  <c r="I885" i="26" s="1"/>
  <c r="I891" i="26" a="1"/>
  <c r="I891" i="26" s="1"/>
  <c r="I897" i="26" a="1"/>
  <c r="I897" i="26" s="1"/>
  <c r="I902" i="26" a="1"/>
  <c r="I902" i="26" s="1"/>
  <c r="I909" i="26" a="1"/>
  <c r="I909" i="26" s="1"/>
  <c r="I914" i="26" a="1"/>
  <c r="I914" i="26" s="1"/>
  <c r="I925" i="26" a="1"/>
  <c r="I925" i="26" s="1"/>
  <c r="I932" i="26" a="1"/>
  <c r="I932" i="26" s="1"/>
  <c r="I937" i="26" a="1"/>
  <c r="I937" i="26" s="1"/>
  <c r="I949" i="26" a="1"/>
  <c r="I949" i="26" s="1"/>
  <c r="I955" i="26" a="1"/>
  <c r="I955" i="26" s="1"/>
  <c r="I961" i="26" a="1"/>
  <c r="I961" i="26" s="1"/>
  <c r="I966" i="26" a="1"/>
  <c r="I966" i="26" s="1"/>
  <c r="I973" i="26" a="1"/>
  <c r="I973" i="26" s="1"/>
  <c r="I978" i="26" a="1"/>
  <c r="I978" i="26" s="1"/>
  <c r="I989" i="26" a="1"/>
  <c r="I989" i="26" s="1"/>
  <c r="I996" i="26" a="1"/>
  <c r="I996" i="26" s="1"/>
  <c r="I1001" i="26" a="1"/>
  <c r="I1001" i="26" s="1"/>
  <c r="I13" i="26" a="1"/>
  <c r="I13" i="26" s="1"/>
  <c r="I21" i="26" a="1"/>
  <c r="I21" i="26" s="1"/>
  <c r="I30" i="26" a="1"/>
  <c r="I30" i="26" s="1"/>
  <c r="I39" i="26" a="1"/>
  <c r="I39" i="26" s="1"/>
  <c r="I46" i="26" a="1"/>
  <c r="I46" i="26" s="1"/>
  <c r="I55" i="26" a="1"/>
  <c r="I55" i="26" s="1"/>
  <c r="I64" i="26" a="1"/>
  <c r="I64" i="26" s="1"/>
  <c r="I72" i="26" a="1"/>
  <c r="I72" i="26" s="1"/>
  <c r="I96" i="26" a="1"/>
  <c r="I96" i="26" s="1"/>
  <c r="I104" i="26" a="1"/>
  <c r="I104" i="26" s="1"/>
  <c r="I113" i="26" a="1"/>
  <c r="I113" i="26" s="1"/>
  <c r="I121" i="26" a="1"/>
  <c r="I121" i="26" s="1"/>
  <c r="I130" i="26" a="1"/>
  <c r="I130" i="26" s="1"/>
  <c r="I138" i="26" a="1"/>
  <c r="I138" i="26" s="1"/>
  <c r="I144" i="26" a="1"/>
  <c r="I144" i="26" s="1"/>
  <c r="I159" i="26" a="1"/>
  <c r="I159" i="26" s="1"/>
  <c r="I167" i="26" a="1"/>
  <c r="I167" i="26" s="1"/>
  <c r="I173" i="26" a="1"/>
  <c r="I173" i="26" s="1"/>
  <c r="I180" i="26" a="1"/>
  <c r="I180" i="26" s="1"/>
  <c r="I188" i="26" a="1"/>
  <c r="I188" i="26" s="1"/>
  <c r="I196" i="26" a="1"/>
  <c r="I196" i="26" s="1"/>
  <c r="I203" i="26" a="1"/>
  <c r="I203" i="26" s="1"/>
  <c r="I209" i="26" a="1"/>
  <c r="I209" i="26" s="1"/>
  <c r="I217" i="26" a="1"/>
  <c r="I217" i="26" s="1"/>
  <c r="I225" i="26" a="1"/>
  <c r="I225" i="26" s="1"/>
  <c r="I232" i="26" a="1"/>
  <c r="I232" i="26" s="1"/>
  <c r="I239" i="26" a="1"/>
  <c r="I239" i="26" s="1"/>
  <c r="I246" i="26" a="1"/>
  <c r="I246" i="26" s="1"/>
  <c r="I254" i="26" a="1"/>
  <c r="I254" i="26" s="1"/>
  <c r="I262" i="26" a="1"/>
  <c r="I262" i="26" s="1"/>
  <c r="I268" i="26" a="1"/>
  <c r="I268" i="26" s="1"/>
  <c r="I275" i="26" a="1"/>
  <c r="I275" i="26" s="1"/>
  <c r="I283" i="26" a="1"/>
  <c r="I283" i="26" s="1"/>
  <c r="I291" i="26" a="1"/>
  <c r="I291" i="26" s="1"/>
  <c r="I298" i="26" a="1"/>
  <c r="I298" i="26" s="1"/>
  <c r="I304" i="26" a="1"/>
  <c r="I304" i="26" s="1"/>
  <c r="I312" i="26" a="1"/>
  <c r="I312" i="26" s="1"/>
  <c r="I320" i="26" a="1"/>
  <c r="I320" i="26" s="1"/>
  <c r="I334" i="26" a="1"/>
  <c r="I334" i="26" s="1"/>
  <c r="I341" i="26" a="1"/>
  <c r="I341" i="26" s="1"/>
  <c r="I349" i="26" a="1"/>
  <c r="I349" i="26" s="1"/>
  <c r="I355" i="26" a="1"/>
  <c r="I355" i="26" s="1"/>
  <c r="I371" i="26" a="1"/>
  <c r="I371" i="26" s="1"/>
  <c r="I377" i="26" a="1"/>
  <c r="I377" i="26" s="1"/>
  <c r="I384" i="26" a="1"/>
  <c r="I384" i="26" s="1"/>
  <c r="I390" i="26" a="1"/>
  <c r="I390" i="26" s="1"/>
  <c r="I396" i="26" a="1"/>
  <c r="I396" i="26" s="1"/>
  <c r="I403" i="26" a="1"/>
  <c r="I403" i="26" s="1"/>
  <c r="I409" i="26" a="1"/>
  <c r="I409" i="26" s="1"/>
  <c r="I421" i="26" a="1"/>
  <c r="I421" i="26" s="1"/>
  <c r="I427" i="26" a="1"/>
  <c r="I427" i="26" s="1"/>
  <c r="I433" i="26" a="1"/>
  <c r="I433" i="26" s="1"/>
  <c r="I438" i="26" a="1"/>
  <c r="I438" i="26" s="1"/>
  <c r="I445" i="26" a="1"/>
  <c r="I445" i="26" s="1"/>
  <c r="I450" i="26" a="1"/>
  <c r="I450" i="26" s="1"/>
  <c r="I461" i="26" a="1"/>
  <c r="I461" i="26" s="1"/>
  <c r="I468" i="26" a="1"/>
  <c r="I468" i="26" s="1"/>
  <c r="I473" i="26" a="1"/>
  <c r="I473" i="26" s="1"/>
  <c r="I485" i="26" a="1"/>
  <c r="I485" i="26" s="1"/>
  <c r="I491" i="26" a="1"/>
  <c r="I491" i="26" s="1"/>
  <c r="I497" i="26" a="1"/>
  <c r="I497" i="26" s="1"/>
  <c r="I502" i="26" a="1"/>
  <c r="I502" i="26" s="1"/>
  <c r="I509" i="26" a="1"/>
  <c r="I509" i="26" s="1"/>
  <c r="I514" i="26" a="1"/>
  <c r="I514" i="26" s="1"/>
  <c r="I525" i="26" a="1"/>
  <c r="I525" i="26" s="1"/>
  <c r="I532" i="26" a="1"/>
  <c r="I532" i="26" s="1"/>
  <c r="I537" i="26" a="1"/>
  <c r="I537" i="26" s="1"/>
  <c r="I549" i="26" a="1"/>
  <c r="I549" i="26" s="1"/>
  <c r="I555" i="26" a="1"/>
  <c r="I555" i="26" s="1"/>
  <c r="I561" i="26" a="1"/>
  <c r="I561" i="26" s="1"/>
  <c r="I566" i="26" a="1"/>
  <c r="I566" i="26" s="1"/>
  <c r="I573" i="26" a="1"/>
  <c r="I573" i="26" s="1"/>
  <c r="I578" i="26" a="1"/>
  <c r="I578" i="26" s="1"/>
  <c r="I589" i="26" a="1"/>
  <c r="I589" i="26" s="1"/>
  <c r="I596" i="26" a="1"/>
  <c r="I596" i="26" s="1"/>
  <c r="I601" i="26" a="1"/>
  <c r="I601" i="26" s="1"/>
  <c r="I613" i="26" a="1"/>
  <c r="I613" i="26" s="1"/>
  <c r="I626" i="26" a="1"/>
  <c r="I626" i="26" s="1"/>
  <c r="I650" i="26" a="1"/>
  <c r="I650" i="26" s="1"/>
  <c r="I656" i="26" a="1"/>
  <c r="I656" i="26" s="1"/>
  <c r="I662" i="26" a="1"/>
  <c r="I662" i="26" s="1"/>
  <c r="I668" i="26" a="1"/>
  <c r="I668" i="26" s="1"/>
  <c r="I674" i="26" a="1"/>
  <c r="I674" i="26" s="1"/>
  <c r="I680" i="26" a="1"/>
  <c r="I680" i="26" s="1"/>
  <c r="I687" i="26" a="1"/>
  <c r="I687" i="26" s="1"/>
  <c r="I693" i="26" a="1"/>
  <c r="I693" i="26" s="1"/>
  <c r="I699" i="26" a="1"/>
  <c r="I699" i="26" s="1"/>
  <c r="I711" i="26" a="1"/>
  <c r="I711" i="26" s="1"/>
  <c r="I723" i="26" a="1"/>
  <c r="I723" i="26" s="1"/>
  <c r="I729" i="26" a="1"/>
  <c r="I729" i="26" s="1"/>
  <c r="I734" i="26" a="1"/>
  <c r="I734" i="26" s="1"/>
  <c r="I746" i="26" a="1"/>
  <c r="I746" i="26" s="1"/>
  <c r="I752" i="26" a="1"/>
  <c r="I752" i="26" s="1"/>
  <c r="I758" i="26" a="1"/>
  <c r="I758" i="26" s="1"/>
  <c r="I775" i="26" a="1"/>
  <c r="I775" i="26" s="1"/>
  <c r="I787" i="26" a="1"/>
  <c r="I787" i="26" s="1"/>
  <c r="I793" i="26" a="1"/>
  <c r="I793" i="26" s="1"/>
  <c r="I798" i="26" a="1"/>
  <c r="I798" i="26" s="1"/>
  <c r="I810" i="26" a="1"/>
  <c r="I810" i="26" s="1"/>
  <c r="I816" i="26" a="1"/>
  <c r="I816" i="26" s="1"/>
  <c r="I822" i="26" a="1"/>
  <c r="I822" i="26" s="1"/>
  <c r="I839" i="26" a="1"/>
  <c r="I839" i="26" s="1"/>
  <c r="I851" i="26" a="1"/>
  <c r="I851" i="26" s="1"/>
  <c r="I857" i="26" a="1"/>
  <c r="I857" i="26" s="1"/>
  <c r="I862" i="26" a="1"/>
  <c r="I862" i="26" s="1"/>
  <c r="I874" i="26" a="1"/>
  <c r="I874" i="26" s="1"/>
  <c r="I880" i="26" a="1"/>
  <c r="I880" i="26" s="1"/>
  <c r="I886" i="26" a="1"/>
  <c r="I886" i="26" s="1"/>
  <c r="I903" i="26" a="1"/>
  <c r="I903" i="26" s="1"/>
  <c r="I915" i="26" a="1"/>
  <c r="I915" i="26" s="1"/>
  <c r="I921" i="26" a="1"/>
  <c r="I921" i="26" s="1"/>
  <c r="I926" i="26" a="1"/>
  <c r="I926" i="26" s="1"/>
  <c r="I938" i="26" a="1"/>
  <c r="I938" i="26" s="1"/>
  <c r="I944" i="26" a="1"/>
  <c r="I944" i="26" s="1"/>
  <c r="I950" i="26" a="1"/>
  <c r="I950" i="26" s="1"/>
  <c r="I967" i="26" a="1"/>
  <c r="I967" i="26" s="1"/>
  <c r="I979" i="26" a="1"/>
  <c r="I979" i="26" s="1"/>
  <c r="I985" i="26" a="1"/>
  <c r="I985" i="26" s="1"/>
  <c r="I990" i="26" a="1"/>
  <c r="I990" i="26" s="1"/>
  <c r="I1002" i="26" a="1"/>
  <c r="I1002" i="26" s="1"/>
  <c r="I1008" i="26" a="1"/>
  <c r="I1008" i="26" s="1"/>
  <c r="I1014" i="26" a="1"/>
  <c r="I1014" i="26" s="1"/>
  <c r="I1031" i="26" a="1"/>
  <c r="I1031" i="26" s="1"/>
  <c r="I1043" i="26" a="1"/>
  <c r="I1043" i="26" s="1"/>
  <c r="I1049" i="26" a="1"/>
  <c r="I1049" i="26" s="1"/>
  <c r="I1054" i="26" a="1"/>
  <c r="I1054" i="26" s="1"/>
  <c r="I1066" i="26" a="1"/>
  <c r="I1066" i="26" s="1"/>
  <c r="I1072" i="26" a="1"/>
  <c r="I1072" i="26" s="1"/>
  <c r="I1078" i="26" a="1"/>
  <c r="I1078" i="26" s="1"/>
  <c r="I1095" i="26" a="1"/>
  <c r="I1095" i="26" s="1"/>
  <c r="I1114" i="26" a="1"/>
  <c r="I1114" i="26" s="1"/>
  <c r="I1120" i="26" a="1"/>
  <c r="I1120" i="26" s="1"/>
  <c r="I1126" i="26" a="1"/>
  <c r="I1126" i="26" s="1"/>
  <c r="I1133" i="26" a="1"/>
  <c r="I1133" i="26" s="1"/>
  <c r="I1139" i="26" a="1"/>
  <c r="I1139" i="26" s="1"/>
  <c r="I1145" i="26" a="1"/>
  <c r="I1145" i="26" s="1"/>
  <c r="I1150" i="26" a="1"/>
  <c r="I1150" i="26" s="1"/>
  <c r="I1156" i="26" a="1"/>
  <c r="I1156" i="26" s="1"/>
  <c r="I1161" i="26" a="1"/>
  <c r="I1161" i="26" s="1"/>
  <c r="I1167" i="26" a="1"/>
  <c r="I1167" i="26" s="1"/>
  <c r="I1173" i="26" a="1"/>
  <c r="I1173" i="26" s="1"/>
  <c r="I1185" i="26" a="1"/>
  <c r="I1185" i="26" s="1"/>
  <c r="I1190" i="26" a="1"/>
  <c r="I1190" i="26" s="1"/>
  <c r="I1196" i="26" a="1"/>
  <c r="I1196" i="26" s="1"/>
  <c r="I1202" i="26" a="1"/>
  <c r="I1202" i="26" s="1"/>
  <c r="I1208" i="26" a="1"/>
  <c r="I1208" i="26" s="1"/>
  <c r="I1213" i="26" a="1"/>
  <c r="I1213" i="26" s="1"/>
  <c r="I1225" i="26" a="1"/>
  <c r="I1225" i="26" s="1"/>
  <c r="I14" i="26" a="1"/>
  <c r="I14" i="26" s="1"/>
  <c r="I22" i="26" a="1"/>
  <c r="I22" i="26" s="1"/>
  <c r="I31" i="26" a="1"/>
  <c r="I31" i="26" s="1"/>
  <c r="I65" i="26" a="1"/>
  <c r="I65" i="26" s="1"/>
  <c r="I73" i="26" a="1"/>
  <c r="I73" i="26" s="1"/>
  <c r="I80" i="26" a="1"/>
  <c r="I80" i="26" s="1"/>
  <c r="I88" i="26" a="1"/>
  <c r="I88" i="26" s="1"/>
  <c r="I97" i="26" a="1"/>
  <c r="I97" i="26" s="1"/>
  <c r="I106" i="26" a="1"/>
  <c r="I106" i="26" s="1"/>
  <c r="I114" i="26" a="1"/>
  <c r="I114" i="26" s="1"/>
  <c r="I122" i="26" a="1"/>
  <c r="I122" i="26" s="1"/>
  <c r="I131" i="26" a="1"/>
  <c r="I131" i="26" s="1"/>
  <c r="I139" i="26" a="1"/>
  <c r="I139" i="26" s="1"/>
  <c r="I145" i="26" a="1"/>
  <c r="I145" i="26" s="1"/>
  <c r="I152" i="26" a="1"/>
  <c r="I152" i="26" s="1"/>
  <c r="I160" i="26" a="1"/>
  <c r="I160" i="26" s="1"/>
  <c r="I174" i="26" a="1"/>
  <c r="I174" i="26" s="1"/>
  <c r="I181" i="26" a="1"/>
  <c r="I181" i="26" s="1"/>
  <c r="I189" i="26" a="1"/>
  <c r="I189" i="26" s="1"/>
  <c r="I197" i="26" a="1"/>
  <c r="I197" i="26" s="1"/>
  <c r="I210" i="26" a="1"/>
  <c r="I210" i="26" s="1"/>
  <c r="I218" i="26" a="1"/>
  <c r="I218" i="26" s="1"/>
  <c r="I226" i="26" a="1"/>
  <c r="I226" i="26" s="1"/>
  <c r="I233" i="26" a="1"/>
  <c r="I233" i="26" s="1"/>
  <c r="I247" i="26" a="1"/>
  <c r="I247" i="26" s="1"/>
  <c r="I255" i="26" a="1"/>
  <c r="I255" i="26" s="1"/>
  <c r="I263" i="26" a="1"/>
  <c r="I263" i="26" s="1"/>
  <c r="I269" i="26" a="1"/>
  <c r="I269" i="26" s="1"/>
  <c r="I276" i="26" a="1"/>
  <c r="I276" i="26" s="1"/>
  <c r="I284" i="26" a="1"/>
  <c r="I284" i="26" s="1"/>
  <c r="I292" i="26" a="1"/>
  <c r="I292" i="26" s="1"/>
  <c r="I299" i="26" a="1"/>
  <c r="I299" i="26" s="1"/>
  <c r="I305" i="26" a="1"/>
  <c r="I305" i="26" s="1"/>
  <c r="I313" i="26" a="1"/>
  <c r="I313" i="26" s="1"/>
  <c r="I321" i="26" a="1"/>
  <c r="I321" i="26" s="1"/>
  <c r="I328" i="26" a="1"/>
  <c r="I328" i="26" s="1"/>
  <c r="I335" i="26" a="1"/>
  <c r="I335" i="26" s="1"/>
  <c r="I342" i="26" a="1"/>
  <c r="I342" i="26" s="1"/>
  <c r="I350" i="26" a="1"/>
  <c r="I350" i="26" s="1"/>
  <c r="I356" i="26" a="1"/>
  <c r="I356" i="26" s="1"/>
  <c r="I361" i="26" a="1"/>
  <c r="I361" i="26" s="1"/>
  <c r="I366" i="26" a="1"/>
  <c r="I366" i="26" s="1"/>
  <c r="I372" i="26" a="1"/>
  <c r="I372" i="26" s="1"/>
  <c r="I378" i="26" a="1"/>
  <c r="I378" i="26" s="1"/>
  <c r="I391" i="26" a="1"/>
  <c r="I391" i="26" s="1"/>
  <c r="I397" i="26" a="1"/>
  <c r="I397" i="26" s="1"/>
  <c r="I404" i="26" a="1"/>
  <c r="I404" i="26" s="1"/>
  <c r="I410" i="26" a="1"/>
  <c r="I410" i="26" s="1"/>
  <c r="I416" i="26" a="1"/>
  <c r="I416" i="26" s="1"/>
  <c r="I422" i="26" a="1"/>
  <c r="I422" i="26" s="1"/>
  <c r="I439" i="26" a="1"/>
  <c r="I439" i="26" s="1"/>
  <c r="I451" i="26" a="1"/>
  <c r="I451" i="26" s="1"/>
  <c r="I457" i="26" a="1"/>
  <c r="I457" i="26" s="1"/>
  <c r="I462" i="26" a="1"/>
  <c r="I462" i="26" s="1"/>
  <c r="I474" i="26" a="1"/>
  <c r="I474" i="26" s="1"/>
  <c r="I480" i="26" a="1"/>
  <c r="I480" i="26" s="1"/>
  <c r="I486" i="26" a="1"/>
  <c r="I486" i="26" s="1"/>
  <c r="I503" i="26" a="1"/>
  <c r="I503" i="26" s="1"/>
  <c r="I515" i="26" a="1"/>
  <c r="I515" i="26" s="1"/>
  <c r="I521" i="26" a="1"/>
  <c r="I521" i="26" s="1"/>
  <c r="I526" i="26" a="1"/>
  <c r="I526" i="26" s="1"/>
  <c r="I538" i="26" a="1"/>
  <c r="I538" i="26" s="1"/>
  <c r="I544" i="26" a="1"/>
  <c r="I544" i="26" s="1"/>
  <c r="I550" i="26" a="1"/>
  <c r="I550" i="26" s="1"/>
  <c r="I567" i="26" a="1"/>
  <c r="I567" i="26" s="1"/>
  <c r="I579" i="26" a="1"/>
  <c r="I579" i="26" s="1"/>
  <c r="I585" i="26" a="1"/>
  <c r="I585" i="26" s="1"/>
  <c r="I590" i="26" a="1"/>
  <c r="I590" i="26" s="1"/>
  <c r="I602" i="26" a="1"/>
  <c r="I602" i="26" s="1"/>
  <c r="I608" i="26" a="1"/>
  <c r="I608" i="26" s="1"/>
  <c r="I614" i="26" a="1"/>
  <c r="I614" i="26" s="1"/>
  <c r="I620" i="26" a="1"/>
  <c r="I620" i="26" s="1"/>
  <c r="I627" i="26" a="1"/>
  <c r="I627" i="26" s="1"/>
  <c r="I632" i="26" a="1"/>
  <c r="I632" i="26" s="1"/>
  <c r="I638" i="26" a="1"/>
  <c r="I638" i="26" s="1"/>
  <c r="I644" i="26" a="1"/>
  <c r="I644" i="26" s="1"/>
  <c r="I651" i="26" a="1"/>
  <c r="I651" i="26" s="1"/>
  <c r="I657" i="26" a="1"/>
  <c r="I657" i="26" s="1"/>
  <c r="I663" i="26" a="1"/>
  <c r="I663" i="26" s="1"/>
  <c r="I675" i="26" a="1"/>
  <c r="I675" i="26" s="1"/>
  <c r="I681" i="26" a="1"/>
  <c r="I681" i="26" s="1"/>
  <c r="I694" i="26" a="1"/>
  <c r="I694" i="26" s="1"/>
  <c r="I706" i="26" a="1"/>
  <c r="I706" i="26" s="1"/>
  <c r="I718" i="26" a="1"/>
  <c r="I718" i="26" s="1"/>
  <c r="I735" i="26" a="1"/>
  <c r="I735" i="26" s="1"/>
  <c r="I741" i="26" a="1"/>
  <c r="I741" i="26" s="1"/>
  <c r="I747" i="26" a="1"/>
  <c r="I747" i="26" s="1"/>
  <c r="I759" i="26" a="1"/>
  <c r="I759" i="26" s="1"/>
  <c r="I764" i="26" a="1"/>
  <c r="I764" i="26" s="1"/>
  <c r="I770" i="26" a="1"/>
  <c r="I770" i="26" s="1"/>
  <c r="I782" i="26" a="1"/>
  <c r="I782" i="26" s="1"/>
  <c r="I799" i="26" a="1"/>
  <c r="I799" i="26" s="1"/>
  <c r="I805" i="26" a="1"/>
  <c r="I805" i="26" s="1"/>
  <c r="I811" i="26" a="1"/>
  <c r="I811" i="26" s="1"/>
  <c r="I823" i="26" a="1"/>
  <c r="I823" i="26" s="1"/>
  <c r="I828" i="26" a="1"/>
  <c r="I828" i="26" s="1"/>
  <c r="I834" i="26" a="1"/>
  <c r="I834" i="26" s="1"/>
  <c r="I846" i="26" a="1"/>
  <c r="I846" i="26" s="1"/>
  <c r="I863" i="26" a="1"/>
  <c r="I863" i="26" s="1"/>
  <c r="I869" i="26" a="1"/>
  <c r="I869" i="26" s="1"/>
  <c r="I875" i="26" a="1"/>
  <c r="I875" i="26" s="1"/>
  <c r="I887" i="26" a="1"/>
  <c r="I887" i="26" s="1"/>
  <c r="I892" i="26" a="1"/>
  <c r="I892" i="26" s="1"/>
  <c r="I898" i="26" a="1"/>
  <c r="I898" i="26" s="1"/>
  <c r="I910" i="26" a="1"/>
  <c r="I910" i="26" s="1"/>
  <c r="I927" i="26" a="1"/>
  <c r="I927" i="26" s="1"/>
  <c r="I933" i="26" a="1"/>
  <c r="I933" i="26" s="1"/>
  <c r="I939" i="26" a="1"/>
  <c r="I939" i="26" s="1"/>
  <c r="I951" i="26" a="1"/>
  <c r="I951" i="26" s="1"/>
  <c r="I956" i="26" a="1"/>
  <c r="I956" i="26" s="1"/>
  <c r="I962" i="26" a="1"/>
  <c r="I962" i="26" s="1"/>
  <c r="I974" i="26" a="1"/>
  <c r="I974" i="26" s="1"/>
  <c r="I991" i="26" a="1"/>
  <c r="I991" i="26" s="1"/>
  <c r="I997" i="26" a="1"/>
  <c r="I997" i="26" s="1"/>
  <c r="I1003" i="26" a="1"/>
  <c r="I1003" i="26" s="1"/>
  <c r="I1015" i="26" a="1"/>
  <c r="I1015" i="26" s="1"/>
  <c r="I15" i="26" a="1"/>
  <c r="I15" i="26" s="1"/>
  <c r="I23" i="26" a="1"/>
  <c r="I23" i="26" s="1"/>
  <c r="I32" i="26" a="1"/>
  <c r="I32" i="26" s="1"/>
  <c r="I41" i="26" a="1"/>
  <c r="I41" i="26" s="1"/>
  <c r="I48" i="26" a="1"/>
  <c r="I48" i="26" s="1"/>
  <c r="I56" i="26" a="1"/>
  <c r="I56" i="26" s="1"/>
  <c r="I66" i="26" a="1"/>
  <c r="I66" i="26" s="1"/>
  <c r="I74" i="26" a="1"/>
  <c r="I74" i="26" s="1"/>
  <c r="I81" i="26" a="1"/>
  <c r="I81" i="26" s="1"/>
  <c r="I89" i="26" a="1"/>
  <c r="I89" i="26" s="1"/>
  <c r="I99" i="26" a="1"/>
  <c r="I99" i="26" s="1"/>
  <c r="I107" i="26" a="1"/>
  <c r="I107" i="26" s="1"/>
  <c r="I115" i="26" a="1"/>
  <c r="I115" i="26" s="1"/>
  <c r="I123" i="26" a="1"/>
  <c r="I123" i="26" s="1"/>
  <c r="I132" i="26" a="1"/>
  <c r="I132" i="26" s="1"/>
  <c r="I146" i="26" a="1"/>
  <c r="I146" i="26" s="1"/>
  <c r="I153" i="26" a="1"/>
  <c r="I153" i="26" s="1"/>
  <c r="I161" i="26" a="1"/>
  <c r="I161" i="26" s="1"/>
  <c r="I168" i="26" a="1"/>
  <c r="I168" i="26" s="1"/>
  <c r="I175" i="26" a="1"/>
  <c r="I175" i="26" s="1"/>
  <c r="I182" i="26" a="1"/>
  <c r="I182" i="26" s="1"/>
  <c r="I190" i="26" a="1"/>
  <c r="I190" i="26" s="1"/>
  <c r="I198" i="26" a="1"/>
  <c r="I198" i="26" s="1"/>
  <c r="I204" i="26" a="1"/>
  <c r="I204" i="26" s="1"/>
  <c r="I211" i="26" a="1"/>
  <c r="I211" i="26" s="1"/>
  <c r="I219" i="26" a="1"/>
  <c r="I219" i="26" s="1"/>
  <c r="I227" i="26" a="1"/>
  <c r="I227" i="26" s="1"/>
  <c r="I234" i="26" a="1"/>
  <c r="I234" i="26" s="1"/>
  <c r="I240" i="26" a="1"/>
  <c r="I240" i="26" s="1"/>
  <c r="I248" i="26" a="1"/>
  <c r="I248" i="26" s="1"/>
  <c r="I256" i="26" a="1"/>
  <c r="I256" i="26" s="1"/>
  <c r="I270" i="26" a="1"/>
  <c r="I270" i="26" s="1"/>
  <c r="I277" i="26" a="1"/>
  <c r="I277" i="26" s="1"/>
  <c r="I285" i="26" a="1"/>
  <c r="I285" i="26" s="1"/>
  <c r="I293" i="26" a="1"/>
  <c r="I293" i="26" s="1"/>
  <c r="I306" i="26" a="1"/>
  <c r="I306" i="26" s="1"/>
  <c r="I314" i="26" a="1"/>
  <c r="I314" i="26" s="1"/>
  <c r="I322" i="26" a="1"/>
  <c r="I322" i="26" s="1"/>
  <c r="I329" i="26" a="1"/>
  <c r="I329" i="26" s="1"/>
  <c r="I343" i="26" a="1"/>
  <c r="I343" i="26" s="1"/>
  <c r="I351" i="26" a="1"/>
  <c r="I351" i="26" s="1"/>
  <c r="I367" i="26" a="1"/>
  <c r="I367" i="26" s="1"/>
  <c r="I379" i="26" a="1"/>
  <c r="I379" i="26" s="1"/>
  <c r="I385" i="26" a="1"/>
  <c r="I385" i="26" s="1"/>
  <c r="I392" i="26" a="1"/>
  <c r="I392" i="26" s="1"/>
  <c r="I398" i="26" a="1"/>
  <c r="I398" i="26" s="1"/>
  <c r="I411" i="26" a="1"/>
  <c r="I411" i="26" s="1"/>
  <c r="I423" i="26" a="1"/>
  <c r="I423" i="26" s="1"/>
  <c r="I428" i="26" a="1"/>
  <c r="I428" i="26" s="1"/>
  <c r="I434" i="26" a="1"/>
  <c r="I434" i="26" s="1"/>
  <c r="I446" i="26" a="1"/>
  <c r="I446" i="26" s="1"/>
  <c r="I463" i="26" a="1"/>
  <c r="I463" i="26" s="1"/>
  <c r="I469" i="26" a="1"/>
  <c r="I469" i="26" s="1"/>
  <c r="I475" i="26" a="1"/>
  <c r="I475" i="26" s="1"/>
  <c r="I487" i="26" a="1"/>
  <c r="I487" i="26" s="1"/>
  <c r="I492" i="26" a="1"/>
  <c r="I492" i="26" s="1"/>
  <c r="I498" i="26" a="1"/>
  <c r="I498" i="26" s="1"/>
  <c r="I510" i="26" a="1"/>
  <c r="I510" i="26" s="1"/>
  <c r="I527" i="26" a="1"/>
  <c r="I527" i="26" s="1"/>
  <c r="I533" i="26" a="1"/>
  <c r="I533" i="26" s="1"/>
  <c r="I539" i="26" a="1"/>
  <c r="I539" i="26" s="1"/>
  <c r="I551" i="26" a="1"/>
  <c r="I551" i="26" s="1"/>
  <c r="I556" i="26" a="1"/>
  <c r="I556" i="26" s="1"/>
  <c r="I562" i="26" a="1"/>
  <c r="I562" i="26" s="1"/>
  <c r="I574" i="26" a="1"/>
  <c r="I574" i="26" s="1"/>
  <c r="I591" i="26" a="1"/>
  <c r="I591" i="26" s="1"/>
  <c r="I597" i="26" a="1"/>
  <c r="I597" i="26" s="1"/>
  <c r="I603" i="26" a="1"/>
  <c r="I603" i="26" s="1"/>
  <c r="I615" i="26" a="1"/>
  <c r="I615" i="26" s="1"/>
  <c r="I628" i="26" a="1"/>
  <c r="I628" i="26" s="1"/>
  <c r="I633" i="26" a="1"/>
  <c r="I633" i="26" s="1"/>
  <c r="I639" i="26" a="1"/>
  <c r="I639" i="26" s="1"/>
  <c r="I645" i="26" a="1"/>
  <c r="I645" i="26" s="1"/>
  <c r="I658" i="26" a="1"/>
  <c r="I658" i="26" s="1"/>
  <c r="I664" i="26" a="1"/>
  <c r="I664" i="26" s="1"/>
  <c r="I669" i="26" a="1"/>
  <c r="I669" i="26" s="1"/>
  <c r="I676" i="26" a="1"/>
  <c r="I676" i="26" s="1"/>
  <c r="I682" i="26" a="1"/>
  <c r="I682" i="26" s="1"/>
  <c r="I688" i="26" a="1"/>
  <c r="I688" i="26" s="1"/>
  <c r="I695" i="26" a="1"/>
  <c r="I695" i="26" s="1"/>
  <c r="I700" i="26" a="1"/>
  <c r="I700" i="26" s="1"/>
  <c r="I707" i="26" a="1"/>
  <c r="I707" i="26" s="1"/>
  <c r="I712" i="26" a="1"/>
  <c r="I712" i="26" s="1"/>
  <c r="I719" i="26" a="1"/>
  <c r="I719" i="26" s="1"/>
  <c r="I724" i="26" a="1"/>
  <c r="I724" i="26" s="1"/>
  <c r="I730" i="26" a="1"/>
  <c r="I730" i="26" s="1"/>
  <c r="I736" i="26" a="1"/>
  <c r="I736" i="26" s="1"/>
  <c r="I748" i="26" a="1"/>
  <c r="I748" i="26" s="1"/>
  <c r="I753" i="26" a="1"/>
  <c r="I753" i="26" s="1"/>
  <c r="I760" i="26" a="1"/>
  <c r="I760" i="26" s="1"/>
  <c r="I771" i="26" a="1"/>
  <c r="I771" i="26" s="1"/>
  <c r="I776" i="26" a="1"/>
  <c r="I776" i="26" s="1"/>
  <c r="I783" i="26" a="1"/>
  <c r="I783" i="26" s="1"/>
  <c r="I788" i="26" a="1"/>
  <c r="I788" i="26" s="1"/>
  <c r="I794" i="26" a="1"/>
  <c r="I794" i="26" s="1"/>
  <c r="I800" i="26" a="1"/>
  <c r="I800" i="26" s="1"/>
  <c r="I812" i="26" a="1"/>
  <c r="I812" i="26" s="1"/>
  <c r="I817" i="26" a="1"/>
  <c r="I817" i="26" s="1"/>
  <c r="I824" i="26" a="1"/>
  <c r="I824" i="26" s="1"/>
  <c r="I835" i="26" a="1"/>
  <c r="I835" i="26" s="1"/>
  <c r="I840" i="26" a="1"/>
  <c r="I840" i="26" s="1"/>
  <c r="I847" i="26" a="1"/>
  <c r="I847" i="26" s="1"/>
  <c r="I852" i="26" a="1"/>
  <c r="I852" i="26" s="1"/>
  <c r="I858" i="26" a="1"/>
  <c r="I858" i="26" s="1"/>
  <c r="I864" i="26" a="1"/>
  <c r="I864" i="26" s="1"/>
  <c r="I876" i="26" a="1"/>
  <c r="I876" i="26" s="1"/>
  <c r="I881" i="26" a="1"/>
  <c r="I881" i="26" s="1"/>
  <c r="I888" i="26" a="1"/>
  <c r="I888" i="26" s="1"/>
  <c r="I899" i="26" a="1"/>
  <c r="I899" i="26" s="1"/>
  <c r="I904" i="26" a="1"/>
  <c r="I904" i="26" s="1"/>
  <c r="I911" i="26" a="1"/>
  <c r="I911" i="26" s="1"/>
  <c r="I916" i="26" a="1"/>
  <c r="I916" i="26" s="1"/>
  <c r="I922" i="26" a="1"/>
  <c r="I922" i="26" s="1"/>
  <c r="I928" i="26" a="1"/>
  <c r="I928" i="26" s="1"/>
  <c r="I940" i="26" a="1"/>
  <c r="I940" i="26" s="1"/>
  <c r="I945" i="26" a="1"/>
  <c r="I945" i="26" s="1"/>
  <c r="I24" i="26" a="1"/>
  <c r="I24" i="26" s="1"/>
  <c r="I34" i="26" a="1"/>
  <c r="I34" i="26" s="1"/>
  <c r="I42" i="26" a="1"/>
  <c r="I42" i="26" s="1"/>
  <c r="I49" i="26" a="1"/>
  <c r="I49" i="26" s="1"/>
  <c r="I58" i="26" a="1"/>
  <c r="I58" i="26" s="1"/>
  <c r="I67" i="26" a="1"/>
  <c r="I67" i="26" s="1"/>
  <c r="I75" i="26" a="1"/>
  <c r="I75" i="26" s="1"/>
  <c r="I82" i="26" a="1"/>
  <c r="I82" i="26" s="1"/>
  <c r="I91" i="26" a="1"/>
  <c r="I91" i="26" s="1"/>
  <c r="I100" i="26" a="1"/>
  <c r="I100" i="26" s="1"/>
  <c r="I108" i="26" a="1"/>
  <c r="I108" i="26" s="1"/>
  <c r="I116" i="26" a="1"/>
  <c r="I116" i="26" s="1"/>
  <c r="I124" i="26" a="1"/>
  <c r="I124" i="26" s="1"/>
  <c r="I133" i="26" a="1"/>
  <c r="I133" i="26" s="1"/>
  <c r="I140" i="26" a="1"/>
  <c r="I140" i="26" s="1"/>
  <c r="I147" i="26" a="1"/>
  <c r="I147" i="26" s="1"/>
  <c r="I154" i="26" a="1"/>
  <c r="I154" i="26" s="1"/>
  <c r="I162" i="26" a="1"/>
  <c r="I162" i="26" s="1"/>
  <c r="I169" i="26" a="1"/>
  <c r="I169" i="26" s="1"/>
  <c r="I183" i="26" a="1"/>
  <c r="I183" i="26" s="1"/>
  <c r="I191" i="26" a="1"/>
  <c r="I191" i="26" s="1"/>
  <c r="I199" i="26" a="1"/>
  <c r="I199" i="26" s="1"/>
  <c r="I205" i="26" a="1"/>
  <c r="I205" i="26" s="1"/>
  <c r="I212" i="26" a="1"/>
  <c r="I212" i="26" s="1"/>
  <c r="I220" i="26" a="1"/>
  <c r="I220" i="26" s="1"/>
  <c r="I228" i="26" a="1"/>
  <c r="I228" i="26" s="1"/>
  <c r="I235" i="26" a="1"/>
  <c r="I235" i="26" s="1"/>
  <c r="I241" i="26" a="1"/>
  <c r="I241" i="26" s="1"/>
  <c r="I249" i="26" a="1"/>
  <c r="I249" i="26" s="1"/>
  <c r="I257" i="26" a="1"/>
  <c r="I257" i="26" s="1"/>
  <c r="I264" i="26" a="1"/>
  <c r="I264" i="26" s="1"/>
  <c r="I271" i="26" a="1"/>
  <c r="I271" i="26" s="1"/>
  <c r="I278" i="26" a="1"/>
  <c r="I278" i="26" s="1"/>
  <c r="I286" i="26" a="1"/>
  <c r="I286" i="26" s="1"/>
  <c r="I294" i="26" a="1"/>
  <c r="I294" i="26" s="1"/>
  <c r="I300" i="26" a="1"/>
  <c r="I300" i="26" s="1"/>
  <c r="I307" i="26" a="1"/>
  <c r="I307" i="26" s="1"/>
  <c r="I315" i="26" a="1"/>
  <c r="I315" i="26" s="1"/>
  <c r="I323" i="26" a="1"/>
  <c r="I323" i="26" s="1"/>
  <c r="I330" i="26" a="1"/>
  <c r="I330" i="26" s="1"/>
  <c r="I336" i="26" a="1"/>
  <c r="I336" i="26" s="1"/>
  <c r="I344" i="26" a="1"/>
  <c r="I344" i="26" s="1"/>
  <c r="I352" i="26" a="1"/>
  <c r="I352" i="26" s="1"/>
  <c r="I357" i="26" a="1"/>
  <c r="I357" i="26" s="1"/>
  <c r="I362" i="26" a="1"/>
  <c r="I362" i="26" s="1"/>
  <c r="I368" i="26" a="1"/>
  <c r="I368" i="26" s="1"/>
  <c r="I373" i="26" a="1"/>
  <c r="I373" i="26" s="1"/>
  <c r="I380" i="26" a="1"/>
  <c r="I380" i="26" s="1"/>
  <c r="I399" i="26" a="1"/>
  <c r="I399" i="26" s="1"/>
  <c r="I405" i="26" a="1"/>
  <c r="I405" i="26" s="1"/>
  <c r="I412" i="26" a="1"/>
  <c r="I412" i="26" s="1"/>
  <c r="I417" i="26" a="1"/>
  <c r="I417" i="26" s="1"/>
  <c r="I424" i="26" a="1"/>
  <c r="I424" i="26" s="1"/>
  <c r="I435" i="26" a="1"/>
  <c r="I435" i="26" s="1"/>
  <c r="I440" i="26" a="1"/>
  <c r="I440" i="26" s="1"/>
  <c r="I447" i="26" a="1"/>
  <c r="I447" i="26" s="1"/>
  <c r="I452" i="26" a="1"/>
  <c r="I452" i="26" s="1"/>
  <c r="I458" i="26" a="1"/>
  <c r="I458" i="26" s="1"/>
  <c r="I464" i="26" a="1"/>
  <c r="I464" i="26" s="1"/>
  <c r="I476" i="26" a="1"/>
  <c r="I476" i="26" s="1"/>
  <c r="I481" i="26" a="1"/>
  <c r="I481" i="26" s="1"/>
  <c r="I488" i="26" a="1"/>
  <c r="I488" i="26" s="1"/>
  <c r="I499" i="26" a="1"/>
  <c r="I499" i="26" s="1"/>
  <c r="I504" i="26" a="1"/>
  <c r="I504" i="26" s="1"/>
  <c r="I511" i="26" a="1"/>
  <c r="I511" i="26" s="1"/>
  <c r="I516" i="26" a="1"/>
  <c r="I516" i="26" s="1"/>
  <c r="I522" i="26" a="1"/>
  <c r="I522" i="26" s="1"/>
  <c r="I528" i="26" a="1"/>
  <c r="I528" i="26" s="1"/>
  <c r="I540" i="26" a="1"/>
  <c r="I540" i="26" s="1"/>
  <c r="I545" i="26" a="1"/>
  <c r="I545" i="26" s="1"/>
  <c r="I552" i="26" a="1"/>
  <c r="I552" i="26" s="1"/>
  <c r="I563" i="26" a="1"/>
  <c r="I563" i="26" s="1"/>
  <c r="I568" i="26" a="1"/>
  <c r="I568" i="26" s="1"/>
  <c r="I575" i="26" a="1"/>
  <c r="I575" i="26" s="1"/>
  <c r="I580" i="26" a="1"/>
  <c r="I580" i="26" s="1"/>
  <c r="I586" i="26" a="1"/>
  <c r="I586" i="26" s="1"/>
  <c r="I592" i="26" a="1"/>
  <c r="I592" i="26" s="1"/>
  <c r="I604" i="26" a="1"/>
  <c r="I604" i="26" s="1"/>
  <c r="I609" i="26" a="1"/>
  <c r="I609" i="26" s="1"/>
  <c r="I616" i="26" a="1"/>
  <c r="I616" i="26" s="1"/>
  <c r="I621" i="26" a="1"/>
  <c r="I621" i="26" s="1"/>
  <c r="I634" i="26" a="1"/>
  <c r="I634" i="26" s="1"/>
  <c r="I640" i="26" a="1"/>
  <c r="I640" i="26" s="1"/>
  <c r="I646" i="26" a="1"/>
  <c r="I646" i="26" s="1"/>
  <c r="I652" i="26" a="1"/>
  <c r="I652" i="26" s="1"/>
  <c r="I659" i="26" a="1"/>
  <c r="I659" i="26" s="1"/>
  <c r="I670" i="26" a="1"/>
  <c r="I670" i="26" s="1"/>
  <c r="I683" i="26" a="1"/>
  <c r="I683" i="26" s="1"/>
  <c r="I696" i="26" a="1"/>
  <c r="I696" i="26" s="1"/>
  <c r="I701" i="26" a="1"/>
  <c r="I701" i="26" s="1"/>
  <c r="I708" i="26" a="1"/>
  <c r="I708" i="26" s="1"/>
  <c r="I713" i="26" a="1"/>
  <c r="I713" i="26" s="1"/>
  <c r="I725" i="26" a="1"/>
  <c r="I725" i="26" s="1"/>
  <c r="I731" i="26" a="1"/>
  <c r="I731" i="26" s="1"/>
  <c r="I737" i="26" a="1"/>
  <c r="I737" i="26" s="1"/>
  <c r="I742" i="26" a="1"/>
  <c r="I742" i="26" s="1"/>
  <c r="I749" i="26" a="1"/>
  <c r="I749" i="26" s="1"/>
  <c r="I754" i="26" a="1"/>
  <c r="I754" i="26" s="1"/>
  <c r="I765" i="26" a="1"/>
  <c r="I765" i="26" s="1"/>
  <c r="I772" i="26" a="1"/>
  <c r="I772" i="26" s="1"/>
  <c r="I777" i="26" a="1"/>
  <c r="I777" i="26" s="1"/>
  <c r="I789" i="26" a="1"/>
  <c r="I789" i="26" s="1"/>
  <c r="I795" i="26" a="1"/>
  <c r="I795" i="26" s="1"/>
  <c r="I801" i="26" a="1"/>
  <c r="I801" i="26" s="1"/>
  <c r="I806" i="26" a="1"/>
  <c r="I806" i="26" s="1"/>
  <c r="I813" i="26" a="1"/>
  <c r="I813" i="26" s="1"/>
  <c r="I818" i="26" a="1"/>
  <c r="I818" i="26" s="1"/>
  <c r="I829" i="26" a="1"/>
  <c r="I829" i="26" s="1"/>
  <c r="I836" i="26" a="1"/>
  <c r="I836" i="26" s="1"/>
  <c r="I841" i="26" a="1"/>
  <c r="I841" i="26" s="1"/>
  <c r="I853" i="26" a="1"/>
  <c r="I853" i="26" s="1"/>
  <c r="I859" i="26" a="1"/>
  <c r="I859" i="26" s="1"/>
  <c r="I865" i="26" a="1"/>
  <c r="I865" i="26" s="1"/>
  <c r="I870" i="26" a="1"/>
  <c r="I870" i="26" s="1"/>
  <c r="I877" i="26" a="1"/>
  <c r="I877" i="26" s="1"/>
  <c r="I882" i="26" a="1"/>
  <c r="I882" i="26" s="1"/>
  <c r="I893" i="26" a="1"/>
  <c r="I893" i="26" s="1"/>
  <c r="I900" i="26" a="1"/>
  <c r="I900" i="26" s="1"/>
  <c r="I905" i="26" a="1"/>
  <c r="I905" i="26" s="1"/>
  <c r="I917" i="26" a="1"/>
  <c r="I917" i="26" s="1"/>
  <c r="I923" i="26" a="1"/>
  <c r="I923" i="26" s="1"/>
  <c r="I929" i="26" a="1"/>
  <c r="I929" i="26" s="1"/>
  <c r="I934" i="26" a="1"/>
  <c r="I934" i="26" s="1"/>
  <c r="I941" i="26" a="1"/>
  <c r="I941" i="26" s="1"/>
  <c r="I946" i="26" a="1"/>
  <c r="I946" i="26" s="1"/>
  <c r="I957" i="26" a="1"/>
  <c r="I957" i="26" s="1"/>
  <c r="I964" i="26" a="1"/>
  <c r="I964" i="26" s="1"/>
  <c r="I969" i="26" a="1"/>
  <c r="I969" i="26" s="1"/>
  <c r="I981" i="26" a="1"/>
  <c r="I981" i="26" s="1"/>
  <c r="I987" i="26" a="1"/>
  <c r="I987" i="26" s="1"/>
  <c r="I993" i="26" a="1"/>
  <c r="I993" i="26" s="1"/>
  <c r="I998" i="26" a="1"/>
  <c r="I998" i="26" s="1"/>
  <c r="I1005" i="26" a="1"/>
  <c r="I1005" i="26" s="1"/>
  <c r="I1010" i="26" a="1"/>
  <c r="I1010" i="26" s="1"/>
  <c r="I1021" i="26" a="1"/>
  <c r="I1021" i="26" s="1"/>
  <c r="I1028" i="26" a="1"/>
  <c r="I1028" i="26" s="1"/>
  <c r="I1033" i="26" a="1"/>
  <c r="I1033" i="26" s="1"/>
  <c r="I1045" i="26" a="1"/>
  <c r="I1045" i="26" s="1"/>
  <c r="I1051" i="26" a="1"/>
  <c r="I1051" i="26" s="1"/>
  <c r="I1057" i="26" a="1"/>
  <c r="I1057" i="26" s="1"/>
  <c r="I1062" i="26" a="1"/>
  <c r="I1062" i="26" s="1"/>
  <c r="I1069" i="26" a="1"/>
  <c r="I1069" i="26" s="1"/>
  <c r="I1074" i="26" a="1"/>
  <c r="I1074" i="26" s="1"/>
  <c r="I1085" i="26" a="1"/>
  <c r="I1085" i="26" s="1"/>
  <c r="I1092" i="26" a="1"/>
  <c r="I1092" i="26" s="1"/>
  <c r="I1097" i="26" a="1"/>
  <c r="I1097" i="26" s="1"/>
  <c r="I1104" i="26" a="1"/>
  <c r="I1104" i="26" s="1"/>
  <c r="I1110" i="26" a="1"/>
  <c r="I1110" i="26" s="1"/>
  <c r="I16" i="26" a="1"/>
  <c r="I16" i="26" s="1"/>
  <c r="I26" i="26" a="1"/>
  <c r="I26" i="26" s="1"/>
  <c r="I35" i="26" a="1"/>
  <c r="I35" i="26" s="1"/>
  <c r="I43" i="26" a="1"/>
  <c r="I43" i="26" s="1"/>
  <c r="I50" i="26" a="1"/>
  <c r="I50" i="26" s="1"/>
  <c r="I59" i="26" a="1"/>
  <c r="I59" i="26" s="1"/>
  <c r="I68" i="26" a="1"/>
  <c r="I68" i="26" s="1"/>
  <c r="I84" i="26" a="1"/>
  <c r="I84" i="26" s="1"/>
  <c r="I92" i="26" a="1"/>
  <c r="I92" i="26" s="1"/>
  <c r="I101" i="26" a="1"/>
  <c r="I101" i="26" s="1"/>
  <c r="I109" i="26" a="1"/>
  <c r="I109" i="26" s="1"/>
  <c r="I117" i="26" a="1"/>
  <c r="I117" i="26" s="1"/>
  <c r="I125" i="26" a="1"/>
  <c r="I125" i="26" s="1"/>
  <c r="I134" i="26" a="1"/>
  <c r="I134" i="26" s="1"/>
  <c r="I141" i="26" a="1"/>
  <c r="I141" i="26" s="1"/>
  <c r="I148" i="26" a="1"/>
  <c r="I148" i="26" s="1"/>
  <c r="I155" i="26" a="1"/>
  <c r="I155" i="26" s="1"/>
  <c r="I163" i="26" a="1"/>
  <c r="I163" i="26" s="1"/>
  <c r="I170" i="26" a="1"/>
  <c r="I170" i="26" s="1"/>
  <c r="I176" i="26" a="1"/>
  <c r="I176" i="26" s="1"/>
  <c r="I184" i="26" a="1"/>
  <c r="I184" i="26" s="1"/>
  <c r="I192" i="26" a="1"/>
  <c r="I192" i="26" s="1"/>
  <c r="I206" i="26" a="1"/>
  <c r="I206" i="26" s="1"/>
  <c r="I213" i="26" a="1"/>
  <c r="I213" i="26" s="1"/>
  <c r="I221" i="26" a="1"/>
  <c r="I221" i="26" s="1"/>
  <c r="I229" i="26" a="1"/>
  <c r="I229" i="26" s="1"/>
  <c r="I242" i="26" a="1"/>
  <c r="I242" i="26" s="1"/>
  <c r="I250" i="26" a="1"/>
  <c r="I250" i="26" s="1"/>
  <c r="I258" i="26" a="1"/>
  <c r="I258" i="26" s="1"/>
  <c r="I265" i="26" a="1"/>
  <c r="I265" i="26" s="1"/>
  <c r="I279" i="26" a="1"/>
  <c r="I279" i="26" s="1"/>
  <c r="I287" i="26" a="1"/>
  <c r="I287" i="26" s="1"/>
  <c r="I295" i="26" a="1"/>
  <c r="I295" i="26" s="1"/>
  <c r="I301" i="26" a="1"/>
  <c r="I301" i="26" s="1"/>
  <c r="I308" i="26" a="1"/>
  <c r="I308" i="26" s="1"/>
  <c r="I316" i="26" a="1"/>
  <c r="I316" i="26" s="1"/>
  <c r="I324" i="26" a="1"/>
  <c r="I324" i="26" s="1"/>
  <c r="I331" i="26" a="1"/>
  <c r="I331" i="26" s="1"/>
  <c r="I337" i="26" a="1"/>
  <c r="I337" i="26" s="1"/>
  <c r="I345" i="26" a="1"/>
  <c r="I345" i="26" s="1"/>
  <c r="I363" i="26" a="1"/>
  <c r="I363" i="26" s="1"/>
  <c r="I374" i="26" a="1"/>
  <c r="I374" i="26" s="1"/>
  <c r="I381" i="26" a="1"/>
  <c r="I381" i="26" s="1"/>
  <c r="I386" i="26" a="1"/>
  <c r="I386" i="26" s="1"/>
  <c r="I393" i="26" a="1"/>
  <c r="I393" i="26" s="1"/>
  <c r="I400" i="26" a="1"/>
  <c r="I400" i="26" s="1"/>
  <c r="I406" i="26" a="1"/>
  <c r="I406" i="26" s="1"/>
  <c r="I413" i="26" a="1"/>
  <c r="I413" i="26" s="1"/>
  <c r="I418" i="26" a="1"/>
  <c r="I418" i="26" s="1"/>
  <c r="I429" i="26" a="1"/>
  <c r="I429" i="26" s="1"/>
  <c r="I436" i="26" a="1"/>
  <c r="I436" i="26" s="1"/>
  <c r="I441" i="26" a="1"/>
  <c r="I441" i="26" s="1"/>
  <c r="I453" i="26" a="1"/>
  <c r="I453" i="26" s="1"/>
  <c r="I459" i="26" a="1"/>
  <c r="I459" i="26" s="1"/>
  <c r="I465" i="26" a="1"/>
  <c r="I465" i="26" s="1"/>
  <c r="I470" i="26" a="1"/>
  <c r="I470" i="26" s="1"/>
  <c r="I477" i="26" a="1"/>
  <c r="I477" i="26" s="1"/>
  <c r="I482" i="26" a="1"/>
  <c r="I482" i="26" s="1"/>
  <c r="I493" i="26" a="1"/>
  <c r="I493" i="26" s="1"/>
  <c r="I500" i="26" a="1"/>
  <c r="I500" i="26" s="1"/>
  <c r="I505" i="26" a="1"/>
  <c r="I505" i="26" s="1"/>
  <c r="I517" i="26" a="1"/>
  <c r="I517" i="26" s="1"/>
  <c r="I523" i="26" a="1"/>
  <c r="I523" i="26" s="1"/>
  <c r="I529" i="26" a="1"/>
  <c r="I529" i="26" s="1"/>
  <c r="I534" i="26" a="1"/>
  <c r="I534" i="26" s="1"/>
  <c r="I541" i="26" a="1"/>
  <c r="I541" i="26" s="1"/>
  <c r="I546" i="26" a="1"/>
  <c r="I546" i="26" s="1"/>
  <c r="I557" i="26" a="1"/>
  <c r="I557" i="26" s="1"/>
  <c r="I564" i="26" a="1"/>
  <c r="I564" i="26" s="1"/>
  <c r="I569" i="26" a="1"/>
  <c r="I569" i="26" s="1"/>
  <c r="I581" i="26" a="1"/>
  <c r="I581" i="26" s="1"/>
  <c r="I587" i="26" a="1"/>
  <c r="I587" i="26" s="1"/>
  <c r="I593" i="26" a="1"/>
  <c r="I593" i="26" s="1"/>
  <c r="I598" i="26" a="1"/>
  <c r="I598" i="26" s="1"/>
  <c r="I605" i="26" a="1"/>
  <c r="I605" i="26" s="1"/>
  <c r="I610" i="26" a="1"/>
  <c r="I610" i="26" s="1"/>
  <c r="I617" i="26" a="1"/>
  <c r="I617" i="26" s="1"/>
  <c r="I622" i="26" a="1"/>
  <c r="I622" i="26" s="1"/>
  <c r="I629" i="26" a="1"/>
  <c r="I629" i="26" s="1"/>
  <c r="I635" i="26" a="1"/>
  <c r="I635" i="26" s="1"/>
  <c r="I647" i="26" a="1"/>
  <c r="I647" i="26" s="1"/>
  <c r="I660" i="26" a="1"/>
  <c r="I660" i="26" s="1"/>
  <c r="I665" i="26" a="1"/>
  <c r="I665" i="26" s="1"/>
  <c r="I671" i="26" a="1"/>
  <c r="I671" i="26" s="1"/>
  <c r="I677" i="26" a="1"/>
  <c r="I677" i="26" s="1"/>
  <c r="I684" i="26" a="1"/>
  <c r="I684" i="26" s="1"/>
  <c r="I689" i="26" a="1"/>
  <c r="I689" i="26" s="1"/>
  <c r="I702" i="26" a="1"/>
  <c r="I702" i="26" s="1"/>
  <c r="I714" i="26" a="1"/>
  <c r="I714" i="26" s="1"/>
  <c r="I720" i="26" a="1"/>
  <c r="I720" i="26" s="1"/>
  <c r="I726" i="26" a="1"/>
  <c r="I726" i="26" s="1"/>
  <c r="I743" i="26" a="1"/>
  <c r="I743" i="26" s="1"/>
  <c r="I755" i="26" a="1"/>
  <c r="I755" i="26" s="1"/>
  <c r="I761" i="26" a="1"/>
  <c r="I761" i="26" s="1"/>
  <c r="I766" i="26" a="1"/>
  <c r="I766" i="26" s="1"/>
  <c r="I778" i="26" a="1"/>
  <c r="I778" i="26" s="1"/>
  <c r="I784" i="26" a="1"/>
  <c r="I784" i="26" s="1"/>
  <c r="I790" i="26" a="1"/>
  <c r="I790" i="26" s="1"/>
  <c r="I807" i="26" a="1"/>
  <c r="I807" i="26" s="1"/>
  <c r="I819" i="26" a="1"/>
  <c r="I819" i="26" s="1"/>
  <c r="I825" i="26" a="1"/>
  <c r="I825" i="26" s="1"/>
  <c r="I830" i="26" a="1"/>
  <c r="I830" i="26" s="1"/>
  <c r="I842" i="26" a="1"/>
  <c r="I842" i="26" s="1"/>
  <c r="I848" i="26" a="1"/>
  <c r="I848" i="26" s="1"/>
  <c r="I854" i="26" a="1"/>
  <c r="I854" i="26" s="1"/>
  <c r="I871" i="26" a="1"/>
  <c r="I871" i="26" s="1"/>
  <c r="I883" i="26" a="1"/>
  <c r="I883" i="26" s="1"/>
  <c r="I889" i="26" a="1"/>
  <c r="I889" i="26" s="1"/>
  <c r="I894" i="26" a="1"/>
  <c r="I894" i="26" s="1"/>
  <c r="I906" i="26" a="1"/>
  <c r="I906" i="26" s="1"/>
  <c r="I912" i="26" a="1"/>
  <c r="I912" i="26" s="1"/>
  <c r="I918" i="26" a="1"/>
  <c r="I918" i="26" s="1"/>
  <c r="I935" i="26" a="1"/>
  <c r="I935" i="26" s="1"/>
  <c r="I947" i="26" a="1"/>
  <c r="I947" i="26" s="1"/>
  <c r="I952" i="26" a="1"/>
  <c r="I952" i="26" s="1"/>
  <c r="I975" i="26" a="1"/>
  <c r="I975" i="26" s="1"/>
  <c r="I1016" i="26" a="1"/>
  <c r="I1016" i="26" s="1"/>
  <c r="I1027" i="26" a="1"/>
  <c r="I1027" i="26" s="1"/>
  <c r="I1039" i="26" a="1"/>
  <c r="I1039" i="26" s="1"/>
  <c r="I1050" i="26" a="1"/>
  <c r="I1050" i="26" s="1"/>
  <c r="I1073" i="26" a="1"/>
  <c r="I1073" i="26" s="1"/>
  <c r="I1096" i="26" a="1"/>
  <c r="I1096" i="26" s="1"/>
  <c r="I1109" i="26" a="1"/>
  <c r="I1109" i="26" s="1"/>
  <c r="I1121" i="26" a="1"/>
  <c r="I1121" i="26" s="1"/>
  <c r="I1129" i="26" a="1"/>
  <c r="I1129" i="26" s="1"/>
  <c r="I1140" i="26" a="1"/>
  <c r="I1140" i="26" s="1"/>
  <c r="I1148" i="26" a="1"/>
  <c r="I1148" i="26" s="1"/>
  <c r="I1164" i="26" a="1"/>
  <c r="I1164" i="26" s="1"/>
  <c r="I1171" i="26" a="1"/>
  <c r="I1171" i="26" s="1"/>
  <c r="I1180" i="26" a="1"/>
  <c r="I1180" i="26" s="1"/>
  <c r="I1194" i="26" a="1"/>
  <c r="I1194" i="26" s="1"/>
  <c r="I1203" i="26" a="1"/>
  <c r="I1203" i="26" s="1"/>
  <c r="I1217" i="26" a="1"/>
  <c r="I1217" i="26" s="1"/>
  <c r="I1226" i="26" a="1"/>
  <c r="I1226" i="26" s="1"/>
  <c r="I1239" i="26" a="1"/>
  <c r="I1239" i="26" s="1"/>
  <c r="I1246" i="26" a="1"/>
  <c r="I1246" i="26" s="1"/>
  <c r="I1265" i="26" a="1"/>
  <c r="I1265" i="26" s="1"/>
  <c r="I1271" i="26" a="1"/>
  <c r="I1271" i="26" s="1"/>
  <c r="I1277" i="26" a="1"/>
  <c r="I1277" i="26" s="1"/>
  <c r="I1284" i="26" a="1"/>
  <c r="I1284" i="26" s="1"/>
  <c r="I1289" i="26" a="1"/>
  <c r="I1289" i="26" s="1"/>
  <c r="I1296" i="26" a="1"/>
  <c r="I1296" i="26" s="1"/>
  <c r="I1301" i="26" a="1"/>
  <c r="I1301" i="26" s="1"/>
  <c r="I1312" i="26" a="1"/>
  <c r="I1312" i="26" s="1"/>
  <c r="I1319" i="26" a="1"/>
  <c r="I1319" i="26" s="1"/>
  <c r="I1324" i="26" a="1"/>
  <c r="I1324" i="26" s="1"/>
  <c r="I1336" i="26" a="1"/>
  <c r="I1336" i="26" s="1"/>
  <c r="I1342" i="26" a="1"/>
  <c r="I1342" i="26" s="1"/>
  <c r="I1348" i="26" a="1"/>
  <c r="I1348" i="26" s="1"/>
  <c r="I1353" i="26" a="1"/>
  <c r="I1353" i="26" s="1"/>
  <c r="I1360" i="26" a="1"/>
  <c r="I1360" i="26" s="1"/>
  <c r="I1365" i="26" a="1"/>
  <c r="I1365" i="26" s="1"/>
  <c r="I1376" i="26" a="1"/>
  <c r="I1376" i="26" s="1"/>
  <c r="I1383" i="26" a="1"/>
  <c r="I1383" i="26" s="1"/>
  <c r="I1388" i="26" a="1"/>
  <c r="I1388" i="26" s="1"/>
  <c r="I1400" i="26" a="1"/>
  <c r="I1400" i="26" s="1"/>
  <c r="I1406" i="26" a="1"/>
  <c r="I1406" i="26" s="1"/>
  <c r="I1412" i="26" a="1"/>
  <c r="I1412" i="26" s="1"/>
  <c r="I1417" i="26" a="1"/>
  <c r="I1417" i="26" s="1"/>
  <c r="I1424" i="26" a="1"/>
  <c r="I1424" i="26" s="1"/>
  <c r="I1429" i="26" a="1"/>
  <c r="I1429" i="26" s="1"/>
  <c r="I1440" i="26" a="1"/>
  <c r="I1440" i="26" s="1"/>
  <c r="I1447" i="26" a="1"/>
  <c r="I1447" i="26" s="1"/>
  <c r="I1452" i="26" a="1"/>
  <c r="I1452" i="26" s="1"/>
  <c r="I1464" i="26" a="1"/>
  <c r="I1464" i="26" s="1"/>
  <c r="I1470" i="26" a="1"/>
  <c r="I1470" i="26" s="1"/>
  <c r="I1476" i="26" a="1"/>
  <c r="I1476" i="26" s="1"/>
  <c r="I1481" i="26" a="1"/>
  <c r="I1481" i="26" s="1"/>
  <c r="I1488" i="26" a="1"/>
  <c r="I1488" i="26" s="1"/>
  <c r="I1493" i="26" a="1"/>
  <c r="I1493" i="26" s="1"/>
  <c r="I1504" i="26" a="1"/>
  <c r="I1504" i="26" s="1"/>
  <c r="I1511" i="26" a="1"/>
  <c r="I1511" i="26" s="1"/>
  <c r="I1516" i="26" a="1"/>
  <c r="I1516" i="26" s="1"/>
  <c r="I1528" i="26" a="1"/>
  <c r="I1528" i="26" s="1"/>
  <c r="I1534" i="26" a="1"/>
  <c r="I1534" i="26" s="1"/>
  <c r="I1540" i="26" a="1"/>
  <c r="I1540" i="26" s="1"/>
  <c r="I1545" i="26" a="1"/>
  <c r="I1545" i="26" s="1"/>
  <c r="I1552" i="26" a="1"/>
  <c r="I1552" i="26" s="1"/>
  <c r="I1557" i="26" a="1"/>
  <c r="I1557" i="26" s="1"/>
  <c r="I1568" i="26" a="1"/>
  <c r="I1568" i="26" s="1"/>
  <c r="I1575" i="26" a="1"/>
  <c r="I1575" i="26" s="1"/>
  <c r="I1580" i="26" a="1"/>
  <c r="I1580" i="26" s="1"/>
  <c r="I1592" i="26" a="1"/>
  <c r="I1592" i="26" s="1"/>
  <c r="I1598" i="26" a="1"/>
  <c r="I1598" i="26" s="1"/>
  <c r="I1604" i="26" a="1"/>
  <c r="I1604" i="26" s="1"/>
  <c r="I1609" i="26" a="1"/>
  <c r="I1609" i="26" s="1"/>
  <c r="I1616" i="26" a="1"/>
  <c r="I1616" i="26" s="1"/>
  <c r="I1621" i="26" a="1"/>
  <c r="I1621" i="26" s="1"/>
  <c r="I1632" i="26" a="1"/>
  <c r="I1632" i="26" s="1"/>
  <c r="I1639" i="26" a="1"/>
  <c r="I1639" i="26" s="1"/>
  <c r="I1644" i="26" a="1"/>
  <c r="I1644" i="26" s="1"/>
  <c r="I1656" i="26" a="1"/>
  <c r="I1656" i="26" s="1"/>
  <c r="I1662" i="26" a="1"/>
  <c r="I1662" i="26" s="1"/>
  <c r="I1668" i="26" a="1"/>
  <c r="I1668" i="26" s="1"/>
  <c r="I1674" i="26" a="1"/>
  <c r="I1674" i="26" s="1"/>
  <c r="I1686" i="26" a="1"/>
  <c r="I1686" i="26" s="1"/>
  <c r="I1692" i="26" a="1"/>
  <c r="I1692" i="26" s="1"/>
  <c r="I1697" i="26" a="1"/>
  <c r="I1697" i="26" s="1"/>
  <c r="I1717" i="26" a="1"/>
  <c r="I1717" i="26" s="1"/>
  <c r="I1733" i="26" a="1"/>
  <c r="I1733" i="26" s="1"/>
  <c r="I1749" i="26" a="1"/>
  <c r="I1749" i="26" s="1"/>
  <c r="I1755" i="26" a="1"/>
  <c r="I1755" i="26" s="1"/>
  <c r="I1761" i="26" a="1"/>
  <c r="I1761" i="26" s="1"/>
  <c r="I1774" i="26" a="1"/>
  <c r="I1774" i="26" s="1"/>
  <c r="I1781" i="26" a="1"/>
  <c r="I1781" i="26" s="1"/>
  <c r="I1789" i="26" a="1"/>
  <c r="I1789" i="26" s="1"/>
  <c r="I1797" i="26" a="1"/>
  <c r="I1797" i="26" s="1"/>
  <c r="I1805" i="26" a="1"/>
  <c r="I1805" i="26" s="1"/>
  <c r="I1813" i="26" a="1"/>
  <c r="I1813" i="26" s="1"/>
  <c r="I1821" i="26" a="1"/>
  <c r="I1821" i="26" s="1"/>
  <c r="I1829" i="26" a="1"/>
  <c r="I1829" i="26" s="1"/>
  <c r="I1837" i="26" a="1"/>
  <c r="I1837" i="26" s="1"/>
  <c r="I1845" i="26" a="1"/>
  <c r="I1845" i="26" s="1"/>
  <c r="I1853" i="26" a="1"/>
  <c r="I1853" i="26" s="1"/>
  <c r="I1861" i="26" a="1"/>
  <c r="I1861" i="26" s="1"/>
  <c r="I1869" i="26" a="1"/>
  <c r="I1869" i="26" s="1"/>
  <c r="I1877" i="26" a="1"/>
  <c r="I1877" i="26" s="1"/>
  <c r="I1885" i="26" a="1"/>
  <c r="I1885" i="26" s="1"/>
  <c r="I1893" i="26" a="1"/>
  <c r="I1893" i="26" s="1"/>
  <c r="I1899" i="26" a="1"/>
  <c r="I1899" i="26" s="1"/>
  <c r="I1911" i="26" a="1"/>
  <c r="I1911" i="26" s="1"/>
  <c r="I1916" i="26" a="1"/>
  <c r="I1916" i="26" s="1"/>
  <c r="I1929" i="26" a="1"/>
  <c r="I1929" i="26" s="1"/>
  <c r="I1934" i="26" a="1"/>
  <c r="I1934" i="26" s="1"/>
  <c r="I1946" i="26" a="1"/>
  <c r="I1946" i="26" s="1"/>
  <c r="I1952" i="26" a="1"/>
  <c r="I1952" i="26" s="1"/>
  <c r="I1957" i="26" a="1"/>
  <c r="I1957" i="26" s="1"/>
  <c r="I1963" i="26" a="1"/>
  <c r="I1963" i="26" s="1"/>
  <c r="I1975" i="26" a="1"/>
  <c r="I1975" i="26" s="1"/>
  <c r="I1980" i="26" a="1"/>
  <c r="I1980" i="26" s="1"/>
  <c r="I1993" i="26" a="1"/>
  <c r="I1993" i="26" s="1"/>
  <c r="I1998" i="26" a="1"/>
  <c r="I1998" i="26" s="1"/>
  <c r="I953" i="26" a="1"/>
  <c r="I953" i="26" s="1"/>
  <c r="I976" i="26" a="1"/>
  <c r="I976" i="26" s="1"/>
  <c r="I999" i="26" a="1"/>
  <c r="I999" i="26" s="1"/>
  <c r="I1017" i="26" a="1"/>
  <c r="I1017" i="26" s="1"/>
  <c r="I1040" i="26" a="1"/>
  <c r="I1040" i="26" s="1"/>
  <c r="I1063" i="26" a="1"/>
  <c r="I1063" i="26" s="1"/>
  <c r="I1075" i="26" a="1"/>
  <c r="I1075" i="26" s="1"/>
  <c r="I1086" i="26" a="1"/>
  <c r="I1086" i="26" s="1"/>
  <c r="I1098" i="26" a="1"/>
  <c r="I1098" i="26" s="1"/>
  <c r="I1111" i="26" a="1"/>
  <c r="I1111" i="26" s="1"/>
  <c r="I1122" i="26" a="1"/>
  <c r="I1122" i="26" s="1"/>
  <c r="I1132" i="26" a="1"/>
  <c r="I1132" i="26" s="1"/>
  <c r="I1141" i="26" a="1"/>
  <c r="I1141" i="26" s="1"/>
  <c r="I1149" i="26" a="1"/>
  <c r="I1149" i="26" s="1"/>
  <c r="I1157" i="26" a="1"/>
  <c r="I1157" i="26" s="1"/>
  <c r="I1172" i="26" a="1"/>
  <c r="I1172" i="26" s="1"/>
  <c r="I1188" i="26" a="1"/>
  <c r="I1188" i="26" s="1"/>
  <c r="I1210" i="26" a="1"/>
  <c r="I1210" i="26" s="1"/>
  <c r="I1219" i="26" a="1"/>
  <c r="I1219" i="26" s="1"/>
  <c r="I1227" i="26" a="1"/>
  <c r="I1227" i="26" s="1"/>
  <c r="I1233" i="26" a="1"/>
  <c r="I1233" i="26" s="1"/>
  <c r="I1240" i="26" a="1"/>
  <c r="I1240" i="26" s="1"/>
  <c r="I1254" i="26" a="1"/>
  <c r="I1254" i="26" s="1"/>
  <c r="I1259" i="26" a="1"/>
  <c r="I1259" i="26" s="1"/>
  <c r="I1266" i="26" a="1"/>
  <c r="I1266" i="26" s="1"/>
  <c r="I1272" i="26" a="1"/>
  <c r="I1272" i="26" s="1"/>
  <c r="I1278" i="26" a="1"/>
  <c r="I1278" i="26" s="1"/>
  <c r="I1290" i="26" a="1"/>
  <c r="I1290" i="26" s="1"/>
  <c r="I1302" i="26" a="1"/>
  <c r="I1302" i="26" s="1"/>
  <c r="I1308" i="26" a="1"/>
  <c r="I1308" i="26" s="1"/>
  <c r="I1313" i="26" a="1"/>
  <c r="I1313" i="26" s="1"/>
  <c r="I1325" i="26" a="1"/>
  <c r="I1325" i="26" s="1"/>
  <c r="I1331" i="26" a="1"/>
  <c r="I1331" i="26" s="1"/>
  <c r="I1337" i="26" a="1"/>
  <c r="I1337" i="26" s="1"/>
  <c r="I1354" i="26" a="1"/>
  <c r="I1354" i="26" s="1"/>
  <c r="I1366" i="26" a="1"/>
  <c r="I1366" i="26" s="1"/>
  <c r="I1372" i="26" a="1"/>
  <c r="I1372" i="26" s="1"/>
  <c r="I1377" i="26" a="1"/>
  <c r="I1377" i="26" s="1"/>
  <c r="I1389" i="26" a="1"/>
  <c r="I1389" i="26" s="1"/>
  <c r="I1395" i="26" a="1"/>
  <c r="I1395" i="26" s="1"/>
  <c r="I1401" i="26" a="1"/>
  <c r="I1401" i="26" s="1"/>
  <c r="I1418" i="26" a="1"/>
  <c r="I1418" i="26" s="1"/>
  <c r="I1430" i="26" a="1"/>
  <c r="I1430" i="26" s="1"/>
  <c r="I1436" i="26" a="1"/>
  <c r="I1436" i="26" s="1"/>
  <c r="I1441" i="26" a="1"/>
  <c r="I1441" i="26" s="1"/>
  <c r="I1453" i="26" a="1"/>
  <c r="I1453" i="26" s="1"/>
  <c r="I1459" i="26" a="1"/>
  <c r="I1459" i="26" s="1"/>
  <c r="I1465" i="26" a="1"/>
  <c r="I1465" i="26" s="1"/>
  <c r="I1482" i="26" a="1"/>
  <c r="I1482" i="26" s="1"/>
  <c r="I1494" i="26" a="1"/>
  <c r="I1494" i="26" s="1"/>
  <c r="I1500" i="26" a="1"/>
  <c r="I1500" i="26" s="1"/>
  <c r="I1505" i="26" a="1"/>
  <c r="I1505" i="26" s="1"/>
  <c r="I1517" i="26" a="1"/>
  <c r="I1517" i="26" s="1"/>
  <c r="I1523" i="26" a="1"/>
  <c r="I1523" i="26" s="1"/>
  <c r="I1529" i="26" a="1"/>
  <c r="I1529" i="26" s="1"/>
  <c r="I1546" i="26" a="1"/>
  <c r="I1546" i="26" s="1"/>
  <c r="I1558" i="26" a="1"/>
  <c r="I1558" i="26" s="1"/>
  <c r="I1564" i="26" a="1"/>
  <c r="I1564" i="26" s="1"/>
  <c r="I1569" i="26" a="1"/>
  <c r="I1569" i="26" s="1"/>
  <c r="I1581" i="26" a="1"/>
  <c r="I1581" i="26" s="1"/>
  <c r="I1587" i="26" a="1"/>
  <c r="I1587" i="26" s="1"/>
  <c r="I1593" i="26" a="1"/>
  <c r="I1593" i="26" s="1"/>
  <c r="I1610" i="26" a="1"/>
  <c r="I1610" i="26" s="1"/>
  <c r="I1622" i="26" a="1"/>
  <c r="I1622" i="26" s="1"/>
  <c r="I1628" i="26" a="1"/>
  <c r="I1628" i="26" s="1"/>
  <c r="I1633" i="26" a="1"/>
  <c r="I1633" i="26" s="1"/>
  <c r="I1645" i="26" a="1"/>
  <c r="I1645" i="26" s="1"/>
  <c r="I1651" i="26" a="1"/>
  <c r="I1651" i="26" s="1"/>
  <c r="I1657" i="26" a="1"/>
  <c r="I1657" i="26" s="1"/>
  <c r="I1669" i="26" a="1"/>
  <c r="I1669" i="26" s="1"/>
  <c r="I1681" i="26" a="1"/>
  <c r="I1681" i="26" s="1"/>
  <c r="I1702" i="26" a="1"/>
  <c r="I1702" i="26" s="1"/>
  <c r="I1707" i="26" a="1"/>
  <c r="I1707" i="26" s="1"/>
  <c r="I1712" i="26" a="1"/>
  <c r="I1712" i="26" s="1"/>
  <c r="I1718" i="26" a="1"/>
  <c r="I1718" i="26" s="1"/>
  <c r="I1723" i="26" a="1"/>
  <c r="I1723" i="26" s="1"/>
  <c r="I1728" i="26" a="1"/>
  <c r="I1728" i="26" s="1"/>
  <c r="I1734" i="26" a="1"/>
  <c r="I1734" i="26" s="1"/>
  <c r="I1739" i="26" a="1"/>
  <c r="I1739" i="26" s="1"/>
  <c r="I1744" i="26" a="1"/>
  <c r="I1744" i="26" s="1"/>
  <c r="I1750" i="26" a="1"/>
  <c r="I1750" i="26" s="1"/>
  <c r="I1762" i="26" a="1"/>
  <c r="I1762" i="26" s="1"/>
  <c r="I1768" i="26" a="1"/>
  <c r="I1768" i="26" s="1"/>
  <c r="I1775" i="26" a="1"/>
  <c r="I1775" i="26" s="1"/>
  <c r="I1782" i="26" a="1"/>
  <c r="I1782" i="26" s="1"/>
  <c r="I1790" i="26" a="1"/>
  <c r="I1790" i="26" s="1"/>
  <c r="I1798" i="26" a="1"/>
  <c r="I1798" i="26" s="1"/>
  <c r="I1806" i="26" a="1"/>
  <c r="I1806" i="26" s="1"/>
  <c r="I1814" i="26" a="1"/>
  <c r="I1814" i="26" s="1"/>
  <c r="I1822" i="26" a="1"/>
  <c r="I1822" i="26" s="1"/>
  <c r="I1830" i="26" a="1"/>
  <c r="I1830" i="26" s="1"/>
  <c r="I1838" i="26" a="1"/>
  <c r="I1838" i="26" s="1"/>
  <c r="I1846" i="26" a="1"/>
  <c r="I1846" i="26" s="1"/>
  <c r="I1854" i="26" a="1"/>
  <c r="I1854" i="26" s="1"/>
  <c r="I1862" i="26" a="1"/>
  <c r="I1862" i="26" s="1"/>
  <c r="I1870" i="26" a="1"/>
  <c r="I1870" i="26" s="1"/>
  <c r="I1878" i="26" a="1"/>
  <c r="I1878" i="26" s="1"/>
  <c r="I1886" i="26" a="1"/>
  <c r="I1886" i="26" s="1"/>
  <c r="I1894" i="26" a="1"/>
  <c r="I1894" i="26" s="1"/>
  <c r="I1906" i="26" a="1"/>
  <c r="I1906" i="26" s="1"/>
  <c r="I1912" i="26" a="1"/>
  <c r="I1912" i="26" s="1"/>
  <c r="I1917" i="26" a="1"/>
  <c r="I1917" i="26" s="1"/>
  <c r="I1923" i="26" a="1"/>
  <c r="I1923" i="26" s="1"/>
  <c r="I1935" i="26" a="1"/>
  <c r="I1935" i="26" s="1"/>
  <c r="I1940" i="26" a="1"/>
  <c r="I1940" i="26" s="1"/>
  <c r="I1953" i="26" a="1"/>
  <c r="I1953" i="26" s="1"/>
  <c r="I1958" i="26" a="1"/>
  <c r="I1958" i="26" s="1"/>
  <c r="I1970" i="26" a="1"/>
  <c r="I1970" i="26" s="1"/>
  <c r="I1976" i="26" a="1"/>
  <c r="I1976" i="26" s="1"/>
  <c r="I1981" i="26" a="1"/>
  <c r="I1981" i="26" s="1"/>
  <c r="I1987" i="26" a="1"/>
  <c r="I1987" i="26" s="1"/>
  <c r="I1999" i="26" a="1"/>
  <c r="I1999" i="26" s="1"/>
  <c r="I980" i="26" a="1"/>
  <c r="I980" i="26" s="1"/>
  <c r="I1004" i="26" a="1"/>
  <c r="I1004" i="26" s="1"/>
  <c r="I1019" i="26" a="1"/>
  <c r="I1019" i="26" s="1"/>
  <c r="I1030" i="26" a="1"/>
  <c r="I1030" i="26" s="1"/>
  <c r="I1042" i="26" a="1"/>
  <c r="I1042" i="26" s="1"/>
  <c r="I1053" i="26" a="1"/>
  <c r="I1053" i="26" s="1"/>
  <c r="I1065" i="26" a="1"/>
  <c r="I1065" i="26" s="1"/>
  <c r="I1077" i="26" a="1"/>
  <c r="I1077" i="26" s="1"/>
  <c r="I1089" i="26" a="1"/>
  <c r="I1089" i="26" s="1"/>
  <c r="I1101" i="26" a="1"/>
  <c r="I1101" i="26" s="1"/>
  <c r="I1123" i="26" a="1"/>
  <c r="I1123" i="26" s="1"/>
  <c r="I1142" i="26" a="1"/>
  <c r="I1142" i="26" s="1"/>
  <c r="I1151" i="26" a="1"/>
  <c r="I1151" i="26" s="1"/>
  <c r="I1165" i="26" a="1"/>
  <c r="I1165" i="26" s="1"/>
  <c r="I1174" i="26" a="1"/>
  <c r="I1174" i="26" s="1"/>
  <c r="I1181" i="26" a="1"/>
  <c r="I1181" i="26" s="1"/>
  <c r="I1197" i="26" a="1"/>
  <c r="I1197" i="26" s="1"/>
  <c r="I1204" i="26" a="1"/>
  <c r="I1204" i="26" s="1"/>
  <c r="I1211" i="26" a="1"/>
  <c r="I1211" i="26" s="1"/>
  <c r="I1220" i="26" a="1"/>
  <c r="I1220" i="26" s="1"/>
  <c r="I1228" i="26" a="1"/>
  <c r="I1228" i="26" s="1"/>
  <c r="I1234" i="26" a="1"/>
  <c r="I1234" i="26" s="1"/>
  <c r="I1260" i="26" a="1"/>
  <c r="I1260" i="26" s="1"/>
  <c r="I1285" i="26" a="1"/>
  <c r="I1285" i="26" s="1"/>
  <c r="I1297" i="26" a="1"/>
  <c r="I1297" i="26" s="1"/>
  <c r="I1314" i="26" a="1"/>
  <c r="I1314" i="26" s="1"/>
  <c r="I1320" i="26" a="1"/>
  <c r="I1320" i="26" s="1"/>
  <c r="I1326" i="26" a="1"/>
  <c r="I1326" i="26" s="1"/>
  <c r="I1338" i="26" a="1"/>
  <c r="I1338" i="26" s="1"/>
  <c r="I1343" i="26" a="1"/>
  <c r="I1343" i="26" s="1"/>
  <c r="I1349" i="26" a="1"/>
  <c r="I1349" i="26" s="1"/>
  <c r="I1361" i="26" a="1"/>
  <c r="I1361" i="26" s="1"/>
  <c r="I1378" i="26" a="1"/>
  <c r="I1378" i="26" s="1"/>
  <c r="I1384" i="26" a="1"/>
  <c r="I1384" i="26" s="1"/>
  <c r="I1390" i="26" a="1"/>
  <c r="I1390" i="26" s="1"/>
  <c r="I1402" i="26" a="1"/>
  <c r="I1402" i="26" s="1"/>
  <c r="I1407" i="26" a="1"/>
  <c r="I1407" i="26" s="1"/>
  <c r="I1413" i="26" a="1"/>
  <c r="I1413" i="26" s="1"/>
  <c r="I1425" i="26" a="1"/>
  <c r="I1425" i="26" s="1"/>
  <c r="I1442" i="26" a="1"/>
  <c r="I1442" i="26" s="1"/>
  <c r="I1448" i="26" a="1"/>
  <c r="I1448" i="26" s="1"/>
  <c r="I1454" i="26" a="1"/>
  <c r="I1454" i="26" s="1"/>
  <c r="I1466" i="26" a="1"/>
  <c r="I1466" i="26" s="1"/>
  <c r="I1471" i="26" a="1"/>
  <c r="I1471" i="26" s="1"/>
  <c r="I1477" i="26" a="1"/>
  <c r="I1477" i="26" s="1"/>
  <c r="I1489" i="26" a="1"/>
  <c r="I1489" i="26" s="1"/>
  <c r="I1506" i="26" a="1"/>
  <c r="I1506" i="26" s="1"/>
  <c r="I1512" i="26" a="1"/>
  <c r="I1512" i="26" s="1"/>
  <c r="I1518" i="26" a="1"/>
  <c r="I1518" i="26" s="1"/>
  <c r="I1530" i="26" a="1"/>
  <c r="I1530" i="26" s="1"/>
  <c r="I1535" i="26" a="1"/>
  <c r="I1535" i="26" s="1"/>
  <c r="I1541" i="26" a="1"/>
  <c r="I1541" i="26" s="1"/>
  <c r="I1553" i="26" a="1"/>
  <c r="I1553" i="26" s="1"/>
  <c r="I1570" i="26" a="1"/>
  <c r="I1570" i="26" s="1"/>
  <c r="I1576" i="26" a="1"/>
  <c r="I1576" i="26" s="1"/>
  <c r="I1582" i="26" a="1"/>
  <c r="I1582" i="26" s="1"/>
  <c r="I1594" i="26" a="1"/>
  <c r="I1594" i="26" s="1"/>
  <c r="I1599" i="26" a="1"/>
  <c r="I1599" i="26" s="1"/>
  <c r="I1605" i="26" a="1"/>
  <c r="I1605" i="26" s="1"/>
  <c r="I1617" i="26" a="1"/>
  <c r="I1617" i="26" s="1"/>
  <c r="I1634" i="26" a="1"/>
  <c r="I1634" i="26" s="1"/>
  <c r="I1640" i="26" a="1"/>
  <c r="I1640" i="26" s="1"/>
  <c r="I1646" i="26" a="1"/>
  <c r="I1646" i="26" s="1"/>
  <c r="I1658" i="26" a="1"/>
  <c r="I1658" i="26" s="1"/>
  <c r="I1663" i="26" a="1"/>
  <c r="I1663" i="26" s="1"/>
  <c r="I1670" i="26" a="1"/>
  <c r="I1670" i="26" s="1"/>
  <c r="I1675" i="26" a="1"/>
  <c r="I1675" i="26" s="1"/>
  <c r="I1682" i="26" a="1"/>
  <c r="I1682" i="26" s="1"/>
  <c r="I1687" i="26" a="1"/>
  <c r="I1687" i="26" s="1"/>
  <c r="I1693" i="26" a="1"/>
  <c r="I1693" i="26" s="1"/>
  <c r="I1698" i="26" a="1"/>
  <c r="I1698" i="26" s="1"/>
  <c r="I1713" i="26" a="1"/>
  <c r="I1713" i="26" s="1"/>
  <c r="I1729" i="26" a="1"/>
  <c r="I1729" i="26" s="1"/>
  <c r="I1745" i="26" a="1"/>
  <c r="I1745" i="26" s="1"/>
  <c r="I1756" i="26" a="1"/>
  <c r="I1756" i="26" s="1"/>
  <c r="I1763" i="26" a="1"/>
  <c r="I1763" i="26" s="1"/>
  <c r="I1769" i="26" a="1"/>
  <c r="I1769" i="26" s="1"/>
  <c r="I1783" i="26" a="1"/>
  <c r="I1783" i="26" s="1"/>
  <c r="I1791" i="26" a="1"/>
  <c r="I1791" i="26" s="1"/>
  <c r="I1799" i="26" a="1"/>
  <c r="I1799" i="26" s="1"/>
  <c r="I1807" i="26" a="1"/>
  <c r="I1807" i="26" s="1"/>
  <c r="I1815" i="26" a="1"/>
  <c r="I1815" i="26" s="1"/>
  <c r="I1823" i="26" a="1"/>
  <c r="I1823" i="26" s="1"/>
  <c r="I1831" i="26" a="1"/>
  <c r="I1831" i="26" s="1"/>
  <c r="I1839" i="26" a="1"/>
  <c r="I1839" i="26" s="1"/>
  <c r="I1847" i="26" a="1"/>
  <c r="I1847" i="26" s="1"/>
  <c r="I1855" i="26" a="1"/>
  <c r="I1855" i="26" s="1"/>
  <c r="I1863" i="26" a="1"/>
  <c r="I1863" i="26" s="1"/>
  <c r="I1871" i="26" a="1"/>
  <c r="I1871" i="26" s="1"/>
  <c r="I1879" i="26" a="1"/>
  <c r="I1879" i="26" s="1"/>
  <c r="I1887" i="26" a="1"/>
  <c r="I1887" i="26" s="1"/>
  <c r="I1895" i="26" a="1"/>
  <c r="I1895" i="26" s="1"/>
  <c r="I1900" i="26" a="1"/>
  <c r="I1900" i="26" s="1"/>
  <c r="I1913" i="26" a="1"/>
  <c r="I1913" i="26" s="1"/>
  <c r="I1918" i="26" a="1"/>
  <c r="I1918" i="26" s="1"/>
  <c r="I1930" i="26" a="1"/>
  <c r="I1930" i="26" s="1"/>
  <c r="I1936" i="26" a="1"/>
  <c r="I1936" i="26" s="1"/>
  <c r="I1941" i="26" a="1"/>
  <c r="I1941" i="26" s="1"/>
  <c r="I1947" i="26" a="1"/>
  <c r="I1947" i="26" s="1"/>
  <c r="I1959" i="26" a="1"/>
  <c r="I1959" i="26" s="1"/>
  <c r="I1964" i="26" a="1"/>
  <c r="I1964" i="26" s="1"/>
  <c r="I1977" i="26" a="1"/>
  <c r="I1977" i="26" s="1"/>
  <c r="I1982" i="26" a="1"/>
  <c r="I1982" i="26" s="1"/>
  <c r="I1994" i="26" a="1"/>
  <c r="I1994" i="26" s="1"/>
  <c r="I2000" i="26" a="1"/>
  <c r="I2000" i="26" s="1"/>
  <c r="I958" i="26" a="1"/>
  <c r="I958" i="26" s="1"/>
  <c r="I982" i="26" a="1"/>
  <c r="I982" i="26" s="1"/>
  <c r="I1020" i="26" a="1"/>
  <c r="I1020" i="26" s="1"/>
  <c r="I1055" i="26" a="1"/>
  <c r="I1055" i="26" s="1"/>
  <c r="I1067" i="26" a="1"/>
  <c r="I1067" i="26" s="1"/>
  <c r="I1079" i="26" a="1"/>
  <c r="I1079" i="26" s="1"/>
  <c r="I1090" i="26" a="1"/>
  <c r="I1090" i="26" s="1"/>
  <c r="I1102" i="26" a="1"/>
  <c r="I1102" i="26" s="1"/>
  <c r="I1115" i="26" a="1"/>
  <c r="I1115" i="26" s="1"/>
  <c r="I1124" i="26" a="1"/>
  <c r="I1124" i="26" s="1"/>
  <c r="I1134" i="26" a="1"/>
  <c r="I1134" i="26" s="1"/>
  <c r="I1152" i="26" a="1"/>
  <c r="I1152" i="26" s="1"/>
  <c r="I1158" i="26" a="1"/>
  <c r="I1158" i="26" s="1"/>
  <c r="I1166" i="26" a="1"/>
  <c r="I1166" i="26" s="1"/>
  <c r="I1175" i="26" a="1"/>
  <c r="I1175" i="26" s="1"/>
  <c r="I1205" i="26" a="1"/>
  <c r="I1205" i="26" s="1"/>
  <c r="I1212" i="26" a="1"/>
  <c r="I1212" i="26" s="1"/>
  <c r="I1229" i="26" a="1"/>
  <c r="I1229" i="26" s="1"/>
  <c r="I1235" i="26" a="1"/>
  <c r="I1235" i="26" s="1"/>
  <c r="I1242" i="26" a="1"/>
  <c r="I1242" i="26" s="1"/>
  <c r="I1248" i="26" a="1"/>
  <c r="I1248" i="26" s="1"/>
  <c r="I1255" i="26" a="1"/>
  <c r="I1255" i="26" s="1"/>
  <c r="I1261" i="26" a="1"/>
  <c r="I1261" i="26" s="1"/>
  <c r="I1267" i="26" a="1"/>
  <c r="I1267" i="26" s="1"/>
  <c r="I1273" i="26" a="1"/>
  <c r="I1273" i="26" s="1"/>
  <c r="I1279" i="26" a="1"/>
  <c r="I1279" i="26" s="1"/>
  <c r="I1291" i="26" a="1"/>
  <c r="I1291" i="26" s="1"/>
  <c r="I1298" i="26" a="1"/>
  <c r="I1298" i="26" s="1"/>
  <c r="I1303" i="26" a="1"/>
  <c r="I1303" i="26" s="1"/>
  <c r="I1309" i="26" a="1"/>
  <c r="I1309" i="26" s="1"/>
  <c r="I1315" i="26" a="1"/>
  <c r="I1315" i="26" s="1"/>
  <c r="I1327" i="26" a="1"/>
  <c r="I1327" i="26" s="1"/>
  <c r="I1332" i="26" a="1"/>
  <c r="I1332" i="26" s="1"/>
  <c r="I1339" i="26" a="1"/>
  <c r="I1339" i="26" s="1"/>
  <c r="I1350" i="26" a="1"/>
  <c r="I1350" i="26" s="1"/>
  <c r="I1355" i="26" a="1"/>
  <c r="I1355" i="26" s="1"/>
  <c r="I1362" i="26" a="1"/>
  <c r="I1362" i="26" s="1"/>
  <c r="I1367" i="26" a="1"/>
  <c r="I1367" i="26" s="1"/>
  <c r="I1373" i="26" a="1"/>
  <c r="I1373" i="26" s="1"/>
  <c r="I1379" i="26" a="1"/>
  <c r="I1379" i="26" s="1"/>
  <c r="I1391" i="26" a="1"/>
  <c r="I1391" i="26" s="1"/>
  <c r="I1396" i="26" a="1"/>
  <c r="I1396" i="26" s="1"/>
  <c r="I1403" i="26" a="1"/>
  <c r="I1403" i="26" s="1"/>
  <c r="I1414" i="26" a="1"/>
  <c r="I1414" i="26" s="1"/>
  <c r="I1419" i="26" a="1"/>
  <c r="I1419" i="26" s="1"/>
  <c r="I1426" i="26" a="1"/>
  <c r="I1426" i="26" s="1"/>
  <c r="I1431" i="26" a="1"/>
  <c r="I1431" i="26" s="1"/>
  <c r="I1437" i="26" a="1"/>
  <c r="I1437" i="26" s="1"/>
  <c r="I1443" i="26" a="1"/>
  <c r="I1443" i="26" s="1"/>
  <c r="I1455" i="26" a="1"/>
  <c r="I1455" i="26" s="1"/>
  <c r="I1460" i="26" a="1"/>
  <c r="I1460" i="26" s="1"/>
  <c r="I1467" i="26" a="1"/>
  <c r="I1467" i="26" s="1"/>
  <c r="I1478" i="26" a="1"/>
  <c r="I1478" i="26" s="1"/>
  <c r="I1483" i="26" a="1"/>
  <c r="I1483" i="26" s="1"/>
  <c r="I1490" i="26" a="1"/>
  <c r="I1490" i="26" s="1"/>
  <c r="I1495" i="26" a="1"/>
  <c r="I1495" i="26" s="1"/>
  <c r="I1501" i="26" a="1"/>
  <c r="I1501" i="26" s="1"/>
  <c r="I1507" i="26" a="1"/>
  <c r="I1507" i="26" s="1"/>
  <c r="I1519" i="26" a="1"/>
  <c r="I1519" i="26" s="1"/>
  <c r="I1524" i="26" a="1"/>
  <c r="I1524" i="26" s="1"/>
  <c r="I1531" i="26" a="1"/>
  <c r="I1531" i="26" s="1"/>
  <c r="I1542" i="26" a="1"/>
  <c r="I1542" i="26" s="1"/>
  <c r="I1547" i="26" a="1"/>
  <c r="I1547" i="26" s="1"/>
  <c r="I1554" i="26" a="1"/>
  <c r="I1554" i="26" s="1"/>
  <c r="I1559" i="26" a="1"/>
  <c r="I1559" i="26" s="1"/>
  <c r="I1565" i="26" a="1"/>
  <c r="I1565" i="26" s="1"/>
  <c r="I1571" i="26" a="1"/>
  <c r="I1571" i="26" s="1"/>
  <c r="I1583" i="26" a="1"/>
  <c r="I1583" i="26" s="1"/>
  <c r="I1588" i="26" a="1"/>
  <c r="I1588" i="26" s="1"/>
  <c r="I1595" i="26" a="1"/>
  <c r="I1595" i="26" s="1"/>
  <c r="I1606" i="26" a="1"/>
  <c r="I1606" i="26" s="1"/>
  <c r="I1611" i="26" a="1"/>
  <c r="I1611" i="26" s="1"/>
  <c r="I1618" i="26" a="1"/>
  <c r="I1618" i="26" s="1"/>
  <c r="I1623" i="26" a="1"/>
  <c r="I1623" i="26" s="1"/>
  <c r="I1629" i="26" a="1"/>
  <c r="I1629" i="26" s="1"/>
  <c r="I1635" i="26" a="1"/>
  <c r="I1635" i="26" s="1"/>
  <c r="I1647" i="26" a="1"/>
  <c r="I1647" i="26" s="1"/>
  <c r="I1652" i="26" a="1"/>
  <c r="I1652" i="26" s="1"/>
  <c r="I1659" i="26" a="1"/>
  <c r="I1659" i="26" s="1"/>
  <c r="I1671" i="26" a="1"/>
  <c r="I1671" i="26" s="1"/>
  <c r="I1676" i="26" a="1"/>
  <c r="I1676" i="26" s="1"/>
  <c r="I1688" i="26" a="1"/>
  <c r="I1688" i="26" s="1"/>
  <c r="I1694" i="26" a="1"/>
  <c r="I1694" i="26" s="1"/>
  <c r="I1703" i="26" a="1"/>
  <c r="I1703" i="26" s="1"/>
  <c r="I1708" i="26" a="1"/>
  <c r="I1708" i="26" s="1"/>
  <c r="I1714" i="26" a="1"/>
  <c r="I1714" i="26" s="1"/>
  <c r="I1719" i="26" a="1"/>
  <c r="I1719" i="26" s="1"/>
  <c r="I1724" i="26" a="1"/>
  <c r="I1724" i="26" s="1"/>
  <c r="I1730" i="26" a="1"/>
  <c r="I1730" i="26" s="1"/>
  <c r="I1735" i="26" a="1"/>
  <c r="I1735" i="26" s="1"/>
  <c r="I1740" i="26" a="1"/>
  <c r="I1740" i="26" s="1"/>
  <c r="I1746" i="26" a="1"/>
  <c r="I1746" i="26" s="1"/>
  <c r="I1751" i="26" a="1"/>
  <c r="I1751" i="26" s="1"/>
  <c r="I1757" i="26" a="1"/>
  <c r="I1757" i="26" s="1"/>
  <c r="I1770" i="26" a="1"/>
  <c r="I1770" i="26" s="1"/>
  <c r="I1776" i="26" a="1"/>
  <c r="I1776" i="26" s="1"/>
  <c r="I1784" i="26" a="1"/>
  <c r="I1784" i="26" s="1"/>
  <c r="I1792" i="26" a="1"/>
  <c r="I1792" i="26" s="1"/>
  <c r="I1800" i="26" a="1"/>
  <c r="I1800" i="26" s="1"/>
  <c r="I1808" i="26" a="1"/>
  <c r="I1808" i="26" s="1"/>
  <c r="I1816" i="26" a="1"/>
  <c r="I1816" i="26" s="1"/>
  <c r="I1824" i="26" a="1"/>
  <c r="I1824" i="26" s="1"/>
  <c r="I1832" i="26" a="1"/>
  <c r="I1832" i="26" s="1"/>
  <c r="I1840" i="26" a="1"/>
  <c r="I1840" i="26" s="1"/>
  <c r="I1848" i="26" a="1"/>
  <c r="I1848" i="26" s="1"/>
  <c r="I1856" i="26" a="1"/>
  <c r="I1856" i="26" s="1"/>
  <c r="I1864" i="26" a="1"/>
  <c r="I1864" i="26" s="1"/>
  <c r="I1872" i="26" a="1"/>
  <c r="I1872" i="26" s="1"/>
  <c r="I1880" i="26" a="1"/>
  <c r="I1880" i="26" s="1"/>
  <c r="I1888" i="26" a="1"/>
  <c r="I1888" i="26" s="1"/>
  <c r="I1896" i="26" a="1"/>
  <c r="I1896" i="26" s="1"/>
  <c r="I1901" i="26" a="1"/>
  <c r="I1901" i="26" s="1"/>
  <c r="I1907" i="26" a="1"/>
  <c r="I1907" i="26" s="1"/>
  <c r="I1919" i="26" a="1"/>
  <c r="I1919" i="26" s="1"/>
  <c r="I1924" i="26" a="1"/>
  <c r="I1924" i="26" s="1"/>
  <c r="I1937" i="26" a="1"/>
  <c r="I1937" i="26" s="1"/>
  <c r="I1942" i="26" a="1"/>
  <c r="I1942" i="26" s="1"/>
  <c r="I1954" i="26" a="1"/>
  <c r="I1954" i="26" s="1"/>
  <c r="I1960" i="26" a="1"/>
  <c r="I1960" i="26" s="1"/>
  <c r="I1965" i="26" a="1"/>
  <c r="I1965" i="26" s="1"/>
  <c r="I1971" i="26" a="1"/>
  <c r="I1971" i="26" s="1"/>
  <c r="I1983" i="26" a="1"/>
  <c r="I1983" i="26" s="1"/>
  <c r="I1988" i="26" a="1"/>
  <c r="I1988" i="26" s="1"/>
  <c r="I2001" i="26" a="1"/>
  <c r="I2001" i="26" s="1"/>
  <c r="I963" i="26" a="1"/>
  <c r="I963" i="26" s="1"/>
  <c r="I986" i="26" a="1"/>
  <c r="I986" i="26" s="1"/>
  <c r="I1032" i="26" a="1"/>
  <c r="I1032" i="26" s="1"/>
  <c r="I1044" i="26" a="1"/>
  <c r="I1044" i="26" s="1"/>
  <c r="I1056" i="26" a="1"/>
  <c r="I1056" i="26" s="1"/>
  <c r="I1068" i="26" a="1"/>
  <c r="I1068" i="26" s="1"/>
  <c r="I1080" i="26" a="1"/>
  <c r="I1080" i="26" s="1"/>
  <c r="I1091" i="26" a="1"/>
  <c r="I1091" i="26" s="1"/>
  <c r="I1103" i="26" a="1"/>
  <c r="I1103" i="26" s="1"/>
  <c r="I1135" i="26" a="1"/>
  <c r="I1135" i="26" s="1"/>
  <c r="I1153" i="26" a="1"/>
  <c r="I1153" i="26" s="1"/>
  <c r="I1159" i="26" a="1"/>
  <c r="I1159" i="26" s="1"/>
  <c r="I1168" i="26" a="1"/>
  <c r="I1168" i="26" s="1"/>
  <c r="I1176" i="26" a="1"/>
  <c r="I1176" i="26" s="1"/>
  <c r="I1182" i="26" a="1"/>
  <c r="I1182" i="26" s="1"/>
  <c r="I1191" i="26" a="1"/>
  <c r="I1191" i="26" s="1"/>
  <c r="I1198" i="26" a="1"/>
  <c r="I1198" i="26" s="1"/>
  <c r="I1206" i="26" a="1"/>
  <c r="I1206" i="26" s="1"/>
  <c r="I1214" i="26" a="1"/>
  <c r="I1214" i="26" s="1"/>
  <c r="I1221" i="26" a="1"/>
  <c r="I1221" i="26" s="1"/>
  <c r="I1236" i="26" a="1"/>
  <c r="I1236" i="26" s="1"/>
  <c r="I1243" i="26" a="1"/>
  <c r="I1243" i="26" s="1"/>
  <c r="I1249" i="26" a="1"/>
  <c r="I1249" i="26" s="1"/>
  <c r="I1262" i="26" a="1"/>
  <c r="I1262" i="26" s="1"/>
  <c r="I1274" i="26" a="1"/>
  <c r="I1274" i="26" s="1"/>
  <c r="I1280" i="26" a="1"/>
  <c r="I1280" i="26" s="1"/>
  <c r="I1287" i="26" a="1"/>
  <c r="I1287" i="26" s="1"/>
  <c r="I1292" i="26" a="1"/>
  <c r="I1292" i="26" s="1"/>
  <c r="I1304" i="26" a="1"/>
  <c r="I1304" i="26" s="1"/>
  <c r="I1310" i="26" a="1"/>
  <c r="I1310" i="26" s="1"/>
  <c r="I1316" i="26" a="1"/>
  <c r="I1316" i="26" s="1"/>
  <c r="I1321" i="26" a="1"/>
  <c r="I1321" i="26" s="1"/>
  <c r="I1328" i="26" a="1"/>
  <c r="I1328" i="26" s="1"/>
  <c r="I1333" i="26" a="1"/>
  <c r="I1333" i="26" s="1"/>
  <c r="I1344" i="26" a="1"/>
  <c r="I1344" i="26" s="1"/>
  <c r="I1351" i="26" a="1"/>
  <c r="I1351" i="26" s="1"/>
  <c r="I1356" i="26" a="1"/>
  <c r="I1356" i="26" s="1"/>
  <c r="I1368" i="26" a="1"/>
  <c r="I1368" i="26" s="1"/>
  <c r="I1374" i="26" a="1"/>
  <c r="I1374" i="26" s="1"/>
  <c r="I1380" i="26" a="1"/>
  <c r="I1380" i="26" s="1"/>
  <c r="I1385" i="26" a="1"/>
  <c r="I1385" i="26" s="1"/>
  <c r="I1392" i="26" a="1"/>
  <c r="I1392" i="26" s="1"/>
  <c r="I1397" i="26" a="1"/>
  <c r="I1397" i="26" s="1"/>
  <c r="I1408" i="26" a="1"/>
  <c r="I1408" i="26" s="1"/>
  <c r="I1415" i="26" a="1"/>
  <c r="I1415" i="26" s="1"/>
  <c r="I1420" i="26" a="1"/>
  <c r="I1420" i="26" s="1"/>
  <c r="I1432" i="26" a="1"/>
  <c r="I1432" i="26" s="1"/>
  <c r="I1438" i="26" a="1"/>
  <c r="I1438" i="26" s="1"/>
  <c r="I1444" i="26" a="1"/>
  <c r="I1444" i="26" s="1"/>
  <c r="I1449" i="26" a="1"/>
  <c r="I1449" i="26" s="1"/>
  <c r="I1456" i="26" a="1"/>
  <c r="I1456" i="26" s="1"/>
  <c r="I1461" i="26" a="1"/>
  <c r="I1461" i="26" s="1"/>
  <c r="I1472" i="26" a="1"/>
  <c r="I1472" i="26" s="1"/>
  <c r="I1479" i="26" a="1"/>
  <c r="I1479" i="26" s="1"/>
  <c r="I1484" i="26" a="1"/>
  <c r="I1484" i="26" s="1"/>
  <c r="I1496" i="26" a="1"/>
  <c r="I1496" i="26" s="1"/>
  <c r="I1502" i="26" a="1"/>
  <c r="I1502" i="26" s="1"/>
  <c r="I1508" i="26" a="1"/>
  <c r="I1508" i="26" s="1"/>
  <c r="I1513" i="26" a="1"/>
  <c r="I1513" i="26" s="1"/>
  <c r="I1520" i="26" a="1"/>
  <c r="I1520" i="26" s="1"/>
  <c r="I1525" i="26" a="1"/>
  <c r="I1525" i="26" s="1"/>
  <c r="I1536" i="26" a="1"/>
  <c r="I1536" i="26" s="1"/>
  <c r="I1543" i="26" a="1"/>
  <c r="I1543" i="26" s="1"/>
  <c r="I1548" i="26" a="1"/>
  <c r="I1548" i="26" s="1"/>
  <c r="I1560" i="26" a="1"/>
  <c r="I1560" i="26" s="1"/>
  <c r="I1566" i="26" a="1"/>
  <c r="I1566" i="26" s="1"/>
  <c r="I1572" i="26" a="1"/>
  <c r="I1572" i="26" s="1"/>
  <c r="I1577" i="26" a="1"/>
  <c r="I1577" i="26" s="1"/>
  <c r="I1584" i="26" a="1"/>
  <c r="I1584" i="26" s="1"/>
  <c r="I1589" i="26" a="1"/>
  <c r="I1589" i="26" s="1"/>
  <c r="I1600" i="26" a="1"/>
  <c r="I1600" i="26" s="1"/>
  <c r="I1607" i="26" a="1"/>
  <c r="I1607" i="26" s="1"/>
  <c r="I1612" i="26" a="1"/>
  <c r="I1612" i="26" s="1"/>
  <c r="I1624" i="26" a="1"/>
  <c r="I1624" i="26" s="1"/>
  <c r="I1630" i="26" a="1"/>
  <c r="I1630" i="26" s="1"/>
  <c r="I1636" i="26" a="1"/>
  <c r="I1636" i="26" s="1"/>
  <c r="I1641" i="26" a="1"/>
  <c r="I1641" i="26" s="1"/>
  <c r="I1648" i="26" a="1"/>
  <c r="I1648" i="26" s="1"/>
  <c r="I1653" i="26" a="1"/>
  <c r="I1653" i="26" s="1"/>
  <c r="I1664" i="26" a="1"/>
  <c r="I1664" i="26" s="1"/>
  <c r="I1677" i="26" a="1"/>
  <c r="I1677" i="26" s="1"/>
  <c r="I1683" i="26" a="1"/>
  <c r="I1683" i="26" s="1"/>
  <c r="I1699" i="26" a="1"/>
  <c r="I1699" i="26" s="1"/>
  <c r="I1709" i="26" a="1"/>
  <c r="I1709" i="26" s="1"/>
  <c r="I1725" i="26" a="1"/>
  <c r="I1725" i="26" s="1"/>
  <c r="I1741" i="26" a="1"/>
  <c r="I1741" i="26" s="1"/>
  <c r="I1758" i="26" a="1"/>
  <c r="I1758" i="26" s="1"/>
  <c r="I1764" i="26" a="1"/>
  <c r="I1764" i="26" s="1"/>
  <c r="I1771" i="26" a="1"/>
  <c r="I1771" i="26" s="1"/>
  <c r="I1777" i="26" a="1"/>
  <c r="I1777" i="26" s="1"/>
  <c r="I1785" i="26" a="1"/>
  <c r="I1785" i="26" s="1"/>
  <c r="I1793" i="26" a="1"/>
  <c r="I1793" i="26" s="1"/>
  <c r="I1801" i="26" a="1"/>
  <c r="I1801" i="26" s="1"/>
  <c r="I1809" i="26" a="1"/>
  <c r="I1809" i="26" s="1"/>
  <c r="I1817" i="26" a="1"/>
  <c r="I1817" i="26" s="1"/>
  <c r="I1825" i="26" a="1"/>
  <c r="I1825" i="26" s="1"/>
  <c r="I1833" i="26" a="1"/>
  <c r="I1833" i="26" s="1"/>
  <c r="I1841" i="26" a="1"/>
  <c r="I1841" i="26" s="1"/>
  <c r="I1849" i="26" a="1"/>
  <c r="I1849" i="26" s="1"/>
  <c r="I1857" i="26" a="1"/>
  <c r="I1857" i="26" s="1"/>
  <c r="I1865" i="26" a="1"/>
  <c r="I1865" i="26" s="1"/>
  <c r="I1873" i="26" a="1"/>
  <c r="I1873" i="26" s="1"/>
  <c r="I1881" i="26" a="1"/>
  <c r="I1881" i="26" s="1"/>
  <c r="I1889" i="26" a="1"/>
  <c r="I1889" i="26" s="1"/>
  <c r="I1897" i="26" a="1"/>
  <c r="I1897" i="26" s="1"/>
  <c r="I1902" i="26" a="1"/>
  <c r="I1902" i="26" s="1"/>
  <c r="I1914" i="26" a="1"/>
  <c r="I1914" i="26" s="1"/>
  <c r="I1920" i="26" a="1"/>
  <c r="I1920" i="26" s="1"/>
  <c r="I1925" i="26" a="1"/>
  <c r="I1925" i="26" s="1"/>
  <c r="I1931" i="26" a="1"/>
  <c r="I1931" i="26" s="1"/>
  <c r="I1009" i="26" a="1"/>
  <c r="I1009" i="26" s="1"/>
  <c r="I1022" i="26" a="1"/>
  <c r="I1022" i="26" s="1"/>
  <c r="I1034" i="26" a="1"/>
  <c r="I1034" i="26" s="1"/>
  <c r="I1046" i="26" a="1"/>
  <c r="I1046" i="26" s="1"/>
  <c r="I1081" i="26" a="1"/>
  <c r="I1081" i="26" s="1"/>
  <c r="I1116" i="26" a="1"/>
  <c r="I1116" i="26" s="1"/>
  <c r="I1127" i="26" a="1"/>
  <c r="I1127" i="26" s="1"/>
  <c r="I1136" i="26" a="1"/>
  <c r="I1136" i="26" s="1"/>
  <c r="I1146" i="26" a="1"/>
  <c r="I1146" i="26" s="1"/>
  <c r="I1160" i="26" a="1"/>
  <c r="I1160" i="26" s="1"/>
  <c r="I1184" i="26" a="1"/>
  <c r="I1184" i="26" s="1"/>
  <c r="I1199" i="26" a="1"/>
  <c r="I1199" i="26" s="1"/>
  <c r="I1215" i="26" a="1"/>
  <c r="I1215" i="26" s="1"/>
  <c r="I1231" i="26" a="1"/>
  <c r="I1231" i="26" s="1"/>
  <c r="I1237" i="26" a="1"/>
  <c r="I1237" i="26" s="1"/>
  <c r="I1244" i="26" a="1"/>
  <c r="I1244" i="26" s="1"/>
  <c r="I1250" i="26" a="1"/>
  <c r="I1250" i="26" s="1"/>
  <c r="I1256" i="26" a="1"/>
  <c r="I1256" i="26" s="1"/>
  <c r="I1263" i="26" a="1"/>
  <c r="I1263" i="26" s="1"/>
  <c r="I1268" i="26" a="1"/>
  <c r="I1268" i="26" s="1"/>
  <c r="I1281" i="26" a="1"/>
  <c r="I1281" i="26" s="1"/>
  <c r="I1293" i="26" a="1"/>
  <c r="I1293" i="26" s="1"/>
  <c r="I1299" i="26" a="1"/>
  <c r="I1299" i="26" s="1"/>
  <c r="I1305" i="26" a="1"/>
  <c r="I1305" i="26" s="1"/>
  <c r="I1322" i="26" a="1"/>
  <c r="I1322" i="26" s="1"/>
  <c r="I1334" i="26" a="1"/>
  <c r="I1334" i="26" s="1"/>
  <c r="I1340" i="26" a="1"/>
  <c r="I1340" i="26" s="1"/>
  <c r="I1345" i="26" a="1"/>
  <c r="I1345" i="26" s="1"/>
  <c r="I1357" i="26" a="1"/>
  <c r="I1357" i="26" s="1"/>
  <c r="I1363" i="26" a="1"/>
  <c r="I1363" i="26" s="1"/>
  <c r="I1369" i="26" a="1"/>
  <c r="I1369" i="26" s="1"/>
  <c r="I1386" i="26" a="1"/>
  <c r="I1386" i="26" s="1"/>
  <c r="I1398" i="26" a="1"/>
  <c r="I1398" i="26" s="1"/>
  <c r="I1404" i="26" a="1"/>
  <c r="I1404" i="26" s="1"/>
  <c r="I1409" i="26" a="1"/>
  <c r="I1409" i="26" s="1"/>
  <c r="I1421" i="26" a="1"/>
  <c r="I1421" i="26" s="1"/>
  <c r="I1427" i="26" a="1"/>
  <c r="I1427" i="26" s="1"/>
  <c r="I1433" i="26" a="1"/>
  <c r="I1433" i="26" s="1"/>
  <c r="I1450" i="26" a="1"/>
  <c r="I1450" i="26" s="1"/>
  <c r="I1462" i="26" a="1"/>
  <c r="I1462" i="26" s="1"/>
  <c r="I1468" i="26" a="1"/>
  <c r="I1468" i="26" s="1"/>
  <c r="I1473" i="26" a="1"/>
  <c r="I1473" i="26" s="1"/>
  <c r="I1485" i="26" a="1"/>
  <c r="I1485" i="26" s="1"/>
  <c r="I1491" i="26" a="1"/>
  <c r="I1491" i="26" s="1"/>
  <c r="I1497" i="26" a="1"/>
  <c r="I1497" i="26" s="1"/>
  <c r="I1514" i="26" a="1"/>
  <c r="I1514" i="26" s="1"/>
  <c r="I1526" i="26" a="1"/>
  <c r="I1526" i="26" s="1"/>
  <c r="I1532" i="26" a="1"/>
  <c r="I1532" i="26" s="1"/>
  <c r="I1537" i="26" a="1"/>
  <c r="I1537" i="26" s="1"/>
  <c r="I1549" i="26" a="1"/>
  <c r="I1549" i="26" s="1"/>
  <c r="I1555" i="26" a="1"/>
  <c r="I1555" i="26" s="1"/>
  <c r="I1561" i="26" a="1"/>
  <c r="I1561" i="26" s="1"/>
  <c r="I1578" i="26" a="1"/>
  <c r="I1578" i="26" s="1"/>
  <c r="I1590" i="26" a="1"/>
  <c r="I1590" i="26" s="1"/>
  <c r="I1596" i="26" a="1"/>
  <c r="I1596" i="26" s="1"/>
  <c r="I1601" i="26" a="1"/>
  <c r="I1601" i="26" s="1"/>
  <c r="I1613" i="26" a="1"/>
  <c r="I1613" i="26" s="1"/>
  <c r="I1619" i="26" a="1"/>
  <c r="I1619" i="26" s="1"/>
  <c r="I1625" i="26" a="1"/>
  <c r="I1625" i="26" s="1"/>
  <c r="I1642" i="26" a="1"/>
  <c r="I1642" i="26" s="1"/>
  <c r="I1654" i="26" a="1"/>
  <c r="I1654" i="26" s="1"/>
  <c r="I1660" i="26" a="1"/>
  <c r="I1660" i="26" s="1"/>
  <c r="I1665" i="26" a="1"/>
  <c r="I1665" i="26" s="1"/>
  <c r="I1672" i="26" a="1"/>
  <c r="I1672" i="26" s="1"/>
  <c r="I1678" i="26" a="1"/>
  <c r="I1678" i="26" s="1"/>
  <c r="I1689" i="26" a="1"/>
  <c r="I1689" i="26" s="1"/>
  <c r="I1695" i="26" a="1"/>
  <c r="I1695" i="26" s="1"/>
  <c r="I1704" i="26" a="1"/>
  <c r="I1704" i="26" s="1"/>
  <c r="I1710" i="26" a="1"/>
  <c r="I1710" i="26" s="1"/>
  <c r="I1715" i="26" a="1"/>
  <c r="I1715" i="26" s="1"/>
  <c r="I1720" i="26" a="1"/>
  <c r="I1720" i="26" s="1"/>
  <c r="I1726" i="26" a="1"/>
  <c r="I1726" i="26" s="1"/>
  <c r="I1731" i="26" a="1"/>
  <c r="I1731" i="26" s="1"/>
  <c r="I1736" i="26" a="1"/>
  <c r="I1736" i="26" s="1"/>
  <c r="I1742" i="26" a="1"/>
  <c r="I1742" i="26" s="1"/>
  <c r="I1747" i="26" a="1"/>
  <c r="I1747" i="26" s="1"/>
  <c r="I1752" i="26" a="1"/>
  <c r="I1752" i="26" s="1"/>
  <c r="I1759" i="26" a="1"/>
  <c r="I1759" i="26" s="1"/>
  <c r="I1765" i="26" a="1"/>
  <c r="I1765" i="26" s="1"/>
  <c r="I1778" i="26" a="1"/>
  <c r="I1778" i="26" s="1"/>
  <c r="I1786" i="26" a="1"/>
  <c r="I1786" i="26" s="1"/>
  <c r="I1794" i="26" a="1"/>
  <c r="I1794" i="26" s="1"/>
  <c r="I1802" i="26" a="1"/>
  <c r="I1802" i="26" s="1"/>
  <c r="I1810" i="26" a="1"/>
  <c r="I1810" i="26" s="1"/>
  <c r="I1818" i="26" a="1"/>
  <c r="I1818" i="26" s="1"/>
  <c r="I1826" i="26" a="1"/>
  <c r="I1826" i="26" s="1"/>
  <c r="I1834" i="26" a="1"/>
  <c r="I1834" i="26" s="1"/>
  <c r="I1842" i="26" a="1"/>
  <c r="I1842" i="26" s="1"/>
  <c r="I1850" i="26" a="1"/>
  <c r="I1850" i="26" s="1"/>
  <c r="I1858" i="26" a="1"/>
  <c r="I1858" i="26" s="1"/>
  <c r="I1866" i="26" a="1"/>
  <c r="I1866" i="26" s="1"/>
  <c r="I1874" i="26" a="1"/>
  <c r="I1874" i="26" s="1"/>
  <c r="I1882" i="26" a="1"/>
  <c r="I1882" i="26" s="1"/>
  <c r="I1890" i="26" a="1"/>
  <c r="I1890" i="26" s="1"/>
  <c r="I1903" i="26" a="1"/>
  <c r="I1903" i="26" s="1"/>
  <c r="I1908" i="26" a="1"/>
  <c r="I1908" i="26" s="1"/>
  <c r="I1921" i="26" a="1"/>
  <c r="I1921" i="26" s="1"/>
  <c r="I1926" i="26" a="1"/>
  <c r="I1926" i="26" s="1"/>
  <c r="I1938" i="26" a="1"/>
  <c r="I1938" i="26" s="1"/>
  <c r="I1944" i="26" a="1"/>
  <c r="I1944" i="26" s="1"/>
  <c r="I1949" i="26" a="1"/>
  <c r="I1949" i="26" s="1"/>
  <c r="I1955" i="26" a="1"/>
  <c r="I1955" i="26" s="1"/>
  <c r="I1967" i="26" a="1"/>
  <c r="I1967" i="26" s="1"/>
  <c r="I1972" i="26" a="1"/>
  <c r="I1972" i="26" s="1"/>
  <c r="I1985" i="26" a="1"/>
  <c r="I1985" i="26" s="1"/>
  <c r="I1990" i="26" a="1"/>
  <c r="I1990" i="26" s="1"/>
  <c r="I11" i="26" a="1"/>
  <c r="I11" i="26" s="1"/>
  <c r="I968" i="26" a="1"/>
  <c r="I968" i="26" s="1"/>
  <c r="I992" i="26" a="1"/>
  <c r="I992" i="26" s="1"/>
  <c r="I1011" i="26" a="1"/>
  <c r="I1011" i="26" s="1"/>
  <c r="I1025" i="26" a="1"/>
  <c r="I1025" i="26" s="1"/>
  <c r="I1037" i="26" a="1"/>
  <c r="I1037" i="26" s="1"/>
  <c r="I1060" i="26" a="1"/>
  <c r="I1060" i="26" s="1"/>
  <c r="I1083" i="26" a="1"/>
  <c r="I1083" i="26" s="1"/>
  <c r="I1094" i="26" a="1"/>
  <c r="I1094" i="26" s="1"/>
  <c r="I1107" i="26" a="1"/>
  <c r="I1107" i="26" s="1"/>
  <c r="I1138" i="26" a="1"/>
  <c r="I1138" i="26" s="1"/>
  <c r="I1147" i="26" a="1"/>
  <c r="I1147" i="26" s="1"/>
  <c r="I1154" i="26" a="1"/>
  <c r="I1154" i="26" s="1"/>
  <c r="I1162" i="26" a="1"/>
  <c r="I1162" i="26" s="1"/>
  <c r="I1169" i="26" a="1"/>
  <c r="I1169" i="26" s="1"/>
  <c r="I1177" i="26" a="1"/>
  <c r="I1177" i="26" s="1"/>
  <c r="I1186" i="26" a="1"/>
  <c r="I1186" i="26" s="1"/>
  <c r="I1192" i="26" a="1"/>
  <c r="I1192" i="26" s="1"/>
  <c r="I1200" i="26" a="1"/>
  <c r="I1200" i="26" s="1"/>
  <c r="I1216" i="26" a="1"/>
  <c r="I1216" i="26" s="1"/>
  <c r="I1222" i="26" a="1"/>
  <c r="I1222" i="26" s="1"/>
  <c r="I1238" i="26" a="1"/>
  <c r="I1238" i="26" s="1"/>
  <c r="I1251" i="26" a="1"/>
  <c r="I1251" i="26" s="1"/>
  <c r="I1270" i="26" a="1"/>
  <c r="I1270" i="26" s="1"/>
  <c r="I1276" i="26" a="1"/>
  <c r="I1276" i="26" s="1"/>
  <c r="I1282" i="26" a="1"/>
  <c r="I1282" i="26" s="1"/>
  <c r="I1288" i="26" a="1"/>
  <c r="I1288" i="26" s="1"/>
  <c r="I1294" i="26" a="1"/>
  <c r="I1294" i="26" s="1"/>
  <c r="I1306" i="26" a="1"/>
  <c r="I1306" i="26" s="1"/>
  <c r="I1311" i="26" a="1"/>
  <c r="I1311" i="26" s="1"/>
  <c r="I1317" i="26" a="1"/>
  <c r="I1317" i="26" s="1"/>
  <c r="I1329" i="26" a="1"/>
  <c r="I1329" i="26" s="1"/>
  <c r="I1346" i="26" a="1"/>
  <c r="I1346" i="26" s="1"/>
  <c r="I1352" i="26" a="1"/>
  <c r="I1352" i="26" s="1"/>
  <c r="I1358" i="26" a="1"/>
  <c r="I1358" i="26" s="1"/>
  <c r="I1370" i="26" a="1"/>
  <c r="I1370" i="26" s="1"/>
  <c r="I1375" i="26" a="1"/>
  <c r="I1375" i="26" s="1"/>
  <c r="I1381" i="26" a="1"/>
  <c r="I1381" i="26" s="1"/>
  <c r="I1393" i="26" a="1"/>
  <c r="I1393" i="26" s="1"/>
  <c r="I1410" i="26" a="1"/>
  <c r="I1410" i="26" s="1"/>
  <c r="I1416" i="26" a="1"/>
  <c r="I1416" i="26" s="1"/>
  <c r="I1422" i="26" a="1"/>
  <c r="I1422" i="26" s="1"/>
  <c r="I1434" i="26" a="1"/>
  <c r="I1434" i="26" s="1"/>
  <c r="I1439" i="26" a="1"/>
  <c r="I1439" i="26" s="1"/>
  <c r="I1445" i="26" a="1"/>
  <c r="I1445" i="26" s="1"/>
  <c r="I1457" i="26" a="1"/>
  <c r="I1457" i="26" s="1"/>
  <c r="I1474" i="26" a="1"/>
  <c r="I1474" i="26" s="1"/>
  <c r="I1480" i="26" a="1"/>
  <c r="I1480" i="26" s="1"/>
  <c r="I1486" i="26" a="1"/>
  <c r="I1486" i="26" s="1"/>
  <c r="I1498" i="26" a="1"/>
  <c r="I1498" i="26" s="1"/>
  <c r="I1503" i="26" a="1"/>
  <c r="I1503" i="26" s="1"/>
  <c r="I1509" i="26" a="1"/>
  <c r="I1509" i="26" s="1"/>
  <c r="I1521" i="26" a="1"/>
  <c r="I1521" i="26" s="1"/>
  <c r="I1538" i="26" a="1"/>
  <c r="I1538" i="26" s="1"/>
  <c r="I1544" i="26" a="1"/>
  <c r="I1544" i="26" s="1"/>
  <c r="I1550" i="26" a="1"/>
  <c r="I1550" i="26" s="1"/>
  <c r="I1562" i="26" a="1"/>
  <c r="I1562" i="26" s="1"/>
  <c r="I1567" i="26" a="1"/>
  <c r="I1567" i="26" s="1"/>
  <c r="I1573" i="26" a="1"/>
  <c r="I1573" i="26" s="1"/>
  <c r="I1585" i="26" a="1"/>
  <c r="I1585" i="26" s="1"/>
  <c r="I1602" i="26" a="1"/>
  <c r="I1602" i="26" s="1"/>
  <c r="I1608" i="26" a="1"/>
  <c r="I1608" i="26" s="1"/>
  <c r="I1614" i="26" a="1"/>
  <c r="I1614" i="26" s="1"/>
  <c r="I1626" i="26" a="1"/>
  <c r="I1626" i="26" s="1"/>
  <c r="I1631" i="26" a="1"/>
  <c r="I1631" i="26" s="1"/>
  <c r="I1637" i="26" a="1"/>
  <c r="I1637" i="26" s="1"/>
  <c r="I1649" i="26" a="1"/>
  <c r="I1649" i="26" s="1"/>
  <c r="I1666" i="26" a="1"/>
  <c r="I1666" i="26" s="1"/>
  <c r="I1679" i="26" a="1"/>
  <c r="I1679" i="26" s="1"/>
  <c r="I1684" i="26" a="1"/>
  <c r="I1684" i="26" s="1"/>
  <c r="I1690" i="26" a="1"/>
  <c r="I1690" i="26" s="1"/>
  <c r="I1700" i="26" a="1"/>
  <c r="I1700" i="26" s="1"/>
  <c r="I1705" i="26" a="1"/>
  <c r="I1705" i="26" s="1"/>
  <c r="I1721" i="26" a="1"/>
  <c r="I1721" i="26" s="1"/>
  <c r="I1737" i="26" a="1"/>
  <c r="I1737" i="26" s="1"/>
  <c r="I1753" i="26" a="1"/>
  <c r="I1753" i="26" s="1"/>
  <c r="I1766" i="26" a="1"/>
  <c r="I1766" i="26" s="1"/>
  <c r="I1772" i="26" a="1"/>
  <c r="I1772" i="26" s="1"/>
  <c r="I1779" i="26" a="1"/>
  <c r="I1779" i="26" s="1"/>
  <c r="I1787" i="26" a="1"/>
  <c r="I1787" i="26" s="1"/>
  <c r="I1795" i="26" a="1"/>
  <c r="I1795" i="26" s="1"/>
  <c r="I1803" i="26" a="1"/>
  <c r="I1803" i="26" s="1"/>
  <c r="I1811" i="26" a="1"/>
  <c r="I1811" i="26" s="1"/>
  <c r="I1819" i="26" a="1"/>
  <c r="I1819" i="26" s="1"/>
  <c r="I1827" i="26" a="1"/>
  <c r="I1827" i="26" s="1"/>
  <c r="I1835" i="26" a="1"/>
  <c r="I1835" i="26" s="1"/>
  <c r="I1843" i="26" a="1"/>
  <c r="I1843" i="26" s="1"/>
  <c r="I1851" i="26" a="1"/>
  <c r="I1851" i="26" s="1"/>
  <c r="I1859" i="26" a="1"/>
  <c r="I1859" i="26" s="1"/>
  <c r="I1867" i="26" a="1"/>
  <c r="I1867" i="26" s="1"/>
  <c r="I1875" i="26" a="1"/>
  <c r="I1875" i="26" s="1"/>
  <c r="I1883" i="26" a="1"/>
  <c r="I1883" i="26" s="1"/>
  <c r="I1891" i="26" a="1"/>
  <c r="I1891" i="26" s="1"/>
  <c r="I1898" i="26" a="1"/>
  <c r="I1898" i="26" s="1"/>
  <c r="I1904" i="26" a="1"/>
  <c r="I1904" i="26" s="1"/>
  <c r="I1909" i="26" a="1"/>
  <c r="I1909" i="26" s="1"/>
  <c r="I1915" i="26" a="1"/>
  <c r="I1915" i="26" s="1"/>
  <c r="I1927" i="26" a="1"/>
  <c r="I1927" i="26" s="1"/>
  <c r="I1932" i="26" a="1"/>
  <c r="I1932" i="26" s="1"/>
  <c r="I1945" i="26" a="1"/>
  <c r="I1945" i="26" s="1"/>
  <c r="I1950" i="26" a="1"/>
  <c r="I1950" i="26" s="1"/>
  <c r="I1962" i="26" a="1"/>
  <c r="I1962" i="26" s="1"/>
  <c r="I1968" i="26" a="1"/>
  <c r="I1968" i="26" s="1"/>
  <c r="I1973" i="26" a="1"/>
  <c r="I1973" i="26" s="1"/>
  <c r="I1979" i="26" a="1"/>
  <c r="I1979" i="26" s="1"/>
  <c r="I1991" i="26" a="1"/>
  <c r="I1991" i="26" s="1"/>
  <c r="I1996" i="26" a="1"/>
  <c r="I1996" i="26" s="1"/>
  <c r="I970" i="26" a="1"/>
  <c r="I970" i="26" s="1"/>
  <c r="I1013" i="26" a="1"/>
  <c r="I1013" i="26" s="1"/>
  <c r="I1026" i="26" a="1"/>
  <c r="I1026" i="26" s="1"/>
  <c r="I1038" i="26" a="1"/>
  <c r="I1038" i="26" s="1"/>
  <c r="I1061" i="26" a="1"/>
  <c r="I1061" i="26" s="1"/>
  <c r="I1084" i="26" a="1"/>
  <c r="I1084" i="26" s="1"/>
  <c r="I1108" i="26" a="1"/>
  <c r="I1108" i="26" s="1"/>
  <c r="I1119" i="26" a="1"/>
  <c r="I1119" i="26" s="1"/>
  <c r="I1128" i="26" a="1"/>
  <c r="I1128" i="26" s="1"/>
  <c r="I1163" i="26" a="1"/>
  <c r="I1163" i="26" s="1"/>
  <c r="I1170" i="26" a="1"/>
  <c r="I1170" i="26" s="1"/>
  <c r="I1179" i="26" a="1"/>
  <c r="I1179" i="26" s="1"/>
  <c r="I1187" i="26" a="1"/>
  <c r="I1187" i="26" s="1"/>
  <c r="I1193" i="26" a="1"/>
  <c r="I1193" i="26" s="1"/>
  <c r="I1201" i="26" a="1"/>
  <c r="I1201" i="26" s="1"/>
  <c r="I1209" i="26" a="1"/>
  <c r="I1209" i="26" s="1"/>
  <c r="I1224" i="26" a="1"/>
  <c r="I1224" i="26" s="1"/>
  <c r="I1232" i="26" a="1"/>
  <c r="I1232" i="26" s="1"/>
  <c r="I1245" i="26" a="1"/>
  <c r="I1245" i="26" s="1"/>
  <c r="I1252" i="26" a="1"/>
  <c r="I1252" i="26" s="1"/>
  <c r="I1257" i="26" a="1"/>
  <c r="I1257" i="26" s="1"/>
  <c r="I1283" i="26" a="1"/>
  <c r="I1283" i="26" s="1"/>
  <c r="I1295" i="26" a="1"/>
  <c r="I1295" i="26" s="1"/>
  <c r="I1300" i="26" a="1"/>
  <c r="I1300" i="26" s="1"/>
  <c r="I1307" i="26" a="1"/>
  <c r="I1307" i="26" s="1"/>
  <c r="I1318" i="26" a="1"/>
  <c r="I1318" i="26" s="1"/>
  <c r="I1323" i="26" a="1"/>
  <c r="I1323" i="26" s="1"/>
  <c r="I1330" i="26" a="1"/>
  <c r="I1330" i="26" s="1"/>
  <c r="I1335" i="26" a="1"/>
  <c r="I1335" i="26" s="1"/>
  <c r="I1341" i="26" a="1"/>
  <c r="I1341" i="26" s="1"/>
  <c r="I1347" i="26" a="1"/>
  <c r="I1347" i="26" s="1"/>
  <c r="I1359" i="26" a="1"/>
  <c r="I1359" i="26" s="1"/>
  <c r="I1364" i="26" a="1"/>
  <c r="I1364" i="26" s="1"/>
  <c r="I1371" i="26" a="1"/>
  <c r="I1371" i="26" s="1"/>
  <c r="I1382" i="26" a="1"/>
  <c r="I1382" i="26" s="1"/>
  <c r="I1387" i="26" a="1"/>
  <c r="I1387" i="26" s="1"/>
  <c r="I1394" i="26" a="1"/>
  <c r="I1394" i="26" s="1"/>
  <c r="I1399" i="26" a="1"/>
  <c r="I1399" i="26" s="1"/>
  <c r="I1405" i="26" a="1"/>
  <c r="I1405" i="26" s="1"/>
  <c r="I1411" i="26" a="1"/>
  <c r="I1411" i="26" s="1"/>
  <c r="I1423" i="26" a="1"/>
  <c r="I1423" i="26" s="1"/>
  <c r="I1428" i="26" a="1"/>
  <c r="I1428" i="26" s="1"/>
  <c r="I1435" i="26" a="1"/>
  <c r="I1435" i="26" s="1"/>
  <c r="I1446" i="26" a="1"/>
  <c r="I1446" i="26" s="1"/>
  <c r="I1451" i="26" a="1"/>
  <c r="I1451" i="26" s="1"/>
  <c r="I1458" i="26" a="1"/>
  <c r="I1458" i="26" s="1"/>
  <c r="I1463" i="26" a="1"/>
  <c r="I1463" i="26" s="1"/>
  <c r="I1469" i="26" a="1"/>
  <c r="I1469" i="26" s="1"/>
  <c r="I1475" i="26" a="1"/>
  <c r="I1475" i="26" s="1"/>
  <c r="I1487" i="26" a="1"/>
  <c r="I1487" i="26" s="1"/>
  <c r="I1492" i="26" a="1"/>
  <c r="I1492" i="26" s="1"/>
  <c r="I1499" i="26" a="1"/>
  <c r="I1499" i="26" s="1"/>
  <c r="I1510" i="26" a="1"/>
  <c r="I1510" i="26" s="1"/>
  <c r="I1515" i="26" a="1"/>
  <c r="I1515" i="26" s="1"/>
  <c r="I1522" i="26" a="1"/>
  <c r="I1522" i="26" s="1"/>
  <c r="I1527" i="26" a="1"/>
  <c r="I1527" i="26" s="1"/>
  <c r="I1533" i="26" a="1"/>
  <c r="I1533" i="26" s="1"/>
  <c r="I1539" i="26" a="1"/>
  <c r="I1539" i="26" s="1"/>
  <c r="I1551" i="26" a="1"/>
  <c r="I1551" i="26" s="1"/>
  <c r="I1556" i="26" a="1"/>
  <c r="I1556" i="26" s="1"/>
  <c r="I1563" i="26" a="1"/>
  <c r="I1563" i="26" s="1"/>
  <c r="I1574" i="26" a="1"/>
  <c r="I1574" i="26" s="1"/>
  <c r="I1579" i="26" a="1"/>
  <c r="I1579" i="26" s="1"/>
  <c r="I1586" i="26" a="1"/>
  <c r="I1586" i="26" s="1"/>
  <c r="I1591" i="26" a="1"/>
  <c r="I1591" i="26" s="1"/>
  <c r="I1597" i="26" a="1"/>
  <c r="I1597" i="26" s="1"/>
  <c r="I1603" i="26" a="1"/>
  <c r="I1603" i="26" s="1"/>
  <c r="I1615" i="26" a="1"/>
  <c r="I1615" i="26" s="1"/>
  <c r="I1620" i="26" a="1"/>
  <c r="I1620" i="26" s="1"/>
  <c r="I1627" i="26" a="1"/>
  <c r="I1627" i="26" s="1"/>
  <c r="I1638" i="26" a="1"/>
  <c r="I1638" i="26" s="1"/>
  <c r="I1643" i="26" a="1"/>
  <c r="I1643" i="26" s="1"/>
  <c r="I1650" i="26" a="1"/>
  <c r="I1650" i="26" s="1"/>
  <c r="I1655" i="26" a="1"/>
  <c r="I1655" i="26" s="1"/>
  <c r="I1661" i="26" a="1"/>
  <c r="I1661" i="26" s="1"/>
  <c r="I1667" i="26" a="1"/>
  <c r="I1667" i="26" s="1"/>
  <c r="I1673" i="26" a="1"/>
  <c r="I1673" i="26" s="1"/>
  <c r="I1680" i="26" a="1"/>
  <c r="I1680" i="26" s="1"/>
  <c r="I1685" i="26" a="1"/>
  <c r="I1685" i="26" s="1"/>
  <c r="I1691" i="26" a="1"/>
  <c r="I1691" i="26" s="1"/>
  <c r="I1696" i="26" a="1"/>
  <c r="I1696" i="26" s="1"/>
  <c r="I1701" i="26" a="1"/>
  <c r="I1701" i="26" s="1"/>
  <c r="I1706" i="26" a="1"/>
  <c r="I1706" i="26" s="1"/>
  <c r="I1711" i="26" a="1"/>
  <c r="I1711" i="26" s="1"/>
  <c r="I1716" i="26" a="1"/>
  <c r="I1716" i="26" s="1"/>
  <c r="I1722" i="26" a="1"/>
  <c r="I1722" i="26" s="1"/>
  <c r="I1727" i="26" a="1"/>
  <c r="I1727" i="26" s="1"/>
  <c r="I1732" i="26" a="1"/>
  <c r="I1732" i="26" s="1"/>
  <c r="I1738" i="26" a="1"/>
  <c r="I1738" i="26" s="1"/>
  <c r="I1743" i="26" a="1"/>
  <c r="I1743" i="26" s="1"/>
  <c r="I1748" i="26" a="1"/>
  <c r="I1748" i="26" s="1"/>
  <c r="I1754" i="26" a="1"/>
  <c r="I1754" i="26" s="1"/>
  <c r="I1760" i="26" a="1"/>
  <c r="I1760" i="26" s="1"/>
  <c r="I1767" i="26" a="1"/>
  <c r="I1767" i="26" s="1"/>
  <c r="I1773" i="26" a="1"/>
  <c r="I1773" i="26" s="1"/>
  <c r="I1780" i="26" a="1"/>
  <c r="I1780" i="26" s="1"/>
  <c r="I1788" i="26" a="1"/>
  <c r="I1788" i="26" s="1"/>
  <c r="I1796" i="26" a="1"/>
  <c r="I1796" i="26" s="1"/>
  <c r="I1804" i="26" a="1"/>
  <c r="I1804" i="26" s="1"/>
  <c r="I1812" i="26" a="1"/>
  <c r="I1812" i="26" s="1"/>
  <c r="I1820" i="26" a="1"/>
  <c r="I1820" i="26" s="1"/>
  <c r="I1828" i="26" a="1"/>
  <c r="I1828" i="26" s="1"/>
  <c r="I1836" i="26" a="1"/>
  <c r="I1836" i="26" s="1"/>
  <c r="I1844" i="26" a="1"/>
  <c r="I1844" i="26" s="1"/>
  <c r="I1852" i="26" a="1"/>
  <c r="I1852" i="26" s="1"/>
  <c r="I1860" i="26" a="1"/>
  <c r="I1860" i="26" s="1"/>
  <c r="I1868" i="26" a="1"/>
  <c r="I1868" i="26" s="1"/>
  <c r="I1876" i="26" a="1"/>
  <c r="I1876" i="26" s="1"/>
  <c r="I1884" i="26" a="1"/>
  <c r="I1884" i="26" s="1"/>
  <c r="I1892" i="26" a="1"/>
  <c r="I1892" i="26" s="1"/>
  <c r="I1905" i="26" a="1"/>
  <c r="I1905" i="26" s="1"/>
  <c r="I1910" i="26" a="1"/>
  <c r="I1910" i="26" s="1"/>
  <c r="I1969" i="26" a="1"/>
  <c r="I1969" i="26" s="1"/>
  <c r="I1992" i="26" a="1"/>
  <c r="I1992" i="26" s="1"/>
  <c r="I1948" i="26" a="1"/>
  <c r="I1948" i="26" s="1"/>
  <c r="I1995" i="26" a="1"/>
  <c r="I1995" i="26" s="1"/>
  <c r="I1922" i="26" a="1"/>
  <c r="I1922" i="26" s="1"/>
  <c r="I1951" i="26" a="1"/>
  <c r="I1951" i="26" s="1"/>
  <c r="I1974" i="26" a="1"/>
  <c r="I1974" i="26" s="1"/>
  <c r="I1997" i="26" a="1"/>
  <c r="I1997" i="26" s="1"/>
  <c r="I1928" i="26" a="1"/>
  <c r="I1928" i="26" s="1"/>
  <c r="I1978" i="26" a="1"/>
  <c r="I1978" i="26" s="1"/>
  <c r="I1933" i="26" a="1"/>
  <c r="I1933" i="26" s="1"/>
  <c r="I1956" i="26" a="1"/>
  <c r="I1956" i="26" s="1"/>
  <c r="I1961" i="26" a="1"/>
  <c r="I1961" i="26" s="1"/>
  <c r="I1984" i="26" a="1"/>
  <c r="I1984" i="26" s="1"/>
  <c r="I1939" i="26" a="1"/>
  <c r="I1939" i="26" s="1"/>
  <c r="I1986" i="26" a="1"/>
  <c r="I1986" i="26" s="1"/>
  <c r="I1943" i="26" a="1"/>
  <c r="I1943" i="26" s="1"/>
  <c r="I1966" i="26" a="1"/>
  <c r="I1966" i="26" s="1"/>
  <c r="I1989" i="26" a="1"/>
  <c r="I1989" i="26" s="1"/>
  <c r="K4" i="26"/>
  <c r="K16" i="26" a="1"/>
  <c r="K16" i="26" s="1"/>
  <c r="K24" i="26" a="1"/>
  <c r="K24" i="26" s="1"/>
  <c r="K32" i="26" a="1"/>
  <c r="K32" i="26" s="1"/>
  <c r="K40" i="26" a="1"/>
  <c r="K40" i="26" s="1"/>
  <c r="K48" i="26" a="1"/>
  <c r="K48" i="26" s="1"/>
  <c r="K64" i="26" a="1"/>
  <c r="K64" i="26" s="1"/>
  <c r="K72" i="26" a="1"/>
  <c r="K72" i="26" s="1"/>
  <c r="K17" i="26" a="1"/>
  <c r="K17" i="26" s="1"/>
  <c r="K25" i="26" a="1"/>
  <c r="K25" i="26" s="1"/>
  <c r="K33" i="26" a="1"/>
  <c r="K33" i="26" s="1"/>
  <c r="K41" i="26" a="1"/>
  <c r="K41" i="26" s="1"/>
  <c r="K49" i="26" a="1"/>
  <c r="K49" i="26" s="1"/>
  <c r="K56" i="26" a="1"/>
  <c r="K56" i="26" s="1"/>
  <c r="K65" i="26" a="1"/>
  <c r="K65" i="26" s="1"/>
  <c r="K73" i="26" a="1"/>
  <c r="K73" i="26" s="1"/>
  <c r="K81" i="26" a="1"/>
  <c r="K81" i="26" s="1"/>
  <c r="K89" i="26" a="1"/>
  <c r="K89" i="26" s="1"/>
  <c r="K97" i="26" a="1"/>
  <c r="K97" i="26" s="1"/>
  <c r="K105" i="26" a="1"/>
  <c r="K105" i="26" s="1"/>
  <c r="K113" i="26" a="1"/>
  <c r="K113" i="26" s="1"/>
  <c r="K121" i="26" a="1"/>
  <c r="K121" i="26" s="1"/>
  <c r="K11" i="26" a="1"/>
  <c r="K11" i="26" s="1"/>
  <c r="K19" i="26" a="1"/>
  <c r="K19" i="26" s="1"/>
  <c r="K35" i="26" a="1"/>
  <c r="K35" i="26" s="1"/>
  <c r="K43" i="26" a="1"/>
  <c r="K43" i="26" s="1"/>
  <c r="K51" i="26" a="1"/>
  <c r="K51" i="26" s="1"/>
  <c r="K59" i="26" a="1"/>
  <c r="K59" i="26" s="1"/>
  <c r="K67" i="26" a="1"/>
  <c r="K67" i="26" s="1"/>
  <c r="K75" i="26" a="1"/>
  <c r="K75" i="26" s="1"/>
  <c r="K83" i="26" a="1"/>
  <c r="K83" i="26" s="1"/>
  <c r="K91" i="26" a="1"/>
  <c r="K91" i="26" s="1"/>
  <c r="K99" i="26" a="1"/>
  <c r="K99" i="26" s="1"/>
  <c r="K107" i="26" a="1"/>
  <c r="K107" i="26" s="1"/>
  <c r="K115" i="26" a="1"/>
  <c r="K115" i="26" s="1"/>
  <c r="K123" i="26" a="1"/>
  <c r="K123" i="26" s="1"/>
  <c r="K14" i="26" a="1"/>
  <c r="K14" i="26" s="1"/>
  <c r="K22" i="26" a="1"/>
  <c r="K22" i="26" s="1"/>
  <c r="K30" i="26" a="1"/>
  <c r="K30" i="26" s="1"/>
  <c r="K38" i="26" a="1"/>
  <c r="K38" i="26" s="1"/>
  <c r="K46" i="26" a="1"/>
  <c r="K46" i="26" s="1"/>
  <c r="K54" i="26" a="1"/>
  <c r="K54" i="26" s="1"/>
  <c r="K26" i="26" a="1"/>
  <c r="K26" i="26" s="1"/>
  <c r="K42" i="26" a="1"/>
  <c r="K42" i="26" s="1"/>
  <c r="K58" i="26" a="1"/>
  <c r="K58" i="26" s="1"/>
  <c r="K70" i="26" a="1"/>
  <c r="K70" i="26" s="1"/>
  <c r="K82" i="26" a="1"/>
  <c r="K82" i="26" s="1"/>
  <c r="K93" i="26" a="1"/>
  <c r="K93" i="26" s="1"/>
  <c r="K103" i="26" a="1"/>
  <c r="K103" i="26" s="1"/>
  <c r="K114" i="26" a="1"/>
  <c r="K114" i="26" s="1"/>
  <c r="K125" i="26" a="1"/>
  <c r="K125" i="26" s="1"/>
  <c r="K133" i="26" a="1"/>
  <c r="K133" i="26" s="1"/>
  <c r="K141" i="26" a="1"/>
  <c r="K141" i="26" s="1"/>
  <c r="K149" i="26" a="1"/>
  <c r="K149" i="26" s="1"/>
  <c r="K157" i="26" a="1"/>
  <c r="K157" i="26" s="1"/>
  <c r="K165" i="26" a="1"/>
  <c r="K165" i="26" s="1"/>
  <c r="K173" i="26" a="1"/>
  <c r="K173" i="26" s="1"/>
  <c r="K181" i="26" a="1"/>
  <c r="K181" i="26" s="1"/>
  <c r="K189" i="26" a="1"/>
  <c r="K189" i="26" s="1"/>
  <c r="K197" i="26" a="1"/>
  <c r="K197" i="26" s="1"/>
  <c r="K205" i="26" a="1"/>
  <c r="K205" i="26" s="1"/>
  <c r="K213" i="26" a="1"/>
  <c r="K213" i="26" s="1"/>
  <c r="K221" i="26" a="1"/>
  <c r="K221" i="26" s="1"/>
  <c r="K229" i="26" a="1"/>
  <c r="K229" i="26" s="1"/>
  <c r="K237" i="26" a="1"/>
  <c r="K237" i="26" s="1"/>
  <c r="K245" i="26" a="1"/>
  <c r="K245" i="26" s="1"/>
  <c r="K253" i="26" a="1"/>
  <c r="K253" i="26" s="1"/>
  <c r="K261" i="26" a="1"/>
  <c r="K261" i="26" s="1"/>
  <c r="K269" i="26" a="1"/>
  <c r="K269" i="26" s="1"/>
  <c r="K277" i="26" a="1"/>
  <c r="K277" i="26" s="1"/>
  <c r="K291" i="26" a="1"/>
  <c r="K291" i="26" s="1"/>
  <c r="K306" i="26" a="1"/>
  <c r="K306" i="26" s="1"/>
  <c r="K314" i="26" a="1"/>
  <c r="K314" i="26" s="1"/>
  <c r="K320" i="26" a="1"/>
  <c r="K320" i="26" s="1"/>
  <c r="K328" i="26" a="1"/>
  <c r="K328" i="26" s="1"/>
  <c r="K335" i="26" a="1"/>
  <c r="K335" i="26" s="1"/>
  <c r="K343" i="26" a="1"/>
  <c r="K343" i="26" s="1"/>
  <c r="K349" i="26" a="1"/>
  <c r="K349" i="26" s="1"/>
  <c r="K356" i="26" a="1"/>
  <c r="K356" i="26" s="1"/>
  <c r="K363" i="26" a="1"/>
  <c r="K363" i="26" s="1"/>
  <c r="K371" i="26" a="1"/>
  <c r="K371" i="26" s="1"/>
  <c r="K377" i="26" a="1"/>
  <c r="K377" i="26" s="1"/>
  <c r="K385" i="26" a="1"/>
  <c r="K385" i="26" s="1"/>
  <c r="K392" i="26" a="1"/>
  <c r="K392" i="26" s="1"/>
  <c r="K399" i="26" a="1"/>
  <c r="K399" i="26" s="1"/>
  <c r="K406" i="26" a="1"/>
  <c r="K406" i="26" s="1"/>
  <c r="K414" i="26" a="1"/>
  <c r="K414" i="26" s="1"/>
  <c r="K422" i="26" a="1"/>
  <c r="K422" i="26" s="1"/>
  <c r="K430" i="26" a="1"/>
  <c r="K430" i="26" s="1"/>
  <c r="K437" i="26" a="1"/>
  <c r="K437" i="26" s="1"/>
  <c r="K445" i="26" a="1"/>
  <c r="K445" i="26" s="1"/>
  <c r="K453" i="26" a="1"/>
  <c r="K453" i="26" s="1"/>
  <c r="K461" i="26" a="1"/>
  <c r="K461" i="26" s="1"/>
  <c r="K469" i="26" a="1"/>
  <c r="K469" i="26" s="1"/>
  <c r="K477" i="26" a="1"/>
  <c r="K477" i="26" s="1"/>
  <c r="K485" i="26" a="1"/>
  <c r="K485" i="26" s="1"/>
  <c r="K493" i="26" a="1"/>
  <c r="K493" i="26" s="1"/>
  <c r="K501" i="26" a="1"/>
  <c r="K501" i="26" s="1"/>
  <c r="K509" i="26" a="1"/>
  <c r="K509" i="26" s="1"/>
  <c r="K517" i="26" a="1"/>
  <c r="K517" i="26" s="1"/>
  <c r="K525" i="26" a="1"/>
  <c r="K525" i="26" s="1"/>
  <c r="K533" i="26" a="1"/>
  <c r="K533" i="26" s="1"/>
  <c r="K541" i="26" a="1"/>
  <c r="K541" i="26" s="1"/>
  <c r="K549" i="26" a="1"/>
  <c r="K549" i="26" s="1"/>
  <c r="K557" i="26" a="1"/>
  <c r="K557" i="26" s="1"/>
  <c r="K565" i="26" a="1"/>
  <c r="K565" i="26" s="1"/>
  <c r="K573" i="26" a="1"/>
  <c r="K573" i="26" s="1"/>
  <c r="K581" i="26" a="1"/>
  <c r="K581" i="26" s="1"/>
  <c r="K589" i="26" a="1"/>
  <c r="K589" i="26" s="1"/>
  <c r="K597" i="26" a="1"/>
  <c r="K597" i="26" s="1"/>
  <c r="K605" i="26" a="1"/>
  <c r="K605" i="26" s="1"/>
  <c r="K613" i="26" a="1"/>
  <c r="K613" i="26" s="1"/>
  <c r="K621" i="26" a="1"/>
  <c r="K621" i="26" s="1"/>
  <c r="K629" i="26" a="1"/>
  <c r="K629" i="26" s="1"/>
  <c r="K637" i="26" a="1"/>
  <c r="K637" i="26" s="1"/>
  <c r="K645" i="26" a="1"/>
  <c r="K645" i="26" s="1"/>
  <c r="K653" i="26" a="1"/>
  <c r="K653" i="26" s="1"/>
  <c r="K661" i="26" a="1"/>
  <c r="K661" i="26" s="1"/>
  <c r="K669" i="26" a="1"/>
  <c r="K669" i="26" s="1"/>
  <c r="K677" i="26" a="1"/>
  <c r="K677" i="26" s="1"/>
  <c r="K685" i="26" a="1"/>
  <c r="K685" i="26" s="1"/>
  <c r="K693" i="26" a="1"/>
  <c r="K693" i="26" s="1"/>
  <c r="K701" i="26" a="1"/>
  <c r="K701" i="26" s="1"/>
  <c r="K709" i="26" a="1"/>
  <c r="K709" i="26" s="1"/>
  <c r="K717" i="26" a="1"/>
  <c r="K717" i="26" s="1"/>
  <c r="K725" i="26" a="1"/>
  <c r="K725" i="26" s="1"/>
  <c r="K731" i="26" a="1"/>
  <c r="K731" i="26" s="1"/>
  <c r="K737" i="26" a="1"/>
  <c r="K737" i="26" s="1"/>
  <c r="K744" i="26" a="1"/>
  <c r="K744" i="26" s="1"/>
  <c r="K749" i="26" a="1"/>
  <c r="K749" i="26" s="1"/>
  <c r="K757" i="26" a="1"/>
  <c r="K757" i="26" s="1"/>
  <c r="K763" i="26" a="1"/>
  <c r="K763" i="26" s="1"/>
  <c r="K769" i="26" a="1"/>
  <c r="K769" i="26" s="1"/>
  <c r="K776" i="26" a="1"/>
  <c r="K776" i="26" s="1"/>
  <c r="K781" i="26" a="1"/>
  <c r="K781" i="26" s="1"/>
  <c r="K789" i="26" a="1"/>
  <c r="K789" i="26" s="1"/>
  <c r="K795" i="26" a="1"/>
  <c r="K795" i="26" s="1"/>
  <c r="K801" i="26" a="1"/>
  <c r="K801" i="26" s="1"/>
  <c r="K808" i="26" a="1"/>
  <c r="K808" i="26" s="1"/>
  <c r="K813" i="26" a="1"/>
  <c r="K813" i="26" s="1"/>
  <c r="K821" i="26" a="1"/>
  <c r="K821" i="26" s="1"/>
  <c r="K827" i="26" a="1"/>
  <c r="K827" i="26" s="1"/>
  <c r="K833" i="26" a="1"/>
  <c r="K833" i="26" s="1"/>
  <c r="K840" i="26" a="1"/>
  <c r="K840" i="26" s="1"/>
  <c r="K845" i="26" a="1"/>
  <c r="K845" i="26" s="1"/>
  <c r="K853" i="26" a="1"/>
  <c r="K853" i="26" s="1"/>
  <c r="K859" i="26" a="1"/>
  <c r="K859" i="26" s="1"/>
  <c r="K864" i="26" a="1"/>
  <c r="K864" i="26" s="1"/>
  <c r="K876" i="26" a="1"/>
  <c r="K876" i="26" s="1"/>
  <c r="K882" i="26" a="1"/>
  <c r="K882" i="26" s="1"/>
  <c r="K887" i="26" a="1"/>
  <c r="K887" i="26" s="1"/>
  <c r="K893" i="26" a="1"/>
  <c r="K893" i="26" s="1"/>
  <c r="K905" i="26" a="1"/>
  <c r="K905" i="26" s="1"/>
  <c r="K910" i="26" a="1"/>
  <c r="K910" i="26" s="1"/>
  <c r="K923" i="26" a="1"/>
  <c r="K923" i="26" s="1"/>
  <c r="K928" i="26" a="1"/>
  <c r="K928" i="26" s="1"/>
  <c r="K12" i="26" a="1"/>
  <c r="K12" i="26" s="1"/>
  <c r="K28" i="26" a="1"/>
  <c r="K28" i="26" s="1"/>
  <c r="K60" i="26" a="1"/>
  <c r="K60" i="26" s="1"/>
  <c r="K71" i="26" a="1"/>
  <c r="K71" i="26" s="1"/>
  <c r="K84" i="26" a="1"/>
  <c r="K84" i="26" s="1"/>
  <c r="K94" i="26" a="1"/>
  <c r="K94" i="26" s="1"/>
  <c r="K104" i="26" a="1"/>
  <c r="K104" i="26" s="1"/>
  <c r="K116" i="26" a="1"/>
  <c r="K116" i="26" s="1"/>
  <c r="K126" i="26" a="1"/>
  <c r="K126" i="26" s="1"/>
  <c r="K134" i="26" a="1"/>
  <c r="K134" i="26" s="1"/>
  <c r="K142" i="26" a="1"/>
  <c r="K142" i="26" s="1"/>
  <c r="K150" i="26" a="1"/>
  <c r="K150" i="26" s="1"/>
  <c r="K158" i="26" a="1"/>
  <c r="K158" i="26" s="1"/>
  <c r="K166" i="26" a="1"/>
  <c r="K166" i="26" s="1"/>
  <c r="K174" i="26" a="1"/>
  <c r="K174" i="26" s="1"/>
  <c r="K182" i="26" a="1"/>
  <c r="K182" i="26" s="1"/>
  <c r="K190" i="26" a="1"/>
  <c r="K190" i="26" s="1"/>
  <c r="K198" i="26" a="1"/>
  <c r="K198" i="26" s="1"/>
  <c r="K206" i="26" a="1"/>
  <c r="K206" i="26" s="1"/>
  <c r="K214" i="26" a="1"/>
  <c r="K214" i="26" s="1"/>
  <c r="K222" i="26" a="1"/>
  <c r="K222" i="26" s="1"/>
  <c r="K230" i="26" a="1"/>
  <c r="K230" i="26" s="1"/>
  <c r="K238" i="26" a="1"/>
  <c r="K238" i="26" s="1"/>
  <c r="K246" i="26" a="1"/>
  <c r="K246" i="26" s="1"/>
  <c r="K254" i="26" a="1"/>
  <c r="K254" i="26" s="1"/>
  <c r="K262" i="26" a="1"/>
  <c r="K262" i="26" s="1"/>
  <c r="K270" i="26" a="1"/>
  <c r="K270" i="26" s="1"/>
  <c r="K278" i="26" a="1"/>
  <c r="K278" i="26" s="1"/>
  <c r="K284" i="26" a="1"/>
  <c r="K284" i="26" s="1"/>
  <c r="K292" i="26" a="1"/>
  <c r="K292" i="26" s="1"/>
  <c r="K299" i="26" a="1"/>
  <c r="K299" i="26" s="1"/>
  <c r="K307" i="26" a="1"/>
  <c r="K307" i="26" s="1"/>
  <c r="K321" i="26" a="1"/>
  <c r="K321" i="26" s="1"/>
  <c r="K329" i="26" a="1"/>
  <c r="K329" i="26" s="1"/>
  <c r="K336" i="26" a="1"/>
  <c r="K336" i="26" s="1"/>
  <c r="K344" i="26" a="1"/>
  <c r="K344" i="26" s="1"/>
  <c r="K350" i="26" a="1"/>
  <c r="K350" i="26" s="1"/>
  <c r="K357" i="26" a="1"/>
  <c r="K357" i="26" s="1"/>
  <c r="K364" i="26" a="1"/>
  <c r="K364" i="26" s="1"/>
  <c r="K378" i="26" a="1"/>
  <c r="K378" i="26" s="1"/>
  <c r="K386" i="26" a="1"/>
  <c r="K386" i="26" s="1"/>
  <c r="K400" i="26" a="1"/>
  <c r="K400" i="26" s="1"/>
  <c r="K407" i="26" a="1"/>
  <c r="K407" i="26" s="1"/>
  <c r="K415" i="26" a="1"/>
  <c r="K415" i="26" s="1"/>
  <c r="K423" i="26" a="1"/>
  <c r="K423" i="26" s="1"/>
  <c r="K431" i="26" a="1"/>
  <c r="K431" i="26" s="1"/>
  <c r="K438" i="26" a="1"/>
  <c r="K438" i="26" s="1"/>
  <c r="K446" i="26" a="1"/>
  <c r="K446" i="26" s="1"/>
  <c r="K454" i="26" a="1"/>
  <c r="K454" i="26" s="1"/>
  <c r="K462" i="26" a="1"/>
  <c r="K462" i="26" s="1"/>
  <c r="K470" i="26" a="1"/>
  <c r="K470" i="26" s="1"/>
  <c r="K478" i="26" a="1"/>
  <c r="K478" i="26" s="1"/>
  <c r="K486" i="26" a="1"/>
  <c r="K486" i="26" s="1"/>
  <c r="K494" i="26" a="1"/>
  <c r="K494" i="26" s="1"/>
  <c r="K502" i="26" a="1"/>
  <c r="K502" i="26" s="1"/>
  <c r="K510" i="26" a="1"/>
  <c r="K510" i="26" s="1"/>
  <c r="K518" i="26" a="1"/>
  <c r="K518" i="26" s="1"/>
  <c r="K526" i="26" a="1"/>
  <c r="K526" i="26" s="1"/>
  <c r="K534" i="26" a="1"/>
  <c r="K534" i="26" s="1"/>
  <c r="K542" i="26" a="1"/>
  <c r="K542" i="26" s="1"/>
  <c r="K550" i="26" a="1"/>
  <c r="K550" i="26" s="1"/>
  <c r="K558" i="26" a="1"/>
  <c r="K558" i="26" s="1"/>
  <c r="K566" i="26" a="1"/>
  <c r="K566" i="26" s="1"/>
  <c r="K574" i="26" a="1"/>
  <c r="K574" i="26" s="1"/>
  <c r="K582" i="26" a="1"/>
  <c r="K582" i="26" s="1"/>
  <c r="K590" i="26" a="1"/>
  <c r="K590" i="26" s="1"/>
  <c r="K598" i="26" a="1"/>
  <c r="K598" i="26" s="1"/>
  <c r="K606" i="26" a="1"/>
  <c r="K606" i="26" s="1"/>
  <c r="K614" i="26" a="1"/>
  <c r="K614" i="26" s="1"/>
  <c r="K622" i="26" a="1"/>
  <c r="K622" i="26" s="1"/>
  <c r="K630" i="26" a="1"/>
  <c r="K630" i="26" s="1"/>
  <c r="K638" i="26" a="1"/>
  <c r="K638" i="26" s="1"/>
  <c r="K646" i="26" a="1"/>
  <c r="K646" i="26" s="1"/>
  <c r="K654" i="26" a="1"/>
  <c r="K654" i="26" s="1"/>
  <c r="K662" i="26" a="1"/>
  <c r="K662" i="26" s="1"/>
  <c r="K670" i="26" a="1"/>
  <c r="K670" i="26" s="1"/>
  <c r="K678" i="26" a="1"/>
  <c r="K678" i="26" s="1"/>
  <c r="K686" i="26" a="1"/>
  <c r="K686" i="26" s="1"/>
  <c r="K694" i="26" a="1"/>
  <c r="K694" i="26" s="1"/>
  <c r="K702" i="26" a="1"/>
  <c r="K702" i="26" s="1"/>
  <c r="K710" i="26" a="1"/>
  <c r="K710" i="26" s="1"/>
  <c r="K718" i="26" a="1"/>
  <c r="K718" i="26" s="1"/>
  <c r="K726" i="26" a="1"/>
  <c r="K726" i="26" s="1"/>
  <c r="K738" i="26" a="1"/>
  <c r="K738" i="26" s="1"/>
  <c r="K750" i="26" a="1"/>
  <c r="K750" i="26" s="1"/>
  <c r="K758" i="26" a="1"/>
  <c r="K758" i="26" s="1"/>
  <c r="K770" i="26" a="1"/>
  <c r="K770" i="26" s="1"/>
  <c r="K782" i="26" a="1"/>
  <c r="K782" i="26" s="1"/>
  <c r="K790" i="26" a="1"/>
  <c r="K790" i="26" s="1"/>
  <c r="K802" i="26" a="1"/>
  <c r="K802" i="26" s="1"/>
  <c r="K814" i="26" a="1"/>
  <c r="K814" i="26" s="1"/>
  <c r="K822" i="26" a="1"/>
  <c r="K822" i="26" s="1"/>
  <c r="K834" i="26" a="1"/>
  <c r="K834" i="26" s="1"/>
  <c r="K846" i="26" a="1"/>
  <c r="K846" i="26" s="1"/>
  <c r="K854" i="26" a="1"/>
  <c r="K854" i="26" s="1"/>
  <c r="K865" i="26" a="1"/>
  <c r="K865" i="26" s="1"/>
  <c r="K870" i="26" a="1"/>
  <c r="K870" i="26" s="1"/>
  <c r="K883" i="26" a="1"/>
  <c r="K883" i="26" s="1"/>
  <c r="K888" i="26" a="1"/>
  <c r="K888" i="26" s="1"/>
  <c r="K900" i="26" a="1"/>
  <c r="K900" i="26" s="1"/>
  <c r="K906" i="26" a="1"/>
  <c r="K906" i="26" s="1"/>
  <c r="K911" i="26" a="1"/>
  <c r="K911" i="26" s="1"/>
  <c r="K917" i="26" a="1"/>
  <c r="K917" i="26" s="1"/>
  <c r="K929" i="26" a="1"/>
  <c r="K929" i="26" s="1"/>
  <c r="K934" i="26" a="1"/>
  <c r="K934" i="26" s="1"/>
  <c r="K947" i="26" a="1"/>
  <c r="K947" i="26" s="1"/>
  <c r="K952" i="26" a="1"/>
  <c r="K952" i="26" s="1"/>
  <c r="K964" i="26" a="1"/>
  <c r="K964" i="26" s="1"/>
  <c r="K970" i="26" a="1"/>
  <c r="K970" i="26" s="1"/>
  <c r="K975" i="26" a="1"/>
  <c r="K975" i="26" s="1"/>
  <c r="K981" i="26" a="1"/>
  <c r="K981" i="26" s="1"/>
  <c r="K993" i="26" a="1"/>
  <c r="K993" i="26" s="1"/>
  <c r="K998" i="26" a="1"/>
  <c r="K998" i="26" s="1"/>
  <c r="K1011" i="26" a="1"/>
  <c r="K1011" i="26" s="1"/>
  <c r="K1016" i="26" a="1"/>
  <c r="K1016" i="26" s="1"/>
  <c r="K1028" i="26" a="1"/>
  <c r="K1028" i="26" s="1"/>
  <c r="K1034" i="26" a="1"/>
  <c r="K1034" i="26" s="1"/>
  <c r="K1039" i="26" a="1"/>
  <c r="K1039" i="26" s="1"/>
  <c r="K1045" i="26" a="1"/>
  <c r="K1045" i="26" s="1"/>
  <c r="K1057" i="26" a="1"/>
  <c r="K1057" i="26" s="1"/>
  <c r="K1062" i="26" a="1"/>
  <c r="K1062" i="26" s="1"/>
  <c r="K1075" i="26" a="1"/>
  <c r="K1075" i="26" s="1"/>
  <c r="K1080" i="26" a="1"/>
  <c r="K1080" i="26" s="1"/>
  <c r="K1092" i="26" a="1"/>
  <c r="K1092" i="26" s="1"/>
  <c r="K1098" i="26" a="1"/>
  <c r="K1098" i="26" s="1"/>
  <c r="K1103" i="26" a="1"/>
  <c r="K1103" i="26" s="1"/>
  <c r="K1109" i="26" a="1"/>
  <c r="K1109" i="26" s="1"/>
  <c r="K1137" i="26" a="1"/>
  <c r="K1137" i="26" s="1"/>
  <c r="K1143" i="26" a="1"/>
  <c r="K1143" i="26" s="1"/>
  <c r="K1149" i="26" a="1"/>
  <c r="K1149" i="26" s="1"/>
  <c r="K1154" i="26" a="1"/>
  <c r="K1154" i="26" s="1"/>
  <c r="K1159" i="26" a="1"/>
  <c r="K1159" i="26" s="1"/>
  <c r="K1170" i="26" a="1"/>
  <c r="K1170" i="26" s="1"/>
  <c r="K13" i="26" a="1"/>
  <c r="K13" i="26" s="1"/>
  <c r="K29" i="26" a="1"/>
  <c r="K29" i="26" s="1"/>
  <c r="K45" i="26" a="1"/>
  <c r="K45" i="26" s="1"/>
  <c r="K61" i="26" a="1"/>
  <c r="K61" i="26" s="1"/>
  <c r="K74" i="26" a="1"/>
  <c r="K74" i="26" s="1"/>
  <c r="K85" i="26" a="1"/>
  <c r="K85" i="26" s="1"/>
  <c r="K95" i="26" a="1"/>
  <c r="K95" i="26" s="1"/>
  <c r="K106" i="26" a="1"/>
  <c r="K106" i="26" s="1"/>
  <c r="K117" i="26" a="1"/>
  <c r="K117" i="26" s="1"/>
  <c r="K127" i="26" a="1"/>
  <c r="K127" i="26" s="1"/>
  <c r="K135" i="26" a="1"/>
  <c r="K135" i="26" s="1"/>
  <c r="K143" i="26" a="1"/>
  <c r="K143" i="26" s="1"/>
  <c r="K151" i="26" a="1"/>
  <c r="K151" i="26" s="1"/>
  <c r="K159" i="26" a="1"/>
  <c r="K159" i="26" s="1"/>
  <c r="K167" i="26" a="1"/>
  <c r="K167" i="26" s="1"/>
  <c r="K175" i="26" a="1"/>
  <c r="K175" i="26" s="1"/>
  <c r="K183" i="26" a="1"/>
  <c r="K183" i="26" s="1"/>
  <c r="K191" i="26" a="1"/>
  <c r="K191" i="26" s="1"/>
  <c r="K199" i="26" a="1"/>
  <c r="K199" i="26" s="1"/>
  <c r="K207" i="26" a="1"/>
  <c r="K207" i="26" s="1"/>
  <c r="K215" i="26" a="1"/>
  <c r="K215" i="26" s="1"/>
  <c r="K223" i="26" a="1"/>
  <c r="K223" i="26" s="1"/>
  <c r="K231" i="26" a="1"/>
  <c r="K231" i="26" s="1"/>
  <c r="K239" i="26" a="1"/>
  <c r="K239" i="26" s="1"/>
  <c r="K247" i="26" a="1"/>
  <c r="K247" i="26" s="1"/>
  <c r="K255" i="26" a="1"/>
  <c r="K255" i="26" s="1"/>
  <c r="K263" i="26" a="1"/>
  <c r="K263" i="26" s="1"/>
  <c r="K271" i="26" a="1"/>
  <c r="K271" i="26" s="1"/>
  <c r="K279" i="26" a="1"/>
  <c r="K279" i="26" s="1"/>
  <c r="K285" i="26" a="1"/>
  <c r="K285" i="26" s="1"/>
  <c r="K293" i="26" a="1"/>
  <c r="K293" i="26" s="1"/>
  <c r="K300" i="26" a="1"/>
  <c r="K300" i="26" s="1"/>
  <c r="K308" i="26" a="1"/>
  <c r="K308" i="26" s="1"/>
  <c r="K315" i="26" a="1"/>
  <c r="K315" i="26" s="1"/>
  <c r="K322" i="26" a="1"/>
  <c r="K322" i="26" s="1"/>
  <c r="K330" i="26" a="1"/>
  <c r="K330" i="26" s="1"/>
  <c r="K337" i="26" a="1"/>
  <c r="K337" i="26" s="1"/>
  <c r="K345" i="26" a="1"/>
  <c r="K345" i="26" s="1"/>
  <c r="K351" i="26" a="1"/>
  <c r="K351" i="26" s="1"/>
  <c r="K358" i="26" a="1"/>
  <c r="K358" i="26" s="1"/>
  <c r="K365" i="26" a="1"/>
  <c r="K365" i="26" s="1"/>
  <c r="K372" i="26" a="1"/>
  <c r="K372" i="26" s="1"/>
  <c r="K379" i="26" a="1"/>
  <c r="K379" i="26" s="1"/>
  <c r="K387" i="26" a="1"/>
  <c r="K387" i="26" s="1"/>
  <c r="K393" i="26" a="1"/>
  <c r="K393" i="26" s="1"/>
  <c r="K401" i="26" a="1"/>
  <c r="K401" i="26" s="1"/>
  <c r="K408" i="26" a="1"/>
  <c r="K408" i="26" s="1"/>
  <c r="K416" i="26" a="1"/>
  <c r="K416" i="26" s="1"/>
  <c r="K424" i="26" a="1"/>
  <c r="K424" i="26" s="1"/>
  <c r="K432" i="26" a="1"/>
  <c r="K432" i="26" s="1"/>
  <c r="K439" i="26" a="1"/>
  <c r="K439" i="26" s="1"/>
  <c r="K447" i="26" a="1"/>
  <c r="K447" i="26" s="1"/>
  <c r="K455" i="26" a="1"/>
  <c r="K455" i="26" s="1"/>
  <c r="K463" i="26" a="1"/>
  <c r="K463" i="26" s="1"/>
  <c r="K471" i="26" a="1"/>
  <c r="K471" i="26" s="1"/>
  <c r="K479" i="26" a="1"/>
  <c r="K479" i="26" s="1"/>
  <c r="K487" i="26" a="1"/>
  <c r="K487" i="26" s="1"/>
  <c r="K495" i="26" a="1"/>
  <c r="K495" i="26" s="1"/>
  <c r="K503" i="26" a="1"/>
  <c r="K503" i="26" s="1"/>
  <c r="K511" i="26" a="1"/>
  <c r="K511" i="26" s="1"/>
  <c r="K519" i="26" a="1"/>
  <c r="K519" i="26" s="1"/>
  <c r="K527" i="26" a="1"/>
  <c r="K527" i="26" s="1"/>
  <c r="K535" i="26" a="1"/>
  <c r="K535" i="26" s="1"/>
  <c r="K543" i="26" a="1"/>
  <c r="K543" i="26" s="1"/>
  <c r="K551" i="26" a="1"/>
  <c r="K551" i="26" s="1"/>
  <c r="K559" i="26" a="1"/>
  <c r="K559" i="26" s="1"/>
  <c r="K567" i="26" a="1"/>
  <c r="K567" i="26" s="1"/>
  <c r="K575" i="26" a="1"/>
  <c r="K575" i="26" s="1"/>
  <c r="K583" i="26" a="1"/>
  <c r="K583" i="26" s="1"/>
  <c r="K591" i="26" a="1"/>
  <c r="K591" i="26" s="1"/>
  <c r="K599" i="26" a="1"/>
  <c r="K599" i="26" s="1"/>
  <c r="K607" i="26" a="1"/>
  <c r="K607" i="26" s="1"/>
  <c r="K615" i="26" a="1"/>
  <c r="K615" i="26" s="1"/>
  <c r="K623" i="26" a="1"/>
  <c r="K623" i="26" s="1"/>
  <c r="K631" i="26" a="1"/>
  <c r="K631" i="26" s="1"/>
  <c r="K639" i="26" a="1"/>
  <c r="K639" i="26" s="1"/>
  <c r="K647" i="26" a="1"/>
  <c r="K647" i="26" s="1"/>
  <c r="K655" i="26" a="1"/>
  <c r="K655" i="26" s="1"/>
  <c r="K663" i="26" a="1"/>
  <c r="K663" i="26" s="1"/>
  <c r="K671" i="26" a="1"/>
  <c r="K671" i="26" s="1"/>
  <c r="K679" i="26" a="1"/>
  <c r="K679" i="26" s="1"/>
  <c r="K687" i="26" a="1"/>
  <c r="K687" i="26" s="1"/>
  <c r="K695" i="26" a="1"/>
  <c r="K695" i="26" s="1"/>
  <c r="K703" i="26" a="1"/>
  <c r="K703" i="26" s="1"/>
  <c r="K711" i="26" a="1"/>
  <c r="K711" i="26" s="1"/>
  <c r="K719" i="26" a="1"/>
  <c r="K719" i="26" s="1"/>
  <c r="K727" i="26" a="1"/>
  <c r="K727" i="26" s="1"/>
  <c r="K732" i="26" a="1"/>
  <c r="K732" i="26" s="1"/>
  <c r="K739" i="26" a="1"/>
  <c r="K739" i="26" s="1"/>
  <c r="K745" i="26" a="1"/>
  <c r="K745" i="26" s="1"/>
  <c r="K751" i="26" a="1"/>
  <c r="K751" i="26" s="1"/>
  <c r="K759" i="26" a="1"/>
  <c r="K759" i="26" s="1"/>
  <c r="K764" i="26" a="1"/>
  <c r="K764" i="26" s="1"/>
  <c r="K771" i="26" a="1"/>
  <c r="K771" i="26" s="1"/>
  <c r="K777" i="26" a="1"/>
  <c r="K777" i="26" s="1"/>
  <c r="K783" i="26" a="1"/>
  <c r="K783" i="26" s="1"/>
  <c r="K791" i="26" a="1"/>
  <c r="K791" i="26" s="1"/>
  <c r="K796" i="26" a="1"/>
  <c r="K796" i="26" s="1"/>
  <c r="K803" i="26" a="1"/>
  <c r="K803" i="26" s="1"/>
  <c r="K809" i="26" a="1"/>
  <c r="K809" i="26" s="1"/>
  <c r="K815" i="26" a="1"/>
  <c r="K815" i="26" s="1"/>
  <c r="K823" i="26" a="1"/>
  <c r="K823" i="26" s="1"/>
  <c r="K828" i="26" a="1"/>
  <c r="K828" i="26" s="1"/>
  <c r="K835" i="26" a="1"/>
  <c r="K835" i="26" s="1"/>
  <c r="K841" i="26" a="1"/>
  <c r="K841" i="26" s="1"/>
  <c r="K847" i="26" a="1"/>
  <c r="K847" i="26" s="1"/>
  <c r="K855" i="26" a="1"/>
  <c r="K855" i="26" s="1"/>
  <c r="K860" i="26" a="1"/>
  <c r="K860" i="26" s="1"/>
  <c r="K866" i="26" a="1"/>
  <c r="K866" i="26" s="1"/>
  <c r="K871" i="26" a="1"/>
  <c r="K871" i="26" s="1"/>
  <c r="K877" i="26" a="1"/>
  <c r="K877" i="26" s="1"/>
  <c r="K15" i="26" a="1"/>
  <c r="K15" i="26" s="1"/>
  <c r="K31" i="26" a="1"/>
  <c r="K31" i="26" s="1"/>
  <c r="K47" i="26" a="1"/>
  <c r="K47" i="26" s="1"/>
  <c r="K62" i="26" a="1"/>
  <c r="K62" i="26" s="1"/>
  <c r="K76" i="26" a="1"/>
  <c r="K76" i="26" s="1"/>
  <c r="K86" i="26" a="1"/>
  <c r="K86" i="26" s="1"/>
  <c r="K96" i="26" a="1"/>
  <c r="K96" i="26" s="1"/>
  <c r="K108" i="26" a="1"/>
  <c r="K108" i="26" s="1"/>
  <c r="K118" i="26" a="1"/>
  <c r="K118" i="26" s="1"/>
  <c r="K128" i="26" a="1"/>
  <c r="K128" i="26" s="1"/>
  <c r="K136" i="26" a="1"/>
  <c r="K136" i="26" s="1"/>
  <c r="K144" i="26" a="1"/>
  <c r="K144" i="26" s="1"/>
  <c r="K152" i="26" a="1"/>
  <c r="K152" i="26" s="1"/>
  <c r="K160" i="26" a="1"/>
  <c r="K160" i="26" s="1"/>
  <c r="K168" i="26" a="1"/>
  <c r="K168" i="26" s="1"/>
  <c r="K176" i="26" a="1"/>
  <c r="K176" i="26" s="1"/>
  <c r="K184" i="26" a="1"/>
  <c r="K184" i="26" s="1"/>
  <c r="K192" i="26" a="1"/>
  <c r="K192" i="26" s="1"/>
  <c r="K200" i="26" a="1"/>
  <c r="K200" i="26" s="1"/>
  <c r="K208" i="26" a="1"/>
  <c r="K208" i="26" s="1"/>
  <c r="K216" i="26" a="1"/>
  <c r="K216" i="26" s="1"/>
  <c r="K224" i="26" a="1"/>
  <c r="K224" i="26" s="1"/>
  <c r="K232" i="26" a="1"/>
  <c r="K232" i="26" s="1"/>
  <c r="K240" i="26" a="1"/>
  <c r="K240" i="26" s="1"/>
  <c r="K248" i="26" a="1"/>
  <c r="K248" i="26" s="1"/>
  <c r="K256" i="26" a="1"/>
  <c r="K256" i="26" s="1"/>
  <c r="K264" i="26" a="1"/>
  <c r="K264" i="26" s="1"/>
  <c r="K272" i="26" a="1"/>
  <c r="K272" i="26" s="1"/>
  <c r="K280" i="26" a="1"/>
  <c r="K280" i="26" s="1"/>
  <c r="K286" i="26" a="1"/>
  <c r="K286" i="26" s="1"/>
  <c r="K294" i="26" a="1"/>
  <c r="K294" i="26" s="1"/>
  <c r="K301" i="26" a="1"/>
  <c r="K301" i="26" s="1"/>
  <c r="K309" i="26" a="1"/>
  <c r="K309" i="26" s="1"/>
  <c r="K323" i="26" a="1"/>
  <c r="K323" i="26" s="1"/>
  <c r="K338" i="26" a="1"/>
  <c r="K338" i="26" s="1"/>
  <c r="K346" i="26" a="1"/>
  <c r="K346" i="26" s="1"/>
  <c r="K352" i="26" a="1"/>
  <c r="K352" i="26" s="1"/>
  <c r="K359" i="26" a="1"/>
  <c r="K359" i="26" s="1"/>
  <c r="K366" i="26" a="1"/>
  <c r="K366" i="26" s="1"/>
  <c r="K373" i="26" a="1"/>
  <c r="K373" i="26" s="1"/>
  <c r="K380" i="26" a="1"/>
  <c r="K380" i="26" s="1"/>
  <c r="K394" i="26" a="1"/>
  <c r="K394" i="26" s="1"/>
  <c r="K402" i="26" a="1"/>
  <c r="K402" i="26" s="1"/>
  <c r="K409" i="26" a="1"/>
  <c r="K409" i="26" s="1"/>
  <c r="K417" i="26" a="1"/>
  <c r="K417" i="26" s="1"/>
  <c r="K425" i="26" a="1"/>
  <c r="K425" i="26" s="1"/>
  <c r="K433" i="26" a="1"/>
  <c r="K433" i="26" s="1"/>
  <c r="K440" i="26" a="1"/>
  <c r="K440" i="26" s="1"/>
  <c r="K448" i="26" a="1"/>
  <c r="K448" i="26" s="1"/>
  <c r="K456" i="26" a="1"/>
  <c r="K456" i="26" s="1"/>
  <c r="K464" i="26" a="1"/>
  <c r="K464" i="26" s="1"/>
  <c r="K472" i="26" a="1"/>
  <c r="K472" i="26" s="1"/>
  <c r="K480" i="26" a="1"/>
  <c r="K480" i="26" s="1"/>
  <c r="K488" i="26" a="1"/>
  <c r="K488" i="26" s="1"/>
  <c r="K496" i="26" a="1"/>
  <c r="K496" i="26" s="1"/>
  <c r="K504" i="26" a="1"/>
  <c r="K504" i="26" s="1"/>
  <c r="K512" i="26" a="1"/>
  <c r="K512" i="26" s="1"/>
  <c r="K520" i="26" a="1"/>
  <c r="K520" i="26" s="1"/>
  <c r="K528" i="26" a="1"/>
  <c r="K528" i="26" s="1"/>
  <c r="K536" i="26" a="1"/>
  <c r="K536" i="26" s="1"/>
  <c r="K544" i="26" a="1"/>
  <c r="K544" i="26" s="1"/>
  <c r="K552" i="26" a="1"/>
  <c r="K552" i="26" s="1"/>
  <c r="K560" i="26" a="1"/>
  <c r="K560" i="26" s="1"/>
  <c r="K568" i="26" a="1"/>
  <c r="K568" i="26" s="1"/>
  <c r="K576" i="26" a="1"/>
  <c r="K576" i="26" s="1"/>
  <c r="K584" i="26" a="1"/>
  <c r="K584" i="26" s="1"/>
  <c r="K592" i="26" a="1"/>
  <c r="K592" i="26" s="1"/>
  <c r="K600" i="26" a="1"/>
  <c r="K600" i="26" s="1"/>
  <c r="K608" i="26" a="1"/>
  <c r="K608" i="26" s="1"/>
  <c r="K616" i="26" a="1"/>
  <c r="K616" i="26" s="1"/>
  <c r="K624" i="26" a="1"/>
  <c r="K624" i="26" s="1"/>
  <c r="K632" i="26" a="1"/>
  <c r="K632" i="26" s="1"/>
  <c r="K640" i="26" a="1"/>
  <c r="K640" i="26" s="1"/>
  <c r="K648" i="26" a="1"/>
  <c r="K648" i="26" s="1"/>
  <c r="K656" i="26" a="1"/>
  <c r="K656" i="26" s="1"/>
  <c r="K664" i="26" a="1"/>
  <c r="K664" i="26" s="1"/>
  <c r="K672" i="26" a="1"/>
  <c r="K672" i="26" s="1"/>
  <c r="K680" i="26" a="1"/>
  <c r="K680" i="26" s="1"/>
  <c r="K688" i="26" a="1"/>
  <c r="K688" i="26" s="1"/>
  <c r="K696" i="26" a="1"/>
  <c r="K696" i="26" s="1"/>
  <c r="K704" i="26" a="1"/>
  <c r="K704" i="26" s="1"/>
  <c r="K712" i="26" a="1"/>
  <c r="K712" i="26" s="1"/>
  <c r="K720" i="26" a="1"/>
  <c r="K720" i="26" s="1"/>
  <c r="K740" i="26" a="1"/>
  <c r="K740" i="26" s="1"/>
  <c r="K746" i="26" a="1"/>
  <c r="K746" i="26" s="1"/>
  <c r="K752" i="26" a="1"/>
  <c r="K752" i="26" s="1"/>
  <c r="K772" i="26" a="1"/>
  <c r="K772" i="26" s="1"/>
  <c r="K778" i="26" a="1"/>
  <c r="K778" i="26" s="1"/>
  <c r="K784" i="26" a="1"/>
  <c r="K784" i="26" s="1"/>
  <c r="K804" i="26" a="1"/>
  <c r="K804" i="26" s="1"/>
  <c r="K810" i="26" a="1"/>
  <c r="K810" i="26" s="1"/>
  <c r="K816" i="26" a="1"/>
  <c r="K816" i="26" s="1"/>
  <c r="K836" i="26" a="1"/>
  <c r="K836" i="26" s="1"/>
  <c r="K842" i="26" a="1"/>
  <c r="K842" i="26" s="1"/>
  <c r="K848" i="26" a="1"/>
  <c r="K848" i="26" s="1"/>
  <c r="K867" i="26" a="1"/>
  <c r="K867" i="26" s="1"/>
  <c r="K872" i="26" a="1"/>
  <c r="K872" i="26" s="1"/>
  <c r="K884" i="26" a="1"/>
  <c r="K884" i="26" s="1"/>
  <c r="K890" i="26" a="1"/>
  <c r="K890" i="26" s="1"/>
  <c r="K895" i="26" a="1"/>
  <c r="K895" i="26" s="1"/>
  <c r="K901" i="26" a="1"/>
  <c r="K901" i="26" s="1"/>
  <c r="K913" i="26" a="1"/>
  <c r="K913" i="26" s="1"/>
  <c r="K918" i="26" a="1"/>
  <c r="K918" i="26" s="1"/>
  <c r="K931" i="26" a="1"/>
  <c r="K931" i="26" s="1"/>
  <c r="K936" i="26" a="1"/>
  <c r="K936" i="26" s="1"/>
  <c r="K948" i="26" a="1"/>
  <c r="K948" i="26" s="1"/>
  <c r="K954" i="26" a="1"/>
  <c r="K954" i="26" s="1"/>
  <c r="K959" i="26" a="1"/>
  <c r="K959" i="26" s="1"/>
  <c r="K965" i="26" a="1"/>
  <c r="K965" i="26" s="1"/>
  <c r="K977" i="26" a="1"/>
  <c r="K977" i="26" s="1"/>
  <c r="K982" i="26" a="1"/>
  <c r="K982" i="26" s="1"/>
  <c r="K995" i="26" a="1"/>
  <c r="K995" i="26" s="1"/>
  <c r="K1000" i="26" a="1"/>
  <c r="K1000" i="26" s="1"/>
  <c r="K1012" i="26" a="1"/>
  <c r="K1012" i="26" s="1"/>
  <c r="K1018" i="26" a="1"/>
  <c r="K1018" i="26" s="1"/>
  <c r="K1023" i="26" a="1"/>
  <c r="K1023" i="26" s="1"/>
  <c r="K1029" i="26" a="1"/>
  <c r="K1029" i="26" s="1"/>
  <c r="K1041" i="26" a="1"/>
  <c r="K1041" i="26" s="1"/>
  <c r="K1046" i="26" a="1"/>
  <c r="K1046" i="26" s="1"/>
  <c r="K1059" i="26" a="1"/>
  <c r="K1059" i="26" s="1"/>
  <c r="K1064" i="26" a="1"/>
  <c r="K1064" i="26" s="1"/>
  <c r="K1076" i="26" a="1"/>
  <c r="K1076" i="26" s="1"/>
  <c r="K1082" i="26" a="1"/>
  <c r="K1082" i="26" s="1"/>
  <c r="K1087" i="26" a="1"/>
  <c r="K1087" i="26" s="1"/>
  <c r="K1093" i="26" a="1"/>
  <c r="K1093" i="26" s="1"/>
  <c r="K1105" i="26" a="1"/>
  <c r="K1105" i="26" s="1"/>
  <c r="K1110" i="26" a="1"/>
  <c r="K1110" i="26" s="1"/>
  <c r="K1122" i="26" a="1"/>
  <c r="K1122" i="26" s="1"/>
  <c r="K1127" i="26" a="1"/>
  <c r="K1127" i="26" s="1"/>
  <c r="K1139" i="26" a="1"/>
  <c r="K1139" i="26" s="1"/>
  <c r="K1145" i="26" a="1"/>
  <c r="K1145" i="26" s="1"/>
  <c r="K1150" i="26" a="1"/>
  <c r="K1150" i="26" s="1"/>
  <c r="K1176" i="26" a="1"/>
  <c r="K1176" i="26" s="1"/>
  <c r="K18" i="26" a="1"/>
  <c r="K18" i="26" s="1"/>
  <c r="K34" i="26" a="1"/>
  <c r="K34" i="26" s="1"/>
  <c r="K50" i="26" a="1"/>
  <c r="K50" i="26" s="1"/>
  <c r="K63" i="26" a="1"/>
  <c r="K63" i="26" s="1"/>
  <c r="K77" i="26" a="1"/>
  <c r="K77" i="26" s="1"/>
  <c r="K87" i="26" a="1"/>
  <c r="K87" i="26" s="1"/>
  <c r="K98" i="26" a="1"/>
  <c r="K98" i="26" s="1"/>
  <c r="K109" i="26" a="1"/>
  <c r="K109" i="26" s="1"/>
  <c r="K119" i="26" a="1"/>
  <c r="K119" i="26" s="1"/>
  <c r="K129" i="26" a="1"/>
  <c r="K129" i="26" s="1"/>
  <c r="K137" i="26" a="1"/>
  <c r="K137" i="26" s="1"/>
  <c r="K145" i="26" a="1"/>
  <c r="K145" i="26" s="1"/>
  <c r="K153" i="26" a="1"/>
  <c r="K153" i="26" s="1"/>
  <c r="K161" i="26" a="1"/>
  <c r="K161" i="26" s="1"/>
  <c r="K169" i="26" a="1"/>
  <c r="K169" i="26" s="1"/>
  <c r="K177" i="26" a="1"/>
  <c r="K177" i="26" s="1"/>
  <c r="K185" i="26" a="1"/>
  <c r="K185" i="26" s="1"/>
  <c r="K193" i="26" a="1"/>
  <c r="K193" i="26" s="1"/>
  <c r="K201" i="26" a="1"/>
  <c r="K201" i="26" s="1"/>
  <c r="K209" i="26" a="1"/>
  <c r="K209" i="26" s="1"/>
  <c r="K217" i="26" a="1"/>
  <c r="K217" i="26" s="1"/>
  <c r="K225" i="26" a="1"/>
  <c r="K225" i="26" s="1"/>
  <c r="K233" i="26" a="1"/>
  <c r="K233" i="26" s="1"/>
  <c r="K241" i="26" a="1"/>
  <c r="K241" i="26" s="1"/>
  <c r="K249" i="26" a="1"/>
  <c r="K249" i="26" s="1"/>
  <c r="K257" i="26" a="1"/>
  <c r="K257" i="26" s="1"/>
  <c r="K265" i="26" a="1"/>
  <c r="K265" i="26" s="1"/>
  <c r="K273" i="26" a="1"/>
  <c r="K273" i="26" s="1"/>
  <c r="K281" i="26" a="1"/>
  <c r="K281" i="26" s="1"/>
  <c r="K287" i="26" a="1"/>
  <c r="K287" i="26" s="1"/>
  <c r="K295" i="26" a="1"/>
  <c r="K295" i="26" s="1"/>
  <c r="K302" i="26" a="1"/>
  <c r="K302" i="26" s="1"/>
  <c r="K310" i="26" a="1"/>
  <c r="K310" i="26" s="1"/>
  <c r="K316" i="26" a="1"/>
  <c r="K316" i="26" s="1"/>
  <c r="K324" i="26" a="1"/>
  <c r="K324" i="26" s="1"/>
  <c r="K331" i="26" a="1"/>
  <c r="K331" i="26" s="1"/>
  <c r="K339" i="26" a="1"/>
  <c r="K339" i="26" s="1"/>
  <c r="K353" i="26" a="1"/>
  <c r="K353" i="26" s="1"/>
  <c r="K360" i="26" a="1"/>
  <c r="K360" i="26" s="1"/>
  <c r="K367" i="26" a="1"/>
  <c r="K367" i="26" s="1"/>
  <c r="K374" i="26" a="1"/>
  <c r="K374" i="26" s="1"/>
  <c r="K381" i="26" a="1"/>
  <c r="K381" i="26" s="1"/>
  <c r="K388" i="26" a="1"/>
  <c r="K388" i="26" s="1"/>
  <c r="K395" i="26" a="1"/>
  <c r="K395" i="26" s="1"/>
  <c r="K403" i="26" a="1"/>
  <c r="K403" i="26" s="1"/>
  <c r="K410" i="26" a="1"/>
  <c r="K410" i="26" s="1"/>
  <c r="K418" i="26" a="1"/>
  <c r="K418" i="26" s="1"/>
  <c r="K426" i="26" a="1"/>
  <c r="K426" i="26" s="1"/>
  <c r="K434" i="26" a="1"/>
  <c r="K434" i="26" s="1"/>
  <c r="K441" i="26" a="1"/>
  <c r="K441" i="26" s="1"/>
  <c r="K449" i="26" a="1"/>
  <c r="K449" i="26" s="1"/>
  <c r="K457" i="26" a="1"/>
  <c r="K457" i="26" s="1"/>
  <c r="K465" i="26" a="1"/>
  <c r="K465" i="26" s="1"/>
  <c r="K473" i="26" a="1"/>
  <c r="K473" i="26" s="1"/>
  <c r="K481" i="26" a="1"/>
  <c r="K481" i="26" s="1"/>
  <c r="K489" i="26" a="1"/>
  <c r="K489" i="26" s="1"/>
  <c r="K497" i="26" a="1"/>
  <c r="K497" i="26" s="1"/>
  <c r="K505" i="26" a="1"/>
  <c r="K505" i="26" s="1"/>
  <c r="K513" i="26" a="1"/>
  <c r="K513" i="26" s="1"/>
  <c r="K521" i="26" a="1"/>
  <c r="K521" i="26" s="1"/>
  <c r="K529" i="26" a="1"/>
  <c r="K529" i="26" s="1"/>
  <c r="K537" i="26" a="1"/>
  <c r="K537" i="26" s="1"/>
  <c r="K545" i="26" a="1"/>
  <c r="K545" i="26" s="1"/>
  <c r="K553" i="26" a="1"/>
  <c r="K553" i="26" s="1"/>
  <c r="K561" i="26" a="1"/>
  <c r="K561" i="26" s="1"/>
  <c r="K569" i="26" a="1"/>
  <c r="K569" i="26" s="1"/>
  <c r="K577" i="26" a="1"/>
  <c r="K577" i="26" s="1"/>
  <c r="K585" i="26" a="1"/>
  <c r="K585" i="26" s="1"/>
  <c r="K593" i="26" a="1"/>
  <c r="K593" i="26" s="1"/>
  <c r="K601" i="26" a="1"/>
  <c r="K601" i="26" s="1"/>
  <c r="K609" i="26" a="1"/>
  <c r="K609" i="26" s="1"/>
  <c r="K617" i="26" a="1"/>
  <c r="K617" i="26" s="1"/>
  <c r="K625" i="26" a="1"/>
  <c r="K625" i="26" s="1"/>
  <c r="K633" i="26" a="1"/>
  <c r="K633" i="26" s="1"/>
  <c r="K641" i="26" a="1"/>
  <c r="K641" i="26" s="1"/>
  <c r="K649" i="26" a="1"/>
  <c r="K649" i="26" s="1"/>
  <c r="K657" i="26" a="1"/>
  <c r="K657" i="26" s="1"/>
  <c r="K665" i="26" a="1"/>
  <c r="K665" i="26" s="1"/>
  <c r="K673" i="26" a="1"/>
  <c r="K673" i="26" s="1"/>
  <c r="K681" i="26" a="1"/>
  <c r="K681" i="26" s="1"/>
  <c r="K689" i="26" a="1"/>
  <c r="K689" i="26" s="1"/>
  <c r="K697" i="26" a="1"/>
  <c r="K697" i="26" s="1"/>
  <c r="K705" i="26" a="1"/>
  <c r="K705" i="26" s="1"/>
  <c r="K713" i="26" a="1"/>
  <c r="K713" i="26" s="1"/>
  <c r="K721" i="26" a="1"/>
  <c r="K721" i="26" s="1"/>
  <c r="K728" i="26" a="1"/>
  <c r="K728" i="26" s="1"/>
  <c r="K733" i="26" a="1"/>
  <c r="K733" i="26" s="1"/>
  <c r="K741" i="26" a="1"/>
  <c r="K741" i="26" s="1"/>
  <c r="K747" i="26" a="1"/>
  <c r="K747" i="26" s="1"/>
  <c r="K753" i="26" a="1"/>
  <c r="K753" i="26" s="1"/>
  <c r="K760" i="26" a="1"/>
  <c r="K760" i="26" s="1"/>
  <c r="K765" i="26" a="1"/>
  <c r="K765" i="26" s="1"/>
  <c r="K773" i="26" a="1"/>
  <c r="K773" i="26" s="1"/>
  <c r="K779" i="26" a="1"/>
  <c r="K779" i="26" s="1"/>
  <c r="K785" i="26" a="1"/>
  <c r="K785" i="26" s="1"/>
  <c r="K792" i="26" a="1"/>
  <c r="K792" i="26" s="1"/>
  <c r="K797" i="26" a="1"/>
  <c r="K797" i="26" s="1"/>
  <c r="K805" i="26" a="1"/>
  <c r="K805" i="26" s="1"/>
  <c r="K811" i="26" a="1"/>
  <c r="K811" i="26" s="1"/>
  <c r="K817" i="26" a="1"/>
  <c r="K817" i="26" s="1"/>
  <c r="K824" i="26" a="1"/>
  <c r="K824" i="26" s="1"/>
  <c r="K829" i="26" a="1"/>
  <c r="K829" i="26" s="1"/>
  <c r="K20" i="26" a="1"/>
  <c r="K20" i="26" s="1"/>
  <c r="K36" i="26" a="1"/>
  <c r="K36" i="26" s="1"/>
  <c r="K52" i="26" a="1"/>
  <c r="K52" i="26" s="1"/>
  <c r="K66" i="26" a="1"/>
  <c r="K66" i="26" s="1"/>
  <c r="K78" i="26" a="1"/>
  <c r="K78" i="26" s="1"/>
  <c r="K88" i="26" a="1"/>
  <c r="K88" i="26" s="1"/>
  <c r="K100" i="26" a="1"/>
  <c r="K100" i="26" s="1"/>
  <c r="K110" i="26" a="1"/>
  <c r="K110" i="26" s="1"/>
  <c r="K120" i="26" a="1"/>
  <c r="K120" i="26" s="1"/>
  <c r="K130" i="26" a="1"/>
  <c r="K130" i="26" s="1"/>
  <c r="K138" i="26" a="1"/>
  <c r="K138" i="26" s="1"/>
  <c r="K146" i="26" a="1"/>
  <c r="K146" i="26" s="1"/>
  <c r="K154" i="26" a="1"/>
  <c r="K154" i="26" s="1"/>
  <c r="K162" i="26" a="1"/>
  <c r="K162" i="26" s="1"/>
  <c r="K170" i="26" a="1"/>
  <c r="K170" i="26" s="1"/>
  <c r="K178" i="26" a="1"/>
  <c r="K178" i="26" s="1"/>
  <c r="K186" i="26" a="1"/>
  <c r="K186" i="26" s="1"/>
  <c r="K194" i="26" a="1"/>
  <c r="K194" i="26" s="1"/>
  <c r="K202" i="26" a="1"/>
  <c r="K202" i="26" s="1"/>
  <c r="K210" i="26" a="1"/>
  <c r="K210" i="26" s="1"/>
  <c r="K218" i="26" a="1"/>
  <c r="K218" i="26" s="1"/>
  <c r="K226" i="26" a="1"/>
  <c r="K226" i="26" s="1"/>
  <c r="K234" i="26" a="1"/>
  <c r="K234" i="26" s="1"/>
  <c r="K242" i="26" a="1"/>
  <c r="K242" i="26" s="1"/>
  <c r="K250" i="26" a="1"/>
  <c r="K250" i="26" s="1"/>
  <c r="K258" i="26" a="1"/>
  <c r="K258" i="26" s="1"/>
  <c r="K266" i="26" a="1"/>
  <c r="K266" i="26" s="1"/>
  <c r="K274" i="26" a="1"/>
  <c r="K274" i="26" s="1"/>
  <c r="K282" i="26" a="1"/>
  <c r="K282" i="26" s="1"/>
  <c r="K288" i="26" a="1"/>
  <c r="K288" i="26" s="1"/>
  <c r="K296" i="26" a="1"/>
  <c r="K296" i="26" s="1"/>
  <c r="K303" i="26" a="1"/>
  <c r="K303" i="26" s="1"/>
  <c r="K311" i="26" a="1"/>
  <c r="K311" i="26" s="1"/>
  <c r="K317" i="26" a="1"/>
  <c r="K317" i="26" s="1"/>
  <c r="K325" i="26" a="1"/>
  <c r="K325" i="26" s="1"/>
  <c r="K332" i="26" a="1"/>
  <c r="K332" i="26" s="1"/>
  <c r="K340" i="26" a="1"/>
  <c r="K340" i="26" s="1"/>
  <c r="K347" i="26" a="1"/>
  <c r="K347" i="26" s="1"/>
  <c r="K354" i="26" a="1"/>
  <c r="K354" i="26" s="1"/>
  <c r="K368" i="26" a="1"/>
  <c r="K368" i="26" s="1"/>
  <c r="K375" i="26" a="1"/>
  <c r="K375" i="26" s="1"/>
  <c r="K382" i="26" a="1"/>
  <c r="K382" i="26" s="1"/>
  <c r="K389" i="26" a="1"/>
  <c r="K389" i="26" s="1"/>
  <c r="K396" i="26" a="1"/>
  <c r="K396" i="26" s="1"/>
  <c r="K411" i="26" a="1"/>
  <c r="K411" i="26" s="1"/>
  <c r="K419" i="26" a="1"/>
  <c r="K419" i="26" s="1"/>
  <c r="K427" i="26" a="1"/>
  <c r="K427" i="26" s="1"/>
  <c r="K435" i="26" a="1"/>
  <c r="K435" i="26" s="1"/>
  <c r="K442" i="26" a="1"/>
  <c r="K442" i="26" s="1"/>
  <c r="K450" i="26" a="1"/>
  <c r="K450" i="26" s="1"/>
  <c r="K458" i="26" a="1"/>
  <c r="K458" i="26" s="1"/>
  <c r="K466" i="26" a="1"/>
  <c r="K466" i="26" s="1"/>
  <c r="K474" i="26" a="1"/>
  <c r="K474" i="26" s="1"/>
  <c r="K482" i="26" a="1"/>
  <c r="K482" i="26" s="1"/>
  <c r="K490" i="26" a="1"/>
  <c r="K490" i="26" s="1"/>
  <c r="K498" i="26" a="1"/>
  <c r="K498" i="26" s="1"/>
  <c r="K506" i="26" a="1"/>
  <c r="K506" i="26" s="1"/>
  <c r="K514" i="26" a="1"/>
  <c r="K514" i="26" s="1"/>
  <c r="K522" i="26" a="1"/>
  <c r="K522" i="26" s="1"/>
  <c r="K530" i="26" a="1"/>
  <c r="K530" i="26" s="1"/>
  <c r="K538" i="26" a="1"/>
  <c r="K538" i="26" s="1"/>
  <c r="K546" i="26" a="1"/>
  <c r="K546" i="26" s="1"/>
  <c r="K554" i="26" a="1"/>
  <c r="K554" i="26" s="1"/>
  <c r="K562" i="26" a="1"/>
  <c r="K562" i="26" s="1"/>
  <c r="K570" i="26" a="1"/>
  <c r="K570" i="26" s="1"/>
  <c r="K578" i="26" a="1"/>
  <c r="K578" i="26" s="1"/>
  <c r="K586" i="26" a="1"/>
  <c r="K586" i="26" s="1"/>
  <c r="K594" i="26" a="1"/>
  <c r="K594" i="26" s="1"/>
  <c r="K602" i="26" a="1"/>
  <c r="K602" i="26" s="1"/>
  <c r="K610" i="26" a="1"/>
  <c r="K610" i="26" s="1"/>
  <c r="K618" i="26" a="1"/>
  <c r="K618" i="26" s="1"/>
  <c r="K626" i="26" a="1"/>
  <c r="K626" i="26" s="1"/>
  <c r="K634" i="26" a="1"/>
  <c r="K634" i="26" s="1"/>
  <c r="K642" i="26" a="1"/>
  <c r="K642" i="26" s="1"/>
  <c r="K650" i="26" a="1"/>
  <c r="K650" i="26" s="1"/>
  <c r="K658" i="26" a="1"/>
  <c r="K658" i="26" s="1"/>
  <c r="K666" i="26" a="1"/>
  <c r="K666" i="26" s="1"/>
  <c r="K674" i="26" a="1"/>
  <c r="K674" i="26" s="1"/>
  <c r="K682" i="26" a="1"/>
  <c r="K682" i="26" s="1"/>
  <c r="K690" i="26" a="1"/>
  <c r="K690" i="26" s="1"/>
  <c r="K698" i="26" a="1"/>
  <c r="K698" i="26" s="1"/>
  <c r="K706" i="26" a="1"/>
  <c r="K706" i="26" s="1"/>
  <c r="K714" i="26" a="1"/>
  <c r="K714" i="26" s="1"/>
  <c r="K722" i="26" a="1"/>
  <c r="K722" i="26" s="1"/>
  <c r="K734" i="26" a="1"/>
  <c r="K734" i="26" s="1"/>
  <c r="K742" i="26" a="1"/>
  <c r="K742" i="26" s="1"/>
  <c r="K754" i="26" a="1"/>
  <c r="K754" i="26" s="1"/>
  <c r="K766" i="26" a="1"/>
  <c r="K766" i="26" s="1"/>
  <c r="K774" i="26" a="1"/>
  <c r="K774" i="26" s="1"/>
  <c r="K786" i="26" a="1"/>
  <c r="K786" i="26" s="1"/>
  <c r="K798" i="26" a="1"/>
  <c r="K798" i="26" s="1"/>
  <c r="K806" i="26" a="1"/>
  <c r="K806" i="26" s="1"/>
  <c r="K818" i="26" a="1"/>
  <c r="K818" i="26" s="1"/>
  <c r="K830" i="26" a="1"/>
  <c r="K830" i="26" s="1"/>
  <c r="K838" i="26" a="1"/>
  <c r="K838" i="26" s="1"/>
  <c r="K850" i="26" a="1"/>
  <c r="K850" i="26" s="1"/>
  <c r="K868" i="26" a="1"/>
  <c r="K868" i="26" s="1"/>
  <c r="K874" i="26" a="1"/>
  <c r="K874" i="26" s="1"/>
  <c r="K879" i="26" a="1"/>
  <c r="K879" i="26" s="1"/>
  <c r="K885" i="26" a="1"/>
  <c r="K885" i="26" s="1"/>
  <c r="K897" i="26" a="1"/>
  <c r="K897" i="26" s="1"/>
  <c r="K21" i="26" a="1"/>
  <c r="K21" i="26" s="1"/>
  <c r="K37" i="26" a="1"/>
  <c r="K37" i="26" s="1"/>
  <c r="K53" i="26" a="1"/>
  <c r="K53" i="26" s="1"/>
  <c r="K68" i="26" a="1"/>
  <c r="K68" i="26" s="1"/>
  <c r="K79" i="26" a="1"/>
  <c r="K79" i="26" s="1"/>
  <c r="K90" i="26" a="1"/>
  <c r="K90" i="26" s="1"/>
  <c r="K101" i="26" a="1"/>
  <c r="K101" i="26" s="1"/>
  <c r="K111" i="26" a="1"/>
  <c r="K111" i="26" s="1"/>
  <c r="K122" i="26" a="1"/>
  <c r="K122" i="26" s="1"/>
  <c r="K131" i="26" a="1"/>
  <c r="K131" i="26" s="1"/>
  <c r="K139" i="26" a="1"/>
  <c r="K139" i="26" s="1"/>
  <c r="K147" i="26" a="1"/>
  <c r="K147" i="26" s="1"/>
  <c r="K155" i="26" a="1"/>
  <c r="K155" i="26" s="1"/>
  <c r="K163" i="26" a="1"/>
  <c r="K163" i="26" s="1"/>
  <c r="K171" i="26" a="1"/>
  <c r="K171" i="26" s="1"/>
  <c r="K179" i="26" a="1"/>
  <c r="K179" i="26" s="1"/>
  <c r="K187" i="26" a="1"/>
  <c r="K187" i="26" s="1"/>
  <c r="K195" i="26" a="1"/>
  <c r="K195" i="26" s="1"/>
  <c r="K203" i="26" a="1"/>
  <c r="K203" i="26" s="1"/>
  <c r="K211" i="26" a="1"/>
  <c r="K211" i="26" s="1"/>
  <c r="K219" i="26" a="1"/>
  <c r="K219" i="26" s="1"/>
  <c r="K227" i="26" a="1"/>
  <c r="K227" i="26" s="1"/>
  <c r="K235" i="26" a="1"/>
  <c r="K235" i="26" s="1"/>
  <c r="K243" i="26" a="1"/>
  <c r="K243" i="26" s="1"/>
  <c r="K251" i="26" a="1"/>
  <c r="K251" i="26" s="1"/>
  <c r="K259" i="26" a="1"/>
  <c r="K259" i="26" s="1"/>
  <c r="K267" i="26" a="1"/>
  <c r="K267" i="26" s="1"/>
  <c r="K275" i="26" a="1"/>
  <c r="K275" i="26" s="1"/>
  <c r="K289" i="26" a="1"/>
  <c r="K289" i="26" s="1"/>
  <c r="K297" i="26" a="1"/>
  <c r="K297" i="26" s="1"/>
  <c r="K304" i="26" a="1"/>
  <c r="K304" i="26" s="1"/>
  <c r="K312" i="26" a="1"/>
  <c r="K312" i="26" s="1"/>
  <c r="K318" i="26" a="1"/>
  <c r="K318" i="26" s="1"/>
  <c r="K326" i="26" a="1"/>
  <c r="K326" i="26" s="1"/>
  <c r="K333" i="26" a="1"/>
  <c r="K333" i="26" s="1"/>
  <c r="K341" i="26" a="1"/>
  <c r="K341" i="26" s="1"/>
  <c r="K355" i="26" a="1"/>
  <c r="K355" i="26" s="1"/>
  <c r="K361" i="26" a="1"/>
  <c r="K361" i="26" s="1"/>
  <c r="K369" i="26" a="1"/>
  <c r="K369" i="26" s="1"/>
  <c r="K376" i="26" a="1"/>
  <c r="K376" i="26" s="1"/>
  <c r="K383" i="26" a="1"/>
  <c r="K383" i="26" s="1"/>
  <c r="K390" i="26" a="1"/>
  <c r="K390" i="26" s="1"/>
  <c r="K397" i="26" a="1"/>
  <c r="K397" i="26" s="1"/>
  <c r="K404" i="26" a="1"/>
  <c r="K404" i="26" s="1"/>
  <c r="K412" i="26" a="1"/>
  <c r="K412" i="26" s="1"/>
  <c r="K420" i="26" a="1"/>
  <c r="K420" i="26" s="1"/>
  <c r="K428" i="26" a="1"/>
  <c r="K428" i="26" s="1"/>
  <c r="K443" i="26" a="1"/>
  <c r="K443" i="26" s="1"/>
  <c r="K451" i="26" a="1"/>
  <c r="K451" i="26" s="1"/>
  <c r="K459" i="26" a="1"/>
  <c r="K459" i="26" s="1"/>
  <c r="K467" i="26" a="1"/>
  <c r="K467" i="26" s="1"/>
  <c r="K475" i="26" a="1"/>
  <c r="K475" i="26" s="1"/>
  <c r="K483" i="26" a="1"/>
  <c r="K483" i="26" s="1"/>
  <c r="K491" i="26" a="1"/>
  <c r="K491" i="26" s="1"/>
  <c r="K499" i="26" a="1"/>
  <c r="K499" i="26" s="1"/>
  <c r="K507" i="26" a="1"/>
  <c r="K507" i="26" s="1"/>
  <c r="K515" i="26" a="1"/>
  <c r="K515" i="26" s="1"/>
  <c r="K523" i="26" a="1"/>
  <c r="K523" i="26" s="1"/>
  <c r="K531" i="26" a="1"/>
  <c r="K531" i="26" s="1"/>
  <c r="K539" i="26" a="1"/>
  <c r="K539" i="26" s="1"/>
  <c r="K547" i="26" a="1"/>
  <c r="K547" i="26" s="1"/>
  <c r="K555" i="26" a="1"/>
  <c r="K555" i="26" s="1"/>
  <c r="K563" i="26" a="1"/>
  <c r="K563" i="26" s="1"/>
  <c r="K571" i="26" a="1"/>
  <c r="K571" i="26" s="1"/>
  <c r="K579" i="26" a="1"/>
  <c r="K579" i="26" s="1"/>
  <c r="K587" i="26" a="1"/>
  <c r="K587" i="26" s="1"/>
  <c r="K595" i="26" a="1"/>
  <c r="K595" i="26" s="1"/>
  <c r="K603" i="26" a="1"/>
  <c r="K603" i="26" s="1"/>
  <c r="K611" i="26" a="1"/>
  <c r="K611" i="26" s="1"/>
  <c r="K619" i="26" a="1"/>
  <c r="K619" i="26" s="1"/>
  <c r="K627" i="26" a="1"/>
  <c r="K627" i="26" s="1"/>
  <c r="K635" i="26" a="1"/>
  <c r="K635" i="26" s="1"/>
  <c r="K643" i="26" a="1"/>
  <c r="K643" i="26" s="1"/>
  <c r="K651" i="26" a="1"/>
  <c r="K651" i="26" s="1"/>
  <c r="K659" i="26" a="1"/>
  <c r="K659" i="26" s="1"/>
  <c r="K667" i="26" a="1"/>
  <c r="K667" i="26" s="1"/>
  <c r="K675" i="26" a="1"/>
  <c r="K675" i="26" s="1"/>
  <c r="K683" i="26" a="1"/>
  <c r="K683" i="26" s="1"/>
  <c r="K691" i="26" a="1"/>
  <c r="K691" i="26" s="1"/>
  <c r="K699" i="26" a="1"/>
  <c r="K699" i="26" s="1"/>
  <c r="K707" i="26" a="1"/>
  <c r="K707" i="26" s="1"/>
  <c r="K715" i="26" a="1"/>
  <c r="K715" i="26" s="1"/>
  <c r="K723" i="26" a="1"/>
  <c r="K723" i="26" s="1"/>
  <c r="K729" i="26" a="1"/>
  <c r="K729" i="26" s="1"/>
  <c r="K735" i="26" a="1"/>
  <c r="K735" i="26" s="1"/>
  <c r="K743" i="26" a="1"/>
  <c r="K743" i="26" s="1"/>
  <c r="K748" i="26" a="1"/>
  <c r="K748" i="26" s="1"/>
  <c r="K755" i="26" a="1"/>
  <c r="K755" i="26" s="1"/>
  <c r="K761" i="26" a="1"/>
  <c r="K761" i="26" s="1"/>
  <c r="K767" i="26" a="1"/>
  <c r="K767" i="26" s="1"/>
  <c r="K775" i="26" a="1"/>
  <c r="K775" i="26" s="1"/>
  <c r="K780" i="26" a="1"/>
  <c r="K780" i="26" s="1"/>
  <c r="K787" i="26" a="1"/>
  <c r="K787" i="26" s="1"/>
  <c r="K793" i="26" a="1"/>
  <c r="K793" i="26" s="1"/>
  <c r="K799" i="26" a="1"/>
  <c r="K799" i="26" s="1"/>
  <c r="K807" i="26" a="1"/>
  <c r="K807" i="26" s="1"/>
  <c r="K812" i="26" a="1"/>
  <c r="K812" i="26" s="1"/>
  <c r="K819" i="26" a="1"/>
  <c r="K819" i="26" s="1"/>
  <c r="K825" i="26" a="1"/>
  <c r="K825" i="26" s="1"/>
  <c r="K831" i="26" a="1"/>
  <c r="K831" i="26" s="1"/>
  <c r="K839" i="26" a="1"/>
  <c r="K839" i="26" s="1"/>
  <c r="K844" i="26" a="1"/>
  <c r="K844" i="26" s="1"/>
  <c r="K851" i="26" a="1"/>
  <c r="K851" i="26" s="1"/>
  <c r="K857" i="26" a="1"/>
  <c r="K857" i="26" s="1"/>
  <c r="K862" i="26" a="1"/>
  <c r="K862" i="26" s="1"/>
  <c r="K875" i="26" a="1"/>
  <c r="K875" i="26" s="1"/>
  <c r="K880" i="26" a="1"/>
  <c r="K880" i="26" s="1"/>
  <c r="K892" i="26" a="1"/>
  <c r="K892" i="26" s="1"/>
  <c r="K898" i="26" a="1"/>
  <c r="K898" i="26" s="1"/>
  <c r="K903" i="26" a="1"/>
  <c r="K903" i="26" s="1"/>
  <c r="K909" i="26" a="1"/>
  <c r="K909" i="26" s="1"/>
  <c r="K921" i="26" a="1"/>
  <c r="K921" i="26" s="1"/>
  <c r="K926" i="26" a="1"/>
  <c r="K926" i="26" s="1"/>
  <c r="K939" i="26" a="1"/>
  <c r="K939" i="26" s="1"/>
  <c r="K944" i="26" a="1"/>
  <c r="K944" i="26" s="1"/>
  <c r="K956" i="26" a="1"/>
  <c r="K956" i="26" s="1"/>
  <c r="K962" i="26" a="1"/>
  <c r="K962" i="26" s="1"/>
  <c r="K967" i="26" a="1"/>
  <c r="K967" i="26" s="1"/>
  <c r="K973" i="26" a="1"/>
  <c r="K973" i="26" s="1"/>
  <c r="K985" i="26" a="1"/>
  <c r="K985" i="26" s="1"/>
  <c r="K990" i="26" a="1"/>
  <c r="K990" i="26" s="1"/>
  <c r="K1003" i="26" a="1"/>
  <c r="K1003" i="26" s="1"/>
  <c r="K1008" i="26" a="1"/>
  <c r="K1008" i="26" s="1"/>
  <c r="K1020" i="26" a="1"/>
  <c r="K1020" i="26" s="1"/>
  <c r="K1026" i="26" a="1"/>
  <c r="K1026" i="26" s="1"/>
  <c r="K1031" i="26" a="1"/>
  <c r="K1031" i="26" s="1"/>
  <c r="K1037" i="26" a="1"/>
  <c r="K1037" i="26" s="1"/>
  <c r="K1049" i="26" a="1"/>
  <c r="K1049" i="26" s="1"/>
  <c r="K1054" i="26" a="1"/>
  <c r="K1054" i="26" s="1"/>
  <c r="K1067" i="26" a="1"/>
  <c r="K1067" i="26" s="1"/>
  <c r="K1072" i="26" a="1"/>
  <c r="K1072" i="26" s="1"/>
  <c r="K23" i="26" a="1"/>
  <c r="K23" i="26" s="1"/>
  <c r="K39" i="26" a="1"/>
  <c r="K39" i="26" s="1"/>
  <c r="K55" i="26" a="1"/>
  <c r="K55" i="26" s="1"/>
  <c r="K69" i="26" a="1"/>
  <c r="K69" i="26" s="1"/>
  <c r="K80" i="26" a="1"/>
  <c r="K80" i="26" s="1"/>
  <c r="K92" i="26" a="1"/>
  <c r="K92" i="26" s="1"/>
  <c r="K102" i="26" a="1"/>
  <c r="K102" i="26" s="1"/>
  <c r="K112" i="26" a="1"/>
  <c r="K112" i="26" s="1"/>
  <c r="K124" i="26" a="1"/>
  <c r="K124" i="26" s="1"/>
  <c r="K132" i="26" a="1"/>
  <c r="K132" i="26" s="1"/>
  <c r="K140" i="26" a="1"/>
  <c r="K140" i="26" s="1"/>
  <c r="K148" i="26" a="1"/>
  <c r="K148" i="26" s="1"/>
  <c r="K156" i="26" a="1"/>
  <c r="K156" i="26" s="1"/>
  <c r="K164" i="26" a="1"/>
  <c r="K164" i="26" s="1"/>
  <c r="K172" i="26" a="1"/>
  <c r="K172" i="26" s="1"/>
  <c r="K180" i="26" a="1"/>
  <c r="K180" i="26" s="1"/>
  <c r="K188" i="26" a="1"/>
  <c r="K188" i="26" s="1"/>
  <c r="K196" i="26" a="1"/>
  <c r="K196" i="26" s="1"/>
  <c r="K204" i="26" a="1"/>
  <c r="K204" i="26" s="1"/>
  <c r="K212" i="26" a="1"/>
  <c r="K212" i="26" s="1"/>
  <c r="K220" i="26" a="1"/>
  <c r="K220" i="26" s="1"/>
  <c r="K228" i="26" a="1"/>
  <c r="K228" i="26" s="1"/>
  <c r="K236" i="26" a="1"/>
  <c r="K236" i="26" s="1"/>
  <c r="K244" i="26" a="1"/>
  <c r="K244" i="26" s="1"/>
  <c r="K252" i="26" a="1"/>
  <c r="K252" i="26" s="1"/>
  <c r="K260" i="26" a="1"/>
  <c r="K260" i="26" s="1"/>
  <c r="K268" i="26" a="1"/>
  <c r="K268" i="26" s="1"/>
  <c r="K276" i="26" a="1"/>
  <c r="K276" i="26" s="1"/>
  <c r="K283" i="26" a="1"/>
  <c r="K283" i="26" s="1"/>
  <c r="K290" i="26" a="1"/>
  <c r="K290" i="26" s="1"/>
  <c r="K298" i="26" a="1"/>
  <c r="K298" i="26" s="1"/>
  <c r="K305" i="26" a="1"/>
  <c r="K305" i="26" s="1"/>
  <c r="K313" i="26" a="1"/>
  <c r="K313" i="26" s="1"/>
  <c r="K319" i="26" a="1"/>
  <c r="K319" i="26" s="1"/>
  <c r="K327" i="26" a="1"/>
  <c r="K327" i="26" s="1"/>
  <c r="K334" i="26" a="1"/>
  <c r="K334" i="26" s="1"/>
  <c r="K342" i="26" a="1"/>
  <c r="K342" i="26" s="1"/>
  <c r="K348" i="26" a="1"/>
  <c r="K348" i="26" s="1"/>
  <c r="K362" i="26" a="1"/>
  <c r="K362" i="26" s="1"/>
  <c r="K370" i="26" a="1"/>
  <c r="K370" i="26" s="1"/>
  <c r="K384" i="26" a="1"/>
  <c r="K384" i="26" s="1"/>
  <c r="K391" i="26" a="1"/>
  <c r="K391" i="26" s="1"/>
  <c r="K398" i="26" a="1"/>
  <c r="K398" i="26" s="1"/>
  <c r="K405" i="26" a="1"/>
  <c r="K405" i="26" s="1"/>
  <c r="K413" i="26" a="1"/>
  <c r="K413" i="26" s="1"/>
  <c r="K421" i="26" a="1"/>
  <c r="K421" i="26" s="1"/>
  <c r="K429" i="26" a="1"/>
  <c r="K429" i="26" s="1"/>
  <c r="K436" i="26" a="1"/>
  <c r="K436" i="26" s="1"/>
  <c r="K444" i="26" a="1"/>
  <c r="K444" i="26" s="1"/>
  <c r="K452" i="26" a="1"/>
  <c r="K452" i="26" s="1"/>
  <c r="K460" i="26" a="1"/>
  <c r="K460" i="26" s="1"/>
  <c r="K468" i="26" a="1"/>
  <c r="K468" i="26" s="1"/>
  <c r="K476" i="26" a="1"/>
  <c r="K476" i="26" s="1"/>
  <c r="K484" i="26" a="1"/>
  <c r="K484" i="26" s="1"/>
  <c r="K492" i="26" a="1"/>
  <c r="K492" i="26" s="1"/>
  <c r="K500" i="26" a="1"/>
  <c r="K500" i="26" s="1"/>
  <c r="K508" i="26" a="1"/>
  <c r="K508" i="26" s="1"/>
  <c r="K516" i="26" a="1"/>
  <c r="K516" i="26" s="1"/>
  <c r="K524" i="26" a="1"/>
  <c r="K524" i="26" s="1"/>
  <c r="K532" i="26" a="1"/>
  <c r="K532" i="26" s="1"/>
  <c r="K540" i="26" a="1"/>
  <c r="K540" i="26" s="1"/>
  <c r="K548" i="26" a="1"/>
  <c r="K548" i="26" s="1"/>
  <c r="K556" i="26" a="1"/>
  <c r="K556" i="26" s="1"/>
  <c r="K564" i="26" a="1"/>
  <c r="K564" i="26" s="1"/>
  <c r="K572" i="26" a="1"/>
  <c r="K572" i="26" s="1"/>
  <c r="K580" i="26" a="1"/>
  <c r="K580" i="26" s="1"/>
  <c r="K588" i="26" a="1"/>
  <c r="K588" i="26" s="1"/>
  <c r="K596" i="26" a="1"/>
  <c r="K596" i="26" s="1"/>
  <c r="K604" i="26" a="1"/>
  <c r="K604" i="26" s="1"/>
  <c r="K612" i="26" a="1"/>
  <c r="K612" i="26" s="1"/>
  <c r="K620" i="26" a="1"/>
  <c r="K620" i="26" s="1"/>
  <c r="K628" i="26" a="1"/>
  <c r="K628" i="26" s="1"/>
  <c r="K636" i="26" a="1"/>
  <c r="K636" i="26" s="1"/>
  <c r="K644" i="26" a="1"/>
  <c r="K644" i="26" s="1"/>
  <c r="K652" i="26" a="1"/>
  <c r="K652" i="26" s="1"/>
  <c r="K660" i="26" a="1"/>
  <c r="K660" i="26" s="1"/>
  <c r="K668" i="26" a="1"/>
  <c r="K668" i="26" s="1"/>
  <c r="K676" i="26" a="1"/>
  <c r="K676" i="26" s="1"/>
  <c r="K684" i="26" a="1"/>
  <c r="K684" i="26" s="1"/>
  <c r="K692" i="26" a="1"/>
  <c r="K692" i="26" s="1"/>
  <c r="K700" i="26" a="1"/>
  <c r="K700" i="26" s="1"/>
  <c r="K708" i="26" a="1"/>
  <c r="K708" i="26" s="1"/>
  <c r="K716" i="26" a="1"/>
  <c r="K716" i="26" s="1"/>
  <c r="K724" i="26" a="1"/>
  <c r="K724" i="26" s="1"/>
  <c r="K730" i="26" a="1"/>
  <c r="K730" i="26" s="1"/>
  <c r="K736" i="26" a="1"/>
  <c r="K736" i="26" s="1"/>
  <c r="K756" i="26" a="1"/>
  <c r="K756" i="26" s="1"/>
  <c r="K762" i="26" a="1"/>
  <c r="K762" i="26" s="1"/>
  <c r="K768" i="26" a="1"/>
  <c r="K768" i="26" s="1"/>
  <c r="K788" i="26" a="1"/>
  <c r="K788" i="26" s="1"/>
  <c r="K794" i="26" a="1"/>
  <c r="K794" i="26" s="1"/>
  <c r="K800" i="26" a="1"/>
  <c r="K800" i="26" s="1"/>
  <c r="K820" i="26" a="1"/>
  <c r="K820" i="26" s="1"/>
  <c r="K826" i="26" a="1"/>
  <c r="K826" i="26" s="1"/>
  <c r="K832" i="26" a="1"/>
  <c r="K832" i="26" s="1"/>
  <c r="K852" i="26" a="1"/>
  <c r="K852" i="26" s="1"/>
  <c r="K858" i="26" a="1"/>
  <c r="K858" i="26" s="1"/>
  <c r="K837" i="26" a="1"/>
  <c r="K837" i="26" s="1"/>
  <c r="K873" i="26" a="1"/>
  <c r="K873" i="26" s="1"/>
  <c r="K891" i="26" a="1"/>
  <c r="K891" i="26" s="1"/>
  <c r="K904" i="26" a="1"/>
  <c r="K904" i="26" s="1"/>
  <c r="K916" i="26" a="1"/>
  <c r="K916" i="26" s="1"/>
  <c r="K927" i="26" a="1"/>
  <c r="K927" i="26" s="1"/>
  <c r="K938" i="26" a="1"/>
  <c r="K938" i="26" s="1"/>
  <c r="K974" i="26" a="1"/>
  <c r="K974" i="26" s="1"/>
  <c r="K984" i="26" a="1"/>
  <c r="K984" i="26" s="1"/>
  <c r="K994" i="26" a="1"/>
  <c r="K994" i="26" s="1"/>
  <c r="K1021" i="26" a="1"/>
  <c r="K1021" i="26" s="1"/>
  <c r="K1030" i="26" a="1"/>
  <c r="K1030" i="26" s="1"/>
  <c r="K1040" i="26" a="1"/>
  <c r="K1040" i="26" s="1"/>
  <c r="K1050" i="26" a="1"/>
  <c r="K1050" i="26" s="1"/>
  <c r="K1068" i="26" a="1"/>
  <c r="K1068" i="26" s="1"/>
  <c r="K1077" i="26" a="1"/>
  <c r="K1077" i="26" s="1"/>
  <c r="K1108" i="26" a="1"/>
  <c r="K1108" i="26" s="1"/>
  <c r="K1116" i="26" a="1"/>
  <c r="K1116" i="26" s="1"/>
  <c r="K1130" i="26" a="1"/>
  <c r="K1130" i="26" s="1"/>
  <c r="K1138" i="26" a="1"/>
  <c r="K1138" i="26" s="1"/>
  <c r="K1147" i="26" a="1"/>
  <c r="K1147" i="26" s="1"/>
  <c r="K1160" i="26" a="1"/>
  <c r="K1160" i="26" s="1"/>
  <c r="K1167" i="26" a="1"/>
  <c r="K1167" i="26" s="1"/>
  <c r="K1181" i="26" a="1"/>
  <c r="K1181" i="26" s="1"/>
  <c r="K1187" i="26" a="1"/>
  <c r="K1187" i="26" s="1"/>
  <c r="K1193" i="26" a="1"/>
  <c r="K1193" i="26" s="1"/>
  <c r="K1209" i="26" a="1"/>
  <c r="K1209" i="26" s="1"/>
  <c r="K1215" i="26" a="1"/>
  <c r="K1215" i="26" s="1"/>
  <c r="K1221" i="26" a="1"/>
  <c r="K1221" i="26" s="1"/>
  <c r="K1227" i="26" a="1"/>
  <c r="K1227" i="26" s="1"/>
  <c r="K1232" i="26" a="1"/>
  <c r="K1232" i="26" s="1"/>
  <c r="K1244" i="26" a="1"/>
  <c r="K1244" i="26" s="1"/>
  <c r="K1254" i="26" a="1"/>
  <c r="K1254" i="26" s="1"/>
  <c r="K1260" i="26" a="1"/>
  <c r="K1260" i="26" s="1"/>
  <c r="K1266" i="26" a="1"/>
  <c r="K1266" i="26" s="1"/>
  <c r="K1271" i="26" a="1"/>
  <c r="K1271" i="26" s="1"/>
  <c r="K1277" i="26" a="1"/>
  <c r="K1277" i="26" s="1"/>
  <c r="K1282" i="26" a="1"/>
  <c r="K1282" i="26" s="1"/>
  <c r="K1287" i="26" a="1"/>
  <c r="K1287" i="26" s="1"/>
  <c r="K1293" i="26" a="1"/>
  <c r="K1293" i="26" s="1"/>
  <c r="K1304" i="26" a="1"/>
  <c r="K1304" i="26" s="1"/>
  <c r="K1320" i="26" a="1"/>
  <c r="K1320" i="26" s="1"/>
  <c r="K1332" i="26" a="1"/>
  <c r="K1332" i="26" s="1"/>
  <c r="K1337" i="26" a="1"/>
  <c r="K1337" i="26" s="1"/>
  <c r="K1343" i="26" a="1"/>
  <c r="K1343" i="26" s="1"/>
  <c r="K1354" i="26" a="1"/>
  <c r="K1354" i="26" s="1"/>
  <c r="K1359" i="26" a="1"/>
  <c r="K1359" i="26" s="1"/>
  <c r="K1365" i="26" a="1"/>
  <c r="K1365" i="26" s="1"/>
  <c r="K1372" i="26" a="1"/>
  <c r="K1372" i="26" s="1"/>
  <c r="K1377" i="26" a="1"/>
  <c r="K1377" i="26" s="1"/>
  <c r="K1383" i="26" a="1"/>
  <c r="K1383" i="26" s="1"/>
  <c r="K1389" i="26" a="1"/>
  <c r="K1389" i="26" s="1"/>
  <c r="K1401" i="26" a="1"/>
  <c r="K1401" i="26" s="1"/>
  <c r="K1406" i="26" a="1"/>
  <c r="K1406" i="26" s="1"/>
  <c r="K1413" i="26" a="1"/>
  <c r="K1413" i="26" s="1"/>
  <c r="K1424" i="26" a="1"/>
  <c r="K1424" i="26" s="1"/>
  <c r="K1429" i="26" a="1"/>
  <c r="K1429" i="26" s="1"/>
  <c r="K1436" i="26" a="1"/>
  <c r="K1436" i="26" s="1"/>
  <c r="K1441" i="26" a="1"/>
  <c r="K1441" i="26" s="1"/>
  <c r="K1447" i="26" a="1"/>
  <c r="K1447" i="26" s="1"/>
  <c r="K1453" i="26" a="1"/>
  <c r="K1453" i="26" s="1"/>
  <c r="K1465" i="26" a="1"/>
  <c r="K1465" i="26" s="1"/>
  <c r="K1471" i="26" a="1"/>
  <c r="K1471" i="26" s="1"/>
  <c r="K1478" i="26" a="1"/>
  <c r="K1478" i="26" s="1"/>
  <c r="K1483" i="26" a="1"/>
  <c r="K1483" i="26" s="1"/>
  <c r="K1490" i="26" a="1"/>
  <c r="K1490" i="26" s="1"/>
  <c r="K1496" i="26" a="1"/>
  <c r="K1496" i="26" s="1"/>
  <c r="K1502" i="26" a="1"/>
  <c r="K1502" i="26" s="1"/>
  <c r="K1509" i="26" a="1"/>
  <c r="K1509" i="26" s="1"/>
  <c r="K1514" i="26" a="1"/>
  <c r="K1514" i="26" s="1"/>
  <c r="K1527" i="26" a="1"/>
  <c r="K1527" i="26" s="1"/>
  <c r="K1540" i="26" a="1"/>
  <c r="K1540" i="26" s="1"/>
  <c r="K1553" i="26" a="1"/>
  <c r="K1553" i="26" s="1"/>
  <c r="K1558" i="26" a="1"/>
  <c r="K1558" i="26" s="1"/>
  <c r="K1565" i="26" a="1"/>
  <c r="K1565" i="26" s="1"/>
  <c r="K1571" i="26" a="1"/>
  <c r="K1571" i="26" s="1"/>
  <c r="K1577" i="26" a="1"/>
  <c r="K1577" i="26" s="1"/>
  <c r="K1584" i="26" a="1"/>
  <c r="K1584" i="26" s="1"/>
  <c r="K1589" i="26" a="1"/>
  <c r="K1589" i="26" s="1"/>
  <c r="K1596" i="26" a="1"/>
  <c r="K1596" i="26" s="1"/>
  <c r="K1602" i="26" a="1"/>
  <c r="K1602" i="26" s="1"/>
  <c r="K1608" i="26" a="1"/>
  <c r="K1608" i="26" s="1"/>
  <c r="K1614" i="26" a="1"/>
  <c r="K1614" i="26" s="1"/>
  <c r="K1619" i="26" a="1"/>
  <c r="K1619" i="26" s="1"/>
  <c r="K1626" i="26" a="1"/>
  <c r="K1626" i="26" s="1"/>
  <c r="K1631" i="26" a="1"/>
  <c r="K1631" i="26" s="1"/>
  <c r="K1642" i="26" a="1"/>
  <c r="K1642" i="26" s="1"/>
  <c r="K1648" i="26" a="1"/>
  <c r="K1648" i="26" s="1"/>
  <c r="K1654" i="26" a="1"/>
  <c r="K1654" i="26" s="1"/>
  <c r="K1659" i="26" a="1"/>
  <c r="K1659" i="26" s="1"/>
  <c r="K1664" i="26" a="1"/>
  <c r="K1664" i="26" s="1"/>
  <c r="K1670" i="26" a="1"/>
  <c r="K1670" i="26" s="1"/>
  <c r="K1676" i="26" a="1"/>
  <c r="K1676" i="26" s="1"/>
  <c r="K1683" i="26" a="1"/>
  <c r="K1683" i="26" s="1"/>
  <c r="K1689" i="26" a="1"/>
  <c r="K1689" i="26" s="1"/>
  <c r="K1696" i="26" a="1"/>
  <c r="K1696" i="26" s="1"/>
  <c r="K1704" i="26" a="1"/>
  <c r="K1704" i="26" s="1"/>
  <c r="K1712" i="26" a="1"/>
  <c r="K1712" i="26" s="1"/>
  <c r="K1719" i="26" a="1"/>
  <c r="K1719" i="26" s="1"/>
  <c r="K1725" i="26" a="1"/>
  <c r="K1725" i="26" s="1"/>
  <c r="K1733" i="26" a="1"/>
  <c r="K1733" i="26" s="1"/>
  <c r="K1741" i="26" a="1"/>
  <c r="K1741" i="26" s="1"/>
  <c r="K1748" i="26" a="1"/>
  <c r="K1748" i="26" s="1"/>
  <c r="K1755" i="26" a="1"/>
  <c r="K1755" i="26" s="1"/>
  <c r="K1762" i="26" a="1"/>
  <c r="K1762" i="26" s="1"/>
  <c r="K1770" i="26" a="1"/>
  <c r="K1770" i="26" s="1"/>
  <c r="K1778" i="26" a="1"/>
  <c r="K1778" i="26" s="1"/>
  <c r="K1784" i="26" a="1"/>
  <c r="K1784" i="26" s="1"/>
  <c r="K1791" i="26" a="1"/>
  <c r="K1791" i="26" s="1"/>
  <c r="K1799" i="26" a="1"/>
  <c r="K1799" i="26" s="1"/>
  <c r="K1807" i="26" a="1"/>
  <c r="K1807" i="26" s="1"/>
  <c r="K843" i="26" a="1"/>
  <c r="K843" i="26" s="1"/>
  <c r="K907" i="26" a="1"/>
  <c r="K907" i="26" s="1"/>
  <c r="K930" i="26" a="1"/>
  <c r="K930" i="26" s="1"/>
  <c r="K957" i="26" a="1"/>
  <c r="K957" i="26" s="1"/>
  <c r="K966" i="26" a="1"/>
  <c r="K966" i="26" s="1"/>
  <c r="K976" i="26" a="1"/>
  <c r="K976" i="26" s="1"/>
  <c r="K986" i="26" a="1"/>
  <c r="K986" i="26" s="1"/>
  <c r="K1004" i="26" a="1"/>
  <c r="K1004" i="26" s="1"/>
  <c r="K1013" i="26" a="1"/>
  <c r="K1013" i="26" s="1"/>
  <c r="K1022" i="26" a="1"/>
  <c r="K1022" i="26" s="1"/>
  <c r="K1032" i="26" a="1"/>
  <c r="K1032" i="26" s="1"/>
  <c r="K1042" i="26" a="1"/>
  <c r="K1042" i="26" s="1"/>
  <c r="K1051" i="26" a="1"/>
  <c r="K1051" i="26" s="1"/>
  <c r="K1060" i="26" a="1"/>
  <c r="K1060" i="26" s="1"/>
  <c r="K1069" i="26" a="1"/>
  <c r="K1069" i="26" s="1"/>
  <c r="K1085" i="26" a="1"/>
  <c r="K1085" i="26" s="1"/>
  <c r="K1101" i="26" a="1"/>
  <c r="K1101" i="26" s="1"/>
  <c r="K1117" i="26" a="1"/>
  <c r="K1117" i="26" s="1"/>
  <c r="K1124" i="26" a="1"/>
  <c r="K1124" i="26" s="1"/>
  <c r="K1131" i="26" a="1"/>
  <c r="K1131" i="26" s="1"/>
  <c r="K1140" i="26" a="1"/>
  <c r="K1140" i="26" s="1"/>
  <c r="K1153" i="26" a="1"/>
  <c r="K1153" i="26" s="1"/>
  <c r="K1161" i="26" a="1"/>
  <c r="K1161" i="26" s="1"/>
  <c r="K1168" i="26" a="1"/>
  <c r="K1168" i="26" s="1"/>
  <c r="K1174" i="26" a="1"/>
  <c r="K1174" i="26" s="1"/>
  <c r="K1198" i="26" a="1"/>
  <c r="K1198" i="26" s="1"/>
  <c r="K1204" i="26" a="1"/>
  <c r="K1204" i="26" s="1"/>
  <c r="K1210" i="26" a="1"/>
  <c r="K1210" i="26" s="1"/>
  <c r="K1216" i="26" a="1"/>
  <c r="K1216" i="26" s="1"/>
  <c r="K1233" i="26" a="1"/>
  <c r="K1233" i="26" s="1"/>
  <c r="K1238" i="26" a="1"/>
  <c r="K1238" i="26" s="1"/>
  <c r="K1249" i="26" a="1"/>
  <c r="K1249" i="26" s="1"/>
  <c r="K1255" i="26" a="1"/>
  <c r="K1255" i="26" s="1"/>
  <c r="K1261" i="26" a="1"/>
  <c r="K1261" i="26" s="1"/>
  <c r="K1272" i="26" a="1"/>
  <c r="K1272" i="26" s="1"/>
  <c r="K1288" i="26" a="1"/>
  <c r="K1288" i="26" s="1"/>
  <c r="K1299" i="26" a="1"/>
  <c r="K1299" i="26" s="1"/>
  <c r="K1310" i="26" a="1"/>
  <c r="K1310" i="26" s="1"/>
  <c r="K1315" i="26" a="1"/>
  <c r="K1315" i="26" s="1"/>
  <c r="K1321" i="26" a="1"/>
  <c r="K1321" i="26" s="1"/>
  <c r="K1326" i="26" a="1"/>
  <c r="K1326" i="26" s="1"/>
  <c r="K1344" i="26" a="1"/>
  <c r="K1344" i="26" s="1"/>
  <c r="K1349" i="26" a="1"/>
  <c r="K1349" i="26" s="1"/>
  <c r="K1360" i="26" a="1"/>
  <c r="K1360" i="26" s="1"/>
  <c r="K1366" i="26" a="1"/>
  <c r="K1366" i="26" s="1"/>
  <c r="K1378" i="26" a="1"/>
  <c r="K1378" i="26" s="1"/>
  <c r="K1384" i="26" a="1"/>
  <c r="K1384" i="26" s="1"/>
  <c r="K1390" i="26" a="1"/>
  <c r="K1390" i="26" s="1"/>
  <c r="K1395" i="26" a="1"/>
  <c r="K1395" i="26" s="1"/>
  <c r="K1402" i="26" a="1"/>
  <c r="K1402" i="26" s="1"/>
  <c r="K1407" i="26" a="1"/>
  <c r="K1407" i="26" s="1"/>
  <c r="K1418" i="26" a="1"/>
  <c r="K1418" i="26" s="1"/>
  <c r="K1425" i="26" a="1"/>
  <c r="K1425" i="26" s="1"/>
  <c r="K1430" i="26" a="1"/>
  <c r="K1430" i="26" s="1"/>
  <c r="K1442" i="26" a="1"/>
  <c r="K1442" i="26" s="1"/>
  <c r="K1448" i="26" a="1"/>
  <c r="K1448" i="26" s="1"/>
  <c r="K1454" i="26" a="1"/>
  <c r="K1454" i="26" s="1"/>
  <c r="K1459" i="26" a="1"/>
  <c r="K1459" i="26" s="1"/>
  <c r="K1466" i="26" a="1"/>
  <c r="K1466" i="26" s="1"/>
  <c r="K1472" i="26" a="1"/>
  <c r="K1472" i="26" s="1"/>
  <c r="K1484" i="26" a="1"/>
  <c r="K1484" i="26" s="1"/>
  <c r="K1497" i="26" a="1"/>
  <c r="K1497" i="26" s="1"/>
  <c r="K1503" i="26" a="1"/>
  <c r="K1503" i="26" s="1"/>
  <c r="K1510" i="26" a="1"/>
  <c r="K1510" i="26" s="1"/>
  <c r="K1515" i="26" a="1"/>
  <c r="K1515" i="26" s="1"/>
  <c r="K1522" i="26" a="1"/>
  <c r="K1522" i="26" s="1"/>
  <c r="K1528" i="26" a="1"/>
  <c r="K1528" i="26" s="1"/>
  <c r="K1534" i="26" a="1"/>
  <c r="K1534" i="26" s="1"/>
  <c r="K1541" i="26" a="1"/>
  <c r="K1541" i="26" s="1"/>
  <c r="K1546" i="26" a="1"/>
  <c r="K1546" i="26" s="1"/>
  <c r="K1559" i="26" a="1"/>
  <c r="K1559" i="26" s="1"/>
  <c r="K1572" i="26" a="1"/>
  <c r="K1572" i="26" s="1"/>
  <c r="K1585" i="26" a="1"/>
  <c r="K1585" i="26" s="1"/>
  <c r="K1590" i="26" a="1"/>
  <c r="K1590" i="26" s="1"/>
  <c r="K1597" i="26" a="1"/>
  <c r="K1597" i="26" s="1"/>
  <c r="K1603" i="26" a="1"/>
  <c r="K1603" i="26" s="1"/>
  <c r="K1620" i="26" a="1"/>
  <c r="K1620" i="26" s="1"/>
  <c r="K1632" i="26" a="1"/>
  <c r="K1632" i="26" s="1"/>
  <c r="K1638" i="26" a="1"/>
  <c r="K1638" i="26" s="1"/>
  <c r="K1643" i="26" a="1"/>
  <c r="K1643" i="26" s="1"/>
  <c r="K1649" i="26" a="1"/>
  <c r="K1649" i="26" s="1"/>
  <c r="K1665" i="26" a="1"/>
  <c r="K1665" i="26" s="1"/>
  <c r="K1671" i="26" a="1"/>
  <c r="K1671" i="26" s="1"/>
  <c r="K1677" i="26" a="1"/>
  <c r="K1677" i="26" s="1"/>
  <c r="K1690" i="26" a="1"/>
  <c r="K1690" i="26" s="1"/>
  <c r="K1697" i="26" a="1"/>
  <c r="K1697" i="26" s="1"/>
  <c r="K1705" i="26" a="1"/>
  <c r="K1705" i="26" s="1"/>
  <c r="K1713" i="26" a="1"/>
  <c r="K1713" i="26" s="1"/>
  <c r="K1726" i="26" a="1"/>
  <c r="K1726" i="26" s="1"/>
  <c r="K1734" i="26" a="1"/>
  <c r="K1734" i="26" s="1"/>
  <c r="K1742" i="26" a="1"/>
  <c r="K1742" i="26" s="1"/>
  <c r="K1749" i="26" a="1"/>
  <c r="K1749" i="26" s="1"/>
  <c r="K1763" i="26" a="1"/>
  <c r="K1763" i="26" s="1"/>
  <c r="K1771" i="26" a="1"/>
  <c r="K1771" i="26" s="1"/>
  <c r="K1779" i="26" a="1"/>
  <c r="K1779" i="26" s="1"/>
  <c r="K1785" i="26" a="1"/>
  <c r="K1785" i="26" s="1"/>
  <c r="K1792" i="26" a="1"/>
  <c r="K1792" i="26" s="1"/>
  <c r="K1800" i="26" a="1"/>
  <c r="K1800" i="26" s="1"/>
  <c r="K1808" i="26" a="1"/>
  <c r="K1808" i="26" s="1"/>
  <c r="K1815" i="26" a="1"/>
  <c r="K1815" i="26" s="1"/>
  <c r="K1821" i="26" a="1"/>
  <c r="K1821" i="26" s="1"/>
  <c r="K1829" i="26" a="1"/>
  <c r="K1829" i="26" s="1"/>
  <c r="K1837" i="26" a="1"/>
  <c r="K1837" i="26" s="1"/>
  <c r="K1844" i="26" a="1"/>
  <c r="K1844" i="26" s="1"/>
  <c r="K1851" i="26" a="1"/>
  <c r="K1851" i="26" s="1"/>
  <c r="K1858" i="26" a="1"/>
  <c r="K1858" i="26" s="1"/>
  <c r="K1866" i="26" a="1"/>
  <c r="K1866" i="26" s="1"/>
  <c r="K1874" i="26" a="1"/>
  <c r="K1874" i="26" s="1"/>
  <c r="K1880" i="26" a="1"/>
  <c r="K1880" i="26" s="1"/>
  <c r="K1887" i="26" a="1"/>
  <c r="K1887" i="26" s="1"/>
  <c r="K1895" i="26" a="1"/>
  <c r="K1895" i="26" s="1"/>
  <c r="K1903" i="26" a="1"/>
  <c r="K1903" i="26" s="1"/>
  <c r="K1910" i="26" a="1"/>
  <c r="K1910" i="26" s="1"/>
  <c r="K1916" i="26" a="1"/>
  <c r="K1916" i="26" s="1"/>
  <c r="K1924" i="26" a="1"/>
  <c r="K1924" i="26" s="1"/>
  <c r="K1932" i="26" a="1"/>
  <c r="K1932" i="26" s="1"/>
  <c r="K1939" i="26" a="1"/>
  <c r="K1939" i="26" s="1"/>
  <c r="K1945" i="26" a="1"/>
  <c r="K1945" i="26" s="1"/>
  <c r="K1952" i="26" a="1"/>
  <c r="K1952" i="26" s="1"/>
  <c r="K1958" i="26" a="1"/>
  <c r="K1958" i="26" s="1"/>
  <c r="K1965" i="26" a="1"/>
  <c r="K1965" i="26" s="1"/>
  <c r="K1971" i="26" a="1"/>
  <c r="K1971" i="26" s="1"/>
  <c r="K1977" i="26" a="1"/>
  <c r="K1977" i="26" s="1"/>
  <c r="K1984" i="26" a="1"/>
  <c r="K1984" i="26" s="1"/>
  <c r="K1990" i="26" a="1"/>
  <c r="K1990" i="26" s="1"/>
  <c r="K1997" i="26" a="1"/>
  <c r="K1997" i="26" s="1"/>
  <c r="K849" i="26" a="1"/>
  <c r="K849" i="26" s="1"/>
  <c r="K878" i="26" a="1"/>
  <c r="K878" i="26" s="1"/>
  <c r="K894" i="26" a="1"/>
  <c r="K894" i="26" s="1"/>
  <c r="K908" i="26" a="1"/>
  <c r="K908" i="26" s="1"/>
  <c r="K919" i="26" a="1"/>
  <c r="K919" i="26" s="1"/>
  <c r="K940" i="26" a="1"/>
  <c r="K940" i="26" s="1"/>
  <c r="K949" i="26" a="1"/>
  <c r="K949" i="26" s="1"/>
  <c r="K958" i="26" a="1"/>
  <c r="K958" i="26" s="1"/>
  <c r="K968" i="26" a="1"/>
  <c r="K968" i="26" s="1"/>
  <c r="K978" i="26" a="1"/>
  <c r="K978" i="26" s="1"/>
  <c r="K987" i="26" a="1"/>
  <c r="K987" i="26" s="1"/>
  <c r="K996" i="26" a="1"/>
  <c r="K996" i="26" s="1"/>
  <c r="K1005" i="26" a="1"/>
  <c r="K1005" i="26" s="1"/>
  <c r="K1014" i="26" a="1"/>
  <c r="K1014" i="26" s="1"/>
  <c r="K1024" i="26" a="1"/>
  <c r="K1024" i="26" s="1"/>
  <c r="K1033" i="26" a="1"/>
  <c r="K1033" i="26" s="1"/>
  <c r="K1043" i="26" a="1"/>
  <c r="K1043" i="26" s="1"/>
  <c r="K1052" i="26" a="1"/>
  <c r="K1052" i="26" s="1"/>
  <c r="K1061" i="26" a="1"/>
  <c r="K1061" i="26" s="1"/>
  <c r="K1070" i="26" a="1"/>
  <c r="K1070" i="26" s="1"/>
  <c r="K1078" i="26" a="1"/>
  <c r="K1078" i="26" s="1"/>
  <c r="K1086" i="26" a="1"/>
  <c r="K1086" i="26" s="1"/>
  <c r="K1094" i="26" a="1"/>
  <c r="K1094" i="26" s="1"/>
  <c r="K1132" i="26" a="1"/>
  <c r="K1132" i="26" s="1"/>
  <c r="K1148" i="26" a="1"/>
  <c r="K1148" i="26" s="1"/>
  <c r="K1155" i="26" a="1"/>
  <c r="K1155" i="26" s="1"/>
  <c r="K1162" i="26" a="1"/>
  <c r="K1162" i="26" s="1"/>
  <c r="K1169" i="26" a="1"/>
  <c r="K1169" i="26" s="1"/>
  <c r="K1175" i="26" a="1"/>
  <c r="K1175" i="26" s="1"/>
  <c r="K1182" i="26" a="1"/>
  <c r="K1182" i="26" s="1"/>
  <c r="K1188" i="26" a="1"/>
  <c r="K1188" i="26" s="1"/>
  <c r="K1194" i="26" a="1"/>
  <c r="K1194" i="26" s="1"/>
  <c r="K1199" i="26" a="1"/>
  <c r="K1199" i="26" s="1"/>
  <c r="K1211" i="26" a="1"/>
  <c r="K1211" i="26" s="1"/>
  <c r="K1222" i="26" a="1"/>
  <c r="K1222" i="26" s="1"/>
  <c r="K1228" i="26" a="1"/>
  <c r="K1228" i="26" s="1"/>
  <c r="K1234" i="26" a="1"/>
  <c r="K1234" i="26" s="1"/>
  <c r="K1239" i="26" a="1"/>
  <c r="K1239" i="26" s="1"/>
  <c r="K1245" i="26" a="1"/>
  <c r="K1245" i="26" s="1"/>
  <c r="K1250" i="26" a="1"/>
  <c r="K1250" i="26" s="1"/>
  <c r="K1256" i="26" a="1"/>
  <c r="K1256" i="26" s="1"/>
  <c r="K1267" i="26" a="1"/>
  <c r="K1267" i="26" s="1"/>
  <c r="K1278" i="26" a="1"/>
  <c r="K1278" i="26" s="1"/>
  <c r="K1283" i="26" a="1"/>
  <c r="K1283" i="26" s="1"/>
  <c r="K1289" i="26" a="1"/>
  <c r="K1289" i="26" s="1"/>
  <c r="K1294" i="26" a="1"/>
  <c r="K1294" i="26" s="1"/>
  <c r="K1300" i="26" a="1"/>
  <c r="K1300" i="26" s="1"/>
  <c r="K1305" i="26" a="1"/>
  <c r="K1305" i="26" s="1"/>
  <c r="K1311" i="26" a="1"/>
  <c r="K1311" i="26" s="1"/>
  <c r="K1316" i="26" a="1"/>
  <c r="K1316" i="26" s="1"/>
  <c r="K1327" i="26" a="1"/>
  <c r="K1327" i="26" s="1"/>
  <c r="K1333" i="26" a="1"/>
  <c r="K1333" i="26" s="1"/>
  <c r="K1338" i="26" a="1"/>
  <c r="K1338" i="26" s="1"/>
  <c r="K1345" i="26" a="1"/>
  <c r="K1345" i="26" s="1"/>
  <c r="K1350" i="26" a="1"/>
  <c r="K1350" i="26" s="1"/>
  <c r="K1355" i="26" a="1"/>
  <c r="K1355" i="26" s="1"/>
  <c r="K1361" i="26" a="1"/>
  <c r="K1361" i="26" s="1"/>
  <c r="K1367" i="26" a="1"/>
  <c r="K1367" i="26" s="1"/>
  <c r="K1373" i="26" a="1"/>
  <c r="K1373" i="26" s="1"/>
  <c r="K1379" i="26" a="1"/>
  <c r="K1379" i="26" s="1"/>
  <c r="K1396" i="26" a="1"/>
  <c r="K1396" i="26" s="1"/>
  <c r="K1408" i="26" a="1"/>
  <c r="K1408" i="26" s="1"/>
  <c r="K1414" i="26" a="1"/>
  <c r="K1414" i="26" s="1"/>
  <c r="K1419" i="26" a="1"/>
  <c r="K1419" i="26" s="1"/>
  <c r="K1431" i="26" a="1"/>
  <c r="K1431" i="26" s="1"/>
  <c r="K1437" i="26" a="1"/>
  <c r="K1437" i="26" s="1"/>
  <c r="K1443" i="26" a="1"/>
  <c r="K1443" i="26" s="1"/>
  <c r="K1460" i="26" a="1"/>
  <c r="K1460" i="26" s="1"/>
  <c r="K1479" i="26" a="1"/>
  <c r="K1479" i="26" s="1"/>
  <c r="K1485" i="26" a="1"/>
  <c r="K1485" i="26" s="1"/>
  <c r="K1491" i="26" a="1"/>
  <c r="K1491" i="26" s="1"/>
  <c r="K1498" i="26" a="1"/>
  <c r="K1498" i="26" s="1"/>
  <c r="K1504" i="26" a="1"/>
  <c r="K1504" i="26" s="1"/>
  <c r="K1516" i="26" a="1"/>
  <c r="K1516" i="26" s="1"/>
  <c r="K1529" i="26" a="1"/>
  <c r="K1529" i="26" s="1"/>
  <c r="K1535" i="26" a="1"/>
  <c r="K1535" i="26" s="1"/>
  <c r="K1542" i="26" a="1"/>
  <c r="K1542" i="26" s="1"/>
  <c r="K1547" i="26" a="1"/>
  <c r="K1547" i="26" s="1"/>
  <c r="K1554" i="26" a="1"/>
  <c r="K1554" i="26" s="1"/>
  <c r="K1560" i="26" a="1"/>
  <c r="K1560" i="26" s="1"/>
  <c r="K1566" i="26" a="1"/>
  <c r="K1566" i="26" s="1"/>
  <c r="K1573" i="26" a="1"/>
  <c r="K1573" i="26" s="1"/>
  <c r="K1578" i="26" a="1"/>
  <c r="K1578" i="26" s="1"/>
  <c r="K1591" i="26" a="1"/>
  <c r="K1591" i="26" s="1"/>
  <c r="K1604" i="26" a="1"/>
  <c r="K1604" i="26" s="1"/>
  <c r="K1609" i="26" a="1"/>
  <c r="K1609" i="26" s="1"/>
  <c r="K1615" i="26" a="1"/>
  <c r="K1615" i="26" s="1"/>
  <c r="K1627" i="26" a="1"/>
  <c r="K1627" i="26" s="1"/>
  <c r="K1644" i="26" a="1"/>
  <c r="K1644" i="26" s="1"/>
  <c r="K1650" i="26" a="1"/>
  <c r="K1650" i="26" s="1"/>
  <c r="K1655" i="26" a="1"/>
  <c r="K1655" i="26" s="1"/>
  <c r="K1660" i="26" a="1"/>
  <c r="K1660" i="26" s="1"/>
  <c r="K1666" i="26" a="1"/>
  <c r="K1666" i="26" s="1"/>
  <c r="K1678" i="26" a="1"/>
  <c r="K1678" i="26" s="1"/>
  <c r="K1684" i="26" a="1"/>
  <c r="K1684" i="26" s="1"/>
  <c r="K1691" i="26" a="1"/>
  <c r="K1691" i="26" s="1"/>
  <c r="K1698" i="26" a="1"/>
  <c r="K1698" i="26" s="1"/>
  <c r="K1706" i="26" a="1"/>
  <c r="K1706" i="26" s="1"/>
  <c r="K1714" i="26" a="1"/>
  <c r="K1714" i="26" s="1"/>
  <c r="K1720" i="26" a="1"/>
  <c r="K1720" i="26" s="1"/>
  <c r="K1727" i="26" a="1"/>
  <c r="K1727" i="26" s="1"/>
  <c r="K1735" i="26" a="1"/>
  <c r="K1735" i="26" s="1"/>
  <c r="K1743" i="26" a="1"/>
  <c r="K1743" i="26" s="1"/>
  <c r="K1750" i="26" a="1"/>
  <c r="K1750" i="26" s="1"/>
  <c r="K1756" i="26" a="1"/>
  <c r="K1756" i="26" s="1"/>
  <c r="K1764" i="26" a="1"/>
  <c r="K1764" i="26" s="1"/>
  <c r="K856" i="26" a="1"/>
  <c r="K856" i="26" s="1"/>
  <c r="K881" i="26" a="1"/>
  <c r="K881" i="26" s="1"/>
  <c r="K896" i="26" a="1"/>
  <c r="K896" i="26" s="1"/>
  <c r="K920" i="26" a="1"/>
  <c r="K920" i="26" s="1"/>
  <c r="K932" i="26" a="1"/>
  <c r="K932" i="26" s="1"/>
  <c r="K941" i="26" a="1"/>
  <c r="K941" i="26" s="1"/>
  <c r="K950" i="26" a="1"/>
  <c r="K950" i="26" s="1"/>
  <c r="K960" i="26" a="1"/>
  <c r="K960" i="26" s="1"/>
  <c r="K969" i="26" a="1"/>
  <c r="K969" i="26" s="1"/>
  <c r="K979" i="26" a="1"/>
  <c r="K979" i="26" s="1"/>
  <c r="K988" i="26" a="1"/>
  <c r="K988" i="26" s="1"/>
  <c r="K997" i="26" a="1"/>
  <c r="K997" i="26" s="1"/>
  <c r="K1006" i="26" a="1"/>
  <c r="K1006" i="26" s="1"/>
  <c r="K1015" i="26" a="1"/>
  <c r="K1015" i="26" s="1"/>
  <c r="K1025" i="26" a="1"/>
  <c r="K1025" i="26" s="1"/>
  <c r="K1035" i="26" a="1"/>
  <c r="K1035" i="26" s="1"/>
  <c r="K1044" i="26" a="1"/>
  <c r="K1044" i="26" s="1"/>
  <c r="K1053" i="26" a="1"/>
  <c r="K1053" i="26" s="1"/>
  <c r="K1071" i="26" a="1"/>
  <c r="K1071" i="26" s="1"/>
  <c r="K1079" i="26" a="1"/>
  <c r="K1079" i="26" s="1"/>
  <c r="K1088" i="26" a="1"/>
  <c r="K1088" i="26" s="1"/>
  <c r="K1095" i="26" a="1"/>
  <c r="K1095" i="26" s="1"/>
  <c r="K1102" i="26" a="1"/>
  <c r="K1102" i="26" s="1"/>
  <c r="K1111" i="26" a="1"/>
  <c r="K1111" i="26" s="1"/>
  <c r="K1118" i="26" a="1"/>
  <c r="K1118" i="26" s="1"/>
  <c r="K1125" i="26" a="1"/>
  <c r="K1125" i="26" s="1"/>
  <c r="K1133" i="26" a="1"/>
  <c r="K1133" i="26" s="1"/>
  <c r="K1141" i="26" a="1"/>
  <c r="K1141" i="26" s="1"/>
  <c r="K1156" i="26" a="1"/>
  <c r="K1156" i="26" s="1"/>
  <c r="K1163" i="26" a="1"/>
  <c r="K1163" i="26" s="1"/>
  <c r="K1183" i="26" a="1"/>
  <c r="K1183" i="26" s="1"/>
  <c r="K1195" i="26" a="1"/>
  <c r="K1195" i="26" s="1"/>
  <c r="K1200" i="26" a="1"/>
  <c r="K1200" i="26" s="1"/>
  <c r="K1205" i="26" a="1"/>
  <c r="K1205" i="26" s="1"/>
  <c r="K1212" i="26" a="1"/>
  <c r="K1212" i="26" s="1"/>
  <c r="K1217" i="26" a="1"/>
  <c r="K1217" i="26" s="1"/>
  <c r="K1223" i="26" a="1"/>
  <c r="K1223" i="26" s="1"/>
  <c r="K1235" i="26" a="1"/>
  <c r="K1235" i="26" s="1"/>
  <c r="K1251" i="26" a="1"/>
  <c r="K1251" i="26" s="1"/>
  <c r="K1262" i="26" a="1"/>
  <c r="K1262" i="26" s="1"/>
  <c r="K1268" i="26" a="1"/>
  <c r="K1268" i="26" s="1"/>
  <c r="K1273" i="26" a="1"/>
  <c r="K1273" i="26" s="1"/>
  <c r="K1279" i="26" a="1"/>
  <c r="K1279" i="26" s="1"/>
  <c r="K1284" i="26" a="1"/>
  <c r="K1284" i="26" s="1"/>
  <c r="K1295" i="26" a="1"/>
  <c r="K1295" i="26" s="1"/>
  <c r="K1312" i="26" a="1"/>
  <c r="K1312" i="26" s="1"/>
  <c r="K1322" i="26" a="1"/>
  <c r="K1322" i="26" s="1"/>
  <c r="K1328" i="26" a="1"/>
  <c r="K1328" i="26" s="1"/>
  <c r="K1334" i="26" a="1"/>
  <c r="K1334" i="26" s="1"/>
  <c r="K1339" i="26" a="1"/>
  <c r="K1339" i="26" s="1"/>
  <c r="K1356" i="26" a="1"/>
  <c r="K1356" i="26" s="1"/>
  <c r="K1368" i="26" a="1"/>
  <c r="K1368" i="26" s="1"/>
  <c r="K1380" i="26" a="1"/>
  <c r="K1380" i="26" s="1"/>
  <c r="K1385" i="26" a="1"/>
  <c r="K1385" i="26" s="1"/>
  <c r="K1391" i="26" a="1"/>
  <c r="K1391" i="26" s="1"/>
  <c r="K1403" i="26" a="1"/>
  <c r="K1403" i="26" s="1"/>
  <c r="K1420" i="26" a="1"/>
  <c r="K1420" i="26" s="1"/>
  <c r="K1426" i="26" a="1"/>
  <c r="K1426" i="26" s="1"/>
  <c r="K1432" i="26" a="1"/>
  <c r="K1432" i="26" s="1"/>
  <c r="K1444" i="26" a="1"/>
  <c r="K1444" i="26" s="1"/>
  <c r="K1449" i="26" a="1"/>
  <c r="K1449" i="26" s="1"/>
  <c r="K1455" i="26" a="1"/>
  <c r="K1455" i="26" s="1"/>
  <c r="K1467" i="26" a="1"/>
  <c r="K1467" i="26" s="1"/>
  <c r="K1473" i="26" a="1"/>
  <c r="K1473" i="26" s="1"/>
  <c r="K1480" i="26" a="1"/>
  <c r="K1480" i="26" s="1"/>
  <c r="K1486" i="26" a="1"/>
  <c r="K1486" i="26" s="1"/>
  <c r="K1492" i="26" a="1"/>
  <c r="K1492" i="26" s="1"/>
  <c r="K1511" i="26" a="1"/>
  <c r="K1511" i="26" s="1"/>
  <c r="K1517" i="26" a="1"/>
  <c r="K1517" i="26" s="1"/>
  <c r="K1523" i="26" a="1"/>
  <c r="K1523" i="26" s="1"/>
  <c r="K1530" i="26" a="1"/>
  <c r="K1530" i="26" s="1"/>
  <c r="K1536" i="26" a="1"/>
  <c r="K1536" i="26" s="1"/>
  <c r="K1548" i="26" a="1"/>
  <c r="K1548" i="26" s="1"/>
  <c r="K1561" i="26" a="1"/>
  <c r="K1561" i="26" s="1"/>
  <c r="K1567" i="26" a="1"/>
  <c r="K1567" i="26" s="1"/>
  <c r="K1574" i="26" a="1"/>
  <c r="K1574" i="26" s="1"/>
  <c r="K1579" i="26" a="1"/>
  <c r="K1579" i="26" s="1"/>
  <c r="K1586" i="26" a="1"/>
  <c r="K1586" i="26" s="1"/>
  <c r="K1592" i="26" a="1"/>
  <c r="K1592" i="26" s="1"/>
  <c r="K1598" i="26" a="1"/>
  <c r="K1598" i="26" s="1"/>
  <c r="K1605" i="26" a="1"/>
  <c r="K1605" i="26" s="1"/>
  <c r="K1616" i="26" a="1"/>
  <c r="K1616" i="26" s="1"/>
  <c r="K1621" i="26" a="1"/>
  <c r="K1621" i="26" s="1"/>
  <c r="K1628" i="26" a="1"/>
  <c r="K1628" i="26" s="1"/>
  <c r="K1633" i="26" a="1"/>
  <c r="K1633" i="26" s="1"/>
  <c r="K1639" i="26" a="1"/>
  <c r="K1639" i="26" s="1"/>
  <c r="K1645" i="26" a="1"/>
  <c r="K1645" i="26" s="1"/>
  <c r="K1661" i="26" a="1"/>
  <c r="K1661" i="26" s="1"/>
  <c r="K1672" i="26" a="1"/>
  <c r="K1672" i="26" s="1"/>
  <c r="K1679" i="26" a="1"/>
  <c r="K1679" i="26" s="1"/>
  <c r="K1685" i="26" a="1"/>
  <c r="K1685" i="26" s="1"/>
  <c r="K1699" i="26" a="1"/>
  <c r="K1699" i="26" s="1"/>
  <c r="K1707" i="26" a="1"/>
  <c r="K1707" i="26" s="1"/>
  <c r="K1715" i="26" a="1"/>
  <c r="K1715" i="26" s="1"/>
  <c r="K1721" i="26" a="1"/>
  <c r="K1721" i="26" s="1"/>
  <c r="K1728" i="26" a="1"/>
  <c r="K1728" i="26" s="1"/>
  <c r="K1736" i="26" a="1"/>
  <c r="K1736" i="26" s="1"/>
  <c r="K1744" i="26" a="1"/>
  <c r="K1744" i="26" s="1"/>
  <c r="K1751" i="26" a="1"/>
  <c r="K1751" i="26" s="1"/>
  <c r="K1757" i="26" a="1"/>
  <c r="K1757" i="26" s="1"/>
  <c r="K1765" i="26" a="1"/>
  <c r="K1765" i="26" s="1"/>
  <c r="K1773" i="26" a="1"/>
  <c r="K1773" i="26" s="1"/>
  <c r="K1780" i="26" a="1"/>
  <c r="K1780" i="26" s="1"/>
  <c r="K1787" i="26" a="1"/>
  <c r="K1787" i="26" s="1"/>
  <c r="K1794" i="26" a="1"/>
  <c r="K1794" i="26" s="1"/>
  <c r="K1802" i="26" a="1"/>
  <c r="K1802" i="26" s="1"/>
  <c r="K1810" i="26" a="1"/>
  <c r="K1810" i="26" s="1"/>
  <c r="K1816" i="26" a="1"/>
  <c r="K1816" i="26" s="1"/>
  <c r="K1823" i="26" a="1"/>
  <c r="K1823" i="26" s="1"/>
  <c r="K1831" i="26" a="1"/>
  <c r="K1831" i="26" s="1"/>
  <c r="K1839" i="26" a="1"/>
  <c r="K1839" i="26" s="1"/>
  <c r="K1846" i="26" a="1"/>
  <c r="K1846" i="26" s="1"/>
  <c r="K1852" i="26" a="1"/>
  <c r="K1852" i="26" s="1"/>
  <c r="K1860" i="26" a="1"/>
  <c r="K1860" i="26" s="1"/>
  <c r="K1868" i="26" a="1"/>
  <c r="K1868" i="26" s="1"/>
  <c r="K1882" i="26" a="1"/>
  <c r="K1882" i="26" s="1"/>
  <c r="K1889" i="26" a="1"/>
  <c r="K1889" i="26" s="1"/>
  <c r="K1897" i="26" a="1"/>
  <c r="K1897" i="26" s="1"/>
  <c r="K1905" i="26" a="1"/>
  <c r="K1905" i="26" s="1"/>
  <c r="K1918" i="26" a="1"/>
  <c r="K1918" i="26" s="1"/>
  <c r="K1926" i="26" a="1"/>
  <c r="K1926" i="26" s="1"/>
  <c r="K1934" i="26" a="1"/>
  <c r="K1934" i="26" s="1"/>
  <c r="K1940" i="26" a="1"/>
  <c r="K1940" i="26" s="1"/>
  <c r="K1947" i="26" a="1"/>
  <c r="K1947" i="26" s="1"/>
  <c r="K1954" i="26" a="1"/>
  <c r="K1954" i="26" s="1"/>
  <c r="K1972" i="26" a="1"/>
  <c r="K1972" i="26" s="1"/>
  <c r="K861" i="26" a="1"/>
  <c r="K861" i="26" s="1"/>
  <c r="K899" i="26" a="1"/>
  <c r="K899" i="26" s="1"/>
  <c r="K922" i="26" a="1"/>
  <c r="K922" i="26" s="1"/>
  <c r="K933" i="26" a="1"/>
  <c r="K933" i="26" s="1"/>
  <c r="K942" i="26" a="1"/>
  <c r="K942" i="26" s="1"/>
  <c r="K951" i="26" a="1"/>
  <c r="K951" i="26" s="1"/>
  <c r="K961" i="26" a="1"/>
  <c r="K961" i="26" s="1"/>
  <c r="K971" i="26" a="1"/>
  <c r="K971" i="26" s="1"/>
  <c r="K980" i="26" a="1"/>
  <c r="K980" i="26" s="1"/>
  <c r="K989" i="26" a="1"/>
  <c r="K989" i="26" s="1"/>
  <c r="K1007" i="26" a="1"/>
  <c r="K1007" i="26" s="1"/>
  <c r="K1017" i="26" a="1"/>
  <c r="K1017" i="26" s="1"/>
  <c r="K1027" i="26" a="1"/>
  <c r="K1027" i="26" s="1"/>
  <c r="K1036" i="26" a="1"/>
  <c r="K1036" i="26" s="1"/>
  <c r="K1063" i="26" a="1"/>
  <c r="K1063" i="26" s="1"/>
  <c r="K1073" i="26" a="1"/>
  <c r="K1073" i="26" s="1"/>
  <c r="K1081" i="26" a="1"/>
  <c r="K1081" i="26" s="1"/>
  <c r="K1089" i="26" a="1"/>
  <c r="K1089" i="26" s="1"/>
  <c r="K1096" i="26" a="1"/>
  <c r="K1096" i="26" s="1"/>
  <c r="K1104" i="26" a="1"/>
  <c r="K1104" i="26" s="1"/>
  <c r="K1112" i="26" a="1"/>
  <c r="K1112" i="26" s="1"/>
  <c r="K1119" i="26" a="1"/>
  <c r="K1119" i="26" s="1"/>
  <c r="K1126" i="26" a="1"/>
  <c r="K1126" i="26" s="1"/>
  <c r="K1171" i="26" a="1"/>
  <c r="K1171" i="26" s="1"/>
  <c r="K1177" i="26" a="1"/>
  <c r="K1177" i="26" s="1"/>
  <c r="K1189" i="26" a="1"/>
  <c r="K1189" i="26" s="1"/>
  <c r="K1201" i="26" a="1"/>
  <c r="K1201" i="26" s="1"/>
  <c r="K1218" i="26" a="1"/>
  <c r="K1218" i="26" s="1"/>
  <c r="K1224" i="26" a="1"/>
  <c r="K1224" i="26" s="1"/>
  <c r="K1229" i="26" a="1"/>
  <c r="K1229" i="26" s="1"/>
  <c r="K1240" i="26" a="1"/>
  <c r="K1240" i="26" s="1"/>
  <c r="K1246" i="26" a="1"/>
  <c r="K1246" i="26" s="1"/>
  <c r="K1252" i="26" a="1"/>
  <c r="K1252" i="26" s="1"/>
  <c r="K1257" i="26" a="1"/>
  <c r="K1257" i="26" s="1"/>
  <c r="K1263" i="26" a="1"/>
  <c r="K1263" i="26" s="1"/>
  <c r="K1280" i="26" a="1"/>
  <c r="K1280" i="26" s="1"/>
  <c r="K1290" i="26" a="1"/>
  <c r="K1290" i="26" s="1"/>
  <c r="K1296" i="26" a="1"/>
  <c r="K1296" i="26" s="1"/>
  <c r="K1301" i="26" a="1"/>
  <c r="K1301" i="26" s="1"/>
  <c r="K1306" i="26" a="1"/>
  <c r="K1306" i="26" s="1"/>
  <c r="K1317" i="26" a="1"/>
  <c r="K1317" i="26" s="1"/>
  <c r="K1340" i="26" a="1"/>
  <c r="K1340" i="26" s="1"/>
  <c r="K1346" i="26" a="1"/>
  <c r="K1346" i="26" s="1"/>
  <c r="K1351" i="26" a="1"/>
  <c r="K1351" i="26" s="1"/>
  <c r="K1362" i="26" a="1"/>
  <c r="K1362" i="26" s="1"/>
  <c r="K1369" i="26" a="1"/>
  <c r="K1369" i="26" s="1"/>
  <c r="K1374" i="26" a="1"/>
  <c r="K1374" i="26" s="1"/>
  <c r="K1381" i="26" a="1"/>
  <c r="K1381" i="26" s="1"/>
  <c r="K1392" i="26" a="1"/>
  <c r="K1392" i="26" s="1"/>
  <c r="K1397" i="26" a="1"/>
  <c r="K1397" i="26" s="1"/>
  <c r="K1404" i="26" a="1"/>
  <c r="K1404" i="26" s="1"/>
  <c r="K1409" i="26" a="1"/>
  <c r="K1409" i="26" s="1"/>
  <c r="K1415" i="26" a="1"/>
  <c r="K1415" i="26" s="1"/>
  <c r="K1421" i="26" a="1"/>
  <c r="K1421" i="26" s="1"/>
  <c r="K1433" i="26" a="1"/>
  <c r="K1433" i="26" s="1"/>
  <c r="K1438" i="26" a="1"/>
  <c r="K1438" i="26" s="1"/>
  <c r="K1445" i="26" a="1"/>
  <c r="K1445" i="26" s="1"/>
  <c r="K1456" i="26" a="1"/>
  <c r="K1456" i="26" s="1"/>
  <c r="K1461" i="26" a="1"/>
  <c r="K1461" i="26" s="1"/>
  <c r="K1468" i="26" a="1"/>
  <c r="K1468" i="26" s="1"/>
  <c r="K1474" i="26" a="1"/>
  <c r="K1474" i="26" s="1"/>
  <c r="K1487" i="26" a="1"/>
  <c r="K1487" i="26" s="1"/>
  <c r="K1499" i="26" a="1"/>
  <c r="K1499" i="26" s="1"/>
  <c r="K1505" i="26" a="1"/>
  <c r="K1505" i="26" s="1"/>
  <c r="K1512" i="26" a="1"/>
  <c r="K1512" i="26" s="1"/>
  <c r="K1518" i="26" a="1"/>
  <c r="K1518" i="26" s="1"/>
  <c r="K1524" i="26" a="1"/>
  <c r="K1524" i="26" s="1"/>
  <c r="K1543" i="26" a="1"/>
  <c r="K1543" i="26" s="1"/>
  <c r="K1549" i="26" a="1"/>
  <c r="K1549" i="26" s="1"/>
  <c r="K1555" i="26" a="1"/>
  <c r="K1555" i="26" s="1"/>
  <c r="K1562" i="26" a="1"/>
  <c r="K1562" i="26" s="1"/>
  <c r="K1568" i="26" a="1"/>
  <c r="K1568" i="26" s="1"/>
  <c r="K1580" i="26" a="1"/>
  <c r="K1580" i="26" s="1"/>
  <c r="K1593" i="26" a="1"/>
  <c r="K1593" i="26" s="1"/>
  <c r="K1599" i="26" a="1"/>
  <c r="K1599" i="26" s="1"/>
  <c r="K1610" i="26" a="1"/>
  <c r="K1610" i="26" s="1"/>
  <c r="K1617" i="26" a="1"/>
  <c r="K1617" i="26" s="1"/>
  <c r="K1622" i="26" a="1"/>
  <c r="K1622" i="26" s="1"/>
  <c r="K1634" i="26" a="1"/>
  <c r="K1634" i="26" s="1"/>
  <c r="K1640" i="26" a="1"/>
  <c r="K1640" i="26" s="1"/>
  <c r="K1646" i="26" a="1"/>
  <c r="K1646" i="26" s="1"/>
  <c r="K1651" i="26" a="1"/>
  <c r="K1651" i="26" s="1"/>
  <c r="K1656" i="26" a="1"/>
  <c r="K1656" i="26" s="1"/>
  <c r="K1662" i="26" a="1"/>
  <c r="K1662" i="26" s="1"/>
  <c r="K1667" i="26" a="1"/>
  <c r="K1667" i="26" s="1"/>
  <c r="K1673" i="26" a="1"/>
  <c r="K1673" i="26" s="1"/>
  <c r="K1686" i="26" a="1"/>
  <c r="K1686" i="26" s="1"/>
  <c r="K1692" i="26" a="1"/>
  <c r="K1692" i="26" s="1"/>
  <c r="K1700" i="26" a="1"/>
  <c r="K1700" i="26" s="1"/>
  <c r="K1708" i="26" a="1"/>
  <c r="K1708" i="26" s="1"/>
  <c r="K1722" i="26" a="1"/>
  <c r="K1722" i="26" s="1"/>
  <c r="K1729" i="26" a="1"/>
  <c r="K1729" i="26" s="1"/>
  <c r="K1737" i="26" a="1"/>
  <c r="K1737" i="26" s="1"/>
  <c r="K1745" i="26" a="1"/>
  <c r="K1745" i="26" s="1"/>
  <c r="K1758" i="26" a="1"/>
  <c r="K1758" i="26" s="1"/>
  <c r="K1766" i="26" a="1"/>
  <c r="K1766" i="26" s="1"/>
  <c r="K1774" i="26" a="1"/>
  <c r="K1774" i="26" s="1"/>
  <c r="K1781" i="26" a="1"/>
  <c r="K1781" i="26" s="1"/>
  <c r="K1795" i="26" a="1"/>
  <c r="K1795" i="26" s="1"/>
  <c r="K1803" i="26" a="1"/>
  <c r="K1803" i="26" s="1"/>
  <c r="K1811" i="26" a="1"/>
  <c r="K1811" i="26" s="1"/>
  <c r="K863" i="26" a="1"/>
  <c r="K863" i="26" s="1"/>
  <c r="K912" i="26" a="1"/>
  <c r="K912" i="26" s="1"/>
  <c r="K924" i="26" a="1"/>
  <c r="K924" i="26" s="1"/>
  <c r="K943" i="26" a="1"/>
  <c r="K943" i="26" s="1"/>
  <c r="K953" i="26" a="1"/>
  <c r="K953" i="26" s="1"/>
  <c r="K963" i="26" a="1"/>
  <c r="K963" i="26" s="1"/>
  <c r="K972" i="26" a="1"/>
  <c r="K972" i="26" s="1"/>
  <c r="K999" i="26" a="1"/>
  <c r="K999" i="26" s="1"/>
  <c r="K1009" i="26" a="1"/>
  <c r="K1009" i="26" s="1"/>
  <c r="K1019" i="26" a="1"/>
  <c r="K1019" i="26" s="1"/>
  <c r="K1055" i="26" a="1"/>
  <c r="K1055" i="26" s="1"/>
  <c r="K1065" i="26" a="1"/>
  <c r="K1065" i="26" s="1"/>
  <c r="K1074" i="26" a="1"/>
  <c r="K1074" i="26" s="1"/>
  <c r="K1083" i="26" a="1"/>
  <c r="K1083" i="26" s="1"/>
  <c r="K1090" i="26" a="1"/>
  <c r="K1090" i="26" s="1"/>
  <c r="K1097" i="26" a="1"/>
  <c r="K1097" i="26" s="1"/>
  <c r="K1106" i="26" a="1"/>
  <c r="K1106" i="26" s="1"/>
  <c r="K1113" i="26" a="1"/>
  <c r="K1113" i="26" s="1"/>
  <c r="K1120" i="26" a="1"/>
  <c r="K1120" i="26" s="1"/>
  <c r="K1128" i="26" a="1"/>
  <c r="K1128" i="26" s="1"/>
  <c r="K1134" i="26" a="1"/>
  <c r="K1134" i="26" s="1"/>
  <c r="K1142" i="26" a="1"/>
  <c r="K1142" i="26" s="1"/>
  <c r="K1151" i="26" a="1"/>
  <c r="K1151" i="26" s="1"/>
  <c r="K1157" i="26" a="1"/>
  <c r="K1157" i="26" s="1"/>
  <c r="K1164" i="26" a="1"/>
  <c r="K1164" i="26" s="1"/>
  <c r="K1172" i="26" a="1"/>
  <c r="K1172" i="26" s="1"/>
  <c r="K1178" i="26" a="1"/>
  <c r="K1178" i="26" s="1"/>
  <c r="K1184" i="26" a="1"/>
  <c r="K1184" i="26" s="1"/>
  <c r="K1190" i="26" a="1"/>
  <c r="K1190" i="26" s="1"/>
  <c r="K1196" i="26" a="1"/>
  <c r="K1196" i="26" s="1"/>
  <c r="K1206" i="26" a="1"/>
  <c r="K1206" i="26" s="1"/>
  <c r="K1213" i="26" a="1"/>
  <c r="K1213" i="26" s="1"/>
  <c r="K1219" i="26" a="1"/>
  <c r="K1219" i="26" s="1"/>
  <c r="K1236" i="26" a="1"/>
  <c r="K1236" i="26" s="1"/>
  <c r="K1241" i="26" a="1"/>
  <c r="K1241" i="26" s="1"/>
  <c r="K1247" i="26" a="1"/>
  <c r="K1247" i="26" s="1"/>
  <c r="K1258" i="26" a="1"/>
  <c r="K1258" i="26" s="1"/>
  <c r="K1264" i="26" a="1"/>
  <c r="K1264" i="26" s="1"/>
  <c r="K1269" i="26" a="1"/>
  <c r="K1269" i="26" s="1"/>
  <c r="K1274" i="26" a="1"/>
  <c r="K1274" i="26" s="1"/>
  <c r="K1285" i="26" a="1"/>
  <c r="K1285" i="26" s="1"/>
  <c r="K1302" i="26" a="1"/>
  <c r="K1302" i="26" s="1"/>
  <c r="K1307" i="26" a="1"/>
  <c r="K1307" i="26" s="1"/>
  <c r="K1313" i="26" a="1"/>
  <c r="K1313" i="26" s="1"/>
  <c r="K1318" i="26" a="1"/>
  <c r="K1318" i="26" s="1"/>
  <c r="K1323" i="26" a="1"/>
  <c r="K1323" i="26" s="1"/>
  <c r="K1329" i="26" a="1"/>
  <c r="K1329" i="26" s="1"/>
  <c r="K1335" i="26" a="1"/>
  <c r="K1335" i="26" s="1"/>
  <c r="K1341" i="26" a="1"/>
  <c r="K1341" i="26" s="1"/>
  <c r="K1352" i="26" a="1"/>
  <c r="K1352" i="26" s="1"/>
  <c r="K1357" i="26" a="1"/>
  <c r="K1357" i="26" s="1"/>
  <c r="K1363" i="26" a="1"/>
  <c r="K1363" i="26" s="1"/>
  <c r="K1370" i="26" a="1"/>
  <c r="K1370" i="26" s="1"/>
  <c r="K1375" i="26" a="1"/>
  <c r="K1375" i="26" s="1"/>
  <c r="K1386" i="26" a="1"/>
  <c r="K1386" i="26" s="1"/>
  <c r="K1393" i="26" a="1"/>
  <c r="K1393" i="26" s="1"/>
  <c r="K1398" i="26" a="1"/>
  <c r="K1398" i="26" s="1"/>
  <c r="K1410" i="26" a="1"/>
  <c r="K1410" i="26" s="1"/>
  <c r="K1416" i="26" a="1"/>
  <c r="K1416" i="26" s="1"/>
  <c r="K1422" i="26" a="1"/>
  <c r="K1422" i="26" s="1"/>
  <c r="K1427" i="26" a="1"/>
  <c r="K1427" i="26" s="1"/>
  <c r="K1434" i="26" a="1"/>
  <c r="K1434" i="26" s="1"/>
  <c r="K1439" i="26" a="1"/>
  <c r="K1439" i="26" s="1"/>
  <c r="K1450" i="26" a="1"/>
  <c r="K1450" i="26" s="1"/>
  <c r="K1457" i="26" a="1"/>
  <c r="K1457" i="26" s="1"/>
  <c r="K1462" i="26" a="1"/>
  <c r="K1462" i="26" s="1"/>
  <c r="K1469" i="26" a="1"/>
  <c r="K1469" i="26" s="1"/>
  <c r="K1475" i="26" a="1"/>
  <c r="K1475" i="26" s="1"/>
  <c r="K1481" i="26" a="1"/>
  <c r="K1481" i="26" s="1"/>
  <c r="K1488" i="26" a="1"/>
  <c r="K1488" i="26" s="1"/>
  <c r="K1493" i="26" a="1"/>
  <c r="K1493" i="26" s="1"/>
  <c r="K1500" i="26" a="1"/>
  <c r="K1500" i="26" s="1"/>
  <c r="K1506" i="26" a="1"/>
  <c r="K1506" i="26" s="1"/>
  <c r="K1519" i="26" a="1"/>
  <c r="K1519" i="26" s="1"/>
  <c r="K1531" i="26" a="1"/>
  <c r="K1531" i="26" s="1"/>
  <c r="K1537" i="26" a="1"/>
  <c r="K1537" i="26" s="1"/>
  <c r="K1544" i="26" a="1"/>
  <c r="K1544" i="26" s="1"/>
  <c r="K1550" i="26" a="1"/>
  <c r="K1550" i="26" s="1"/>
  <c r="K1556" i="26" a="1"/>
  <c r="K1556" i="26" s="1"/>
  <c r="K1575" i="26" a="1"/>
  <c r="K1575" i="26" s="1"/>
  <c r="K1581" i="26" a="1"/>
  <c r="K1581" i="26" s="1"/>
  <c r="K1587" i="26" a="1"/>
  <c r="K1587" i="26" s="1"/>
  <c r="K1594" i="26" a="1"/>
  <c r="K1594" i="26" s="1"/>
  <c r="K1600" i="26" a="1"/>
  <c r="K1600" i="26" s="1"/>
  <c r="K1606" i="26" a="1"/>
  <c r="K1606" i="26" s="1"/>
  <c r="K1611" i="26" a="1"/>
  <c r="K1611" i="26" s="1"/>
  <c r="K1623" i="26" a="1"/>
  <c r="K1623" i="26" s="1"/>
  <c r="K1629" i="26" a="1"/>
  <c r="K1629" i="26" s="1"/>
  <c r="K1635" i="26" a="1"/>
  <c r="K1635" i="26" s="1"/>
  <c r="K1657" i="26" a="1"/>
  <c r="K1657" i="26" s="1"/>
  <c r="K1674" i="26" a="1"/>
  <c r="K1674" i="26" s="1"/>
  <c r="K1680" i="26" a="1"/>
  <c r="K1680" i="26" s="1"/>
  <c r="K1687" i="26" a="1"/>
  <c r="K1687" i="26" s="1"/>
  <c r="K1693" i="26" a="1"/>
  <c r="K1693" i="26" s="1"/>
  <c r="K1701" i="26" a="1"/>
  <c r="K1701" i="26" s="1"/>
  <c r="K1709" i="26" a="1"/>
  <c r="K1709" i="26" s="1"/>
  <c r="K1716" i="26" a="1"/>
  <c r="K1716" i="26" s="1"/>
  <c r="K1723" i="26" a="1"/>
  <c r="K1723" i="26" s="1"/>
  <c r="K1730" i="26" a="1"/>
  <c r="K1730" i="26" s="1"/>
  <c r="K1738" i="26" a="1"/>
  <c r="K1738" i="26" s="1"/>
  <c r="K1746" i="26" a="1"/>
  <c r="K1746" i="26" s="1"/>
  <c r="K1752" i="26" a="1"/>
  <c r="K1752" i="26" s="1"/>
  <c r="K886" i="26" a="1"/>
  <c r="K886" i="26" s="1"/>
  <c r="K914" i="26" a="1"/>
  <c r="K914" i="26" s="1"/>
  <c r="K925" i="26" a="1"/>
  <c r="K925" i="26" s="1"/>
  <c r="K935" i="26" a="1"/>
  <c r="K935" i="26" s="1"/>
  <c r="K945" i="26" a="1"/>
  <c r="K945" i="26" s="1"/>
  <c r="K955" i="26" a="1"/>
  <c r="K955" i="26" s="1"/>
  <c r="K991" i="26" a="1"/>
  <c r="K991" i="26" s="1"/>
  <c r="K1001" i="26" a="1"/>
  <c r="K1001" i="26" s="1"/>
  <c r="K1010" i="26" a="1"/>
  <c r="K1010" i="26" s="1"/>
  <c r="K1047" i="26" a="1"/>
  <c r="K1047" i="26" s="1"/>
  <c r="K1056" i="26" a="1"/>
  <c r="K1056" i="26" s="1"/>
  <c r="K1066" i="26" a="1"/>
  <c r="K1066" i="26" s="1"/>
  <c r="K1091" i="26" a="1"/>
  <c r="K1091" i="26" s="1"/>
  <c r="K1099" i="26" a="1"/>
  <c r="K1099" i="26" s="1"/>
  <c r="K1107" i="26" a="1"/>
  <c r="K1107" i="26" s="1"/>
  <c r="K1114" i="26" a="1"/>
  <c r="K1114" i="26" s="1"/>
  <c r="K1121" i="26" a="1"/>
  <c r="K1121" i="26" s="1"/>
  <c r="K1129" i="26" a="1"/>
  <c r="K1129" i="26" s="1"/>
  <c r="K1135" i="26" a="1"/>
  <c r="K1135" i="26" s="1"/>
  <c r="K1144" i="26" a="1"/>
  <c r="K1144" i="26" s="1"/>
  <c r="K1165" i="26" a="1"/>
  <c r="K1165" i="26" s="1"/>
  <c r="K1179" i="26" a="1"/>
  <c r="K1179" i="26" s="1"/>
  <c r="K1185" i="26" a="1"/>
  <c r="K1185" i="26" s="1"/>
  <c r="K1191" i="26" a="1"/>
  <c r="K1191" i="26" s="1"/>
  <c r="K1202" i="26" a="1"/>
  <c r="K1202" i="26" s="1"/>
  <c r="K1207" i="26" a="1"/>
  <c r="K1207" i="26" s="1"/>
  <c r="K1225" i="26" a="1"/>
  <c r="K1225" i="26" s="1"/>
  <c r="K1230" i="26" a="1"/>
  <c r="K1230" i="26" s="1"/>
  <c r="K1242" i="26" a="1"/>
  <c r="K1242" i="26" s="1"/>
  <c r="K1253" i="26" a="1"/>
  <c r="K1253" i="26" s="1"/>
  <c r="K1259" i="26" a="1"/>
  <c r="K1259" i="26" s="1"/>
  <c r="K1270" i="26" a="1"/>
  <c r="K1270" i="26" s="1"/>
  <c r="K1275" i="26" a="1"/>
  <c r="K1275" i="26" s="1"/>
  <c r="K1281" i="26" a="1"/>
  <c r="K1281" i="26" s="1"/>
  <c r="K1286" i="26" a="1"/>
  <c r="K1286" i="26" s="1"/>
  <c r="K1291" i="26" a="1"/>
  <c r="K1291" i="26" s="1"/>
  <c r="K1297" i="26" a="1"/>
  <c r="K1297" i="26" s="1"/>
  <c r="K1308" i="26" a="1"/>
  <c r="K1308" i="26" s="1"/>
  <c r="K1324" i="26" a="1"/>
  <c r="K1324" i="26" s="1"/>
  <c r="K1330" i="26" a="1"/>
  <c r="K1330" i="26" s="1"/>
  <c r="K1336" i="26" a="1"/>
  <c r="K1336" i="26" s="1"/>
  <c r="K1347" i="26" a="1"/>
  <c r="K1347" i="26" s="1"/>
  <c r="K1353" i="26" a="1"/>
  <c r="K1353" i="26" s="1"/>
  <c r="K1364" i="26" a="1"/>
  <c r="K1364" i="26" s="1"/>
  <c r="K1376" i="26" a="1"/>
  <c r="K1376" i="26" s="1"/>
  <c r="K1382" i="26" a="1"/>
  <c r="K1382" i="26" s="1"/>
  <c r="K1387" i="26" a="1"/>
  <c r="K1387" i="26" s="1"/>
  <c r="K1399" i="26" a="1"/>
  <c r="K1399" i="26" s="1"/>
  <c r="K1405" i="26" a="1"/>
  <c r="K1405" i="26" s="1"/>
  <c r="K1411" i="26" a="1"/>
  <c r="K1411" i="26" s="1"/>
  <c r="K1428" i="26" a="1"/>
  <c r="K1428" i="26" s="1"/>
  <c r="K1440" i="26" a="1"/>
  <c r="K1440" i="26" s="1"/>
  <c r="K1446" i="26" a="1"/>
  <c r="K1446" i="26" s="1"/>
  <c r="K1451" i="26" a="1"/>
  <c r="K1451" i="26" s="1"/>
  <c r="K1463" i="26" a="1"/>
  <c r="K1463" i="26" s="1"/>
  <c r="K1476" i="26" a="1"/>
  <c r="K1476" i="26" s="1"/>
  <c r="K1489" i="26" a="1"/>
  <c r="K1489" i="26" s="1"/>
  <c r="K1494" i="26" a="1"/>
  <c r="K1494" i="26" s="1"/>
  <c r="K1501" i="26" a="1"/>
  <c r="K1501" i="26" s="1"/>
  <c r="K1507" i="26" a="1"/>
  <c r="K1507" i="26" s="1"/>
  <c r="K1513" i="26" a="1"/>
  <c r="K1513" i="26" s="1"/>
  <c r="K1520" i="26" a="1"/>
  <c r="K1520" i="26" s="1"/>
  <c r="K1525" i="26" a="1"/>
  <c r="K1525" i="26" s="1"/>
  <c r="K1532" i="26" a="1"/>
  <c r="K1532" i="26" s="1"/>
  <c r="K1538" i="26" a="1"/>
  <c r="K1538" i="26" s="1"/>
  <c r="K1551" i="26" a="1"/>
  <c r="K1551" i="26" s="1"/>
  <c r="K1563" i="26" a="1"/>
  <c r="K1563" i="26" s="1"/>
  <c r="K1569" i="26" a="1"/>
  <c r="K1569" i="26" s="1"/>
  <c r="K1576" i="26" a="1"/>
  <c r="K1576" i="26" s="1"/>
  <c r="K1582" i="26" a="1"/>
  <c r="K1582" i="26" s="1"/>
  <c r="K1588" i="26" a="1"/>
  <c r="K1588" i="26" s="1"/>
  <c r="K1612" i="26" a="1"/>
  <c r="K1612" i="26" s="1"/>
  <c r="K1618" i="26" a="1"/>
  <c r="K1618" i="26" s="1"/>
  <c r="K1624" i="26" a="1"/>
  <c r="K1624" i="26" s="1"/>
  <c r="K1636" i="26" a="1"/>
  <c r="K1636" i="26" s="1"/>
  <c r="K1641" i="26" a="1"/>
  <c r="K1641" i="26" s="1"/>
  <c r="K1647" i="26" a="1"/>
  <c r="K1647" i="26" s="1"/>
  <c r="K1652" i="26" a="1"/>
  <c r="K1652" i="26" s="1"/>
  <c r="K1658" i="26" a="1"/>
  <c r="K1658" i="26" s="1"/>
  <c r="K1663" i="26" a="1"/>
  <c r="K1663" i="26" s="1"/>
  <c r="K1668" i="26" a="1"/>
  <c r="K1668" i="26" s="1"/>
  <c r="K1675" i="26" a="1"/>
  <c r="K1675" i="26" s="1"/>
  <c r="K1681" i="26" a="1"/>
  <c r="K1681" i="26" s="1"/>
  <c r="K1694" i="26" a="1"/>
  <c r="K1694" i="26" s="1"/>
  <c r="K1702" i="26" a="1"/>
  <c r="K1702" i="26" s="1"/>
  <c r="K1710" i="26" a="1"/>
  <c r="K1710" i="26" s="1"/>
  <c r="K1717" i="26" a="1"/>
  <c r="K1717" i="26" s="1"/>
  <c r="K1731" i="26" a="1"/>
  <c r="K1731" i="26" s="1"/>
  <c r="K1739" i="26" a="1"/>
  <c r="K1739" i="26" s="1"/>
  <c r="K1747" i="26" a="1"/>
  <c r="K1747" i="26" s="1"/>
  <c r="K1753" i="26" a="1"/>
  <c r="K1753" i="26" s="1"/>
  <c r="K1760" i="26" a="1"/>
  <c r="K1760" i="26" s="1"/>
  <c r="K1768" i="26" a="1"/>
  <c r="K1768" i="26" s="1"/>
  <c r="K1776" i="26" a="1"/>
  <c r="K1776" i="26" s="1"/>
  <c r="K1783" i="26" a="1"/>
  <c r="K1783" i="26" s="1"/>
  <c r="K1789" i="26" a="1"/>
  <c r="K1789" i="26" s="1"/>
  <c r="K1797" i="26" a="1"/>
  <c r="K1797" i="26" s="1"/>
  <c r="K1805" i="26" a="1"/>
  <c r="K1805" i="26" s="1"/>
  <c r="K1812" i="26" a="1"/>
  <c r="K1812" i="26" s="1"/>
  <c r="K1819" i="26" a="1"/>
  <c r="K1819" i="26" s="1"/>
  <c r="K1826" i="26" a="1"/>
  <c r="K1826" i="26" s="1"/>
  <c r="K1834" i="26" a="1"/>
  <c r="K1834" i="26" s="1"/>
  <c r="K1842" i="26" a="1"/>
  <c r="K1842" i="26" s="1"/>
  <c r="K1848" i="26" a="1"/>
  <c r="K1848" i="26" s="1"/>
  <c r="K1855" i="26" a="1"/>
  <c r="K1855" i="26" s="1"/>
  <c r="K1863" i="26" a="1"/>
  <c r="K1863" i="26" s="1"/>
  <c r="K1871" i="26" a="1"/>
  <c r="K1871" i="26" s="1"/>
  <c r="K1878" i="26" a="1"/>
  <c r="K1878" i="26" s="1"/>
  <c r="K1884" i="26" a="1"/>
  <c r="K1884" i="26" s="1"/>
  <c r="K1892" i="26" a="1"/>
  <c r="K1892" i="26" s="1"/>
  <c r="K1900" i="26" a="1"/>
  <c r="K1900" i="26" s="1"/>
  <c r="K1914" i="26" a="1"/>
  <c r="K1914" i="26" s="1"/>
  <c r="K1921" i="26" a="1"/>
  <c r="K1921" i="26" s="1"/>
  <c r="K1929" i="26" a="1"/>
  <c r="K1929" i="26" s="1"/>
  <c r="K1936" i="26" a="1"/>
  <c r="K1936" i="26" s="1"/>
  <c r="K1943" i="26" a="1"/>
  <c r="K1943" i="26" s="1"/>
  <c r="K1949" i="26" a="1"/>
  <c r="K1949" i="26" s="1"/>
  <c r="K1962" i="26" a="1"/>
  <c r="K1962" i="26" s="1"/>
  <c r="K1969" i="26" a="1"/>
  <c r="K1969" i="26" s="1"/>
  <c r="K1975" i="26" a="1"/>
  <c r="K1975" i="26" s="1"/>
  <c r="K1982" i="26" a="1"/>
  <c r="K1982" i="26" s="1"/>
  <c r="K1994" i="26" a="1"/>
  <c r="K1994" i="26" s="1"/>
  <c r="K2001" i="26" a="1"/>
  <c r="K2001" i="26" s="1"/>
  <c r="K869" i="26" a="1"/>
  <c r="K869" i="26" s="1"/>
  <c r="K889" i="26" a="1"/>
  <c r="K889" i="26" s="1"/>
  <c r="K902" i="26" a="1"/>
  <c r="K902" i="26" s="1"/>
  <c r="K915" i="26" a="1"/>
  <c r="K915" i="26" s="1"/>
  <c r="K937" i="26" a="1"/>
  <c r="K937" i="26" s="1"/>
  <c r="K946" i="26" a="1"/>
  <c r="K946" i="26" s="1"/>
  <c r="K983" i="26" a="1"/>
  <c r="K983" i="26" s="1"/>
  <c r="K992" i="26" a="1"/>
  <c r="K992" i="26" s="1"/>
  <c r="K1002" i="26" a="1"/>
  <c r="K1002" i="26" s="1"/>
  <c r="K1038" i="26" a="1"/>
  <c r="K1038" i="26" s="1"/>
  <c r="K1048" i="26" a="1"/>
  <c r="K1048" i="26" s="1"/>
  <c r="K1058" i="26" a="1"/>
  <c r="K1058" i="26" s="1"/>
  <c r="K1084" i="26" a="1"/>
  <c r="K1084" i="26" s="1"/>
  <c r="K1100" i="26" a="1"/>
  <c r="K1100" i="26" s="1"/>
  <c r="K1115" i="26" a="1"/>
  <c r="K1115" i="26" s="1"/>
  <c r="K1123" i="26" a="1"/>
  <c r="K1123" i="26" s="1"/>
  <c r="K1136" i="26" a="1"/>
  <c r="K1136" i="26" s="1"/>
  <c r="K1146" i="26" a="1"/>
  <c r="K1146" i="26" s="1"/>
  <c r="K1152" i="26" a="1"/>
  <c r="K1152" i="26" s="1"/>
  <c r="K1158" i="26" a="1"/>
  <c r="K1158" i="26" s="1"/>
  <c r="K1166" i="26" a="1"/>
  <c r="K1166" i="26" s="1"/>
  <c r="K1173" i="26" a="1"/>
  <c r="K1173" i="26" s="1"/>
  <c r="K1180" i="26" a="1"/>
  <c r="K1180" i="26" s="1"/>
  <c r="K1186" i="26" a="1"/>
  <c r="K1186" i="26" s="1"/>
  <c r="K1192" i="26" a="1"/>
  <c r="K1192" i="26" s="1"/>
  <c r="K1197" i="26" a="1"/>
  <c r="K1197" i="26" s="1"/>
  <c r="K1203" i="26" a="1"/>
  <c r="K1203" i="26" s="1"/>
  <c r="K1208" i="26" a="1"/>
  <c r="K1208" i="26" s="1"/>
  <c r="K1214" i="26" a="1"/>
  <c r="K1214" i="26" s="1"/>
  <c r="K1220" i="26" a="1"/>
  <c r="K1220" i="26" s="1"/>
  <c r="K1226" i="26" a="1"/>
  <c r="K1226" i="26" s="1"/>
  <c r="K1231" i="26" a="1"/>
  <c r="K1231" i="26" s="1"/>
  <c r="K1237" i="26" a="1"/>
  <c r="K1237" i="26" s="1"/>
  <c r="K1243" i="26" a="1"/>
  <c r="K1243" i="26" s="1"/>
  <c r="K1248" i="26" a="1"/>
  <c r="K1248" i="26" s="1"/>
  <c r="K1265" i="26" a="1"/>
  <c r="K1265" i="26" s="1"/>
  <c r="K1276" i="26" a="1"/>
  <c r="K1276" i="26" s="1"/>
  <c r="K1292" i="26" a="1"/>
  <c r="K1292" i="26" s="1"/>
  <c r="K1298" i="26" a="1"/>
  <c r="K1298" i="26" s="1"/>
  <c r="K1303" i="26" a="1"/>
  <c r="K1303" i="26" s="1"/>
  <c r="K1309" i="26" a="1"/>
  <c r="K1309" i="26" s="1"/>
  <c r="K1314" i="26" a="1"/>
  <c r="K1314" i="26" s="1"/>
  <c r="K1319" i="26" a="1"/>
  <c r="K1319" i="26" s="1"/>
  <c r="K1325" i="26" a="1"/>
  <c r="K1325" i="26" s="1"/>
  <c r="K1331" i="26" a="1"/>
  <c r="K1331" i="26" s="1"/>
  <c r="K1342" i="26" a="1"/>
  <c r="K1342" i="26" s="1"/>
  <c r="K1348" i="26" a="1"/>
  <c r="K1348" i="26" s="1"/>
  <c r="K1358" i="26" a="1"/>
  <c r="K1358" i="26" s="1"/>
  <c r="K1371" i="26" a="1"/>
  <c r="K1371" i="26" s="1"/>
  <c r="K1388" i="26" a="1"/>
  <c r="K1388" i="26" s="1"/>
  <c r="K1394" i="26" a="1"/>
  <c r="K1394" i="26" s="1"/>
  <c r="K1400" i="26" a="1"/>
  <c r="K1400" i="26" s="1"/>
  <c r="K1412" i="26" a="1"/>
  <c r="K1412" i="26" s="1"/>
  <c r="K1417" i="26" a="1"/>
  <c r="K1417" i="26" s="1"/>
  <c r="K1423" i="26" a="1"/>
  <c r="K1423" i="26" s="1"/>
  <c r="K1435" i="26" a="1"/>
  <c r="K1435" i="26" s="1"/>
  <c r="K1452" i="26" a="1"/>
  <c r="K1452" i="26" s="1"/>
  <c r="K1458" i="26" a="1"/>
  <c r="K1458" i="26" s="1"/>
  <c r="K1464" i="26" a="1"/>
  <c r="K1464" i="26" s="1"/>
  <c r="K1470" i="26" a="1"/>
  <c r="K1470" i="26" s="1"/>
  <c r="K1477" i="26" a="1"/>
  <c r="K1477" i="26" s="1"/>
  <c r="K1482" i="26" a="1"/>
  <c r="K1482" i="26" s="1"/>
  <c r="K1495" i="26" a="1"/>
  <c r="K1495" i="26" s="1"/>
  <c r="K1508" i="26" a="1"/>
  <c r="K1508" i="26" s="1"/>
  <c r="K1521" i="26" a="1"/>
  <c r="K1521" i="26" s="1"/>
  <c r="K1526" i="26" a="1"/>
  <c r="K1526" i="26" s="1"/>
  <c r="K1533" i="26" a="1"/>
  <c r="K1533" i="26" s="1"/>
  <c r="K1539" i="26" a="1"/>
  <c r="K1539" i="26" s="1"/>
  <c r="K1545" i="26" a="1"/>
  <c r="K1545" i="26" s="1"/>
  <c r="K1552" i="26" a="1"/>
  <c r="K1552" i="26" s="1"/>
  <c r="K1557" i="26" a="1"/>
  <c r="K1557" i="26" s="1"/>
  <c r="K1564" i="26" a="1"/>
  <c r="K1564" i="26" s="1"/>
  <c r="K1570" i="26" a="1"/>
  <c r="K1570" i="26" s="1"/>
  <c r="K1583" i="26" a="1"/>
  <c r="K1583" i="26" s="1"/>
  <c r="K1595" i="26" a="1"/>
  <c r="K1595" i="26" s="1"/>
  <c r="K1601" i="26" a="1"/>
  <c r="K1601" i="26" s="1"/>
  <c r="K1607" i="26" a="1"/>
  <c r="K1607" i="26" s="1"/>
  <c r="K1613" i="26" a="1"/>
  <c r="K1613" i="26" s="1"/>
  <c r="K1625" i="26" a="1"/>
  <c r="K1625" i="26" s="1"/>
  <c r="K1630" i="26" a="1"/>
  <c r="K1630" i="26" s="1"/>
  <c r="K1637" i="26" a="1"/>
  <c r="K1637" i="26" s="1"/>
  <c r="K1653" i="26" a="1"/>
  <c r="K1653" i="26" s="1"/>
  <c r="K1669" i="26" a="1"/>
  <c r="K1669" i="26" s="1"/>
  <c r="K1682" i="26" a="1"/>
  <c r="K1682" i="26" s="1"/>
  <c r="K1688" i="26" a="1"/>
  <c r="K1688" i="26" s="1"/>
  <c r="K1695" i="26" a="1"/>
  <c r="K1695" i="26" s="1"/>
  <c r="K1703" i="26" a="1"/>
  <c r="K1703" i="26" s="1"/>
  <c r="K1711" i="26" a="1"/>
  <c r="K1711" i="26" s="1"/>
  <c r="K1718" i="26" a="1"/>
  <c r="K1718" i="26" s="1"/>
  <c r="K1724" i="26" a="1"/>
  <c r="K1724" i="26" s="1"/>
  <c r="K1732" i="26" a="1"/>
  <c r="K1732" i="26" s="1"/>
  <c r="K1740" i="26" a="1"/>
  <c r="K1740" i="26" s="1"/>
  <c r="K1754" i="26" a="1"/>
  <c r="K1754" i="26" s="1"/>
  <c r="K1761" i="26" a="1"/>
  <c r="K1761" i="26" s="1"/>
  <c r="K1769" i="26" a="1"/>
  <c r="K1769" i="26" s="1"/>
  <c r="K1777" i="26" a="1"/>
  <c r="K1777" i="26" s="1"/>
  <c r="K1790" i="26" a="1"/>
  <c r="K1790" i="26" s="1"/>
  <c r="K1798" i="26" a="1"/>
  <c r="K1798" i="26" s="1"/>
  <c r="K1759" i="26" a="1"/>
  <c r="K1759" i="26" s="1"/>
  <c r="K1793" i="26" a="1"/>
  <c r="K1793" i="26" s="1"/>
  <c r="K1814" i="26" a="1"/>
  <c r="K1814" i="26" s="1"/>
  <c r="K1825" i="26" a="1"/>
  <c r="K1825" i="26" s="1"/>
  <c r="K1838" i="26" a="1"/>
  <c r="K1838" i="26" s="1"/>
  <c r="K1849" i="26" a="1"/>
  <c r="K1849" i="26" s="1"/>
  <c r="K1861" i="26" a="1"/>
  <c r="K1861" i="26" s="1"/>
  <c r="K1873" i="26" a="1"/>
  <c r="K1873" i="26" s="1"/>
  <c r="K1896" i="26" a="1"/>
  <c r="K1896" i="26" s="1"/>
  <c r="K1908" i="26" a="1"/>
  <c r="K1908" i="26" s="1"/>
  <c r="K1919" i="26" a="1"/>
  <c r="K1919" i="26" s="1"/>
  <c r="K1931" i="26" a="1"/>
  <c r="K1931" i="26" s="1"/>
  <c r="K1942" i="26" a="1"/>
  <c r="K1942" i="26" s="1"/>
  <c r="K1953" i="26" a="1"/>
  <c r="K1953" i="26" s="1"/>
  <c r="K1963" i="26" a="1"/>
  <c r="K1963" i="26" s="1"/>
  <c r="K1973" i="26" a="1"/>
  <c r="K1973" i="26" s="1"/>
  <c r="K1991" i="26" a="1"/>
  <c r="K1991" i="26" s="1"/>
  <c r="K1999" i="26" a="1"/>
  <c r="K1999" i="26" s="1"/>
  <c r="K1767" i="26" a="1"/>
  <c r="K1767" i="26" s="1"/>
  <c r="K1796" i="26" a="1"/>
  <c r="K1796" i="26" s="1"/>
  <c r="K1827" i="26" a="1"/>
  <c r="K1827" i="26" s="1"/>
  <c r="K1840" i="26" a="1"/>
  <c r="K1840" i="26" s="1"/>
  <c r="K1850" i="26" a="1"/>
  <c r="K1850" i="26" s="1"/>
  <c r="K1862" i="26" a="1"/>
  <c r="K1862" i="26" s="1"/>
  <c r="K1875" i="26" a="1"/>
  <c r="K1875" i="26" s="1"/>
  <c r="K1885" i="26" a="1"/>
  <c r="K1885" i="26" s="1"/>
  <c r="K1898" i="26" a="1"/>
  <c r="K1898" i="26" s="1"/>
  <c r="K1909" i="26" a="1"/>
  <c r="K1909" i="26" s="1"/>
  <c r="K1920" i="26" a="1"/>
  <c r="K1920" i="26" s="1"/>
  <c r="K1933" i="26" a="1"/>
  <c r="K1933" i="26" s="1"/>
  <c r="K1964" i="26" a="1"/>
  <c r="K1964" i="26" s="1"/>
  <c r="K1974" i="26" a="1"/>
  <c r="K1974" i="26" s="1"/>
  <c r="K1983" i="26" a="1"/>
  <c r="K1983" i="26" s="1"/>
  <c r="K2000" i="26" a="1"/>
  <c r="K2000" i="26" s="1"/>
  <c r="K1772" i="26" a="1"/>
  <c r="K1772" i="26" s="1"/>
  <c r="K1801" i="26" a="1"/>
  <c r="K1801" i="26" s="1"/>
  <c r="K1817" i="26" a="1"/>
  <c r="K1817" i="26" s="1"/>
  <c r="K1828" i="26" a="1"/>
  <c r="K1828" i="26" s="1"/>
  <c r="K1841" i="26" a="1"/>
  <c r="K1841" i="26" s="1"/>
  <c r="K1864" i="26" a="1"/>
  <c r="K1864" i="26" s="1"/>
  <c r="K1876" i="26" a="1"/>
  <c r="K1876" i="26" s="1"/>
  <c r="K1886" i="26" a="1"/>
  <c r="K1886" i="26" s="1"/>
  <c r="K1899" i="26" a="1"/>
  <c r="K1899" i="26" s="1"/>
  <c r="K1911" i="26" a="1"/>
  <c r="K1911" i="26" s="1"/>
  <c r="K1922" i="26" a="1"/>
  <c r="K1922" i="26" s="1"/>
  <c r="K1935" i="26" a="1"/>
  <c r="K1935" i="26" s="1"/>
  <c r="K1944" i="26" a="1"/>
  <c r="K1944" i="26" s="1"/>
  <c r="K1955" i="26" a="1"/>
  <c r="K1955" i="26" s="1"/>
  <c r="K1966" i="26" a="1"/>
  <c r="K1966" i="26" s="1"/>
  <c r="K1985" i="26" a="1"/>
  <c r="K1985" i="26" s="1"/>
  <c r="K1992" i="26" a="1"/>
  <c r="K1992" i="26" s="1"/>
  <c r="K1775" i="26" a="1"/>
  <c r="K1775" i="26" s="1"/>
  <c r="K1804" i="26" a="1"/>
  <c r="K1804" i="26" s="1"/>
  <c r="K1818" i="26" a="1"/>
  <c r="K1818" i="26" s="1"/>
  <c r="K1830" i="26" a="1"/>
  <c r="K1830" i="26" s="1"/>
  <c r="K1843" i="26" a="1"/>
  <c r="K1843" i="26" s="1"/>
  <c r="K1853" i="26" a="1"/>
  <c r="K1853" i="26" s="1"/>
  <c r="K1865" i="26" a="1"/>
  <c r="K1865" i="26" s="1"/>
  <c r="K1877" i="26" a="1"/>
  <c r="K1877" i="26" s="1"/>
  <c r="K1888" i="26" a="1"/>
  <c r="K1888" i="26" s="1"/>
  <c r="K1901" i="26" a="1"/>
  <c r="K1901" i="26" s="1"/>
  <c r="K1912" i="26" a="1"/>
  <c r="K1912" i="26" s="1"/>
  <c r="K1923" i="26" a="1"/>
  <c r="K1923" i="26" s="1"/>
  <c r="K1946" i="26" a="1"/>
  <c r="K1946" i="26" s="1"/>
  <c r="K1956" i="26" a="1"/>
  <c r="K1956" i="26" s="1"/>
  <c r="K1967" i="26" a="1"/>
  <c r="K1967" i="26" s="1"/>
  <c r="K1976" i="26" a="1"/>
  <c r="K1976" i="26" s="1"/>
  <c r="K1986" i="26" a="1"/>
  <c r="K1986" i="26" s="1"/>
  <c r="K1993" i="26" a="1"/>
  <c r="K1993" i="26" s="1"/>
  <c r="K1806" i="26" a="1"/>
  <c r="K1806" i="26" s="1"/>
  <c r="K1832" i="26" a="1"/>
  <c r="K1832" i="26" s="1"/>
  <c r="K1854" i="26" a="1"/>
  <c r="K1854" i="26" s="1"/>
  <c r="K1867" i="26" a="1"/>
  <c r="K1867" i="26" s="1"/>
  <c r="K1879" i="26" a="1"/>
  <c r="K1879" i="26" s="1"/>
  <c r="K1890" i="26" a="1"/>
  <c r="K1890" i="26" s="1"/>
  <c r="K1902" i="26" a="1"/>
  <c r="K1902" i="26" s="1"/>
  <c r="K1913" i="26" a="1"/>
  <c r="K1913" i="26" s="1"/>
  <c r="K1925" i="26" a="1"/>
  <c r="K1925" i="26" s="1"/>
  <c r="K1937" i="26" a="1"/>
  <c r="K1937" i="26" s="1"/>
  <c r="K1957" i="26" a="1"/>
  <c r="K1957" i="26" s="1"/>
  <c r="K1968" i="26" a="1"/>
  <c r="K1968" i="26" s="1"/>
  <c r="K1978" i="26" a="1"/>
  <c r="K1978" i="26" s="1"/>
  <c r="K1995" i="26" a="1"/>
  <c r="K1995" i="26" s="1"/>
  <c r="K1782" i="26" a="1"/>
  <c r="K1782" i="26" s="1"/>
  <c r="K1809" i="26" a="1"/>
  <c r="K1809" i="26" s="1"/>
  <c r="K1820" i="26" a="1"/>
  <c r="K1820" i="26" s="1"/>
  <c r="K1833" i="26" a="1"/>
  <c r="K1833" i="26" s="1"/>
  <c r="K1845" i="26" a="1"/>
  <c r="K1845" i="26" s="1"/>
  <c r="K1856" i="26" a="1"/>
  <c r="K1856" i="26" s="1"/>
  <c r="K1869" i="26" a="1"/>
  <c r="K1869" i="26" s="1"/>
  <c r="K1891" i="26" a="1"/>
  <c r="K1891" i="26" s="1"/>
  <c r="K1904" i="26" a="1"/>
  <c r="K1904" i="26" s="1"/>
  <c r="K1915" i="26" a="1"/>
  <c r="K1915" i="26" s="1"/>
  <c r="K1927" i="26" a="1"/>
  <c r="K1927" i="26" s="1"/>
  <c r="K1938" i="26" a="1"/>
  <c r="K1938" i="26" s="1"/>
  <c r="K1948" i="26" a="1"/>
  <c r="K1948" i="26" s="1"/>
  <c r="K1959" i="26" a="1"/>
  <c r="K1959" i="26" s="1"/>
  <c r="K1970" i="26" a="1"/>
  <c r="K1970" i="26" s="1"/>
  <c r="K1979" i="26" a="1"/>
  <c r="K1979" i="26" s="1"/>
  <c r="K1987" i="26" a="1"/>
  <c r="K1987" i="26" s="1"/>
  <c r="K1996" i="26" a="1"/>
  <c r="K1996" i="26" s="1"/>
  <c r="K1786" i="26" a="1"/>
  <c r="K1786" i="26" s="1"/>
  <c r="K1822" i="26" a="1"/>
  <c r="K1822" i="26" s="1"/>
  <c r="K1835" i="26" a="1"/>
  <c r="K1835" i="26" s="1"/>
  <c r="K1847" i="26" a="1"/>
  <c r="K1847" i="26" s="1"/>
  <c r="K1857" i="26" a="1"/>
  <c r="K1857" i="26" s="1"/>
  <c r="K1870" i="26" a="1"/>
  <c r="K1870" i="26" s="1"/>
  <c r="K1881" i="26" a="1"/>
  <c r="K1881" i="26" s="1"/>
  <c r="K1893" i="26" a="1"/>
  <c r="K1893" i="26" s="1"/>
  <c r="K1906" i="26" a="1"/>
  <c r="K1906" i="26" s="1"/>
  <c r="K1928" i="26" a="1"/>
  <c r="K1928" i="26" s="1"/>
  <c r="K1950" i="26" a="1"/>
  <c r="K1950" i="26" s="1"/>
  <c r="K1960" i="26" a="1"/>
  <c r="K1960" i="26" s="1"/>
  <c r="K1980" i="26" a="1"/>
  <c r="K1980" i="26" s="1"/>
  <c r="K1988" i="26" a="1"/>
  <c r="K1988" i="26" s="1"/>
  <c r="K1998" i="26" a="1"/>
  <c r="K1998" i="26" s="1"/>
  <c r="K1788" i="26" a="1"/>
  <c r="K1788" i="26" s="1"/>
  <c r="K1813" i="26" a="1"/>
  <c r="K1813" i="26" s="1"/>
  <c r="K1824" i="26" a="1"/>
  <c r="K1824" i="26" s="1"/>
  <c r="K1836" i="26" a="1"/>
  <c r="K1836" i="26" s="1"/>
  <c r="K1859" i="26" a="1"/>
  <c r="K1859" i="26" s="1"/>
  <c r="K1872" i="26" a="1"/>
  <c r="K1872" i="26" s="1"/>
  <c r="K1883" i="26" a="1"/>
  <c r="K1883" i="26" s="1"/>
  <c r="K1894" i="26" a="1"/>
  <c r="K1894" i="26" s="1"/>
  <c r="K1907" i="26" a="1"/>
  <c r="K1907" i="26" s="1"/>
  <c r="K1917" i="26" a="1"/>
  <c r="K1917" i="26" s="1"/>
  <c r="K1930" i="26" a="1"/>
  <c r="K1930" i="26" s="1"/>
  <c r="K1941" i="26" a="1"/>
  <c r="K1941" i="26" s="1"/>
  <c r="K1951" i="26" a="1"/>
  <c r="K1951" i="26" s="1"/>
  <c r="K1961" i="26" a="1"/>
  <c r="K1961" i="26" s="1"/>
  <c r="K1981" i="26" a="1"/>
  <c r="K1981" i="26" s="1"/>
  <c r="K1989" i="26" a="1"/>
  <c r="K1989" i="26" s="1"/>
  <c r="L4" i="26"/>
  <c r="L13" i="26" a="1"/>
  <c r="L13" i="26" s="1"/>
  <c r="L19" i="26" a="1"/>
  <c r="L19" i="26" s="1"/>
  <c r="L27" i="26" a="1"/>
  <c r="L27" i="26" s="1"/>
  <c r="L35" i="26" a="1"/>
  <c r="L35" i="26" s="1"/>
  <c r="L43" i="26" a="1"/>
  <c r="L43" i="26" s="1"/>
  <c r="L51" i="26" a="1"/>
  <c r="L51" i="26" s="1"/>
  <c r="L59" i="26" a="1"/>
  <c r="L59" i="26" s="1"/>
  <c r="L67" i="26" a="1"/>
  <c r="L67" i="26" s="1"/>
  <c r="L75" i="26" a="1"/>
  <c r="L75" i="26" s="1"/>
  <c r="L83" i="26" a="1"/>
  <c r="L83" i="26" s="1"/>
  <c r="L91" i="26" a="1"/>
  <c r="L91" i="26" s="1"/>
  <c r="L99" i="26" a="1"/>
  <c r="L99" i="26" s="1"/>
  <c r="L107" i="26" a="1"/>
  <c r="L107" i="26" s="1"/>
  <c r="L115" i="26" a="1"/>
  <c r="L115" i="26" s="1"/>
  <c r="L123" i="26" a="1"/>
  <c r="L123" i="26" s="1"/>
  <c r="L131" i="26" a="1"/>
  <c r="L131" i="26" s="1"/>
  <c r="L139" i="26" a="1"/>
  <c r="L139" i="26" s="1"/>
  <c r="L147" i="26" a="1"/>
  <c r="L147" i="26" s="1"/>
  <c r="L155" i="26" a="1"/>
  <c r="L155" i="26" s="1"/>
  <c r="L163" i="26" a="1"/>
  <c r="L163" i="26" s="1"/>
  <c r="L171" i="26" a="1"/>
  <c r="L171" i="26" s="1"/>
  <c r="L179" i="26" a="1"/>
  <c r="L179" i="26" s="1"/>
  <c r="L187" i="26" a="1"/>
  <c r="L187" i="26" s="1"/>
  <c r="L195" i="26" a="1"/>
  <c r="L195" i="26" s="1"/>
  <c r="L203" i="26" a="1"/>
  <c r="L203" i="26" s="1"/>
  <c r="L211" i="26" a="1"/>
  <c r="L211" i="26" s="1"/>
  <c r="L219" i="26" a="1"/>
  <c r="L219" i="26" s="1"/>
  <c r="L227" i="26" a="1"/>
  <c r="L227" i="26" s="1"/>
  <c r="L235" i="26" a="1"/>
  <c r="L235" i="26" s="1"/>
  <c r="L243" i="26" a="1"/>
  <c r="L243" i="26" s="1"/>
  <c r="L250" i="26" a="1"/>
  <c r="L250" i="26" s="1"/>
  <c r="L255" i="26" a="1"/>
  <c r="L255" i="26" s="1"/>
  <c r="L262" i="26" a="1"/>
  <c r="L262" i="26" s="1"/>
  <c r="L269" i="26" a="1"/>
  <c r="L269" i="26" s="1"/>
  <c r="L275" i="26" a="1"/>
  <c r="L275" i="26" s="1"/>
  <c r="L282" i="26" a="1"/>
  <c r="L282" i="26" s="1"/>
  <c r="L287" i="26" a="1"/>
  <c r="L287" i="26" s="1"/>
  <c r="L294" i="26" a="1"/>
  <c r="L294" i="26" s="1"/>
  <c r="L300" i="26" a="1"/>
  <c r="L300" i="26" s="1"/>
  <c r="L306" i="26" a="1"/>
  <c r="L306" i="26" s="1"/>
  <c r="L312" i="26" a="1"/>
  <c r="L312" i="26" s="1"/>
  <c r="L318" i="26" a="1"/>
  <c r="L318" i="26" s="1"/>
  <c r="L324" i="26" a="1"/>
  <c r="L324" i="26" s="1"/>
  <c r="L331" i="26" a="1"/>
  <c r="L331" i="26" s="1"/>
  <c r="L336" i="26" a="1"/>
  <c r="L336" i="26" s="1"/>
  <c r="L348" i="26" a="1"/>
  <c r="L348" i="26" s="1"/>
  <c r="L353" i="26" a="1"/>
  <c r="L353" i="26" s="1"/>
  <c r="L359" i="26" a="1"/>
  <c r="L359" i="26" s="1"/>
  <c r="L364" i="26" a="1"/>
  <c r="L364" i="26" s="1"/>
  <c r="L379" i="26" a="1"/>
  <c r="L379" i="26" s="1"/>
  <c r="L384" i="26" a="1"/>
  <c r="L384" i="26" s="1"/>
  <c r="L14" i="26" a="1"/>
  <c r="L14" i="26" s="1"/>
  <c r="L20" i="26" a="1"/>
  <c r="L20" i="26" s="1"/>
  <c r="L28" i="26" a="1"/>
  <c r="L28" i="26" s="1"/>
  <c r="L36" i="26" a="1"/>
  <c r="L36" i="26" s="1"/>
  <c r="L52" i="26" a="1"/>
  <c r="L52" i="26" s="1"/>
  <c r="L60" i="26" a="1"/>
  <c r="L60" i="26" s="1"/>
  <c r="L68" i="26" a="1"/>
  <c r="L68" i="26" s="1"/>
  <c r="L76" i="26" a="1"/>
  <c r="L76" i="26" s="1"/>
  <c r="L84" i="26" a="1"/>
  <c r="L84" i="26" s="1"/>
  <c r="L92" i="26" a="1"/>
  <c r="L92" i="26" s="1"/>
  <c r="L100" i="26" a="1"/>
  <c r="L100" i="26" s="1"/>
  <c r="L108" i="26" a="1"/>
  <c r="L108" i="26" s="1"/>
  <c r="L116" i="26" a="1"/>
  <c r="L116" i="26" s="1"/>
  <c r="L124" i="26" a="1"/>
  <c r="L124" i="26" s="1"/>
  <c r="L132" i="26" a="1"/>
  <c r="L132" i="26" s="1"/>
  <c r="L140" i="26" a="1"/>
  <c r="L140" i="26" s="1"/>
  <c r="L148" i="26" a="1"/>
  <c r="L148" i="26" s="1"/>
  <c r="L156" i="26" a="1"/>
  <c r="L156" i="26" s="1"/>
  <c r="L164" i="26" a="1"/>
  <c r="L164" i="26" s="1"/>
  <c r="L172" i="26" a="1"/>
  <c r="L172" i="26" s="1"/>
  <c r="L180" i="26" a="1"/>
  <c r="L180" i="26" s="1"/>
  <c r="L188" i="26" a="1"/>
  <c r="L188" i="26" s="1"/>
  <c r="L196" i="26" a="1"/>
  <c r="L196" i="26" s="1"/>
  <c r="L204" i="26" a="1"/>
  <c r="L204" i="26" s="1"/>
  <c r="L212" i="26" a="1"/>
  <c r="L212" i="26" s="1"/>
  <c r="L220" i="26" a="1"/>
  <c r="L220" i="26" s="1"/>
  <c r="L228" i="26" a="1"/>
  <c r="L228" i="26" s="1"/>
  <c r="L236" i="26" a="1"/>
  <c r="L236" i="26" s="1"/>
  <c r="L244" i="26" a="1"/>
  <c r="L244" i="26" s="1"/>
  <c r="L263" i="26" a="1"/>
  <c r="L263" i="26" s="1"/>
  <c r="L270" i="26" a="1"/>
  <c r="L270" i="26" s="1"/>
  <c r="L295" i="26" a="1"/>
  <c r="L295" i="26" s="1"/>
  <c r="L301" i="26" a="1"/>
  <c r="L301" i="26" s="1"/>
  <c r="L307" i="26" a="1"/>
  <c r="L307" i="26" s="1"/>
  <c r="L313" i="26" a="1"/>
  <c r="L313" i="26" s="1"/>
  <c r="L325" i="26" a="1"/>
  <c r="L325" i="26" s="1"/>
  <c r="L337" i="26" a="1"/>
  <c r="L337" i="26" s="1"/>
  <c r="L343" i="26" a="1"/>
  <c r="L343" i="26" s="1"/>
  <c r="L349" i="26" a="1"/>
  <c r="L349" i="26" s="1"/>
  <c r="L354" i="26" a="1"/>
  <c r="L354" i="26" s="1"/>
  <c r="L369" i="26" a="1"/>
  <c r="L369" i="26" s="1"/>
  <c r="L375" i="26" a="1"/>
  <c r="L375" i="26" s="1"/>
  <c r="L380" i="26" a="1"/>
  <c r="L380" i="26" s="1"/>
  <c r="L395" i="26" a="1"/>
  <c r="L395" i="26" s="1"/>
  <c r="L400" i="26" a="1"/>
  <c r="L400" i="26" s="1"/>
  <c r="L406" i="26" a="1"/>
  <c r="L406" i="26" s="1"/>
  <c r="L421" i="26" a="1"/>
  <c r="L421" i="26" s="1"/>
  <c r="L426" i="26" a="1"/>
  <c r="L426" i="26" s="1"/>
  <c r="L431" i="26" a="1"/>
  <c r="L431" i="26" s="1"/>
  <c r="L436" i="26" a="1"/>
  <c r="L436" i="26" s="1"/>
  <c r="L441" i="26" a="1"/>
  <c r="L441" i="26" s="1"/>
  <c r="L462" i="26" a="1"/>
  <c r="L462" i="26" s="1"/>
  <c r="L467" i="26" a="1"/>
  <c r="L467" i="26" s="1"/>
  <c r="L472" i="26" a="1"/>
  <c r="L472" i="26" s="1"/>
  <c r="L477" i="26" a="1"/>
  <c r="L477" i="26" s="1"/>
  <c r="L483" i="26" a="1"/>
  <c r="L483" i="26" s="1"/>
  <c r="L494" i="26" a="1"/>
  <c r="L494" i="26" s="1"/>
  <c r="L510" i="26" a="1"/>
  <c r="L510" i="26" s="1"/>
  <c r="L521" i="26" a="1"/>
  <c r="L521" i="26" s="1"/>
  <c r="L532" i="26" a="1"/>
  <c r="L532" i="26" s="1"/>
  <c r="L537" i="26" a="1"/>
  <c r="L537" i="26" s="1"/>
  <c r="L543" i="26" a="1"/>
  <c r="L543" i="26" s="1"/>
  <c r="L548" i="26" a="1"/>
  <c r="L548" i="26" s="1"/>
  <c r="L554" i="26" a="1"/>
  <c r="L554" i="26" s="1"/>
  <c r="L559" i="26" a="1"/>
  <c r="L559" i="26" s="1"/>
  <c r="L565" i="26" a="1"/>
  <c r="L565" i="26" s="1"/>
  <c r="L570" i="26" a="1"/>
  <c r="L570" i="26" s="1"/>
  <c r="L581" i="26" a="1"/>
  <c r="L581" i="26" s="1"/>
  <c r="L21" i="26" a="1"/>
  <c r="L21" i="26" s="1"/>
  <c r="L29" i="26" a="1"/>
  <c r="L29" i="26" s="1"/>
  <c r="L37" i="26" a="1"/>
  <c r="L37" i="26" s="1"/>
  <c r="L45" i="26" a="1"/>
  <c r="L45" i="26" s="1"/>
  <c r="L53" i="26" a="1"/>
  <c r="L53" i="26" s="1"/>
  <c r="L61" i="26" a="1"/>
  <c r="L61" i="26" s="1"/>
  <c r="L69" i="26" a="1"/>
  <c r="L69" i="26" s="1"/>
  <c r="L77" i="26" a="1"/>
  <c r="L77" i="26" s="1"/>
  <c r="L85" i="26" a="1"/>
  <c r="L85" i="26" s="1"/>
  <c r="L93" i="26" a="1"/>
  <c r="L93" i="26" s="1"/>
  <c r="L101" i="26" a="1"/>
  <c r="L101" i="26" s="1"/>
  <c r="L109" i="26" a="1"/>
  <c r="L109" i="26" s="1"/>
  <c r="L117" i="26" a="1"/>
  <c r="L117" i="26" s="1"/>
  <c r="L125" i="26" a="1"/>
  <c r="L125" i="26" s="1"/>
  <c r="L133" i="26" a="1"/>
  <c r="L133" i="26" s="1"/>
  <c r="L141" i="26" a="1"/>
  <c r="L141" i="26" s="1"/>
  <c r="L149" i="26" a="1"/>
  <c r="L149" i="26" s="1"/>
  <c r="L157" i="26" a="1"/>
  <c r="L157" i="26" s="1"/>
  <c r="L165" i="26" a="1"/>
  <c r="L165" i="26" s="1"/>
  <c r="L173" i="26" a="1"/>
  <c r="L173" i="26" s="1"/>
  <c r="L181" i="26" a="1"/>
  <c r="L181" i="26" s="1"/>
  <c r="L189" i="26" a="1"/>
  <c r="L189" i="26" s="1"/>
  <c r="L197" i="26" a="1"/>
  <c r="L197" i="26" s="1"/>
  <c r="L205" i="26" a="1"/>
  <c r="L205" i="26" s="1"/>
  <c r="L213" i="26" a="1"/>
  <c r="L213" i="26" s="1"/>
  <c r="L221" i="26" a="1"/>
  <c r="L221" i="26" s="1"/>
  <c r="L229" i="26" a="1"/>
  <c r="L229" i="26" s="1"/>
  <c r="L237" i="26" a="1"/>
  <c r="L237" i="26" s="1"/>
  <c r="L245" i="26" a="1"/>
  <c r="L245" i="26" s="1"/>
  <c r="L251" i="26" a="1"/>
  <c r="L251" i="26" s="1"/>
  <c r="L256" i="26" a="1"/>
  <c r="L256" i="26" s="1"/>
  <c r="L264" i="26" a="1"/>
  <c r="L264" i="26" s="1"/>
  <c r="L276" i="26" a="1"/>
  <c r="L276" i="26" s="1"/>
  <c r="L283" i="26" a="1"/>
  <c r="L283" i="26" s="1"/>
  <c r="L288" i="26" a="1"/>
  <c r="L288" i="26" s="1"/>
  <c r="L296" i="26" a="1"/>
  <c r="L296" i="26" s="1"/>
  <c r="L302" i="26" a="1"/>
  <c r="L302" i="26" s="1"/>
  <c r="L314" i="26" a="1"/>
  <c r="L314" i="26" s="1"/>
  <c r="L319" i="26" a="1"/>
  <c r="L319" i="26" s="1"/>
  <c r="L326" i="26" a="1"/>
  <c r="L326" i="26" s="1"/>
  <c r="L332" i="26" a="1"/>
  <c r="L332" i="26" s="1"/>
  <c r="L338" i="26" a="1"/>
  <c r="L338" i="26" s="1"/>
  <c r="L344" i="26" a="1"/>
  <c r="L344" i="26" s="1"/>
  <c r="L350" i="26" a="1"/>
  <c r="L350" i="26" s="1"/>
  <c r="L355" i="26" a="1"/>
  <c r="L355" i="26" s="1"/>
  <c r="L360" i="26" a="1"/>
  <c r="L360" i="26" s="1"/>
  <c r="L365" i="26" a="1"/>
  <c r="L365" i="26" s="1"/>
  <c r="L370" i="26" a="1"/>
  <c r="L370" i="26" s="1"/>
  <c r="L15" i="26" a="1"/>
  <c r="L15" i="26" s="1"/>
  <c r="L22" i="26" a="1"/>
  <c r="L22" i="26" s="1"/>
  <c r="L30" i="26" a="1"/>
  <c r="L30" i="26" s="1"/>
  <c r="L38" i="26" a="1"/>
  <c r="L38" i="26" s="1"/>
  <c r="L46" i="26" a="1"/>
  <c r="L46" i="26" s="1"/>
  <c r="L54" i="26" a="1"/>
  <c r="L54" i="26" s="1"/>
  <c r="L62" i="26" a="1"/>
  <c r="L62" i="26" s="1"/>
  <c r="L70" i="26" a="1"/>
  <c r="L70" i="26" s="1"/>
  <c r="L78" i="26" a="1"/>
  <c r="L78" i="26" s="1"/>
  <c r="L86" i="26" a="1"/>
  <c r="L86" i="26" s="1"/>
  <c r="L94" i="26" a="1"/>
  <c r="L94" i="26" s="1"/>
  <c r="L102" i="26" a="1"/>
  <c r="L102" i="26" s="1"/>
  <c r="L110" i="26" a="1"/>
  <c r="L110" i="26" s="1"/>
  <c r="L118" i="26" a="1"/>
  <c r="L118" i="26" s="1"/>
  <c r="L126" i="26" a="1"/>
  <c r="L126" i="26" s="1"/>
  <c r="L134" i="26" a="1"/>
  <c r="L134" i="26" s="1"/>
  <c r="L142" i="26" a="1"/>
  <c r="L142" i="26" s="1"/>
  <c r="L150" i="26" a="1"/>
  <c r="L150" i="26" s="1"/>
  <c r="L158" i="26" a="1"/>
  <c r="L158" i="26" s="1"/>
  <c r="L166" i="26" a="1"/>
  <c r="L166" i="26" s="1"/>
  <c r="L174" i="26" a="1"/>
  <c r="L174" i="26" s="1"/>
  <c r="L182" i="26" a="1"/>
  <c r="L182" i="26" s="1"/>
  <c r="L190" i="26" a="1"/>
  <c r="L190" i="26" s="1"/>
  <c r="L198" i="26" a="1"/>
  <c r="L198" i="26" s="1"/>
  <c r="L206" i="26" a="1"/>
  <c r="L206" i="26" s="1"/>
  <c r="L214" i="26" a="1"/>
  <c r="L214" i="26" s="1"/>
  <c r="L222" i="26" a="1"/>
  <c r="L222" i="26" s="1"/>
  <c r="L230" i="26" a="1"/>
  <c r="L230" i="26" s="1"/>
  <c r="L238" i="26" a="1"/>
  <c r="L238" i="26" s="1"/>
  <c r="L246" i="26" a="1"/>
  <c r="L246" i="26" s="1"/>
  <c r="L257" i="26" a="1"/>
  <c r="L257" i="26" s="1"/>
  <c r="L265" i="26" a="1"/>
  <c r="L265" i="26" s="1"/>
  <c r="L271" i="26" a="1"/>
  <c r="L271" i="26" s="1"/>
  <c r="L277" i="26" a="1"/>
  <c r="L277" i="26" s="1"/>
  <c r="L289" i="26" a="1"/>
  <c r="L289" i="26" s="1"/>
  <c r="L297" i="26" a="1"/>
  <c r="L297" i="26" s="1"/>
  <c r="L308" i="26" a="1"/>
  <c r="L308" i="26" s="1"/>
  <c r="L327" i="26" a="1"/>
  <c r="L327" i="26" s="1"/>
  <c r="L333" i="26" a="1"/>
  <c r="L333" i="26" s="1"/>
  <c r="L339" i="26" a="1"/>
  <c r="L339" i="26" s="1"/>
  <c r="L345" i="26" a="1"/>
  <c r="L345" i="26" s="1"/>
  <c r="L366" i="26" a="1"/>
  <c r="L366" i="26" s="1"/>
  <c r="L371" i="26" a="1"/>
  <c r="L371" i="26" s="1"/>
  <c r="L376" i="26" a="1"/>
  <c r="L376" i="26" s="1"/>
  <c r="L381" i="26" a="1"/>
  <c r="L381" i="26" s="1"/>
  <c r="L386" i="26" a="1"/>
  <c r="L386" i="26" s="1"/>
  <c r="L401" i="26" a="1"/>
  <c r="L401" i="26" s="1"/>
  <c r="L407" i="26" a="1"/>
  <c r="L407" i="26" s="1"/>
  <c r="L412" i="26" a="1"/>
  <c r="L412" i="26" s="1"/>
  <c r="L427" i="26" a="1"/>
  <c r="L427" i="26" s="1"/>
  <c r="L432" i="26" a="1"/>
  <c r="L432" i="26" s="1"/>
  <c r="L438" i="26" a="1"/>
  <c r="L438" i="26" s="1"/>
  <c r="L453" i="26" a="1"/>
  <c r="L453" i="26" s="1"/>
  <c r="L458" i="26" a="1"/>
  <c r="L458" i="26" s="1"/>
  <c r="L463" i="26" a="1"/>
  <c r="L463" i="26" s="1"/>
  <c r="L468" i="26" a="1"/>
  <c r="L468" i="26" s="1"/>
  <c r="L473" i="26" a="1"/>
  <c r="L473" i="26" s="1"/>
  <c r="L479" i="26" a="1"/>
  <c r="L479" i="26" s="1"/>
  <c r="L484" i="26" a="1"/>
  <c r="L484" i="26" s="1"/>
  <c r="L490" i="26" a="1"/>
  <c r="L490" i="26" s="1"/>
  <c r="L495" i="26" a="1"/>
  <c r="L495" i="26" s="1"/>
  <c r="L501" i="26" a="1"/>
  <c r="L501" i="26" s="1"/>
  <c r="L506" i="26" a="1"/>
  <c r="L506" i="26" s="1"/>
  <c r="L517" i="26" a="1"/>
  <c r="L517" i="26" s="1"/>
  <c r="L534" i="26" a="1"/>
  <c r="L534" i="26" s="1"/>
  <c r="L23" i="26" a="1"/>
  <c r="L23" i="26" s="1"/>
  <c r="L31" i="26" a="1"/>
  <c r="L31" i="26" s="1"/>
  <c r="L39" i="26" a="1"/>
  <c r="L39" i="26" s="1"/>
  <c r="L47" i="26" a="1"/>
  <c r="L47" i="26" s="1"/>
  <c r="L55" i="26" a="1"/>
  <c r="L55" i="26" s="1"/>
  <c r="L63" i="26" a="1"/>
  <c r="L63" i="26" s="1"/>
  <c r="L71" i="26" a="1"/>
  <c r="L71" i="26" s="1"/>
  <c r="L79" i="26" a="1"/>
  <c r="L79" i="26" s="1"/>
  <c r="L87" i="26" a="1"/>
  <c r="L87" i="26" s="1"/>
  <c r="L95" i="26" a="1"/>
  <c r="L95" i="26" s="1"/>
  <c r="L103" i="26" a="1"/>
  <c r="L103" i="26" s="1"/>
  <c r="L111" i="26" a="1"/>
  <c r="L111" i="26" s="1"/>
  <c r="L119" i="26" a="1"/>
  <c r="L119" i="26" s="1"/>
  <c r="L127" i="26" a="1"/>
  <c r="L127" i="26" s="1"/>
  <c r="L135" i="26" a="1"/>
  <c r="L135" i="26" s="1"/>
  <c r="L143" i="26" a="1"/>
  <c r="L143" i="26" s="1"/>
  <c r="L151" i="26" a="1"/>
  <c r="L151" i="26" s="1"/>
  <c r="L159" i="26" a="1"/>
  <c r="L159" i="26" s="1"/>
  <c r="L167" i="26" a="1"/>
  <c r="L167" i="26" s="1"/>
  <c r="L175" i="26" a="1"/>
  <c r="L175" i="26" s="1"/>
  <c r="L183" i="26" a="1"/>
  <c r="L183" i="26" s="1"/>
  <c r="L191" i="26" a="1"/>
  <c r="L191" i="26" s="1"/>
  <c r="L199" i="26" a="1"/>
  <c r="L199" i="26" s="1"/>
  <c r="L207" i="26" a="1"/>
  <c r="L207" i="26" s="1"/>
  <c r="L215" i="26" a="1"/>
  <c r="L215" i="26" s="1"/>
  <c r="L223" i="26" a="1"/>
  <c r="L223" i="26" s="1"/>
  <c r="L231" i="26" a="1"/>
  <c r="L231" i="26" s="1"/>
  <c r="L239" i="26" a="1"/>
  <c r="L239" i="26" s="1"/>
  <c r="L252" i="26" a="1"/>
  <c r="L252" i="26" s="1"/>
  <c r="L258" i="26" a="1"/>
  <c r="L258" i="26" s="1"/>
  <c r="L266" i="26" a="1"/>
  <c r="L266" i="26" s="1"/>
  <c r="L278" i="26" a="1"/>
  <c r="L278" i="26" s="1"/>
  <c r="L284" i="26" a="1"/>
  <c r="L284" i="26" s="1"/>
  <c r="L290" i="26" a="1"/>
  <c r="L290" i="26" s="1"/>
  <c r="L298" i="26" a="1"/>
  <c r="L298" i="26" s="1"/>
  <c r="L303" i="26" a="1"/>
  <c r="L303" i="26" s="1"/>
  <c r="L309" i="26" a="1"/>
  <c r="L309" i="26" s="1"/>
  <c r="L315" i="26" a="1"/>
  <c r="L315" i="26" s="1"/>
  <c r="L320" i="26" a="1"/>
  <c r="L320" i="26" s="1"/>
  <c r="L328" i="26" a="1"/>
  <c r="L328" i="26" s="1"/>
  <c r="L334" i="26" a="1"/>
  <c r="L334" i="26" s="1"/>
  <c r="L346" i="26" a="1"/>
  <c r="L346" i="26" s="1"/>
  <c r="L351" i="26" a="1"/>
  <c r="L351" i="26" s="1"/>
  <c r="L356" i="26" a="1"/>
  <c r="L356" i="26" s="1"/>
  <c r="L16" i="26" a="1"/>
  <c r="L16" i="26" s="1"/>
  <c r="L24" i="26" a="1"/>
  <c r="L24" i="26" s="1"/>
  <c r="L32" i="26" a="1"/>
  <c r="L32" i="26" s="1"/>
  <c r="L40" i="26" a="1"/>
  <c r="L40" i="26" s="1"/>
  <c r="L48" i="26" a="1"/>
  <c r="L48" i="26" s="1"/>
  <c r="L64" i="26" a="1"/>
  <c r="L64" i="26" s="1"/>
  <c r="L72" i="26" a="1"/>
  <c r="L72" i="26" s="1"/>
  <c r="L80" i="26" a="1"/>
  <c r="L80" i="26" s="1"/>
  <c r="L88" i="26" a="1"/>
  <c r="L88" i="26" s="1"/>
  <c r="L96" i="26" a="1"/>
  <c r="L96" i="26" s="1"/>
  <c r="L104" i="26" a="1"/>
  <c r="L104" i="26" s="1"/>
  <c r="L112" i="26" a="1"/>
  <c r="L112" i="26" s="1"/>
  <c r="L120" i="26" a="1"/>
  <c r="L120" i="26" s="1"/>
  <c r="L128" i="26" a="1"/>
  <c r="L128" i="26" s="1"/>
  <c r="L136" i="26" a="1"/>
  <c r="L136" i="26" s="1"/>
  <c r="L144" i="26" a="1"/>
  <c r="L144" i="26" s="1"/>
  <c r="L152" i="26" a="1"/>
  <c r="L152" i="26" s="1"/>
  <c r="L160" i="26" a="1"/>
  <c r="L160" i="26" s="1"/>
  <c r="L168" i="26" a="1"/>
  <c r="L168" i="26" s="1"/>
  <c r="L176" i="26" a="1"/>
  <c r="L176" i="26" s="1"/>
  <c r="L184" i="26" a="1"/>
  <c r="L184" i="26" s="1"/>
  <c r="L192" i="26" a="1"/>
  <c r="L192" i="26" s="1"/>
  <c r="L200" i="26" a="1"/>
  <c r="L200" i="26" s="1"/>
  <c r="L208" i="26" a="1"/>
  <c r="L208" i="26" s="1"/>
  <c r="L216" i="26" a="1"/>
  <c r="L216" i="26" s="1"/>
  <c r="L224" i="26" a="1"/>
  <c r="L224" i="26" s="1"/>
  <c r="L232" i="26" a="1"/>
  <c r="L232" i="26" s="1"/>
  <c r="L240" i="26" a="1"/>
  <c r="L240" i="26" s="1"/>
  <c r="L247" i="26" a="1"/>
  <c r="L247" i="26" s="1"/>
  <c r="L253" i="26" a="1"/>
  <c r="L253" i="26" s="1"/>
  <c r="L259" i="26" a="1"/>
  <c r="L259" i="26" s="1"/>
  <c r="L272" i="26" a="1"/>
  <c r="L272" i="26" s="1"/>
  <c r="L279" i="26" a="1"/>
  <c r="L279" i="26" s="1"/>
  <c r="L285" i="26" a="1"/>
  <c r="L285" i="26" s="1"/>
  <c r="L291" i="26" a="1"/>
  <c r="L291" i="26" s="1"/>
  <c r="L310" i="26" a="1"/>
  <c r="L310" i="26" s="1"/>
  <c r="L321" i="26" a="1"/>
  <c r="L321" i="26" s="1"/>
  <c r="L329" i="26" a="1"/>
  <c r="L329" i="26" s="1"/>
  <c r="L340" i="26" a="1"/>
  <c r="L340" i="26" s="1"/>
  <c r="L357" i="26" a="1"/>
  <c r="L357" i="26" s="1"/>
  <c r="L362" i="26" a="1"/>
  <c r="L362" i="26" s="1"/>
  <c r="L367" i="26" a="1"/>
  <c r="L367" i="26" s="1"/>
  <c r="L372" i="26" a="1"/>
  <c r="L372" i="26" s="1"/>
  <c r="L377" i="26" a="1"/>
  <c r="L377" i="26" s="1"/>
  <c r="L398" i="26" a="1"/>
  <c r="L398" i="26" s="1"/>
  <c r="L403" i="26" a="1"/>
  <c r="L403" i="26" s="1"/>
  <c r="L408" i="26" a="1"/>
  <c r="L408" i="26" s="1"/>
  <c r="L413" i="26" a="1"/>
  <c r="L413" i="26" s="1"/>
  <c r="L418" i="26" a="1"/>
  <c r="L418" i="26" s="1"/>
  <c r="L17" i="26" a="1"/>
  <c r="L17" i="26" s="1"/>
  <c r="L25" i="26" a="1"/>
  <c r="L25" i="26" s="1"/>
  <c r="L33" i="26" a="1"/>
  <c r="L33" i="26" s="1"/>
  <c r="L41" i="26" a="1"/>
  <c r="L41" i="26" s="1"/>
  <c r="L49" i="26" a="1"/>
  <c r="L49" i="26" s="1"/>
  <c r="L56" i="26" a="1"/>
  <c r="L56" i="26" s="1"/>
  <c r="L65" i="26" a="1"/>
  <c r="L65" i="26" s="1"/>
  <c r="L73" i="26" a="1"/>
  <c r="L73" i="26" s="1"/>
  <c r="L81" i="26" a="1"/>
  <c r="L81" i="26" s="1"/>
  <c r="L89" i="26" a="1"/>
  <c r="L89" i="26" s="1"/>
  <c r="L97" i="26" a="1"/>
  <c r="L97" i="26" s="1"/>
  <c r="L105" i="26" a="1"/>
  <c r="L105" i="26" s="1"/>
  <c r="L113" i="26" a="1"/>
  <c r="L113" i="26" s="1"/>
  <c r="L121" i="26" a="1"/>
  <c r="L121" i="26" s="1"/>
  <c r="L129" i="26" a="1"/>
  <c r="L129" i="26" s="1"/>
  <c r="L137" i="26" a="1"/>
  <c r="L137" i="26" s="1"/>
  <c r="L145" i="26" a="1"/>
  <c r="L145" i="26" s="1"/>
  <c r="L153" i="26" a="1"/>
  <c r="L153" i="26" s="1"/>
  <c r="L161" i="26" a="1"/>
  <c r="L161" i="26" s="1"/>
  <c r="L169" i="26" a="1"/>
  <c r="L169" i="26" s="1"/>
  <c r="L177" i="26" a="1"/>
  <c r="L177" i="26" s="1"/>
  <c r="L185" i="26" a="1"/>
  <c r="L185" i="26" s="1"/>
  <c r="L193" i="26" a="1"/>
  <c r="L193" i="26" s="1"/>
  <c r="L201" i="26" a="1"/>
  <c r="L201" i="26" s="1"/>
  <c r="L209" i="26" a="1"/>
  <c r="L209" i="26" s="1"/>
  <c r="L217" i="26" a="1"/>
  <c r="L217" i="26" s="1"/>
  <c r="L225" i="26" a="1"/>
  <c r="L225" i="26" s="1"/>
  <c r="L233" i="26" a="1"/>
  <c r="L233" i="26" s="1"/>
  <c r="L241" i="26" a="1"/>
  <c r="L241" i="26" s="1"/>
  <c r="L248" i="26" a="1"/>
  <c r="L248" i="26" s="1"/>
  <c r="L254" i="26" a="1"/>
  <c r="L254" i="26" s="1"/>
  <c r="L260" i="26" a="1"/>
  <c r="L260" i="26" s="1"/>
  <c r="L267" i="26" a="1"/>
  <c r="L267" i="26" s="1"/>
  <c r="L273" i="26" a="1"/>
  <c r="L273" i="26" s="1"/>
  <c r="L280" i="26" a="1"/>
  <c r="L280" i="26" s="1"/>
  <c r="L286" i="26" a="1"/>
  <c r="L286" i="26" s="1"/>
  <c r="L292" i="26" a="1"/>
  <c r="L292" i="26" s="1"/>
  <c r="L299" i="26" a="1"/>
  <c r="L299" i="26" s="1"/>
  <c r="L304" i="26" a="1"/>
  <c r="L304" i="26" s="1"/>
  <c r="L316" i="26" a="1"/>
  <c r="L316" i="26" s="1"/>
  <c r="L322" i="26" a="1"/>
  <c r="L322" i="26" s="1"/>
  <c r="L330" i="26" a="1"/>
  <c r="L330" i="26" s="1"/>
  <c r="L335" i="26" a="1"/>
  <c r="L335" i="26" s="1"/>
  <c r="L341" i="26" a="1"/>
  <c r="L341" i="26" s="1"/>
  <c r="L347" i="26" a="1"/>
  <c r="L347" i="26" s="1"/>
  <c r="L352" i="26" a="1"/>
  <c r="L352" i="26" s="1"/>
  <c r="L358" i="26" a="1"/>
  <c r="L358" i="26" s="1"/>
  <c r="L373" i="26" a="1"/>
  <c r="L373" i="26" s="1"/>
  <c r="L378" i="26" a="1"/>
  <c r="L378" i="26" s="1"/>
  <c r="L383" i="26" a="1"/>
  <c r="L383" i="26" s="1"/>
  <c r="L388" i="26" a="1"/>
  <c r="L388" i="26" s="1"/>
  <c r="L393" i="26" a="1"/>
  <c r="L393" i="26" s="1"/>
  <c r="L414" i="26" a="1"/>
  <c r="L414" i="26" s="1"/>
  <c r="L419" i="26" a="1"/>
  <c r="L419" i="26" s="1"/>
  <c r="L424" i="26" a="1"/>
  <c r="L424" i="26" s="1"/>
  <c r="L429" i="26" a="1"/>
  <c r="L429" i="26" s="1"/>
  <c r="L434" i="26" a="1"/>
  <c r="L434" i="26" s="1"/>
  <c r="L449" i="26" a="1"/>
  <c r="L449" i="26" s="1"/>
  <c r="L455" i="26" a="1"/>
  <c r="L455" i="26" s="1"/>
  <c r="L460" i="26" a="1"/>
  <c r="L460" i="26" s="1"/>
  <c r="L475" i="26" a="1"/>
  <c r="L475" i="26" s="1"/>
  <c r="L492" i="26" a="1"/>
  <c r="L492" i="26" s="1"/>
  <c r="L497" i="26" a="1"/>
  <c r="L497" i="26" s="1"/>
  <c r="L12" i="26" a="1"/>
  <c r="L12" i="26" s="1"/>
  <c r="L18" i="26" a="1"/>
  <c r="L18" i="26" s="1"/>
  <c r="L26" i="26" a="1"/>
  <c r="L26" i="26" s="1"/>
  <c r="L34" i="26" a="1"/>
  <c r="L34" i="26" s="1"/>
  <c r="L42" i="26" a="1"/>
  <c r="L42" i="26" s="1"/>
  <c r="L50" i="26" a="1"/>
  <c r="L50" i="26" s="1"/>
  <c r="L58" i="26" a="1"/>
  <c r="L58" i="26" s="1"/>
  <c r="L66" i="26" a="1"/>
  <c r="L66" i="26" s="1"/>
  <c r="L74" i="26" a="1"/>
  <c r="L74" i="26" s="1"/>
  <c r="L82" i="26" a="1"/>
  <c r="L82" i="26" s="1"/>
  <c r="L90" i="26" a="1"/>
  <c r="L90" i="26" s="1"/>
  <c r="L98" i="26" a="1"/>
  <c r="L98" i="26" s="1"/>
  <c r="L106" i="26" a="1"/>
  <c r="L106" i="26" s="1"/>
  <c r="L114" i="26" a="1"/>
  <c r="L114" i="26" s="1"/>
  <c r="L122" i="26" a="1"/>
  <c r="L122" i="26" s="1"/>
  <c r="L130" i="26" a="1"/>
  <c r="L130" i="26" s="1"/>
  <c r="L138" i="26" a="1"/>
  <c r="L138" i="26" s="1"/>
  <c r="L146" i="26" a="1"/>
  <c r="L146" i="26" s="1"/>
  <c r="L154" i="26" a="1"/>
  <c r="L154" i="26" s="1"/>
  <c r="L162" i="26" a="1"/>
  <c r="L162" i="26" s="1"/>
  <c r="L170" i="26" a="1"/>
  <c r="L170" i="26" s="1"/>
  <c r="L178" i="26" a="1"/>
  <c r="L178" i="26" s="1"/>
  <c r="L186" i="26" a="1"/>
  <c r="L186" i="26" s="1"/>
  <c r="L194" i="26" a="1"/>
  <c r="L194" i="26" s="1"/>
  <c r="L202" i="26" a="1"/>
  <c r="L202" i="26" s="1"/>
  <c r="L210" i="26" a="1"/>
  <c r="L210" i="26" s="1"/>
  <c r="L218" i="26" a="1"/>
  <c r="L218" i="26" s="1"/>
  <c r="L226" i="26" a="1"/>
  <c r="L226" i="26" s="1"/>
  <c r="L234" i="26" a="1"/>
  <c r="L234" i="26" s="1"/>
  <c r="L242" i="26" a="1"/>
  <c r="L242" i="26" s="1"/>
  <c r="L249" i="26" a="1"/>
  <c r="L249" i="26" s="1"/>
  <c r="L261" i="26" a="1"/>
  <c r="L261" i="26" s="1"/>
  <c r="L268" i="26" a="1"/>
  <c r="L268" i="26" s="1"/>
  <c r="L274" i="26" a="1"/>
  <c r="L274" i="26" s="1"/>
  <c r="L281" i="26" a="1"/>
  <c r="L281" i="26" s="1"/>
  <c r="L293" i="26" a="1"/>
  <c r="L293" i="26" s="1"/>
  <c r="L305" i="26" a="1"/>
  <c r="L305" i="26" s="1"/>
  <c r="L311" i="26" a="1"/>
  <c r="L311" i="26" s="1"/>
  <c r="L317" i="26" a="1"/>
  <c r="L317" i="26" s="1"/>
  <c r="L323" i="26" a="1"/>
  <c r="L323" i="26" s="1"/>
  <c r="L342" i="26" a="1"/>
  <c r="L342" i="26" s="1"/>
  <c r="L363" i="26" a="1"/>
  <c r="L363" i="26" s="1"/>
  <c r="L368" i="26" a="1"/>
  <c r="L368" i="26" s="1"/>
  <c r="L374" i="26" a="1"/>
  <c r="L374" i="26" s="1"/>
  <c r="L389" i="26" a="1"/>
  <c r="L389" i="26" s="1"/>
  <c r="L394" i="26" a="1"/>
  <c r="L394" i="26" s="1"/>
  <c r="L361" i="26" a="1"/>
  <c r="L361" i="26" s="1"/>
  <c r="L387" i="26" a="1"/>
  <c r="L387" i="26" s="1"/>
  <c r="L410" i="26" a="1"/>
  <c r="L410" i="26" s="1"/>
  <c r="L420" i="26" a="1"/>
  <c r="L420" i="26" s="1"/>
  <c r="L439" i="26" a="1"/>
  <c r="L439" i="26" s="1"/>
  <c r="L447" i="26" a="1"/>
  <c r="L447" i="26" s="1"/>
  <c r="L480" i="26" a="1"/>
  <c r="L480" i="26" s="1"/>
  <c r="L489" i="26" a="1"/>
  <c r="L489" i="26" s="1"/>
  <c r="L498" i="26" a="1"/>
  <c r="L498" i="26" s="1"/>
  <c r="L505" i="26" a="1"/>
  <c r="L505" i="26" s="1"/>
  <c r="L520" i="26" a="1"/>
  <c r="L520" i="26" s="1"/>
  <c r="L527" i="26" a="1"/>
  <c r="L527" i="26" s="1"/>
  <c r="L535" i="26" a="1"/>
  <c r="L535" i="26" s="1"/>
  <c r="L547" i="26" a="1"/>
  <c r="L547" i="26" s="1"/>
  <c r="L553" i="26" a="1"/>
  <c r="L553" i="26" s="1"/>
  <c r="L572" i="26" a="1"/>
  <c r="L572" i="26" s="1"/>
  <c r="L578" i="26" a="1"/>
  <c r="L578" i="26" s="1"/>
  <c r="L590" i="26" a="1"/>
  <c r="L590" i="26" s="1"/>
  <c r="L606" i="26" a="1"/>
  <c r="L606" i="26" s="1"/>
  <c r="L617" i="26" a="1"/>
  <c r="L617" i="26" s="1"/>
  <c r="L628" i="26" a="1"/>
  <c r="L628" i="26" s="1"/>
  <c r="L633" i="26" a="1"/>
  <c r="L633" i="26" s="1"/>
  <c r="L639" i="26" a="1"/>
  <c r="L639" i="26" s="1"/>
  <c r="L644" i="26" a="1"/>
  <c r="L644" i="26" s="1"/>
  <c r="L650" i="26" a="1"/>
  <c r="L650" i="26" s="1"/>
  <c r="L655" i="26" a="1"/>
  <c r="L655" i="26" s="1"/>
  <c r="L661" i="26" a="1"/>
  <c r="L661" i="26" s="1"/>
  <c r="L666" i="26" a="1"/>
  <c r="L666" i="26" s="1"/>
  <c r="L678" i="26" a="1"/>
  <c r="L678" i="26" s="1"/>
  <c r="L688" i="26" a="1"/>
  <c r="L688" i="26" s="1"/>
  <c r="L694" i="26" a="1"/>
  <c r="L694" i="26" s="1"/>
  <c r="L699" i="26" a="1"/>
  <c r="L699" i="26" s="1"/>
  <c r="L704" i="26" a="1"/>
  <c r="L704" i="26" s="1"/>
  <c r="L715" i="26" a="1"/>
  <c r="L715" i="26" s="1"/>
  <c r="L732" i="26" a="1"/>
  <c r="L732" i="26" s="1"/>
  <c r="L743" i="26" a="1"/>
  <c r="L743" i="26" s="1"/>
  <c r="L748" i="26" a="1"/>
  <c r="L748" i="26" s="1"/>
  <c r="L753" i="26" a="1"/>
  <c r="L753" i="26" s="1"/>
  <c r="L759" i="26" a="1"/>
  <c r="L759" i="26" s="1"/>
  <c r="L769" i="26" a="1"/>
  <c r="L769" i="26" s="1"/>
  <c r="L781" i="26" a="1"/>
  <c r="L781" i="26" s="1"/>
  <c r="L786" i="26" a="1"/>
  <c r="L786" i="26" s="1"/>
  <c r="L797" i="26" a="1"/>
  <c r="L797" i="26" s="1"/>
  <c r="L802" i="26" a="1"/>
  <c r="L802" i="26" s="1"/>
  <c r="L825" i="26" a="1"/>
  <c r="L825" i="26" s="1"/>
  <c r="L831" i="26" a="1"/>
  <c r="L831" i="26" s="1"/>
  <c r="L837" i="26" a="1"/>
  <c r="L837" i="26" s="1"/>
  <c r="L860" i="26" a="1"/>
  <c r="L860" i="26" s="1"/>
  <c r="L881" i="26" a="1"/>
  <c r="L881" i="26" s="1"/>
  <c r="L887" i="26" a="1"/>
  <c r="L887" i="26" s="1"/>
  <c r="L892" i="26" a="1"/>
  <c r="L892" i="26" s="1"/>
  <c r="L897" i="26" a="1"/>
  <c r="L897" i="26" s="1"/>
  <c r="L390" i="26" a="1"/>
  <c r="L390" i="26" s="1"/>
  <c r="L411" i="26" a="1"/>
  <c r="L411" i="26" s="1"/>
  <c r="L422" i="26" a="1"/>
  <c r="L422" i="26" s="1"/>
  <c r="L440" i="26" a="1"/>
  <c r="L440" i="26" s="1"/>
  <c r="L448" i="26" a="1"/>
  <c r="L448" i="26" s="1"/>
  <c r="L456" i="26" a="1"/>
  <c r="L456" i="26" s="1"/>
  <c r="L464" i="26" a="1"/>
  <c r="L464" i="26" s="1"/>
  <c r="L481" i="26" a="1"/>
  <c r="L481" i="26" s="1"/>
  <c r="L499" i="26" a="1"/>
  <c r="L499" i="26" s="1"/>
  <c r="L513" i="26" a="1"/>
  <c r="L513" i="26" s="1"/>
  <c r="L528" i="26" a="1"/>
  <c r="L528" i="26" s="1"/>
  <c r="L541" i="26" a="1"/>
  <c r="L541" i="26" s="1"/>
  <c r="L560" i="26" a="1"/>
  <c r="L560" i="26" s="1"/>
  <c r="L567" i="26" a="1"/>
  <c r="L567" i="26" s="1"/>
  <c r="L579" i="26" a="1"/>
  <c r="L579" i="26" s="1"/>
  <c r="L585" i="26" a="1"/>
  <c r="L585" i="26" s="1"/>
  <c r="L596" i="26" a="1"/>
  <c r="L596" i="26" s="1"/>
  <c r="L601" i="26" a="1"/>
  <c r="L601" i="26" s="1"/>
  <c r="L607" i="26" a="1"/>
  <c r="L607" i="26" s="1"/>
  <c r="L612" i="26" a="1"/>
  <c r="L612" i="26" s="1"/>
  <c r="L618" i="26" a="1"/>
  <c r="L618" i="26" s="1"/>
  <c r="L623" i="26" a="1"/>
  <c r="L623" i="26" s="1"/>
  <c r="L629" i="26" a="1"/>
  <c r="L629" i="26" s="1"/>
  <c r="L634" i="26" a="1"/>
  <c r="L634" i="26" s="1"/>
  <c r="L645" i="26" a="1"/>
  <c r="L645" i="26" s="1"/>
  <c r="L662" i="26" a="1"/>
  <c r="L662" i="26" s="1"/>
  <c r="L667" i="26" a="1"/>
  <c r="L667" i="26" s="1"/>
  <c r="L672" i="26" a="1"/>
  <c r="L672" i="26" s="1"/>
  <c r="L683" i="26" a="1"/>
  <c r="L683" i="26" s="1"/>
  <c r="L700" i="26" a="1"/>
  <c r="L700" i="26" s="1"/>
  <c r="L711" i="26" a="1"/>
  <c r="L711" i="26" s="1"/>
  <c r="L716" i="26" a="1"/>
  <c r="L716" i="26" s="1"/>
  <c r="L721" i="26" a="1"/>
  <c r="L721" i="26" s="1"/>
  <c r="L727" i="26" a="1"/>
  <c r="L727" i="26" s="1"/>
  <c r="L737" i="26" a="1"/>
  <c r="L737" i="26" s="1"/>
  <c r="L749" i="26" a="1"/>
  <c r="L749" i="26" s="1"/>
  <c r="L754" i="26" a="1"/>
  <c r="L754" i="26" s="1"/>
  <c r="L765" i="26" a="1"/>
  <c r="L765" i="26" s="1"/>
  <c r="L770" i="26" a="1"/>
  <c r="L770" i="26" s="1"/>
  <c r="L776" i="26" a="1"/>
  <c r="L776" i="26" s="1"/>
  <c r="L782" i="26" a="1"/>
  <c r="L782" i="26" s="1"/>
  <c r="L787" i="26" a="1"/>
  <c r="L787" i="26" s="1"/>
  <c r="L792" i="26" a="1"/>
  <c r="L792" i="26" s="1"/>
  <c r="L798" i="26" a="1"/>
  <c r="L798" i="26" s="1"/>
  <c r="L803" i="26" a="1"/>
  <c r="L803" i="26" s="1"/>
  <c r="L809" i="26" a="1"/>
  <c r="L809" i="26" s="1"/>
  <c r="L815" i="26" a="1"/>
  <c r="L815" i="26" s="1"/>
  <c r="L820" i="26" a="1"/>
  <c r="L820" i="26" s="1"/>
  <c r="L826" i="26" a="1"/>
  <c r="L826" i="26" s="1"/>
  <c r="L838" i="26" a="1"/>
  <c r="L838" i="26" s="1"/>
  <c r="L843" i="26" a="1"/>
  <c r="L843" i="26" s="1"/>
  <c r="L849" i="26" a="1"/>
  <c r="L849" i="26" s="1"/>
  <c r="L855" i="26" a="1"/>
  <c r="L855" i="26" s="1"/>
  <c r="L865" i="26" a="1"/>
  <c r="L865" i="26" s="1"/>
  <c r="L869" i="26" a="1"/>
  <c r="L869" i="26" s="1"/>
  <c r="L873" i="26" a="1"/>
  <c r="L873" i="26" s="1"/>
  <c r="L877" i="26" a="1"/>
  <c r="L877" i="26" s="1"/>
  <c r="L882" i="26" a="1"/>
  <c r="L882" i="26" s="1"/>
  <c r="L898" i="26" a="1"/>
  <c r="L898" i="26" s="1"/>
  <c r="L914" i="26" a="1"/>
  <c r="L914" i="26" s="1"/>
  <c r="L391" i="26" a="1"/>
  <c r="L391" i="26" s="1"/>
  <c r="L402" i="26" a="1"/>
  <c r="L402" i="26" s="1"/>
  <c r="L423" i="26" a="1"/>
  <c r="L423" i="26" s="1"/>
  <c r="L457" i="26" a="1"/>
  <c r="L457" i="26" s="1"/>
  <c r="L465" i="26" a="1"/>
  <c r="L465" i="26" s="1"/>
  <c r="L474" i="26" a="1"/>
  <c r="L474" i="26" s="1"/>
  <c r="L482" i="26" a="1"/>
  <c r="L482" i="26" s="1"/>
  <c r="L491" i="26" a="1"/>
  <c r="L491" i="26" s="1"/>
  <c r="L500" i="26" a="1"/>
  <c r="L500" i="26" s="1"/>
  <c r="L507" i="26" a="1"/>
  <c r="L507" i="26" s="1"/>
  <c r="L514" i="26" a="1"/>
  <c r="L514" i="26" s="1"/>
  <c r="L522" i="26" a="1"/>
  <c r="L522" i="26" s="1"/>
  <c r="L529" i="26" a="1"/>
  <c r="L529" i="26" s="1"/>
  <c r="L536" i="26" a="1"/>
  <c r="L536" i="26" s="1"/>
  <c r="L542" i="26" a="1"/>
  <c r="L542" i="26" s="1"/>
  <c r="L549" i="26" a="1"/>
  <c r="L549" i="26" s="1"/>
  <c r="L555" i="26" a="1"/>
  <c r="L555" i="26" s="1"/>
  <c r="L561" i="26" a="1"/>
  <c r="L561" i="26" s="1"/>
  <c r="L573" i="26" a="1"/>
  <c r="L573" i="26" s="1"/>
  <c r="L586" i="26" a="1"/>
  <c r="L586" i="26" s="1"/>
  <c r="L591" i="26" a="1"/>
  <c r="L591" i="26" s="1"/>
  <c r="L597" i="26" a="1"/>
  <c r="L597" i="26" s="1"/>
  <c r="L602" i="26" a="1"/>
  <c r="L602" i="26" s="1"/>
  <c r="L613" i="26" a="1"/>
  <c r="L613" i="26" s="1"/>
  <c r="L630" i="26" a="1"/>
  <c r="L630" i="26" s="1"/>
  <c r="L640" i="26" a="1"/>
  <c r="L640" i="26" s="1"/>
  <c r="L646" i="26" a="1"/>
  <c r="L646" i="26" s="1"/>
  <c r="L651" i="26" a="1"/>
  <c r="L651" i="26" s="1"/>
  <c r="L656" i="26" a="1"/>
  <c r="L656" i="26" s="1"/>
  <c r="L668" i="26" a="1"/>
  <c r="L668" i="26" s="1"/>
  <c r="L679" i="26" a="1"/>
  <c r="L679" i="26" s="1"/>
  <c r="L684" i="26" a="1"/>
  <c r="L684" i="26" s="1"/>
  <c r="L689" i="26" a="1"/>
  <c r="L689" i="26" s="1"/>
  <c r="L695" i="26" a="1"/>
  <c r="L695" i="26" s="1"/>
  <c r="L705" i="26" a="1"/>
  <c r="L705" i="26" s="1"/>
  <c r="L717" i="26" a="1"/>
  <c r="L717" i="26" s="1"/>
  <c r="L722" i="26" a="1"/>
  <c r="L722" i="26" s="1"/>
  <c r="L733" i="26" a="1"/>
  <c r="L733" i="26" s="1"/>
  <c r="L738" i="26" a="1"/>
  <c r="L738" i="26" s="1"/>
  <c r="L744" i="26" a="1"/>
  <c r="L744" i="26" s="1"/>
  <c r="L750" i="26" a="1"/>
  <c r="L750" i="26" s="1"/>
  <c r="L755" i="26" a="1"/>
  <c r="L755" i="26" s="1"/>
  <c r="L760" i="26" a="1"/>
  <c r="L760" i="26" s="1"/>
  <c r="L766" i="26" a="1"/>
  <c r="L766" i="26" s="1"/>
  <c r="L771" i="26" a="1"/>
  <c r="L771" i="26" s="1"/>
  <c r="L804" i="26" a="1"/>
  <c r="L804" i="26" s="1"/>
  <c r="L810" i="26" a="1"/>
  <c r="L810" i="26" s="1"/>
  <c r="L392" i="26" a="1"/>
  <c r="L392" i="26" s="1"/>
  <c r="L404" i="26" a="1"/>
  <c r="L404" i="26" s="1"/>
  <c r="L433" i="26" a="1"/>
  <c r="L433" i="26" s="1"/>
  <c r="L442" i="26" a="1"/>
  <c r="L442" i="26" s="1"/>
  <c r="L450" i="26" a="1"/>
  <c r="L450" i="26" s="1"/>
  <c r="L466" i="26" a="1"/>
  <c r="L466" i="26" s="1"/>
  <c r="L502" i="26" a="1"/>
  <c r="L502" i="26" s="1"/>
  <c r="L508" i="26" a="1"/>
  <c r="L508" i="26" s="1"/>
  <c r="L515" i="26" a="1"/>
  <c r="L515" i="26" s="1"/>
  <c r="L523" i="26" a="1"/>
  <c r="L523" i="26" s="1"/>
  <c r="L530" i="26" a="1"/>
  <c r="L530" i="26" s="1"/>
  <c r="L550" i="26" a="1"/>
  <c r="L550" i="26" s="1"/>
  <c r="L556" i="26" a="1"/>
  <c r="L556" i="26" s="1"/>
  <c r="L562" i="26" a="1"/>
  <c r="L562" i="26" s="1"/>
  <c r="L568" i="26" a="1"/>
  <c r="L568" i="26" s="1"/>
  <c r="L574" i="26" a="1"/>
  <c r="L574" i="26" s="1"/>
  <c r="L580" i="26" a="1"/>
  <c r="L580" i="26" s="1"/>
  <c r="L598" i="26" a="1"/>
  <c r="L598" i="26" s="1"/>
  <c r="L608" i="26" a="1"/>
  <c r="L608" i="26" s="1"/>
  <c r="L614" i="26" a="1"/>
  <c r="L614" i="26" s="1"/>
  <c r="L619" i="26" a="1"/>
  <c r="L619" i="26" s="1"/>
  <c r="L624" i="26" a="1"/>
  <c r="L624" i="26" s="1"/>
  <c r="L635" i="26" a="1"/>
  <c r="L635" i="26" s="1"/>
  <c r="L652" i="26" a="1"/>
  <c r="L652" i="26" s="1"/>
  <c r="L657" i="26" a="1"/>
  <c r="L657" i="26" s="1"/>
  <c r="L663" i="26" a="1"/>
  <c r="L663" i="26" s="1"/>
  <c r="L673" i="26" a="1"/>
  <c r="L673" i="26" s="1"/>
  <c r="L685" i="26" a="1"/>
  <c r="L685" i="26" s="1"/>
  <c r="L690" i="26" a="1"/>
  <c r="L690" i="26" s="1"/>
  <c r="L701" i="26" a="1"/>
  <c r="L701" i="26" s="1"/>
  <c r="L706" i="26" a="1"/>
  <c r="L706" i="26" s="1"/>
  <c r="L712" i="26" a="1"/>
  <c r="L712" i="26" s="1"/>
  <c r="L718" i="26" a="1"/>
  <c r="L718" i="26" s="1"/>
  <c r="L723" i="26" a="1"/>
  <c r="L723" i="26" s="1"/>
  <c r="L728" i="26" a="1"/>
  <c r="L728" i="26" s="1"/>
  <c r="L734" i="26" a="1"/>
  <c r="L734" i="26" s="1"/>
  <c r="L739" i="26" a="1"/>
  <c r="L739" i="26" s="1"/>
  <c r="L772" i="26" a="1"/>
  <c r="L772" i="26" s="1"/>
  <c r="L777" i="26" a="1"/>
  <c r="L777" i="26" s="1"/>
  <c r="L783" i="26" a="1"/>
  <c r="L783" i="26" s="1"/>
  <c r="L788" i="26" a="1"/>
  <c r="L788" i="26" s="1"/>
  <c r="L793" i="26" a="1"/>
  <c r="L793" i="26" s="1"/>
  <c r="L799" i="26" a="1"/>
  <c r="L799" i="26" s="1"/>
  <c r="L805" i="26" a="1"/>
  <c r="L805" i="26" s="1"/>
  <c r="L816" i="26" a="1"/>
  <c r="L816" i="26" s="1"/>
  <c r="L822" i="26" a="1"/>
  <c r="L822" i="26" s="1"/>
  <c r="L828" i="26" a="1"/>
  <c r="L828" i="26" s="1"/>
  <c r="L845" i="26" a="1"/>
  <c r="L845" i="26" s="1"/>
  <c r="L851" i="26" a="1"/>
  <c r="L851" i="26" s="1"/>
  <c r="L856" i="26" a="1"/>
  <c r="L856" i="26" s="1"/>
  <c r="L862" i="26" a="1"/>
  <c r="L862" i="26" s="1"/>
  <c r="L866" i="26" a="1"/>
  <c r="L866" i="26" s="1"/>
  <c r="L870" i="26" a="1"/>
  <c r="L870" i="26" s="1"/>
  <c r="L874" i="26" a="1"/>
  <c r="L874" i="26" s="1"/>
  <c r="L894" i="26" a="1"/>
  <c r="L894" i="26" s="1"/>
  <c r="L910" i="26" a="1"/>
  <c r="L910" i="26" s="1"/>
  <c r="L927" i="26" a="1"/>
  <c r="L927" i="26" s="1"/>
  <c r="L933" i="26" a="1"/>
  <c r="L933" i="26" s="1"/>
  <c r="L940" i="26" a="1"/>
  <c r="L940" i="26" s="1"/>
  <c r="L946" i="26" a="1"/>
  <c r="L946" i="26" s="1"/>
  <c r="L959" i="26" a="1"/>
  <c r="L959" i="26" s="1"/>
  <c r="L405" i="26" a="1"/>
  <c r="L405" i="26" s="1"/>
  <c r="L415" i="26" a="1"/>
  <c r="L415" i="26" s="1"/>
  <c r="L425" i="26" a="1"/>
  <c r="L425" i="26" s="1"/>
  <c r="L435" i="26" a="1"/>
  <c r="L435" i="26" s="1"/>
  <c r="L443" i="26" a="1"/>
  <c r="L443" i="26" s="1"/>
  <c r="L451" i="26" a="1"/>
  <c r="L451" i="26" s="1"/>
  <c r="L459" i="26" a="1"/>
  <c r="L459" i="26" s="1"/>
  <c r="L476" i="26" a="1"/>
  <c r="L476" i="26" s="1"/>
  <c r="L485" i="26" a="1"/>
  <c r="L485" i="26" s="1"/>
  <c r="L493" i="26" a="1"/>
  <c r="L493" i="26" s="1"/>
  <c r="L516" i="26" a="1"/>
  <c r="L516" i="26" s="1"/>
  <c r="L524" i="26" a="1"/>
  <c r="L524" i="26" s="1"/>
  <c r="L531" i="26" a="1"/>
  <c r="L531" i="26" s="1"/>
  <c r="L538" i="26" a="1"/>
  <c r="L538" i="26" s="1"/>
  <c r="L544" i="26" a="1"/>
  <c r="L544" i="26" s="1"/>
  <c r="L563" i="26" a="1"/>
  <c r="L563" i="26" s="1"/>
  <c r="L575" i="26" a="1"/>
  <c r="L575" i="26" s="1"/>
  <c r="L582" i="26" a="1"/>
  <c r="L582" i="26" s="1"/>
  <c r="L587" i="26" a="1"/>
  <c r="L587" i="26" s="1"/>
  <c r="L592" i="26" a="1"/>
  <c r="L592" i="26" s="1"/>
  <c r="L603" i="26" a="1"/>
  <c r="L603" i="26" s="1"/>
  <c r="L620" i="26" a="1"/>
  <c r="L620" i="26" s="1"/>
  <c r="L625" i="26" a="1"/>
  <c r="L625" i="26" s="1"/>
  <c r="L631" i="26" a="1"/>
  <c r="L631" i="26" s="1"/>
  <c r="L636" i="26" a="1"/>
  <c r="L636" i="26" s="1"/>
  <c r="L641" i="26" a="1"/>
  <c r="L641" i="26" s="1"/>
  <c r="L647" i="26" a="1"/>
  <c r="L647" i="26" s="1"/>
  <c r="L658" i="26" a="1"/>
  <c r="L658" i="26" s="1"/>
  <c r="L669" i="26" a="1"/>
  <c r="L669" i="26" s="1"/>
  <c r="L674" i="26" a="1"/>
  <c r="L674" i="26" s="1"/>
  <c r="L680" i="26" a="1"/>
  <c r="L680" i="26" s="1"/>
  <c r="L686" i="26" a="1"/>
  <c r="L686" i="26" s="1"/>
  <c r="L691" i="26" a="1"/>
  <c r="L691" i="26" s="1"/>
  <c r="L696" i="26" a="1"/>
  <c r="L696" i="26" s="1"/>
  <c r="L702" i="26" a="1"/>
  <c r="L702" i="26" s="1"/>
  <c r="L707" i="26" a="1"/>
  <c r="L707" i="26" s="1"/>
  <c r="L740" i="26" a="1"/>
  <c r="L740" i="26" s="1"/>
  <c r="L745" i="26" a="1"/>
  <c r="L745" i="26" s="1"/>
  <c r="L751" i="26" a="1"/>
  <c r="L751" i="26" s="1"/>
  <c r="L756" i="26" a="1"/>
  <c r="L756" i="26" s="1"/>
  <c r="L761" i="26" a="1"/>
  <c r="L761" i="26" s="1"/>
  <c r="L767" i="26" a="1"/>
  <c r="L767" i="26" s="1"/>
  <c r="L773" i="26" a="1"/>
  <c r="L773" i="26" s="1"/>
  <c r="L778" i="26" a="1"/>
  <c r="L778" i="26" s="1"/>
  <c r="L789" i="26" a="1"/>
  <c r="L789" i="26" s="1"/>
  <c r="L794" i="26" a="1"/>
  <c r="L794" i="26" s="1"/>
  <c r="L396" i="26" a="1"/>
  <c r="L396" i="26" s="1"/>
  <c r="L416" i="26" a="1"/>
  <c r="L416" i="26" s="1"/>
  <c r="L444" i="26" a="1"/>
  <c r="L444" i="26" s="1"/>
  <c r="L452" i="26" a="1"/>
  <c r="L452" i="26" s="1"/>
  <c r="L469" i="26" a="1"/>
  <c r="L469" i="26" s="1"/>
  <c r="L486" i="26" a="1"/>
  <c r="L486" i="26" s="1"/>
  <c r="L503" i="26" a="1"/>
  <c r="L503" i="26" s="1"/>
  <c r="L509" i="26" a="1"/>
  <c r="L509" i="26" s="1"/>
  <c r="L518" i="26" a="1"/>
  <c r="L518" i="26" s="1"/>
  <c r="L551" i="26" a="1"/>
  <c r="L551" i="26" s="1"/>
  <c r="L557" i="26" a="1"/>
  <c r="L557" i="26" s="1"/>
  <c r="L569" i="26" a="1"/>
  <c r="L569" i="26" s="1"/>
  <c r="L576" i="26" a="1"/>
  <c r="L576" i="26" s="1"/>
  <c r="L588" i="26" a="1"/>
  <c r="L588" i="26" s="1"/>
  <c r="L593" i="26" a="1"/>
  <c r="L593" i="26" s="1"/>
  <c r="L599" i="26" a="1"/>
  <c r="L599" i="26" s="1"/>
  <c r="L604" i="26" a="1"/>
  <c r="L604" i="26" s="1"/>
  <c r="L609" i="26" a="1"/>
  <c r="L609" i="26" s="1"/>
  <c r="L615" i="26" a="1"/>
  <c r="L615" i="26" s="1"/>
  <c r="L626" i="26" a="1"/>
  <c r="L626" i="26" s="1"/>
  <c r="L642" i="26" a="1"/>
  <c r="L642" i="26" s="1"/>
  <c r="L648" i="26" a="1"/>
  <c r="L648" i="26" s="1"/>
  <c r="L653" i="26" a="1"/>
  <c r="L653" i="26" s="1"/>
  <c r="L659" i="26" a="1"/>
  <c r="L659" i="26" s="1"/>
  <c r="L664" i="26" a="1"/>
  <c r="L664" i="26" s="1"/>
  <c r="L670" i="26" a="1"/>
  <c r="L670" i="26" s="1"/>
  <c r="L675" i="26" a="1"/>
  <c r="L675" i="26" s="1"/>
  <c r="L708" i="26" a="1"/>
  <c r="L708" i="26" s="1"/>
  <c r="L713" i="26" a="1"/>
  <c r="L713" i="26" s="1"/>
  <c r="L719" i="26" a="1"/>
  <c r="L719" i="26" s="1"/>
  <c r="L724" i="26" a="1"/>
  <c r="L724" i="26" s="1"/>
  <c r="L729" i="26" a="1"/>
  <c r="L729" i="26" s="1"/>
  <c r="L735" i="26" a="1"/>
  <c r="L735" i="26" s="1"/>
  <c r="L741" i="26" a="1"/>
  <c r="L741" i="26" s="1"/>
  <c r="L746" i="26" a="1"/>
  <c r="L746" i="26" s="1"/>
  <c r="L757" i="26" a="1"/>
  <c r="L757" i="26" s="1"/>
  <c r="L762" i="26" a="1"/>
  <c r="L762" i="26" s="1"/>
  <c r="L774" i="26" a="1"/>
  <c r="L774" i="26" s="1"/>
  <c r="L784" i="26" a="1"/>
  <c r="L784" i="26" s="1"/>
  <c r="L790" i="26" a="1"/>
  <c r="L790" i="26" s="1"/>
  <c r="L795" i="26" a="1"/>
  <c r="L795" i="26" s="1"/>
  <c r="L800" i="26" a="1"/>
  <c r="L800" i="26" s="1"/>
  <c r="L807" i="26" a="1"/>
  <c r="L807" i="26" s="1"/>
  <c r="L812" i="26" a="1"/>
  <c r="L812" i="26" s="1"/>
  <c r="L817" i="26" a="1"/>
  <c r="L817" i="26" s="1"/>
  <c r="L823" i="26" a="1"/>
  <c r="L823" i="26" s="1"/>
  <c r="L829" i="26" a="1"/>
  <c r="L829" i="26" s="1"/>
  <c r="L382" i="26" a="1"/>
  <c r="L382" i="26" s="1"/>
  <c r="L397" i="26" a="1"/>
  <c r="L397" i="26" s="1"/>
  <c r="L417" i="26" a="1"/>
  <c r="L417" i="26" s="1"/>
  <c r="L428" i="26" a="1"/>
  <c r="L428" i="26" s="1"/>
  <c r="L437" i="26" a="1"/>
  <c r="L437" i="26" s="1"/>
  <c r="L445" i="26" a="1"/>
  <c r="L445" i="26" s="1"/>
  <c r="L454" i="26" a="1"/>
  <c r="L454" i="26" s="1"/>
  <c r="L461" i="26" a="1"/>
  <c r="L461" i="26" s="1"/>
  <c r="L470" i="26" a="1"/>
  <c r="L470" i="26" s="1"/>
  <c r="L478" i="26" a="1"/>
  <c r="L478" i="26" s="1"/>
  <c r="L487" i="26" a="1"/>
  <c r="L487" i="26" s="1"/>
  <c r="L511" i="26" a="1"/>
  <c r="L511" i="26" s="1"/>
  <c r="L525" i="26" a="1"/>
  <c r="L525" i="26" s="1"/>
  <c r="L533" i="26" a="1"/>
  <c r="L533" i="26" s="1"/>
  <c r="L539" i="26" a="1"/>
  <c r="L539" i="26" s="1"/>
  <c r="L545" i="26" a="1"/>
  <c r="L545" i="26" s="1"/>
  <c r="L552" i="26" a="1"/>
  <c r="L552" i="26" s="1"/>
  <c r="L558" i="26" a="1"/>
  <c r="L558" i="26" s="1"/>
  <c r="L564" i="26" a="1"/>
  <c r="L564" i="26" s="1"/>
  <c r="L583" i="26" a="1"/>
  <c r="L583" i="26" s="1"/>
  <c r="L594" i="26" a="1"/>
  <c r="L594" i="26" s="1"/>
  <c r="L610" i="26" a="1"/>
  <c r="L610" i="26" s="1"/>
  <c r="L616" i="26" a="1"/>
  <c r="L616" i="26" s="1"/>
  <c r="L621" i="26" a="1"/>
  <c r="L621" i="26" s="1"/>
  <c r="L627" i="26" a="1"/>
  <c r="L627" i="26" s="1"/>
  <c r="L632" i="26" a="1"/>
  <c r="L632" i="26" s="1"/>
  <c r="L637" i="26" a="1"/>
  <c r="L637" i="26" s="1"/>
  <c r="L643" i="26" a="1"/>
  <c r="L643" i="26" s="1"/>
  <c r="L654" i="26" a="1"/>
  <c r="L654" i="26" s="1"/>
  <c r="L676" i="26" a="1"/>
  <c r="L676" i="26" s="1"/>
  <c r="L681" i="26" a="1"/>
  <c r="L681" i="26" s="1"/>
  <c r="L687" i="26" a="1"/>
  <c r="L687" i="26" s="1"/>
  <c r="L692" i="26" a="1"/>
  <c r="L692" i="26" s="1"/>
  <c r="L697" i="26" a="1"/>
  <c r="L697" i="26" s="1"/>
  <c r="L703" i="26" a="1"/>
  <c r="L703" i="26" s="1"/>
  <c r="L709" i="26" a="1"/>
  <c r="L709" i="26" s="1"/>
  <c r="L714" i="26" a="1"/>
  <c r="L714" i="26" s="1"/>
  <c r="L725" i="26" a="1"/>
  <c r="L725" i="26" s="1"/>
  <c r="L730" i="26" a="1"/>
  <c r="L730" i="26" s="1"/>
  <c r="L742" i="26" a="1"/>
  <c r="L742" i="26" s="1"/>
  <c r="L752" i="26" a="1"/>
  <c r="L752" i="26" s="1"/>
  <c r="L758" i="26" a="1"/>
  <c r="L758" i="26" s="1"/>
  <c r="L763" i="26" a="1"/>
  <c r="L763" i="26" s="1"/>
  <c r="L768" i="26" a="1"/>
  <c r="L768" i="26" s="1"/>
  <c r="L779" i="26" a="1"/>
  <c r="L779" i="26" s="1"/>
  <c r="L796" i="26" a="1"/>
  <c r="L796" i="26" s="1"/>
  <c r="L813" i="26" a="1"/>
  <c r="L813" i="26" s="1"/>
  <c r="L818" i="26" a="1"/>
  <c r="L818" i="26" s="1"/>
  <c r="L830" i="26" a="1"/>
  <c r="L830" i="26" s="1"/>
  <c r="L835" i="26" a="1"/>
  <c r="L835" i="26" s="1"/>
  <c r="L841" i="26" a="1"/>
  <c r="L841" i="26" s="1"/>
  <c r="L847" i="26" a="1"/>
  <c r="L847" i="26" s="1"/>
  <c r="L853" i="26" a="1"/>
  <c r="L853" i="26" s="1"/>
  <c r="L858" i="26" a="1"/>
  <c r="L858" i="26" s="1"/>
  <c r="L880" i="26" a="1"/>
  <c r="L880" i="26" s="1"/>
  <c r="L885" i="26" a="1"/>
  <c r="L885" i="26" s="1"/>
  <c r="L891" i="26" a="1"/>
  <c r="L891" i="26" s="1"/>
  <c r="L896" i="26" a="1"/>
  <c r="L896" i="26" s="1"/>
  <c r="L385" i="26" a="1"/>
  <c r="L385" i="26" s="1"/>
  <c r="L399" i="26" a="1"/>
  <c r="L399" i="26" s="1"/>
  <c r="L409" i="26" a="1"/>
  <c r="L409" i="26" s="1"/>
  <c r="L430" i="26" a="1"/>
  <c r="L430" i="26" s="1"/>
  <c r="L446" i="26" a="1"/>
  <c r="L446" i="26" s="1"/>
  <c r="L471" i="26" a="1"/>
  <c r="L471" i="26" s="1"/>
  <c r="L488" i="26" a="1"/>
  <c r="L488" i="26" s="1"/>
  <c r="L496" i="26" a="1"/>
  <c r="L496" i="26" s="1"/>
  <c r="L504" i="26" a="1"/>
  <c r="L504" i="26" s="1"/>
  <c r="L512" i="26" a="1"/>
  <c r="L512" i="26" s="1"/>
  <c r="L519" i="26" a="1"/>
  <c r="L519" i="26" s="1"/>
  <c r="L526" i="26" a="1"/>
  <c r="L526" i="26" s="1"/>
  <c r="L540" i="26" a="1"/>
  <c r="L540" i="26" s="1"/>
  <c r="L546" i="26" a="1"/>
  <c r="L546" i="26" s="1"/>
  <c r="L566" i="26" a="1"/>
  <c r="L566" i="26" s="1"/>
  <c r="L571" i="26" a="1"/>
  <c r="L571" i="26" s="1"/>
  <c r="L577" i="26" a="1"/>
  <c r="L577" i="26" s="1"/>
  <c r="L584" i="26" a="1"/>
  <c r="L584" i="26" s="1"/>
  <c r="L589" i="26" a="1"/>
  <c r="L589" i="26" s="1"/>
  <c r="L595" i="26" a="1"/>
  <c r="L595" i="26" s="1"/>
  <c r="L600" i="26" a="1"/>
  <c r="L600" i="26" s="1"/>
  <c r="L605" i="26" a="1"/>
  <c r="L605" i="26" s="1"/>
  <c r="L611" i="26" a="1"/>
  <c r="L611" i="26" s="1"/>
  <c r="L622" i="26" a="1"/>
  <c r="L622" i="26" s="1"/>
  <c r="L638" i="26" a="1"/>
  <c r="L638" i="26" s="1"/>
  <c r="L649" i="26" a="1"/>
  <c r="L649" i="26" s="1"/>
  <c r="L660" i="26" a="1"/>
  <c r="L660" i="26" s="1"/>
  <c r="L665" i="26" a="1"/>
  <c r="L665" i="26" s="1"/>
  <c r="L671" i="26" a="1"/>
  <c r="L671" i="26" s="1"/>
  <c r="L677" i="26" a="1"/>
  <c r="L677" i="26" s="1"/>
  <c r="L682" i="26" a="1"/>
  <c r="L682" i="26" s="1"/>
  <c r="L693" i="26" a="1"/>
  <c r="L693" i="26" s="1"/>
  <c r="L698" i="26" a="1"/>
  <c r="L698" i="26" s="1"/>
  <c r="L710" i="26" a="1"/>
  <c r="L710" i="26" s="1"/>
  <c r="L720" i="26" a="1"/>
  <c r="L720" i="26" s="1"/>
  <c r="L726" i="26" a="1"/>
  <c r="L726" i="26" s="1"/>
  <c r="L731" i="26" a="1"/>
  <c r="L731" i="26" s="1"/>
  <c r="L736" i="26" a="1"/>
  <c r="L736" i="26" s="1"/>
  <c r="L747" i="26" a="1"/>
  <c r="L747" i="26" s="1"/>
  <c r="L764" i="26" a="1"/>
  <c r="L764" i="26" s="1"/>
  <c r="L775" i="26" a="1"/>
  <c r="L775" i="26" s="1"/>
  <c r="L780" i="26" a="1"/>
  <c r="L780" i="26" s="1"/>
  <c r="L785" i="26" a="1"/>
  <c r="L785" i="26" s="1"/>
  <c r="L791" i="26" a="1"/>
  <c r="L791" i="26" s="1"/>
  <c r="L801" i="26" a="1"/>
  <c r="L801" i="26" s="1"/>
  <c r="L821" i="26" a="1"/>
  <c r="L821" i="26" s="1"/>
  <c r="L834" i="26" a="1"/>
  <c r="L834" i="26" s="1"/>
  <c r="L857" i="26" a="1"/>
  <c r="L857" i="26" s="1"/>
  <c r="L867" i="26" a="1"/>
  <c r="L867" i="26" s="1"/>
  <c r="L875" i="26" a="1"/>
  <c r="L875" i="26" s="1"/>
  <c r="L904" i="26" a="1"/>
  <c r="L904" i="26" s="1"/>
  <c r="L918" i="26" a="1"/>
  <c r="L918" i="26" s="1"/>
  <c r="L932" i="26" a="1"/>
  <c r="L932" i="26" s="1"/>
  <c r="L939" i="26" a="1"/>
  <c r="L939" i="26" s="1"/>
  <c r="L947" i="26" a="1"/>
  <c r="L947" i="26" s="1"/>
  <c r="L954" i="26" a="1"/>
  <c r="L954" i="26" s="1"/>
  <c r="L961" i="26" a="1"/>
  <c r="L961" i="26" s="1"/>
  <c r="L968" i="26" a="1"/>
  <c r="L968" i="26" s="1"/>
  <c r="L974" i="26" a="1"/>
  <c r="L974" i="26" s="1"/>
  <c r="L987" i="26" a="1"/>
  <c r="L987" i="26" s="1"/>
  <c r="L998" i="26" a="1"/>
  <c r="L998" i="26" s="1"/>
  <c r="L1015" i="26" a="1"/>
  <c r="L1015" i="26" s="1"/>
  <c r="L1020" i="26" a="1"/>
  <c r="L1020" i="26" s="1"/>
  <c r="L1033" i="26" a="1"/>
  <c r="L1033" i="26" s="1"/>
  <c r="L1038" i="26" a="1"/>
  <c r="L1038" i="26" s="1"/>
  <c r="L1050" i="26" a="1"/>
  <c r="L1050" i="26" s="1"/>
  <c r="L1056" i="26" a="1"/>
  <c r="L1056" i="26" s="1"/>
  <c r="L1061" i="26" a="1"/>
  <c r="L1061" i="26" s="1"/>
  <c r="L1067" i="26" a="1"/>
  <c r="L1067" i="26" s="1"/>
  <c r="L1079" i="26" a="1"/>
  <c r="L1079" i="26" s="1"/>
  <c r="L1084" i="26" a="1"/>
  <c r="L1084" i="26" s="1"/>
  <c r="L1097" i="26" a="1"/>
  <c r="L1097" i="26" s="1"/>
  <c r="L1102" i="26" a="1"/>
  <c r="L1102" i="26" s="1"/>
  <c r="L1114" i="26" a="1"/>
  <c r="L1114" i="26" s="1"/>
  <c r="L1120" i="26" a="1"/>
  <c r="L1120" i="26" s="1"/>
  <c r="L1125" i="26" a="1"/>
  <c r="L1125" i="26" s="1"/>
  <c r="L1131" i="26" a="1"/>
  <c r="L1131" i="26" s="1"/>
  <c r="L1143" i="26" a="1"/>
  <c r="L1143" i="26" s="1"/>
  <c r="L1148" i="26" a="1"/>
  <c r="L1148" i="26" s="1"/>
  <c r="L1161" i="26" a="1"/>
  <c r="L1161" i="26" s="1"/>
  <c r="L1166" i="26" a="1"/>
  <c r="L1166" i="26" s="1"/>
  <c r="L1178" i="26" a="1"/>
  <c r="L1178" i="26" s="1"/>
  <c r="L1184" i="26" a="1"/>
  <c r="L1184" i="26" s="1"/>
  <c r="L1189" i="26" a="1"/>
  <c r="L1189" i="26" s="1"/>
  <c r="L1195" i="26" a="1"/>
  <c r="L1195" i="26" s="1"/>
  <c r="L1207" i="26" a="1"/>
  <c r="L1207" i="26" s="1"/>
  <c r="L1212" i="26" a="1"/>
  <c r="L1212" i="26" s="1"/>
  <c r="L1225" i="26" a="1"/>
  <c r="L1225" i="26" s="1"/>
  <c r="L1230" i="26" a="1"/>
  <c r="L1230" i="26" s="1"/>
  <c r="L1242" i="26" a="1"/>
  <c r="L1242" i="26" s="1"/>
  <c r="L1248" i="26" a="1"/>
  <c r="L1248" i="26" s="1"/>
  <c r="L1253" i="26" a="1"/>
  <c r="L1253" i="26" s="1"/>
  <c r="L1259" i="26" a="1"/>
  <c r="L1259" i="26" s="1"/>
  <c r="L1271" i="26" a="1"/>
  <c r="L1271" i="26" s="1"/>
  <c r="L1276" i="26" a="1"/>
  <c r="L1276" i="26" s="1"/>
  <c r="L1289" i="26" a="1"/>
  <c r="L1289" i="26" s="1"/>
  <c r="L1294" i="26" a="1"/>
  <c r="L1294" i="26" s="1"/>
  <c r="L1306" i="26" a="1"/>
  <c r="L1306" i="26" s="1"/>
  <c r="L1312" i="26" a="1"/>
  <c r="L1312" i="26" s="1"/>
  <c r="L1319" i="26" a="1"/>
  <c r="L1319" i="26" s="1"/>
  <c r="L1324" i="26" a="1"/>
  <c r="L1324" i="26" s="1"/>
  <c r="L1343" i="26" a="1"/>
  <c r="L1343" i="26" s="1"/>
  <c r="L1348" i="26" a="1"/>
  <c r="L1348" i="26" s="1"/>
  <c r="L1353" i="26" a="1"/>
  <c r="L1353" i="26" s="1"/>
  <c r="L1364" i="26" a="1"/>
  <c r="L1364" i="26" s="1"/>
  <c r="L1370" i="26" a="1"/>
  <c r="L1370" i="26" s="1"/>
  <c r="L1383" i="26" a="1"/>
  <c r="L1383" i="26" s="1"/>
  <c r="L1389" i="26" a="1"/>
  <c r="L1389" i="26" s="1"/>
  <c r="L806" i="26" a="1"/>
  <c r="L806" i="26" s="1"/>
  <c r="L836" i="26" a="1"/>
  <c r="L836" i="26" s="1"/>
  <c r="L848" i="26" a="1"/>
  <c r="L848" i="26" s="1"/>
  <c r="L859" i="26" a="1"/>
  <c r="L859" i="26" s="1"/>
  <c r="L868" i="26" a="1"/>
  <c r="L868" i="26" s="1"/>
  <c r="L876" i="26" a="1"/>
  <c r="L876" i="26" s="1"/>
  <c r="L886" i="26" a="1"/>
  <c r="L886" i="26" s="1"/>
  <c r="L905" i="26" a="1"/>
  <c r="L905" i="26" s="1"/>
  <c r="L912" i="26" a="1"/>
  <c r="L912" i="26" s="1"/>
  <c r="L919" i="26" a="1"/>
  <c r="L919" i="26" s="1"/>
  <c r="L925" i="26" a="1"/>
  <c r="L925" i="26" s="1"/>
  <c r="L948" i="26" a="1"/>
  <c r="L948" i="26" s="1"/>
  <c r="L955" i="26" a="1"/>
  <c r="L955" i="26" s="1"/>
  <c r="L962" i="26" a="1"/>
  <c r="L962" i="26" s="1"/>
  <c r="L975" i="26" a="1"/>
  <c r="L975" i="26" s="1"/>
  <c r="L981" i="26" a="1"/>
  <c r="L981" i="26" s="1"/>
  <c r="L988" i="26" a="1"/>
  <c r="L988" i="26" s="1"/>
  <c r="L994" i="26" a="1"/>
  <c r="L994" i="26" s="1"/>
  <c r="L999" i="26" a="1"/>
  <c r="L999" i="26" s="1"/>
  <c r="L1004" i="26" a="1"/>
  <c r="L1004" i="26" s="1"/>
  <c r="L1010" i="26" a="1"/>
  <c r="L1010" i="26" s="1"/>
  <c r="L1016" i="26" a="1"/>
  <c r="L1016" i="26" s="1"/>
  <c r="L1021" i="26" a="1"/>
  <c r="L1021" i="26" s="1"/>
  <c r="L1027" i="26" a="1"/>
  <c r="L1027" i="26" s="1"/>
  <c r="L1039" i="26" a="1"/>
  <c r="L1039" i="26" s="1"/>
  <c r="L1044" i="26" a="1"/>
  <c r="L1044" i="26" s="1"/>
  <c r="L1057" i="26" a="1"/>
  <c r="L1057" i="26" s="1"/>
  <c r="L1062" i="26" a="1"/>
  <c r="L1062" i="26" s="1"/>
  <c r="L1074" i="26" a="1"/>
  <c r="L1074" i="26" s="1"/>
  <c r="L1080" i="26" a="1"/>
  <c r="L1080" i="26" s="1"/>
  <c r="L1085" i="26" a="1"/>
  <c r="L1085" i="26" s="1"/>
  <c r="L1091" i="26" a="1"/>
  <c r="L1091" i="26" s="1"/>
  <c r="L1103" i="26" a="1"/>
  <c r="L1103" i="26" s="1"/>
  <c r="L1108" i="26" a="1"/>
  <c r="L1108" i="26" s="1"/>
  <c r="L1121" i="26" a="1"/>
  <c r="L1121" i="26" s="1"/>
  <c r="L1126" i="26" a="1"/>
  <c r="L1126" i="26" s="1"/>
  <c r="L1138" i="26" a="1"/>
  <c r="L1138" i="26" s="1"/>
  <c r="L1144" i="26" a="1"/>
  <c r="L1144" i="26" s="1"/>
  <c r="L1149" i="26" a="1"/>
  <c r="L1149" i="26" s="1"/>
  <c r="L1155" i="26" a="1"/>
  <c r="L1155" i="26" s="1"/>
  <c r="L1167" i="26" a="1"/>
  <c r="L1167" i="26" s="1"/>
  <c r="L1172" i="26" a="1"/>
  <c r="L1172" i="26" s="1"/>
  <c r="L1185" i="26" a="1"/>
  <c r="L1185" i="26" s="1"/>
  <c r="L1190" i="26" a="1"/>
  <c r="L1190" i="26" s="1"/>
  <c r="L1202" i="26" a="1"/>
  <c r="L1202" i="26" s="1"/>
  <c r="L1208" i="26" a="1"/>
  <c r="L1208" i="26" s="1"/>
  <c r="L1213" i="26" a="1"/>
  <c r="L1213" i="26" s="1"/>
  <c r="L1219" i="26" a="1"/>
  <c r="L1219" i="26" s="1"/>
  <c r="L1231" i="26" a="1"/>
  <c r="L1231" i="26" s="1"/>
  <c r="L1236" i="26" a="1"/>
  <c r="L1236" i="26" s="1"/>
  <c r="L1249" i="26" a="1"/>
  <c r="L1249" i="26" s="1"/>
  <c r="L1254" i="26" a="1"/>
  <c r="L1254" i="26" s="1"/>
  <c r="L1266" i="26" a="1"/>
  <c r="L1266" i="26" s="1"/>
  <c r="L1272" i="26" a="1"/>
  <c r="L1272" i="26" s="1"/>
  <c r="L1277" i="26" a="1"/>
  <c r="L1277" i="26" s="1"/>
  <c r="L1283" i="26" a="1"/>
  <c r="L1283" i="26" s="1"/>
  <c r="L1295" i="26" a="1"/>
  <c r="L1295" i="26" s="1"/>
  <c r="L1300" i="26" a="1"/>
  <c r="L1300" i="26" s="1"/>
  <c r="L1307" i="26" a="1"/>
  <c r="L1307" i="26" s="1"/>
  <c r="L1313" i="26" a="1"/>
  <c r="L1313" i="26" s="1"/>
  <c r="L1320" i="26" a="1"/>
  <c r="L1320" i="26" s="1"/>
  <c r="L1325" i="26" a="1"/>
  <c r="L1325" i="26" s="1"/>
  <c r="L1331" i="26" a="1"/>
  <c r="L1331" i="26" s="1"/>
  <c r="L1335" i="26" a="1"/>
  <c r="L1335" i="26" s="1"/>
  <c r="L1339" i="26" a="1"/>
  <c r="L1339" i="26" s="1"/>
  <c r="L1354" i="26" a="1"/>
  <c r="L1354" i="26" s="1"/>
  <c r="L1359" i="26" a="1"/>
  <c r="L1359" i="26" s="1"/>
  <c r="L1365" i="26" a="1"/>
  <c r="L1365" i="26" s="1"/>
  <c r="L1371" i="26" a="1"/>
  <c r="L1371" i="26" s="1"/>
  <c r="L1377" i="26" a="1"/>
  <c r="L1377" i="26" s="1"/>
  <c r="L808" i="26" a="1"/>
  <c r="L808" i="26" s="1"/>
  <c r="L824" i="26" a="1"/>
  <c r="L824" i="26" s="1"/>
  <c r="L839" i="26" a="1"/>
  <c r="L839" i="26" s="1"/>
  <c r="L850" i="26" a="1"/>
  <c r="L850" i="26" s="1"/>
  <c r="L861" i="26" a="1"/>
  <c r="L861" i="26" s="1"/>
  <c r="L878" i="26" a="1"/>
  <c r="L878" i="26" s="1"/>
  <c r="L888" i="26" a="1"/>
  <c r="L888" i="26" s="1"/>
  <c r="L899" i="26" a="1"/>
  <c r="L899" i="26" s="1"/>
  <c r="L906" i="26" a="1"/>
  <c r="L906" i="26" s="1"/>
  <c r="L926" i="26" a="1"/>
  <c r="L926" i="26" s="1"/>
  <c r="L934" i="26" a="1"/>
  <c r="L934" i="26" s="1"/>
  <c r="L941" i="26" a="1"/>
  <c r="L941" i="26" s="1"/>
  <c r="L956" i="26" a="1"/>
  <c r="L956" i="26" s="1"/>
  <c r="L963" i="26" a="1"/>
  <c r="L963" i="26" s="1"/>
  <c r="L969" i="26" a="1"/>
  <c r="L969" i="26" s="1"/>
  <c r="L976" i="26" a="1"/>
  <c r="L976" i="26" s="1"/>
  <c r="L982" i="26" a="1"/>
  <c r="L982" i="26" s="1"/>
  <c r="L1000" i="26" a="1"/>
  <c r="L1000" i="26" s="1"/>
  <c r="L1005" i="26" a="1"/>
  <c r="L1005" i="26" s="1"/>
  <c r="L1017" i="26" a="1"/>
  <c r="L1017" i="26" s="1"/>
  <c r="L1022" i="26" a="1"/>
  <c r="L1022" i="26" s="1"/>
  <c r="L1034" i="26" a="1"/>
  <c r="L1034" i="26" s="1"/>
  <c r="L1040" i="26" a="1"/>
  <c r="L1040" i="26" s="1"/>
  <c r="L1045" i="26" a="1"/>
  <c r="L1045" i="26" s="1"/>
  <c r="L1051" i="26" a="1"/>
  <c r="L1051" i="26" s="1"/>
  <c r="L1063" i="26" a="1"/>
  <c r="L1063" i="26" s="1"/>
  <c r="L1068" i="26" a="1"/>
  <c r="L1068" i="26" s="1"/>
  <c r="L1081" i="26" a="1"/>
  <c r="L1081" i="26" s="1"/>
  <c r="L1086" i="26" a="1"/>
  <c r="L1086" i="26" s="1"/>
  <c r="L1098" i="26" a="1"/>
  <c r="L1098" i="26" s="1"/>
  <c r="L1104" i="26" a="1"/>
  <c r="L1104" i="26" s="1"/>
  <c r="L1109" i="26" a="1"/>
  <c r="L1109" i="26" s="1"/>
  <c r="L1115" i="26" a="1"/>
  <c r="L1115" i="26" s="1"/>
  <c r="L1127" i="26" a="1"/>
  <c r="L1127" i="26" s="1"/>
  <c r="L1132" i="26" a="1"/>
  <c r="L1132" i="26" s="1"/>
  <c r="L1145" i="26" a="1"/>
  <c r="L1145" i="26" s="1"/>
  <c r="L1150" i="26" a="1"/>
  <c r="L1150" i="26" s="1"/>
  <c r="L1162" i="26" a="1"/>
  <c r="L1162" i="26" s="1"/>
  <c r="L1168" i="26" a="1"/>
  <c r="L1168" i="26" s="1"/>
  <c r="L1173" i="26" a="1"/>
  <c r="L1173" i="26" s="1"/>
  <c r="L1179" i="26" a="1"/>
  <c r="L1179" i="26" s="1"/>
  <c r="L1191" i="26" a="1"/>
  <c r="L1191" i="26" s="1"/>
  <c r="L1196" i="26" a="1"/>
  <c r="L1196" i="26" s="1"/>
  <c r="L1209" i="26" a="1"/>
  <c r="L1209" i="26" s="1"/>
  <c r="L1214" i="26" a="1"/>
  <c r="L1214" i="26" s="1"/>
  <c r="L1226" i="26" a="1"/>
  <c r="L1226" i="26" s="1"/>
  <c r="L1232" i="26" a="1"/>
  <c r="L1232" i="26" s="1"/>
  <c r="L1237" i="26" a="1"/>
  <c r="L1237" i="26" s="1"/>
  <c r="L1243" i="26" a="1"/>
  <c r="L1243" i="26" s="1"/>
  <c r="L1255" i="26" a="1"/>
  <c r="L1255" i="26" s="1"/>
  <c r="L1260" i="26" a="1"/>
  <c r="L1260" i="26" s="1"/>
  <c r="L1273" i="26" a="1"/>
  <c r="L1273" i="26" s="1"/>
  <c r="L1278" i="26" a="1"/>
  <c r="L1278" i="26" s="1"/>
  <c r="L1290" i="26" a="1"/>
  <c r="L1290" i="26" s="1"/>
  <c r="L1296" i="26" a="1"/>
  <c r="L1296" i="26" s="1"/>
  <c r="L1301" i="26" a="1"/>
  <c r="L1301" i="26" s="1"/>
  <c r="L1321" i="26" a="1"/>
  <c r="L1321" i="26" s="1"/>
  <c r="L1326" i="26" a="1"/>
  <c r="L1326" i="26" s="1"/>
  <c r="L1344" i="26" a="1"/>
  <c r="L1344" i="26" s="1"/>
  <c r="L1349" i="26" a="1"/>
  <c r="L1349" i="26" s="1"/>
  <c r="L1360" i="26" a="1"/>
  <c r="L1360" i="26" s="1"/>
  <c r="L811" i="26" a="1"/>
  <c r="L811" i="26" s="1"/>
  <c r="L827" i="26" a="1"/>
  <c r="L827" i="26" s="1"/>
  <c r="L840" i="26" a="1"/>
  <c r="L840" i="26" s="1"/>
  <c r="L879" i="26" a="1"/>
  <c r="L879" i="26" s="1"/>
  <c r="L889" i="26" a="1"/>
  <c r="L889" i="26" s="1"/>
  <c r="L900" i="26" a="1"/>
  <c r="L900" i="26" s="1"/>
  <c r="L907" i="26" a="1"/>
  <c r="L907" i="26" s="1"/>
  <c r="L913" i="26" a="1"/>
  <c r="L913" i="26" s="1"/>
  <c r="L920" i="26" a="1"/>
  <c r="L920" i="26" s="1"/>
  <c r="L928" i="26" a="1"/>
  <c r="L928" i="26" s="1"/>
  <c r="L935" i="26" a="1"/>
  <c r="L935" i="26" s="1"/>
  <c r="L942" i="26" a="1"/>
  <c r="L942" i="26" s="1"/>
  <c r="L949" i="26" a="1"/>
  <c r="L949" i="26" s="1"/>
  <c r="L964" i="26" a="1"/>
  <c r="L964" i="26" s="1"/>
  <c r="L970" i="26" a="1"/>
  <c r="L970" i="26" s="1"/>
  <c r="L983" i="26" a="1"/>
  <c r="L983" i="26" s="1"/>
  <c r="L989" i="26" a="1"/>
  <c r="L989" i="26" s="1"/>
  <c r="L995" i="26" a="1"/>
  <c r="L995" i="26" s="1"/>
  <c r="L1001" i="26" a="1"/>
  <c r="L1001" i="26" s="1"/>
  <c r="L1006" i="26" a="1"/>
  <c r="L1006" i="26" s="1"/>
  <c r="L1011" i="26" a="1"/>
  <c r="L1011" i="26" s="1"/>
  <c r="L1023" i="26" a="1"/>
  <c r="L1023" i="26" s="1"/>
  <c r="L1028" i="26" a="1"/>
  <c r="L1028" i="26" s="1"/>
  <c r="L1041" i="26" a="1"/>
  <c r="L1041" i="26" s="1"/>
  <c r="L1046" i="26" a="1"/>
  <c r="L1046" i="26" s="1"/>
  <c r="L1058" i="26" a="1"/>
  <c r="L1058" i="26" s="1"/>
  <c r="L1064" i="26" a="1"/>
  <c r="L1064" i="26" s="1"/>
  <c r="L1069" i="26" a="1"/>
  <c r="L1069" i="26" s="1"/>
  <c r="L1075" i="26" a="1"/>
  <c r="L1075" i="26" s="1"/>
  <c r="L1087" i="26" a="1"/>
  <c r="L1087" i="26" s="1"/>
  <c r="L1092" i="26" a="1"/>
  <c r="L1092" i="26" s="1"/>
  <c r="L1105" i="26" a="1"/>
  <c r="L1105" i="26" s="1"/>
  <c r="L1110" i="26" a="1"/>
  <c r="L1110" i="26" s="1"/>
  <c r="L1122" i="26" a="1"/>
  <c r="L1122" i="26" s="1"/>
  <c r="L1128" i="26" a="1"/>
  <c r="L1128" i="26" s="1"/>
  <c r="L1133" i="26" a="1"/>
  <c r="L1133" i="26" s="1"/>
  <c r="L1139" i="26" a="1"/>
  <c r="L1139" i="26" s="1"/>
  <c r="L1151" i="26" a="1"/>
  <c r="L1151" i="26" s="1"/>
  <c r="L1156" i="26" a="1"/>
  <c r="L1156" i="26" s="1"/>
  <c r="L1169" i="26" a="1"/>
  <c r="L1169" i="26" s="1"/>
  <c r="L1174" i="26" a="1"/>
  <c r="L1174" i="26" s="1"/>
  <c r="L1186" i="26" a="1"/>
  <c r="L1186" i="26" s="1"/>
  <c r="L1192" i="26" a="1"/>
  <c r="L1192" i="26" s="1"/>
  <c r="L1197" i="26" a="1"/>
  <c r="L1197" i="26" s="1"/>
  <c r="L1203" i="26" a="1"/>
  <c r="L1203" i="26" s="1"/>
  <c r="L1215" i="26" a="1"/>
  <c r="L1215" i="26" s="1"/>
  <c r="L1220" i="26" a="1"/>
  <c r="L1220" i="26" s="1"/>
  <c r="L1233" i="26" a="1"/>
  <c r="L1233" i="26" s="1"/>
  <c r="L1238" i="26" a="1"/>
  <c r="L1238" i="26" s="1"/>
  <c r="L1250" i="26" a="1"/>
  <c r="L1250" i="26" s="1"/>
  <c r="L1256" i="26" a="1"/>
  <c r="L1256" i="26" s="1"/>
  <c r="L1261" i="26" a="1"/>
  <c r="L1261" i="26" s="1"/>
  <c r="L1267" i="26" a="1"/>
  <c r="L1267" i="26" s="1"/>
  <c r="L1279" i="26" a="1"/>
  <c r="L1279" i="26" s="1"/>
  <c r="L1284" i="26" a="1"/>
  <c r="L1284" i="26" s="1"/>
  <c r="L1297" i="26" a="1"/>
  <c r="L1297" i="26" s="1"/>
  <c r="L1302" i="26" a="1"/>
  <c r="L1302" i="26" s="1"/>
  <c r="L1308" i="26" a="1"/>
  <c r="L1308" i="26" s="1"/>
  <c r="L1314" i="26" a="1"/>
  <c r="L1314" i="26" s="1"/>
  <c r="L1327" i="26" a="1"/>
  <c r="L1327" i="26" s="1"/>
  <c r="L1332" i="26" a="1"/>
  <c r="L1332" i="26" s="1"/>
  <c r="L1336" i="26" a="1"/>
  <c r="L1336" i="26" s="1"/>
  <c r="L1340" i="26" a="1"/>
  <c r="L1340" i="26" s="1"/>
  <c r="L1350" i="26" a="1"/>
  <c r="L1350" i="26" s="1"/>
  <c r="L1355" i="26" a="1"/>
  <c r="L1355" i="26" s="1"/>
  <c r="L1367" i="26" a="1"/>
  <c r="L1367" i="26" s="1"/>
  <c r="L1379" i="26" a="1"/>
  <c r="L1379" i="26" s="1"/>
  <c r="L1385" i="26" a="1"/>
  <c r="L1385" i="26" s="1"/>
  <c r="L1392" i="26" a="1"/>
  <c r="L1392" i="26" s="1"/>
  <c r="L1398" i="26" a="1"/>
  <c r="L1398" i="26" s="1"/>
  <c r="L1404" i="26" a="1"/>
  <c r="L1404" i="26" s="1"/>
  <c r="L814" i="26" a="1"/>
  <c r="L814" i="26" s="1"/>
  <c r="L852" i="26" a="1"/>
  <c r="L852" i="26" s="1"/>
  <c r="L863" i="26" a="1"/>
  <c r="L863" i="26" s="1"/>
  <c r="L871" i="26" a="1"/>
  <c r="L871" i="26" s="1"/>
  <c r="L890" i="26" a="1"/>
  <c r="L890" i="26" s="1"/>
  <c r="L915" i="26" a="1"/>
  <c r="L915" i="26" s="1"/>
  <c r="L921" i="26" a="1"/>
  <c r="L921" i="26" s="1"/>
  <c r="L936" i="26" a="1"/>
  <c r="L936" i="26" s="1"/>
  <c r="L943" i="26" a="1"/>
  <c r="L943" i="26" s="1"/>
  <c r="L950" i="26" a="1"/>
  <c r="L950" i="26" s="1"/>
  <c r="L957" i="26" a="1"/>
  <c r="L957" i="26" s="1"/>
  <c r="L971" i="26" a="1"/>
  <c r="L971" i="26" s="1"/>
  <c r="L977" i="26" a="1"/>
  <c r="L977" i="26" s="1"/>
  <c r="L984" i="26" a="1"/>
  <c r="L984" i="26" s="1"/>
  <c r="L990" i="26" a="1"/>
  <c r="L990" i="26" s="1"/>
  <c r="L1018" i="26" a="1"/>
  <c r="L1018" i="26" s="1"/>
  <c r="L1024" i="26" a="1"/>
  <c r="L1024" i="26" s="1"/>
  <c r="L1029" i="26" a="1"/>
  <c r="L1029" i="26" s="1"/>
  <c r="L1035" i="26" a="1"/>
  <c r="L1035" i="26" s="1"/>
  <c r="L1047" i="26" a="1"/>
  <c r="L1047" i="26" s="1"/>
  <c r="L1052" i="26" a="1"/>
  <c r="L1052" i="26" s="1"/>
  <c r="L1065" i="26" a="1"/>
  <c r="L1065" i="26" s="1"/>
  <c r="L1070" i="26" a="1"/>
  <c r="L1070" i="26" s="1"/>
  <c r="L1082" i="26" a="1"/>
  <c r="L1082" i="26" s="1"/>
  <c r="L1088" i="26" a="1"/>
  <c r="L1088" i="26" s="1"/>
  <c r="L1093" i="26" a="1"/>
  <c r="L1093" i="26" s="1"/>
  <c r="L1099" i="26" a="1"/>
  <c r="L1099" i="26" s="1"/>
  <c r="L1111" i="26" a="1"/>
  <c r="L1111" i="26" s="1"/>
  <c r="L1116" i="26" a="1"/>
  <c r="L1116" i="26" s="1"/>
  <c r="L1129" i="26" a="1"/>
  <c r="L1129" i="26" s="1"/>
  <c r="L1134" i="26" a="1"/>
  <c r="L1134" i="26" s="1"/>
  <c r="L1146" i="26" a="1"/>
  <c r="L1146" i="26" s="1"/>
  <c r="L1152" i="26" a="1"/>
  <c r="L1152" i="26" s="1"/>
  <c r="L1157" i="26" a="1"/>
  <c r="L1157" i="26" s="1"/>
  <c r="L1163" i="26" a="1"/>
  <c r="L1163" i="26" s="1"/>
  <c r="L1175" i="26" a="1"/>
  <c r="L1175" i="26" s="1"/>
  <c r="L1180" i="26" a="1"/>
  <c r="L1180" i="26" s="1"/>
  <c r="L1193" i="26" a="1"/>
  <c r="L1193" i="26" s="1"/>
  <c r="L1198" i="26" a="1"/>
  <c r="L1198" i="26" s="1"/>
  <c r="L1210" i="26" a="1"/>
  <c r="L1210" i="26" s="1"/>
  <c r="L1216" i="26" a="1"/>
  <c r="L1216" i="26" s="1"/>
  <c r="L1221" i="26" a="1"/>
  <c r="L1221" i="26" s="1"/>
  <c r="L1227" i="26" a="1"/>
  <c r="L1227" i="26" s="1"/>
  <c r="L1239" i="26" a="1"/>
  <c r="L1239" i="26" s="1"/>
  <c r="L1244" i="26" a="1"/>
  <c r="L1244" i="26" s="1"/>
  <c r="L1257" i="26" a="1"/>
  <c r="L1257" i="26" s="1"/>
  <c r="L1262" i="26" a="1"/>
  <c r="L1262" i="26" s="1"/>
  <c r="L1274" i="26" a="1"/>
  <c r="L1274" i="26" s="1"/>
  <c r="L1280" i="26" a="1"/>
  <c r="L1280" i="26" s="1"/>
  <c r="L1285" i="26" a="1"/>
  <c r="L1285" i="26" s="1"/>
  <c r="L1291" i="26" a="1"/>
  <c r="L1291" i="26" s="1"/>
  <c r="L1303" i="26" a="1"/>
  <c r="L1303" i="26" s="1"/>
  <c r="L1309" i="26" a="1"/>
  <c r="L1309" i="26" s="1"/>
  <c r="L1315" i="26" a="1"/>
  <c r="L1315" i="26" s="1"/>
  <c r="L1322" i="26" a="1"/>
  <c r="L1322" i="26" s="1"/>
  <c r="L1328" i="26" a="1"/>
  <c r="L1328" i="26" s="1"/>
  <c r="L1345" i="26" a="1"/>
  <c r="L1345" i="26" s="1"/>
  <c r="L842" i="26" a="1"/>
  <c r="L842" i="26" s="1"/>
  <c r="L854" i="26" a="1"/>
  <c r="L854" i="26" s="1"/>
  <c r="L864" i="26" a="1"/>
  <c r="L864" i="26" s="1"/>
  <c r="L872" i="26" a="1"/>
  <c r="L872" i="26" s="1"/>
  <c r="L901" i="26" a="1"/>
  <c r="L901" i="26" s="1"/>
  <c r="L908" i="26" a="1"/>
  <c r="L908" i="26" s="1"/>
  <c r="L916" i="26" a="1"/>
  <c r="L916" i="26" s="1"/>
  <c r="L922" i="26" a="1"/>
  <c r="L922" i="26" s="1"/>
  <c r="L929" i="26" a="1"/>
  <c r="L929" i="26" s="1"/>
  <c r="L944" i="26" a="1"/>
  <c r="L944" i="26" s="1"/>
  <c r="L951" i="26" a="1"/>
  <c r="L951" i="26" s="1"/>
  <c r="L958" i="26" a="1"/>
  <c r="L958" i="26" s="1"/>
  <c r="L965" i="26" a="1"/>
  <c r="L965" i="26" s="1"/>
  <c r="L972" i="26" a="1"/>
  <c r="L972" i="26" s="1"/>
  <c r="L978" i="26" a="1"/>
  <c r="L978" i="26" s="1"/>
  <c r="L991" i="26" a="1"/>
  <c r="L991" i="26" s="1"/>
  <c r="L996" i="26" a="1"/>
  <c r="L996" i="26" s="1"/>
  <c r="L1002" i="26" a="1"/>
  <c r="L1002" i="26" s="1"/>
  <c r="L1007" i="26" a="1"/>
  <c r="L1007" i="26" s="1"/>
  <c r="L1012" i="26" a="1"/>
  <c r="L1012" i="26" s="1"/>
  <c r="L1025" i="26" a="1"/>
  <c r="L1025" i="26" s="1"/>
  <c r="L1030" i="26" a="1"/>
  <c r="L1030" i="26" s="1"/>
  <c r="L1042" i="26" a="1"/>
  <c r="L1042" i="26" s="1"/>
  <c r="L1048" i="26" a="1"/>
  <c r="L1048" i="26" s="1"/>
  <c r="L1053" i="26" a="1"/>
  <c r="L1053" i="26" s="1"/>
  <c r="L1059" i="26" a="1"/>
  <c r="L1059" i="26" s="1"/>
  <c r="L1071" i="26" a="1"/>
  <c r="L1071" i="26" s="1"/>
  <c r="L1076" i="26" a="1"/>
  <c r="L1076" i="26" s="1"/>
  <c r="L1089" i="26" a="1"/>
  <c r="L1089" i="26" s="1"/>
  <c r="L1094" i="26" a="1"/>
  <c r="L1094" i="26" s="1"/>
  <c r="L1106" i="26" a="1"/>
  <c r="L1106" i="26" s="1"/>
  <c r="L1112" i="26" a="1"/>
  <c r="L1112" i="26" s="1"/>
  <c r="L1117" i="26" a="1"/>
  <c r="L1117" i="26" s="1"/>
  <c r="L1123" i="26" a="1"/>
  <c r="L1123" i="26" s="1"/>
  <c r="L1135" i="26" a="1"/>
  <c r="L1135" i="26" s="1"/>
  <c r="L1140" i="26" a="1"/>
  <c r="L1140" i="26" s="1"/>
  <c r="L1153" i="26" a="1"/>
  <c r="L1153" i="26" s="1"/>
  <c r="L1158" i="26" a="1"/>
  <c r="L1158" i="26" s="1"/>
  <c r="L1170" i="26" a="1"/>
  <c r="L1170" i="26" s="1"/>
  <c r="L1176" i="26" a="1"/>
  <c r="L1176" i="26" s="1"/>
  <c r="L1181" i="26" a="1"/>
  <c r="L1181" i="26" s="1"/>
  <c r="L1187" i="26" a="1"/>
  <c r="L1187" i="26" s="1"/>
  <c r="L1199" i="26" a="1"/>
  <c r="L1199" i="26" s="1"/>
  <c r="L1204" i="26" a="1"/>
  <c r="L1204" i="26" s="1"/>
  <c r="L1217" i="26" a="1"/>
  <c r="L1217" i="26" s="1"/>
  <c r="L1222" i="26" a="1"/>
  <c r="L1222" i="26" s="1"/>
  <c r="L1234" i="26" a="1"/>
  <c r="L1234" i="26" s="1"/>
  <c r="L1240" i="26" a="1"/>
  <c r="L1240" i="26" s="1"/>
  <c r="L1245" i="26" a="1"/>
  <c r="L1245" i="26" s="1"/>
  <c r="L1251" i="26" a="1"/>
  <c r="L1251" i="26" s="1"/>
  <c r="L1263" i="26" a="1"/>
  <c r="L1263" i="26" s="1"/>
  <c r="L1268" i="26" a="1"/>
  <c r="L1268" i="26" s="1"/>
  <c r="L1281" i="26" a="1"/>
  <c r="L1281" i="26" s="1"/>
  <c r="L1286" i="26" a="1"/>
  <c r="L1286" i="26" s="1"/>
  <c r="L1298" i="26" a="1"/>
  <c r="L1298" i="26" s="1"/>
  <c r="L1304" i="26" a="1"/>
  <c r="L1304" i="26" s="1"/>
  <c r="L1310" i="26" a="1"/>
  <c r="L1310" i="26" s="1"/>
  <c r="L832" i="26" a="1"/>
  <c r="L832" i="26" s="1"/>
  <c r="L844" i="26" a="1"/>
  <c r="L844" i="26" s="1"/>
  <c r="L883" i="26" a="1"/>
  <c r="L883" i="26" s="1"/>
  <c r="L893" i="26" a="1"/>
  <c r="L893" i="26" s="1"/>
  <c r="L902" i="26" a="1"/>
  <c r="L902" i="26" s="1"/>
  <c r="L909" i="26" a="1"/>
  <c r="L909" i="26" s="1"/>
  <c r="L923" i="26" a="1"/>
  <c r="L923" i="26" s="1"/>
  <c r="L930" i="26" a="1"/>
  <c r="L930" i="26" s="1"/>
  <c r="L937" i="26" a="1"/>
  <c r="L937" i="26" s="1"/>
  <c r="L952" i="26" a="1"/>
  <c r="L952" i="26" s="1"/>
  <c r="L960" i="26" a="1"/>
  <c r="L960" i="26" s="1"/>
  <c r="L966" i="26" a="1"/>
  <c r="L966" i="26" s="1"/>
  <c r="L979" i="26" a="1"/>
  <c r="L979" i="26" s="1"/>
  <c r="L985" i="26" a="1"/>
  <c r="L985" i="26" s="1"/>
  <c r="L992" i="26" a="1"/>
  <c r="L992" i="26" s="1"/>
  <c r="L997" i="26" a="1"/>
  <c r="L997" i="26" s="1"/>
  <c r="L1008" i="26" a="1"/>
  <c r="L1008" i="26" s="1"/>
  <c r="L1013" i="26" a="1"/>
  <c r="L1013" i="26" s="1"/>
  <c r="L1019" i="26" a="1"/>
  <c r="L1019" i="26" s="1"/>
  <c r="L1031" i="26" a="1"/>
  <c r="L1031" i="26" s="1"/>
  <c r="L1036" i="26" a="1"/>
  <c r="L1036" i="26" s="1"/>
  <c r="L1049" i="26" a="1"/>
  <c r="L1049" i="26" s="1"/>
  <c r="L1054" i="26" a="1"/>
  <c r="L1054" i="26" s="1"/>
  <c r="L1066" i="26" a="1"/>
  <c r="L1066" i="26" s="1"/>
  <c r="L1072" i="26" a="1"/>
  <c r="L1072" i="26" s="1"/>
  <c r="L1077" i="26" a="1"/>
  <c r="L1077" i="26" s="1"/>
  <c r="L1083" i="26" a="1"/>
  <c r="L1083" i="26" s="1"/>
  <c r="L1095" i="26" a="1"/>
  <c r="L1095" i="26" s="1"/>
  <c r="L1100" i="26" a="1"/>
  <c r="L1100" i="26" s="1"/>
  <c r="L1113" i="26" a="1"/>
  <c r="L1113" i="26" s="1"/>
  <c r="L1118" i="26" a="1"/>
  <c r="L1118" i="26" s="1"/>
  <c r="L1130" i="26" a="1"/>
  <c r="L1130" i="26" s="1"/>
  <c r="L1136" i="26" a="1"/>
  <c r="L1136" i="26" s="1"/>
  <c r="L1141" i="26" a="1"/>
  <c r="L1141" i="26" s="1"/>
  <c r="L1147" i="26" a="1"/>
  <c r="L1147" i="26" s="1"/>
  <c r="L1159" i="26" a="1"/>
  <c r="L1159" i="26" s="1"/>
  <c r="L1164" i="26" a="1"/>
  <c r="L1164" i="26" s="1"/>
  <c r="L1177" i="26" a="1"/>
  <c r="L1177" i="26" s="1"/>
  <c r="L1182" i="26" a="1"/>
  <c r="L1182" i="26" s="1"/>
  <c r="L1194" i="26" a="1"/>
  <c r="L1194" i="26" s="1"/>
  <c r="L1200" i="26" a="1"/>
  <c r="L1200" i="26" s="1"/>
  <c r="L1205" i="26" a="1"/>
  <c r="L1205" i="26" s="1"/>
  <c r="L1211" i="26" a="1"/>
  <c r="L1211" i="26" s="1"/>
  <c r="L1223" i="26" a="1"/>
  <c r="L1223" i="26" s="1"/>
  <c r="L1228" i="26" a="1"/>
  <c r="L1228" i="26" s="1"/>
  <c r="L1241" i="26" a="1"/>
  <c r="L1241" i="26" s="1"/>
  <c r="L1246" i="26" a="1"/>
  <c r="L1246" i="26" s="1"/>
  <c r="L1258" i="26" a="1"/>
  <c r="L1258" i="26" s="1"/>
  <c r="L1264" i="26" a="1"/>
  <c r="L1264" i="26" s="1"/>
  <c r="L1269" i="26" a="1"/>
  <c r="L1269" i="26" s="1"/>
  <c r="L1275" i="26" a="1"/>
  <c r="L1275" i="26" s="1"/>
  <c r="L1287" i="26" a="1"/>
  <c r="L1287" i="26" s="1"/>
  <c r="L1292" i="26" a="1"/>
  <c r="L1292" i="26" s="1"/>
  <c r="L1305" i="26" a="1"/>
  <c r="L1305" i="26" s="1"/>
  <c r="L1317" i="26" a="1"/>
  <c r="L1317" i="26" s="1"/>
  <c r="L1323" i="26" a="1"/>
  <c r="L1323" i="26" s="1"/>
  <c r="L1342" i="26" a="1"/>
  <c r="L1342" i="26" s="1"/>
  <c r="L1352" i="26" a="1"/>
  <c r="L1352" i="26" s="1"/>
  <c r="L1357" i="26" a="1"/>
  <c r="L1357" i="26" s="1"/>
  <c r="L1363" i="26" a="1"/>
  <c r="L1363" i="26" s="1"/>
  <c r="L1369" i="26" a="1"/>
  <c r="L1369" i="26" s="1"/>
  <c r="L1375" i="26" a="1"/>
  <c r="L1375" i="26" s="1"/>
  <c r="L1387" i="26" a="1"/>
  <c r="L1387" i="26" s="1"/>
  <c r="L1394" i="26" a="1"/>
  <c r="L1394" i="26" s="1"/>
  <c r="L1400" i="26" a="1"/>
  <c r="L1400" i="26" s="1"/>
  <c r="L1406" i="26" a="1"/>
  <c r="L1406" i="26" s="1"/>
  <c r="L1413" i="26" a="1"/>
  <c r="L1413" i="26" s="1"/>
  <c r="L1418" i="26" a="1"/>
  <c r="L1418" i="26" s="1"/>
  <c r="L1425" i="26" a="1"/>
  <c r="L1425" i="26" s="1"/>
  <c r="L819" i="26" a="1"/>
  <c r="L819" i="26" s="1"/>
  <c r="L833" i="26" a="1"/>
  <c r="L833" i="26" s="1"/>
  <c r="L846" i="26" a="1"/>
  <c r="L846" i="26" s="1"/>
  <c r="L884" i="26" a="1"/>
  <c r="L884" i="26" s="1"/>
  <c r="L895" i="26" a="1"/>
  <c r="L895" i="26" s="1"/>
  <c r="L903" i="26" a="1"/>
  <c r="L903" i="26" s="1"/>
  <c r="L911" i="26" a="1"/>
  <c r="L911" i="26" s="1"/>
  <c r="L917" i="26" a="1"/>
  <c r="L917" i="26" s="1"/>
  <c r="L924" i="26" a="1"/>
  <c r="L924" i="26" s="1"/>
  <c r="L931" i="26" a="1"/>
  <c r="L931" i="26" s="1"/>
  <c r="L938" i="26" a="1"/>
  <c r="L938" i="26" s="1"/>
  <c r="L945" i="26" a="1"/>
  <c r="L945" i="26" s="1"/>
  <c r="L953" i="26" a="1"/>
  <c r="L953" i="26" s="1"/>
  <c r="L967" i="26" a="1"/>
  <c r="L967" i="26" s="1"/>
  <c r="L973" i="26" a="1"/>
  <c r="L973" i="26" s="1"/>
  <c r="L980" i="26" a="1"/>
  <c r="L980" i="26" s="1"/>
  <c r="L986" i="26" a="1"/>
  <c r="L986" i="26" s="1"/>
  <c r="L993" i="26" a="1"/>
  <c r="L993" i="26" s="1"/>
  <c r="L1003" i="26" a="1"/>
  <c r="L1003" i="26" s="1"/>
  <c r="L1009" i="26" a="1"/>
  <c r="L1009" i="26" s="1"/>
  <c r="L1014" i="26" a="1"/>
  <c r="L1014" i="26" s="1"/>
  <c r="L1026" i="26" a="1"/>
  <c r="L1026" i="26" s="1"/>
  <c r="L1032" i="26" a="1"/>
  <c r="L1032" i="26" s="1"/>
  <c r="L1037" i="26" a="1"/>
  <c r="L1037" i="26" s="1"/>
  <c r="L1043" i="26" a="1"/>
  <c r="L1043" i="26" s="1"/>
  <c r="L1055" i="26" a="1"/>
  <c r="L1055" i="26" s="1"/>
  <c r="L1060" i="26" a="1"/>
  <c r="L1060" i="26" s="1"/>
  <c r="L1073" i="26" a="1"/>
  <c r="L1073" i="26" s="1"/>
  <c r="L1078" i="26" a="1"/>
  <c r="L1078" i="26" s="1"/>
  <c r="L1090" i="26" a="1"/>
  <c r="L1090" i="26" s="1"/>
  <c r="L1096" i="26" a="1"/>
  <c r="L1096" i="26" s="1"/>
  <c r="L1101" i="26" a="1"/>
  <c r="L1101" i="26" s="1"/>
  <c r="L1107" i="26" a="1"/>
  <c r="L1107" i="26" s="1"/>
  <c r="L1119" i="26" a="1"/>
  <c r="L1119" i="26" s="1"/>
  <c r="L1124" i="26" a="1"/>
  <c r="L1124" i="26" s="1"/>
  <c r="L1137" i="26" a="1"/>
  <c r="L1137" i="26" s="1"/>
  <c r="L1142" i="26" a="1"/>
  <c r="L1142" i="26" s="1"/>
  <c r="L1154" i="26" a="1"/>
  <c r="L1154" i="26" s="1"/>
  <c r="L1160" i="26" a="1"/>
  <c r="L1160" i="26" s="1"/>
  <c r="L1165" i="26" a="1"/>
  <c r="L1165" i="26" s="1"/>
  <c r="L1171" i="26" a="1"/>
  <c r="L1171" i="26" s="1"/>
  <c r="L1183" i="26" a="1"/>
  <c r="L1183" i="26" s="1"/>
  <c r="L1188" i="26" a="1"/>
  <c r="L1188" i="26" s="1"/>
  <c r="L1201" i="26" a="1"/>
  <c r="L1201" i="26" s="1"/>
  <c r="L1206" i="26" a="1"/>
  <c r="L1206" i="26" s="1"/>
  <c r="L1218" i="26" a="1"/>
  <c r="L1218" i="26" s="1"/>
  <c r="L1224" i="26" a="1"/>
  <c r="L1224" i="26" s="1"/>
  <c r="L1229" i="26" a="1"/>
  <c r="L1229" i="26" s="1"/>
  <c r="L1235" i="26" a="1"/>
  <c r="L1235" i="26" s="1"/>
  <c r="L1247" i="26" a="1"/>
  <c r="L1247" i="26" s="1"/>
  <c r="L1252" i="26" a="1"/>
  <c r="L1252" i="26" s="1"/>
  <c r="L1265" i="26" a="1"/>
  <c r="L1265" i="26" s="1"/>
  <c r="L1270" i="26" a="1"/>
  <c r="L1270" i="26" s="1"/>
  <c r="L1318" i="26" a="1"/>
  <c r="L1318" i="26" s="1"/>
  <c r="L1338" i="26" a="1"/>
  <c r="L1338" i="26" s="1"/>
  <c r="L1382" i="26" a="1"/>
  <c r="L1382" i="26" s="1"/>
  <c r="L1401" i="26" a="1"/>
  <c r="L1401" i="26" s="1"/>
  <c r="L1423" i="26" a="1"/>
  <c r="L1423" i="26" s="1"/>
  <c r="L1430" i="26" a="1"/>
  <c r="L1430" i="26" s="1"/>
  <c r="L1436" i="26" a="1"/>
  <c r="L1436" i="26" s="1"/>
  <c r="L1442" i="26" a="1"/>
  <c r="L1442" i="26" s="1"/>
  <c r="L1448" i="26" a="1"/>
  <c r="L1448" i="26" s="1"/>
  <c r="L1455" i="26" a="1"/>
  <c r="L1455" i="26" s="1"/>
  <c r="L1461" i="26" a="1"/>
  <c r="L1461" i="26" s="1"/>
  <c r="L1467" i="26" a="1"/>
  <c r="L1467" i="26" s="1"/>
  <c r="L1473" i="26" a="1"/>
  <c r="L1473" i="26" s="1"/>
  <c r="L1486" i="26" a="1"/>
  <c r="L1486" i="26" s="1"/>
  <c r="L1492" i="26" a="1"/>
  <c r="L1492" i="26" s="1"/>
  <c r="L1498" i="26" a="1"/>
  <c r="L1498" i="26" s="1"/>
  <c r="L1511" i="26" a="1"/>
  <c r="L1511" i="26" s="1"/>
  <c r="L1517" i="26" a="1"/>
  <c r="L1517" i="26" s="1"/>
  <c r="L1546" i="26" a="1"/>
  <c r="L1546" i="26" s="1"/>
  <c r="L1553" i="26" a="1"/>
  <c r="L1553" i="26" s="1"/>
  <c r="L1559" i="26" a="1"/>
  <c r="L1559" i="26" s="1"/>
  <c r="L1570" i="26" a="1"/>
  <c r="L1570" i="26" s="1"/>
  <c r="L1576" i="26" a="1"/>
  <c r="L1576" i="26" s="1"/>
  <c r="L1582" i="26" a="1"/>
  <c r="L1582" i="26" s="1"/>
  <c r="L1610" i="26" a="1"/>
  <c r="L1610" i="26" s="1"/>
  <c r="L1617" i="26" a="1"/>
  <c r="L1617" i="26" s="1"/>
  <c r="L1623" i="26" a="1"/>
  <c r="L1623" i="26" s="1"/>
  <c r="L1634" i="26" a="1"/>
  <c r="L1634" i="26" s="1"/>
  <c r="L1640" i="26" a="1"/>
  <c r="L1640" i="26" s="1"/>
  <c r="L1646" i="26" a="1"/>
  <c r="L1646" i="26" s="1"/>
  <c r="L1674" i="26" a="1"/>
  <c r="L1674" i="26" s="1"/>
  <c r="L1681" i="26" a="1"/>
  <c r="L1681" i="26" s="1"/>
  <c r="L1687" i="26" a="1"/>
  <c r="L1687" i="26" s="1"/>
  <c r="L1693" i="26" a="1"/>
  <c r="L1693" i="26" s="1"/>
  <c r="L1706" i="26" a="1"/>
  <c r="L1706" i="26" s="1"/>
  <c r="L1714" i="26" a="1"/>
  <c r="L1714" i="26" s="1"/>
  <c r="L1720" i="26" a="1"/>
  <c r="L1720" i="26" s="1"/>
  <c r="L1728" i="26" a="1"/>
  <c r="L1728" i="26" s="1"/>
  <c r="L1734" i="26" a="1"/>
  <c r="L1734" i="26" s="1"/>
  <c r="L1742" i="26" a="1"/>
  <c r="L1742" i="26" s="1"/>
  <c r="L1749" i="26" a="1"/>
  <c r="L1749" i="26" s="1"/>
  <c r="L1756" i="26" a="1"/>
  <c r="L1756" i="26" s="1"/>
  <c r="L1763" i="26" a="1"/>
  <c r="L1763" i="26" s="1"/>
  <c r="L1769" i="26" a="1"/>
  <c r="L1769" i="26" s="1"/>
  <c r="L1777" i="26" a="1"/>
  <c r="L1777" i="26" s="1"/>
  <c r="L1782" i="26" a="1"/>
  <c r="L1782" i="26" s="1"/>
  <c r="L1790" i="26" a="1"/>
  <c r="L1790" i="26" s="1"/>
  <c r="L1796" i="26" a="1"/>
  <c r="L1796" i="26" s="1"/>
  <c r="L1802" i="26" a="1"/>
  <c r="L1802" i="26" s="1"/>
  <c r="L1815" i="26" a="1"/>
  <c r="L1815" i="26" s="1"/>
  <c r="L1822" i="26" a="1"/>
  <c r="L1822" i="26" s="1"/>
  <c r="L1828" i="26" a="1"/>
  <c r="L1828" i="26" s="1"/>
  <c r="L1834" i="26" a="1"/>
  <c r="L1834" i="26" s="1"/>
  <c r="L1847" i="26" a="1"/>
  <c r="L1847" i="26" s="1"/>
  <c r="L1854" i="26" a="1"/>
  <c r="L1854" i="26" s="1"/>
  <c r="L1860" i="26" a="1"/>
  <c r="L1860" i="26" s="1"/>
  <c r="L1866" i="26" a="1"/>
  <c r="L1866" i="26" s="1"/>
  <c r="L1879" i="26" a="1"/>
  <c r="L1879" i="26" s="1"/>
  <c r="L1886" i="26" a="1"/>
  <c r="L1886" i="26" s="1"/>
  <c r="L1892" i="26" a="1"/>
  <c r="L1892" i="26" s="1"/>
  <c r="L1898" i="26" a="1"/>
  <c r="L1898" i="26" s="1"/>
  <c r="L1906" i="26" a="1"/>
  <c r="L1906" i="26" s="1"/>
  <c r="L1918" i="26" a="1"/>
  <c r="L1918" i="26" s="1"/>
  <c r="L1930" i="26" a="1"/>
  <c r="L1930" i="26" s="1"/>
  <c r="L1936" i="26" a="1"/>
  <c r="L1936" i="26" s="1"/>
  <c r="L1942" i="26" a="1"/>
  <c r="L1942" i="26" s="1"/>
  <c r="L1949" i="26" a="1"/>
  <c r="L1949" i="26" s="1"/>
  <c r="L1954" i="26" a="1"/>
  <c r="L1954" i="26" s="1"/>
  <c r="L1965" i="26" a="1"/>
  <c r="L1965" i="26" s="1"/>
  <c r="L1972" i="26" a="1"/>
  <c r="L1972" i="26" s="1"/>
  <c r="L1977" i="26" a="1"/>
  <c r="L1977" i="26" s="1"/>
  <c r="L1989" i="26" a="1"/>
  <c r="L1989" i="26" s="1"/>
  <c r="L1995" i="26" a="1"/>
  <c r="L1995" i="26" s="1"/>
  <c r="L2001" i="26" a="1"/>
  <c r="L2001" i="26" s="1"/>
  <c r="L1282" i="26" a="1"/>
  <c r="L1282" i="26" s="1"/>
  <c r="L1341" i="26" a="1"/>
  <c r="L1341" i="26" s="1"/>
  <c r="L1358" i="26" a="1"/>
  <c r="L1358" i="26" s="1"/>
  <c r="L1372" i="26" a="1"/>
  <c r="L1372" i="26" s="1"/>
  <c r="L1393" i="26" a="1"/>
  <c r="L1393" i="26" s="1"/>
  <c r="L1409" i="26" a="1"/>
  <c r="L1409" i="26" s="1"/>
  <c r="L1416" i="26" a="1"/>
  <c r="L1416" i="26" s="1"/>
  <c r="L1424" i="26" a="1"/>
  <c r="L1424" i="26" s="1"/>
  <c r="L1431" i="26" a="1"/>
  <c r="L1431" i="26" s="1"/>
  <c r="L1443" i="26" a="1"/>
  <c r="L1443" i="26" s="1"/>
  <c r="L1449" i="26" a="1"/>
  <c r="L1449" i="26" s="1"/>
  <c r="L1456" i="26" a="1"/>
  <c r="L1456" i="26" s="1"/>
  <c r="L1462" i="26" a="1"/>
  <c r="L1462" i="26" s="1"/>
  <c r="L1468" i="26" a="1"/>
  <c r="L1468" i="26" s="1"/>
  <c r="L1474" i="26" a="1"/>
  <c r="L1474" i="26" s="1"/>
  <c r="L1480" i="26" a="1"/>
  <c r="L1480" i="26" s="1"/>
  <c r="L1487" i="26" a="1"/>
  <c r="L1487" i="26" s="1"/>
  <c r="L1493" i="26" a="1"/>
  <c r="L1493" i="26" s="1"/>
  <c r="L1499" i="26" a="1"/>
  <c r="L1499" i="26" s="1"/>
  <c r="L1505" i="26" a="1"/>
  <c r="L1505" i="26" s="1"/>
  <c r="L1518" i="26" a="1"/>
  <c r="L1518" i="26" s="1"/>
  <c r="L1524" i="26" a="1"/>
  <c r="L1524" i="26" s="1"/>
  <c r="L1530" i="26" a="1"/>
  <c r="L1530" i="26" s="1"/>
  <c r="L1536" i="26" a="1"/>
  <c r="L1536" i="26" s="1"/>
  <c r="L1542" i="26" a="1"/>
  <c r="L1542" i="26" s="1"/>
  <c r="L1547" i="26" a="1"/>
  <c r="L1547" i="26" s="1"/>
  <c r="L1565" i="26" a="1"/>
  <c r="L1565" i="26" s="1"/>
  <c r="L1571" i="26" a="1"/>
  <c r="L1571" i="26" s="1"/>
  <c r="L1583" i="26" a="1"/>
  <c r="L1583" i="26" s="1"/>
  <c r="L1588" i="26" a="1"/>
  <c r="L1588" i="26" s="1"/>
  <c r="L1594" i="26" a="1"/>
  <c r="L1594" i="26" s="1"/>
  <c r="L1600" i="26" a="1"/>
  <c r="L1600" i="26" s="1"/>
  <c r="L1606" i="26" a="1"/>
  <c r="L1606" i="26" s="1"/>
  <c r="L1611" i="26" a="1"/>
  <c r="L1611" i="26" s="1"/>
  <c r="L1629" i="26" a="1"/>
  <c r="L1629" i="26" s="1"/>
  <c r="L1635" i="26" a="1"/>
  <c r="L1635" i="26" s="1"/>
  <c r="L1647" i="26" a="1"/>
  <c r="L1647" i="26" s="1"/>
  <c r="L1652" i="26" a="1"/>
  <c r="L1652" i="26" s="1"/>
  <c r="L1658" i="26" a="1"/>
  <c r="L1658" i="26" s="1"/>
  <c r="L1664" i="26" a="1"/>
  <c r="L1664" i="26" s="1"/>
  <c r="L1670" i="26" a="1"/>
  <c r="L1670" i="26" s="1"/>
  <c r="L1675" i="26" a="1"/>
  <c r="L1675" i="26" s="1"/>
  <c r="L1694" i="26" a="1"/>
  <c r="L1694" i="26" s="1"/>
  <c r="L1700" i="26" a="1"/>
  <c r="L1700" i="26" s="1"/>
  <c r="L1707" i="26" a="1"/>
  <c r="L1707" i="26" s="1"/>
  <c r="L1715" i="26" a="1"/>
  <c r="L1715" i="26" s="1"/>
  <c r="L1721" i="26" a="1"/>
  <c r="L1721" i="26" s="1"/>
  <c r="L1729" i="26" a="1"/>
  <c r="L1729" i="26" s="1"/>
  <c r="L1735" i="26" a="1"/>
  <c r="L1735" i="26" s="1"/>
  <c r="L1743" i="26" a="1"/>
  <c r="L1743" i="26" s="1"/>
  <c r="L1757" i="26" a="1"/>
  <c r="L1757" i="26" s="1"/>
  <c r="L1770" i="26" a="1"/>
  <c r="L1770" i="26" s="1"/>
  <c r="L1783" i="26" a="1"/>
  <c r="L1783" i="26" s="1"/>
  <c r="L1791" i="26" a="1"/>
  <c r="L1791" i="26" s="1"/>
  <c r="L1797" i="26" a="1"/>
  <c r="L1797" i="26" s="1"/>
  <c r="L1803" i="26" a="1"/>
  <c r="L1803" i="26" s="1"/>
  <c r="L1810" i="26" a="1"/>
  <c r="L1810" i="26" s="1"/>
  <c r="L1823" i="26" a="1"/>
  <c r="L1823" i="26" s="1"/>
  <c r="L1829" i="26" a="1"/>
  <c r="L1829" i="26" s="1"/>
  <c r="L1835" i="26" a="1"/>
  <c r="L1835" i="26" s="1"/>
  <c r="L1842" i="26" a="1"/>
  <c r="L1842" i="26" s="1"/>
  <c r="L1855" i="26" a="1"/>
  <c r="L1855" i="26" s="1"/>
  <c r="L1861" i="26" a="1"/>
  <c r="L1861" i="26" s="1"/>
  <c r="L1867" i="26" a="1"/>
  <c r="L1867" i="26" s="1"/>
  <c r="L1874" i="26" a="1"/>
  <c r="L1874" i="26" s="1"/>
  <c r="L1887" i="26" a="1"/>
  <c r="L1887" i="26" s="1"/>
  <c r="L1893" i="26" a="1"/>
  <c r="L1893" i="26" s="1"/>
  <c r="L1899" i="26" a="1"/>
  <c r="L1899" i="26" s="1"/>
  <c r="L1907" i="26" a="1"/>
  <c r="L1907" i="26" s="1"/>
  <c r="L1912" i="26" a="1"/>
  <c r="L1912" i="26" s="1"/>
  <c r="L1919" i="26" a="1"/>
  <c r="L1919" i="26" s="1"/>
  <c r="L1924" i="26" a="1"/>
  <c r="L1924" i="26" s="1"/>
  <c r="L1931" i="26" a="1"/>
  <c r="L1931" i="26" s="1"/>
  <c r="L1937" i="26" a="1"/>
  <c r="L1937" i="26" s="1"/>
  <c r="L1943" i="26" a="1"/>
  <c r="L1943" i="26" s="1"/>
  <c r="L1955" i="26" a="1"/>
  <c r="L1955" i="26" s="1"/>
  <c r="L1961" i="26" a="1"/>
  <c r="L1961" i="26" s="1"/>
  <c r="L1966" i="26" a="1"/>
  <c r="L1966" i="26" s="1"/>
  <c r="L1978" i="26" a="1"/>
  <c r="L1978" i="26" s="1"/>
  <c r="L1984" i="26" a="1"/>
  <c r="L1984" i="26" s="1"/>
  <c r="L1990" i="26" a="1"/>
  <c r="L1990" i="26" s="1"/>
  <c r="L1288" i="26" a="1"/>
  <c r="L1288" i="26" s="1"/>
  <c r="L1361" i="26" a="1"/>
  <c r="L1361" i="26" s="1"/>
  <c r="L1373" i="26" a="1"/>
  <c r="L1373" i="26" s="1"/>
  <c r="L1384" i="26" a="1"/>
  <c r="L1384" i="26" s="1"/>
  <c r="L1395" i="26" a="1"/>
  <c r="L1395" i="26" s="1"/>
  <c r="L1402" i="26" a="1"/>
  <c r="L1402" i="26" s="1"/>
  <c r="L1410" i="26" a="1"/>
  <c r="L1410" i="26" s="1"/>
  <c r="L1417" i="26" a="1"/>
  <c r="L1417" i="26" s="1"/>
  <c r="L1437" i="26" a="1"/>
  <c r="L1437" i="26" s="1"/>
  <c r="L1444" i="26" a="1"/>
  <c r="L1444" i="26" s="1"/>
  <c r="L1463" i="26" a="1"/>
  <c r="L1463" i="26" s="1"/>
  <c r="L1475" i="26" a="1"/>
  <c r="L1475" i="26" s="1"/>
  <c r="L1481" i="26" a="1"/>
  <c r="L1481" i="26" s="1"/>
  <c r="L1488" i="26" a="1"/>
  <c r="L1488" i="26" s="1"/>
  <c r="L1494" i="26" a="1"/>
  <c r="L1494" i="26" s="1"/>
  <c r="L1500" i="26" a="1"/>
  <c r="L1500" i="26" s="1"/>
  <c r="L1506" i="26" a="1"/>
  <c r="L1506" i="26" s="1"/>
  <c r="L1512" i="26" a="1"/>
  <c r="L1512" i="26" s="1"/>
  <c r="L1519" i="26" a="1"/>
  <c r="L1519" i="26" s="1"/>
  <c r="L1525" i="26" a="1"/>
  <c r="L1525" i="26" s="1"/>
  <c r="L1531" i="26" a="1"/>
  <c r="L1531" i="26" s="1"/>
  <c r="L1543" i="26" a="1"/>
  <c r="L1543" i="26" s="1"/>
  <c r="L1548" i="26" a="1"/>
  <c r="L1548" i="26" s="1"/>
  <c r="L1554" i="26" a="1"/>
  <c r="L1554" i="26" s="1"/>
  <c r="L1560" i="26" a="1"/>
  <c r="L1560" i="26" s="1"/>
  <c r="L1566" i="26" a="1"/>
  <c r="L1566" i="26" s="1"/>
  <c r="L1572" i="26" a="1"/>
  <c r="L1572" i="26" s="1"/>
  <c r="L1577" i="26" a="1"/>
  <c r="L1577" i="26" s="1"/>
  <c r="L1584" i="26" a="1"/>
  <c r="L1584" i="26" s="1"/>
  <c r="L1589" i="26" a="1"/>
  <c r="L1589" i="26" s="1"/>
  <c r="L1595" i="26" a="1"/>
  <c r="L1595" i="26" s="1"/>
  <c r="L1607" i="26" a="1"/>
  <c r="L1607" i="26" s="1"/>
  <c r="L1612" i="26" a="1"/>
  <c r="L1612" i="26" s="1"/>
  <c r="L1618" i="26" a="1"/>
  <c r="L1618" i="26" s="1"/>
  <c r="L1624" i="26" a="1"/>
  <c r="L1624" i="26" s="1"/>
  <c r="L1630" i="26" a="1"/>
  <c r="L1630" i="26" s="1"/>
  <c r="L1636" i="26" a="1"/>
  <c r="L1636" i="26" s="1"/>
  <c r="L1641" i="26" a="1"/>
  <c r="L1641" i="26" s="1"/>
  <c r="L1648" i="26" a="1"/>
  <c r="L1648" i="26" s="1"/>
  <c r="L1653" i="26" a="1"/>
  <c r="L1653" i="26" s="1"/>
  <c r="L1659" i="26" a="1"/>
  <c r="L1659" i="26" s="1"/>
  <c r="L1671" i="26" a="1"/>
  <c r="L1671" i="26" s="1"/>
  <c r="L1676" i="26" a="1"/>
  <c r="L1676" i="26" s="1"/>
  <c r="L1682" i="26" a="1"/>
  <c r="L1682" i="26" s="1"/>
  <c r="L1688" i="26" a="1"/>
  <c r="L1688" i="26" s="1"/>
  <c r="L1695" i="26" a="1"/>
  <c r="L1695" i="26" s="1"/>
  <c r="L1701" i="26" a="1"/>
  <c r="L1701" i="26" s="1"/>
  <c r="L1708" i="26" a="1"/>
  <c r="L1708" i="26" s="1"/>
  <c r="L1722" i="26" a="1"/>
  <c r="L1722" i="26" s="1"/>
  <c r="L1730" i="26" a="1"/>
  <c r="L1730" i="26" s="1"/>
  <c r="L1736" i="26" a="1"/>
  <c r="L1736" i="26" s="1"/>
  <c r="L1744" i="26" a="1"/>
  <c r="L1744" i="26" s="1"/>
  <c r="L1750" i="26" a="1"/>
  <c r="L1750" i="26" s="1"/>
  <c r="L1758" i="26" a="1"/>
  <c r="L1758" i="26" s="1"/>
  <c r="L1764" i="26" a="1"/>
  <c r="L1764" i="26" s="1"/>
  <c r="L1771" i="26" a="1"/>
  <c r="L1771" i="26" s="1"/>
  <c r="L1778" i="26" a="1"/>
  <c r="L1778" i="26" s="1"/>
  <c r="L1784" i="26" a="1"/>
  <c r="L1784" i="26" s="1"/>
  <c r="L1792" i="26" a="1"/>
  <c r="L1792" i="26" s="1"/>
  <c r="L1804" i="26" a="1"/>
  <c r="L1804" i="26" s="1"/>
  <c r="L1811" i="26" a="1"/>
  <c r="L1811" i="26" s="1"/>
  <c r="L1816" i="26" a="1"/>
  <c r="L1816" i="26" s="1"/>
  <c r="L1824" i="26" a="1"/>
  <c r="L1824" i="26" s="1"/>
  <c r="L1836" i="26" a="1"/>
  <c r="L1836" i="26" s="1"/>
  <c r="L1843" i="26" a="1"/>
  <c r="L1843" i="26" s="1"/>
  <c r="L1848" i="26" a="1"/>
  <c r="L1848" i="26" s="1"/>
  <c r="L1856" i="26" a="1"/>
  <c r="L1856" i="26" s="1"/>
  <c r="L1868" i="26" a="1"/>
  <c r="L1868" i="26" s="1"/>
  <c r="L1875" i="26" a="1"/>
  <c r="L1875" i="26" s="1"/>
  <c r="L1293" i="26" a="1"/>
  <c r="L1293" i="26" s="1"/>
  <c r="L1329" i="26" a="1"/>
  <c r="L1329" i="26" s="1"/>
  <c r="L1346" i="26" a="1"/>
  <c r="L1346" i="26" s="1"/>
  <c r="L1362" i="26" a="1"/>
  <c r="L1362" i="26" s="1"/>
  <c r="L1374" i="26" a="1"/>
  <c r="L1374" i="26" s="1"/>
  <c r="L1403" i="26" a="1"/>
  <c r="L1403" i="26" s="1"/>
  <c r="L1411" i="26" a="1"/>
  <c r="L1411" i="26" s="1"/>
  <c r="L1426" i="26" a="1"/>
  <c r="L1426" i="26" s="1"/>
  <c r="L1432" i="26" a="1"/>
  <c r="L1432" i="26" s="1"/>
  <c r="L1438" i="26" a="1"/>
  <c r="L1438" i="26" s="1"/>
  <c r="L1445" i="26" a="1"/>
  <c r="L1445" i="26" s="1"/>
  <c r="L1450" i="26" a="1"/>
  <c r="L1450" i="26" s="1"/>
  <c r="L1457" i="26" a="1"/>
  <c r="L1457" i="26" s="1"/>
  <c r="L1469" i="26" a="1"/>
  <c r="L1469" i="26" s="1"/>
  <c r="L1476" i="26" a="1"/>
  <c r="L1476" i="26" s="1"/>
  <c r="L1495" i="26" a="1"/>
  <c r="L1495" i="26" s="1"/>
  <c r="L1507" i="26" a="1"/>
  <c r="L1507" i="26" s="1"/>
  <c r="L1513" i="26" a="1"/>
  <c r="L1513" i="26" s="1"/>
  <c r="L1520" i="26" a="1"/>
  <c r="L1520" i="26" s="1"/>
  <c r="L1526" i="26" a="1"/>
  <c r="L1526" i="26" s="1"/>
  <c r="L1532" i="26" a="1"/>
  <c r="L1532" i="26" s="1"/>
  <c r="L1537" i="26" a="1"/>
  <c r="L1537" i="26" s="1"/>
  <c r="L1549" i="26" a="1"/>
  <c r="L1549" i="26" s="1"/>
  <c r="L1555" i="26" a="1"/>
  <c r="L1555" i="26" s="1"/>
  <c r="L1561" i="26" a="1"/>
  <c r="L1561" i="26" s="1"/>
  <c r="L1567" i="26" a="1"/>
  <c r="L1567" i="26" s="1"/>
  <c r="L1573" i="26" a="1"/>
  <c r="L1573" i="26" s="1"/>
  <c r="L1590" i="26" a="1"/>
  <c r="L1590" i="26" s="1"/>
  <c r="L1596" i="26" a="1"/>
  <c r="L1596" i="26" s="1"/>
  <c r="L1601" i="26" a="1"/>
  <c r="L1601" i="26" s="1"/>
  <c r="L1613" i="26" a="1"/>
  <c r="L1613" i="26" s="1"/>
  <c r="L1619" i="26" a="1"/>
  <c r="L1619" i="26" s="1"/>
  <c r="L1625" i="26" a="1"/>
  <c r="L1625" i="26" s="1"/>
  <c r="L1631" i="26" a="1"/>
  <c r="L1631" i="26" s="1"/>
  <c r="L1637" i="26" a="1"/>
  <c r="L1637" i="26" s="1"/>
  <c r="L1654" i="26" a="1"/>
  <c r="L1654" i="26" s="1"/>
  <c r="L1660" i="26" a="1"/>
  <c r="L1660" i="26" s="1"/>
  <c r="L1665" i="26" a="1"/>
  <c r="L1665" i="26" s="1"/>
  <c r="L1677" i="26" a="1"/>
  <c r="L1677" i="26" s="1"/>
  <c r="L1683" i="26" a="1"/>
  <c r="L1683" i="26" s="1"/>
  <c r="L1689" i="26" a="1"/>
  <c r="L1689" i="26" s="1"/>
  <c r="L1696" i="26" a="1"/>
  <c r="L1696" i="26" s="1"/>
  <c r="L1709" i="26" a="1"/>
  <c r="L1709" i="26" s="1"/>
  <c r="L1716" i="26" a="1"/>
  <c r="L1716" i="26" s="1"/>
  <c r="L1723" i="26" a="1"/>
  <c r="L1723" i="26" s="1"/>
  <c r="L1731" i="26" a="1"/>
  <c r="L1731" i="26" s="1"/>
  <c r="L1737" i="26" a="1"/>
  <c r="L1737" i="26" s="1"/>
  <c r="L1745" i="26" a="1"/>
  <c r="L1745" i="26" s="1"/>
  <c r="L1751" i="26" a="1"/>
  <c r="L1751" i="26" s="1"/>
  <c r="L1759" i="26" a="1"/>
  <c r="L1759" i="26" s="1"/>
  <c r="L1765" i="26" a="1"/>
  <c r="L1765" i="26" s="1"/>
  <c r="L1772" i="26" a="1"/>
  <c r="L1772" i="26" s="1"/>
  <c r="L1779" i="26" a="1"/>
  <c r="L1779" i="26" s="1"/>
  <c r="L1785" i="26" a="1"/>
  <c r="L1785" i="26" s="1"/>
  <c r="L1793" i="26" a="1"/>
  <c r="L1793" i="26" s="1"/>
  <c r="L1798" i="26" a="1"/>
  <c r="L1798" i="26" s="1"/>
  <c r="L1805" i="26" a="1"/>
  <c r="L1805" i="26" s="1"/>
  <c r="L1817" i="26" a="1"/>
  <c r="L1817" i="26" s="1"/>
  <c r="L1825" i="26" a="1"/>
  <c r="L1825" i="26" s="1"/>
  <c r="L1830" i="26" a="1"/>
  <c r="L1830" i="26" s="1"/>
  <c r="L1837" i="26" a="1"/>
  <c r="L1837" i="26" s="1"/>
  <c r="L1849" i="26" a="1"/>
  <c r="L1849" i="26" s="1"/>
  <c r="L1857" i="26" a="1"/>
  <c r="L1857" i="26" s="1"/>
  <c r="L1862" i="26" a="1"/>
  <c r="L1862" i="26" s="1"/>
  <c r="L1869" i="26" a="1"/>
  <c r="L1869" i="26" s="1"/>
  <c r="L1881" i="26" a="1"/>
  <c r="L1881" i="26" s="1"/>
  <c r="L1889" i="26" a="1"/>
  <c r="L1889" i="26" s="1"/>
  <c r="L1894" i="26" a="1"/>
  <c r="L1894" i="26" s="1"/>
  <c r="L1901" i="26" a="1"/>
  <c r="L1901" i="26" s="1"/>
  <c r="L1914" i="26" a="1"/>
  <c r="L1914" i="26" s="1"/>
  <c r="L1920" i="26" a="1"/>
  <c r="L1920" i="26" s="1"/>
  <c r="L1926" i="26" a="1"/>
  <c r="L1926" i="26" s="1"/>
  <c r="L1932" i="26" a="1"/>
  <c r="L1932" i="26" s="1"/>
  <c r="L1939" i="26" a="1"/>
  <c r="L1939" i="26" s="1"/>
  <c r="L1944" i="26" a="1"/>
  <c r="L1944" i="26" s="1"/>
  <c r="L1951" i="26" a="1"/>
  <c r="L1951" i="26" s="1"/>
  <c r="L1956" i="26" a="1"/>
  <c r="L1956" i="26" s="1"/>
  <c r="L1962" i="26" a="1"/>
  <c r="L1962" i="26" s="1"/>
  <c r="L1968" i="26" a="1"/>
  <c r="L1968" i="26" s="1"/>
  <c r="L1980" i="26" a="1"/>
  <c r="L1980" i="26" s="1"/>
  <c r="L1985" i="26" a="1"/>
  <c r="L1985" i="26" s="1"/>
  <c r="L1992" i="26" a="1"/>
  <c r="L1992" i="26" s="1"/>
  <c r="L1299" i="26" a="1"/>
  <c r="L1299" i="26" s="1"/>
  <c r="L1330" i="26" a="1"/>
  <c r="L1330" i="26" s="1"/>
  <c r="L1347" i="26" a="1"/>
  <c r="L1347" i="26" s="1"/>
  <c r="L1376" i="26" a="1"/>
  <c r="L1376" i="26" s="1"/>
  <c r="L1386" i="26" a="1"/>
  <c r="L1386" i="26" s="1"/>
  <c r="L1396" i="26" a="1"/>
  <c r="L1396" i="26" s="1"/>
  <c r="L1412" i="26" a="1"/>
  <c r="L1412" i="26" s="1"/>
  <c r="L1419" i="26" a="1"/>
  <c r="L1419" i="26" s="1"/>
  <c r="L1427" i="26" a="1"/>
  <c r="L1427" i="26" s="1"/>
  <c r="L1433" i="26" a="1"/>
  <c r="L1433" i="26" s="1"/>
  <c r="L1439" i="26" a="1"/>
  <c r="L1439" i="26" s="1"/>
  <c r="L1451" i="26" a="1"/>
  <c r="L1451" i="26" s="1"/>
  <c r="L1458" i="26" a="1"/>
  <c r="L1458" i="26" s="1"/>
  <c r="L1464" i="26" a="1"/>
  <c r="L1464" i="26" s="1"/>
  <c r="L1470" i="26" a="1"/>
  <c r="L1470" i="26" s="1"/>
  <c r="L1477" i="26" a="1"/>
  <c r="L1477" i="26" s="1"/>
  <c r="L1482" i="26" a="1"/>
  <c r="L1482" i="26" s="1"/>
  <c r="L1489" i="26" a="1"/>
  <c r="L1489" i="26" s="1"/>
  <c r="L1501" i="26" a="1"/>
  <c r="L1501" i="26" s="1"/>
  <c r="L1508" i="26" a="1"/>
  <c r="L1508" i="26" s="1"/>
  <c r="L1527" i="26" a="1"/>
  <c r="L1527" i="26" s="1"/>
  <c r="L1538" i="26" a="1"/>
  <c r="L1538" i="26" s="1"/>
  <c r="L1544" i="26" a="1"/>
  <c r="L1544" i="26" s="1"/>
  <c r="L1550" i="26" a="1"/>
  <c r="L1550" i="26" s="1"/>
  <c r="L1578" i="26" a="1"/>
  <c r="L1578" i="26" s="1"/>
  <c r="L1585" i="26" a="1"/>
  <c r="L1585" i="26" s="1"/>
  <c r="L1591" i="26" a="1"/>
  <c r="L1591" i="26" s="1"/>
  <c r="L1602" i="26" a="1"/>
  <c r="L1602" i="26" s="1"/>
  <c r="L1608" i="26" a="1"/>
  <c r="L1608" i="26" s="1"/>
  <c r="L1614" i="26" a="1"/>
  <c r="L1614" i="26" s="1"/>
  <c r="L1642" i="26" a="1"/>
  <c r="L1642" i="26" s="1"/>
  <c r="L1649" i="26" a="1"/>
  <c r="L1649" i="26" s="1"/>
  <c r="L1655" i="26" a="1"/>
  <c r="L1655" i="26" s="1"/>
  <c r="L1666" i="26" a="1"/>
  <c r="L1666" i="26" s="1"/>
  <c r="L1672" i="26" a="1"/>
  <c r="L1672" i="26" s="1"/>
  <c r="L1678" i="26" a="1"/>
  <c r="L1678" i="26" s="1"/>
  <c r="L1702" i="26" a="1"/>
  <c r="L1702" i="26" s="1"/>
  <c r="L1710" i="26" a="1"/>
  <c r="L1710" i="26" s="1"/>
  <c r="L1717" i="26" a="1"/>
  <c r="L1717" i="26" s="1"/>
  <c r="L1724" i="26" a="1"/>
  <c r="L1724" i="26" s="1"/>
  <c r="L1738" i="26" a="1"/>
  <c r="L1738" i="26" s="1"/>
  <c r="L1746" i="26" a="1"/>
  <c r="L1746" i="26" s="1"/>
  <c r="L1752" i="26" a="1"/>
  <c r="L1752" i="26" s="1"/>
  <c r="L1760" i="26" a="1"/>
  <c r="L1760" i="26" s="1"/>
  <c r="L1773" i="26" a="1"/>
  <c r="L1773" i="26" s="1"/>
  <c r="L1786" i="26" a="1"/>
  <c r="L1786" i="26" s="1"/>
  <c r="L1799" i="26" a="1"/>
  <c r="L1799" i="26" s="1"/>
  <c r="L1806" i="26" a="1"/>
  <c r="L1806" i="26" s="1"/>
  <c r="L1812" i="26" a="1"/>
  <c r="L1812" i="26" s="1"/>
  <c r="L1818" i="26" a="1"/>
  <c r="L1818" i="26" s="1"/>
  <c r="L1831" i="26" a="1"/>
  <c r="L1831" i="26" s="1"/>
  <c r="L1838" i="26" a="1"/>
  <c r="L1838" i="26" s="1"/>
  <c r="L1844" i="26" a="1"/>
  <c r="L1844" i="26" s="1"/>
  <c r="L1850" i="26" a="1"/>
  <c r="L1850" i="26" s="1"/>
  <c r="L1863" i="26" a="1"/>
  <c r="L1863" i="26" s="1"/>
  <c r="L1870" i="26" a="1"/>
  <c r="L1870" i="26" s="1"/>
  <c r="L1876" i="26" a="1"/>
  <c r="L1876" i="26" s="1"/>
  <c r="L1882" i="26" a="1"/>
  <c r="L1882" i="26" s="1"/>
  <c r="L1895" i="26" a="1"/>
  <c r="L1895" i="26" s="1"/>
  <c r="L1902" i="26" a="1"/>
  <c r="L1902" i="26" s="1"/>
  <c r="L1909" i="26" a="1"/>
  <c r="L1909" i="26" s="1"/>
  <c r="L1915" i="26" a="1"/>
  <c r="L1915" i="26" s="1"/>
  <c r="L1927" i="26" a="1"/>
  <c r="L1927" i="26" s="1"/>
  <c r="L1940" i="26" a="1"/>
  <c r="L1940" i="26" s="1"/>
  <c r="L1945" i="26" a="1"/>
  <c r="L1945" i="26" s="1"/>
  <c r="L1957" i="26" a="1"/>
  <c r="L1957" i="26" s="1"/>
  <c r="L1963" i="26" a="1"/>
  <c r="L1963" i="26" s="1"/>
  <c r="L1969" i="26" a="1"/>
  <c r="L1969" i="26" s="1"/>
  <c r="L1974" i="26" a="1"/>
  <c r="L1974" i="26" s="1"/>
  <c r="L1981" i="26" a="1"/>
  <c r="L1981" i="26" s="1"/>
  <c r="L1986" i="26" a="1"/>
  <c r="L1986" i="26" s="1"/>
  <c r="L1333" i="26" a="1"/>
  <c r="L1333" i="26" s="1"/>
  <c r="L1351" i="26" a="1"/>
  <c r="L1351" i="26" s="1"/>
  <c r="L1366" i="26" a="1"/>
  <c r="L1366" i="26" s="1"/>
  <c r="L1378" i="26" a="1"/>
  <c r="L1378" i="26" s="1"/>
  <c r="L1388" i="26" a="1"/>
  <c r="L1388" i="26" s="1"/>
  <c r="L1397" i="26" a="1"/>
  <c r="L1397" i="26" s="1"/>
  <c r="L1405" i="26" a="1"/>
  <c r="L1405" i="26" s="1"/>
  <c r="L1420" i="26" a="1"/>
  <c r="L1420" i="26" s="1"/>
  <c r="L1440" i="26" a="1"/>
  <c r="L1440" i="26" s="1"/>
  <c r="L1446" i="26" a="1"/>
  <c r="L1446" i="26" s="1"/>
  <c r="L1452" i="26" a="1"/>
  <c r="L1452" i="26" s="1"/>
  <c r="L1459" i="26" a="1"/>
  <c r="L1459" i="26" s="1"/>
  <c r="L1465" i="26" a="1"/>
  <c r="L1465" i="26" s="1"/>
  <c r="L1471" i="26" a="1"/>
  <c r="L1471" i="26" s="1"/>
  <c r="L1483" i="26" a="1"/>
  <c r="L1483" i="26" s="1"/>
  <c r="L1490" i="26" a="1"/>
  <c r="L1490" i="26" s="1"/>
  <c r="L1496" i="26" a="1"/>
  <c r="L1496" i="26" s="1"/>
  <c r="L1502" i="26" a="1"/>
  <c r="L1502" i="26" s="1"/>
  <c r="L1509" i="26" a="1"/>
  <c r="L1509" i="26" s="1"/>
  <c r="L1514" i="26" a="1"/>
  <c r="L1514" i="26" s="1"/>
  <c r="L1521" i="26" a="1"/>
  <c r="L1521" i="26" s="1"/>
  <c r="L1533" i="26" a="1"/>
  <c r="L1533" i="26" s="1"/>
  <c r="L1539" i="26" a="1"/>
  <c r="L1539" i="26" s="1"/>
  <c r="L1551" i="26" a="1"/>
  <c r="L1551" i="26" s="1"/>
  <c r="L1556" i="26" a="1"/>
  <c r="L1556" i="26" s="1"/>
  <c r="L1562" i="26" a="1"/>
  <c r="L1562" i="26" s="1"/>
  <c r="L1568" i="26" a="1"/>
  <c r="L1568" i="26" s="1"/>
  <c r="L1574" i="26" a="1"/>
  <c r="L1574" i="26" s="1"/>
  <c r="L1579" i="26" a="1"/>
  <c r="L1579" i="26" s="1"/>
  <c r="L1597" i="26" a="1"/>
  <c r="L1597" i="26" s="1"/>
  <c r="L1603" i="26" a="1"/>
  <c r="L1603" i="26" s="1"/>
  <c r="L1615" i="26" a="1"/>
  <c r="L1615" i="26" s="1"/>
  <c r="L1620" i="26" a="1"/>
  <c r="L1620" i="26" s="1"/>
  <c r="L1626" i="26" a="1"/>
  <c r="L1626" i="26" s="1"/>
  <c r="L1632" i="26" a="1"/>
  <c r="L1632" i="26" s="1"/>
  <c r="L1638" i="26" a="1"/>
  <c r="L1638" i="26" s="1"/>
  <c r="L1643" i="26" a="1"/>
  <c r="L1643" i="26" s="1"/>
  <c r="L1661" i="26" a="1"/>
  <c r="L1661" i="26" s="1"/>
  <c r="L1667" i="26" a="1"/>
  <c r="L1667" i="26" s="1"/>
  <c r="L1679" i="26" a="1"/>
  <c r="L1679" i="26" s="1"/>
  <c r="L1684" i="26" a="1"/>
  <c r="L1684" i="26" s="1"/>
  <c r="L1690" i="26" a="1"/>
  <c r="L1690" i="26" s="1"/>
  <c r="L1697" i="26" a="1"/>
  <c r="L1697" i="26" s="1"/>
  <c r="L1703" i="26" a="1"/>
  <c r="L1703" i="26" s="1"/>
  <c r="L1711" i="26" a="1"/>
  <c r="L1711" i="26" s="1"/>
  <c r="L1725" i="26" a="1"/>
  <c r="L1725" i="26" s="1"/>
  <c r="L1732" i="26" a="1"/>
  <c r="L1732" i="26" s="1"/>
  <c r="L1739" i="26" a="1"/>
  <c r="L1739" i="26" s="1"/>
  <c r="L1747" i="26" a="1"/>
  <c r="L1747" i="26" s="1"/>
  <c r="L1753" i="26" a="1"/>
  <c r="L1753" i="26" s="1"/>
  <c r="L1761" i="26" a="1"/>
  <c r="L1761" i="26" s="1"/>
  <c r="L1766" i="26" a="1"/>
  <c r="L1766" i="26" s="1"/>
  <c r="L1774" i="26" a="1"/>
  <c r="L1774" i="26" s="1"/>
  <c r="L1780" i="26" a="1"/>
  <c r="L1780" i="26" s="1"/>
  <c r="L1787" i="26" a="1"/>
  <c r="L1787" i="26" s="1"/>
  <c r="L1794" i="26" a="1"/>
  <c r="L1794" i="26" s="1"/>
  <c r="L1807" i="26" a="1"/>
  <c r="L1807" i="26" s="1"/>
  <c r="L1813" i="26" a="1"/>
  <c r="L1813" i="26" s="1"/>
  <c r="L1819" i="26" a="1"/>
  <c r="L1819" i="26" s="1"/>
  <c r="L1826" i="26" a="1"/>
  <c r="L1826" i="26" s="1"/>
  <c r="L1839" i="26" a="1"/>
  <c r="L1839" i="26" s="1"/>
  <c r="L1845" i="26" a="1"/>
  <c r="L1845" i="26" s="1"/>
  <c r="L1851" i="26" a="1"/>
  <c r="L1851" i="26" s="1"/>
  <c r="L1858" i="26" a="1"/>
  <c r="L1858" i="26" s="1"/>
  <c r="L1871" i="26" a="1"/>
  <c r="L1871" i="26" s="1"/>
  <c r="L1877" i="26" a="1"/>
  <c r="L1877" i="26" s="1"/>
  <c r="L1883" i="26" a="1"/>
  <c r="L1883" i="26" s="1"/>
  <c r="L1890" i="26" a="1"/>
  <c r="L1890" i="26" s="1"/>
  <c r="L1903" i="26" a="1"/>
  <c r="L1903" i="26" s="1"/>
  <c r="L1311" i="26" a="1"/>
  <c r="L1311" i="26" s="1"/>
  <c r="L1334" i="26" a="1"/>
  <c r="L1334" i="26" s="1"/>
  <c r="L1380" i="26" a="1"/>
  <c r="L1380" i="26" s="1"/>
  <c r="L1390" i="26" a="1"/>
  <c r="L1390" i="26" s="1"/>
  <c r="L1399" i="26" a="1"/>
  <c r="L1399" i="26" s="1"/>
  <c r="L1407" i="26" a="1"/>
  <c r="L1407" i="26" s="1"/>
  <c r="L1414" i="26" a="1"/>
  <c r="L1414" i="26" s="1"/>
  <c r="L1421" i="26" a="1"/>
  <c r="L1421" i="26" s="1"/>
  <c r="L1428" i="26" a="1"/>
  <c r="L1428" i="26" s="1"/>
  <c r="L1434" i="26" a="1"/>
  <c r="L1434" i="26" s="1"/>
  <c r="L1447" i="26" a="1"/>
  <c r="L1447" i="26" s="1"/>
  <c r="L1453" i="26" a="1"/>
  <c r="L1453" i="26" s="1"/>
  <c r="L1472" i="26" a="1"/>
  <c r="L1472" i="26" s="1"/>
  <c r="L1478" i="26" a="1"/>
  <c r="L1478" i="26" s="1"/>
  <c r="L1484" i="26" a="1"/>
  <c r="L1484" i="26" s="1"/>
  <c r="L1491" i="26" a="1"/>
  <c r="L1491" i="26" s="1"/>
  <c r="L1497" i="26" a="1"/>
  <c r="L1497" i="26" s="1"/>
  <c r="L1503" i="26" a="1"/>
  <c r="L1503" i="26" s="1"/>
  <c r="L1515" i="26" a="1"/>
  <c r="L1515" i="26" s="1"/>
  <c r="L1522" i="26" a="1"/>
  <c r="L1522" i="26" s="1"/>
  <c r="L1528" i="26" a="1"/>
  <c r="L1528" i="26" s="1"/>
  <c r="L1534" i="26" a="1"/>
  <c r="L1534" i="26" s="1"/>
  <c r="L1540" i="26" a="1"/>
  <c r="L1540" i="26" s="1"/>
  <c r="L1545" i="26" a="1"/>
  <c r="L1545" i="26" s="1"/>
  <c r="L1552" i="26" a="1"/>
  <c r="L1552" i="26" s="1"/>
  <c r="L1557" i="26" a="1"/>
  <c r="L1557" i="26" s="1"/>
  <c r="L1563" i="26" a="1"/>
  <c r="L1563" i="26" s="1"/>
  <c r="L1575" i="26" a="1"/>
  <c r="L1575" i="26" s="1"/>
  <c r="L1580" i="26" a="1"/>
  <c r="L1580" i="26" s="1"/>
  <c r="L1586" i="26" a="1"/>
  <c r="L1586" i="26" s="1"/>
  <c r="L1592" i="26" a="1"/>
  <c r="L1592" i="26" s="1"/>
  <c r="L1598" i="26" a="1"/>
  <c r="L1598" i="26" s="1"/>
  <c r="L1604" i="26" a="1"/>
  <c r="L1604" i="26" s="1"/>
  <c r="L1609" i="26" a="1"/>
  <c r="L1609" i="26" s="1"/>
  <c r="L1616" i="26" a="1"/>
  <c r="L1616" i="26" s="1"/>
  <c r="L1621" i="26" a="1"/>
  <c r="L1621" i="26" s="1"/>
  <c r="L1627" i="26" a="1"/>
  <c r="L1627" i="26" s="1"/>
  <c r="L1639" i="26" a="1"/>
  <c r="L1639" i="26" s="1"/>
  <c r="L1644" i="26" a="1"/>
  <c r="L1644" i="26" s="1"/>
  <c r="L1650" i="26" a="1"/>
  <c r="L1650" i="26" s="1"/>
  <c r="L1656" i="26" a="1"/>
  <c r="L1656" i="26" s="1"/>
  <c r="L1662" i="26" a="1"/>
  <c r="L1662" i="26" s="1"/>
  <c r="L1668" i="26" a="1"/>
  <c r="L1668" i="26" s="1"/>
  <c r="L1673" i="26" a="1"/>
  <c r="L1673" i="26" s="1"/>
  <c r="L1680" i="26" a="1"/>
  <c r="L1680" i="26" s="1"/>
  <c r="L1685" i="26" a="1"/>
  <c r="L1685" i="26" s="1"/>
  <c r="L1691" i="26" a="1"/>
  <c r="L1691" i="26" s="1"/>
  <c r="L1698" i="26" a="1"/>
  <c r="L1698" i="26" s="1"/>
  <c r="L1704" i="26" a="1"/>
  <c r="L1704" i="26" s="1"/>
  <c r="L1712" i="26" a="1"/>
  <c r="L1712" i="26" s="1"/>
  <c r="L1718" i="26" a="1"/>
  <c r="L1718" i="26" s="1"/>
  <c r="L1726" i="26" a="1"/>
  <c r="L1726" i="26" s="1"/>
  <c r="L1733" i="26" a="1"/>
  <c r="L1733" i="26" s="1"/>
  <c r="L1740" i="26" a="1"/>
  <c r="L1740" i="26" s="1"/>
  <c r="L1754" i="26" a="1"/>
  <c r="L1754" i="26" s="1"/>
  <c r="L1767" i="26" a="1"/>
  <c r="L1767" i="26" s="1"/>
  <c r="L1775" i="26" a="1"/>
  <c r="L1775" i="26" s="1"/>
  <c r="L1781" i="26" a="1"/>
  <c r="L1781" i="26" s="1"/>
  <c r="L1788" i="26" a="1"/>
  <c r="L1788" i="26" s="1"/>
  <c r="L1795" i="26" a="1"/>
  <c r="L1795" i="26" s="1"/>
  <c r="L1800" i="26" a="1"/>
  <c r="L1800" i="26" s="1"/>
  <c r="L1808" i="26" a="1"/>
  <c r="L1808" i="26" s="1"/>
  <c r="L1820" i="26" a="1"/>
  <c r="L1820" i="26" s="1"/>
  <c r="L1827" i="26" a="1"/>
  <c r="L1827" i="26" s="1"/>
  <c r="L1832" i="26" a="1"/>
  <c r="L1832" i="26" s="1"/>
  <c r="L1840" i="26" a="1"/>
  <c r="L1840" i="26" s="1"/>
  <c r="L1852" i="26" a="1"/>
  <c r="L1852" i="26" s="1"/>
  <c r="L1859" i="26" a="1"/>
  <c r="L1859" i="26" s="1"/>
  <c r="L1864" i="26" a="1"/>
  <c r="L1864" i="26" s="1"/>
  <c r="L1872" i="26" a="1"/>
  <c r="L1872" i="26" s="1"/>
  <c r="L1884" i="26" a="1"/>
  <c r="L1884" i="26" s="1"/>
  <c r="L1891" i="26" a="1"/>
  <c r="L1891" i="26" s="1"/>
  <c r="L1896" i="26" a="1"/>
  <c r="L1896" i="26" s="1"/>
  <c r="L1904" i="26" a="1"/>
  <c r="L1904" i="26" s="1"/>
  <c r="L1910" i="26" a="1"/>
  <c r="L1910" i="26" s="1"/>
  <c r="L1917" i="26" a="1"/>
  <c r="L1917" i="26" s="1"/>
  <c r="L1922" i="26" a="1"/>
  <c r="L1922" i="26" s="1"/>
  <c r="L1929" i="26" a="1"/>
  <c r="L1929" i="26" s="1"/>
  <c r="L1934" i="26" a="1"/>
  <c r="L1934" i="26" s="1"/>
  <c r="L1941" i="26" a="1"/>
  <c r="L1941" i="26" s="1"/>
  <c r="L1947" i="26" a="1"/>
  <c r="L1947" i="26" s="1"/>
  <c r="L1959" i="26" a="1"/>
  <c r="L1959" i="26" s="1"/>
  <c r="L1964" i="26" a="1"/>
  <c r="L1964" i="26" s="1"/>
  <c r="L1970" i="26" a="1"/>
  <c r="L1970" i="26" s="1"/>
  <c r="L1982" i="26" a="1"/>
  <c r="L1982" i="26" s="1"/>
  <c r="L1999" i="26" a="1"/>
  <c r="L1999" i="26" s="1"/>
  <c r="L1316" i="26" a="1"/>
  <c r="L1316" i="26" s="1"/>
  <c r="L1337" i="26" a="1"/>
  <c r="L1337" i="26" s="1"/>
  <c r="L1356" i="26" a="1"/>
  <c r="L1356" i="26" s="1"/>
  <c r="L1368" i="26" a="1"/>
  <c r="L1368" i="26" s="1"/>
  <c r="L1381" i="26" a="1"/>
  <c r="L1381" i="26" s="1"/>
  <c r="L1391" i="26" a="1"/>
  <c r="L1391" i="26" s="1"/>
  <c r="L1408" i="26" a="1"/>
  <c r="L1408" i="26" s="1"/>
  <c r="L1415" i="26" a="1"/>
  <c r="L1415" i="26" s="1"/>
  <c r="L1422" i="26" a="1"/>
  <c r="L1422" i="26" s="1"/>
  <c r="L1429" i="26" a="1"/>
  <c r="L1429" i="26" s="1"/>
  <c r="L1435" i="26" a="1"/>
  <c r="L1435" i="26" s="1"/>
  <c r="L1441" i="26" a="1"/>
  <c r="L1441" i="26" s="1"/>
  <c r="L1454" i="26" a="1"/>
  <c r="L1454" i="26" s="1"/>
  <c r="L1460" i="26" a="1"/>
  <c r="L1460" i="26" s="1"/>
  <c r="L1466" i="26" a="1"/>
  <c r="L1466" i="26" s="1"/>
  <c r="L1479" i="26" a="1"/>
  <c r="L1479" i="26" s="1"/>
  <c r="L1485" i="26" a="1"/>
  <c r="L1485" i="26" s="1"/>
  <c r="L1504" i="26" a="1"/>
  <c r="L1504" i="26" s="1"/>
  <c r="L1510" i="26" a="1"/>
  <c r="L1510" i="26" s="1"/>
  <c r="L1516" i="26" a="1"/>
  <c r="L1516" i="26" s="1"/>
  <c r="L1523" i="26" a="1"/>
  <c r="L1523" i="26" s="1"/>
  <c r="L1529" i="26" a="1"/>
  <c r="L1529" i="26" s="1"/>
  <c r="L1535" i="26" a="1"/>
  <c r="L1535" i="26" s="1"/>
  <c r="L1541" i="26" a="1"/>
  <c r="L1541" i="26" s="1"/>
  <c r="L1558" i="26" a="1"/>
  <c r="L1558" i="26" s="1"/>
  <c r="L1564" i="26" a="1"/>
  <c r="L1564" i="26" s="1"/>
  <c r="L1569" i="26" a="1"/>
  <c r="L1569" i="26" s="1"/>
  <c r="L1581" i="26" a="1"/>
  <c r="L1581" i="26" s="1"/>
  <c r="L1587" i="26" a="1"/>
  <c r="L1587" i="26" s="1"/>
  <c r="L1593" i="26" a="1"/>
  <c r="L1593" i="26" s="1"/>
  <c r="L1599" i="26" a="1"/>
  <c r="L1599" i="26" s="1"/>
  <c r="L1605" i="26" a="1"/>
  <c r="L1605" i="26" s="1"/>
  <c r="L1622" i="26" a="1"/>
  <c r="L1622" i="26" s="1"/>
  <c r="L1628" i="26" a="1"/>
  <c r="L1628" i="26" s="1"/>
  <c r="L1633" i="26" a="1"/>
  <c r="L1633" i="26" s="1"/>
  <c r="L1645" i="26" a="1"/>
  <c r="L1645" i="26" s="1"/>
  <c r="L1651" i="26" a="1"/>
  <c r="L1651" i="26" s="1"/>
  <c r="L1657" i="26" a="1"/>
  <c r="L1657" i="26" s="1"/>
  <c r="L1663" i="26" a="1"/>
  <c r="L1663" i="26" s="1"/>
  <c r="L1669" i="26" a="1"/>
  <c r="L1669" i="26" s="1"/>
  <c r="L1686" i="26" a="1"/>
  <c r="L1686" i="26" s="1"/>
  <c r="L1692" i="26" a="1"/>
  <c r="L1692" i="26" s="1"/>
  <c r="L1699" i="26" a="1"/>
  <c r="L1699" i="26" s="1"/>
  <c r="L1705" i="26" a="1"/>
  <c r="L1705" i="26" s="1"/>
  <c r="L1713" i="26" a="1"/>
  <c r="L1713" i="26" s="1"/>
  <c r="L1719" i="26" a="1"/>
  <c r="L1719" i="26" s="1"/>
  <c r="L1727" i="26" a="1"/>
  <c r="L1727" i="26" s="1"/>
  <c r="L1741" i="26" a="1"/>
  <c r="L1741" i="26" s="1"/>
  <c r="L1748" i="26" a="1"/>
  <c r="L1748" i="26" s="1"/>
  <c r="L1755" i="26" a="1"/>
  <c r="L1755" i="26" s="1"/>
  <c r="L1762" i="26" a="1"/>
  <c r="L1762" i="26" s="1"/>
  <c r="L1768" i="26" a="1"/>
  <c r="L1768" i="26" s="1"/>
  <c r="L1776" i="26" a="1"/>
  <c r="L1776" i="26" s="1"/>
  <c r="L1789" i="26" a="1"/>
  <c r="L1789" i="26" s="1"/>
  <c r="L1801" i="26" a="1"/>
  <c r="L1801" i="26" s="1"/>
  <c r="L1809" i="26" a="1"/>
  <c r="L1809" i="26" s="1"/>
  <c r="L1814" i="26" a="1"/>
  <c r="L1814" i="26" s="1"/>
  <c r="L1821" i="26" a="1"/>
  <c r="L1821" i="26" s="1"/>
  <c r="L1833" i="26" a="1"/>
  <c r="L1833" i="26" s="1"/>
  <c r="L1841" i="26" a="1"/>
  <c r="L1841" i="26" s="1"/>
  <c r="L1846" i="26" a="1"/>
  <c r="L1846" i="26" s="1"/>
  <c r="L1853" i="26" a="1"/>
  <c r="L1853" i="26" s="1"/>
  <c r="L1865" i="26" a="1"/>
  <c r="L1865" i="26" s="1"/>
  <c r="L1873" i="26" a="1"/>
  <c r="L1873" i="26" s="1"/>
  <c r="L1878" i="26" a="1"/>
  <c r="L1878" i="26" s="1"/>
  <c r="L1885" i="26" a="1"/>
  <c r="L1885" i="26" s="1"/>
  <c r="L1880" i="26" a="1"/>
  <c r="L1880" i="26" s="1"/>
  <c r="L1911" i="26" a="1"/>
  <c r="L1911" i="26" s="1"/>
  <c r="L1928" i="26" a="1"/>
  <c r="L1928" i="26" s="1"/>
  <c r="L1960" i="26" a="1"/>
  <c r="L1960" i="26" s="1"/>
  <c r="L1975" i="26" a="1"/>
  <c r="L1975" i="26" s="1"/>
  <c r="L1991" i="26" a="1"/>
  <c r="L1991" i="26" s="1"/>
  <c r="L11" i="26" a="1"/>
  <c r="L11" i="26" s="1"/>
  <c r="L1888" i="26" a="1"/>
  <c r="L1888" i="26" s="1"/>
  <c r="L1913" i="26" a="1"/>
  <c r="L1913" i="26" s="1"/>
  <c r="L1946" i="26" a="1"/>
  <c r="L1946" i="26" s="1"/>
  <c r="L1976" i="26" a="1"/>
  <c r="L1976" i="26" s="1"/>
  <c r="L1916" i="26" a="1"/>
  <c r="L1916" i="26" s="1"/>
  <c r="L1948" i="26" a="1"/>
  <c r="L1948" i="26" s="1"/>
  <c r="L1979" i="26" a="1"/>
  <c r="L1979" i="26" s="1"/>
  <c r="L1993" i="26" a="1"/>
  <c r="L1993" i="26" s="1"/>
  <c r="L1897" i="26" a="1"/>
  <c r="L1897" i="26" s="1"/>
  <c r="L1933" i="26" a="1"/>
  <c r="L1933" i="26" s="1"/>
  <c r="L1950" i="26" a="1"/>
  <c r="L1950" i="26" s="1"/>
  <c r="L1994" i="26" a="1"/>
  <c r="L1994" i="26" s="1"/>
  <c r="L1900" i="26" a="1"/>
  <c r="L1900" i="26" s="1"/>
  <c r="L1935" i="26" a="1"/>
  <c r="L1935" i="26" s="1"/>
  <c r="L1952" i="26" a="1"/>
  <c r="L1952" i="26" s="1"/>
  <c r="L1967" i="26" a="1"/>
  <c r="L1967" i="26" s="1"/>
  <c r="L1983" i="26" a="1"/>
  <c r="L1983" i="26" s="1"/>
  <c r="L1996" i="26" a="1"/>
  <c r="L1996" i="26" s="1"/>
  <c r="L1905" i="26" a="1"/>
  <c r="L1905" i="26" s="1"/>
  <c r="L1921" i="26" a="1"/>
  <c r="L1921" i="26" s="1"/>
  <c r="L1938" i="26" a="1"/>
  <c r="L1938" i="26" s="1"/>
  <c r="L1953" i="26" a="1"/>
  <c r="L1953" i="26" s="1"/>
  <c r="L1997" i="26" a="1"/>
  <c r="L1997" i="26" s="1"/>
  <c r="L1908" i="26" a="1"/>
  <c r="L1908" i="26" s="1"/>
  <c r="L1923" i="26" a="1"/>
  <c r="L1923" i="26" s="1"/>
  <c r="L1971" i="26" a="1"/>
  <c r="L1971" i="26" s="1"/>
  <c r="L1987" i="26" a="1"/>
  <c r="L1987" i="26" s="1"/>
  <c r="L1998" i="26" a="1"/>
  <c r="L1998" i="26" s="1"/>
  <c r="L1925" i="26" a="1"/>
  <c r="L1925" i="26" s="1"/>
  <c r="L1958" i="26" a="1"/>
  <c r="L1958" i="26" s="1"/>
  <c r="L1973" i="26" a="1"/>
  <c r="L1973" i="26" s="1"/>
  <c r="L1988" i="26" a="1"/>
  <c r="L1988" i="26" s="1"/>
  <c r="L2000" i="26" a="1"/>
  <c r="L2000" i="26" s="1"/>
  <c r="J4" i="26"/>
  <c r="J14" i="26" a="1"/>
  <c r="J14" i="26" s="1"/>
  <c r="J21" i="26" a="1"/>
  <c r="J21" i="26" s="1"/>
  <c r="J29" i="26" a="1"/>
  <c r="J29" i="26" s="1"/>
  <c r="J37" i="26" a="1"/>
  <c r="J37" i="26" s="1"/>
  <c r="J18" i="26" a="1"/>
  <c r="J18" i="26" s="1"/>
  <c r="J19" i="26" a="1"/>
  <c r="J19" i="26" s="1"/>
  <c r="J28" i="26" a="1"/>
  <c r="J28" i="26" s="1"/>
  <c r="J38" i="26" a="1"/>
  <c r="J38" i="26" s="1"/>
  <c r="J51" i="26" a="1"/>
  <c r="J51" i="26" s="1"/>
  <c r="J59" i="26" a="1"/>
  <c r="J59" i="26" s="1"/>
  <c r="J67" i="26" a="1"/>
  <c r="J67" i="26" s="1"/>
  <c r="J74" i="26" a="1"/>
  <c r="J74" i="26" s="1"/>
  <c r="J80" i="26" a="1"/>
  <c r="J80" i="26" s="1"/>
  <c r="J88" i="26" a="1"/>
  <c r="J88" i="26" s="1"/>
  <c r="J96" i="26" a="1"/>
  <c r="J96" i="26" s="1"/>
  <c r="J104" i="26" a="1"/>
  <c r="J104" i="26" s="1"/>
  <c r="J111" i="26" a="1"/>
  <c r="J111" i="26" s="1"/>
  <c r="J117" i="26" a="1"/>
  <c r="J117" i="26" s="1"/>
  <c r="J125" i="26" a="1"/>
  <c r="J125" i="26" s="1"/>
  <c r="J133" i="26" a="1"/>
  <c r="J133" i="26" s="1"/>
  <c r="J140" i="26" a="1"/>
  <c r="J140" i="26" s="1"/>
  <c r="J147" i="26" a="1"/>
  <c r="J147" i="26" s="1"/>
  <c r="J154" i="26" a="1"/>
  <c r="J154" i="26" s="1"/>
  <c r="J162" i="26" a="1"/>
  <c r="J162" i="26" s="1"/>
  <c r="J170" i="26" a="1"/>
  <c r="J170" i="26" s="1"/>
  <c r="J176" i="26" a="1"/>
  <c r="J176" i="26" s="1"/>
  <c r="J183" i="26" a="1"/>
  <c r="J183" i="26" s="1"/>
  <c r="J191" i="26" a="1"/>
  <c r="J191" i="26" s="1"/>
  <c r="J199" i="26" a="1"/>
  <c r="J199" i="26" s="1"/>
  <c r="J206" i="26" a="1"/>
  <c r="J206" i="26" s="1"/>
  <c r="J212" i="26" a="1"/>
  <c r="J212" i="26" s="1"/>
  <c r="J220" i="26" a="1"/>
  <c r="J220" i="26" s="1"/>
  <c r="J235" i="26" a="1"/>
  <c r="J235" i="26" s="1"/>
  <c r="J241" i="26" a="1"/>
  <c r="J241" i="26" s="1"/>
  <c r="J248" i="26" a="1"/>
  <c r="J248" i="26" s="1"/>
  <c r="J256" i="26" a="1"/>
  <c r="J256" i="26" s="1"/>
  <c r="J264" i="26" a="1"/>
  <c r="J264" i="26" s="1"/>
  <c r="J271" i="26" a="1"/>
  <c r="J271" i="26" s="1"/>
  <c r="J277" i="26" a="1"/>
  <c r="J277" i="26" s="1"/>
  <c r="J285" i="26" a="1"/>
  <c r="J285" i="26" s="1"/>
  <c r="J292" i="26" a="1"/>
  <c r="J292" i="26" s="1"/>
  <c r="J306" i="26" a="1"/>
  <c r="J306" i="26" s="1"/>
  <c r="J313" i="26" a="1"/>
  <c r="J313" i="26" s="1"/>
  <c r="J321" i="26" a="1"/>
  <c r="J321" i="26" s="1"/>
  <c r="J329" i="26" a="1"/>
  <c r="J329" i="26" s="1"/>
  <c r="J342" i="26" a="1"/>
  <c r="J342" i="26" s="1"/>
  <c r="J350" i="26" a="1"/>
  <c r="J350" i="26" s="1"/>
  <c r="J362" i="26" a="1"/>
  <c r="J362" i="26" s="1"/>
  <c r="J374" i="26" a="1"/>
  <c r="J374" i="26" s="1"/>
  <c r="J380" i="26" a="1"/>
  <c r="J380" i="26" s="1"/>
  <c r="J385" i="26" a="1"/>
  <c r="J385" i="26" s="1"/>
  <c r="J391" i="26" a="1"/>
  <c r="J391" i="26" s="1"/>
  <c r="J396" i="26" a="1"/>
  <c r="J396" i="26" s="1"/>
  <c r="J407" i="26" a="1"/>
  <c r="J407" i="26" s="1"/>
  <c r="J418" i="26" a="1"/>
  <c r="J418" i="26" s="1"/>
  <c r="J429" i="26" a="1"/>
  <c r="J429" i="26" s="1"/>
  <c r="J435" i="26" a="1"/>
  <c r="J435" i="26" s="1"/>
  <c r="J441" i="26" a="1"/>
  <c r="J441" i="26" s="1"/>
  <c r="J446" i="26" a="1"/>
  <c r="J446" i="26" s="1"/>
  <c r="J453" i="26" a="1"/>
  <c r="J453" i="26" s="1"/>
  <c r="J458" i="26" a="1"/>
  <c r="J458" i="26" s="1"/>
  <c r="J469" i="26" a="1"/>
  <c r="J469" i="26" s="1"/>
  <c r="J476" i="26" a="1"/>
  <c r="J476" i="26" s="1"/>
  <c r="J481" i="26" a="1"/>
  <c r="J481" i="26" s="1"/>
  <c r="J493" i="26" a="1"/>
  <c r="J493" i="26" s="1"/>
  <c r="J499" i="26" a="1"/>
  <c r="J499" i="26" s="1"/>
  <c r="J505" i="26" a="1"/>
  <c r="J505" i="26" s="1"/>
  <c r="J510" i="26" a="1"/>
  <c r="J510" i="26" s="1"/>
  <c r="J517" i="26" a="1"/>
  <c r="J517" i="26" s="1"/>
  <c r="J522" i="26" a="1"/>
  <c r="J522" i="26" s="1"/>
  <c r="J533" i="26" a="1"/>
  <c r="J533" i="26" s="1"/>
  <c r="J540" i="26" a="1"/>
  <c r="J540" i="26" s="1"/>
  <c r="J545" i="26" a="1"/>
  <c r="J545" i="26" s="1"/>
  <c r="J557" i="26" a="1"/>
  <c r="J557" i="26" s="1"/>
  <c r="J563" i="26" a="1"/>
  <c r="J563" i="26" s="1"/>
  <c r="J569" i="26" a="1"/>
  <c r="J569" i="26" s="1"/>
  <c r="J574" i="26" a="1"/>
  <c r="J574" i="26" s="1"/>
  <c r="J581" i="26" a="1"/>
  <c r="J581" i="26" s="1"/>
  <c r="J587" i="26" a="1"/>
  <c r="J587" i="26" s="1"/>
  <c r="J599" i="26" a="1"/>
  <c r="J599" i="26" s="1"/>
  <c r="J612" i="26" a="1"/>
  <c r="J612" i="26" s="1"/>
  <c r="J618" i="26" a="1"/>
  <c r="J618" i="26" s="1"/>
  <c r="J624" i="26" a="1"/>
  <c r="J624" i="26" s="1"/>
  <c r="J629" i="26" a="1"/>
  <c r="J629" i="26" s="1"/>
  <c r="J636" i="26" a="1"/>
  <c r="J636" i="26" s="1"/>
  <c r="J648" i="26" a="1"/>
  <c r="J648" i="26" s="1"/>
  <c r="J653" i="26" a="1"/>
  <c r="J653" i="26" s="1"/>
  <c r="J660" i="26" a="1"/>
  <c r="J660" i="26" s="1"/>
  <c r="J666" i="26" a="1"/>
  <c r="J666" i="26" s="1"/>
  <c r="J673" i="26" a="1"/>
  <c r="J673" i="26" s="1"/>
  <c r="J681" i="26" a="1"/>
  <c r="J681" i="26" s="1"/>
  <c r="J688" i="26" a="1"/>
  <c r="J688" i="26" s="1"/>
  <c r="J694" i="26" a="1"/>
  <c r="J694" i="26" s="1"/>
  <c r="J707" i="26" a="1"/>
  <c r="J707" i="26" s="1"/>
  <c r="J713" i="26" a="1"/>
  <c r="J713" i="26" s="1"/>
  <c r="J720" i="26" a="1"/>
  <c r="J720" i="26" s="1"/>
  <c r="J725" i="26" a="1"/>
  <c r="J725" i="26" s="1"/>
  <c r="J732" i="26" a="1"/>
  <c r="J732" i="26" s="1"/>
  <c r="J738" i="26" a="1"/>
  <c r="J738" i="26" s="1"/>
  <c r="J744" i="26" a="1"/>
  <c r="J744" i="26" s="1"/>
  <c r="J751" i="26" a="1"/>
  <c r="J751" i="26" s="1"/>
  <c r="J756" i="26" a="1"/>
  <c r="J756" i="26" s="1"/>
  <c r="J769" i="26" a="1"/>
  <c r="J769" i="26" s="1"/>
  <c r="J782" i="26" a="1"/>
  <c r="J782" i="26" s="1"/>
  <c r="J795" i="26" a="1"/>
  <c r="J795" i="26" s="1"/>
  <c r="J800" i="26" a="1"/>
  <c r="J800" i="26" s="1"/>
  <c r="J807" i="26" a="1"/>
  <c r="J807" i="26" s="1"/>
  <c r="J813" i="26" a="1"/>
  <c r="J813" i="26" s="1"/>
  <c r="J819" i="26" a="1"/>
  <c r="J819" i="26" s="1"/>
  <c r="J826" i="26" a="1"/>
  <c r="J826" i="26" s="1"/>
  <c r="J831" i="26" a="1"/>
  <c r="J831" i="26" s="1"/>
  <c r="J838" i="26" a="1"/>
  <c r="J838" i="26" s="1"/>
  <c r="J844" i="26" a="1"/>
  <c r="J844" i="26" s="1"/>
  <c r="J857" i="26" a="1"/>
  <c r="J857" i="26" s="1"/>
  <c r="J869" i="26" a="1"/>
  <c r="J869" i="26" s="1"/>
  <c r="J875" i="26" a="1"/>
  <c r="J875" i="26" s="1"/>
  <c r="J882" i="26" a="1"/>
  <c r="J882" i="26" s="1"/>
  <c r="J888" i="26" a="1"/>
  <c r="J888" i="26" s="1"/>
  <c r="J20" i="26" a="1"/>
  <c r="J20" i="26" s="1"/>
  <c r="J30" i="26" a="1"/>
  <c r="J30" i="26" s="1"/>
  <c r="J39" i="26" a="1"/>
  <c r="J39" i="26" s="1"/>
  <c r="J45" i="26" a="1"/>
  <c r="J45" i="26" s="1"/>
  <c r="J52" i="26" a="1"/>
  <c r="J52" i="26" s="1"/>
  <c r="J60" i="26" a="1"/>
  <c r="J60" i="26" s="1"/>
  <c r="J68" i="26" a="1"/>
  <c r="J68" i="26" s="1"/>
  <c r="J75" i="26" a="1"/>
  <c r="J75" i="26" s="1"/>
  <c r="J81" i="26" a="1"/>
  <c r="J81" i="26" s="1"/>
  <c r="J89" i="26" a="1"/>
  <c r="J89" i="26" s="1"/>
  <c r="J97" i="26" a="1"/>
  <c r="J97" i="26" s="1"/>
  <c r="J105" i="26" a="1"/>
  <c r="J105" i="26" s="1"/>
  <c r="J118" i="26" a="1"/>
  <c r="J118" i="26" s="1"/>
  <c r="J126" i="26" a="1"/>
  <c r="J126" i="26" s="1"/>
  <c r="J134" i="26" a="1"/>
  <c r="J134" i="26" s="1"/>
  <c r="J141" i="26" a="1"/>
  <c r="J141" i="26" s="1"/>
  <c r="J155" i="26" a="1"/>
  <c r="J155" i="26" s="1"/>
  <c r="J163" i="26" a="1"/>
  <c r="J163" i="26" s="1"/>
  <c r="J171" i="26" a="1"/>
  <c r="J171" i="26" s="1"/>
  <c r="J177" i="26" a="1"/>
  <c r="J177" i="26" s="1"/>
  <c r="J184" i="26" a="1"/>
  <c r="J184" i="26" s="1"/>
  <c r="J192" i="26" a="1"/>
  <c r="J192" i="26" s="1"/>
  <c r="J200" i="26" a="1"/>
  <c r="J200" i="26" s="1"/>
  <c r="J207" i="26" a="1"/>
  <c r="J207" i="26" s="1"/>
  <c r="J213" i="26" a="1"/>
  <c r="J213" i="26" s="1"/>
  <c r="J221" i="26" a="1"/>
  <c r="J221" i="26" s="1"/>
  <c r="J228" i="26" a="1"/>
  <c r="J228" i="26" s="1"/>
  <c r="J242" i="26" a="1"/>
  <c r="J242" i="26" s="1"/>
  <c r="J249" i="26" a="1"/>
  <c r="J249" i="26" s="1"/>
  <c r="J257" i="26" a="1"/>
  <c r="J257" i="26" s="1"/>
  <c r="J265" i="26" a="1"/>
  <c r="J265" i="26" s="1"/>
  <c r="J278" i="26" a="1"/>
  <c r="J278" i="26" s="1"/>
  <c r="J286" i="26" a="1"/>
  <c r="J286" i="26" s="1"/>
  <c r="J293" i="26" a="1"/>
  <c r="J293" i="26" s="1"/>
  <c r="J300" i="26" a="1"/>
  <c r="J300" i="26" s="1"/>
  <c r="J307" i="26" a="1"/>
  <c r="J307" i="26" s="1"/>
  <c r="J314" i="26" a="1"/>
  <c r="J314" i="26" s="1"/>
  <c r="J322" i="26" a="1"/>
  <c r="J322" i="26" s="1"/>
  <c r="J330" i="26" a="1"/>
  <c r="J330" i="26" s="1"/>
  <c r="J336" i="26" a="1"/>
  <c r="J336" i="26" s="1"/>
  <c r="J343" i="26" a="1"/>
  <c r="J343" i="26" s="1"/>
  <c r="J351" i="26" a="1"/>
  <c r="J351" i="26" s="1"/>
  <c r="J357" i="26" a="1"/>
  <c r="J357" i="26" s="1"/>
  <c r="J363" i="26" a="1"/>
  <c r="J363" i="26" s="1"/>
  <c r="J369" i="26" a="1"/>
  <c r="J369" i="26" s="1"/>
  <c r="J375" i="26" a="1"/>
  <c r="J375" i="26" s="1"/>
  <c r="J386" i="26" a="1"/>
  <c r="J386" i="26" s="1"/>
  <c r="J397" i="26" a="1"/>
  <c r="J397" i="26" s="1"/>
  <c r="J402" i="26" a="1"/>
  <c r="J402" i="26" s="1"/>
  <c r="J408" i="26" a="1"/>
  <c r="J408" i="26" s="1"/>
  <c r="J413" i="26" a="1"/>
  <c r="J413" i="26" s="1"/>
  <c r="J419" i="26" a="1"/>
  <c r="J419" i="26" s="1"/>
  <c r="J424" i="26" a="1"/>
  <c r="J424" i="26" s="1"/>
  <c r="J430" i="26" a="1"/>
  <c r="J430" i="26" s="1"/>
  <c r="J447" i="26" a="1"/>
  <c r="J447" i="26" s="1"/>
  <c r="J459" i="26" a="1"/>
  <c r="J459" i="26" s="1"/>
  <c r="J465" i="26" a="1"/>
  <c r="J465" i="26" s="1"/>
  <c r="J470" i="26" a="1"/>
  <c r="J470" i="26" s="1"/>
  <c r="J482" i="26" a="1"/>
  <c r="J482" i="26" s="1"/>
  <c r="J488" i="26" a="1"/>
  <c r="J488" i="26" s="1"/>
  <c r="J494" i="26" a="1"/>
  <c r="J494" i="26" s="1"/>
  <c r="J511" i="26" a="1"/>
  <c r="J511" i="26" s="1"/>
  <c r="J523" i="26" a="1"/>
  <c r="J523" i="26" s="1"/>
  <c r="J529" i="26" a="1"/>
  <c r="J529" i="26" s="1"/>
  <c r="J534" i="26" a="1"/>
  <c r="J534" i="26" s="1"/>
  <c r="J546" i="26" a="1"/>
  <c r="J546" i="26" s="1"/>
  <c r="J552" i="26" a="1"/>
  <c r="J552" i="26" s="1"/>
  <c r="J558" i="26" a="1"/>
  <c r="J558" i="26" s="1"/>
  <c r="J575" i="26" a="1"/>
  <c r="J575" i="26" s="1"/>
  <c r="J594" i="26" a="1"/>
  <c r="J594" i="26" s="1"/>
  <c r="J600" i="26" a="1"/>
  <c r="J600" i="26" s="1"/>
  <c r="J606" i="26" a="1"/>
  <c r="J606" i="26" s="1"/>
  <c r="J613" i="26" a="1"/>
  <c r="J613" i="26" s="1"/>
  <c r="J619" i="26" a="1"/>
  <c r="J619" i="26" s="1"/>
  <c r="J625" i="26" a="1"/>
  <c r="J625" i="26" s="1"/>
  <c r="J630" i="26" a="1"/>
  <c r="J630" i="26" s="1"/>
  <c r="J642" i="26" a="1"/>
  <c r="J642" i="26" s="1"/>
  <c r="J654" i="26" a="1"/>
  <c r="J654" i="26" s="1"/>
  <c r="J667" i="26" a="1"/>
  <c r="J667" i="26" s="1"/>
  <c r="J674" i="26" a="1"/>
  <c r="J674" i="26" s="1"/>
  <c r="J682" i="26" a="1"/>
  <c r="J682" i="26" s="1"/>
  <c r="J689" i="26" a="1"/>
  <c r="J689" i="26" s="1"/>
  <c r="J695" i="26" a="1"/>
  <c r="J695" i="26" s="1"/>
  <c r="J701" i="26" a="1"/>
  <c r="J701" i="26" s="1"/>
  <c r="J708" i="26" a="1"/>
  <c r="J708" i="26" s="1"/>
  <c r="J714" i="26" a="1"/>
  <c r="J714" i="26" s="1"/>
  <c r="J726" i="26" a="1"/>
  <c r="J726" i="26" s="1"/>
  <c r="J739" i="26" a="1"/>
  <c r="J739" i="26" s="1"/>
  <c r="J745" i="26" a="1"/>
  <c r="J745" i="26" s="1"/>
  <c r="J752" i="26" a="1"/>
  <c r="J752" i="26" s="1"/>
  <c r="J757" i="26" a="1"/>
  <c r="J757" i="26" s="1"/>
  <c r="J764" i="26" a="1"/>
  <c r="J764" i="26" s="1"/>
  <c r="J770" i="26" a="1"/>
  <c r="J770" i="26" s="1"/>
  <c r="J776" i="26" a="1"/>
  <c r="J776" i="26" s="1"/>
  <c r="J783" i="26" a="1"/>
  <c r="J783" i="26" s="1"/>
  <c r="J788" i="26" a="1"/>
  <c r="J788" i="26" s="1"/>
  <c r="J801" i="26" a="1"/>
  <c r="J801" i="26" s="1"/>
  <c r="J814" i="26" a="1"/>
  <c r="J814" i="26" s="1"/>
  <c r="J827" i="26" a="1"/>
  <c r="J827" i="26" s="1"/>
  <c r="J832" i="26" a="1"/>
  <c r="J832" i="26" s="1"/>
  <c r="J839" i="26" a="1"/>
  <c r="J839" i="26" s="1"/>
  <c r="J845" i="26" a="1"/>
  <c r="J845" i="26" s="1"/>
  <c r="J851" i="26" a="1"/>
  <c r="J851" i="26" s="1"/>
  <c r="J858" i="26" a="1"/>
  <c r="J858" i="26" s="1"/>
  <c r="J863" i="26" a="1"/>
  <c r="J863" i="26" s="1"/>
  <c r="J870" i="26" a="1"/>
  <c r="J870" i="26" s="1"/>
  <c r="J876" i="26" a="1"/>
  <c r="J876" i="26" s="1"/>
  <c r="J889" i="26" a="1"/>
  <c r="J889" i="26" s="1"/>
  <c r="J901" i="26" a="1"/>
  <c r="J901" i="26" s="1"/>
  <c r="J907" i="26" a="1"/>
  <c r="J907" i="26" s="1"/>
  <c r="J914" i="26" a="1"/>
  <c r="J914" i="26" s="1"/>
  <c r="J920" i="26" a="1"/>
  <c r="J920" i="26" s="1"/>
  <c r="J926" i="26" a="1"/>
  <c r="J926" i="26" s="1"/>
  <c r="J945" i="26" a="1"/>
  <c r="J945" i="26" s="1"/>
  <c r="J951" i="26" a="1"/>
  <c r="J951" i="26" s="1"/>
  <c r="J957" i="26" a="1"/>
  <c r="J957" i="26" s="1"/>
  <c r="J964" i="26" a="1"/>
  <c r="J964" i="26" s="1"/>
  <c r="J970" i="26" a="1"/>
  <c r="J970" i="26" s="1"/>
  <c r="J982" i="26" a="1"/>
  <c r="J982" i="26" s="1"/>
  <c r="J995" i="26" a="1"/>
  <c r="J995" i="26" s="1"/>
  <c r="J1001" i="26" a="1"/>
  <c r="J1001" i="26" s="1"/>
  <c r="J1008" i="26" a="1"/>
  <c r="J1008" i="26" s="1"/>
  <c r="J1013" i="26" a="1"/>
  <c r="J1013" i="26" s="1"/>
  <c r="J1020" i="26" a="1"/>
  <c r="J1020" i="26" s="1"/>
  <c r="J1026" i="26" a="1"/>
  <c r="J1026" i="26" s="1"/>
  <c r="J1032" i="26" a="1"/>
  <c r="J1032" i="26" s="1"/>
  <c r="J1039" i="26" a="1"/>
  <c r="J1039" i="26" s="1"/>
  <c r="J1044" i="26" a="1"/>
  <c r="J1044" i="26" s="1"/>
  <c r="J1057" i="26" a="1"/>
  <c r="J1057" i="26" s="1"/>
  <c r="J1070" i="26" a="1"/>
  <c r="J1070" i="26" s="1"/>
  <c r="J12" i="26" a="1"/>
  <c r="J12" i="26" s="1"/>
  <c r="J22" i="26" a="1"/>
  <c r="J22" i="26" s="1"/>
  <c r="J31" i="26" a="1"/>
  <c r="J31" i="26" s="1"/>
  <c r="J46" i="26" a="1"/>
  <c r="J46" i="26" s="1"/>
  <c r="J53" i="26" a="1"/>
  <c r="J53" i="26" s="1"/>
  <c r="J61" i="26" a="1"/>
  <c r="J61" i="26" s="1"/>
  <c r="J69" i="26" a="1"/>
  <c r="J69" i="26" s="1"/>
  <c r="J82" i="26" a="1"/>
  <c r="J82" i="26" s="1"/>
  <c r="J90" i="26" a="1"/>
  <c r="J90" i="26" s="1"/>
  <c r="J98" i="26" a="1"/>
  <c r="J98" i="26" s="1"/>
  <c r="J106" i="26" a="1"/>
  <c r="J106" i="26" s="1"/>
  <c r="J112" i="26" a="1"/>
  <c r="J112" i="26" s="1"/>
  <c r="J119" i="26" a="1"/>
  <c r="J119" i="26" s="1"/>
  <c r="J127" i="26" a="1"/>
  <c r="J127" i="26" s="1"/>
  <c r="J135" i="26" a="1"/>
  <c r="J135" i="26" s="1"/>
  <c r="J142" i="26" a="1"/>
  <c r="J142" i="26" s="1"/>
  <c r="J148" i="26" a="1"/>
  <c r="J148" i="26" s="1"/>
  <c r="J156" i="26" a="1"/>
  <c r="J156" i="26" s="1"/>
  <c r="J164" i="26" a="1"/>
  <c r="J164" i="26" s="1"/>
  <c r="J178" i="26" a="1"/>
  <c r="J178" i="26" s="1"/>
  <c r="J185" i="26" a="1"/>
  <c r="J185" i="26" s="1"/>
  <c r="J193" i="26" a="1"/>
  <c r="J193" i="26" s="1"/>
  <c r="J201" i="26" a="1"/>
  <c r="J201" i="26" s="1"/>
  <c r="J214" i="26" a="1"/>
  <c r="J214" i="26" s="1"/>
  <c r="J222" i="26" a="1"/>
  <c r="J222" i="26" s="1"/>
  <c r="J229" i="26" a="1"/>
  <c r="J229" i="26" s="1"/>
  <c r="J236" i="26" a="1"/>
  <c r="J236" i="26" s="1"/>
  <c r="J243" i="26" a="1"/>
  <c r="J243" i="26" s="1"/>
  <c r="J250" i="26" a="1"/>
  <c r="J250" i="26" s="1"/>
  <c r="J258" i="26" a="1"/>
  <c r="J258" i="26" s="1"/>
  <c r="J266" i="26" a="1"/>
  <c r="J266" i="26" s="1"/>
  <c r="J272" i="26" a="1"/>
  <c r="J272" i="26" s="1"/>
  <c r="J279" i="26" a="1"/>
  <c r="J279" i="26" s="1"/>
  <c r="J287" i="26" a="1"/>
  <c r="J287" i="26" s="1"/>
  <c r="J294" i="26" a="1"/>
  <c r="J294" i="26" s="1"/>
  <c r="J301" i="26" a="1"/>
  <c r="J301" i="26" s="1"/>
  <c r="J315" i="26" a="1"/>
  <c r="J315" i="26" s="1"/>
  <c r="J323" i="26" a="1"/>
  <c r="J323" i="26" s="1"/>
  <c r="J331" i="26" a="1"/>
  <c r="J331" i="26" s="1"/>
  <c r="J337" i="26" a="1"/>
  <c r="J337" i="26" s="1"/>
  <c r="J344" i="26" a="1"/>
  <c r="J344" i="26" s="1"/>
  <c r="J352" i="26" a="1"/>
  <c r="J352" i="26" s="1"/>
  <c r="J364" i="26" a="1"/>
  <c r="J364" i="26" s="1"/>
  <c r="J370" i="26" a="1"/>
  <c r="J370" i="26" s="1"/>
  <c r="J376" i="26" a="1"/>
  <c r="J376" i="26" s="1"/>
  <c r="J381" i="26" a="1"/>
  <c r="J381" i="26" s="1"/>
  <c r="J387" i="26" a="1"/>
  <c r="J387" i="26" s="1"/>
  <c r="J392" i="26" a="1"/>
  <c r="J392" i="26" s="1"/>
  <c r="J403" i="26" a="1"/>
  <c r="J403" i="26" s="1"/>
  <c r="J409" i="26" a="1"/>
  <c r="J409" i="26" s="1"/>
  <c r="J420" i="26" a="1"/>
  <c r="J420" i="26" s="1"/>
  <c r="J431" i="26" a="1"/>
  <c r="J431" i="26" s="1"/>
  <c r="J436" i="26" a="1"/>
  <c r="J436" i="26" s="1"/>
  <c r="J442" i="26" a="1"/>
  <c r="J442" i="26" s="1"/>
  <c r="J454" i="26" a="1"/>
  <c r="J454" i="26" s="1"/>
  <c r="J471" i="26" a="1"/>
  <c r="J471" i="26" s="1"/>
  <c r="J477" i="26" a="1"/>
  <c r="J477" i="26" s="1"/>
  <c r="J483" i="26" a="1"/>
  <c r="J483" i="26" s="1"/>
  <c r="J495" i="26" a="1"/>
  <c r="J495" i="26" s="1"/>
  <c r="J500" i="26" a="1"/>
  <c r="J500" i="26" s="1"/>
  <c r="J506" i="26" a="1"/>
  <c r="J506" i="26" s="1"/>
  <c r="J518" i="26" a="1"/>
  <c r="J518" i="26" s="1"/>
  <c r="J535" i="26" a="1"/>
  <c r="J535" i="26" s="1"/>
  <c r="J541" i="26" a="1"/>
  <c r="J541" i="26" s="1"/>
  <c r="J547" i="26" a="1"/>
  <c r="J547" i="26" s="1"/>
  <c r="J559" i="26" a="1"/>
  <c r="J559" i="26" s="1"/>
  <c r="J564" i="26" a="1"/>
  <c r="J564" i="26" s="1"/>
  <c r="J570" i="26" a="1"/>
  <c r="J570" i="26" s="1"/>
  <c r="J582" i="26" a="1"/>
  <c r="J582" i="26" s="1"/>
  <c r="J588" i="26" a="1"/>
  <c r="J588" i="26" s="1"/>
  <c r="J595" i="26" a="1"/>
  <c r="J595" i="26" s="1"/>
  <c r="J601" i="26" a="1"/>
  <c r="J601" i="26" s="1"/>
  <c r="J607" i="26" a="1"/>
  <c r="J607" i="26" s="1"/>
  <c r="J631" i="26" a="1"/>
  <c r="J631" i="26" s="1"/>
  <c r="J637" i="26" a="1"/>
  <c r="J637" i="26" s="1"/>
  <c r="J643" i="26" a="1"/>
  <c r="J643" i="26" s="1"/>
  <c r="J649" i="26" a="1"/>
  <c r="J649" i="26" s="1"/>
  <c r="J655" i="26" a="1"/>
  <c r="J655" i="26" s="1"/>
  <c r="J661" i="26" a="1"/>
  <c r="J661" i="26" s="1"/>
  <c r="J668" i="26" a="1"/>
  <c r="J668" i="26" s="1"/>
  <c r="J675" i="26" a="1"/>
  <c r="J675" i="26" s="1"/>
  <c r="J690" i="26" a="1"/>
  <c r="J690" i="26" s="1"/>
  <c r="J696" i="26" a="1"/>
  <c r="J696" i="26" s="1"/>
  <c r="J702" i="26" a="1"/>
  <c r="J702" i="26" s="1"/>
  <c r="J721" i="26" a="1"/>
  <c r="J721" i="26" s="1"/>
  <c r="J727" i="26" a="1"/>
  <c r="J727" i="26" s="1"/>
  <c r="J733" i="26" a="1"/>
  <c r="J733" i="26" s="1"/>
  <c r="J740" i="26" a="1"/>
  <c r="J740" i="26" s="1"/>
  <c r="J746" i="26" a="1"/>
  <c r="J746" i="26" s="1"/>
  <c r="J758" i="26" a="1"/>
  <c r="J758" i="26" s="1"/>
  <c r="J771" i="26" a="1"/>
  <c r="J771" i="26" s="1"/>
  <c r="J777" i="26" a="1"/>
  <c r="J777" i="26" s="1"/>
  <c r="J784" i="26" a="1"/>
  <c r="J784" i="26" s="1"/>
  <c r="J789" i="26" a="1"/>
  <c r="J789" i="26" s="1"/>
  <c r="J796" i="26" a="1"/>
  <c r="J796" i="26" s="1"/>
  <c r="J802" i="26" a="1"/>
  <c r="J802" i="26" s="1"/>
  <c r="J808" i="26" a="1"/>
  <c r="J808" i="26" s="1"/>
  <c r="J815" i="26" a="1"/>
  <c r="J815" i="26" s="1"/>
  <c r="J820" i="26" a="1"/>
  <c r="J820" i="26" s="1"/>
  <c r="J833" i="26" a="1"/>
  <c r="J833" i="26" s="1"/>
  <c r="J846" i="26" a="1"/>
  <c r="J846" i="26" s="1"/>
  <c r="J13" i="26" a="1"/>
  <c r="J13" i="26" s="1"/>
  <c r="J23" i="26" a="1"/>
  <c r="J23" i="26" s="1"/>
  <c r="J32" i="26" a="1"/>
  <c r="J32" i="26" s="1"/>
  <c r="J40" i="26" a="1"/>
  <c r="J40" i="26" s="1"/>
  <c r="J47" i="26" a="1"/>
  <c r="J47" i="26" s="1"/>
  <c r="J54" i="26" a="1"/>
  <c r="J54" i="26" s="1"/>
  <c r="J62" i="26" a="1"/>
  <c r="J62" i="26" s="1"/>
  <c r="J70" i="26" a="1"/>
  <c r="J70" i="26" s="1"/>
  <c r="J76" i="26" a="1"/>
  <c r="J76" i="26" s="1"/>
  <c r="J83" i="26" a="1"/>
  <c r="J83" i="26" s="1"/>
  <c r="J91" i="26" a="1"/>
  <c r="J91" i="26" s="1"/>
  <c r="J99" i="26" a="1"/>
  <c r="J99" i="26" s="1"/>
  <c r="J107" i="26" a="1"/>
  <c r="J107" i="26" s="1"/>
  <c r="J113" i="26" a="1"/>
  <c r="J113" i="26" s="1"/>
  <c r="J120" i="26" a="1"/>
  <c r="J120" i="26" s="1"/>
  <c r="J128" i="26" a="1"/>
  <c r="J128" i="26" s="1"/>
  <c r="J136" i="26" a="1"/>
  <c r="J136" i="26" s="1"/>
  <c r="J143" i="26" a="1"/>
  <c r="J143" i="26" s="1"/>
  <c r="J149" i="26" a="1"/>
  <c r="J149" i="26" s="1"/>
  <c r="J157" i="26" a="1"/>
  <c r="J157" i="26" s="1"/>
  <c r="J165" i="26" a="1"/>
  <c r="J165" i="26" s="1"/>
  <c r="J172" i="26" a="1"/>
  <c r="J172" i="26" s="1"/>
  <c r="J179" i="26" a="1"/>
  <c r="J179" i="26" s="1"/>
  <c r="J186" i="26" a="1"/>
  <c r="J186" i="26" s="1"/>
  <c r="J194" i="26" a="1"/>
  <c r="J194" i="26" s="1"/>
  <c r="J202" i="26" a="1"/>
  <c r="J202" i="26" s="1"/>
  <c r="J208" i="26" a="1"/>
  <c r="J208" i="26" s="1"/>
  <c r="J215" i="26" a="1"/>
  <c r="J215" i="26" s="1"/>
  <c r="J223" i="26" a="1"/>
  <c r="J223" i="26" s="1"/>
  <c r="J230" i="26" a="1"/>
  <c r="J230" i="26" s="1"/>
  <c r="J237" i="26" a="1"/>
  <c r="J237" i="26" s="1"/>
  <c r="J251" i="26" a="1"/>
  <c r="J251" i="26" s="1"/>
  <c r="J259" i="26" a="1"/>
  <c r="J259" i="26" s="1"/>
  <c r="J267" i="26" a="1"/>
  <c r="J267" i="26" s="1"/>
  <c r="J273" i="26" a="1"/>
  <c r="J273" i="26" s="1"/>
  <c r="J280" i="26" a="1"/>
  <c r="J280" i="26" s="1"/>
  <c r="J288" i="26" a="1"/>
  <c r="J288" i="26" s="1"/>
  <c r="J295" i="26" a="1"/>
  <c r="J295" i="26" s="1"/>
  <c r="J302" i="26" a="1"/>
  <c r="J302" i="26" s="1"/>
  <c r="J308" i="26" a="1"/>
  <c r="J308" i="26" s="1"/>
  <c r="J316" i="26" a="1"/>
  <c r="J316" i="26" s="1"/>
  <c r="J324" i="26" a="1"/>
  <c r="J324" i="26" s="1"/>
  <c r="J338" i="26" a="1"/>
  <c r="J338" i="26" s="1"/>
  <c r="J345" i="26" a="1"/>
  <c r="J345" i="26" s="1"/>
  <c r="J353" i="26" a="1"/>
  <c r="J353" i="26" s="1"/>
  <c r="J358" i="26" a="1"/>
  <c r="J358" i="26" s="1"/>
  <c r="J365" i="26" a="1"/>
  <c r="J365" i="26" s="1"/>
  <c r="J371" i="26" a="1"/>
  <c r="J371" i="26" s="1"/>
  <c r="J377" i="26" a="1"/>
  <c r="J377" i="26" s="1"/>
  <c r="J388" i="26" a="1"/>
  <c r="J388" i="26" s="1"/>
  <c r="J398" i="26" a="1"/>
  <c r="J398" i="26" s="1"/>
  <c r="J414" i="26" a="1"/>
  <c r="J414" i="26" s="1"/>
  <c r="J425" i="26" a="1"/>
  <c r="J425" i="26" s="1"/>
  <c r="J432" i="26" a="1"/>
  <c r="J432" i="26" s="1"/>
  <c r="J443" i="26" a="1"/>
  <c r="J443" i="26" s="1"/>
  <c r="J448" i="26" a="1"/>
  <c r="J448" i="26" s="1"/>
  <c r="J455" i="26" a="1"/>
  <c r="J455" i="26" s="1"/>
  <c r="J460" i="26" a="1"/>
  <c r="J460" i="26" s="1"/>
  <c r="J466" i="26" a="1"/>
  <c r="J466" i="26" s="1"/>
  <c r="J472" i="26" a="1"/>
  <c r="J472" i="26" s="1"/>
  <c r="J484" i="26" a="1"/>
  <c r="J484" i="26" s="1"/>
  <c r="J489" i="26" a="1"/>
  <c r="J489" i="26" s="1"/>
  <c r="J496" i="26" a="1"/>
  <c r="J496" i="26" s="1"/>
  <c r="J507" i="26" a="1"/>
  <c r="J507" i="26" s="1"/>
  <c r="J512" i="26" a="1"/>
  <c r="J512" i="26" s="1"/>
  <c r="J519" i="26" a="1"/>
  <c r="J519" i="26" s="1"/>
  <c r="J524" i="26" a="1"/>
  <c r="J524" i="26" s="1"/>
  <c r="J530" i="26" a="1"/>
  <c r="J530" i="26" s="1"/>
  <c r="J536" i="26" a="1"/>
  <c r="J536" i="26" s="1"/>
  <c r="J548" i="26" a="1"/>
  <c r="J548" i="26" s="1"/>
  <c r="J553" i="26" a="1"/>
  <c r="J553" i="26" s="1"/>
  <c r="J560" i="26" a="1"/>
  <c r="J560" i="26" s="1"/>
  <c r="J571" i="26" a="1"/>
  <c r="J571" i="26" s="1"/>
  <c r="J576" i="26" a="1"/>
  <c r="J576" i="26" s="1"/>
  <c r="J583" i="26" a="1"/>
  <c r="J583" i="26" s="1"/>
  <c r="J589" i="26" a="1"/>
  <c r="J589" i="26" s="1"/>
  <c r="J602" i="26" a="1"/>
  <c r="J602" i="26" s="1"/>
  <c r="J614" i="26" a="1"/>
  <c r="J614" i="26" s="1"/>
  <c r="J620" i="26" a="1"/>
  <c r="J620" i="26" s="1"/>
  <c r="J626" i="26" a="1"/>
  <c r="J626" i="26" s="1"/>
  <c r="J632" i="26" a="1"/>
  <c r="J632" i="26" s="1"/>
  <c r="J638" i="26" a="1"/>
  <c r="J638" i="26" s="1"/>
  <c r="J644" i="26" a="1"/>
  <c r="J644" i="26" s="1"/>
  <c r="J650" i="26" a="1"/>
  <c r="J650" i="26" s="1"/>
  <c r="J656" i="26" a="1"/>
  <c r="J656" i="26" s="1"/>
  <c r="J662" i="26" a="1"/>
  <c r="J662" i="26" s="1"/>
  <c r="J676" i="26" a="1"/>
  <c r="J676" i="26" s="1"/>
  <c r="J683" i="26" a="1"/>
  <c r="J683" i="26" s="1"/>
  <c r="J697" i="26" a="1"/>
  <c r="J697" i="26" s="1"/>
  <c r="J709" i="26" a="1"/>
  <c r="J709" i="26" s="1"/>
  <c r="J715" i="26" a="1"/>
  <c r="J715" i="26" s="1"/>
  <c r="J722" i="26" a="1"/>
  <c r="J722" i="26" s="1"/>
  <c r="J728" i="26" a="1"/>
  <c r="J728" i="26" s="1"/>
  <c r="J734" i="26" a="1"/>
  <c r="J734" i="26" s="1"/>
  <c r="J753" i="26" a="1"/>
  <c r="J753" i="26" s="1"/>
  <c r="J759" i="26" a="1"/>
  <c r="J759" i="26" s="1"/>
  <c r="J765" i="26" a="1"/>
  <c r="J765" i="26" s="1"/>
  <c r="J772" i="26" a="1"/>
  <c r="J772" i="26" s="1"/>
  <c r="J778" i="26" a="1"/>
  <c r="J778" i="26" s="1"/>
  <c r="J790" i="26" a="1"/>
  <c r="J790" i="26" s="1"/>
  <c r="J803" i="26" a="1"/>
  <c r="J803" i="26" s="1"/>
  <c r="J809" i="26" a="1"/>
  <c r="J809" i="26" s="1"/>
  <c r="J816" i="26" a="1"/>
  <c r="J816" i="26" s="1"/>
  <c r="J821" i="26" a="1"/>
  <c r="J821" i="26" s="1"/>
  <c r="J828" i="26" a="1"/>
  <c r="J828" i="26" s="1"/>
  <c r="J834" i="26" a="1"/>
  <c r="J834" i="26" s="1"/>
  <c r="J840" i="26" a="1"/>
  <c r="J840" i="26" s="1"/>
  <c r="J847" i="26" a="1"/>
  <c r="J847" i="26" s="1"/>
  <c r="J852" i="26" a="1"/>
  <c r="J852" i="26" s="1"/>
  <c r="J865" i="26" a="1"/>
  <c r="J865" i="26" s="1"/>
  <c r="J878" i="26" a="1"/>
  <c r="J878" i="26" s="1"/>
  <c r="J891" i="26" a="1"/>
  <c r="J891" i="26" s="1"/>
  <c r="J896" i="26" a="1"/>
  <c r="J896" i="26" s="1"/>
  <c r="J903" i="26" a="1"/>
  <c r="J903" i="26" s="1"/>
  <c r="J909" i="26" a="1"/>
  <c r="J909" i="26" s="1"/>
  <c r="J915" i="26" a="1"/>
  <c r="J915" i="26" s="1"/>
  <c r="J922" i="26" a="1"/>
  <c r="J922" i="26" s="1"/>
  <c r="J927" i="26" a="1"/>
  <c r="J927" i="26" s="1"/>
  <c r="J934" i="26" a="1"/>
  <c r="J934" i="26" s="1"/>
  <c r="J940" i="26" a="1"/>
  <c r="J940" i="26" s="1"/>
  <c r="J953" i="26" a="1"/>
  <c r="J953" i="26" s="1"/>
  <c r="J15" i="26" a="1"/>
  <c r="J15" i="26" s="1"/>
  <c r="J24" i="26" a="1"/>
  <c r="J24" i="26" s="1"/>
  <c r="J33" i="26" a="1"/>
  <c r="J33" i="26" s="1"/>
  <c r="J41" i="26" a="1"/>
  <c r="J41" i="26" s="1"/>
  <c r="J55" i="26" a="1"/>
  <c r="J55" i="26" s="1"/>
  <c r="J63" i="26" a="1"/>
  <c r="J63" i="26" s="1"/>
  <c r="J71" i="26" a="1"/>
  <c r="J71" i="26" s="1"/>
  <c r="J77" i="26" a="1"/>
  <c r="J77" i="26" s="1"/>
  <c r="J84" i="26" a="1"/>
  <c r="J84" i="26" s="1"/>
  <c r="J92" i="26" a="1"/>
  <c r="J92" i="26" s="1"/>
  <c r="J100" i="26" a="1"/>
  <c r="J100" i="26" s="1"/>
  <c r="J114" i="26" a="1"/>
  <c r="J114" i="26" s="1"/>
  <c r="J121" i="26" a="1"/>
  <c r="J121" i="26" s="1"/>
  <c r="J129" i="26" a="1"/>
  <c r="J129" i="26" s="1"/>
  <c r="J137" i="26" a="1"/>
  <c r="J137" i="26" s="1"/>
  <c r="J150" i="26" a="1"/>
  <c r="J150" i="26" s="1"/>
  <c r="J158" i="26" a="1"/>
  <c r="J158" i="26" s="1"/>
  <c r="J166" i="26" a="1"/>
  <c r="J166" i="26" s="1"/>
  <c r="J173" i="26" a="1"/>
  <c r="J173" i="26" s="1"/>
  <c r="J187" i="26" a="1"/>
  <c r="J187" i="26" s="1"/>
  <c r="J195" i="26" a="1"/>
  <c r="J195" i="26" s="1"/>
  <c r="J203" i="26" a="1"/>
  <c r="J203" i="26" s="1"/>
  <c r="J209" i="26" a="1"/>
  <c r="J209" i="26" s="1"/>
  <c r="J216" i="26" a="1"/>
  <c r="J216" i="26" s="1"/>
  <c r="J224" i="26" a="1"/>
  <c r="J224" i="26" s="1"/>
  <c r="J231" i="26" a="1"/>
  <c r="J231" i="26" s="1"/>
  <c r="J238" i="26" a="1"/>
  <c r="J238" i="26" s="1"/>
  <c r="J244" i="26" a="1"/>
  <c r="J244" i="26" s="1"/>
  <c r="J252" i="26" a="1"/>
  <c r="J252" i="26" s="1"/>
  <c r="J260" i="26" a="1"/>
  <c r="J260" i="26" s="1"/>
  <c r="J274" i="26" a="1"/>
  <c r="J274" i="26" s="1"/>
  <c r="J281" i="26" a="1"/>
  <c r="J281" i="26" s="1"/>
  <c r="J289" i="26" a="1"/>
  <c r="J289" i="26" s="1"/>
  <c r="J296" i="26" a="1"/>
  <c r="J296" i="26" s="1"/>
  <c r="J303" i="26" a="1"/>
  <c r="J303" i="26" s="1"/>
  <c r="J309" i="26" a="1"/>
  <c r="J309" i="26" s="1"/>
  <c r="J317" i="26" a="1"/>
  <c r="J317" i="26" s="1"/>
  <c r="J325" i="26" a="1"/>
  <c r="J325" i="26" s="1"/>
  <c r="J332" i="26" a="1"/>
  <c r="J332" i="26" s="1"/>
  <c r="J339" i="26" a="1"/>
  <c r="J339" i="26" s="1"/>
  <c r="J346" i="26" a="1"/>
  <c r="J346" i="26" s="1"/>
  <c r="J359" i="26" a="1"/>
  <c r="J359" i="26" s="1"/>
  <c r="J382" i="26" a="1"/>
  <c r="J382" i="26" s="1"/>
  <c r="J393" i="26" a="1"/>
  <c r="J393" i="26" s="1"/>
  <c r="J399" i="26" a="1"/>
  <c r="J399" i="26" s="1"/>
  <c r="J404" i="26" a="1"/>
  <c r="J404" i="26" s="1"/>
  <c r="J410" i="26" a="1"/>
  <c r="J410" i="26" s="1"/>
  <c r="J415" i="26" a="1"/>
  <c r="J415" i="26" s="1"/>
  <c r="J421" i="26" a="1"/>
  <c r="J421" i="26" s="1"/>
  <c r="J426" i="26" a="1"/>
  <c r="J426" i="26" s="1"/>
  <c r="J437" i="26" a="1"/>
  <c r="J437" i="26" s="1"/>
  <c r="J444" i="26" a="1"/>
  <c r="J444" i="26" s="1"/>
  <c r="J449" i="26" a="1"/>
  <c r="J449" i="26" s="1"/>
  <c r="J461" i="26" a="1"/>
  <c r="J461" i="26" s="1"/>
  <c r="J467" i="26" a="1"/>
  <c r="J467" i="26" s="1"/>
  <c r="J473" i="26" a="1"/>
  <c r="J473" i="26" s="1"/>
  <c r="J478" i="26" a="1"/>
  <c r="J478" i="26" s="1"/>
  <c r="J485" i="26" a="1"/>
  <c r="J485" i="26" s="1"/>
  <c r="J490" i="26" a="1"/>
  <c r="J490" i="26" s="1"/>
  <c r="J501" i="26" a="1"/>
  <c r="J501" i="26" s="1"/>
  <c r="J508" i="26" a="1"/>
  <c r="J508" i="26" s="1"/>
  <c r="J513" i="26" a="1"/>
  <c r="J513" i="26" s="1"/>
  <c r="J525" i="26" a="1"/>
  <c r="J525" i="26" s="1"/>
  <c r="J531" i="26" a="1"/>
  <c r="J531" i="26" s="1"/>
  <c r="J537" i="26" a="1"/>
  <c r="J537" i="26" s="1"/>
  <c r="J542" i="26" a="1"/>
  <c r="J542" i="26" s="1"/>
  <c r="J549" i="26" a="1"/>
  <c r="J549" i="26" s="1"/>
  <c r="J554" i="26" a="1"/>
  <c r="J554" i="26" s="1"/>
  <c r="J565" i="26" a="1"/>
  <c r="J565" i="26" s="1"/>
  <c r="J572" i="26" a="1"/>
  <c r="J572" i="26" s="1"/>
  <c r="J577" i="26" a="1"/>
  <c r="J577" i="26" s="1"/>
  <c r="J584" i="26" a="1"/>
  <c r="J584" i="26" s="1"/>
  <c r="J590" i="26" a="1"/>
  <c r="J590" i="26" s="1"/>
  <c r="J596" i="26" a="1"/>
  <c r="J596" i="26" s="1"/>
  <c r="J603" i="26" a="1"/>
  <c r="J603" i="26" s="1"/>
  <c r="J608" i="26" a="1"/>
  <c r="J608" i="26" s="1"/>
  <c r="J615" i="26" a="1"/>
  <c r="J615" i="26" s="1"/>
  <c r="J621" i="26" a="1"/>
  <c r="J621" i="26" s="1"/>
  <c r="J627" i="26" a="1"/>
  <c r="J627" i="26" s="1"/>
  <c r="J633" i="26" a="1"/>
  <c r="J633" i="26" s="1"/>
  <c r="J639" i="26" a="1"/>
  <c r="J639" i="26" s="1"/>
  <c r="J645" i="26" a="1"/>
  <c r="J645" i="26" s="1"/>
  <c r="J657" i="26" a="1"/>
  <c r="J657" i="26" s="1"/>
  <c r="J669" i="26" a="1"/>
  <c r="J669" i="26" s="1"/>
  <c r="J677" i="26" a="1"/>
  <c r="J677" i="26" s="1"/>
  <c r="J684" i="26" a="1"/>
  <c r="J684" i="26" s="1"/>
  <c r="J691" i="26" a="1"/>
  <c r="J691" i="26" s="1"/>
  <c r="J698" i="26" a="1"/>
  <c r="J698" i="26" s="1"/>
  <c r="J703" i="26" a="1"/>
  <c r="J703" i="26" s="1"/>
  <c r="J710" i="26" a="1"/>
  <c r="J710" i="26" s="1"/>
  <c r="J716" i="26" a="1"/>
  <c r="J716" i="26" s="1"/>
  <c r="J729" i="26" a="1"/>
  <c r="J729" i="26" s="1"/>
  <c r="J741" i="26" a="1"/>
  <c r="J741" i="26" s="1"/>
  <c r="J747" i="26" a="1"/>
  <c r="J747" i="26" s="1"/>
  <c r="J754" i="26" a="1"/>
  <c r="J754" i="26" s="1"/>
  <c r="J760" i="26" a="1"/>
  <c r="J760" i="26" s="1"/>
  <c r="J766" i="26" a="1"/>
  <c r="J766" i="26" s="1"/>
  <c r="J785" i="26" a="1"/>
  <c r="J785" i="26" s="1"/>
  <c r="J791" i="26" a="1"/>
  <c r="J791" i="26" s="1"/>
  <c r="J797" i="26" a="1"/>
  <c r="J797" i="26" s="1"/>
  <c r="J25" i="26" a="1"/>
  <c r="J25" i="26" s="1"/>
  <c r="J34" i="26" a="1"/>
  <c r="J34" i="26" s="1"/>
  <c r="J42" i="26" a="1"/>
  <c r="J42" i="26" s="1"/>
  <c r="J48" i="26" a="1"/>
  <c r="J48" i="26" s="1"/>
  <c r="J64" i="26" a="1"/>
  <c r="J64" i="26" s="1"/>
  <c r="J78" i="26" a="1"/>
  <c r="J78" i="26" s="1"/>
  <c r="J85" i="26" a="1"/>
  <c r="J85" i="26" s="1"/>
  <c r="J93" i="26" a="1"/>
  <c r="J93" i="26" s="1"/>
  <c r="J101" i="26" a="1"/>
  <c r="J101" i="26" s="1"/>
  <c r="J108" i="26" a="1"/>
  <c r="J108" i="26" s="1"/>
  <c r="J115" i="26" a="1"/>
  <c r="J115" i="26" s="1"/>
  <c r="J122" i="26" a="1"/>
  <c r="J122" i="26" s="1"/>
  <c r="J130" i="26" a="1"/>
  <c r="J130" i="26" s="1"/>
  <c r="J138" i="26" a="1"/>
  <c r="J138" i="26" s="1"/>
  <c r="J144" i="26" a="1"/>
  <c r="J144" i="26" s="1"/>
  <c r="J151" i="26" a="1"/>
  <c r="J151" i="26" s="1"/>
  <c r="J159" i="26" a="1"/>
  <c r="J159" i="26" s="1"/>
  <c r="J167" i="26" a="1"/>
  <c r="J167" i="26" s="1"/>
  <c r="J174" i="26" a="1"/>
  <c r="J174" i="26" s="1"/>
  <c r="J180" i="26" a="1"/>
  <c r="J180" i="26" s="1"/>
  <c r="J188" i="26" a="1"/>
  <c r="J188" i="26" s="1"/>
  <c r="J196" i="26" a="1"/>
  <c r="J196" i="26" s="1"/>
  <c r="J210" i="26" a="1"/>
  <c r="J210" i="26" s="1"/>
  <c r="J217" i="26" a="1"/>
  <c r="J217" i="26" s="1"/>
  <c r="J225" i="26" a="1"/>
  <c r="J225" i="26" s="1"/>
  <c r="J232" i="26" a="1"/>
  <c r="J232" i="26" s="1"/>
  <c r="J239" i="26" a="1"/>
  <c r="J239" i="26" s="1"/>
  <c r="J245" i="26" a="1"/>
  <c r="J245" i="26" s="1"/>
  <c r="J253" i="26" a="1"/>
  <c r="J253" i="26" s="1"/>
  <c r="J261" i="26" a="1"/>
  <c r="J261" i="26" s="1"/>
  <c r="J268" i="26" a="1"/>
  <c r="J268" i="26" s="1"/>
  <c r="J275" i="26" a="1"/>
  <c r="J275" i="26" s="1"/>
  <c r="J282" i="26" a="1"/>
  <c r="J282" i="26" s="1"/>
  <c r="J290" i="26" a="1"/>
  <c r="J290" i="26" s="1"/>
  <c r="J297" i="26" a="1"/>
  <c r="J297" i="26" s="1"/>
  <c r="J310" i="26" a="1"/>
  <c r="J310" i="26" s="1"/>
  <c r="J318" i="26" a="1"/>
  <c r="J318" i="26" s="1"/>
  <c r="J326" i="26" a="1"/>
  <c r="J326" i="26" s="1"/>
  <c r="J333" i="26" a="1"/>
  <c r="J333" i="26" s="1"/>
  <c r="J347" i="26" a="1"/>
  <c r="J347" i="26" s="1"/>
  <c r="J354" i="26" a="1"/>
  <c r="J354" i="26" s="1"/>
  <c r="J366" i="26" a="1"/>
  <c r="J366" i="26" s="1"/>
  <c r="J372" i="26" a="1"/>
  <c r="J372" i="26" s="1"/>
  <c r="J378" i="26" a="1"/>
  <c r="J378" i="26" s="1"/>
  <c r="J383" i="26" a="1"/>
  <c r="J383" i="26" s="1"/>
  <c r="J389" i="26" a="1"/>
  <c r="J389" i="26" s="1"/>
  <c r="J394" i="26" a="1"/>
  <c r="J394" i="26" s="1"/>
  <c r="J400" i="26" a="1"/>
  <c r="J400" i="26" s="1"/>
  <c r="J411" i="26" a="1"/>
  <c r="J411" i="26" s="1"/>
  <c r="J427" i="26" a="1"/>
  <c r="J427" i="26" s="1"/>
  <c r="J433" i="26" a="1"/>
  <c r="J433" i="26" s="1"/>
  <c r="J438" i="26" a="1"/>
  <c r="J438" i="26" s="1"/>
  <c r="J450" i="26" a="1"/>
  <c r="J450" i="26" s="1"/>
  <c r="J456" i="26" a="1"/>
  <c r="J456" i="26" s="1"/>
  <c r="J462" i="26" a="1"/>
  <c r="J462" i="26" s="1"/>
  <c r="J479" i="26" a="1"/>
  <c r="J479" i="26" s="1"/>
  <c r="J491" i="26" a="1"/>
  <c r="J491" i="26" s="1"/>
  <c r="J497" i="26" a="1"/>
  <c r="J497" i="26" s="1"/>
  <c r="J502" i="26" a="1"/>
  <c r="J502" i="26" s="1"/>
  <c r="J514" i="26" a="1"/>
  <c r="J514" i="26" s="1"/>
  <c r="J520" i="26" a="1"/>
  <c r="J520" i="26" s="1"/>
  <c r="J526" i="26" a="1"/>
  <c r="J526" i="26" s="1"/>
  <c r="J543" i="26" a="1"/>
  <c r="J543" i="26" s="1"/>
  <c r="J555" i="26" a="1"/>
  <c r="J555" i="26" s="1"/>
  <c r="J561" i="26" a="1"/>
  <c r="J561" i="26" s="1"/>
  <c r="J566" i="26" a="1"/>
  <c r="J566" i="26" s="1"/>
  <c r="J578" i="26" a="1"/>
  <c r="J578" i="26" s="1"/>
  <c r="J591" i="26" a="1"/>
  <c r="J591" i="26" s="1"/>
  <c r="J604" i="26" a="1"/>
  <c r="J604" i="26" s="1"/>
  <c r="J609" i="26" a="1"/>
  <c r="J609" i="26" s="1"/>
  <c r="J616" i="26" a="1"/>
  <c r="J616" i="26" s="1"/>
  <c r="J634" i="26" a="1"/>
  <c r="J634" i="26" s="1"/>
  <c r="J651" i="26" a="1"/>
  <c r="J651" i="26" s="1"/>
  <c r="J658" i="26" a="1"/>
  <c r="J658" i="26" s="1"/>
  <c r="J663" i="26" a="1"/>
  <c r="J663" i="26" s="1"/>
  <c r="J670" i="26" a="1"/>
  <c r="J670" i="26" s="1"/>
  <c r="J678" i="26" a="1"/>
  <c r="J678" i="26" s="1"/>
  <c r="J685" i="26" a="1"/>
  <c r="J685" i="26" s="1"/>
  <c r="J699" i="26" a="1"/>
  <c r="J699" i="26" s="1"/>
  <c r="J704" i="26" a="1"/>
  <c r="J704" i="26" s="1"/>
  <c r="J711" i="26" a="1"/>
  <c r="J711" i="26" s="1"/>
  <c r="J717" i="26" a="1"/>
  <c r="J717" i="26" s="1"/>
  <c r="J723" i="26" a="1"/>
  <c r="J723" i="26" s="1"/>
  <c r="J730" i="26" a="1"/>
  <c r="J730" i="26" s="1"/>
  <c r="J735" i="26" a="1"/>
  <c r="J735" i="26" s="1"/>
  <c r="J742" i="26" a="1"/>
  <c r="J742" i="26" s="1"/>
  <c r="J748" i="26" a="1"/>
  <c r="J748" i="26" s="1"/>
  <c r="J761" i="26" a="1"/>
  <c r="J761" i="26" s="1"/>
  <c r="J773" i="26" a="1"/>
  <c r="J773" i="26" s="1"/>
  <c r="J779" i="26" a="1"/>
  <c r="J779" i="26" s="1"/>
  <c r="J786" i="26" a="1"/>
  <c r="J786" i="26" s="1"/>
  <c r="J792" i="26" a="1"/>
  <c r="J792" i="26" s="1"/>
  <c r="J798" i="26" a="1"/>
  <c r="J798" i="26" s="1"/>
  <c r="J817" i="26" a="1"/>
  <c r="J817" i="26" s="1"/>
  <c r="J823" i="26" a="1"/>
  <c r="J823" i="26" s="1"/>
  <c r="J829" i="26" a="1"/>
  <c r="J829" i="26" s="1"/>
  <c r="J836" i="26" a="1"/>
  <c r="J836" i="26" s="1"/>
  <c r="J842" i="26" a="1"/>
  <c r="J842" i="26" s="1"/>
  <c r="J854" i="26" a="1"/>
  <c r="J854" i="26" s="1"/>
  <c r="J867" i="26" a="1"/>
  <c r="J867" i="26" s="1"/>
  <c r="J873" i="26" a="1"/>
  <c r="J873" i="26" s="1"/>
  <c r="J880" i="26" a="1"/>
  <c r="J880" i="26" s="1"/>
  <c r="J885" i="26" a="1"/>
  <c r="J885" i="26" s="1"/>
  <c r="J892" i="26" a="1"/>
  <c r="J892" i="26" s="1"/>
  <c r="J898" i="26" a="1"/>
  <c r="J898" i="26" s="1"/>
  <c r="J904" i="26" a="1"/>
  <c r="J904" i="26" s="1"/>
  <c r="J911" i="26" a="1"/>
  <c r="J911" i="26" s="1"/>
  <c r="J916" i="26" a="1"/>
  <c r="J916" i="26" s="1"/>
  <c r="J929" i="26" a="1"/>
  <c r="J929" i="26" s="1"/>
  <c r="J942" i="26" a="1"/>
  <c r="J942" i="26" s="1"/>
  <c r="J955" i="26" a="1"/>
  <c r="J955" i="26" s="1"/>
  <c r="J960" i="26" a="1"/>
  <c r="J960" i="26" s="1"/>
  <c r="J967" i="26" a="1"/>
  <c r="J967" i="26" s="1"/>
  <c r="J973" i="26" a="1"/>
  <c r="J973" i="26" s="1"/>
  <c r="J16" i="26" a="1"/>
  <c r="J16" i="26" s="1"/>
  <c r="J26" i="26" a="1"/>
  <c r="J26" i="26" s="1"/>
  <c r="J35" i="26" a="1"/>
  <c r="J35" i="26" s="1"/>
  <c r="J43" i="26" a="1"/>
  <c r="J43" i="26" s="1"/>
  <c r="J49" i="26" a="1"/>
  <c r="J49" i="26" s="1"/>
  <c r="J56" i="26" a="1"/>
  <c r="J56" i="26" s="1"/>
  <c r="J65" i="26" a="1"/>
  <c r="J65" i="26" s="1"/>
  <c r="J72" i="26" a="1"/>
  <c r="J72" i="26" s="1"/>
  <c r="J79" i="26" a="1"/>
  <c r="J79" i="26" s="1"/>
  <c r="J86" i="26" a="1"/>
  <c r="J86" i="26" s="1"/>
  <c r="J94" i="26" a="1"/>
  <c r="J94" i="26" s="1"/>
  <c r="J102" i="26" a="1"/>
  <c r="J102" i="26" s="1"/>
  <c r="J109" i="26" a="1"/>
  <c r="J109" i="26" s="1"/>
  <c r="J123" i="26" a="1"/>
  <c r="J123" i="26" s="1"/>
  <c r="J131" i="26" a="1"/>
  <c r="J131" i="26" s="1"/>
  <c r="J139" i="26" a="1"/>
  <c r="J139" i="26" s="1"/>
  <c r="J145" i="26" a="1"/>
  <c r="J145" i="26" s="1"/>
  <c r="J152" i="26" a="1"/>
  <c r="J152" i="26" s="1"/>
  <c r="J160" i="26" a="1"/>
  <c r="J160" i="26" s="1"/>
  <c r="J168" i="26" a="1"/>
  <c r="J168" i="26" s="1"/>
  <c r="J175" i="26" a="1"/>
  <c r="J175" i="26" s="1"/>
  <c r="J181" i="26" a="1"/>
  <c r="J181" i="26" s="1"/>
  <c r="J189" i="26" a="1"/>
  <c r="J189" i="26" s="1"/>
  <c r="J197" i="26" a="1"/>
  <c r="J197" i="26" s="1"/>
  <c r="J204" i="26" a="1"/>
  <c r="J204" i="26" s="1"/>
  <c r="J211" i="26" a="1"/>
  <c r="J211" i="26" s="1"/>
  <c r="J218" i="26" a="1"/>
  <c r="J218" i="26" s="1"/>
  <c r="J226" i="26" a="1"/>
  <c r="J226" i="26" s="1"/>
  <c r="J233" i="26" a="1"/>
  <c r="J233" i="26" s="1"/>
  <c r="J246" i="26" a="1"/>
  <c r="J246" i="26" s="1"/>
  <c r="J254" i="26" a="1"/>
  <c r="J254" i="26" s="1"/>
  <c r="J262" i="26" a="1"/>
  <c r="J262" i="26" s="1"/>
  <c r="J269" i="26" a="1"/>
  <c r="J269" i="26" s="1"/>
  <c r="J283" i="26" a="1"/>
  <c r="J283" i="26" s="1"/>
  <c r="J291" i="26" a="1"/>
  <c r="J291" i="26" s="1"/>
  <c r="J298" i="26" a="1"/>
  <c r="J298" i="26" s="1"/>
  <c r="J304" i="26" a="1"/>
  <c r="J304" i="26" s="1"/>
  <c r="J311" i="26" a="1"/>
  <c r="J311" i="26" s="1"/>
  <c r="J319" i="26" a="1"/>
  <c r="J319" i="26" s="1"/>
  <c r="J327" i="26" a="1"/>
  <c r="J327" i="26" s="1"/>
  <c r="J334" i="26" a="1"/>
  <c r="J334" i="26" s="1"/>
  <c r="J340" i="26" a="1"/>
  <c r="J340" i="26" s="1"/>
  <c r="J348" i="26" a="1"/>
  <c r="J348" i="26" s="1"/>
  <c r="J355" i="26" a="1"/>
  <c r="J355" i="26" s="1"/>
  <c r="J360" i="26" a="1"/>
  <c r="J360" i="26" s="1"/>
  <c r="J367" i="26" a="1"/>
  <c r="J367" i="26" s="1"/>
  <c r="J379" i="26" a="1"/>
  <c r="J379" i="26" s="1"/>
  <c r="J395" i="26" a="1"/>
  <c r="J395" i="26" s="1"/>
  <c r="J405" i="26" a="1"/>
  <c r="J405" i="26" s="1"/>
  <c r="J416" i="26" a="1"/>
  <c r="J416" i="26" s="1"/>
  <c r="J422" i="26" a="1"/>
  <c r="J422" i="26" s="1"/>
  <c r="J439" i="26" a="1"/>
  <c r="J439" i="26" s="1"/>
  <c r="J445" i="26" a="1"/>
  <c r="J445" i="26" s="1"/>
  <c r="J451" i="26" a="1"/>
  <c r="J451" i="26" s="1"/>
  <c r="J463" i="26" a="1"/>
  <c r="J463" i="26" s="1"/>
  <c r="J468" i="26" a="1"/>
  <c r="J468" i="26" s="1"/>
  <c r="J474" i="26" a="1"/>
  <c r="J474" i="26" s="1"/>
  <c r="J486" i="26" a="1"/>
  <c r="J486" i="26" s="1"/>
  <c r="J503" i="26" a="1"/>
  <c r="J503" i="26" s="1"/>
  <c r="J509" i="26" a="1"/>
  <c r="J509" i="26" s="1"/>
  <c r="J515" i="26" a="1"/>
  <c r="J515" i="26" s="1"/>
  <c r="J527" i="26" a="1"/>
  <c r="J527" i="26" s="1"/>
  <c r="J532" i="26" a="1"/>
  <c r="J532" i="26" s="1"/>
  <c r="J538" i="26" a="1"/>
  <c r="J538" i="26" s="1"/>
  <c r="J550" i="26" a="1"/>
  <c r="J550" i="26" s="1"/>
  <c r="J567" i="26" a="1"/>
  <c r="J567" i="26" s="1"/>
  <c r="J573" i="26" a="1"/>
  <c r="J573" i="26" s="1"/>
  <c r="J579" i="26" a="1"/>
  <c r="J579" i="26" s="1"/>
  <c r="J585" i="26" a="1"/>
  <c r="J585" i="26" s="1"/>
  <c r="J592" i="26" a="1"/>
  <c r="J592" i="26" s="1"/>
  <c r="J597" i="26" a="1"/>
  <c r="J597" i="26" s="1"/>
  <c r="J610" i="26" a="1"/>
  <c r="J610" i="26" s="1"/>
  <c r="J622" i="26" a="1"/>
  <c r="J622" i="26" s="1"/>
  <c r="J628" i="26" a="1"/>
  <c r="J628" i="26" s="1"/>
  <c r="J635" i="26" a="1"/>
  <c r="J635" i="26" s="1"/>
  <c r="J640" i="26" a="1"/>
  <c r="J640" i="26" s="1"/>
  <c r="J646" i="26" a="1"/>
  <c r="J646" i="26" s="1"/>
  <c r="J652" i="26" a="1"/>
  <c r="J652" i="26" s="1"/>
  <c r="J659" i="26" a="1"/>
  <c r="J659" i="26" s="1"/>
  <c r="J664" i="26" a="1"/>
  <c r="J664" i="26" s="1"/>
  <c r="J671" i="26" a="1"/>
  <c r="J671" i="26" s="1"/>
  <c r="J679" i="26" a="1"/>
  <c r="J679" i="26" s="1"/>
  <c r="J686" i="26" a="1"/>
  <c r="J686" i="26" s="1"/>
  <c r="J692" i="26" a="1"/>
  <c r="J692" i="26" s="1"/>
  <c r="J705" i="26" a="1"/>
  <c r="J705" i="26" s="1"/>
  <c r="J718" i="26" a="1"/>
  <c r="J718" i="26" s="1"/>
  <c r="J731" i="26" a="1"/>
  <c r="J731" i="26" s="1"/>
  <c r="J736" i="26" a="1"/>
  <c r="J736" i="26" s="1"/>
  <c r="J743" i="26" a="1"/>
  <c r="J743" i="26" s="1"/>
  <c r="J749" i="26" a="1"/>
  <c r="J749" i="26" s="1"/>
  <c r="J755" i="26" a="1"/>
  <c r="J755" i="26" s="1"/>
  <c r="J762" i="26" a="1"/>
  <c r="J762" i="26" s="1"/>
  <c r="J767" i="26" a="1"/>
  <c r="J767" i="26" s="1"/>
  <c r="J774" i="26" a="1"/>
  <c r="J774" i="26" s="1"/>
  <c r="J780" i="26" a="1"/>
  <c r="J780" i="26" s="1"/>
  <c r="J793" i="26" a="1"/>
  <c r="J793" i="26" s="1"/>
  <c r="J805" i="26" a="1"/>
  <c r="J805" i="26" s="1"/>
  <c r="J811" i="26" a="1"/>
  <c r="J811" i="26" s="1"/>
  <c r="J818" i="26" a="1"/>
  <c r="J818" i="26" s="1"/>
  <c r="J824" i="26" a="1"/>
  <c r="J824" i="26" s="1"/>
  <c r="J830" i="26" a="1"/>
  <c r="J830" i="26" s="1"/>
  <c r="J849" i="26" a="1"/>
  <c r="J849" i="26" s="1"/>
  <c r="J855" i="26" a="1"/>
  <c r="J855" i="26" s="1"/>
  <c r="J861" i="26" a="1"/>
  <c r="J861" i="26" s="1"/>
  <c r="J868" i="26" a="1"/>
  <c r="J868" i="26" s="1"/>
  <c r="J874" i="26" a="1"/>
  <c r="J874" i="26" s="1"/>
  <c r="J886" i="26" a="1"/>
  <c r="J886" i="26" s="1"/>
  <c r="J899" i="26" a="1"/>
  <c r="J899" i="26" s="1"/>
  <c r="J905" i="26" a="1"/>
  <c r="J905" i="26" s="1"/>
  <c r="J912" i="26" a="1"/>
  <c r="J912" i="26" s="1"/>
  <c r="J917" i="26" a="1"/>
  <c r="J917" i="26" s="1"/>
  <c r="J924" i="26" a="1"/>
  <c r="J924" i="26" s="1"/>
  <c r="J930" i="26" a="1"/>
  <c r="J930" i="26" s="1"/>
  <c r="J936" i="26" a="1"/>
  <c r="J936" i="26" s="1"/>
  <c r="J943" i="26" a="1"/>
  <c r="J943" i="26" s="1"/>
  <c r="J948" i="26" a="1"/>
  <c r="J948" i="26" s="1"/>
  <c r="J961" i="26" a="1"/>
  <c r="J961" i="26" s="1"/>
  <c r="J974" i="26" a="1"/>
  <c r="J974" i="26" s="1"/>
  <c r="J987" i="26" a="1"/>
  <c r="J987" i="26" s="1"/>
  <c r="J17" i="26" a="1"/>
  <c r="J17" i="26" s="1"/>
  <c r="J27" i="26" a="1"/>
  <c r="J27" i="26" s="1"/>
  <c r="J36" i="26" a="1"/>
  <c r="J36" i="26" s="1"/>
  <c r="J50" i="26" a="1"/>
  <c r="J50" i="26" s="1"/>
  <c r="J58" i="26" a="1"/>
  <c r="J58" i="26" s="1"/>
  <c r="J66" i="26" a="1"/>
  <c r="J66" i="26" s="1"/>
  <c r="J73" i="26" a="1"/>
  <c r="J73" i="26" s="1"/>
  <c r="J87" i="26" a="1"/>
  <c r="J87" i="26" s="1"/>
  <c r="J95" i="26" a="1"/>
  <c r="J95" i="26" s="1"/>
  <c r="J103" i="26" a="1"/>
  <c r="J103" i="26" s="1"/>
  <c r="J110" i="26" a="1"/>
  <c r="J110" i="26" s="1"/>
  <c r="J116" i="26" a="1"/>
  <c r="J116" i="26" s="1"/>
  <c r="J124" i="26" a="1"/>
  <c r="J124" i="26" s="1"/>
  <c r="J132" i="26" a="1"/>
  <c r="J132" i="26" s="1"/>
  <c r="J146" i="26" a="1"/>
  <c r="J146" i="26" s="1"/>
  <c r="J153" i="26" a="1"/>
  <c r="J153" i="26" s="1"/>
  <c r="J161" i="26" a="1"/>
  <c r="J161" i="26" s="1"/>
  <c r="J169" i="26" a="1"/>
  <c r="J169" i="26" s="1"/>
  <c r="J182" i="26" a="1"/>
  <c r="J182" i="26" s="1"/>
  <c r="J190" i="26" a="1"/>
  <c r="J190" i="26" s="1"/>
  <c r="J198" i="26" a="1"/>
  <c r="J198" i="26" s="1"/>
  <c r="J205" i="26" a="1"/>
  <c r="J205" i="26" s="1"/>
  <c r="J219" i="26" a="1"/>
  <c r="J219" i="26" s="1"/>
  <c r="J227" i="26" a="1"/>
  <c r="J227" i="26" s="1"/>
  <c r="J234" i="26" a="1"/>
  <c r="J234" i="26" s="1"/>
  <c r="J240" i="26" a="1"/>
  <c r="J240" i="26" s="1"/>
  <c r="J247" i="26" a="1"/>
  <c r="J247" i="26" s="1"/>
  <c r="J255" i="26" a="1"/>
  <c r="J255" i="26" s="1"/>
  <c r="J263" i="26" a="1"/>
  <c r="J263" i="26" s="1"/>
  <c r="J270" i="26" a="1"/>
  <c r="J270" i="26" s="1"/>
  <c r="J276" i="26" a="1"/>
  <c r="J276" i="26" s="1"/>
  <c r="J284" i="26" a="1"/>
  <c r="J284" i="26" s="1"/>
  <c r="J299" i="26" a="1"/>
  <c r="J299" i="26" s="1"/>
  <c r="J305" i="26" a="1"/>
  <c r="J305" i="26" s="1"/>
  <c r="J312" i="26" a="1"/>
  <c r="J312" i="26" s="1"/>
  <c r="J320" i="26" a="1"/>
  <c r="J320" i="26" s="1"/>
  <c r="J328" i="26" a="1"/>
  <c r="J328" i="26" s="1"/>
  <c r="J335" i="26" a="1"/>
  <c r="J335" i="26" s="1"/>
  <c r="J341" i="26" a="1"/>
  <c r="J341" i="26" s="1"/>
  <c r="J349" i="26" a="1"/>
  <c r="J349" i="26" s="1"/>
  <c r="J356" i="26" a="1"/>
  <c r="J356" i="26" s="1"/>
  <c r="J361" i="26" a="1"/>
  <c r="J361" i="26" s="1"/>
  <c r="J368" i="26" a="1"/>
  <c r="J368" i="26" s="1"/>
  <c r="J373" i="26" a="1"/>
  <c r="J373" i="26" s="1"/>
  <c r="J384" i="26" a="1"/>
  <c r="J384" i="26" s="1"/>
  <c r="J390" i="26" a="1"/>
  <c r="J390" i="26" s="1"/>
  <c r="J401" i="26" a="1"/>
  <c r="J401" i="26" s="1"/>
  <c r="J406" i="26" a="1"/>
  <c r="J406" i="26" s="1"/>
  <c r="J412" i="26" a="1"/>
  <c r="J412" i="26" s="1"/>
  <c r="J417" i="26" a="1"/>
  <c r="J417" i="26" s="1"/>
  <c r="J423" i="26" a="1"/>
  <c r="J423" i="26" s="1"/>
  <c r="J428" i="26" a="1"/>
  <c r="J428" i="26" s="1"/>
  <c r="J434" i="26" a="1"/>
  <c r="J434" i="26" s="1"/>
  <c r="J440" i="26" a="1"/>
  <c r="J440" i="26" s="1"/>
  <c r="J452" i="26" a="1"/>
  <c r="J452" i="26" s="1"/>
  <c r="J457" i="26" a="1"/>
  <c r="J457" i="26" s="1"/>
  <c r="J464" i="26" a="1"/>
  <c r="J464" i="26" s="1"/>
  <c r="J475" i="26" a="1"/>
  <c r="J475" i="26" s="1"/>
  <c r="J480" i="26" a="1"/>
  <c r="J480" i="26" s="1"/>
  <c r="J487" i="26" a="1"/>
  <c r="J487" i="26" s="1"/>
  <c r="J492" i="26" a="1"/>
  <c r="J492" i="26" s="1"/>
  <c r="J498" i="26" a="1"/>
  <c r="J498" i="26" s="1"/>
  <c r="J504" i="26" a="1"/>
  <c r="J504" i="26" s="1"/>
  <c r="J516" i="26" a="1"/>
  <c r="J516" i="26" s="1"/>
  <c r="J521" i="26" a="1"/>
  <c r="J521" i="26" s="1"/>
  <c r="J528" i="26" a="1"/>
  <c r="J528" i="26" s="1"/>
  <c r="J539" i="26" a="1"/>
  <c r="J539" i="26" s="1"/>
  <c r="J544" i="26" a="1"/>
  <c r="J544" i="26" s="1"/>
  <c r="J551" i="26" a="1"/>
  <c r="J551" i="26" s="1"/>
  <c r="J556" i="26" a="1"/>
  <c r="J556" i="26" s="1"/>
  <c r="J562" i="26" a="1"/>
  <c r="J562" i="26" s="1"/>
  <c r="J568" i="26" a="1"/>
  <c r="J568" i="26" s="1"/>
  <c r="J580" i="26" a="1"/>
  <c r="J580" i="26" s="1"/>
  <c r="J586" i="26" a="1"/>
  <c r="J586" i="26" s="1"/>
  <c r="J593" i="26" a="1"/>
  <c r="J593" i="26" s="1"/>
  <c r="J598" i="26" a="1"/>
  <c r="J598" i="26" s="1"/>
  <c r="J605" i="26" a="1"/>
  <c r="J605" i="26" s="1"/>
  <c r="J611" i="26" a="1"/>
  <c r="J611" i="26" s="1"/>
  <c r="J617" i="26" a="1"/>
  <c r="J617" i="26" s="1"/>
  <c r="J623" i="26" a="1"/>
  <c r="J623" i="26" s="1"/>
  <c r="J641" i="26" a="1"/>
  <c r="J641" i="26" s="1"/>
  <c r="J647" i="26" a="1"/>
  <c r="J647" i="26" s="1"/>
  <c r="J665" i="26" a="1"/>
  <c r="J665" i="26" s="1"/>
  <c r="J672" i="26" a="1"/>
  <c r="J672" i="26" s="1"/>
  <c r="J680" i="26" a="1"/>
  <c r="J680" i="26" s="1"/>
  <c r="J687" i="26" a="1"/>
  <c r="J687" i="26" s="1"/>
  <c r="J693" i="26" a="1"/>
  <c r="J693" i="26" s="1"/>
  <c r="J700" i="26" a="1"/>
  <c r="J700" i="26" s="1"/>
  <c r="J706" i="26" a="1"/>
  <c r="J706" i="26" s="1"/>
  <c r="J712" i="26" a="1"/>
  <c r="J712" i="26" s="1"/>
  <c r="J719" i="26" a="1"/>
  <c r="J719" i="26" s="1"/>
  <c r="J724" i="26" a="1"/>
  <c r="J724" i="26" s="1"/>
  <c r="J737" i="26" a="1"/>
  <c r="J737" i="26" s="1"/>
  <c r="J750" i="26" a="1"/>
  <c r="J750" i="26" s="1"/>
  <c r="J763" i="26" a="1"/>
  <c r="J763" i="26" s="1"/>
  <c r="J768" i="26" a="1"/>
  <c r="J768" i="26" s="1"/>
  <c r="J775" i="26" a="1"/>
  <c r="J775" i="26" s="1"/>
  <c r="J781" i="26" a="1"/>
  <c r="J781" i="26" s="1"/>
  <c r="J787" i="26" a="1"/>
  <c r="J787" i="26" s="1"/>
  <c r="J794" i="26" a="1"/>
  <c r="J794" i="26" s="1"/>
  <c r="J799" i="26" a="1"/>
  <c r="J799" i="26" s="1"/>
  <c r="J806" i="26" a="1"/>
  <c r="J806" i="26" s="1"/>
  <c r="J812" i="26" a="1"/>
  <c r="J812" i="26" s="1"/>
  <c r="J825" i="26" a="1"/>
  <c r="J825" i="26" s="1"/>
  <c r="J837" i="26" a="1"/>
  <c r="J837" i="26" s="1"/>
  <c r="J843" i="26" a="1"/>
  <c r="J843" i="26" s="1"/>
  <c r="J850" i="26" a="1"/>
  <c r="J850" i="26" s="1"/>
  <c r="J856" i="26" a="1"/>
  <c r="J856" i="26" s="1"/>
  <c r="J862" i="26" a="1"/>
  <c r="J862" i="26" s="1"/>
  <c r="J881" i="26" a="1"/>
  <c r="J881" i="26" s="1"/>
  <c r="J887" i="26" a="1"/>
  <c r="J887" i="26" s="1"/>
  <c r="J893" i="26" a="1"/>
  <c r="J893" i="26" s="1"/>
  <c r="J804" i="26" a="1"/>
  <c r="J804" i="26" s="1"/>
  <c r="J877" i="26" a="1"/>
  <c r="J877" i="26" s="1"/>
  <c r="J897" i="26" a="1"/>
  <c r="J897" i="26" s="1"/>
  <c r="J910" i="26" a="1"/>
  <c r="J910" i="26" s="1"/>
  <c r="J923" i="26" a="1"/>
  <c r="J923" i="26" s="1"/>
  <c r="J935" i="26" a="1"/>
  <c r="J935" i="26" s="1"/>
  <c r="J947" i="26" a="1"/>
  <c r="J947" i="26" s="1"/>
  <c r="J969" i="26" a="1"/>
  <c r="J969" i="26" s="1"/>
  <c r="J994" i="26" a="1"/>
  <c r="J994" i="26" s="1"/>
  <c r="J1002" i="26" a="1"/>
  <c r="J1002" i="26" s="1"/>
  <c r="J1009" i="26" a="1"/>
  <c r="J1009" i="26" s="1"/>
  <c r="J1016" i="26" a="1"/>
  <c r="J1016" i="26" s="1"/>
  <c r="J1030" i="26" a="1"/>
  <c r="J1030" i="26" s="1"/>
  <c r="J1037" i="26" a="1"/>
  <c r="J1037" i="26" s="1"/>
  <c r="J1052" i="26" a="1"/>
  <c r="J1052" i="26" s="1"/>
  <c r="J1059" i="26" a="1"/>
  <c r="J1059" i="26" s="1"/>
  <c r="J1066" i="26" a="1"/>
  <c r="J1066" i="26" s="1"/>
  <c r="J1073" i="26" a="1"/>
  <c r="J1073" i="26" s="1"/>
  <c r="J1079" i="26" a="1"/>
  <c r="J1079" i="26" s="1"/>
  <c r="J1085" i="26" a="1"/>
  <c r="J1085" i="26" s="1"/>
  <c r="J1092" i="26" a="1"/>
  <c r="J1092" i="26" s="1"/>
  <c r="J1097" i="26" a="1"/>
  <c r="J1097" i="26" s="1"/>
  <c r="J1104" i="26" a="1"/>
  <c r="J1104" i="26" s="1"/>
  <c r="J1109" i="26" a="1"/>
  <c r="J1109" i="26" s="1"/>
  <c r="J1116" i="26" a="1"/>
  <c r="J1116" i="26" s="1"/>
  <c r="J1122" i="26" a="1"/>
  <c r="J1122" i="26" s="1"/>
  <c r="J1128" i="26" a="1"/>
  <c r="J1128" i="26" s="1"/>
  <c r="J1135" i="26" a="1"/>
  <c r="J1135" i="26" s="1"/>
  <c r="J1151" i="26" a="1"/>
  <c r="J1151" i="26" s="1"/>
  <c r="J1158" i="26" a="1"/>
  <c r="J1158" i="26" s="1"/>
  <c r="J1164" i="26" a="1"/>
  <c r="J1164" i="26" s="1"/>
  <c r="J1169" i="26" a="1"/>
  <c r="J1169" i="26" s="1"/>
  <c r="J1175" i="26" a="1"/>
  <c r="J1175" i="26" s="1"/>
  <c r="J1193" i="26" a="1"/>
  <c r="J1193" i="26" s="1"/>
  <c r="J1205" i="26" a="1"/>
  <c r="J1205" i="26" s="1"/>
  <c r="J1217" i="26" a="1"/>
  <c r="J1217" i="26" s="1"/>
  <c r="J1223" i="26" a="1"/>
  <c r="J1223" i="26" s="1"/>
  <c r="J1228" i="26" a="1"/>
  <c r="J1228" i="26" s="1"/>
  <c r="J1241" i="26" a="1"/>
  <c r="J1241" i="26" s="1"/>
  <c r="J1246" i="26" a="1"/>
  <c r="J1246" i="26" s="1"/>
  <c r="J1252" i="26" a="1"/>
  <c r="J1252" i="26" s="1"/>
  <c r="J1281" i="26" a="1"/>
  <c r="J1281" i="26" s="1"/>
  <c r="J1287" i="26" a="1"/>
  <c r="J1287" i="26" s="1"/>
  <c r="J1292" i="26" a="1"/>
  <c r="J1292" i="26" s="1"/>
  <c r="J1298" i="26" a="1"/>
  <c r="J1298" i="26" s="1"/>
  <c r="J1304" i="26" a="1"/>
  <c r="J1304" i="26" s="1"/>
  <c r="J1310" i="26" a="1"/>
  <c r="J1310" i="26" s="1"/>
  <c r="J1317" i="26" a="1"/>
  <c r="J1317" i="26" s="1"/>
  <c r="J1322" i="26" a="1"/>
  <c r="J1322" i="26" s="1"/>
  <c r="J1328" i="26" a="1"/>
  <c r="J1328" i="26" s="1"/>
  <c r="J1340" i="26" a="1"/>
  <c r="J1340" i="26" s="1"/>
  <c r="J1346" i="26" a="1"/>
  <c r="J1346" i="26" s="1"/>
  <c r="J1351" i="26" a="1"/>
  <c r="J1351" i="26" s="1"/>
  <c r="J1358" i="26" a="1"/>
  <c r="J1358" i="26" s="1"/>
  <c r="J1363" i="26" a="1"/>
  <c r="J1363" i="26" s="1"/>
  <c r="J1375" i="26" a="1"/>
  <c r="J1375" i="26" s="1"/>
  <c r="J1381" i="26" a="1"/>
  <c r="J1381" i="26" s="1"/>
  <c r="J1387" i="26" a="1"/>
  <c r="J1387" i="26" s="1"/>
  <c r="J1404" i="26" a="1"/>
  <c r="J1404" i="26" s="1"/>
  <c r="J1416" i="26" a="1"/>
  <c r="J1416" i="26" s="1"/>
  <c r="J1422" i="26" a="1"/>
  <c r="J1422" i="26" s="1"/>
  <c r="J1427" i="26" a="1"/>
  <c r="J1427" i="26" s="1"/>
  <c r="J1439" i="26" a="1"/>
  <c r="J1439" i="26" s="1"/>
  <c r="J1445" i="26" a="1"/>
  <c r="J1445" i="26" s="1"/>
  <c r="J1451" i="26" a="1"/>
  <c r="J1451" i="26" s="1"/>
  <c r="J1468" i="26" a="1"/>
  <c r="J1468" i="26" s="1"/>
  <c r="J1480" i="26" a="1"/>
  <c r="J1480" i="26" s="1"/>
  <c r="J1486" i="26" a="1"/>
  <c r="J1486" i="26" s="1"/>
  <c r="J1491" i="26" a="1"/>
  <c r="J1491" i="26" s="1"/>
  <c r="J1503" i="26" a="1"/>
  <c r="J1503" i="26" s="1"/>
  <c r="J1509" i="26" a="1"/>
  <c r="J1509" i="26" s="1"/>
  <c r="J1515" i="26" a="1"/>
  <c r="J1515" i="26" s="1"/>
  <c r="J1532" i="26" a="1"/>
  <c r="J1532" i="26" s="1"/>
  <c r="J1544" i="26" a="1"/>
  <c r="J1544" i="26" s="1"/>
  <c r="J1550" i="26" a="1"/>
  <c r="J1550" i="26" s="1"/>
  <c r="J1555" i="26" a="1"/>
  <c r="J1555" i="26" s="1"/>
  <c r="J1567" i="26" a="1"/>
  <c r="J1567" i="26" s="1"/>
  <c r="J1573" i="26" a="1"/>
  <c r="J1573" i="26" s="1"/>
  <c r="J1579" i="26" a="1"/>
  <c r="J1579" i="26" s="1"/>
  <c r="J1596" i="26" a="1"/>
  <c r="J1596" i="26" s="1"/>
  <c r="J1608" i="26" a="1"/>
  <c r="J1608" i="26" s="1"/>
  <c r="J1613" i="26" a="1"/>
  <c r="J1613" i="26" s="1"/>
  <c r="J1619" i="26" a="1"/>
  <c r="J1619" i="26" s="1"/>
  <c r="J1624" i="26" a="1"/>
  <c r="J1624" i="26" s="1"/>
  <c r="J1629" i="26" a="1"/>
  <c r="J1629" i="26" s="1"/>
  <c r="J1635" i="26" a="1"/>
  <c r="J1635" i="26" s="1"/>
  <c r="J1640" i="26" a="1"/>
  <c r="J1640" i="26" s="1"/>
  <c r="J1646" i="26" a="1"/>
  <c r="J1646" i="26" s="1"/>
  <c r="J1653" i="26" a="1"/>
  <c r="J1653" i="26" s="1"/>
  <c r="J1660" i="26" a="1"/>
  <c r="J1660" i="26" s="1"/>
  <c r="J1668" i="26" a="1"/>
  <c r="J1668" i="26" s="1"/>
  <c r="J1676" i="26" a="1"/>
  <c r="J1676" i="26" s="1"/>
  <c r="J1684" i="26" a="1"/>
  <c r="J1684" i="26" s="1"/>
  <c r="J1692" i="26" a="1"/>
  <c r="J1692" i="26" s="1"/>
  <c r="J1700" i="26" a="1"/>
  <c r="J1700" i="26" s="1"/>
  <c r="J1708" i="26" a="1"/>
  <c r="J1708" i="26" s="1"/>
  <c r="J1716" i="26" a="1"/>
  <c r="J1716" i="26" s="1"/>
  <c r="J1724" i="26" a="1"/>
  <c r="J1724" i="26" s="1"/>
  <c r="J1732" i="26" a="1"/>
  <c r="J1732" i="26" s="1"/>
  <c r="J1740" i="26" a="1"/>
  <c r="J1740" i="26" s="1"/>
  <c r="J1748" i="26" a="1"/>
  <c r="J1748" i="26" s="1"/>
  <c r="J1756" i="26" a="1"/>
  <c r="J1756" i="26" s="1"/>
  <c r="J1764" i="26" a="1"/>
  <c r="J1764" i="26" s="1"/>
  <c r="J1772" i="26" a="1"/>
  <c r="J1772" i="26" s="1"/>
  <c r="J1780" i="26" a="1"/>
  <c r="J1780" i="26" s="1"/>
  <c r="J1788" i="26" a="1"/>
  <c r="J1788" i="26" s="1"/>
  <c r="J1796" i="26" a="1"/>
  <c r="J1796" i="26" s="1"/>
  <c r="J1804" i="26" a="1"/>
  <c r="J1804" i="26" s="1"/>
  <c r="J1812" i="26" a="1"/>
  <c r="J1812" i="26" s="1"/>
  <c r="J1820" i="26" a="1"/>
  <c r="J1820" i="26" s="1"/>
  <c r="J1828" i="26" a="1"/>
  <c r="J1828" i="26" s="1"/>
  <c r="J1836" i="26" a="1"/>
  <c r="J1836" i="26" s="1"/>
  <c r="J1843" i="26" a="1"/>
  <c r="J1843" i="26" s="1"/>
  <c r="J1849" i="26" a="1"/>
  <c r="J1849" i="26" s="1"/>
  <c r="J1854" i="26" a="1"/>
  <c r="J1854" i="26" s="1"/>
  <c r="J1860" i="26" a="1"/>
  <c r="J1860" i="26" s="1"/>
  <c r="J1872" i="26" a="1"/>
  <c r="J1872" i="26" s="1"/>
  <c r="J1877" i="26" a="1"/>
  <c r="J1877" i="26" s="1"/>
  <c r="J1890" i="26" a="1"/>
  <c r="J1890" i="26" s="1"/>
  <c r="J1895" i="26" a="1"/>
  <c r="J1895" i="26" s="1"/>
  <c r="J1907" i="26" a="1"/>
  <c r="J1907" i="26" s="1"/>
  <c r="J1913" i="26" a="1"/>
  <c r="J1913" i="26" s="1"/>
  <c r="J1918" i="26" a="1"/>
  <c r="J1918" i="26" s="1"/>
  <c r="J1924" i="26" a="1"/>
  <c r="J1924" i="26" s="1"/>
  <c r="J1936" i="26" a="1"/>
  <c r="J1936" i="26" s="1"/>
  <c r="J1941" i="26" a="1"/>
  <c r="J1941" i="26" s="1"/>
  <c r="J1954" i="26" a="1"/>
  <c r="J1954" i="26" s="1"/>
  <c r="J1959" i="26" a="1"/>
  <c r="J1959" i="26" s="1"/>
  <c r="J1971" i="26" a="1"/>
  <c r="J1971" i="26" s="1"/>
  <c r="J1977" i="26" a="1"/>
  <c r="J1977" i="26" s="1"/>
  <c r="J810" i="26" a="1"/>
  <c r="J810" i="26" s="1"/>
  <c r="J853" i="26" a="1"/>
  <c r="J853" i="26" s="1"/>
  <c r="J879" i="26" a="1"/>
  <c r="J879" i="26" s="1"/>
  <c r="J900" i="26" a="1"/>
  <c r="J900" i="26" s="1"/>
  <c r="J937" i="26" a="1"/>
  <c r="J937" i="26" s="1"/>
  <c r="J949" i="26" a="1"/>
  <c r="J949" i="26" s="1"/>
  <c r="J959" i="26" a="1"/>
  <c r="J959" i="26" s="1"/>
  <c r="J979" i="26" a="1"/>
  <c r="J979" i="26" s="1"/>
  <c r="J988" i="26" a="1"/>
  <c r="J988" i="26" s="1"/>
  <c r="J996" i="26" a="1"/>
  <c r="J996" i="26" s="1"/>
  <c r="J1010" i="26" a="1"/>
  <c r="J1010" i="26" s="1"/>
  <c r="J1017" i="26" a="1"/>
  <c r="J1017" i="26" s="1"/>
  <c r="J1023" i="26" a="1"/>
  <c r="J1023" i="26" s="1"/>
  <c r="J1031" i="26" a="1"/>
  <c r="J1031" i="26" s="1"/>
  <c r="J1038" i="26" a="1"/>
  <c r="J1038" i="26" s="1"/>
  <c r="J1045" i="26" a="1"/>
  <c r="J1045" i="26" s="1"/>
  <c r="J1060" i="26" a="1"/>
  <c r="J1060" i="26" s="1"/>
  <c r="J1074" i="26" a="1"/>
  <c r="J1074" i="26" s="1"/>
  <c r="J1080" i="26" a="1"/>
  <c r="J1080" i="26" s="1"/>
  <c r="J1086" i="26" a="1"/>
  <c r="J1086" i="26" s="1"/>
  <c r="J1098" i="26" a="1"/>
  <c r="J1098" i="26" s="1"/>
  <c r="J1110" i="26" a="1"/>
  <c r="J1110" i="26" s="1"/>
  <c r="J1123" i="26" a="1"/>
  <c r="J1123" i="26" s="1"/>
  <c r="J1129" i="26" a="1"/>
  <c r="J1129" i="26" s="1"/>
  <c r="J1140" i="26" a="1"/>
  <c r="J1140" i="26" s="1"/>
  <c r="J1147" i="26" a="1"/>
  <c r="J1147" i="26" s="1"/>
  <c r="J1152" i="26" a="1"/>
  <c r="J1152" i="26" s="1"/>
  <c r="J1159" i="26" a="1"/>
  <c r="J1159" i="26" s="1"/>
  <c r="J1170" i="26" a="1"/>
  <c r="J1170" i="26" s="1"/>
  <c r="J1176" i="26" a="1"/>
  <c r="J1176" i="26" s="1"/>
  <c r="J1181" i="26" a="1"/>
  <c r="J1181" i="26" s="1"/>
  <c r="J1187" i="26" a="1"/>
  <c r="J1187" i="26" s="1"/>
  <c r="J1194" i="26" a="1"/>
  <c r="J1194" i="26" s="1"/>
  <c r="J1200" i="26" a="1"/>
  <c r="J1200" i="26" s="1"/>
  <c r="J1206" i="26" a="1"/>
  <c r="J1206" i="26" s="1"/>
  <c r="J1212" i="26" a="1"/>
  <c r="J1212" i="26" s="1"/>
  <c r="J1218" i="26" a="1"/>
  <c r="J1218" i="26" s="1"/>
  <c r="J1229" i="26" a="1"/>
  <c r="J1229" i="26" s="1"/>
  <c r="J1235" i="26" a="1"/>
  <c r="J1235" i="26" s="1"/>
  <c r="J1253" i="26" a="1"/>
  <c r="J1253" i="26" s="1"/>
  <c r="J1258" i="26" a="1"/>
  <c r="J1258" i="26" s="1"/>
  <c r="J1264" i="26" a="1"/>
  <c r="J1264" i="26" s="1"/>
  <c r="J1270" i="26" a="1"/>
  <c r="J1270" i="26" s="1"/>
  <c r="J1276" i="26" a="1"/>
  <c r="J1276" i="26" s="1"/>
  <c r="J1282" i="26" a="1"/>
  <c r="J1282" i="26" s="1"/>
  <c r="J1293" i="26" a="1"/>
  <c r="J1293" i="26" s="1"/>
  <c r="J1305" i="26" a="1"/>
  <c r="J1305" i="26" s="1"/>
  <c r="J1318" i="26" a="1"/>
  <c r="J1318" i="26" s="1"/>
  <c r="J1323" i="26" a="1"/>
  <c r="J1323" i="26" s="1"/>
  <c r="J1329" i="26" a="1"/>
  <c r="J1329" i="26" s="1"/>
  <c r="J1335" i="26" a="1"/>
  <c r="J1335" i="26" s="1"/>
  <c r="J1352" i="26" a="1"/>
  <c r="J1352" i="26" s="1"/>
  <c r="J1364" i="26" a="1"/>
  <c r="J1364" i="26" s="1"/>
  <c r="J1370" i="26" a="1"/>
  <c r="J1370" i="26" s="1"/>
  <c r="J1376" i="26" a="1"/>
  <c r="J1376" i="26" s="1"/>
  <c r="J1388" i="26" a="1"/>
  <c r="J1388" i="26" s="1"/>
  <c r="J1393" i="26" a="1"/>
  <c r="J1393" i="26" s="1"/>
  <c r="J1399" i="26" a="1"/>
  <c r="J1399" i="26" s="1"/>
  <c r="J1411" i="26" a="1"/>
  <c r="J1411" i="26" s="1"/>
  <c r="J1428" i="26" a="1"/>
  <c r="J1428" i="26" s="1"/>
  <c r="J1434" i="26" a="1"/>
  <c r="J1434" i="26" s="1"/>
  <c r="J1440" i="26" a="1"/>
  <c r="J1440" i="26" s="1"/>
  <c r="J1452" i="26" a="1"/>
  <c r="J1452" i="26" s="1"/>
  <c r="J1457" i="26" a="1"/>
  <c r="J1457" i="26" s="1"/>
  <c r="J1463" i="26" a="1"/>
  <c r="J1463" i="26" s="1"/>
  <c r="J1475" i="26" a="1"/>
  <c r="J1475" i="26" s="1"/>
  <c r="J1492" i="26" a="1"/>
  <c r="J1492" i="26" s="1"/>
  <c r="J1498" i="26" a="1"/>
  <c r="J1498" i="26" s="1"/>
  <c r="J1504" i="26" a="1"/>
  <c r="J1504" i="26" s="1"/>
  <c r="J1516" i="26" a="1"/>
  <c r="J1516" i="26" s="1"/>
  <c r="J1521" i="26" a="1"/>
  <c r="J1521" i="26" s="1"/>
  <c r="J1527" i="26" a="1"/>
  <c r="J1527" i="26" s="1"/>
  <c r="J1539" i="26" a="1"/>
  <c r="J1539" i="26" s="1"/>
  <c r="J1556" i="26" a="1"/>
  <c r="J1556" i="26" s="1"/>
  <c r="J1562" i="26" a="1"/>
  <c r="J1562" i="26" s="1"/>
  <c r="J1568" i="26" a="1"/>
  <c r="J1568" i="26" s="1"/>
  <c r="J1580" i="26" a="1"/>
  <c r="J1580" i="26" s="1"/>
  <c r="J1585" i="26" a="1"/>
  <c r="J1585" i="26" s="1"/>
  <c r="J1591" i="26" a="1"/>
  <c r="J1591" i="26" s="1"/>
  <c r="J1603" i="26" a="1"/>
  <c r="J1603" i="26" s="1"/>
  <c r="J1614" i="26" a="1"/>
  <c r="J1614" i="26" s="1"/>
  <c r="J1630" i="26" a="1"/>
  <c r="J1630" i="26" s="1"/>
  <c r="J1641" i="26" a="1"/>
  <c r="J1641" i="26" s="1"/>
  <c r="J1647" i="26" a="1"/>
  <c r="J1647" i="26" s="1"/>
  <c r="J1654" i="26" a="1"/>
  <c r="J1654" i="26" s="1"/>
  <c r="J1661" i="26" a="1"/>
  <c r="J1661" i="26" s="1"/>
  <c r="J1669" i="26" a="1"/>
  <c r="J1669" i="26" s="1"/>
  <c r="J1677" i="26" a="1"/>
  <c r="J1677" i="26" s="1"/>
  <c r="J1685" i="26" a="1"/>
  <c r="J1685" i="26" s="1"/>
  <c r="J1693" i="26" a="1"/>
  <c r="J1693" i="26" s="1"/>
  <c r="J1701" i="26" a="1"/>
  <c r="J1701" i="26" s="1"/>
  <c r="J1709" i="26" a="1"/>
  <c r="J1709" i="26" s="1"/>
  <c r="J1717" i="26" a="1"/>
  <c r="J1717" i="26" s="1"/>
  <c r="J1725" i="26" a="1"/>
  <c r="J1725" i="26" s="1"/>
  <c r="J1733" i="26" a="1"/>
  <c r="J1733" i="26" s="1"/>
  <c r="J1741" i="26" a="1"/>
  <c r="J1741" i="26" s="1"/>
  <c r="J1749" i="26" a="1"/>
  <c r="J1749" i="26" s="1"/>
  <c r="J1757" i="26" a="1"/>
  <c r="J1757" i="26" s="1"/>
  <c r="J1765" i="26" a="1"/>
  <c r="J1765" i="26" s="1"/>
  <c r="J1773" i="26" a="1"/>
  <c r="J1773" i="26" s="1"/>
  <c r="J1781" i="26" a="1"/>
  <c r="J1781" i="26" s="1"/>
  <c r="J1789" i="26" a="1"/>
  <c r="J1789" i="26" s="1"/>
  <c r="J1797" i="26" a="1"/>
  <c r="J1797" i="26" s="1"/>
  <c r="J1805" i="26" a="1"/>
  <c r="J1805" i="26" s="1"/>
  <c r="J1813" i="26" a="1"/>
  <c r="J1813" i="26" s="1"/>
  <c r="J1821" i="26" a="1"/>
  <c r="J1821" i="26" s="1"/>
  <c r="J1829" i="26" a="1"/>
  <c r="J1829" i="26" s="1"/>
  <c r="J1837" i="26" a="1"/>
  <c r="J1837" i="26" s="1"/>
  <c r="J1850" i="26" a="1"/>
  <c r="J1850" i="26" s="1"/>
  <c r="J1855" i="26" a="1"/>
  <c r="J1855" i="26" s="1"/>
  <c r="J1867" i="26" a="1"/>
  <c r="J1867" i="26" s="1"/>
  <c r="J1873" i="26" a="1"/>
  <c r="J1873" i="26" s="1"/>
  <c r="J1878" i="26" a="1"/>
  <c r="J1878" i="26" s="1"/>
  <c r="J1884" i="26" a="1"/>
  <c r="J1884" i="26" s="1"/>
  <c r="J1896" i="26" a="1"/>
  <c r="J1896" i="26" s="1"/>
  <c r="J1901" i="26" a="1"/>
  <c r="J1901" i="26" s="1"/>
  <c r="J1914" i="26" a="1"/>
  <c r="J1914" i="26" s="1"/>
  <c r="J1919" i="26" a="1"/>
  <c r="J1919" i="26" s="1"/>
  <c r="J1931" i="26" a="1"/>
  <c r="J1931" i="26" s="1"/>
  <c r="J1937" i="26" a="1"/>
  <c r="J1937" i="26" s="1"/>
  <c r="J1942" i="26" a="1"/>
  <c r="J1942" i="26" s="1"/>
  <c r="J1948" i="26" a="1"/>
  <c r="J1948" i="26" s="1"/>
  <c r="J1960" i="26" a="1"/>
  <c r="J1960" i="26" s="1"/>
  <c r="J1965" i="26" a="1"/>
  <c r="J1965" i="26" s="1"/>
  <c r="J1978" i="26" a="1"/>
  <c r="J1978" i="26" s="1"/>
  <c r="J1983" i="26" a="1"/>
  <c r="J1983" i="26" s="1"/>
  <c r="J1995" i="26" a="1"/>
  <c r="J1995" i="26" s="1"/>
  <c r="J2001" i="26" a="1"/>
  <c r="J2001" i="26" s="1"/>
  <c r="J859" i="26" a="1"/>
  <c r="J859" i="26" s="1"/>
  <c r="J883" i="26" a="1"/>
  <c r="J883" i="26" s="1"/>
  <c r="J913" i="26" a="1"/>
  <c r="J913" i="26" s="1"/>
  <c r="J925" i="26" a="1"/>
  <c r="J925" i="26" s="1"/>
  <c r="J938" i="26" a="1"/>
  <c r="J938" i="26" s="1"/>
  <c r="J950" i="26" a="1"/>
  <c r="J950" i="26" s="1"/>
  <c r="J962" i="26" a="1"/>
  <c r="J962" i="26" s="1"/>
  <c r="J971" i="26" a="1"/>
  <c r="J971" i="26" s="1"/>
  <c r="J980" i="26" a="1"/>
  <c r="J980" i="26" s="1"/>
  <c r="J989" i="26" a="1"/>
  <c r="J989" i="26" s="1"/>
  <c r="J1003" i="26" a="1"/>
  <c r="J1003" i="26" s="1"/>
  <c r="J1018" i="26" a="1"/>
  <c r="J1018" i="26" s="1"/>
  <c r="J1024" i="26" a="1"/>
  <c r="J1024" i="26" s="1"/>
  <c r="J1040" i="26" a="1"/>
  <c r="J1040" i="26" s="1"/>
  <c r="J1046" i="26" a="1"/>
  <c r="J1046" i="26" s="1"/>
  <c r="J1053" i="26" a="1"/>
  <c r="J1053" i="26" s="1"/>
  <c r="J1067" i="26" a="1"/>
  <c r="J1067" i="26" s="1"/>
  <c r="J1081" i="26" a="1"/>
  <c r="J1081" i="26" s="1"/>
  <c r="J1093" i="26" a="1"/>
  <c r="J1093" i="26" s="1"/>
  <c r="J1105" i="26" a="1"/>
  <c r="J1105" i="26" s="1"/>
  <c r="J1111" i="26" a="1"/>
  <c r="J1111" i="26" s="1"/>
  <c r="J1117" i="26" a="1"/>
  <c r="J1117" i="26" s="1"/>
  <c r="J1124" i="26" a="1"/>
  <c r="J1124" i="26" s="1"/>
  <c r="J1130" i="26" a="1"/>
  <c r="J1130" i="26" s="1"/>
  <c r="J1136" i="26" a="1"/>
  <c r="J1136" i="26" s="1"/>
  <c r="J1141" i="26" a="1"/>
  <c r="J1141" i="26" s="1"/>
  <c r="J1153" i="26" a="1"/>
  <c r="J1153" i="26" s="1"/>
  <c r="J1165" i="26" a="1"/>
  <c r="J1165" i="26" s="1"/>
  <c r="J1177" i="26" a="1"/>
  <c r="J1177" i="26" s="1"/>
  <c r="J1182" i="26" a="1"/>
  <c r="J1182" i="26" s="1"/>
  <c r="J1188" i="26" a="1"/>
  <c r="J1188" i="26" s="1"/>
  <c r="J1201" i="26" a="1"/>
  <c r="J1201" i="26" s="1"/>
  <c r="J1207" i="26" a="1"/>
  <c r="J1207" i="26" s="1"/>
  <c r="J1224" i="26" a="1"/>
  <c r="J1224" i="26" s="1"/>
  <c r="J1230" i="26" a="1"/>
  <c r="J1230" i="26" s="1"/>
  <c r="J1236" i="26" a="1"/>
  <c r="J1236" i="26" s="1"/>
  <c r="J1242" i="26" a="1"/>
  <c r="J1242" i="26" s="1"/>
  <c r="J1247" i="26" a="1"/>
  <c r="J1247" i="26" s="1"/>
  <c r="J1254" i="26" a="1"/>
  <c r="J1254" i="26" s="1"/>
  <c r="J1259" i="26" a="1"/>
  <c r="J1259" i="26" s="1"/>
  <c r="J1265" i="26" a="1"/>
  <c r="J1265" i="26" s="1"/>
  <c r="J1271" i="26" a="1"/>
  <c r="J1271" i="26" s="1"/>
  <c r="J1277" i="26" a="1"/>
  <c r="J1277" i="26" s="1"/>
  <c r="J1288" i="26" a="1"/>
  <c r="J1288" i="26" s="1"/>
  <c r="J1294" i="26" a="1"/>
  <c r="J1294" i="26" s="1"/>
  <c r="J1299" i="26" a="1"/>
  <c r="J1299" i="26" s="1"/>
  <c r="J1306" i="26" a="1"/>
  <c r="J1306" i="26" s="1"/>
  <c r="J1311" i="26" a="1"/>
  <c r="J1311" i="26" s="1"/>
  <c r="J1330" i="26" a="1"/>
  <c r="J1330" i="26" s="1"/>
  <c r="J1336" i="26" a="1"/>
  <c r="J1336" i="26" s="1"/>
  <c r="J1341" i="26" a="1"/>
  <c r="J1341" i="26" s="1"/>
  <c r="J1347" i="26" a="1"/>
  <c r="J1347" i="26" s="1"/>
  <c r="J1353" i="26" a="1"/>
  <c r="J1353" i="26" s="1"/>
  <c r="J1359" i="26" a="1"/>
  <c r="J1359" i="26" s="1"/>
  <c r="J1365" i="26" a="1"/>
  <c r="J1365" i="26" s="1"/>
  <c r="J1377" i="26" a="1"/>
  <c r="J1377" i="26" s="1"/>
  <c r="J1382" i="26" a="1"/>
  <c r="J1382" i="26" s="1"/>
  <c r="J1389" i="26" a="1"/>
  <c r="J1389" i="26" s="1"/>
  <c r="J1400" i="26" a="1"/>
  <c r="J1400" i="26" s="1"/>
  <c r="J1405" i="26" a="1"/>
  <c r="J1405" i="26" s="1"/>
  <c r="J1412" i="26" a="1"/>
  <c r="J1412" i="26" s="1"/>
  <c r="J1417" i="26" a="1"/>
  <c r="J1417" i="26" s="1"/>
  <c r="J1423" i="26" a="1"/>
  <c r="J1423" i="26" s="1"/>
  <c r="J1429" i="26" a="1"/>
  <c r="J1429" i="26" s="1"/>
  <c r="J1441" i="26" a="1"/>
  <c r="J1441" i="26" s="1"/>
  <c r="J1446" i="26" a="1"/>
  <c r="J1446" i="26" s="1"/>
  <c r="J1453" i="26" a="1"/>
  <c r="J1453" i="26" s="1"/>
  <c r="J1464" i="26" a="1"/>
  <c r="J1464" i="26" s="1"/>
  <c r="J1469" i="26" a="1"/>
  <c r="J1469" i="26" s="1"/>
  <c r="J1476" i="26" a="1"/>
  <c r="J1476" i="26" s="1"/>
  <c r="J1481" i="26" a="1"/>
  <c r="J1481" i="26" s="1"/>
  <c r="J1487" i="26" a="1"/>
  <c r="J1487" i="26" s="1"/>
  <c r="J1493" i="26" a="1"/>
  <c r="J1493" i="26" s="1"/>
  <c r="J1505" i="26" a="1"/>
  <c r="J1505" i="26" s="1"/>
  <c r="J1510" i="26" a="1"/>
  <c r="J1510" i="26" s="1"/>
  <c r="J1517" i="26" a="1"/>
  <c r="J1517" i="26" s="1"/>
  <c r="J1528" i="26" a="1"/>
  <c r="J1528" i="26" s="1"/>
  <c r="J1533" i="26" a="1"/>
  <c r="J1533" i="26" s="1"/>
  <c r="J1540" i="26" a="1"/>
  <c r="J1540" i="26" s="1"/>
  <c r="J1545" i="26" a="1"/>
  <c r="J1545" i="26" s="1"/>
  <c r="J1551" i="26" a="1"/>
  <c r="J1551" i="26" s="1"/>
  <c r="J1557" i="26" a="1"/>
  <c r="J1557" i="26" s="1"/>
  <c r="J1569" i="26" a="1"/>
  <c r="J1569" i="26" s="1"/>
  <c r="J1574" i="26" a="1"/>
  <c r="J1574" i="26" s="1"/>
  <c r="J1581" i="26" a="1"/>
  <c r="J1581" i="26" s="1"/>
  <c r="J1592" i="26" a="1"/>
  <c r="J1592" i="26" s="1"/>
  <c r="J1597" i="26" a="1"/>
  <c r="J1597" i="26" s="1"/>
  <c r="J1604" i="26" a="1"/>
  <c r="J1604" i="26" s="1"/>
  <c r="J1609" i="26" a="1"/>
  <c r="J1609" i="26" s="1"/>
  <c r="J1615" i="26" a="1"/>
  <c r="J1615" i="26" s="1"/>
  <c r="J1620" i="26" a="1"/>
  <c r="J1620" i="26" s="1"/>
  <c r="J1625" i="26" a="1"/>
  <c r="J1625" i="26" s="1"/>
  <c r="J1631" i="26" a="1"/>
  <c r="J1631" i="26" s="1"/>
  <c r="J1636" i="26" a="1"/>
  <c r="J1636" i="26" s="1"/>
  <c r="J1642" i="26" a="1"/>
  <c r="J1642" i="26" s="1"/>
  <c r="J1655" i="26" a="1"/>
  <c r="J1655" i="26" s="1"/>
  <c r="J1662" i="26" a="1"/>
  <c r="J1662" i="26" s="1"/>
  <c r="J1670" i="26" a="1"/>
  <c r="J1670" i="26" s="1"/>
  <c r="J1678" i="26" a="1"/>
  <c r="J1678" i="26" s="1"/>
  <c r="J1686" i="26" a="1"/>
  <c r="J1686" i="26" s="1"/>
  <c r="J1694" i="26" a="1"/>
  <c r="J1694" i="26" s="1"/>
  <c r="J1702" i="26" a="1"/>
  <c r="J1702" i="26" s="1"/>
  <c r="J1710" i="26" a="1"/>
  <c r="J1710" i="26" s="1"/>
  <c r="J1718" i="26" a="1"/>
  <c r="J1718" i="26" s="1"/>
  <c r="J1726" i="26" a="1"/>
  <c r="J1726" i="26" s="1"/>
  <c r="J1734" i="26" a="1"/>
  <c r="J1734" i="26" s="1"/>
  <c r="J1742" i="26" a="1"/>
  <c r="J1742" i="26" s="1"/>
  <c r="J1750" i="26" a="1"/>
  <c r="J1750" i="26" s="1"/>
  <c r="J1758" i="26" a="1"/>
  <c r="J1758" i="26" s="1"/>
  <c r="J1766" i="26" a="1"/>
  <c r="J1766" i="26" s="1"/>
  <c r="J1774" i="26" a="1"/>
  <c r="J1774" i="26" s="1"/>
  <c r="J1782" i="26" a="1"/>
  <c r="J1782" i="26" s="1"/>
  <c r="J1790" i="26" a="1"/>
  <c r="J1790" i="26" s="1"/>
  <c r="J1798" i="26" a="1"/>
  <c r="J1798" i="26" s="1"/>
  <c r="J1806" i="26" a="1"/>
  <c r="J1806" i="26" s="1"/>
  <c r="J1814" i="26" a="1"/>
  <c r="J1814" i="26" s="1"/>
  <c r="J1822" i="26" a="1"/>
  <c r="J1822" i="26" s="1"/>
  <c r="J1830" i="26" a="1"/>
  <c r="J1830" i="26" s="1"/>
  <c r="J1838" i="26" a="1"/>
  <c r="J1838" i="26" s="1"/>
  <c r="J822" i="26" a="1"/>
  <c r="J822" i="26" s="1"/>
  <c r="J860" i="26" a="1"/>
  <c r="J860" i="26" s="1"/>
  <c r="J884" i="26" a="1"/>
  <c r="J884" i="26" s="1"/>
  <c r="J902" i="26" a="1"/>
  <c r="J902" i="26" s="1"/>
  <c r="J939" i="26" a="1"/>
  <c r="J939" i="26" s="1"/>
  <c r="J952" i="26" a="1"/>
  <c r="J952" i="26" s="1"/>
  <c r="J963" i="26" a="1"/>
  <c r="J963" i="26" s="1"/>
  <c r="J972" i="26" a="1"/>
  <c r="J972" i="26" s="1"/>
  <c r="J981" i="26" a="1"/>
  <c r="J981" i="26" s="1"/>
  <c r="J990" i="26" a="1"/>
  <c r="J990" i="26" s="1"/>
  <c r="J997" i="26" a="1"/>
  <c r="J997" i="26" s="1"/>
  <c r="J1004" i="26" a="1"/>
  <c r="J1004" i="26" s="1"/>
  <c r="J1011" i="26" a="1"/>
  <c r="J1011" i="26" s="1"/>
  <c r="J1019" i="26" a="1"/>
  <c r="J1019" i="26" s="1"/>
  <c r="J1025" i="26" a="1"/>
  <c r="J1025" i="26" s="1"/>
  <c r="J1033" i="26" a="1"/>
  <c r="J1033" i="26" s="1"/>
  <c r="J1047" i="26" a="1"/>
  <c r="J1047" i="26" s="1"/>
  <c r="J1054" i="26" a="1"/>
  <c r="J1054" i="26" s="1"/>
  <c r="J1061" i="26" a="1"/>
  <c r="J1061" i="26" s="1"/>
  <c r="J1068" i="26" a="1"/>
  <c r="J1068" i="26" s="1"/>
  <c r="J1075" i="26" a="1"/>
  <c r="J1075" i="26" s="1"/>
  <c r="J1082" i="26" a="1"/>
  <c r="J1082" i="26" s="1"/>
  <c r="J1087" i="26" a="1"/>
  <c r="J1087" i="26" s="1"/>
  <c r="J1094" i="26" a="1"/>
  <c r="J1094" i="26" s="1"/>
  <c r="J1099" i="26" a="1"/>
  <c r="J1099" i="26" s="1"/>
  <c r="J1106" i="26" a="1"/>
  <c r="J1106" i="26" s="1"/>
  <c r="J1112" i="26" a="1"/>
  <c r="J1112" i="26" s="1"/>
  <c r="J1118" i="26" a="1"/>
  <c r="J1118" i="26" s="1"/>
  <c r="J1142" i="26" a="1"/>
  <c r="J1142" i="26" s="1"/>
  <c r="J1148" i="26" a="1"/>
  <c r="J1148" i="26" s="1"/>
  <c r="J1154" i="26" a="1"/>
  <c r="J1154" i="26" s="1"/>
  <c r="J1160" i="26" a="1"/>
  <c r="J1160" i="26" s="1"/>
  <c r="J1166" i="26" a="1"/>
  <c r="J1166" i="26" s="1"/>
  <c r="J1171" i="26" a="1"/>
  <c r="J1171" i="26" s="1"/>
  <c r="J1178" i="26" a="1"/>
  <c r="J1178" i="26" s="1"/>
  <c r="J1195" i="26" a="1"/>
  <c r="J1195" i="26" s="1"/>
  <c r="J1202" i="26" a="1"/>
  <c r="J1202" i="26" s="1"/>
  <c r="J1208" i="26" a="1"/>
  <c r="J1208" i="26" s="1"/>
  <c r="J1213" i="26" a="1"/>
  <c r="J1213" i="26" s="1"/>
  <c r="J1219" i="26" a="1"/>
  <c r="J1219" i="26" s="1"/>
  <c r="J1225" i="26" a="1"/>
  <c r="J1225" i="26" s="1"/>
  <c r="J1231" i="26" a="1"/>
  <c r="J1231" i="26" s="1"/>
  <c r="J1237" i="26" a="1"/>
  <c r="J1237" i="26" s="1"/>
  <c r="J1243" i="26" a="1"/>
  <c r="J1243" i="26" s="1"/>
  <c r="J1248" i="26" a="1"/>
  <c r="J1248" i="26" s="1"/>
  <c r="J1266" i="26" a="1"/>
  <c r="J1266" i="26" s="1"/>
  <c r="J1272" i="26" a="1"/>
  <c r="J1272" i="26" s="1"/>
  <c r="J1283" i="26" a="1"/>
  <c r="J1283" i="26" s="1"/>
  <c r="J1289" i="26" a="1"/>
  <c r="J1289" i="26" s="1"/>
  <c r="J1295" i="26" a="1"/>
  <c r="J1295" i="26" s="1"/>
  <c r="J1300" i="26" a="1"/>
  <c r="J1300" i="26" s="1"/>
  <c r="J1307" i="26" a="1"/>
  <c r="J1307" i="26" s="1"/>
  <c r="J1312" i="26" a="1"/>
  <c r="J1312" i="26" s="1"/>
  <c r="J1319" i="26" a="1"/>
  <c r="J1319" i="26" s="1"/>
  <c r="J1324" i="26" a="1"/>
  <c r="J1324" i="26" s="1"/>
  <c r="J1337" i="26" a="1"/>
  <c r="J1337" i="26" s="1"/>
  <c r="J1342" i="26" a="1"/>
  <c r="J1342" i="26" s="1"/>
  <c r="J1348" i="26" a="1"/>
  <c r="J1348" i="26" s="1"/>
  <c r="J1354" i="26" a="1"/>
  <c r="J1354" i="26" s="1"/>
  <c r="J1360" i="26" a="1"/>
  <c r="J1360" i="26" s="1"/>
  <c r="J1366" i="26" a="1"/>
  <c r="J1366" i="26" s="1"/>
  <c r="J1371" i="26" a="1"/>
  <c r="J1371" i="26" s="1"/>
  <c r="J1378" i="26" a="1"/>
  <c r="J1378" i="26" s="1"/>
  <c r="J1383" i="26" a="1"/>
  <c r="J1383" i="26" s="1"/>
  <c r="J1394" i="26" a="1"/>
  <c r="J1394" i="26" s="1"/>
  <c r="J1401" i="26" a="1"/>
  <c r="J1401" i="26" s="1"/>
  <c r="J1406" i="26" a="1"/>
  <c r="J1406" i="26" s="1"/>
  <c r="J1418" i="26" a="1"/>
  <c r="J1418" i="26" s="1"/>
  <c r="J1424" i="26" a="1"/>
  <c r="J1424" i="26" s="1"/>
  <c r="J1430" i="26" a="1"/>
  <c r="J1430" i="26" s="1"/>
  <c r="J1435" i="26" a="1"/>
  <c r="J1435" i="26" s="1"/>
  <c r="J1442" i="26" a="1"/>
  <c r="J1442" i="26" s="1"/>
  <c r="J1447" i="26" a="1"/>
  <c r="J1447" i="26" s="1"/>
  <c r="J1458" i="26" a="1"/>
  <c r="J1458" i="26" s="1"/>
  <c r="J1465" i="26" a="1"/>
  <c r="J1465" i="26" s="1"/>
  <c r="J1470" i="26" a="1"/>
  <c r="J1470" i="26" s="1"/>
  <c r="J1482" i="26" a="1"/>
  <c r="J1482" i="26" s="1"/>
  <c r="J1488" i="26" a="1"/>
  <c r="J1488" i="26" s="1"/>
  <c r="J1494" i="26" a="1"/>
  <c r="J1494" i="26" s="1"/>
  <c r="J1499" i="26" a="1"/>
  <c r="J1499" i="26" s="1"/>
  <c r="J1506" i="26" a="1"/>
  <c r="J1506" i="26" s="1"/>
  <c r="J1511" i="26" a="1"/>
  <c r="J1511" i="26" s="1"/>
  <c r="J1522" i="26" a="1"/>
  <c r="J1522" i="26" s="1"/>
  <c r="J1529" i="26" a="1"/>
  <c r="J1529" i="26" s="1"/>
  <c r="J1534" i="26" a="1"/>
  <c r="J1534" i="26" s="1"/>
  <c r="J1546" i="26" a="1"/>
  <c r="J1546" i="26" s="1"/>
  <c r="J1552" i="26" a="1"/>
  <c r="J1552" i="26" s="1"/>
  <c r="J1558" i="26" a="1"/>
  <c r="J1558" i="26" s="1"/>
  <c r="J1563" i="26" a="1"/>
  <c r="J1563" i="26" s="1"/>
  <c r="J1570" i="26" a="1"/>
  <c r="J1570" i="26" s="1"/>
  <c r="J1575" i="26" a="1"/>
  <c r="J1575" i="26" s="1"/>
  <c r="J1586" i="26" a="1"/>
  <c r="J1586" i="26" s="1"/>
  <c r="J1593" i="26" a="1"/>
  <c r="J1593" i="26" s="1"/>
  <c r="J1598" i="26" a="1"/>
  <c r="J1598" i="26" s="1"/>
  <c r="J1610" i="26" a="1"/>
  <c r="J1610" i="26" s="1"/>
  <c r="J1626" i="26" a="1"/>
  <c r="J1626" i="26" s="1"/>
  <c r="J1643" i="26" a="1"/>
  <c r="J1643" i="26" s="1"/>
  <c r="J1648" i="26" a="1"/>
  <c r="J1648" i="26" s="1"/>
  <c r="J1663" i="26" a="1"/>
  <c r="J1663" i="26" s="1"/>
  <c r="J1671" i="26" a="1"/>
  <c r="J1671" i="26" s="1"/>
  <c r="J1679" i="26" a="1"/>
  <c r="J1679" i="26" s="1"/>
  <c r="J1687" i="26" a="1"/>
  <c r="J1687" i="26" s="1"/>
  <c r="J1695" i="26" a="1"/>
  <c r="J1695" i="26" s="1"/>
  <c r="J1703" i="26" a="1"/>
  <c r="J1703" i="26" s="1"/>
  <c r="J1711" i="26" a="1"/>
  <c r="J1711" i="26" s="1"/>
  <c r="J1719" i="26" a="1"/>
  <c r="J1719" i="26" s="1"/>
  <c r="J1727" i="26" a="1"/>
  <c r="J1727" i="26" s="1"/>
  <c r="J1735" i="26" a="1"/>
  <c r="J1735" i="26" s="1"/>
  <c r="J1743" i="26" a="1"/>
  <c r="J1743" i="26" s="1"/>
  <c r="J1751" i="26" a="1"/>
  <c r="J1751" i="26" s="1"/>
  <c r="J1759" i="26" a="1"/>
  <c r="J1759" i="26" s="1"/>
  <c r="J1767" i="26" a="1"/>
  <c r="J1767" i="26" s="1"/>
  <c r="J1775" i="26" a="1"/>
  <c r="J1775" i="26" s="1"/>
  <c r="J1783" i="26" a="1"/>
  <c r="J1783" i="26" s="1"/>
  <c r="J1791" i="26" a="1"/>
  <c r="J1791" i="26" s="1"/>
  <c r="J1799" i="26" a="1"/>
  <c r="J1799" i="26" s="1"/>
  <c r="J1807" i="26" a="1"/>
  <c r="J1807" i="26" s="1"/>
  <c r="J1815" i="26" a="1"/>
  <c r="J1815" i="26" s="1"/>
  <c r="J1823" i="26" a="1"/>
  <c r="J1823" i="26" s="1"/>
  <c r="J1831" i="26" a="1"/>
  <c r="J1831" i="26" s="1"/>
  <c r="J1839" i="26" a="1"/>
  <c r="J1839" i="26" s="1"/>
  <c r="J1851" i="26" a="1"/>
  <c r="J1851" i="26" s="1"/>
  <c r="J1857" i="26" a="1"/>
  <c r="J1857" i="26" s="1"/>
  <c r="J1862" i="26" a="1"/>
  <c r="J1862" i="26" s="1"/>
  <c r="J1868" i="26" a="1"/>
  <c r="J1868" i="26" s="1"/>
  <c r="J1880" i="26" a="1"/>
  <c r="J1880" i="26" s="1"/>
  <c r="J1885" i="26" a="1"/>
  <c r="J1885" i="26" s="1"/>
  <c r="J1898" i="26" a="1"/>
  <c r="J1898" i="26" s="1"/>
  <c r="J1903" i="26" a="1"/>
  <c r="J1903" i="26" s="1"/>
  <c r="J1915" i="26" a="1"/>
  <c r="J1915" i="26" s="1"/>
  <c r="J1921" i="26" a="1"/>
  <c r="J1921" i="26" s="1"/>
  <c r="J1926" i="26" a="1"/>
  <c r="J1926" i="26" s="1"/>
  <c r="J1932" i="26" a="1"/>
  <c r="J1932" i="26" s="1"/>
  <c r="J864" i="26" a="1"/>
  <c r="J864" i="26" s="1"/>
  <c r="J890" i="26" a="1"/>
  <c r="J890" i="26" s="1"/>
  <c r="J928" i="26" a="1"/>
  <c r="J928" i="26" s="1"/>
  <c r="J941" i="26" a="1"/>
  <c r="J941" i="26" s="1"/>
  <c r="J954" i="26" a="1"/>
  <c r="J954" i="26" s="1"/>
  <c r="J975" i="26" a="1"/>
  <c r="J975" i="26" s="1"/>
  <c r="J983" i="26" a="1"/>
  <c r="J983" i="26" s="1"/>
  <c r="J998" i="26" a="1"/>
  <c r="J998" i="26" s="1"/>
  <c r="J1005" i="26" a="1"/>
  <c r="J1005" i="26" s="1"/>
  <c r="J1027" i="26" a="1"/>
  <c r="J1027" i="26" s="1"/>
  <c r="J1034" i="26" a="1"/>
  <c r="J1034" i="26" s="1"/>
  <c r="J1041" i="26" a="1"/>
  <c r="J1041" i="26" s="1"/>
  <c r="J1048" i="26" a="1"/>
  <c r="J1048" i="26" s="1"/>
  <c r="J1062" i="26" a="1"/>
  <c r="J1062" i="26" s="1"/>
  <c r="J1069" i="26" a="1"/>
  <c r="J1069" i="26" s="1"/>
  <c r="J1083" i="26" a="1"/>
  <c r="J1083" i="26" s="1"/>
  <c r="J1088" i="26" a="1"/>
  <c r="J1088" i="26" s="1"/>
  <c r="J1100" i="26" a="1"/>
  <c r="J1100" i="26" s="1"/>
  <c r="J1113" i="26" a="1"/>
  <c r="J1113" i="26" s="1"/>
  <c r="J1125" i="26" a="1"/>
  <c r="J1125" i="26" s="1"/>
  <c r="J1131" i="26" a="1"/>
  <c r="J1131" i="26" s="1"/>
  <c r="J1137" i="26" a="1"/>
  <c r="J1137" i="26" s="1"/>
  <c r="J1143" i="26" a="1"/>
  <c r="J1143" i="26" s="1"/>
  <c r="J1155" i="26" a="1"/>
  <c r="J1155" i="26" s="1"/>
  <c r="J1161" i="26" a="1"/>
  <c r="J1161" i="26" s="1"/>
  <c r="J1167" i="26" a="1"/>
  <c r="J1167" i="26" s="1"/>
  <c r="J1183" i="26" a="1"/>
  <c r="J1183" i="26" s="1"/>
  <c r="J1189" i="26" a="1"/>
  <c r="J1189" i="26" s="1"/>
  <c r="J1196" i="26" a="1"/>
  <c r="J1196" i="26" s="1"/>
  <c r="J1214" i="26" a="1"/>
  <c r="J1214" i="26" s="1"/>
  <c r="J1220" i="26" a="1"/>
  <c r="J1220" i="26" s="1"/>
  <c r="J1249" i="26" a="1"/>
  <c r="J1249" i="26" s="1"/>
  <c r="J1255" i="26" a="1"/>
  <c r="J1255" i="26" s="1"/>
  <c r="J1260" i="26" a="1"/>
  <c r="J1260" i="26" s="1"/>
  <c r="J1273" i="26" a="1"/>
  <c r="J1273" i="26" s="1"/>
  <c r="J1278" i="26" a="1"/>
  <c r="J1278" i="26" s="1"/>
  <c r="J1284" i="26" a="1"/>
  <c r="J1284" i="26" s="1"/>
  <c r="J1301" i="26" a="1"/>
  <c r="J1301" i="26" s="1"/>
  <c r="J1313" i="26" a="1"/>
  <c r="J1313" i="26" s="1"/>
  <c r="J1325" i="26" a="1"/>
  <c r="J1325" i="26" s="1"/>
  <c r="J1331" i="26" a="1"/>
  <c r="J1331" i="26" s="1"/>
  <c r="J1355" i="26" a="1"/>
  <c r="J1355" i="26" s="1"/>
  <c r="J1372" i="26" a="1"/>
  <c r="J1372" i="26" s="1"/>
  <c r="J1384" i="26" a="1"/>
  <c r="J1384" i="26" s="1"/>
  <c r="J1390" i="26" a="1"/>
  <c r="J1390" i="26" s="1"/>
  <c r="J1395" i="26" a="1"/>
  <c r="J1395" i="26" s="1"/>
  <c r="J1407" i="26" a="1"/>
  <c r="J1407" i="26" s="1"/>
  <c r="J1413" i="26" a="1"/>
  <c r="J1413" i="26" s="1"/>
  <c r="J1419" i="26" a="1"/>
  <c r="J1419" i="26" s="1"/>
  <c r="J1436" i="26" a="1"/>
  <c r="J1436" i="26" s="1"/>
  <c r="J1448" i="26" a="1"/>
  <c r="J1448" i="26" s="1"/>
  <c r="J1454" i="26" a="1"/>
  <c r="J1454" i="26" s="1"/>
  <c r="J1459" i="26" a="1"/>
  <c r="J1459" i="26" s="1"/>
  <c r="J1471" i="26" a="1"/>
  <c r="J1471" i="26" s="1"/>
  <c r="J1477" i="26" a="1"/>
  <c r="J1477" i="26" s="1"/>
  <c r="J1483" i="26" a="1"/>
  <c r="J1483" i="26" s="1"/>
  <c r="J1500" i="26" a="1"/>
  <c r="J1500" i="26" s="1"/>
  <c r="J1512" i="26" a="1"/>
  <c r="J1512" i="26" s="1"/>
  <c r="J1518" i="26" a="1"/>
  <c r="J1518" i="26" s="1"/>
  <c r="J1523" i="26" a="1"/>
  <c r="J1523" i="26" s="1"/>
  <c r="J1535" i="26" a="1"/>
  <c r="J1535" i="26" s="1"/>
  <c r="J1541" i="26" a="1"/>
  <c r="J1541" i="26" s="1"/>
  <c r="J1547" i="26" a="1"/>
  <c r="J1547" i="26" s="1"/>
  <c r="J1564" i="26" a="1"/>
  <c r="J1564" i="26" s="1"/>
  <c r="J1576" i="26" a="1"/>
  <c r="J1576" i="26" s="1"/>
  <c r="J1582" i="26" a="1"/>
  <c r="J1582" i="26" s="1"/>
  <c r="J1587" i="26" a="1"/>
  <c r="J1587" i="26" s="1"/>
  <c r="J1599" i="26" a="1"/>
  <c r="J1599" i="26" s="1"/>
  <c r="J1605" i="26" a="1"/>
  <c r="J1605" i="26" s="1"/>
  <c r="J1611" i="26" a="1"/>
  <c r="J1611" i="26" s="1"/>
  <c r="J1616" i="26" a="1"/>
  <c r="J1616" i="26" s="1"/>
  <c r="J1621" i="26" a="1"/>
  <c r="J1621" i="26" s="1"/>
  <c r="J1627" i="26" a="1"/>
  <c r="J1627" i="26" s="1"/>
  <c r="J1632" i="26" a="1"/>
  <c r="J1632" i="26" s="1"/>
  <c r="J1637" i="26" a="1"/>
  <c r="J1637" i="26" s="1"/>
  <c r="J1649" i="26" a="1"/>
  <c r="J1649" i="26" s="1"/>
  <c r="J1656" i="26" a="1"/>
  <c r="J1656" i="26" s="1"/>
  <c r="J1664" i="26" a="1"/>
  <c r="J1664" i="26" s="1"/>
  <c r="J1672" i="26" a="1"/>
  <c r="J1672" i="26" s="1"/>
  <c r="J1680" i="26" a="1"/>
  <c r="J1680" i="26" s="1"/>
  <c r="J1688" i="26" a="1"/>
  <c r="J1688" i="26" s="1"/>
  <c r="J1696" i="26" a="1"/>
  <c r="J1696" i="26" s="1"/>
  <c r="J1704" i="26" a="1"/>
  <c r="J1704" i="26" s="1"/>
  <c r="J1712" i="26" a="1"/>
  <c r="J1712" i="26" s="1"/>
  <c r="J1720" i="26" a="1"/>
  <c r="J1720" i="26" s="1"/>
  <c r="J1728" i="26" a="1"/>
  <c r="J1728" i="26" s="1"/>
  <c r="J1736" i="26" a="1"/>
  <c r="J1736" i="26" s="1"/>
  <c r="J1744" i="26" a="1"/>
  <c r="J1744" i="26" s="1"/>
  <c r="J1752" i="26" a="1"/>
  <c r="J1752" i="26" s="1"/>
  <c r="J1760" i="26" a="1"/>
  <c r="J1760" i="26" s="1"/>
  <c r="J1768" i="26" a="1"/>
  <c r="J1768" i="26" s="1"/>
  <c r="J1776" i="26" a="1"/>
  <c r="J1776" i="26" s="1"/>
  <c r="J1784" i="26" a="1"/>
  <c r="J1784" i="26" s="1"/>
  <c r="J1792" i="26" a="1"/>
  <c r="J1792" i="26" s="1"/>
  <c r="J1800" i="26" a="1"/>
  <c r="J1800" i="26" s="1"/>
  <c r="J1808" i="26" a="1"/>
  <c r="J1808" i="26" s="1"/>
  <c r="J1816" i="26" a="1"/>
  <c r="J1816" i="26" s="1"/>
  <c r="J1824" i="26" a="1"/>
  <c r="J1824" i="26" s="1"/>
  <c r="J1832" i="26" a="1"/>
  <c r="J1832" i="26" s="1"/>
  <c r="J1840" i="26" a="1"/>
  <c r="J1840" i="26" s="1"/>
  <c r="J1845" i="26" a="1"/>
  <c r="J1845" i="26" s="1"/>
  <c r="J1858" i="26" a="1"/>
  <c r="J1858" i="26" s="1"/>
  <c r="J1863" i="26" a="1"/>
  <c r="J1863" i="26" s="1"/>
  <c r="J1875" i="26" a="1"/>
  <c r="J1875" i="26" s="1"/>
  <c r="J1881" i="26" a="1"/>
  <c r="J1881" i="26" s="1"/>
  <c r="J1886" i="26" a="1"/>
  <c r="J1886" i="26" s="1"/>
  <c r="J1892" i="26" a="1"/>
  <c r="J1892" i="26" s="1"/>
  <c r="J1904" i="26" a="1"/>
  <c r="J1904" i="26" s="1"/>
  <c r="J1909" i="26" a="1"/>
  <c r="J1909" i="26" s="1"/>
  <c r="J1922" i="26" a="1"/>
  <c r="J1922" i="26" s="1"/>
  <c r="J1927" i="26" a="1"/>
  <c r="J1927" i="26" s="1"/>
  <c r="J1939" i="26" a="1"/>
  <c r="J1939" i="26" s="1"/>
  <c r="J1945" i="26" a="1"/>
  <c r="J1945" i="26" s="1"/>
  <c r="J1950" i="26" a="1"/>
  <c r="J1950" i="26" s="1"/>
  <c r="J835" i="26" a="1"/>
  <c r="J835" i="26" s="1"/>
  <c r="J866" i="26" a="1"/>
  <c r="J866" i="26" s="1"/>
  <c r="J906" i="26" a="1"/>
  <c r="J906" i="26" s="1"/>
  <c r="J918" i="26" a="1"/>
  <c r="J918" i="26" s="1"/>
  <c r="J931" i="26" a="1"/>
  <c r="J931" i="26" s="1"/>
  <c r="J944" i="26" a="1"/>
  <c r="J944" i="26" s="1"/>
  <c r="J956" i="26" a="1"/>
  <c r="J956" i="26" s="1"/>
  <c r="J965" i="26" a="1"/>
  <c r="J965" i="26" s="1"/>
  <c r="J976" i="26" a="1"/>
  <c r="J976" i="26" s="1"/>
  <c r="J984" i="26" a="1"/>
  <c r="J984" i="26" s="1"/>
  <c r="J991" i="26" a="1"/>
  <c r="J991" i="26" s="1"/>
  <c r="J999" i="26" a="1"/>
  <c r="J999" i="26" s="1"/>
  <c r="J1006" i="26" a="1"/>
  <c r="J1006" i="26" s="1"/>
  <c r="J1012" i="26" a="1"/>
  <c r="J1012" i="26" s="1"/>
  <c r="J1028" i="26" a="1"/>
  <c r="J1028" i="26" s="1"/>
  <c r="J1042" i="26" a="1"/>
  <c r="J1042" i="26" s="1"/>
  <c r="J1049" i="26" a="1"/>
  <c r="J1049" i="26" s="1"/>
  <c r="J1055" i="26" a="1"/>
  <c r="J1055" i="26" s="1"/>
  <c r="J1063" i="26" a="1"/>
  <c r="J1063" i="26" s="1"/>
  <c r="J1071" i="26" a="1"/>
  <c r="J1071" i="26" s="1"/>
  <c r="J1076" i="26" a="1"/>
  <c r="J1076" i="26" s="1"/>
  <c r="J1089" i="26" a="1"/>
  <c r="J1089" i="26" s="1"/>
  <c r="J1095" i="26" a="1"/>
  <c r="J1095" i="26" s="1"/>
  <c r="J1101" i="26" a="1"/>
  <c r="J1101" i="26" s="1"/>
  <c r="J1107" i="26" a="1"/>
  <c r="J1107" i="26" s="1"/>
  <c r="J1114" i="26" a="1"/>
  <c r="J1114" i="26" s="1"/>
  <c r="J1119" i="26" a="1"/>
  <c r="J1119" i="26" s="1"/>
  <c r="J1126" i="26" a="1"/>
  <c r="J1126" i="26" s="1"/>
  <c r="J1132" i="26" a="1"/>
  <c r="J1132" i="26" s="1"/>
  <c r="J1138" i="26" a="1"/>
  <c r="J1138" i="26" s="1"/>
  <c r="J1144" i="26" a="1"/>
  <c r="J1144" i="26" s="1"/>
  <c r="J1149" i="26" a="1"/>
  <c r="J1149" i="26" s="1"/>
  <c r="J1156" i="26" a="1"/>
  <c r="J1156" i="26" s="1"/>
  <c r="J1162" i="26" a="1"/>
  <c r="J1162" i="26" s="1"/>
  <c r="J1172" i="26" a="1"/>
  <c r="J1172" i="26" s="1"/>
  <c r="J1179" i="26" a="1"/>
  <c r="J1179" i="26" s="1"/>
  <c r="J1184" i="26" a="1"/>
  <c r="J1184" i="26" s="1"/>
  <c r="J1190" i="26" a="1"/>
  <c r="J1190" i="26" s="1"/>
  <c r="J1197" i="26" a="1"/>
  <c r="J1197" i="26" s="1"/>
  <c r="J1203" i="26" a="1"/>
  <c r="J1203" i="26" s="1"/>
  <c r="J1209" i="26" a="1"/>
  <c r="J1209" i="26" s="1"/>
  <c r="J1221" i="26" a="1"/>
  <c r="J1221" i="26" s="1"/>
  <c r="J1226" i="26" a="1"/>
  <c r="J1226" i="26" s="1"/>
  <c r="J1232" i="26" a="1"/>
  <c r="J1232" i="26" s="1"/>
  <c r="J1238" i="26" a="1"/>
  <c r="J1238" i="26" s="1"/>
  <c r="J1244" i="26" a="1"/>
  <c r="J1244" i="26" s="1"/>
  <c r="J1250" i="26" a="1"/>
  <c r="J1250" i="26" s="1"/>
  <c r="J1261" i="26" a="1"/>
  <c r="J1261" i="26" s="1"/>
  <c r="J1267" i="26" a="1"/>
  <c r="J1267" i="26" s="1"/>
  <c r="J1285" i="26" a="1"/>
  <c r="J1285" i="26" s="1"/>
  <c r="J1290" i="26" a="1"/>
  <c r="J1290" i="26" s="1"/>
  <c r="J1296" i="26" a="1"/>
  <c r="J1296" i="26" s="1"/>
  <c r="J1308" i="26" a="1"/>
  <c r="J1308" i="26" s="1"/>
  <c r="J1314" i="26" a="1"/>
  <c r="J1314" i="26" s="1"/>
  <c r="J1320" i="26" a="1"/>
  <c r="J1320" i="26" s="1"/>
  <c r="J1326" i="26" a="1"/>
  <c r="J1326" i="26" s="1"/>
  <c r="J1332" i="26" a="1"/>
  <c r="J1332" i="26" s="1"/>
  <c r="J1338" i="26" a="1"/>
  <c r="J1338" i="26" s="1"/>
  <c r="J1343" i="26" a="1"/>
  <c r="J1343" i="26" s="1"/>
  <c r="J1349" i="26" a="1"/>
  <c r="J1349" i="26" s="1"/>
  <c r="J1356" i="26" a="1"/>
  <c r="J1356" i="26" s="1"/>
  <c r="J1361" i="26" a="1"/>
  <c r="J1361" i="26" s="1"/>
  <c r="J1367" i="26" a="1"/>
  <c r="J1367" i="26" s="1"/>
  <c r="J1379" i="26" a="1"/>
  <c r="J1379" i="26" s="1"/>
  <c r="J1396" i="26" a="1"/>
  <c r="J1396" i="26" s="1"/>
  <c r="J1402" i="26" a="1"/>
  <c r="J1402" i="26" s="1"/>
  <c r="J1408" i="26" a="1"/>
  <c r="J1408" i="26" s="1"/>
  <c r="J1420" i="26" a="1"/>
  <c r="J1420" i="26" s="1"/>
  <c r="J1425" i="26" a="1"/>
  <c r="J1425" i="26" s="1"/>
  <c r="J1431" i="26" a="1"/>
  <c r="J1431" i="26" s="1"/>
  <c r="J1443" i="26" a="1"/>
  <c r="J1443" i="26" s="1"/>
  <c r="J1460" i="26" a="1"/>
  <c r="J1460" i="26" s="1"/>
  <c r="J1466" i="26" a="1"/>
  <c r="J1466" i="26" s="1"/>
  <c r="J1472" i="26" a="1"/>
  <c r="J1472" i="26" s="1"/>
  <c r="J1484" i="26" a="1"/>
  <c r="J1484" i="26" s="1"/>
  <c r="J1489" i="26" a="1"/>
  <c r="J1489" i="26" s="1"/>
  <c r="J1495" i="26" a="1"/>
  <c r="J1495" i="26" s="1"/>
  <c r="J1507" i="26" a="1"/>
  <c r="J1507" i="26" s="1"/>
  <c r="J1524" i="26" a="1"/>
  <c r="J1524" i="26" s="1"/>
  <c r="J1530" i="26" a="1"/>
  <c r="J1530" i="26" s="1"/>
  <c r="J1536" i="26" a="1"/>
  <c r="J1536" i="26" s="1"/>
  <c r="J1548" i="26" a="1"/>
  <c r="J1548" i="26" s="1"/>
  <c r="J1553" i="26" a="1"/>
  <c r="J1553" i="26" s="1"/>
  <c r="J1559" i="26" a="1"/>
  <c r="J1559" i="26" s="1"/>
  <c r="J1571" i="26" a="1"/>
  <c r="J1571" i="26" s="1"/>
  <c r="J1588" i="26" a="1"/>
  <c r="J1588" i="26" s="1"/>
  <c r="J1594" i="26" a="1"/>
  <c r="J1594" i="26" s="1"/>
  <c r="J1600" i="26" a="1"/>
  <c r="J1600" i="26" s="1"/>
  <c r="J1622" i="26" a="1"/>
  <c r="J1622" i="26" s="1"/>
  <c r="J1638" i="26" a="1"/>
  <c r="J1638" i="26" s="1"/>
  <c r="J1644" i="26" a="1"/>
  <c r="J1644" i="26" s="1"/>
  <c r="J1650" i="26" a="1"/>
  <c r="J1650" i="26" s="1"/>
  <c r="J1657" i="26" a="1"/>
  <c r="J1657" i="26" s="1"/>
  <c r="J1665" i="26" a="1"/>
  <c r="J1665" i="26" s="1"/>
  <c r="J1673" i="26" a="1"/>
  <c r="J1673" i="26" s="1"/>
  <c r="J1681" i="26" a="1"/>
  <c r="J1681" i="26" s="1"/>
  <c r="J1689" i="26" a="1"/>
  <c r="J1689" i="26" s="1"/>
  <c r="J1697" i="26" a="1"/>
  <c r="J1697" i="26" s="1"/>
  <c r="J1705" i="26" a="1"/>
  <c r="J1705" i="26" s="1"/>
  <c r="J1713" i="26" a="1"/>
  <c r="J1713" i="26" s="1"/>
  <c r="J1721" i="26" a="1"/>
  <c r="J1721" i="26" s="1"/>
  <c r="J1729" i="26" a="1"/>
  <c r="J1729" i="26" s="1"/>
  <c r="J1737" i="26" a="1"/>
  <c r="J1737" i="26" s="1"/>
  <c r="J1745" i="26" a="1"/>
  <c r="J1745" i="26" s="1"/>
  <c r="J1753" i="26" a="1"/>
  <c r="J1753" i="26" s="1"/>
  <c r="J1761" i="26" a="1"/>
  <c r="J1761" i="26" s="1"/>
  <c r="J1769" i="26" a="1"/>
  <c r="J1769" i="26" s="1"/>
  <c r="J1777" i="26" a="1"/>
  <c r="J1777" i="26" s="1"/>
  <c r="J1785" i="26" a="1"/>
  <c r="J1785" i="26" s="1"/>
  <c r="J1793" i="26" a="1"/>
  <c r="J1793" i="26" s="1"/>
  <c r="J1801" i="26" a="1"/>
  <c r="J1801" i="26" s="1"/>
  <c r="J1809" i="26" a="1"/>
  <c r="J1809" i="26" s="1"/>
  <c r="J1817" i="26" a="1"/>
  <c r="J1817" i="26" s="1"/>
  <c r="J1825" i="26" a="1"/>
  <c r="J1825" i="26" s="1"/>
  <c r="J1833" i="26" a="1"/>
  <c r="J1833" i="26" s="1"/>
  <c r="J1841" i="26" a="1"/>
  <c r="J1841" i="26" s="1"/>
  <c r="J1846" i="26" a="1"/>
  <c r="J1846" i="26" s="1"/>
  <c r="J1852" i="26" a="1"/>
  <c r="J1852" i="26" s="1"/>
  <c r="J1864" i="26" a="1"/>
  <c r="J1864" i="26" s="1"/>
  <c r="J1869" i="26" a="1"/>
  <c r="J1869" i="26" s="1"/>
  <c r="J1882" i="26" a="1"/>
  <c r="J1882" i="26" s="1"/>
  <c r="J1887" i="26" a="1"/>
  <c r="J1887" i="26" s="1"/>
  <c r="J1899" i="26" a="1"/>
  <c r="J1899" i="26" s="1"/>
  <c r="J1905" i="26" a="1"/>
  <c r="J1905" i="26" s="1"/>
  <c r="J1910" i="26" a="1"/>
  <c r="J1910" i="26" s="1"/>
  <c r="J1916" i="26" a="1"/>
  <c r="J1916" i="26" s="1"/>
  <c r="J1928" i="26" a="1"/>
  <c r="J1928" i="26" s="1"/>
  <c r="J1933" i="26" a="1"/>
  <c r="J1933" i="26" s="1"/>
  <c r="J841" i="26" a="1"/>
  <c r="J841" i="26" s="1"/>
  <c r="J871" i="26" a="1"/>
  <c r="J871" i="26" s="1"/>
  <c r="J894" i="26" a="1"/>
  <c r="J894" i="26" s="1"/>
  <c r="J919" i="26" a="1"/>
  <c r="J919" i="26" s="1"/>
  <c r="J932" i="26" a="1"/>
  <c r="J932" i="26" s="1"/>
  <c r="J966" i="26" a="1"/>
  <c r="J966" i="26" s="1"/>
  <c r="J977" i="26" a="1"/>
  <c r="J977" i="26" s="1"/>
  <c r="J985" i="26" a="1"/>
  <c r="J985" i="26" s="1"/>
  <c r="J992" i="26" a="1"/>
  <c r="J992" i="26" s="1"/>
  <c r="J1007" i="26" a="1"/>
  <c r="J1007" i="26" s="1"/>
  <c r="J1014" i="26" a="1"/>
  <c r="J1014" i="26" s="1"/>
  <c r="J1021" i="26" a="1"/>
  <c r="J1021" i="26" s="1"/>
  <c r="J1035" i="26" a="1"/>
  <c r="J1035" i="26" s="1"/>
  <c r="J1050" i="26" a="1"/>
  <c r="J1050" i="26" s="1"/>
  <c r="J1056" i="26" a="1"/>
  <c r="J1056" i="26" s="1"/>
  <c r="J1064" i="26" a="1"/>
  <c r="J1064" i="26" s="1"/>
  <c r="J1072" i="26" a="1"/>
  <c r="J1072" i="26" s="1"/>
  <c r="J1077" i="26" a="1"/>
  <c r="J1077" i="26" s="1"/>
  <c r="J1084" i="26" a="1"/>
  <c r="J1084" i="26" s="1"/>
  <c r="J1090" i="26" a="1"/>
  <c r="J1090" i="26" s="1"/>
  <c r="J1102" i="26" a="1"/>
  <c r="J1102" i="26" s="1"/>
  <c r="J1115" i="26" a="1"/>
  <c r="J1115" i="26" s="1"/>
  <c r="J1120" i="26" a="1"/>
  <c r="J1120" i="26" s="1"/>
  <c r="J1127" i="26" a="1"/>
  <c r="J1127" i="26" s="1"/>
  <c r="J1133" i="26" a="1"/>
  <c r="J1133" i="26" s="1"/>
  <c r="J1145" i="26" a="1"/>
  <c r="J1145" i="26" s="1"/>
  <c r="J1150" i="26" a="1"/>
  <c r="J1150" i="26" s="1"/>
  <c r="J1168" i="26" a="1"/>
  <c r="J1168" i="26" s="1"/>
  <c r="J1173" i="26" a="1"/>
  <c r="J1173" i="26" s="1"/>
  <c r="J1185" i="26" a="1"/>
  <c r="J1185" i="26" s="1"/>
  <c r="J1191" i="26" a="1"/>
  <c r="J1191" i="26" s="1"/>
  <c r="J1198" i="26" a="1"/>
  <c r="J1198" i="26" s="1"/>
  <c r="J1210" i="26" a="1"/>
  <c r="J1210" i="26" s="1"/>
  <c r="J1215" i="26" a="1"/>
  <c r="J1215" i="26" s="1"/>
  <c r="J1222" i="26" a="1"/>
  <c r="J1222" i="26" s="1"/>
  <c r="J1227" i="26" a="1"/>
  <c r="J1227" i="26" s="1"/>
  <c r="J1233" i="26" a="1"/>
  <c r="J1233" i="26" s="1"/>
  <c r="J1239" i="26" a="1"/>
  <c r="J1239" i="26" s="1"/>
  <c r="J1245" i="26" a="1"/>
  <c r="J1245" i="26" s="1"/>
  <c r="J1256" i="26" a="1"/>
  <c r="J1256" i="26" s="1"/>
  <c r="J1262" i="26" a="1"/>
  <c r="J1262" i="26" s="1"/>
  <c r="J1268" i="26" a="1"/>
  <c r="J1268" i="26" s="1"/>
  <c r="J1274" i="26" a="1"/>
  <c r="J1274" i="26" s="1"/>
  <c r="J1279" i="26" a="1"/>
  <c r="J1279" i="26" s="1"/>
  <c r="J1286" i="26" a="1"/>
  <c r="J1286" i="26" s="1"/>
  <c r="J1291" i="26" a="1"/>
  <c r="J1291" i="26" s="1"/>
  <c r="J1297" i="26" a="1"/>
  <c r="J1297" i="26" s="1"/>
  <c r="J1302" i="26" a="1"/>
  <c r="J1302" i="26" s="1"/>
  <c r="J1309" i="26" a="1"/>
  <c r="J1309" i="26" s="1"/>
  <c r="J1315" i="26" a="1"/>
  <c r="J1315" i="26" s="1"/>
  <c r="J1321" i="26" a="1"/>
  <c r="J1321" i="26" s="1"/>
  <c r="J1327" i="26" a="1"/>
  <c r="J1327" i="26" s="1"/>
  <c r="J1333" i="26" a="1"/>
  <c r="J1333" i="26" s="1"/>
  <c r="J1344" i="26" a="1"/>
  <c r="J1344" i="26" s="1"/>
  <c r="J1357" i="26" a="1"/>
  <c r="J1357" i="26" s="1"/>
  <c r="J1368" i="26" a="1"/>
  <c r="J1368" i="26" s="1"/>
  <c r="J1373" i="26" a="1"/>
  <c r="J1373" i="26" s="1"/>
  <c r="J1380" i="26" a="1"/>
  <c r="J1380" i="26" s="1"/>
  <c r="J1385" i="26" a="1"/>
  <c r="J1385" i="26" s="1"/>
  <c r="J1391" i="26" a="1"/>
  <c r="J1391" i="26" s="1"/>
  <c r="J1397" i="26" a="1"/>
  <c r="J1397" i="26" s="1"/>
  <c r="J1409" i="26" a="1"/>
  <c r="J1409" i="26" s="1"/>
  <c r="J1414" i="26" a="1"/>
  <c r="J1414" i="26" s="1"/>
  <c r="J1421" i="26" a="1"/>
  <c r="J1421" i="26" s="1"/>
  <c r="J1432" i="26" a="1"/>
  <c r="J1432" i="26" s="1"/>
  <c r="J1437" i="26" a="1"/>
  <c r="J1437" i="26" s="1"/>
  <c r="J1444" i="26" a="1"/>
  <c r="J1444" i="26" s="1"/>
  <c r="J1449" i="26" a="1"/>
  <c r="J1449" i="26" s="1"/>
  <c r="J1455" i="26" a="1"/>
  <c r="J1455" i="26" s="1"/>
  <c r="J1461" i="26" a="1"/>
  <c r="J1461" i="26" s="1"/>
  <c r="J1473" i="26" a="1"/>
  <c r="J1473" i="26" s="1"/>
  <c r="J1478" i="26" a="1"/>
  <c r="J1478" i="26" s="1"/>
  <c r="J1485" i="26" a="1"/>
  <c r="J1485" i="26" s="1"/>
  <c r="J1496" i="26" a="1"/>
  <c r="J1496" i="26" s="1"/>
  <c r="J1501" i="26" a="1"/>
  <c r="J1501" i="26" s="1"/>
  <c r="J1508" i="26" a="1"/>
  <c r="J1508" i="26" s="1"/>
  <c r="J1513" i="26" a="1"/>
  <c r="J1513" i="26" s="1"/>
  <c r="J1519" i="26" a="1"/>
  <c r="J1519" i="26" s="1"/>
  <c r="J1525" i="26" a="1"/>
  <c r="J1525" i="26" s="1"/>
  <c r="J1537" i="26" a="1"/>
  <c r="J1537" i="26" s="1"/>
  <c r="J1542" i="26" a="1"/>
  <c r="J1542" i="26" s="1"/>
  <c r="J1549" i="26" a="1"/>
  <c r="J1549" i="26" s="1"/>
  <c r="J1560" i="26" a="1"/>
  <c r="J1560" i="26" s="1"/>
  <c r="J1565" i="26" a="1"/>
  <c r="J1565" i="26" s="1"/>
  <c r="J1572" i="26" a="1"/>
  <c r="J1572" i="26" s="1"/>
  <c r="J1577" i="26" a="1"/>
  <c r="J1577" i="26" s="1"/>
  <c r="J1583" i="26" a="1"/>
  <c r="J1583" i="26" s="1"/>
  <c r="J1589" i="26" a="1"/>
  <c r="J1589" i="26" s="1"/>
  <c r="J1601" i="26" a="1"/>
  <c r="J1601" i="26" s="1"/>
  <c r="J1606" i="26" a="1"/>
  <c r="J1606" i="26" s="1"/>
  <c r="J1612" i="26" a="1"/>
  <c r="J1612" i="26" s="1"/>
  <c r="J1617" i="26" a="1"/>
  <c r="J1617" i="26" s="1"/>
  <c r="J1623" i="26" a="1"/>
  <c r="J1623" i="26" s="1"/>
  <c r="J1628" i="26" a="1"/>
  <c r="J1628" i="26" s="1"/>
  <c r="J1633" i="26" a="1"/>
  <c r="J1633" i="26" s="1"/>
  <c r="J1639" i="26" a="1"/>
  <c r="J1639" i="26" s="1"/>
  <c r="J1651" i="26" a="1"/>
  <c r="J1651" i="26" s="1"/>
  <c r="J1658" i="26" a="1"/>
  <c r="J1658" i="26" s="1"/>
  <c r="J1666" i="26" a="1"/>
  <c r="J1666" i="26" s="1"/>
  <c r="J1674" i="26" a="1"/>
  <c r="J1674" i="26" s="1"/>
  <c r="J1682" i="26" a="1"/>
  <c r="J1682" i="26" s="1"/>
  <c r="J1690" i="26" a="1"/>
  <c r="J1690" i="26" s="1"/>
  <c r="J1698" i="26" a="1"/>
  <c r="J1698" i="26" s="1"/>
  <c r="J1706" i="26" a="1"/>
  <c r="J1706" i="26" s="1"/>
  <c r="J1714" i="26" a="1"/>
  <c r="J1714" i="26" s="1"/>
  <c r="J1722" i="26" a="1"/>
  <c r="J1722" i="26" s="1"/>
  <c r="J1730" i="26" a="1"/>
  <c r="J1730" i="26" s="1"/>
  <c r="J1738" i="26" a="1"/>
  <c r="J1738" i="26" s="1"/>
  <c r="J1746" i="26" a="1"/>
  <c r="J1746" i="26" s="1"/>
  <c r="J1754" i="26" a="1"/>
  <c r="J1754" i="26" s="1"/>
  <c r="J1762" i="26" a="1"/>
  <c r="J1762" i="26" s="1"/>
  <c r="J1770" i="26" a="1"/>
  <c r="J1770" i="26" s="1"/>
  <c r="J1778" i="26" a="1"/>
  <c r="J1778" i="26" s="1"/>
  <c r="J1786" i="26" a="1"/>
  <c r="J1786" i="26" s="1"/>
  <c r="J1794" i="26" a="1"/>
  <c r="J1794" i="26" s="1"/>
  <c r="J1802" i="26" a="1"/>
  <c r="J1802" i="26" s="1"/>
  <c r="J1810" i="26" a="1"/>
  <c r="J1810" i="26" s="1"/>
  <c r="J1818" i="26" a="1"/>
  <c r="J1818" i="26" s="1"/>
  <c r="J1826" i="26" a="1"/>
  <c r="J1826" i="26" s="1"/>
  <c r="J1834" i="26" a="1"/>
  <c r="J1834" i="26" s="1"/>
  <c r="J1842" i="26" a="1"/>
  <c r="J1842" i="26" s="1"/>
  <c r="J1847" i="26" a="1"/>
  <c r="J1847" i="26" s="1"/>
  <c r="J1859" i="26" a="1"/>
  <c r="J1859" i="26" s="1"/>
  <c r="J1865" i="26" a="1"/>
  <c r="J1865" i="26" s="1"/>
  <c r="J1870" i="26" a="1"/>
  <c r="J1870" i="26" s="1"/>
  <c r="J1876" i="26" a="1"/>
  <c r="J1876" i="26" s="1"/>
  <c r="J1888" i="26" a="1"/>
  <c r="J1888" i="26" s="1"/>
  <c r="J1893" i="26" a="1"/>
  <c r="J1893" i="26" s="1"/>
  <c r="J1906" i="26" a="1"/>
  <c r="J1906" i="26" s="1"/>
  <c r="J1911" i="26" a="1"/>
  <c r="J1911" i="26" s="1"/>
  <c r="J1923" i="26" a="1"/>
  <c r="J1923" i="26" s="1"/>
  <c r="J1929" i="26" a="1"/>
  <c r="J1929" i="26" s="1"/>
  <c r="J1934" i="26" a="1"/>
  <c r="J1934" i="26" s="1"/>
  <c r="J848" i="26" a="1"/>
  <c r="J848" i="26" s="1"/>
  <c r="J872" i="26" a="1"/>
  <c r="J872" i="26" s="1"/>
  <c r="J895" i="26" a="1"/>
  <c r="J895" i="26" s="1"/>
  <c r="J908" i="26" a="1"/>
  <c r="J908" i="26" s="1"/>
  <c r="J921" i="26" a="1"/>
  <c r="J921" i="26" s="1"/>
  <c r="J933" i="26" a="1"/>
  <c r="J933" i="26" s="1"/>
  <c r="J946" i="26" a="1"/>
  <c r="J946" i="26" s="1"/>
  <c r="J958" i="26" a="1"/>
  <c r="J958" i="26" s="1"/>
  <c r="J968" i="26" a="1"/>
  <c r="J968" i="26" s="1"/>
  <c r="J978" i="26" a="1"/>
  <c r="J978" i="26" s="1"/>
  <c r="J986" i="26" a="1"/>
  <c r="J986" i="26" s="1"/>
  <c r="J993" i="26" a="1"/>
  <c r="J993" i="26" s="1"/>
  <c r="J1000" i="26" a="1"/>
  <c r="J1000" i="26" s="1"/>
  <c r="J1015" i="26" a="1"/>
  <c r="J1015" i="26" s="1"/>
  <c r="J1022" i="26" a="1"/>
  <c r="J1022" i="26" s="1"/>
  <c r="J1029" i="26" a="1"/>
  <c r="J1029" i="26" s="1"/>
  <c r="J1036" i="26" a="1"/>
  <c r="J1036" i="26" s="1"/>
  <c r="J1043" i="26" a="1"/>
  <c r="J1043" i="26" s="1"/>
  <c r="J1051" i="26" a="1"/>
  <c r="J1051" i="26" s="1"/>
  <c r="J1058" i="26" a="1"/>
  <c r="J1058" i="26" s="1"/>
  <c r="J1065" i="26" a="1"/>
  <c r="J1065" i="26" s="1"/>
  <c r="J1078" i="26" a="1"/>
  <c r="J1078" i="26" s="1"/>
  <c r="J1091" i="26" a="1"/>
  <c r="J1091" i="26" s="1"/>
  <c r="J1096" i="26" a="1"/>
  <c r="J1096" i="26" s="1"/>
  <c r="J1103" i="26" a="1"/>
  <c r="J1103" i="26" s="1"/>
  <c r="J1108" i="26" a="1"/>
  <c r="J1108" i="26" s="1"/>
  <c r="J1121" i="26" a="1"/>
  <c r="J1121" i="26" s="1"/>
  <c r="J1134" i="26" a="1"/>
  <c r="J1134" i="26" s="1"/>
  <c r="J1139" i="26" a="1"/>
  <c r="J1139" i="26" s="1"/>
  <c r="J1146" i="26" a="1"/>
  <c r="J1146" i="26" s="1"/>
  <c r="J1157" i="26" a="1"/>
  <c r="J1157" i="26" s="1"/>
  <c r="J1163" i="26" a="1"/>
  <c r="J1163" i="26" s="1"/>
  <c r="J1174" i="26" a="1"/>
  <c r="J1174" i="26" s="1"/>
  <c r="J1180" i="26" a="1"/>
  <c r="J1180" i="26" s="1"/>
  <c r="J1186" i="26" a="1"/>
  <c r="J1186" i="26" s="1"/>
  <c r="J1192" i="26" a="1"/>
  <c r="J1192" i="26" s="1"/>
  <c r="J1199" i="26" a="1"/>
  <c r="J1199" i="26" s="1"/>
  <c r="J1204" i="26" a="1"/>
  <c r="J1204" i="26" s="1"/>
  <c r="J1211" i="26" a="1"/>
  <c r="J1211" i="26" s="1"/>
  <c r="J1216" i="26" a="1"/>
  <c r="J1216" i="26" s="1"/>
  <c r="J1234" i="26" a="1"/>
  <c r="J1234" i="26" s="1"/>
  <c r="J1240" i="26" a="1"/>
  <c r="J1240" i="26" s="1"/>
  <c r="J1251" i="26" a="1"/>
  <c r="J1251" i="26" s="1"/>
  <c r="J1257" i="26" a="1"/>
  <c r="J1257" i="26" s="1"/>
  <c r="J1263" i="26" a="1"/>
  <c r="J1263" i="26" s="1"/>
  <c r="J1269" i="26" a="1"/>
  <c r="J1269" i="26" s="1"/>
  <c r="J1275" i="26" a="1"/>
  <c r="J1275" i="26" s="1"/>
  <c r="J1280" i="26" a="1"/>
  <c r="J1280" i="26" s="1"/>
  <c r="J1303" i="26" a="1"/>
  <c r="J1303" i="26" s="1"/>
  <c r="J1316" i="26" a="1"/>
  <c r="J1316" i="26" s="1"/>
  <c r="J1334" i="26" a="1"/>
  <c r="J1334" i="26" s="1"/>
  <c r="J1339" i="26" a="1"/>
  <c r="J1339" i="26" s="1"/>
  <c r="J1345" i="26" a="1"/>
  <c r="J1345" i="26" s="1"/>
  <c r="J1350" i="26" a="1"/>
  <c r="J1350" i="26" s="1"/>
  <c r="J1362" i="26" a="1"/>
  <c r="J1362" i="26" s="1"/>
  <c r="J1369" i="26" a="1"/>
  <c r="J1369" i="26" s="1"/>
  <c r="J1374" i="26" a="1"/>
  <c r="J1374" i="26" s="1"/>
  <c r="J1386" i="26" a="1"/>
  <c r="J1386" i="26" s="1"/>
  <c r="J1392" i="26" a="1"/>
  <c r="J1392" i="26" s="1"/>
  <c r="J1398" i="26" a="1"/>
  <c r="J1398" i="26" s="1"/>
  <c r="J1403" i="26" a="1"/>
  <c r="J1403" i="26" s="1"/>
  <c r="J1410" i="26" a="1"/>
  <c r="J1410" i="26" s="1"/>
  <c r="J1415" i="26" a="1"/>
  <c r="J1415" i="26" s="1"/>
  <c r="J1426" i="26" a="1"/>
  <c r="J1426" i="26" s="1"/>
  <c r="J1433" i="26" a="1"/>
  <c r="J1433" i="26" s="1"/>
  <c r="J1438" i="26" a="1"/>
  <c r="J1438" i="26" s="1"/>
  <c r="J1450" i="26" a="1"/>
  <c r="J1450" i="26" s="1"/>
  <c r="J1456" i="26" a="1"/>
  <c r="J1456" i="26" s="1"/>
  <c r="J1462" i="26" a="1"/>
  <c r="J1462" i="26" s="1"/>
  <c r="J1467" i="26" a="1"/>
  <c r="J1467" i="26" s="1"/>
  <c r="J1474" i="26" a="1"/>
  <c r="J1474" i="26" s="1"/>
  <c r="J1479" i="26" a="1"/>
  <c r="J1479" i="26" s="1"/>
  <c r="J1490" i="26" a="1"/>
  <c r="J1490" i="26" s="1"/>
  <c r="J1497" i="26" a="1"/>
  <c r="J1497" i="26" s="1"/>
  <c r="J1502" i="26" a="1"/>
  <c r="J1502" i="26" s="1"/>
  <c r="J1514" i="26" a="1"/>
  <c r="J1514" i="26" s="1"/>
  <c r="J1520" i="26" a="1"/>
  <c r="J1520" i="26" s="1"/>
  <c r="J1526" i="26" a="1"/>
  <c r="J1526" i="26" s="1"/>
  <c r="J1531" i="26" a="1"/>
  <c r="J1531" i="26" s="1"/>
  <c r="J1538" i="26" a="1"/>
  <c r="J1538" i="26" s="1"/>
  <c r="J1543" i="26" a="1"/>
  <c r="J1543" i="26" s="1"/>
  <c r="J1554" i="26" a="1"/>
  <c r="J1554" i="26" s="1"/>
  <c r="J1561" i="26" a="1"/>
  <c r="J1561" i="26" s="1"/>
  <c r="J1566" i="26" a="1"/>
  <c r="J1566" i="26" s="1"/>
  <c r="J1578" i="26" a="1"/>
  <c r="J1578" i="26" s="1"/>
  <c r="J1584" i="26" a="1"/>
  <c r="J1584" i="26" s="1"/>
  <c r="J1590" i="26" a="1"/>
  <c r="J1590" i="26" s="1"/>
  <c r="J1595" i="26" a="1"/>
  <c r="J1595" i="26" s="1"/>
  <c r="J1602" i="26" a="1"/>
  <c r="J1602" i="26" s="1"/>
  <c r="J1607" i="26" a="1"/>
  <c r="J1607" i="26" s="1"/>
  <c r="J1618" i="26" a="1"/>
  <c r="J1618" i="26" s="1"/>
  <c r="J1634" i="26" a="1"/>
  <c r="J1634" i="26" s="1"/>
  <c r="J1645" i="26" a="1"/>
  <c r="J1645" i="26" s="1"/>
  <c r="J1652" i="26" a="1"/>
  <c r="J1652" i="26" s="1"/>
  <c r="J1659" i="26" a="1"/>
  <c r="J1659" i="26" s="1"/>
  <c r="J1667" i="26" a="1"/>
  <c r="J1667" i="26" s="1"/>
  <c r="J1675" i="26" a="1"/>
  <c r="J1675" i="26" s="1"/>
  <c r="J1683" i="26" a="1"/>
  <c r="J1683" i="26" s="1"/>
  <c r="J1691" i="26" a="1"/>
  <c r="J1691" i="26" s="1"/>
  <c r="J1699" i="26" a="1"/>
  <c r="J1699" i="26" s="1"/>
  <c r="J1707" i="26" a="1"/>
  <c r="J1707" i="26" s="1"/>
  <c r="J1715" i="26" a="1"/>
  <c r="J1715" i="26" s="1"/>
  <c r="J1723" i="26" a="1"/>
  <c r="J1723" i="26" s="1"/>
  <c r="J1731" i="26" a="1"/>
  <c r="J1731" i="26" s="1"/>
  <c r="J1739" i="26" a="1"/>
  <c r="J1739" i="26" s="1"/>
  <c r="J1747" i="26" a="1"/>
  <c r="J1747" i="26" s="1"/>
  <c r="J1755" i="26" a="1"/>
  <c r="J1755" i="26" s="1"/>
  <c r="J1763" i="26" a="1"/>
  <c r="J1763" i="26" s="1"/>
  <c r="J1771" i="26" a="1"/>
  <c r="J1771" i="26" s="1"/>
  <c r="J1779" i="26" a="1"/>
  <c r="J1779" i="26" s="1"/>
  <c r="J1787" i="26" a="1"/>
  <c r="J1787" i="26" s="1"/>
  <c r="J1795" i="26" a="1"/>
  <c r="J1795" i="26" s="1"/>
  <c r="J1803" i="26" a="1"/>
  <c r="J1803" i="26" s="1"/>
  <c r="J1811" i="26" a="1"/>
  <c r="J1811" i="26" s="1"/>
  <c r="J1819" i="26" a="1"/>
  <c r="J1819" i="26" s="1"/>
  <c r="J1827" i="26" a="1"/>
  <c r="J1827" i="26" s="1"/>
  <c r="J1835" i="26" a="1"/>
  <c r="J1835" i="26" s="1"/>
  <c r="J1848" i="26" a="1"/>
  <c r="J1848" i="26" s="1"/>
  <c r="J1853" i="26" a="1"/>
  <c r="J1853" i="26" s="1"/>
  <c r="J1844" i="26" a="1"/>
  <c r="J1844" i="26" s="1"/>
  <c r="J1874" i="26" a="1"/>
  <c r="J1874" i="26" s="1"/>
  <c r="J1897" i="26" a="1"/>
  <c r="J1897" i="26" s="1"/>
  <c r="J1920" i="26" a="1"/>
  <c r="J1920" i="26" s="1"/>
  <c r="J1964" i="26" a="1"/>
  <c r="J1964" i="26" s="1"/>
  <c r="J1980" i="26" a="1"/>
  <c r="J1980" i="26" s="1"/>
  <c r="J1987" i="26" a="1"/>
  <c r="J1987" i="26" s="1"/>
  <c r="J1994" i="26" a="1"/>
  <c r="J1994" i="26" s="1"/>
  <c r="J2000" i="26" a="1"/>
  <c r="J2000" i="26" s="1"/>
  <c r="J1900" i="26" a="1"/>
  <c r="J1900" i="26" s="1"/>
  <c r="J1940" i="26" a="1"/>
  <c r="J1940" i="26" s="1"/>
  <c r="J1949" i="26" a="1"/>
  <c r="J1949" i="26" s="1"/>
  <c r="J1957" i="26" a="1"/>
  <c r="J1957" i="26" s="1"/>
  <c r="J1966" i="26" a="1"/>
  <c r="J1966" i="26" s="1"/>
  <c r="J1973" i="26" a="1"/>
  <c r="J1973" i="26" s="1"/>
  <c r="J11" i="26" a="1"/>
  <c r="J11" i="26" s="1"/>
  <c r="J1856" i="26" a="1"/>
  <c r="J1856" i="26" s="1"/>
  <c r="J1879" i="26" a="1"/>
  <c r="J1879" i="26" s="1"/>
  <c r="J1902" i="26" a="1"/>
  <c r="J1902" i="26" s="1"/>
  <c r="J1925" i="26" a="1"/>
  <c r="J1925" i="26" s="1"/>
  <c r="J1951" i="26" a="1"/>
  <c r="J1951" i="26" s="1"/>
  <c r="J1958" i="26" a="1"/>
  <c r="J1958" i="26" s="1"/>
  <c r="J1967" i="26" a="1"/>
  <c r="J1967" i="26" s="1"/>
  <c r="J1974" i="26" a="1"/>
  <c r="J1974" i="26" s="1"/>
  <c r="J1981" i="26" a="1"/>
  <c r="J1981" i="26" s="1"/>
  <c r="J1988" i="26" a="1"/>
  <c r="J1988" i="26" s="1"/>
  <c r="J1883" i="26" a="1"/>
  <c r="J1883" i="26" s="1"/>
  <c r="J1930" i="26" a="1"/>
  <c r="J1930" i="26" s="1"/>
  <c r="J1943" i="26" a="1"/>
  <c r="J1943" i="26" s="1"/>
  <c r="J1952" i="26" a="1"/>
  <c r="J1952" i="26" s="1"/>
  <c r="J1961" i="26" a="1"/>
  <c r="J1961" i="26" s="1"/>
  <c r="J1968" i="26" a="1"/>
  <c r="J1968" i="26" s="1"/>
  <c r="J1975" i="26" a="1"/>
  <c r="J1975" i="26" s="1"/>
  <c r="J1982" i="26" a="1"/>
  <c r="J1982" i="26" s="1"/>
  <c r="J1989" i="26" a="1"/>
  <c r="J1989" i="26" s="1"/>
  <c r="J1996" i="26" a="1"/>
  <c r="J1996" i="26" s="1"/>
  <c r="J1861" i="26" a="1"/>
  <c r="J1861" i="26" s="1"/>
  <c r="J1908" i="26" a="1"/>
  <c r="J1908" i="26" s="1"/>
  <c r="J1944" i="26" a="1"/>
  <c r="J1944" i="26" s="1"/>
  <c r="J1953" i="26" a="1"/>
  <c r="J1953" i="26" s="1"/>
  <c r="J1962" i="26" a="1"/>
  <c r="J1962" i="26" s="1"/>
  <c r="J1969" i="26" a="1"/>
  <c r="J1969" i="26" s="1"/>
  <c r="J1976" i="26" a="1"/>
  <c r="J1976" i="26" s="1"/>
  <c r="J1984" i="26" a="1"/>
  <c r="J1984" i="26" s="1"/>
  <c r="J1990" i="26" a="1"/>
  <c r="J1990" i="26" s="1"/>
  <c r="J1866" i="26" a="1"/>
  <c r="J1866" i="26" s="1"/>
  <c r="J1889" i="26" a="1"/>
  <c r="J1889" i="26" s="1"/>
  <c r="J1912" i="26" a="1"/>
  <c r="J1912" i="26" s="1"/>
  <c r="J1935" i="26" a="1"/>
  <c r="J1935" i="26" s="1"/>
  <c r="J1946" i="26" a="1"/>
  <c r="J1946" i="26" s="1"/>
  <c r="J1955" i="26" a="1"/>
  <c r="J1955" i="26" s="1"/>
  <c r="J1970" i="26" a="1"/>
  <c r="J1970" i="26" s="1"/>
  <c r="J1985" i="26" a="1"/>
  <c r="J1985" i="26" s="1"/>
  <c r="J1991" i="26" a="1"/>
  <c r="J1991" i="26" s="1"/>
  <c r="J1997" i="26" a="1"/>
  <c r="J1997" i="26" s="1"/>
  <c r="J1891" i="26" a="1"/>
  <c r="J1891" i="26" s="1"/>
  <c r="J1938" i="26" a="1"/>
  <c r="J1938" i="26" s="1"/>
  <c r="J1963" i="26" a="1"/>
  <c r="J1963" i="26" s="1"/>
  <c r="J1979" i="26" a="1"/>
  <c r="J1979" i="26" s="1"/>
  <c r="J1986" i="26" a="1"/>
  <c r="J1986" i="26" s="1"/>
  <c r="J1992" i="26" a="1"/>
  <c r="J1992" i="26" s="1"/>
  <c r="J1998" i="26" a="1"/>
  <c r="J1998" i="26" s="1"/>
  <c r="J1871" i="26" a="1"/>
  <c r="J1871" i="26" s="1"/>
  <c r="J1894" i="26" a="1"/>
  <c r="J1894" i="26" s="1"/>
  <c r="J1917" i="26" a="1"/>
  <c r="J1917" i="26" s="1"/>
  <c r="J1947" i="26" a="1"/>
  <c r="J1947" i="26" s="1"/>
  <c r="J1956" i="26" a="1"/>
  <c r="J1956" i="26" s="1"/>
  <c r="J1972" i="26" a="1"/>
  <c r="J1972" i="26" s="1"/>
  <c r="J1993" i="26" a="1"/>
  <c r="J1993" i="26" s="1"/>
  <c r="J1999" i="26" a="1"/>
  <c r="J1999" i="26" s="1"/>
  <c r="O4" i="26"/>
  <c r="O12" i="26" a="1"/>
  <c r="O12" i="26" s="1"/>
  <c r="O19" i="26" a="1"/>
  <c r="O19" i="26" s="1"/>
  <c r="O27" i="26" a="1"/>
  <c r="O27" i="26" s="1"/>
  <c r="O35" i="26" a="1"/>
  <c r="O35" i="26" s="1"/>
  <c r="O43" i="26" a="1"/>
  <c r="O43" i="26" s="1"/>
  <c r="O51" i="26" a="1"/>
  <c r="O51" i="26" s="1"/>
  <c r="O59" i="26" a="1"/>
  <c r="O59" i="26" s="1"/>
  <c r="O67" i="26" a="1"/>
  <c r="O67" i="26" s="1"/>
  <c r="O75" i="26" a="1"/>
  <c r="O75" i="26" s="1"/>
  <c r="O83" i="26" a="1"/>
  <c r="O83" i="26" s="1"/>
  <c r="O91" i="26" a="1"/>
  <c r="O91" i="26" s="1"/>
  <c r="O99" i="26" a="1"/>
  <c r="O99" i="26" s="1"/>
  <c r="O107" i="26" a="1"/>
  <c r="O107" i="26" s="1"/>
  <c r="O115" i="26" a="1"/>
  <c r="O115" i="26" s="1"/>
  <c r="O123" i="26" a="1"/>
  <c r="O123" i="26" s="1"/>
  <c r="O131" i="26" a="1"/>
  <c r="O131" i="26" s="1"/>
  <c r="O139" i="26" a="1"/>
  <c r="O139" i="26" s="1"/>
  <c r="O147" i="26" a="1"/>
  <c r="O147" i="26" s="1"/>
  <c r="O155" i="26" a="1"/>
  <c r="O155" i="26" s="1"/>
  <c r="O163" i="26" a="1"/>
  <c r="O163" i="26" s="1"/>
  <c r="O171" i="26" a="1"/>
  <c r="O171" i="26" s="1"/>
  <c r="O179" i="26" a="1"/>
  <c r="O179" i="26" s="1"/>
  <c r="O187" i="26" a="1"/>
  <c r="O187" i="26" s="1"/>
  <c r="O195" i="26" a="1"/>
  <c r="O195" i="26" s="1"/>
  <c r="O203" i="26" a="1"/>
  <c r="O203" i="26" s="1"/>
  <c r="O211" i="26" a="1"/>
  <c r="O211" i="26" s="1"/>
  <c r="O219" i="26" a="1"/>
  <c r="O219" i="26" s="1"/>
  <c r="O227" i="26" a="1"/>
  <c r="O227" i="26" s="1"/>
  <c r="O235" i="26" a="1"/>
  <c r="O235" i="26" s="1"/>
  <c r="O243" i="26" a="1"/>
  <c r="O243" i="26" s="1"/>
  <c r="O250" i="26" a="1"/>
  <c r="O250" i="26" s="1"/>
  <c r="O258" i="26" a="1"/>
  <c r="O258" i="26" s="1"/>
  <c r="O265" i="26" a="1"/>
  <c r="O265" i="26" s="1"/>
  <c r="O279" i="26" a="1"/>
  <c r="O279" i="26" s="1"/>
  <c r="O285" i="26" a="1"/>
  <c r="O285" i="26" s="1"/>
  <c r="O293" i="26" a="1"/>
  <c r="O293" i="26" s="1"/>
  <c r="O313" i="26" a="1"/>
  <c r="O313" i="26" s="1"/>
  <c r="O320" i="26" a="1"/>
  <c r="O320" i="26" s="1"/>
  <c r="O327" i="26" a="1"/>
  <c r="O327" i="26" s="1"/>
  <c r="O334" i="26" a="1"/>
  <c r="O334" i="26" s="1"/>
  <c r="O341" i="26" a="1"/>
  <c r="O341" i="26" s="1"/>
  <c r="O347" i="26" a="1"/>
  <c r="O347" i="26" s="1"/>
  <c r="O354" i="26" a="1"/>
  <c r="O354" i="26" s="1"/>
  <c r="O361" i="26" a="1"/>
  <c r="O361" i="26" s="1"/>
  <c r="O366" i="26" a="1"/>
  <c r="O366" i="26" s="1"/>
  <c r="O373" i="26" a="1"/>
  <c r="O373" i="26" s="1"/>
  <c r="O385" i="26" a="1"/>
  <c r="O385" i="26" s="1"/>
  <c r="O391" i="26" a="1"/>
  <c r="O391" i="26" s="1"/>
  <c r="O397" i="26" a="1"/>
  <c r="O397" i="26" s="1"/>
  <c r="O409" i="26" a="1"/>
  <c r="O409" i="26" s="1"/>
  <c r="O420" i="26" a="1"/>
  <c r="O420" i="26" s="1"/>
  <c r="O425" i="26" a="1"/>
  <c r="O425" i="26" s="1"/>
  <c r="O450" i="26" a="1"/>
  <c r="O450" i="26" s="1"/>
  <c r="O461" i="26" a="1"/>
  <c r="O461" i="26" s="1"/>
  <c r="O467" i="26" a="1"/>
  <c r="O467" i="26" s="1"/>
  <c r="O472" i="26" a="1"/>
  <c r="O472" i="26" s="1"/>
  <c r="O484" i="26" a="1"/>
  <c r="O484" i="26" s="1"/>
  <c r="O491" i="26" a="1"/>
  <c r="O491" i="26" s="1"/>
  <c r="O502" i="26" a="1"/>
  <c r="O502" i="26" s="1"/>
  <c r="O13" i="26" a="1"/>
  <c r="O13" i="26" s="1"/>
  <c r="O20" i="26" a="1"/>
  <c r="O20" i="26" s="1"/>
  <c r="O28" i="26" a="1"/>
  <c r="O28" i="26" s="1"/>
  <c r="O36" i="26" a="1"/>
  <c r="O36" i="26" s="1"/>
  <c r="O52" i="26" a="1"/>
  <c r="O52" i="26" s="1"/>
  <c r="O60" i="26" a="1"/>
  <c r="O60" i="26" s="1"/>
  <c r="O68" i="26" a="1"/>
  <c r="O68" i="26" s="1"/>
  <c r="O76" i="26" a="1"/>
  <c r="O76" i="26" s="1"/>
  <c r="O84" i="26" a="1"/>
  <c r="O84" i="26" s="1"/>
  <c r="O92" i="26" a="1"/>
  <c r="O92" i="26" s="1"/>
  <c r="O100" i="26" a="1"/>
  <c r="O100" i="26" s="1"/>
  <c r="O108" i="26" a="1"/>
  <c r="O108" i="26" s="1"/>
  <c r="O116" i="26" a="1"/>
  <c r="O116" i="26" s="1"/>
  <c r="O124" i="26" a="1"/>
  <c r="O124" i="26" s="1"/>
  <c r="O132" i="26" a="1"/>
  <c r="O132" i="26" s="1"/>
  <c r="O140" i="26" a="1"/>
  <c r="O140" i="26" s="1"/>
  <c r="O148" i="26" a="1"/>
  <c r="O148" i="26" s="1"/>
  <c r="O156" i="26" a="1"/>
  <c r="O156" i="26" s="1"/>
  <c r="O164" i="26" a="1"/>
  <c r="O164" i="26" s="1"/>
  <c r="O172" i="26" a="1"/>
  <c r="O172" i="26" s="1"/>
  <c r="O180" i="26" a="1"/>
  <c r="O180" i="26" s="1"/>
  <c r="O188" i="26" a="1"/>
  <c r="O188" i="26" s="1"/>
  <c r="O196" i="26" a="1"/>
  <c r="O196" i="26" s="1"/>
  <c r="O204" i="26" a="1"/>
  <c r="O204" i="26" s="1"/>
  <c r="O212" i="26" a="1"/>
  <c r="O212" i="26" s="1"/>
  <c r="O220" i="26" a="1"/>
  <c r="O220" i="26" s="1"/>
  <c r="O228" i="26" a="1"/>
  <c r="O228" i="26" s="1"/>
  <c r="O236" i="26" a="1"/>
  <c r="O236" i="26" s="1"/>
  <c r="O244" i="26" a="1"/>
  <c r="O244" i="26" s="1"/>
  <c r="O251" i="26" a="1"/>
  <c r="O251" i="26" s="1"/>
  <c r="O259" i="26" a="1"/>
  <c r="O259" i="26" s="1"/>
  <c r="O266" i="26" a="1"/>
  <c r="O266" i="26" s="1"/>
  <c r="O272" i="26" a="1"/>
  <c r="O272" i="26" s="1"/>
  <c r="O286" i="26" a="1"/>
  <c r="O286" i="26" s="1"/>
  <c r="O294" i="26" a="1"/>
  <c r="O294" i="26" s="1"/>
  <c r="O300" i="26" a="1"/>
  <c r="O300" i="26" s="1"/>
  <c r="O307" i="26" a="1"/>
  <c r="O307" i="26" s="1"/>
  <c r="O314" i="26" a="1"/>
  <c r="O314" i="26" s="1"/>
  <c r="O321" i="26" a="1"/>
  <c r="O321" i="26" s="1"/>
  <c r="O328" i="26" a="1"/>
  <c r="O328" i="26" s="1"/>
  <c r="O335" i="26" a="1"/>
  <c r="O335" i="26" s="1"/>
  <c r="O342" i="26" a="1"/>
  <c r="O342" i="26" s="1"/>
  <c r="O348" i="26" a="1"/>
  <c r="O348" i="26" s="1"/>
  <c r="O355" i="26" a="1"/>
  <c r="O355" i="26" s="1"/>
  <c r="O367" i="26" a="1"/>
  <c r="O367" i="26" s="1"/>
  <c r="O374" i="26" a="1"/>
  <c r="O374" i="26" s="1"/>
  <c r="O380" i="26" a="1"/>
  <c r="O380" i="26" s="1"/>
  <c r="O386" i="26" a="1"/>
  <c r="O386" i="26" s="1"/>
  <c r="O392" i="26" a="1"/>
  <c r="O392" i="26" s="1"/>
  <c r="O404" i="26" a="1"/>
  <c r="O404" i="26" s="1"/>
  <c r="O414" i="26" a="1"/>
  <c r="O414" i="26" s="1"/>
  <c r="O430" i="26" a="1"/>
  <c r="O430" i="26" s="1"/>
  <c r="O437" i="26" a="1"/>
  <c r="O437" i="26" s="1"/>
  <c r="O444" i="26" a="1"/>
  <c r="O444" i="26" s="1"/>
  <c r="O451" i="26" a="1"/>
  <c r="O451" i="26" s="1"/>
  <c r="O456" i="26" a="1"/>
  <c r="O456" i="26" s="1"/>
  <c r="O468" i="26" a="1"/>
  <c r="O468" i="26" s="1"/>
  <c r="O473" i="26" a="1"/>
  <c r="O473" i="26" s="1"/>
  <c r="O478" i="26" a="1"/>
  <c r="O478" i="26" s="1"/>
  <c r="O497" i="26" a="1"/>
  <c r="O497" i="26" s="1"/>
  <c r="O503" i="26" a="1"/>
  <c r="O503" i="26" s="1"/>
  <c r="O510" i="26" a="1"/>
  <c r="O510" i="26" s="1"/>
  <c r="O516" i="26" a="1"/>
  <c r="O516" i="26" s="1"/>
  <c r="O527" i="26" a="1"/>
  <c r="O527" i="26" s="1"/>
  <c r="O532" i="26" a="1"/>
  <c r="O532" i="26" s="1"/>
  <c r="O539" i="26" a="1"/>
  <c r="O539" i="26" s="1"/>
  <c r="O544" i="26" a="1"/>
  <c r="O544" i="26" s="1"/>
  <c r="O550" i="26" a="1"/>
  <c r="O550" i="26" s="1"/>
  <c r="O14" i="26" a="1"/>
  <c r="O14" i="26" s="1"/>
  <c r="O21" i="26" a="1"/>
  <c r="O21" i="26" s="1"/>
  <c r="O29" i="26" a="1"/>
  <c r="O29" i="26" s="1"/>
  <c r="O37" i="26" a="1"/>
  <c r="O37" i="26" s="1"/>
  <c r="O45" i="26" a="1"/>
  <c r="O45" i="26" s="1"/>
  <c r="O53" i="26" a="1"/>
  <c r="O53" i="26" s="1"/>
  <c r="O61" i="26" a="1"/>
  <c r="O61" i="26" s="1"/>
  <c r="O69" i="26" a="1"/>
  <c r="O69" i="26" s="1"/>
  <c r="O77" i="26" a="1"/>
  <c r="O77" i="26" s="1"/>
  <c r="O85" i="26" a="1"/>
  <c r="O85" i="26" s="1"/>
  <c r="O93" i="26" a="1"/>
  <c r="O93" i="26" s="1"/>
  <c r="O101" i="26" a="1"/>
  <c r="O101" i="26" s="1"/>
  <c r="O109" i="26" a="1"/>
  <c r="O109" i="26" s="1"/>
  <c r="O117" i="26" a="1"/>
  <c r="O117" i="26" s="1"/>
  <c r="O125" i="26" a="1"/>
  <c r="O125" i="26" s="1"/>
  <c r="O133" i="26" a="1"/>
  <c r="O133" i="26" s="1"/>
  <c r="O141" i="26" a="1"/>
  <c r="O141" i="26" s="1"/>
  <c r="O149" i="26" a="1"/>
  <c r="O149" i="26" s="1"/>
  <c r="O157" i="26" a="1"/>
  <c r="O157" i="26" s="1"/>
  <c r="O165" i="26" a="1"/>
  <c r="O165" i="26" s="1"/>
  <c r="O173" i="26" a="1"/>
  <c r="O173" i="26" s="1"/>
  <c r="O181" i="26" a="1"/>
  <c r="O181" i="26" s="1"/>
  <c r="O189" i="26" a="1"/>
  <c r="O189" i="26" s="1"/>
  <c r="O197" i="26" a="1"/>
  <c r="O197" i="26" s="1"/>
  <c r="O205" i="26" a="1"/>
  <c r="O205" i="26" s="1"/>
  <c r="O213" i="26" a="1"/>
  <c r="O213" i="26" s="1"/>
  <c r="O221" i="26" a="1"/>
  <c r="O221" i="26" s="1"/>
  <c r="O229" i="26" a="1"/>
  <c r="O229" i="26" s="1"/>
  <c r="O237" i="26" a="1"/>
  <c r="O237" i="26" s="1"/>
  <c r="O245" i="26" a="1"/>
  <c r="O245" i="26" s="1"/>
  <c r="O252" i="26" a="1"/>
  <c r="O252" i="26" s="1"/>
  <c r="O260" i="26" a="1"/>
  <c r="O260" i="26" s="1"/>
  <c r="O267" i="26" a="1"/>
  <c r="O267" i="26" s="1"/>
  <c r="O273" i="26" a="1"/>
  <c r="O273" i="26" s="1"/>
  <c r="O280" i="26" a="1"/>
  <c r="O280" i="26" s="1"/>
  <c r="O287" i="26" a="1"/>
  <c r="O287" i="26" s="1"/>
  <c r="O301" i="26" a="1"/>
  <c r="O301" i="26" s="1"/>
  <c r="O308" i="26" a="1"/>
  <c r="O308" i="26" s="1"/>
  <c r="O322" i="26" a="1"/>
  <c r="O322" i="26" s="1"/>
  <c r="O329" i="26" a="1"/>
  <c r="O329" i="26" s="1"/>
  <c r="O343" i="26" a="1"/>
  <c r="O343" i="26" s="1"/>
  <c r="O349" i="26" a="1"/>
  <c r="O349" i="26" s="1"/>
  <c r="O356" i="26" a="1"/>
  <c r="O356" i="26" s="1"/>
  <c r="O362" i="26" a="1"/>
  <c r="O362" i="26" s="1"/>
  <c r="O368" i="26" a="1"/>
  <c r="O368" i="26" s="1"/>
  <c r="O375" i="26" a="1"/>
  <c r="O375" i="26" s="1"/>
  <c r="O381" i="26" a="1"/>
  <c r="O381" i="26" s="1"/>
  <c r="O387" i="26" a="1"/>
  <c r="O387" i="26" s="1"/>
  <c r="O393" i="26" a="1"/>
  <c r="O393" i="26" s="1"/>
  <c r="O398" i="26" a="1"/>
  <c r="O398" i="26" s="1"/>
  <c r="O410" i="26" a="1"/>
  <c r="O410" i="26" s="1"/>
  <c r="O415" i="26" a="1"/>
  <c r="O415" i="26" s="1"/>
  <c r="O421" i="26" a="1"/>
  <c r="O421" i="26" s="1"/>
  <c r="O426" i="26" a="1"/>
  <c r="O426" i="26" s="1"/>
  <c r="O431" i="26" a="1"/>
  <c r="O431" i="26" s="1"/>
  <c r="O438" i="26" a="1"/>
  <c r="O438" i="26" s="1"/>
  <c r="O445" i="26" a="1"/>
  <c r="O445" i="26" s="1"/>
  <c r="O457" i="26" a="1"/>
  <c r="O457" i="26" s="1"/>
  <c r="O462" i="26" a="1"/>
  <c r="O462" i="26" s="1"/>
  <c r="O474" i="26" a="1"/>
  <c r="O474" i="26" s="1"/>
  <c r="O479" i="26" a="1"/>
  <c r="O479" i="26" s="1"/>
  <c r="O15" i="26" a="1"/>
  <c r="O15" i="26" s="1"/>
  <c r="O22" i="26" a="1"/>
  <c r="O22" i="26" s="1"/>
  <c r="O30" i="26" a="1"/>
  <c r="O30" i="26" s="1"/>
  <c r="O38" i="26" a="1"/>
  <c r="O38" i="26" s="1"/>
  <c r="O46" i="26" a="1"/>
  <c r="O46" i="26" s="1"/>
  <c r="O54" i="26" a="1"/>
  <c r="O54" i="26" s="1"/>
  <c r="O62" i="26" a="1"/>
  <c r="O62" i="26" s="1"/>
  <c r="O70" i="26" a="1"/>
  <c r="O70" i="26" s="1"/>
  <c r="O78" i="26" a="1"/>
  <c r="O78" i="26" s="1"/>
  <c r="O86" i="26" a="1"/>
  <c r="O86" i="26" s="1"/>
  <c r="O94" i="26" a="1"/>
  <c r="O94" i="26" s="1"/>
  <c r="O102" i="26" a="1"/>
  <c r="O102" i="26" s="1"/>
  <c r="O110" i="26" a="1"/>
  <c r="O110" i="26" s="1"/>
  <c r="O118" i="26" a="1"/>
  <c r="O118" i="26" s="1"/>
  <c r="O126" i="26" a="1"/>
  <c r="O126" i="26" s="1"/>
  <c r="O134" i="26" a="1"/>
  <c r="O134" i="26" s="1"/>
  <c r="O142" i="26" a="1"/>
  <c r="O142" i="26" s="1"/>
  <c r="O150" i="26" a="1"/>
  <c r="O150" i="26" s="1"/>
  <c r="O158" i="26" a="1"/>
  <c r="O158" i="26" s="1"/>
  <c r="O166" i="26" a="1"/>
  <c r="O166" i="26" s="1"/>
  <c r="O174" i="26" a="1"/>
  <c r="O174" i="26" s="1"/>
  <c r="O182" i="26" a="1"/>
  <c r="O182" i="26" s="1"/>
  <c r="O190" i="26" a="1"/>
  <c r="O190" i="26" s="1"/>
  <c r="O198" i="26" a="1"/>
  <c r="O198" i="26" s="1"/>
  <c r="O206" i="26" a="1"/>
  <c r="O206" i="26" s="1"/>
  <c r="O214" i="26" a="1"/>
  <c r="O214" i="26" s="1"/>
  <c r="O222" i="26" a="1"/>
  <c r="O222" i="26" s="1"/>
  <c r="O230" i="26" a="1"/>
  <c r="O230" i="26" s="1"/>
  <c r="O238" i="26" a="1"/>
  <c r="O238" i="26" s="1"/>
  <c r="O246" i="26" a="1"/>
  <c r="O246" i="26" s="1"/>
  <c r="O253" i="26" a="1"/>
  <c r="O253" i="26" s="1"/>
  <c r="O261" i="26" a="1"/>
  <c r="O261" i="26" s="1"/>
  <c r="O274" i="26" a="1"/>
  <c r="O274" i="26" s="1"/>
  <c r="O281" i="26" a="1"/>
  <c r="O281" i="26" s="1"/>
  <c r="O288" i="26" a="1"/>
  <c r="O288" i="26" s="1"/>
  <c r="O295" i="26" a="1"/>
  <c r="O295" i="26" s="1"/>
  <c r="O302" i="26" a="1"/>
  <c r="O302" i="26" s="1"/>
  <c r="O309" i="26" a="1"/>
  <c r="O309" i="26" s="1"/>
  <c r="O315" i="26" a="1"/>
  <c r="O315" i="26" s="1"/>
  <c r="O323" i="26" a="1"/>
  <c r="O323" i="26" s="1"/>
  <c r="O330" i="26" a="1"/>
  <c r="O330" i="26" s="1"/>
  <c r="O336" i="26" a="1"/>
  <c r="O336" i="26" s="1"/>
  <c r="O350" i="26" a="1"/>
  <c r="O350" i="26" s="1"/>
  <c r="O363" i="26" a="1"/>
  <c r="O363" i="26" s="1"/>
  <c r="O369" i="26" a="1"/>
  <c r="O369" i="26" s="1"/>
  <c r="O388" i="26" a="1"/>
  <c r="O388" i="26" s="1"/>
  <c r="O399" i="26" a="1"/>
  <c r="O399" i="26" s="1"/>
  <c r="O405" i="26" a="1"/>
  <c r="O405" i="26" s="1"/>
  <c r="O411" i="26" a="1"/>
  <c r="O411" i="26" s="1"/>
  <c r="O416" i="26" a="1"/>
  <c r="O416" i="26" s="1"/>
  <c r="O427" i="26" a="1"/>
  <c r="O427" i="26" s="1"/>
  <c r="O432" i="26" a="1"/>
  <c r="O432" i="26" s="1"/>
  <c r="O439" i="26" a="1"/>
  <c r="O439" i="26" s="1"/>
  <c r="O452" i="26" a="1"/>
  <c r="O452" i="26" s="1"/>
  <c r="O463" i="26" a="1"/>
  <c r="O463" i="26" s="1"/>
  <c r="O469" i="26" a="1"/>
  <c r="O469" i="26" s="1"/>
  <c r="O475" i="26" a="1"/>
  <c r="O475" i="26" s="1"/>
  <c r="O480" i="26" a="1"/>
  <c r="O480" i="26" s="1"/>
  <c r="O486" i="26" a="1"/>
  <c r="O486" i="26" s="1"/>
  <c r="O493" i="26" a="1"/>
  <c r="O493" i="26" s="1"/>
  <c r="O499" i="26" a="1"/>
  <c r="O499" i="26" s="1"/>
  <c r="O505" i="26" a="1"/>
  <c r="O505" i="26" s="1"/>
  <c r="O517" i="26" a="1"/>
  <c r="O517" i="26" s="1"/>
  <c r="O522" i="26" a="1"/>
  <c r="O522" i="26" s="1"/>
  <c r="O534" i="26" a="1"/>
  <c r="O534" i="26" s="1"/>
  <c r="O540" i="26" a="1"/>
  <c r="O540" i="26" s="1"/>
  <c r="O546" i="26" a="1"/>
  <c r="O546" i="26" s="1"/>
  <c r="O563" i="26" a="1"/>
  <c r="O563" i="26" s="1"/>
  <c r="O575" i="26" a="1"/>
  <c r="O575" i="26" s="1"/>
  <c r="O581" i="26" a="1"/>
  <c r="O581" i="26" s="1"/>
  <c r="O586" i="26" a="1"/>
  <c r="O586" i="26" s="1"/>
  <c r="O23" i="26" a="1"/>
  <c r="O23" i="26" s="1"/>
  <c r="O31" i="26" a="1"/>
  <c r="O31" i="26" s="1"/>
  <c r="O39" i="26" a="1"/>
  <c r="O39" i="26" s="1"/>
  <c r="O47" i="26" a="1"/>
  <c r="O47" i="26" s="1"/>
  <c r="O55" i="26" a="1"/>
  <c r="O55" i="26" s="1"/>
  <c r="O63" i="26" a="1"/>
  <c r="O63" i="26" s="1"/>
  <c r="O71" i="26" a="1"/>
  <c r="O71" i="26" s="1"/>
  <c r="O79" i="26" a="1"/>
  <c r="O79" i="26" s="1"/>
  <c r="O87" i="26" a="1"/>
  <c r="O87" i="26" s="1"/>
  <c r="O95" i="26" a="1"/>
  <c r="O95" i="26" s="1"/>
  <c r="O103" i="26" a="1"/>
  <c r="O103" i="26" s="1"/>
  <c r="O111" i="26" a="1"/>
  <c r="O111" i="26" s="1"/>
  <c r="O119" i="26" a="1"/>
  <c r="O119" i="26" s="1"/>
  <c r="O127" i="26" a="1"/>
  <c r="O127" i="26" s="1"/>
  <c r="O135" i="26" a="1"/>
  <c r="O135" i="26" s="1"/>
  <c r="O143" i="26" a="1"/>
  <c r="O143" i="26" s="1"/>
  <c r="O151" i="26" a="1"/>
  <c r="O151" i="26" s="1"/>
  <c r="O159" i="26" a="1"/>
  <c r="O159" i="26" s="1"/>
  <c r="O167" i="26" a="1"/>
  <c r="O167" i="26" s="1"/>
  <c r="O175" i="26" a="1"/>
  <c r="O175" i="26" s="1"/>
  <c r="O183" i="26" a="1"/>
  <c r="O183" i="26" s="1"/>
  <c r="O191" i="26" a="1"/>
  <c r="O191" i="26" s="1"/>
  <c r="O199" i="26" a="1"/>
  <c r="O199" i="26" s="1"/>
  <c r="O207" i="26" a="1"/>
  <c r="O207" i="26" s="1"/>
  <c r="O215" i="26" a="1"/>
  <c r="O215" i="26" s="1"/>
  <c r="O223" i="26" a="1"/>
  <c r="O223" i="26" s="1"/>
  <c r="O231" i="26" a="1"/>
  <c r="O231" i="26" s="1"/>
  <c r="O239" i="26" a="1"/>
  <c r="O239" i="26" s="1"/>
  <c r="O254" i="26" a="1"/>
  <c r="O254" i="26" s="1"/>
  <c r="O262" i="26" a="1"/>
  <c r="O262" i="26" s="1"/>
  <c r="O268" i="26" a="1"/>
  <c r="O268" i="26" s="1"/>
  <c r="O275" i="26" a="1"/>
  <c r="O275" i="26" s="1"/>
  <c r="O282" i="26" a="1"/>
  <c r="O282" i="26" s="1"/>
  <c r="O289" i="26" a="1"/>
  <c r="O289" i="26" s="1"/>
  <c r="O296" i="26" a="1"/>
  <c r="O296" i="26" s="1"/>
  <c r="O303" i="26" a="1"/>
  <c r="O303" i="26" s="1"/>
  <c r="O310" i="26" a="1"/>
  <c r="O310" i="26" s="1"/>
  <c r="O316" i="26" a="1"/>
  <c r="O316" i="26" s="1"/>
  <c r="O324" i="26" a="1"/>
  <c r="O324" i="26" s="1"/>
  <c r="O331" i="26" a="1"/>
  <c r="O331" i="26" s="1"/>
  <c r="O337" i="26" a="1"/>
  <c r="O337" i="26" s="1"/>
  <c r="O344" i="26" a="1"/>
  <c r="O344" i="26" s="1"/>
  <c r="O351" i="26" a="1"/>
  <c r="O351" i="26" s="1"/>
  <c r="O357" i="26" a="1"/>
  <c r="O357" i="26" s="1"/>
  <c r="O370" i="26" a="1"/>
  <c r="O370" i="26" s="1"/>
  <c r="O376" i="26" a="1"/>
  <c r="O376" i="26" s="1"/>
  <c r="O382" i="26" a="1"/>
  <c r="O382" i="26" s="1"/>
  <c r="O394" i="26" a="1"/>
  <c r="O394" i="26" s="1"/>
  <c r="O400" i="26" a="1"/>
  <c r="O400" i="26" s="1"/>
  <c r="O406" i="26" a="1"/>
  <c r="O406" i="26" s="1"/>
  <c r="O422" i="26" a="1"/>
  <c r="O422" i="26" s="1"/>
  <c r="O433" i="26" a="1"/>
  <c r="O433" i="26" s="1"/>
  <c r="O440" i="26" a="1"/>
  <c r="O440" i="26" s="1"/>
  <c r="O446" i="26" a="1"/>
  <c r="O446" i="26" s="1"/>
  <c r="O458" i="26" a="1"/>
  <c r="O458" i="26" s="1"/>
  <c r="O464" i="26" a="1"/>
  <c r="O464" i="26" s="1"/>
  <c r="O481" i="26" a="1"/>
  <c r="O481" i="26" s="1"/>
  <c r="O487" i="26" a="1"/>
  <c r="O487" i="26" s="1"/>
  <c r="O16" i="26" a="1"/>
  <c r="O16" i="26" s="1"/>
  <c r="O24" i="26" a="1"/>
  <c r="O24" i="26" s="1"/>
  <c r="O32" i="26" a="1"/>
  <c r="O32" i="26" s="1"/>
  <c r="O40" i="26" a="1"/>
  <c r="O40" i="26" s="1"/>
  <c r="O48" i="26" a="1"/>
  <c r="O48" i="26" s="1"/>
  <c r="O64" i="26" a="1"/>
  <c r="O64" i="26" s="1"/>
  <c r="O72" i="26" a="1"/>
  <c r="O72" i="26" s="1"/>
  <c r="O80" i="26" a="1"/>
  <c r="O80" i="26" s="1"/>
  <c r="O88" i="26" a="1"/>
  <c r="O88" i="26" s="1"/>
  <c r="O96" i="26" a="1"/>
  <c r="O96" i="26" s="1"/>
  <c r="O104" i="26" a="1"/>
  <c r="O104" i="26" s="1"/>
  <c r="O112" i="26" a="1"/>
  <c r="O112" i="26" s="1"/>
  <c r="O120" i="26" a="1"/>
  <c r="O120" i="26" s="1"/>
  <c r="O128" i="26" a="1"/>
  <c r="O128" i="26" s="1"/>
  <c r="O136" i="26" a="1"/>
  <c r="O136" i="26" s="1"/>
  <c r="O144" i="26" a="1"/>
  <c r="O144" i="26" s="1"/>
  <c r="O152" i="26" a="1"/>
  <c r="O152" i="26" s="1"/>
  <c r="O160" i="26" a="1"/>
  <c r="O160" i="26" s="1"/>
  <c r="O168" i="26" a="1"/>
  <c r="O168" i="26" s="1"/>
  <c r="O176" i="26" a="1"/>
  <c r="O176" i="26" s="1"/>
  <c r="O184" i="26" a="1"/>
  <c r="O184" i="26" s="1"/>
  <c r="O192" i="26" a="1"/>
  <c r="O192" i="26" s="1"/>
  <c r="O200" i="26" a="1"/>
  <c r="O200" i="26" s="1"/>
  <c r="O208" i="26" a="1"/>
  <c r="O208" i="26" s="1"/>
  <c r="O216" i="26" a="1"/>
  <c r="O216" i="26" s="1"/>
  <c r="O224" i="26" a="1"/>
  <c r="O224" i="26" s="1"/>
  <c r="O232" i="26" a="1"/>
  <c r="O232" i="26" s="1"/>
  <c r="O240" i="26" a="1"/>
  <c r="O240" i="26" s="1"/>
  <c r="O247" i="26" a="1"/>
  <c r="O247" i="26" s="1"/>
  <c r="O255" i="26" a="1"/>
  <c r="O255" i="26" s="1"/>
  <c r="O269" i="26" a="1"/>
  <c r="O269" i="26" s="1"/>
  <c r="O276" i="26" a="1"/>
  <c r="O276" i="26" s="1"/>
  <c r="O290" i="26" a="1"/>
  <c r="O290" i="26" s="1"/>
  <c r="O297" i="26" a="1"/>
  <c r="O297" i="26" s="1"/>
  <c r="O304" i="26" a="1"/>
  <c r="O304" i="26" s="1"/>
  <c r="O311" i="26" a="1"/>
  <c r="O311" i="26" s="1"/>
  <c r="O317" i="26" a="1"/>
  <c r="O317" i="26" s="1"/>
  <c r="O325" i="26" a="1"/>
  <c r="O325" i="26" s="1"/>
  <c r="O338" i="26" a="1"/>
  <c r="O338" i="26" s="1"/>
  <c r="O345" i="26" a="1"/>
  <c r="O345" i="26" s="1"/>
  <c r="O352" i="26" a="1"/>
  <c r="O352" i="26" s="1"/>
  <c r="O358" i="26" a="1"/>
  <c r="O358" i="26" s="1"/>
  <c r="O364" i="26" a="1"/>
  <c r="O364" i="26" s="1"/>
  <c r="O371" i="26" a="1"/>
  <c r="O371" i="26" s="1"/>
  <c r="O377" i="26" a="1"/>
  <c r="O377" i="26" s="1"/>
  <c r="O383" i="26" a="1"/>
  <c r="O383" i="26" s="1"/>
  <c r="O389" i="26" a="1"/>
  <c r="O389" i="26" s="1"/>
  <c r="O395" i="26" a="1"/>
  <c r="O395" i="26" s="1"/>
  <c r="O401" i="26" a="1"/>
  <c r="O401" i="26" s="1"/>
  <c r="O407" i="26" a="1"/>
  <c r="O407" i="26" s="1"/>
  <c r="O412" i="26" a="1"/>
  <c r="O412" i="26" s="1"/>
  <c r="O417" i="26" a="1"/>
  <c r="O417" i="26" s="1"/>
  <c r="O423" i="26" a="1"/>
  <c r="O423" i="26" s="1"/>
  <c r="O428" i="26" a="1"/>
  <c r="O428" i="26" s="1"/>
  <c r="O434" i="26" a="1"/>
  <c r="O434" i="26" s="1"/>
  <c r="O441" i="26" a="1"/>
  <c r="O441" i="26" s="1"/>
  <c r="O17" i="26" a="1"/>
  <c r="O17" i="26" s="1"/>
  <c r="O25" i="26" a="1"/>
  <c r="O25" i="26" s="1"/>
  <c r="O33" i="26" a="1"/>
  <c r="O33" i="26" s="1"/>
  <c r="O41" i="26" a="1"/>
  <c r="O41" i="26" s="1"/>
  <c r="O49" i="26" a="1"/>
  <c r="O49" i="26" s="1"/>
  <c r="O56" i="26" a="1"/>
  <c r="O56" i="26" s="1"/>
  <c r="O65" i="26" a="1"/>
  <c r="O65" i="26" s="1"/>
  <c r="O73" i="26" a="1"/>
  <c r="O73" i="26" s="1"/>
  <c r="O81" i="26" a="1"/>
  <c r="O81" i="26" s="1"/>
  <c r="O89" i="26" a="1"/>
  <c r="O89" i="26" s="1"/>
  <c r="O97" i="26" a="1"/>
  <c r="O97" i="26" s="1"/>
  <c r="O105" i="26" a="1"/>
  <c r="O105" i="26" s="1"/>
  <c r="O113" i="26" a="1"/>
  <c r="O113" i="26" s="1"/>
  <c r="O121" i="26" a="1"/>
  <c r="O121" i="26" s="1"/>
  <c r="O129" i="26" a="1"/>
  <c r="O129" i="26" s="1"/>
  <c r="O137" i="26" a="1"/>
  <c r="O137" i="26" s="1"/>
  <c r="O145" i="26" a="1"/>
  <c r="O145" i="26" s="1"/>
  <c r="O153" i="26" a="1"/>
  <c r="O153" i="26" s="1"/>
  <c r="O161" i="26" a="1"/>
  <c r="O161" i="26" s="1"/>
  <c r="O169" i="26" a="1"/>
  <c r="O169" i="26" s="1"/>
  <c r="O177" i="26" a="1"/>
  <c r="O177" i="26" s="1"/>
  <c r="O185" i="26" a="1"/>
  <c r="O185" i="26" s="1"/>
  <c r="O193" i="26" a="1"/>
  <c r="O193" i="26" s="1"/>
  <c r="O201" i="26" a="1"/>
  <c r="O201" i="26" s="1"/>
  <c r="O209" i="26" a="1"/>
  <c r="O209" i="26" s="1"/>
  <c r="O217" i="26" a="1"/>
  <c r="O217" i="26" s="1"/>
  <c r="O225" i="26" a="1"/>
  <c r="O225" i="26" s="1"/>
  <c r="O233" i="26" a="1"/>
  <c r="O233" i="26" s="1"/>
  <c r="O241" i="26" a="1"/>
  <c r="O241" i="26" s="1"/>
  <c r="O248" i="26" a="1"/>
  <c r="O248" i="26" s="1"/>
  <c r="O256" i="26" a="1"/>
  <c r="O256" i="26" s="1"/>
  <c r="O263" i="26" a="1"/>
  <c r="O263" i="26" s="1"/>
  <c r="O270" i="26" a="1"/>
  <c r="O270" i="26" s="1"/>
  <c r="O277" i="26" a="1"/>
  <c r="O277" i="26" s="1"/>
  <c r="O283" i="26" a="1"/>
  <c r="O283" i="26" s="1"/>
  <c r="O291" i="26" a="1"/>
  <c r="O291" i="26" s="1"/>
  <c r="O298" i="26" a="1"/>
  <c r="O298" i="26" s="1"/>
  <c r="O305" i="26" a="1"/>
  <c r="O305" i="26" s="1"/>
  <c r="O318" i="26" a="1"/>
  <c r="O318" i="26" s="1"/>
  <c r="O326" i="26" a="1"/>
  <c r="O326" i="26" s="1"/>
  <c r="O332" i="26" a="1"/>
  <c r="O332" i="26" s="1"/>
  <c r="O339" i="26" a="1"/>
  <c r="O339" i="26" s="1"/>
  <c r="O346" i="26" a="1"/>
  <c r="O346" i="26" s="1"/>
  <c r="O359" i="26" a="1"/>
  <c r="O359" i="26" s="1"/>
  <c r="O365" i="26" a="1"/>
  <c r="O365" i="26" s="1"/>
  <c r="O372" i="26" a="1"/>
  <c r="O372" i="26" s="1"/>
  <c r="O378" i="26" a="1"/>
  <c r="O378" i="26" s="1"/>
  <c r="O384" i="26" a="1"/>
  <c r="O384" i="26" s="1"/>
  <c r="O402" i="26" a="1"/>
  <c r="O402" i="26" s="1"/>
  <c r="O418" i="26" a="1"/>
  <c r="O418" i="26" s="1"/>
  <c r="O435" i="26" a="1"/>
  <c r="O435" i="26" s="1"/>
  <c r="O442" i="26" a="1"/>
  <c r="O442" i="26" s="1"/>
  <c r="O448" i="26" a="1"/>
  <c r="O448" i="26" s="1"/>
  <c r="O454" i="26" a="1"/>
  <c r="O454" i="26" s="1"/>
  <c r="O465" i="26" a="1"/>
  <c r="O465" i="26" s="1"/>
  <c r="O471" i="26" a="1"/>
  <c r="O471" i="26" s="1"/>
  <c r="O483" i="26" a="1"/>
  <c r="O483" i="26" s="1"/>
  <c r="O489" i="26" a="1"/>
  <c r="O489" i="26" s="1"/>
  <c r="O495" i="26" a="1"/>
  <c r="O495" i="26" s="1"/>
  <c r="O501" i="26" a="1"/>
  <c r="O501" i="26" s="1"/>
  <c r="O508" i="26" a="1"/>
  <c r="O508" i="26" s="1"/>
  <c r="O513" i="26" a="1"/>
  <c r="O513" i="26" s="1"/>
  <c r="O519" i="26" a="1"/>
  <c r="O519" i="26" s="1"/>
  <c r="O525" i="26" a="1"/>
  <c r="O525" i="26" s="1"/>
  <c r="O530" i="26" a="1"/>
  <c r="O530" i="26" s="1"/>
  <c r="O537" i="26" a="1"/>
  <c r="O537" i="26" s="1"/>
  <c r="O18" i="26" a="1"/>
  <c r="O18" i="26" s="1"/>
  <c r="O26" i="26" a="1"/>
  <c r="O26" i="26" s="1"/>
  <c r="O34" i="26" a="1"/>
  <c r="O34" i="26" s="1"/>
  <c r="O42" i="26" a="1"/>
  <c r="O42" i="26" s="1"/>
  <c r="O50" i="26" a="1"/>
  <c r="O50" i="26" s="1"/>
  <c r="O58" i="26" a="1"/>
  <c r="O58" i="26" s="1"/>
  <c r="O66" i="26" a="1"/>
  <c r="O66" i="26" s="1"/>
  <c r="O74" i="26" a="1"/>
  <c r="O74" i="26" s="1"/>
  <c r="O82" i="26" a="1"/>
  <c r="O82" i="26" s="1"/>
  <c r="O90" i="26" a="1"/>
  <c r="O90" i="26" s="1"/>
  <c r="O98" i="26" a="1"/>
  <c r="O98" i="26" s="1"/>
  <c r="O106" i="26" a="1"/>
  <c r="O106" i="26" s="1"/>
  <c r="O114" i="26" a="1"/>
  <c r="O114" i="26" s="1"/>
  <c r="O122" i="26" a="1"/>
  <c r="O122" i="26" s="1"/>
  <c r="O130" i="26" a="1"/>
  <c r="O130" i="26" s="1"/>
  <c r="O138" i="26" a="1"/>
  <c r="O138" i="26" s="1"/>
  <c r="O146" i="26" a="1"/>
  <c r="O146" i="26" s="1"/>
  <c r="O154" i="26" a="1"/>
  <c r="O154" i="26" s="1"/>
  <c r="O162" i="26" a="1"/>
  <c r="O162" i="26" s="1"/>
  <c r="O170" i="26" a="1"/>
  <c r="O170" i="26" s="1"/>
  <c r="O178" i="26" a="1"/>
  <c r="O178" i="26" s="1"/>
  <c r="O186" i="26" a="1"/>
  <c r="O186" i="26" s="1"/>
  <c r="O194" i="26" a="1"/>
  <c r="O194" i="26" s="1"/>
  <c r="O202" i="26" a="1"/>
  <c r="O202" i="26" s="1"/>
  <c r="O210" i="26" a="1"/>
  <c r="O210" i="26" s="1"/>
  <c r="O218" i="26" a="1"/>
  <c r="O218" i="26" s="1"/>
  <c r="O226" i="26" a="1"/>
  <c r="O226" i="26" s="1"/>
  <c r="O234" i="26" a="1"/>
  <c r="O234" i="26" s="1"/>
  <c r="O242" i="26" a="1"/>
  <c r="O242" i="26" s="1"/>
  <c r="O249" i="26" a="1"/>
  <c r="O249" i="26" s="1"/>
  <c r="O257" i="26" a="1"/>
  <c r="O257" i="26" s="1"/>
  <c r="O264" i="26" a="1"/>
  <c r="O264" i="26" s="1"/>
  <c r="O271" i="26" a="1"/>
  <c r="O271" i="26" s="1"/>
  <c r="O278" i="26" a="1"/>
  <c r="O278" i="26" s="1"/>
  <c r="O284" i="26" a="1"/>
  <c r="O284" i="26" s="1"/>
  <c r="O292" i="26" a="1"/>
  <c r="O292" i="26" s="1"/>
  <c r="O299" i="26" a="1"/>
  <c r="O299" i="26" s="1"/>
  <c r="O306" i="26" a="1"/>
  <c r="O306" i="26" s="1"/>
  <c r="O312" i="26" a="1"/>
  <c r="O312" i="26" s="1"/>
  <c r="O319" i="26" a="1"/>
  <c r="O319" i="26" s="1"/>
  <c r="O333" i="26" a="1"/>
  <c r="O333" i="26" s="1"/>
  <c r="O340" i="26" a="1"/>
  <c r="O340" i="26" s="1"/>
  <c r="O353" i="26" a="1"/>
  <c r="O353" i="26" s="1"/>
  <c r="O360" i="26" a="1"/>
  <c r="O360" i="26" s="1"/>
  <c r="O379" i="26" a="1"/>
  <c r="O379" i="26" s="1"/>
  <c r="O390" i="26" a="1"/>
  <c r="O390" i="26" s="1"/>
  <c r="O396" i="26" a="1"/>
  <c r="O396" i="26" s="1"/>
  <c r="O403" i="26" a="1"/>
  <c r="O403" i="26" s="1"/>
  <c r="O408" i="26" a="1"/>
  <c r="O408" i="26" s="1"/>
  <c r="O413" i="26" a="1"/>
  <c r="O413" i="26" s="1"/>
  <c r="O419" i="26" a="1"/>
  <c r="O419" i="26" s="1"/>
  <c r="O424" i="26" a="1"/>
  <c r="O424" i="26" s="1"/>
  <c r="O459" i="26" a="1"/>
  <c r="O459" i="26" s="1"/>
  <c r="O482" i="26" a="1"/>
  <c r="O482" i="26" s="1"/>
  <c r="O496" i="26" a="1"/>
  <c r="O496" i="26" s="1"/>
  <c r="O509" i="26" a="1"/>
  <c r="O509" i="26" s="1"/>
  <c r="O526" i="26" a="1"/>
  <c r="O526" i="26" s="1"/>
  <c r="O536" i="26" a="1"/>
  <c r="O536" i="26" s="1"/>
  <c r="O552" i="26" a="1"/>
  <c r="O552" i="26" s="1"/>
  <c r="O559" i="26" a="1"/>
  <c r="O559" i="26" s="1"/>
  <c r="O565" i="26" a="1"/>
  <c r="O565" i="26" s="1"/>
  <c r="O572" i="26" a="1"/>
  <c r="O572" i="26" s="1"/>
  <c r="O579" i="26" a="1"/>
  <c r="O579" i="26" s="1"/>
  <c r="O592" i="26" a="1"/>
  <c r="O592" i="26" s="1"/>
  <c r="O597" i="26" a="1"/>
  <c r="O597" i="26" s="1"/>
  <c r="O609" i="26" a="1"/>
  <c r="O609" i="26" s="1"/>
  <c r="O615" i="26" a="1"/>
  <c r="O615" i="26" s="1"/>
  <c r="O621" i="26" a="1"/>
  <c r="O621" i="26" s="1"/>
  <c r="O626" i="26" a="1"/>
  <c r="O626" i="26" s="1"/>
  <c r="O633" i="26" a="1"/>
  <c r="O633" i="26" s="1"/>
  <c r="O638" i="26" a="1"/>
  <c r="O638" i="26" s="1"/>
  <c r="O649" i="26" a="1"/>
  <c r="O649" i="26" s="1"/>
  <c r="O656" i="26" a="1"/>
  <c r="O656" i="26" s="1"/>
  <c r="O661" i="26" a="1"/>
  <c r="O661" i="26" s="1"/>
  <c r="O673" i="26" a="1"/>
  <c r="O673" i="26" s="1"/>
  <c r="O679" i="26" a="1"/>
  <c r="O679" i="26" s="1"/>
  <c r="O685" i="26" a="1"/>
  <c r="O685" i="26" s="1"/>
  <c r="O690" i="26" a="1"/>
  <c r="O690" i="26" s="1"/>
  <c r="O697" i="26" a="1"/>
  <c r="O697" i="26" s="1"/>
  <c r="O702" i="26" a="1"/>
  <c r="O702" i="26" s="1"/>
  <c r="O713" i="26" a="1"/>
  <c r="O713" i="26" s="1"/>
  <c r="O726" i="26" a="1"/>
  <c r="O726" i="26" s="1"/>
  <c r="O732" i="26" a="1"/>
  <c r="O732" i="26" s="1"/>
  <c r="O738" i="26" a="1"/>
  <c r="O738" i="26" s="1"/>
  <c r="O744" i="26" a="1"/>
  <c r="O744" i="26" s="1"/>
  <c r="O751" i="26" a="1"/>
  <c r="O751" i="26" s="1"/>
  <c r="O756" i="26" a="1"/>
  <c r="O756" i="26" s="1"/>
  <c r="O763" i="26" a="1"/>
  <c r="O763" i="26" s="1"/>
  <c r="O769" i="26" a="1"/>
  <c r="O769" i="26" s="1"/>
  <c r="O781" i="26" a="1"/>
  <c r="O781" i="26" s="1"/>
  <c r="O797" i="26" a="1"/>
  <c r="O797" i="26" s="1"/>
  <c r="O803" i="26" a="1"/>
  <c r="O803" i="26" s="1"/>
  <c r="O814" i="26" a="1"/>
  <c r="O814" i="26" s="1"/>
  <c r="O824" i="26" a="1"/>
  <c r="O824" i="26" s="1"/>
  <c r="O840" i="26" a="1"/>
  <c r="O840" i="26" s="1"/>
  <c r="O851" i="26" a="1"/>
  <c r="O851" i="26" s="1"/>
  <c r="O858" i="26" a="1"/>
  <c r="O858" i="26" s="1"/>
  <c r="O863" i="26" a="1"/>
  <c r="O863" i="26" s="1"/>
  <c r="O870" i="26" a="1"/>
  <c r="O870" i="26" s="1"/>
  <c r="O876" i="26" a="1"/>
  <c r="O876" i="26" s="1"/>
  <c r="O882" i="26" a="1"/>
  <c r="O882" i="26" s="1"/>
  <c r="O429" i="26" a="1"/>
  <c r="O429" i="26" s="1"/>
  <c r="O460" i="26" a="1"/>
  <c r="O460" i="26" s="1"/>
  <c r="O498" i="26" a="1"/>
  <c r="O498" i="26" s="1"/>
  <c r="O518" i="26" a="1"/>
  <c r="O518" i="26" s="1"/>
  <c r="O528" i="26" a="1"/>
  <c r="O528" i="26" s="1"/>
  <c r="O545" i="26" a="1"/>
  <c r="O545" i="26" s="1"/>
  <c r="O560" i="26" a="1"/>
  <c r="O560" i="26" s="1"/>
  <c r="O566" i="26" a="1"/>
  <c r="O566" i="26" s="1"/>
  <c r="O580" i="26" a="1"/>
  <c r="O580" i="26" s="1"/>
  <c r="O585" i="26" a="1"/>
  <c r="O585" i="26" s="1"/>
  <c r="O598" i="26" a="1"/>
  <c r="O598" i="26" s="1"/>
  <c r="O604" i="26" a="1"/>
  <c r="O604" i="26" s="1"/>
  <c r="O610" i="26" a="1"/>
  <c r="O610" i="26" s="1"/>
  <c r="O627" i="26" a="1"/>
  <c r="O627" i="26" s="1"/>
  <c r="O639" i="26" a="1"/>
  <c r="O639" i="26" s="1"/>
  <c r="O645" i="26" a="1"/>
  <c r="O645" i="26" s="1"/>
  <c r="O650" i="26" a="1"/>
  <c r="O650" i="26" s="1"/>
  <c r="O662" i="26" a="1"/>
  <c r="O662" i="26" s="1"/>
  <c r="O668" i="26" a="1"/>
  <c r="O668" i="26" s="1"/>
  <c r="O674" i="26" a="1"/>
  <c r="O674" i="26" s="1"/>
  <c r="O691" i="26" a="1"/>
  <c r="O691" i="26" s="1"/>
  <c r="O703" i="26" a="1"/>
  <c r="O703" i="26" s="1"/>
  <c r="O709" i="26" a="1"/>
  <c r="O709" i="26" s="1"/>
  <c r="O714" i="26" a="1"/>
  <c r="O714" i="26" s="1"/>
  <c r="O721" i="26" a="1"/>
  <c r="O721" i="26" s="1"/>
  <c r="O727" i="26" a="1"/>
  <c r="O727" i="26" s="1"/>
  <c r="O739" i="26" a="1"/>
  <c r="O739" i="26" s="1"/>
  <c r="O752" i="26" a="1"/>
  <c r="O752" i="26" s="1"/>
  <c r="O757" i="26" a="1"/>
  <c r="O757" i="26" s="1"/>
  <c r="O764" i="26" a="1"/>
  <c r="O764" i="26" s="1"/>
  <c r="O776" i="26" a="1"/>
  <c r="O776" i="26" s="1"/>
  <c r="O786" i="26" a="1"/>
  <c r="O786" i="26" s="1"/>
  <c r="O792" i="26" a="1"/>
  <c r="O792" i="26" s="1"/>
  <c r="O808" i="26" a="1"/>
  <c r="O808" i="26" s="1"/>
  <c r="O819" i="26" a="1"/>
  <c r="O819" i="26" s="1"/>
  <c r="O825" i="26" a="1"/>
  <c r="O825" i="26" s="1"/>
  <c r="O830" i="26" a="1"/>
  <c r="O830" i="26" s="1"/>
  <c r="O836" i="26" a="1"/>
  <c r="O836" i="26" s="1"/>
  <c r="O841" i="26" a="1"/>
  <c r="O841" i="26" s="1"/>
  <c r="O847" i="26" a="1"/>
  <c r="O847" i="26" s="1"/>
  <c r="O852" i="26" a="1"/>
  <c r="O852" i="26" s="1"/>
  <c r="O864" i="26" a="1"/>
  <c r="O864" i="26" s="1"/>
  <c r="O877" i="26" a="1"/>
  <c r="O877" i="26" s="1"/>
  <c r="O890" i="26" a="1"/>
  <c r="O890" i="26" s="1"/>
  <c r="O895" i="26" a="1"/>
  <c r="O895" i="26" s="1"/>
  <c r="O902" i="26" a="1"/>
  <c r="O902" i="26" s="1"/>
  <c r="O908" i="26" a="1"/>
  <c r="O908" i="26" s="1"/>
  <c r="O914" i="26" a="1"/>
  <c r="O914" i="26" s="1"/>
  <c r="O921" i="26" a="1"/>
  <c r="O921" i="26" s="1"/>
  <c r="O926" i="26" a="1"/>
  <c r="O926" i="26" s="1"/>
  <c r="O933" i="26" a="1"/>
  <c r="O933" i="26" s="1"/>
  <c r="O939" i="26" a="1"/>
  <c r="O939" i="26" s="1"/>
  <c r="O952" i="26" a="1"/>
  <c r="O952" i="26" s="1"/>
  <c r="O964" i="26" a="1"/>
  <c r="O964" i="26" s="1"/>
  <c r="O970" i="26" a="1"/>
  <c r="O970" i="26" s="1"/>
  <c r="O977" i="26" a="1"/>
  <c r="O977" i="26" s="1"/>
  <c r="O983" i="26" a="1"/>
  <c r="O983" i="26" s="1"/>
  <c r="O989" i="26" a="1"/>
  <c r="O989" i="26" s="1"/>
  <c r="O436" i="26" a="1"/>
  <c r="O436" i="26" s="1"/>
  <c r="O485" i="26" a="1"/>
  <c r="O485" i="26" s="1"/>
  <c r="O500" i="26" a="1"/>
  <c r="O500" i="26" s="1"/>
  <c r="O511" i="26" a="1"/>
  <c r="O511" i="26" s="1"/>
  <c r="O529" i="26" a="1"/>
  <c r="O529" i="26" s="1"/>
  <c r="O538" i="26" a="1"/>
  <c r="O538" i="26" s="1"/>
  <c r="O547" i="26" a="1"/>
  <c r="O547" i="26" s="1"/>
  <c r="O553" i="26" a="1"/>
  <c r="O553" i="26" s="1"/>
  <c r="O567" i="26" a="1"/>
  <c r="O567" i="26" s="1"/>
  <c r="O573" i="26" a="1"/>
  <c r="O573" i="26" s="1"/>
  <c r="O587" i="26" a="1"/>
  <c r="O587" i="26" s="1"/>
  <c r="O593" i="26" a="1"/>
  <c r="O593" i="26" s="1"/>
  <c r="O599" i="26" a="1"/>
  <c r="O599" i="26" s="1"/>
  <c r="O611" i="26" a="1"/>
  <c r="O611" i="26" s="1"/>
  <c r="O616" i="26" a="1"/>
  <c r="O616" i="26" s="1"/>
  <c r="O622" i="26" a="1"/>
  <c r="O622" i="26" s="1"/>
  <c r="O634" i="26" a="1"/>
  <c r="O634" i="26" s="1"/>
  <c r="O651" i="26" a="1"/>
  <c r="O651" i="26" s="1"/>
  <c r="O657" i="26" a="1"/>
  <c r="O657" i="26" s="1"/>
  <c r="O663" i="26" a="1"/>
  <c r="O663" i="26" s="1"/>
  <c r="O675" i="26" a="1"/>
  <c r="O675" i="26" s="1"/>
  <c r="O680" i="26" a="1"/>
  <c r="O680" i="26" s="1"/>
  <c r="O686" i="26" a="1"/>
  <c r="O686" i="26" s="1"/>
  <c r="O698" i="26" a="1"/>
  <c r="O698" i="26" s="1"/>
  <c r="O715" i="26" a="1"/>
  <c r="O715" i="26" s="1"/>
  <c r="O728" i="26" a="1"/>
  <c r="O728" i="26" s="1"/>
  <c r="O733" i="26" a="1"/>
  <c r="O733" i="26" s="1"/>
  <c r="O740" i="26" a="1"/>
  <c r="O740" i="26" s="1"/>
  <c r="O745" i="26" a="1"/>
  <c r="O745" i="26" s="1"/>
  <c r="O758" i="26" a="1"/>
  <c r="O758" i="26" s="1"/>
  <c r="O770" i="26" a="1"/>
  <c r="O770" i="26" s="1"/>
  <c r="O782" i="26" a="1"/>
  <c r="O782" i="26" s="1"/>
  <c r="O787" i="26" a="1"/>
  <c r="O787" i="26" s="1"/>
  <c r="O793" i="26" a="1"/>
  <c r="O793" i="26" s="1"/>
  <c r="O798" i="26" a="1"/>
  <c r="O798" i="26" s="1"/>
  <c r="O804" i="26" a="1"/>
  <c r="O804" i="26" s="1"/>
  <c r="O809" i="26" a="1"/>
  <c r="O809" i="26" s="1"/>
  <c r="O815" i="26" a="1"/>
  <c r="O815" i="26" s="1"/>
  <c r="O820" i="26" a="1"/>
  <c r="O820" i="26" s="1"/>
  <c r="O826" i="26" a="1"/>
  <c r="O826" i="26" s="1"/>
  <c r="O837" i="26" a="1"/>
  <c r="O837" i="26" s="1"/>
  <c r="O853" i="26" a="1"/>
  <c r="O853" i="26" s="1"/>
  <c r="O859" i="26" a="1"/>
  <c r="O859" i="26" s="1"/>
  <c r="O865" i="26" a="1"/>
  <c r="O865" i="26" s="1"/>
  <c r="O443" i="26" a="1"/>
  <c r="O443" i="26" s="1"/>
  <c r="O466" i="26" a="1"/>
  <c r="O466" i="26" s="1"/>
  <c r="O488" i="26" a="1"/>
  <c r="O488" i="26" s="1"/>
  <c r="O512" i="26" a="1"/>
  <c r="O512" i="26" s="1"/>
  <c r="O520" i="26" a="1"/>
  <c r="O520" i="26" s="1"/>
  <c r="O548" i="26" a="1"/>
  <c r="O548" i="26" s="1"/>
  <c r="O554" i="26" a="1"/>
  <c r="O554" i="26" s="1"/>
  <c r="O561" i="26" a="1"/>
  <c r="O561" i="26" s="1"/>
  <c r="O568" i="26" a="1"/>
  <c r="O568" i="26" s="1"/>
  <c r="O574" i="26" a="1"/>
  <c r="O574" i="26" s="1"/>
  <c r="O588" i="26" a="1"/>
  <c r="O588" i="26" s="1"/>
  <c r="O600" i="26" a="1"/>
  <c r="O600" i="26" s="1"/>
  <c r="O605" i="26" a="1"/>
  <c r="O605" i="26" s="1"/>
  <c r="O612" i="26" a="1"/>
  <c r="O612" i="26" s="1"/>
  <c r="O623" i="26" a="1"/>
  <c r="O623" i="26" s="1"/>
  <c r="O628" i="26" a="1"/>
  <c r="O628" i="26" s="1"/>
  <c r="O635" i="26" a="1"/>
  <c r="O635" i="26" s="1"/>
  <c r="O640" i="26" a="1"/>
  <c r="O640" i="26" s="1"/>
  <c r="O646" i="26" a="1"/>
  <c r="O646" i="26" s="1"/>
  <c r="O652" i="26" a="1"/>
  <c r="O652" i="26" s="1"/>
  <c r="O664" i="26" a="1"/>
  <c r="O664" i="26" s="1"/>
  <c r="O669" i="26" a="1"/>
  <c r="O669" i="26" s="1"/>
  <c r="O676" i="26" a="1"/>
  <c r="O676" i="26" s="1"/>
  <c r="O687" i="26" a="1"/>
  <c r="O687" i="26" s="1"/>
  <c r="O692" i="26" a="1"/>
  <c r="O692" i="26" s="1"/>
  <c r="O699" i="26" a="1"/>
  <c r="O699" i="26" s="1"/>
  <c r="O704" i="26" a="1"/>
  <c r="O704" i="26" s="1"/>
  <c r="O710" i="26" a="1"/>
  <c r="O710" i="26" s="1"/>
  <c r="O716" i="26" a="1"/>
  <c r="O716" i="26" s="1"/>
  <c r="O722" i="26" a="1"/>
  <c r="O722" i="26" s="1"/>
  <c r="O729" i="26" a="1"/>
  <c r="O729" i="26" s="1"/>
  <c r="O734" i="26" a="1"/>
  <c r="O734" i="26" s="1"/>
  <c r="O741" i="26" a="1"/>
  <c r="O741" i="26" s="1"/>
  <c r="O746" i="26" a="1"/>
  <c r="O746" i="26" s="1"/>
  <c r="O753" i="26" a="1"/>
  <c r="O753" i="26" s="1"/>
  <c r="O759" i="26" a="1"/>
  <c r="O759" i="26" s="1"/>
  <c r="O765" i="26" a="1"/>
  <c r="O765" i="26" s="1"/>
  <c r="O771" i="26" a="1"/>
  <c r="O771" i="26" s="1"/>
  <c r="O777" i="26" a="1"/>
  <c r="O777" i="26" s="1"/>
  <c r="O783" i="26" a="1"/>
  <c r="O783" i="26" s="1"/>
  <c r="O788" i="26" a="1"/>
  <c r="O788" i="26" s="1"/>
  <c r="O794" i="26" a="1"/>
  <c r="O794" i="26" s="1"/>
  <c r="O805" i="26" a="1"/>
  <c r="O805" i="26" s="1"/>
  <c r="O821" i="26" a="1"/>
  <c r="O821" i="26" s="1"/>
  <c r="O831" i="26" a="1"/>
  <c r="O831" i="26" s="1"/>
  <c r="O842" i="26" a="1"/>
  <c r="O842" i="26" s="1"/>
  <c r="O848" i="26" a="1"/>
  <c r="O848" i="26" s="1"/>
  <c r="O854" i="26" a="1"/>
  <c r="O854" i="26" s="1"/>
  <c r="O866" i="26" a="1"/>
  <c r="O866" i="26" s="1"/>
  <c r="O872" i="26" a="1"/>
  <c r="O872" i="26" s="1"/>
  <c r="O879" i="26" a="1"/>
  <c r="O879" i="26" s="1"/>
  <c r="O884" i="26" a="1"/>
  <c r="O884" i="26" s="1"/>
  <c r="O891" i="26" a="1"/>
  <c r="O891" i="26" s="1"/>
  <c r="O897" i="26" a="1"/>
  <c r="O897" i="26" s="1"/>
  <c r="O903" i="26" a="1"/>
  <c r="O903" i="26" s="1"/>
  <c r="O910" i="26" a="1"/>
  <c r="O910" i="26" s="1"/>
  <c r="O915" i="26" a="1"/>
  <c r="O915" i="26" s="1"/>
  <c r="O928" i="26" a="1"/>
  <c r="O928" i="26" s="1"/>
  <c r="O941" i="26" a="1"/>
  <c r="O941" i="26" s="1"/>
  <c r="O447" i="26" a="1"/>
  <c r="O447" i="26" s="1"/>
  <c r="O470" i="26" a="1"/>
  <c r="O470" i="26" s="1"/>
  <c r="O490" i="26" a="1"/>
  <c r="O490" i="26" s="1"/>
  <c r="O521" i="26" a="1"/>
  <c r="O521" i="26" s="1"/>
  <c r="O531" i="26" a="1"/>
  <c r="O531" i="26" s="1"/>
  <c r="O555" i="26" a="1"/>
  <c r="O555" i="26" s="1"/>
  <c r="O569" i="26" a="1"/>
  <c r="O569" i="26" s="1"/>
  <c r="O582" i="26" a="1"/>
  <c r="O582" i="26" s="1"/>
  <c r="O589" i="26" a="1"/>
  <c r="O589" i="26" s="1"/>
  <c r="O594" i="26" a="1"/>
  <c r="O594" i="26" s="1"/>
  <c r="O601" i="26" a="1"/>
  <c r="O601" i="26" s="1"/>
  <c r="O606" i="26" a="1"/>
  <c r="O606" i="26" s="1"/>
  <c r="O617" i="26" a="1"/>
  <c r="O617" i="26" s="1"/>
  <c r="O624" i="26" a="1"/>
  <c r="O624" i="26" s="1"/>
  <c r="O629" i="26" a="1"/>
  <c r="O629" i="26" s="1"/>
  <c r="O641" i="26" a="1"/>
  <c r="O641" i="26" s="1"/>
  <c r="O647" i="26" a="1"/>
  <c r="O647" i="26" s="1"/>
  <c r="O653" i="26" a="1"/>
  <c r="O653" i="26" s="1"/>
  <c r="O658" i="26" a="1"/>
  <c r="O658" i="26" s="1"/>
  <c r="O665" i="26" a="1"/>
  <c r="O665" i="26" s="1"/>
  <c r="O670" i="26" a="1"/>
  <c r="O670" i="26" s="1"/>
  <c r="O681" i="26" a="1"/>
  <c r="O681" i="26" s="1"/>
  <c r="O688" i="26" a="1"/>
  <c r="O688" i="26" s="1"/>
  <c r="O693" i="26" a="1"/>
  <c r="O693" i="26" s="1"/>
  <c r="O705" i="26" a="1"/>
  <c r="O705" i="26" s="1"/>
  <c r="O711" i="26" a="1"/>
  <c r="O711" i="26" s="1"/>
  <c r="O717" i="26" a="1"/>
  <c r="O717" i="26" s="1"/>
  <c r="O723" i="26" a="1"/>
  <c r="O723" i="26" s="1"/>
  <c r="O735" i="26" a="1"/>
  <c r="O735" i="26" s="1"/>
  <c r="O747" i="26" a="1"/>
  <c r="O747" i="26" s="1"/>
  <c r="O760" i="26" a="1"/>
  <c r="O760" i="26" s="1"/>
  <c r="O766" i="26" a="1"/>
  <c r="O766" i="26" s="1"/>
  <c r="O772" i="26" a="1"/>
  <c r="O772" i="26" s="1"/>
  <c r="O789" i="26" a="1"/>
  <c r="O789" i="26" s="1"/>
  <c r="O799" i="26" a="1"/>
  <c r="O799" i="26" s="1"/>
  <c r="O810" i="26" a="1"/>
  <c r="O810" i="26" s="1"/>
  <c r="O816" i="26" a="1"/>
  <c r="O816" i="26" s="1"/>
  <c r="O827" i="26" a="1"/>
  <c r="O827" i="26" s="1"/>
  <c r="O832" i="26" a="1"/>
  <c r="O832" i="26" s="1"/>
  <c r="O838" i="26" a="1"/>
  <c r="O838" i="26" s="1"/>
  <c r="O843" i="26" a="1"/>
  <c r="O843" i="26" s="1"/>
  <c r="O849" i="26" a="1"/>
  <c r="O849" i="26" s="1"/>
  <c r="O855" i="26" a="1"/>
  <c r="O855" i="26" s="1"/>
  <c r="O860" i="26" a="1"/>
  <c r="O860" i="26" s="1"/>
  <c r="O867" i="26" a="1"/>
  <c r="O867" i="26" s="1"/>
  <c r="O449" i="26" a="1"/>
  <c r="O449" i="26" s="1"/>
  <c r="O492" i="26" a="1"/>
  <c r="O492" i="26" s="1"/>
  <c r="O504" i="26" a="1"/>
  <c r="O504" i="26" s="1"/>
  <c r="O514" i="26" a="1"/>
  <c r="O514" i="26" s="1"/>
  <c r="O523" i="26" a="1"/>
  <c r="O523" i="26" s="1"/>
  <c r="O541" i="26" a="1"/>
  <c r="O541" i="26" s="1"/>
  <c r="O549" i="26" a="1"/>
  <c r="O549" i="26" s="1"/>
  <c r="O556" i="26" a="1"/>
  <c r="O556" i="26" s="1"/>
  <c r="O562" i="26" a="1"/>
  <c r="O562" i="26" s="1"/>
  <c r="O570" i="26" a="1"/>
  <c r="O570" i="26" s="1"/>
  <c r="O576" i="26" a="1"/>
  <c r="O576" i="26" s="1"/>
  <c r="O583" i="26" a="1"/>
  <c r="O583" i="26" s="1"/>
  <c r="O595" i="26" a="1"/>
  <c r="O595" i="26" s="1"/>
  <c r="O607" i="26" a="1"/>
  <c r="O607" i="26" s="1"/>
  <c r="O613" i="26" a="1"/>
  <c r="O613" i="26" s="1"/>
  <c r="O618" i="26" a="1"/>
  <c r="O618" i="26" s="1"/>
  <c r="O630" i="26" a="1"/>
  <c r="O630" i="26" s="1"/>
  <c r="O636" i="26" a="1"/>
  <c r="O636" i="26" s="1"/>
  <c r="O642" i="26" a="1"/>
  <c r="O642" i="26" s="1"/>
  <c r="O659" i="26" a="1"/>
  <c r="O659" i="26" s="1"/>
  <c r="O671" i="26" a="1"/>
  <c r="O671" i="26" s="1"/>
  <c r="O677" i="26" a="1"/>
  <c r="O677" i="26" s="1"/>
  <c r="O682" i="26" a="1"/>
  <c r="O682" i="26" s="1"/>
  <c r="O694" i="26" a="1"/>
  <c r="O694" i="26" s="1"/>
  <c r="O700" i="26" a="1"/>
  <c r="O700" i="26" s="1"/>
  <c r="O706" i="26" a="1"/>
  <c r="O706" i="26" s="1"/>
  <c r="O718" i="26" a="1"/>
  <c r="O718" i="26" s="1"/>
  <c r="O730" i="26" a="1"/>
  <c r="O730" i="26" s="1"/>
  <c r="O742" i="26" a="1"/>
  <c r="O742" i="26" s="1"/>
  <c r="O748" i="26" a="1"/>
  <c r="O748" i="26" s="1"/>
  <c r="O754" i="26" a="1"/>
  <c r="O754" i="26" s="1"/>
  <c r="O761" i="26" a="1"/>
  <c r="O761" i="26" s="1"/>
  <c r="O767" i="26" a="1"/>
  <c r="O767" i="26" s="1"/>
  <c r="O773" i="26" a="1"/>
  <c r="O773" i="26" s="1"/>
  <c r="O778" i="26" a="1"/>
  <c r="O778" i="26" s="1"/>
  <c r="O784" i="26" a="1"/>
  <c r="O784" i="26" s="1"/>
  <c r="O795" i="26" a="1"/>
  <c r="O795" i="26" s="1"/>
  <c r="O800" i="26" a="1"/>
  <c r="O800" i="26" s="1"/>
  <c r="O806" i="26" a="1"/>
  <c r="O806" i="26" s="1"/>
  <c r="O811" i="26" a="1"/>
  <c r="O811" i="26" s="1"/>
  <c r="O817" i="26" a="1"/>
  <c r="O817" i="26" s="1"/>
  <c r="O822" i="26" a="1"/>
  <c r="O822" i="26" s="1"/>
  <c r="O833" i="26" a="1"/>
  <c r="O833" i="26" s="1"/>
  <c r="O453" i="26" a="1"/>
  <c r="O453" i="26" s="1"/>
  <c r="O476" i="26" a="1"/>
  <c r="O476" i="26" s="1"/>
  <c r="O506" i="26" a="1"/>
  <c r="O506" i="26" s="1"/>
  <c r="O515" i="26" a="1"/>
  <c r="O515" i="26" s="1"/>
  <c r="O524" i="26" a="1"/>
  <c r="O524" i="26" s="1"/>
  <c r="O533" i="26" a="1"/>
  <c r="O533" i="26" s="1"/>
  <c r="O542" i="26" a="1"/>
  <c r="O542" i="26" s="1"/>
  <c r="O557" i="26" a="1"/>
  <c r="O557" i="26" s="1"/>
  <c r="O571" i="26" a="1"/>
  <c r="O571" i="26" s="1"/>
  <c r="O577" i="26" a="1"/>
  <c r="O577" i="26" s="1"/>
  <c r="O590" i="26" a="1"/>
  <c r="O590" i="26" s="1"/>
  <c r="O602" i="26" a="1"/>
  <c r="O602" i="26" s="1"/>
  <c r="O619" i="26" a="1"/>
  <c r="O619" i="26" s="1"/>
  <c r="O625" i="26" a="1"/>
  <c r="O625" i="26" s="1"/>
  <c r="O631" i="26" a="1"/>
  <c r="O631" i="26" s="1"/>
  <c r="O643" i="26" a="1"/>
  <c r="O643" i="26" s="1"/>
  <c r="O648" i="26" a="1"/>
  <c r="O648" i="26" s="1"/>
  <c r="O654" i="26" a="1"/>
  <c r="O654" i="26" s="1"/>
  <c r="O666" i="26" a="1"/>
  <c r="O666" i="26" s="1"/>
  <c r="O683" i="26" a="1"/>
  <c r="O683" i="26" s="1"/>
  <c r="O689" i="26" a="1"/>
  <c r="O689" i="26" s="1"/>
  <c r="O695" i="26" a="1"/>
  <c r="O695" i="26" s="1"/>
  <c r="O707" i="26" a="1"/>
  <c r="O707" i="26" s="1"/>
  <c r="O712" i="26" a="1"/>
  <c r="O712" i="26" s="1"/>
  <c r="O719" i="26" a="1"/>
  <c r="O719" i="26" s="1"/>
  <c r="O724" i="26" a="1"/>
  <c r="O724" i="26" s="1"/>
  <c r="O731" i="26" a="1"/>
  <c r="O731" i="26" s="1"/>
  <c r="O736" i="26" a="1"/>
  <c r="O736" i="26" s="1"/>
  <c r="O743" i="26" a="1"/>
  <c r="O743" i="26" s="1"/>
  <c r="O749" i="26" a="1"/>
  <c r="O749" i="26" s="1"/>
  <c r="O755" i="26" a="1"/>
  <c r="O755" i="26" s="1"/>
  <c r="O774" i="26" a="1"/>
  <c r="O774" i="26" s="1"/>
  <c r="O779" i="26" a="1"/>
  <c r="O779" i="26" s="1"/>
  <c r="O790" i="26" a="1"/>
  <c r="O790" i="26" s="1"/>
  <c r="O801" i="26" a="1"/>
  <c r="O801" i="26" s="1"/>
  <c r="O812" i="26" a="1"/>
  <c r="O812" i="26" s="1"/>
  <c r="O823" i="26" a="1"/>
  <c r="O823" i="26" s="1"/>
  <c r="O828" i="26" a="1"/>
  <c r="O828" i="26" s="1"/>
  <c r="O834" i="26" a="1"/>
  <c r="O834" i="26" s="1"/>
  <c r="O839" i="26" a="1"/>
  <c r="O839" i="26" s="1"/>
  <c r="O845" i="26" a="1"/>
  <c r="O845" i="26" s="1"/>
  <c r="O850" i="26" a="1"/>
  <c r="O850" i="26" s="1"/>
  <c r="O856" i="26" a="1"/>
  <c r="O856" i="26" s="1"/>
  <c r="O868" i="26" a="1"/>
  <c r="O868" i="26" s="1"/>
  <c r="O874" i="26" a="1"/>
  <c r="O874" i="26" s="1"/>
  <c r="O881" i="26" a="1"/>
  <c r="O881" i="26" s="1"/>
  <c r="O887" i="26" a="1"/>
  <c r="O887" i="26" s="1"/>
  <c r="O893" i="26" a="1"/>
  <c r="O893" i="26" s="1"/>
  <c r="O912" i="26" a="1"/>
  <c r="O912" i="26" s="1"/>
  <c r="O918" i="26" a="1"/>
  <c r="O918" i="26" s="1"/>
  <c r="O924" i="26" a="1"/>
  <c r="O924" i="26" s="1"/>
  <c r="O931" i="26" a="1"/>
  <c r="O931" i="26" s="1"/>
  <c r="O937" i="26" a="1"/>
  <c r="O937" i="26" s="1"/>
  <c r="O949" i="26" a="1"/>
  <c r="O949" i="26" s="1"/>
  <c r="O962" i="26" a="1"/>
  <c r="O962" i="26" s="1"/>
  <c r="O968" i="26" a="1"/>
  <c r="O968" i="26" s="1"/>
  <c r="O455" i="26" a="1"/>
  <c r="O455" i="26" s="1"/>
  <c r="O477" i="26" a="1"/>
  <c r="O477" i="26" s="1"/>
  <c r="O494" i="26" a="1"/>
  <c r="O494" i="26" s="1"/>
  <c r="O507" i="26" a="1"/>
  <c r="O507" i="26" s="1"/>
  <c r="O535" i="26" a="1"/>
  <c r="O535" i="26" s="1"/>
  <c r="O543" i="26" a="1"/>
  <c r="O543" i="26" s="1"/>
  <c r="O551" i="26" a="1"/>
  <c r="O551" i="26" s="1"/>
  <c r="O558" i="26" a="1"/>
  <c r="O558" i="26" s="1"/>
  <c r="O564" i="26" a="1"/>
  <c r="O564" i="26" s="1"/>
  <c r="O578" i="26" a="1"/>
  <c r="O578" i="26" s="1"/>
  <c r="O584" i="26" a="1"/>
  <c r="O584" i="26" s="1"/>
  <c r="O591" i="26" a="1"/>
  <c r="O591" i="26" s="1"/>
  <c r="O596" i="26" a="1"/>
  <c r="O596" i="26" s="1"/>
  <c r="O603" i="26" a="1"/>
  <c r="O603" i="26" s="1"/>
  <c r="O608" i="26" a="1"/>
  <c r="O608" i="26" s="1"/>
  <c r="O614" i="26" a="1"/>
  <c r="O614" i="26" s="1"/>
  <c r="O620" i="26" a="1"/>
  <c r="O620" i="26" s="1"/>
  <c r="O632" i="26" a="1"/>
  <c r="O632" i="26" s="1"/>
  <c r="O637" i="26" a="1"/>
  <c r="O637" i="26" s="1"/>
  <c r="O644" i="26" a="1"/>
  <c r="O644" i="26" s="1"/>
  <c r="O655" i="26" a="1"/>
  <c r="O655" i="26" s="1"/>
  <c r="O660" i="26" a="1"/>
  <c r="O660" i="26" s="1"/>
  <c r="O667" i="26" a="1"/>
  <c r="O667" i="26" s="1"/>
  <c r="O672" i="26" a="1"/>
  <c r="O672" i="26" s="1"/>
  <c r="O678" i="26" a="1"/>
  <c r="O678" i="26" s="1"/>
  <c r="O684" i="26" a="1"/>
  <c r="O684" i="26" s="1"/>
  <c r="O696" i="26" a="1"/>
  <c r="O696" i="26" s="1"/>
  <c r="O701" i="26" a="1"/>
  <c r="O701" i="26" s="1"/>
  <c r="O708" i="26" a="1"/>
  <c r="O708" i="26" s="1"/>
  <c r="O720" i="26" a="1"/>
  <c r="O720" i="26" s="1"/>
  <c r="O725" i="26" a="1"/>
  <c r="O725" i="26" s="1"/>
  <c r="O737" i="26" a="1"/>
  <c r="O737" i="26" s="1"/>
  <c r="O750" i="26" a="1"/>
  <c r="O750" i="26" s="1"/>
  <c r="O762" i="26" a="1"/>
  <c r="O762" i="26" s="1"/>
  <c r="O768" i="26" a="1"/>
  <c r="O768" i="26" s="1"/>
  <c r="O775" i="26" a="1"/>
  <c r="O775" i="26" s="1"/>
  <c r="O780" i="26" a="1"/>
  <c r="O780" i="26" s="1"/>
  <c r="O785" i="26" a="1"/>
  <c r="O785" i="26" s="1"/>
  <c r="O791" i="26" a="1"/>
  <c r="O791" i="26" s="1"/>
  <c r="O796" i="26" a="1"/>
  <c r="O796" i="26" s="1"/>
  <c r="O802" i="26" a="1"/>
  <c r="O802" i="26" s="1"/>
  <c r="O807" i="26" a="1"/>
  <c r="O807" i="26" s="1"/>
  <c r="O813" i="26" a="1"/>
  <c r="O813" i="26" s="1"/>
  <c r="O846" i="26" a="1"/>
  <c r="O846" i="26" s="1"/>
  <c r="O869" i="26" a="1"/>
  <c r="O869" i="26" s="1"/>
  <c r="O892" i="26" a="1"/>
  <c r="O892" i="26" s="1"/>
  <c r="O913" i="26" a="1"/>
  <c r="O913" i="26" s="1"/>
  <c r="O923" i="26" a="1"/>
  <c r="O923" i="26" s="1"/>
  <c r="O932" i="26" a="1"/>
  <c r="O932" i="26" s="1"/>
  <c r="O943" i="26" a="1"/>
  <c r="O943" i="26" s="1"/>
  <c r="O951" i="26" a="1"/>
  <c r="O951" i="26" s="1"/>
  <c r="O959" i="26" a="1"/>
  <c r="O959" i="26" s="1"/>
  <c r="O967" i="26" a="1"/>
  <c r="O967" i="26" s="1"/>
  <c r="O982" i="26" a="1"/>
  <c r="O982" i="26" s="1"/>
  <c r="O997" i="26" a="1"/>
  <c r="O997" i="26" s="1"/>
  <c r="O1004" i="26" a="1"/>
  <c r="O1004" i="26" s="1"/>
  <c r="O1010" i="26" a="1"/>
  <c r="O1010" i="26" s="1"/>
  <c r="O1017" i="26" a="1"/>
  <c r="O1017" i="26" s="1"/>
  <c r="O1022" i="26" a="1"/>
  <c r="O1022" i="26" s="1"/>
  <c r="O1029" i="26" a="1"/>
  <c r="O1029" i="26" s="1"/>
  <c r="O1035" i="26" a="1"/>
  <c r="O1035" i="26" s="1"/>
  <c r="O1048" i="26" a="1"/>
  <c r="O1048" i="26" s="1"/>
  <c r="O1060" i="26" a="1"/>
  <c r="O1060" i="26" s="1"/>
  <c r="O1066" i="26" a="1"/>
  <c r="O1066" i="26" s="1"/>
  <c r="O1073" i="26" a="1"/>
  <c r="O1073" i="26" s="1"/>
  <c r="O1079" i="26" a="1"/>
  <c r="O1079" i="26" s="1"/>
  <c r="O1085" i="26" a="1"/>
  <c r="O1085" i="26" s="1"/>
  <c r="O1104" i="26" a="1"/>
  <c r="O1104" i="26" s="1"/>
  <c r="O1110" i="26" a="1"/>
  <c r="O1110" i="26" s="1"/>
  <c r="O1116" i="26" a="1"/>
  <c r="O1116" i="26" s="1"/>
  <c r="O1123" i="26" a="1"/>
  <c r="O1123" i="26" s="1"/>
  <c r="O1129" i="26" a="1"/>
  <c r="O1129" i="26" s="1"/>
  <c r="O1141" i="26" a="1"/>
  <c r="O1141" i="26" s="1"/>
  <c r="O1154" i="26" a="1"/>
  <c r="O1154" i="26" s="1"/>
  <c r="O1160" i="26" a="1"/>
  <c r="O1160" i="26" s="1"/>
  <c r="O1167" i="26" a="1"/>
  <c r="O1167" i="26" s="1"/>
  <c r="O1172" i="26" a="1"/>
  <c r="O1172" i="26" s="1"/>
  <c r="O1179" i="26" a="1"/>
  <c r="O1179" i="26" s="1"/>
  <c r="O1185" i="26" a="1"/>
  <c r="O1185" i="26" s="1"/>
  <c r="O1191" i="26" a="1"/>
  <c r="O1191" i="26" s="1"/>
  <c r="O1198" i="26" a="1"/>
  <c r="O1198" i="26" s="1"/>
  <c r="O1203" i="26" a="1"/>
  <c r="O1203" i="26" s="1"/>
  <c r="O1216" i="26" a="1"/>
  <c r="O1216" i="26" s="1"/>
  <c r="O1229" i="26" a="1"/>
  <c r="O1229" i="26" s="1"/>
  <c r="O1242" i="26" a="1"/>
  <c r="O1242" i="26" s="1"/>
  <c r="O1247" i="26" a="1"/>
  <c r="O1247" i="26" s="1"/>
  <c r="O1259" i="26" a="1"/>
  <c r="O1259" i="26" s="1"/>
  <c r="O1265" i="26" a="1"/>
  <c r="O1265" i="26" s="1"/>
  <c r="O1271" i="26" a="1"/>
  <c r="O1271" i="26" s="1"/>
  <c r="O1282" i="26" a="1"/>
  <c r="O1282" i="26" s="1"/>
  <c r="O1287" i="26" a="1"/>
  <c r="O1287" i="26" s="1"/>
  <c r="O1293" i="26" a="1"/>
  <c r="O1293" i="26" s="1"/>
  <c r="O1306" i="26" a="1"/>
  <c r="O1306" i="26" s="1"/>
  <c r="O1311" i="26" a="1"/>
  <c r="O1311" i="26" s="1"/>
  <c r="O1318" i="26" a="1"/>
  <c r="O1318" i="26" s="1"/>
  <c r="O1324" i="26" a="1"/>
  <c r="O1324" i="26" s="1"/>
  <c r="O1330" i="26" a="1"/>
  <c r="O1330" i="26" s="1"/>
  <c r="O1337" i="26" a="1"/>
  <c r="O1337" i="26" s="1"/>
  <c r="O1343" i="26" a="1"/>
  <c r="O1343" i="26" s="1"/>
  <c r="O1348" i="26" a="1"/>
  <c r="O1348" i="26" s="1"/>
  <c r="O1355" i="26" a="1"/>
  <c r="O1355" i="26" s="1"/>
  <c r="O818" i="26" a="1"/>
  <c r="O818" i="26" s="1"/>
  <c r="O871" i="26" a="1"/>
  <c r="O871" i="26" s="1"/>
  <c r="O883" i="26" a="1"/>
  <c r="O883" i="26" s="1"/>
  <c r="O904" i="26" a="1"/>
  <c r="O904" i="26" s="1"/>
  <c r="O934" i="26" a="1"/>
  <c r="O934" i="26" s="1"/>
  <c r="O944" i="26" a="1"/>
  <c r="O944" i="26" s="1"/>
  <c r="O953" i="26" a="1"/>
  <c r="O953" i="26" s="1"/>
  <c r="O960" i="26" a="1"/>
  <c r="O960" i="26" s="1"/>
  <c r="O969" i="26" a="1"/>
  <c r="O969" i="26" s="1"/>
  <c r="O976" i="26" a="1"/>
  <c r="O976" i="26" s="1"/>
  <c r="O984" i="26" a="1"/>
  <c r="O984" i="26" s="1"/>
  <c r="O990" i="26" a="1"/>
  <c r="O990" i="26" s="1"/>
  <c r="O998" i="26" a="1"/>
  <c r="O998" i="26" s="1"/>
  <c r="O1005" i="26" a="1"/>
  <c r="O1005" i="26" s="1"/>
  <c r="O1018" i="26" a="1"/>
  <c r="O1018" i="26" s="1"/>
  <c r="O1023" i="26" a="1"/>
  <c r="O1023" i="26" s="1"/>
  <c r="O1030" i="26" a="1"/>
  <c r="O1030" i="26" s="1"/>
  <c r="O1036" i="26" a="1"/>
  <c r="O1036" i="26" s="1"/>
  <c r="O1042" i="26" a="1"/>
  <c r="O1042" i="26" s="1"/>
  <c r="O1049" i="26" a="1"/>
  <c r="O1049" i="26" s="1"/>
  <c r="O1054" i="26" a="1"/>
  <c r="O1054" i="26" s="1"/>
  <c r="O1061" i="26" a="1"/>
  <c r="O1061" i="26" s="1"/>
  <c r="O1067" i="26" a="1"/>
  <c r="O1067" i="26" s="1"/>
  <c r="O1080" i="26" a="1"/>
  <c r="O1080" i="26" s="1"/>
  <c r="O1092" i="26" a="1"/>
  <c r="O1092" i="26" s="1"/>
  <c r="O1098" i="26" a="1"/>
  <c r="O1098" i="26" s="1"/>
  <c r="O1105" i="26" a="1"/>
  <c r="O1105" i="26" s="1"/>
  <c r="O1111" i="26" a="1"/>
  <c r="O1111" i="26" s="1"/>
  <c r="O1117" i="26" a="1"/>
  <c r="O1117" i="26" s="1"/>
  <c r="O1136" i="26" a="1"/>
  <c r="O1136" i="26" s="1"/>
  <c r="O1142" i="26" a="1"/>
  <c r="O1142" i="26" s="1"/>
  <c r="O1148" i="26" a="1"/>
  <c r="O1148" i="26" s="1"/>
  <c r="O1155" i="26" a="1"/>
  <c r="O1155" i="26" s="1"/>
  <c r="O1161" i="26" a="1"/>
  <c r="O1161" i="26" s="1"/>
  <c r="O1173" i="26" a="1"/>
  <c r="O1173" i="26" s="1"/>
  <c r="O1186" i="26" a="1"/>
  <c r="O1186" i="26" s="1"/>
  <c r="O1192" i="26" a="1"/>
  <c r="O1192" i="26" s="1"/>
  <c r="O1199" i="26" a="1"/>
  <c r="O1199" i="26" s="1"/>
  <c r="O1204" i="26" a="1"/>
  <c r="O1204" i="26" s="1"/>
  <c r="O1211" i="26" a="1"/>
  <c r="O1211" i="26" s="1"/>
  <c r="O1217" i="26" a="1"/>
  <c r="O1217" i="26" s="1"/>
  <c r="O1223" i="26" a="1"/>
  <c r="O1223" i="26" s="1"/>
  <c r="O1230" i="26" a="1"/>
  <c r="O1230" i="26" s="1"/>
  <c r="O1235" i="26" a="1"/>
  <c r="O1235" i="26" s="1"/>
  <c r="O1248" i="26" a="1"/>
  <c r="O1248" i="26" s="1"/>
  <c r="O1254" i="26" a="1"/>
  <c r="O1254" i="26" s="1"/>
  <c r="O1260" i="26" a="1"/>
  <c r="O1260" i="26" s="1"/>
  <c r="O1276" i="26" a="1"/>
  <c r="O1276" i="26" s="1"/>
  <c r="O1288" i="26" a="1"/>
  <c r="O1288" i="26" s="1"/>
  <c r="O1294" i="26" a="1"/>
  <c r="O1294" i="26" s="1"/>
  <c r="O1299" i="26" a="1"/>
  <c r="O1299" i="26" s="1"/>
  <c r="O1312" i="26" a="1"/>
  <c r="O1312" i="26" s="1"/>
  <c r="O1325" i="26" a="1"/>
  <c r="O1325" i="26" s="1"/>
  <c r="O1338" i="26" a="1"/>
  <c r="O1338" i="26" s="1"/>
  <c r="O1344" i="26" a="1"/>
  <c r="O1344" i="26" s="1"/>
  <c r="O1349" i="26" a="1"/>
  <c r="O1349" i="26" s="1"/>
  <c r="O1362" i="26" a="1"/>
  <c r="O1362" i="26" s="1"/>
  <c r="O1368" i="26" a="1"/>
  <c r="O1368" i="26" s="1"/>
  <c r="O1375" i="26" a="1"/>
  <c r="O1375" i="26" s="1"/>
  <c r="O1380" i="26" a="1"/>
  <c r="O1380" i="26" s="1"/>
  <c r="O1387" i="26" a="1"/>
  <c r="O1387" i="26" s="1"/>
  <c r="O1393" i="26" a="1"/>
  <c r="O1393" i="26" s="1"/>
  <c r="O1399" i="26" a="1"/>
  <c r="O1399" i="26" s="1"/>
  <c r="O1406" i="26" a="1"/>
  <c r="O1406" i="26" s="1"/>
  <c r="O1411" i="26" a="1"/>
  <c r="O1411" i="26" s="1"/>
  <c r="O1424" i="26" a="1"/>
  <c r="O1424" i="26" s="1"/>
  <c r="O1437" i="26" a="1"/>
  <c r="O1437" i="26" s="1"/>
  <c r="O1450" i="26" a="1"/>
  <c r="O1450" i="26" s="1"/>
  <c r="O1455" i="26" a="1"/>
  <c r="O1455" i="26" s="1"/>
  <c r="O1462" i="26" a="1"/>
  <c r="O1462" i="26" s="1"/>
  <c r="O1468" i="26" a="1"/>
  <c r="O1468" i="26" s="1"/>
  <c r="O1474" i="26" a="1"/>
  <c r="O1474" i="26" s="1"/>
  <c r="O873" i="26" a="1"/>
  <c r="O873" i="26" s="1"/>
  <c r="O885" i="26" a="1"/>
  <c r="O885" i="26" s="1"/>
  <c r="O894" i="26" a="1"/>
  <c r="O894" i="26" s="1"/>
  <c r="O905" i="26" a="1"/>
  <c r="O905" i="26" s="1"/>
  <c r="O925" i="26" a="1"/>
  <c r="O925" i="26" s="1"/>
  <c r="O935" i="26" a="1"/>
  <c r="O935" i="26" s="1"/>
  <c r="O945" i="26" a="1"/>
  <c r="O945" i="26" s="1"/>
  <c r="O954" i="26" a="1"/>
  <c r="O954" i="26" s="1"/>
  <c r="O961" i="26" a="1"/>
  <c r="O961" i="26" s="1"/>
  <c r="O985" i="26" a="1"/>
  <c r="O985" i="26" s="1"/>
  <c r="O991" i="26" a="1"/>
  <c r="O991" i="26" s="1"/>
  <c r="O1006" i="26" a="1"/>
  <c r="O1006" i="26" s="1"/>
  <c r="O1011" i="26" a="1"/>
  <c r="O1011" i="26" s="1"/>
  <c r="O1024" i="26" a="1"/>
  <c r="O1024" i="26" s="1"/>
  <c r="O1037" i="26" a="1"/>
  <c r="O1037" i="26" s="1"/>
  <c r="O1050" i="26" a="1"/>
  <c r="O1050" i="26" s="1"/>
  <c r="O1055" i="26" a="1"/>
  <c r="O1055" i="26" s="1"/>
  <c r="O1062" i="26" a="1"/>
  <c r="O1062" i="26" s="1"/>
  <c r="O1068" i="26" a="1"/>
  <c r="O1068" i="26" s="1"/>
  <c r="O1074" i="26" a="1"/>
  <c r="O1074" i="26" s="1"/>
  <c r="O1081" i="26" a="1"/>
  <c r="O1081" i="26" s="1"/>
  <c r="O1086" i="26" a="1"/>
  <c r="O1086" i="26" s="1"/>
  <c r="O1093" i="26" a="1"/>
  <c r="O1093" i="26" s="1"/>
  <c r="O1099" i="26" a="1"/>
  <c r="O1099" i="26" s="1"/>
  <c r="O1112" i="26" a="1"/>
  <c r="O1112" i="26" s="1"/>
  <c r="O1124" i="26" a="1"/>
  <c r="O1124" i="26" s="1"/>
  <c r="O1130" i="26" a="1"/>
  <c r="O1130" i="26" s="1"/>
  <c r="O1137" i="26" a="1"/>
  <c r="O1137" i="26" s="1"/>
  <c r="O1143" i="26" a="1"/>
  <c r="O1143" i="26" s="1"/>
  <c r="O1149" i="26" a="1"/>
  <c r="O1149" i="26" s="1"/>
  <c r="O1168" i="26" a="1"/>
  <c r="O1168" i="26" s="1"/>
  <c r="O1174" i="26" a="1"/>
  <c r="O1174" i="26" s="1"/>
  <c r="O829" i="26" a="1"/>
  <c r="O829" i="26" s="1"/>
  <c r="O886" i="26" a="1"/>
  <c r="O886" i="26" s="1"/>
  <c r="O896" i="26" a="1"/>
  <c r="O896" i="26" s="1"/>
  <c r="O906" i="26" a="1"/>
  <c r="O906" i="26" s="1"/>
  <c r="O916" i="26" a="1"/>
  <c r="O916" i="26" s="1"/>
  <c r="O936" i="26" a="1"/>
  <c r="O936" i="26" s="1"/>
  <c r="O946" i="26" a="1"/>
  <c r="O946" i="26" s="1"/>
  <c r="O963" i="26" a="1"/>
  <c r="O963" i="26" s="1"/>
  <c r="O971" i="26" a="1"/>
  <c r="O971" i="26" s="1"/>
  <c r="O978" i="26" a="1"/>
  <c r="O978" i="26" s="1"/>
  <c r="O986" i="26" a="1"/>
  <c r="O986" i="26" s="1"/>
  <c r="O992" i="26" a="1"/>
  <c r="O992" i="26" s="1"/>
  <c r="O999" i="26" a="1"/>
  <c r="O999" i="26" s="1"/>
  <c r="O1007" i="26" a="1"/>
  <c r="O1007" i="26" s="1"/>
  <c r="O1012" i="26" a="1"/>
  <c r="O1012" i="26" s="1"/>
  <c r="O1019" i="26" a="1"/>
  <c r="O1019" i="26" s="1"/>
  <c r="O1025" i="26" a="1"/>
  <c r="O1025" i="26" s="1"/>
  <c r="O1031" i="26" a="1"/>
  <c r="O1031" i="26" s="1"/>
  <c r="O1038" i="26" a="1"/>
  <c r="O1038" i="26" s="1"/>
  <c r="O1043" i="26" a="1"/>
  <c r="O1043" i="26" s="1"/>
  <c r="O1056" i="26" a="1"/>
  <c r="O1056" i="26" s="1"/>
  <c r="O1069" i="26" a="1"/>
  <c r="O1069" i="26" s="1"/>
  <c r="O1082" i="26" a="1"/>
  <c r="O1082" i="26" s="1"/>
  <c r="O1087" i="26" a="1"/>
  <c r="O1087" i="26" s="1"/>
  <c r="O1094" i="26" a="1"/>
  <c r="O1094" i="26" s="1"/>
  <c r="O1100" i="26" a="1"/>
  <c r="O1100" i="26" s="1"/>
  <c r="O1106" i="26" a="1"/>
  <c r="O1106" i="26" s="1"/>
  <c r="O1113" i="26" a="1"/>
  <c r="O1113" i="26" s="1"/>
  <c r="O1118" i="26" a="1"/>
  <c r="O1118" i="26" s="1"/>
  <c r="O1125" i="26" a="1"/>
  <c r="O1125" i="26" s="1"/>
  <c r="O1131" i="26" a="1"/>
  <c r="O1131" i="26" s="1"/>
  <c r="O1144" i="26" a="1"/>
  <c r="O1144" i="26" s="1"/>
  <c r="O1156" i="26" a="1"/>
  <c r="O1156" i="26" s="1"/>
  <c r="O1162" i="26" a="1"/>
  <c r="O1162" i="26" s="1"/>
  <c r="O1169" i="26" a="1"/>
  <c r="O1169" i="26" s="1"/>
  <c r="O1175" i="26" a="1"/>
  <c r="O1175" i="26" s="1"/>
  <c r="O1181" i="26" a="1"/>
  <c r="O1181" i="26" s="1"/>
  <c r="O1200" i="26" a="1"/>
  <c r="O1200" i="26" s="1"/>
  <c r="O1206" i="26" a="1"/>
  <c r="O1206" i="26" s="1"/>
  <c r="O1212" i="26" a="1"/>
  <c r="O1212" i="26" s="1"/>
  <c r="O1219" i="26" a="1"/>
  <c r="O1219" i="26" s="1"/>
  <c r="O1225" i="26" a="1"/>
  <c r="O1225" i="26" s="1"/>
  <c r="O1237" i="26" a="1"/>
  <c r="O1237" i="26" s="1"/>
  <c r="O1250" i="26" a="1"/>
  <c r="O1250" i="26" s="1"/>
  <c r="O1255" i="26" a="1"/>
  <c r="O1255" i="26" s="1"/>
  <c r="O1262" i="26" a="1"/>
  <c r="O1262" i="26" s="1"/>
  <c r="O1273" i="26" a="1"/>
  <c r="O1273" i="26" s="1"/>
  <c r="O1301" i="26" a="1"/>
  <c r="O1301" i="26" s="1"/>
  <c r="O1314" i="26" a="1"/>
  <c r="O1314" i="26" s="1"/>
  <c r="O1320" i="26" a="1"/>
  <c r="O1320" i="26" s="1"/>
  <c r="O1327" i="26" a="1"/>
  <c r="O1327" i="26" s="1"/>
  <c r="O1332" i="26" a="1"/>
  <c r="O1332" i="26" s="1"/>
  <c r="O1339" i="26" a="1"/>
  <c r="O1339" i="26" s="1"/>
  <c r="O1351" i="26" a="1"/>
  <c r="O1351" i="26" s="1"/>
  <c r="O1357" i="26" a="1"/>
  <c r="O1357" i="26" s="1"/>
  <c r="O1376" i="26" a="1"/>
  <c r="O1376" i="26" s="1"/>
  <c r="O1382" i="26" a="1"/>
  <c r="O1382" i="26" s="1"/>
  <c r="O1388" i="26" a="1"/>
  <c r="O1388" i="26" s="1"/>
  <c r="O1395" i="26" a="1"/>
  <c r="O1395" i="26" s="1"/>
  <c r="O1401" i="26" a="1"/>
  <c r="O1401" i="26" s="1"/>
  <c r="O1413" i="26" a="1"/>
  <c r="O1413" i="26" s="1"/>
  <c r="O1426" i="26" a="1"/>
  <c r="O1426" i="26" s="1"/>
  <c r="O1432" i="26" a="1"/>
  <c r="O1432" i="26" s="1"/>
  <c r="O1439" i="26" a="1"/>
  <c r="O1439" i="26" s="1"/>
  <c r="O1444" i="26" a="1"/>
  <c r="O1444" i="26" s="1"/>
  <c r="O1451" i="26" a="1"/>
  <c r="O1451" i="26" s="1"/>
  <c r="O835" i="26" a="1"/>
  <c r="O835" i="26" s="1"/>
  <c r="O857" i="26" a="1"/>
  <c r="O857" i="26" s="1"/>
  <c r="O875" i="26" a="1"/>
  <c r="O875" i="26" s="1"/>
  <c r="O888" i="26" a="1"/>
  <c r="O888" i="26" s="1"/>
  <c r="O898" i="26" a="1"/>
  <c r="O898" i="26" s="1"/>
  <c r="O907" i="26" a="1"/>
  <c r="O907" i="26" s="1"/>
  <c r="O917" i="26" a="1"/>
  <c r="O917" i="26" s="1"/>
  <c r="O927" i="26" a="1"/>
  <c r="O927" i="26" s="1"/>
  <c r="O955" i="26" a="1"/>
  <c r="O955" i="26" s="1"/>
  <c r="O972" i="26" a="1"/>
  <c r="O972" i="26" s="1"/>
  <c r="O993" i="26" a="1"/>
  <c r="O993" i="26" s="1"/>
  <c r="O1000" i="26" a="1"/>
  <c r="O1000" i="26" s="1"/>
  <c r="O1013" i="26" a="1"/>
  <c r="O1013" i="26" s="1"/>
  <c r="O1026" i="26" a="1"/>
  <c r="O1026" i="26" s="1"/>
  <c r="O1032" i="26" a="1"/>
  <c r="O1032" i="26" s="1"/>
  <c r="O1039" i="26" a="1"/>
  <c r="O1039" i="26" s="1"/>
  <c r="O1044" i="26" a="1"/>
  <c r="O1044" i="26" s="1"/>
  <c r="O1051" i="26" a="1"/>
  <c r="O1051" i="26" s="1"/>
  <c r="O1057" i="26" a="1"/>
  <c r="O1057" i="26" s="1"/>
  <c r="O1063" i="26" a="1"/>
  <c r="O1063" i="26" s="1"/>
  <c r="O1070" i="26" a="1"/>
  <c r="O1070" i="26" s="1"/>
  <c r="O1075" i="26" a="1"/>
  <c r="O1075" i="26" s="1"/>
  <c r="O1088" i="26" a="1"/>
  <c r="O1088" i="26" s="1"/>
  <c r="O1101" i="26" a="1"/>
  <c r="O1101" i="26" s="1"/>
  <c r="O1114" i="26" a="1"/>
  <c r="O1114" i="26" s="1"/>
  <c r="O1119" i="26" a="1"/>
  <c r="O1119" i="26" s="1"/>
  <c r="O1126" i="26" a="1"/>
  <c r="O1126" i="26" s="1"/>
  <c r="O1132" i="26" a="1"/>
  <c r="O1132" i="26" s="1"/>
  <c r="O1138" i="26" a="1"/>
  <c r="O1138" i="26" s="1"/>
  <c r="O1145" i="26" a="1"/>
  <c r="O1145" i="26" s="1"/>
  <c r="O1150" i="26" a="1"/>
  <c r="O1150" i="26" s="1"/>
  <c r="O1157" i="26" a="1"/>
  <c r="O1157" i="26" s="1"/>
  <c r="O1163" i="26" a="1"/>
  <c r="O1163" i="26" s="1"/>
  <c r="O1176" i="26" a="1"/>
  <c r="O1176" i="26" s="1"/>
  <c r="O1188" i="26" a="1"/>
  <c r="O1188" i="26" s="1"/>
  <c r="O1194" i="26" a="1"/>
  <c r="O1194" i="26" s="1"/>
  <c r="O1201" i="26" a="1"/>
  <c r="O1201" i="26" s="1"/>
  <c r="O1207" i="26" a="1"/>
  <c r="O1207" i="26" s="1"/>
  <c r="O1213" i="26" a="1"/>
  <c r="O1213" i="26" s="1"/>
  <c r="O1232" i="26" a="1"/>
  <c r="O1232" i="26" s="1"/>
  <c r="O1238" i="26" a="1"/>
  <c r="O1238" i="26" s="1"/>
  <c r="O1244" i="26" a="1"/>
  <c r="O1244" i="26" s="1"/>
  <c r="O1251" i="26" a="1"/>
  <c r="O1251" i="26" s="1"/>
  <c r="O1256" i="26" a="1"/>
  <c r="O1256" i="26" s="1"/>
  <c r="O1267" i="26" a="1"/>
  <c r="O1267" i="26" s="1"/>
  <c r="O1278" i="26" a="1"/>
  <c r="O1278" i="26" s="1"/>
  <c r="O1284" i="26" a="1"/>
  <c r="O1284" i="26" s="1"/>
  <c r="O1290" i="26" a="1"/>
  <c r="O1290" i="26" s="1"/>
  <c r="O1296" i="26" a="1"/>
  <c r="O1296" i="26" s="1"/>
  <c r="O1302" i="26" a="1"/>
  <c r="O1302" i="26" s="1"/>
  <c r="O1308" i="26" a="1"/>
  <c r="O1308" i="26" s="1"/>
  <c r="O1315" i="26" a="1"/>
  <c r="O1315" i="26" s="1"/>
  <c r="O1321" i="26" a="1"/>
  <c r="O1321" i="26" s="1"/>
  <c r="O1333" i="26" a="1"/>
  <c r="O1333" i="26" s="1"/>
  <c r="O1346" i="26" a="1"/>
  <c r="O1346" i="26" s="1"/>
  <c r="O1352" i="26" a="1"/>
  <c r="O1352" i="26" s="1"/>
  <c r="O1364" i="26" a="1"/>
  <c r="O1364" i="26" s="1"/>
  <c r="O1370" i="26" a="1"/>
  <c r="O1370" i="26" s="1"/>
  <c r="O1377" i="26" a="1"/>
  <c r="O1377" i="26" s="1"/>
  <c r="O1383" i="26" a="1"/>
  <c r="O1383" i="26" s="1"/>
  <c r="O861" i="26" a="1"/>
  <c r="O861" i="26" s="1"/>
  <c r="O878" i="26" a="1"/>
  <c r="O878" i="26" s="1"/>
  <c r="O889" i="26" a="1"/>
  <c r="O889" i="26" s="1"/>
  <c r="O899" i="26" a="1"/>
  <c r="O899" i="26" s="1"/>
  <c r="O909" i="26" a="1"/>
  <c r="O909" i="26" s="1"/>
  <c r="O919" i="26" a="1"/>
  <c r="O919" i="26" s="1"/>
  <c r="O929" i="26" a="1"/>
  <c r="O929" i="26" s="1"/>
  <c r="O938" i="26" a="1"/>
  <c r="O938" i="26" s="1"/>
  <c r="O947" i="26" a="1"/>
  <c r="O947" i="26" s="1"/>
  <c r="O956" i="26" a="1"/>
  <c r="O956" i="26" s="1"/>
  <c r="O965" i="26" a="1"/>
  <c r="O965" i="26" s="1"/>
  <c r="O973" i="26" a="1"/>
  <c r="O973" i="26" s="1"/>
  <c r="O979" i="26" a="1"/>
  <c r="O979" i="26" s="1"/>
  <c r="O987" i="26" a="1"/>
  <c r="O987" i="26" s="1"/>
  <c r="O994" i="26" a="1"/>
  <c r="O994" i="26" s="1"/>
  <c r="O1001" i="26" a="1"/>
  <c r="O1001" i="26" s="1"/>
  <c r="O1008" i="26" a="1"/>
  <c r="O1008" i="26" s="1"/>
  <c r="O1014" i="26" a="1"/>
  <c r="O1014" i="26" s="1"/>
  <c r="O1020" i="26" a="1"/>
  <c r="O1020" i="26" s="1"/>
  <c r="O1027" i="26" a="1"/>
  <c r="O1027" i="26" s="1"/>
  <c r="O1033" i="26" a="1"/>
  <c r="O1033" i="26" s="1"/>
  <c r="O1045" i="26" a="1"/>
  <c r="O1045" i="26" s="1"/>
  <c r="O1058" i="26" a="1"/>
  <c r="O1058" i="26" s="1"/>
  <c r="O1064" i="26" a="1"/>
  <c r="O1064" i="26" s="1"/>
  <c r="O1071" i="26" a="1"/>
  <c r="O1071" i="26" s="1"/>
  <c r="O1076" i="26" a="1"/>
  <c r="O1076" i="26" s="1"/>
  <c r="O1083" i="26" a="1"/>
  <c r="O1083" i="26" s="1"/>
  <c r="O1089" i="26" a="1"/>
  <c r="O1089" i="26" s="1"/>
  <c r="O1095" i="26" a="1"/>
  <c r="O1095" i="26" s="1"/>
  <c r="O1102" i="26" a="1"/>
  <c r="O1102" i="26" s="1"/>
  <c r="O1107" i="26" a="1"/>
  <c r="O1107" i="26" s="1"/>
  <c r="O1120" i="26" a="1"/>
  <c r="O1120" i="26" s="1"/>
  <c r="O1133" i="26" a="1"/>
  <c r="O1133" i="26" s="1"/>
  <c r="O1146" i="26" a="1"/>
  <c r="O1146" i="26" s="1"/>
  <c r="O1151" i="26" a="1"/>
  <c r="O1151" i="26" s="1"/>
  <c r="O1158" i="26" a="1"/>
  <c r="O1158" i="26" s="1"/>
  <c r="O1164" i="26" a="1"/>
  <c r="O1164" i="26" s="1"/>
  <c r="O1170" i="26" a="1"/>
  <c r="O1170" i="26" s="1"/>
  <c r="O1177" i="26" a="1"/>
  <c r="O1177" i="26" s="1"/>
  <c r="O1182" i="26" a="1"/>
  <c r="O1182" i="26" s="1"/>
  <c r="O1189" i="26" a="1"/>
  <c r="O1189" i="26" s="1"/>
  <c r="O1195" i="26" a="1"/>
  <c r="O1195" i="26" s="1"/>
  <c r="O1208" i="26" a="1"/>
  <c r="O1208" i="26" s="1"/>
  <c r="O1220" i="26" a="1"/>
  <c r="O1220" i="26" s="1"/>
  <c r="O1226" i="26" a="1"/>
  <c r="O1226" i="26" s="1"/>
  <c r="O1233" i="26" a="1"/>
  <c r="O1233" i="26" s="1"/>
  <c r="O1239" i="26" a="1"/>
  <c r="O1239" i="26" s="1"/>
  <c r="O1245" i="26" a="1"/>
  <c r="O1245" i="26" s="1"/>
  <c r="O1257" i="26" a="1"/>
  <c r="O1257" i="26" s="1"/>
  <c r="O1263" i="26" a="1"/>
  <c r="O1263" i="26" s="1"/>
  <c r="O1268" i="26" a="1"/>
  <c r="O1268" i="26" s="1"/>
  <c r="O862" i="26" a="1"/>
  <c r="O862" i="26" s="1"/>
  <c r="O900" i="26" a="1"/>
  <c r="O900" i="26" s="1"/>
  <c r="O911" i="26" a="1"/>
  <c r="O911" i="26" s="1"/>
  <c r="O920" i="26" a="1"/>
  <c r="O920" i="26" s="1"/>
  <c r="O930" i="26" a="1"/>
  <c r="O930" i="26" s="1"/>
  <c r="O940" i="26" a="1"/>
  <c r="O940" i="26" s="1"/>
  <c r="O948" i="26" a="1"/>
  <c r="O948" i="26" s="1"/>
  <c r="O957" i="26" a="1"/>
  <c r="O957" i="26" s="1"/>
  <c r="O966" i="26" a="1"/>
  <c r="O966" i="26" s="1"/>
  <c r="O974" i="26" a="1"/>
  <c r="O974" i="26" s="1"/>
  <c r="O980" i="26" a="1"/>
  <c r="O980" i="26" s="1"/>
  <c r="O995" i="26" a="1"/>
  <c r="O995" i="26" s="1"/>
  <c r="O1002" i="26" a="1"/>
  <c r="O1002" i="26" s="1"/>
  <c r="O1009" i="26" a="1"/>
  <c r="O1009" i="26" s="1"/>
  <c r="O1015" i="26" a="1"/>
  <c r="O1015" i="26" s="1"/>
  <c r="O1021" i="26" a="1"/>
  <c r="O1021" i="26" s="1"/>
  <c r="O1040" i="26" a="1"/>
  <c r="O1040" i="26" s="1"/>
  <c r="O1046" i="26" a="1"/>
  <c r="O1046" i="26" s="1"/>
  <c r="O1052" i="26" a="1"/>
  <c r="O1052" i="26" s="1"/>
  <c r="O1059" i="26" a="1"/>
  <c r="O1059" i="26" s="1"/>
  <c r="O1065" i="26" a="1"/>
  <c r="O1065" i="26" s="1"/>
  <c r="O1077" i="26" a="1"/>
  <c r="O1077" i="26" s="1"/>
  <c r="O1090" i="26" a="1"/>
  <c r="O1090" i="26" s="1"/>
  <c r="O1096" i="26" a="1"/>
  <c r="O1096" i="26" s="1"/>
  <c r="O1103" i="26" a="1"/>
  <c r="O1103" i="26" s="1"/>
  <c r="O1108" i="26" a="1"/>
  <c r="O1108" i="26" s="1"/>
  <c r="O1115" i="26" a="1"/>
  <c r="O1115" i="26" s="1"/>
  <c r="O1121" i="26" a="1"/>
  <c r="O1121" i="26" s="1"/>
  <c r="O1127" i="26" a="1"/>
  <c r="O1127" i="26" s="1"/>
  <c r="O1134" i="26" a="1"/>
  <c r="O1134" i="26" s="1"/>
  <c r="O1139" i="26" a="1"/>
  <c r="O1139" i="26" s="1"/>
  <c r="O1152" i="26" a="1"/>
  <c r="O1152" i="26" s="1"/>
  <c r="O1165" i="26" a="1"/>
  <c r="O1165" i="26" s="1"/>
  <c r="O1178" i="26" a="1"/>
  <c r="O1178" i="26" s="1"/>
  <c r="O1183" i="26" a="1"/>
  <c r="O1183" i="26" s="1"/>
  <c r="O1190" i="26" a="1"/>
  <c r="O1190" i="26" s="1"/>
  <c r="O1196" i="26" a="1"/>
  <c r="O1196" i="26" s="1"/>
  <c r="O1202" i="26" a="1"/>
  <c r="O1202" i="26" s="1"/>
  <c r="O1209" i="26" a="1"/>
  <c r="O1209" i="26" s="1"/>
  <c r="O1214" i="26" a="1"/>
  <c r="O1214" i="26" s="1"/>
  <c r="O1221" i="26" a="1"/>
  <c r="O1221" i="26" s="1"/>
  <c r="O1227" i="26" a="1"/>
  <c r="O1227" i="26" s="1"/>
  <c r="O1240" i="26" a="1"/>
  <c r="O1240" i="26" s="1"/>
  <c r="O1252" i="26" a="1"/>
  <c r="O1252" i="26" s="1"/>
  <c r="O1269" i="26" a="1"/>
  <c r="O1269" i="26" s="1"/>
  <c r="O1280" i="26" a="1"/>
  <c r="O1280" i="26" s="1"/>
  <c r="O1286" i="26" a="1"/>
  <c r="O1286" i="26" s="1"/>
  <c r="O1304" i="26" a="1"/>
  <c r="O1304" i="26" s="1"/>
  <c r="O1316" i="26" a="1"/>
  <c r="O1316" i="26" s="1"/>
  <c r="O1322" i="26" a="1"/>
  <c r="O1322" i="26" s="1"/>
  <c r="O1329" i="26" a="1"/>
  <c r="O1329" i="26" s="1"/>
  <c r="O1335" i="26" a="1"/>
  <c r="O1335" i="26" s="1"/>
  <c r="O1341" i="26" a="1"/>
  <c r="O1341" i="26" s="1"/>
  <c r="O1347" i="26" a="1"/>
  <c r="O1347" i="26" s="1"/>
  <c r="O1354" i="26" a="1"/>
  <c r="O1354" i="26" s="1"/>
  <c r="O1359" i="26" a="1"/>
  <c r="O1359" i="26" s="1"/>
  <c r="O1366" i="26" a="1"/>
  <c r="O1366" i="26" s="1"/>
  <c r="O1372" i="26" a="1"/>
  <c r="O1372" i="26" s="1"/>
  <c r="O1378" i="26" a="1"/>
  <c r="O1378" i="26" s="1"/>
  <c r="O1385" i="26" a="1"/>
  <c r="O1385" i="26" s="1"/>
  <c r="O1390" i="26" a="1"/>
  <c r="O1390" i="26" s="1"/>
  <c r="O1397" i="26" a="1"/>
  <c r="O1397" i="26" s="1"/>
  <c r="O1403" i="26" a="1"/>
  <c r="O1403" i="26" s="1"/>
  <c r="O1416" i="26" a="1"/>
  <c r="O1416" i="26" s="1"/>
  <c r="O844" i="26" a="1"/>
  <c r="O844" i="26" s="1"/>
  <c r="O880" i="26" a="1"/>
  <c r="O880" i="26" s="1"/>
  <c r="O901" i="26" a="1"/>
  <c r="O901" i="26" s="1"/>
  <c r="O922" i="26" a="1"/>
  <c r="O922" i="26" s="1"/>
  <c r="O942" i="26" a="1"/>
  <c r="O942" i="26" s="1"/>
  <c r="O950" i="26" a="1"/>
  <c r="O950" i="26" s="1"/>
  <c r="O958" i="26" a="1"/>
  <c r="O958" i="26" s="1"/>
  <c r="O975" i="26" a="1"/>
  <c r="O975" i="26" s="1"/>
  <c r="O981" i="26" a="1"/>
  <c r="O981" i="26" s="1"/>
  <c r="O988" i="26" a="1"/>
  <c r="O988" i="26" s="1"/>
  <c r="O996" i="26" a="1"/>
  <c r="O996" i="26" s="1"/>
  <c r="O1003" i="26" a="1"/>
  <c r="O1003" i="26" s="1"/>
  <c r="O1016" i="26" a="1"/>
  <c r="O1016" i="26" s="1"/>
  <c r="O1028" i="26" a="1"/>
  <c r="O1028" i="26" s="1"/>
  <c r="O1034" i="26" a="1"/>
  <c r="O1034" i="26" s="1"/>
  <c r="O1041" i="26" a="1"/>
  <c r="O1041" i="26" s="1"/>
  <c r="O1047" i="26" a="1"/>
  <c r="O1047" i="26" s="1"/>
  <c r="O1053" i="26" a="1"/>
  <c r="O1053" i="26" s="1"/>
  <c r="O1072" i="26" a="1"/>
  <c r="O1072" i="26" s="1"/>
  <c r="O1078" i="26" a="1"/>
  <c r="O1078" i="26" s="1"/>
  <c r="O1084" i="26" a="1"/>
  <c r="O1084" i="26" s="1"/>
  <c r="O1091" i="26" a="1"/>
  <c r="O1091" i="26" s="1"/>
  <c r="O1097" i="26" a="1"/>
  <c r="O1097" i="26" s="1"/>
  <c r="O1109" i="26" a="1"/>
  <c r="O1109" i="26" s="1"/>
  <c r="O1122" i="26" a="1"/>
  <c r="O1122" i="26" s="1"/>
  <c r="O1128" i="26" a="1"/>
  <c r="O1128" i="26" s="1"/>
  <c r="O1135" i="26" a="1"/>
  <c r="O1135" i="26" s="1"/>
  <c r="O1140" i="26" a="1"/>
  <c r="O1140" i="26" s="1"/>
  <c r="O1147" i="26" a="1"/>
  <c r="O1147" i="26" s="1"/>
  <c r="O1153" i="26" a="1"/>
  <c r="O1153" i="26" s="1"/>
  <c r="O1159" i="26" a="1"/>
  <c r="O1159" i="26" s="1"/>
  <c r="O1166" i="26" a="1"/>
  <c r="O1166" i="26" s="1"/>
  <c r="O1171" i="26" a="1"/>
  <c r="O1171" i="26" s="1"/>
  <c r="O1184" i="26" a="1"/>
  <c r="O1184" i="26" s="1"/>
  <c r="O1197" i="26" a="1"/>
  <c r="O1197" i="26" s="1"/>
  <c r="O1210" i="26" a="1"/>
  <c r="O1210" i="26" s="1"/>
  <c r="O1215" i="26" a="1"/>
  <c r="O1215" i="26" s="1"/>
  <c r="O1222" i="26" a="1"/>
  <c r="O1222" i="26" s="1"/>
  <c r="O1228" i="26" a="1"/>
  <c r="O1228" i="26" s="1"/>
  <c r="O1234" i="26" a="1"/>
  <c r="O1234" i="26" s="1"/>
  <c r="O1241" i="26" a="1"/>
  <c r="O1241" i="26" s="1"/>
  <c r="O1246" i="26" a="1"/>
  <c r="O1246" i="26" s="1"/>
  <c r="O1253" i="26" a="1"/>
  <c r="O1253" i="26" s="1"/>
  <c r="O1258" i="26" a="1"/>
  <c r="O1258" i="26" s="1"/>
  <c r="O1264" i="26" a="1"/>
  <c r="O1264" i="26" s="1"/>
  <c r="O1270" i="26" a="1"/>
  <c r="O1270" i="26" s="1"/>
  <c r="O1275" i="26" a="1"/>
  <c r="O1275" i="26" s="1"/>
  <c r="O1281" i="26" a="1"/>
  <c r="O1281" i="26" s="1"/>
  <c r="O1292" i="26" a="1"/>
  <c r="O1292" i="26" s="1"/>
  <c r="O1298" i="26" a="1"/>
  <c r="O1298" i="26" s="1"/>
  <c r="O1305" i="26" a="1"/>
  <c r="O1305" i="26" s="1"/>
  <c r="O1310" i="26" a="1"/>
  <c r="O1310" i="26" s="1"/>
  <c r="O1317" i="26" a="1"/>
  <c r="O1317" i="26" s="1"/>
  <c r="O1323" i="26" a="1"/>
  <c r="O1323" i="26" s="1"/>
  <c r="O1336" i="26" a="1"/>
  <c r="O1336" i="26" s="1"/>
  <c r="O1180" i="26" a="1"/>
  <c r="O1180" i="26" s="1"/>
  <c r="O1231" i="26" a="1"/>
  <c r="O1231" i="26" s="1"/>
  <c r="O1274" i="26" a="1"/>
  <c r="O1274" i="26" s="1"/>
  <c r="O1297" i="26" a="1"/>
  <c r="O1297" i="26" s="1"/>
  <c r="O1345" i="26" a="1"/>
  <c r="O1345" i="26" s="1"/>
  <c r="O1360" i="26" a="1"/>
  <c r="O1360" i="26" s="1"/>
  <c r="O1373" i="26" a="1"/>
  <c r="O1373" i="26" s="1"/>
  <c r="O1386" i="26" a="1"/>
  <c r="O1386" i="26" s="1"/>
  <c r="O1405" i="26" a="1"/>
  <c r="O1405" i="26" s="1"/>
  <c r="O1415" i="26" a="1"/>
  <c r="O1415" i="26" s="1"/>
  <c r="O1425" i="26" a="1"/>
  <c r="O1425" i="26" s="1"/>
  <c r="O1458" i="26" a="1"/>
  <c r="O1458" i="26" s="1"/>
  <c r="O1465" i="26" a="1"/>
  <c r="O1465" i="26" s="1"/>
  <c r="O1472" i="26" a="1"/>
  <c r="O1472" i="26" s="1"/>
  <c r="O1479" i="26" a="1"/>
  <c r="O1479" i="26" s="1"/>
  <c r="O1485" i="26" a="1"/>
  <c r="O1485" i="26" s="1"/>
  <c r="O1504" i="26" a="1"/>
  <c r="O1504" i="26" s="1"/>
  <c r="O1510" i="26" a="1"/>
  <c r="O1510" i="26" s="1"/>
  <c r="O1516" i="26" a="1"/>
  <c r="O1516" i="26" s="1"/>
  <c r="O1523" i="26" a="1"/>
  <c r="O1523" i="26" s="1"/>
  <c r="O1529" i="26" a="1"/>
  <c r="O1529" i="26" s="1"/>
  <c r="O1541" i="26" a="1"/>
  <c r="O1541" i="26" s="1"/>
  <c r="O1554" i="26" a="1"/>
  <c r="O1554" i="26" s="1"/>
  <c r="O1560" i="26" a="1"/>
  <c r="O1560" i="26" s="1"/>
  <c r="O1567" i="26" a="1"/>
  <c r="O1567" i="26" s="1"/>
  <c r="O1572" i="26" a="1"/>
  <c r="O1572" i="26" s="1"/>
  <c r="O1579" i="26" a="1"/>
  <c r="O1579" i="26" s="1"/>
  <c r="O1585" i="26" a="1"/>
  <c r="O1585" i="26" s="1"/>
  <c r="O1591" i="26" a="1"/>
  <c r="O1591" i="26" s="1"/>
  <c r="O1598" i="26" a="1"/>
  <c r="O1598" i="26" s="1"/>
  <c r="O1603" i="26" a="1"/>
  <c r="O1603" i="26" s="1"/>
  <c r="O1616" i="26" a="1"/>
  <c r="O1616" i="26" s="1"/>
  <c r="O1629" i="26" a="1"/>
  <c r="O1629" i="26" s="1"/>
  <c r="O1642" i="26" a="1"/>
  <c r="O1642" i="26" s="1"/>
  <c r="O1647" i="26" a="1"/>
  <c r="O1647" i="26" s="1"/>
  <c r="O1654" i="26" a="1"/>
  <c r="O1654" i="26" s="1"/>
  <c r="O1660" i="26" a="1"/>
  <c r="O1660" i="26" s="1"/>
  <c r="O1666" i="26" a="1"/>
  <c r="O1666" i="26" s="1"/>
  <c r="O1673" i="26" a="1"/>
  <c r="O1673" i="26" s="1"/>
  <c r="O1678" i="26" a="1"/>
  <c r="O1678" i="26" s="1"/>
  <c r="O1685" i="26" a="1"/>
  <c r="O1685" i="26" s="1"/>
  <c r="O1691" i="26" a="1"/>
  <c r="O1691" i="26" s="1"/>
  <c r="O1704" i="26" a="1"/>
  <c r="O1704" i="26" s="1"/>
  <c r="O1716" i="26" a="1"/>
  <c r="O1716" i="26" s="1"/>
  <c r="O1722" i="26" a="1"/>
  <c r="O1722" i="26" s="1"/>
  <c r="O1729" i="26" a="1"/>
  <c r="O1729" i="26" s="1"/>
  <c r="O1735" i="26" a="1"/>
  <c r="O1735" i="26" s="1"/>
  <c r="O1741" i="26" a="1"/>
  <c r="O1741" i="26" s="1"/>
  <c r="O1760" i="26" a="1"/>
  <c r="O1760" i="26" s="1"/>
  <c r="O1766" i="26" a="1"/>
  <c r="O1766" i="26" s="1"/>
  <c r="O1772" i="26" a="1"/>
  <c r="O1772" i="26" s="1"/>
  <c r="O1779" i="26" a="1"/>
  <c r="O1779" i="26" s="1"/>
  <c r="O1784" i="26" a="1"/>
  <c r="O1784" i="26" s="1"/>
  <c r="O1791" i="26" a="1"/>
  <c r="O1791" i="26" s="1"/>
  <c r="O1796" i="26" a="1"/>
  <c r="O1796" i="26" s="1"/>
  <c r="O1808" i="26" a="1"/>
  <c r="O1808" i="26" s="1"/>
  <c r="O1814" i="26" a="1"/>
  <c r="O1814" i="26" s="1"/>
  <c r="O1830" i="26" a="1"/>
  <c r="O1830" i="26" s="1"/>
  <c r="O1187" i="26" a="1"/>
  <c r="O1187" i="26" s="1"/>
  <c r="O1236" i="26" a="1"/>
  <c r="O1236" i="26" s="1"/>
  <c r="O1277" i="26" a="1"/>
  <c r="O1277" i="26" s="1"/>
  <c r="O1300" i="26" a="1"/>
  <c r="O1300" i="26" s="1"/>
  <c r="O1326" i="26" a="1"/>
  <c r="O1326" i="26" s="1"/>
  <c r="O1361" i="26" a="1"/>
  <c r="O1361" i="26" s="1"/>
  <c r="O1374" i="26" a="1"/>
  <c r="O1374" i="26" s="1"/>
  <c r="O1396" i="26" a="1"/>
  <c r="O1396" i="26" s="1"/>
  <c r="O1407" i="26" a="1"/>
  <c r="O1407" i="26" s="1"/>
  <c r="O1417" i="26" a="1"/>
  <c r="O1417" i="26" s="1"/>
  <c r="O1427" i="26" a="1"/>
  <c r="O1427" i="26" s="1"/>
  <c r="O1434" i="26" a="1"/>
  <c r="O1434" i="26" s="1"/>
  <c r="O1442" i="26" a="1"/>
  <c r="O1442" i="26" s="1"/>
  <c r="O1459" i="26" a="1"/>
  <c r="O1459" i="26" s="1"/>
  <c r="O1473" i="26" a="1"/>
  <c r="O1473" i="26" s="1"/>
  <c r="O1480" i="26" a="1"/>
  <c r="O1480" i="26" s="1"/>
  <c r="O1492" i="26" a="1"/>
  <c r="O1492" i="26" s="1"/>
  <c r="O1498" i="26" a="1"/>
  <c r="O1498" i="26" s="1"/>
  <c r="O1505" i="26" a="1"/>
  <c r="O1505" i="26" s="1"/>
  <c r="O1511" i="26" a="1"/>
  <c r="O1511" i="26" s="1"/>
  <c r="O1517" i="26" a="1"/>
  <c r="O1517" i="26" s="1"/>
  <c r="O1536" i="26" a="1"/>
  <c r="O1536" i="26" s="1"/>
  <c r="O1542" i="26" a="1"/>
  <c r="O1542" i="26" s="1"/>
  <c r="O1548" i="26" a="1"/>
  <c r="O1548" i="26" s="1"/>
  <c r="O1555" i="26" a="1"/>
  <c r="O1555" i="26" s="1"/>
  <c r="O1561" i="26" a="1"/>
  <c r="O1561" i="26" s="1"/>
  <c r="O1573" i="26" a="1"/>
  <c r="O1573" i="26" s="1"/>
  <c r="O1586" i="26" a="1"/>
  <c r="O1586" i="26" s="1"/>
  <c r="O1592" i="26" a="1"/>
  <c r="O1592" i="26" s="1"/>
  <c r="O1599" i="26" a="1"/>
  <c r="O1599" i="26" s="1"/>
  <c r="O1604" i="26" a="1"/>
  <c r="O1604" i="26" s="1"/>
  <c r="O1611" i="26" a="1"/>
  <c r="O1611" i="26" s="1"/>
  <c r="O1617" i="26" a="1"/>
  <c r="O1617" i="26" s="1"/>
  <c r="O1623" i="26" a="1"/>
  <c r="O1623" i="26" s="1"/>
  <c r="O1630" i="26" a="1"/>
  <c r="O1630" i="26" s="1"/>
  <c r="O1635" i="26" a="1"/>
  <c r="O1635" i="26" s="1"/>
  <c r="O1648" i="26" a="1"/>
  <c r="O1648" i="26" s="1"/>
  <c r="O1661" i="26" a="1"/>
  <c r="O1661" i="26" s="1"/>
  <c r="O1674" i="26" a="1"/>
  <c r="O1674" i="26" s="1"/>
  <c r="O1679" i="26" a="1"/>
  <c r="O1679" i="26" s="1"/>
  <c r="O1686" i="26" a="1"/>
  <c r="O1686" i="26" s="1"/>
  <c r="O1692" i="26" a="1"/>
  <c r="O1692" i="26" s="1"/>
  <c r="O1698" i="26" a="1"/>
  <c r="O1698" i="26" s="1"/>
  <c r="O1705" i="26" a="1"/>
  <c r="O1705" i="26" s="1"/>
  <c r="O1710" i="26" a="1"/>
  <c r="O1710" i="26" s="1"/>
  <c r="O1717" i="26" a="1"/>
  <c r="O1717" i="26" s="1"/>
  <c r="O1723" i="26" a="1"/>
  <c r="O1723" i="26" s="1"/>
  <c r="O1736" i="26" a="1"/>
  <c r="O1736" i="26" s="1"/>
  <c r="O1748" i="26" a="1"/>
  <c r="O1748" i="26" s="1"/>
  <c r="O1754" i="26" a="1"/>
  <c r="O1754" i="26" s="1"/>
  <c r="O1761" i="26" a="1"/>
  <c r="O1761" i="26" s="1"/>
  <c r="O1767" i="26" a="1"/>
  <c r="O1767" i="26" s="1"/>
  <c r="O1773" i="26" a="1"/>
  <c r="O1773" i="26" s="1"/>
  <c r="O1785" i="26" a="1"/>
  <c r="O1785" i="26" s="1"/>
  <c r="O1797" i="26" a="1"/>
  <c r="O1797" i="26" s="1"/>
  <c r="O1803" i="26" a="1"/>
  <c r="O1803" i="26" s="1"/>
  <c r="O1809" i="26" a="1"/>
  <c r="O1809" i="26" s="1"/>
  <c r="O1815" i="26" a="1"/>
  <c r="O1815" i="26" s="1"/>
  <c r="O1820" i="26" a="1"/>
  <c r="O1820" i="26" s="1"/>
  <c r="O1825" i="26" a="1"/>
  <c r="O1825" i="26" s="1"/>
  <c r="O1831" i="26" a="1"/>
  <c r="O1831" i="26" s="1"/>
  <c r="O1836" i="26" a="1"/>
  <c r="O1836" i="26" s="1"/>
  <c r="O1841" i="26" a="1"/>
  <c r="O1841" i="26" s="1"/>
  <c r="O1847" i="26" a="1"/>
  <c r="O1847" i="26" s="1"/>
  <c r="O1852" i="26" a="1"/>
  <c r="O1852" i="26" s="1"/>
  <c r="O1857" i="26" a="1"/>
  <c r="O1857" i="26" s="1"/>
  <c r="O1864" i="26" a="1"/>
  <c r="O1864" i="26" s="1"/>
  <c r="O1879" i="26" a="1"/>
  <c r="O1879" i="26" s="1"/>
  <c r="O1887" i="26" a="1"/>
  <c r="O1887" i="26" s="1"/>
  <c r="O1895" i="26" a="1"/>
  <c r="O1895" i="26" s="1"/>
  <c r="O1903" i="26" a="1"/>
  <c r="O1903" i="26" s="1"/>
  <c r="O1911" i="26" a="1"/>
  <c r="O1911" i="26" s="1"/>
  <c r="O1193" i="26" a="1"/>
  <c r="O1193" i="26" s="1"/>
  <c r="O1243" i="26" a="1"/>
  <c r="O1243" i="26" s="1"/>
  <c r="O1279" i="26" a="1"/>
  <c r="O1279" i="26" s="1"/>
  <c r="O1303" i="26" a="1"/>
  <c r="O1303" i="26" s="1"/>
  <c r="O1328" i="26" a="1"/>
  <c r="O1328" i="26" s="1"/>
  <c r="O1363" i="26" a="1"/>
  <c r="O1363" i="26" s="1"/>
  <c r="O1398" i="26" a="1"/>
  <c r="O1398" i="26" s="1"/>
  <c r="O1408" i="26" a="1"/>
  <c r="O1408" i="26" s="1"/>
  <c r="O1418" i="26" a="1"/>
  <c r="O1418" i="26" s="1"/>
  <c r="O1435" i="26" a="1"/>
  <c r="O1435" i="26" s="1"/>
  <c r="O1443" i="26" a="1"/>
  <c r="O1443" i="26" s="1"/>
  <c r="O1452" i="26" a="1"/>
  <c r="O1452" i="26" s="1"/>
  <c r="O1466" i="26" a="1"/>
  <c r="O1466" i="26" s="1"/>
  <c r="O1481" i="26" a="1"/>
  <c r="O1481" i="26" s="1"/>
  <c r="O1486" i="26" a="1"/>
  <c r="O1486" i="26" s="1"/>
  <c r="O1493" i="26" a="1"/>
  <c r="O1493" i="26" s="1"/>
  <c r="O1499" i="26" a="1"/>
  <c r="O1499" i="26" s="1"/>
  <c r="O1512" i="26" a="1"/>
  <c r="O1512" i="26" s="1"/>
  <c r="O1524" i="26" a="1"/>
  <c r="O1524" i="26" s="1"/>
  <c r="O1530" i="26" a="1"/>
  <c r="O1530" i="26" s="1"/>
  <c r="O1537" i="26" a="1"/>
  <c r="O1537" i="26" s="1"/>
  <c r="O1543" i="26" a="1"/>
  <c r="O1543" i="26" s="1"/>
  <c r="O1549" i="26" a="1"/>
  <c r="O1549" i="26" s="1"/>
  <c r="O1568" i="26" a="1"/>
  <c r="O1568" i="26" s="1"/>
  <c r="O1574" i="26" a="1"/>
  <c r="O1574" i="26" s="1"/>
  <c r="O1580" i="26" a="1"/>
  <c r="O1580" i="26" s="1"/>
  <c r="O1587" i="26" a="1"/>
  <c r="O1587" i="26" s="1"/>
  <c r="O1593" i="26" a="1"/>
  <c r="O1593" i="26" s="1"/>
  <c r="O1605" i="26" a="1"/>
  <c r="O1605" i="26" s="1"/>
  <c r="O1618" i="26" a="1"/>
  <c r="O1618" i="26" s="1"/>
  <c r="O1624" i="26" a="1"/>
  <c r="O1624" i="26" s="1"/>
  <c r="O1631" i="26" a="1"/>
  <c r="O1631" i="26" s="1"/>
  <c r="O1636" i="26" a="1"/>
  <c r="O1636" i="26" s="1"/>
  <c r="O1643" i="26" a="1"/>
  <c r="O1643" i="26" s="1"/>
  <c r="O1649" i="26" a="1"/>
  <c r="O1649" i="26" s="1"/>
  <c r="O1655" i="26" a="1"/>
  <c r="O1655" i="26" s="1"/>
  <c r="O1662" i="26" a="1"/>
  <c r="O1662" i="26" s="1"/>
  <c r="O1667" i="26" a="1"/>
  <c r="O1667" i="26" s="1"/>
  <c r="O1680" i="26" a="1"/>
  <c r="O1680" i="26" s="1"/>
  <c r="O1693" i="26" a="1"/>
  <c r="O1693" i="26" s="1"/>
  <c r="O1706" i="26" a="1"/>
  <c r="O1706" i="26" s="1"/>
  <c r="O1711" i="26" a="1"/>
  <c r="O1711" i="26" s="1"/>
  <c r="O1718" i="26" a="1"/>
  <c r="O1718" i="26" s="1"/>
  <c r="O1724" i="26" a="1"/>
  <c r="O1724" i="26" s="1"/>
  <c r="O1730" i="26" a="1"/>
  <c r="O1730" i="26" s="1"/>
  <c r="O1737" i="26" a="1"/>
  <c r="O1737" i="26" s="1"/>
  <c r="O1742" i="26" a="1"/>
  <c r="O1742" i="26" s="1"/>
  <c r="O1749" i="26" a="1"/>
  <c r="O1749" i="26" s="1"/>
  <c r="O1755" i="26" a="1"/>
  <c r="O1755" i="26" s="1"/>
  <c r="O1768" i="26" a="1"/>
  <c r="O1768" i="26" s="1"/>
  <c r="O1780" i="26" a="1"/>
  <c r="O1780" i="26" s="1"/>
  <c r="O1792" i="26" a="1"/>
  <c r="O1792" i="26" s="1"/>
  <c r="O1798" i="26" a="1"/>
  <c r="O1798" i="26" s="1"/>
  <c r="O1810" i="26" a="1"/>
  <c r="O1810" i="26" s="1"/>
  <c r="O1826" i="26" a="1"/>
  <c r="O1826" i="26" s="1"/>
  <c r="O1842" i="26" a="1"/>
  <c r="O1842" i="26" s="1"/>
  <c r="O1858" i="26" a="1"/>
  <c r="O1858" i="26" s="1"/>
  <c r="O1865" i="26" a="1"/>
  <c r="O1865" i="26" s="1"/>
  <c r="O1872" i="26" a="1"/>
  <c r="O1872" i="26" s="1"/>
  <c r="O1880" i="26" a="1"/>
  <c r="O1880" i="26" s="1"/>
  <c r="O1249" i="26" a="1"/>
  <c r="O1249" i="26" s="1"/>
  <c r="O1283" i="26" a="1"/>
  <c r="O1283" i="26" s="1"/>
  <c r="O1307" i="26" a="1"/>
  <c r="O1307" i="26" s="1"/>
  <c r="O1331" i="26" a="1"/>
  <c r="O1331" i="26" s="1"/>
  <c r="O1350" i="26" a="1"/>
  <c r="O1350" i="26" s="1"/>
  <c r="O1365" i="26" a="1"/>
  <c r="O1365" i="26" s="1"/>
  <c r="O1389" i="26" a="1"/>
  <c r="O1389" i="26" s="1"/>
  <c r="O1409" i="26" a="1"/>
  <c r="O1409" i="26" s="1"/>
  <c r="O1419" i="26" a="1"/>
  <c r="O1419" i="26" s="1"/>
  <c r="O1428" i="26" a="1"/>
  <c r="O1428" i="26" s="1"/>
  <c r="O1436" i="26" a="1"/>
  <c r="O1436" i="26" s="1"/>
  <c r="O1445" i="26" a="1"/>
  <c r="O1445" i="26" s="1"/>
  <c r="O1453" i="26" a="1"/>
  <c r="O1453" i="26" s="1"/>
  <c r="O1460" i="26" a="1"/>
  <c r="O1460" i="26" s="1"/>
  <c r="O1467" i="26" a="1"/>
  <c r="O1467" i="26" s="1"/>
  <c r="O1482" i="26" a="1"/>
  <c r="O1482" i="26" s="1"/>
  <c r="O1487" i="26" a="1"/>
  <c r="O1487" i="26" s="1"/>
  <c r="O1494" i="26" a="1"/>
  <c r="O1494" i="26" s="1"/>
  <c r="O1500" i="26" a="1"/>
  <c r="O1500" i="26" s="1"/>
  <c r="O1506" i="26" a="1"/>
  <c r="O1506" i="26" s="1"/>
  <c r="O1513" i="26" a="1"/>
  <c r="O1513" i="26" s="1"/>
  <c r="O1518" i="26" a="1"/>
  <c r="O1518" i="26" s="1"/>
  <c r="O1525" i="26" a="1"/>
  <c r="O1525" i="26" s="1"/>
  <c r="O1531" i="26" a="1"/>
  <c r="O1531" i="26" s="1"/>
  <c r="O1544" i="26" a="1"/>
  <c r="O1544" i="26" s="1"/>
  <c r="O1556" i="26" a="1"/>
  <c r="O1556" i="26" s="1"/>
  <c r="O1562" i="26" a="1"/>
  <c r="O1562" i="26" s="1"/>
  <c r="O1569" i="26" a="1"/>
  <c r="O1569" i="26" s="1"/>
  <c r="O1575" i="26" a="1"/>
  <c r="O1575" i="26" s="1"/>
  <c r="O1581" i="26" a="1"/>
  <c r="O1581" i="26" s="1"/>
  <c r="O1600" i="26" a="1"/>
  <c r="O1600" i="26" s="1"/>
  <c r="O1606" i="26" a="1"/>
  <c r="O1606" i="26" s="1"/>
  <c r="O1612" i="26" a="1"/>
  <c r="O1612" i="26" s="1"/>
  <c r="O1619" i="26" a="1"/>
  <c r="O1619" i="26" s="1"/>
  <c r="O1625" i="26" a="1"/>
  <c r="O1625" i="26" s="1"/>
  <c r="O1637" i="26" a="1"/>
  <c r="O1637" i="26" s="1"/>
  <c r="O1650" i="26" a="1"/>
  <c r="O1650" i="26" s="1"/>
  <c r="O1656" i="26" a="1"/>
  <c r="O1656" i="26" s="1"/>
  <c r="O1663" i="26" a="1"/>
  <c r="O1663" i="26" s="1"/>
  <c r="O1668" i="26" a="1"/>
  <c r="O1668" i="26" s="1"/>
  <c r="O1675" i="26" a="1"/>
  <c r="O1675" i="26" s="1"/>
  <c r="O1681" i="26" a="1"/>
  <c r="O1681" i="26" s="1"/>
  <c r="O1687" i="26" a="1"/>
  <c r="O1687" i="26" s="1"/>
  <c r="O1694" i="26" a="1"/>
  <c r="O1694" i="26" s="1"/>
  <c r="O1699" i="26" a="1"/>
  <c r="O1699" i="26" s="1"/>
  <c r="O1712" i="26" a="1"/>
  <c r="O1712" i="26" s="1"/>
  <c r="O1725" i="26" a="1"/>
  <c r="O1725" i="26" s="1"/>
  <c r="O1738" i="26" a="1"/>
  <c r="O1738" i="26" s="1"/>
  <c r="O1743" i="26" a="1"/>
  <c r="O1743" i="26" s="1"/>
  <c r="O1750" i="26" a="1"/>
  <c r="O1750" i="26" s="1"/>
  <c r="O1756" i="26" a="1"/>
  <c r="O1756" i="26" s="1"/>
  <c r="O1762" i="26" a="1"/>
  <c r="O1762" i="26" s="1"/>
  <c r="O1769" i="26" a="1"/>
  <c r="O1769" i="26" s="1"/>
  <c r="O1774" i="26" a="1"/>
  <c r="O1774" i="26" s="1"/>
  <c r="O1781" i="26" a="1"/>
  <c r="O1781" i="26" s="1"/>
  <c r="O1786" i="26" a="1"/>
  <c r="O1786" i="26" s="1"/>
  <c r="O1793" i="26" a="1"/>
  <c r="O1793" i="26" s="1"/>
  <c r="O1799" i="26" a="1"/>
  <c r="O1799" i="26" s="1"/>
  <c r="O1804" i="26" a="1"/>
  <c r="O1804" i="26" s="1"/>
  <c r="O1811" i="26" a="1"/>
  <c r="O1811" i="26" s="1"/>
  <c r="O1816" i="26" a="1"/>
  <c r="O1816" i="26" s="1"/>
  <c r="O1821" i="26" a="1"/>
  <c r="O1821" i="26" s="1"/>
  <c r="O1827" i="26" a="1"/>
  <c r="O1827" i="26" s="1"/>
  <c r="O1832" i="26" a="1"/>
  <c r="O1832" i="26" s="1"/>
  <c r="O1837" i="26" a="1"/>
  <c r="O1837" i="26" s="1"/>
  <c r="O1843" i="26" a="1"/>
  <c r="O1843" i="26" s="1"/>
  <c r="O1848" i="26" a="1"/>
  <c r="O1848" i="26" s="1"/>
  <c r="O1205" i="26" a="1"/>
  <c r="O1205" i="26" s="1"/>
  <c r="O1285" i="26" a="1"/>
  <c r="O1285" i="26" s="1"/>
  <c r="O1309" i="26" a="1"/>
  <c r="O1309" i="26" s="1"/>
  <c r="O1334" i="26" a="1"/>
  <c r="O1334" i="26" s="1"/>
  <c r="O1353" i="26" a="1"/>
  <c r="O1353" i="26" s="1"/>
  <c r="O1400" i="26" a="1"/>
  <c r="O1400" i="26" s="1"/>
  <c r="O1410" i="26" a="1"/>
  <c r="O1410" i="26" s="1"/>
  <c r="O1420" i="26" a="1"/>
  <c r="O1420" i="26" s="1"/>
  <c r="O1429" i="26" a="1"/>
  <c r="O1429" i="26" s="1"/>
  <c r="O1438" i="26" a="1"/>
  <c r="O1438" i="26" s="1"/>
  <c r="O1446" i="26" a="1"/>
  <c r="O1446" i="26" s="1"/>
  <c r="O1461" i="26" a="1"/>
  <c r="O1461" i="26" s="1"/>
  <c r="O1469" i="26" a="1"/>
  <c r="O1469" i="26" s="1"/>
  <c r="O1475" i="26" a="1"/>
  <c r="O1475" i="26" s="1"/>
  <c r="O1488" i="26" a="1"/>
  <c r="O1488" i="26" s="1"/>
  <c r="O1501" i="26" a="1"/>
  <c r="O1501" i="26" s="1"/>
  <c r="O1514" i="26" a="1"/>
  <c r="O1514" i="26" s="1"/>
  <c r="O1519" i="26" a="1"/>
  <c r="O1519" i="26" s="1"/>
  <c r="O1526" i="26" a="1"/>
  <c r="O1526" i="26" s="1"/>
  <c r="O1532" i="26" a="1"/>
  <c r="O1532" i="26" s="1"/>
  <c r="O1538" i="26" a="1"/>
  <c r="O1538" i="26" s="1"/>
  <c r="O1545" i="26" a="1"/>
  <c r="O1545" i="26" s="1"/>
  <c r="O1550" i="26" a="1"/>
  <c r="O1550" i="26" s="1"/>
  <c r="O1557" i="26" a="1"/>
  <c r="O1557" i="26" s="1"/>
  <c r="O1563" i="26" a="1"/>
  <c r="O1563" i="26" s="1"/>
  <c r="O1576" i="26" a="1"/>
  <c r="O1576" i="26" s="1"/>
  <c r="O1588" i="26" a="1"/>
  <c r="O1588" i="26" s="1"/>
  <c r="O1594" i="26" a="1"/>
  <c r="O1594" i="26" s="1"/>
  <c r="O1601" i="26" a="1"/>
  <c r="O1601" i="26" s="1"/>
  <c r="O1607" i="26" a="1"/>
  <c r="O1607" i="26" s="1"/>
  <c r="O1613" i="26" a="1"/>
  <c r="O1613" i="26" s="1"/>
  <c r="O1632" i="26" a="1"/>
  <c r="O1632" i="26" s="1"/>
  <c r="O1638" i="26" a="1"/>
  <c r="O1638" i="26" s="1"/>
  <c r="O1644" i="26" a="1"/>
  <c r="O1644" i="26" s="1"/>
  <c r="O1651" i="26" a="1"/>
  <c r="O1651" i="26" s="1"/>
  <c r="O1657" i="26" a="1"/>
  <c r="O1657" i="26" s="1"/>
  <c r="O1669" i="26" a="1"/>
  <c r="O1669" i="26" s="1"/>
  <c r="O1682" i="26" a="1"/>
  <c r="O1682" i="26" s="1"/>
  <c r="O1688" i="26" a="1"/>
  <c r="O1688" i="26" s="1"/>
  <c r="O1695" i="26" a="1"/>
  <c r="O1695" i="26" s="1"/>
  <c r="O1700" i="26" a="1"/>
  <c r="O1700" i="26" s="1"/>
  <c r="O1707" i="26" a="1"/>
  <c r="O1707" i="26" s="1"/>
  <c r="O1713" i="26" a="1"/>
  <c r="O1713" i="26" s="1"/>
  <c r="O1719" i="26" a="1"/>
  <c r="O1719" i="26" s="1"/>
  <c r="O1726" i="26" a="1"/>
  <c r="O1726" i="26" s="1"/>
  <c r="O1731" i="26" a="1"/>
  <c r="O1731" i="26" s="1"/>
  <c r="O1744" i="26" a="1"/>
  <c r="O1744" i="26" s="1"/>
  <c r="O1757" i="26" a="1"/>
  <c r="O1757" i="26" s="1"/>
  <c r="O1770" i="26" a="1"/>
  <c r="O1770" i="26" s="1"/>
  <c r="O1775" i="26" a="1"/>
  <c r="O1775" i="26" s="1"/>
  <c r="O1787" i="26" a="1"/>
  <c r="O1787" i="26" s="1"/>
  <c r="O1805" i="26" a="1"/>
  <c r="O1805" i="26" s="1"/>
  <c r="O1822" i="26" a="1"/>
  <c r="O1822" i="26" s="1"/>
  <c r="O1838" i="26" a="1"/>
  <c r="O1838" i="26" s="1"/>
  <c r="O1261" i="26" a="1"/>
  <c r="O1261" i="26" s="1"/>
  <c r="O1289" i="26" a="1"/>
  <c r="O1289" i="26" s="1"/>
  <c r="O1313" i="26" a="1"/>
  <c r="O1313" i="26" s="1"/>
  <c r="O1367" i="26" a="1"/>
  <c r="O1367" i="26" s="1"/>
  <c r="O1379" i="26" a="1"/>
  <c r="O1379" i="26" s="1"/>
  <c r="O1391" i="26" a="1"/>
  <c r="O1391" i="26" s="1"/>
  <c r="O1421" i="26" a="1"/>
  <c r="O1421" i="26" s="1"/>
  <c r="O1430" i="26" a="1"/>
  <c r="O1430" i="26" s="1"/>
  <c r="O1447" i="26" a="1"/>
  <c r="O1447" i="26" s="1"/>
  <c r="O1454" i="26" a="1"/>
  <c r="O1454" i="26" s="1"/>
  <c r="O1470" i="26" a="1"/>
  <c r="O1470" i="26" s="1"/>
  <c r="O1476" i="26" a="1"/>
  <c r="O1476" i="26" s="1"/>
  <c r="O1483" i="26" a="1"/>
  <c r="O1483" i="26" s="1"/>
  <c r="O1489" i="26" a="1"/>
  <c r="O1489" i="26" s="1"/>
  <c r="O1495" i="26" a="1"/>
  <c r="O1495" i="26" s="1"/>
  <c r="O1502" i="26" a="1"/>
  <c r="O1502" i="26" s="1"/>
  <c r="O1507" i="26" a="1"/>
  <c r="O1507" i="26" s="1"/>
  <c r="O1520" i="26" a="1"/>
  <c r="O1520" i="26" s="1"/>
  <c r="O1533" i="26" a="1"/>
  <c r="O1533" i="26" s="1"/>
  <c r="O1546" i="26" a="1"/>
  <c r="O1546" i="26" s="1"/>
  <c r="O1551" i="26" a="1"/>
  <c r="O1551" i="26" s="1"/>
  <c r="O1558" i="26" a="1"/>
  <c r="O1558" i="26" s="1"/>
  <c r="O1564" i="26" a="1"/>
  <c r="O1564" i="26" s="1"/>
  <c r="O1570" i="26" a="1"/>
  <c r="O1570" i="26" s="1"/>
  <c r="O1577" i="26" a="1"/>
  <c r="O1577" i="26" s="1"/>
  <c r="O1582" i="26" a="1"/>
  <c r="O1582" i="26" s="1"/>
  <c r="O1589" i="26" a="1"/>
  <c r="O1589" i="26" s="1"/>
  <c r="O1595" i="26" a="1"/>
  <c r="O1595" i="26" s="1"/>
  <c r="O1608" i="26" a="1"/>
  <c r="O1608" i="26" s="1"/>
  <c r="O1620" i="26" a="1"/>
  <c r="O1620" i="26" s="1"/>
  <c r="O1626" i="26" a="1"/>
  <c r="O1626" i="26" s="1"/>
  <c r="O1633" i="26" a="1"/>
  <c r="O1633" i="26" s="1"/>
  <c r="O1639" i="26" a="1"/>
  <c r="O1639" i="26" s="1"/>
  <c r="O1645" i="26" a="1"/>
  <c r="O1645" i="26" s="1"/>
  <c r="O1664" i="26" a="1"/>
  <c r="O1664" i="26" s="1"/>
  <c r="O1670" i="26" a="1"/>
  <c r="O1670" i="26" s="1"/>
  <c r="O1676" i="26" a="1"/>
  <c r="O1676" i="26" s="1"/>
  <c r="O1683" i="26" a="1"/>
  <c r="O1683" i="26" s="1"/>
  <c r="O1689" i="26" a="1"/>
  <c r="O1689" i="26" s="1"/>
  <c r="O1701" i="26" a="1"/>
  <c r="O1701" i="26" s="1"/>
  <c r="O1714" i="26" a="1"/>
  <c r="O1714" i="26" s="1"/>
  <c r="O1720" i="26" a="1"/>
  <c r="O1720" i="26" s="1"/>
  <c r="O1727" i="26" a="1"/>
  <c r="O1727" i="26" s="1"/>
  <c r="O1732" i="26" a="1"/>
  <c r="O1732" i="26" s="1"/>
  <c r="O1739" i="26" a="1"/>
  <c r="O1739" i="26" s="1"/>
  <c r="O1745" i="26" a="1"/>
  <c r="O1745" i="26" s="1"/>
  <c r="O1751" i="26" a="1"/>
  <c r="O1751" i="26" s="1"/>
  <c r="O1758" i="26" a="1"/>
  <c r="O1758" i="26" s="1"/>
  <c r="O1763" i="26" a="1"/>
  <c r="O1763" i="26" s="1"/>
  <c r="O1776" i="26" a="1"/>
  <c r="O1776" i="26" s="1"/>
  <c r="O1782" i="26" a="1"/>
  <c r="O1782" i="26" s="1"/>
  <c r="O1788" i="26" a="1"/>
  <c r="O1788" i="26" s="1"/>
  <c r="O1794" i="26" a="1"/>
  <c r="O1794" i="26" s="1"/>
  <c r="O1218" i="26" a="1"/>
  <c r="O1218" i="26" s="1"/>
  <c r="O1266" i="26" a="1"/>
  <c r="O1266" i="26" s="1"/>
  <c r="O1291" i="26" a="1"/>
  <c r="O1291" i="26" s="1"/>
  <c r="O1340" i="26" a="1"/>
  <c r="O1340" i="26" s="1"/>
  <c r="O1356" i="26" a="1"/>
  <c r="O1356" i="26" s="1"/>
  <c r="O1369" i="26" a="1"/>
  <c r="O1369" i="26" s="1"/>
  <c r="O1381" i="26" a="1"/>
  <c r="O1381" i="26" s="1"/>
  <c r="O1392" i="26" a="1"/>
  <c r="O1392" i="26" s="1"/>
  <c r="O1402" i="26" a="1"/>
  <c r="O1402" i="26" s="1"/>
  <c r="O1412" i="26" a="1"/>
  <c r="O1412" i="26" s="1"/>
  <c r="O1422" i="26" a="1"/>
  <c r="O1422" i="26" s="1"/>
  <c r="O1431" i="26" a="1"/>
  <c r="O1431" i="26" s="1"/>
  <c r="O1440" i="26" a="1"/>
  <c r="O1440" i="26" s="1"/>
  <c r="O1448" i="26" a="1"/>
  <c r="O1448" i="26" s="1"/>
  <c r="O1456" i="26" a="1"/>
  <c r="O1456" i="26" s="1"/>
  <c r="O1463" i="26" a="1"/>
  <c r="O1463" i="26" s="1"/>
  <c r="O1471" i="26" a="1"/>
  <c r="O1471" i="26" s="1"/>
  <c r="O1477" i="26" a="1"/>
  <c r="O1477" i="26" s="1"/>
  <c r="O1490" i="26" a="1"/>
  <c r="O1490" i="26" s="1"/>
  <c r="O1496" i="26" a="1"/>
  <c r="O1496" i="26" s="1"/>
  <c r="O1503" i="26" a="1"/>
  <c r="O1503" i="26" s="1"/>
  <c r="O1508" i="26" a="1"/>
  <c r="O1508" i="26" s="1"/>
  <c r="O1515" i="26" a="1"/>
  <c r="O1515" i="26" s="1"/>
  <c r="O1521" i="26" a="1"/>
  <c r="O1521" i="26" s="1"/>
  <c r="O1527" i="26" a="1"/>
  <c r="O1527" i="26" s="1"/>
  <c r="O1534" i="26" a="1"/>
  <c r="O1534" i="26" s="1"/>
  <c r="O1539" i="26" a="1"/>
  <c r="O1539" i="26" s="1"/>
  <c r="O1552" i="26" a="1"/>
  <c r="O1552" i="26" s="1"/>
  <c r="O1565" i="26" a="1"/>
  <c r="O1565" i="26" s="1"/>
  <c r="O1578" i="26" a="1"/>
  <c r="O1578" i="26" s="1"/>
  <c r="O1583" i="26" a="1"/>
  <c r="O1583" i="26" s="1"/>
  <c r="O1590" i="26" a="1"/>
  <c r="O1590" i="26" s="1"/>
  <c r="O1596" i="26" a="1"/>
  <c r="O1596" i="26" s="1"/>
  <c r="O1602" i="26" a="1"/>
  <c r="O1602" i="26" s="1"/>
  <c r="O1609" i="26" a="1"/>
  <c r="O1609" i="26" s="1"/>
  <c r="O1614" i="26" a="1"/>
  <c r="O1614" i="26" s="1"/>
  <c r="O1621" i="26" a="1"/>
  <c r="O1621" i="26" s="1"/>
  <c r="O1627" i="26" a="1"/>
  <c r="O1627" i="26" s="1"/>
  <c r="O1640" i="26" a="1"/>
  <c r="O1640" i="26" s="1"/>
  <c r="O1652" i="26" a="1"/>
  <c r="O1652" i="26" s="1"/>
  <c r="O1658" i="26" a="1"/>
  <c r="O1658" i="26" s="1"/>
  <c r="O1665" i="26" a="1"/>
  <c r="O1665" i="26" s="1"/>
  <c r="O1671" i="26" a="1"/>
  <c r="O1671" i="26" s="1"/>
  <c r="O1677" i="26" a="1"/>
  <c r="O1677" i="26" s="1"/>
  <c r="O1696" i="26" a="1"/>
  <c r="O1696" i="26" s="1"/>
  <c r="O1702" i="26" a="1"/>
  <c r="O1702" i="26" s="1"/>
  <c r="O1708" i="26" a="1"/>
  <c r="O1708" i="26" s="1"/>
  <c r="O1715" i="26" a="1"/>
  <c r="O1715" i="26" s="1"/>
  <c r="O1721" i="26" a="1"/>
  <c r="O1721" i="26" s="1"/>
  <c r="O1733" i="26" a="1"/>
  <c r="O1733" i="26" s="1"/>
  <c r="O1746" i="26" a="1"/>
  <c r="O1746" i="26" s="1"/>
  <c r="O1752" i="26" a="1"/>
  <c r="O1752" i="26" s="1"/>
  <c r="O1759" i="26" a="1"/>
  <c r="O1759" i="26" s="1"/>
  <c r="O1764" i="26" a="1"/>
  <c r="O1764" i="26" s="1"/>
  <c r="O1771" i="26" a="1"/>
  <c r="O1771" i="26" s="1"/>
  <c r="O1777" i="26" a="1"/>
  <c r="O1777" i="26" s="1"/>
  <c r="O1789" i="26" a="1"/>
  <c r="O1789" i="26" s="1"/>
  <c r="O1801" i="26" a="1"/>
  <c r="O1801" i="26" s="1"/>
  <c r="O1806" i="26" a="1"/>
  <c r="O1806" i="26" s="1"/>
  <c r="O1818" i="26" a="1"/>
  <c r="O1818" i="26" s="1"/>
  <c r="O1834" i="26" a="1"/>
  <c r="O1834" i="26" s="1"/>
  <c r="O1850" i="26" a="1"/>
  <c r="O1850" i="26" s="1"/>
  <c r="O1861" i="26" a="1"/>
  <c r="O1861" i="26" s="1"/>
  <c r="O1869" i="26" a="1"/>
  <c r="O1869" i="26" s="1"/>
  <c r="O1876" i="26" a="1"/>
  <c r="O1876" i="26" s="1"/>
  <c r="O1884" i="26" a="1"/>
  <c r="O1884" i="26" s="1"/>
  <c r="O1892" i="26" a="1"/>
  <c r="O1892" i="26" s="1"/>
  <c r="O1224" i="26" a="1"/>
  <c r="O1224" i="26" s="1"/>
  <c r="O1272" i="26" a="1"/>
  <c r="O1272" i="26" s="1"/>
  <c r="O1295" i="26" a="1"/>
  <c r="O1295" i="26" s="1"/>
  <c r="O1319" i="26" a="1"/>
  <c r="O1319" i="26" s="1"/>
  <c r="O1342" i="26" a="1"/>
  <c r="O1342" i="26" s="1"/>
  <c r="O1358" i="26" a="1"/>
  <c r="O1358" i="26" s="1"/>
  <c r="O1371" i="26" a="1"/>
  <c r="O1371" i="26" s="1"/>
  <c r="O1384" i="26" a="1"/>
  <c r="O1384" i="26" s="1"/>
  <c r="O1394" i="26" a="1"/>
  <c r="O1394" i="26" s="1"/>
  <c r="O1404" i="26" a="1"/>
  <c r="O1404" i="26" s="1"/>
  <c r="O1414" i="26" a="1"/>
  <c r="O1414" i="26" s="1"/>
  <c r="O1423" i="26" a="1"/>
  <c r="O1423" i="26" s="1"/>
  <c r="O1433" i="26" a="1"/>
  <c r="O1433" i="26" s="1"/>
  <c r="O1441" i="26" a="1"/>
  <c r="O1441" i="26" s="1"/>
  <c r="O1449" i="26" a="1"/>
  <c r="O1449" i="26" s="1"/>
  <c r="O1457" i="26" a="1"/>
  <c r="O1457" i="26" s="1"/>
  <c r="O1464" i="26" a="1"/>
  <c r="O1464" i="26" s="1"/>
  <c r="O1478" i="26" a="1"/>
  <c r="O1478" i="26" s="1"/>
  <c r="O1484" i="26" a="1"/>
  <c r="O1484" i="26" s="1"/>
  <c r="O1491" i="26" a="1"/>
  <c r="O1491" i="26" s="1"/>
  <c r="O1497" i="26" a="1"/>
  <c r="O1497" i="26" s="1"/>
  <c r="O1509" i="26" a="1"/>
  <c r="O1509" i="26" s="1"/>
  <c r="O1522" i="26" a="1"/>
  <c r="O1522" i="26" s="1"/>
  <c r="O1528" i="26" a="1"/>
  <c r="O1528" i="26" s="1"/>
  <c r="O1535" i="26" a="1"/>
  <c r="O1535" i="26" s="1"/>
  <c r="O1540" i="26" a="1"/>
  <c r="O1540" i="26" s="1"/>
  <c r="O1547" i="26" a="1"/>
  <c r="O1547" i="26" s="1"/>
  <c r="O1553" i="26" a="1"/>
  <c r="O1553" i="26" s="1"/>
  <c r="O1559" i="26" a="1"/>
  <c r="O1559" i="26" s="1"/>
  <c r="O1566" i="26" a="1"/>
  <c r="O1566" i="26" s="1"/>
  <c r="O1571" i="26" a="1"/>
  <c r="O1571" i="26" s="1"/>
  <c r="O1584" i="26" a="1"/>
  <c r="O1584" i="26" s="1"/>
  <c r="O1597" i="26" a="1"/>
  <c r="O1597" i="26" s="1"/>
  <c r="O1610" i="26" a="1"/>
  <c r="O1610" i="26" s="1"/>
  <c r="O1615" i="26" a="1"/>
  <c r="O1615" i="26" s="1"/>
  <c r="O1622" i="26" a="1"/>
  <c r="O1622" i="26" s="1"/>
  <c r="O1628" i="26" a="1"/>
  <c r="O1628" i="26" s="1"/>
  <c r="O1634" i="26" a="1"/>
  <c r="O1634" i="26" s="1"/>
  <c r="O1641" i="26" a="1"/>
  <c r="O1641" i="26" s="1"/>
  <c r="O1646" i="26" a="1"/>
  <c r="O1646" i="26" s="1"/>
  <c r="O1653" i="26" a="1"/>
  <c r="O1653" i="26" s="1"/>
  <c r="O1659" i="26" a="1"/>
  <c r="O1659" i="26" s="1"/>
  <c r="O1672" i="26" a="1"/>
  <c r="O1672" i="26" s="1"/>
  <c r="O1684" i="26" a="1"/>
  <c r="O1684" i="26" s="1"/>
  <c r="O1690" i="26" a="1"/>
  <c r="O1690" i="26" s="1"/>
  <c r="O1697" i="26" a="1"/>
  <c r="O1697" i="26" s="1"/>
  <c r="O1703" i="26" a="1"/>
  <c r="O1703" i="26" s="1"/>
  <c r="O1709" i="26" a="1"/>
  <c r="O1709" i="26" s="1"/>
  <c r="O1728" i="26" a="1"/>
  <c r="O1728" i="26" s="1"/>
  <c r="O1734" i="26" a="1"/>
  <c r="O1734" i="26" s="1"/>
  <c r="O1740" i="26" a="1"/>
  <c r="O1740" i="26" s="1"/>
  <c r="O1747" i="26" a="1"/>
  <c r="O1747" i="26" s="1"/>
  <c r="O1795" i="26" a="1"/>
  <c r="O1795" i="26" s="1"/>
  <c r="O1819" i="26" a="1"/>
  <c r="O1819" i="26" s="1"/>
  <c r="O1839" i="26" a="1"/>
  <c r="O1839" i="26" s="1"/>
  <c r="O1849" i="26" a="1"/>
  <c r="O1849" i="26" s="1"/>
  <c r="O1859" i="26" a="1"/>
  <c r="O1859" i="26" s="1"/>
  <c r="O1870" i="26" a="1"/>
  <c r="O1870" i="26" s="1"/>
  <c r="O1882" i="26" a="1"/>
  <c r="O1882" i="26" s="1"/>
  <c r="O1893" i="26" a="1"/>
  <c r="O1893" i="26" s="1"/>
  <c r="O1902" i="26" a="1"/>
  <c r="O1902" i="26" s="1"/>
  <c r="O1912" i="26" a="1"/>
  <c r="O1912" i="26" s="1"/>
  <c r="O1920" i="26" a="1"/>
  <c r="O1920" i="26" s="1"/>
  <c r="O1928" i="26" a="1"/>
  <c r="O1928" i="26" s="1"/>
  <c r="O1936" i="26" a="1"/>
  <c r="O1936" i="26" s="1"/>
  <c r="O1944" i="26" a="1"/>
  <c r="O1944" i="26" s="1"/>
  <c r="O1952" i="26" a="1"/>
  <c r="O1952" i="26" s="1"/>
  <c r="O1960" i="26" a="1"/>
  <c r="O1960" i="26" s="1"/>
  <c r="O1968" i="26" a="1"/>
  <c r="O1968" i="26" s="1"/>
  <c r="O1975" i="26" a="1"/>
  <c r="O1975" i="26" s="1"/>
  <c r="O1981" i="26" a="1"/>
  <c r="O1981" i="26" s="1"/>
  <c r="O1986" i="26" a="1"/>
  <c r="O1986" i="26" s="1"/>
  <c r="O1992" i="26" a="1"/>
  <c r="O1992" i="26" s="1"/>
  <c r="O1753" i="26" a="1"/>
  <c r="O1753" i="26" s="1"/>
  <c r="O1800" i="26" a="1"/>
  <c r="O1800" i="26" s="1"/>
  <c r="O1823" i="26" a="1"/>
  <c r="O1823" i="26" s="1"/>
  <c r="O1840" i="26" a="1"/>
  <c r="O1840" i="26" s="1"/>
  <c r="O1851" i="26" a="1"/>
  <c r="O1851" i="26" s="1"/>
  <c r="O1860" i="26" a="1"/>
  <c r="O1860" i="26" s="1"/>
  <c r="O1871" i="26" a="1"/>
  <c r="O1871" i="26" s="1"/>
  <c r="O1883" i="26" a="1"/>
  <c r="O1883" i="26" s="1"/>
  <c r="O1894" i="26" a="1"/>
  <c r="O1894" i="26" s="1"/>
  <c r="O1904" i="26" a="1"/>
  <c r="O1904" i="26" s="1"/>
  <c r="O1913" i="26" a="1"/>
  <c r="O1913" i="26" s="1"/>
  <c r="O1921" i="26" a="1"/>
  <c r="O1921" i="26" s="1"/>
  <c r="O1929" i="26" a="1"/>
  <c r="O1929" i="26" s="1"/>
  <c r="O1937" i="26" a="1"/>
  <c r="O1937" i="26" s="1"/>
  <c r="O1945" i="26" a="1"/>
  <c r="O1945" i="26" s="1"/>
  <c r="O1953" i="26" a="1"/>
  <c r="O1953" i="26" s="1"/>
  <c r="O1961" i="26" a="1"/>
  <c r="O1961" i="26" s="1"/>
  <c r="O1969" i="26" a="1"/>
  <c r="O1969" i="26" s="1"/>
  <c r="O1982" i="26" a="1"/>
  <c r="O1982" i="26" s="1"/>
  <c r="O1987" i="26" a="1"/>
  <c r="O1987" i="26" s="1"/>
  <c r="O1999" i="26" a="1"/>
  <c r="O1999" i="26" s="1"/>
  <c r="O1802" i="26" a="1"/>
  <c r="O1802" i="26" s="1"/>
  <c r="O1824" i="26" a="1"/>
  <c r="O1824" i="26" s="1"/>
  <c r="O1873" i="26" a="1"/>
  <c r="O1873" i="26" s="1"/>
  <c r="O1885" i="26" a="1"/>
  <c r="O1885" i="26" s="1"/>
  <c r="O1896" i="26" a="1"/>
  <c r="O1896" i="26" s="1"/>
  <c r="O1905" i="26" a="1"/>
  <c r="O1905" i="26" s="1"/>
  <c r="O1914" i="26" a="1"/>
  <c r="O1914" i="26" s="1"/>
  <c r="O1922" i="26" a="1"/>
  <c r="O1922" i="26" s="1"/>
  <c r="O1930" i="26" a="1"/>
  <c r="O1930" i="26" s="1"/>
  <c r="O1938" i="26" a="1"/>
  <c r="O1938" i="26" s="1"/>
  <c r="O1946" i="26" a="1"/>
  <c r="O1946" i="26" s="1"/>
  <c r="O1954" i="26" a="1"/>
  <c r="O1954" i="26" s="1"/>
  <c r="O1962" i="26" a="1"/>
  <c r="O1962" i="26" s="1"/>
  <c r="O1970" i="26" a="1"/>
  <c r="O1970" i="26" s="1"/>
  <c r="O1976" i="26" a="1"/>
  <c r="O1976" i="26" s="1"/>
  <c r="O1988" i="26" a="1"/>
  <c r="O1988" i="26" s="1"/>
  <c r="O1993" i="26" a="1"/>
  <c r="O1993" i="26" s="1"/>
  <c r="O1765" i="26" a="1"/>
  <c r="O1765" i="26" s="1"/>
  <c r="O1828" i="26" a="1"/>
  <c r="O1828" i="26" s="1"/>
  <c r="O1853" i="26" a="1"/>
  <c r="O1853" i="26" s="1"/>
  <c r="O1862" i="26" a="1"/>
  <c r="O1862" i="26" s="1"/>
  <c r="O1874" i="26" a="1"/>
  <c r="O1874" i="26" s="1"/>
  <c r="O1886" i="26" a="1"/>
  <c r="O1886" i="26" s="1"/>
  <c r="O1897" i="26" a="1"/>
  <c r="O1897" i="26" s="1"/>
  <c r="O1906" i="26" a="1"/>
  <c r="O1906" i="26" s="1"/>
  <c r="O1915" i="26" a="1"/>
  <c r="O1915" i="26" s="1"/>
  <c r="O1923" i="26" a="1"/>
  <c r="O1923" i="26" s="1"/>
  <c r="O1931" i="26" a="1"/>
  <c r="O1931" i="26" s="1"/>
  <c r="O1939" i="26" a="1"/>
  <c r="O1939" i="26" s="1"/>
  <c r="O1947" i="26" a="1"/>
  <c r="O1947" i="26" s="1"/>
  <c r="O1955" i="26" a="1"/>
  <c r="O1955" i="26" s="1"/>
  <c r="O1963" i="26" a="1"/>
  <c r="O1963" i="26" s="1"/>
  <c r="O1971" i="26" a="1"/>
  <c r="O1971" i="26" s="1"/>
  <c r="O1983" i="26" a="1"/>
  <c r="O1983" i="26" s="1"/>
  <c r="O1989" i="26" a="1"/>
  <c r="O1989" i="26" s="1"/>
  <c r="O1994" i="26" a="1"/>
  <c r="O1994" i="26" s="1"/>
  <c r="O2000" i="26" a="1"/>
  <c r="O2000" i="26" s="1"/>
  <c r="O1807" i="26" a="1"/>
  <c r="O1807" i="26" s="1"/>
  <c r="O1829" i="26" a="1"/>
  <c r="O1829" i="26" s="1"/>
  <c r="O1844" i="26" a="1"/>
  <c r="O1844" i="26" s="1"/>
  <c r="O1854" i="26" a="1"/>
  <c r="O1854" i="26" s="1"/>
  <c r="O1863" i="26" a="1"/>
  <c r="O1863" i="26" s="1"/>
  <c r="O1875" i="26" a="1"/>
  <c r="O1875" i="26" s="1"/>
  <c r="O1888" i="26" a="1"/>
  <c r="O1888" i="26" s="1"/>
  <c r="O1898" i="26" a="1"/>
  <c r="O1898" i="26" s="1"/>
  <c r="O1907" i="26" a="1"/>
  <c r="O1907" i="26" s="1"/>
  <c r="O1916" i="26" a="1"/>
  <c r="O1916" i="26" s="1"/>
  <c r="O1924" i="26" a="1"/>
  <c r="O1924" i="26" s="1"/>
  <c r="O1932" i="26" a="1"/>
  <c r="O1932" i="26" s="1"/>
  <c r="O1940" i="26" a="1"/>
  <c r="O1940" i="26" s="1"/>
  <c r="O1948" i="26" a="1"/>
  <c r="O1948" i="26" s="1"/>
  <c r="O1956" i="26" a="1"/>
  <c r="O1956" i="26" s="1"/>
  <c r="O1964" i="26" a="1"/>
  <c r="O1964" i="26" s="1"/>
  <c r="O1972" i="26" a="1"/>
  <c r="O1972" i="26" s="1"/>
  <c r="O1977" i="26" a="1"/>
  <c r="O1977" i="26" s="1"/>
  <c r="O1990" i="26" a="1"/>
  <c r="O1990" i="26" s="1"/>
  <c r="O1995" i="26" a="1"/>
  <c r="O1995" i="26" s="1"/>
  <c r="O1778" i="26" a="1"/>
  <c r="O1778" i="26" s="1"/>
  <c r="O1812" i="26" a="1"/>
  <c r="O1812" i="26" s="1"/>
  <c r="O1833" i="26" a="1"/>
  <c r="O1833" i="26" s="1"/>
  <c r="O1845" i="26" a="1"/>
  <c r="O1845" i="26" s="1"/>
  <c r="O1855" i="26" a="1"/>
  <c r="O1855" i="26" s="1"/>
  <c r="O1866" i="26" a="1"/>
  <c r="O1866" i="26" s="1"/>
  <c r="O1877" i="26" a="1"/>
  <c r="O1877" i="26" s="1"/>
  <c r="O1889" i="26" a="1"/>
  <c r="O1889" i="26" s="1"/>
  <c r="O1899" i="26" a="1"/>
  <c r="O1899" i="26" s="1"/>
  <c r="O1908" i="26" a="1"/>
  <c r="O1908" i="26" s="1"/>
  <c r="O1917" i="26" a="1"/>
  <c r="O1917" i="26" s="1"/>
  <c r="O1925" i="26" a="1"/>
  <c r="O1925" i="26" s="1"/>
  <c r="O1933" i="26" a="1"/>
  <c r="O1933" i="26" s="1"/>
  <c r="O1941" i="26" a="1"/>
  <c r="O1941" i="26" s="1"/>
  <c r="O1949" i="26" a="1"/>
  <c r="O1949" i="26" s="1"/>
  <c r="O1957" i="26" a="1"/>
  <c r="O1957" i="26" s="1"/>
  <c r="O1965" i="26" a="1"/>
  <c r="O1965" i="26" s="1"/>
  <c r="O1973" i="26" a="1"/>
  <c r="O1973" i="26" s="1"/>
  <c r="O1978" i="26" a="1"/>
  <c r="O1978" i="26" s="1"/>
  <c r="O1984" i="26" a="1"/>
  <c r="O1984" i="26" s="1"/>
  <c r="O1996" i="26" a="1"/>
  <c r="O1996" i="26" s="1"/>
  <c r="O2001" i="26" a="1"/>
  <c r="O2001" i="26" s="1"/>
  <c r="O1783" i="26" a="1"/>
  <c r="O1783" i="26" s="1"/>
  <c r="O1813" i="26" a="1"/>
  <c r="O1813" i="26" s="1"/>
  <c r="O1835" i="26" a="1"/>
  <c r="O1835" i="26" s="1"/>
  <c r="O1846" i="26" a="1"/>
  <c r="O1846" i="26" s="1"/>
  <c r="O1856" i="26" a="1"/>
  <c r="O1856" i="26" s="1"/>
  <c r="O1867" i="26" a="1"/>
  <c r="O1867" i="26" s="1"/>
  <c r="O1878" i="26" a="1"/>
  <c r="O1878" i="26" s="1"/>
  <c r="O1890" i="26" a="1"/>
  <c r="O1890" i="26" s="1"/>
  <c r="O1900" i="26" a="1"/>
  <c r="O1900" i="26" s="1"/>
  <c r="O1909" i="26" a="1"/>
  <c r="O1909" i="26" s="1"/>
  <c r="O1918" i="26" a="1"/>
  <c r="O1918" i="26" s="1"/>
  <c r="O1926" i="26" a="1"/>
  <c r="O1926" i="26" s="1"/>
  <c r="O1934" i="26" a="1"/>
  <c r="O1934" i="26" s="1"/>
  <c r="O1942" i="26" a="1"/>
  <c r="O1942" i="26" s="1"/>
  <c r="O1950" i="26" a="1"/>
  <c r="O1950" i="26" s="1"/>
  <c r="O1958" i="26" a="1"/>
  <c r="O1958" i="26" s="1"/>
  <c r="O1966" i="26" a="1"/>
  <c r="O1966" i="26" s="1"/>
  <c r="O1974" i="26" a="1"/>
  <c r="O1974" i="26" s="1"/>
  <c r="O1979" i="26" a="1"/>
  <c r="O1979" i="26" s="1"/>
  <c r="O1991" i="26" a="1"/>
  <c r="O1991" i="26" s="1"/>
  <c r="O1997" i="26" a="1"/>
  <c r="O1997" i="26" s="1"/>
  <c r="O11" i="26" a="1"/>
  <c r="O11" i="26" s="1"/>
  <c r="O1790" i="26" a="1"/>
  <c r="O1790" i="26" s="1"/>
  <c r="O1817" i="26" a="1"/>
  <c r="O1817" i="26" s="1"/>
  <c r="O1868" i="26" a="1"/>
  <c r="O1868" i="26" s="1"/>
  <c r="O1881" i="26" a="1"/>
  <c r="O1881" i="26" s="1"/>
  <c r="O1891" i="26" a="1"/>
  <c r="O1891" i="26" s="1"/>
  <c r="O1901" i="26" a="1"/>
  <c r="O1901" i="26" s="1"/>
  <c r="O1910" i="26" a="1"/>
  <c r="O1910" i="26" s="1"/>
  <c r="O1919" i="26" a="1"/>
  <c r="O1919" i="26" s="1"/>
  <c r="O1927" i="26" a="1"/>
  <c r="O1927" i="26" s="1"/>
  <c r="O1935" i="26" a="1"/>
  <c r="O1935" i="26" s="1"/>
  <c r="O1943" i="26" a="1"/>
  <c r="O1943" i="26" s="1"/>
  <c r="O1951" i="26" a="1"/>
  <c r="O1951" i="26" s="1"/>
  <c r="O1959" i="26" a="1"/>
  <c r="O1959" i="26" s="1"/>
  <c r="O1967" i="26" a="1"/>
  <c r="O1967" i="26" s="1"/>
  <c r="O1980" i="26" a="1"/>
  <c r="O1980" i="26" s="1"/>
  <c r="O1985" i="26" a="1"/>
  <c r="O1985" i="26" s="1"/>
  <c r="O1998" i="26" a="1"/>
  <c r="O1998" i="26" s="1"/>
  <c r="G18" i="26" a="1"/>
  <c r="G18" i="26" s="1"/>
  <c r="G26" i="26" a="1"/>
  <c r="G26" i="26" s="1"/>
  <c r="G34" i="26" a="1"/>
  <c r="G34" i="26" s="1"/>
  <c r="G40" i="26" a="1"/>
  <c r="G40" i="26" s="1"/>
  <c r="G47" i="26" a="1"/>
  <c r="G47" i="26" s="1"/>
  <c r="G54" i="26" a="1"/>
  <c r="G54" i="26" s="1"/>
  <c r="G62" i="26" a="1"/>
  <c r="G62" i="26" s="1"/>
  <c r="G69" i="26" a="1"/>
  <c r="G69" i="26" s="1"/>
  <c r="G82" i="26" a="1"/>
  <c r="G82" i="26" s="1"/>
  <c r="G90" i="26" a="1"/>
  <c r="G90" i="26" s="1"/>
  <c r="G98" i="26" a="1"/>
  <c r="G98" i="26" s="1"/>
  <c r="G104" i="26" a="1"/>
  <c r="G104" i="26" s="1"/>
  <c r="G111" i="26" a="1"/>
  <c r="G111" i="26" s="1"/>
  <c r="G118" i="26" a="1"/>
  <c r="G118" i="26" s="1"/>
  <c r="G126" i="26" a="1"/>
  <c r="G126" i="26" s="1"/>
  <c r="G133" i="26" a="1"/>
  <c r="G133" i="26" s="1"/>
  <c r="G146" i="26" a="1"/>
  <c r="G146" i="26" s="1"/>
  <c r="G154" i="26" a="1"/>
  <c r="G154" i="26" s="1"/>
  <c r="G162" i="26" a="1"/>
  <c r="G162" i="26" s="1"/>
  <c r="G168" i="26" a="1"/>
  <c r="G168" i="26" s="1"/>
  <c r="G175" i="26" a="1"/>
  <c r="G175" i="26" s="1"/>
  <c r="G182" i="26" a="1"/>
  <c r="G182" i="26" s="1"/>
  <c r="G190" i="26" a="1"/>
  <c r="G190" i="26" s="1"/>
  <c r="G197" i="26" a="1"/>
  <c r="G197" i="26" s="1"/>
  <c r="G210" i="26" a="1"/>
  <c r="G210" i="26" s="1"/>
  <c r="G218" i="26" a="1"/>
  <c r="G218" i="26" s="1"/>
  <c r="G226" i="26" a="1"/>
  <c r="G226" i="26" s="1"/>
  <c r="G233" i="26" a="1"/>
  <c r="G233" i="26" s="1"/>
  <c r="G247" i="26" a="1"/>
  <c r="G247" i="26" s="1"/>
  <c r="G255" i="26" a="1"/>
  <c r="G255" i="26" s="1"/>
  <c r="G263" i="26" a="1"/>
  <c r="G263" i="26" s="1"/>
  <c r="G269" i="26" a="1"/>
  <c r="G269" i="26" s="1"/>
  <c r="G276" i="26" a="1"/>
  <c r="G276" i="26" s="1"/>
  <c r="G284" i="26" a="1"/>
  <c r="G284" i="26" s="1"/>
  <c r="G292" i="26" a="1"/>
  <c r="G292" i="26" s="1"/>
  <c r="G299" i="26" a="1"/>
  <c r="G299" i="26" s="1"/>
  <c r="G305" i="26" a="1"/>
  <c r="G305" i="26" s="1"/>
  <c r="G313" i="26" a="1"/>
  <c r="G313" i="26" s="1"/>
  <c r="G321" i="26" a="1"/>
  <c r="G321" i="26" s="1"/>
  <c r="G328" i="26" a="1"/>
  <c r="G328" i="26" s="1"/>
  <c r="G335" i="26" a="1"/>
  <c r="G335" i="26" s="1"/>
  <c r="G12" i="26" a="1"/>
  <c r="G12" i="26" s="1"/>
  <c r="G19" i="26" a="1"/>
  <c r="G19" i="26" s="1"/>
  <c r="G27" i="26" a="1"/>
  <c r="G27" i="26" s="1"/>
  <c r="G35" i="26" a="1"/>
  <c r="G35" i="26" s="1"/>
  <c r="G41" i="26" a="1"/>
  <c r="G41" i="26" s="1"/>
  <c r="G55" i="26" a="1"/>
  <c r="G55" i="26" s="1"/>
  <c r="G63" i="26" a="1"/>
  <c r="G63" i="26" s="1"/>
  <c r="G70" i="26" a="1"/>
  <c r="G70" i="26" s="1"/>
  <c r="G76" i="26" a="1"/>
  <c r="G76" i="26" s="1"/>
  <c r="G83" i="26" a="1"/>
  <c r="G83" i="26" s="1"/>
  <c r="G91" i="26" a="1"/>
  <c r="G91" i="26" s="1"/>
  <c r="G99" i="26" a="1"/>
  <c r="G99" i="26" s="1"/>
  <c r="G105" i="26" a="1"/>
  <c r="G105" i="26" s="1"/>
  <c r="G119" i="26" a="1"/>
  <c r="G119" i="26" s="1"/>
  <c r="G127" i="26" a="1"/>
  <c r="G127" i="26" s="1"/>
  <c r="G134" i="26" a="1"/>
  <c r="G134" i="26" s="1"/>
  <c r="G140" i="26" a="1"/>
  <c r="G140" i="26" s="1"/>
  <c r="G147" i="26" a="1"/>
  <c r="G147" i="26" s="1"/>
  <c r="G155" i="26" a="1"/>
  <c r="G155" i="26" s="1"/>
  <c r="G163" i="26" a="1"/>
  <c r="G163" i="26" s="1"/>
  <c r="G169" i="26" a="1"/>
  <c r="G169" i="26" s="1"/>
  <c r="G183" i="26" a="1"/>
  <c r="G183" i="26" s="1"/>
  <c r="G191" i="26" a="1"/>
  <c r="G191" i="26" s="1"/>
  <c r="G198" i="26" a="1"/>
  <c r="G198" i="26" s="1"/>
  <c r="G204" i="26" a="1"/>
  <c r="G204" i="26" s="1"/>
  <c r="G211" i="26" a="1"/>
  <c r="G211" i="26" s="1"/>
  <c r="G219" i="26" a="1"/>
  <c r="G219" i="26" s="1"/>
  <c r="G227" i="26" a="1"/>
  <c r="G227" i="26" s="1"/>
  <c r="G234" i="26" a="1"/>
  <c r="G234" i="26" s="1"/>
  <c r="G240" i="26" a="1"/>
  <c r="G240" i="26" s="1"/>
  <c r="G248" i="26" a="1"/>
  <c r="G248" i="26" s="1"/>
  <c r="G256" i="26" a="1"/>
  <c r="G256" i="26" s="1"/>
  <c r="G270" i="26" a="1"/>
  <c r="G270" i="26" s="1"/>
  <c r="G277" i="26" a="1"/>
  <c r="G277" i="26" s="1"/>
  <c r="G285" i="26" a="1"/>
  <c r="G285" i="26" s="1"/>
  <c r="G293" i="26" a="1"/>
  <c r="G293" i="26" s="1"/>
  <c r="G306" i="26" a="1"/>
  <c r="G306" i="26" s="1"/>
  <c r="G314" i="26" a="1"/>
  <c r="G314" i="26" s="1"/>
  <c r="G322" i="26" a="1"/>
  <c r="G322" i="26" s="1"/>
  <c r="G329" i="26" a="1"/>
  <c r="G329" i="26" s="1"/>
  <c r="G343" i="26" a="1"/>
  <c r="G343" i="26" s="1"/>
  <c r="G351" i="26" a="1"/>
  <c r="G351" i="26" s="1"/>
  <c r="G356" i="26" a="1"/>
  <c r="G356" i="26" s="1"/>
  <c r="G361" i="26" a="1"/>
  <c r="G361" i="26" s="1"/>
  <c r="G366" i="26" a="1"/>
  <c r="G366" i="26" s="1"/>
  <c r="G372" i="26" a="1"/>
  <c r="G372" i="26" s="1"/>
  <c r="G377" i="26" a="1"/>
  <c r="G377" i="26" s="1"/>
  <c r="G383" i="26" a="1"/>
  <c r="G383" i="26" s="1"/>
  <c r="G389" i="26" a="1"/>
  <c r="G389" i="26" s="1"/>
  <c r="G395" i="26" a="1"/>
  <c r="G395" i="26" s="1"/>
  <c r="G401" i="26" a="1"/>
  <c r="G401" i="26" s="1"/>
  <c r="G406" i="26" a="1"/>
  <c r="G406" i="26" s="1"/>
  <c r="G418" i="26" a="1"/>
  <c r="G418" i="26" s="1"/>
  <c r="G424" i="26" a="1"/>
  <c r="G424" i="26" s="1"/>
  <c r="G429" i="26" a="1"/>
  <c r="G429" i="26" s="1"/>
  <c r="G436" i="26" a="1"/>
  <c r="G436" i="26" s="1"/>
  <c r="G441" i="26" a="1"/>
  <c r="G441" i="26" s="1"/>
  <c r="G447" i="26" a="1"/>
  <c r="G447" i="26" s="1"/>
  <c r="G453" i="26" a="1"/>
  <c r="G453" i="26" s="1"/>
  <c r="G458" i="26" a="1"/>
  <c r="G458" i="26" s="1"/>
  <c r="G464" i="26" a="1"/>
  <c r="G464" i="26" s="1"/>
  <c r="G476" i="26" a="1"/>
  <c r="G476" i="26" s="1"/>
  <c r="G481" i="26" a="1"/>
  <c r="G481" i="26" s="1"/>
  <c r="G488" i="26" a="1"/>
  <c r="G488" i="26" s="1"/>
  <c r="G499" i="26" a="1"/>
  <c r="G499" i="26" s="1"/>
  <c r="G504" i="26" a="1"/>
  <c r="G504" i="26" s="1"/>
  <c r="G511" i="26" a="1"/>
  <c r="G511" i="26" s="1"/>
  <c r="G517" i="26" a="1"/>
  <c r="G517" i="26" s="1"/>
  <c r="G530" i="26" a="1"/>
  <c r="G530" i="26" s="1"/>
  <c r="G542" i="26" a="1"/>
  <c r="G542" i="26" s="1"/>
  <c r="G548" i="26" a="1"/>
  <c r="G548" i="26" s="1"/>
  <c r="G555" i="26" a="1"/>
  <c r="G555" i="26" s="1"/>
  <c r="G561" i="26" a="1"/>
  <c r="G561" i="26" s="1"/>
  <c r="G566" i="26" a="1"/>
  <c r="G566" i="26" s="1"/>
  <c r="G573" i="26" a="1"/>
  <c r="G573" i="26" s="1"/>
  <c r="G578" i="26" a="1"/>
  <c r="G578" i="26" s="1"/>
  <c r="G585" i="26" a="1"/>
  <c r="G585" i="26" s="1"/>
  <c r="G590" i="26" a="1"/>
  <c r="G590" i="26" s="1"/>
  <c r="G602" i="26" a="1"/>
  <c r="G602" i="26" s="1"/>
  <c r="G614" i="26" a="1"/>
  <c r="G614" i="26" s="1"/>
  <c r="G620" i="26" a="1"/>
  <c r="G620" i="26" s="1"/>
  <c r="G627" i="26" a="1"/>
  <c r="G627" i="26" s="1"/>
  <c r="G632" i="26" a="1"/>
  <c r="G632" i="26" s="1"/>
  <c r="G639" i="26" a="1"/>
  <c r="G639" i="26" s="1"/>
  <c r="G646" i="26" a="1"/>
  <c r="G646" i="26" s="1"/>
  <c r="G657" i="26" a="1"/>
  <c r="G657" i="26" s="1"/>
  <c r="G663" i="26" a="1"/>
  <c r="G663" i="26" s="1"/>
  <c r="G668" i="26" a="1"/>
  <c r="G668" i="26" s="1"/>
  <c r="G675" i="26" a="1"/>
  <c r="G675" i="26" s="1"/>
  <c r="G680" i="26" a="1"/>
  <c r="G680" i="26" s="1"/>
  <c r="G686" i="26" a="1"/>
  <c r="G686" i="26" s="1"/>
  <c r="G692" i="26" a="1"/>
  <c r="G692" i="26" s="1"/>
  <c r="G704" i="26" a="1"/>
  <c r="G704" i="26" s="1"/>
  <c r="G709" i="26" a="1"/>
  <c r="G709" i="26" s="1"/>
  <c r="G716" i="26" a="1"/>
  <c r="G716" i="26" s="1"/>
  <c r="G727" i="26" a="1"/>
  <c r="G727" i="26" s="1"/>
  <c r="G732" i="26" a="1"/>
  <c r="G732" i="26" s="1"/>
  <c r="G739" i="26" a="1"/>
  <c r="G739" i="26" s="1"/>
  <c r="G13" i="26" a="1"/>
  <c r="G13" i="26" s="1"/>
  <c r="G20" i="26" a="1"/>
  <c r="G20" i="26" s="1"/>
  <c r="G28" i="26" a="1"/>
  <c r="G28" i="26" s="1"/>
  <c r="G42" i="26" a="1"/>
  <c r="G42" i="26" s="1"/>
  <c r="G48" i="26" a="1"/>
  <c r="G48" i="26" s="1"/>
  <c r="G64" i="26" a="1"/>
  <c r="G64" i="26" s="1"/>
  <c r="G71" i="26" a="1"/>
  <c r="G71" i="26" s="1"/>
  <c r="G77" i="26" a="1"/>
  <c r="G77" i="26" s="1"/>
  <c r="G84" i="26" a="1"/>
  <c r="G84" i="26" s="1"/>
  <c r="G92" i="26" a="1"/>
  <c r="G92" i="26" s="1"/>
  <c r="G106" i="26" a="1"/>
  <c r="G106" i="26" s="1"/>
  <c r="G112" i="26" a="1"/>
  <c r="G112" i="26" s="1"/>
  <c r="G120" i="26" a="1"/>
  <c r="G120" i="26" s="1"/>
  <c r="G128" i="26" a="1"/>
  <c r="G128" i="26" s="1"/>
  <c r="G135" i="26" a="1"/>
  <c r="G135" i="26" s="1"/>
  <c r="G141" i="26" a="1"/>
  <c r="G141" i="26" s="1"/>
  <c r="G148" i="26" a="1"/>
  <c r="G148" i="26" s="1"/>
  <c r="G156" i="26" a="1"/>
  <c r="G156" i="26" s="1"/>
  <c r="G170" i="26" a="1"/>
  <c r="G170" i="26" s="1"/>
  <c r="G176" i="26" a="1"/>
  <c r="G176" i="26" s="1"/>
  <c r="G184" i="26" a="1"/>
  <c r="G184" i="26" s="1"/>
  <c r="G192" i="26" a="1"/>
  <c r="G192" i="26" s="1"/>
  <c r="G199" i="26" a="1"/>
  <c r="G199" i="26" s="1"/>
  <c r="G205" i="26" a="1"/>
  <c r="G205" i="26" s="1"/>
  <c r="G212" i="26" a="1"/>
  <c r="G212" i="26" s="1"/>
  <c r="G220" i="26" a="1"/>
  <c r="G220" i="26" s="1"/>
  <c r="G228" i="26" a="1"/>
  <c r="G228" i="26" s="1"/>
  <c r="G235" i="26" a="1"/>
  <c r="G235" i="26" s="1"/>
  <c r="G241" i="26" a="1"/>
  <c r="G241" i="26" s="1"/>
  <c r="G249" i="26" a="1"/>
  <c r="G249" i="26" s="1"/>
  <c r="G14" i="26" a="1"/>
  <c r="G14" i="26" s="1"/>
  <c r="G21" i="26" a="1"/>
  <c r="G21" i="26" s="1"/>
  <c r="G29" i="26" a="1"/>
  <c r="G29" i="26" s="1"/>
  <c r="G36" i="26" a="1"/>
  <c r="G36" i="26" s="1"/>
  <c r="G43" i="26" a="1"/>
  <c r="G43" i="26" s="1"/>
  <c r="G49" i="26" a="1"/>
  <c r="G49" i="26" s="1"/>
  <c r="G56" i="26" a="1"/>
  <c r="G56" i="26" s="1"/>
  <c r="G65" i="26" a="1"/>
  <c r="G65" i="26" s="1"/>
  <c r="G78" i="26" a="1"/>
  <c r="G78" i="26" s="1"/>
  <c r="G85" i="26" a="1"/>
  <c r="G85" i="26" s="1"/>
  <c r="G93" i="26" a="1"/>
  <c r="G93" i="26" s="1"/>
  <c r="G100" i="26" a="1"/>
  <c r="G100" i="26" s="1"/>
  <c r="G107" i="26" a="1"/>
  <c r="G107" i="26" s="1"/>
  <c r="G113" i="26" a="1"/>
  <c r="G113" i="26" s="1"/>
  <c r="G121" i="26" a="1"/>
  <c r="G121" i="26" s="1"/>
  <c r="G129" i="26" a="1"/>
  <c r="G129" i="26" s="1"/>
  <c r="G142" i="26" a="1"/>
  <c r="G142" i="26" s="1"/>
  <c r="G149" i="26" a="1"/>
  <c r="G149" i="26" s="1"/>
  <c r="G157" i="26" a="1"/>
  <c r="G157" i="26" s="1"/>
  <c r="G164" i="26" a="1"/>
  <c r="G164" i="26" s="1"/>
  <c r="G171" i="26" a="1"/>
  <c r="G171" i="26" s="1"/>
  <c r="G177" i="26" a="1"/>
  <c r="G177" i="26" s="1"/>
  <c r="G185" i="26" a="1"/>
  <c r="G185" i="26" s="1"/>
  <c r="G193" i="26" a="1"/>
  <c r="G193" i="26" s="1"/>
  <c r="G206" i="26" a="1"/>
  <c r="G206" i="26" s="1"/>
  <c r="G213" i="26" a="1"/>
  <c r="G213" i="26" s="1"/>
  <c r="G221" i="26" a="1"/>
  <c r="G221" i="26" s="1"/>
  <c r="G229" i="26" a="1"/>
  <c r="G229" i="26" s="1"/>
  <c r="G242" i="26" a="1"/>
  <c r="G242" i="26" s="1"/>
  <c r="G250" i="26" a="1"/>
  <c r="G250" i="26" s="1"/>
  <c r="G258" i="26" a="1"/>
  <c r="G258" i="26" s="1"/>
  <c r="G265" i="26" a="1"/>
  <c r="G265" i="26" s="1"/>
  <c r="G279" i="26" a="1"/>
  <c r="G279" i="26" s="1"/>
  <c r="G287" i="26" a="1"/>
  <c r="G287" i="26" s="1"/>
  <c r="G295" i="26" a="1"/>
  <c r="G295" i="26" s="1"/>
  <c r="G301" i="26" a="1"/>
  <c r="G301" i="26" s="1"/>
  <c r="G308" i="26" a="1"/>
  <c r="G308" i="26" s="1"/>
  <c r="G316" i="26" a="1"/>
  <c r="G316" i="26" s="1"/>
  <c r="G324" i="26" a="1"/>
  <c r="G324" i="26" s="1"/>
  <c r="G331" i="26" a="1"/>
  <c r="G331" i="26" s="1"/>
  <c r="G337" i="26" a="1"/>
  <c r="G337" i="26" s="1"/>
  <c r="G345" i="26" a="1"/>
  <c r="G345" i="26" s="1"/>
  <c r="G357" i="26" a="1"/>
  <c r="G357" i="26" s="1"/>
  <c r="G362" i="26" a="1"/>
  <c r="G362" i="26" s="1"/>
  <c r="G368" i="26" a="1"/>
  <c r="G368" i="26" s="1"/>
  <c r="G373" i="26" a="1"/>
  <c r="G373" i="26" s="1"/>
  <c r="G379" i="26" a="1"/>
  <c r="G379" i="26" s="1"/>
  <c r="G390" i="26" a="1"/>
  <c r="G390" i="26" s="1"/>
  <c r="G396" i="26" a="1"/>
  <c r="G396" i="26" s="1"/>
  <c r="G403" i="26" a="1"/>
  <c r="G403" i="26" s="1"/>
  <c r="G431" i="26" a="1"/>
  <c r="G431" i="26" s="1"/>
  <c r="G437" i="26" a="1"/>
  <c r="G437" i="26" s="1"/>
  <c r="G443" i="26" a="1"/>
  <c r="G443" i="26" s="1"/>
  <c r="G454" i="26" a="1"/>
  <c r="G454" i="26" s="1"/>
  <c r="G471" i="26" a="1"/>
  <c r="G471" i="26" s="1"/>
  <c r="G483" i="26" a="1"/>
  <c r="G483" i="26" s="1"/>
  <c r="G489" i="26" a="1"/>
  <c r="G489" i="26" s="1"/>
  <c r="G494" i="26" a="1"/>
  <c r="G494" i="26" s="1"/>
  <c r="G506" i="26" a="1"/>
  <c r="G506" i="26" s="1"/>
  <c r="G519" i="26" a="1"/>
  <c r="G519" i="26" s="1"/>
  <c r="G532" i="26" a="1"/>
  <c r="G532" i="26" s="1"/>
  <c r="G537" i="26" a="1"/>
  <c r="G537" i="26" s="1"/>
  <c r="G544" i="26" a="1"/>
  <c r="G544" i="26" s="1"/>
  <c r="G550" i="26" a="1"/>
  <c r="G550" i="26" s="1"/>
  <c r="G556" i="26" a="1"/>
  <c r="G556" i="26" s="1"/>
  <c r="G562" i="26" a="1"/>
  <c r="G562" i="26" s="1"/>
  <c r="G574" i="26" a="1"/>
  <c r="G574" i="26" s="1"/>
  <c r="G586" i="26" a="1"/>
  <c r="G586" i="26" s="1"/>
  <c r="G592" i="26" a="1"/>
  <c r="G592" i="26" s="1"/>
  <c r="G604" i="26" a="1"/>
  <c r="G604" i="26" s="1"/>
  <c r="G610" i="26" a="1"/>
  <c r="G610" i="26" s="1"/>
  <c r="G616" i="26" a="1"/>
  <c r="G616" i="26" s="1"/>
  <c r="G621" i="26" a="1"/>
  <c r="G621" i="26" s="1"/>
  <c r="G634" i="26" a="1"/>
  <c r="G634" i="26" s="1"/>
  <c r="G648" i="26" a="1"/>
  <c r="G648" i="26" s="1"/>
  <c r="G658" i="26" a="1"/>
  <c r="G658" i="26" s="1"/>
  <c r="G670" i="26" a="1"/>
  <c r="G670" i="26" s="1"/>
  <c r="G676" i="26" a="1"/>
  <c r="G676" i="26" s="1"/>
  <c r="G682" i="26" a="1"/>
  <c r="G682" i="26" s="1"/>
  <c r="G699" i="26" a="1"/>
  <c r="G699" i="26" s="1"/>
  <c r="G711" i="26" a="1"/>
  <c r="G711" i="26" s="1"/>
  <c r="G717" i="26" a="1"/>
  <c r="G717" i="26" s="1"/>
  <c r="G722" i="26" a="1"/>
  <c r="G722" i="26" s="1"/>
  <c r="G734" i="26" a="1"/>
  <c r="G734" i="26" s="1"/>
  <c r="G740" i="26" a="1"/>
  <c r="G740" i="26" s="1"/>
  <c r="G746" i="26" a="1"/>
  <c r="G746" i="26" s="1"/>
  <c r="G763" i="26" a="1"/>
  <c r="G763" i="26" s="1"/>
  <c r="G775" i="26" a="1"/>
  <c r="G775" i="26" s="1"/>
  <c r="G781" i="26" a="1"/>
  <c r="G781" i="26" s="1"/>
  <c r="G786" i="26" a="1"/>
  <c r="G786" i="26" s="1"/>
  <c r="G798" i="26" a="1"/>
  <c r="G798" i="26" s="1"/>
  <c r="G804" i="26" a="1"/>
  <c r="G804" i="26" s="1"/>
  <c r="G810" i="26" a="1"/>
  <c r="G810" i="26" s="1"/>
  <c r="G827" i="26" a="1"/>
  <c r="G827" i="26" s="1"/>
  <c r="G839" i="26" a="1"/>
  <c r="G839" i="26" s="1"/>
  <c r="G845" i="26" a="1"/>
  <c r="G845" i="26" s="1"/>
  <c r="G850" i="26" a="1"/>
  <c r="G850" i="26" s="1"/>
  <c r="G862" i="26" a="1"/>
  <c r="G862" i="26" s="1"/>
  <c r="G868" i="26" a="1"/>
  <c r="G868" i="26" s="1"/>
  <c r="G874" i="26" a="1"/>
  <c r="G874" i="26" s="1"/>
  <c r="G891" i="26" a="1"/>
  <c r="G891" i="26" s="1"/>
  <c r="G15" i="26" a="1"/>
  <c r="G15" i="26" s="1"/>
  <c r="G22" i="26" a="1"/>
  <c r="G22" i="26" s="1"/>
  <c r="G30" i="26" a="1"/>
  <c r="G30" i="26" s="1"/>
  <c r="G37" i="26" a="1"/>
  <c r="G37" i="26" s="1"/>
  <c r="G16" i="26" a="1"/>
  <c r="G16" i="26" s="1"/>
  <c r="G24" i="26" a="1"/>
  <c r="G24" i="26" s="1"/>
  <c r="G32" i="26" a="1"/>
  <c r="G32" i="26" s="1"/>
  <c r="G39" i="26" a="1"/>
  <c r="G39" i="26" s="1"/>
  <c r="G45" i="26" a="1"/>
  <c r="G45" i="26" s="1"/>
  <c r="G52" i="26" a="1"/>
  <c r="G52" i="26" s="1"/>
  <c r="G60" i="26" a="1"/>
  <c r="G60" i="26" s="1"/>
  <c r="G74" i="26" a="1"/>
  <c r="G74" i="26" s="1"/>
  <c r="G80" i="26" a="1"/>
  <c r="G80" i="26" s="1"/>
  <c r="G88" i="26" a="1"/>
  <c r="G88" i="26" s="1"/>
  <c r="G96" i="26" a="1"/>
  <c r="G96" i="26" s="1"/>
  <c r="G103" i="26" a="1"/>
  <c r="G103" i="26" s="1"/>
  <c r="G109" i="26" a="1"/>
  <c r="G109" i="26" s="1"/>
  <c r="G116" i="26" a="1"/>
  <c r="G116" i="26" s="1"/>
  <c r="G124" i="26" a="1"/>
  <c r="G124" i="26" s="1"/>
  <c r="G138" i="26" a="1"/>
  <c r="G138" i="26" s="1"/>
  <c r="G144" i="26" a="1"/>
  <c r="G144" i="26" s="1"/>
  <c r="G152" i="26" a="1"/>
  <c r="G152" i="26" s="1"/>
  <c r="G160" i="26" a="1"/>
  <c r="G160" i="26" s="1"/>
  <c r="G167" i="26" a="1"/>
  <c r="G167" i="26" s="1"/>
  <c r="G173" i="26" a="1"/>
  <c r="G173" i="26" s="1"/>
  <c r="G180" i="26" a="1"/>
  <c r="G180" i="26" s="1"/>
  <c r="G188" i="26" a="1"/>
  <c r="G188" i="26" s="1"/>
  <c r="G202" i="26" a="1"/>
  <c r="G202" i="26" s="1"/>
  <c r="G208" i="26" a="1"/>
  <c r="G208" i="26" s="1"/>
  <c r="G216" i="26" a="1"/>
  <c r="G216" i="26" s="1"/>
  <c r="G224" i="26" a="1"/>
  <c r="G224" i="26" s="1"/>
  <c r="G238" i="26" a="1"/>
  <c r="G238" i="26" s="1"/>
  <c r="G245" i="26" a="1"/>
  <c r="G245" i="26" s="1"/>
  <c r="G253" i="26" a="1"/>
  <c r="G253" i="26" s="1"/>
  <c r="G261" i="26" a="1"/>
  <c r="G261" i="26" s="1"/>
  <c r="G274" i="26" a="1"/>
  <c r="G274" i="26" s="1"/>
  <c r="G282" i="26" a="1"/>
  <c r="G282" i="26" s="1"/>
  <c r="G290" i="26" a="1"/>
  <c r="G290" i="26" s="1"/>
  <c r="G297" i="26" a="1"/>
  <c r="G297" i="26" s="1"/>
  <c r="G311" i="26" a="1"/>
  <c r="G311" i="26" s="1"/>
  <c r="G319" i="26" a="1"/>
  <c r="G319" i="26" s="1"/>
  <c r="G327" i="26" a="1"/>
  <c r="G327" i="26" s="1"/>
  <c r="G333" i="26" a="1"/>
  <c r="G333" i="26" s="1"/>
  <c r="G340" i="26" a="1"/>
  <c r="G340" i="26" s="1"/>
  <c r="G348" i="26" a="1"/>
  <c r="G348" i="26" s="1"/>
  <c r="G354" i="26" a="1"/>
  <c r="G354" i="26" s="1"/>
  <c r="G359" i="26" a="1"/>
  <c r="G359" i="26" s="1"/>
  <c r="G364" i="26" a="1"/>
  <c r="G364" i="26" s="1"/>
  <c r="G370" i="26" a="1"/>
  <c r="G370" i="26" s="1"/>
  <c r="G375" i="26" a="1"/>
  <c r="G375" i="26" s="1"/>
  <c r="G381" i="26" a="1"/>
  <c r="G381" i="26" s="1"/>
  <c r="G387" i="26" a="1"/>
  <c r="G387" i="26" s="1"/>
  <c r="G393" i="26" a="1"/>
  <c r="G393" i="26" s="1"/>
  <c r="G398" i="26" a="1"/>
  <c r="G398" i="26" s="1"/>
  <c r="G410" i="26" a="1"/>
  <c r="G410" i="26" s="1"/>
  <c r="G416" i="26" a="1"/>
  <c r="G416" i="26" s="1"/>
  <c r="G434" i="26" a="1"/>
  <c r="G434" i="26" s="1"/>
  <c r="G439" i="26" a="1"/>
  <c r="G439" i="26" s="1"/>
  <c r="G445" i="26" a="1"/>
  <c r="G445" i="26" s="1"/>
  <c r="G451" i="26" a="1"/>
  <c r="G451" i="26" s="1"/>
  <c r="G461" i="26" a="1"/>
  <c r="G461" i="26" s="1"/>
  <c r="G468" i="26" a="1"/>
  <c r="G468" i="26" s="1"/>
  <c r="G473" i="26" a="1"/>
  <c r="G473" i="26" s="1"/>
  <c r="G485" i="26" a="1"/>
  <c r="G485" i="26" s="1"/>
  <c r="G491" i="26" a="1"/>
  <c r="G491" i="26" s="1"/>
  <c r="G497" i="26" a="1"/>
  <c r="G497" i="26" s="1"/>
  <c r="G502" i="26" a="1"/>
  <c r="G502" i="26" s="1"/>
  <c r="G509" i="26" a="1"/>
  <c r="G509" i="26" s="1"/>
  <c r="G515" i="26" a="1"/>
  <c r="G515" i="26" s="1"/>
  <c r="G527" i="26" a="1"/>
  <c r="G527" i="26" s="1"/>
  <c r="G540" i="26" a="1"/>
  <c r="G540" i="26" s="1"/>
  <c r="G546" i="26" a="1"/>
  <c r="G546" i="26" s="1"/>
  <c r="G553" i="26" a="1"/>
  <c r="G553" i="26" s="1"/>
  <c r="G558" i="26" a="1"/>
  <c r="G558" i="26" s="1"/>
  <c r="G570" i="26" a="1"/>
  <c r="G570" i="26" s="1"/>
  <c r="G576" i="26" a="1"/>
  <c r="G576" i="26" s="1"/>
  <c r="G582" i="26" a="1"/>
  <c r="G582" i="26" s="1"/>
  <c r="G588" i="26" a="1"/>
  <c r="G588" i="26" s="1"/>
  <c r="G595" i="26" a="1"/>
  <c r="G595" i="26" s="1"/>
  <c r="G606" i="26" a="1"/>
  <c r="G606" i="26" s="1"/>
  <c r="G612" i="26" a="1"/>
  <c r="G612" i="26" s="1"/>
  <c r="G618" i="26" a="1"/>
  <c r="G618" i="26" s="1"/>
  <c r="G624" i="26" a="1"/>
  <c r="G624" i="26" s="1"/>
  <c r="G630" i="26" a="1"/>
  <c r="G630" i="26" s="1"/>
  <c r="G637" i="26" a="1"/>
  <c r="G637" i="26" s="1"/>
  <c r="G643" i="26" a="1"/>
  <c r="G643" i="26" s="1"/>
  <c r="G650" i="26" a="1"/>
  <c r="G650" i="26" s="1"/>
  <c r="G661" i="26" a="1"/>
  <c r="G661" i="26" s="1"/>
  <c r="G666" i="26" a="1"/>
  <c r="G666" i="26" s="1"/>
  <c r="G673" i="26" a="1"/>
  <c r="G673" i="26" s="1"/>
  <c r="G678" i="26" a="1"/>
  <c r="G678" i="26" s="1"/>
  <c r="G689" i="26" a="1"/>
  <c r="G689" i="26" s="1"/>
  <c r="G696" i="26" a="1"/>
  <c r="G696" i="26" s="1"/>
  <c r="G701" i="26" a="1"/>
  <c r="G701" i="26" s="1"/>
  <c r="G713" i="26" a="1"/>
  <c r="G713" i="26" s="1"/>
  <c r="G719" i="26" a="1"/>
  <c r="G719" i="26" s="1"/>
  <c r="G725" i="26" a="1"/>
  <c r="G725" i="26" s="1"/>
  <c r="G730" i="26" a="1"/>
  <c r="G730" i="26" s="1"/>
  <c r="G737" i="26" a="1"/>
  <c r="G737" i="26" s="1"/>
  <c r="G742" i="26" a="1"/>
  <c r="G742" i="26" s="1"/>
  <c r="G753" i="26" a="1"/>
  <c r="G753" i="26" s="1"/>
  <c r="G760" i="26" a="1"/>
  <c r="G760" i="26" s="1"/>
  <c r="G765" i="26" a="1"/>
  <c r="G765" i="26" s="1"/>
  <c r="G777" i="26" a="1"/>
  <c r="G777" i="26" s="1"/>
  <c r="G783" i="26" a="1"/>
  <c r="G783" i="26" s="1"/>
  <c r="G789" i="26" a="1"/>
  <c r="G789" i="26" s="1"/>
  <c r="G794" i="26" a="1"/>
  <c r="G794" i="26" s="1"/>
  <c r="G801" i="26" a="1"/>
  <c r="G801" i="26" s="1"/>
  <c r="G806" i="26" a="1"/>
  <c r="G806" i="26" s="1"/>
  <c r="G817" i="26" a="1"/>
  <c r="G817" i="26" s="1"/>
  <c r="G824" i="26" a="1"/>
  <c r="G824" i="26" s="1"/>
  <c r="G829" i="26" a="1"/>
  <c r="G829" i="26" s="1"/>
  <c r="G841" i="26" a="1"/>
  <c r="G841" i="26" s="1"/>
  <c r="G847" i="26" a="1"/>
  <c r="G847" i="26" s="1"/>
  <c r="G38" i="26" a="1"/>
  <c r="G38" i="26" s="1"/>
  <c r="G58" i="26" a="1"/>
  <c r="G58" i="26" s="1"/>
  <c r="G75" i="26" a="1"/>
  <c r="G75" i="26" s="1"/>
  <c r="G95" i="26" a="1"/>
  <c r="G95" i="26" s="1"/>
  <c r="G114" i="26" a="1"/>
  <c r="G114" i="26" s="1"/>
  <c r="G132" i="26" a="1"/>
  <c r="G132" i="26" s="1"/>
  <c r="G151" i="26" a="1"/>
  <c r="G151" i="26" s="1"/>
  <c r="G189" i="26" a="1"/>
  <c r="G189" i="26" s="1"/>
  <c r="G230" i="26" a="1"/>
  <c r="G230" i="26" s="1"/>
  <c r="G246" i="26" a="1"/>
  <c r="G246" i="26" s="1"/>
  <c r="G264" i="26" a="1"/>
  <c r="G264" i="26" s="1"/>
  <c r="G278" i="26" a="1"/>
  <c r="G278" i="26" s="1"/>
  <c r="G294" i="26" a="1"/>
  <c r="G294" i="26" s="1"/>
  <c r="G307" i="26" a="1"/>
  <c r="G307" i="26" s="1"/>
  <c r="G323" i="26" a="1"/>
  <c r="G323" i="26" s="1"/>
  <c r="G336" i="26" a="1"/>
  <c r="G336" i="26" s="1"/>
  <c r="G349" i="26" a="1"/>
  <c r="G349" i="26" s="1"/>
  <c r="G365" i="26" a="1"/>
  <c r="G365" i="26" s="1"/>
  <c r="G374" i="26" a="1"/>
  <c r="G374" i="26" s="1"/>
  <c r="G384" i="26" a="1"/>
  <c r="G384" i="26" s="1"/>
  <c r="G412" i="26" a="1"/>
  <c r="G412" i="26" s="1"/>
  <c r="G421" i="26" a="1"/>
  <c r="G421" i="26" s="1"/>
  <c r="G430" i="26" a="1"/>
  <c r="G430" i="26" s="1"/>
  <c r="G449" i="26" a="1"/>
  <c r="G449" i="26" s="1"/>
  <c r="G467" i="26" a="1"/>
  <c r="G467" i="26" s="1"/>
  <c r="G477" i="26" a="1"/>
  <c r="G477" i="26" s="1"/>
  <c r="G486" i="26" a="1"/>
  <c r="G486" i="26" s="1"/>
  <c r="G495" i="26" a="1"/>
  <c r="G495" i="26" s="1"/>
  <c r="G514" i="26" a="1"/>
  <c r="G514" i="26" s="1"/>
  <c r="G524" i="26" a="1"/>
  <c r="G524" i="26" s="1"/>
  <c r="G534" i="26" a="1"/>
  <c r="G534" i="26" s="1"/>
  <c r="G554" i="26" a="1"/>
  <c r="G554" i="26" s="1"/>
  <c r="G564" i="26" a="1"/>
  <c r="G564" i="26" s="1"/>
  <c r="G583" i="26" a="1"/>
  <c r="G583" i="26" s="1"/>
  <c r="G593" i="26" a="1"/>
  <c r="G593" i="26" s="1"/>
  <c r="G601" i="26" a="1"/>
  <c r="G601" i="26" s="1"/>
  <c r="G631" i="26" a="1"/>
  <c r="G631" i="26" s="1"/>
  <c r="G641" i="26" a="1"/>
  <c r="G641" i="26" s="1"/>
  <c r="G652" i="26" a="1"/>
  <c r="G652" i="26" s="1"/>
  <c r="G660" i="26" a="1"/>
  <c r="G660" i="26" s="1"/>
  <c r="G669" i="26" a="1"/>
  <c r="G669" i="26" s="1"/>
  <c r="G679" i="26" a="1"/>
  <c r="G679" i="26" s="1"/>
  <c r="G688" i="26" a="1"/>
  <c r="G688" i="26" s="1"/>
  <c r="G697" i="26" a="1"/>
  <c r="G697" i="26" s="1"/>
  <c r="G707" i="26" a="1"/>
  <c r="G707" i="26" s="1"/>
  <c r="G735" i="26" a="1"/>
  <c r="G735" i="26" s="1"/>
  <c r="G751" i="26" a="1"/>
  <c r="G751" i="26" s="1"/>
  <c r="G759" i="26" a="1"/>
  <c r="G759" i="26" s="1"/>
  <c r="G767" i="26" a="1"/>
  <c r="G767" i="26" s="1"/>
  <c r="G774" i="26" a="1"/>
  <c r="G774" i="26" s="1"/>
  <c r="G782" i="26" a="1"/>
  <c r="G782" i="26" s="1"/>
  <c r="G790" i="26" a="1"/>
  <c r="G790" i="26" s="1"/>
  <c r="G797" i="26" a="1"/>
  <c r="G797" i="26" s="1"/>
  <c r="G805" i="26" a="1"/>
  <c r="G805" i="26" s="1"/>
  <c r="G821" i="26" a="1"/>
  <c r="G821" i="26" s="1"/>
  <c r="G828" i="26" a="1"/>
  <c r="G828" i="26" s="1"/>
  <c r="G852" i="26" a="1"/>
  <c r="G852" i="26" s="1"/>
  <c r="G858" i="26" a="1"/>
  <c r="G858" i="26" s="1"/>
  <c r="G878" i="26" a="1"/>
  <c r="G878" i="26" s="1"/>
  <c r="G885" i="26" a="1"/>
  <c r="G885" i="26" s="1"/>
  <c r="G898" i="26" a="1"/>
  <c r="G898" i="26" s="1"/>
  <c r="G915" i="26" a="1"/>
  <c r="G915" i="26" s="1"/>
  <c r="G921" i="26" a="1"/>
  <c r="G921" i="26" s="1"/>
  <c r="G927" i="26" a="1"/>
  <c r="G927" i="26" s="1"/>
  <c r="G939" i="26" a="1"/>
  <c r="G939" i="26" s="1"/>
  <c r="G944" i="26" a="1"/>
  <c r="G944" i="26" s="1"/>
  <c r="G950" i="26" a="1"/>
  <c r="G950" i="26" s="1"/>
  <c r="G962" i="26" a="1"/>
  <c r="G962" i="26" s="1"/>
  <c r="G974" i="26" a="1"/>
  <c r="G974" i="26" s="1"/>
  <c r="G980" i="26" a="1"/>
  <c r="G980" i="26" s="1"/>
  <c r="G986" i="26" a="1"/>
  <c r="G986" i="26" s="1"/>
  <c r="G993" i="26" a="1"/>
  <c r="G993" i="26" s="1"/>
  <c r="G999" i="26" a="1"/>
  <c r="G999" i="26" s="1"/>
  <c r="G1011" i="26" a="1"/>
  <c r="G1011" i="26" s="1"/>
  <c r="G1024" i="26" a="1"/>
  <c r="G1024" i="26" s="1"/>
  <c r="G1030" i="26" a="1"/>
  <c r="G1030" i="26" s="1"/>
  <c r="G1037" i="26" a="1"/>
  <c r="G1037" i="26" s="1"/>
  <c r="G1042" i="26" a="1"/>
  <c r="G1042" i="26" s="1"/>
  <c r="G1049" i="26" a="1"/>
  <c r="G1049" i="26" s="1"/>
  <c r="G1055" i="26" a="1"/>
  <c r="G1055" i="26" s="1"/>
  <c r="G1061" i="26" a="1"/>
  <c r="G1061" i="26" s="1"/>
  <c r="G1068" i="26" a="1"/>
  <c r="G1068" i="26" s="1"/>
  <c r="G1073" i="26" a="1"/>
  <c r="G1073" i="26" s="1"/>
  <c r="G1086" i="26" a="1"/>
  <c r="G1086" i="26" s="1"/>
  <c r="G1099" i="26" a="1"/>
  <c r="G1099" i="26" s="1"/>
  <c r="G1104" i="26" a="1"/>
  <c r="G1104" i="26" s="1"/>
  <c r="G1111" i="26" a="1"/>
  <c r="G1111" i="26" s="1"/>
  <c r="G1116" i="26" a="1"/>
  <c r="G1116" i="26" s="1"/>
  <c r="G1123" i="26" a="1"/>
  <c r="G1123" i="26" s="1"/>
  <c r="G1128" i="26" a="1"/>
  <c r="G1128" i="26" s="1"/>
  <c r="G1135" i="26" a="1"/>
  <c r="G1135" i="26" s="1"/>
  <c r="G1141" i="26" a="1"/>
  <c r="G1141" i="26" s="1"/>
  <c r="G1147" i="26" a="1"/>
  <c r="G1147" i="26" s="1"/>
  <c r="G1171" i="26" a="1"/>
  <c r="G1171" i="26" s="1"/>
  <c r="G1182" i="26" a="1"/>
  <c r="G1182" i="26" s="1"/>
  <c r="G1193" i="26" a="1"/>
  <c r="G1193" i="26" s="1"/>
  <c r="G1206" i="26" a="1"/>
  <c r="G1206" i="26" s="1"/>
  <c r="G1218" i="26" a="1"/>
  <c r="G1218" i="26" s="1"/>
  <c r="G1223" i="26" a="1"/>
  <c r="G1223" i="26" s="1"/>
  <c r="G1229" i="26" a="1"/>
  <c r="G1229" i="26" s="1"/>
  <c r="G1235" i="26" a="1"/>
  <c r="G1235" i="26" s="1"/>
  <c r="G1246" i="26" a="1"/>
  <c r="G1246" i="26" s="1"/>
  <c r="G1252" i="26" a="1"/>
  <c r="G1252" i="26" s="1"/>
  <c r="G1258" i="26" a="1"/>
  <c r="G1258" i="26" s="1"/>
  <c r="G1270" i="26" a="1"/>
  <c r="G1270" i="26" s="1"/>
  <c r="G1282" i="26" a="1"/>
  <c r="G1282" i="26" s="1"/>
  <c r="G1306" i="26" a="1"/>
  <c r="G1306" i="26" s="1"/>
  <c r="G1312" i="26" a="1"/>
  <c r="G1312" i="26" s="1"/>
  <c r="G1318" i="26" a="1"/>
  <c r="G1318" i="26" s="1"/>
  <c r="G1330" i="26" a="1"/>
  <c r="G1330" i="26" s="1"/>
  <c r="G1336" i="26" a="1"/>
  <c r="G1336" i="26" s="1"/>
  <c r="G1342" i="26" a="1"/>
  <c r="G1342" i="26" s="1"/>
  <c r="G1349" i="26" a="1"/>
  <c r="G1349" i="26" s="1"/>
  <c r="G1356" i="26" a="1"/>
  <c r="G1356" i="26" s="1"/>
  <c r="G1363" i="26" a="1"/>
  <c r="G1363" i="26" s="1"/>
  <c r="G1369" i="26" a="1"/>
  <c r="G1369" i="26" s="1"/>
  <c r="G1375" i="26" a="1"/>
  <c r="G1375" i="26" s="1"/>
  <c r="G1388" i="26" a="1"/>
  <c r="G1388" i="26" s="1"/>
  <c r="G1395" i="26" a="1"/>
  <c r="G1395" i="26" s="1"/>
  <c r="G1401" i="26" a="1"/>
  <c r="G1401" i="26" s="1"/>
  <c r="G1407" i="26" a="1"/>
  <c r="G1407" i="26" s="1"/>
  <c r="G1413" i="26" a="1"/>
  <c r="G1413" i="26" s="1"/>
  <c r="G1432" i="26" a="1"/>
  <c r="G1432" i="26" s="1"/>
  <c r="G1438" i="26" a="1"/>
  <c r="G1438" i="26" s="1"/>
  <c r="G1451" i="26" a="1"/>
  <c r="G1451" i="26" s="1"/>
  <c r="G1457" i="26" a="1"/>
  <c r="G1457" i="26" s="1"/>
  <c r="G1463" i="26" a="1"/>
  <c r="G1463" i="26" s="1"/>
  <c r="G1476" i="26" a="1"/>
  <c r="G1476" i="26" s="1"/>
  <c r="G1482" i="26" a="1"/>
  <c r="G1482" i="26" s="1"/>
  <c r="G1488" i="26" a="1"/>
  <c r="G1488" i="26" s="1"/>
  <c r="G1494" i="26" a="1"/>
  <c r="G1494" i="26" s="1"/>
  <c r="G1501" i="26" a="1"/>
  <c r="G1501" i="26" s="1"/>
  <c r="G1507" i="26" a="1"/>
  <c r="G1507" i="26" s="1"/>
  <c r="G1513" i="26" a="1"/>
  <c r="G1513" i="26" s="1"/>
  <c r="G1519" i="26" a="1"/>
  <c r="G1519" i="26" s="1"/>
  <c r="G1525" i="26" a="1"/>
  <c r="G1525" i="26" s="1"/>
  <c r="G1532" i="26" a="1"/>
  <c r="G1532" i="26" s="1"/>
  <c r="G1538" i="26" a="1"/>
  <c r="G1538" i="26" s="1"/>
  <c r="G1550" i="26" a="1"/>
  <c r="G1550" i="26" s="1"/>
  <c r="G1556" i="26" a="1"/>
  <c r="G1556" i="26" s="1"/>
  <c r="G1563" i="26" a="1"/>
  <c r="G1563" i="26" s="1"/>
  <c r="G1591" i="26" a="1"/>
  <c r="G1591" i="26" s="1"/>
  <c r="G1597" i="26" a="1"/>
  <c r="G1597" i="26" s="1"/>
  <c r="G1603" i="26" a="1"/>
  <c r="G1603" i="26" s="1"/>
  <c r="G1614" i="26" a="1"/>
  <c r="G1614" i="26" s="1"/>
  <c r="G1620" i="26" a="1"/>
  <c r="G1620" i="26" s="1"/>
  <c r="G1627" i="26" a="1"/>
  <c r="G1627" i="26" s="1"/>
  <c r="G1632" i="26" a="1"/>
  <c r="G1632" i="26" s="1"/>
  <c r="G1639" i="26" a="1"/>
  <c r="G1639" i="26" s="1"/>
  <c r="G1645" i="26" a="1"/>
  <c r="G1645" i="26" s="1"/>
  <c r="G1658" i="26" a="1"/>
  <c r="G1658" i="26" s="1"/>
  <c r="G1670" i="26" a="1"/>
  <c r="G1670" i="26" s="1"/>
  <c r="G1676" i="26" a="1"/>
  <c r="G1676" i="26" s="1"/>
  <c r="G1683" i="26" a="1"/>
  <c r="G1683" i="26" s="1"/>
  <c r="G1689" i="26" a="1"/>
  <c r="G1689" i="26" s="1"/>
  <c r="G1695" i="26" a="1"/>
  <c r="G1695" i="26" s="1"/>
  <c r="G1714" i="26" a="1"/>
  <c r="G1714" i="26" s="1"/>
  <c r="G1720" i="26" a="1"/>
  <c r="G1720" i="26" s="1"/>
  <c r="G1726" i="26" a="1"/>
  <c r="G1726" i="26" s="1"/>
  <c r="G1733" i="26" a="1"/>
  <c r="G1733" i="26" s="1"/>
  <c r="G1739" i="26" a="1"/>
  <c r="G1739" i="26" s="1"/>
  <c r="G1751" i="26" a="1"/>
  <c r="G1751" i="26" s="1"/>
  <c r="G1764" i="26" a="1"/>
  <c r="G1764" i="26" s="1"/>
  <c r="G1770" i="26" a="1"/>
  <c r="G1770" i="26" s="1"/>
  <c r="G1777" i="26" a="1"/>
  <c r="G1777" i="26" s="1"/>
  <c r="G1782" i="26" a="1"/>
  <c r="G1782" i="26" s="1"/>
  <c r="G1789" i="26" a="1"/>
  <c r="G1789" i="26" s="1"/>
  <c r="G1795" i="26" a="1"/>
  <c r="G1795" i="26" s="1"/>
  <c r="G1801" i="26" a="1"/>
  <c r="G1801" i="26" s="1"/>
  <c r="G1808" i="26" a="1"/>
  <c r="G1808" i="26" s="1"/>
  <c r="G1813" i="26" a="1"/>
  <c r="G1813" i="26" s="1"/>
  <c r="G1826" i="26" a="1"/>
  <c r="G1826" i="26" s="1"/>
  <c r="G1839" i="26" a="1"/>
  <c r="G1839" i="26" s="1"/>
  <c r="G1852" i="26" a="1"/>
  <c r="G1852" i="26" s="1"/>
  <c r="G59" i="26" a="1"/>
  <c r="G59" i="26" s="1"/>
  <c r="G79" i="26" a="1"/>
  <c r="G79" i="26" s="1"/>
  <c r="G97" i="26" a="1"/>
  <c r="G97" i="26" s="1"/>
  <c r="G115" i="26" a="1"/>
  <c r="G115" i="26" s="1"/>
  <c r="G136" i="26" a="1"/>
  <c r="G136" i="26" s="1"/>
  <c r="G153" i="26" a="1"/>
  <c r="G153" i="26" s="1"/>
  <c r="G172" i="26" a="1"/>
  <c r="G172" i="26" s="1"/>
  <c r="G194" i="26" a="1"/>
  <c r="G194" i="26" s="1"/>
  <c r="G209" i="26" a="1"/>
  <c r="G209" i="26" s="1"/>
  <c r="G231" i="26" a="1"/>
  <c r="G231" i="26" s="1"/>
  <c r="G251" i="26" a="1"/>
  <c r="G251" i="26" s="1"/>
  <c r="G266" i="26" a="1"/>
  <c r="G266" i="26" s="1"/>
  <c r="G280" i="26" a="1"/>
  <c r="G280" i="26" s="1"/>
  <c r="G309" i="26" a="1"/>
  <c r="G309" i="26" s="1"/>
  <c r="G325" i="26" a="1"/>
  <c r="G325" i="26" s="1"/>
  <c r="G338" i="26" a="1"/>
  <c r="G338" i="26" s="1"/>
  <c r="G350" i="26" a="1"/>
  <c r="G350" i="26" s="1"/>
  <c r="G358" i="26" a="1"/>
  <c r="G358" i="26" s="1"/>
  <c r="G367" i="26" a="1"/>
  <c r="G367" i="26" s="1"/>
  <c r="G385" i="26" a="1"/>
  <c r="G385" i="26" s="1"/>
  <c r="G394" i="26" a="1"/>
  <c r="G394" i="26" s="1"/>
  <c r="G404" i="26" a="1"/>
  <c r="G404" i="26" s="1"/>
  <c r="G413" i="26" a="1"/>
  <c r="G413" i="26" s="1"/>
  <c r="G422" i="26" a="1"/>
  <c r="G422" i="26" s="1"/>
  <c r="G432" i="26" a="1"/>
  <c r="G432" i="26" s="1"/>
  <c r="G440" i="26" a="1"/>
  <c r="G440" i="26" s="1"/>
  <c r="G450" i="26" a="1"/>
  <c r="G450" i="26" s="1"/>
  <c r="G459" i="26" a="1"/>
  <c r="G459" i="26" s="1"/>
  <c r="G478" i="26" a="1"/>
  <c r="G478" i="26" s="1"/>
  <c r="G487" i="26" a="1"/>
  <c r="G487" i="26" s="1"/>
  <c r="G496" i="26" a="1"/>
  <c r="G496" i="26" s="1"/>
  <c r="G505" i="26" a="1"/>
  <c r="G505" i="26" s="1"/>
  <c r="G525" i="26" a="1"/>
  <c r="G525" i="26" s="1"/>
  <c r="G535" i="26" a="1"/>
  <c r="G535" i="26" s="1"/>
  <c r="G545" i="26" a="1"/>
  <c r="G545" i="26" s="1"/>
  <c r="G565" i="26" a="1"/>
  <c r="G565" i="26" s="1"/>
  <c r="G575" i="26" a="1"/>
  <c r="G575" i="26" s="1"/>
  <c r="G584" i="26" a="1"/>
  <c r="G584" i="26" s="1"/>
  <c r="G594" i="26" a="1"/>
  <c r="G594" i="26" s="1"/>
  <c r="G603" i="26" a="1"/>
  <c r="G603" i="26" s="1"/>
  <c r="G613" i="26" a="1"/>
  <c r="G613" i="26" s="1"/>
  <c r="G622" i="26" a="1"/>
  <c r="G622" i="26" s="1"/>
  <c r="G642" i="26" a="1"/>
  <c r="G642" i="26" s="1"/>
  <c r="G653" i="26" a="1"/>
  <c r="G653" i="26" s="1"/>
  <c r="G671" i="26" a="1"/>
  <c r="G671" i="26" s="1"/>
  <c r="G698" i="26" a="1"/>
  <c r="G698" i="26" s="1"/>
  <c r="G708" i="26" a="1"/>
  <c r="G708" i="26" s="1"/>
  <c r="G726" i="26" a="1"/>
  <c r="G726" i="26" s="1"/>
  <c r="G736" i="26" a="1"/>
  <c r="G736" i="26" s="1"/>
  <c r="G744" i="26" a="1"/>
  <c r="G744" i="26" s="1"/>
  <c r="G752" i="26" a="1"/>
  <c r="G752" i="26" s="1"/>
  <c r="G768" i="26" a="1"/>
  <c r="G768" i="26" s="1"/>
  <c r="G791" i="26" a="1"/>
  <c r="G791" i="26" s="1"/>
  <c r="G799" i="26" a="1"/>
  <c r="G799" i="26" s="1"/>
  <c r="G807" i="26" a="1"/>
  <c r="G807" i="26" s="1"/>
  <c r="G814" i="26" a="1"/>
  <c r="G814" i="26" s="1"/>
  <c r="G822" i="26" a="1"/>
  <c r="G822" i="26" s="1"/>
  <c r="G830" i="26" a="1"/>
  <c r="G830" i="26" s="1"/>
  <c r="G837" i="26" a="1"/>
  <c r="G837" i="26" s="1"/>
  <c r="G853" i="26" a="1"/>
  <c r="G853" i="26" s="1"/>
  <c r="G859" i="26" a="1"/>
  <c r="G859" i="26" s="1"/>
  <c r="G866" i="26" a="1"/>
  <c r="G866" i="26" s="1"/>
  <c r="G872" i="26" a="1"/>
  <c r="G872" i="26" s="1"/>
  <c r="G879" i="26" a="1"/>
  <c r="G879" i="26" s="1"/>
  <c r="G886" i="26" a="1"/>
  <c r="G886" i="26" s="1"/>
  <c r="G892" i="26" a="1"/>
  <c r="G892" i="26" s="1"/>
  <c r="G899" i="26" a="1"/>
  <c r="G899" i="26" s="1"/>
  <c r="G904" i="26" a="1"/>
  <c r="G904" i="26" s="1"/>
  <c r="G910" i="26" a="1"/>
  <c r="G910" i="26" s="1"/>
  <c r="G916" i="26" a="1"/>
  <c r="G916" i="26" s="1"/>
  <c r="G928" i="26" a="1"/>
  <c r="G928" i="26" s="1"/>
  <c r="G933" i="26" a="1"/>
  <c r="G933" i="26" s="1"/>
  <c r="G940" i="26" a="1"/>
  <c r="G940" i="26" s="1"/>
  <c r="G951" i="26" a="1"/>
  <c r="G951" i="26" s="1"/>
  <c r="G956" i="26" a="1"/>
  <c r="G956" i="26" s="1"/>
  <c r="G963" i="26" a="1"/>
  <c r="G963" i="26" s="1"/>
  <c r="G968" i="26" a="1"/>
  <c r="G968" i="26" s="1"/>
  <c r="G975" i="26" a="1"/>
  <c r="G975" i="26" s="1"/>
  <c r="G981" i="26" a="1"/>
  <c r="G981" i="26" s="1"/>
  <c r="G987" i="26" a="1"/>
  <c r="G987" i="26" s="1"/>
  <c r="G1006" i="26" a="1"/>
  <c r="G1006" i="26" s="1"/>
  <c r="G1012" i="26" a="1"/>
  <c r="G1012" i="26" s="1"/>
  <c r="G1018" i="26" a="1"/>
  <c r="G1018" i="26" s="1"/>
  <c r="G1025" i="26" a="1"/>
  <c r="G1025" i="26" s="1"/>
  <c r="G1031" i="26" a="1"/>
  <c r="G1031" i="26" s="1"/>
  <c r="G1043" i="26" a="1"/>
  <c r="G1043" i="26" s="1"/>
  <c r="G1056" i="26" a="1"/>
  <c r="G1056" i="26" s="1"/>
  <c r="G1062" i="26" a="1"/>
  <c r="G1062" i="26" s="1"/>
  <c r="G1069" i="26" a="1"/>
  <c r="G1069" i="26" s="1"/>
  <c r="G1074" i="26" a="1"/>
  <c r="G1074" i="26" s="1"/>
  <c r="G1081" i="26" a="1"/>
  <c r="G1081" i="26" s="1"/>
  <c r="G1087" i="26" a="1"/>
  <c r="G1087" i="26" s="1"/>
  <c r="G1093" i="26" a="1"/>
  <c r="G1093" i="26" s="1"/>
  <c r="G1100" i="26" a="1"/>
  <c r="G1100" i="26" s="1"/>
  <c r="G1112" i="26" a="1"/>
  <c r="G1112" i="26" s="1"/>
  <c r="G1117" i="26" a="1"/>
  <c r="G1117" i="26" s="1"/>
  <c r="G1129" i="26" a="1"/>
  <c r="G1129" i="26" s="1"/>
  <c r="G1142" i="26" a="1"/>
  <c r="G1142" i="26" s="1"/>
  <c r="G1154" i="26" a="1"/>
  <c r="G1154" i="26" s="1"/>
  <c r="G1160" i="26" a="1"/>
  <c r="G1160" i="26" s="1"/>
  <c r="G1166" i="26" a="1"/>
  <c r="G1166" i="26" s="1"/>
  <c r="G1172" i="26" a="1"/>
  <c r="G1172" i="26" s="1"/>
  <c r="G1177" i="26" a="1"/>
  <c r="G1177" i="26" s="1"/>
  <c r="G1183" i="26" a="1"/>
  <c r="G1183" i="26" s="1"/>
  <c r="G1188" i="26" a="1"/>
  <c r="G1188" i="26" s="1"/>
  <c r="G1194" i="26" a="1"/>
  <c r="G1194" i="26" s="1"/>
  <c r="G1200" i="26" a="1"/>
  <c r="G1200" i="26" s="1"/>
  <c r="G1207" i="26" a="1"/>
  <c r="G1207" i="26" s="1"/>
  <c r="G1212" i="26" a="1"/>
  <c r="G1212" i="26" s="1"/>
  <c r="G1219" i="26" a="1"/>
  <c r="G1219" i="26" s="1"/>
  <c r="G1230" i="26" a="1"/>
  <c r="G1230" i="26" s="1"/>
  <c r="G1241" i="26" a="1"/>
  <c r="G1241" i="26" s="1"/>
  <c r="G1247" i="26" a="1"/>
  <c r="G1247" i="26" s="1"/>
  <c r="G1253" i="26" a="1"/>
  <c r="G1253" i="26" s="1"/>
  <c r="G1259" i="26" a="1"/>
  <c r="G1259" i="26" s="1"/>
  <c r="G1265" i="26" a="1"/>
  <c r="G1265" i="26" s="1"/>
  <c r="G1271" i="26" a="1"/>
  <c r="G1271" i="26" s="1"/>
  <c r="G1277" i="26" a="1"/>
  <c r="G1277" i="26" s="1"/>
  <c r="G1283" i="26" a="1"/>
  <c r="G1283" i="26" s="1"/>
  <c r="G1288" i="26" a="1"/>
  <c r="G1288" i="26" s="1"/>
  <c r="G1294" i="26" a="1"/>
  <c r="G1294" i="26" s="1"/>
  <c r="G1300" i="26" a="1"/>
  <c r="G1300" i="26" s="1"/>
  <c r="G1307" i="26" a="1"/>
  <c r="G1307" i="26" s="1"/>
  <c r="G1313" i="26" a="1"/>
  <c r="G1313" i="26" s="1"/>
  <c r="G1319" i="26" a="1"/>
  <c r="G1319" i="26" s="1"/>
  <c r="G1325" i="26" a="1"/>
  <c r="G1325" i="26" s="1"/>
  <c r="G1331" i="26" a="1"/>
  <c r="G1331" i="26" s="1"/>
  <c r="G1337" i="26" a="1"/>
  <c r="G1337" i="26" s="1"/>
  <c r="G1343" i="26" a="1"/>
  <c r="G1343" i="26" s="1"/>
  <c r="G1350" i="26" a="1"/>
  <c r="G1350" i="26" s="1"/>
  <c r="G1357" i="26" a="1"/>
  <c r="G1357" i="26" s="1"/>
  <c r="G1370" i="26" a="1"/>
  <c r="G1370" i="26" s="1"/>
  <c r="G1376" i="26" a="1"/>
  <c r="G1376" i="26" s="1"/>
  <c r="G1382" i="26" a="1"/>
  <c r="G1382" i="26" s="1"/>
  <c r="G1389" i="26" a="1"/>
  <c r="G1389" i="26" s="1"/>
  <c r="G1402" i="26" a="1"/>
  <c r="G1402" i="26" s="1"/>
  <c r="G1414" i="26" a="1"/>
  <c r="G1414" i="26" s="1"/>
  <c r="G1420" i="26" a="1"/>
  <c r="G1420" i="26" s="1"/>
  <c r="G1426" i="26" a="1"/>
  <c r="G1426" i="26" s="1"/>
  <c r="G1433" i="26" a="1"/>
  <c r="G1433" i="26" s="1"/>
  <c r="G1439" i="26" a="1"/>
  <c r="G1439" i="26" s="1"/>
  <c r="G1445" i="26" a="1"/>
  <c r="G1445" i="26" s="1"/>
  <c r="G1464" i="26" a="1"/>
  <c r="G1464" i="26" s="1"/>
  <c r="G1470" i="26" a="1"/>
  <c r="G1470" i="26" s="1"/>
  <c r="G1483" i="26" a="1"/>
  <c r="G1483" i="26" s="1"/>
  <c r="G1489" i="26" a="1"/>
  <c r="G1489" i="26" s="1"/>
  <c r="G1495" i="26" a="1"/>
  <c r="G1495" i="26" s="1"/>
  <c r="G1508" i="26" a="1"/>
  <c r="G1508" i="26" s="1"/>
  <c r="G1514" i="26" a="1"/>
  <c r="G1514" i="26" s="1"/>
  <c r="G1520" i="26" a="1"/>
  <c r="G1520" i="26" s="1"/>
  <c r="G1526" i="26" a="1"/>
  <c r="G1526" i="26" s="1"/>
  <c r="G1533" i="26" a="1"/>
  <c r="G1533" i="26" s="1"/>
  <c r="G1539" i="26" a="1"/>
  <c r="G1539" i="26" s="1"/>
  <c r="G1545" i="26" a="1"/>
  <c r="G1545" i="26" s="1"/>
  <c r="G1551" i="26" a="1"/>
  <c r="G1551" i="26" s="1"/>
  <c r="G1568" i="26" a="1"/>
  <c r="G1568" i="26" s="1"/>
  <c r="G1574" i="26" a="1"/>
  <c r="G1574" i="26" s="1"/>
  <c r="G1580" i="26" a="1"/>
  <c r="G1580" i="26" s="1"/>
  <c r="G1586" i="26" a="1"/>
  <c r="G1586" i="26" s="1"/>
  <c r="G1592" i="26" a="1"/>
  <c r="G1592" i="26" s="1"/>
  <c r="G1604" i="26" a="1"/>
  <c r="G1604" i="26" s="1"/>
  <c r="G1609" i="26" a="1"/>
  <c r="G1609" i="26" s="1"/>
  <c r="G1615" i="26" a="1"/>
  <c r="G1615" i="26" s="1"/>
  <c r="G1628" i="26" a="1"/>
  <c r="G1628" i="26" s="1"/>
  <c r="G1633" i="26" a="1"/>
  <c r="G1633" i="26" s="1"/>
  <c r="G1640" i="26" a="1"/>
  <c r="G1640" i="26" s="1"/>
  <c r="G1646" i="26" a="1"/>
  <c r="G1646" i="26" s="1"/>
  <c r="G1652" i="26" a="1"/>
  <c r="G1652" i="26" s="1"/>
  <c r="G1659" i="26" a="1"/>
  <c r="G1659" i="26" s="1"/>
  <c r="G1664" i="26" a="1"/>
  <c r="G1664" i="26" s="1"/>
  <c r="G1671" i="26" a="1"/>
  <c r="G1671" i="26" s="1"/>
  <c r="G1677" i="26" a="1"/>
  <c r="G1677" i="26" s="1"/>
  <c r="G1690" i="26" a="1"/>
  <c r="G1690" i="26" s="1"/>
  <c r="G1702" i="26" a="1"/>
  <c r="G1702" i="26" s="1"/>
  <c r="G1708" i="26" a="1"/>
  <c r="G1708" i="26" s="1"/>
  <c r="G1715" i="26" a="1"/>
  <c r="G1715" i="26" s="1"/>
  <c r="G1721" i="26" a="1"/>
  <c r="G1721" i="26" s="1"/>
  <c r="G1727" i="26" a="1"/>
  <c r="G1727" i="26" s="1"/>
  <c r="G1746" i="26" a="1"/>
  <c r="G1746" i="26" s="1"/>
  <c r="G1752" i="26" a="1"/>
  <c r="G1752" i="26" s="1"/>
  <c r="G1758" i="26" a="1"/>
  <c r="G1758" i="26" s="1"/>
  <c r="G1765" i="26" a="1"/>
  <c r="G1765" i="26" s="1"/>
  <c r="G1771" i="26" a="1"/>
  <c r="G1771" i="26" s="1"/>
  <c r="G1783" i="26" a="1"/>
  <c r="G1783" i="26" s="1"/>
  <c r="G1796" i="26" a="1"/>
  <c r="G1796" i="26" s="1"/>
  <c r="G1802" i="26" a="1"/>
  <c r="G1802" i="26" s="1"/>
  <c r="G1809" i="26" a="1"/>
  <c r="G1809" i="26" s="1"/>
  <c r="G1814" i="26" a="1"/>
  <c r="G1814" i="26" s="1"/>
  <c r="G1821" i="26" a="1"/>
  <c r="G1821" i="26" s="1"/>
  <c r="G1827" i="26" a="1"/>
  <c r="G1827" i="26" s="1"/>
  <c r="G1833" i="26" a="1"/>
  <c r="G1833" i="26" s="1"/>
  <c r="G1840" i="26" a="1"/>
  <c r="G1840" i="26" s="1"/>
  <c r="G1845" i="26" a="1"/>
  <c r="G1845" i="26" s="1"/>
  <c r="G1858" i="26" a="1"/>
  <c r="G1858" i="26" s="1"/>
  <c r="G1871" i="26" a="1"/>
  <c r="G1871" i="26" s="1"/>
  <c r="G1884" i="26" a="1"/>
  <c r="G1884" i="26" s="1"/>
  <c r="G1889" i="26" a="1"/>
  <c r="G1889" i="26" s="1"/>
  <c r="G1896" i="26" a="1"/>
  <c r="G1896" i="26" s="1"/>
  <c r="G1902" i="26" a="1"/>
  <c r="G1902" i="26" s="1"/>
  <c r="G1908" i="26" a="1"/>
  <c r="G1908" i="26" s="1"/>
  <c r="G1915" i="26" a="1"/>
  <c r="G1915" i="26" s="1"/>
  <c r="G1920" i="26" a="1"/>
  <c r="G1920" i="26" s="1"/>
  <c r="G1927" i="26" a="1"/>
  <c r="G1927" i="26" s="1"/>
  <c r="G1932" i="26" a="1"/>
  <c r="G1932" i="26" s="1"/>
  <c r="G1938" i="26" a="1"/>
  <c r="G1938" i="26" s="1"/>
  <c r="G1944" i="26" a="1"/>
  <c r="G1944" i="26" s="1"/>
  <c r="G61" i="26" a="1"/>
  <c r="G61" i="26" s="1"/>
  <c r="G101" i="26" a="1"/>
  <c r="G101" i="26" s="1"/>
  <c r="G117" i="26" a="1"/>
  <c r="G117" i="26" s="1"/>
  <c r="G137" i="26" a="1"/>
  <c r="G137" i="26" s="1"/>
  <c r="G158" i="26" a="1"/>
  <c r="G158" i="26" s="1"/>
  <c r="G174" i="26" a="1"/>
  <c r="G174" i="26" s="1"/>
  <c r="G195" i="26" a="1"/>
  <c r="G195" i="26" s="1"/>
  <c r="G214" i="26" a="1"/>
  <c r="G214" i="26" s="1"/>
  <c r="G232" i="26" a="1"/>
  <c r="G232" i="26" s="1"/>
  <c r="G252" i="26" a="1"/>
  <c r="G252" i="26" s="1"/>
  <c r="G267" i="26" a="1"/>
  <c r="G267" i="26" s="1"/>
  <c r="G281" i="26" a="1"/>
  <c r="G281" i="26" s="1"/>
  <c r="G296" i="26" a="1"/>
  <c r="G296" i="26" s="1"/>
  <c r="G310" i="26" a="1"/>
  <c r="G310" i="26" s="1"/>
  <c r="G326" i="26" a="1"/>
  <c r="G326" i="26" s="1"/>
  <c r="G339" i="26" a="1"/>
  <c r="G339" i="26" s="1"/>
  <c r="G352" i="26" a="1"/>
  <c r="G352" i="26" s="1"/>
  <c r="G360" i="26" a="1"/>
  <c r="G360" i="26" s="1"/>
  <c r="G376" i="26" a="1"/>
  <c r="G376" i="26" s="1"/>
  <c r="G386" i="26" a="1"/>
  <c r="G386" i="26" s="1"/>
  <c r="G405" i="26" a="1"/>
  <c r="G405" i="26" s="1"/>
  <c r="G414" i="26" a="1"/>
  <c r="G414" i="26" s="1"/>
  <c r="G423" i="26" a="1"/>
  <c r="G423" i="26" s="1"/>
  <c r="G433" i="26" a="1"/>
  <c r="G433" i="26" s="1"/>
  <c r="G442" i="26" a="1"/>
  <c r="G442" i="26" s="1"/>
  <c r="G460" i="26" a="1"/>
  <c r="G460" i="26" s="1"/>
  <c r="G469" i="26" a="1"/>
  <c r="G469" i="26" s="1"/>
  <c r="G479" i="26" a="1"/>
  <c r="G479" i="26" s="1"/>
  <c r="G507" i="26" a="1"/>
  <c r="G507" i="26" s="1"/>
  <c r="G516" i="26" a="1"/>
  <c r="G516" i="26" s="1"/>
  <c r="G526" i="26" a="1"/>
  <c r="G526" i="26" s="1"/>
  <c r="G536" i="26" a="1"/>
  <c r="G536" i="26" s="1"/>
  <c r="G547" i="26" a="1"/>
  <c r="G547" i="26" s="1"/>
  <c r="G605" i="26" a="1"/>
  <c r="G605" i="26" s="1"/>
  <c r="G623" i="26" a="1"/>
  <c r="G623" i="26" s="1"/>
  <c r="G633" i="26" a="1"/>
  <c r="G633" i="26" s="1"/>
  <c r="G644" i="26" a="1"/>
  <c r="G644" i="26" s="1"/>
  <c r="G654" i="26" a="1"/>
  <c r="G654" i="26" s="1"/>
  <c r="G662" i="26" a="1"/>
  <c r="G662" i="26" s="1"/>
  <c r="G672" i="26" a="1"/>
  <c r="G672" i="26" s="1"/>
  <c r="G681" i="26" a="1"/>
  <c r="G681" i="26" s="1"/>
  <c r="G690" i="26" a="1"/>
  <c r="G690" i="26" s="1"/>
  <c r="G718" i="26" a="1"/>
  <c r="G718" i="26" s="1"/>
  <c r="G728" i="26" a="1"/>
  <c r="G728" i="26" s="1"/>
  <c r="G745" i="26" a="1"/>
  <c r="G745" i="26" s="1"/>
  <c r="G761" i="26" a="1"/>
  <c r="G761" i="26" s="1"/>
  <c r="G769" i="26" a="1"/>
  <c r="G769" i="26" s="1"/>
  <c r="G776" i="26" a="1"/>
  <c r="G776" i="26" s="1"/>
  <c r="G784" i="26" a="1"/>
  <c r="G784" i="26" s="1"/>
  <c r="G792" i="26" a="1"/>
  <c r="G792" i="26" s="1"/>
  <c r="G800" i="26" a="1"/>
  <c r="G800" i="26" s="1"/>
  <c r="G815" i="26" a="1"/>
  <c r="G815" i="26" s="1"/>
  <c r="G823" i="26" a="1"/>
  <c r="G823" i="26" s="1"/>
  <c r="G831" i="26" a="1"/>
  <c r="G831" i="26" s="1"/>
  <c r="G838" i="26" a="1"/>
  <c r="G838" i="26" s="1"/>
  <c r="G846" i="26" a="1"/>
  <c r="G846" i="26" s="1"/>
  <c r="G867" i="26" a="1"/>
  <c r="G867" i="26" s="1"/>
  <c r="G873" i="26" a="1"/>
  <c r="G873" i="26" s="1"/>
  <c r="G880" i="26" a="1"/>
  <c r="G880" i="26" s="1"/>
  <c r="G887" i="26" a="1"/>
  <c r="G887" i="26" s="1"/>
  <c r="G893" i="26" a="1"/>
  <c r="G893" i="26" s="1"/>
  <c r="G905" i="26" a="1"/>
  <c r="G905" i="26" s="1"/>
  <c r="G911" i="26" a="1"/>
  <c r="G911" i="26" s="1"/>
  <c r="G917" i="26" a="1"/>
  <c r="G917" i="26" s="1"/>
  <c r="G922" i="26" a="1"/>
  <c r="G922" i="26" s="1"/>
  <c r="G929" i="26" a="1"/>
  <c r="G929" i="26" s="1"/>
  <c r="G934" i="26" a="1"/>
  <c r="G934" i="26" s="1"/>
  <c r="G945" i="26" a="1"/>
  <c r="G945" i="26" s="1"/>
  <c r="G952" i="26" a="1"/>
  <c r="G952" i="26" s="1"/>
  <c r="G957" i="26" a="1"/>
  <c r="G957" i="26" s="1"/>
  <c r="G969" i="26" a="1"/>
  <c r="G969" i="26" s="1"/>
  <c r="G982" i="26" a="1"/>
  <c r="G982" i="26" s="1"/>
  <c r="G994" i="26" a="1"/>
  <c r="G994" i="26" s="1"/>
  <c r="G1000" i="26" a="1"/>
  <c r="G1000" i="26" s="1"/>
  <c r="G1007" i="26" a="1"/>
  <c r="G1007" i="26" s="1"/>
  <c r="G1013" i="26" a="1"/>
  <c r="G1013" i="26" s="1"/>
  <c r="G1019" i="26" a="1"/>
  <c r="G1019" i="26" s="1"/>
  <c r="G1038" i="26" a="1"/>
  <c r="G1038" i="26" s="1"/>
  <c r="G1044" i="26" a="1"/>
  <c r="G1044" i="26" s="1"/>
  <c r="G1050" i="26" a="1"/>
  <c r="G1050" i="26" s="1"/>
  <c r="G1057" i="26" a="1"/>
  <c r="G1057" i="26" s="1"/>
  <c r="G1063" i="26" a="1"/>
  <c r="G1063" i="26" s="1"/>
  <c r="G1075" i="26" a="1"/>
  <c r="G1075" i="26" s="1"/>
  <c r="G1088" i="26" a="1"/>
  <c r="G1088" i="26" s="1"/>
  <c r="G1094" i="26" a="1"/>
  <c r="G1094" i="26" s="1"/>
  <c r="G1105" i="26" a="1"/>
  <c r="G1105" i="26" s="1"/>
  <c r="G1118" i="26" a="1"/>
  <c r="G1118" i="26" s="1"/>
  <c r="G1124" i="26" a="1"/>
  <c r="G1124" i="26" s="1"/>
  <c r="G1130" i="26" a="1"/>
  <c r="G1130" i="26" s="1"/>
  <c r="G1136" i="26" a="1"/>
  <c r="G1136" i="26" s="1"/>
  <c r="G1143" i="26" a="1"/>
  <c r="G1143" i="26" s="1"/>
  <c r="G1148" i="26" a="1"/>
  <c r="G1148" i="26" s="1"/>
  <c r="G1155" i="26" a="1"/>
  <c r="G1155" i="26" s="1"/>
  <c r="G1161" i="26" a="1"/>
  <c r="G1161" i="26" s="1"/>
  <c r="G1167" i="26" a="1"/>
  <c r="G1167" i="26" s="1"/>
  <c r="G1173" i="26" a="1"/>
  <c r="G1173" i="26" s="1"/>
  <c r="G1184" i="26" a="1"/>
  <c r="G1184" i="26" s="1"/>
  <c r="G1195" i="26" a="1"/>
  <c r="G1195" i="26" s="1"/>
  <c r="G1208" i="26" a="1"/>
  <c r="G1208" i="26" s="1"/>
  <c r="G1213" i="26" a="1"/>
  <c r="G1213" i="26" s="1"/>
  <c r="G1224" i="26" a="1"/>
  <c r="G1224" i="26" s="1"/>
  <c r="G1231" i="26" a="1"/>
  <c r="G1231" i="26" s="1"/>
  <c r="G1236" i="26" a="1"/>
  <c r="G1236" i="26" s="1"/>
  <c r="G1248" i="26" a="1"/>
  <c r="G1248" i="26" s="1"/>
  <c r="G1260" i="26" a="1"/>
  <c r="G1260" i="26" s="1"/>
  <c r="G1266" i="26" a="1"/>
  <c r="G1266" i="26" s="1"/>
  <c r="G1272" i="26" a="1"/>
  <c r="G1272" i="26" s="1"/>
  <c r="G1278" i="26" a="1"/>
  <c r="G1278" i="26" s="1"/>
  <c r="G1289" i="26" a="1"/>
  <c r="G1289" i="26" s="1"/>
  <c r="G1295" i="26" a="1"/>
  <c r="G1295" i="26" s="1"/>
  <c r="G1301" i="26" a="1"/>
  <c r="G1301" i="26" s="1"/>
  <c r="G1314" i="26" a="1"/>
  <c r="G1314" i="26" s="1"/>
  <c r="G1332" i="26" a="1"/>
  <c r="G1332" i="26" s="1"/>
  <c r="G1338" i="26" a="1"/>
  <c r="G1338" i="26" s="1"/>
  <c r="G1344" i="26" a="1"/>
  <c r="G1344" i="26" s="1"/>
  <c r="G1351" i="26" a="1"/>
  <c r="G1351" i="26" s="1"/>
  <c r="G1364" i="26" a="1"/>
  <c r="G1364" i="26" s="1"/>
  <c r="G1371" i="26" a="1"/>
  <c r="G1371" i="26" s="1"/>
  <c r="G1377" i="26" a="1"/>
  <c r="G1377" i="26" s="1"/>
  <c r="G1383" i="26" a="1"/>
  <c r="G1383" i="26" s="1"/>
  <c r="G1396" i="26" a="1"/>
  <c r="G1396" i="26" s="1"/>
  <c r="G1403" i="26" a="1"/>
  <c r="G1403" i="26" s="1"/>
  <c r="G1408" i="26" a="1"/>
  <c r="G1408" i="26" s="1"/>
  <c r="G1415" i="26" a="1"/>
  <c r="G1415" i="26" s="1"/>
  <c r="G1421" i="26" a="1"/>
  <c r="G1421" i="26" s="1"/>
  <c r="G1427" i="26" a="1"/>
  <c r="G1427" i="26" s="1"/>
  <c r="G1434" i="26" a="1"/>
  <c r="G1434" i="26" s="1"/>
  <c r="G1446" i="26" a="1"/>
  <c r="G1446" i="26" s="1"/>
  <c r="G1452" i="26" a="1"/>
  <c r="G1452" i="26" s="1"/>
  <c r="G1458" i="26" a="1"/>
  <c r="G1458" i="26" s="1"/>
  <c r="G1465" i="26" a="1"/>
  <c r="G1465" i="26" s="1"/>
  <c r="G1471" i="26" a="1"/>
  <c r="G1471" i="26" s="1"/>
  <c r="G1477" i="26" a="1"/>
  <c r="G1477" i="26" s="1"/>
  <c r="G1496" i="26" a="1"/>
  <c r="G1496" i="26" s="1"/>
  <c r="G1502" i="26" a="1"/>
  <c r="G1502" i="26" s="1"/>
  <c r="G1515" i="26" a="1"/>
  <c r="G1515" i="26" s="1"/>
  <c r="G1521" i="26" a="1"/>
  <c r="G1521" i="26" s="1"/>
  <c r="G1527" i="26" a="1"/>
  <c r="G1527" i="26" s="1"/>
  <c r="G1540" i="26" a="1"/>
  <c r="G1540" i="26" s="1"/>
  <c r="G1546" i="26" a="1"/>
  <c r="G1546" i="26" s="1"/>
  <c r="G1552" i="26" a="1"/>
  <c r="G1552" i="26" s="1"/>
  <c r="G1557" i="26" a="1"/>
  <c r="G1557" i="26" s="1"/>
  <c r="G1564" i="26" a="1"/>
  <c r="G1564" i="26" s="1"/>
  <c r="G1569" i="26" a="1"/>
  <c r="G1569" i="26" s="1"/>
  <c r="G1575" i="26" a="1"/>
  <c r="G1575" i="26" s="1"/>
  <c r="G1581" i="26" a="1"/>
  <c r="G1581" i="26" s="1"/>
  <c r="G1587" i="26" a="1"/>
  <c r="G1587" i="26" s="1"/>
  <c r="G1593" i="26" a="1"/>
  <c r="G1593" i="26" s="1"/>
  <c r="G1598" i="26" a="1"/>
  <c r="G1598" i="26" s="1"/>
  <c r="G1610" i="26" a="1"/>
  <c r="G1610" i="26" s="1"/>
  <c r="G1616" i="26" a="1"/>
  <c r="G1616" i="26" s="1"/>
  <c r="G1621" i="26" a="1"/>
  <c r="G1621" i="26" s="1"/>
  <c r="G1634" i="26" a="1"/>
  <c r="G1634" i="26" s="1"/>
  <c r="G1647" i="26" a="1"/>
  <c r="G1647" i="26" s="1"/>
  <c r="G1660" i="26" a="1"/>
  <c r="G1660" i="26" s="1"/>
  <c r="G1665" i="26" a="1"/>
  <c r="G1665" i="26" s="1"/>
  <c r="G1672" i="26" a="1"/>
  <c r="G1672" i="26" s="1"/>
  <c r="G1678" i="26" a="1"/>
  <c r="G1678" i="26" s="1"/>
  <c r="G1684" i="26" a="1"/>
  <c r="G1684" i="26" s="1"/>
  <c r="G1691" i="26" a="1"/>
  <c r="G1691" i="26" s="1"/>
  <c r="G1696" i="26" a="1"/>
  <c r="G1696" i="26" s="1"/>
  <c r="G1703" i="26" a="1"/>
  <c r="G1703" i="26" s="1"/>
  <c r="G1709" i="26" a="1"/>
  <c r="G1709" i="26" s="1"/>
  <c r="G1722" i="26" a="1"/>
  <c r="G1722" i="26" s="1"/>
  <c r="G1734" i="26" a="1"/>
  <c r="G1734" i="26" s="1"/>
  <c r="G1740" i="26" a="1"/>
  <c r="G1740" i="26" s="1"/>
  <c r="G1747" i="26" a="1"/>
  <c r="G1747" i="26" s="1"/>
  <c r="G1753" i="26" a="1"/>
  <c r="G1753" i="26" s="1"/>
  <c r="G1759" i="26" a="1"/>
  <c r="G1759" i="26" s="1"/>
  <c r="G17" i="26" a="1"/>
  <c r="G17" i="26" s="1"/>
  <c r="G66" i="26" a="1"/>
  <c r="G66" i="26" s="1"/>
  <c r="G81" i="26" a="1"/>
  <c r="G81" i="26" s="1"/>
  <c r="G102" i="26" a="1"/>
  <c r="G102" i="26" s="1"/>
  <c r="G122" i="26" a="1"/>
  <c r="G122" i="26" s="1"/>
  <c r="G139" i="26" a="1"/>
  <c r="G139" i="26" s="1"/>
  <c r="G159" i="26" a="1"/>
  <c r="G159" i="26" s="1"/>
  <c r="G178" i="26" a="1"/>
  <c r="G178" i="26" s="1"/>
  <c r="G196" i="26" a="1"/>
  <c r="G196" i="26" s="1"/>
  <c r="G215" i="26" a="1"/>
  <c r="G215" i="26" s="1"/>
  <c r="G236" i="26" a="1"/>
  <c r="G236" i="26" s="1"/>
  <c r="G254" i="26" a="1"/>
  <c r="G254" i="26" s="1"/>
  <c r="G268" i="26" a="1"/>
  <c r="G268" i="26" s="1"/>
  <c r="G283" i="26" a="1"/>
  <c r="G283" i="26" s="1"/>
  <c r="G298" i="26" a="1"/>
  <c r="G298" i="26" s="1"/>
  <c r="G312" i="26" a="1"/>
  <c r="G312" i="26" s="1"/>
  <c r="G341" i="26" a="1"/>
  <c r="G341" i="26" s="1"/>
  <c r="G353" i="26" a="1"/>
  <c r="G353" i="26" s="1"/>
  <c r="G369" i="26" a="1"/>
  <c r="G369" i="26" s="1"/>
  <c r="G378" i="26" a="1"/>
  <c r="G378" i="26" s="1"/>
  <c r="G415" i="26" a="1"/>
  <c r="G415" i="26" s="1"/>
  <c r="G425" i="26" a="1"/>
  <c r="G425" i="26" s="1"/>
  <c r="G435" i="26" a="1"/>
  <c r="G435" i="26" s="1"/>
  <c r="G444" i="26" a="1"/>
  <c r="G444" i="26" s="1"/>
  <c r="G452" i="26" a="1"/>
  <c r="G452" i="26" s="1"/>
  <c r="G470" i="26" a="1"/>
  <c r="G470" i="26" s="1"/>
  <c r="G480" i="26" a="1"/>
  <c r="G480" i="26" s="1"/>
  <c r="G498" i="26" a="1"/>
  <c r="G498" i="26" s="1"/>
  <c r="G508" i="26" a="1"/>
  <c r="G508" i="26" s="1"/>
  <c r="G518" i="26" a="1"/>
  <c r="G518" i="26" s="1"/>
  <c r="G528" i="26" a="1"/>
  <c r="G528" i="26" s="1"/>
  <c r="G538" i="26" a="1"/>
  <c r="G538" i="26" s="1"/>
  <c r="G557" i="26" a="1"/>
  <c r="G557" i="26" s="1"/>
  <c r="G567" i="26" a="1"/>
  <c r="G567" i="26" s="1"/>
  <c r="G587" i="26" a="1"/>
  <c r="G587" i="26" s="1"/>
  <c r="G596" i="26" a="1"/>
  <c r="G596" i="26" s="1"/>
  <c r="G615" i="26" a="1"/>
  <c r="G615" i="26" s="1"/>
  <c r="G625" i="26" a="1"/>
  <c r="G625" i="26" s="1"/>
  <c r="G635" i="26" a="1"/>
  <c r="G635" i="26" s="1"/>
  <c r="G645" i="26" a="1"/>
  <c r="G645" i="26" s="1"/>
  <c r="G655" i="26" a="1"/>
  <c r="G655" i="26" s="1"/>
  <c r="G664" i="26" a="1"/>
  <c r="G664" i="26" s="1"/>
  <c r="G683" i="26" a="1"/>
  <c r="G683" i="26" s="1"/>
  <c r="G691" i="26" a="1"/>
  <c r="G691" i="26" s="1"/>
  <c r="G700" i="26" a="1"/>
  <c r="G700" i="26" s="1"/>
  <c r="G710" i="26" a="1"/>
  <c r="G710" i="26" s="1"/>
  <c r="G729" i="26" a="1"/>
  <c r="G729" i="26" s="1"/>
  <c r="G738" i="26" a="1"/>
  <c r="G738" i="26" s="1"/>
  <c r="G747" i="26" a="1"/>
  <c r="G747" i="26" s="1"/>
  <c r="G754" i="26" a="1"/>
  <c r="G754" i="26" s="1"/>
  <c r="G770" i="26" a="1"/>
  <c r="G770" i="26" s="1"/>
  <c r="G778" i="26" a="1"/>
  <c r="G778" i="26" s="1"/>
  <c r="G793" i="26" a="1"/>
  <c r="G793" i="26" s="1"/>
  <c r="G808" i="26" a="1"/>
  <c r="G808" i="26" s="1"/>
  <c r="G816" i="26" a="1"/>
  <c r="G816" i="26" s="1"/>
  <c r="G832" i="26" a="1"/>
  <c r="G832" i="26" s="1"/>
  <c r="G854" i="26" a="1"/>
  <c r="G854" i="26" s="1"/>
  <c r="G860" i="26" a="1"/>
  <c r="G860" i="26" s="1"/>
  <c r="G875" i="26" a="1"/>
  <c r="G875" i="26" s="1"/>
  <c r="G888" i="26" a="1"/>
  <c r="G888" i="26" s="1"/>
  <c r="G894" i="26" a="1"/>
  <c r="G894" i="26" s="1"/>
  <c r="G900" i="26" a="1"/>
  <c r="G900" i="26" s="1"/>
  <c r="G906" i="26" a="1"/>
  <c r="G906" i="26" s="1"/>
  <c r="G923" i="26" a="1"/>
  <c r="G923" i="26" s="1"/>
  <c r="G935" i="26" a="1"/>
  <c r="G935" i="26" s="1"/>
  <c r="G941" i="26" a="1"/>
  <c r="G941" i="26" s="1"/>
  <c r="G946" i="26" a="1"/>
  <c r="G946" i="26" s="1"/>
  <c r="G958" i="26" a="1"/>
  <c r="G958" i="26" s="1"/>
  <c r="G964" i="26" a="1"/>
  <c r="G964" i="26" s="1"/>
  <c r="G970" i="26" a="1"/>
  <c r="G970" i="26" s="1"/>
  <c r="G976" i="26" a="1"/>
  <c r="G976" i="26" s="1"/>
  <c r="G983" i="26" a="1"/>
  <c r="G983" i="26" s="1"/>
  <c r="G988" i="26" a="1"/>
  <c r="G988" i="26" s="1"/>
  <c r="G995" i="26" a="1"/>
  <c r="G995" i="26" s="1"/>
  <c r="G1001" i="26" a="1"/>
  <c r="G1001" i="26" s="1"/>
  <c r="G1014" i="26" a="1"/>
  <c r="G1014" i="26" s="1"/>
  <c r="G1026" i="26" a="1"/>
  <c r="G1026" i="26" s="1"/>
  <c r="G1032" i="26" a="1"/>
  <c r="G1032" i="26" s="1"/>
  <c r="G1039" i="26" a="1"/>
  <c r="G1039" i="26" s="1"/>
  <c r="G1045" i="26" a="1"/>
  <c r="G1045" i="26" s="1"/>
  <c r="G1051" i="26" a="1"/>
  <c r="G1051" i="26" s="1"/>
  <c r="G1070" i="26" a="1"/>
  <c r="G1070" i="26" s="1"/>
  <c r="G1076" i="26" a="1"/>
  <c r="G1076" i="26" s="1"/>
  <c r="G1082" i="26" a="1"/>
  <c r="G1082" i="26" s="1"/>
  <c r="G1089" i="26" a="1"/>
  <c r="G1089" i="26" s="1"/>
  <c r="G1095" i="26" a="1"/>
  <c r="G1095" i="26" s="1"/>
  <c r="G1101" i="26" a="1"/>
  <c r="G1101" i="26" s="1"/>
  <c r="G1106" i="26" a="1"/>
  <c r="G1106" i="26" s="1"/>
  <c r="G1113" i="26" a="1"/>
  <c r="G1113" i="26" s="1"/>
  <c r="G1119" i="26" a="1"/>
  <c r="G1119" i="26" s="1"/>
  <c r="G1131" i="26" a="1"/>
  <c r="G1131" i="26" s="1"/>
  <c r="G1144" i="26" a="1"/>
  <c r="G1144" i="26" s="1"/>
  <c r="G1149" i="26" a="1"/>
  <c r="G1149" i="26" s="1"/>
  <c r="G1156" i="26" a="1"/>
  <c r="G1156" i="26" s="1"/>
  <c r="G1162" i="26" a="1"/>
  <c r="G1162" i="26" s="1"/>
  <c r="G1178" i="26" a="1"/>
  <c r="G1178" i="26" s="1"/>
  <c r="G1189" i="26" a="1"/>
  <c r="G1189" i="26" s="1"/>
  <c r="G1196" i="26" a="1"/>
  <c r="G1196" i="26" s="1"/>
  <c r="G1201" i="26" a="1"/>
  <c r="G1201" i="26" s="1"/>
  <c r="G1214" i="26" a="1"/>
  <c r="G1214" i="26" s="1"/>
  <c r="G1220" i="26" a="1"/>
  <c r="G1220" i="26" s="1"/>
  <c r="G1225" i="26" a="1"/>
  <c r="G1225" i="26" s="1"/>
  <c r="G1237" i="26" a="1"/>
  <c r="G1237" i="26" s="1"/>
  <c r="G1242" i="26" a="1"/>
  <c r="G1242" i="26" s="1"/>
  <c r="G1249" i="26" a="1"/>
  <c r="G1249" i="26" s="1"/>
  <c r="G1254" i="26" a="1"/>
  <c r="G1254" i="26" s="1"/>
  <c r="G1267" i="26" a="1"/>
  <c r="G1267" i="26" s="1"/>
  <c r="G1273" i="26" a="1"/>
  <c r="G1273" i="26" s="1"/>
  <c r="G1279" i="26" a="1"/>
  <c r="G1279" i="26" s="1"/>
  <c r="G1284" i="26" a="1"/>
  <c r="G1284" i="26" s="1"/>
  <c r="G1290" i="26" a="1"/>
  <c r="G1290" i="26" s="1"/>
  <c r="G1296" i="26" a="1"/>
  <c r="G1296" i="26" s="1"/>
  <c r="G1302" i="26" a="1"/>
  <c r="G1302" i="26" s="1"/>
  <c r="G1308" i="26" a="1"/>
  <c r="G1308" i="26" s="1"/>
  <c r="G1315" i="26" a="1"/>
  <c r="G1315" i="26" s="1"/>
  <c r="G1320" i="26" a="1"/>
  <c r="G1320" i="26" s="1"/>
  <c r="G1326" i="26" a="1"/>
  <c r="G1326" i="26" s="1"/>
  <c r="G1339" i="26" a="1"/>
  <c r="G1339" i="26" s="1"/>
  <c r="G1345" i="26" a="1"/>
  <c r="G1345" i="26" s="1"/>
  <c r="G1352" i="26" a="1"/>
  <c r="G1352" i="26" s="1"/>
  <c r="G1358" i="26" a="1"/>
  <c r="G1358" i="26" s="1"/>
  <c r="G1372" i="26" a="1"/>
  <c r="G1372" i="26" s="1"/>
  <c r="G1378" i="26" a="1"/>
  <c r="G1378" i="26" s="1"/>
  <c r="G1384" i="26" a="1"/>
  <c r="G1384" i="26" s="1"/>
  <c r="G1390" i="26" a="1"/>
  <c r="G1390" i="26" s="1"/>
  <c r="G1409" i="26" a="1"/>
  <c r="G1409" i="26" s="1"/>
  <c r="G1416" i="26" a="1"/>
  <c r="G1416" i="26" s="1"/>
  <c r="G1428" i="26" a="1"/>
  <c r="G1428" i="26" s="1"/>
  <c r="G1435" i="26" a="1"/>
  <c r="G1435" i="26" s="1"/>
  <c r="G1440" i="26" a="1"/>
  <c r="G1440" i="26" s="1"/>
  <c r="G1447" i="26" a="1"/>
  <c r="G1447" i="26" s="1"/>
  <c r="G1453" i="26" a="1"/>
  <c r="G1453" i="26" s="1"/>
  <c r="G1459" i="26" a="1"/>
  <c r="G1459" i="26" s="1"/>
  <c r="G1466" i="26" a="1"/>
  <c r="G1466" i="26" s="1"/>
  <c r="G1478" i="26" a="1"/>
  <c r="G1478" i="26" s="1"/>
  <c r="G1484" i="26" a="1"/>
  <c r="G1484" i="26" s="1"/>
  <c r="G1490" i="26" a="1"/>
  <c r="G1490" i="26" s="1"/>
  <c r="G1497" i="26" a="1"/>
  <c r="G1497" i="26" s="1"/>
  <c r="G1503" i="26" a="1"/>
  <c r="G1503" i="26" s="1"/>
  <c r="G1509" i="26" a="1"/>
  <c r="G1509" i="26" s="1"/>
  <c r="G1528" i="26" a="1"/>
  <c r="G1528" i="26" s="1"/>
  <c r="G1534" i="26" a="1"/>
  <c r="G1534" i="26" s="1"/>
  <c r="G1547" i="26" a="1"/>
  <c r="G1547" i="26" s="1"/>
  <c r="G1553" i="26" a="1"/>
  <c r="G1553" i="26" s="1"/>
  <c r="G1558" i="26" a="1"/>
  <c r="G1558" i="26" s="1"/>
  <c r="G1570" i="26" a="1"/>
  <c r="G1570" i="26" s="1"/>
  <c r="G1576" i="26" a="1"/>
  <c r="G1576" i="26" s="1"/>
  <c r="G1594" i="26" a="1"/>
  <c r="G1594" i="26" s="1"/>
  <c r="G1599" i="26" a="1"/>
  <c r="G1599" i="26" s="1"/>
  <c r="G1605" i="26" a="1"/>
  <c r="G1605" i="26" s="1"/>
  <c r="G1611" i="26" a="1"/>
  <c r="G1611" i="26" s="1"/>
  <c r="G1617" i="26" a="1"/>
  <c r="G1617" i="26" s="1"/>
  <c r="G1622" i="26" a="1"/>
  <c r="G1622" i="26" s="1"/>
  <c r="G1629" i="26" a="1"/>
  <c r="G1629" i="26" s="1"/>
  <c r="G1635" i="26" a="1"/>
  <c r="G1635" i="26" s="1"/>
  <c r="G1641" i="26" a="1"/>
  <c r="G1641" i="26" s="1"/>
  <c r="G1648" i="26" a="1"/>
  <c r="G1648" i="26" s="1"/>
  <c r="G1653" i="26" a="1"/>
  <c r="G1653" i="26" s="1"/>
  <c r="G1666" i="26" a="1"/>
  <c r="G1666" i="26" s="1"/>
  <c r="G1679" i="26" a="1"/>
  <c r="G1679" i="26" s="1"/>
  <c r="G1692" i="26" a="1"/>
  <c r="G1692" i="26" s="1"/>
  <c r="G1697" i="26" a="1"/>
  <c r="G1697" i="26" s="1"/>
  <c r="G1704" i="26" a="1"/>
  <c r="G1704" i="26" s="1"/>
  <c r="G1710" i="26" a="1"/>
  <c r="G1710" i="26" s="1"/>
  <c r="G1716" i="26" a="1"/>
  <c r="G1716" i="26" s="1"/>
  <c r="G1723" i="26" a="1"/>
  <c r="G1723" i="26" s="1"/>
  <c r="G1728" i="26" a="1"/>
  <c r="G1728" i="26" s="1"/>
  <c r="G1735" i="26" a="1"/>
  <c r="G1735" i="26" s="1"/>
  <c r="G1741" i="26" a="1"/>
  <c r="G1741" i="26" s="1"/>
  <c r="G1754" i="26" a="1"/>
  <c r="G1754" i="26" s="1"/>
  <c r="G1766" i="26" a="1"/>
  <c r="G1766" i="26" s="1"/>
  <c r="G1772" i="26" a="1"/>
  <c r="G1772" i="26" s="1"/>
  <c r="G1779" i="26" a="1"/>
  <c r="G1779" i="26" s="1"/>
  <c r="G1785" i="26" a="1"/>
  <c r="G1785" i="26" s="1"/>
  <c r="G1791" i="26" a="1"/>
  <c r="G1791" i="26" s="1"/>
  <c r="G1810" i="26" a="1"/>
  <c r="G1810" i="26" s="1"/>
  <c r="G1816" i="26" a="1"/>
  <c r="G1816" i="26" s="1"/>
  <c r="G1822" i="26" a="1"/>
  <c r="G1822" i="26" s="1"/>
  <c r="G1829" i="26" a="1"/>
  <c r="G1829" i="26" s="1"/>
  <c r="G1835" i="26" a="1"/>
  <c r="G1835" i="26" s="1"/>
  <c r="G1847" i="26" a="1"/>
  <c r="G1847" i="26" s="1"/>
  <c r="G1860" i="26" a="1"/>
  <c r="G1860" i="26" s="1"/>
  <c r="G1866" i="26" a="1"/>
  <c r="G1866" i="26" s="1"/>
  <c r="G1873" i="26" a="1"/>
  <c r="G1873" i="26" s="1"/>
  <c r="G1878" i="26" a="1"/>
  <c r="G1878" i="26" s="1"/>
  <c r="G1885" i="26" a="1"/>
  <c r="G1885" i="26" s="1"/>
  <c r="G1891" i="26" a="1"/>
  <c r="G1891" i="26" s="1"/>
  <c r="G1897" i="26" a="1"/>
  <c r="G1897" i="26" s="1"/>
  <c r="G1904" i="26" a="1"/>
  <c r="G1904" i="26" s="1"/>
  <c r="G1909" i="26" a="1"/>
  <c r="G1909" i="26" s="1"/>
  <c r="G1922" i="26" a="1"/>
  <c r="G1922" i="26" s="1"/>
  <c r="G1928" i="26" a="1"/>
  <c r="G1928" i="26" s="1"/>
  <c r="G1934" i="26" a="1"/>
  <c r="G1934" i="26" s="1"/>
  <c r="G1951" i="26" a="1"/>
  <c r="G1951" i="26" s="1"/>
  <c r="G1968" i="26" a="1"/>
  <c r="G1968" i="26" s="1"/>
  <c r="G1984" i="26" a="1"/>
  <c r="G1984" i="26" s="1"/>
  <c r="G2000" i="26" a="1"/>
  <c r="G2000" i="26" s="1"/>
  <c r="G23" i="26" a="1"/>
  <c r="G23" i="26" s="1"/>
  <c r="G46" i="26" a="1"/>
  <c r="G46" i="26" s="1"/>
  <c r="G67" i="26" a="1"/>
  <c r="G67" i="26" s="1"/>
  <c r="G86" i="26" a="1"/>
  <c r="G86" i="26" s="1"/>
  <c r="G123" i="26" a="1"/>
  <c r="G123" i="26" s="1"/>
  <c r="G143" i="26" a="1"/>
  <c r="G143" i="26" s="1"/>
  <c r="G161" i="26" a="1"/>
  <c r="G161" i="26" s="1"/>
  <c r="G179" i="26" a="1"/>
  <c r="G179" i="26" s="1"/>
  <c r="G200" i="26" a="1"/>
  <c r="G200" i="26" s="1"/>
  <c r="G217" i="26" a="1"/>
  <c r="G217" i="26" s="1"/>
  <c r="G237" i="26" a="1"/>
  <c r="G237" i="26" s="1"/>
  <c r="G257" i="26" a="1"/>
  <c r="G257" i="26" s="1"/>
  <c r="G271" i="26" a="1"/>
  <c r="G271" i="26" s="1"/>
  <c r="G286" i="26" a="1"/>
  <c r="G286" i="26" s="1"/>
  <c r="G300" i="26" a="1"/>
  <c r="G300" i="26" s="1"/>
  <c r="G315" i="26" a="1"/>
  <c r="G315" i="26" s="1"/>
  <c r="G330" i="26" a="1"/>
  <c r="G330" i="26" s="1"/>
  <c r="G342" i="26" a="1"/>
  <c r="G342" i="26" s="1"/>
  <c r="G371" i="26" a="1"/>
  <c r="G371" i="26" s="1"/>
  <c r="G380" i="26" a="1"/>
  <c r="G380" i="26" s="1"/>
  <c r="G388" i="26" a="1"/>
  <c r="G388" i="26" s="1"/>
  <c r="G397" i="26" a="1"/>
  <c r="G397" i="26" s="1"/>
  <c r="G407" i="26" a="1"/>
  <c r="G407" i="26" s="1"/>
  <c r="G426" i="26" a="1"/>
  <c r="G426" i="26" s="1"/>
  <c r="G462" i="26" a="1"/>
  <c r="G462" i="26" s="1"/>
  <c r="G490" i="26" a="1"/>
  <c r="G490" i="26" s="1"/>
  <c r="G500" i="26" a="1"/>
  <c r="G500" i="26" s="1"/>
  <c r="G520" i="26" a="1"/>
  <c r="G520" i="26" s="1"/>
  <c r="G529" i="26" a="1"/>
  <c r="G529" i="26" s="1"/>
  <c r="G539" i="26" a="1"/>
  <c r="G539" i="26" s="1"/>
  <c r="G549" i="26" a="1"/>
  <c r="G549" i="26" s="1"/>
  <c r="G559" i="26" a="1"/>
  <c r="G559" i="26" s="1"/>
  <c r="G568" i="26" a="1"/>
  <c r="G568" i="26" s="1"/>
  <c r="G577" i="26" a="1"/>
  <c r="G577" i="26" s="1"/>
  <c r="G597" i="26" a="1"/>
  <c r="G597" i="26" s="1"/>
  <c r="G607" i="26" a="1"/>
  <c r="G607" i="26" s="1"/>
  <c r="G617" i="26" a="1"/>
  <c r="G617" i="26" s="1"/>
  <c r="G626" i="26" a="1"/>
  <c r="G626" i="26" s="1"/>
  <c r="G636" i="26" a="1"/>
  <c r="G636" i="26" s="1"/>
  <c r="G647" i="26" a="1"/>
  <c r="G647" i="26" s="1"/>
  <c r="G656" i="26" a="1"/>
  <c r="G656" i="26" s="1"/>
  <c r="G665" i="26" a="1"/>
  <c r="G665" i="26" s="1"/>
  <c r="G674" i="26" a="1"/>
  <c r="G674" i="26" s="1"/>
  <c r="G684" i="26" a="1"/>
  <c r="G684" i="26" s="1"/>
  <c r="G693" i="26" a="1"/>
  <c r="G693" i="26" s="1"/>
  <c r="G702" i="26" a="1"/>
  <c r="G702" i="26" s="1"/>
  <c r="G720" i="26" a="1"/>
  <c r="G720" i="26" s="1"/>
  <c r="G748" i="26" a="1"/>
  <c r="G748" i="26" s="1"/>
  <c r="G755" i="26" a="1"/>
  <c r="G755" i="26" s="1"/>
  <c r="G762" i="26" a="1"/>
  <c r="G762" i="26" s="1"/>
  <c r="G771" i="26" a="1"/>
  <c r="G771" i="26" s="1"/>
  <c r="G779" i="26" a="1"/>
  <c r="G779" i="26" s="1"/>
  <c r="G785" i="26" a="1"/>
  <c r="G785" i="26" s="1"/>
  <c r="G802" i="26" a="1"/>
  <c r="G802" i="26" s="1"/>
  <c r="G809" i="26" a="1"/>
  <c r="G809" i="26" s="1"/>
  <c r="G825" i="26" a="1"/>
  <c r="G825" i="26" s="1"/>
  <c r="G833" i="26" a="1"/>
  <c r="G833" i="26" s="1"/>
  <c r="G840" i="26" a="1"/>
  <c r="G840" i="26" s="1"/>
  <c r="G848" i="26" a="1"/>
  <c r="G848" i="26" s="1"/>
  <c r="G855" i="26" a="1"/>
  <c r="G855" i="26" s="1"/>
  <c r="G861" i="26" a="1"/>
  <c r="G861" i="26" s="1"/>
  <c r="G876" i="26" a="1"/>
  <c r="G876" i="26" s="1"/>
  <c r="G881" i="26" a="1"/>
  <c r="G881" i="26" s="1"/>
  <c r="G895" i="26" a="1"/>
  <c r="G895" i="26" s="1"/>
  <c r="G907" i="26" a="1"/>
  <c r="G907" i="26" s="1"/>
  <c r="G912" i="26" a="1"/>
  <c r="G912" i="26" s="1"/>
  <c r="G918" i="26" a="1"/>
  <c r="G918" i="26" s="1"/>
  <c r="G930" i="26" a="1"/>
  <c r="G930" i="26" s="1"/>
  <c r="G947" i="26" a="1"/>
  <c r="G947" i="26" s="1"/>
  <c r="G953" i="26" a="1"/>
  <c r="G953" i="26" s="1"/>
  <c r="G959" i="26" a="1"/>
  <c r="G959" i="26" s="1"/>
  <c r="G971" i="26" a="1"/>
  <c r="G971" i="26" s="1"/>
  <c r="G984" i="26" a="1"/>
  <c r="G984" i="26" s="1"/>
  <c r="G989" i="26" a="1"/>
  <c r="G989" i="26" s="1"/>
  <c r="G996" i="26" a="1"/>
  <c r="G996" i="26" s="1"/>
  <c r="G1002" i="26" a="1"/>
  <c r="G1002" i="26" s="1"/>
  <c r="G1008" i="26" a="1"/>
  <c r="G1008" i="26" s="1"/>
  <c r="G1015" i="26" a="1"/>
  <c r="G1015" i="26" s="1"/>
  <c r="G1020" i="26" a="1"/>
  <c r="G1020" i="26" s="1"/>
  <c r="G1027" i="26" a="1"/>
  <c r="G1027" i="26" s="1"/>
  <c r="G1033" i="26" a="1"/>
  <c r="G1033" i="26" s="1"/>
  <c r="G1046" i="26" a="1"/>
  <c r="G1046" i="26" s="1"/>
  <c r="G1058" i="26" a="1"/>
  <c r="G1058" i="26" s="1"/>
  <c r="G1064" i="26" a="1"/>
  <c r="G1064" i="26" s="1"/>
  <c r="G1071" i="26" a="1"/>
  <c r="G1071" i="26" s="1"/>
  <c r="G1077" i="26" a="1"/>
  <c r="G1077" i="26" s="1"/>
  <c r="G1083" i="26" a="1"/>
  <c r="G1083" i="26" s="1"/>
  <c r="G1107" i="26" a="1"/>
  <c r="G1107" i="26" s="1"/>
  <c r="G1120" i="26" a="1"/>
  <c r="G1120" i="26" s="1"/>
  <c r="G1125" i="26" a="1"/>
  <c r="G1125" i="26" s="1"/>
  <c r="G1132" i="26" a="1"/>
  <c r="G1132" i="26" s="1"/>
  <c r="G1137" i="26" a="1"/>
  <c r="G1137" i="26" s="1"/>
  <c r="G1150" i="26" a="1"/>
  <c r="G1150" i="26" s="1"/>
  <c r="G1163" i="26" a="1"/>
  <c r="G1163" i="26" s="1"/>
  <c r="G1168" i="26" a="1"/>
  <c r="G1168" i="26" s="1"/>
  <c r="G1174" i="26" a="1"/>
  <c r="G1174" i="26" s="1"/>
  <c r="G1179" i="26" a="1"/>
  <c r="G1179" i="26" s="1"/>
  <c r="G1185" i="26" a="1"/>
  <c r="G1185" i="26" s="1"/>
  <c r="G1190" i="26" a="1"/>
  <c r="G1190" i="26" s="1"/>
  <c r="G1197" i="26" a="1"/>
  <c r="G1197" i="26" s="1"/>
  <c r="G1202" i="26" a="1"/>
  <c r="G1202" i="26" s="1"/>
  <c r="G1209" i="26" a="1"/>
  <c r="G1209" i="26" s="1"/>
  <c r="G1215" i="26" a="1"/>
  <c r="G1215" i="26" s="1"/>
  <c r="G1226" i="26" a="1"/>
  <c r="G1226" i="26" s="1"/>
  <c r="G1232" i="26" a="1"/>
  <c r="G1232" i="26" s="1"/>
  <c r="G1243" i="26" a="1"/>
  <c r="G1243" i="26" s="1"/>
  <c r="G1255" i="26" a="1"/>
  <c r="G1255" i="26" s="1"/>
  <c r="G1261" i="26" a="1"/>
  <c r="G1261" i="26" s="1"/>
  <c r="G1285" i="26" a="1"/>
  <c r="G1285" i="26" s="1"/>
  <c r="G1291" i="26" a="1"/>
  <c r="G1291" i="26" s="1"/>
  <c r="G1303" i="26" a="1"/>
  <c r="G1303" i="26" s="1"/>
  <c r="G1321" i="26" a="1"/>
  <c r="G1321" i="26" s="1"/>
  <c r="G1327" i="26" a="1"/>
  <c r="G1327" i="26" s="1"/>
  <c r="G1333" i="26" a="1"/>
  <c r="G1333" i="26" s="1"/>
  <c r="G1346" i="26" a="1"/>
  <c r="G1346" i="26" s="1"/>
  <c r="G1353" i="26" a="1"/>
  <c r="G1353" i="26" s="1"/>
  <c r="G1359" i="26" a="1"/>
  <c r="G1359" i="26" s="1"/>
  <c r="G1365" i="26" a="1"/>
  <c r="G1365" i="26" s="1"/>
  <c r="G1379" i="26" a="1"/>
  <c r="G1379" i="26" s="1"/>
  <c r="G1385" i="26" a="1"/>
  <c r="G1385" i="26" s="1"/>
  <c r="G1391" i="26" a="1"/>
  <c r="G1391" i="26" s="1"/>
  <c r="G1397" i="26" a="1"/>
  <c r="G1397" i="26" s="1"/>
  <c r="G1404" i="26" a="1"/>
  <c r="G1404" i="26" s="1"/>
  <c r="G1410" i="26" a="1"/>
  <c r="G1410" i="26" s="1"/>
  <c r="G1422" i="26" a="1"/>
  <c r="G1422" i="26" s="1"/>
  <c r="G1441" i="26" a="1"/>
  <c r="G1441" i="26" s="1"/>
  <c r="G1448" i="26" a="1"/>
  <c r="G1448" i="26" s="1"/>
  <c r="G1460" i="26" a="1"/>
  <c r="G1460" i="26" s="1"/>
  <c r="G1467" i="26" a="1"/>
  <c r="G1467" i="26" s="1"/>
  <c r="G1472" i="26" a="1"/>
  <c r="G1472" i="26" s="1"/>
  <c r="G1479" i="26" a="1"/>
  <c r="G1479" i="26" s="1"/>
  <c r="G1485" i="26" a="1"/>
  <c r="G1485" i="26" s="1"/>
  <c r="G1491" i="26" a="1"/>
  <c r="G1491" i="26" s="1"/>
  <c r="G1498" i="26" a="1"/>
  <c r="G1498" i="26" s="1"/>
  <c r="G1510" i="26" a="1"/>
  <c r="G1510" i="26" s="1"/>
  <c r="G1516" i="26" a="1"/>
  <c r="G1516" i="26" s="1"/>
  <c r="G1522" i="26" a="1"/>
  <c r="G1522" i="26" s="1"/>
  <c r="G1529" i="26" a="1"/>
  <c r="G1529" i="26" s="1"/>
  <c r="G1535" i="26" a="1"/>
  <c r="G1535" i="26" s="1"/>
  <c r="G1541" i="26" a="1"/>
  <c r="G1541" i="26" s="1"/>
  <c r="G1559" i="26" a="1"/>
  <c r="G1559" i="26" s="1"/>
  <c r="G1565" i="26" a="1"/>
  <c r="G1565" i="26" s="1"/>
  <c r="G1571" i="26" a="1"/>
  <c r="G1571" i="26" s="1"/>
  <c r="G1582" i="26" a="1"/>
  <c r="G1582" i="26" s="1"/>
  <c r="G1588" i="26" a="1"/>
  <c r="G1588" i="26" s="1"/>
  <c r="G1595" i="26" a="1"/>
  <c r="G1595" i="26" s="1"/>
  <c r="G1623" i="26" a="1"/>
  <c r="G1623" i="26" s="1"/>
  <c r="G1636" i="26" a="1"/>
  <c r="G1636" i="26" s="1"/>
  <c r="G1642" i="26" a="1"/>
  <c r="G1642" i="26" s="1"/>
  <c r="G1649" i="26" a="1"/>
  <c r="G1649" i="26" s="1"/>
  <c r="G1654" i="26" a="1"/>
  <c r="G1654" i="26" s="1"/>
  <c r="G1661" i="26" a="1"/>
  <c r="G1661" i="26" s="1"/>
  <c r="G1667" i="26" a="1"/>
  <c r="G1667" i="26" s="1"/>
  <c r="G1673" i="26" a="1"/>
  <c r="G1673" i="26" s="1"/>
  <c r="G1680" i="26" a="1"/>
  <c r="G1680" i="26" s="1"/>
  <c r="G1685" i="26" a="1"/>
  <c r="G1685" i="26" s="1"/>
  <c r="G1698" i="26" a="1"/>
  <c r="G1698" i="26" s="1"/>
  <c r="G1711" i="26" a="1"/>
  <c r="G1711" i="26" s="1"/>
  <c r="G1724" i="26" a="1"/>
  <c r="G1724" i="26" s="1"/>
  <c r="G25" i="26" a="1"/>
  <c r="G25" i="26" s="1"/>
  <c r="G50" i="26" a="1"/>
  <c r="G50" i="26" s="1"/>
  <c r="G68" i="26" a="1"/>
  <c r="G68" i="26" s="1"/>
  <c r="G87" i="26" a="1"/>
  <c r="G87" i="26" s="1"/>
  <c r="G125" i="26" a="1"/>
  <c r="G125" i="26" s="1"/>
  <c r="G165" i="26" a="1"/>
  <c r="G165" i="26" s="1"/>
  <c r="G181" i="26" a="1"/>
  <c r="G181" i="26" s="1"/>
  <c r="G201" i="26" a="1"/>
  <c r="G201" i="26" s="1"/>
  <c r="G222" i="26" a="1"/>
  <c r="G222" i="26" s="1"/>
  <c r="G239" i="26" a="1"/>
  <c r="G239" i="26" s="1"/>
  <c r="G259" i="26" a="1"/>
  <c r="G259" i="26" s="1"/>
  <c r="G272" i="26" a="1"/>
  <c r="G272" i="26" s="1"/>
  <c r="G288" i="26" a="1"/>
  <c r="G288" i="26" s="1"/>
  <c r="G302" i="26" a="1"/>
  <c r="G302" i="26" s="1"/>
  <c r="G317" i="26" a="1"/>
  <c r="G317" i="26" s="1"/>
  <c r="G344" i="26" a="1"/>
  <c r="G344" i="26" s="1"/>
  <c r="G355" i="26" a="1"/>
  <c r="G355" i="26" s="1"/>
  <c r="G363" i="26" a="1"/>
  <c r="G363" i="26" s="1"/>
  <c r="G399" i="26" a="1"/>
  <c r="G399" i="26" s="1"/>
  <c r="G408" i="26" a="1"/>
  <c r="G408" i="26" s="1"/>
  <c r="G417" i="26" a="1"/>
  <c r="G417" i="26" s="1"/>
  <c r="G427" i="26" a="1"/>
  <c r="G427" i="26" s="1"/>
  <c r="G455" i="26" a="1"/>
  <c r="G455" i="26" s="1"/>
  <c r="G463" i="26" a="1"/>
  <c r="G463" i="26" s="1"/>
  <c r="G472" i="26" a="1"/>
  <c r="G472" i="26" s="1"/>
  <c r="G482" i="26" a="1"/>
  <c r="G482" i="26" s="1"/>
  <c r="G501" i="26" a="1"/>
  <c r="G501" i="26" s="1"/>
  <c r="G510" i="26" a="1"/>
  <c r="G510" i="26" s="1"/>
  <c r="G521" i="26" a="1"/>
  <c r="G521" i="26" s="1"/>
  <c r="G531" i="26" a="1"/>
  <c r="G531" i="26" s="1"/>
  <c r="G541" i="26" a="1"/>
  <c r="G541" i="26" s="1"/>
  <c r="G551" i="26" a="1"/>
  <c r="G551" i="26" s="1"/>
  <c r="G560" i="26" a="1"/>
  <c r="G560" i="26" s="1"/>
  <c r="G569" i="26" a="1"/>
  <c r="G569" i="26" s="1"/>
  <c r="G579" i="26" a="1"/>
  <c r="G579" i="26" s="1"/>
  <c r="G598" i="26" a="1"/>
  <c r="G598" i="26" s="1"/>
  <c r="G608" i="26" a="1"/>
  <c r="G608" i="26" s="1"/>
  <c r="G628" i="26" a="1"/>
  <c r="G628" i="26" s="1"/>
  <c r="G649" i="26" a="1"/>
  <c r="G649" i="26" s="1"/>
  <c r="G685" i="26" a="1"/>
  <c r="G685" i="26" s="1"/>
  <c r="G694" i="26" a="1"/>
  <c r="G694" i="26" s="1"/>
  <c r="G703" i="26" a="1"/>
  <c r="G703" i="26" s="1"/>
  <c r="G712" i="26" a="1"/>
  <c r="G712" i="26" s="1"/>
  <c r="G721" i="26" a="1"/>
  <c r="G721" i="26" s="1"/>
  <c r="G731" i="26" a="1"/>
  <c r="G731" i="26" s="1"/>
  <c r="G749" i="26" a="1"/>
  <c r="G749" i="26" s="1"/>
  <c r="G756" i="26" a="1"/>
  <c r="G756" i="26" s="1"/>
  <c r="G772" i="26" a="1"/>
  <c r="G772" i="26" s="1"/>
  <c r="G780" i="26" a="1"/>
  <c r="G780" i="26" s="1"/>
  <c r="G787" i="26" a="1"/>
  <c r="G787" i="26" s="1"/>
  <c r="G795" i="26" a="1"/>
  <c r="G795" i="26" s="1"/>
  <c r="G803" i="26" a="1"/>
  <c r="G803" i="26" s="1"/>
  <c r="G811" i="26" a="1"/>
  <c r="G811" i="26" s="1"/>
  <c r="G818" i="26" a="1"/>
  <c r="G818" i="26" s="1"/>
  <c r="G834" i="26" a="1"/>
  <c r="G834" i="26" s="1"/>
  <c r="G842" i="26" a="1"/>
  <c r="G842" i="26" s="1"/>
  <c r="G856" i="26" a="1"/>
  <c r="G856" i="26" s="1"/>
  <c r="G863" i="26" a="1"/>
  <c r="G863" i="26" s="1"/>
  <c r="G869" i="26" a="1"/>
  <c r="G869" i="26" s="1"/>
  <c r="G882" i="26" a="1"/>
  <c r="G882" i="26" s="1"/>
  <c r="G889" i="26" a="1"/>
  <c r="G889" i="26" s="1"/>
  <c r="G896" i="26" a="1"/>
  <c r="G896" i="26" s="1"/>
  <c r="G901" i="26" a="1"/>
  <c r="G901" i="26" s="1"/>
  <c r="G908" i="26" a="1"/>
  <c r="G908" i="26" s="1"/>
  <c r="G919" i="26" a="1"/>
  <c r="G919" i="26" s="1"/>
  <c r="G924" i="26" a="1"/>
  <c r="G924" i="26" s="1"/>
  <c r="G931" i="26" a="1"/>
  <c r="G931" i="26" s="1"/>
  <c r="G936" i="26" a="1"/>
  <c r="G936" i="26" s="1"/>
  <c r="G942" i="26" a="1"/>
  <c r="G942" i="26" s="1"/>
  <c r="G948" i="26" a="1"/>
  <c r="G948" i="26" s="1"/>
  <c r="G960" i="26" a="1"/>
  <c r="G960" i="26" s="1"/>
  <c r="G965" i="26" a="1"/>
  <c r="G965" i="26" s="1"/>
  <c r="G972" i="26" a="1"/>
  <c r="G972" i="26" s="1"/>
  <c r="G977" i="26" a="1"/>
  <c r="G977" i="26" s="1"/>
  <c r="G990" i="26" a="1"/>
  <c r="G990" i="26" s="1"/>
  <c r="G1003" i="26" a="1"/>
  <c r="G1003" i="26" s="1"/>
  <c r="G1016" i="26" a="1"/>
  <c r="G1016" i="26" s="1"/>
  <c r="G1021" i="26" a="1"/>
  <c r="G1021" i="26" s="1"/>
  <c r="G1028" i="26" a="1"/>
  <c r="G1028" i="26" s="1"/>
  <c r="G1034" i="26" a="1"/>
  <c r="G1034" i="26" s="1"/>
  <c r="G1040" i="26" a="1"/>
  <c r="G1040" i="26" s="1"/>
  <c r="G1047" i="26" a="1"/>
  <c r="G1047" i="26" s="1"/>
  <c r="G1052" i="26" a="1"/>
  <c r="G1052" i="26" s="1"/>
  <c r="G1059" i="26" a="1"/>
  <c r="G1059" i="26" s="1"/>
  <c r="G1065" i="26" a="1"/>
  <c r="G1065" i="26" s="1"/>
  <c r="G1078" i="26" a="1"/>
  <c r="G1078" i="26" s="1"/>
  <c r="G1090" i="26" a="1"/>
  <c r="G1090" i="26" s="1"/>
  <c r="G1096" i="26" a="1"/>
  <c r="G1096" i="26" s="1"/>
  <c r="G1102" i="26" a="1"/>
  <c r="G1102" i="26" s="1"/>
  <c r="G1108" i="26" a="1"/>
  <c r="G1108" i="26" s="1"/>
  <c r="G1114" i="26" a="1"/>
  <c r="G1114" i="26" s="1"/>
  <c r="G1121" i="26" a="1"/>
  <c r="G1121" i="26" s="1"/>
  <c r="G1126" i="26" a="1"/>
  <c r="G1126" i="26" s="1"/>
  <c r="G1133" i="26" a="1"/>
  <c r="G1133" i="26" s="1"/>
  <c r="G1138" i="26" a="1"/>
  <c r="G1138" i="26" s="1"/>
  <c r="G1145" i="26" a="1"/>
  <c r="G1145" i="26" s="1"/>
  <c r="G1151" i="26" a="1"/>
  <c r="G1151" i="26" s="1"/>
  <c r="G1157" i="26" a="1"/>
  <c r="G1157" i="26" s="1"/>
  <c r="G1164" i="26" a="1"/>
  <c r="G1164" i="26" s="1"/>
  <c r="G1175" i="26" a="1"/>
  <c r="G1175" i="26" s="1"/>
  <c r="G1191" i="26" a="1"/>
  <c r="G1191" i="26" s="1"/>
  <c r="G1203" i="26" a="1"/>
  <c r="G1203" i="26" s="1"/>
  <c r="G1216" i="26" a="1"/>
  <c r="G1216" i="26" s="1"/>
  <c r="G1221" i="26" a="1"/>
  <c r="G1221" i="26" s="1"/>
  <c r="G1227" i="26" a="1"/>
  <c r="G1227" i="26" s="1"/>
  <c r="G1238" i="26" a="1"/>
  <c r="G1238" i="26" s="1"/>
  <c r="G1244" i="26" a="1"/>
  <c r="G1244" i="26" s="1"/>
  <c r="G1250" i="26" a="1"/>
  <c r="G1250" i="26" s="1"/>
  <c r="G1262" i="26" a="1"/>
  <c r="G1262" i="26" s="1"/>
  <c r="G1268" i="26" a="1"/>
  <c r="G1268" i="26" s="1"/>
  <c r="G1274" i="26" a="1"/>
  <c r="G1274" i="26" s="1"/>
  <c r="G1280" i="26" a="1"/>
  <c r="G1280" i="26" s="1"/>
  <c r="G1292" i="26" a="1"/>
  <c r="G1292" i="26" s="1"/>
  <c r="G1297" i="26" a="1"/>
  <c r="G1297" i="26" s="1"/>
  <c r="G1304" i="26" a="1"/>
  <c r="G1304" i="26" s="1"/>
  <c r="G1309" i="26" a="1"/>
  <c r="G1309" i="26" s="1"/>
  <c r="G1316" i="26" a="1"/>
  <c r="G1316" i="26" s="1"/>
  <c r="G1322" i="26" a="1"/>
  <c r="G1322" i="26" s="1"/>
  <c r="G1328" i="26" a="1"/>
  <c r="G1328" i="26" s="1"/>
  <c r="G1340" i="26" a="1"/>
  <c r="G1340" i="26" s="1"/>
  <c r="G1347" i="26" a="1"/>
  <c r="G1347" i="26" s="1"/>
  <c r="G1354" i="26" a="1"/>
  <c r="G1354" i="26" s="1"/>
  <c r="G1360" i="26" a="1"/>
  <c r="G1360" i="26" s="1"/>
  <c r="G1366" i="26" a="1"/>
  <c r="G1366" i="26" s="1"/>
  <c r="G1373" i="26" a="1"/>
  <c r="G1373" i="26" s="1"/>
  <c r="G1380" i="26" a="1"/>
  <c r="G1380" i="26" s="1"/>
  <c r="G1386" i="26" a="1"/>
  <c r="G1386" i="26" s="1"/>
  <c r="G1392" i="26" a="1"/>
  <c r="G1392" i="26" s="1"/>
  <c r="G1398" i="26" a="1"/>
  <c r="G1398" i="26" s="1"/>
  <c r="G1405" i="26" a="1"/>
  <c r="G1405" i="26" s="1"/>
  <c r="G1411" i="26" a="1"/>
  <c r="G1411" i="26" s="1"/>
  <c r="G1417" i="26" a="1"/>
  <c r="G1417" i="26" s="1"/>
  <c r="G1423" i="26" a="1"/>
  <c r="G1423" i="26" s="1"/>
  <c r="G1429" i="26" a="1"/>
  <c r="G1429" i="26" s="1"/>
  <c r="G1436" i="26" a="1"/>
  <c r="G1436" i="26" s="1"/>
  <c r="G1442" i="26" a="1"/>
  <c r="G1442" i="26" s="1"/>
  <c r="G1454" i="26" a="1"/>
  <c r="G1454" i="26" s="1"/>
  <c r="G1473" i="26" a="1"/>
  <c r="G1473" i="26" s="1"/>
  <c r="G1480" i="26" a="1"/>
  <c r="G1480" i="26" s="1"/>
  <c r="G1492" i="26" a="1"/>
  <c r="G1492" i="26" s="1"/>
  <c r="G1499" i="26" a="1"/>
  <c r="G1499" i="26" s="1"/>
  <c r="G1504" i="26" a="1"/>
  <c r="G1504" i="26" s="1"/>
  <c r="G1511" i="26" a="1"/>
  <c r="G1511" i="26" s="1"/>
  <c r="G1517" i="26" a="1"/>
  <c r="G1517" i="26" s="1"/>
  <c r="G1523" i="26" a="1"/>
  <c r="G1523" i="26" s="1"/>
  <c r="G1530" i="26" a="1"/>
  <c r="G1530" i="26" s="1"/>
  <c r="G1542" i="26" a="1"/>
  <c r="G1542" i="26" s="1"/>
  <c r="G1548" i="26" a="1"/>
  <c r="G1548" i="26" s="1"/>
  <c r="G1554" i="26" a="1"/>
  <c r="G1554" i="26" s="1"/>
  <c r="G1560" i="26" a="1"/>
  <c r="G1560" i="26" s="1"/>
  <c r="G1572" i="26" a="1"/>
  <c r="G1572" i="26" s="1"/>
  <c r="G1577" i="26" a="1"/>
  <c r="G1577" i="26" s="1"/>
  <c r="G1583" i="26" a="1"/>
  <c r="G1583" i="26" s="1"/>
  <c r="G1600" i="26" a="1"/>
  <c r="G1600" i="26" s="1"/>
  <c r="G1606" i="26" a="1"/>
  <c r="G1606" i="26" s="1"/>
  <c r="G1612" i="26" a="1"/>
  <c r="G1612" i="26" s="1"/>
  <c r="G1618" i="26" a="1"/>
  <c r="G1618" i="26" s="1"/>
  <c r="G1624" i="26" a="1"/>
  <c r="G1624" i="26" s="1"/>
  <c r="G1630" i="26" a="1"/>
  <c r="G1630" i="26" s="1"/>
  <c r="G1637" i="26" a="1"/>
  <c r="G1637" i="26" s="1"/>
  <c r="G1643" i="26" a="1"/>
  <c r="G1643" i="26" s="1"/>
  <c r="G1655" i="26" a="1"/>
  <c r="G1655" i="26" s="1"/>
  <c r="G1668" i="26" a="1"/>
  <c r="G1668" i="26" s="1"/>
  <c r="G1674" i="26" a="1"/>
  <c r="G1674" i="26" s="1"/>
  <c r="G1681" i="26" a="1"/>
  <c r="G1681" i="26" s="1"/>
  <c r="G1686" i="26" a="1"/>
  <c r="G1686" i="26" s="1"/>
  <c r="G1693" i="26" a="1"/>
  <c r="G1693" i="26" s="1"/>
  <c r="G31" i="26" a="1"/>
  <c r="G31" i="26" s="1"/>
  <c r="G51" i="26" a="1"/>
  <c r="G51" i="26" s="1"/>
  <c r="G72" i="26" a="1"/>
  <c r="G72" i="26" s="1"/>
  <c r="G89" i="26" a="1"/>
  <c r="G89" i="26" s="1"/>
  <c r="G108" i="26" a="1"/>
  <c r="G108" i="26" s="1"/>
  <c r="G130" i="26" a="1"/>
  <c r="G130" i="26" s="1"/>
  <c r="G145" i="26" a="1"/>
  <c r="G145" i="26" s="1"/>
  <c r="G166" i="26" a="1"/>
  <c r="G166" i="26" s="1"/>
  <c r="G186" i="26" a="1"/>
  <c r="G186" i="26" s="1"/>
  <c r="G203" i="26" a="1"/>
  <c r="G203" i="26" s="1"/>
  <c r="G223" i="26" a="1"/>
  <c r="G223" i="26" s="1"/>
  <c r="G243" i="26" a="1"/>
  <c r="G243" i="26" s="1"/>
  <c r="G260" i="26" a="1"/>
  <c r="G260" i="26" s="1"/>
  <c r="G273" i="26" a="1"/>
  <c r="G273" i="26" s="1"/>
  <c r="G289" i="26" a="1"/>
  <c r="G289" i="26" s="1"/>
  <c r="G303" i="26" a="1"/>
  <c r="G303" i="26" s="1"/>
  <c r="G318" i="26" a="1"/>
  <c r="G318" i="26" s="1"/>
  <c r="G332" i="26" a="1"/>
  <c r="G332" i="26" s="1"/>
  <c r="G346" i="26" a="1"/>
  <c r="G346" i="26" s="1"/>
  <c r="G391" i="26" a="1"/>
  <c r="G391" i="26" s="1"/>
  <c r="G400" i="26" a="1"/>
  <c r="G400" i="26" s="1"/>
  <c r="G409" i="26" a="1"/>
  <c r="G409" i="26" s="1"/>
  <c r="G419" i="26" a="1"/>
  <c r="G419" i="26" s="1"/>
  <c r="G428" i="26" a="1"/>
  <c r="G428" i="26" s="1"/>
  <c r="G446" i="26" a="1"/>
  <c r="G446" i="26" s="1"/>
  <c r="G456" i="26" a="1"/>
  <c r="G456" i="26" s="1"/>
  <c r="G465" i="26" a="1"/>
  <c r="G465" i="26" s="1"/>
  <c r="G474" i="26" a="1"/>
  <c r="G474" i="26" s="1"/>
  <c r="G492" i="26" a="1"/>
  <c r="G492" i="26" s="1"/>
  <c r="G512" i="26" a="1"/>
  <c r="G512" i="26" s="1"/>
  <c r="G522" i="26" a="1"/>
  <c r="G522" i="26" s="1"/>
  <c r="G552" i="26" a="1"/>
  <c r="G552" i="26" s="1"/>
  <c r="G571" i="26" a="1"/>
  <c r="G571" i="26" s="1"/>
  <c r="G580" i="26" a="1"/>
  <c r="G580" i="26" s="1"/>
  <c r="G589" i="26" a="1"/>
  <c r="G589" i="26" s="1"/>
  <c r="G599" i="26" a="1"/>
  <c r="G599" i="26" s="1"/>
  <c r="G609" i="26" a="1"/>
  <c r="G609" i="26" s="1"/>
  <c r="G619" i="26" a="1"/>
  <c r="G619" i="26" s="1"/>
  <c r="G629" i="26" a="1"/>
  <c r="G629" i="26" s="1"/>
  <c r="G638" i="26" a="1"/>
  <c r="G638" i="26" s="1"/>
  <c r="G667" i="26" a="1"/>
  <c r="G667" i="26" s="1"/>
  <c r="G695" i="26" a="1"/>
  <c r="G695" i="26" s="1"/>
  <c r="G705" i="26" a="1"/>
  <c r="G705" i="26" s="1"/>
  <c r="G714" i="26" a="1"/>
  <c r="G714" i="26" s="1"/>
  <c r="G723" i="26" a="1"/>
  <c r="G723" i="26" s="1"/>
  <c r="G741" i="26" a="1"/>
  <c r="G741" i="26" s="1"/>
  <c r="G757" i="26" a="1"/>
  <c r="G757" i="26" s="1"/>
  <c r="G764" i="26" a="1"/>
  <c r="G764" i="26" s="1"/>
  <c r="G788" i="26" a="1"/>
  <c r="G788" i="26" s="1"/>
  <c r="G812" i="26" a="1"/>
  <c r="G812" i="26" s="1"/>
  <c r="G819" i="26" a="1"/>
  <c r="G819" i="26" s="1"/>
  <c r="G826" i="26" a="1"/>
  <c r="G826" i="26" s="1"/>
  <c r="G835" i="26" a="1"/>
  <c r="G835" i="26" s="1"/>
  <c r="G843" i="26" a="1"/>
  <c r="G843" i="26" s="1"/>
  <c r="G849" i="26" a="1"/>
  <c r="G849" i="26" s="1"/>
  <c r="G857" i="26" a="1"/>
  <c r="G857" i="26" s="1"/>
  <c r="G864" i="26" a="1"/>
  <c r="G864" i="26" s="1"/>
  <c r="G870" i="26" a="1"/>
  <c r="G870" i="26" s="1"/>
  <c r="G877" i="26" a="1"/>
  <c r="G877" i="26" s="1"/>
  <c r="G883" i="26" a="1"/>
  <c r="G883" i="26" s="1"/>
  <c r="G897" i="26" a="1"/>
  <c r="G897" i="26" s="1"/>
  <c r="G902" i="26" a="1"/>
  <c r="G902" i="26" s="1"/>
  <c r="G913" i="26" a="1"/>
  <c r="G913" i="26" s="1"/>
  <c r="G920" i="26" a="1"/>
  <c r="G920" i="26" s="1"/>
  <c r="G925" i="26" a="1"/>
  <c r="G925" i="26" s="1"/>
  <c r="G937" i="26" a="1"/>
  <c r="G937" i="26" s="1"/>
  <c r="G943" i="26" a="1"/>
  <c r="G943" i="26" s="1"/>
  <c r="G949" i="26" a="1"/>
  <c r="G949" i="26" s="1"/>
  <c r="G954" i="26" a="1"/>
  <c r="G954" i="26" s="1"/>
  <c r="G961" i="26" a="1"/>
  <c r="G961" i="26" s="1"/>
  <c r="G966" i="26" a="1"/>
  <c r="G966" i="26" s="1"/>
  <c r="G973" i="26" a="1"/>
  <c r="G973" i="26" s="1"/>
  <c r="G978" i="26" a="1"/>
  <c r="G978" i="26" s="1"/>
  <c r="G985" i="26" a="1"/>
  <c r="G985" i="26" s="1"/>
  <c r="G991" i="26" a="1"/>
  <c r="G991" i="26" s="1"/>
  <c r="G997" i="26" a="1"/>
  <c r="G997" i="26" s="1"/>
  <c r="G1004" i="26" a="1"/>
  <c r="G1004" i="26" s="1"/>
  <c r="G1009" i="26" a="1"/>
  <c r="G1009" i="26" s="1"/>
  <c r="G1022" i="26" a="1"/>
  <c r="G1022" i="26" s="1"/>
  <c r="G1035" i="26" a="1"/>
  <c r="G1035" i="26" s="1"/>
  <c r="G1048" i="26" a="1"/>
  <c r="G1048" i="26" s="1"/>
  <c r="G1053" i="26" a="1"/>
  <c r="G1053" i="26" s="1"/>
  <c r="G1060" i="26" a="1"/>
  <c r="G1060" i="26" s="1"/>
  <c r="G1066" i="26" a="1"/>
  <c r="G1066" i="26" s="1"/>
  <c r="G1072" i="26" a="1"/>
  <c r="G1072" i="26" s="1"/>
  <c r="G1079" i="26" a="1"/>
  <c r="G1079" i="26" s="1"/>
  <c r="G1084" i="26" a="1"/>
  <c r="G1084" i="26" s="1"/>
  <c r="G1091" i="26" a="1"/>
  <c r="G1091" i="26" s="1"/>
  <c r="G1097" i="26" a="1"/>
  <c r="G1097" i="26" s="1"/>
  <c r="G1103" i="26" a="1"/>
  <c r="G1103" i="26" s="1"/>
  <c r="G1109" i="26" a="1"/>
  <c r="G1109" i="26" s="1"/>
  <c r="G1115" i="26" a="1"/>
  <c r="G1115" i="26" s="1"/>
  <c r="G1127" i="26" a="1"/>
  <c r="G1127" i="26" s="1"/>
  <c r="G1139" i="26" a="1"/>
  <c r="G1139" i="26" s="1"/>
  <c r="G1152" i="26" a="1"/>
  <c r="G1152" i="26" s="1"/>
  <c r="G1158" i="26" a="1"/>
  <c r="G1158" i="26" s="1"/>
  <c r="G1169" i="26" a="1"/>
  <c r="G1169" i="26" s="1"/>
  <c r="G1180" i="26" a="1"/>
  <c r="G1180" i="26" s="1"/>
  <c r="G1186" i="26" a="1"/>
  <c r="G1186" i="26" s="1"/>
  <c r="G1198" i="26" a="1"/>
  <c r="G1198" i="26" s="1"/>
  <c r="G1204" i="26" a="1"/>
  <c r="G1204" i="26" s="1"/>
  <c r="G1210" i="26" a="1"/>
  <c r="G1210" i="26" s="1"/>
  <c r="G1217" i="26" a="1"/>
  <c r="G1217" i="26" s="1"/>
  <c r="G1228" i="26" a="1"/>
  <c r="G1228" i="26" s="1"/>
  <c r="G1233" i="26" a="1"/>
  <c r="G1233" i="26" s="1"/>
  <c r="G1239" i="26" a="1"/>
  <c r="G1239" i="26" s="1"/>
  <c r="G1251" i="26" a="1"/>
  <c r="G1251" i="26" s="1"/>
  <c r="G1256" i="26" a="1"/>
  <c r="G1256" i="26" s="1"/>
  <c r="G1263" i="26" a="1"/>
  <c r="G1263" i="26" s="1"/>
  <c r="G1269" i="26" a="1"/>
  <c r="G1269" i="26" s="1"/>
  <c r="G1275" i="26" a="1"/>
  <c r="G1275" i="26" s="1"/>
  <c r="G1281" i="26" a="1"/>
  <c r="G1281" i="26" s="1"/>
  <c r="G1286" i="26" a="1"/>
  <c r="G1286" i="26" s="1"/>
  <c r="G1298" i="26" a="1"/>
  <c r="G1298" i="26" s="1"/>
  <c r="G1305" i="26" a="1"/>
  <c r="G1305" i="26" s="1"/>
  <c r="G1310" i="26" a="1"/>
  <c r="G1310" i="26" s="1"/>
  <c r="G1317" i="26" a="1"/>
  <c r="G1317" i="26" s="1"/>
  <c r="G1323" i="26" a="1"/>
  <c r="G1323" i="26" s="1"/>
  <c r="G1334" i="26" a="1"/>
  <c r="G1334" i="26" s="1"/>
  <c r="G1341" i="26" a="1"/>
  <c r="G1341" i="26" s="1"/>
  <c r="G1348" i="26" a="1"/>
  <c r="G1348" i="26" s="1"/>
  <c r="G1355" i="26" a="1"/>
  <c r="G1355" i="26" s="1"/>
  <c r="G1361" i="26" a="1"/>
  <c r="G1361" i="26" s="1"/>
  <c r="G1367" i="26" a="1"/>
  <c r="G1367" i="26" s="1"/>
  <c r="G1387" i="26" a="1"/>
  <c r="G1387" i="26" s="1"/>
  <c r="G1393" i="26" a="1"/>
  <c r="G1393" i="26" s="1"/>
  <c r="G1399" i="26" a="1"/>
  <c r="G1399" i="26" s="1"/>
  <c r="G1412" i="26" a="1"/>
  <c r="G1412" i="26" s="1"/>
  <c r="G1418" i="26" a="1"/>
  <c r="G1418" i="26" s="1"/>
  <c r="G1424" i="26" a="1"/>
  <c r="G1424" i="26" s="1"/>
  <c r="G1430" i="26" a="1"/>
  <c r="G1430" i="26" s="1"/>
  <c r="G1437" i="26" a="1"/>
  <c r="G1437" i="26" s="1"/>
  <c r="G1443" i="26" a="1"/>
  <c r="G1443" i="26" s="1"/>
  <c r="G1449" i="26" a="1"/>
  <c r="G1449" i="26" s="1"/>
  <c r="G1455" i="26" a="1"/>
  <c r="G1455" i="26" s="1"/>
  <c r="G1461" i="26" a="1"/>
  <c r="G1461" i="26" s="1"/>
  <c r="G1468" i="26" a="1"/>
  <c r="G1468" i="26" s="1"/>
  <c r="G1474" i="26" a="1"/>
  <c r="G1474" i="26" s="1"/>
  <c r="G1486" i="26" a="1"/>
  <c r="G1486" i="26" s="1"/>
  <c r="G1505" i="26" a="1"/>
  <c r="G1505" i="26" s="1"/>
  <c r="G1512" i="26" a="1"/>
  <c r="G1512" i="26" s="1"/>
  <c r="G1524" i="26" a="1"/>
  <c r="G1524" i="26" s="1"/>
  <c r="G1531" i="26" a="1"/>
  <c r="G1531" i="26" s="1"/>
  <c r="G1536" i="26" a="1"/>
  <c r="G1536" i="26" s="1"/>
  <c r="G1543" i="26" a="1"/>
  <c r="G1543" i="26" s="1"/>
  <c r="G1549" i="26" a="1"/>
  <c r="G1549" i="26" s="1"/>
  <c r="G1555" i="26" a="1"/>
  <c r="G1555" i="26" s="1"/>
  <c r="G1561" i="26" a="1"/>
  <c r="G1561" i="26" s="1"/>
  <c r="G1566" i="26" a="1"/>
  <c r="G1566" i="26" s="1"/>
  <c r="G1578" i="26" a="1"/>
  <c r="G1578" i="26" s="1"/>
  <c r="G1584" i="26" a="1"/>
  <c r="G1584" i="26" s="1"/>
  <c r="G1589" i="26" a="1"/>
  <c r="G1589" i="26" s="1"/>
  <c r="G1596" i="26" a="1"/>
  <c r="G1596" i="26" s="1"/>
  <c r="G1601" i="26" a="1"/>
  <c r="G1601" i="26" s="1"/>
  <c r="G1607" i="26" a="1"/>
  <c r="G1607" i="26" s="1"/>
  <c r="G1613" i="26" a="1"/>
  <c r="G1613" i="26" s="1"/>
  <c r="G1619" i="26" a="1"/>
  <c r="G1619" i="26" s="1"/>
  <c r="G1625" i="26" a="1"/>
  <c r="G1625" i="26" s="1"/>
  <c r="G1631" i="26" a="1"/>
  <c r="G1631" i="26" s="1"/>
  <c r="G33" i="26" a="1"/>
  <c r="G33" i="26" s="1"/>
  <c r="G53" i="26" a="1"/>
  <c r="G53" i="26" s="1"/>
  <c r="G73" i="26" a="1"/>
  <c r="G73" i="26" s="1"/>
  <c r="G94" i="26" a="1"/>
  <c r="G94" i="26" s="1"/>
  <c r="G110" i="26" a="1"/>
  <c r="G110" i="26" s="1"/>
  <c r="G131" i="26" a="1"/>
  <c r="G131" i="26" s="1"/>
  <c r="G150" i="26" a="1"/>
  <c r="G150" i="26" s="1"/>
  <c r="G187" i="26" a="1"/>
  <c r="G187" i="26" s="1"/>
  <c r="G207" i="26" a="1"/>
  <c r="G207" i="26" s="1"/>
  <c r="G225" i="26" a="1"/>
  <c r="G225" i="26" s="1"/>
  <c r="G244" i="26" a="1"/>
  <c r="G244" i="26" s="1"/>
  <c r="G262" i="26" a="1"/>
  <c r="G262" i="26" s="1"/>
  <c r="G275" i="26" a="1"/>
  <c r="G275" i="26" s="1"/>
  <c r="G291" i="26" a="1"/>
  <c r="G291" i="26" s="1"/>
  <c r="G304" i="26" a="1"/>
  <c r="G304" i="26" s="1"/>
  <c r="G320" i="26" a="1"/>
  <c r="G320" i="26" s="1"/>
  <c r="G334" i="26" a="1"/>
  <c r="G334" i="26" s="1"/>
  <c r="G347" i="26" a="1"/>
  <c r="G347" i="26" s="1"/>
  <c r="G382" i="26" a="1"/>
  <c r="G382" i="26" s="1"/>
  <c r="G392" i="26" a="1"/>
  <c r="G392" i="26" s="1"/>
  <c r="G402" i="26" a="1"/>
  <c r="G402" i="26" s="1"/>
  <c r="G411" i="26" a="1"/>
  <c r="G411" i="26" s="1"/>
  <c r="G420" i="26" a="1"/>
  <c r="G420" i="26" s="1"/>
  <c r="G438" i="26" a="1"/>
  <c r="G438" i="26" s="1"/>
  <c r="G448" i="26" a="1"/>
  <c r="G448" i="26" s="1"/>
  <c r="G457" i="26" a="1"/>
  <c r="G457" i="26" s="1"/>
  <c r="G466" i="26" a="1"/>
  <c r="G466" i="26" s="1"/>
  <c r="G475" i="26" a="1"/>
  <c r="G475" i="26" s="1"/>
  <c r="G484" i="26" a="1"/>
  <c r="G484" i="26" s="1"/>
  <c r="G493" i="26" a="1"/>
  <c r="G493" i="26" s="1"/>
  <c r="G503" i="26" a="1"/>
  <c r="G503" i="26" s="1"/>
  <c r="G513" i="26" a="1"/>
  <c r="G513" i="26" s="1"/>
  <c r="G523" i="26" a="1"/>
  <c r="G523" i="26" s="1"/>
  <c r="G533" i="26" a="1"/>
  <c r="G533" i="26" s="1"/>
  <c r="G543" i="26" a="1"/>
  <c r="G543" i="26" s="1"/>
  <c r="G563" i="26" a="1"/>
  <c r="G563" i="26" s="1"/>
  <c r="G572" i="26" a="1"/>
  <c r="G572" i="26" s="1"/>
  <c r="G581" i="26" a="1"/>
  <c r="G581" i="26" s="1"/>
  <c r="G591" i="26" a="1"/>
  <c r="G591" i="26" s="1"/>
  <c r="G600" i="26" a="1"/>
  <c r="G600" i="26" s="1"/>
  <c r="G611" i="26" a="1"/>
  <c r="G611" i="26" s="1"/>
  <c r="G640" i="26" a="1"/>
  <c r="G640" i="26" s="1"/>
  <c r="G651" i="26" a="1"/>
  <c r="G651" i="26" s="1"/>
  <c r="G659" i="26" a="1"/>
  <c r="G659" i="26" s="1"/>
  <c r="G677" i="26" a="1"/>
  <c r="G677" i="26" s="1"/>
  <c r="G687" i="26" a="1"/>
  <c r="G687" i="26" s="1"/>
  <c r="G706" i="26" a="1"/>
  <c r="G706" i="26" s="1"/>
  <c r="G715" i="26" a="1"/>
  <c r="G715" i="26" s="1"/>
  <c r="G724" i="26" a="1"/>
  <c r="G724" i="26" s="1"/>
  <c r="G733" i="26" a="1"/>
  <c r="G733" i="26" s="1"/>
  <c r="G743" i="26" a="1"/>
  <c r="G743" i="26" s="1"/>
  <c r="G750" i="26" a="1"/>
  <c r="G750" i="26" s="1"/>
  <c r="G758" i="26" a="1"/>
  <c r="G758" i="26" s="1"/>
  <c r="G766" i="26" a="1"/>
  <c r="G766" i="26" s="1"/>
  <c r="G773" i="26" a="1"/>
  <c r="G773" i="26" s="1"/>
  <c r="G796" i="26" a="1"/>
  <c r="G796" i="26" s="1"/>
  <c r="G813" i="26" a="1"/>
  <c r="G813" i="26" s="1"/>
  <c r="G820" i="26" a="1"/>
  <c r="G820" i="26" s="1"/>
  <c r="G836" i="26" a="1"/>
  <c r="G836" i="26" s="1"/>
  <c r="G844" i="26" a="1"/>
  <c r="G844" i="26" s="1"/>
  <c r="G851" i="26" a="1"/>
  <c r="G851" i="26" s="1"/>
  <c r="G865" i="26" a="1"/>
  <c r="G865" i="26" s="1"/>
  <c r="G871" i="26" a="1"/>
  <c r="G871" i="26" s="1"/>
  <c r="G884" i="26" a="1"/>
  <c r="G884" i="26" s="1"/>
  <c r="G890" i="26" a="1"/>
  <c r="G890" i="26" s="1"/>
  <c r="G903" i="26" a="1"/>
  <c r="G903" i="26" s="1"/>
  <c r="G909" i="26" a="1"/>
  <c r="G909" i="26" s="1"/>
  <c r="G914" i="26" a="1"/>
  <c r="G914" i="26" s="1"/>
  <c r="G926" i="26" a="1"/>
  <c r="G926" i="26" s="1"/>
  <c r="G932" i="26" a="1"/>
  <c r="G932" i="26" s="1"/>
  <c r="G938" i="26" a="1"/>
  <c r="G938" i="26" s="1"/>
  <c r="G955" i="26" a="1"/>
  <c r="G955" i="26" s="1"/>
  <c r="G967" i="26" a="1"/>
  <c r="G967" i="26" s="1"/>
  <c r="G979" i="26" a="1"/>
  <c r="G979" i="26" s="1"/>
  <c r="G992" i="26" a="1"/>
  <c r="G992" i="26" s="1"/>
  <c r="G998" i="26" a="1"/>
  <c r="G998" i="26" s="1"/>
  <c r="G1005" i="26" a="1"/>
  <c r="G1005" i="26" s="1"/>
  <c r="G1010" i="26" a="1"/>
  <c r="G1010" i="26" s="1"/>
  <c r="G1017" i="26" a="1"/>
  <c r="G1017" i="26" s="1"/>
  <c r="G1023" i="26" a="1"/>
  <c r="G1023" i="26" s="1"/>
  <c r="G1029" i="26" a="1"/>
  <c r="G1029" i="26" s="1"/>
  <c r="G1036" i="26" a="1"/>
  <c r="G1036" i="26" s="1"/>
  <c r="G1041" i="26" a="1"/>
  <c r="G1041" i="26" s="1"/>
  <c r="G1054" i="26" a="1"/>
  <c r="G1054" i="26" s="1"/>
  <c r="G1067" i="26" a="1"/>
  <c r="G1067" i="26" s="1"/>
  <c r="G1080" i="26" a="1"/>
  <c r="G1080" i="26" s="1"/>
  <c r="G1085" i="26" a="1"/>
  <c r="G1085" i="26" s="1"/>
  <c r="G1092" i="26" a="1"/>
  <c r="G1092" i="26" s="1"/>
  <c r="G1098" i="26" a="1"/>
  <c r="G1098" i="26" s="1"/>
  <c r="G1110" i="26" a="1"/>
  <c r="G1110" i="26" s="1"/>
  <c r="G1122" i="26" a="1"/>
  <c r="G1122" i="26" s="1"/>
  <c r="G1134" i="26" a="1"/>
  <c r="G1134" i="26" s="1"/>
  <c r="G1140" i="26" a="1"/>
  <c r="G1140" i="26" s="1"/>
  <c r="G1146" i="26" a="1"/>
  <c r="G1146" i="26" s="1"/>
  <c r="G1153" i="26" a="1"/>
  <c r="G1153" i="26" s="1"/>
  <c r="G1159" i="26" a="1"/>
  <c r="G1159" i="26" s="1"/>
  <c r="G1165" i="26" a="1"/>
  <c r="G1165" i="26" s="1"/>
  <c r="G1170" i="26" a="1"/>
  <c r="G1170" i="26" s="1"/>
  <c r="G1176" i="26" a="1"/>
  <c r="G1176" i="26" s="1"/>
  <c r="G1181" i="26" a="1"/>
  <c r="G1181" i="26" s="1"/>
  <c r="G1187" i="26" a="1"/>
  <c r="G1187" i="26" s="1"/>
  <c r="G1192" i="26" a="1"/>
  <c r="G1192" i="26" s="1"/>
  <c r="G1199" i="26" a="1"/>
  <c r="G1199" i="26" s="1"/>
  <c r="G1205" i="26" a="1"/>
  <c r="G1205" i="26" s="1"/>
  <c r="G1211" i="26" a="1"/>
  <c r="G1211" i="26" s="1"/>
  <c r="G1222" i="26" a="1"/>
  <c r="G1222" i="26" s="1"/>
  <c r="G1234" i="26" a="1"/>
  <c r="G1234" i="26" s="1"/>
  <c r="G1240" i="26" a="1"/>
  <c r="G1240" i="26" s="1"/>
  <c r="G1245" i="26" a="1"/>
  <c r="G1245" i="26" s="1"/>
  <c r="G1257" i="26" a="1"/>
  <c r="G1257" i="26" s="1"/>
  <c r="G1264" i="26" a="1"/>
  <c r="G1264" i="26" s="1"/>
  <c r="G1276" i="26" a="1"/>
  <c r="G1276" i="26" s="1"/>
  <c r="G1287" i="26" a="1"/>
  <c r="G1287" i="26" s="1"/>
  <c r="G1293" i="26" a="1"/>
  <c r="G1293" i="26" s="1"/>
  <c r="G1299" i="26" a="1"/>
  <c r="G1299" i="26" s="1"/>
  <c r="G1311" i="26" a="1"/>
  <c r="G1311" i="26" s="1"/>
  <c r="G1324" i="26" a="1"/>
  <c r="G1324" i="26" s="1"/>
  <c r="G1329" i="26" a="1"/>
  <c r="G1329" i="26" s="1"/>
  <c r="G1335" i="26" a="1"/>
  <c r="G1335" i="26" s="1"/>
  <c r="G1362" i="26" a="1"/>
  <c r="G1362" i="26" s="1"/>
  <c r="G1368" i="26" a="1"/>
  <c r="G1368" i="26" s="1"/>
  <c r="G1374" i="26" a="1"/>
  <c r="G1374" i="26" s="1"/>
  <c r="G1381" i="26" a="1"/>
  <c r="G1381" i="26" s="1"/>
  <c r="G1394" i="26" a="1"/>
  <c r="G1394" i="26" s="1"/>
  <c r="G1400" i="26" a="1"/>
  <c r="G1400" i="26" s="1"/>
  <c r="G1406" i="26" a="1"/>
  <c r="G1406" i="26" s="1"/>
  <c r="G1419" i="26" a="1"/>
  <c r="G1419" i="26" s="1"/>
  <c r="G1425" i="26" a="1"/>
  <c r="G1425" i="26" s="1"/>
  <c r="G1431" i="26" a="1"/>
  <c r="G1431" i="26" s="1"/>
  <c r="G1475" i="26" a="1"/>
  <c r="G1475" i="26" s="1"/>
  <c r="G1573" i="26" a="1"/>
  <c r="G1573" i="26" s="1"/>
  <c r="G1651" i="26" a="1"/>
  <c r="G1651" i="26" s="1"/>
  <c r="G1700" i="26" a="1"/>
  <c r="G1700" i="26" s="1"/>
  <c r="G1717" i="26" a="1"/>
  <c r="G1717" i="26" s="1"/>
  <c r="G1731" i="26" a="1"/>
  <c r="G1731" i="26" s="1"/>
  <c r="G1744" i="26" a="1"/>
  <c r="G1744" i="26" s="1"/>
  <c r="G1768" i="26" a="1"/>
  <c r="G1768" i="26" s="1"/>
  <c r="G1778" i="26" a="1"/>
  <c r="G1778" i="26" s="1"/>
  <c r="G1788" i="26" a="1"/>
  <c r="G1788" i="26" s="1"/>
  <c r="G1798" i="26" a="1"/>
  <c r="G1798" i="26" s="1"/>
  <c r="G1807" i="26" a="1"/>
  <c r="G1807" i="26" s="1"/>
  <c r="G1818" i="26" a="1"/>
  <c r="G1818" i="26" s="1"/>
  <c r="G1828" i="26" a="1"/>
  <c r="G1828" i="26" s="1"/>
  <c r="G1837" i="26" a="1"/>
  <c r="G1837" i="26" s="1"/>
  <c r="G1848" i="26" a="1"/>
  <c r="G1848" i="26" s="1"/>
  <c r="G1856" i="26" a="1"/>
  <c r="G1856" i="26" s="1"/>
  <c r="G1865" i="26" a="1"/>
  <c r="G1865" i="26" s="1"/>
  <c r="G1874" i="26" a="1"/>
  <c r="G1874" i="26" s="1"/>
  <c r="G1882" i="26" a="1"/>
  <c r="G1882" i="26" s="1"/>
  <c r="G1890" i="26" a="1"/>
  <c r="G1890" i="26" s="1"/>
  <c r="G1899" i="26" a="1"/>
  <c r="G1899" i="26" s="1"/>
  <c r="G1907" i="26" a="1"/>
  <c r="G1907" i="26" s="1"/>
  <c r="G1916" i="26" a="1"/>
  <c r="G1916" i="26" s="1"/>
  <c r="G1924" i="26" a="1"/>
  <c r="G1924" i="26" s="1"/>
  <c r="G1931" i="26" a="1"/>
  <c r="G1931" i="26" s="1"/>
  <c r="G1939" i="26" a="1"/>
  <c r="G1939" i="26" s="1"/>
  <c r="G1947" i="26" a="1"/>
  <c r="G1947" i="26" s="1"/>
  <c r="G1953" i="26" a="1"/>
  <c r="G1953" i="26" s="1"/>
  <c r="G1960" i="26" a="1"/>
  <c r="G1960" i="26" s="1"/>
  <c r="G1966" i="26" a="1"/>
  <c r="G1966" i="26" s="1"/>
  <c r="G1972" i="26" a="1"/>
  <c r="G1972" i="26" s="1"/>
  <c r="G1978" i="26" a="1"/>
  <c r="G1978" i="26" s="1"/>
  <c r="G1985" i="26" a="1"/>
  <c r="G1985" i="26" s="1"/>
  <c r="G1997" i="26" a="1"/>
  <c r="G1997" i="26" s="1"/>
  <c r="G1481" i="26" a="1"/>
  <c r="G1481" i="26" s="1"/>
  <c r="G1579" i="26" a="1"/>
  <c r="G1579" i="26" s="1"/>
  <c r="G1626" i="26" a="1"/>
  <c r="G1626" i="26" s="1"/>
  <c r="G1656" i="26" a="1"/>
  <c r="G1656" i="26" s="1"/>
  <c r="G1701" i="26" a="1"/>
  <c r="G1701" i="26" s="1"/>
  <c r="G1718" i="26" a="1"/>
  <c r="G1718" i="26" s="1"/>
  <c r="G1732" i="26" a="1"/>
  <c r="G1732" i="26" s="1"/>
  <c r="G1745" i="26" a="1"/>
  <c r="G1745" i="26" s="1"/>
  <c r="G1757" i="26" a="1"/>
  <c r="G1757" i="26" s="1"/>
  <c r="G1799" i="26" a="1"/>
  <c r="G1799" i="26" s="1"/>
  <c r="G1819" i="26" a="1"/>
  <c r="G1819" i="26" s="1"/>
  <c r="G1838" i="26" a="1"/>
  <c r="G1838" i="26" s="1"/>
  <c r="G1849" i="26" a="1"/>
  <c r="G1849" i="26" s="1"/>
  <c r="G1857" i="26" a="1"/>
  <c r="G1857" i="26" s="1"/>
  <c r="G1867" i="26" a="1"/>
  <c r="G1867" i="26" s="1"/>
  <c r="G1875" i="26" a="1"/>
  <c r="G1875" i="26" s="1"/>
  <c r="G1883" i="26" a="1"/>
  <c r="G1883" i="26" s="1"/>
  <c r="G1892" i="26" a="1"/>
  <c r="G1892" i="26" s="1"/>
  <c r="G1917" i="26" a="1"/>
  <c r="G1917" i="26" s="1"/>
  <c r="G1925" i="26" a="1"/>
  <c r="G1925" i="26" s="1"/>
  <c r="G1940" i="26" a="1"/>
  <c r="G1940" i="26" s="1"/>
  <c r="G1948" i="26" a="1"/>
  <c r="G1948" i="26" s="1"/>
  <c r="G1954" i="26" a="1"/>
  <c r="G1954" i="26" s="1"/>
  <c r="G1961" i="26" a="1"/>
  <c r="G1961" i="26" s="1"/>
  <c r="G1973" i="26" a="1"/>
  <c r="G1973" i="26" s="1"/>
  <c r="G1979" i="26" a="1"/>
  <c r="G1979" i="26" s="1"/>
  <c r="G1991" i="26" a="1"/>
  <c r="G1991" i="26" s="1"/>
  <c r="G1487" i="26" a="1"/>
  <c r="G1487" i="26" s="1"/>
  <c r="G1537" i="26" a="1"/>
  <c r="G1537" i="26" s="1"/>
  <c r="G1585" i="26" a="1"/>
  <c r="G1585" i="26" s="1"/>
  <c r="G1657" i="26" a="1"/>
  <c r="G1657" i="26" s="1"/>
  <c r="G1682" i="26" a="1"/>
  <c r="G1682" i="26" s="1"/>
  <c r="G1705" i="26" a="1"/>
  <c r="G1705" i="26" s="1"/>
  <c r="G1719" i="26" a="1"/>
  <c r="G1719" i="26" s="1"/>
  <c r="G1736" i="26" a="1"/>
  <c r="G1736" i="26" s="1"/>
  <c r="G1748" i="26" a="1"/>
  <c r="G1748" i="26" s="1"/>
  <c r="G1760" i="26" a="1"/>
  <c r="G1760" i="26" s="1"/>
  <c r="G1769" i="26" a="1"/>
  <c r="G1769" i="26" s="1"/>
  <c r="G1780" i="26" a="1"/>
  <c r="G1780" i="26" s="1"/>
  <c r="G1790" i="26" a="1"/>
  <c r="G1790" i="26" s="1"/>
  <c r="G1800" i="26" a="1"/>
  <c r="G1800" i="26" s="1"/>
  <c r="G1811" i="26" a="1"/>
  <c r="G1811" i="26" s="1"/>
  <c r="G1820" i="26" a="1"/>
  <c r="G1820" i="26" s="1"/>
  <c r="G1830" i="26" a="1"/>
  <c r="G1830" i="26" s="1"/>
  <c r="G1841" i="26" a="1"/>
  <c r="G1841" i="26" s="1"/>
  <c r="G1850" i="26" a="1"/>
  <c r="G1850" i="26" s="1"/>
  <c r="G1859" i="26" a="1"/>
  <c r="G1859" i="26" s="1"/>
  <c r="G1893" i="26" a="1"/>
  <c r="G1893" i="26" s="1"/>
  <c r="G1900" i="26" a="1"/>
  <c r="G1900" i="26" s="1"/>
  <c r="G1933" i="26" a="1"/>
  <c r="G1933" i="26" s="1"/>
  <c r="G1955" i="26" a="1"/>
  <c r="G1955" i="26" s="1"/>
  <c r="G1967" i="26" a="1"/>
  <c r="G1967" i="26" s="1"/>
  <c r="G1974" i="26" a="1"/>
  <c r="G1974" i="26" s="1"/>
  <c r="G1980" i="26" a="1"/>
  <c r="G1980" i="26" s="1"/>
  <c r="G1986" i="26" a="1"/>
  <c r="G1986" i="26" s="1"/>
  <c r="G1992" i="26" a="1"/>
  <c r="G1992" i="26" s="1"/>
  <c r="G1998" i="26" a="1"/>
  <c r="G1998" i="26" s="1"/>
  <c r="G1444" i="26" a="1"/>
  <c r="G1444" i="26" s="1"/>
  <c r="G1493" i="26" a="1"/>
  <c r="G1493" i="26" s="1"/>
  <c r="G1544" i="26" a="1"/>
  <c r="G1544" i="26" s="1"/>
  <c r="G1590" i="26" a="1"/>
  <c r="G1590" i="26" s="1"/>
  <c r="G1662" i="26" a="1"/>
  <c r="G1662" i="26" s="1"/>
  <c r="G1687" i="26" a="1"/>
  <c r="G1687" i="26" s="1"/>
  <c r="G1706" i="26" a="1"/>
  <c r="G1706" i="26" s="1"/>
  <c r="G1761" i="26" a="1"/>
  <c r="G1761" i="26" s="1"/>
  <c r="G1831" i="26" a="1"/>
  <c r="G1831" i="26" s="1"/>
  <c r="G1842" i="26" a="1"/>
  <c r="G1842" i="26" s="1"/>
  <c r="G1851" i="26" a="1"/>
  <c r="G1851" i="26" s="1"/>
  <c r="G1861" i="26" a="1"/>
  <c r="G1861" i="26" s="1"/>
  <c r="G1868" i="26" a="1"/>
  <c r="G1868" i="26" s="1"/>
  <c r="G1876" i="26" a="1"/>
  <c r="G1876" i="26" s="1"/>
  <c r="G1901" i="26" a="1"/>
  <c r="G1901" i="26" s="1"/>
  <c r="G1910" i="26" a="1"/>
  <c r="G1910" i="26" s="1"/>
  <c r="G1918" i="26" a="1"/>
  <c r="G1918" i="26" s="1"/>
  <c r="G1926" i="26" a="1"/>
  <c r="G1926" i="26" s="1"/>
  <c r="G1935" i="26" a="1"/>
  <c r="G1935" i="26" s="1"/>
  <c r="G1941" i="26" a="1"/>
  <c r="G1941" i="26" s="1"/>
  <c r="G1949" i="26" a="1"/>
  <c r="G1949" i="26" s="1"/>
  <c r="G1956" i="26" a="1"/>
  <c r="G1956" i="26" s="1"/>
  <c r="G1962" i="26" a="1"/>
  <c r="G1962" i="26" s="1"/>
  <c r="G1969" i="26" a="1"/>
  <c r="G1969" i="26" s="1"/>
  <c r="G1981" i="26" a="1"/>
  <c r="G1981" i="26" s="1"/>
  <c r="G1993" i="26" a="1"/>
  <c r="G1993" i="26" s="1"/>
  <c r="G1450" i="26" a="1"/>
  <c r="G1450" i="26" s="1"/>
  <c r="G1500" i="26" a="1"/>
  <c r="G1500" i="26" s="1"/>
  <c r="G1638" i="26" a="1"/>
  <c r="G1638" i="26" s="1"/>
  <c r="G1663" i="26" a="1"/>
  <c r="G1663" i="26" s="1"/>
  <c r="G1688" i="26" a="1"/>
  <c r="G1688" i="26" s="1"/>
  <c r="G1707" i="26" a="1"/>
  <c r="G1707" i="26" s="1"/>
  <c r="G1725" i="26" a="1"/>
  <c r="G1725" i="26" s="1"/>
  <c r="G1737" i="26" a="1"/>
  <c r="G1737" i="26" s="1"/>
  <c r="G1749" i="26" a="1"/>
  <c r="G1749" i="26" s="1"/>
  <c r="G1762" i="26" a="1"/>
  <c r="G1762" i="26" s="1"/>
  <c r="G1773" i="26" a="1"/>
  <c r="G1773" i="26" s="1"/>
  <c r="G1781" i="26" a="1"/>
  <c r="G1781" i="26" s="1"/>
  <c r="G1792" i="26" a="1"/>
  <c r="G1792" i="26" s="1"/>
  <c r="G1803" i="26" a="1"/>
  <c r="G1803" i="26" s="1"/>
  <c r="G1812" i="26" a="1"/>
  <c r="G1812" i="26" s="1"/>
  <c r="G1823" i="26" a="1"/>
  <c r="G1823" i="26" s="1"/>
  <c r="G1832" i="26" a="1"/>
  <c r="G1832" i="26" s="1"/>
  <c r="G1843" i="26" a="1"/>
  <c r="G1843" i="26" s="1"/>
  <c r="G1853" i="26" a="1"/>
  <c r="G1853" i="26" s="1"/>
  <c r="G1869" i="26" a="1"/>
  <c r="G1869" i="26" s="1"/>
  <c r="G1877" i="26" a="1"/>
  <c r="G1877" i="26" s="1"/>
  <c r="G1886" i="26" a="1"/>
  <c r="G1886" i="26" s="1"/>
  <c r="G1894" i="26" a="1"/>
  <c r="G1894" i="26" s="1"/>
  <c r="G1903" i="26" a="1"/>
  <c r="G1903" i="26" s="1"/>
  <c r="G1911" i="26" a="1"/>
  <c r="G1911" i="26" s="1"/>
  <c r="G1919" i="26" a="1"/>
  <c r="G1919" i="26" s="1"/>
  <c r="G1936" i="26" a="1"/>
  <c r="G1936" i="26" s="1"/>
  <c r="G1942" i="26" a="1"/>
  <c r="G1942" i="26" s="1"/>
  <c r="G1957" i="26" a="1"/>
  <c r="G1957" i="26" s="1"/>
  <c r="G1963" i="26" a="1"/>
  <c r="G1963" i="26" s="1"/>
  <c r="G1975" i="26" a="1"/>
  <c r="G1975" i="26" s="1"/>
  <c r="G1987" i="26" a="1"/>
  <c r="G1987" i="26" s="1"/>
  <c r="G1999" i="26" a="1"/>
  <c r="G1999" i="26" s="1"/>
  <c r="G1456" i="26" a="1"/>
  <c r="G1456" i="26" s="1"/>
  <c r="G1506" i="26" a="1"/>
  <c r="G1506" i="26" s="1"/>
  <c r="G1602" i="26" a="1"/>
  <c r="G1602" i="26" s="1"/>
  <c r="G1669" i="26" a="1"/>
  <c r="G1669" i="26" s="1"/>
  <c r="G1712" i="26" a="1"/>
  <c r="G1712" i="26" s="1"/>
  <c r="G1738" i="26" a="1"/>
  <c r="G1738" i="26" s="1"/>
  <c r="G1750" i="26" a="1"/>
  <c r="G1750" i="26" s="1"/>
  <c r="G1763" i="26" a="1"/>
  <c r="G1763" i="26" s="1"/>
  <c r="G1774" i="26" a="1"/>
  <c r="G1774" i="26" s="1"/>
  <c r="G1784" i="26" a="1"/>
  <c r="G1784" i="26" s="1"/>
  <c r="G1793" i="26" a="1"/>
  <c r="G1793" i="26" s="1"/>
  <c r="G1804" i="26" a="1"/>
  <c r="G1804" i="26" s="1"/>
  <c r="G1834" i="26" a="1"/>
  <c r="G1834" i="26" s="1"/>
  <c r="G1854" i="26" a="1"/>
  <c r="G1854" i="26" s="1"/>
  <c r="G1862" i="26" a="1"/>
  <c r="G1862" i="26" s="1"/>
  <c r="G1870" i="26" a="1"/>
  <c r="G1870" i="26" s="1"/>
  <c r="G1879" i="26" a="1"/>
  <c r="G1879" i="26" s="1"/>
  <c r="G1887" i="26" a="1"/>
  <c r="G1887" i="26" s="1"/>
  <c r="G1895" i="26" a="1"/>
  <c r="G1895" i="26" s="1"/>
  <c r="G1905" i="26" a="1"/>
  <c r="G1905" i="26" s="1"/>
  <c r="G1912" i="26" a="1"/>
  <c r="G1912" i="26" s="1"/>
  <c r="G1943" i="26" a="1"/>
  <c r="G1943" i="26" s="1"/>
  <c r="G1950" i="26" a="1"/>
  <c r="G1950" i="26" s="1"/>
  <c r="G1958" i="26" a="1"/>
  <c r="G1958" i="26" s="1"/>
  <c r="G1964" i="26" a="1"/>
  <c r="G1964" i="26" s="1"/>
  <c r="G1970" i="26" a="1"/>
  <c r="G1970" i="26" s="1"/>
  <c r="G1976" i="26" a="1"/>
  <c r="G1976" i="26" s="1"/>
  <c r="G1982" i="26" a="1"/>
  <c r="G1982" i="26" s="1"/>
  <c r="G1988" i="26" a="1"/>
  <c r="G1988" i="26" s="1"/>
  <c r="G1994" i="26" a="1"/>
  <c r="G1994" i="26" s="1"/>
  <c r="G2001" i="26" a="1"/>
  <c r="G2001" i="26" s="1"/>
  <c r="G1462" i="26" a="1"/>
  <c r="G1462" i="26" s="1"/>
  <c r="G1562" i="26" a="1"/>
  <c r="G1562" i="26" s="1"/>
  <c r="G1608" i="26" a="1"/>
  <c r="G1608" i="26" s="1"/>
  <c r="G1644" i="26" a="1"/>
  <c r="G1644" i="26" s="1"/>
  <c r="G1694" i="26" a="1"/>
  <c r="G1694" i="26" s="1"/>
  <c r="G1713" i="26" a="1"/>
  <c r="G1713" i="26" s="1"/>
  <c r="G1729" i="26" a="1"/>
  <c r="G1729" i="26" s="1"/>
  <c r="G1742" i="26" a="1"/>
  <c r="G1742" i="26" s="1"/>
  <c r="G1755" i="26" a="1"/>
  <c r="G1755" i="26" s="1"/>
  <c r="G1775" i="26" a="1"/>
  <c r="G1775" i="26" s="1"/>
  <c r="G1786" i="26" a="1"/>
  <c r="G1786" i="26" s="1"/>
  <c r="G1794" i="26" a="1"/>
  <c r="G1794" i="26" s="1"/>
  <c r="G1805" i="26" a="1"/>
  <c r="G1805" i="26" s="1"/>
  <c r="G1815" i="26" a="1"/>
  <c r="G1815" i="26" s="1"/>
  <c r="G1824" i="26" a="1"/>
  <c r="G1824" i="26" s="1"/>
  <c r="G1844" i="26" a="1"/>
  <c r="G1844" i="26" s="1"/>
  <c r="G1855" i="26" a="1"/>
  <c r="G1855" i="26" s="1"/>
  <c r="G1863" i="26" a="1"/>
  <c r="G1863" i="26" s="1"/>
  <c r="G1872" i="26" a="1"/>
  <c r="G1872" i="26" s="1"/>
  <c r="G1880" i="26" a="1"/>
  <c r="G1880" i="26" s="1"/>
  <c r="G1913" i="26" a="1"/>
  <c r="G1913" i="26" s="1"/>
  <c r="G1921" i="26" a="1"/>
  <c r="G1921" i="26" s="1"/>
  <c r="G1929" i="26" a="1"/>
  <c r="G1929" i="26" s="1"/>
  <c r="G1937" i="26" a="1"/>
  <c r="G1937" i="26" s="1"/>
  <c r="G1945" i="26" a="1"/>
  <c r="G1945" i="26" s="1"/>
  <c r="G1965" i="26" a="1"/>
  <c r="G1965" i="26" s="1"/>
  <c r="G1977" i="26" a="1"/>
  <c r="G1977" i="26" s="1"/>
  <c r="G1989" i="26" a="1"/>
  <c r="G1989" i="26" s="1"/>
  <c r="G1995" i="26" a="1"/>
  <c r="G1995" i="26" s="1"/>
  <c r="G11" i="26" a="1"/>
  <c r="G11" i="26" s="1"/>
  <c r="G1469" i="26" a="1"/>
  <c r="G1469" i="26" s="1"/>
  <c r="G1518" i="26" a="1"/>
  <c r="G1518" i="26" s="1"/>
  <c r="G1567" i="26" a="1"/>
  <c r="G1567" i="26" s="1"/>
  <c r="G1650" i="26" a="1"/>
  <c r="G1650" i="26" s="1"/>
  <c r="G1675" i="26" a="1"/>
  <c r="G1675" i="26" s="1"/>
  <c r="G1699" i="26" a="1"/>
  <c r="G1699" i="26" s="1"/>
  <c r="G1730" i="26" a="1"/>
  <c r="G1730" i="26" s="1"/>
  <c r="G1743" i="26" a="1"/>
  <c r="G1743" i="26" s="1"/>
  <c r="G1756" i="26" a="1"/>
  <c r="G1756" i="26" s="1"/>
  <c r="G1767" i="26" a="1"/>
  <c r="G1767" i="26" s="1"/>
  <c r="G1776" i="26" a="1"/>
  <c r="G1776" i="26" s="1"/>
  <c r="G1787" i="26" a="1"/>
  <c r="G1787" i="26" s="1"/>
  <c r="G1797" i="26" a="1"/>
  <c r="G1797" i="26" s="1"/>
  <c r="G1806" i="26" a="1"/>
  <c r="G1806" i="26" s="1"/>
  <c r="G1817" i="26" a="1"/>
  <c r="G1817" i="26" s="1"/>
  <c r="G1825" i="26" a="1"/>
  <c r="G1825" i="26" s="1"/>
  <c r="G1836" i="26" a="1"/>
  <c r="G1836" i="26" s="1"/>
  <c r="G1846" i="26" a="1"/>
  <c r="G1846" i="26" s="1"/>
  <c r="G1864" i="26" a="1"/>
  <c r="G1864" i="26" s="1"/>
  <c r="G1881" i="26" a="1"/>
  <c r="G1881" i="26" s="1"/>
  <c r="G1888" i="26" a="1"/>
  <c r="G1888" i="26" s="1"/>
  <c r="G1898" i="26" a="1"/>
  <c r="G1898" i="26" s="1"/>
  <c r="G1906" i="26" a="1"/>
  <c r="G1906" i="26" s="1"/>
  <c r="G1914" i="26" a="1"/>
  <c r="G1914" i="26" s="1"/>
  <c r="G1923" i="26" a="1"/>
  <c r="G1923" i="26" s="1"/>
  <c r="G1930" i="26" a="1"/>
  <c r="G1930" i="26" s="1"/>
  <c r="G1946" i="26" a="1"/>
  <c r="G1946" i="26" s="1"/>
  <c r="G1952" i="26" a="1"/>
  <c r="G1952" i="26" s="1"/>
  <c r="G1959" i="26" a="1"/>
  <c r="G1959" i="26" s="1"/>
  <c r="G1971" i="26" a="1"/>
  <c r="G1971" i="26" s="1"/>
  <c r="G1983" i="26" a="1"/>
  <c r="G1983" i="26" s="1"/>
  <c r="G1990" i="26" a="1"/>
  <c r="G1990" i="26" s="1"/>
  <c r="G1996" i="26" a="1"/>
  <c r="G1996" i="26" s="1"/>
  <c r="O3" i="26"/>
  <c r="F3" i="26"/>
  <c r="H3" i="26"/>
  <c r="I3" i="26"/>
  <c r="G3" i="26"/>
  <c r="K3" i="26"/>
  <c r="J3" i="26"/>
  <c r="L3" i="26"/>
  <c r="A3" i="22"/>
  <c r="J1" i="21"/>
  <c r="AC21" i="21" l="1"/>
  <c r="U21" i="21"/>
  <c r="Y21" i="21"/>
  <c r="T21" i="21"/>
  <c r="X21" i="21"/>
  <c r="Z21" i="21"/>
  <c r="V21" i="21"/>
  <c r="W21" i="21"/>
  <c r="E3" i="22"/>
  <c r="D3" i="22"/>
  <c r="E2" i="22"/>
  <c r="J3" i="21"/>
  <c r="J4" i="21"/>
  <c r="K3" i="21"/>
  <c r="K4" i="21"/>
  <c r="L3" i="21"/>
  <c r="L4" i="21"/>
  <c r="O3" i="21"/>
  <c r="O4" i="21"/>
  <c r="F3" i="21"/>
  <c r="F4" i="21"/>
  <c r="G3" i="21"/>
  <c r="G4" i="21"/>
  <c r="H3" i="21"/>
  <c r="H4" i="21"/>
  <c r="I3" i="21"/>
  <c r="I4" i="21"/>
  <c r="O8" i="2" l="1"/>
  <c r="O10" i="2" s="1"/>
  <c r="C8" i="2"/>
  <c r="C9" i="2" l="1"/>
  <c r="D5" i="2"/>
  <c r="O9" i="2"/>
  <c r="C10" i="2"/>
  <c r="S8" i="2"/>
  <c r="T5" i="2" s="1"/>
  <c r="Q8" i="2"/>
  <c r="M8" i="2"/>
  <c r="K8" i="2"/>
  <c r="I8" i="2"/>
  <c r="G8" i="2"/>
  <c r="E8" i="2"/>
  <c r="P7" i="2"/>
  <c r="P6" i="2"/>
  <c r="P5" i="2"/>
  <c r="T7" i="2" l="1"/>
  <c r="T6" i="2"/>
  <c r="N5" i="2"/>
  <c r="M10" i="2"/>
  <c r="M9" i="2"/>
  <c r="L5" i="2"/>
  <c r="K9" i="2"/>
  <c r="K10" i="2"/>
  <c r="J7" i="2"/>
  <c r="I10" i="2"/>
  <c r="I9" i="2"/>
  <c r="H7" i="2"/>
  <c r="G10" i="2"/>
  <c r="G9" i="2"/>
  <c r="F5" i="2"/>
  <c r="E10" i="2"/>
  <c r="E9" i="2"/>
  <c r="H6" i="2"/>
  <c r="J6" i="2"/>
  <c r="H5" i="2"/>
  <c r="J5" i="2"/>
  <c r="R6" i="2"/>
  <c r="R7" i="2"/>
  <c r="D6" i="2"/>
  <c r="N6" i="2"/>
  <c r="L7" i="2"/>
  <c r="F7" i="2"/>
  <c r="F6" i="2"/>
  <c r="L6" i="2"/>
  <c r="N7" i="2"/>
  <c r="D7" i="2"/>
  <c r="R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tc={AA481B62-2E48-460A-B709-B00DA77D54C2}</author>
  </authors>
  <commentList>
    <comment ref="X1" authorId="0" shapeId="0" xr:uid="{AA481B62-2E48-460A-B709-B00DA77D54C2}">
      <text>
        <t>[Threaded comment]
Your version of Excel allows you to read this threaded comment; however, any edits to it will get removed if the file is opened in a newer version of Excel. Learn more: https://go.microsoft.com/fwlink/?linkid=870924
Comment:
    If you want to re-import any result get rid of any data in that row, inc comments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<sst xmlns="http://schemas.openxmlformats.org/spreadsheetml/2006/main" count="875" uniqueCount="339">
  <si>
    <t>Emission Results MG / KM</t>
  </si>
  <si>
    <t>Fuel Consumption ECE</t>
  </si>
  <si>
    <t>Test ID</t>
  </si>
  <si>
    <t>CO</t>
  </si>
  <si>
    <t>CO2 GM / KM</t>
  </si>
  <si>
    <t>T.HC</t>
  </si>
  <si>
    <t>NOx</t>
  </si>
  <si>
    <t>T.HC + NOx</t>
  </si>
  <si>
    <t>PN</t>
  </si>
  <si>
    <t>PM</t>
  </si>
  <si>
    <t>MPG</t>
  </si>
  <si>
    <t>L/100km</t>
  </si>
  <si>
    <t>Test Comments</t>
  </si>
  <si>
    <t>Valid Test? (Y/N)</t>
  </si>
  <si>
    <t>Y</t>
  </si>
  <si>
    <t xml:space="preserve">Average </t>
  </si>
  <si>
    <t>Driver</t>
  </si>
  <si>
    <t>N</t>
  </si>
  <si>
    <t>Miles</t>
  </si>
  <si>
    <t>Difference from base</t>
  </si>
  <si>
    <t>Vehicle Mileage</t>
  </si>
  <si>
    <t>Baseline test</t>
  </si>
  <si>
    <t>BT70 BHV</t>
  </si>
  <si>
    <t>+5% limit</t>
  </si>
  <si>
    <t>-5% Limit</t>
  </si>
  <si>
    <t>l/100km</t>
  </si>
  <si>
    <t>Violations</t>
  </si>
  <si>
    <t>Steven Burton</t>
  </si>
  <si>
    <t>Distance (Km)</t>
  </si>
  <si>
    <t>Inertial Work Rating  (%)</t>
  </si>
  <si>
    <t>Comments</t>
  </si>
  <si>
    <t>Date</t>
  </si>
  <si>
    <t>CORR BT70 BHV  002  12/11/2020 01:37:40</t>
  </si>
  <si>
    <t>CORR BT70 BHV  004  09/12/2020 06:08:48</t>
  </si>
  <si>
    <t>Harry Bailey</t>
  </si>
  <si>
    <t>Mileage (Miles)</t>
  </si>
  <si>
    <t>CORR BT70 BHV  005  10/12/2020 05:41:48</t>
  </si>
  <si>
    <t>CORR BT70 BHV  006  11/12/2020 18:31:54</t>
  </si>
  <si>
    <t>CORR BT70 BHV  008  14/12/2020 22:53:04</t>
  </si>
  <si>
    <t>CORR BT70 BHV  009  15/12/2020 22:12:29</t>
  </si>
  <si>
    <t>CORR BT70 BHV  010  16/12/2020 21:49:17</t>
  </si>
  <si>
    <t>009</t>
  </si>
  <si>
    <t>010</t>
  </si>
  <si>
    <t>CORR BT70 BHV  011  18/12/2020 00:32:38</t>
  </si>
  <si>
    <t>CO/km (mg)</t>
  </si>
  <si>
    <t>THC/km (mg)</t>
  </si>
  <si>
    <t xml:space="preserve">NOx/km (mg) </t>
  </si>
  <si>
    <t xml:space="preserve">THC + NOx/km (mg) </t>
  </si>
  <si>
    <t>PM/km (mg)</t>
  </si>
  <si>
    <t>PN/km (#)</t>
  </si>
  <si>
    <t>011</t>
  </si>
  <si>
    <t>CORR BT70 BHV  013  14/01/2021 10:54:41</t>
  </si>
  <si>
    <t>CORR BT70 BHV  014  15/01/2021 11:21:25</t>
  </si>
  <si>
    <t>Chris Briggs</t>
  </si>
  <si>
    <t>CORR BT70 BHV  015  19/01/2021 18:07:04</t>
  </si>
  <si>
    <t>Cert of Vehicle from Audi</t>
  </si>
  <si>
    <t>CORR BT70 BHV  016  21/01/2021 14:30:55</t>
  </si>
  <si>
    <t>CORR BT70 BHV  017  23/01/2021 07:35:35</t>
  </si>
  <si>
    <t>CORR BT70 BHV  018  26/01/2021 14:36:04</t>
  </si>
  <si>
    <t>CORR BT70 BHV  019  28/01/2021 02:57:31</t>
  </si>
  <si>
    <t>Ollie Pates</t>
  </si>
  <si>
    <t>CORR BT70 BHV  020  28/01/2021 19:54:13</t>
  </si>
  <si>
    <t>Barometer(kPa)</t>
  </si>
  <si>
    <t>CORR BT70 BHV  021  02/02/2021 14:04:15</t>
  </si>
  <si>
    <t>First test look see, Just wanted numbers</t>
  </si>
  <si>
    <t>Valid Test, Can be used for conformity (Y/N)</t>
  </si>
  <si>
    <t>1000m Altitude, PM Investigations</t>
  </si>
  <si>
    <t>1500m Altitude, PM Investigations</t>
  </si>
  <si>
    <t>Test Result Valid (Y/N)</t>
  </si>
  <si>
    <t>2000m Altitude, PM Investigations, Cabinet issues</t>
  </si>
  <si>
    <t>1800m Altitude, PM Investigations, Cabinet Issues</t>
  </si>
  <si>
    <t>Pm Cabinet issue</t>
  </si>
  <si>
    <t>2300m Altitude, PM Investigations, Humidity wasn’t run</t>
  </si>
  <si>
    <t>Full Metal Exhaust added to vehicle, PM issue</t>
  </si>
  <si>
    <t>Test Name</t>
  </si>
  <si>
    <t>Temperature (°C)</t>
  </si>
  <si>
    <t>Daverage</t>
  </si>
  <si>
    <t>Dstdev</t>
  </si>
  <si>
    <t>Index</t>
  </si>
  <si>
    <t>Cycle</t>
  </si>
  <si>
    <t>WLTC Class3b TYPE 1</t>
  </si>
  <si>
    <t>CORR BT70 BHV  022  08/02/2021 06:37:54</t>
  </si>
  <si>
    <t>Trend data for plots</t>
  </si>
  <si>
    <t>Z Scores relevant tests</t>
  </si>
  <si>
    <t>x axis</t>
  </si>
  <si>
    <t>date axis</t>
  </si>
  <si>
    <t>NOx/km (mg)</t>
  </si>
  <si>
    <t>THC + NOx/km (mg)</t>
  </si>
  <si>
    <t>Comment</t>
  </si>
  <si>
    <t>&gt;20</t>
  </si>
  <si>
    <t>Criteria to include in statistics</t>
  </si>
  <si>
    <t>latest result</t>
  </si>
  <si>
    <t>CO2/km (g)</t>
  </si>
  <si>
    <t>CO/km (#)</t>
  </si>
  <si>
    <t>CO2/km (#)</t>
  </si>
  <si>
    <t>THC/km (#)</t>
  </si>
  <si>
    <t xml:space="preserve">NOx/km (#) </t>
  </si>
  <si>
    <t xml:space="preserve">THC + NOx/km (#) </t>
  </si>
  <si>
    <t>PM/km (#)</t>
  </si>
  <si>
    <t>fuel consumption (l/100km)</t>
  </si>
  <si>
    <t>CORR BT70 BHV  023  08/02/2021 23:17:54</t>
  </si>
  <si>
    <t>CORR BT70 BHV  025  17/02/2021 01:31:34</t>
  </si>
  <si>
    <t>CORR BT70 BHV  026  18/02/2021 02:39:23</t>
  </si>
  <si>
    <t>CORR BT70 BHV  027  19/02/2021 01:34:53</t>
  </si>
  <si>
    <t>Violation in Phase 2</t>
  </si>
  <si>
    <t>CORR BT70 BHV  029  22/02/2021 23:54:47</t>
  </si>
  <si>
    <t>CORR BT70 BHV  030  24/02/2021 01:36:52</t>
  </si>
  <si>
    <t>2300m Altitude, PM Investigations</t>
  </si>
  <si>
    <t>CORR BT70 BHV  031  25/02/2021 02:26:39</t>
  </si>
  <si>
    <t>Humidity wasnt run</t>
  </si>
  <si>
    <t>CORR BT70 BHV  032  25/02/2021 23:41:15</t>
  </si>
  <si>
    <t>CORR BT70 BHV  034  02/03/2021 06:08:48</t>
  </si>
  <si>
    <t>Standard uncertainty = experimental standard deviation of the mean</t>
  </si>
  <si>
    <t>CORR BT70 BHV  035  03/03/2021 02:38:04</t>
  </si>
  <si>
    <t>CORR BT70 BHV  036  04/03/2021 03:47:07</t>
  </si>
  <si>
    <t>N/A</t>
  </si>
  <si>
    <t>PM was Light</t>
  </si>
  <si>
    <t>Hioki wasn’t run correctly, Co2 Value is uncorrected</t>
  </si>
  <si>
    <t>Lower 95.45%
CO/km (mg)</t>
  </si>
  <si>
    <t>Upper 95.45%
CO/km (mg)</t>
  </si>
  <si>
    <t>CORR BT70 BHV  037  05/03/2021 03:35:40</t>
  </si>
  <si>
    <t>CORR BT70 BHV  039  09/03/2021 00:46:31</t>
  </si>
  <si>
    <t>Violation in Phase 1</t>
  </si>
  <si>
    <t>Upper 95.45%
CO2/km (g)</t>
  </si>
  <si>
    <t>Lower 95.45%
CO2/km (g)</t>
  </si>
  <si>
    <t>Upper 95.45%
THC/km (mg)</t>
  </si>
  <si>
    <t>Lower 95.45%
THC/km (mg)</t>
  </si>
  <si>
    <t>Upper 95.45%
NOx/km (mg)</t>
  </si>
  <si>
    <t>Lower 95.45%
NOx/km (mg)</t>
  </si>
  <si>
    <t>Upper 95.45%
THC+NOx/km (mg)</t>
  </si>
  <si>
    <t>Lower 95.45%
THC+NOx/km (mg)</t>
  </si>
  <si>
    <t>Upper 95.45%
PN/km (mg)</t>
  </si>
  <si>
    <t>Lower 95.45%
PN/km (mg)</t>
  </si>
  <si>
    <t>Upper 95.45%
PM/km (mg)</t>
  </si>
  <si>
    <t>Lower 95.45%
PM/km (mg)</t>
  </si>
  <si>
    <t>Upper 95.45%
FC/km (mg)</t>
  </si>
  <si>
    <t>Lower 95.45%
FC/km (mg)</t>
  </si>
  <si>
    <t>CORR BT70 BHV  040  11/03/2021 00:42:36</t>
  </si>
  <si>
    <t>IWR Faliure Overall</t>
  </si>
  <si>
    <t>CO abit high, Possibly not valid</t>
  </si>
  <si>
    <t>CORR BT70 BHV  041  12/03/2021 18:42:01</t>
  </si>
  <si>
    <t>CORR BT70 BHV  043  16/03/2021 01:20:06</t>
  </si>
  <si>
    <t>CORR BT70 BHV  044  16/03/2021 23:25:11</t>
  </si>
  <si>
    <t>CORR BT70 BHV  045  17/03/2021 23:31:50</t>
  </si>
  <si>
    <t>CORR BT70 BHV  046  18/03/2021 23:18:29</t>
  </si>
  <si>
    <t>CORR BT70 BHV  047  20/03/2021 08:48:28</t>
  </si>
  <si>
    <t>CORR BT70 BHV  048  21/03/2021 10:20:58</t>
  </si>
  <si>
    <t>Alex Page</t>
  </si>
  <si>
    <t>High PN</t>
  </si>
  <si>
    <t>Odo axis</t>
  </si>
  <si>
    <t># of tests used</t>
  </si>
  <si>
    <t>&lt;26</t>
  </si>
  <si>
    <t>&gt;96</t>
  </si>
  <si>
    <t>&lt;104</t>
  </si>
  <si>
    <t>CORR BT70 BHV  050  23/03/2021 18:59:26</t>
  </si>
  <si>
    <t>CORR BT70 BHV  051  24/03/2021 19:48:48</t>
  </si>
  <si>
    <t>CORR BT70 BHV  052  25/03/2021 19:38:57</t>
  </si>
  <si>
    <t>CORR BT70 BHV  053  26/03/2021 14:56:02</t>
  </si>
  <si>
    <t>FTP 75</t>
  </si>
  <si>
    <t>not a WLTP</t>
  </si>
  <si>
    <t>CO (mg/km)</t>
  </si>
  <si>
    <t>CO2 (g/km)</t>
  </si>
  <si>
    <t>THC (mg/km)</t>
  </si>
  <si>
    <t xml:space="preserve">NOx (mg/km) </t>
  </si>
  <si>
    <t xml:space="preserve">THC + Nox (mg/km) </t>
  </si>
  <si>
    <t>PN (#/km)</t>
  </si>
  <si>
    <t>PM (mg/km)</t>
  </si>
  <si>
    <t>Min</t>
  </si>
  <si>
    <t>Max</t>
  </si>
  <si>
    <t>Spread</t>
  </si>
  <si>
    <t>CORR BT70 BHV  058  20/04/2021 09:38:55</t>
  </si>
  <si>
    <t>CH4 (mg/km)</t>
  </si>
  <si>
    <t>N20 (mg/km)</t>
  </si>
  <si>
    <t>N2O (mg/km)</t>
  </si>
  <si>
    <t>Not A WLTP</t>
  </si>
  <si>
    <t>Upper 95.45%
CH4/km (mg)</t>
  </si>
  <si>
    <t>Lower 95.45%
CH4/km (mg)</t>
  </si>
  <si>
    <t>Upper 95.45%
N2O/km (mg)</t>
  </si>
  <si>
    <t>Lower 95.45%
N2O/km (mg)</t>
  </si>
  <si>
    <t>Sam McDonald</t>
  </si>
  <si>
    <t>CORR BT70 BHV  060  18/05/2021 14:00:56</t>
  </si>
  <si>
    <t>CORR BT70 BHV  062  25/05/2021 06:16:33</t>
  </si>
  <si>
    <r>
      <t>Low CO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Possibly STARTS V1.2</t>
    </r>
  </si>
  <si>
    <t>Post RDEC 1 April Service 2021</t>
  </si>
  <si>
    <t>Chamber</t>
  </si>
  <si>
    <t>Vehicle</t>
  </si>
  <si>
    <t>The results contained in this report relate only to the vehicle identified above.</t>
  </si>
  <si>
    <t>Report issued by Real Driving Emissions Centre (RDEC) Supervisor</t>
  </si>
  <si>
    <t>Date:</t>
  </si>
  <si>
    <t>Contact:</t>
  </si>
  <si>
    <t>Paul Heald</t>
  </si>
  <si>
    <t xml:space="preserve">Telephone: </t>
  </si>
  <si>
    <t>+44 (0)1604 738046</t>
  </si>
  <si>
    <t xml:space="preserve">Real Driving Emissions Centre </t>
  </si>
  <si>
    <t>MAHLE Powertrain Ltd.</t>
  </si>
  <si>
    <t>Costin House</t>
  </si>
  <si>
    <t>St. James Mill Road</t>
  </si>
  <si>
    <t>Northampton NN5 5TZ</t>
  </si>
  <si>
    <t>United Kingdom</t>
  </si>
  <si>
    <t>Phone +44 1604 738000</t>
  </si>
  <si>
    <t>Fax +44 1604 738100</t>
  </si>
  <si>
    <t>www.mahle-powertrain.com</t>
  </si>
  <si>
    <t>The test results and change in Z Score have been approved before this report has been issued.</t>
  </si>
  <si>
    <t>CORR BT70 BHV  064  04/06/2021 19:25:47</t>
  </si>
  <si>
    <t>Juan Foreman</t>
  </si>
  <si>
    <t>single test uncertainty</t>
  </si>
  <si>
    <t>2 test average uncertainty</t>
  </si>
  <si>
    <t>3 test average uncertainty</t>
  </si>
  <si>
    <t>CORR BT70 BHV  067  16/06/2021 20:43:16</t>
  </si>
  <si>
    <t>Report Issue Date</t>
  </si>
  <si>
    <t>Test results are deemed to be inside acceptable tolerances for the facilty.</t>
  </si>
  <si>
    <t xml:space="preserve">The results are reported in accordance with the regulations covering the Worldwide  </t>
  </si>
  <si>
    <t xml:space="preserve">harmonised Light-duty vehicles Test Procedures (WLTP) adopted as </t>
  </si>
  <si>
    <t>Global Technical Regulation (GTR) No 15. Amendment 6 published 18 January 2021</t>
  </si>
  <si>
    <t>CORR BT70 BHV  068  17/06/2021 18:14:43</t>
  </si>
  <si>
    <t>Very High N2O needs investigating</t>
  </si>
  <si>
    <t>CORR BT70 BHV  069  18/06/2021 18:16:57</t>
  </si>
  <si>
    <t>Very High N2O needs investigating, Cal bottle has been changed</t>
  </si>
  <si>
    <t>CORR BT70 BHV  072  23/06/2021 02:28:20</t>
  </si>
  <si>
    <t>Glenn Lawes</t>
  </si>
  <si>
    <t>CORR BT70 BHV  073  23/06/2021 21:51:13</t>
  </si>
  <si>
    <t>CORR BT70 BHV  074  24/06/2021 22:16:36</t>
  </si>
  <si>
    <t>CORR BT70 BHV  076  29/06/2021 20:27:23</t>
  </si>
  <si>
    <t>CORR BT70 BHV  077  30/06/2021 18:02:45</t>
  </si>
  <si>
    <t>CORR BT70 BHV  079  07/07/2021 08:21:08</t>
  </si>
  <si>
    <t>CVS and PM flows changed to 9m3/min and 80l/min</t>
  </si>
  <si>
    <t>CORR BT70 BHV  080  08/07/2021 08:44:09</t>
  </si>
  <si>
    <t>CORR BT70 BHV  081  09/07/2021 02:56:38</t>
  </si>
  <si>
    <t>CORR BT70 BHV  083  04/08/2021 20:14:46</t>
  </si>
  <si>
    <t>Sam Mcdonald</t>
  </si>
  <si>
    <t>CORR BT70 BHV  084  05/08/2021 19:49:16</t>
  </si>
  <si>
    <t>CORR BT70 BHV  085  06/08/2021 18:53:23</t>
  </si>
  <si>
    <t>Audi PreSense kicked in due passenger door not on proper latch, WLTC Development Cycle</t>
  </si>
  <si>
    <t>WLTC Development Cycle, RMSSE MAJOR FAIL AND SHOULDN’T BE, Third test with High CO</t>
  </si>
  <si>
    <t>stars v2.5up1 WLTC Development cycle, High CO, 5sec screws PW Report as all phases offset by 1</t>
  </si>
  <si>
    <t>CORR BT70 BHV  087  12/08/2021 05:43:24</t>
  </si>
  <si>
    <t>Humidity Was wrong</t>
  </si>
  <si>
    <t>CORR BT70 BHV  088  13/08/2021 05:38:04</t>
  </si>
  <si>
    <t>CORR BT70 BHV  090  18/08/2021 16:34:20</t>
  </si>
  <si>
    <t>Tom Guerin</t>
  </si>
  <si>
    <t>Methane Bench Issue, Phase 4</t>
  </si>
  <si>
    <t>CORR BT70 BHV  091  19/08/2021 18:13:06</t>
  </si>
  <si>
    <t>CORR BT70 BHV  093  24/08/2021 10:55:19</t>
  </si>
  <si>
    <t>Development Cycle, Problems with RMSSE</t>
  </si>
  <si>
    <t>CORR BT70 BHV  094  25/08/2021 11:37:25</t>
  </si>
  <si>
    <t>CORR BT70 BHV  095  26/08/2021 10:32:01</t>
  </si>
  <si>
    <t>Development Cycle, Problems with RMSSE, Low Co2 and THC, High CO</t>
  </si>
  <si>
    <t>CORR BT70 BHV  096  27/08/2021 10:15:06</t>
  </si>
  <si>
    <t>CORR BT70 BHV  098  01/09/2021 19:00:39</t>
  </si>
  <si>
    <t>Low NoX</t>
  </si>
  <si>
    <t>CORR BT70 BHV  099  02/09/2021 14:44:47</t>
  </si>
  <si>
    <t>-</t>
  </si>
  <si>
    <t>D.A.V.E</t>
  </si>
  <si>
    <t>Violation</t>
  </si>
  <si>
    <t>wrong set up of DAVE</t>
  </si>
  <si>
    <t>Robot driver test,hot test, No PN or PM recorded just a look see, Clear out</t>
  </si>
  <si>
    <t>No N2O measurement</t>
  </si>
  <si>
    <t>Pre Service check tests</t>
  </si>
  <si>
    <t>CORR BT70 BHV  105  10/10/2021 05:53:10</t>
  </si>
  <si>
    <t>CORR BT70 BHV 103  24/09/2021 13:05:23</t>
  </si>
  <si>
    <t>CORR BT70 BHV D001  03/09/2021 17:50:15</t>
  </si>
  <si>
    <t>CORR BT70 BHV D002 12/09/2021 23:41:56</t>
  </si>
  <si>
    <t>CORR BT70 BHV D003 13/09/2021 22:09:39</t>
  </si>
  <si>
    <t>CORR BT70 BHV D004 15/09/2021 03:03:26</t>
  </si>
  <si>
    <t>CORR BT70 BHV D005 16/09/2021 04:23:16</t>
  </si>
  <si>
    <t>CORR BT70 BHV  101  24/09/2021 10:04:24</t>
  </si>
  <si>
    <t>CORR BT70 BHV  102  24/09/2021 11:36:45</t>
  </si>
  <si>
    <t>CH4 Measurement problem, horiba aware no final spans and zeros, Post service comparison to test 101</t>
  </si>
  <si>
    <t>CORR BT70 BHV  106  11/10/2021 05:51:26</t>
  </si>
  <si>
    <t>CORR BT70 BHV  107  11/10/2021 13:59:04</t>
  </si>
  <si>
    <t>2400m altitude test, Pre Service check tests</t>
  </si>
  <si>
    <t>CORR BT70 BHV  108  12/10/2021 20:02:33</t>
  </si>
  <si>
    <t>Mark Flower</t>
  </si>
  <si>
    <t>Post Service FTP75 comparison to 102, PM data under investigation</t>
  </si>
  <si>
    <t>Post Service FTP75 2400m comparison to 103, PM data under Investigation</t>
  </si>
  <si>
    <t>Drivers first ever drive, Violation in phase 4</t>
  </si>
  <si>
    <t>CORR BT70 BHV  109  14/10/2021 17:26:17</t>
  </si>
  <si>
    <t xml:space="preserve">Driver Training, Violation in Phase 3 </t>
  </si>
  <si>
    <t>Trevor Smith</t>
  </si>
  <si>
    <t>CORR BT70 BHV  112  20/10/2021 19:43:16</t>
  </si>
  <si>
    <t>Driver Training, Violation in Phase 1, Humidity not correct</t>
  </si>
  <si>
    <t>CORR BT70 BHV  114  22/10/2021 05:57:08</t>
  </si>
  <si>
    <t>Driver Training</t>
  </si>
  <si>
    <t>CORR BT70 BHV  120  26/10/2021 06:27:03</t>
  </si>
  <si>
    <t>Driver Training, 2 Violations in phase 1</t>
  </si>
  <si>
    <t>CORR BT70 BHV  121  27/10/2021 06:06:49</t>
  </si>
  <si>
    <t>CORR BT70 BHV  124  02/11/2021 16:23:54</t>
  </si>
  <si>
    <t>Driver Training, High PN, High N20</t>
  </si>
  <si>
    <t>CORR BT70 BHV  125  03/11/2021 11:56:31</t>
  </si>
  <si>
    <t>CORR BT70 BHV  127  10/11/2021 11:02:40</t>
  </si>
  <si>
    <t>High CO2</t>
  </si>
  <si>
    <t>CORR BT70 BHV  130  16/11/2021 19:21:47</t>
  </si>
  <si>
    <t>Indivdual Phase IWR questionable, Driver Training</t>
  </si>
  <si>
    <t>CORR BT70 BHV  132  23/11/2021 19:55:01</t>
  </si>
  <si>
    <t>CORR BT70 BHV  133  24/11/2021 19:26:20</t>
  </si>
  <si>
    <t>Driver Correlation</t>
  </si>
  <si>
    <t>High PN Driver Correlation, Car had done lots of idle work inbetween 130 and 131, probably hangover and precon wasn’t enough to clearout</t>
  </si>
  <si>
    <t>CORR BT70 BHV  134  25/11/2021 18:41:07</t>
  </si>
  <si>
    <t>No PN Measurement SPCS needed rebooting afterwards, Driver correlation</t>
  </si>
  <si>
    <t>CORR BT70 BHV  135  26/11/2021 13:43:03</t>
  </si>
  <si>
    <t>CORR BT70 BHV  143  22/12/2021 10:53:38</t>
  </si>
  <si>
    <t>Ciaran Durkin</t>
  </si>
  <si>
    <t>No Hioki</t>
  </si>
  <si>
    <t>CORR BT70 BHV  144  04/01/2022 13:22:03</t>
  </si>
  <si>
    <t>Precon but bagged, no hioki just data before STARS is updated</t>
  </si>
  <si>
    <t>CORR BT70 BHV  147  07/01/2022 07:50:55</t>
  </si>
  <si>
    <t>CORR BT70 BHV  146  06/01/2022 13:41:36</t>
  </si>
  <si>
    <t>Customer</t>
  </si>
  <si>
    <t>WLTC correlation for STARS 2.8, horiba and MPT happy</t>
  </si>
  <si>
    <t>CORR BT70 BHV  145  06/01/2022 11:46:49</t>
  </si>
  <si>
    <t>wltc drive violation first test of stars 2.8 no PN ran at horiba request</t>
  </si>
  <si>
    <t>FTP75 Proof of STARS 2.8 working, No PN or PM ran at horiba request</t>
  </si>
  <si>
    <t>CORR BT70 BHV  149  11/01/2022 10:15:25</t>
  </si>
  <si>
    <t>CORR BT70 BHV  150  12/01/2022 07:16:47</t>
  </si>
  <si>
    <t>CORR BT70 BHV  151  13/01/2022 08:36:41</t>
  </si>
  <si>
    <t>CORR BT70 BHV  152  14/01/2022 06:05:04</t>
  </si>
  <si>
    <t>CORR BT70 BHV 154 18/01/2022 08:11:30</t>
  </si>
  <si>
    <t>Des Fitzgerald</t>
  </si>
  <si>
    <t xml:space="preserve">Internal MPT employee for demonstration, and feel for difficulty </t>
  </si>
  <si>
    <t>CORR BT70 BHV 155 19/01/2022 12:47:16</t>
  </si>
  <si>
    <t>Internal MPT employee for demonstration, Screen freeze made driver violate in phase 2</t>
  </si>
  <si>
    <t>CORR BT70 BHV DAVE 007 21/01/2022 12:06:34</t>
  </si>
  <si>
    <t>CORR BT70 BHV DAVE 006 20/01/2022 09:53:08</t>
  </si>
  <si>
    <t>Luke warm test as robot didn’t select drive first time around, No PN or PM selected</t>
  </si>
  <si>
    <t>CORR BT70 BHV 156 21/01/2022 15:34:54</t>
  </si>
  <si>
    <t>WLTC Class3b TYPE 1 Development</t>
  </si>
  <si>
    <t>Warm test</t>
  </si>
  <si>
    <t>CORR BT70 BHV 157 25/01/2022 18:24:06</t>
  </si>
  <si>
    <t>Done without Precon</t>
  </si>
  <si>
    <t>CORR BT70 BHV 159 08/02/2022 20:45:33</t>
  </si>
  <si>
    <t>Humidity Wasn’t turned on</t>
  </si>
  <si>
    <t>CORR BT70 BHV 161 15/02/2022 13:52:41</t>
  </si>
  <si>
    <t>RDEC 1</t>
  </si>
  <si>
    <t>CORR BT70 BHV 163 17/02/2022 19:08:20</t>
  </si>
  <si>
    <t>High CO in Phase 1, could be due to long idles and hot precon the day before?</t>
  </si>
  <si>
    <t>CORR BT70 BHV 164 18/02/2022 16:31:17</t>
  </si>
  <si>
    <t>High CO in Phase 1</t>
  </si>
  <si>
    <t>CORR BT70 BHV 167 23/02/2022 06:22:32</t>
  </si>
  <si>
    <t>Week 8 Correlation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</si>
</sst>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£&quot;* #,##0.00_-;\-&quot;£&quot;* #,##0.00_-;_-&quot;£&quot;* &quot;-&quot;??_-;_-@_-"/>
    <numFmt numFmtId="164" formatCode="0.000"/>
    <numFmt numFmtId="165" formatCode="0.00000%"/>
    <numFmt numFmtId="166" formatCode="[$-F800]dddd\,\ mmmm\ dd\,\ yyyy"/>
    <numFmt numFmtId="167" formatCode="000"/>
    <numFmt numFmtId="168" formatCode="[$-809]dd\ mmmm\ yyyy;@"/>
    <numFmt numFmtId="169" formatCode="dd/mm/yyyy;@"/>
    <numFmt numFmtId="170" formatCode="0.0000000000"/>
  </numFmts>
  <fonts count="25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</font>
    <font>
      <sz val="12"/>
      <name val="Calibri"/>
      <family val="2"/>
    </font>
    <font>
      <b/>
      <sz val="12"/>
      <color indexed="8"/>
      <name val="Calibri"/>
      <family val="2"/>
    </font>
    <font>
      <b/>
      <sz val="12"/>
      <name val="Calibri"/>
      <family val="2"/>
    </font>
    <font>
      <b/>
      <u/>
      <sz val="20"/>
      <color rgb="FFC00000"/>
      <name val="Calibri"/>
      <family val="2"/>
    </font>
    <font>
      <u/>
      <sz val="11"/>
      <color theme="10"/>
      <name val="Arial"/>
      <family val="2"/>
    </font>
    <font>
      <sz val="12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Arial"/>
      <family val="2"/>
    </font>
    <font>
      <sz val="9.9"/>
      <color theme="1"/>
      <name val="Arial"/>
      <family val="2"/>
    </font>
    <font>
      <sz val="11"/>
      <color rgb="FF000000"/>
      <name val="Arial"/>
      <family val="2"/>
    </font>
    <font>
      <vertAlign val="subscript"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u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Tahoma"/>
      <family val="2"/>
    </font>
    <font>
      <u/>
      <sz val="10"/>
      <color theme="10"/>
      <name val="Arial"/>
      <family val="2"/>
    </font>
    <font>
      <b/>
      <sz val="12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</borders>
  <cellStyleXfs count="6">
    <xf numFmtId="0" fontId="0" fillId="0" borderId="0"/>
    <xf numFmtId="0" fontId="2" fillId="0" borderId="0"/>
    <xf numFmtId="0" fontId="7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0" fontId="22" fillId="0" borderId="0">
      <alignment horizontal="left"/>
    </xf>
    <xf numFmtId="11" fontId="24" fillId="0" borderId="0">
      <alignment horizontal="center"/>
    </xf>
  </cellStyleXfs>
  <cellXfs count="246">
    <xf numFmtId="0" fontId="0" fillId="0" borderId="0" xfId="0"/>
    <xf numFmtId="0" fontId="3" fillId="0" borderId="0" xfId="1" applyFont="1"/>
    <xf numFmtId="0" fontId="4" fillId="0" borderId="0" xfId="1" applyFont="1" applyAlignment="1">
      <alignment horizontal="center"/>
    </xf>
    <xf numFmtId="0" fontId="2" fillId="0" borderId="5" xfId="1" applyFont="1" applyBorder="1" applyAlignment="1">
      <alignment horizontal="center" vertical="center"/>
    </xf>
    <xf numFmtId="0" fontId="2" fillId="0" borderId="5" xfId="1" applyFill="1" applyBorder="1" applyAlignment="1">
      <alignment horizontal="center" vertical="center"/>
    </xf>
    <xf numFmtId="0" fontId="2" fillId="0" borderId="5" xfId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 vertical="center"/>
    </xf>
    <xf numFmtId="11" fontId="2" fillId="0" borderId="5" xfId="1" applyNumberFormat="1" applyFont="1" applyFill="1" applyBorder="1" applyAlignment="1">
      <alignment horizontal="center" vertical="center"/>
    </xf>
    <xf numFmtId="0" fontId="2" fillId="0" borderId="4" xfId="1" applyFill="1" applyBorder="1" applyAlignment="1">
      <alignment horizontal="center" vertical="center"/>
    </xf>
    <xf numFmtId="0" fontId="2" fillId="3" borderId="5" xfId="1" applyFill="1" applyBorder="1" applyAlignment="1">
      <alignment horizontal="center" vertical="center" wrapText="1"/>
    </xf>
    <xf numFmtId="0" fontId="4" fillId="3" borderId="6" xfId="1" applyFont="1" applyFill="1" applyBorder="1" applyAlignment="1">
      <alignment horizontal="center" vertical="center"/>
    </xf>
    <xf numFmtId="0" fontId="2" fillId="3" borderId="8" xfId="1" applyFill="1" applyBorder="1" applyAlignment="1">
      <alignment horizontal="center"/>
    </xf>
    <xf numFmtId="0" fontId="2" fillId="3" borderId="9" xfId="1" applyFill="1" applyBorder="1" applyAlignment="1">
      <alignment horizontal="center"/>
    </xf>
    <xf numFmtId="0" fontId="2" fillId="3" borderId="10" xfId="1" applyFill="1" applyBorder="1" applyAlignment="1">
      <alignment horizontal="center"/>
    </xf>
    <xf numFmtId="0" fontId="2" fillId="3" borderId="11" xfId="1" applyFill="1" applyBorder="1" applyAlignment="1">
      <alignment horizontal="center"/>
    </xf>
    <xf numFmtId="0" fontId="3" fillId="0" borderId="5" xfId="1" applyFont="1" applyBorder="1" applyAlignment="1">
      <alignment horizontal="center" vertical="center" wrapText="1"/>
    </xf>
    <xf numFmtId="11" fontId="5" fillId="0" borderId="5" xfId="1" applyNumberFormat="1" applyFont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2" fillId="3" borderId="6" xfId="1" applyFill="1" applyBorder="1" applyAlignment="1">
      <alignment horizontal="center" vertical="center" wrapText="1"/>
    </xf>
    <xf numFmtId="0" fontId="2" fillId="0" borderId="13" xfId="1" applyFill="1" applyBorder="1" applyAlignment="1">
      <alignment horizontal="center" vertical="center"/>
    </xf>
    <xf numFmtId="0" fontId="2" fillId="3" borderId="15" xfId="1" applyFill="1" applyBorder="1" applyAlignment="1">
      <alignment horizontal="center"/>
    </xf>
    <xf numFmtId="0" fontId="2" fillId="3" borderId="16" xfId="1" applyFill="1" applyBorder="1" applyAlignment="1">
      <alignment horizontal="center"/>
    </xf>
    <xf numFmtId="0" fontId="4" fillId="3" borderId="11" xfId="1" applyFont="1" applyFill="1" applyBorder="1" applyAlignment="1">
      <alignment horizontal="center"/>
    </xf>
    <xf numFmtId="164" fontId="5" fillId="0" borderId="5" xfId="1" applyNumberFormat="1" applyFont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 wrapText="1"/>
    </xf>
    <xf numFmtId="10" fontId="2" fillId="3" borderId="1" xfId="1" applyNumberFormat="1" applyFill="1" applyBorder="1" applyAlignment="1">
      <alignment horizontal="center"/>
    </xf>
    <xf numFmtId="164" fontId="2" fillId="3" borderId="14" xfId="1" applyNumberFormat="1" applyFill="1" applyBorder="1" applyAlignment="1">
      <alignment horizontal="center"/>
    </xf>
    <xf numFmtId="10" fontId="2" fillId="3" borderId="7" xfId="1" applyNumberFormat="1" applyFill="1" applyBorder="1" applyAlignment="1">
      <alignment horizontal="center"/>
    </xf>
    <xf numFmtId="164" fontId="2" fillId="3" borderId="6" xfId="1" applyNumberFormat="1" applyFill="1" applyBorder="1" applyAlignment="1">
      <alignment horizontal="center"/>
    </xf>
    <xf numFmtId="164" fontId="2" fillId="3" borderId="0" xfId="1" applyNumberFormat="1" applyFill="1" applyBorder="1" applyAlignment="1">
      <alignment horizontal="center" vertical="center"/>
    </xf>
    <xf numFmtId="164" fontId="2" fillId="3" borderId="13" xfId="1" applyNumberFormat="1" applyFill="1" applyBorder="1" applyAlignment="1">
      <alignment horizontal="center" vertical="center"/>
    </xf>
    <xf numFmtId="164" fontId="2" fillId="3" borderId="0" xfId="1" applyNumberFormat="1" applyFill="1" applyBorder="1" applyAlignment="1">
      <alignment horizontal="center"/>
    </xf>
    <xf numFmtId="164" fontId="2" fillId="3" borderId="13" xfId="1" applyNumberFormat="1" applyFill="1" applyBorder="1" applyAlignment="1">
      <alignment horizontal="center"/>
    </xf>
    <xf numFmtId="10" fontId="5" fillId="0" borderId="5" xfId="1" applyNumberFormat="1" applyFont="1" applyBorder="1" applyAlignment="1">
      <alignment horizontal="center" vertical="center"/>
    </xf>
    <xf numFmtId="165" fontId="5" fillId="0" borderId="5" xfId="1" applyNumberFormat="1" applyFont="1" applyBorder="1" applyAlignment="1">
      <alignment horizontal="center" vertical="center"/>
    </xf>
    <xf numFmtId="10" fontId="2" fillId="3" borderId="1" xfId="1" applyNumberFormat="1" applyFill="1" applyBorder="1" applyAlignment="1">
      <alignment horizontal="center" vertical="center"/>
    </xf>
    <xf numFmtId="10" fontId="2" fillId="3" borderId="7" xfId="1" applyNumberFormat="1" applyFill="1" applyBorder="1" applyAlignment="1">
      <alignment horizontal="center" vertical="center"/>
    </xf>
    <xf numFmtId="0" fontId="2" fillId="0" borderId="5" xfId="1" applyFont="1" applyFill="1" applyBorder="1" applyAlignment="1">
      <alignment horizontal="center" vertical="center" wrapText="1"/>
    </xf>
    <xf numFmtId="11" fontId="2" fillId="3" borderId="0" xfId="1" applyNumberFormat="1" applyFill="1" applyBorder="1" applyAlignment="1">
      <alignment horizontal="center"/>
    </xf>
    <xf numFmtId="11" fontId="2" fillId="3" borderId="13" xfId="1" applyNumberFormat="1" applyFill="1" applyBorder="1" applyAlignment="1">
      <alignment horizontal="center"/>
    </xf>
    <xf numFmtId="0" fontId="2" fillId="3" borderId="13" xfId="1" applyFill="1" applyBorder="1" applyAlignment="1">
      <alignment horizontal="center"/>
    </xf>
    <xf numFmtId="0" fontId="2" fillId="3" borderId="0" xfId="1" applyFill="1" applyBorder="1" applyAlignment="1">
      <alignment horizontal="center"/>
    </xf>
    <xf numFmtId="0" fontId="2" fillId="0" borderId="1" xfId="1" applyFill="1" applyBorder="1" applyAlignment="1">
      <alignment horizontal="center" vertical="center" wrapText="1"/>
    </xf>
    <xf numFmtId="164" fontId="5" fillId="0" borderId="12" xfId="1" applyNumberFormat="1" applyFont="1" applyBorder="1" applyAlignment="1">
      <alignment horizontal="center" vertical="center"/>
    </xf>
    <xf numFmtId="0" fontId="2" fillId="0" borderId="8" xfId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 wrapText="1"/>
    </xf>
    <xf numFmtId="2" fontId="0" fillId="0" borderId="0" xfId="0" applyNumberFormat="1"/>
    <xf numFmtId="0" fontId="0" fillId="0" borderId="0" xfId="0" quotePrefix="1"/>
    <xf numFmtId="11" fontId="0" fillId="0" borderId="0" xfId="0" applyNumberFormat="1"/>
    <xf numFmtId="0" fontId="2" fillId="3" borderId="7" xfId="1" quotePrefix="1" applyFill="1" applyBorder="1" applyAlignment="1">
      <alignment horizontal="center"/>
    </xf>
    <xf numFmtId="2" fontId="8" fillId="0" borderId="0" xfId="1" applyNumberFormat="1" applyFont="1" applyFill="1" applyBorder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1" fontId="9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6" fontId="8" fillId="0" borderId="0" xfId="1" quotePrefix="1" applyNumberFormat="1" applyFont="1" applyFill="1" applyBorder="1" applyAlignment="1">
      <alignment horizontal="center" vertical="center"/>
    </xf>
    <xf numFmtId="11" fontId="8" fillId="0" borderId="0" xfId="1" applyNumberFormat="1" applyFont="1" applyFill="1" applyBorder="1" applyAlignment="1">
      <alignment horizontal="center" vertical="center"/>
    </xf>
    <xf numFmtId="1" fontId="8" fillId="0" borderId="0" xfId="1" applyNumberFormat="1" applyFont="1" applyFill="1" applyBorder="1" applyAlignment="1">
      <alignment horizontal="center" vertical="center"/>
    </xf>
    <xf numFmtId="1" fontId="8" fillId="0" borderId="0" xfId="1" applyNumberFormat="1" applyFont="1" applyFill="1" applyBorder="1" applyAlignment="1">
      <alignment horizontal="center" vertical="center" wrapText="1"/>
    </xf>
    <xf numFmtId="10" fontId="8" fillId="0" borderId="0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10" fillId="0" borderId="0" xfId="1" applyFont="1" applyFill="1" applyBorder="1" applyAlignment="1">
      <alignment horizontal="center" vertical="center"/>
    </xf>
    <xf numFmtId="166" fontId="8" fillId="0" borderId="0" xfId="1" applyNumberFormat="1" applyFont="1" applyFill="1" applyBorder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0" fontId="8" fillId="0" borderId="5" xfId="1" applyFont="1" applyFill="1" applyBorder="1" applyAlignment="1">
      <alignment horizontal="center" vertical="center" wrapText="1"/>
    </xf>
    <xf numFmtId="0" fontId="8" fillId="0" borderId="0" xfId="1" applyFont="1" applyFill="1" applyBorder="1" applyAlignment="1">
      <alignment horizontal="center" vertical="center" wrapText="1"/>
    </xf>
    <xf numFmtId="2" fontId="2" fillId="3" borderId="0" xfId="1" applyNumberFormat="1" applyFill="1" applyBorder="1" applyAlignment="1">
      <alignment horizontal="center"/>
    </xf>
    <xf numFmtId="167" fontId="7" fillId="0" borderId="0" xfId="2" quotePrefix="1" applyNumberFormat="1" applyFill="1" applyBorder="1" applyAlignment="1">
      <alignment horizontal="center" vertical="center"/>
    </xf>
    <xf numFmtId="2" fontId="8" fillId="0" borderId="0" xfId="1" applyNumberFormat="1" applyFont="1" applyFill="1" applyBorder="1" applyAlignment="1">
      <alignment horizontal="center" vertical="center" wrapText="1"/>
    </xf>
    <xf numFmtId="167" fontId="7" fillId="0" borderId="0" xfId="2" applyNumberFormat="1" applyFill="1" applyBorder="1" applyAlignment="1">
      <alignment horizontal="center" vertical="center"/>
    </xf>
    <xf numFmtId="167" fontId="7" fillId="0" borderId="0" xfId="2" applyNumberFormat="1" applyAlignment="1">
      <alignment horizontal="center" vertical="center"/>
    </xf>
    <xf numFmtId="1" fontId="9" fillId="0" borderId="0" xfId="0" applyNumberFormat="1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0" fillId="0" borderId="0" xfId="0" applyBorder="1"/>
    <xf numFmtId="2" fontId="0" fillId="0" borderId="0" xfId="0" applyNumberFormat="1" applyBorder="1"/>
    <xf numFmtId="2" fontId="0" fillId="0" borderId="5" xfId="0" applyNumberFormat="1" applyBorder="1"/>
    <xf numFmtId="11" fontId="0" fillId="0" borderId="5" xfId="0" applyNumberFormat="1" applyBorder="1"/>
    <xf numFmtId="164" fontId="9" fillId="0" borderId="0" xfId="0" applyNumberFormat="1" applyFont="1" applyAlignment="1">
      <alignment horizontal="center" vertical="center"/>
    </xf>
    <xf numFmtId="164" fontId="8" fillId="0" borderId="0" xfId="1" applyNumberFormat="1" applyFont="1" applyFill="1" applyBorder="1" applyAlignment="1">
      <alignment horizontal="center" vertical="center"/>
    </xf>
    <xf numFmtId="0" fontId="0" fillId="0" borderId="0" xfId="0" applyFill="1" applyBorder="1"/>
    <xf numFmtId="2" fontId="0" fillId="0" borderId="0" xfId="0" applyNumberFormat="1" applyFill="1" applyBorder="1"/>
    <xf numFmtId="11" fontId="0" fillId="0" borderId="0" xfId="0" applyNumberFormat="1" applyFill="1" applyBorder="1"/>
    <xf numFmtId="0" fontId="12" fillId="4" borderId="5" xfId="0" applyFont="1" applyFill="1" applyBorder="1"/>
    <xf numFmtId="11" fontId="12" fillId="4" borderId="5" xfId="0" applyNumberFormat="1" applyFont="1" applyFill="1" applyBorder="1"/>
    <xf numFmtId="0" fontId="0" fillId="0" borderId="0" xfId="0" applyFill="1" applyBorder="1" applyAlignment="1">
      <alignment horizontal="center"/>
    </xf>
    <xf numFmtId="11" fontId="8" fillId="0" borderId="0" xfId="1" applyNumberFormat="1" applyFont="1" applyFill="1" applyBorder="1" applyAlignment="1">
      <alignment horizontal="center" vertical="center" wrapText="1"/>
    </xf>
    <xf numFmtId="2" fontId="9" fillId="0" borderId="0" xfId="0" applyNumberFormat="1" applyFont="1" applyFill="1" applyBorder="1" applyAlignment="1">
      <alignment horizontal="center" vertical="center"/>
    </xf>
    <xf numFmtId="11" fontId="9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0" fillId="0" borderId="0" xfId="0" quotePrefix="1" applyFill="1" applyBorder="1"/>
    <xf numFmtId="0" fontId="11" fillId="0" borderId="0" xfId="0" applyFont="1" applyFill="1" applyBorder="1"/>
    <xf numFmtId="0" fontId="8" fillId="0" borderId="5" xfId="1" applyFont="1" applyFill="1" applyBorder="1" applyAlignment="1">
      <alignment horizontal="center" wrapText="1"/>
    </xf>
    <xf numFmtId="11" fontId="8" fillId="0" borderId="5" xfId="1" applyNumberFormat="1" applyFont="1" applyFill="1" applyBorder="1" applyAlignment="1">
      <alignment horizontal="center" wrapText="1"/>
    </xf>
    <xf numFmtId="164" fontId="8" fillId="0" borderId="0" xfId="1" applyNumberFormat="1" applyFont="1" applyFill="1" applyAlignment="1">
      <alignment horizontal="center" vertical="center"/>
    </xf>
    <xf numFmtId="167" fontId="8" fillId="0" borderId="5" xfId="0" applyNumberFormat="1" applyFont="1" applyFill="1" applyBorder="1" applyAlignment="1" applyProtection="1">
      <alignment horizontal="center" wrapText="1"/>
    </xf>
    <xf numFmtId="2" fontId="9" fillId="0" borderId="0" xfId="1" applyNumberFormat="1" applyFont="1" applyFill="1" applyBorder="1" applyAlignment="1">
      <alignment horizontal="center" vertical="center"/>
    </xf>
    <xf numFmtId="166" fontId="9" fillId="0" borderId="5" xfId="0" applyNumberFormat="1" applyFont="1" applyBorder="1" applyAlignment="1">
      <alignment horizontal="center" vertical="center" wrapText="1"/>
    </xf>
    <xf numFmtId="0" fontId="8" fillId="0" borderId="5" xfId="0" applyNumberFormat="1" applyFont="1" applyFill="1" applyBorder="1" applyAlignment="1" applyProtection="1">
      <alignment horizontal="center" vertical="center" wrapText="1"/>
    </xf>
    <xf numFmtId="11" fontId="8" fillId="0" borderId="5" xfId="0" applyNumberFormat="1" applyFont="1" applyFill="1" applyBorder="1" applyAlignment="1" applyProtection="1">
      <alignment horizontal="center" vertical="center" wrapText="1"/>
    </xf>
    <xf numFmtId="164" fontId="8" fillId="0" borderId="5" xfId="0" applyNumberFormat="1" applyFont="1" applyFill="1" applyBorder="1" applyAlignment="1" applyProtection="1">
      <alignment horizontal="center" vertical="center" wrapText="1"/>
    </xf>
    <xf numFmtId="1" fontId="8" fillId="0" borderId="5" xfId="0" applyNumberFormat="1" applyFont="1" applyFill="1" applyBorder="1" applyAlignment="1" applyProtection="1">
      <alignment horizontal="center" vertical="center" wrapText="1"/>
    </xf>
    <xf numFmtId="2" fontId="8" fillId="0" borderId="5" xfId="0" applyNumberFormat="1" applyFont="1" applyFill="1" applyBorder="1" applyAlignment="1" applyProtection="1">
      <alignment horizontal="center" vertical="center" wrapText="1"/>
    </xf>
    <xf numFmtId="49" fontId="8" fillId="0" borderId="5" xfId="0" applyNumberFormat="1" applyFont="1" applyFill="1" applyBorder="1" applyAlignment="1" applyProtection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0" fillId="0" borderId="12" xfId="0" applyNumberFormat="1" applyFill="1" applyBorder="1"/>
    <xf numFmtId="11" fontId="0" fillId="0" borderId="12" xfId="0" applyNumberFormat="1" applyFill="1" applyBorder="1"/>
    <xf numFmtId="2" fontId="9" fillId="0" borderId="5" xfId="1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1" applyFont="1" applyFill="1" applyBorder="1" applyAlignment="1">
      <alignment horizontal="left" vertical="center"/>
    </xf>
    <xf numFmtId="11" fontId="8" fillId="0" borderId="0" xfId="1" applyNumberFormat="1" applyFont="1" applyFill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 wrapText="1"/>
    </xf>
    <xf numFmtId="0" fontId="9" fillId="0" borderId="0" xfId="0" quotePrefix="1" applyNumberFormat="1" applyFont="1" applyAlignment="1">
      <alignment horizontal="center" vertical="center"/>
    </xf>
    <xf numFmtId="0" fontId="9" fillId="0" borderId="0" xfId="0" applyNumberFormat="1" applyFont="1" applyAlignment="1">
      <alignment horizontal="center" vertical="center"/>
    </xf>
    <xf numFmtId="168" fontId="12" fillId="4" borderId="5" xfId="0" applyNumberFormat="1" applyFont="1" applyFill="1" applyBorder="1" applyAlignment="1">
      <alignment horizontal="left"/>
    </xf>
    <xf numFmtId="168" fontId="0" fillId="0" borderId="12" xfId="0" applyNumberFormat="1" applyFill="1" applyBorder="1"/>
    <xf numFmtId="168" fontId="0" fillId="0" borderId="5" xfId="0" quotePrefix="1" applyNumberFormat="1" applyBorder="1"/>
    <xf numFmtId="168" fontId="0" fillId="0" borderId="5" xfId="0" applyNumberFormat="1" applyFill="1" applyBorder="1"/>
    <xf numFmtId="168" fontId="0" fillId="0" borderId="5" xfId="0" applyNumberFormat="1" applyBorder="1" applyAlignment="1">
      <alignment horizontal="center"/>
    </xf>
    <xf numFmtId="168" fontId="0" fillId="0" borderId="0" xfId="0" applyNumberFormat="1"/>
    <xf numFmtId="0" fontId="0" fillId="0" borderId="5" xfId="0" applyBorder="1" applyAlignment="1">
      <alignment horizontal="center"/>
    </xf>
    <xf numFmtId="14" fontId="0" fillId="0" borderId="0" xfId="0" applyNumberFormat="1"/>
    <xf numFmtId="0" fontId="0" fillId="0" borderId="5" xfId="0" applyFill="1" applyBorder="1"/>
    <xf numFmtId="0" fontId="0" fillId="0" borderId="1" xfId="0" applyFill="1" applyBorder="1"/>
    <xf numFmtId="0" fontId="0" fillId="0" borderId="1" xfId="0" applyBorder="1"/>
    <xf numFmtId="14" fontId="0" fillId="0" borderId="1" xfId="0" applyNumberFormat="1" applyBorder="1"/>
    <xf numFmtId="0" fontId="0" fillId="0" borderId="7" xfId="0" applyFill="1" applyBorder="1"/>
    <xf numFmtId="0" fontId="0" fillId="0" borderId="7" xfId="0" applyBorder="1"/>
    <xf numFmtId="14" fontId="0" fillId="0" borderId="7" xfId="0" applyNumberFormat="1" applyBorder="1"/>
    <xf numFmtId="0" fontId="0" fillId="0" borderId="7" xfId="0" quotePrefix="1" applyBorder="1"/>
    <xf numFmtId="0" fontId="0" fillId="0" borderId="12" xfId="0" applyBorder="1"/>
    <xf numFmtId="14" fontId="0" fillId="0" borderId="12" xfId="0" applyNumberFormat="1" applyBorder="1"/>
    <xf numFmtId="0" fontId="0" fillId="0" borderId="0" xfId="0" applyAlignment="1">
      <alignment wrapText="1"/>
    </xf>
    <xf numFmtId="2" fontId="0" fillId="0" borderId="0" xfId="0" applyNumberFormat="1" applyBorder="1" applyAlignment="1">
      <alignment wrapText="1"/>
    </xf>
    <xf numFmtId="0" fontId="0" fillId="0" borderId="5" xfId="0" applyBorder="1" applyAlignment="1">
      <alignment wrapText="1"/>
    </xf>
    <xf numFmtId="0" fontId="0" fillId="0" borderId="1" xfId="0" applyBorder="1" applyAlignment="1">
      <alignment wrapText="1"/>
    </xf>
    <xf numFmtId="0" fontId="0" fillId="0" borderId="7" xfId="0" applyBorder="1" applyAlignment="1">
      <alignment wrapText="1"/>
    </xf>
    <xf numFmtId="11" fontId="0" fillId="0" borderId="1" xfId="0" applyNumberFormat="1" applyBorder="1"/>
    <xf numFmtId="2" fontId="0" fillId="0" borderId="1" xfId="0" applyNumberFormat="1" applyBorder="1"/>
    <xf numFmtId="2" fontId="0" fillId="0" borderId="7" xfId="0" applyNumberFormat="1" applyBorder="1"/>
    <xf numFmtId="11" fontId="0" fillId="0" borderId="7" xfId="0" applyNumberFormat="1" applyBorder="1"/>
    <xf numFmtId="11" fontId="0" fillId="0" borderId="12" xfId="0" applyNumberFormat="1" applyBorder="1"/>
    <xf numFmtId="169" fontId="0" fillId="0" borderId="0" xfId="0" applyNumberFormat="1"/>
    <xf numFmtId="0" fontId="0" fillId="5" borderId="0" xfId="0" applyFill="1"/>
    <xf numFmtId="0" fontId="0" fillId="5" borderId="1" xfId="0" applyFill="1" applyBorder="1"/>
    <xf numFmtId="169" fontId="0" fillId="5" borderId="1" xfId="0" applyNumberFormat="1" applyFill="1" applyBorder="1"/>
    <xf numFmtId="0" fontId="0" fillId="5" borderId="1" xfId="0" applyNumberFormat="1" applyFill="1" applyBorder="1"/>
    <xf numFmtId="11" fontId="0" fillId="5" borderId="1" xfId="0" applyNumberFormat="1" applyFill="1" applyBorder="1"/>
    <xf numFmtId="0" fontId="0" fillId="5" borderId="0" xfId="0" applyFill="1" applyBorder="1" applyAlignment="1">
      <alignment wrapText="1"/>
    </xf>
    <xf numFmtId="0" fontId="0" fillId="0" borderId="0" xfId="0" applyNumberFormat="1"/>
    <xf numFmtId="11" fontId="8" fillId="0" borderId="5" xfId="1" applyNumberFormat="1" applyFont="1" applyFill="1" applyBorder="1" applyAlignment="1">
      <alignment horizontal="center" vertical="center"/>
    </xf>
    <xf numFmtId="2" fontId="8" fillId="0" borderId="5" xfId="1" applyNumberFormat="1" applyFont="1" applyFill="1" applyBorder="1" applyAlignment="1">
      <alignment horizontal="center" vertical="center"/>
    </xf>
    <xf numFmtId="0" fontId="9" fillId="0" borderId="0" xfId="0" quotePrefix="1" applyFont="1" applyAlignment="1">
      <alignment horizontal="center" vertical="center"/>
    </xf>
    <xf numFmtId="166" fontId="8" fillId="0" borderId="0" xfId="1" quotePrefix="1" applyNumberFormat="1" applyFont="1" applyAlignment="1">
      <alignment horizontal="center" vertical="center"/>
    </xf>
    <xf numFmtId="164" fontId="8" fillId="0" borderId="0" xfId="1" applyNumberFormat="1" applyFont="1" applyAlignment="1">
      <alignment horizontal="center" vertical="center"/>
    </xf>
    <xf numFmtId="11" fontId="8" fillId="0" borderId="0" xfId="1" applyNumberFormat="1" applyFont="1" applyAlignment="1">
      <alignment horizontal="center" vertical="center"/>
    </xf>
    <xf numFmtId="1" fontId="8" fillId="0" borderId="0" xfId="1" applyNumberFormat="1" applyFont="1" applyAlignment="1">
      <alignment horizontal="center" vertical="center"/>
    </xf>
    <xf numFmtId="2" fontId="8" fillId="0" borderId="0" xfId="1" applyNumberFormat="1" applyFont="1" applyAlignment="1">
      <alignment horizontal="center" vertical="center"/>
    </xf>
    <xf numFmtId="1" fontId="8" fillId="0" borderId="0" xfId="1" applyNumberFormat="1" applyFont="1" applyAlignment="1">
      <alignment horizontal="center" vertical="center" wrapText="1"/>
    </xf>
    <xf numFmtId="166" fontId="8" fillId="0" borderId="0" xfId="1" applyNumberFormat="1" applyFont="1" applyAlignment="1">
      <alignment horizontal="center" vertical="center"/>
    </xf>
    <xf numFmtId="2" fontId="0" fillId="0" borderId="7" xfId="0" applyNumberFormat="1" applyFill="1" applyBorder="1"/>
    <xf numFmtId="11" fontId="0" fillId="0" borderId="7" xfId="0" applyNumberFormat="1" applyFill="1" applyBorder="1"/>
    <xf numFmtId="168" fontId="12" fillId="0" borderId="1" xfId="0" applyNumberFormat="1" applyFont="1" applyFill="1" applyBorder="1" applyAlignment="1">
      <alignment horizontal="right"/>
    </xf>
    <xf numFmtId="0" fontId="12" fillId="4" borderId="5" xfId="0" applyNumberFormat="1" applyFont="1" applyFill="1" applyBorder="1" applyAlignment="1">
      <alignment horizontal="left"/>
    </xf>
    <xf numFmtId="0" fontId="0" fillId="0" borderId="1" xfId="0" applyNumberFormat="1" applyBorder="1"/>
    <xf numFmtId="0" fontId="0" fillId="0" borderId="7" xfId="0" applyNumberFormat="1" applyBorder="1"/>
    <xf numFmtId="0" fontId="0" fillId="0" borderId="12" xfId="0" applyNumberFormat="1" applyBorder="1"/>
    <xf numFmtId="0" fontId="0" fillId="0" borderId="0" xfId="0" applyAlignment="1">
      <alignment horizontal="right"/>
    </xf>
    <xf numFmtId="0" fontId="0" fillId="0" borderId="0" xfId="0" applyNumberFormat="1" applyAlignment="1">
      <alignment horizontal="center"/>
    </xf>
    <xf numFmtId="0" fontId="14" fillId="0" borderId="0" xfId="0" applyFont="1" applyAlignment="1">
      <alignment horizontal="right"/>
    </xf>
    <xf numFmtId="10" fontId="0" fillId="0" borderId="0" xfId="0" applyNumberFormat="1"/>
    <xf numFmtId="0" fontId="0" fillId="0" borderId="0" xfId="0" applyAlignment="1">
      <alignment horizontal="center" vertical="center" wrapText="1"/>
    </xf>
    <xf numFmtId="164" fontId="0" fillId="0" borderId="0" xfId="0" applyNumberFormat="1"/>
    <xf numFmtId="0" fontId="8" fillId="0" borderId="5" xfId="0" applyNumberFormat="1" applyFont="1" applyFill="1" applyBorder="1" applyAlignment="1" applyProtection="1">
      <alignment horizontal="center" wrapText="1"/>
    </xf>
    <xf numFmtId="0" fontId="8" fillId="0" borderId="0" xfId="0" applyNumberFormat="1" applyFont="1" applyFill="1" applyBorder="1" applyAlignment="1" applyProtection="1">
      <alignment horizontal="center" vertical="center" wrapText="1"/>
    </xf>
    <xf numFmtId="167" fontId="7" fillId="0" borderId="0" xfId="2" applyNumberFormat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67" fontId="7" fillId="0" borderId="0" xfId="2" applyNumberFormat="1" applyAlignment="1">
      <alignment horizontal="center" vertical="center"/>
    </xf>
    <xf numFmtId="167" fontId="7" fillId="0" borderId="0" xfId="2" applyNumberFormat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67" fontId="7" fillId="0" borderId="0" xfId="2" applyNumberFormat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2" fontId="9" fillId="0" borderId="0" xfId="1" applyNumberFormat="1" applyFont="1" applyAlignment="1">
      <alignment horizontal="center" vertical="center"/>
    </xf>
    <xf numFmtId="167" fontId="7" fillId="0" borderId="0" xfId="2" applyNumberFormat="1" applyAlignment="1">
      <alignment horizontal="center" vertical="center"/>
    </xf>
    <xf numFmtId="167" fontId="7" fillId="0" borderId="0" xfId="2" applyNumberFormat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67" fontId="7" fillId="0" borderId="0" xfId="2" applyNumberFormat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67" fontId="7" fillId="0" borderId="0" xfId="2" applyNumberFormat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67" fontId="7" fillId="0" borderId="0" xfId="2" applyNumberFormat="1" applyAlignment="1">
      <alignment horizontal="center" vertical="center"/>
    </xf>
    <xf numFmtId="0" fontId="0" fillId="0" borderId="0" xfId="0"/>
    <xf numFmtId="167" fontId="7" fillId="0" borderId="0" xfId="2" quotePrefix="1" applyNumberFormat="1" applyFill="1" applyBorder="1" applyAlignment="1">
      <alignment horizontal="center" vertical="center"/>
    </xf>
    <xf numFmtId="167" fontId="7" fillId="0" borderId="0" xfId="2" applyNumberFormat="1" applyFill="1" applyBorder="1" applyAlignment="1">
      <alignment horizontal="center" vertical="center"/>
    </xf>
    <xf numFmtId="167" fontId="7" fillId="0" borderId="0" xfId="2" applyNumberFormat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0" fontId="8" fillId="0" borderId="5" xfId="1" applyFont="1" applyFill="1" applyBorder="1" applyAlignment="1">
      <alignment horizontal="center" wrapText="1"/>
    </xf>
    <xf numFmtId="0" fontId="0" fillId="0" borderId="0" xfId="0" applyNumberFormat="1"/>
    <xf numFmtId="2" fontId="9" fillId="0" borderId="0" xfId="0" quotePrefix="1" applyNumberFormat="1" applyFont="1" applyAlignment="1">
      <alignment horizontal="left" vertical="center"/>
    </xf>
    <xf numFmtId="0" fontId="8" fillId="0" borderId="0" xfId="1" applyFont="1" applyFill="1" applyBorder="1" applyAlignment="1">
      <alignment horizontal="center"/>
    </xf>
    <xf numFmtId="0" fontId="0" fillId="0" borderId="0" xfId="0" applyFill="1"/>
    <xf numFmtId="0" fontId="19" fillId="0" borderId="0" xfId="0" applyFont="1"/>
    <xf numFmtId="0" fontId="12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8" fillId="0" borderId="0" xfId="0" applyFont="1" applyFill="1" applyBorder="1"/>
    <xf numFmtId="0" fontId="20" fillId="0" borderId="0" xfId="0" applyFont="1" applyFill="1" applyBorder="1"/>
    <xf numFmtId="0" fontId="20" fillId="0" borderId="0" xfId="0" applyFont="1" applyFill="1" applyBorder="1" applyAlignment="1"/>
    <xf numFmtId="0" fontId="1" fillId="0" borderId="0" xfId="0" applyFont="1" applyFill="1" applyBorder="1"/>
    <xf numFmtId="0" fontId="17" fillId="0" borderId="0" xfId="1" applyFont="1" applyFill="1" applyBorder="1" applyAlignment="1">
      <alignment horizontal="center" wrapText="1"/>
    </xf>
    <xf numFmtId="11" fontId="17" fillId="0" borderId="0" xfId="1" applyNumberFormat="1" applyFont="1" applyFill="1" applyBorder="1" applyAlignment="1">
      <alignment horizontal="center" wrapText="1"/>
    </xf>
    <xf numFmtId="0" fontId="17" fillId="0" borderId="0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vertical="top" wrapText="1"/>
    </xf>
    <xf numFmtId="0" fontId="0" fillId="0" borderId="0" xfId="0" applyFont="1" applyFill="1" applyBorder="1"/>
    <xf numFmtId="0" fontId="0" fillId="0" borderId="0" xfId="0" applyFont="1" applyFill="1"/>
    <xf numFmtId="0" fontId="20" fillId="0" borderId="0" xfId="0" applyFont="1"/>
    <xf numFmtId="0" fontId="15" fillId="0" borderId="0" xfId="0" quotePrefix="1" applyFont="1"/>
    <xf numFmtId="0" fontId="18" fillId="0" borderId="0" xfId="0" applyFont="1"/>
    <xf numFmtId="0" fontId="19" fillId="0" borderId="0" xfId="0" applyFont="1" applyAlignment="1"/>
    <xf numFmtId="0" fontId="0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/>
    </xf>
    <xf numFmtId="170" fontId="0" fillId="5" borderId="1" xfId="0" applyNumberFormat="1" applyFill="1" applyBorder="1"/>
    <xf numFmtId="0" fontId="7" fillId="0" borderId="0" xfId="2" applyAlignment="1">
      <alignment horizontal="center" vertical="center"/>
    </xf>
    <xf numFmtId="164" fontId="8" fillId="0" borderId="0" xfId="3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/>
    </xf>
    <xf numFmtId="2" fontId="9" fillId="6" borderId="0" xfId="0" applyNumberFormat="1" applyFont="1" applyFill="1" applyAlignment="1">
      <alignment horizontal="center" vertical="center"/>
    </xf>
    <xf numFmtId="0" fontId="9" fillId="0" borderId="0" xfId="0" quotePrefix="1" applyFont="1" applyFill="1"/>
    <xf numFmtId="167" fontId="23" fillId="0" borderId="0" xfId="2" applyNumberFormat="1" applyFont="1" applyAlignment="1">
      <alignment horizontal="center" vertical="center"/>
    </xf>
    <xf numFmtId="167" fontId="23" fillId="0" borderId="0" xfId="2" quotePrefix="1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left" vertical="top" wrapText="1"/>
    </xf>
    <xf numFmtId="14" fontId="0" fillId="0" borderId="0" xfId="0" applyNumberFormat="1" applyFill="1" applyBorder="1" applyAlignment="1">
      <alignment horizontal="left"/>
    </xf>
    <xf numFmtId="169" fontId="0" fillId="0" borderId="0" xfId="0" applyNumberFormat="1" applyFill="1" applyBorder="1" applyAlignment="1">
      <alignment horizontal="left"/>
    </xf>
    <xf numFmtId="14" fontId="0" fillId="0" borderId="0" xfId="0" applyNumberFormat="1" applyAlignment="1">
      <alignment horizontal="left"/>
    </xf>
    <xf numFmtId="169" fontId="0" fillId="0" borderId="0" xfId="0" applyNumberFormat="1" applyAlignment="1">
      <alignment horizontal="left"/>
    </xf>
    <xf numFmtId="0" fontId="12" fillId="4" borderId="5" xfId="0" applyFont="1" applyFill="1" applyBorder="1" applyAlignment="1">
      <alignment horizontal="left"/>
    </xf>
    <xf numFmtId="0" fontId="4" fillId="3" borderId="5" xfId="1" applyFont="1" applyFill="1" applyBorder="1" applyAlignment="1">
      <alignment horizontal="center" vertical="center" wrapText="1"/>
    </xf>
    <xf numFmtId="0" fontId="4" fillId="3" borderId="1" xfId="1" applyFont="1" applyFill="1" applyBorder="1" applyAlignment="1">
      <alignment horizontal="center" vertical="center" wrapText="1"/>
    </xf>
    <xf numFmtId="0" fontId="2" fillId="2" borderId="2" xfId="1" applyFont="1" applyFill="1" applyBorder="1" applyAlignment="1">
      <alignment horizontal="center" vertical="center" wrapText="1"/>
    </xf>
    <xf numFmtId="0" fontId="2" fillId="2" borderId="3" xfId="1" applyFont="1" applyFill="1" applyBorder="1" applyAlignment="1">
      <alignment horizontal="center" vertical="center" wrapText="1"/>
    </xf>
    <xf numFmtId="0" fontId="2" fillId="2" borderId="4" xfId="1" applyFont="1" applyFill="1" applyBorder="1" applyAlignment="1">
      <alignment horizontal="center" vertical="center" wrapText="1"/>
    </xf>
  </cellXfs>
  <cellStyles count="6">
    <cellStyle name="#0.00SciB" xfId="5" xr:uid="{90B18475-E183-40EF-852F-D15B2547ADA1}"/>
    <cellStyle name="Currency" xfId="3" builtinId="4"/>
    <cellStyle name="FieldText" xfId="4" xr:uid="{8E733855-1851-4096-8010-0AABCAB1816A}"/>
    <cellStyle name="Hyperlink" xfId="2" builtinId="8"/>
    <cellStyle name="Normal" xfId="0" builtinId="0"/>
    <cellStyle name="Normal_Test Summary" xfId="1" xr:uid="{00000000-0005-0000-0000-000001000000}"/>
  </cellStyles>
  <dxfs count="70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15" formatCode="0.00E+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5" formatCode="0.00E+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[$-F800]dddd\,\ mmmm\ dd\,\ yyyy"/>
      <alignment horizontal="center" vertical="center" textRotation="0" wrapText="0" indent="0" justifyLastLine="0" shrinkToFit="0" readingOrder="0"/>
    </dxf>
    <dxf>
      <numFmt numFmtId="167" formatCode="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vertical="bottom" textRotation="0" wrapText="1" indent="0" justifyLastLine="0" shrinkToFit="0" readingOrder="0"/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Scores'!$F$10</c:f>
              <c:strCache>
                <c:ptCount val="1"/>
                <c:pt idx="0">
                  <c:v>CO/km (#)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47"/>
            <c:marker>
              <c:symbol val="circle"/>
              <c:size val="3"/>
              <c:spPr>
                <a:solidFill>
                  <a:schemeClr val="accent1"/>
                </a:solidFill>
                <a:ln w="3175">
                  <a:noFill/>
                </a:ln>
                <a:effectLst/>
              </c:spPr>
            </c:marker>
            <c:bubble3D val="0"/>
            <c:spPr>
              <a:ln w="31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4A8-46A1-9320-3AE58BE50F37}"/>
              </c:ext>
            </c:extLst>
          </c:dPt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Scores'!$F$11:$F$2001</c:f>
              <c:numCache>
                <c:formatCode>0.00</c:formatCode>
                <c:ptCount val="1991"/>
                <c:pt idx="0">
                  <c:v>#N/A</c:v>
                </c:pt>
                <c:pt idx="1">
                  <c:v>-1.011521215031048</c:v>
                </c:pt>
                <c:pt idx="2">
                  <c:v>-1.5361302508298218</c:v>
                </c:pt>
                <c:pt idx="3">
                  <c:v>-0.32301230881379933</c:v>
                </c:pt>
                <c:pt idx="4">
                  <c:v>-1.1520638425820489</c:v>
                </c:pt>
                <c:pt idx="5">
                  <c:v>#N/A</c:v>
                </c:pt>
                <c:pt idx="6">
                  <c:v>#N/A</c:v>
                </c:pt>
                <c:pt idx="7">
                  <c:v>0.11006213408743348</c:v>
                </c:pt>
                <c:pt idx="8">
                  <c:v>-0.94166646618291017</c:v>
                </c:pt>
                <c:pt idx="9">
                  <c:v>#N/A</c:v>
                </c:pt>
                <c:pt idx="10">
                  <c:v>1.3786006435912037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0.18176117556915283</c:v>
                </c:pt>
                <c:pt idx="20">
                  <c:v>0.10457040716110312</c:v>
                </c:pt>
                <c:pt idx="21">
                  <c:v>0.67304727474846748</c:v>
                </c:pt>
                <c:pt idx="22">
                  <c:v>#N/A</c:v>
                </c:pt>
                <c:pt idx="23">
                  <c:v>-0.78211873151415379</c:v>
                </c:pt>
                <c:pt idx="24">
                  <c:v>-0.65070464831234576</c:v>
                </c:pt>
                <c:pt idx="25">
                  <c:v>#N/A</c:v>
                </c:pt>
                <c:pt idx="26">
                  <c:v>-0.73938053910634638</c:v>
                </c:pt>
                <c:pt idx="27">
                  <c:v>-0.63809776019353437</c:v>
                </c:pt>
                <c:pt idx="28">
                  <c:v>#N/A</c:v>
                </c:pt>
                <c:pt idx="29">
                  <c:v>#N/A</c:v>
                </c:pt>
                <c:pt idx="30">
                  <c:v>-0.91699899563678189</c:v>
                </c:pt>
                <c:pt idx="31">
                  <c:v>#N/A</c:v>
                </c:pt>
                <c:pt idx="32">
                  <c:v>#N/A</c:v>
                </c:pt>
                <c:pt idx="33">
                  <c:v>-0.35541882256995583</c:v>
                </c:pt>
                <c:pt idx="34">
                  <c:v>-0.91885325811708485</c:v>
                </c:pt>
                <c:pt idx="35">
                  <c:v>-1.2057233409281307</c:v>
                </c:pt>
                <c:pt idx="36">
                  <c:v>-1.1041672759744203</c:v>
                </c:pt>
                <c:pt idx="37">
                  <c:v>-0.64762015860905153</c:v>
                </c:pt>
                <c:pt idx="38">
                  <c:v>4.8794617361454809E-2</c:v>
                </c:pt>
                <c:pt idx="39">
                  <c:v>-0.89338007792292284</c:v>
                </c:pt>
                <c:pt idx="40">
                  <c:v>-3.6556996539039717E-2</c:v>
                </c:pt>
                <c:pt idx="41">
                  <c:v>-1.1197314656430102</c:v>
                </c:pt>
                <c:pt idx="42">
                  <c:v>-1.1141737705710297</c:v>
                </c:pt>
                <c:pt idx="43">
                  <c:v>#N/A</c:v>
                </c:pt>
                <c:pt idx="44">
                  <c:v>-1.1026810354412959</c:v>
                </c:pt>
                <c:pt idx="45">
                  <c:v>-0.7815385691353397</c:v>
                </c:pt>
                <c:pt idx="46">
                  <c:v>-0.97407915107409004</c:v>
                </c:pt>
                <c:pt idx="47">
                  <c:v>-0.65683871384958648</c:v>
                </c:pt>
                <c:pt idx="48">
                  <c:v>0.44830440844943953</c:v>
                </c:pt>
                <c:pt idx="49">
                  <c:v>-0.11570353183827542</c:v>
                </c:pt>
                <c:pt idx="50">
                  <c:v>0.1991720564798419</c:v>
                </c:pt>
                <c:pt idx="51">
                  <c:v>-1.4250229553089839</c:v>
                </c:pt>
                <c:pt idx="52">
                  <c:v>-1.7869425854084582</c:v>
                </c:pt>
                <c:pt idx="53">
                  <c:v>-0.99517327360509733</c:v>
                </c:pt>
                <c:pt idx="54">
                  <c:v>-0.70816021509789029</c:v>
                </c:pt>
                <c:pt idx="55">
                  <c:v>-1.9220884472320723</c:v>
                </c:pt>
                <c:pt idx="56">
                  <c:v>-0.11935980863389831</c:v>
                </c:pt>
                <c:pt idx="57">
                  <c:v>-0.85886126897956172</c:v>
                </c:pt>
                <c:pt idx="58">
                  <c:v>-0.98598861772298585</c:v>
                </c:pt>
                <c:pt idx="59">
                  <c:v>#N/A</c:v>
                </c:pt>
                <c:pt idx="60">
                  <c:v>0.96500953598422834</c:v>
                </c:pt>
                <c:pt idx="61">
                  <c:v>0.98433310433253929</c:v>
                </c:pt>
                <c:pt idx="62">
                  <c:v>#N/A</c:v>
                </c:pt>
                <c:pt idx="63">
                  <c:v>-2.0302376525798967E-2</c:v>
                </c:pt>
                <c:pt idx="64">
                  <c:v>#N/A</c:v>
                </c:pt>
                <c:pt idx="65">
                  <c:v>1.6274343594931965E-2</c:v>
                </c:pt>
                <c:pt idx="66">
                  <c:v>-4.6813228288785751E-2</c:v>
                </c:pt>
                <c:pt idx="67">
                  <c:v>0.88985999326449217</c:v>
                </c:pt>
                <c:pt idx="68">
                  <c:v>2.0966451447893433</c:v>
                </c:pt>
                <c:pt idx="69">
                  <c:v>1.5351156804373578</c:v>
                </c:pt>
                <c:pt idx="70">
                  <c:v>-2.1990560072312555E-2</c:v>
                </c:pt>
                <c:pt idx="71">
                  <c:v>0.85812874237305992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1.8826993056589063</c:v>
                </c:pt>
                <c:pt idx="76">
                  <c:v>1.2473876692562211</c:v>
                </c:pt>
                <c:pt idx="77">
                  <c:v>1.6832938815357552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1.7061897469029478E-2</c:v>
                </c:pt>
                <c:pt idx="88">
                  <c:v>#N/A</c:v>
                </c:pt>
                <c:pt idx="89">
                  <c:v>1.4746521738377181</c:v>
                </c:pt>
                <c:pt idx="90">
                  <c:v>0.45063801450440488</c:v>
                </c:pt>
                <c:pt idx="91">
                  <c:v>0.9159754704738845</c:v>
                </c:pt>
                <c:pt idx="92">
                  <c:v>0.72960964390450533</c:v>
                </c:pt>
                <c:pt idx="93">
                  <c:v>0.15464686524947355</c:v>
                </c:pt>
                <c:pt idx="94">
                  <c:v>0.95365132869390412</c:v>
                </c:pt>
                <c:pt idx="95">
                  <c:v>0.19654178570738484</c:v>
                </c:pt>
                <c:pt idx="96">
                  <c:v>#N/A</c:v>
                </c:pt>
                <c:pt idx="97">
                  <c:v>-0.23515175431527816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1.2442075051223724</c:v>
                </c:pt>
                <c:pt idx="103">
                  <c:v>0.20509286320905576</c:v>
                </c:pt>
                <c:pt idx="104">
                  <c:v>-0.34550740909150718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1.5029882719342427</c:v>
                </c:pt>
                <c:pt idx="111">
                  <c:v>#N/A</c:v>
                </c:pt>
                <c:pt idx="112">
                  <c:v>0.88679696417354781</c:v>
                </c:pt>
                <c:pt idx="113">
                  <c:v>1.9683470216582495</c:v>
                </c:pt>
                <c:pt idx="114">
                  <c:v>1.9536216650678691</c:v>
                </c:pt>
                <c:pt idx="115">
                  <c:v>0.65908933088791555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4D-4FDB-A644-DA8AC30ED434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E4D-4FDB-A644-DA8AC30ED434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E4D-4FDB-A644-DA8AC30ED434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Scores'!$F$7</c:f>
              <c:numCache>
                <c:formatCode>General</c:formatCode>
                <c:ptCount val="1"/>
                <c:pt idx="0">
                  <c:v>0.65908933088791555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4D-4FDB-A644-DA8AC30ED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</a:t>
            </a:r>
            <a:r>
              <a:rPr lang="en-GB" baseline="-25000"/>
              <a:t>2</a:t>
            </a:r>
            <a:r>
              <a:rPr lang="en-GB"/>
              <a:t>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Scores'!$G$10</c:f>
              <c:strCache>
                <c:ptCount val="1"/>
                <c:pt idx="0">
                  <c:v>CO2/km (#)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Scores'!$G$11:$G$2001</c:f>
              <c:numCache>
                <c:formatCode>0.00</c:formatCode>
                <c:ptCount val="1991"/>
                <c:pt idx="0">
                  <c:v>#N/A</c:v>
                </c:pt>
                <c:pt idx="1">
                  <c:v>-0.73335518744792616</c:v>
                </c:pt>
                <c:pt idx="2">
                  <c:v>-1.1336641028124033</c:v>
                </c:pt>
                <c:pt idx="3">
                  <c:v>-1.1546783845989064</c:v>
                </c:pt>
                <c:pt idx="4">
                  <c:v>0.4467047075368667</c:v>
                </c:pt>
                <c:pt idx="5">
                  <c:v>#N/A</c:v>
                </c:pt>
                <c:pt idx="6">
                  <c:v>#N/A</c:v>
                </c:pt>
                <c:pt idx="7">
                  <c:v>1.3945788446382324E-2</c:v>
                </c:pt>
                <c:pt idx="8">
                  <c:v>0.2729098354350496</c:v>
                </c:pt>
                <c:pt idx="9">
                  <c:v>#N/A</c:v>
                </c:pt>
                <c:pt idx="10">
                  <c:v>1.1834384363084949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0.90925925222196646</c:v>
                </c:pt>
                <c:pt idx="20">
                  <c:v>0.13381499903217758</c:v>
                </c:pt>
                <c:pt idx="21">
                  <c:v>0.24855431937617584</c:v>
                </c:pt>
                <c:pt idx="22">
                  <c:v>#N/A</c:v>
                </c:pt>
                <c:pt idx="23">
                  <c:v>-0.80265717308503659</c:v>
                </c:pt>
                <c:pt idx="24">
                  <c:v>6.7163026302291456E-2</c:v>
                </c:pt>
                <c:pt idx="25">
                  <c:v>#N/A</c:v>
                </c:pt>
                <c:pt idx="26">
                  <c:v>-0.59651041843951746</c:v>
                </c:pt>
                <c:pt idx="27">
                  <c:v>-0.20136529701130557</c:v>
                </c:pt>
                <c:pt idx="28">
                  <c:v>#N/A</c:v>
                </c:pt>
                <c:pt idx="29">
                  <c:v>#N/A</c:v>
                </c:pt>
                <c:pt idx="30">
                  <c:v>-0.36701904094242216</c:v>
                </c:pt>
                <c:pt idx="31">
                  <c:v>#N/A</c:v>
                </c:pt>
                <c:pt idx="32">
                  <c:v>#N/A</c:v>
                </c:pt>
                <c:pt idx="33">
                  <c:v>-7.3415341894541478E-2</c:v>
                </c:pt>
                <c:pt idx="34">
                  <c:v>7.3484828091051085E-2</c:v>
                </c:pt>
                <c:pt idx="35">
                  <c:v>0.2871428747903505</c:v>
                </c:pt>
                <c:pt idx="36">
                  <c:v>5.2502162112952749E-2</c:v>
                </c:pt>
                <c:pt idx="37">
                  <c:v>0.5751234551810297</c:v>
                </c:pt>
                <c:pt idx="38">
                  <c:v>1.4734768610058631</c:v>
                </c:pt>
                <c:pt idx="39">
                  <c:v>1.2528928087187319</c:v>
                </c:pt>
                <c:pt idx="40">
                  <c:v>0.42590644167434411</c:v>
                </c:pt>
                <c:pt idx="41">
                  <c:v>0.17757624220516288</c:v>
                </c:pt>
                <c:pt idx="42">
                  <c:v>-0.41098545050134233</c:v>
                </c:pt>
                <c:pt idx="43">
                  <c:v>#N/A</c:v>
                </c:pt>
                <c:pt idx="44">
                  <c:v>-0.27981731601790089</c:v>
                </c:pt>
                <c:pt idx="45">
                  <c:v>-2.1712500089586921</c:v>
                </c:pt>
                <c:pt idx="46">
                  <c:v>-1.5835385583918802</c:v>
                </c:pt>
                <c:pt idx="47">
                  <c:v>-0.51282535065977464</c:v>
                </c:pt>
                <c:pt idx="48">
                  <c:v>0.37134741399147808</c:v>
                </c:pt>
                <c:pt idx="49">
                  <c:v>0.1947823145256134</c:v>
                </c:pt>
                <c:pt idx="50">
                  <c:v>0.1388024696988101</c:v>
                </c:pt>
                <c:pt idx="51">
                  <c:v>-1.1364395791963762</c:v>
                </c:pt>
                <c:pt idx="52">
                  <c:v>-1.0274770872347536</c:v>
                </c:pt>
                <c:pt idx="53">
                  <c:v>-1.6121207731608351</c:v>
                </c:pt>
                <c:pt idx="54">
                  <c:v>-1.1260429943633528</c:v>
                </c:pt>
                <c:pt idx="55">
                  <c:v>-1.1090781958248217</c:v>
                </c:pt>
                <c:pt idx="56">
                  <c:v>-0.58218875857487318</c:v>
                </c:pt>
                <c:pt idx="57">
                  <c:v>-0.40629996175083172</c:v>
                </c:pt>
                <c:pt idx="58">
                  <c:v>-1.0273930447116499</c:v>
                </c:pt>
                <c:pt idx="59">
                  <c:v>#N/A</c:v>
                </c:pt>
                <c:pt idx="60">
                  <c:v>-0.56794521543987775</c:v>
                </c:pt>
                <c:pt idx="61">
                  <c:v>-7.9538508818274789E-2</c:v>
                </c:pt>
                <c:pt idx="62">
                  <c:v>#N/A</c:v>
                </c:pt>
                <c:pt idx="63">
                  <c:v>-2.214856531680371</c:v>
                </c:pt>
                <c:pt idx="64">
                  <c:v>#N/A</c:v>
                </c:pt>
                <c:pt idx="65">
                  <c:v>-0.6830637511983858</c:v>
                </c:pt>
                <c:pt idx="66">
                  <c:v>0.37419064246127448</c:v>
                </c:pt>
                <c:pt idx="67">
                  <c:v>0.85560682938564392</c:v>
                </c:pt>
                <c:pt idx="68">
                  <c:v>-2.1503650789694162</c:v>
                </c:pt>
                <c:pt idx="69">
                  <c:v>0.36148163126754251</c:v>
                </c:pt>
                <c:pt idx="70">
                  <c:v>-0.14431332359705784</c:v>
                </c:pt>
                <c:pt idx="71">
                  <c:v>-3.2467827415177351E-4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2.1920259385370717</c:v>
                </c:pt>
                <c:pt idx="76">
                  <c:v>2.0363851855279385</c:v>
                </c:pt>
                <c:pt idx="77">
                  <c:v>-0.20787434250213835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-0.23485269757785715</c:v>
                </c:pt>
                <c:pt idx="88">
                  <c:v>#N/A</c:v>
                </c:pt>
                <c:pt idx="89">
                  <c:v>1.8583654330152906</c:v>
                </c:pt>
                <c:pt idx="90">
                  <c:v>0.87234627533756914</c:v>
                </c:pt>
                <c:pt idx="91">
                  <c:v>0.18518181949133597</c:v>
                </c:pt>
                <c:pt idx="92">
                  <c:v>2.5632667063231453</c:v>
                </c:pt>
                <c:pt idx="93">
                  <c:v>8.5433386132544892E-2</c:v>
                </c:pt>
                <c:pt idx="94">
                  <c:v>0.20993366137997768</c:v>
                </c:pt>
                <c:pt idx="95">
                  <c:v>-0.42145666857748443</c:v>
                </c:pt>
                <c:pt idx="96">
                  <c:v>#N/A</c:v>
                </c:pt>
                <c:pt idx="97">
                  <c:v>-0.23107947509746668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1.3165718799886414</c:v>
                </c:pt>
                <c:pt idx="103">
                  <c:v>1.1141906136144362</c:v>
                </c:pt>
                <c:pt idx="104">
                  <c:v>0.96158429505424692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-0.45392797370951732</c:v>
                </c:pt>
                <c:pt idx="111">
                  <c:v>#N/A</c:v>
                </c:pt>
                <c:pt idx="112">
                  <c:v>-2.3696629760722399E-2</c:v>
                </c:pt>
                <c:pt idx="113">
                  <c:v>0.35353884506042726</c:v>
                </c:pt>
                <c:pt idx="114">
                  <c:v>0.63959385199241681</c:v>
                </c:pt>
                <c:pt idx="115">
                  <c:v>-0.97874525360536446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20-404B-B30A-0526041B1BDC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420-404B-B30A-0526041B1BDC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420-404B-B30A-0526041B1BDC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Scores'!$G$7</c:f>
              <c:numCache>
                <c:formatCode>General</c:formatCode>
                <c:ptCount val="1"/>
                <c:pt idx="0">
                  <c:v>-0.97874525360536446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20-404B-B30A-0526041B1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THC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Scores'!$H$10</c:f>
              <c:strCache>
                <c:ptCount val="1"/>
                <c:pt idx="0">
                  <c:v>THC/km (#)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Scores'!$H$11:$H$2001</c:f>
              <c:numCache>
                <c:formatCode>0.00</c:formatCode>
                <c:ptCount val="1991"/>
                <c:pt idx="0">
                  <c:v>#N/A</c:v>
                </c:pt>
                <c:pt idx="1">
                  <c:v>-0.92217778586371302</c:v>
                </c:pt>
                <c:pt idx="2">
                  <c:v>6.9752881039431523E-3</c:v>
                </c:pt>
                <c:pt idx="3">
                  <c:v>0.31396121978104657</c:v>
                </c:pt>
                <c:pt idx="4">
                  <c:v>-1.0110095761603375</c:v>
                </c:pt>
                <c:pt idx="5">
                  <c:v>#N/A</c:v>
                </c:pt>
                <c:pt idx="6">
                  <c:v>#N/A</c:v>
                </c:pt>
                <c:pt idx="7">
                  <c:v>0.90275431747396073</c:v>
                </c:pt>
                <c:pt idx="8">
                  <c:v>0.16225296700252775</c:v>
                </c:pt>
                <c:pt idx="9">
                  <c:v>#N/A</c:v>
                </c:pt>
                <c:pt idx="10">
                  <c:v>1.5593572525544943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-0.36848944752769824</c:v>
                </c:pt>
                <c:pt idx="20">
                  <c:v>1.640379407507504</c:v>
                </c:pt>
                <c:pt idx="21">
                  <c:v>0.16403896904683776</c:v>
                </c:pt>
                <c:pt idx="22">
                  <c:v>#N/A</c:v>
                </c:pt>
                <c:pt idx="23">
                  <c:v>1.5219115610109787E-2</c:v>
                </c:pt>
                <c:pt idx="24">
                  <c:v>0.11382496123545127</c:v>
                </c:pt>
                <c:pt idx="25">
                  <c:v>#N/A</c:v>
                </c:pt>
                <c:pt idx="26">
                  <c:v>0.89588392868876099</c:v>
                </c:pt>
                <c:pt idx="27">
                  <c:v>-0.27203622698328767</c:v>
                </c:pt>
                <c:pt idx="28">
                  <c:v>#N/A</c:v>
                </c:pt>
                <c:pt idx="29">
                  <c:v>#N/A</c:v>
                </c:pt>
                <c:pt idx="30">
                  <c:v>1.5425396130215241</c:v>
                </c:pt>
                <c:pt idx="31">
                  <c:v>#N/A</c:v>
                </c:pt>
                <c:pt idx="32">
                  <c:v>#N/A</c:v>
                </c:pt>
                <c:pt idx="33">
                  <c:v>6.9201897970432649E-2</c:v>
                </c:pt>
                <c:pt idx="34">
                  <c:v>-1.1005134570582848</c:v>
                </c:pt>
                <c:pt idx="35">
                  <c:v>-1.36512047923278</c:v>
                </c:pt>
                <c:pt idx="36">
                  <c:v>-0.6968542790194584</c:v>
                </c:pt>
                <c:pt idx="37">
                  <c:v>-0.73898287964620724</c:v>
                </c:pt>
                <c:pt idx="38">
                  <c:v>0.10148590113883721</c:v>
                </c:pt>
                <c:pt idx="39">
                  <c:v>0.25300353550020055</c:v>
                </c:pt>
                <c:pt idx="40">
                  <c:v>9.3846008927574345E-2</c:v>
                </c:pt>
                <c:pt idx="41">
                  <c:v>-0.61360170355726651</c:v>
                </c:pt>
                <c:pt idx="42">
                  <c:v>-1.019771313608415</c:v>
                </c:pt>
                <c:pt idx="43">
                  <c:v>#N/A</c:v>
                </c:pt>
                <c:pt idx="44">
                  <c:v>-1.5619994472250078</c:v>
                </c:pt>
                <c:pt idx="45">
                  <c:v>0.97212764432291621</c:v>
                </c:pt>
                <c:pt idx="46">
                  <c:v>0.31195554784596702</c:v>
                </c:pt>
                <c:pt idx="47">
                  <c:v>1.157281227773036</c:v>
                </c:pt>
                <c:pt idx="48">
                  <c:v>0.16120202052558938</c:v>
                </c:pt>
                <c:pt idx="49">
                  <c:v>0.23503405644384623</c:v>
                </c:pt>
                <c:pt idx="50">
                  <c:v>0.38968799978526514</c:v>
                </c:pt>
                <c:pt idx="51">
                  <c:v>-2.2398854672060988</c:v>
                </c:pt>
                <c:pt idx="52">
                  <c:v>-1.8306283786667992</c:v>
                </c:pt>
                <c:pt idx="53">
                  <c:v>-5.7565254085719412E-3</c:v>
                </c:pt>
                <c:pt idx="54">
                  <c:v>-0.90720121370026441</c:v>
                </c:pt>
                <c:pt idx="55">
                  <c:v>-0.33901056493510157</c:v>
                </c:pt>
                <c:pt idx="56">
                  <c:v>0.20115997558020837</c:v>
                </c:pt>
                <c:pt idx="57">
                  <c:v>-1.3879209832205173</c:v>
                </c:pt>
                <c:pt idx="58">
                  <c:v>-0.49511773811656501</c:v>
                </c:pt>
                <c:pt idx="59">
                  <c:v>#N/A</c:v>
                </c:pt>
                <c:pt idx="60">
                  <c:v>-0.14667425708965207</c:v>
                </c:pt>
                <c:pt idx="61">
                  <c:v>0.29757443342106538</c:v>
                </c:pt>
                <c:pt idx="62">
                  <c:v>#N/A</c:v>
                </c:pt>
                <c:pt idx="63">
                  <c:v>-0.78699445535841828</c:v>
                </c:pt>
                <c:pt idx="64">
                  <c:v>#N/A</c:v>
                </c:pt>
                <c:pt idx="65">
                  <c:v>-0.66322775025727787</c:v>
                </c:pt>
                <c:pt idx="66">
                  <c:v>1.0265452309468095</c:v>
                </c:pt>
                <c:pt idx="67">
                  <c:v>0.63105627561757949</c:v>
                </c:pt>
                <c:pt idx="68">
                  <c:v>-2.1051097800340668</c:v>
                </c:pt>
                <c:pt idx="69">
                  <c:v>1.9645494282045579</c:v>
                </c:pt>
                <c:pt idx="70">
                  <c:v>-0.80534083928218636</c:v>
                </c:pt>
                <c:pt idx="71">
                  <c:v>-0.40477760615690622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0.94902328000012448</c:v>
                </c:pt>
                <c:pt idx="76">
                  <c:v>-0.42712665389093851</c:v>
                </c:pt>
                <c:pt idx="77">
                  <c:v>0.88151235339988643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-1.0412048215890302</c:v>
                </c:pt>
                <c:pt idx="88">
                  <c:v>#N/A</c:v>
                </c:pt>
                <c:pt idx="89">
                  <c:v>-0.10542676905268142</c:v>
                </c:pt>
                <c:pt idx="90">
                  <c:v>-0.14022950578280449</c:v>
                </c:pt>
                <c:pt idx="91">
                  <c:v>0.69441961362321991</c:v>
                </c:pt>
                <c:pt idx="92">
                  <c:v>-0.35578874096769941</c:v>
                </c:pt>
                <c:pt idx="93">
                  <c:v>-0.5041353902859933</c:v>
                </c:pt>
                <c:pt idx="94">
                  <c:v>2.5365797204178047</c:v>
                </c:pt>
                <c:pt idx="95">
                  <c:v>0.65972900729615702</c:v>
                </c:pt>
                <c:pt idx="96">
                  <c:v>#N/A</c:v>
                </c:pt>
                <c:pt idx="97">
                  <c:v>0.82933142922151681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0.76788791290691116</c:v>
                </c:pt>
                <c:pt idx="103">
                  <c:v>-1.1599307860536456</c:v>
                </c:pt>
                <c:pt idx="104">
                  <c:v>-1.8926255438418631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0.83096246123823758</c:v>
                </c:pt>
                <c:pt idx="111">
                  <c:v>#N/A</c:v>
                </c:pt>
                <c:pt idx="112">
                  <c:v>0.42875136255489549</c:v>
                </c:pt>
                <c:pt idx="113">
                  <c:v>1.6846196067745312</c:v>
                </c:pt>
                <c:pt idx="114">
                  <c:v>1.7594131488496636</c:v>
                </c:pt>
                <c:pt idx="115">
                  <c:v>-0.59624659564262317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A2-4C6B-B534-778BB39978CE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3A2-4C6B-B534-778BB39978CE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3A2-4C6B-B534-778BB39978CE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Scores'!$H$7</c:f>
              <c:numCache>
                <c:formatCode>General</c:formatCode>
                <c:ptCount val="1"/>
                <c:pt idx="0">
                  <c:v>-0.59624659564262317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A2-4C6B-B534-778BB3997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NOx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Scores'!$I$10</c:f>
              <c:strCache>
                <c:ptCount val="1"/>
                <c:pt idx="0">
                  <c:v>NOx/km (#)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Scores'!$I$11:$I$2001</c:f>
              <c:numCache>
                <c:formatCode>0.00</c:formatCode>
                <c:ptCount val="1991"/>
                <c:pt idx="0">
                  <c:v>#N/A</c:v>
                </c:pt>
                <c:pt idx="1">
                  <c:v>0.3293539736683736</c:v>
                </c:pt>
                <c:pt idx="2">
                  <c:v>0.15119456839648832</c:v>
                </c:pt>
                <c:pt idx="3">
                  <c:v>1.7864668896092497</c:v>
                </c:pt>
                <c:pt idx="4">
                  <c:v>2.886585509574576</c:v>
                </c:pt>
                <c:pt idx="5">
                  <c:v>#N/A</c:v>
                </c:pt>
                <c:pt idx="6">
                  <c:v>#N/A</c:v>
                </c:pt>
                <c:pt idx="7">
                  <c:v>2.885712976309025</c:v>
                </c:pt>
                <c:pt idx="8">
                  <c:v>-0.26480526379879726</c:v>
                </c:pt>
                <c:pt idx="9">
                  <c:v>#N/A</c:v>
                </c:pt>
                <c:pt idx="10">
                  <c:v>-0.12384301045812683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0.85745080387835293</c:v>
                </c:pt>
                <c:pt idx="20">
                  <c:v>1.6409624934972826</c:v>
                </c:pt>
                <c:pt idx="21">
                  <c:v>1.5318100196442781</c:v>
                </c:pt>
                <c:pt idx="22">
                  <c:v>#N/A</c:v>
                </c:pt>
                <c:pt idx="23">
                  <c:v>1.6146729698930455</c:v>
                </c:pt>
                <c:pt idx="24">
                  <c:v>1.6291613792730084</c:v>
                </c:pt>
                <c:pt idx="25">
                  <c:v>#N/A</c:v>
                </c:pt>
                <c:pt idx="26">
                  <c:v>-0.15874664250397466</c:v>
                </c:pt>
                <c:pt idx="27">
                  <c:v>0.80388270263545669</c:v>
                </c:pt>
                <c:pt idx="28">
                  <c:v>#N/A</c:v>
                </c:pt>
                <c:pt idx="29">
                  <c:v>#N/A</c:v>
                </c:pt>
                <c:pt idx="30">
                  <c:v>0.58539874343309373</c:v>
                </c:pt>
                <c:pt idx="31">
                  <c:v>#N/A</c:v>
                </c:pt>
                <c:pt idx="32">
                  <c:v>#N/A</c:v>
                </c:pt>
                <c:pt idx="33">
                  <c:v>0.70628034151724517</c:v>
                </c:pt>
                <c:pt idx="34">
                  <c:v>-0.14392443803492919</c:v>
                </c:pt>
                <c:pt idx="35">
                  <c:v>-0.7667890943857667</c:v>
                </c:pt>
                <c:pt idx="36">
                  <c:v>-0.1448136110451872</c:v>
                </c:pt>
                <c:pt idx="37">
                  <c:v>0.10833601167831107</c:v>
                </c:pt>
                <c:pt idx="38">
                  <c:v>4.5147350968361664E-2</c:v>
                </c:pt>
                <c:pt idx="39">
                  <c:v>0.63731693970064429</c:v>
                </c:pt>
                <c:pt idx="40">
                  <c:v>-0.48432776547059797</c:v>
                </c:pt>
                <c:pt idx="41">
                  <c:v>-0.21137798072806535</c:v>
                </c:pt>
                <c:pt idx="42">
                  <c:v>-0.27302742666018687</c:v>
                </c:pt>
                <c:pt idx="43">
                  <c:v>#N/A</c:v>
                </c:pt>
                <c:pt idx="44">
                  <c:v>1.559483216306736</c:v>
                </c:pt>
                <c:pt idx="45">
                  <c:v>0.38965929707193919</c:v>
                </c:pt>
                <c:pt idx="46">
                  <c:v>0.93063045657787735</c:v>
                </c:pt>
                <c:pt idx="47">
                  <c:v>-0.2997659844868884</c:v>
                </c:pt>
                <c:pt idx="48">
                  <c:v>-0.84383198090243905</c:v>
                </c:pt>
                <c:pt idx="49">
                  <c:v>0.19263069849836459</c:v>
                </c:pt>
                <c:pt idx="50">
                  <c:v>0.68876064821509164</c:v>
                </c:pt>
                <c:pt idx="51">
                  <c:v>-8.4114093855890096E-2</c:v>
                </c:pt>
                <c:pt idx="52">
                  <c:v>-0.12123425192350065</c:v>
                </c:pt>
                <c:pt idx="53">
                  <c:v>-0.14750046518367152</c:v>
                </c:pt>
                <c:pt idx="54">
                  <c:v>1.124263888131332</c:v>
                </c:pt>
                <c:pt idx="55">
                  <c:v>-0.56658437119733118</c:v>
                </c:pt>
                <c:pt idx="56">
                  <c:v>0.19454737731140578</c:v>
                </c:pt>
                <c:pt idx="57">
                  <c:v>0.20555514154567478</c:v>
                </c:pt>
                <c:pt idx="58">
                  <c:v>1.3009717004746986</c:v>
                </c:pt>
                <c:pt idx="59">
                  <c:v>#N/A</c:v>
                </c:pt>
                <c:pt idx="60">
                  <c:v>-1.027648066643466</c:v>
                </c:pt>
                <c:pt idx="61">
                  <c:v>-0.98906683384007232</c:v>
                </c:pt>
                <c:pt idx="62">
                  <c:v>#N/A</c:v>
                </c:pt>
                <c:pt idx="63">
                  <c:v>-1.1052879850875124</c:v>
                </c:pt>
                <c:pt idx="64">
                  <c:v>#N/A</c:v>
                </c:pt>
                <c:pt idx="65">
                  <c:v>0.71980390926271087</c:v>
                </c:pt>
                <c:pt idx="66">
                  <c:v>-0.55058831985139822</c:v>
                </c:pt>
                <c:pt idx="67">
                  <c:v>-0.43759040095712726</c:v>
                </c:pt>
                <c:pt idx="68">
                  <c:v>-0.30593430056759813</c:v>
                </c:pt>
                <c:pt idx="69">
                  <c:v>-0.68747043284046971</c:v>
                </c:pt>
                <c:pt idx="70">
                  <c:v>-1.9775354371905585</c:v>
                </c:pt>
                <c:pt idx="71">
                  <c:v>-1.3990408760057813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-1.5007794266091712</c:v>
                </c:pt>
                <c:pt idx="76">
                  <c:v>-0.85846898325171983</c:v>
                </c:pt>
                <c:pt idx="77">
                  <c:v>-0.45199657179805564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0.80322556074260054</c:v>
                </c:pt>
                <c:pt idx="88">
                  <c:v>#N/A</c:v>
                </c:pt>
                <c:pt idx="89">
                  <c:v>-1.4740308633594053</c:v>
                </c:pt>
                <c:pt idx="90">
                  <c:v>-1.5341913196104446</c:v>
                </c:pt>
                <c:pt idx="91">
                  <c:v>-0.49209663729835201</c:v>
                </c:pt>
                <c:pt idx="92">
                  <c:v>-0.12797926585553326</c:v>
                </c:pt>
                <c:pt idx="93">
                  <c:v>-0.93182361649813095</c:v>
                </c:pt>
                <c:pt idx="94">
                  <c:v>-1.4936403040142223</c:v>
                </c:pt>
                <c:pt idx="95">
                  <c:v>-0.86195308062894316</c:v>
                </c:pt>
                <c:pt idx="96">
                  <c:v>#N/A</c:v>
                </c:pt>
                <c:pt idx="97">
                  <c:v>4.4390954737683223E-2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0.42840286957908774</c:v>
                </c:pt>
                <c:pt idx="103">
                  <c:v>0.13058796061007413</c:v>
                </c:pt>
                <c:pt idx="104">
                  <c:v>-1.1670044620875508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0.16555662413969041</c:v>
                </c:pt>
                <c:pt idx="111">
                  <c:v>#N/A</c:v>
                </c:pt>
                <c:pt idx="112">
                  <c:v>-0.16288976836574964</c:v>
                </c:pt>
                <c:pt idx="113">
                  <c:v>-0.79539316178543829</c:v>
                </c:pt>
                <c:pt idx="114">
                  <c:v>-0.62921261544065687</c:v>
                </c:pt>
                <c:pt idx="115">
                  <c:v>-1.4123512340488404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D-446B-A3C9-384E279B9853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14D-446B-A3C9-384E279B9853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14D-446B-A3C9-384E279B9853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Scores'!$I$7</c:f>
              <c:numCache>
                <c:formatCode>General</c:formatCode>
                <c:ptCount val="1"/>
                <c:pt idx="0">
                  <c:v>-1.4123512340488404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4D-446B-A3C9-384E279B9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THC + NOx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Scores'!$J$10</c:f>
              <c:strCache>
                <c:ptCount val="1"/>
                <c:pt idx="0">
                  <c:v>THC + NOx/km (#)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Scores'!$J$11:$J$2001</c:f>
              <c:numCache>
                <c:formatCode>0.00</c:formatCode>
                <c:ptCount val="1991"/>
                <c:pt idx="0">
                  <c:v>#N/A</c:v>
                </c:pt>
                <c:pt idx="1">
                  <c:v>-0.25814283523591475</c:v>
                </c:pt>
                <c:pt idx="2">
                  <c:v>0.13079016673659324</c:v>
                </c:pt>
                <c:pt idx="3">
                  <c:v>1.6795152909293452</c:v>
                </c:pt>
                <c:pt idx="4">
                  <c:v>1.8341680000274894</c:v>
                </c:pt>
                <c:pt idx="5">
                  <c:v>#N/A</c:v>
                </c:pt>
                <c:pt idx="6">
                  <c:v>#N/A</c:v>
                </c:pt>
                <c:pt idx="7">
                  <c:v>2.94213950096781</c:v>
                </c:pt>
                <c:pt idx="8">
                  <c:v>-0.12799289265865024</c:v>
                </c:pt>
                <c:pt idx="9">
                  <c:v>#N/A</c:v>
                </c:pt>
                <c:pt idx="10">
                  <c:v>0.79956431332866973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0.50533925286416692</c:v>
                </c:pt>
                <c:pt idx="20">
                  <c:v>2.3259716223609517</c:v>
                </c:pt>
                <c:pt idx="21">
                  <c:v>1.3791771664626018</c:v>
                </c:pt>
                <c:pt idx="22">
                  <c:v>#N/A</c:v>
                </c:pt>
                <c:pt idx="23">
                  <c:v>1.3624267186093251</c:v>
                </c:pt>
                <c:pt idx="24">
                  <c:v>1.431698050579097</c:v>
                </c:pt>
                <c:pt idx="25">
                  <c:v>#N/A</c:v>
                </c:pt>
                <c:pt idx="26">
                  <c:v>0.38593322432417548</c:v>
                </c:pt>
                <c:pt idx="27">
                  <c:v>0.51631048756327791</c:v>
                </c:pt>
                <c:pt idx="28">
                  <c:v>#N/A</c:v>
                </c:pt>
                <c:pt idx="29">
                  <c:v>#N/A</c:v>
                </c:pt>
                <c:pt idx="30">
                  <c:v>1.384391634427609</c:v>
                </c:pt>
                <c:pt idx="31">
                  <c:v>#N/A</c:v>
                </c:pt>
                <c:pt idx="32">
                  <c:v>#N/A</c:v>
                </c:pt>
                <c:pt idx="33">
                  <c:v>0.63217850924874353</c:v>
                </c:pt>
                <c:pt idx="34">
                  <c:v>-0.75821616546498083</c:v>
                </c:pt>
                <c:pt idx="35">
                  <c:v>-1.4336700514413308</c:v>
                </c:pt>
                <c:pt idx="36">
                  <c:v>-0.52510925559631849</c:v>
                </c:pt>
                <c:pt idx="37">
                  <c:v>-0.33729571696046207</c:v>
                </c:pt>
                <c:pt idx="38">
                  <c:v>9.6641787855071284E-2</c:v>
                </c:pt>
                <c:pt idx="39">
                  <c:v>0.68084723798094238</c:v>
                </c:pt>
                <c:pt idx="40">
                  <c:v>-0.35165289012594975</c:v>
                </c:pt>
                <c:pt idx="41">
                  <c:v>-0.53268057422933413</c:v>
                </c:pt>
                <c:pt idx="42">
                  <c:v>-0.81966912078210186</c:v>
                </c:pt>
                <c:pt idx="43">
                  <c:v>#N/A</c:v>
                </c:pt>
                <c:pt idx="44">
                  <c:v>0.40242835989044329</c:v>
                </c:pt>
                <c:pt idx="45">
                  <c:v>0.88984228594623249</c:v>
                </c:pt>
                <c:pt idx="46">
                  <c:v>0.96089004565420488</c:v>
                </c:pt>
                <c:pt idx="47">
                  <c:v>0.41914972447423132</c:v>
                </c:pt>
                <c:pt idx="48">
                  <c:v>-0.6140104003309369</c:v>
                </c:pt>
                <c:pt idx="49">
                  <c:v>0.29764837012462847</c:v>
                </c:pt>
                <c:pt idx="50">
                  <c:v>0.80315899991935513</c:v>
                </c:pt>
                <c:pt idx="51">
                  <c:v>-1.3681497144297778</c:v>
                </c:pt>
                <c:pt idx="52">
                  <c:v>-1.1621728566875462</c:v>
                </c:pt>
                <c:pt idx="53">
                  <c:v>-0.12698726546628084</c:v>
                </c:pt>
                <c:pt idx="54">
                  <c:v>0.41692104390957963</c:v>
                </c:pt>
                <c:pt idx="55">
                  <c:v>-0.67137738310363526</c:v>
                </c:pt>
                <c:pt idx="56">
                  <c:v>0.27963084806500466</c:v>
                </c:pt>
                <c:pt idx="57">
                  <c:v>-0.63174517867278701</c:v>
                </c:pt>
                <c:pt idx="58">
                  <c:v>0.80379120462835585</c:v>
                </c:pt>
                <c:pt idx="59">
                  <c:v>#N/A</c:v>
                </c:pt>
                <c:pt idx="60">
                  <c:v>-0.94646908462599133</c:v>
                </c:pt>
                <c:pt idx="61">
                  <c:v>-0.65675864606947676</c:v>
                </c:pt>
                <c:pt idx="62">
                  <c:v>#N/A</c:v>
                </c:pt>
                <c:pt idx="63">
                  <c:v>-1.3825134563098358</c:v>
                </c:pt>
                <c:pt idx="64">
                  <c:v>#N/A</c:v>
                </c:pt>
                <c:pt idx="65">
                  <c:v>0.21919628145631104</c:v>
                </c:pt>
                <c:pt idx="66">
                  <c:v>0.13314135410720415</c:v>
                </c:pt>
                <c:pt idx="67">
                  <c:v>-1.2494843924702838E-3</c:v>
                </c:pt>
                <c:pt idx="68">
                  <c:v>-1.4760258924751366</c:v>
                </c:pt>
                <c:pt idx="69">
                  <c:v>0.56180559441629396</c:v>
                </c:pt>
                <c:pt idx="70">
                  <c:v>-2.1243630411236696</c:v>
                </c:pt>
                <c:pt idx="71">
                  <c:v>-1.4073417528348444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-0.70833206548900995</c:v>
                </c:pt>
                <c:pt idx="76">
                  <c:v>-0.96711797067817717</c:v>
                </c:pt>
                <c:pt idx="77">
                  <c:v>0.13177055738328675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7.0156297545149932E-2</c:v>
                </c:pt>
                <c:pt idx="88">
                  <c:v>#N/A</c:v>
                </c:pt>
                <c:pt idx="89">
                  <c:v>-1.2967839746249301</c:v>
                </c:pt>
                <c:pt idx="90">
                  <c:v>-1.367379890882461</c:v>
                </c:pt>
                <c:pt idx="91">
                  <c:v>-1.0234703856601222E-2</c:v>
                </c:pt>
                <c:pt idx="92">
                  <c:v>-0.31340683999925667</c:v>
                </c:pt>
                <c:pt idx="93">
                  <c:v>-1.0732260548980459</c:v>
                </c:pt>
                <c:pt idx="94">
                  <c:v>0.21737362665232543</c:v>
                </c:pt>
                <c:pt idx="95">
                  <c:v>-0.34038945606517967</c:v>
                </c:pt>
                <c:pt idx="96">
                  <c:v>#N/A</c:v>
                </c:pt>
                <c:pt idx="97">
                  <c:v>0.5176712450603278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0.80399929929756808</c:v>
                </c:pt>
                <c:pt idx="103">
                  <c:v>-0.56250972019858014</c:v>
                </c:pt>
                <c:pt idx="104">
                  <c:v>-2.0747779911953375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0.62019154405909238</c:v>
                </c:pt>
                <c:pt idx="111">
                  <c:v>#N/A</c:v>
                </c:pt>
                <c:pt idx="112">
                  <c:v>0.11183553808895517</c:v>
                </c:pt>
                <c:pt idx="113">
                  <c:v>0.30915994734196239</c:v>
                </c:pt>
                <c:pt idx="114">
                  <c:v>0.4918023571988312</c:v>
                </c:pt>
                <c:pt idx="115">
                  <c:v>-1.5294240111201889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BA-488C-AF3B-BE2461498AF7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BBA-488C-AF3B-BE2461498AF7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BBA-488C-AF3B-BE2461498AF7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Scores'!$J$7</c:f>
              <c:numCache>
                <c:formatCode>General</c:formatCode>
                <c:ptCount val="1"/>
                <c:pt idx="0">
                  <c:v>-1.5294240111201889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BA-488C-AF3B-BE2461498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PN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Scores'!$K$10</c:f>
              <c:strCache>
                <c:ptCount val="1"/>
                <c:pt idx="0">
                  <c:v>PN/km (#)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Scores'!$K$11:$K$2001</c:f>
              <c:numCache>
                <c:formatCode>0.00</c:formatCode>
                <c:ptCount val="1991"/>
                <c:pt idx="0">
                  <c:v>#N/A</c:v>
                </c:pt>
                <c:pt idx="1">
                  <c:v>-0.91796951387915637</c:v>
                </c:pt>
                <c:pt idx="2">
                  <c:v>-0.9033968245288867</c:v>
                </c:pt>
                <c:pt idx="3">
                  <c:v>-0.46766316667683638</c:v>
                </c:pt>
                <c:pt idx="4">
                  <c:v>-0.32325994155817894</c:v>
                </c:pt>
                <c:pt idx="5">
                  <c:v>#N/A</c:v>
                </c:pt>
                <c:pt idx="6">
                  <c:v>#N/A</c:v>
                </c:pt>
                <c:pt idx="7">
                  <c:v>-0.37354106702296414</c:v>
                </c:pt>
                <c:pt idx="8">
                  <c:v>-0.45102685977761453</c:v>
                </c:pt>
                <c:pt idx="9">
                  <c:v>#N/A</c:v>
                </c:pt>
                <c:pt idx="10">
                  <c:v>0.33203054609682375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0.33188270546691467</c:v>
                </c:pt>
                <c:pt idx="20">
                  <c:v>5.9487347190150225E-2</c:v>
                </c:pt>
                <c:pt idx="21">
                  <c:v>7.1611462184879057E-2</c:v>
                </c:pt>
                <c:pt idx="22">
                  <c:v>#N/A</c:v>
                </c:pt>
                <c:pt idx="23">
                  <c:v>-0.86416021814370592</c:v>
                </c:pt>
                <c:pt idx="24">
                  <c:v>0.42860484619507672</c:v>
                </c:pt>
                <c:pt idx="25">
                  <c:v>#N/A</c:v>
                </c:pt>
                <c:pt idx="26">
                  <c:v>-1.2021407087849441</c:v>
                </c:pt>
                <c:pt idx="27">
                  <c:v>-0.89084903060556253</c:v>
                </c:pt>
                <c:pt idx="28">
                  <c:v>#N/A</c:v>
                </c:pt>
                <c:pt idx="29">
                  <c:v>#N/A</c:v>
                </c:pt>
                <c:pt idx="30">
                  <c:v>-1.083619634432049</c:v>
                </c:pt>
                <c:pt idx="31">
                  <c:v>#N/A</c:v>
                </c:pt>
                <c:pt idx="32">
                  <c:v>#N/A</c:v>
                </c:pt>
                <c:pt idx="33">
                  <c:v>-0.25387878442727524</c:v>
                </c:pt>
                <c:pt idx="34">
                  <c:v>-0.33503265841366281</c:v>
                </c:pt>
                <c:pt idx="35">
                  <c:v>3.2162689977650105</c:v>
                </c:pt>
                <c:pt idx="36">
                  <c:v>-1.0973014312298313</c:v>
                </c:pt>
                <c:pt idx="37">
                  <c:v>-0.61087841090280259</c:v>
                </c:pt>
                <c:pt idx="38">
                  <c:v>0.2216618504794266</c:v>
                </c:pt>
                <c:pt idx="39">
                  <c:v>-9.1448257738762473E-2</c:v>
                </c:pt>
                <c:pt idx="40">
                  <c:v>0.31823438340774196</c:v>
                </c:pt>
                <c:pt idx="41">
                  <c:v>-0.26651913668771071</c:v>
                </c:pt>
                <c:pt idx="42">
                  <c:v>-0.42107532500850747</c:v>
                </c:pt>
                <c:pt idx="43">
                  <c:v>#N/A</c:v>
                </c:pt>
                <c:pt idx="44">
                  <c:v>-0.69284876863118039</c:v>
                </c:pt>
                <c:pt idx="45">
                  <c:v>-0.18587014026706522</c:v>
                </c:pt>
                <c:pt idx="46">
                  <c:v>-0.78638499848724686</c:v>
                </c:pt>
                <c:pt idx="47">
                  <c:v>-0.19270069271166454</c:v>
                </c:pt>
                <c:pt idx="48">
                  <c:v>-0.13403988021099314</c:v>
                </c:pt>
                <c:pt idx="49">
                  <c:v>-0.1297479579898945</c:v>
                </c:pt>
                <c:pt idx="50">
                  <c:v>0.82168719485130826</c:v>
                </c:pt>
                <c:pt idx="51">
                  <c:v>-0.16532765468867636</c:v>
                </c:pt>
                <c:pt idx="52">
                  <c:v>-0.23077965338511583</c:v>
                </c:pt>
                <c:pt idx="53">
                  <c:v>0.47774968019855679</c:v>
                </c:pt>
                <c:pt idx="54">
                  <c:v>6.3817892593799094E-2</c:v>
                </c:pt>
                <c:pt idx="55">
                  <c:v>-0.49319339128867951</c:v>
                </c:pt>
                <c:pt idx="56">
                  <c:v>0.7208300056246475</c:v>
                </c:pt>
                <c:pt idx="57">
                  <c:v>0.34490567655640153</c:v>
                </c:pt>
                <c:pt idx="58">
                  <c:v>0.10214274939425282</c:v>
                </c:pt>
                <c:pt idx="59">
                  <c:v>#N/A</c:v>
                </c:pt>
                <c:pt idx="60">
                  <c:v>-1.0615629349636571</c:v>
                </c:pt>
                <c:pt idx="61">
                  <c:v>-1.1765798208767868</c:v>
                </c:pt>
                <c:pt idx="62">
                  <c:v>#N/A</c:v>
                </c:pt>
                <c:pt idx="63">
                  <c:v>-1.6116871442588092</c:v>
                </c:pt>
                <c:pt idx="64">
                  <c:v>#N/A</c:v>
                </c:pt>
                <c:pt idx="65">
                  <c:v>-0.67692722029672092</c:v>
                </c:pt>
                <c:pt idx="66">
                  <c:v>-0.86861383549645577</c:v>
                </c:pt>
                <c:pt idx="67">
                  <c:v>-0.89602687024871397</c:v>
                </c:pt>
                <c:pt idx="68">
                  <c:v>-0.47538968302884471</c:v>
                </c:pt>
                <c:pt idx="69">
                  <c:v>-0.79683977571901332</c:v>
                </c:pt>
                <c:pt idx="70">
                  <c:v>-1.3594477274622154</c:v>
                </c:pt>
                <c:pt idx="71">
                  <c:v>-1.4132714613786079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0.12744758095020478</c:v>
                </c:pt>
                <c:pt idx="76">
                  <c:v>1.2483359069015664E-2</c:v>
                </c:pt>
                <c:pt idx="77">
                  <c:v>-0.83563979997440763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0.49703926476519028</c:v>
                </c:pt>
                <c:pt idx="88">
                  <c:v>#N/A</c:v>
                </c:pt>
                <c:pt idx="89">
                  <c:v>-0.52077137631769055</c:v>
                </c:pt>
                <c:pt idx="90">
                  <c:v>1.7613217762285722</c:v>
                </c:pt>
                <c:pt idx="91">
                  <c:v>2.3070557937062444</c:v>
                </c:pt>
                <c:pt idx="92">
                  <c:v>0.9759333255373106</c:v>
                </c:pt>
                <c:pt idx="93">
                  <c:v>0.5879657846788181</c:v>
                </c:pt>
                <c:pt idx="94">
                  <c:v>2.0346194485307718</c:v>
                </c:pt>
                <c:pt idx="95">
                  <c:v>1.17032690914102</c:v>
                </c:pt>
                <c:pt idx="96">
                  <c:v>#N/A</c:v>
                </c:pt>
                <c:pt idx="97">
                  <c:v>1.016063207389063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0.16630234868714602</c:v>
                </c:pt>
                <c:pt idx="103">
                  <c:v>0.37430138580832029</c:v>
                </c:pt>
                <c:pt idx="104">
                  <c:v>0.11262517781716556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1.1891300465695807</c:v>
                </c:pt>
                <c:pt idx="111">
                  <c:v>#N/A</c:v>
                </c:pt>
                <c:pt idx="112">
                  <c:v>0.84746526763212138</c:v>
                </c:pt>
                <c:pt idx="113">
                  <c:v>0.40008655780893787</c:v>
                </c:pt>
                <c:pt idx="114">
                  <c:v>0.94532811452247612</c:v>
                </c:pt>
                <c:pt idx="115">
                  <c:v>-0.58377696191020823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3D-4AF1-83C1-A45E409B4EB9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33D-4AF1-83C1-A45E409B4EB9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33D-4AF1-83C1-A45E409B4EB9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Scores'!$K$7</c:f>
              <c:numCache>
                <c:formatCode>0.0000000000</c:formatCode>
                <c:ptCount val="1"/>
                <c:pt idx="0">
                  <c:v>-0.58377696191020823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3D-4AF1-83C1-A45E409B4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PM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Scores'!$L$10</c:f>
              <c:strCache>
                <c:ptCount val="1"/>
                <c:pt idx="0">
                  <c:v>PM/km (#)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Scores'!$L$11:$L$2001</c:f>
              <c:numCache>
                <c:formatCode>0.00</c:formatCode>
                <c:ptCount val="1991"/>
                <c:pt idx="0">
                  <c:v>#N/A</c:v>
                </c:pt>
                <c:pt idx="1">
                  <c:v>3.447218979573627</c:v>
                </c:pt>
                <c:pt idx="2">
                  <c:v>1.5733584688994997</c:v>
                </c:pt>
                <c:pt idx="3">
                  <c:v>2.7686501132337771</c:v>
                </c:pt>
                <c:pt idx="4">
                  <c:v>0.89907726811096145</c:v>
                </c:pt>
                <c:pt idx="5">
                  <c:v>#N/A</c:v>
                </c:pt>
                <c:pt idx="6">
                  <c:v>#N/A</c:v>
                </c:pt>
                <c:pt idx="7">
                  <c:v>0.11196536638175342</c:v>
                </c:pt>
                <c:pt idx="8">
                  <c:v>1.3078274720045369</c:v>
                </c:pt>
                <c:pt idx="9">
                  <c:v>#N/A</c:v>
                </c:pt>
                <c:pt idx="10">
                  <c:v>0.44915141600148467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0.44930460937832128</c:v>
                </c:pt>
                <c:pt idx="20">
                  <c:v>0.13604516674457792</c:v>
                </c:pt>
                <c:pt idx="21">
                  <c:v>-0.41443130714923415</c:v>
                </c:pt>
                <c:pt idx="22">
                  <c:v>#N/A</c:v>
                </c:pt>
                <c:pt idx="23">
                  <c:v>0.61446890624226025</c:v>
                </c:pt>
                <c:pt idx="24">
                  <c:v>2.4918850248503719</c:v>
                </c:pt>
                <c:pt idx="25">
                  <c:v>#N/A</c:v>
                </c:pt>
                <c:pt idx="26">
                  <c:v>0.72411834599017677</c:v>
                </c:pt>
                <c:pt idx="27">
                  <c:v>-0.15365697640875239</c:v>
                </c:pt>
                <c:pt idx="28">
                  <c:v>#N/A</c:v>
                </c:pt>
                <c:pt idx="29">
                  <c:v>#N/A</c:v>
                </c:pt>
                <c:pt idx="30">
                  <c:v>0.47477414011222618</c:v>
                </c:pt>
                <c:pt idx="31">
                  <c:v>#N/A</c:v>
                </c:pt>
                <c:pt idx="32">
                  <c:v>#N/A</c:v>
                </c:pt>
                <c:pt idx="33">
                  <c:v>-0.8825719764610308</c:v>
                </c:pt>
                <c:pt idx="34">
                  <c:v>0.27928002574236727</c:v>
                </c:pt>
                <c:pt idx="35">
                  <c:v>0.45682871258531804</c:v>
                </c:pt>
                <c:pt idx="36">
                  <c:v>0.20303898256342556</c:v>
                </c:pt>
                <c:pt idx="37">
                  <c:v>0.30749181224072769</c:v>
                </c:pt>
                <c:pt idx="38">
                  <c:v>0.77823492543481199</c:v>
                </c:pt>
                <c:pt idx="39">
                  <c:v>0.10176635282947978</c:v>
                </c:pt>
                <c:pt idx="40">
                  <c:v>-0.51647485186658537</c:v>
                </c:pt>
                <c:pt idx="41">
                  <c:v>0.39185908594423258</c:v>
                </c:pt>
                <c:pt idx="42">
                  <c:v>1.2158410202100078</c:v>
                </c:pt>
                <c:pt idx="43">
                  <c:v>#N/A</c:v>
                </c:pt>
                <c:pt idx="44">
                  <c:v>1.9914250819254267E-2</c:v>
                </c:pt>
                <c:pt idx="45">
                  <c:v>2.2509555096243538E-2</c:v>
                </c:pt>
                <c:pt idx="46">
                  <c:v>7.4138340389872243E-2</c:v>
                </c:pt>
                <c:pt idx="47">
                  <c:v>7.3566183963875625E-2</c:v>
                </c:pt>
                <c:pt idx="48">
                  <c:v>1.4680933103971925</c:v>
                </c:pt>
                <c:pt idx="49">
                  <c:v>0.47255596845646275</c:v>
                </c:pt>
                <c:pt idx="50">
                  <c:v>0.46995902764102726</c:v>
                </c:pt>
                <c:pt idx="51">
                  <c:v>-0.22708027428728983</c:v>
                </c:pt>
                <c:pt idx="52">
                  <c:v>-1.4963828623677984</c:v>
                </c:pt>
                <c:pt idx="53">
                  <c:v>0.55600700313040885</c:v>
                </c:pt>
                <c:pt idx="54">
                  <c:v>-1.4230964331253659</c:v>
                </c:pt>
                <c:pt idx="55">
                  <c:v>-0.76913181940606645</c:v>
                </c:pt>
                <c:pt idx="56">
                  <c:v>0.98624688057731635</c:v>
                </c:pt>
                <c:pt idx="57">
                  <c:v>-1.0444853409720873</c:v>
                </c:pt>
                <c:pt idx="58">
                  <c:v>-0.33889194195915889</c:v>
                </c:pt>
                <c:pt idx="59">
                  <c:v>#N/A</c:v>
                </c:pt>
                <c:pt idx="60">
                  <c:v>0.28065348156438802</c:v>
                </c:pt>
                <c:pt idx="61">
                  <c:v>-9.7957610588890673E-2</c:v>
                </c:pt>
                <c:pt idx="62">
                  <c:v>#N/A</c:v>
                </c:pt>
                <c:pt idx="63">
                  <c:v>-1.6286164406719434</c:v>
                </c:pt>
                <c:pt idx="64">
                  <c:v>#N/A</c:v>
                </c:pt>
                <c:pt idx="65">
                  <c:v>-0.16679599098039594</c:v>
                </c:pt>
                <c:pt idx="66">
                  <c:v>-0.78435711524809815</c:v>
                </c:pt>
                <c:pt idx="67">
                  <c:v>-1.1821621017550976</c:v>
                </c:pt>
                <c:pt idx="68">
                  <c:v>-1.0444853409720873</c:v>
                </c:pt>
                <c:pt idx="69">
                  <c:v>-1.0444853409720873</c:v>
                </c:pt>
                <c:pt idx="70">
                  <c:v>-1.1477429115593449</c:v>
                </c:pt>
                <c:pt idx="71">
                  <c:v>-0.68308384391668497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-0.43964571332041402</c:v>
                </c:pt>
                <c:pt idx="76">
                  <c:v>-0.47232249634245693</c:v>
                </c:pt>
                <c:pt idx="77">
                  <c:v>-8.0907518062119474E-2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0.37180076093219022</c:v>
                </c:pt>
                <c:pt idx="88">
                  <c:v>#N/A</c:v>
                </c:pt>
                <c:pt idx="89">
                  <c:v>-0.57916993983079079</c:v>
                </c:pt>
                <c:pt idx="90">
                  <c:v>0.96204385329931574</c:v>
                </c:pt>
                <c:pt idx="91">
                  <c:v>-3.577376377836132E-2</c:v>
                </c:pt>
                <c:pt idx="92">
                  <c:v>-0.42027346616364314</c:v>
                </c:pt>
                <c:pt idx="93">
                  <c:v>-0.2904627676702376</c:v>
                </c:pt>
                <c:pt idx="94">
                  <c:v>-0.44021321559179849</c:v>
                </c:pt>
                <c:pt idx="95">
                  <c:v>-1.1606219366119164</c:v>
                </c:pt>
                <c:pt idx="96">
                  <c:v>#N/A</c:v>
                </c:pt>
                <c:pt idx="97">
                  <c:v>-0.49768363647378283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1.2271812119475847</c:v>
                </c:pt>
                <c:pt idx="103">
                  <c:v>-0.7002934390145612</c:v>
                </c:pt>
                <c:pt idx="104">
                  <c:v>-1.5091444086147474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-0.20694407037072229</c:v>
                </c:pt>
                <c:pt idx="111">
                  <c:v>#N/A</c:v>
                </c:pt>
                <c:pt idx="112">
                  <c:v>-1.3287741112891898</c:v>
                </c:pt>
                <c:pt idx="113">
                  <c:v>0.38391105215164573</c:v>
                </c:pt>
                <c:pt idx="114">
                  <c:v>-0.23830931891906734</c:v>
                </c:pt>
                <c:pt idx="115">
                  <c:v>-1.4058868380274896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EF-462E-AA6F-F25D9385E70D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9EF-462E-AA6F-F25D9385E70D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9EF-462E-AA6F-F25D9385E70D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Scores'!$L$7</c:f>
              <c:numCache>
                <c:formatCode>General</c:formatCode>
                <c:ptCount val="1"/>
                <c:pt idx="0">
                  <c:v>-1.4058868380274896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EF-462E-AA6F-F25D9385E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</a:t>
            </a:r>
            <a:r>
              <a:rPr lang="en-GB" baseline="-25000"/>
              <a:t>4</a:t>
            </a:r>
            <a:r>
              <a:rPr lang="en-GB"/>
              <a:t>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Scores'!$M$10</c:f>
              <c:strCache>
                <c:ptCount val="1"/>
                <c:pt idx="0">
                  <c:v>CH4 (mg/km)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Scores'!$M$11:$M$2001</c:f>
              <c:numCache>
                <c:formatCode>0.00</c:formatCode>
                <c:ptCount val="1991"/>
                <c:pt idx="0">
                  <c:v>#N/A</c:v>
                </c:pt>
                <c:pt idx="1">
                  <c:v>-0.99810819374746973</c:v>
                </c:pt>
                <c:pt idx="2">
                  <c:v>-0.74292251323834291</c:v>
                </c:pt>
                <c:pt idx="3">
                  <c:v>-1.6714036212184966</c:v>
                </c:pt>
                <c:pt idx="4">
                  <c:v>-1.416121689818858</c:v>
                </c:pt>
                <c:pt idx="5">
                  <c:v>#N/A</c:v>
                </c:pt>
                <c:pt idx="6">
                  <c:v>#N/A</c:v>
                </c:pt>
                <c:pt idx="7">
                  <c:v>-1.2487472289779855</c:v>
                </c:pt>
                <c:pt idx="8">
                  <c:v>-1.6024679769971595</c:v>
                </c:pt>
                <c:pt idx="9">
                  <c:v>#N/A</c:v>
                </c:pt>
                <c:pt idx="10">
                  <c:v>-0.21094405308717748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-2.2525202028166631</c:v>
                </c:pt>
                <c:pt idx="20">
                  <c:v>-1.6465717887701912</c:v>
                </c:pt>
                <c:pt idx="21">
                  <c:v>-1.9361697931485926</c:v>
                </c:pt>
                <c:pt idx="22">
                  <c:v>#N/A</c:v>
                </c:pt>
                <c:pt idx="23">
                  <c:v>0.67836234304103271</c:v>
                </c:pt>
                <c:pt idx="24">
                  <c:v>0.52925553254404967</c:v>
                </c:pt>
                <c:pt idx="25">
                  <c:v>#N/A</c:v>
                </c:pt>
                <c:pt idx="26">
                  <c:v>-0.43422927141682044</c:v>
                </c:pt>
                <c:pt idx="27">
                  <c:v>-0.4044259303096816</c:v>
                </c:pt>
                <c:pt idx="28">
                  <c:v>#N/A</c:v>
                </c:pt>
                <c:pt idx="29">
                  <c:v>#N/A</c:v>
                </c:pt>
                <c:pt idx="30">
                  <c:v>0.32282445445415914</c:v>
                </c:pt>
                <c:pt idx="31">
                  <c:v>#N/A</c:v>
                </c:pt>
                <c:pt idx="32">
                  <c:v>#N/A</c:v>
                </c:pt>
                <c:pt idx="33">
                  <c:v>8.5885178585312485E-2</c:v>
                </c:pt>
                <c:pt idx="34">
                  <c:v>0.16880754250487762</c:v>
                </c:pt>
                <c:pt idx="35">
                  <c:v>-0.47494311916786808</c:v>
                </c:pt>
                <c:pt idx="36">
                  <c:v>-0.13717745342331739</c:v>
                </c:pt>
                <c:pt idx="37">
                  <c:v>7.9524305740160478E-2</c:v>
                </c:pt>
                <c:pt idx="38">
                  <c:v>0.70192909539013815</c:v>
                </c:pt>
                <c:pt idx="39">
                  <c:v>1.166999765119441</c:v>
                </c:pt>
                <c:pt idx="40">
                  <c:v>-0.27215900135504412</c:v>
                </c:pt>
                <c:pt idx="41">
                  <c:v>0.27327412037134619</c:v>
                </c:pt>
                <c:pt idx="42">
                  <c:v>-0.30134576199323243</c:v>
                </c:pt>
                <c:pt idx="43">
                  <c:v>#N/A</c:v>
                </c:pt>
                <c:pt idx="44">
                  <c:v>-1.2626028818256616</c:v>
                </c:pt>
                <c:pt idx="45">
                  <c:v>0.1254703823078267</c:v>
                </c:pt>
                <c:pt idx="46">
                  <c:v>-3.2909466541432404E-2</c:v>
                </c:pt>
                <c:pt idx="47">
                  <c:v>0.52318516828403305</c:v>
                </c:pt>
                <c:pt idx="48">
                  <c:v>0.78375385575981305</c:v>
                </c:pt>
                <c:pt idx="49">
                  <c:v>0.48953089732865335</c:v>
                </c:pt>
                <c:pt idx="50">
                  <c:v>1.1023717982944989</c:v>
                </c:pt>
                <c:pt idx="51">
                  <c:v>-1.1677311399811476</c:v>
                </c:pt>
                <c:pt idx="52">
                  <c:v>-0.48649736901070062</c:v>
                </c:pt>
                <c:pt idx="53">
                  <c:v>0.86705684848078757</c:v>
                </c:pt>
                <c:pt idx="54">
                  <c:v>3.1508501704610149E-2</c:v>
                </c:pt>
                <c:pt idx="55">
                  <c:v>0.71500880530789424</c:v>
                </c:pt>
                <c:pt idx="56">
                  <c:v>0.61525232489567216</c:v>
                </c:pt>
                <c:pt idx="57">
                  <c:v>0.24913366294689276</c:v>
                </c:pt>
                <c:pt idx="58">
                  <c:v>1.1667116782846085</c:v>
                </c:pt>
                <c:pt idx="59">
                  <c:v>#N/A</c:v>
                </c:pt>
                <c:pt idx="60">
                  <c:v>0.21755508449570651</c:v>
                </c:pt>
                <c:pt idx="61">
                  <c:v>1.318676292955494</c:v>
                </c:pt>
                <c:pt idx="62">
                  <c:v>#N/A</c:v>
                </c:pt>
                <c:pt idx="63">
                  <c:v>0.59356616357949354</c:v>
                </c:pt>
                <c:pt idx="64">
                  <c:v>#N/A</c:v>
                </c:pt>
                <c:pt idx="65">
                  <c:v>0.68618460509367707</c:v>
                </c:pt>
                <c:pt idx="66">
                  <c:v>1.8461450202224863</c:v>
                </c:pt>
                <c:pt idx="67">
                  <c:v>-0.75501675106172395</c:v>
                </c:pt>
                <c:pt idx="68">
                  <c:v>1.0809612324076683</c:v>
                </c:pt>
                <c:pt idx="69">
                  <c:v>2.5899232687151512</c:v>
                </c:pt>
                <c:pt idx="70">
                  <c:v>-0.42416534193658106</c:v>
                </c:pt>
                <c:pt idx="71">
                  <c:v>-0.84857223442202856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0.14826438164193759</c:v>
                </c:pt>
                <c:pt idx="76">
                  <c:v>-0.9933384191943585</c:v>
                </c:pt>
                <c:pt idx="77">
                  <c:v>0.60042313493248223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-0.48579784779082219</c:v>
                </c:pt>
                <c:pt idx="88">
                  <c:v>#N/A</c:v>
                </c:pt>
                <c:pt idx="89">
                  <c:v>0.44969664451449237</c:v>
                </c:pt>
                <c:pt idx="90">
                  <c:v>-0.81871153428315235</c:v>
                </c:pt>
                <c:pt idx="91">
                  <c:v>0.33416874704447985</c:v>
                </c:pt>
                <c:pt idx="92">
                  <c:v>0.22630324363075566</c:v>
                </c:pt>
                <c:pt idx="93">
                  <c:v>-0.88897811096889834</c:v>
                </c:pt>
                <c:pt idx="94">
                  <c:v>1.3957448915149271</c:v>
                </c:pt>
                <c:pt idx="95">
                  <c:v>0.88783275197854816</c:v>
                </c:pt>
                <c:pt idx="96">
                  <c:v>#N/A</c:v>
                </c:pt>
                <c:pt idx="97">
                  <c:v>8.9939509576720519E-2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2.6051540660232182</c:v>
                </c:pt>
                <c:pt idx="103">
                  <c:v>-0.46831369437849607</c:v>
                </c:pt>
                <c:pt idx="104">
                  <c:v>-1.9087826872449749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0.89246226232238579</c:v>
                </c:pt>
                <c:pt idx="111">
                  <c:v>#N/A</c:v>
                </c:pt>
                <c:pt idx="112">
                  <c:v>0.62588758194119487</c:v>
                </c:pt>
                <c:pt idx="113">
                  <c:v>0.21547017387990111</c:v>
                </c:pt>
                <c:pt idx="114">
                  <c:v>0.53879222601381338</c:v>
                </c:pt>
                <c:pt idx="115">
                  <c:v>-1.3853853257038518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79-4216-A64B-07357145513F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079-4216-A64B-07357145513F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079-4216-A64B-07357145513F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Scores'!$M$7</c:f>
              <c:numCache>
                <c:formatCode>General</c:formatCode>
                <c:ptCount val="1"/>
                <c:pt idx="0">
                  <c:v>-1.3853853257038518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79-4216-A64B-073571455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</a:t>
            </a:r>
            <a:r>
              <a:rPr lang="en-GB" baseline="-25000"/>
              <a:t>2</a:t>
            </a:r>
            <a:r>
              <a:rPr lang="en-GB"/>
              <a:t>O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Scores'!$N$10</c:f>
              <c:strCache>
                <c:ptCount val="1"/>
                <c:pt idx="0">
                  <c:v>N2O (mg/km)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Scores'!$N$11:$N$2001</c:f>
              <c:numCache>
                <c:formatCode>0.00</c:formatCode>
                <c:ptCount val="1991"/>
                <c:pt idx="0">
                  <c:v>#N/A</c:v>
                </c:pt>
                <c:pt idx="1">
                  <c:v>-1.0019752022808985</c:v>
                </c:pt>
                <c:pt idx="2">
                  <c:v>-1.1267789338395926</c:v>
                </c:pt>
                <c:pt idx="3">
                  <c:v>-1.0986411557625262</c:v>
                </c:pt>
                <c:pt idx="4">
                  <c:v>-0.40019660682122532</c:v>
                </c:pt>
                <c:pt idx="5">
                  <c:v>#N/A</c:v>
                </c:pt>
                <c:pt idx="6">
                  <c:v>#N/A</c:v>
                </c:pt>
                <c:pt idx="7">
                  <c:v>-0.84663887664612902</c:v>
                </c:pt>
                <c:pt idx="8">
                  <c:v>-0.92253763812816769</c:v>
                </c:pt>
                <c:pt idx="9">
                  <c:v>#N/A</c:v>
                </c:pt>
                <c:pt idx="10">
                  <c:v>-1.0438527286783703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-0.96833994352466524</c:v>
                </c:pt>
                <c:pt idx="20">
                  <c:v>-0.80499714854526083</c:v>
                </c:pt>
                <c:pt idx="21">
                  <c:v>-0.63442199274277689</c:v>
                </c:pt>
                <c:pt idx="22">
                  <c:v>#N/A</c:v>
                </c:pt>
                <c:pt idx="23">
                  <c:v>-0.76065358928095628</c:v>
                </c:pt>
                <c:pt idx="24">
                  <c:v>0.19516131115797422</c:v>
                </c:pt>
                <c:pt idx="25">
                  <c:v>#N/A</c:v>
                </c:pt>
                <c:pt idx="26">
                  <c:v>-0.6404702114155929</c:v>
                </c:pt>
                <c:pt idx="27">
                  <c:v>-0.16756320892650212</c:v>
                </c:pt>
                <c:pt idx="28">
                  <c:v>#N/A</c:v>
                </c:pt>
                <c:pt idx="29">
                  <c:v>#N/A</c:v>
                </c:pt>
                <c:pt idx="30">
                  <c:v>-0.8483686827018001</c:v>
                </c:pt>
                <c:pt idx="31">
                  <c:v>#N/A</c:v>
                </c:pt>
                <c:pt idx="32">
                  <c:v>#N/A</c:v>
                </c:pt>
                <c:pt idx="33">
                  <c:v>-0.83603985337812037</c:v>
                </c:pt>
                <c:pt idx="34">
                  <c:v>-0.79735651415392994</c:v>
                </c:pt>
                <c:pt idx="35">
                  <c:v>-0.46711147860578384</c:v>
                </c:pt>
                <c:pt idx="36">
                  <c:v>-0.55193907097467521</c:v>
                </c:pt>
                <c:pt idx="37">
                  <c:v>-0.47203016989798785</c:v>
                </c:pt>
                <c:pt idx="38">
                  <c:v>0.12097768931359711</c:v>
                </c:pt>
                <c:pt idx="39">
                  <c:v>-0.43087400658414293</c:v>
                </c:pt>
                <c:pt idx="40">
                  <c:v>-0.99917481726855717</c:v>
                </c:pt>
                <c:pt idx="41">
                  <c:v>-0.96095208370374985</c:v>
                </c:pt>
                <c:pt idx="42">
                  <c:v>-0.42159196885208144</c:v>
                </c:pt>
                <c:pt idx="43">
                  <c:v>#N/A</c:v>
                </c:pt>
                <c:pt idx="44">
                  <c:v>-0.60753940949641205</c:v>
                </c:pt>
                <c:pt idx="45">
                  <c:v>-0.35009517969444626</c:v>
                </c:pt>
                <c:pt idx="46">
                  <c:v>-0.19778659629422818</c:v>
                </c:pt>
                <c:pt idx="47">
                  <c:v>-0.2848317025741991</c:v>
                </c:pt>
                <c:pt idx="48">
                  <c:v>0.12236024939464608</c:v>
                </c:pt>
                <c:pt idx="49">
                  <c:v>0.79786088686493384</c:v>
                </c:pt>
                <c:pt idx="50">
                  <c:v>1.0730244164532592</c:v>
                </c:pt>
                <c:pt idx="51">
                  <c:v>6.0754302762187698E-2</c:v>
                </c:pt>
                <c:pt idx="52">
                  <c:v>0.82343877920375741</c:v>
                </c:pt>
                <c:pt idx="53">
                  <c:v>0.67549365006327611</c:v>
                </c:pt>
                <c:pt idx="54">
                  <c:v>0.92961242362395813</c:v>
                </c:pt>
                <c:pt idx="55">
                  <c:v>0.33022532906532942</c:v>
                </c:pt>
                <c:pt idx="56">
                  <c:v>0.72448876246068938</c:v>
                </c:pt>
                <c:pt idx="57">
                  <c:v>0.52869231807917216</c:v>
                </c:pt>
                <c:pt idx="58">
                  <c:v>0.38155186025522403</c:v>
                </c:pt>
                <c:pt idx="59">
                  <c:v>#N/A</c:v>
                </c:pt>
                <c:pt idx="60">
                  <c:v>-0.80719124664716468</c:v>
                </c:pt>
                <c:pt idx="61">
                  <c:v>-0.7119651637740646</c:v>
                </c:pt>
                <c:pt idx="62">
                  <c:v>#N/A</c:v>
                </c:pt>
                <c:pt idx="63">
                  <c:v>1.2160167823648453E-2</c:v>
                </c:pt>
                <c:pt idx="64">
                  <c:v>#N/A</c:v>
                </c:pt>
                <c:pt idx="65">
                  <c:v>-7.9261939963895143E-4</c:v>
                </c:pt>
                <c:pt idx="66">
                  <c:v>0.31858131462237438</c:v>
                </c:pt>
                <c:pt idx="67">
                  <c:v>0.58661251798596437</c:v>
                </c:pt>
                <c:pt idx="68">
                  <c:v>6.5276963009992583E-2</c:v>
                </c:pt>
                <c:pt idx="69">
                  <c:v>0.36977648644103794</c:v>
                </c:pt>
                <c:pt idx="70">
                  <c:v>0.34313928960123063</c:v>
                </c:pt>
                <c:pt idx="71">
                  <c:v>-0.19032321170511843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-1.522543968621094</c:v>
                </c:pt>
                <c:pt idx="76">
                  <c:v>-1.522543968621094</c:v>
                </c:pt>
                <c:pt idx="77">
                  <c:v>0.24130549827307354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6.2164751714003874E-2</c:v>
                </c:pt>
                <c:pt idx="88">
                  <c:v>#N/A</c:v>
                </c:pt>
                <c:pt idx="89">
                  <c:v>0.72452840457348011</c:v>
                </c:pt>
                <c:pt idx="90">
                  <c:v>3.2288846517396226</c:v>
                </c:pt>
                <c:pt idx="91">
                  <c:v>3.1165984305629792</c:v>
                </c:pt>
                <c:pt idx="92">
                  <c:v>4.4227819511921984</c:v>
                </c:pt>
                <c:pt idx="93">
                  <c:v>-7.2926971520314229E-2</c:v>
                </c:pt>
                <c:pt idx="94">
                  <c:v>0.88219060587659726</c:v>
                </c:pt>
                <c:pt idx="95">
                  <c:v>-0.41429485382140785</c:v>
                </c:pt>
                <c:pt idx="96">
                  <c:v>#N/A</c:v>
                </c:pt>
                <c:pt idx="97">
                  <c:v>0.24250112333785429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7.9443647709534923E-2</c:v>
                </c:pt>
                <c:pt idx="103">
                  <c:v>-0.34601897227743073</c:v>
                </c:pt>
                <c:pt idx="104">
                  <c:v>-0.45416311897795392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0.77459570226498553</c:v>
                </c:pt>
                <c:pt idx="111">
                  <c:v>#N/A</c:v>
                </c:pt>
                <c:pt idx="112">
                  <c:v>0.62381054710034367</c:v>
                </c:pt>
                <c:pt idx="113">
                  <c:v>0.5691832458333721</c:v>
                </c:pt>
                <c:pt idx="114">
                  <c:v>0.31598802869109116</c:v>
                </c:pt>
                <c:pt idx="115">
                  <c:v>0.63984601246130601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9A-4561-A100-535237933D82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99A-4561-A100-535237933D82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99A-4561-A100-535237933D82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Scores'!$N$7</c:f>
              <c:numCache>
                <c:formatCode>General</c:formatCode>
                <c:ptCount val="1"/>
                <c:pt idx="0">
                  <c:v>0.63984601246130601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9A-4561-A100-535237933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Fuel consumption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Scores'!$O$10</c:f>
              <c:strCache>
                <c:ptCount val="1"/>
                <c:pt idx="0">
                  <c:v>fuel consumption (l/100km)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Scores'!$O$11:$O$2001</c:f>
              <c:numCache>
                <c:formatCode>0.00</c:formatCode>
                <c:ptCount val="1991"/>
                <c:pt idx="0">
                  <c:v>#N/A</c:v>
                </c:pt>
                <c:pt idx="1">
                  <c:v>-0.4877551533370536</c:v>
                </c:pt>
                <c:pt idx="2">
                  <c:v>-0.88645369993959777</c:v>
                </c:pt>
                <c:pt idx="3">
                  <c:v>-0.89370127969589674</c:v>
                </c:pt>
                <c:pt idx="4">
                  <c:v>0.67238101521349902</c:v>
                </c:pt>
                <c:pt idx="5">
                  <c:v>#N/A</c:v>
                </c:pt>
                <c:pt idx="6">
                  <c:v>#N/A</c:v>
                </c:pt>
                <c:pt idx="7">
                  <c:v>0.26214014795647367</c:v>
                </c:pt>
                <c:pt idx="8">
                  <c:v>0.50489256758726675</c:v>
                </c:pt>
                <c:pt idx="9">
                  <c:v>#N/A</c:v>
                </c:pt>
                <c:pt idx="10">
                  <c:v>1.4279290509593432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1.1428866148784178</c:v>
                </c:pt>
                <c:pt idx="20">
                  <c:v>0.38093316513821573</c:v>
                </c:pt>
                <c:pt idx="21">
                  <c:v>0.4983403661182676</c:v>
                </c:pt>
                <c:pt idx="22">
                  <c:v>#N/A</c:v>
                </c:pt>
                <c:pt idx="23">
                  <c:v>-0.55243600720486841</c:v>
                </c:pt>
                <c:pt idx="24">
                  <c:v>0.30542170449262712</c:v>
                </c:pt>
                <c:pt idx="25">
                  <c:v>#N/A</c:v>
                </c:pt>
                <c:pt idx="26">
                  <c:v>-0.34802002423910627</c:v>
                </c:pt>
                <c:pt idx="27">
                  <c:v>4.0754230508434228E-2</c:v>
                </c:pt>
                <c:pt idx="28">
                  <c:v>#N/A</c:v>
                </c:pt>
                <c:pt idx="29">
                  <c:v>#N/A</c:v>
                </c:pt>
                <c:pt idx="30">
                  <c:v>-0.12326659032865243</c:v>
                </c:pt>
                <c:pt idx="31">
                  <c:v>#N/A</c:v>
                </c:pt>
                <c:pt idx="32">
                  <c:v>#N/A</c:v>
                </c:pt>
                <c:pt idx="33">
                  <c:v>0.17015935737325669</c:v>
                </c:pt>
                <c:pt idx="34">
                  <c:v>0.30736493789383251</c:v>
                </c:pt>
                <c:pt idx="35">
                  <c:v>0.51431090655534384</c:v>
                </c:pt>
                <c:pt idx="36">
                  <c:v>0.28516922273329909</c:v>
                </c:pt>
                <c:pt idx="37">
                  <c:v>0.80456154394630852</c:v>
                </c:pt>
                <c:pt idx="38">
                  <c:v>1.697453823544413</c:v>
                </c:pt>
                <c:pt idx="39">
                  <c:v>1.4702981908078443</c:v>
                </c:pt>
                <c:pt idx="40">
                  <c:v>0.66520419051826074</c:v>
                </c:pt>
                <c:pt idx="41">
                  <c:v>0.40823023411076598</c:v>
                </c:pt>
                <c:pt idx="42">
                  <c:v>-0.17160533491763746</c:v>
                </c:pt>
                <c:pt idx="43">
                  <c:v>#N/A</c:v>
                </c:pt>
                <c:pt idx="44">
                  <c:v>-4.2967294591080875E-2</c:v>
                </c:pt>
                <c:pt idx="45">
                  <c:v>-1.8986991954047368</c:v>
                </c:pt>
                <c:pt idx="46">
                  <c:v>-1.3229363197243529</c:v>
                </c:pt>
                <c:pt idx="47">
                  <c:v>-0.26444388616786096</c:v>
                </c:pt>
                <c:pt idx="48">
                  <c:v>0.16190815550173138</c:v>
                </c:pt>
                <c:pt idx="49">
                  <c:v>-1.671794888267511E-2</c:v>
                </c:pt>
                <c:pt idx="50">
                  <c:v>-6.7910746758953602E-2</c:v>
                </c:pt>
                <c:pt idx="51">
                  <c:v>-1.3353739740997876</c:v>
                </c:pt>
                <c:pt idx="52">
                  <c:v>-1.2322333713493303</c:v>
                </c:pt>
                <c:pt idx="53">
                  <c:v>-1.7934049061555084</c:v>
                </c:pt>
                <c:pt idx="54">
                  <c:v>-1.3160114149301398</c:v>
                </c:pt>
                <c:pt idx="55">
                  <c:v>-1.3117879951367288</c:v>
                </c:pt>
                <c:pt idx="56">
                  <c:v>-0.77660279830212164</c:v>
                </c:pt>
                <c:pt idx="57">
                  <c:v>-0.61432871125053434</c:v>
                </c:pt>
                <c:pt idx="58">
                  <c:v>-1.2220510185287174</c:v>
                </c:pt>
                <c:pt idx="59">
                  <c:v>#N/A</c:v>
                </c:pt>
                <c:pt idx="60">
                  <c:v>-0.30269768405501957</c:v>
                </c:pt>
                <c:pt idx="61">
                  <c:v>0.17884853350096785</c:v>
                </c:pt>
                <c:pt idx="62">
                  <c:v>#N/A</c:v>
                </c:pt>
                <c:pt idx="63">
                  <c:v>-2.3384515492733908</c:v>
                </c:pt>
                <c:pt idx="64">
                  <c:v>#N/A</c:v>
                </c:pt>
                <c:pt idx="65">
                  <c:v>-0.83916326187606427</c:v>
                </c:pt>
                <c:pt idx="66">
                  <c:v>0.19653028142189791</c:v>
                </c:pt>
                <c:pt idx="67">
                  <c:v>0.67715940950255837</c:v>
                </c:pt>
                <c:pt idx="68">
                  <c:v>-2.2541450863520556</c:v>
                </c:pt>
                <c:pt idx="69">
                  <c:v>0.20212491495973753</c:v>
                </c:pt>
                <c:pt idx="70">
                  <c:v>-0.31260412498209511</c:v>
                </c:pt>
                <c:pt idx="71">
                  <c:v>-0.16182780333960869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1.9957632661979092</c:v>
                </c:pt>
                <c:pt idx="76">
                  <c:v>1.8351039822210766</c:v>
                </c:pt>
                <c:pt idx="77">
                  <c:v>-0.35459176385996566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-0.40103972737486165</c:v>
                </c:pt>
                <c:pt idx="88">
                  <c:v>#N/A</c:v>
                </c:pt>
                <c:pt idx="89">
                  <c:v>1.6637261026786376</c:v>
                </c:pt>
                <c:pt idx="90">
                  <c:v>0.68795200698450409</c:v>
                </c:pt>
                <c:pt idx="91">
                  <c:v>2.1545919229306217E-2</c:v>
                </c:pt>
                <c:pt idx="92">
                  <c:v>2.3451501796434173</c:v>
                </c:pt>
                <c:pt idx="93">
                  <c:v>-8.5576320161692601E-2</c:v>
                </c:pt>
                <c:pt idx="94">
                  <c:v>4.8259200066921443E-2</c:v>
                </c:pt>
                <c:pt idx="95">
                  <c:v>-0.57976340697460282</c:v>
                </c:pt>
                <c:pt idx="96">
                  <c:v>#N/A</c:v>
                </c:pt>
                <c:pt idx="97">
                  <c:v>-0.39792918628810053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1.127271769690203</c:v>
                </c:pt>
                <c:pt idx="103">
                  <c:v>0.92078950096384649</c:v>
                </c:pt>
                <c:pt idx="104">
                  <c:v>0.76473811336015352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-0.5973295782201552</c:v>
                </c:pt>
                <c:pt idx="111">
                  <c:v>#N/A</c:v>
                </c:pt>
                <c:pt idx="112">
                  <c:v>-0.18344200428465787</c:v>
                </c:pt>
                <c:pt idx="113">
                  <c:v>0.19868165774488519</c:v>
                </c:pt>
                <c:pt idx="114">
                  <c:v>0.47849410720008284</c:v>
                </c:pt>
                <c:pt idx="115">
                  <c:v>-1.5270367918439551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74-4902-8924-50F529343982}"/>
            </c:ext>
          </c:extLst>
        </c:ser>
        <c:ser>
          <c:idx val="5"/>
          <c:order val="1"/>
          <c:tx>
            <c:v>Upper 95.54%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A74-4902-8924-50F529343982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A74-4902-8924-50F529343982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Scores'!$O$7</c:f>
              <c:numCache>
                <c:formatCode>General</c:formatCode>
                <c:ptCount val="1"/>
                <c:pt idx="0">
                  <c:v>-1.5270367918439551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74-4902-8924-50F529343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Data'!$F$10</c:f>
              <c:strCache>
                <c:ptCount val="1"/>
                <c:pt idx="0">
                  <c:v>CO/km (mg)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Trend Data'!$A$11:$A$2001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Trend Data'!$F$11:$F$2001</c:f>
              <c:numCache>
                <c:formatCode>General</c:formatCode>
                <c:ptCount val="1991"/>
                <c:pt idx="0">
                  <c:v>#N/A</c:v>
                </c:pt>
                <c:pt idx="1">
                  <c:v>175.9678816984663</c:v>
                </c:pt>
                <c:pt idx="2">
                  <c:v>166.05303942314796</c:v>
                </c:pt>
                <c:pt idx="3">
                  <c:v>188.98034763874875</c:v>
                </c:pt>
                <c:pt idx="4">
                  <c:v>173.31169796917675</c:v>
                </c:pt>
                <c:pt idx="5">
                  <c:v>#N/A</c:v>
                </c:pt>
                <c:pt idx="6">
                  <c:v>#N/A</c:v>
                </c:pt>
                <c:pt idx="7">
                  <c:v>197.16523295682035</c:v>
                </c:pt>
                <c:pt idx="8">
                  <c:v>177.28810069918691</c:v>
                </c:pt>
                <c:pt idx="9">
                  <c:v>#N/A</c:v>
                </c:pt>
                <c:pt idx="10">
                  <c:v>221.13996153301977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198.52030814438427</c:v>
                </c:pt>
                <c:pt idx="20">
                  <c:v>197.06144212864527</c:v>
                </c:pt>
                <c:pt idx="21">
                  <c:v>207.80536397267866</c:v>
                </c:pt>
                <c:pt idx="22">
                  <c:v>#N/A</c:v>
                </c:pt>
                <c:pt idx="23">
                  <c:v>180.30347122595731</c:v>
                </c:pt>
                <c:pt idx="24">
                  <c:v>182.78713013914702</c:v>
                </c:pt>
                <c:pt idx="25">
                  <c:v>#N/A</c:v>
                </c:pt>
                <c:pt idx="26">
                  <c:v>181.11120118853873</c:v>
                </c:pt>
                <c:pt idx="27">
                  <c:v>183.02539387223405</c:v>
                </c:pt>
                <c:pt idx="28">
                  <c:v>#N/A</c:v>
                </c:pt>
                <c:pt idx="29">
                  <c:v>#N/A</c:v>
                </c:pt>
                <c:pt idx="30">
                  <c:v>177.7543032673976</c:v>
                </c:pt>
                <c:pt idx="31">
                  <c:v>#N/A</c:v>
                </c:pt>
                <c:pt idx="32">
                  <c:v>#N/A</c:v>
                </c:pt>
                <c:pt idx="33">
                  <c:v>188.36788111480487</c:v>
                </c:pt>
                <c:pt idx="34">
                  <c:v>177.71925865555394</c:v>
                </c:pt>
                <c:pt idx="35">
                  <c:v>172.29756091401902</c:v>
                </c:pt>
                <c:pt idx="36">
                  <c:v>174.2169185640162</c:v>
                </c:pt>
                <c:pt idx="37">
                  <c:v>182.84542541585998</c:v>
                </c:pt>
                <c:pt idx="38">
                  <c:v>196.00730824815881</c:v>
                </c:pt>
                <c:pt idx="39">
                  <c:v>178.20068872374048</c:v>
                </c:pt>
                <c:pt idx="40">
                  <c:v>194.39420642943247</c:v>
                </c:pt>
                <c:pt idx="41">
                  <c:v>173.92276334522123</c:v>
                </c:pt>
                <c:pt idx="42">
                  <c:v>174.02780093758579</c:v>
                </c:pt>
                <c:pt idx="43">
                  <c:v>#N/A</c:v>
                </c:pt>
                <c:pt idx="44">
                  <c:v>174.24500774941629</c:v>
                </c:pt>
                <c:pt idx="45">
                  <c:v>180.31443599798274</c:v>
                </c:pt>
                <c:pt idx="46">
                  <c:v>176.67551754394955</c:v>
                </c:pt>
                <c:pt idx="47">
                  <c:v>182.67119943998244</c:v>
                </c:pt>
                <c:pt idx="48">
                  <c:v>203.55783882575662</c:v>
                </c:pt>
                <c:pt idx="49">
                  <c:v>192.89837742043531</c:v>
                </c:pt>
                <c:pt idx="50">
                  <c:v>198.84936488249591</c:v>
                </c:pt>
                <c:pt idx="51">
                  <c:v>168.15291044242801</c:v>
                </c:pt>
                <c:pt idx="52">
                  <c:v>161.31281466841193</c:v>
                </c:pt>
                <c:pt idx="53">
                  <c:v>176.27684942434172</c:v>
                </c:pt>
                <c:pt idx="54">
                  <c:v>181.7012493333574</c:v>
                </c:pt>
                <c:pt idx="55">
                  <c:v>158.75862704923972</c:v>
                </c:pt>
                <c:pt idx="56">
                  <c:v>192.82927566032492</c:v>
                </c:pt>
                <c:pt idx="57">
                  <c:v>178.85307654562419</c:v>
                </c:pt>
                <c:pt idx="58">
                  <c:v>176.45043471969515</c:v>
                </c:pt>
                <c:pt idx="59">
                  <c:v>#N/A</c:v>
                </c:pt>
                <c:pt idx="60">
                  <c:v>213.32330128020192</c:v>
                </c:pt>
                <c:pt idx="61">
                  <c:v>213.68850683194793</c:v>
                </c:pt>
                <c:pt idx="62">
                  <c:v>#N/A</c:v>
                </c:pt>
                <c:pt idx="63">
                  <c:v>194.70141042837071</c:v>
                </c:pt>
                <c:pt idx="64">
                  <c:v>#N/A</c:v>
                </c:pt>
                <c:pt idx="65">
                  <c:v>195.39269171824276</c:v>
                </c:pt>
                <c:pt idx="66">
                  <c:v>194.20036889862629</c:v>
                </c:pt>
                <c:pt idx="67">
                  <c:v>211.90301338524793</c:v>
                </c:pt>
                <c:pt idx="68">
                  <c:v>234.71063510176469</c:v>
                </c:pt>
                <c:pt idx="69">
                  <c:v>224.09801562311458</c:v>
                </c:pt>
                <c:pt idx="70">
                  <c:v>194.66950462337445</c:v>
                </c:pt>
                <c:pt idx="71">
                  <c:v>211.3033089838396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230.66716824227933</c:v>
                </c:pt>
                <c:pt idx="76">
                  <c:v>218.66010347448309</c:v>
                </c:pt>
                <c:pt idx="77">
                  <c:v>226.89850778447061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195.40757608338356</c:v>
                </c:pt>
                <c:pt idx="88">
                  <c:v>#N/A</c:v>
                </c:pt>
                <c:pt idx="89">
                  <c:v>222.95528629433869</c:v>
                </c:pt>
                <c:pt idx="90">
                  <c:v>203.60194278582753</c:v>
                </c:pt>
                <c:pt idx="91">
                  <c:v>212.39658253828691</c:v>
                </c:pt>
                <c:pt idx="92">
                  <c:v>208.87436380042001</c:v>
                </c:pt>
                <c:pt idx="93">
                  <c:v>198.00786155677579</c:v>
                </c:pt>
                <c:pt idx="94">
                  <c:v>213.10863697568328</c:v>
                </c:pt>
                <c:pt idx="95">
                  <c:v>198.79965411110101</c:v>
                </c:pt>
                <c:pt idx="96">
                  <c:v>#N/A</c:v>
                </c:pt>
                <c:pt idx="97">
                  <c:v>190.64086715067151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218.6</c:v>
                </c:pt>
                <c:pt idx="103">
                  <c:v>198.96126509933723</c:v>
                </c:pt>
                <c:pt idx="104">
                  <c:v>188.55520175676571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223.49082404560372</c:v>
                </c:pt>
                <c:pt idx="111">
                  <c:v>#N/A</c:v>
                </c:pt>
                <c:pt idx="112">
                  <c:v>211.84512370312459</c:v>
                </c:pt>
                <c:pt idx="113">
                  <c:v>232.28586623912526</c:v>
                </c:pt>
                <c:pt idx="114">
                  <c:v>232.00756453618348</c:v>
                </c:pt>
                <c:pt idx="115">
                  <c:v>207.54156597755949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29-4380-91B3-CEBA874C1A42}"/>
            </c:ext>
          </c:extLst>
        </c:ser>
        <c:ser>
          <c:idx val="1"/>
          <c:order val="1"/>
          <c:tx>
            <c:strRef>
              <c:f>'limits for plots'!$D$1</c:f>
              <c:strCache>
                <c:ptCount val="1"/>
                <c:pt idx="0">
                  <c:v>Upper 95.45%
CO/km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flat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4C7-43A3-80AB-25FE88827C10}"/>
              </c:ext>
            </c:extLst>
          </c:dPt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plots'!$D$2:$D$3</c:f>
              <c:numCache>
                <c:formatCode>General</c:formatCode>
                <c:ptCount val="2"/>
                <c:pt idx="0">
                  <c:v>232.88409132940544</c:v>
                </c:pt>
                <c:pt idx="1">
                  <c:v>232.88409132940544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29-4380-91B3-CEBA874C1A42}"/>
            </c:ext>
          </c:extLst>
        </c:ser>
        <c:ser>
          <c:idx val="2"/>
          <c:order val="2"/>
          <c:tx>
            <c:strRef>
              <c:f>'limits for plots'!$E$1</c:f>
              <c:strCache>
                <c:ptCount val="1"/>
                <c:pt idx="0">
                  <c:v>Lower 95.45%
CO/km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84C7-43A3-80AB-25FE88827C10}"/>
              </c:ext>
            </c:extLst>
          </c:dPt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plots'!$E$2:$E$3</c:f>
              <c:numCache>
                <c:formatCode>General</c:formatCode>
                <c:ptCount val="2"/>
                <c:pt idx="0">
                  <c:v>157.28613857800522</c:v>
                </c:pt>
                <c:pt idx="1">
                  <c:v>157.28613857800522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29-4380-91B3-CEBA874C1A42}"/>
            </c:ext>
          </c:extLst>
        </c:ser>
        <c:ser>
          <c:idx val="5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Data'!$F$7</c:f>
              <c:numCache>
                <c:formatCode>General</c:formatCode>
                <c:ptCount val="1"/>
                <c:pt idx="0">
                  <c:v>207.54156597755949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F29-4380-91B3-CEBA874C1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  <c:min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 (mg/km)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Scores'!$F$10</c:f>
              <c:strCache>
                <c:ptCount val="1"/>
                <c:pt idx="0">
                  <c:v>CO/km (#)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Scores'!$F$11:$F$2001</c:f>
              <c:numCache>
                <c:formatCode>0.00</c:formatCode>
                <c:ptCount val="1991"/>
                <c:pt idx="0">
                  <c:v>#N/A</c:v>
                </c:pt>
                <c:pt idx="1">
                  <c:v>-1.011521215031048</c:v>
                </c:pt>
                <c:pt idx="2">
                  <c:v>-1.5361302508298218</c:v>
                </c:pt>
                <c:pt idx="3">
                  <c:v>-0.32301230881379933</c:v>
                </c:pt>
                <c:pt idx="4">
                  <c:v>-1.1520638425820489</c:v>
                </c:pt>
                <c:pt idx="5">
                  <c:v>#N/A</c:v>
                </c:pt>
                <c:pt idx="6">
                  <c:v>#N/A</c:v>
                </c:pt>
                <c:pt idx="7">
                  <c:v>0.11006213408743348</c:v>
                </c:pt>
                <c:pt idx="8">
                  <c:v>-0.94166646618291017</c:v>
                </c:pt>
                <c:pt idx="9">
                  <c:v>#N/A</c:v>
                </c:pt>
                <c:pt idx="10">
                  <c:v>1.3786006435912037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0.18176117556915283</c:v>
                </c:pt>
                <c:pt idx="20">
                  <c:v>0.10457040716110312</c:v>
                </c:pt>
                <c:pt idx="21">
                  <c:v>0.67304727474846748</c:v>
                </c:pt>
                <c:pt idx="22">
                  <c:v>#N/A</c:v>
                </c:pt>
                <c:pt idx="23">
                  <c:v>-0.78211873151415379</c:v>
                </c:pt>
                <c:pt idx="24">
                  <c:v>-0.65070464831234576</c:v>
                </c:pt>
                <c:pt idx="25">
                  <c:v>#N/A</c:v>
                </c:pt>
                <c:pt idx="26">
                  <c:v>-0.73938053910634638</c:v>
                </c:pt>
                <c:pt idx="27">
                  <c:v>-0.63809776019353437</c:v>
                </c:pt>
                <c:pt idx="28">
                  <c:v>#N/A</c:v>
                </c:pt>
                <c:pt idx="29">
                  <c:v>#N/A</c:v>
                </c:pt>
                <c:pt idx="30">
                  <c:v>-0.91699899563678189</c:v>
                </c:pt>
                <c:pt idx="31">
                  <c:v>#N/A</c:v>
                </c:pt>
                <c:pt idx="32">
                  <c:v>#N/A</c:v>
                </c:pt>
                <c:pt idx="33">
                  <c:v>-0.35541882256995583</c:v>
                </c:pt>
                <c:pt idx="34">
                  <c:v>-0.91885325811708485</c:v>
                </c:pt>
                <c:pt idx="35">
                  <c:v>-1.2057233409281307</c:v>
                </c:pt>
                <c:pt idx="36">
                  <c:v>-1.1041672759744203</c:v>
                </c:pt>
                <c:pt idx="37">
                  <c:v>-0.64762015860905153</c:v>
                </c:pt>
                <c:pt idx="38">
                  <c:v>4.8794617361454809E-2</c:v>
                </c:pt>
                <c:pt idx="39">
                  <c:v>-0.89338007792292284</c:v>
                </c:pt>
                <c:pt idx="40">
                  <c:v>-3.6556996539039717E-2</c:v>
                </c:pt>
                <c:pt idx="41">
                  <c:v>-1.1197314656430102</c:v>
                </c:pt>
                <c:pt idx="42">
                  <c:v>-1.1141737705710297</c:v>
                </c:pt>
                <c:pt idx="43">
                  <c:v>#N/A</c:v>
                </c:pt>
                <c:pt idx="44">
                  <c:v>-1.1026810354412959</c:v>
                </c:pt>
                <c:pt idx="45">
                  <c:v>-0.7815385691353397</c:v>
                </c:pt>
                <c:pt idx="46">
                  <c:v>-0.97407915107409004</c:v>
                </c:pt>
                <c:pt idx="47">
                  <c:v>-0.65683871384958648</c:v>
                </c:pt>
                <c:pt idx="48">
                  <c:v>0.44830440844943953</c:v>
                </c:pt>
                <c:pt idx="49">
                  <c:v>-0.11570353183827542</c:v>
                </c:pt>
                <c:pt idx="50">
                  <c:v>0.1991720564798419</c:v>
                </c:pt>
                <c:pt idx="51">
                  <c:v>-1.4250229553089839</c:v>
                </c:pt>
                <c:pt idx="52">
                  <c:v>-1.7869425854084582</c:v>
                </c:pt>
                <c:pt idx="53">
                  <c:v>-0.99517327360509733</c:v>
                </c:pt>
                <c:pt idx="54">
                  <c:v>-0.70816021509789029</c:v>
                </c:pt>
                <c:pt idx="55">
                  <c:v>-1.9220884472320723</c:v>
                </c:pt>
                <c:pt idx="56">
                  <c:v>-0.11935980863389831</c:v>
                </c:pt>
                <c:pt idx="57">
                  <c:v>-0.85886126897956172</c:v>
                </c:pt>
                <c:pt idx="58">
                  <c:v>-0.98598861772298585</c:v>
                </c:pt>
                <c:pt idx="59">
                  <c:v>#N/A</c:v>
                </c:pt>
                <c:pt idx="60">
                  <c:v>0.96500953598422834</c:v>
                </c:pt>
                <c:pt idx="61">
                  <c:v>0.98433310433253929</c:v>
                </c:pt>
                <c:pt idx="62">
                  <c:v>#N/A</c:v>
                </c:pt>
                <c:pt idx="63">
                  <c:v>-2.0302376525798967E-2</c:v>
                </c:pt>
                <c:pt idx="64">
                  <c:v>#N/A</c:v>
                </c:pt>
                <c:pt idx="65">
                  <c:v>1.6274343594931965E-2</c:v>
                </c:pt>
                <c:pt idx="66">
                  <c:v>-4.6813228288785751E-2</c:v>
                </c:pt>
                <c:pt idx="67">
                  <c:v>0.88985999326449217</c:v>
                </c:pt>
                <c:pt idx="68">
                  <c:v>2.0966451447893433</c:v>
                </c:pt>
                <c:pt idx="69">
                  <c:v>1.5351156804373578</c:v>
                </c:pt>
                <c:pt idx="70">
                  <c:v>-2.1990560072312555E-2</c:v>
                </c:pt>
                <c:pt idx="71">
                  <c:v>0.85812874237305992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1.8826993056589063</c:v>
                </c:pt>
                <c:pt idx="76">
                  <c:v>1.2473876692562211</c:v>
                </c:pt>
                <c:pt idx="77">
                  <c:v>1.6832938815357552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1.7061897469029478E-2</c:v>
                </c:pt>
                <c:pt idx="88">
                  <c:v>#N/A</c:v>
                </c:pt>
                <c:pt idx="89">
                  <c:v>1.4746521738377181</c:v>
                </c:pt>
                <c:pt idx="90">
                  <c:v>0.45063801450440488</c:v>
                </c:pt>
                <c:pt idx="91">
                  <c:v>0.9159754704738845</c:v>
                </c:pt>
                <c:pt idx="92">
                  <c:v>0.72960964390450533</c:v>
                </c:pt>
                <c:pt idx="93">
                  <c:v>0.15464686524947355</c:v>
                </c:pt>
                <c:pt idx="94">
                  <c:v>0.95365132869390412</c:v>
                </c:pt>
                <c:pt idx="95">
                  <c:v>0.19654178570738484</c:v>
                </c:pt>
                <c:pt idx="96">
                  <c:v>#N/A</c:v>
                </c:pt>
                <c:pt idx="97">
                  <c:v>-0.23515175431527816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1.2442075051223724</c:v>
                </c:pt>
                <c:pt idx="103">
                  <c:v>0.20509286320905576</c:v>
                </c:pt>
                <c:pt idx="104">
                  <c:v>-0.34550740909150718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1.5029882719342427</c:v>
                </c:pt>
                <c:pt idx="111">
                  <c:v>#N/A</c:v>
                </c:pt>
                <c:pt idx="112">
                  <c:v>0.88679696417354781</c:v>
                </c:pt>
                <c:pt idx="113">
                  <c:v>1.9683470216582495</c:v>
                </c:pt>
                <c:pt idx="114">
                  <c:v>1.9536216650678691</c:v>
                </c:pt>
                <c:pt idx="115">
                  <c:v>0.65908933088791555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9-499D-8094-C5299417AD3E}"/>
            </c:ext>
          </c:extLst>
        </c:ser>
        <c:ser>
          <c:idx val="5"/>
          <c:order val="1"/>
          <c:tx>
            <c:v>Upper 95.45%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AE9-499D-8094-C5299417AD3E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2AE9-499D-8094-C5299417AD3E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Scores'!$F$7</c:f>
              <c:numCache>
                <c:formatCode>General</c:formatCode>
                <c:ptCount val="1"/>
                <c:pt idx="0">
                  <c:v>0.65908933088791555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E9-499D-8094-C5299417A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 All</a:t>
            </a:r>
            <a:r>
              <a:rPr lang="en-GB" baseline="0"/>
              <a:t> </a:t>
            </a:r>
            <a:r>
              <a:rPr lang="en-GB"/>
              <a:t>Data</a:t>
            </a:r>
            <a:r>
              <a:rPr lang="en-GB" baseline="0"/>
              <a:t> Points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Data'!$F$10</c:f>
              <c:strCache>
                <c:ptCount val="1"/>
                <c:pt idx="0">
                  <c:v>CO/km (mg)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'Summary Sheet'!$A$2:$A$1999</c:f>
              <c:numCache>
                <c:formatCode>General</c:formatCode>
                <c:ptCount val="1998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34</c:v>
                </c:pt>
                <c:pt idx="27">
                  <c:v>35</c:v>
                </c:pt>
                <c:pt idx="28">
                  <c:v>36</c:v>
                </c:pt>
                <c:pt idx="29">
                  <c:v>37</c:v>
                </c:pt>
                <c:pt idx="30">
                  <c:v>39</c:v>
                </c:pt>
                <c:pt idx="31">
                  <c:v>40</c:v>
                </c:pt>
                <c:pt idx="32">
                  <c:v>41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58</c:v>
                </c:pt>
                <c:pt idx="44">
                  <c:v>60</c:v>
                </c:pt>
                <c:pt idx="45">
                  <c:v>62</c:v>
                </c:pt>
                <c:pt idx="46">
                  <c:v>64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72</c:v>
                </c:pt>
                <c:pt idx="51">
                  <c:v>73</c:v>
                </c:pt>
                <c:pt idx="52">
                  <c:v>74</c:v>
                </c:pt>
                <c:pt idx="53">
                  <c:v>76</c:v>
                </c:pt>
                <c:pt idx="54">
                  <c:v>77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83</c:v>
                </c:pt>
                <c:pt idx="59">
                  <c:v>84</c:v>
                </c:pt>
                <c:pt idx="60">
                  <c:v>85</c:v>
                </c:pt>
                <c:pt idx="61">
                  <c:v>87</c:v>
                </c:pt>
                <c:pt idx="62">
                  <c:v>88</c:v>
                </c:pt>
                <c:pt idx="63">
                  <c:v>90</c:v>
                </c:pt>
                <c:pt idx="64">
                  <c:v>91</c:v>
                </c:pt>
                <c:pt idx="65">
                  <c:v>93</c:v>
                </c:pt>
                <c:pt idx="66">
                  <c:v>94</c:v>
                </c:pt>
                <c:pt idx="67">
                  <c:v>95</c:v>
                </c:pt>
                <c:pt idx="68">
                  <c:v>96</c:v>
                </c:pt>
                <c:pt idx="69">
                  <c:v>98</c:v>
                </c:pt>
                <c:pt idx="70">
                  <c:v>99</c:v>
                </c:pt>
                <c:pt idx="71">
                  <c:v>99.2</c:v>
                </c:pt>
                <c:pt idx="72">
                  <c:v>99.4</c:v>
                </c:pt>
                <c:pt idx="73">
                  <c:v>99.6</c:v>
                </c:pt>
                <c:pt idx="74">
                  <c:v>99.8</c:v>
                </c:pt>
                <c:pt idx="75">
                  <c:v>99.9</c:v>
                </c:pt>
                <c:pt idx="76">
                  <c:v>101</c:v>
                </c:pt>
                <c:pt idx="77">
                  <c:v>102</c:v>
                </c:pt>
                <c:pt idx="78">
                  <c:v>103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112</c:v>
                </c:pt>
                <c:pt idx="85">
                  <c:v>114</c:v>
                </c:pt>
                <c:pt idx="86">
                  <c:v>120</c:v>
                </c:pt>
                <c:pt idx="87">
                  <c:v>121</c:v>
                </c:pt>
                <c:pt idx="88">
                  <c:v>124</c:v>
                </c:pt>
                <c:pt idx="89">
                  <c:v>125</c:v>
                </c:pt>
                <c:pt idx="90">
                  <c:v>127</c:v>
                </c:pt>
                <c:pt idx="91">
                  <c:v>130</c:v>
                </c:pt>
                <c:pt idx="92">
                  <c:v>132</c:v>
                </c:pt>
                <c:pt idx="93">
                  <c:v>133</c:v>
                </c:pt>
                <c:pt idx="94">
                  <c:v>134</c:v>
                </c:pt>
                <c:pt idx="95">
                  <c:v>135</c:v>
                </c:pt>
                <c:pt idx="96">
                  <c:v>143</c:v>
                </c:pt>
                <c:pt idx="97">
                  <c:v>144</c:v>
                </c:pt>
                <c:pt idx="98">
                  <c:v>145</c:v>
                </c:pt>
                <c:pt idx="99">
                  <c:v>146</c:v>
                </c:pt>
                <c:pt idx="100">
                  <c:v>147</c:v>
                </c:pt>
                <c:pt idx="101">
                  <c:v>149</c:v>
                </c:pt>
                <c:pt idx="102">
                  <c:v>150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155.19999999999999</c:v>
                </c:pt>
                <c:pt idx="108">
                  <c:v>155.4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'Summary Sheet'!$D$2:$D$1999</c:f>
              <c:numCache>
                <c:formatCode>0.000</c:formatCode>
                <c:ptCount val="1998"/>
                <c:pt idx="0">
                  <c:v>216.76010355401411</c:v>
                </c:pt>
                <c:pt idx="1">
                  <c:v>175.9678816984663</c:v>
                </c:pt>
                <c:pt idx="2">
                  <c:v>166.05303942314796</c:v>
                </c:pt>
                <c:pt idx="3">
                  <c:v>188.98034763874875</c:v>
                </c:pt>
                <c:pt idx="4">
                  <c:v>173.31169796917675</c:v>
                </c:pt>
                <c:pt idx="5">
                  <c:v>184.87001395191777</c:v>
                </c:pt>
                <c:pt idx="6">
                  <c:v>197.16523295682035</c:v>
                </c:pt>
                <c:pt idx="7">
                  <c:v>177.28810069918691</c:v>
                </c:pt>
                <c:pt idx="8">
                  <c:v>216.02052256350328</c:v>
                </c:pt>
                <c:pt idx="9">
                  <c:v>221.13996153301977</c:v>
                </c:pt>
                <c:pt idx="10">
                  <c:v>181.42931038098786</c:v>
                </c:pt>
                <c:pt idx="11">
                  <c:v>228.18825620571846</c:v>
                </c:pt>
                <c:pt idx="12">
                  <c:v>229.55614301430472</c:v>
                </c:pt>
                <c:pt idx="13">
                  <c:v>236.72467781483854</c:v>
                </c:pt>
                <c:pt idx="14">
                  <c:v>263.36582802561645</c:v>
                </c:pt>
                <c:pt idx="15">
                  <c:v>216.92025671755758</c:v>
                </c:pt>
                <c:pt idx="16">
                  <c:v>241.77811387746061</c:v>
                </c:pt>
                <c:pt idx="17">
                  <c:v>254.69024876792415</c:v>
                </c:pt>
                <c:pt idx="18">
                  <c:v>198.52030814438427</c:v>
                </c:pt>
                <c:pt idx="19">
                  <c:v>197.06144212864527</c:v>
                </c:pt>
                <c:pt idx="20">
                  <c:v>207.80536397267866</c:v>
                </c:pt>
                <c:pt idx="21">
                  <c:v>198.62704631757327</c:v>
                </c:pt>
                <c:pt idx="22">
                  <c:v>180.30347122595731</c:v>
                </c:pt>
                <c:pt idx="23">
                  <c:v>182.78713013914702</c:v>
                </c:pt>
                <c:pt idx="24">
                  <c:v>188.49233748197042</c:v>
                </c:pt>
                <c:pt idx="25">
                  <c:v>181.11120118853873</c:v>
                </c:pt>
                <c:pt idx="26">
                  <c:v>183.02539387223405</c:v>
                </c:pt>
                <c:pt idx="27">
                  <c:v>172.41042865305735</c:v>
                </c:pt>
                <c:pt idx="28">
                  <c:v>188.98919536028515</c:v>
                </c:pt>
                <c:pt idx="29">
                  <c:v>177.7543032673976</c:v>
                </c:pt>
                <c:pt idx="30">
                  <c:v>180.75628931644809</c:v>
                </c:pt>
                <c:pt idx="31">
                  <c:v>170.03277524779779</c:v>
                </c:pt>
                <c:pt idx="32">
                  <c:v>188.36788111480487</c:v>
                </c:pt>
                <c:pt idx="33">
                  <c:v>177.71925865555394</c:v>
                </c:pt>
                <c:pt idx="34">
                  <c:v>172.29756091401902</c:v>
                </c:pt>
                <c:pt idx="35">
                  <c:v>174.2169185640162</c:v>
                </c:pt>
                <c:pt idx="36">
                  <c:v>182.84542541585998</c:v>
                </c:pt>
                <c:pt idx="37">
                  <c:v>196.00730824815881</c:v>
                </c:pt>
                <c:pt idx="38">
                  <c:v>178.20068872374048</c:v>
                </c:pt>
                <c:pt idx="39">
                  <c:v>194.39420642943247</c:v>
                </c:pt>
                <c:pt idx="40">
                  <c:v>173.92276334522123</c:v>
                </c:pt>
                <c:pt idx="41">
                  <c:v>174.02780093758579</c:v>
                </c:pt>
                <c:pt idx="42">
                  <c:v>191.36180341055717</c:v>
                </c:pt>
                <c:pt idx="43">
                  <c:v>174.24500774941629</c:v>
                </c:pt>
                <c:pt idx="44">
                  <c:v>180.31443599798274</c:v>
                </c:pt>
                <c:pt idx="45">
                  <c:v>176.67551754394955</c:v>
                </c:pt>
                <c:pt idx="46">
                  <c:v>182.67119943998244</c:v>
                </c:pt>
                <c:pt idx="47">
                  <c:v>203.55783882575662</c:v>
                </c:pt>
                <c:pt idx="48">
                  <c:v>192.89837742043531</c:v>
                </c:pt>
                <c:pt idx="49">
                  <c:v>198.84936488249591</c:v>
                </c:pt>
                <c:pt idx="50">
                  <c:v>168.15291044242801</c:v>
                </c:pt>
                <c:pt idx="51">
                  <c:v>161.31281466841193</c:v>
                </c:pt>
                <c:pt idx="52">
                  <c:v>176.27684942434172</c:v>
                </c:pt>
                <c:pt idx="53">
                  <c:v>181.7012493333574</c:v>
                </c:pt>
                <c:pt idx="54">
                  <c:v>158.75862704923972</c:v>
                </c:pt>
                <c:pt idx="55">
                  <c:v>192.82927566032492</c:v>
                </c:pt>
                <c:pt idx="56">
                  <c:v>178.85307654562419</c:v>
                </c:pt>
                <c:pt idx="57">
                  <c:v>176.45043471969515</c:v>
                </c:pt>
                <c:pt idx="58">
                  <c:v>221.52737833644622</c:v>
                </c:pt>
                <c:pt idx="59">
                  <c:v>213.32330128020192</c:v>
                </c:pt>
                <c:pt idx="60">
                  <c:v>213.68850683194793</c:v>
                </c:pt>
                <c:pt idx="61">
                  <c:v>202.62423539679151</c:v>
                </c:pt>
                <c:pt idx="62">
                  <c:v>194.70141042837071</c:v>
                </c:pt>
                <c:pt idx="63">
                  <c:v>222.37828403754816</c:v>
                </c:pt>
                <c:pt idx="64">
                  <c:v>195.39269171824276</c:v>
                </c:pt>
                <c:pt idx="65">
                  <c:v>194.20036889862629</c:v>
                </c:pt>
                <c:pt idx="66">
                  <c:v>211.90301338524793</c:v>
                </c:pt>
                <c:pt idx="67">
                  <c:v>234.71063510176469</c:v>
                </c:pt>
                <c:pt idx="68">
                  <c:v>224.09801562311458</c:v>
                </c:pt>
                <c:pt idx="69">
                  <c:v>194.66950462337445</c:v>
                </c:pt>
                <c:pt idx="70">
                  <c:v>211.3033089838396</c:v>
                </c:pt>
                <c:pt idx="71">
                  <c:v>102.24516454370023</c:v>
                </c:pt>
                <c:pt idx="72">
                  <c:v>359.39271656376553</c:v>
                </c:pt>
                <c:pt idx="73">
                  <c:v>220.14241985998464</c:v>
                </c:pt>
                <c:pt idx="74">
                  <c:v>230.66716824227933</c:v>
                </c:pt>
                <c:pt idx="75">
                  <c:v>218.66010347448309</c:v>
                </c:pt>
                <c:pt idx="76">
                  <c:v>226.89850778447061</c:v>
                </c:pt>
                <c:pt idx="77">
                  <c:v>118.8910588955567</c:v>
                </c:pt>
                <c:pt idx="78">
                  <c:v>118.64473137868252</c:v>
                </c:pt>
                <c:pt idx="79">
                  <c:v>202.7417305061513</c:v>
                </c:pt>
                <c:pt idx="80">
                  <c:v>238.22600881795191</c:v>
                </c:pt>
                <c:pt idx="81">
                  <c:v>222.28930573606618</c:v>
                </c:pt>
                <c:pt idx="82">
                  <c:v>265.37191298454798</c:v>
                </c:pt>
                <c:pt idx="83">
                  <c:v>217.81253789371735</c:v>
                </c:pt>
                <c:pt idx="84">
                  <c:v>240.10135837161252</c:v>
                </c:pt>
                <c:pt idx="85">
                  <c:v>195.40757608338356</c:v>
                </c:pt>
                <c:pt idx="86">
                  <c:v>225.43185140669138</c:v>
                </c:pt>
                <c:pt idx="87">
                  <c:v>222.95528629433869</c:v>
                </c:pt>
                <c:pt idx="88">
                  <c:v>203.60194278582753</c:v>
                </c:pt>
                <c:pt idx="89">
                  <c:v>212.39658253828691</c:v>
                </c:pt>
                <c:pt idx="90">
                  <c:v>208.87436380042001</c:v>
                </c:pt>
                <c:pt idx="91">
                  <c:v>198.00786155677579</c:v>
                </c:pt>
                <c:pt idx="92">
                  <c:v>213.10863697568328</c:v>
                </c:pt>
                <c:pt idx="93">
                  <c:v>198.79965411110101</c:v>
                </c:pt>
                <c:pt idx="94">
                  <c:v>196.995414097836</c:v>
                </c:pt>
                <c:pt idx="95">
                  <c:v>190.64086715067151</c:v>
                </c:pt>
                <c:pt idx="96">
                  <c:v>237.03239534010012</c:v>
                </c:pt>
                <c:pt idx="97">
                  <c:v>223.43973115959778</c:v>
                </c:pt>
                <c:pt idx="98">
                  <c:v>195.7</c:v>
                </c:pt>
                <c:pt idx="99">
                  <c:v>91</c:v>
                </c:pt>
                <c:pt idx="100">
                  <c:v>218.6</c:v>
                </c:pt>
                <c:pt idx="101">
                  <c:v>210.1</c:v>
                </c:pt>
                <c:pt idx="102">
                  <c:v>202.3</c:v>
                </c:pt>
                <c:pt idx="103">
                  <c:v>198.96126509933723</c:v>
                </c:pt>
                <c:pt idx="104">
                  <c:v>188.55520175676571</c:v>
                </c:pt>
                <c:pt idx="105">
                  <c:v>188.32268627379361</c:v>
                </c:pt>
                <c:pt idx="106">
                  <c:v>218.14062067392925</c:v>
                </c:pt>
                <c:pt idx="107">
                  <c:v>136.54340115170785</c:v>
                </c:pt>
                <c:pt idx="108">
                  <c:v>205.92477477354308</c:v>
                </c:pt>
                <c:pt idx="109">
                  <c:v>96.366881838152096</c:v>
                </c:pt>
                <c:pt idx="110">
                  <c:v>223.49082404560372</c:v>
                </c:pt>
                <c:pt idx="111">
                  <c:v>220.08748558848157</c:v>
                </c:pt>
                <c:pt idx="112">
                  <c:v>211.84512370312459</c:v>
                </c:pt>
                <c:pt idx="113">
                  <c:v>232.28586623912526</c:v>
                </c:pt>
                <c:pt idx="114">
                  <c:v>232.00756453618348</c:v>
                </c:pt>
                <c:pt idx="115">
                  <c:v>207.54156597755949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FD-4DF2-A7F3-AFBFDAAA7F08}"/>
            </c:ext>
          </c:extLst>
        </c:ser>
        <c:ser>
          <c:idx val="1"/>
          <c:order val="1"/>
          <c:tx>
            <c:strRef>
              <c:f>'limits for plots'!$D$1</c:f>
              <c:strCache>
                <c:ptCount val="1"/>
                <c:pt idx="0">
                  <c:v>Upper 95.45%
CO/km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plots'!$D$2:$D$3</c:f>
              <c:numCache>
                <c:formatCode>General</c:formatCode>
                <c:ptCount val="2"/>
                <c:pt idx="0">
                  <c:v>232.88409132940544</c:v>
                </c:pt>
                <c:pt idx="1">
                  <c:v>232.88409132940544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FD-4DF2-A7F3-AFBFDAAA7F08}"/>
            </c:ext>
          </c:extLst>
        </c:ser>
        <c:ser>
          <c:idx val="2"/>
          <c:order val="2"/>
          <c:tx>
            <c:strRef>
              <c:f>'limits for plots'!$E$1</c:f>
              <c:strCache>
                <c:ptCount val="1"/>
                <c:pt idx="0">
                  <c:v>Lower 95.45%
CO/km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plots'!$E$2:$E$3</c:f>
              <c:numCache>
                <c:formatCode>General</c:formatCode>
                <c:ptCount val="2"/>
                <c:pt idx="0">
                  <c:v>157.28613857800522</c:v>
                </c:pt>
                <c:pt idx="1">
                  <c:v>157.28613857800522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FD-4DF2-A7F3-AFBFDAAA7F08}"/>
            </c:ext>
          </c:extLst>
        </c:ser>
        <c:ser>
          <c:idx val="5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Data'!$F$7</c:f>
              <c:numCache>
                <c:formatCode>General</c:formatCode>
                <c:ptCount val="1"/>
                <c:pt idx="0">
                  <c:v>207.54156597755949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4FD-4DF2-A7F3-AFBFDAAA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 (mg/km)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Scores'!$F$10</c:f>
              <c:strCache>
                <c:ptCount val="1"/>
                <c:pt idx="0">
                  <c:v>CO/km (#)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'BT70 BHV WLTP Z Scores'!$D$11:$D$2001</c:f>
              <c:strCache>
                <c:ptCount val="1991"/>
                <c:pt idx="0">
                  <c:v>#N/A</c:v>
                </c:pt>
                <c:pt idx="1">
                  <c:v>1832</c:v>
                </c:pt>
                <c:pt idx="2">
                  <c:v>1849</c:v>
                </c:pt>
                <c:pt idx="3">
                  <c:v>1857</c:v>
                </c:pt>
                <c:pt idx="4">
                  <c:v>1906</c:v>
                </c:pt>
                <c:pt idx="5">
                  <c:v>#N/A</c:v>
                </c:pt>
                <c:pt idx="6">
                  <c:v>#N/A</c:v>
                </c:pt>
                <c:pt idx="7">
                  <c:v>1940</c:v>
                </c:pt>
                <c:pt idx="8">
                  <c:v>1957</c:v>
                </c:pt>
                <c:pt idx="9">
                  <c:v>#N/A</c:v>
                </c:pt>
                <c:pt idx="10">
                  <c:v>2024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2176</c:v>
                </c:pt>
                <c:pt idx="20">
                  <c:v>2210</c:v>
                </c:pt>
                <c:pt idx="21">
                  <c:v>2226</c:v>
                </c:pt>
                <c:pt idx="22">
                  <c:v>#N/A</c:v>
                </c:pt>
                <c:pt idx="23">
                  <c:v>2277</c:v>
                </c:pt>
                <c:pt idx="24">
                  <c:v>2299</c:v>
                </c:pt>
                <c:pt idx="25">
                  <c:v>#N/A</c:v>
                </c:pt>
                <c:pt idx="26">
                  <c:v>2333</c:v>
                </c:pt>
                <c:pt idx="27">
                  <c:v>2367</c:v>
                </c:pt>
                <c:pt idx="28">
                  <c:v>#N/A</c:v>
                </c:pt>
                <c:pt idx="29">
                  <c:v>#N/A</c:v>
                </c:pt>
                <c:pt idx="30">
                  <c:v>2417</c:v>
                </c:pt>
                <c:pt idx="31">
                  <c:v>#N/A</c:v>
                </c:pt>
                <c:pt idx="32">
                  <c:v>#N/A</c:v>
                </c:pt>
                <c:pt idx="33">
                  <c:v>2499</c:v>
                </c:pt>
                <c:pt idx="34">
                  <c:v>2540</c:v>
                </c:pt>
                <c:pt idx="35">
                  <c:v>2557</c:v>
                </c:pt>
                <c:pt idx="36">
                  <c:v>2573</c:v>
                </c:pt>
                <c:pt idx="37">
                  <c:v>2590</c:v>
                </c:pt>
                <c:pt idx="38">
                  <c:v>2607</c:v>
                </c:pt>
                <c:pt idx="39">
                  <c:v>2624</c:v>
                </c:pt>
                <c:pt idx="40">
                  <c:v>2664</c:v>
                </c:pt>
                <c:pt idx="41">
                  <c:v>2681</c:v>
                </c:pt>
                <c:pt idx="42">
                  <c:v>2698</c:v>
                </c:pt>
                <c:pt idx="43">
                  <c:v>#N/A</c:v>
                </c:pt>
                <c:pt idx="44">
                  <c:v>2781</c:v>
                </c:pt>
                <c:pt idx="45">
                  <c:v>2822</c:v>
                </c:pt>
                <c:pt idx="46">
                  <c:v>2863</c:v>
                </c:pt>
                <c:pt idx="47">
                  <c:v>2904</c:v>
                </c:pt>
                <c:pt idx="48">
                  <c:v>2969</c:v>
                </c:pt>
                <c:pt idx="49">
                  <c:v>2985</c:v>
                </c:pt>
                <c:pt idx="50">
                  <c:v>3001</c:v>
                </c:pt>
                <c:pt idx="51">
                  <c:v>3062</c:v>
                </c:pt>
                <c:pt idx="52">
                  <c:v>3079</c:v>
                </c:pt>
                <c:pt idx="53">
                  <c:v>3096</c:v>
                </c:pt>
                <c:pt idx="54">
                  <c:v>3137</c:v>
                </c:pt>
                <c:pt idx="55">
                  <c:v>3153</c:v>
                </c:pt>
                <c:pt idx="56">
                  <c:v>3194</c:v>
                </c:pt>
                <c:pt idx="57">
                  <c:v>3211</c:v>
                </c:pt>
                <c:pt idx="58">
                  <c:v>3228</c:v>
                </c:pt>
                <c:pt idx="59">
                  <c:v>#N/A</c:v>
                </c:pt>
                <c:pt idx="60">
                  <c:v>3357</c:v>
                </c:pt>
                <c:pt idx="61">
                  <c:v>3374</c:v>
                </c:pt>
                <c:pt idx="62">
                  <c:v>#N/A</c:v>
                </c:pt>
                <c:pt idx="63">
                  <c:v>3431</c:v>
                </c:pt>
                <c:pt idx="64">
                  <c:v>#N/A</c:v>
                </c:pt>
                <c:pt idx="65">
                  <c:v>3488</c:v>
                </c:pt>
                <c:pt idx="66">
                  <c:v>3530</c:v>
                </c:pt>
                <c:pt idx="67">
                  <c:v>3546</c:v>
                </c:pt>
                <c:pt idx="68">
                  <c:v>3563</c:v>
                </c:pt>
                <c:pt idx="69">
                  <c:v>3580</c:v>
                </c:pt>
                <c:pt idx="70">
                  <c:v>3621</c:v>
                </c:pt>
                <c:pt idx="71">
                  <c:v>3638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-</c:v>
                </c:pt>
                <c:pt idx="76">
                  <c:v>3777</c:v>
                </c:pt>
                <c:pt idx="77">
                  <c:v>-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4024</c:v>
                </c:pt>
                <c:pt idx="88">
                  <c:v>#N/A</c:v>
                </c:pt>
                <c:pt idx="89">
                  <c:v>4142</c:v>
                </c:pt>
                <c:pt idx="90">
                  <c:v>-</c:v>
                </c:pt>
                <c:pt idx="91">
                  <c:v>-</c:v>
                </c:pt>
                <c:pt idx="92">
                  <c:v>4261</c:v>
                </c:pt>
                <c:pt idx="93">
                  <c:v>4318</c:v>
                </c:pt>
                <c:pt idx="94">
                  <c:v>4349</c:v>
                </c:pt>
                <c:pt idx="95">
                  <c:v>4379</c:v>
                </c:pt>
                <c:pt idx="96">
                  <c:v>#N/A</c:v>
                </c:pt>
                <c:pt idx="97">
                  <c:v>4410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-</c:v>
                </c:pt>
                <c:pt idx="103">
                  <c:v>4698</c:v>
                </c:pt>
                <c:pt idx="104">
                  <c:v>4715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4854</c:v>
                </c:pt>
                <c:pt idx="111">
                  <c:v>#N/A</c:v>
                </c:pt>
                <c:pt idx="112">
                  <c:v>4939</c:v>
                </c:pt>
                <c:pt idx="113">
                  <c:v>5000</c:v>
                </c:pt>
                <c:pt idx="114">
                  <c:v>5017</c:v>
                </c:pt>
                <c:pt idx="115">
                  <c:v>5060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strCache>
            </c:strRef>
          </c:xVal>
          <c:yVal>
            <c:numRef>
              <c:f>'BT70 BHV WLTP Z Scores'!$F$11:$F$2001</c:f>
              <c:numCache>
                <c:formatCode>0.00</c:formatCode>
                <c:ptCount val="1991"/>
                <c:pt idx="0">
                  <c:v>#N/A</c:v>
                </c:pt>
                <c:pt idx="1">
                  <c:v>-1.011521215031048</c:v>
                </c:pt>
                <c:pt idx="2">
                  <c:v>-1.5361302508298218</c:v>
                </c:pt>
                <c:pt idx="3">
                  <c:v>-0.32301230881379933</c:v>
                </c:pt>
                <c:pt idx="4">
                  <c:v>-1.1520638425820489</c:v>
                </c:pt>
                <c:pt idx="5">
                  <c:v>#N/A</c:v>
                </c:pt>
                <c:pt idx="6">
                  <c:v>#N/A</c:v>
                </c:pt>
                <c:pt idx="7">
                  <c:v>0.11006213408743348</c:v>
                </c:pt>
                <c:pt idx="8">
                  <c:v>-0.94166646618291017</c:v>
                </c:pt>
                <c:pt idx="9">
                  <c:v>#N/A</c:v>
                </c:pt>
                <c:pt idx="10">
                  <c:v>1.3786006435912037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0.18176117556915283</c:v>
                </c:pt>
                <c:pt idx="20">
                  <c:v>0.10457040716110312</c:v>
                </c:pt>
                <c:pt idx="21">
                  <c:v>0.67304727474846748</c:v>
                </c:pt>
                <c:pt idx="22">
                  <c:v>#N/A</c:v>
                </c:pt>
                <c:pt idx="23">
                  <c:v>-0.78211873151415379</c:v>
                </c:pt>
                <c:pt idx="24">
                  <c:v>-0.65070464831234576</c:v>
                </c:pt>
                <c:pt idx="25">
                  <c:v>#N/A</c:v>
                </c:pt>
                <c:pt idx="26">
                  <c:v>-0.73938053910634638</c:v>
                </c:pt>
                <c:pt idx="27">
                  <c:v>-0.63809776019353437</c:v>
                </c:pt>
                <c:pt idx="28">
                  <c:v>#N/A</c:v>
                </c:pt>
                <c:pt idx="29">
                  <c:v>#N/A</c:v>
                </c:pt>
                <c:pt idx="30">
                  <c:v>-0.91699899563678189</c:v>
                </c:pt>
                <c:pt idx="31">
                  <c:v>#N/A</c:v>
                </c:pt>
                <c:pt idx="32">
                  <c:v>#N/A</c:v>
                </c:pt>
                <c:pt idx="33">
                  <c:v>-0.35541882256995583</c:v>
                </c:pt>
                <c:pt idx="34">
                  <c:v>-0.91885325811708485</c:v>
                </c:pt>
                <c:pt idx="35">
                  <c:v>-1.2057233409281307</c:v>
                </c:pt>
                <c:pt idx="36">
                  <c:v>-1.1041672759744203</c:v>
                </c:pt>
                <c:pt idx="37">
                  <c:v>-0.64762015860905153</c:v>
                </c:pt>
                <c:pt idx="38">
                  <c:v>4.8794617361454809E-2</c:v>
                </c:pt>
                <c:pt idx="39">
                  <c:v>-0.89338007792292284</c:v>
                </c:pt>
                <c:pt idx="40">
                  <c:v>-3.6556996539039717E-2</c:v>
                </c:pt>
                <c:pt idx="41">
                  <c:v>-1.1197314656430102</c:v>
                </c:pt>
                <c:pt idx="42">
                  <c:v>-1.1141737705710297</c:v>
                </c:pt>
                <c:pt idx="43">
                  <c:v>#N/A</c:v>
                </c:pt>
                <c:pt idx="44">
                  <c:v>-1.1026810354412959</c:v>
                </c:pt>
                <c:pt idx="45">
                  <c:v>-0.7815385691353397</c:v>
                </c:pt>
                <c:pt idx="46">
                  <c:v>-0.97407915107409004</c:v>
                </c:pt>
                <c:pt idx="47">
                  <c:v>-0.65683871384958648</c:v>
                </c:pt>
                <c:pt idx="48">
                  <c:v>0.44830440844943953</c:v>
                </c:pt>
                <c:pt idx="49">
                  <c:v>-0.11570353183827542</c:v>
                </c:pt>
                <c:pt idx="50">
                  <c:v>0.1991720564798419</c:v>
                </c:pt>
                <c:pt idx="51">
                  <c:v>-1.4250229553089839</c:v>
                </c:pt>
                <c:pt idx="52">
                  <c:v>-1.7869425854084582</c:v>
                </c:pt>
                <c:pt idx="53">
                  <c:v>-0.99517327360509733</c:v>
                </c:pt>
                <c:pt idx="54">
                  <c:v>-0.70816021509789029</c:v>
                </c:pt>
                <c:pt idx="55">
                  <c:v>-1.9220884472320723</c:v>
                </c:pt>
                <c:pt idx="56">
                  <c:v>-0.11935980863389831</c:v>
                </c:pt>
                <c:pt idx="57">
                  <c:v>-0.85886126897956172</c:v>
                </c:pt>
                <c:pt idx="58">
                  <c:v>-0.98598861772298585</c:v>
                </c:pt>
                <c:pt idx="59">
                  <c:v>#N/A</c:v>
                </c:pt>
                <c:pt idx="60">
                  <c:v>0.96500953598422834</c:v>
                </c:pt>
                <c:pt idx="61">
                  <c:v>0.98433310433253929</c:v>
                </c:pt>
                <c:pt idx="62">
                  <c:v>#N/A</c:v>
                </c:pt>
                <c:pt idx="63">
                  <c:v>-2.0302376525798967E-2</c:v>
                </c:pt>
                <c:pt idx="64">
                  <c:v>#N/A</c:v>
                </c:pt>
                <c:pt idx="65">
                  <c:v>1.6274343594931965E-2</c:v>
                </c:pt>
                <c:pt idx="66">
                  <c:v>-4.6813228288785751E-2</c:v>
                </c:pt>
                <c:pt idx="67">
                  <c:v>0.88985999326449217</c:v>
                </c:pt>
                <c:pt idx="68">
                  <c:v>2.0966451447893433</c:v>
                </c:pt>
                <c:pt idx="69">
                  <c:v>1.5351156804373578</c:v>
                </c:pt>
                <c:pt idx="70">
                  <c:v>-2.1990560072312555E-2</c:v>
                </c:pt>
                <c:pt idx="71">
                  <c:v>0.85812874237305992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1.8826993056589063</c:v>
                </c:pt>
                <c:pt idx="76">
                  <c:v>1.2473876692562211</c:v>
                </c:pt>
                <c:pt idx="77">
                  <c:v>1.6832938815357552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1.7061897469029478E-2</c:v>
                </c:pt>
                <c:pt idx="88">
                  <c:v>#N/A</c:v>
                </c:pt>
                <c:pt idx="89">
                  <c:v>1.4746521738377181</c:v>
                </c:pt>
                <c:pt idx="90">
                  <c:v>0.45063801450440488</c:v>
                </c:pt>
                <c:pt idx="91">
                  <c:v>0.9159754704738845</c:v>
                </c:pt>
                <c:pt idx="92">
                  <c:v>0.72960964390450533</c:v>
                </c:pt>
                <c:pt idx="93">
                  <c:v>0.15464686524947355</c:v>
                </c:pt>
                <c:pt idx="94">
                  <c:v>0.95365132869390412</c:v>
                </c:pt>
                <c:pt idx="95">
                  <c:v>0.19654178570738484</c:v>
                </c:pt>
                <c:pt idx="96">
                  <c:v>#N/A</c:v>
                </c:pt>
                <c:pt idx="97">
                  <c:v>-0.23515175431527816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1.2442075051223724</c:v>
                </c:pt>
                <c:pt idx="103">
                  <c:v>0.20509286320905576</c:v>
                </c:pt>
                <c:pt idx="104">
                  <c:v>-0.34550740909150718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1.5029882719342427</c:v>
                </c:pt>
                <c:pt idx="111">
                  <c:v>#N/A</c:v>
                </c:pt>
                <c:pt idx="112">
                  <c:v>0.88679696417354781</c:v>
                </c:pt>
                <c:pt idx="113">
                  <c:v>1.9683470216582495</c:v>
                </c:pt>
                <c:pt idx="114">
                  <c:v>1.9536216650678691</c:v>
                </c:pt>
                <c:pt idx="115">
                  <c:v>0.65908933088791555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28-4E0E-9DA0-55B281BCD91D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plots'!$B$2,'limits for plots'!$B$3)</c:f>
              <c:numCache>
                <c:formatCode>General</c:formatCode>
                <c:ptCount val="2"/>
                <c:pt idx="0">
                  <c:v>1832</c:v>
                </c:pt>
                <c:pt idx="1">
                  <c:v>5060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128-4E0E-9DA0-55B281BCD91D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plots'!$B$2,'limits for plots'!$B$3)</c:f>
              <c:numCache>
                <c:formatCode>General</c:formatCode>
                <c:ptCount val="2"/>
                <c:pt idx="0">
                  <c:v>1832</c:v>
                </c:pt>
                <c:pt idx="1">
                  <c:v>5060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128-4E0E-9DA0-55B281BCD91D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Scores'!$D$7</c:f>
              <c:numCache>
                <c:formatCode>General</c:formatCode>
                <c:ptCount val="1"/>
                <c:pt idx="0">
                  <c:v>5060</c:v>
                </c:pt>
              </c:numCache>
            </c:numRef>
          </c:xVal>
          <c:yVal>
            <c:numRef>
              <c:f>'BT70 BHV WLTP Z Scores'!$F$7</c:f>
              <c:numCache>
                <c:formatCode>General</c:formatCode>
                <c:ptCount val="1"/>
                <c:pt idx="0">
                  <c:v>0.65908933088791555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28-4E0E-9DA0-55B281BCD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  <c:min val="1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Vehicle odometer (miles)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CO2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Data'!$G$10</c:f>
              <c:strCache>
                <c:ptCount val="1"/>
                <c:pt idx="0">
                  <c:v>CO2/km (g)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Trend Data'!$A$11:$A$2001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Trend Data'!$G$11:$G$2001</c:f>
              <c:numCache>
                <c:formatCode>General</c:formatCode>
                <c:ptCount val="1991"/>
                <c:pt idx="0">
                  <c:v>#N/A</c:v>
                </c:pt>
                <c:pt idx="1">
                  <c:v>184.02537861389345</c:v>
                </c:pt>
                <c:pt idx="2">
                  <c:v>182.94067443214263</c:v>
                </c:pt>
                <c:pt idx="3">
                  <c:v>182.88373270924956</c:v>
                </c:pt>
                <c:pt idx="4">
                  <c:v>187.22294892441477</c:v>
                </c:pt>
                <c:pt idx="5">
                  <c:v>#N/A</c:v>
                </c:pt>
                <c:pt idx="6">
                  <c:v>#N/A</c:v>
                </c:pt>
                <c:pt idx="7">
                  <c:v>186.05031601215495</c:v>
                </c:pt>
                <c:pt idx="8">
                  <c:v>186.75202255405389</c:v>
                </c:pt>
                <c:pt idx="9">
                  <c:v>#N/A</c:v>
                </c:pt>
                <c:pt idx="10">
                  <c:v>189.21925259331471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188.47631808420715</c:v>
                </c:pt>
                <c:pt idx="20">
                  <c:v>186.37512175340905</c:v>
                </c:pt>
                <c:pt idx="21">
                  <c:v>186.68602719620955</c:v>
                </c:pt>
                <c:pt idx="22">
                  <c:v>#N/A</c:v>
                </c:pt>
                <c:pt idx="23">
                  <c:v>183.83759325428994</c:v>
                </c:pt>
                <c:pt idx="24">
                  <c:v>186.19451704847455</c:v>
                </c:pt>
                <c:pt idx="25">
                  <c:v>#N/A</c:v>
                </c:pt>
                <c:pt idx="26">
                  <c:v>184.3961824793507</c:v>
                </c:pt>
                <c:pt idx="27">
                  <c:v>185.46689449489841</c:v>
                </c:pt>
                <c:pt idx="28">
                  <c:v>#N/A</c:v>
                </c:pt>
                <c:pt idx="29">
                  <c:v>#N/A</c:v>
                </c:pt>
                <c:pt idx="30">
                  <c:v>185.01802787747332</c:v>
                </c:pt>
                <c:pt idx="31">
                  <c:v>#N/A</c:v>
                </c:pt>
                <c:pt idx="32">
                  <c:v>#N/A</c:v>
                </c:pt>
                <c:pt idx="33">
                  <c:v>185.81359636948349</c:v>
                </c:pt>
                <c:pt idx="34">
                  <c:v>186.21164703127852</c:v>
                </c:pt>
                <c:pt idx="35">
                  <c:v>186.79058936262388</c:v>
                </c:pt>
                <c:pt idx="36">
                  <c:v>186.15479097672375</c:v>
                </c:pt>
                <c:pt idx="37">
                  <c:v>187.57092107102059</c:v>
                </c:pt>
                <c:pt idx="38">
                  <c:v>190.00516037618587</c:v>
                </c:pt>
                <c:pt idx="39">
                  <c:v>189.40745087045192</c:v>
                </c:pt>
                <c:pt idx="40">
                  <c:v>187.16659253291721</c:v>
                </c:pt>
                <c:pt idx="41">
                  <c:v>186.49370018533114</c:v>
                </c:pt>
                <c:pt idx="42">
                  <c:v>184.8988935127997</c:v>
                </c:pt>
                <c:pt idx="43">
                  <c:v>#N/A</c:v>
                </c:pt>
                <c:pt idx="44">
                  <c:v>185.25431558441932</c:v>
                </c:pt>
                <c:pt idx="45">
                  <c:v>180.12916130284381</c:v>
                </c:pt>
                <c:pt idx="46">
                  <c:v>181.72166410161918</c:v>
                </c:pt>
                <c:pt idx="47">
                  <c:v>184.62294121363504</c:v>
                </c:pt>
                <c:pt idx="48">
                  <c:v>187.01875569189662</c:v>
                </c:pt>
                <c:pt idx="49">
                  <c:v>186.54032292562286</c:v>
                </c:pt>
                <c:pt idx="50">
                  <c:v>186.3886361421244</c:v>
                </c:pt>
                <c:pt idx="51">
                  <c:v>182.93315381312942</c:v>
                </c:pt>
                <c:pt idx="52">
                  <c:v>183.22840597002218</c:v>
                </c:pt>
                <c:pt idx="53">
                  <c:v>181.6442157943404</c:v>
                </c:pt>
                <c:pt idx="54">
                  <c:v>182.96132510437843</c:v>
                </c:pt>
                <c:pt idx="55">
                  <c:v>183.00729407287005</c:v>
                </c:pt>
                <c:pt idx="56">
                  <c:v>184.4349894200621</c:v>
                </c:pt>
                <c:pt idx="57">
                  <c:v>184.91158963083794</c:v>
                </c:pt>
                <c:pt idx="58">
                  <c:v>183.22863369734165</c:v>
                </c:pt>
                <c:pt idx="59">
                  <c:v>#N/A</c:v>
                </c:pt>
                <c:pt idx="60">
                  <c:v>184.47358469038579</c:v>
                </c:pt>
                <c:pt idx="61">
                  <c:v>185.7970046211791</c:v>
                </c:pt>
                <c:pt idx="62">
                  <c:v>#N/A</c:v>
                </c:pt>
                <c:pt idx="63">
                  <c:v>180.01100211194807</c:v>
                </c:pt>
                <c:pt idx="64">
                  <c:v>#N/A</c:v>
                </c:pt>
                <c:pt idx="65">
                  <c:v>184.16165169978379</c:v>
                </c:pt>
                <c:pt idx="66">
                  <c:v>187.02645989655579</c:v>
                </c:pt>
                <c:pt idx="67">
                  <c:v>188.33093784115502</c:v>
                </c:pt>
                <c:pt idx="68">
                  <c:v>180.18575252533586</c:v>
                </c:pt>
                <c:pt idx="69">
                  <c:v>186.99202269803573</c:v>
                </c:pt>
                <c:pt idx="70">
                  <c:v>185.62148639071773</c:v>
                </c:pt>
                <c:pt idx="71">
                  <c:v>186.01164778785821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191.95218968099576</c:v>
                </c:pt>
                <c:pt idx="76">
                  <c:v>191.53045494274707</c:v>
                </c:pt>
                <c:pt idx="77">
                  <c:v>185.44925714386244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185.3761547635651</c:v>
                </c:pt>
                <c:pt idx="88">
                  <c:v>#N/A</c:v>
                </c:pt>
                <c:pt idx="89">
                  <c:v>191.0480805499387</c:v>
                </c:pt>
                <c:pt idx="90">
                  <c:v>188.37629617899697</c:v>
                </c:pt>
                <c:pt idx="91">
                  <c:v>186.51430877327485</c:v>
                </c:pt>
                <c:pt idx="92">
                  <c:v>192.95812883897653</c:v>
                </c:pt>
                <c:pt idx="93">
                  <c:v>186.24402365437146</c:v>
                </c:pt>
                <c:pt idx="94">
                  <c:v>186.58137804246212</c:v>
                </c:pt>
                <c:pt idx="95">
                  <c:v>184.87051999025431</c:v>
                </c:pt>
                <c:pt idx="96">
                  <c:v>#N/A</c:v>
                </c:pt>
                <c:pt idx="97">
                  <c:v>185.38637894305765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189.58</c:v>
                </c:pt>
                <c:pt idx="103">
                  <c:v>189.03161399729444</c:v>
                </c:pt>
                <c:pt idx="104">
                  <c:v>188.61810156839158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184.78253354001112</c:v>
                </c:pt>
                <c:pt idx="111">
                  <c:v>#N/A</c:v>
                </c:pt>
                <c:pt idx="112">
                  <c:v>185.94831756327383</c:v>
                </c:pt>
                <c:pt idx="113">
                  <c:v>186.97050038593392</c:v>
                </c:pt>
                <c:pt idx="114">
                  <c:v>187.74561442991512</c:v>
                </c:pt>
                <c:pt idx="115">
                  <c:v>183.36045305089735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64-4716-91E2-31E811067A8B}"/>
            </c:ext>
          </c:extLst>
        </c:ser>
        <c:ser>
          <c:idx val="1"/>
          <c:order val="1"/>
          <c:tx>
            <c:strRef>
              <c:f>'limits for plots'!$F$1</c:f>
              <c:strCache>
                <c:ptCount val="1"/>
                <c:pt idx="0">
                  <c:v>Upper 95.45%
CO2/km (g)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plots'!$F$2:$F$3</c:f>
              <c:numCache>
                <c:formatCode>General</c:formatCode>
                <c:ptCount val="2"/>
                <c:pt idx="0">
                  <c:v>191.43186317678553</c:v>
                </c:pt>
                <c:pt idx="1">
                  <c:v>191.43186317678553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64-4716-91E2-31E811067A8B}"/>
            </c:ext>
          </c:extLst>
        </c:ser>
        <c:ser>
          <c:idx val="2"/>
          <c:order val="2"/>
          <c:tx>
            <c:strRef>
              <c:f>'limits for plots'!$G$1</c:f>
              <c:strCache>
                <c:ptCount val="1"/>
                <c:pt idx="0">
                  <c:v>Lower 95.45%
CO2/km (g)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plots'!$G$2:$G$3</c:f>
              <c:numCache>
                <c:formatCode>General</c:formatCode>
                <c:ptCount val="2"/>
                <c:pt idx="0">
                  <c:v>180.59319193946661</c:v>
                </c:pt>
                <c:pt idx="1">
                  <c:v>180.59319193946661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64-4716-91E2-31E811067A8B}"/>
            </c:ext>
          </c:extLst>
        </c:ser>
        <c:ser>
          <c:idx val="5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Data'!$G$7</c:f>
              <c:numCache>
                <c:formatCode>General</c:formatCode>
                <c:ptCount val="1"/>
                <c:pt idx="0">
                  <c:v>183.36045305089735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64-4716-91E2-31E811067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(g/km)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CO2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Scores'!$G$10</c:f>
              <c:strCache>
                <c:ptCount val="1"/>
                <c:pt idx="0">
                  <c:v>CO2/km (#)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Scores'!$G$11:$G$2001</c:f>
              <c:numCache>
                <c:formatCode>0.00</c:formatCode>
                <c:ptCount val="1991"/>
                <c:pt idx="0">
                  <c:v>#N/A</c:v>
                </c:pt>
                <c:pt idx="1">
                  <c:v>-0.73335518744792616</c:v>
                </c:pt>
                <c:pt idx="2">
                  <c:v>-1.1336641028124033</c:v>
                </c:pt>
                <c:pt idx="3">
                  <c:v>-1.1546783845989064</c:v>
                </c:pt>
                <c:pt idx="4">
                  <c:v>0.4467047075368667</c:v>
                </c:pt>
                <c:pt idx="5">
                  <c:v>#N/A</c:v>
                </c:pt>
                <c:pt idx="6">
                  <c:v>#N/A</c:v>
                </c:pt>
                <c:pt idx="7">
                  <c:v>1.3945788446382324E-2</c:v>
                </c:pt>
                <c:pt idx="8">
                  <c:v>0.2729098354350496</c:v>
                </c:pt>
                <c:pt idx="9">
                  <c:v>#N/A</c:v>
                </c:pt>
                <c:pt idx="10">
                  <c:v>1.1834384363084949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0.90925925222196646</c:v>
                </c:pt>
                <c:pt idx="20">
                  <c:v>0.13381499903217758</c:v>
                </c:pt>
                <c:pt idx="21">
                  <c:v>0.24855431937617584</c:v>
                </c:pt>
                <c:pt idx="22">
                  <c:v>#N/A</c:v>
                </c:pt>
                <c:pt idx="23">
                  <c:v>-0.80265717308503659</c:v>
                </c:pt>
                <c:pt idx="24">
                  <c:v>6.7163026302291456E-2</c:v>
                </c:pt>
                <c:pt idx="25">
                  <c:v>#N/A</c:v>
                </c:pt>
                <c:pt idx="26">
                  <c:v>-0.59651041843951746</c:v>
                </c:pt>
                <c:pt idx="27">
                  <c:v>-0.20136529701130557</c:v>
                </c:pt>
                <c:pt idx="28">
                  <c:v>#N/A</c:v>
                </c:pt>
                <c:pt idx="29">
                  <c:v>#N/A</c:v>
                </c:pt>
                <c:pt idx="30">
                  <c:v>-0.36701904094242216</c:v>
                </c:pt>
                <c:pt idx="31">
                  <c:v>#N/A</c:v>
                </c:pt>
                <c:pt idx="32">
                  <c:v>#N/A</c:v>
                </c:pt>
                <c:pt idx="33">
                  <c:v>-7.3415341894541478E-2</c:v>
                </c:pt>
                <c:pt idx="34">
                  <c:v>7.3484828091051085E-2</c:v>
                </c:pt>
                <c:pt idx="35">
                  <c:v>0.2871428747903505</c:v>
                </c:pt>
                <c:pt idx="36">
                  <c:v>5.2502162112952749E-2</c:v>
                </c:pt>
                <c:pt idx="37">
                  <c:v>0.5751234551810297</c:v>
                </c:pt>
                <c:pt idx="38">
                  <c:v>1.4734768610058631</c:v>
                </c:pt>
                <c:pt idx="39">
                  <c:v>1.2528928087187319</c:v>
                </c:pt>
                <c:pt idx="40">
                  <c:v>0.42590644167434411</c:v>
                </c:pt>
                <c:pt idx="41">
                  <c:v>0.17757624220516288</c:v>
                </c:pt>
                <c:pt idx="42">
                  <c:v>-0.41098545050134233</c:v>
                </c:pt>
                <c:pt idx="43">
                  <c:v>#N/A</c:v>
                </c:pt>
                <c:pt idx="44">
                  <c:v>-0.27981731601790089</c:v>
                </c:pt>
                <c:pt idx="45">
                  <c:v>-2.1712500089586921</c:v>
                </c:pt>
                <c:pt idx="46">
                  <c:v>-1.5835385583918802</c:v>
                </c:pt>
                <c:pt idx="47">
                  <c:v>-0.51282535065977464</c:v>
                </c:pt>
                <c:pt idx="48">
                  <c:v>0.37134741399147808</c:v>
                </c:pt>
                <c:pt idx="49">
                  <c:v>0.1947823145256134</c:v>
                </c:pt>
                <c:pt idx="50">
                  <c:v>0.1388024696988101</c:v>
                </c:pt>
                <c:pt idx="51">
                  <c:v>-1.1364395791963762</c:v>
                </c:pt>
                <c:pt idx="52">
                  <c:v>-1.0274770872347536</c:v>
                </c:pt>
                <c:pt idx="53">
                  <c:v>-1.6121207731608351</c:v>
                </c:pt>
                <c:pt idx="54">
                  <c:v>-1.1260429943633528</c:v>
                </c:pt>
                <c:pt idx="55">
                  <c:v>-1.1090781958248217</c:v>
                </c:pt>
                <c:pt idx="56">
                  <c:v>-0.58218875857487318</c:v>
                </c:pt>
                <c:pt idx="57">
                  <c:v>-0.40629996175083172</c:v>
                </c:pt>
                <c:pt idx="58">
                  <c:v>-1.0273930447116499</c:v>
                </c:pt>
                <c:pt idx="59">
                  <c:v>#N/A</c:v>
                </c:pt>
                <c:pt idx="60">
                  <c:v>-0.56794521543987775</c:v>
                </c:pt>
                <c:pt idx="61">
                  <c:v>-7.9538508818274789E-2</c:v>
                </c:pt>
                <c:pt idx="62">
                  <c:v>#N/A</c:v>
                </c:pt>
                <c:pt idx="63">
                  <c:v>-2.214856531680371</c:v>
                </c:pt>
                <c:pt idx="64">
                  <c:v>#N/A</c:v>
                </c:pt>
                <c:pt idx="65">
                  <c:v>-0.6830637511983858</c:v>
                </c:pt>
                <c:pt idx="66">
                  <c:v>0.37419064246127448</c:v>
                </c:pt>
                <c:pt idx="67">
                  <c:v>0.85560682938564392</c:v>
                </c:pt>
                <c:pt idx="68">
                  <c:v>-2.1503650789694162</c:v>
                </c:pt>
                <c:pt idx="69">
                  <c:v>0.36148163126754251</c:v>
                </c:pt>
                <c:pt idx="70">
                  <c:v>-0.14431332359705784</c:v>
                </c:pt>
                <c:pt idx="71">
                  <c:v>-3.2467827415177351E-4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2.1920259385370717</c:v>
                </c:pt>
                <c:pt idx="76">
                  <c:v>2.0363851855279385</c:v>
                </c:pt>
                <c:pt idx="77">
                  <c:v>-0.20787434250213835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-0.23485269757785715</c:v>
                </c:pt>
                <c:pt idx="88">
                  <c:v>#N/A</c:v>
                </c:pt>
                <c:pt idx="89">
                  <c:v>1.8583654330152906</c:v>
                </c:pt>
                <c:pt idx="90">
                  <c:v>0.87234627533756914</c:v>
                </c:pt>
                <c:pt idx="91">
                  <c:v>0.18518181949133597</c:v>
                </c:pt>
                <c:pt idx="92">
                  <c:v>2.5632667063231453</c:v>
                </c:pt>
                <c:pt idx="93">
                  <c:v>8.5433386132544892E-2</c:v>
                </c:pt>
                <c:pt idx="94">
                  <c:v>0.20993366137997768</c:v>
                </c:pt>
                <c:pt idx="95">
                  <c:v>-0.42145666857748443</c:v>
                </c:pt>
                <c:pt idx="96">
                  <c:v>#N/A</c:v>
                </c:pt>
                <c:pt idx="97">
                  <c:v>-0.23107947509746668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1.3165718799886414</c:v>
                </c:pt>
                <c:pt idx="103">
                  <c:v>1.1141906136144362</c:v>
                </c:pt>
                <c:pt idx="104">
                  <c:v>0.96158429505424692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-0.45392797370951732</c:v>
                </c:pt>
                <c:pt idx="111">
                  <c:v>#N/A</c:v>
                </c:pt>
                <c:pt idx="112">
                  <c:v>-2.3696629760722399E-2</c:v>
                </c:pt>
                <c:pt idx="113">
                  <c:v>0.35353884506042726</c:v>
                </c:pt>
                <c:pt idx="114">
                  <c:v>0.63959385199241681</c:v>
                </c:pt>
                <c:pt idx="115">
                  <c:v>-0.97874525360536446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50-4CF4-B636-F6AA5F67538F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550-4CF4-B636-F6AA5F67538F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550-4CF4-B636-F6AA5F67538F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Scores'!$G$7</c:f>
              <c:numCache>
                <c:formatCode>General</c:formatCode>
                <c:ptCount val="1"/>
                <c:pt idx="0">
                  <c:v>-0.97874525360536446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50-4CF4-B636-F6AA5F675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CO2 All Dat</a:t>
            </a:r>
            <a:r>
              <a:rPr lang="en-GB" baseline="0"/>
              <a:t>a Points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Data'!$G$10</c:f>
              <c:strCache>
                <c:ptCount val="1"/>
                <c:pt idx="0">
                  <c:v>CO2/km (g)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'Summary Sheet'!$A$2:$A$1999</c:f>
              <c:numCache>
                <c:formatCode>General</c:formatCode>
                <c:ptCount val="1998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34</c:v>
                </c:pt>
                <c:pt idx="27">
                  <c:v>35</c:v>
                </c:pt>
                <c:pt idx="28">
                  <c:v>36</c:v>
                </c:pt>
                <c:pt idx="29">
                  <c:v>37</c:v>
                </c:pt>
                <c:pt idx="30">
                  <c:v>39</c:v>
                </c:pt>
                <c:pt idx="31">
                  <c:v>40</c:v>
                </c:pt>
                <c:pt idx="32">
                  <c:v>41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58</c:v>
                </c:pt>
                <c:pt idx="44">
                  <c:v>60</c:v>
                </c:pt>
                <c:pt idx="45">
                  <c:v>62</c:v>
                </c:pt>
                <c:pt idx="46">
                  <c:v>64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72</c:v>
                </c:pt>
                <c:pt idx="51">
                  <c:v>73</c:v>
                </c:pt>
                <c:pt idx="52">
                  <c:v>74</c:v>
                </c:pt>
                <c:pt idx="53">
                  <c:v>76</c:v>
                </c:pt>
                <c:pt idx="54">
                  <c:v>77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83</c:v>
                </c:pt>
                <c:pt idx="59">
                  <c:v>84</c:v>
                </c:pt>
                <c:pt idx="60">
                  <c:v>85</c:v>
                </c:pt>
                <c:pt idx="61">
                  <c:v>87</c:v>
                </c:pt>
                <c:pt idx="62">
                  <c:v>88</c:v>
                </c:pt>
                <c:pt idx="63">
                  <c:v>90</c:v>
                </c:pt>
                <c:pt idx="64">
                  <c:v>91</c:v>
                </c:pt>
                <c:pt idx="65">
                  <c:v>93</c:v>
                </c:pt>
                <c:pt idx="66">
                  <c:v>94</c:v>
                </c:pt>
                <c:pt idx="67">
                  <c:v>95</c:v>
                </c:pt>
                <c:pt idx="68">
                  <c:v>96</c:v>
                </c:pt>
                <c:pt idx="69">
                  <c:v>98</c:v>
                </c:pt>
                <c:pt idx="70">
                  <c:v>99</c:v>
                </c:pt>
                <c:pt idx="71">
                  <c:v>99.2</c:v>
                </c:pt>
                <c:pt idx="72">
                  <c:v>99.4</c:v>
                </c:pt>
                <c:pt idx="73">
                  <c:v>99.6</c:v>
                </c:pt>
                <c:pt idx="74">
                  <c:v>99.8</c:v>
                </c:pt>
                <c:pt idx="75">
                  <c:v>99.9</c:v>
                </c:pt>
                <c:pt idx="76">
                  <c:v>101</c:v>
                </c:pt>
                <c:pt idx="77">
                  <c:v>102</c:v>
                </c:pt>
                <c:pt idx="78">
                  <c:v>103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112</c:v>
                </c:pt>
                <c:pt idx="85">
                  <c:v>114</c:v>
                </c:pt>
                <c:pt idx="86">
                  <c:v>120</c:v>
                </c:pt>
                <c:pt idx="87">
                  <c:v>121</c:v>
                </c:pt>
                <c:pt idx="88">
                  <c:v>124</c:v>
                </c:pt>
                <c:pt idx="89">
                  <c:v>125</c:v>
                </c:pt>
                <c:pt idx="90">
                  <c:v>127</c:v>
                </c:pt>
                <c:pt idx="91">
                  <c:v>130</c:v>
                </c:pt>
                <c:pt idx="92">
                  <c:v>132</c:v>
                </c:pt>
                <c:pt idx="93">
                  <c:v>133</c:v>
                </c:pt>
                <c:pt idx="94">
                  <c:v>134</c:v>
                </c:pt>
                <c:pt idx="95">
                  <c:v>135</c:v>
                </c:pt>
                <c:pt idx="96">
                  <c:v>143</c:v>
                </c:pt>
                <c:pt idx="97">
                  <c:v>144</c:v>
                </c:pt>
                <c:pt idx="98">
                  <c:v>145</c:v>
                </c:pt>
                <c:pt idx="99">
                  <c:v>146</c:v>
                </c:pt>
                <c:pt idx="100">
                  <c:v>147</c:v>
                </c:pt>
                <c:pt idx="101">
                  <c:v>149</c:v>
                </c:pt>
                <c:pt idx="102">
                  <c:v>150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155.19999999999999</c:v>
                </c:pt>
                <c:pt idx="108">
                  <c:v>155.4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'Summary Sheet'!$E$2:$E$1999</c:f>
              <c:numCache>
                <c:formatCode>0.00</c:formatCode>
                <c:ptCount val="1998"/>
                <c:pt idx="0">
                  <c:v>190.67708618923177</c:v>
                </c:pt>
                <c:pt idx="1">
                  <c:v>184.02537861389345</c:v>
                </c:pt>
                <c:pt idx="2">
                  <c:v>182.94067443214263</c:v>
                </c:pt>
                <c:pt idx="3">
                  <c:v>182.88373270924956</c:v>
                </c:pt>
                <c:pt idx="4">
                  <c:v>187.22294892441477</c:v>
                </c:pt>
                <c:pt idx="5">
                  <c:v>183.71158428294808</c:v>
                </c:pt>
                <c:pt idx="6">
                  <c:v>186.05031601215495</c:v>
                </c:pt>
                <c:pt idx="7">
                  <c:v>186.75202255405389</c:v>
                </c:pt>
                <c:pt idx="8" formatCode="0.000">
                  <c:v>186.53491717251075</c:v>
                </c:pt>
                <c:pt idx="9">
                  <c:v>189.21925259331471</c:v>
                </c:pt>
                <c:pt idx="10">
                  <c:v>186.6934497458698</c:v>
                </c:pt>
                <c:pt idx="11">
                  <c:v>188.45303046173603</c:v>
                </c:pt>
                <c:pt idx="12">
                  <c:v>195.15862207700482</c:v>
                </c:pt>
                <c:pt idx="13">
                  <c:v>195.22208067526631</c:v>
                </c:pt>
                <c:pt idx="14">
                  <c:v>186.70296340547966</c:v>
                </c:pt>
                <c:pt idx="15">
                  <c:v>184.66208004460134</c:v>
                </c:pt>
                <c:pt idx="16">
                  <c:v>188.05522599416372</c:v>
                </c:pt>
                <c:pt idx="17">
                  <c:v>189.28576160558114</c:v>
                </c:pt>
                <c:pt idx="18" formatCode="0.000">
                  <c:v>188.47631808420715</c:v>
                </c:pt>
                <c:pt idx="19" formatCode="0.000">
                  <c:v>186.37512175340905</c:v>
                </c:pt>
                <c:pt idx="20" formatCode="0.000">
                  <c:v>186.68602719620955</c:v>
                </c:pt>
                <c:pt idx="21" formatCode="0.000">
                  <c:v>186.91946222643605</c:v>
                </c:pt>
                <c:pt idx="22">
                  <c:v>183.83759325428994</c:v>
                </c:pt>
                <c:pt idx="23" formatCode="0.000">
                  <c:v>186.19451704847455</c:v>
                </c:pt>
                <c:pt idx="24">
                  <c:v>189.67409160694643</c:v>
                </c:pt>
                <c:pt idx="25">
                  <c:v>184.3961824793507</c:v>
                </c:pt>
                <c:pt idx="26">
                  <c:v>185.46689449489841</c:v>
                </c:pt>
                <c:pt idx="27">
                  <c:v>184.51947637191793</c:v>
                </c:pt>
                <c:pt idx="28">
                  <c:v>185.2</c:v>
                </c:pt>
                <c:pt idx="29">
                  <c:v>185.01802787747332</c:v>
                </c:pt>
                <c:pt idx="30">
                  <c:v>184.7694131173258</c:v>
                </c:pt>
                <c:pt idx="31">
                  <c:v>183.75349061903009</c:v>
                </c:pt>
                <c:pt idx="32">
                  <c:v>185.81359636948349</c:v>
                </c:pt>
                <c:pt idx="33">
                  <c:v>186.21164703127852</c:v>
                </c:pt>
                <c:pt idx="34">
                  <c:v>186.79058936262388</c:v>
                </c:pt>
                <c:pt idx="35">
                  <c:v>186.15479097672375</c:v>
                </c:pt>
                <c:pt idx="36">
                  <c:v>187.57092107102059</c:v>
                </c:pt>
                <c:pt idx="37">
                  <c:v>190.00516037618587</c:v>
                </c:pt>
                <c:pt idx="38">
                  <c:v>189.40745087045192</c:v>
                </c:pt>
                <c:pt idx="39">
                  <c:v>187.16659253291721</c:v>
                </c:pt>
                <c:pt idx="40">
                  <c:v>186.49370018533114</c:v>
                </c:pt>
                <c:pt idx="41">
                  <c:v>184.8988935127997</c:v>
                </c:pt>
                <c:pt idx="42">
                  <c:v>307.36413614082556</c:v>
                </c:pt>
                <c:pt idx="43">
                  <c:v>185.25431558441932</c:v>
                </c:pt>
                <c:pt idx="44">
                  <c:v>180.12916130284381</c:v>
                </c:pt>
                <c:pt idx="45">
                  <c:v>181.72166410161918</c:v>
                </c:pt>
                <c:pt idx="46">
                  <c:v>184.62294121363504</c:v>
                </c:pt>
                <c:pt idx="47">
                  <c:v>187.01875569189662</c:v>
                </c:pt>
                <c:pt idx="48">
                  <c:v>186.54032292562286</c:v>
                </c:pt>
                <c:pt idx="49">
                  <c:v>186.3886361421244</c:v>
                </c:pt>
                <c:pt idx="50">
                  <c:v>182.93315381312942</c:v>
                </c:pt>
                <c:pt idx="51">
                  <c:v>183.22840597002218</c:v>
                </c:pt>
                <c:pt idx="52">
                  <c:v>181.6442157943404</c:v>
                </c:pt>
                <c:pt idx="53">
                  <c:v>182.96132510437843</c:v>
                </c:pt>
                <c:pt idx="54">
                  <c:v>183.00729407287005</c:v>
                </c:pt>
                <c:pt idx="55">
                  <c:v>184.4349894200621</c:v>
                </c:pt>
                <c:pt idx="56">
                  <c:v>184.91158963083794</c:v>
                </c:pt>
                <c:pt idx="57">
                  <c:v>183.22863369734165</c:v>
                </c:pt>
                <c:pt idx="58">
                  <c:v>184.44526615908896</c:v>
                </c:pt>
                <c:pt idx="59">
                  <c:v>184.47358469038579</c:v>
                </c:pt>
                <c:pt idx="60">
                  <c:v>185.7970046211791</c:v>
                </c:pt>
                <c:pt idx="61">
                  <c:v>181.74815196149143</c:v>
                </c:pt>
                <c:pt idx="62">
                  <c:v>180.01100211194807</c:v>
                </c:pt>
                <c:pt idx="63">
                  <c:v>183.15356035113916</c:v>
                </c:pt>
                <c:pt idx="64">
                  <c:v>184.16165169978379</c:v>
                </c:pt>
                <c:pt idx="65">
                  <c:v>187.02645989655579</c:v>
                </c:pt>
                <c:pt idx="66">
                  <c:v>188.33093784115502</c:v>
                </c:pt>
                <c:pt idx="67">
                  <c:v>180.18575252533586</c:v>
                </c:pt>
                <c:pt idx="68">
                  <c:v>186.99202269803573</c:v>
                </c:pt>
                <c:pt idx="69">
                  <c:v>185.62148639071773</c:v>
                </c:pt>
                <c:pt idx="70">
                  <c:v>186.01164778785821</c:v>
                </c:pt>
                <c:pt idx="71">
                  <c:v>185.00155231931487</c:v>
                </c:pt>
                <c:pt idx="72">
                  <c:v>229.13035493469539</c:v>
                </c:pt>
                <c:pt idx="73">
                  <c:v>189.53021106565953</c:v>
                </c:pt>
                <c:pt idx="74">
                  <c:v>191.95218968099576</c:v>
                </c:pt>
                <c:pt idx="75">
                  <c:v>191.53045494274707</c:v>
                </c:pt>
                <c:pt idx="76">
                  <c:v>185.44925714386244</c:v>
                </c:pt>
                <c:pt idx="77">
                  <c:v>307.11785899351645</c:v>
                </c:pt>
                <c:pt idx="78">
                  <c:v>314.13810837544179</c:v>
                </c:pt>
                <c:pt idx="79">
                  <c:v>186.96432118012675</c:v>
                </c:pt>
                <c:pt idx="80">
                  <c:v>310.49598491162192</c:v>
                </c:pt>
                <c:pt idx="81">
                  <c:v>305.99166799598424</c:v>
                </c:pt>
                <c:pt idx="82">
                  <c:v>188.4162891589331</c:v>
                </c:pt>
                <c:pt idx="83">
                  <c:v>186.48964340462646</c:v>
                </c:pt>
                <c:pt idx="84">
                  <c:v>187.07237277171731</c:v>
                </c:pt>
                <c:pt idx="85">
                  <c:v>185.3761547635651</c:v>
                </c:pt>
                <c:pt idx="86">
                  <c:v>190.21835357803528</c:v>
                </c:pt>
                <c:pt idx="87">
                  <c:v>191.0480805499387</c:v>
                </c:pt>
                <c:pt idx="88">
                  <c:v>188.37629617899697</c:v>
                </c:pt>
                <c:pt idx="89">
                  <c:v>186.51430877327485</c:v>
                </c:pt>
                <c:pt idx="90">
                  <c:v>192.95812883897653</c:v>
                </c:pt>
                <c:pt idx="91">
                  <c:v>186.24402365437146</c:v>
                </c:pt>
                <c:pt idx="92">
                  <c:v>186.58137804246212</c:v>
                </c:pt>
                <c:pt idx="93">
                  <c:v>184.87051999025431</c:v>
                </c:pt>
                <c:pt idx="94">
                  <c:v>187.80195435868805</c:v>
                </c:pt>
                <c:pt idx="95">
                  <c:v>185.38637894305765</c:v>
                </c:pt>
                <c:pt idx="96">
                  <c:v>187.66788864106735</c:v>
                </c:pt>
                <c:pt idx="97">
                  <c:v>193.12430003739485</c:v>
                </c:pt>
                <c:pt idx="98">
                  <c:v>185.84</c:v>
                </c:pt>
                <c:pt idx="99">
                  <c:v>310.89</c:v>
                </c:pt>
                <c:pt idx="100">
                  <c:v>189.58</c:v>
                </c:pt>
                <c:pt idx="101">
                  <c:v>186.55</c:v>
                </c:pt>
                <c:pt idx="102">
                  <c:v>187.44</c:v>
                </c:pt>
                <c:pt idx="103">
                  <c:v>189.03161399729444</c:v>
                </c:pt>
                <c:pt idx="104">
                  <c:v>188.61810156839158</c:v>
                </c:pt>
                <c:pt idx="105">
                  <c:v>187.55243023551679</c:v>
                </c:pt>
                <c:pt idx="106">
                  <c:v>182.84921592545393</c:v>
                </c:pt>
                <c:pt idx="107">
                  <c:v>190.91830958775611</c:v>
                </c:pt>
                <c:pt idx="108">
                  <c:v>191.8698455442765</c:v>
                </c:pt>
                <c:pt idx="109">
                  <c:v>180.40931416851143</c:v>
                </c:pt>
                <c:pt idx="110">
                  <c:v>184.78253354001112</c:v>
                </c:pt>
                <c:pt idx="111">
                  <c:v>186.44508678501444</c:v>
                </c:pt>
                <c:pt idx="112">
                  <c:v>185.94831756327383</c:v>
                </c:pt>
                <c:pt idx="113">
                  <c:v>186.97050038593392</c:v>
                </c:pt>
                <c:pt idx="114">
                  <c:v>187.74561442991512</c:v>
                </c:pt>
                <c:pt idx="115">
                  <c:v>183.36045305089735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A8-4E07-80E3-8E9E0E0D39EA}"/>
            </c:ext>
          </c:extLst>
        </c:ser>
        <c:ser>
          <c:idx val="1"/>
          <c:order val="1"/>
          <c:tx>
            <c:strRef>
              <c:f>'limits for plots'!$F$1</c:f>
              <c:strCache>
                <c:ptCount val="1"/>
                <c:pt idx="0">
                  <c:v>Upper 95.45%
CO2/km (g)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plots'!$F$2:$F$3</c:f>
              <c:numCache>
                <c:formatCode>General</c:formatCode>
                <c:ptCount val="2"/>
                <c:pt idx="0">
                  <c:v>191.43186317678553</c:v>
                </c:pt>
                <c:pt idx="1">
                  <c:v>191.43186317678553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A8-4E07-80E3-8E9E0E0D39EA}"/>
            </c:ext>
          </c:extLst>
        </c:ser>
        <c:ser>
          <c:idx val="2"/>
          <c:order val="2"/>
          <c:tx>
            <c:strRef>
              <c:f>'limits for plots'!$G$1</c:f>
              <c:strCache>
                <c:ptCount val="1"/>
                <c:pt idx="0">
                  <c:v>Lower 95.45%
CO2/km (g)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plots'!$G$2:$G$3</c:f>
              <c:numCache>
                <c:formatCode>General</c:formatCode>
                <c:ptCount val="2"/>
                <c:pt idx="0">
                  <c:v>180.59319193946661</c:v>
                </c:pt>
                <c:pt idx="1">
                  <c:v>180.59319193946661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A8-4E07-80E3-8E9E0E0D39EA}"/>
            </c:ext>
          </c:extLst>
        </c:ser>
        <c:ser>
          <c:idx val="5"/>
          <c:order val="3"/>
          <c:tx>
            <c:v>Latest data to review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Data'!$G$7</c:f>
              <c:numCache>
                <c:formatCode>General</c:formatCode>
                <c:ptCount val="1"/>
                <c:pt idx="0">
                  <c:v>183.36045305089735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CA8-4E07-80E3-8E9E0E0D3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(g/km)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THC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Data'!$H$10</c:f>
              <c:strCache>
                <c:ptCount val="1"/>
                <c:pt idx="0">
                  <c:v>THC/km (mg)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Trend Data'!$A$11:$A$2001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Trend Data'!$H$11:$H$2001</c:f>
              <c:numCache>
                <c:formatCode>General</c:formatCode>
                <c:ptCount val="1991"/>
                <c:pt idx="0">
                  <c:v>#N/A</c:v>
                </c:pt>
                <c:pt idx="1">
                  <c:v>12.05025942429349</c:v>
                </c:pt>
                <c:pt idx="2">
                  <c:v>13.012220155019078</c:v>
                </c:pt>
                <c:pt idx="3">
                  <c:v>13.330045516019672</c:v>
                </c:pt>
                <c:pt idx="4">
                  <c:v>11.958291054065208</c:v>
                </c:pt>
                <c:pt idx="5">
                  <c:v>#N/A</c:v>
                </c:pt>
                <c:pt idx="6">
                  <c:v>#N/A</c:v>
                </c:pt>
                <c:pt idx="7">
                  <c:v>13.93962843015054</c:v>
                </c:pt>
                <c:pt idx="8">
                  <c:v>13.172980565379465</c:v>
                </c:pt>
                <c:pt idx="9">
                  <c:v>#N/A</c:v>
                </c:pt>
                <c:pt idx="10">
                  <c:v>14.619415493147033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12.623498057908009</c:v>
                </c:pt>
                <c:pt idx="20">
                  <c:v>14.703298476013074</c:v>
                </c:pt>
                <c:pt idx="21">
                  <c:v>13.174829629736843</c:v>
                </c:pt>
                <c:pt idx="22">
                  <c:v>#N/A</c:v>
                </c:pt>
                <c:pt idx="23">
                  <c:v>13.02075506552413</c:v>
                </c:pt>
                <c:pt idx="24">
                  <c:v>13.122842605208543</c:v>
                </c:pt>
                <c:pt idx="25">
                  <c:v>#N/A</c:v>
                </c:pt>
                <c:pt idx="26">
                  <c:v>13.932515453396389</c:v>
                </c:pt>
                <c:pt idx="27">
                  <c:v>12.723356965030311</c:v>
                </c:pt>
                <c:pt idx="28">
                  <c:v>#N/A</c:v>
                </c:pt>
                <c:pt idx="29">
                  <c:v>#N/A</c:v>
                </c:pt>
                <c:pt idx="30">
                  <c:v>14.602004036125066</c:v>
                </c:pt>
                <c:pt idx="31">
                  <c:v>#N/A</c:v>
                </c:pt>
                <c:pt idx="32">
                  <c:v>#N/A</c:v>
                </c:pt>
                <c:pt idx="33">
                  <c:v>13.076643937036106</c:v>
                </c:pt>
                <c:pt idx="34">
                  <c:v>11.865626862250499</c:v>
                </c:pt>
                <c:pt idx="35">
                  <c:v>11.591676776373735</c:v>
                </c:pt>
                <c:pt idx="36">
                  <c:v>12.283538925127489</c:v>
                </c:pt>
                <c:pt idx="37">
                  <c:v>12.239922797087036</c:v>
                </c:pt>
                <c:pt idx="38">
                  <c:v>13.110067862704254</c:v>
                </c:pt>
                <c:pt idx="39">
                  <c:v>13.266935464342456</c:v>
                </c:pt>
                <c:pt idx="40">
                  <c:v>13.102158211969495</c:v>
                </c:pt>
                <c:pt idx="41">
                  <c:v>12.369731082878651</c:v>
                </c:pt>
                <c:pt idx="42">
                  <c:v>11.949219946629716</c:v>
                </c:pt>
                <c:pt idx="43">
                  <c:v>#N/A</c:v>
                </c:pt>
                <c:pt idx="44">
                  <c:v>11.387846168457244</c:v>
                </c:pt>
                <c:pt idx="45">
                  <c:v>14.011451274048067</c:v>
                </c:pt>
                <c:pt idx="46">
                  <c:v>13.327969025402226</c:v>
                </c:pt>
                <c:pt idx="47">
                  <c:v>14.203142483410991</c:v>
                </c:pt>
                <c:pt idx="48">
                  <c:v>13.171892510817484</c:v>
                </c:pt>
                <c:pt idx="49">
                  <c:v>13.248331497258761</c:v>
                </c:pt>
                <c:pt idx="50">
                  <c:v>13.408446148455065</c:v>
                </c:pt>
                <c:pt idx="51">
                  <c:v>10.68602453174341</c:v>
                </c:pt>
                <c:pt idx="52">
                  <c:v>11.109732162892673</c:v>
                </c:pt>
                <c:pt idx="53">
                  <c:v>12.999038791287845</c:v>
                </c:pt>
                <c:pt idx="54">
                  <c:v>12.065764807319987</c:v>
                </c:pt>
                <c:pt idx="55">
                  <c:v>12.654017816421701</c:v>
                </c:pt>
                <c:pt idx="56">
                  <c:v>13.213261349515401</c:v>
                </c:pt>
                <c:pt idx="57">
                  <c:v>11.568071204706952</c:v>
                </c:pt>
                <c:pt idx="58">
                  <c:v>12.492398622994404</c:v>
                </c:pt>
                <c:pt idx="59">
                  <c:v>#N/A</c:v>
                </c:pt>
                <c:pt idx="60">
                  <c:v>12.853145366471125</c:v>
                </c:pt>
                <c:pt idx="61">
                  <c:v>13.313080125253887</c:v>
                </c:pt>
                <c:pt idx="62">
                  <c:v>#N/A</c:v>
                </c:pt>
                <c:pt idx="63">
                  <c:v>12.190215970785331</c:v>
                </c:pt>
                <c:pt idx="64">
                  <c:v>#N/A</c:v>
                </c:pt>
                <c:pt idx="65">
                  <c:v>12.318352779901389</c:v>
                </c:pt>
                <c:pt idx="66">
                  <c:v>14.067790302416675</c:v>
                </c:pt>
                <c:pt idx="67">
                  <c:v>13.658336946321285</c:v>
                </c:pt>
                <c:pt idx="68">
                  <c:v>10.825559041339796</c:v>
                </c:pt>
                <c:pt idx="69">
                  <c:v>15.038914682562828</c:v>
                </c:pt>
                <c:pt idx="70">
                  <c:v>12.171221790622834</c:v>
                </c:pt>
                <c:pt idx="71">
                  <c:v>12.585928593231348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13.987531112979239</c:v>
                </c:pt>
                <c:pt idx="76">
                  <c:v>12.562790418379871</c:v>
                </c:pt>
                <c:pt idx="77">
                  <c:v>13.917636429203391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11.927029638512883</c:v>
                </c:pt>
                <c:pt idx="88">
                  <c:v>#N/A</c:v>
                </c:pt>
                <c:pt idx="89">
                  <c:v>12.895849270536367</c:v>
                </c:pt>
                <c:pt idx="90">
                  <c:v>12.859817676825765</c:v>
                </c:pt>
                <c:pt idx="91">
                  <c:v>13.723937593444839</c:v>
                </c:pt>
                <c:pt idx="92">
                  <c:v>12.636647216324949</c:v>
                </c:pt>
                <c:pt idx="93">
                  <c:v>12.483062564692094</c:v>
                </c:pt>
                <c:pt idx="94">
                  <c:v>15.631142909871885</c:v>
                </c:pt>
                <c:pt idx="95">
                  <c:v>13.688022089372733</c:v>
                </c:pt>
                <c:pt idx="96">
                  <c:v>#N/A</c:v>
                </c:pt>
                <c:pt idx="97">
                  <c:v>13.863613038054057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13.8</c:v>
                </c:pt>
                <c:pt idx="103">
                  <c:v>11.804111554579968</c:v>
                </c:pt>
                <c:pt idx="104">
                  <c:v>11.045545927076812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13.865301660515307</c:v>
                </c:pt>
                <c:pt idx="111">
                  <c:v>#N/A</c:v>
                </c:pt>
                <c:pt idx="112">
                  <c:v>13.448888807525233</c:v>
                </c:pt>
                <c:pt idx="113">
                  <c:v>14.749100761563966</c:v>
                </c:pt>
                <c:pt idx="114">
                  <c:v>14.826535204180527</c:v>
                </c:pt>
                <c:pt idx="115">
                  <c:v>12.387698985863787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57-4467-BC57-AE39AEC4ECBF}"/>
            </c:ext>
          </c:extLst>
        </c:ser>
        <c:ser>
          <c:idx val="1"/>
          <c:order val="1"/>
          <c:tx>
            <c:strRef>
              <c:f>'limits for plots'!$H$1</c:f>
              <c:strCache>
                <c:ptCount val="1"/>
                <c:pt idx="0">
                  <c:v>Upper 95.45%
THC/km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plots'!$H$2:$H$3</c:f>
              <c:numCache>
                <c:formatCode>General</c:formatCode>
                <c:ptCount val="2"/>
                <c:pt idx="0">
                  <c:v>15.075616985880149</c:v>
                </c:pt>
                <c:pt idx="1">
                  <c:v>15.075616985880149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57-4467-BC57-AE39AEC4ECBF}"/>
            </c:ext>
          </c:extLst>
        </c:ser>
        <c:ser>
          <c:idx val="2"/>
          <c:order val="2"/>
          <c:tx>
            <c:strRef>
              <c:f>'limits for plots'!$I$1</c:f>
              <c:strCache>
                <c:ptCount val="1"/>
                <c:pt idx="0">
                  <c:v>Lower 95.45%
THC/km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plots'!$I$2:$I$3</c:f>
              <c:numCache>
                <c:formatCode>General</c:formatCode>
                <c:ptCount val="2"/>
                <c:pt idx="0">
                  <c:v>10.934380164189029</c:v>
                </c:pt>
                <c:pt idx="1">
                  <c:v>10.934380164189029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57-4467-BC57-AE39AEC4ECBF}"/>
            </c:ext>
          </c:extLst>
        </c:ser>
        <c:ser>
          <c:idx val="5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Data'!$H$7</c:f>
              <c:numCache>
                <c:formatCode>General</c:formatCode>
                <c:ptCount val="1"/>
                <c:pt idx="0">
                  <c:v>12.387698985863787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957-4467-BC57-AE39AEC4E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THC (mg/km)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THC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Scores'!$H$10</c:f>
              <c:strCache>
                <c:ptCount val="1"/>
                <c:pt idx="0">
                  <c:v>THC/km (#)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Scores'!$H$11:$H$2001</c:f>
              <c:numCache>
                <c:formatCode>0.00</c:formatCode>
                <c:ptCount val="1991"/>
                <c:pt idx="0">
                  <c:v>#N/A</c:v>
                </c:pt>
                <c:pt idx="1">
                  <c:v>-0.92217778586371302</c:v>
                </c:pt>
                <c:pt idx="2">
                  <c:v>6.9752881039431523E-3</c:v>
                </c:pt>
                <c:pt idx="3">
                  <c:v>0.31396121978104657</c:v>
                </c:pt>
                <c:pt idx="4">
                  <c:v>-1.0110095761603375</c:v>
                </c:pt>
                <c:pt idx="5">
                  <c:v>#N/A</c:v>
                </c:pt>
                <c:pt idx="6">
                  <c:v>#N/A</c:v>
                </c:pt>
                <c:pt idx="7">
                  <c:v>0.90275431747396073</c:v>
                </c:pt>
                <c:pt idx="8">
                  <c:v>0.16225296700252775</c:v>
                </c:pt>
                <c:pt idx="9">
                  <c:v>#N/A</c:v>
                </c:pt>
                <c:pt idx="10">
                  <c:v>1.5593572525544943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-0.36848944752769824</c:v>
                </c:pt>
                <c:pt idx="20">
                  <c:v>1.640379407507504</c:v>
                </c:pt>
                <c:pt idx="21">
                  <c:v>0.16403896904683776</c:v>
                </c:pt>
                <c:pt idx="22">
                  <c:v>#N/A</c:v>
                </c:pt>
                <c:pt idx="23">
                  <c:v>1.5219115610109787E-2</c:v>
                </c:pt>
                <c:pt idx="24">
                  <c:v>0.11382496123545127</c:v>
                </c:pt>
                <c:pt idx="25">
                  <c:v>#N/A</c:v>
                </c:pt>
                <c:pt idx="26">
                  <c:v>0.89588392868876099</c:v>
                </c:pt>
                <c:pt idx="27">
                  <c:v>-0.27203622698328767</c:v>
                </c:pt>
                <c:pt idx="28">
                  <c:v>#N/A</c:v>
                </c:pt>
                <c:pt idx="29">
                  <c:v>#N/A</c:v>
                </c:pt>
                <c:pt idx="30">
                  <c:v>1.5425396130215241</c:v>
                </c:pt>
                <c:pt idx="31">
                  <c:v>#N/A</c:v>
                </c:pt>
                <c:pt idx="32">
                  <c:v>#N/A</c:v>
                </c:pt>
                <c:pt idx="33">
                  <c:v>6.9201897970432649E-2</c:v>
                </c:pt>
                <c:pt idx="34">
                  <c:v>-1.1005134570582848</c:v>
                </c:pt>
                <c:pt idx="35">
                  <c:v>-1.36512047923278</c:v>
                </c:pt>
                <c:pt idx="36">
                  <c:v>-0.6968542790194584</c:v>
                </c:pt>
                <c:pt idx="37">
                  <c:v>-0.73898287964620724</c:v>
                </c:pt>
                <c:pt idx="38">
                  <c:v>0.10148590113883721</c:v>
                </c:pt>
                <c:pt idx="39">
                  <c:v>0.25300353550020055</c:v>
                </c:pt>
                <c:pt idx="40">
                  <c:v>9.3846008927574345E-2</c:v>
                </c:pt>
                <c:pt idx="41">
                  <c:v>-0.61360170355726651</c:v>
                </c:pt>
                <c:pt idx="42">
                  <c:v>-1.019771313608415</c:v>
                </c:pt>
                <c:pt idx="43">
                  <c:v>#N/A</c:v>
                </c:pt>
                <c:pt idx="44">
                  <c:v>-1.5619994472250078</c:v>
                </c:pt>
                <c:pt idx="45">
                  <c:v>0.97212764432291621</c:v>
                </c:pt>
                <c:pt idx="46">
                  <c:v>0.31195554784596702</c:v>
                </c:pt>
                <c:pt idx="47">
                  <c:v>1.157281227773036</c:v>
                </c:pt>
                <c:pt idx="48">
                  <c:v>0.16120202052558938</c:v>
                </c:pt>
                <c:pt idx="49">
                  <c:v>0.23503405644384623</c:v>
                </c:pt>
                <c:pt idx="50">
                  <c:v>0.38968799978526514</c:v>
                </c:pt>
                <c:pt idx="51">
                  <c:v>-2.2398854672060988</c:v>
                </c:pt>
                <c:pt idx="52">
                  <c:v>-1.8306283786667992</c:v>
                </c:pt>
                <c:pt idx="53">
                  <c:v>-5.7565254085719412E-3</c:v>
                </c:pt>
                <c:pt idx="54">
                  <c:v>-0.90720121370026441</c:v>
                </c:pt>
                <c:pt idx="55">
                  <c:v>-0.33901056493510157</c:v>
                </c:pt>
                <c:pt idx="56">
                  <c:v>0.20115997558020837</c:v>
                </c:pt>
                <c:pt idx="57">
                  <c:v>-1.3879209832205173</c:v>
                </c:pt>
                <c:pt idx="58">
                  <c:v>-0.49511773811656501</c:v>
                </c:pt>
                <c:pt idx="59">
                  <c:v>#N/A</c:v>
                </c:pt>
                <c:pt idx="60">
                  <c:v>-0.14667425708965207</c:v>
                </c:pt>
                <c:pt idx="61">
                  <c:v>0.29757443342106538</c:v>
                </c:pt>
                <c:pt idx="62">
                  <c:v>#N/A</c:v>
                </c:pt>
                <c:pt idx="63">
                  <c:v>-0.78699445535841828</c:v>
                </c:pt>
                <c:pt idx="64">
                  <c:v>#N/A</c:v>
                </c:pt>
                <c:pt idx="65">
                  <c:v>-0.66322775025727787</c:v>
                </c:pt>
                <c:pt idx="66">
                  <c:v>1.0265452309468095</c:v>
                </c:pt>
                <c:pt idx="67">
                  <c:v>0.63105627561757949</c:v>
                </c:pt>
                <c:pt idx="68">
                  <c:v>-2.1051097800340668</c:v>
                </c:pt>
                <c:pt idx="69">
                  <c:v>1.9645494282045579</c:v>
                </c:pt>
                <c:pt idx="70">
                  <c:v>-0.80534083928218636</c:v>
                </c:pt>
                <c:pt idx="71">
                  <c:v>-0.40477760615690622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0.94902328000012448</c:v>
                </c:pt>
                <c:pt idx="76">
                  <c:v>-0.42712665389093851</c:v>
                </c:pt>
                <c:pt idx="77">
                  <c:v>0.88151235339988643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-1.0412048215890302</c:v>
                </c:pt>
                <c:pt idx="88">
                  <c:v>#N/A</c:v>
                </c:pt>
                <c:pt idx="89">
                  <c:v>-0.10542676905268142</c:v>
                </c:pt>
                <c:pt idx="90">
                  <c:v>-0.14022950578280449</c:v>
                </c:pt>
                <c:pt idx="91">
                  <c:v>0.69441961362321991</c:v>
                </c:pt>
                <c:pt idx="92">
                  <c:v>-0.35578874096769941</c:v>
                </c:pt>
                <c:pt idx="93">
                  <c:v>-0.5041353902859933</c:v>
                </c:pt>
                <c:pt idx="94">
                  <c:v>2.5365797204178047</c:v>
                </c:pt>
                <c:pt idx="95">
                  <c:v>0.65972900729615702</c:v>
                </c:pt>
                <c:pt idx="96">
                  <c:v>#N/A</c:v>
                </c:pt>
                <c:pt idx="97">
                  <c:v>0.82933142922151681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0.76788791290691116</c:v>
                </c:pt>
                <c:pt idx="103">
                  <c:v>-1.1599307860536456</c:v>
                </c:pt>
                <c:pt idx="104">
                  <c:v>-1.8926255438418631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0.83096246123823758</c:v>
                </c:pt>
                <c:pt idx="111">
                  <c:v>#N/A</c:v>
                </c:pt>
                <c:pt idx="112">
                  <c:v>0.42875136255489549</c:v>
                </c:pt>
                <c:pt idx="113">
                  <c:v>1.6846196067745312</c:v>
                </c:pt>
                <c:pt idx="114">
                  <c:v>1.7594131488496636</c:v>
                </c:pt>
                <c:pt idx="115">
                  <c:v>-0.59624659564262317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3-46E3-8553-5A5FCBC108CA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F33-46E3-8553-5A5FCBC108CA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F33-46E3-8553-5A5FCBC108CA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Scores'!$H$7</c:f>
              <c:numCache>
                <c:formatCode>General</c:formatCode>
                <c:ptCount val="1"/>
                <c:pt idx="0">
                  <c:v>-0.59624659564262317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33-46E3-8553-5A5FCBC1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THC All</a:t>
            </a:r>
            <a:r>
              <a:rPr lang="en-GB" baseline="0"/>
              <a:t> Data Points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Data'!$H$10</c:f>
              <c:strCache>
                <c:ptCount val="1"/>
                <c:pt idx="0">
                  <c:v>THC/km (mg)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'Summary Sheet'!$A$2:$A$1999</c:f>
              <c:numCache>
                <c:formatCode>General</c:formatCode>
                <c:ptCount val="1998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34</c:v>
                </c:pt>
                <c:pt idx="27">
                  <c:v>35</c:v>
                </c:pt>
                <c:pt idx="28">
                  <c:v>36</c:v>
                </c:pt>
                <c:pt idx="29">
                  <c:v>37</c:v>
                </c:pt>
                <c:pt idx="30">
                  <c:v>39</c:v>
                </c:pt>
                <c:pt idx="31">
                  <c:v>40</c:v>
                </c:pt>
                <c:pt idx="32">
                  <c:v>41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58</c:v>
                </c:pt>
                <c:pt idx="44">
                  <c:v>60</c:v>
                </c:pt>
                <c:pt idx="45">
                  <c:v>62</c:v>
                </c:pt>
                <c:pt idx="46">
                  <c:v>64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72</c:v>
                </c:pt>
                <c:pt idx="51">
                  <c:v>73</c:v>
                </c:pt>
                <c:pt idx="52">
                  <c:v>74</c:v>
                </c:pt>
                <c:pt idx="53">
                  <c:v>76</c:v>
                </c:pt>
                <c:pt idx="54">
                  <c:v>77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83</c:v>
                </c:pt>
                <c:pt idx="59">
                  <c:v>84</c:v>
                </c:pt>
                <c:pt idx="60">
                  <c:v>85</c:v>
                </c:pt>
                <c:pt idx="61">
                  <c:v>87</c:v>
                </c:pt>
                <c:pt idx="62">
                  <c:v>88</c:v>
                </c:pt>
                <c:pt idx="63">
                  <c:v>90</c:v>
                </c:pt>
                <c:pt idx="64">
                  <c:v>91</c:v>
                </c:pt>
                <c:pt idx="65">
                  <c:v>93</c:v>
                </c:pt>
                <c:pt idx="66">
                  <c:v>94</c:v>
                </c:pt>
                <c:pt idx="67">
                  <c:v>95</c:v>
                </c:pt>
                <c:pt idx="68">
                  <c:v>96</c:v>
                </c:pt>
                <c:pt idx="69">
                  <c:v>98</c:v>
                </c:pt>
                <c:pt idx="70">
                  <c:v>99</c:v>
                </c:pt>
                <c:pt idx="71">
                  <c:v>99.2</c:v>
                </c:pt>
                <c:pt idx="72">
                  <c:v>99.4</c:v>
                </c:pt>
                <c:pt idx="73">
                  <c:v>99.6</c:v>
                </c:pt>
                <c:pt idx="74">
                  <c:v>99.8</c:v>
                </c:pt>
                <c:pt idx="75">
                  <c:v>99.9</c:v>
                </c:pt>
                <c:pt idx="76">
                  <c:v>101</c:v>
                </c:pt>
                <c:pt idx="77">
                  <c:v>102</c:v>
                </c:pt>
                <c:pt idx="78">
                  <c:v>103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112</c:v>
                </c:pt>
                <c:pt idx="85">
                  <c:v>114</c:v>
                </c:pt>
                <c:pt idx="86">
                  <c:v>120</c:v>
                </c:pt>
                <c:pt idx="87">
                  <c:v>121</c:v>
                </c:pt>
                <c:pt idx="88">
                  <c:v>124</c:v>
                </c:pt>
                <c:pt idx="89">
                  <c:v>125</c:v>
                </c:pt>
                <c:pt idx="90">
                  <c:v>127</c:v>
                </c:pt>
                <c:pt idx="91">
                  <c:v>130</c:v>
                </c:pt>
                <c:pt idx="92">
                  <c:v>132</c:v>
                </c:pt>
                <c:pt idx="93">
                  <c:v>133</c:v>
                </c:pt>
                <c:pt idx="94">
                  <c:v>134</c:v>
                </c:pt>
                <c:pt idx="95">
                  <c:v>135</c:v>
                </c:pt>
                <c:pt idx="96">
                  <c:v>143</c:v>
                </c:pt>
                <c:pt idx="97">
                  <c:v>144</c:v>
                </c:pt>
                <c:pt idx="98">
                  <c:v>145</c:v>
                </c:pt>
                <c:pt idx="99">
                  <c:v>146</c:v>
                </c:pt>
                <c:pt idx="100">
                  <c:v>147</c:v>
                </c:pt>
                <c:pt idx="101">
                  <c:v>149</c:v>
                </c:pt>
                <c:pt idx="102">
                  <c:v>150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155.19999999999999</c:v>
                </c:pt>
                <c:pt idx="108">
                  <c:v>155.4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'Summary Sheet'!$F$2:$F$1999</c:f>
              <c:numCache>
                <c:formatCode>0.000</c:formatCode>
                <c:ptCount val="1998"/>
                <c:pt idx="0">
                  <c:v>19.212810514910526</c:v>
                </c:pt>
                <c:pt idx="1">
                  <c:v>12.05025942429349</c:v>
                </c:pt>
                <c:pt idx="2">
                  <c:v>13.012220155019078</c:v>
                </c:pt>
                <c:pt idx="3">
                  <c:v>13.330045516019672</c:v>
                </c:pt>
                <c:pt idx="4">
                  <c:v>11.958291054065208</c:v>
                </c:pt>
                <c:pt idx="5">
                  <c:v>13.422720740154721</c:v>
                </c:pt>
                <c:pt idx="6">
                  <c:v>13.93962843015054</c:v>
                </c:pt>
                <c:pt idx="7">
                  <c:v>13.172980565379465</c:v>
                </c:pt>
                <c:pt idx="8">
                  <c:v>16.242369479539807</c:v>
                </c:pt>
                <c:pt idx="9">
                  <c:v>14.619415493147033</c:v>
                </c:pt>
                <c:pt idx="10">
                  <c:v>12.139694587943762</c:v>
                </c:pt>
                <c:pt idx="11">
                  <c:v>15.050118244666891</c:v>
                </c:pt>
                <c:pt idx="12">
                  <c:v>14.681862636107379</c:v>
                </c:pt>
                <c:pt idx="13">
                  <c:v>16.220196794968331</c:v>
                </c:pt>
                <c:pt idx="14">
                  <c:v>17.046628795295234</c:v>
                </c:pt>
                <c:pt idx="15">
                  <c:v>13.531498571507532</c:v>
                </c:pt>
                <c:pt idx="16">
                  <c:v>15.929212089071962</c:v>
                </c:pt>
                <c:pt idx="17">
                  <c:v>18.430429129167464</c:v>
                </c:pt>
                <c:pt idx="18">
                  <c:v>12.623498057908009</c:v>
                </c:pt>
                <c:pt idx="19">
                  <c:v>14.703298476013074</c:v>
                </c:pt>
                <c:pt idx="20">
                  <c:v>13.174829629736843</c:v>
                </c:pt>
                <c:pt idx="21">
                  <c:v>12.945600607002063</c:v>
                </c:pt>
                <c:pt idx="22">
                  <c:v>13.02075506552413</c:v>
                </c:pt>
                <c:pt idx="23">
                  <c:v>13.122842605208543</c:v>
                </c:pt>
                <c:pt idx="24">
                  <c:v>12.338934247292601</c:v>
                </c:pt>
                <c:pt idx="25">
                  <c:v>13.932515453396389</c:v>
                </c:pt>
                <c:pt idx="26">
                  <c:v>12.723356965030311</c:v>
                </c:pt>
                <c:pt idx="27">
                  <c:v>12.371782896512002</c:v>
                </c:pt>
                <c:pt idx="28">
                  <c:v>14.219729025388009</c:v>
                </c:pt>
                <c:pt idx="29">
                  <c:v>14.602004036125066</c:v>
                </c:pt>
                <c:pt idx="30">
                  <c:v>12.82696296098141</c:v>
                </c:pt>
                <c:pt idx="31">
                  <c:v>12.972516815615149</c:v>
                </c:pt>
                <c:pt idx="32">
                  <c:v>13.076643937036106</c:v>
                </c:pt>
                <c:pt idx="33">
                  <c:v>11.865626862250499</c:v>
                </c:pt>
                <c:pt idx="34">
                  <c:v>11.591676776373735</c:v>
                </c:pt>
                <c:pt idx="35">
                  <c:v>12.283538925127489</c:v>
                </c:pt>
                <c:pt idx="36">
                  <c:v>12.239922797087036</c:v>
                </c:pt>
                <c:pt idx="37">
                  <c:v>13.110067862704254</c:v>
                </c:pt>
                <c:pt idx="38">
                  <c:v>13.266935464342456</c:v>
                </c:pt>
                <c:pt idx="39">
                  <c:v>13.102158211969495</c:v>
                </c:pt>
                <c:pt idx="40">
                  <c:v>12.369731082878651</c:v>
                </c:pt>
                <c:pt idx="41">
                  <c:v>11.949219946629716</c:v>
                </c:pt>
                <c:pt idx="42">
                  <c:v>15.508216211738526</c:v>
                </c:pt>
                <c:pt idx="43">
                  <c:v>11.387846168457244</c:v>
                </c:pt>
                <c:pt idx="44">
                  <c:v>14.011451274048067</c:v>
                </c:pt>
                <c:pt idx="45">
                  <c:v>13.327969025402226</c:v>
                </c:pt>
                <c:pt idx="46">
                  <c:v>14.203142483410991</c:v>
                </c:pt>
                <c:pt idx="47">
                  <c:v>13.171892510817484</c:v>
                </c:pt>
                <c:pt idx="48">
                  <c:v>13.248331497258761</c:v>
                </c:pt>
                <c:pt idx="49">
                  <c:v>13.408446148455065</c:v>
                </c:pt>
                <c:pt idx="50">
                  <c:v>10.68602453174341</c:v>
                </c:pt>
                <c:pt idx="51">
                  <c:v>11.109732162892673</c:v>
                </c:pt>
                <c:pt idx="52">
                  <c:v>12.999038791287845</c:v>
                </c:pt>
                <c:pt idx="53">
                  <c:v>12.065764807319987</c:v>
                </c:pt>
                <c:pt idx="54">
                  <c:v>12.654017816421701</c:v>
                </c:pt>
                <c:pt idx="55">
                  <c:v>13.213261349515401</c:v>
                </c:pt>
                <c:pt idx="56">
                  <c:v>11.568071204706952</c:v>
                </c:pt>
                <c:pt idx="57">
                  <c:v>12.492398622994404</c:v>
                </c:pt>
                <c:pt idx="58">
                  <c:v>14.98206349319201</c:v>
                </c:pt>
                <c:pt idx="59">
                  <c:v>12.853145366471125</c:v>
                </c:pt>
                <c:pt idx="60">
                  <c:v>13.313080125253887</c:v>
                </c:pt>
                <c:pt idx="61">
                  <c:v>12.971202914268352</c:v>
                </c:pt>
                <c:pt idx="62">
                  <c:v>12.190215970785331</c:v>
                </c:pt>
                <c:pt idx="63">
                  <c:v>9.666600103314968</c:v>
                </c:pt>
                <c:pt idx="64">
                  <c:v>12.318352779901389</c:v>
                </c:pt>
                <c:pt idx="65">
                  <c:v>14.067790302416675</c:v>
                </c:pt>
                <c:pt idx="66">
                  <c:v>13.658336946321285</c:v>
                </c:pt>
                <c:pt idx="67">
                  <c:v>10.825559041339796</c:v>
                </c:pt>
                <c:pt idx="68">
                  <c:v>15.038914682562828</c:v>
                </c:pt>
                <c:pt idx="69">
                  <c:v>12.171221790622834</c:v>
                </c:pt>
                <c:pt idx="70">
                  <c:v>12.585928593231348</c:v>
                </c:pt>
                <c:pt idx="71">
                  <c:v>3.2514265389042634</c:v>
                </c:pt>
                <c:pt idx="72">
                  <c:v>15.536198012652708</c:v>
                </c:pt>
                <c:pt idx="73">
                  <c:v>12.708325194147738</c:v>
                </c:pt>
                <c:pt idx="74">
                  <c:v>13.987531112979239</c:v>
                </c:pt>
                <c:pt idx="75">
                  <c:v>12.562790418379871</c:v>
                </c:pt>
                <c:pt idx="76">
                  <c:v>13.917636429203391</c:v>
                </c:pt>
                <c:pt idx="77">
                  <c:v>4.6768186337959348</c:v>
                </c:pt>
                <c:pt idx="78">
                  <c:v>1.9976527229717655</c:v>
                </c:pt>
                <c:pt idx="79">
                  <c:v>11.301314464999498</c:v>
                </c:pt>
                <c:pt idx="80">
                  <c:v>15.15163521437729</c:v>
                </c:pt>
                <c:pt idx="81">
                  <c:v>9.6709181745882464</c:v>
                </c:pt>
                <c:pt idx="82">
                  <c:v>15.65863210051684</c:v>
                </c:pt>
                <c:pt idx="83">
                  <c:v>13.650851116496417</c:v>
                </c:pt>
                <c:pt idx="84">
                  <c:v>13.806527723639455</c:v>
                </c:pt>
                <c:pt idx="85">
                  <c:v>11.927029638512883</c:v>
                </c:pt>
                <c:pt idx="86">
                  <c:v>14.684139967333735</c:v>
                </c:pt>
                <c:pt idx="87">
                  <c:v>12.895849270536367</c:v>
                </c:pt>
                <c:pt idx="88">
                  <c:v>12.859817676825765</c:v>
                </c:pt>
                <c:pt idx="89">
                  <c:v>13.723937593444839</c:v>
                </c:pt>
                <c:pt idx="90">
                  <c:v>12.636647216324949</c:v>
                </c:pt>
                <c:pt idx="91">
                  <c:v>12.483062564692094</c:v>
                </c:pt>
                <c:pt idx="92">
                  <c:v>15.631142909871885</c:v>
                </c:pt>
                <c:pt idx="93">
                  <c:v>13.688022089372733</c:v>
                </c:pt>
                <c:pt idx="94">
                  <c:v>14.692845936468991</c:v>
                </c:pt>
                <c:pt idx="95">
                  <c:v>13.863613038054057</c:v>
                </c:pt>
                <c:pt idx="96">
                  <c:v>14.686625827060292</c:v>
                </c:pt>
                <c:pt idx="97">
                  <c:v>13.528324358805001</c:v>
                </c:pt>
                <c:pt idx="98">
                  <c:v>12.5</c:v>
                </c:pt>
                <c:pt idx="99">
                  <c:v>3.6</c:v>
                </c:pt>
                <c:pt idx="100">
                  <c:v>13.8</c:v>
                </c:pt>
                <c:pt idx="101">
                  <c:v>12.7</c:v>
                </c:pt>
                <c:pt idx="102">
                  <c:v>12.4</c:v>
                </c:pt>
                <c:pt idx="103">
                  <c:v>11.804111554579968</c:v>
                </c:pt>
                <c:pt idx="104">
                  <c:v>11.045545927076812</c:v>
                </c:pt>
                <c:pt idx="105">
                  <c:v>13.661921268845534</c:v>
                </c:pt>
                <c:pt idx="106">
                  <c:v>13.467604881574752</c:v>
                </c:pt>
                <c:pt idx="107">
                  <c:v>4.5949719782666492</c:v>
                </c:pt>
                <c:pt idx="108">
                  <c:v>13.839239180897414</c:v>
                </c:pt>
                <c:pt idx="109">
                  <c:v>3.0065633370429046</c:v>
                </c:pt>
                <c:pt idx="110">
                  <c:v>13.865301660515307</c:v>
                </c:pt>
                <c:pt idx="111">
                  <c:v>13.555700484761307</c:v>
                </c:pt>
                <c:pt idx="112">
                  <c:v>13.448888807525233</c:v>
                </c:pt>
                <c:pt idx="113">
                  <c:v>14.749100761563966</c:v>
                </c:pt>
                <c:pt idx="114">
                  <c:v>14.826535204180527</c:v>
                </c:pt>
                <c:pt idx="115">
                  <c:v>12.387698985863787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66-4526-9C95-FB1AC803EA65}"/>
            </c:ext>
          </c:extLst>
        </c:ser>
        <c:ser>
          <c:idx val="1"/>
          <c:order val="1"/>
          <c:tx>
            <c:strRef>
              <c:f>'limits for plots'!$H$1</c:f>
              <c:strCache>
                <c:ptCount val="1"/>
                <c:pt idx="0">
                  <c:v>Upper 95.45%
THC/km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plots'!$H$2:$H$3</c:f>
              <c:numCache>
                <c:formatCode>General</c:formatCode>
                <c:ptCount val="2"/>
                <c:pt idx="0">
                  <c:v>15.075616985880149</c:v>
                </c:pt>
                <c:pt idx="1">
                  <c:v>15.075616985880149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66-4526-9C95-FB1AC803EA65}"/>
            </c:ext>
          </c:extLst>
        </c:ser>
        <c:ser>
          <c:idx val="2"/>
          <c:order val="2"/>
          <c:tx>
            <c:strRef>
              <c:f>'limits for plots'!$I$1</c:f>
              <c:strCache>
                <c:ptCount val="1"/>
                <c:pt idx="0">
                  <c:v>Lower 95.45%
THC/km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plots'!$I$2:$I$3</c:f>
              <c:numCache>
                <c:formatCode>General</c:formatCode>
                <c:ptCount val="2"/>
                <c:pt idx="0">
                  <c:v>10.934380164189029</c:v>
                </c:pt>
                <c:pt idx="1">
                  <c:v>10.934380164189029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66-4526-9C95-FB1AC803EA65}"/>
            </c:ext>
          </c:extLst>
        </c:ser>
        <c:ser>
          <c:idx val="5"/>
          <c:order val="3"/>
          <c:tx>
            <c:v>Latest data to review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Data'!$H$7</c:f>
              <c:numCache>
                <c:formatCode>General</c:formatCode>
                <c:ptCount val="1"/>
                <c:pt idx="0">
                  <c:v>12.387698985863787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466-4526-9C95-FB1AC803E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THC (mg/km)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NOx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Data'!$I$10</c:f>
              <c:strCache>
                <c:ptCount val="1"/>
                <c:pt idx="0">
                  <c:v>NOx/km (mg)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Trend Data'!$A$11:$A$2001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Trend Data'!$I$11:$I$2001</c:f>
              <c:numCache>
                <c:formatCode>General</c:formatCode>
                <c:ptCount val="1991"/>
                <c:pt idx="0">
                  <c:v>#N/A</c:v>
                </c:pt>
                <c:pt idx="1">
                  <c:v>13.051610974767105</c:v>
                </c:pt>
                <c:pt idx="2">
                  <c:v>12.784703401075436</c:v>
                </c:pt>
                <c:pt idx="3">
                  <c:v>15.234568828690431</c:v>
                </c:pt>
                <c:pt idx="4">
                  <c:v>16.882699564083655</c:v>
                </c:pt>
                <c:pt idx="5">
                  <c:v>#N/A</c:v>
                </c:pt>
                <c:pt idx="6">
                  <c:v>#N/A</c:v>
                </c:pt>
                <c:pt idx="7">
                  <c:v>16.881392387869646</c:v>
                </c:pt>
                <c:pt idx="8">
                  <c:v>12.161477780749982</c:v>
                </c:pt>
                <c:pt idx="9">
                  <c:v>#N/A</c:v>
                </c:pt>
                <c:pt idx="10">
                  <c:v>12.372658846177606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13.842773492460184</c:v>
                </c:pt>
                <c:pt idx="20">
                  <c:v>15.016583001512521</c:v>
                </c:pt>
                <c:pt idx="21">
                  <c:v>14.853057410965738</c:v>
                </c:pt>
                <c:pt idx="22">
                  <c:v>#N/A</c:v>
                </c:pt>
                <c:pt idx="23">
                  <c:v>14.977197637893864</c:v>
                </c:pt>
                <c:pt idx="24">
                  <c:v>14.998903290695949</c:v>
                </c:pt>
                <c:pt idx="25">
                  <c:v>#N/A</c:v>
                </c:pt>
                <c:pt idx="26">
                  <c:v>12.3203683497642</c:v>
                </c:pt>
                <c:pt idx="27">
                  <c:v>13.76252102468734</c:v>
                </c:pt>
                <c:pt idx="28">
                  <c:v>#N/A</c:v>
                </c:pt>
                <c:pt idx="29">
                  <c:v>#N/A</c:v>
                </c:pt>
                <c:pt idx="30">
                  <c:v>13.435201659469103</c:v>
                </c:pt>
                <c:pt idx="31">
                  <c:v>#N/A</c:v>
                </c:pt>
                <c:pt idx="32">
                  <c:v>#N/A</c:v>
                </c:pt>
                <c:pt idx="33">
                  <c:v>13.616299109807885</c:v>
                </c:pt>
                <c:pt idx="34">
                  <c:v>12.342574074045539</c:v>
                </c:pt>
                <c:pt idx="35">
                  <c:v>11.409436169194597</c:v>
                </c:pt>
                <c:pt idx="36">
                  <c:v>12.341241969179125</c:v>
                </c:pt>
                <c:pt idx="37">
                  <c:v>12.720495320855825</c:v>
                </c:pt>
                <c:pt idx="38">
                  <c:v>12.625829916639974</c:v>
                </c:pt>
                <c:pt idx="39">
                  <c:v>13.512982340062823</c:v>
                </c:pt>
                <c:pt idx="40">
                  <c:v>11.83260253443599</c:v>
                </c:pt>
                <c:pt idx="41">
                  <c:v>12.241519283311044</c:v>
                </c:pt>
                <c:pt idx="42">
                  <c:v>12.1491598369598</c:v>
                </c:pt>
                <c:pt idx="43">
                  <c:v>#N/A</c:v>
                </c:pt>
                <c:pt idx="44">
                  <c:v>14.894515709314888</c:v>
                </c:pt>
                <c:pt idx="45">
                  <c:v>13.141956738583353</c:v>
                </c:pt>
                <c:pt idx="46">
                  <c:v>13.952406792570393</c:v>
                </c:pt>
                <c:pt idx="47">
                  <c:v>12.109101757608626</c:v>
                </c:pt>
                <c:pt idx="48">
                  <c:v>11.29401520739364</c:v>
                </c:pt>
                <c:pt idx="49">
                  <c:v>12.846780488343359</c:v>
                </c:pt>
                <c:pt idx="50">
                  <c:v>13.590052171994168</c:v>
                </c:pt>
                <c:pt idx="51">
                  <c:v>12.432178290124554</c:v>
                </c:pt>
                <c:pt idx="52">
                  <c:v>12.376567129379168</c:v>
                </c:pt>
                <c:pt idx="53">
                  <c:v>12.337216687898735</c:v>
                </c:pt>
                <c:pt idx="54">
                  <c:v>14.242496610296564</c:v>
                </c:pt>
                <c:pt idx="55">
                  <c:v>11.709370695953314</c:v>
                </c:pt>
                <c:pt idx="56">
                  <c:v>12.849651939843517</c:v>
                </c:pt>
                <c:pt idx="57">
                  <c:v>12.866143102008404</c:v>
                </c:pt>
                <c:pt idx="58">
                  <c:v>14.507229495843379</c:v>
                </c:pt>
                <c:pt idx="59">
                  <c:v>#N/A</c:v>
                </c:pt>
                <c:pt idx="60">
                  <c:v>11.018633139431723</c:v>
                </c:pt>
                <c:pt idx="61">
                  <c:v>11.076433193388302</c:v>
                </c:pt>
                <c:pt idx="62">
                  <c:v>#N/A</c:v>
                </c:pt>
                <c:pt idx="63">
                  <c:v>10.902317740747634</c:v>
                </c:pt>
                <c:pt idx="64">
                  <c:v>#N/A</c:v>
                </c:pt>
                <c:pt idx="65">
                  <c:v>13.636559295617827</c:v>
                </c:pt>
                <c:pt idx="66">
                  <c:v>11.733335006155601</c:v>
                </c:pt>
                <c:pt idx="67">
                  <c:v>11.902621608332181</c:v>
                </c:pt>
                <c:pt idx="68">
                  <c:v>12.099860762016206</c:v>
                </c:pt>
                <c:pt idx="69">
                  <c:v>11.528266558582223</c:v>
                </c:pt>
                <c:pt idx="70">
                  <c:v>9.595569715044034</c:v>
                </c:pt>
                <c:pt idx="71">
                  <c:v>10.462235044803199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10.309816542670138</c:v>
                </c:pt>
                <c:pt idx="76">
                  <c:v>11.272086941652049</c:v>
                </c:pt>
                <c:pt idx="77">
                  <c:v>11.88103916030216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13.761536534713736</c:v>
                </c:pt>
                <c:pt idx="88">
                  <c:v>#N/A</c:v>
                </c:pt>
                <c:pt idx="89">
                  <c:v>10.349889611536964</c:v>
                </c:pt>
                <c:pt idx="90">
                  <c:v>10.259760878868352</c:v>
                </c:pt>
                <c:pt idx="91">
                  <c:v>11.820963683673646</c:v>
                </c:pt>
                <c:pt idx="92">
                  <c:v>12.366462160178312</c:v>
                </c:pt>
                <c:pt idx="93">
                  <c:v>11.162191496340235</c:v>
                </c:pt>
                <c:pt idx="94">
                  <c:v>10.320511941474356</c:v>
                </c:pt>
                <c:pt idx="95">
                  <c:v>11.266867279091764</c:v>
                </c:pt>
                <c:pt idx="96">
                  <c:v>#N/A</c:v>
                </c:pt>
                <c:pt idx="97">
                  <c:v>12.624696729860574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13.2</c:v>
                </c:pt>
                <c:pt idx="103">
                  <c:v>12.753831835929077</c:v>
                </c:pt>
                <c:pt idx="104">
                  <c:v>10.809857872531643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12.806219758552004</c:v>
                </c:pt>
                <c:pt idx="111">
                  <c:v>#N/A</c:v>
                </c:pt>
                <c:pt idx="112">
                  <c:v>12.314161370853499</c:v>
                </c:pt>
                <c:pt idx="113">
                  <c:v>11.366583296983286</c:v>
                </c:pt>
                <c:pt idx="114">
                  <c:v>11.615544873566641</c:v>
                </c:pt>
                <c:pt idx="115">
                  <c:v>10.442294276788068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F8-4191-9ABB-5C15EC2ACF07}"/>
            </c:ext>
          </c:extLst>
        </c:ser>
        <c:ser>
          <c:idx val="1"/>
          <c:order val="1"/>
          <c:tx>
            <c:strRef>
              <c:f>'limits for plots'!$J$1</c:f>
              <c:strCache>
                <c:ptCount val="1"/>
                <c:pt idx="0">
                  <c:v>Upper 95.45%
NOx/km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plots'!$J$2:$J$3</c:f>
              <c:numCache>
                <c:formatCode>General</c:formatCode>
                <c:ptCount val="2"/>
                <c:pt idx="0">
                  <c:v>15.554471133652966</c:v>
                </c:pt>
                <c:pt idx="1">
                  <c:v>15.554471133652966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F8-4191-9ABB-5C15EC2ACF07}"/>
            </c:ext>
          </c:extLst>
        </c:ser>
        <c:ser>
          <c:idx val="2"/>
          <c:order val="2"/>
          <c:tx>
            <c:strRef>
              <c:f>'limits for plots'!$K$1</c:f>
              <c:strCache>
                <c:ptCount val="1"/>
                <c:pt idx="0">
                  <c:v>Lower 95.45%
NOx/km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plots'!$K$2:$K$3</c:f>
              <c:numCache>
                <c:formatCode>General</c:formatCode>
                <c:ptCount val="2"/>
                <c:pt idx="0">
                  <c:v>9.5619146748043011</c:v>
                </c:pt>
                <c:pt idx="1">
                  <c:v>9.5619146748043011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F8-4191-9ABB-5C15EC2ACF07}"/>
            </c:ext>
          </c:extLst>
        </c:ser>
        <c:ser>
          <c:idx val="5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Data'!$I$7</c:f>
              <c:numCache>
                <c:formatCode>General</c:formatCode>
                <c:ptCount val="1"/>
                <c:pt idx="0">
                  <c:v>10.442294276788068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FF8-4191-9ABB-5C15EC2AC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NOx (mg/km)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NOx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Scores'!$I$10</c:f>
              <c:strCache>
                <c:ptCount val="1"/>
                <c:pt idx="0">
                  <c:v>NOx/km (#)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Scores'!$I$11:$I$2001</c:f>
              <c:numCache>
                <c:formatCode>0.00</c:formatCode>
                <c:ptCount val="1991"/>
                <c:pt idx="0">
                  <c:v>#N/A</c:v>
                </c:pt>
                <c:pt idx="1">
                  <c:v>0.3293539736683736</c:v>
                </c:pt>
                <c:pt idx="2">
                  <c:v>0.15119456839648832</c:v>
                </c:pt>
                <c:pt idx="3">
                  <c:v>1.7864668896092497</c:v>
                </c:pt>
                <c:pt idx="4">
                  <c:v>2.886585509574576</c:v>
                </c:pt>
                <c:pt idx="5">
                  <c:v>#N/A</c:v>
                </c:pt>
                <c:pt idx="6">
                  <c:v>#N/A</c:v>
                </c:pt>
                <c:pt idx="7">
                  <c:v>2.885712976309025</c:v>
                </c:pt>
                <c:pt idx="8">
                  <c:v>-0.26480526379879726</c:v>
                </c:pt>
                <c:pt idx="9">
                  <c:v>#N/A</c:v>
                </c:pt>
                <c:pt idx="10">
                  <c:v>-0.12384301045812683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0.85745080387835293</c:v>
                </c:pt>
                <c:pt idx="20">
                  <c:v>1.6409624934972826</c:v>
                </c:pt>
                <c:pt idx="21">
                  <c:v>1.5318100196442781</c:v>
                </c:pt>
                <c:pt idx="22">
                  <c:v>#N/A</c:v>
                </c:pt>
                <c:pt idx="23">
                  <c:v>1.6146729698930455</c:v>
                </c:pt>
                <c:pt idx="24">
                  <c:v>1.6291613792730084</c:v>
                </c:pt>
                <c:pt idx="25">
                  <c:v>#N/A</c:v>
                </c:pt>
                <c:pt idx="26">
                  <c:v>-0.15874664250397466</c:v>
                </c:pt>
                <c:pt idx="27">
                  <c:v>0.80388270263545669</c:v>
                </c:pt>
                <c:pt idx="28">
                  <c:v>#N/A</c:v>
                </c:pt>
                <c:pt idx="29">
                  <c:v>#N/A</c:v>
                </c:pt>
                <c:pt idx="30">
                  <c:v>0.58539874343309373</c:v>
                </c:pt>
                <c:pt idx="31">
                  <c:v>#N/A</c:v>
                </c:pt>
                <c:pt idx="32">
                  <c:v>#N/A</c:v>
                </c:pt>
                <c:pt idx="33">
                  <c:v>0.70628034151724517</c:v>
                </c:pt>
                <c:pt idx="34">
                  <c:v>-0.14392443803492919</c:v>
                </c:pt>
                <c:pt idx="35">
                  <c:v>-0.7667890943857667</c:v>
                </c:pt>
                <c:pt idx="36">
                  <c:v>-0.1448136110451872</c:v>
                </c:pt>
                <c:pt idx="37">
                  <c:v>0.10833601167831107</c:v>
                </c:pt>
                <c:pt idx="38">
                  <c:v>4.5147350968361664E-2</c:v>
                </c:pt>
                <c:pt idx="39">
                  <c:v>0.63731693970064429</c:v>
                </c:pt>
                <c:pt idx="40">
                  <c:v>-0.48432776547059797</c:v>
                </c:pt>
                <c:pt idx="41">
                  <c:v>-0.21137798072806535</c:v>
                </c:pt>
                <c:pt idx="42">
                  <c:v>-0.27302742666018687</c:v>
                </c:pt>
                <c:pt idx="43">
                  <c:v>#N/A</c:v>
                </c:pt>
                <c:pt idx="44">
                  <c:v>1.559483216306736</c:v>
                </c:pt>
                <c:pt idx="45">
                  <c:v>0.38965929707193919</c:v>
                </c:pt>
                <c:pt idx="46">
                  <c:v>0.93063045657787735</c:v>
                </c:pt>
                <c:pt idx="47">
                  <c:v>-0.2997659844868884</c:v>
                </c:pt>
                <c:pt idx="48">
                  <c:v>-0.84383198090243905</c:v>
                </c:pt>
                <c:pt idx="49">
                  <c:v>0.19263069849836459</c:v>
                </c:pt>
                <c:pt idx="50">
                  <c:v>0.68876064821509164</c:v>
                </c:pt>
                <c:pt idx="51">
                  <c:v>-8.4114093855890096E-2</c:v>
                </c:pt>
                <c:pt idx="52">
                  <c:v>-0.12123425192350065</c:v>
                </c:pt>
                <c:pt idx="53">
                  <c:v>-0.14750046518367152</c:v>
                </c:pt>
                <c:pt idx="54">
                  <c:v>1.124263888131332</c:v>
                </c:pt>
                <c:pt idx="55">
                  <c:v>-0.56658437119733118</c:v>
                </c:pt>
                <c:pt idx="56">
                  <c:v>0.19454737731140578</c:v>
                </c:pt>
                <c:pt idx="57">
                  <c:v>0.20555514154567478</c:v>
                </c:pt>
                <c:pt idx="58">
                  <c:v>1.3009717004746986</c:v>
                </c:pt>
                <c:pt idx="59">
                  <c:v>#N/A</c:v>
                </c:pt>
                <c:pt idx="60">
                  <c:v>-1.027648066643466</c:v>
                </c:pt>
                <c:pt idx="61">
                  <c:v>-0.98906683384007232</c:v>
                </c:pt>
                <c:pt idx="62">
                  <c:v>#N/A</c:v>
                </c:pt>
                <c:pt idx="63">
                  <c:v>-1.1052879850875124</c:v>
                </c:pt>
                <c:pt idx="64">
                  <c:v>#N/A</c:v>
                </c:pt>
                <c:pt idx="65">
                  <c:v>0.71980390926271087</c:v>
                </c:pt>
                <c:pt idx="66">
                  <c:v>-0.55058831985139822</c:v>
                </c:pt>
                <c:pt idx="67">
                  <c:v>-0.43759040095712726</c:v>
                </c:pt>
                <c:pt idx="68">
                  <c:v>-0.30593430056759813</c:v>
                </c:pt>
                <c:pt idx="69">
                  <c:v>-0.68747043284046971</c:v>
                </c:pt>
                <c:pt idx="70">
                  <c:v>-1.9775354371905585</c:v>
                </c:pt>
                <c:pt idx="71">
                  <c:v>-1.3990408760057813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-1.5007794266091712</c:v>
                </c:pt>
                <c:pt idx="76">
                  <c:v>-0.85846898325171983</c:v>
                </c:pt>
                <c:pt idx="77">
                  <c:v>-0.45199657179805564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0.80322556074260054</c:v>
                </c:pt>
                <c:pt idx="88">
                  <c:v>#N/A</c:v>
                </c:pt>
                <c:pt idx="89">
                  <c:v>-1.4740308633594053</c:v>
                </c:pt>
                <c:pt idx="90">
                  <c:v>-1.5341913196104446</c:v>
                </c:pt>
                <c:pt idx="91">
                  <c:v>-0.49209663729835201</c:v>
                </c:pt>
                <c:pt idx="92">
                  <c:v>-0.12797926585553326</c:v>
                </c:pt>
                <c:pt idx="93">
                  <c:v>-0.93182361649813095</c:v>
                </c:pt>
                <c:pt idx="94">
                  <c:v>-1.4936403040142223</c:v>
                </c:pt>
                <c:pt idx="95">
                  <c:v>-0.86195308062894316</c:v>
                </c:pt>
                <c:pt idx="96">
                  <c:v>#N/A</c:v>
                </c:pt>
                <c:pt idx="97">
                  <c:v>4.4390954737683223E-2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0.42840286957908774</c:v>
                </c:pt>
                <c:pt idx="103">
                  <c:v>0.13058796061007413</c:v>
                </c:pt>
                <c:pt idx="104">
                  <c:v>-1.1670044620875508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0.16555662413969041</c:v>
                </c:pt>
                <c:pt idx="111">
                  <c:v>#N/A</c:v>
                </c:pt>
                <c:pt idx="112">
                  <c:v>-0.16288976836574964</c:v>
                </c:pt>
                <c:pt idx="113">
                  <c:v>-0.79539316178543829</c:v>
                </c:pt>
                <c:pt idx="114">
                  <c:v>-0.62921261544065687</c:v>
                </c:pt>
                <c:pt idx="115">
                  <c:v>-1.4123512340488404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4E-43CE-B19A-7390BE98B17C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A4E-43CE-B19A-7390BE98B17C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A4E-43CE-B19A-7390BE98B17C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Scores'!$I$7</c:f>
              <c:numCache>
                <c:formatCode>General</c:formatCode>
                <c:ptCount val="1"/>
                <c:pt idx="0">
                  <c:v>-1.4123512340488404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4E-43CE-B19A-7390BE98B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NOx All</a:t>
            </a:r>
            <a:r>
              <a:rPr lang="en-GB" baseline="0"/>
              <a:t> Data Points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Data'!$I$10</c:f>
              <c:strCache>
                <c:ptCount val="1"/>
                <c:pt idx="0">
                  <c:v>NOx/km (mg)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'Summary Sheet'!$A$2:$A$1999</c:f>
              <c:numCache>
                <c:formatCode>General</c:formatCode>
                <c:ptCount val="1998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34</c:v>
                </c:pt>
                <c:pt idx="27">
                  <c:v>35</c:v>
                </c:pt>
                <c:pt idx="28">
                  <c:v>36</c:v>
                </c:pt>
                <c:pt idx="29">
                  <c:v>37</c:v>
                </c:pt>
                <c:pt idx="30">
                  <c:v>39</c:v>
                </c:pt>
                <c:pt idx="31">
                  <c:v>40</c:v>
                </c:pt>
                <c:pt idx="32">
                  <c:v>41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58</c:v>
                </c:pt>
                <c:pt idx="44">
                  <c:v>60</c:v>
                </c:pt>
                <c:pt idx="45">
                  <c:v>62</c:v>
                </c:pt>
                <c:pt idx="46">
                  <c:v>64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72</c:v>
                </c:pt>
                <c:pt idx="51">
                  <c:v>73</c:v>
                </c:pt>
                <c:pt idx="52">
                  <c:v>74</c:v>
                </c:pt>
                <c:pt idx="53">
                  <c:v>76</c:v>
                </c:pt>
                <c:pt idx="54">
                  <c:v>77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83</c:v>
                </c:pt>
                <c:pt idx="59">
                  <c:v>84</c:v>
                </c:pt>
                <c:pt idx="60">
                  <c:v>85</c:v>
                </c:pt>
                <c:pt idx="61">
                  <c:v>87</c:v>
                </c:pt>
                <c:pt idx="62">
                  <c:v>88</c:v>
                </c:pt>
                <c:pt idx="63">
                  <c:v>90</c:v>
                </c:pt>
                <c:pt idx="64">
                  <c:v>91</c:v>
                </c:pt>
                <c:pt idx="65">
                  <c:v>93</c:v>
                </c:pt>
                <c:pt idx="66">
                  <c:v>94</c:v>
                </c:pt>
                <c:pt idx="67">
                  <c:v>95</c:v>
                </c:pt>
                <c:pt idx="68">
                  <c:v>96</c:v>
                </c:pt>
                <c:pt idx="69">
                  <c:v>98</c:v>
                </c:pt>
                <c:pt idx="70">
                  <c:v>99</c:v>
                </c:pt>
                <c:pt idx="71">
                  <c:v>99.2</c:v>
                </c:pt>
                <c:pt idx="72">
                  <c:v>99.4</c:v>
                </c:pt>
                <c:pt idx="73">
                  <c:v>99.6</c:v>
                </c:pt>
                <c:pt idx="74">
                  <c:v>99.8</c:v>
                </c:pt>
                <c:pt idx="75">
                  <c:v>99.9</c:v>
                </c:pt>
                <c:pt idx="76">
                  <c:v>101</c:v>
                </c:pt>
                <c:pt idx="77">
                  <c:v>102</c:v>
                </c:pt>
                <c:pt idx="78">
                  <c:v>103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112</c:v>
                </c:pt>
                <c:pt idx="85">
                  <c:v>114</c:v>
                </c:pt>
                <c:pt idx="86">
                  <c:v>120</c:v>
                </c:pt>
                <c:pt idx="87">
                  <c:v>121</c:v>
                </c:pt>
                <c:pt idx="88">
                  <c:v>124</c:v>
                </c:pt>
                <c:pt idx="89">
                  <c:v>125</c:v>
                </c:pt>
                <c:pt idx="90">
                  <c:v>127</c:v>
                </c:pt>
                <c:pt idx="91">
                  <c:v>130</c:v>
                </c:pt>
                <c:pt idx="92">
                  <c:v>132</c:v>
                </c:pt>
                <c:pt idx="93">
                  <c:v>133</c:v>
                </c:pt>
                <c:pt idx="94">
                  <c:v>134</c:v>
                </c:pt>
                <c:pt idx="95">
                  <c:v>135</c:v>
                </c:pt>
                <c:pt idx="96">
                  <c:v>143</c:v>
                </c:pt>
                <c:pt idx="97">
                  <c:v>144</c:v>
                </c:pt>
                <c:pt idx="98">
                  <c:v>145</c:v>
                </c:pt>
                <c:pt idx="99">
                  <c:v>146</c:v>
                </c:pt>
                <c:pt idx="100">
                  <c:v>147</c:v>
                </c:pt>
                <c:pt idx="101">
                  <c:v>149</c:v>
                </c:pt>
                <c:pt idx="102">
                  <c:v>150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155.19999999999999</c:v>
                </c:pt>
                <c:pt idx="108">
                  <c:v>155.4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'Summary Sheet'!$G$2:$G$1999</c:f>
              <c:numCache>
                <c:formatCode>0.000</c:formatCode>
                <c:ptCount val="1998"/>
                <c:pt idx="0">
                  <c:v>8.9235270443208492</c:v>
                </c:pt>
                <c:pt idx="1">
                  <c:v>13.051610974767105</c:v>
                </c:pt>
                <c:pt idx="2">
                  <c:v>12.784703401075436</c:v>
                </c:pt>
                <c:pt idx="3">
                  <c:v>15.234568828690431</c:v>
                </c:pt>
                <c:pt idx="4">
                  <c:v>16.882699564083655</c:v>
                </c:pt>
                <c:pt idx="5">
                  <c:v>13.676484414463975</c:v>
                </c:pt>
                <c:pt idx="6">
                  <c:v>16.881392387869646</c:v>
                </c:pt>
                <c:pt idx="7">
                  <c:v>12.161477780749982</c:v>
                </c:pt>
                <c:pt idx="8">
                  <c:v>11.67311962098438</c:v>
                </c:pt>
                <c:pt idx="9">
                  <c:v>12.372658846177606</c:v>
                </c:pt>
                <c:pt idx="10">
                  <c:v>11.792858653922226</c:v>
                </c:pt>
                <c:pt idx="11">
                  <c:v>14.744518593148971</c:v>
                </c:pt>
                <c:pt idx="12">
                  <c:v>17.423484516789816</c:v>
                </c:pt>
                <c:pt idx="13">
                  <c:v>15.705204582767296</c:v>
                </c:pt>
                <c:pt idx="14">
                  <c:v>18.310657333993788</c:v>
                </c:pt>
                <c:pt idx="15">
                  <c:v>14.871367964866973</c:v>
                </c:pt>
                <c:pt idx="16">
                  <c:v>15.233420226531358</c:v>
                </c:pt>
                <c:pt idx="17">
                  <c:v>15.400730311350502</c:v>
                </c:pt>
                <c:pt idx="18">
                  <c:v>13.842773492460184</c:v>
                </c:pt>
                <c:pt idx="19">
                  <c:v>15.016583001512521</c:v>
                </c:pt>
                <c:pt idx="20">
                  <c:v>14.853057410965738</c:v>
                </c:pt>
                <c:pt idx="21">
                  <c:v>13.974835667738629</c:v>
                </c:pt>
                <c:pt idx="22">
                  <c:v>14.977197637893864</c:v>
                </c:pt>
                <c:pt idx="23">
                  <c:v>14.998903290695949</c:v>
                </c:pt>
                <c:pt idx="24">
                  <c:v>12.144392512721197</c:v>
                </c:pt>
                <c:pt idx="25">
                  <c:v>12.3203683497642</c:v>
                </c:pt>
                <c:pt idx="26">
                  <c:v>13.76252102468734</c:v>
                </c:pt>
                <c:pt idx="27">
                  <c:v>13.538386272602843</c:v>
                </c:pt>
                <c:pt idx="28">
                  <c:v>14.269619665836341</c:v>
                </c:pt>
                <c:pt idx="29">
                  <c:v>13.435201659469103</c:v>
                </c:pt>
                <c:pt idx="30">
                  <c:v>15.273839447742002</c:v>
                </c:pt>
                <c:pt idx="31">
                  <c:v>13.61300942895652</c:v>
                </c:pt>
                <c:pt idx="32">
                  <c:v>13.616299109807885</c:v>
                </c:pt>
                <c:pt idx="33">
                  <c:v>12.342574074045539</c:v>
                </c:pt>
                <c:pt idx="34">
                  <c:v>11.409436169194597</c:v>
                </c:pt>
                <c:pt idx="35">
                  <c:v>12.341241969179125</c:v>
                </c:pt>
                <c:pt idx="36">
                  <c:v>12.720495320855825</c:v>
                </c:pt>
                <c:pt idx="37">
                  <c:v>12.625829916639974</c:v>
                </c:pt>
                <c:pt idx="38">
                  <c:v>13.512982340062823</c:v>
                </c:pt>
                <c:pt idx="39">
                  <c:v>11.83260253443599</c:v>
                </c:pt>
                <c:pt idx="40">
                  <c:v>12.241519283311044</c:v>
                </c:pt>
                <c:pt idx="41">
                  <c:v>12.1491598369598</c:v>
                </c:pt>
                <c:pt idx="42">
                  <c:v>15.936031757917799</c:v>
                </c:pt>
                <c:pt idx="43">
                  <c:v>14.894515709314888</c:v>
                </c:pt>
                <c:pt idx="44">
                  <c:v>13.141956738583353</c:v>
                </c:pt>
                <c:pt idx="45">
                  <c:v>13.952406792570393</c:v>
                </c:pt>
                <c:pt idx="46">
                  <c:v>12.109101757608626</c:v>
                </c:pt>
                <c:pt idx="47">
                  <c:v>11.29401520739364</c:v>
                </c:pt>
                <c:pt idx="48">
                  <c:v>12.846780488343359</c:v>
                </c:pt>
                <c:pt idx="49">
                  <c:v>13.590052171994168</c:v>
                </c:pt>
                <c:pt idx="50">
                  <c:v>12.432178290124554</c:v>
                </c:pt>
                <c:pt idx="51">
                  <c:v>12.376567129379168</c:v>
                </c:pt>
                <c:pt idx="52">
                  <c:v>12.337216687898735</c:v>
                </c:pt>
                <c:pt idx="53">
                  <c:v>14.242496610296564</c:v>
                </c:pt>
                <c:pt idx="54">
                  <c:v>11.709370695953314</c:v>
                </c:pt>
                <c:pt idx="55">
                  <c:v>12.849651939843517</c:v>
                </c:pt>
                <c:pt idx="56">
                  <c:v>12.866143102008404</c:v>
                </c:pt>
                <c:pt idx="57">
                  <c:v>14.507229495843379</c:v>
                </c:pt>
                <c:pt idx="58">
                  <c:v>10.031529837157393</c:v>
                </c:pt>
                <c:pt idx="59">
                  <c:v>11.018633139431723</c:v>
                </c:pt>
                <c:pt idx="60">
                  <c:v>11.076433193388302</c:v>
                </c:pt>
                <c:pt idx="61">
                  <c:v>9.7204934049635661</c:v>
                </c:pt>
                <c:pt idx="62">
                  <c:v>10.902317740747634</c:v>
                </c:pt>
                <c:pt idx="63">
                  <c:v>10.07536388994888</c:v>
                </c:pt>
                <c:pt idx="64">
                  <c:v>13.636559295617827</c:v>
                </c:pt>
                <c:pt idx="65">
                  <c:v>11.733335006155601</c:v>
                </c:pt>
                <c:pt idx="66">
                  <c:v>11.902621608332181</c:v>
                </c:pt>
                <c:pt idx="67">
                  <c:v>12.099860762016206</c:v>
                </c:pt>
                <c:pt idx="68">
                  <c:v>11.528266558582223</c:v>
                </c:pt>
                <c:pt idx="69">
                  <c:v>9.595569715044034</c:v>
                </c:pt>
                <c:pt idx="70">
                  <c:v>10.462235044803199</c:v>
                </c:pt>
                <c:pt idx="71">
                  <c:v>5.1190553390565574</c:v>
                </c:pt>
                <c:pt idx="72">
                  <c:v>12.426067401371492</c:v>
                </c:pt>
                <c:pt idx="73">
                  <c:v>10.977471980186028</c:v>
                </c:pt>
                <c:pt idx="74">
                  <c:v>10.309816542670138</c:v>
                </c:pt>
                <c:pt idx="75">
                  <c:v>11.272086941652049</c:v>
                </c:pt>
                <c:pt idx="76">
                  <c:v>11.88103916030216</c:v>
                </c:pt>
                <c:pt idx="77">
                  <c:v>11.180475760870486</c:v>
                </c:pt>
                <c:pt idx="78">
                  <c:v>15.623327047054682</c:v>
                </c:pt>
                <c:pt idx="79">
                  <c:v>10.544913013145568</c:v>
                </c:pt>
                <c:pt idx="80">
                  <c:v>14.914095151313854</c:v>
                </c:pt>
                <c:pt idx="81">
                  <c:v>17.91092594967504</c:v>
                </c:pt>
                <c:pt idx="82">
                  <c:v>10.3655282472322</c:v>
                </c:pt>
                <c:pt idx="83">
                  <c:v>12.03111587129634</c:v>
                </c:pt>
                <c:pt idx="84">
                  <c:v>11.967288687070775</c:v>
                </c:pt>
                <c:pt idx="85">
                  <c:v>13.761536534713736</c:v>
                </c:pt>
                <c:pt idx="86">
                  <c:v>11.113290904317772</c:v>
                </c:pt>
                <c:pt idx="87">
                  <c:v>10.349889611536964</c:v>
                </c:pt>
                <c:pt idx="88">
                  <c:v>10.259760878868352</c:v>
                </c:pt>
                <c:pt idx="89">
                  <c:v>11.820963683673646</c:v>
                </c:pt>
                <c:pt idx="90">
                  <c:v>12.366462160178312</c:v>
                </c:pt>
                <c:pt idx="91">
                  <c:v>11.162191496340235</c:v>
                </c:pt>
                <c:pt idx="92">
                  <c:v>10.320511941474356</c:v>
                </c:pt>
                <c:pt idx="93">
                  <c:v>11.266867279091764</c:v>
                </c:pt>
                <c:pt idx="94">
                  <c:v>11.529253712213983</c:v>
                </c:pt>
                <c:pt idx="95">
                  <c:v>12.624696729860574</c:v>
                </c:pt>
                <c:pt idx="96">
                  <c:v>10.727467371370476</c:v>
                </c:pt>
                <c:pt idx="97">
                  <c:v>13.030396270652998</c:v>
                </c:pt>
                <c:pt idx="98">
                  <c:v>8.8000000000000007</c:v>
                </c:pt>
                <c:pt idx="99">
                  <c:v>7</c:v>
                </c:pt>
                <c:pt idx="100">
                  <c:v>13.2</c:v>
                </c:pt>
                <c:pt idx="101">
                  <c:v>10.7</c:v>
                </c:pt>
                <c:pt idx="102">
                  <c:v>12.4</c:v>
                </c:pt>
                <c:pt idx="103">
                  <c:v>12.753831835929077</c:v>
                </c:pt>
                <c:pt idx="104">
                  <c:v>10.809857872531643</c:v>
                </c:pt>
                <c:pt idx="105">
                  <c:v>10.982764585831534</c:v>
                </c:pt>
                <c:pt idx="106">
                  <c:v>9.8086646992121374</c:v>
                </c:pt>
                <c:pt idx="107">
                  <c:v>8.0246330819244811</c:v>
                </c:pt>
                <c:pt idx="108">
                  <c:v>12.454006868035966</c:v>
                </c:pt>
                <c:pt idx="109">
                  <c:v>10.659762984025457</c:v>
                </c:pt>
                <c:pt idx="110">
                  <c:v>12.806219758552004</c:v>
                </c:pt>
                <c:pt idx="111">
                  <c:v>11.129508468804779</c:v>
                </c:pt>
                <c:pt idx="112">
                  <c:v>12.314161370853499</c:v>
                </c:pt>
                <c:pt idx="113">
                  <c:v>11.366583296983286</c:v>
                </c:pt>
                <c:pt idx="114">
                  <c:v>11.615544873566641</c:v>
                </c:pt>
                <c:pt idx="115">
                  <c:v>10.442294276788068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EC-4C43-B74A-15FDB0723C80}"/>
            </c:ext>
          </c:extLst>
        </c:ser>
        <c:ser>
          <c:idx val="1"/>
          <c:order val="1"/>
          <c:tx>
            <c:strRef>
              <c:f>'limits for plots'!$J$1</c:f>
              <c:strCache>
                <c:ptCount val="1"/>
                <c:pt idx="0">
                  <c:v>Upper 95.45%
NOx/km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plots'!$J$2:$J$3</c:f>
              <c:numCache>
                <c:formatCode>General</c:formatCode>
                <c:ptCount val="2"/>
                <c:pt idx="0">
                  <c:v>15.554471133652966</c:v>
                </c:pt>
                <c:pt idx="1">
                  <c:v>15.554471133652966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EC-4C43-B74A-15FDB0723C80}"/>
            </c:ext>
          </c:extLst>
        </c:ser>
        <c:ser>
          <c:idx val="2"/>
          <c:order val="2"/>
          <c:tx>
            <c:strRef>
              <c:f>'limits for plots'!$K$1</c:f>
              <c:strCache>
                <c:ptCount val="1"/>
                <c:pt idx="0">
                  <c:v>Lower 95.45%
NOx/km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plots'!$K$2:$K$3</c:f>
              <c:numCache>
                <c:formatCode>General</c:formatCode>
                <c:ptCount val="2"/>
                <c:pt idx="0">
                  <c:v>9.5619146748043011</c:v>
                </c:pt>
                <c:pt idx="1">
                  <c:v>9.5619146748043011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EC-4C43-B74A-15FDB0723C80}"/>
            </c:ext>
          </c:extLst>
        </c:ser>
        <c:ser>
          <c:idx val="5"/>
          <c:order val="3"/>
          <c:tx>
            <c:v>Latest data to review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Data'!$I$7</c:f>
              <c:numCache>
                <c:formatCode>General</c:formatCode>
                <c:ptCount val="1"/>
                <c:pt idx="0">
                  <c:v>10.442294276788068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EEC-4C43-B74A-15FDB0723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NOx (mg/km)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THC + NOx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Data'!$J$10</c:f>
              <c:strCache>
                <c:ptCount val="1"/>
                <c:pt idx="0">
                  <c:v>THC + NOx/km (mg)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Trend Data'!$A$11:$A$2001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Trend Data'!$J$11:$J$2001</c:f>
              <c:numCache>
                <c:formatCode>General</c:formatCode>
                <c:ptCount val="1991"/>
                <c:pt idx="0">
                  <c:v>#N/A</c:v>
                </c:pt>
                <c:pt idx="1">
                  <c:v>25.101870399060594</c:v>
                </c:pt>
                <c:pt idx="2">
                  <c:v>25.796923556094512</c:v>
                </c:pt>
                <c:pt idx="3">
                  <c:v>28.564614344710101</c:v>
                </c:pt>
                <c:pt idx="4">
                  <c:v>28.840990618148865</c:v>
                </c:pt>
                <c:pt idx="5">
                  <c:v>#N/A</c:v>
                </c:pt>
                <c:pt idx="6">
                  <c:v>#N/A</c:v>
                </c:pt>
                <c:pt idx="7">
                  <c:v>30.821020818020187</c:v>
                </c:pt>
                <c:pt idx="8">
                  <c:v>25.334458346129445</c:v>
                </c:pt>
                <c:pt idx="9">
                  <c:v>#N/A</c:v>
                </c:pt>
                <c:pt idx="10">
                  <c:v>26.992074339324638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26.466271550368191</c:v>
                </c:pt>
                <c:pt idx="20">
                  <c:v>29.719881477525597</c:v>
                </c:pt>
                <c:pt idx="21">
                  <c:v>28.027887040702581</c:v>
                </c:pt>
                <c:pt idx="22">
                  <c:v>#N/A</c:v>
                </c:pt>
                <c:pt idx="23">
                  <c:v>27.997952703417994</c:v>
                </c:pt>
                <c:pt idx="24">
                  <c:v>28.121745895904493</c:v>
                </c:pt>
                <c:pt idx="25">
                  <c:v>#N/A</c:v>
                </c:pt>
                <c:pt idx="26">
                  <c:v>26.252883803160589</c:v>
                </c:pt>
                <c:pt idx="27">
                  <c:v>26.48587798971765</c:v>
                </c:pt>
                <c:pt idx="28">
                  <c:v>#N/A</c:v>
                </c:pt>
                <c:pt idx="29">
                  <c:v>#N/A</c:v>
                </c:pt>
                <c:pt idx="30">
                  <c:v>28.037205695594167</c:v>
                </c:pt>
                <c:pt idx="31">
                  <c:v>#N/A</c:v>
                </c:pt>
                <c:pt idx="32">
                  <c:v>#N/A</c:v>
                </c:pt>
                <c:pt idx="33">
                  <c:v>26.692943046843993</c:v>
                </c:pt>
                <c:pt idx="34">
                  <c:v>24.208200936296038</c:v>
                </c:pt>
                <c:pt idx="35">
                  <c:v>23.00111294556833</c:v>
                </c:pt>
                <c:pt idx="36">
                  <c:v>24.624780894306614</c:v>
                </c:pt>
                <c:pt idx="37">
                  <c:v>24.960418117942861</c:v>
                </c:pt>
                <c:pt idx="38">
                  <c:v>25.735897779344228</c:v>
                </c:pt>
                <c:pt idx="39">
                  <c:v>26.779917804405279</c:v>
                </c:pt>
                <c:pt idx="40">
                  <c:v>24.934760746405487</c:v>
                </c:pt>
                <c:pt idx="41">
                  <c:v>24.611250366189694</c:v>
                </c:pt>
                <c:pt idx="42">
                  <c:v>24.098379783589515</c:v>
                </c:pt>
                <c:pt idx="43">
                  <c:v>#N/A</c:v>
                </c:pt>
                <c:pt idx="44">
                  <c:v>26.282361877772132</c:v>
                </c:pt>
                <c:pt idx="45">
                  <c:v>27.15340801263142</c:v>
                </c:pt>
                <c:pt idx="46">
                  <c:v>27.280375817972619</c:v>
                </c:pt>
                <c:pt idx="47">
                  <c:v>26.312244241019616</c:v>
                </c:pt>
                <c:pt idx="48">
                  <c:v>24.465907718211124</c:v>
                </c:pt>
                <c:pt idx="49">
                  <c:v>26.09511198560212</c:v>
                </c:pt>
                <c:pt idx="50">
                  <c:v>26.998498320449233</c:v>
                </c:pt>
                <c:pt idx="51">
                  <c:v>23.118202821867964</c:v>
                </c:pt>
                <c:pt idx="52">
                  <c:v>23.486299292271841</c:v>
                </c:pt>
                <c:pt idx="53">
                  <c:v>25.33625547918658</c:v>
                </c:pt>
                <c:pt idx="54">
                  <c:v>26.308261417616549</c:v>
                </c:pt>
                <c:pt idx="55">
                  <c:v>24.363388512375018</c:v>
                </c:pt>
                <c:pt idx="56">
                  <c:v>26.062913289358917</c:v>
                </c:pt>
                <c:pt idx="57">
                  <c:v>24.434214306715354</c:v>
                </c:pt>
                <c:pt idx="58">
                  <c:v>26.999628118837784</c:v>
                </c:pt>
                <c:pt idx="59">
                  <c:v>#N/A</c:v>
                </c:pt>
                <c:pt idx="60">
                  <c:v>23.871778505902846</c:v>
                </c:pt>
                <c:pt idx="61">
                  <c:v>24.389513318642187</c:v>
                </c:pt>
                <c:pt idx="62">
                  <c:v>#N/A</c:v>
                </c:pt>
                <c:pt idx="63">
                  <c:v>23.092533711532965</c:v>
                </c:pt>
                <c:pt idx="64">
                  <c:v>#N/A</c:v>
                </c:pt>
                <c:pt idx="65">
                  <c:v>25.954912075519218</c:v>
                </c:pt>
                <c:pt idx="66">
                  <c:v>25.801125308572274</c:v>
                </c:pt>
                <c:pt idx="67">
                  <c:v>25.560958554653467</c:v>
                </c:pt>
                <c:pt idx="68">
                  <c:v>22.925419803356</c:v>
                </c:pt>
                <c:pt idx="69">
                  <c:v>26.56718124114505</c:v>
                </c:pt>
                <c:pt idx="70">
                  <c:v>21.766791505666866</c:v>
                </c:pt>
                <c:pt idx="71">
                  <c:v>23.048163638034545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24.297347655649375</c:v>
                </c:pt>
                <c:pt idx="76">
                  <c:v>23.834877360031918</c:v>
                </c:pt>
                <c:pt idx="77">
                  <c:v>25.79867558950555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25.688566173226619</c:v>
                </c:pt>
                <c:pt idx="88">
                  <c:v>#N/A</c:v>
                </c:pt>
                <c:pt idx="89">
                  <c:v>23.245738882073333</c:v>
                </c:pt>
                <c:pt idx="90">
                  <c:v>23.119578555694119</c:v>
                </c:pt>
                <c:pt idx="91">
                  <c:v>25.544901277118484</c:v>
                </c:pt>
                <c:pt idx="92">
                  <c:v>25.003109376503261</c:v>
                </c:pt>
                <c:pt idx="93">
                  <c:v>23.645254061032329</c:v>
                </c:pt>
                <c:pt idx="94">
                  <c:v>25.951654851346241</c:v>
                </c:pt>
                <c:pt idx="95">
                  <c:v>24.954889368464499</c:v>
                </c:pt>
                <c:pt idx="96">
                  <c:v>#N/A</c:v>
                </c:pt>
                <c:pt idx="97">
                  <c:v>26.488309767914629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27</c:v>
                </c:pt>
                <c:pt idx="103">
                  <c:v>24.557943390509045</c:v>
                </c:pt>
                <c:pt idx="104">
                  <c:v>21.855403799608453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26.671521419067311</c:v>
                </c:pt>
                <c:pt idx="111">
                  <c:v>#N/A</c:v>
                </c:pt>
                <c:pt idx="112">
                  <c:v>25.763050178378734</c:v>
                </c:pt>
                <c:pt idx="113">
                  <c:v>26.115684058547252</c:v>
                </c:pt>
                <c:pt idx="114">
                  <c:v>26.442080077747168</c:v>
                </c:pt>
                <c:pt idx="115">
                  <c:v>22.829993262651854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5A-4FF3-B44A-01D1C1B0088E}"/>
            </c:ext>
          </c:extLst>
        </c:ser>
        <c:ser>
          <c:idx val="1"/>
          <c:order val="1"/>
          <c:tx>
            <c:strRef>
              <c:f>'limits for plots'!$L$1</c:f>
              <c:strCache>
                <c:ptCount val="1"/>
                <c:pt idx="0">
                  <c:v>Upper 95.45%
THC+NOx/km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plots'!$L$2:$L$3</c:f>
              <c:numCache>
                <c:formatCode>General</c:formatCode>
                <c:ptCount val="2"/>
                <c:pt idx="0">
                  <c:v>29.137345143307648</c:v>
                </c:pt>
                <c:pt idx="1">
                  <c:v>29.137345143307648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5A-4FF3-B44A-01D1C1B0088E}"/>
            </c:ext>
          </c:extLst>
        </c:ser>
        <c:ser>
          <c:idx val="2"/>
          <c:order val="2"/>
          <c:tx>
            <c:strRef>
              <c:f>'limits for plots'!$M$1</c:f>
              <c:strCache>
                <c:ptCount val="1"/>
                <c:pt idx="0">
                  <c:v>Lower 95.45%
THC+NOx/km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plots'!$M$2:$M$3</c:f>
              <c:numCache>
                <c:formatCode>General</c:formatCode>
                <c:ptCount val="2"/>
                <c:pt idx="0">
                  <c:v>21.989037815218801</c:v>
                </c:pt>
                <c:pt idx="1">
                  <c:v>21.989037815218801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5A-4FF3-B44A-01D1C1B0088E}"/>
            </c:ext>
          </c:extLst>
        </c:ser>
        <c:ser>
          <c:idx val="5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Data'!$J$7</c:f>
              <c:numCache>
                <c:formatCode>General</c:formatCode>
                <c:ptCount val="1"/>
                <c:pt idx="0">
                  <c:v>22.829993262651854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E5A-4FF3-B44A-01D1C1B00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THC + NOx (mg/km)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THC + NOx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Scores'!$J$10</c:f>
              <c:strCache>
                <c:ptCount val="1"/>
                <c:pt idx="0">
                  <c:v>THC + NOx/km (#)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Scores'!$J$11:$J$2001</c:f>
              <c:numCache>
                <c:formatCode>0.00</c:formatCode>
                <c:ptCount val="1991"/>
                <c:pt idx="0">
                  <c:v>#N/A</c:v>
                </c:pt>
                <c:pt idx="1">
                  <c:v>-0.25814283523591475</c:v>
                </c:pt>
                <c:pt idx="2">
                  <c:v>0.13079016673659324</c:v>
                </c:pt>
                <c:pt idx="3">
                  <c:v>1.6795152909293452</c:v>
                </c:pt>
                <c:pt idx="4">
                  <c:v>1.8341680000274894</c:v>
                </c:pt>
                <c:pt idx="5">
                  <c:v>#N/A</c:v>
                </c:pt>
                <c:pt idx="6">
                  <c:v>#N/A</c:v>
                </c:pt>
                <c:pt idx="7">
                  <c:v>2.94213950096781</c:v>
                </c:pt>
                <c:pt idx="8">
                  <c:v>-0.12799289265865024</c:v>
                </c:pt>
                <c:pt idx="9">
                  <c:v>#N/A</c:v>
                </c:pt>
                <c:pt idx="10">
                  <c:v>0.79956431332866973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0.50533925286416692</c:v>
                </c:pt>
                <c:pt idx="20">
                  <c:v>2.3259716223609517</c:v>
                </c:pt>
                <c:pt idx="21">
                  <c:v>1.3791771664626018</c:v>
                </c:pt>
                <c:pt idx="22">
                  <c:v>#N/A</c:v>
                </c:pt>
                <c:pt idx="23">
                  <c:v>1.3624267186093251</c:v>
                </c:pt>
                <c:pt idx="24">
                  <c:v>1.431698050579097</c:v>
                </c:pt>
                <c:pt idx="25">
                  <c:v>#N/A</c:v>
                </c:pt>
                <c:pt idx="26">
                  <c:v>0.38593322432417548</c:v>
                </c:pt>
                <c:pt idx="27">
                  <c:v>0.51631048756327791</c:v>
                </c:pt>
                <c:pt idx="28">
                  <c:v>#N/A</c:v>
                </c:pt>
                <c:pt idx="29">
                  <c:v>#N/A</c:v>
                </c:pt>
                <c:pt idx="30">
                  <c:v>1.384391634427609</c:v>
                </c:pt>
                <c:pt idx="31">
                  <c:v>#N/A</c:v>
                </c:pt>
                <c:pt idx="32">
                  <c:v>#N/A</c:v>
                </c:pt>
                <c:pt idx="33">
                  <c:v>0.63217850924874353</c:v>
                </c:pt>
                <c:pt idx="34">
                  <c:v>-0.75821616546498083</c:v>
                </c:pt>
                <c:pt idx="35">
                  <c:v>-1.4336700514413308</c:v>
                </c:pt>
                <c:pt idx="36">
                  <c:v>-0.52510925559631849</c:v>
                </c:pt>
                <c:pt idx="37">
                  <c:v>-0.33729571696046207</c:v>
                </c:pt>
                <c:pt idx="38">
                  <c:v>9.6641787855071284E-2</c:v>
                </c:pt>
                <c:pt idx="39">
                  <c:v>0.68084723798094238</c:v>
                </c:pt>
                <c:pt idx="40">
                  <c:v>-0.35165289012594975</c:v>
                </c:pt>
                <c:pt idx="41">
                  <c:v>-0.53268057422933413</c:v>
                </c:pt>
                <c:pt idx="42">
                  <c:v>-0.81966912078210186</c:v>
                </c:pt>
                <c:pt idx="43">
                  <c:v>#N/A</c:v>
                </c:pt>
                <c:pt idx="44">
                  <c:v>0.40242835989044329</c:v>
                </c:pt>
                <c:pt idx="45">
                  <c:v>0.88984228594623249</c:v>
                </c:pt>
                <c:pt idx="46">
                  <c:v>0.96089004565420488</c:v>
                </c:pt>
                <c:pt idx="47">
                  <c:v>0.41914972447423132</c:v>
                </c:pt>
                <c:pt idx="48">
                  <c:v>-0.6140104003309369</c:v>
                </c:pt>
                <c:pt idx="49">
                  <c:v>0.29764837012462847</c:v>
                </c:pt>
                <c:pt idx="50">
                  <c:v>0.80315899991935513</c:v>
                </c:pt>
                <c:pt idx="51">
                  <c:v>-1.3681497144297778</c:v>
                </c:pt>
                <c:pt idx="52">
                  <c:v>-1.1621728566875462</c:v>
                </c:pt>
                <c:pt idx="53">
                  <c:v>-0.12698726546628084</c:v>
                </c:pt>
                <c:pt idx="54">
                  <c:v>0.41692104390957963</c:v>
                </c:pt>
                <c:pt idx="55">
                  <c:v>-0.67137738310363526</c:v>
                </c:pt>
                <c:pt idx="56">
                  <c:v>0.27963084806500466</c:v>
                </c:pt>
                <c:pt idx="57">
                  <c:v>-0.63174517867278701</c:v>
                </c:pt>
                <c:pt idx="58">
                  <c:v>0.80379120462835585</c:v>
                </c:pt>
                <c:pt idx="59">
                  <c:v>#N/A</c:v>
                </c:pt>
                <c:pt idx="60">
                  <c:v>-0.94646908462599133</c:v>
                </c:pt>
                <c:pt idx="61">
                  <c:v>-0.65675864606947676</c:v>
                </c:pt>
                <c:pt idx="62">
                  <c:v>#N/A</c:v>
                </c:pt>
                <c:pt idx="63">
                  <c:v>-1.3825134563098358</c:v>
                </c:pt>
                <c:pt idx="64">
                  <c:v>#N/A</c:v>
                </c:pt>
                <c:pt idx="65">
                  <c:v>0.21919628145631104</c:v>
                </c:pt>
                <c:pt idx="66">
                  <c:v>0.13314135410720415</c:v>
                </c:pt>
                <c:pt idx="67">
                  <c:v>-1.2494843924702838E-3</c:v>
                </c:pt>
                <c:pt idx="68">
                  <c:v>-1.4760258924751366</c:v>
                </c:pt>
                <c:pt idx="69">
                  <c:v>0.56180559441629396</c:v>
                </c:pt>
                <c:pt idx="70">
                  <c:v>-2.1243630411236696</c:v>
                </c:pt>
                <c:pt idx="71">
                  <c:v>-1.4073417528348444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-0.70833206548900995</c:v>
                </c:pt>
                <c:pt idx="76">
                  <c:v>-0.96711797067817717</c:v>
                </c:pt>
                <c:pt idx="77">
                  <c:v>0.13177055738328675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7.0156297545149932E-2</c:v>
                </c:pt>
                <c:pt idx="88">
                  <c:v>#N/A</c:v>
                </c:pt>
                <c:pt idx="89">
                  <c:v>-1.2967839746249301</c:v>
                </c:pt>
                <c:pt idx="90">
                  <c:v>-1.367379890882461</c:v>
                </c:pt>
                <c:pt idx="91">
                  <c:v>-1.0234703856601222E-2</c:v>
                </c:pt>
                <c:pt idx="92">
                  <c:v>-0.31340683999925667</c:v>
                </c:pt>
                <c:pt idx="93">
                  <c:v>-1.0732260548980459</c:v>
                </c:pt>
                <c:pt idx="94">
                  <c:v>0.21737362665232543</c:v>
                </c:pt>
                <c:pt idx="95">
                  <c:v>-0.34038945606517967</c:v>
                </c:pt>
                <c:pt idx="96">
                  <c:v>#N/A</c:v>
                </c:pt>
                <c:pt idx="97">
                  <c:v>0.5176712450603278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0.80399929929756808</c:v>
                </c:pt>
                <c:pt idx="103">
                  <c:v>-0.56250972019858014</c:v>
                </c:pt>
                <c:pt idx="104">
                  <c:v>-2.0747779911953375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0.62019154405909238</c:v>
                </c:pt>
                <c:pt idx="111">
                  <c:v>#N/A</c:v>
                </c:pt>
                <c:pt idx="112">
                  <c:v>0.11183553808895517</c:v>
                </c:pt>
                <c:pt idx="113">
                  <c:v>0.30915994734196239</c:v>
                </c:pt>
                <c:pt idx="114">
                  <c:v>0.4918023571988312</c:v>
                </c:pt>
                <c:pt idx="115">
                  <c:v>-1.5294240111201889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C9-40A4-BBC5-A2AB06E30E95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3C9-40A4-BBC5-A2AB06E30E95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3C9-40A4-BBC5-A2AB06E30E95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Scores'!$J$7</c:f>
              <c:numCache>
                <c:formatCode>General</c:formatCode>
                <c:ptCount val="1"/>
                <c:pt idx="0">
                  <c:v>-1.5294240111201889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C9-40A4-BBC5-A2AB06E30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THC + NOx All Data Points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Data'!$J$10</c:f>
              <c:strCache>
                <c:ptCount val="1"/>
                <c:pt idx="0">
                  <c:v>THC + NOx/km (mg)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'Summary Sheet'!$A$2:$A$1999</c:f>
              <c:numCache>
                <c:formatCode>General</c:formatCode>
                <c:ptCount val="1998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34</c:v>
                </c:pt>
                <c:pt idx="27">
                  <c:v>35</c:v>
                </c:pt>
                <c:pt idx="28">
                  <c:v>36</c:v>
                </c:pt>
                <c:pt idx="29">
                  <c:v>37</c:v>
                </c:pt>
                <c:pt idx="30">
                  <c:v>39</c:v>
                </c:pt>
                <c:pt idx="31">
                  <c:v>40</c:v>
                </c:pt>
                <c:pt idx="32">
                  <c:v>41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58</c:v>
                </c:pt>
                <c:pt idx="44">
                  <c:v>60</c:v>
                </c:pt>
                <c:pt idx="45">
                  <c:v>62</c:v>
                </c:pt>
                <c:pt idx="46">
                  <c:v>64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72</c:v>
                </c:pt>
                <c:pt idx="51">
                  <c:v>73</c:v>
                </c:pt>
                <c:pt idx="52">
                  <c:v>74</c:v>
                </c:pt>
                <c:pt idx="53">
                  <c:v>76</c:v>
                </c:pt>
                <c:pt idx="54">
                  <c:v>77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83</c:v>
                </c:pt>
                <c:pt idx="59">
                  <c:v>84</c:v>
                </c:pt>
                <c:pt idx="60">
                  <c:v>85</c:v>
                </c:pt>
                <c:pt idx="61">
                  <c:v>87</c:v>
                </c:pt>
                <c:pt idx="62">
                  <c:v>88</c:v>
                </c:pt>
                <c:pt idx="63">
                  <c:v>90</c:v>
                </c:pt>
                <c:pt idx="64">
                  <c:v>91</c:v>
                </c:pt>
                <c:pt idx="65">
                  <c:v>93</c:v>
                </c:pt>
                <c:pt idx="66">
                  <c:v>94</c:v>
                </c:pt>
                <c:pt idx="67">
                  <c:v>95</c:v>
                </c:pt>
                <c:pt idx="68">
                  <c:v>96</c:v>
                </c:pt>
                <c:pt idx="69">
                  <c:v>98</c:v>
                </c:pt>
                <c:pt idx="70">
                  <c:v>99</c:v>
                </c:pt>
                <c:pt idx="71">
                  <c:v>99.2</c:v>
                </c:pt>
                <c:pt idx="72">
                  <c:v>99.4</c:v>
                </c:pt>
                <c:pt idx="73">
                  <c:v>99.6</c:v>
                </c:pt>
                <c:pt idx="74">
                  <c:v>99.8</c:v>
                </c:pt>
                <c:pt idx="75">
                  <c:v>99.9</c:v>
                </c:pt>
                <c:pt idx="76">
                  <c:v>101</c:v>
                </c:pt>
                <c:pt idx="77">
                  <c:v>102</c:v>
                </c:pt>
                <c:pt idx="78">
                  <c:v>103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112</c:v>
                </c:pt>
                <c:pt idx="85">
                  <c:v>114</c:v>
                </c:pt>
                <c:pt idx="86">
                  <c:v>120</c:v>
                </c:pt>
                <c:pt idx="87">
                  <c:v>121</c:v>
                </c:pt>
                <c:pt idx="88">
                  <c:v>124</c:v>
                </c:pt>
                <c:pt idx="89">
                  <c:v>125</c:v>
                </c:pt>
                <c:pt idx="90">
                  <c:v>127</c:v>
                </c:pt>
                <c:pt idx="91">
                  <c:v>130</c:v>
                </c:pt>
                <c:pt idx="92">
                  <c:v>132</c:v>
                </c:pt>
                <c:pt idx="93">
                  <c:v>133</c:v>
                </c:pt>
                <c:pt idx="94">
                  <c:v>134</c:v>
                </c:pt>
                <c:pt idx="95">
                  <c:v>135</c:v>
                </c:pt>
                <c:pt idx="96">
                  <c:v>143</c:v>
                </c:pt>
                <c:pt idx="97">
                  <c:v>144</c:v>
                </c:pt>
                <c:pt idx="98">
                  <c:v>145</c:v>
                </c:pt>
                <c:pt idx="99">
                  <c:v>146</c:v>
                </c:pt>
                <c:pt idx="100">
                  <c:v>147</c:v>
                </c:pt>
                <c:pt idx="101">
                  <c:v>149</c:v>
                </c:pt>
                <c:pt idx="102">
                  <c:v>150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155.19999999999999</c:v>
                </c:pt>
                <c:pt idx="108">
                  <c:v>155.4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'Summary Sheet'!$H$2:$H$1999</c:f>
              <c:numCache>
                <c:formatCode>0.000</c:formatCode>
                <c:ptCount val="1998"/>
                <c:pt idx="0">
                  <c:v>28.136337559231375</c:v>
                </c:pt>
                <c:pt idx="1">
                  <c:v>25.101870399060594</c:v>
                </c:pt>
                <c:pt idx="2">
                  <c:v>25.796923556094512</c:v>
                </c:pt>
                <c:pt idx="3">
                  <c:v>28.564614344710101</c:v>
                </c:pt>
                <c:pt idx="4">
                  <c:v>28.840990618148865</c:v>
                </c:pt>
                <c:pt idx="5">
                  <c:v>27.099205154618694</c:v>
                </c:pt>
                <c:pt idx="6">
                  <c:v>30.821020818020187</c:v>
                </c:pt>
                <c:pt idx="7">
                  <c:v>25.334458346129445</c:v>
                </c:pt>
                <c:pt idx="8">
                  <c:v>27.915489100524187</c:v>
                </c:pt>
                <c:pt idx="9">
                  <c:v>26.992074339324638</c:v>
                </c:pt>
                <c:pt idx="10">
                  <c:v>23.932553241865989</c:v>
                </c:pt>
                <c:pt idx="11">
                  <c:v>29.794636837815862</c:v>
                </c:pt>
                <c:pt idx="12">
                  <c:v>32.105347152897195</c:v>
                </c:pt>
                <c:pt idx="13">
                  <c:v>31.925401377735625</c:v>
                </c:pt>
                <c:pt idx="14">
                  <c:v>35.357286129289022</c:v>
                </c:pt>
                <c:pt idx="15">
                  <c:v>28.402866536374503</c:v>
                </c:pt>
                <c:pt idx="16">
                  <c:v>31.162632315603318</c:v>
                </c:pt>
                <c:pt idx="17">
                  <c:v>33.831159440517965</c:v>
                </c:pt>
                <c:pt idx="18">
                  <c:v>26.466271550368191</c:v>
                </c:pt>
                <c:pt idx="19">
                  <c:v>29.719881477525597</c:v>
                </c:pt>
                <c:pt idx="20">
                  <c:v>28.027887040702581</c:v>
                </c:pt>
                <c:pt idx="21">
                  <c:v>26.920436274740695</c:v>
                </c:pt>
                <c:pt idx="22">
                  <c:v>27.997952703417994</c:v>
                </c:pt>
                <c:pt idx="23">
                  <c:v>28.121745895904493</c:v>
                </c:pt>
                <c:pt idx="24">
                  <c:v>24.483326760013796</c:v>
                </c:pt>
                <c:pt idx="25">
                  <c:v>26.252883803160589</c:v>
                </c:pt>
                <c:pt idx="26">
                  <c:v>26.48587798971765</c:v>
                </c:pt>
                <c:pt idx="27">
                  <c:v>25.910169169114845</c:v>
                </c:pt>
                <c:pt idx="28">
                  <c:v>28.48934869122435</c:v>
                </c:pt>
                <c:pt idx="29">
                  <c:v>28.037205695594167</c:v>
                </c:pt>
                <c:pt idx="30">
                  <c:v>28.100802408723411</c:v>
                </c:pt>
                <c:pt idx="31">
                  <c:v>26.585526244571668</c:v>
                </c:pt>
                <c:pt idx="32">
                  <c:v>26.692943046843993</c:v>
                </c:pt>
                <c:pt idx="33">
                  <c:v>24.208200936296038</c:v>
                </c:pt>
                <c:pt idx="34">
                  <c:v>23.00111294556833</c:v>
                </c:pt>
                <c:pt idx="35">
                  <c:v>24.624780894306614</c:v>
                </c:pt>
                <c:pt idx="36">
                  <c:v>24.960418117942861</c:v>
                </c:pt>
                <c:pt idx="37">
                  <c:v>25.735897779344228</c:v>
                </c:pt>
                <c:pt idx="38">
                  <c:v>26.779917804405279</c:v>
                </c:pt>
                <c:pt idx="39">
                  <c:v>24.934760746405487</c:v>
                </c:pt>
                <c:pt idx="40">
                  <c:v>24.611250366189694</c:v>
                </c:pt>
                <c:pt idx="41">
                  <c:v>24.098379783589515</c:v>
                </c:pt>
                <c:pt idx="42">
                  <c:v>31.444247969656324</c:v>
                </c:pt>
                <c:pt idx="43">
                  <c:v>26.282361877772132</c:v>
                </c:pt>
                <c:pt idx="44">
                  <c:v>27.15340801263142</c:v>
                </c:pt>
                <c:pt idx="45">
                  <c:v>27.280375817972619</c:v>
                </c:pt>
                <c:pt idx="46">
                  <c:v>26.312244241019616</c:v>
                </c:pt>
                <c:pt idx="47">
                  <c:v>24.465907718211124</c:v>
                </c:pt>
                <c:pt idx="48">
                  <c:v>26.09511198560212</c:v>
                </c:pt>
                <c:pt idx="49">
                  <c:v>26.998498320449233</c:v>
                </c:pt>
                <c:pt idx="50">
                  <c:v>23.118202821867964</c:v>
                </c:pt>
                <c:pt idx="51">
                  <c:v>23.486299292271841</c:v>
                </c:pt>
                <c:pt idx="52">
                  <c:v>25.33625547918658</c:v>
                </c:pt>
                <c:pt idx="53">
                  <c:v>26.308261417616549</c:v>
                </c:pt>
                <c:pt idx="54">
                  <c:v>24.363388512375018</c:v>
                </c:pt>
                <c:pt idx="55">
                  <c:v>26.062913289358917</c:v>
                </c:pt>
                <c:pt idx="56">
                  <c:v>24.434214306715354</c:v>
                </c:pt>
                <c:pt idx="57">
                  <c:v>26.999628118837784</c:v>
                </c:pt>
                <c:pt idx="58">
                  <c:v>25.013593330349401</c:v>
                </c:pt>
                <c:pt idx="59">
                  <c:v>23.871778505902846</c:v>
                </c:pt>
                <c:pt idx="60">
                  <c:v>24.389513318642187</c:v>
                </c:pt>
                <c:pt idx="61">
                  <c:v>22.691696319231916</c:v>
                </c:pt>
                <c:pt idx="62">
                  <c:v>23.092533711532965</c:v>
                </c:pt>
                <c:pt idx="63">
                  <c:v>19.741963993263848</c:v>
                </c:pt>
                <c:pt idx="64">
                  <c:v>25.954912075519218</c:v>
                </c:pt>
                <c:pt idx="65">
                  <c:v>25.801125308572274</c:v>
                </c:pt>
                <c:pt idx="66">
                  <c:v>25.560958554653467</c:v>
                </c:pt>
                <c:pt idx="67">
                  <c:v>22.925419803356</c:v>
                </c:pt>
                <c:pt idx="68">
                  <c:v>26.56718124114505</c:v>
                </c:pt>
                <c:pt idx="69">
                  <c:v>21.766791505666866</c:v>
                </c:pt>
                <c:pt idx="70">
                  <c:v>23.048163638034545</c:v>
                </c:pt>
                <c:pt idx="71">
                  <c:v>8.3704818779608203</c:v>
                </c:pt>
                <c:pt idx="72">
                  <c:v>27.962265414024202</c:v>
                </c:pt>
                <c:pt idx="73">
                  <c:v>23.685797174333764</c:v>
                </c:pt>
                <c:pt idx="74">
                  <c:v>24.297347655649375</c:v>
                </c:pt>
                <c:pt idx="75">
                  <c:v>23.834877360031918</c:v>
                </c:pt>
                <c:pt idx="76">
                  <c:v>25.79867558950555</c:v>
                </c:pt>
                <c:pt idx="77">
                  <c:v>15.857294394666422</c:v>
                </c:pt>
                <c:pt idx="78">
                  <c:v>17.620979770026448</c:v>
                </c:pt>
                <c:pt idx="79">
                  <c:v>21.846227478145067</c:v>
                </c:pt>
                <c:pt idx="80">
                  <c:v>30.065730365691145</c:v>
                </c:pt>
                <c:pt idx="81">
                  <c:v>27.581844124263284</c:v>
                </c:pt>
                <c:pt idx="82">
                  <c:v>26.024160347749039</c:v>
                </c:pt>
                <c:pt idx="83">
                  <c:v>25.681966987792755</c:v>
                </c:pt>
                <c:pt idx="84">
                  <c:v>25.773816410710232</c:v>
                </c:pt>
                <c:pt idx="85">
                  <c:v>25.688566173226619</c:v>
                </c:pt>
                <c:pt idx="86">
                  <c:v>25.797430871651507</c:v>
                </c:pt>
                <c:pt idx="87">
                  <c:v>23.245738882073333</c:v>
                </c:pt>
                <c:pt idx="88">
                  <c:v>23.119578555694119</c:v>
                </c:pt>
                <c:pt idx="89">
                  <c:v>25.544901277118484</c:v>
                </c:pt>
                <c:pt idx="90">
                  <c:v>25.003109376503261</c:v>
                </c:pt>
                <c:pt idx="91">
                  <c:v>23.645254061032329</c:v>
                </c:pt>
                <c:pt idx="92">
                  <c:v>25.951654851346241</c:v>
                </c:pt>
                <c:pt idx="93">
                  <c:v>24.954889368464499</c:v>
                </c:pt>
                <c:pt idx="94">
                  <c:v>26.222099648682974</c:v>
                </c:pt>
                <c:pt idx="95">
                  <c:v>26.488309767914629</c:v>
                </c:pt>
                <c:pt idx="96">
                  <c:v>25.41409319843077</c:v>
                </c:pt>
                <c:pt idx="97">
                  <c:v>26.558720629458001</c:v>
                </c:pt>
                <c:pt idx="98">
                  <c:v>21.3</c:v>
                </c:pt>
                <c:pt idx="99">
                  <c:v>17</c:v>
                </c:pt>
                <c:pt idx="100">
                  <c:v>27</c:v>
                </c:pt>
                <c:pt idx="101">
                  <c:v>23.4</c:v>
                </c:pt>
                <c:pt idx="102">
                  <c:v>24.8</c:v>
                </c:pt>
                <c:pt idx="103">
                  <c:v>24.557943390509045</c:v>
                </c:pt>
                <c:pt idx="104">
                  <c:v>21.855403799608453</c:v>
                </c:pt>
                <c:pt idx="105">
                  <c:v>24.644685854677068</c:v>
                </c:pt>
                <c:pt idx="106">
                  <c:v>23.276269580786888</c:v>
                </c:pt>
                <c:pt idx="107">
                  <c:v>12.61960506019113</c:v>
                </c:pt>
                <c:pt idx="108">
                  <c:v>26.29324604893338</c:v>
                </c:pt>
                <c:pt idx="109">
                  <c:v>13.666326321068361</c:v>
                </c:pt>
                <c:pt idx="110">
                  <c:v>26.671521419067311</c:v>
                </c:pt>
                <c:pt idx="111">
                  <c:v>24.685208953566086</c:v>
                </c:pt>
                <c:pt idx="112">
                  <c:v>25.763050178378734</c:v>
                </c:pt>
                <c:pt idx="113">
                  <c:v>26.115684058547252</c:v>
                </c:pt>
                <c:pt idx="114">
                  <c:v>26.442080077747168</c:v>
                </c:pt>
                <c:pt idx="115">
                  <c:v>22.829993262651854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FF-4F69-8300-3E41358D3418}"/>
            </c:ext>
          </c:extLst>
        </c:ser>
        <c:ser>
          <c:idx val="1"/>
          <c:order val="1"/>
          <c:tx>
            <c:strRef>
              <c:f>'limits for plots'!$L$1</c:f>
              <c:strCache>
                <c:ptCount val="1"/>
                <c:pt idx="0">
                  <c:v>Upper 95.45%
THC+NOx/km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plots'!$L$2:$L$3</c:f>
              <c:numCache>
                <c:formatCode>General</c:formatCode>
                <c:ptCount val="2"/>
                <c:pt idx="0">
                  <c:v>29.137345143307648</c:v>
                </c:pt>
                <c:pt idx="1">
                  <c:v>29.137345143307648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FF-4F69-8300-3E41358D3418}"/>
            </c:ext>
          </c:extLst>
        </c:ser>
        <c:ser>
          <c:idx val="2"/>
          <c:order val="2"/>
          <c:tx>
            <c:strRef>
              <c:f>'limits for plots'!$M$1</c:f>
              <c:strCache>
                <c:ptCount val="1"/>
                <c:pt idx="0">
                  <c:v>Lower 95.45%
THC+NOx/km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plots'!$M$2:$M$3</c:f>
              <c:numCache>
                <c:formatCode>General</c:formatCode>
                <c:ptCount val="2"/>
                <c:pt idx="0">
                  <c:v>21.989037815218801</c:v>
                </c:pt>
                <c:pt idx="1">
                  <c:v>21.989037815218801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FF-4F69-8300-3E41358D3418}"/>
            </c:ext>
          </c:extLst>
        </c:ser>
        <c:ser>
          <c:idx val="5"/>
          <c:order val="3"/>
          <c:tx>
            <c:v>Latest data to review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Data'!$J$7</c:f>
              <c:numCache>
                <c:formatCode>General</c:formatCode>
                <c:ptCount val="1"/>
                <c:pt idx="0">
                  <c:v>22.829993262651854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DFF-4F69-8300-3E41358D3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THC + NOx (mg/km)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PN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Data'!$K$10</c:f>
              <c:strCache>
                <c:ptCount val="1"/>
                <c:pt idx="0">
                  <c:v>PN/km (#)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Trend Data'!$A$11:$A$2001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Trend Data'!$K$11:$K$2001</c:f>
              <c:numCache>
                <c:formatCode>0.00E+00</c:formatCode>
                <c:ptCount val="1991"/>
                <c:pt idx="0">
                  <c:v>#N/A</c:v>
                </c:pt>
                <c:pt idx="1">
                  <c:v>46540104163.571808</c:v>
                </c:pt>
                <c:pt idx="2">
                  <c:v>46757294289.118004</c:v>
                </c:pt>
                <c:pt idx="3">
                  <c:v>53251431752.621902</c:v>
                </c:pt>
                <c:pt idx="4">
                  <c:v>55403605166.804825</c:v>
                </c:pt>
                <c:pt idx="5">
                  <c:v>#N/A</c:v>
                </c:pt>
                <c:pt idx="6">
                  <c:v>#N/A</c:v>
                </c:pt>
                <c:pt idx="7">
                  <c:v>54654219539.360657</c:v>
                </c:pt>
                <c:pt idx="8">
                  <c:v>53499377859.01442</c:v>
                </c:pt>
                <c:pt idx="9">
                  <c:v>#N/A</c:v>
                </c:pt>
                <c:pt idx="10">
                  <c:v>65169998991.729469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65167795587.525963</c:v>
                </c:pt>
                <c:pt idx="20">
                  <c:v>61108038281.216743</c:v>
                </c:pt>
                <c:pt idx="21">
                  <c:v>61288735062.3358</c:v>
                </c:pt>
                <c:pt idx="22">
                  <c:v>#N/A</c:v>
                </c:pt>
                <c:pt idx="23">
                  <c:v>47342073341.355637</c:v>
                </c:pt>
                <c:pt idx="24">
                  <c:v>66609334165.81575</c:v>
                </c:pt>
                <c:pt idx="25">
                  <c:v>#N/A</c:v>
                </c:pt>
                <c:pt idx="26">
                  <c:v>42304840787.353691</c:v>
                </c:pt>
                <c:pt idx="27">
                  <c:v>46944305545.038597</c:v>
                </c:pt>
                <c:pt idx="28">
                  <c:v>#N/A</c:v>
                </c:pt>
                <c:pt idx="29">
                  <c:v>#N/A</c:v>
                </c:pt>
                <c:pt idx="30">
                  <c:v>44071268822.690842</c:v>
                </c:pt>
                <c:pt idx="31">
                  <c:v>#N/A</c:v>
                </c:pt>
                <c:pt idx="32">
                  <c:v>#N/A</c:v>
                </c:pt>
                <c:pt idx="33">
                  <c:v>56437656045.513947</c:v>
                </c:pt>
                <c:pt idx="34">
                  <c:v>55228145593.736038</c:v>
                </c:pt>
                <c:pt idx="35">
                  <c:v>108156444140.33142</c:v>
                </c:pt>
                <c:pt idx="36">
                  <c:v>43867356484.15239</c:v>
                </c:pt>
                <c:pt idx="37">
                  <c:v>51116963904.860413</c:v>
                </c:pt>
                <c:pt idx="38">
                  <c:v>63525073317.315849</c:v>
                </c:pt>
                <c:pt idx="39">
                  <c:v>58858506832.631027</c:v>
                </c:pt>
                <c:pt idx="40">
                  <c:v>64964382153.651329</c:v>
                </c:pt>
                <c:pt idx="41">
                  <c:v>56249265307.99086</c:v>
                </c:pt>
                <c:pt idx="42">
                  <c:v>53945772991.748329</c:v>
                </c:pt>
                <c:pt idx="43">
                  <c:v>#N/A</c:v>
                </c:pt>
                <c:pt idx="44">
                  <c:v>49895284648.67263</c:v>
                </c:pt>
                <c:pt idx="45">
                  <c:v>57451251107.36911</c:v>
                </c:pt>
                <c:pt idx="46">
                  <c:v>48501228615.687813</c:v>
                </c:pt>
                <c:pt idx="47">
                  <c:v>57349449133.324768</c:v>
                </c:pt>
                <c:pt idx="48">
                  <c:v>58223724905.313759</c:v>
                </c:pt>
                <c:pt idx="49">
                  <c:v>58287691349.916359</c:v>
                </c:pt>
                <c:pt idx="50">
                  <c:v>72467800136.138596</c:v>
                </c:pt>
                <c:pt idx="51">
                  <c:v>57757414569.346611</c:v>
                </c:pt>
                <c:pt idx="52">
                  <c:v>56781923534.545532</c:v>
                </c:pt>
                <c:pt idx="53">
                  <c:v>67341784601.737885</c:v>
                </c:pt>
                <c:pt idx="54">
                  <c:v>61172580362.454796</c:v>
                </c:pt>
                <c:pt idx="55">
                  <c:v>52870931451.312302</c:v>
                </c:pt>
                <c:pt idx="56">
                  <c:v>70964633145.896698</c:v>
                </c:pt>
                <c:pt idx="57">
                  <c:v>65361888843.611038</c:v>
                </c:pt>
                <c:pt idx="58">
                  <c:v>61743770776.245956</c:v>
                </c:pt>
                <c:pt idx="59">
                  <c:v>#N/A</c:v>
                </c:pt>
                <c:pt idx="60">
                  <c:v>44400000000</c:v>
                </c:pt>
                <c:pt idx="61">
                  <c:v>42685798091.829697</c:v>
                </c:pt>
                <c:pt idx="62">
                  <c:v>#N/A</c:v>
                </c:pt>
                <c:pt idx="63">
                  <c:v>36200995464.121002</c:v>
                </c:pt>
                <c:pt idx="64">
                  <c:v>#N/A</c:v>
                </c:pt>
                <c:pt idx="65">
                  <c:v>50132578054.065033</c:v>
                </c:pt>
                <c:pt idx="66">
                  <c:v>47275697006.231155</c:v>
                </c:pt>
                <c:pt idx="67">
                  <c:v>46867135462.350098</c:v>
                </c:pt>
                <c:pt idx="68">
                  <c:v>53136276408.526382</c:v>
                </c:pt>
                <c:pt idx="69">
                  <c:v>48345411502.940338</c:v>
                </c:pt>
                <c:pt idx="70">
                  <c:v>39960350328.893303</c:v>
                </c:pt>
                <c:pt idx="71">
                  <c:v>39158165965.685829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62120911838.575737</c:v>
                </c:pt>
                <c:pt idx="76">
                  <c:v>60407494830.6688</c:v>
                </c:pt>
                <c:pt idx="77">
                  <c:v>47767139233.719925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67629274933.348061</c:v>
                </c:pt>
                <c:pt idx="88">
                  <c:v>#N/A</c:v>
                </c:pt>
                <c:pt idx="89">
                  <c:v>52459911502.502975</c:v>
                </c:pt>
                <c:pt idx="90">
                  <c:v>86472034206.571167</c:v>
                </c:pt>
                <c:pt idx="91">
                  <c:v>94605607696.121521</c:v>
                </c:pt>
                <c:pt idx="92">
                  <c:v>74766671379.70134</c:v>
                </c:pt>
                <c:pt idx="93">
                  <c:v>68984436070.791382</c:v>
                </c:pt>
                <c:pt idx="94">
                  <c:v>90545239524.551804</c:v>
                </c:pt>
                <c:pt idx="95">
                  <c:v>77663896854.934814</c:v>
                </c:pt>
                <c:pt idx="96">
                  <c:v>#N/A</c:v>
                </c:pt>
                <c:pt idx="97">
                  <c:v>75364763733.69603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62700000000</c:v>
                </c:pt>
                <c:pt idx="103">
                  <c:v>65800000000</c:v>
                </c:pt>
                <c:pt idx="104">
                  <c:v>61900000000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77944137219.675446</c:v>
                </c:pt>
                <c:pt idx="111">
                  <c:v>#N/A</c:v>
                </c:pt>
                <c:pt idx="112">
                  <c:v>72851994345.527969</c:v>
                </c:pt>
                <c:pt idx="113">
                  <c:v>66184300015.558952</c:v>
                </c:pt>
                <c:pt idx="114">
                  <c:v>74310533911.667221</c:v>
                </c:pt>
                <c:pt idx="115">
                  <c:v>51520881601.018295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67-484A-B918-1582461CA9CC}"/>
            </c:ext>
          </c:extLst>
        </c:ser>
        <c:ser>
          <c:idx val="1"/>
          <c:order val="1"/>
          <c:tx>
            <c:strRef>
              <c:f>'limits for plots'!$N$1</c:f>
              <c:strCache>
                <c:ptCount val="1"/>
                <c:pt idx="0">
                  <c:v>Upper 95.45%
PN/km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plots'!$N$2:$N$3</c:f>
              <c:numCache>
                <c:formatCode>0.00E+00</c:formatCode>
                <c:ptCount val="2"/>
                <c:pt idx="0">
                  <c:v>90029274201.198547</c:v>
                </c:pt>
                <c:pt idx="1">
                  <c:v>90029274201.198547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67-484A-B918-1582461CA9CC}"/>
            </c:ext>
          </c:extLst>
        </c:ser>
        <c:ser>
          <c:idx val="2"/>
          <c:order val="2"/>
          <c:tx>
            <c:strRef>
              <c:f>'limits for plots'!$O$1</c:f>
              <c:strCache>
                <c:ptCount val="1"/>
                <c:pt idx="0">
                  <c:v>Lower 95.45%
PN/km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plots'!$O$2:$O$3</c:f>
              <c:numCache>
                <c:formatCode>0.00E+00</c:formatCode>
                <c:ptCount val="2"/>
                <c:pt idx="0">
                  <c:v>30413613611.500168</c:v>
                </c:pt>
                <c:pt idx="1">
                  <c:v>30413613611.500168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67-484A-B918-1582461CA9CC}"/>
            </c:ext>
          </c:extLst>
        </c:ser>
        <c:ser>
          <c:idx val="5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Data'!$K$7</c:f>
              <c:numCache>
                <c:formatCode>0.00E+00</c:formatCode>
                <c:ptCount val="1"/>
                <c:pt idx="0">
                  <c:v>51520881601.018295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867-484A-B918-1582461CA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PN (#/km)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PN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Scores'!$K$10</c:f>
              <c:strCache>
                <c:ptCount val="1"/>
                <c:pt idx="0">
                  <c:v>PN/km (#)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Scores'!$K$11:$K$2001</c:f>
              <c:numCache>
                <c:formatCode>0.00</c:formatCode>
                <c:ptCount val="1991"/>
                <c:pt idx="0">
                  <c:v>#N/A</c:v>
                </c:pt>
                <c:pt idx="1">
                  <c:v>-0.91796951387915637</c:v>
                </c:pt>
                <c:pt idx="2">
                  <c:v>-0.9033968245288867</c:v>
                </c:pt>
                <c:pt idx="3">
                  <c:v>-0.46766316667683638</c:v>
                </c:pt>
                <c:pt idx="4">
                  <c:v>-0.32325994155817894</c:v>
                </c:pt>
                <c:pt idx="5">
                  <c:v>#N/A</c:v>
                </c:pt>
                <c:pt idx="6">
                  <c:v>#N/A</c:v>
                </c:pt>
                <c:pt idx="7">
                  <c:v>-0.37354106702296414</c:v>
                </c:pt>
                <c:pt idx="8">
                  <c:v>-0.45102685977761453</c:v>
                </c:pt>
                <c:pt idx="9">
                  <c:v>#N/A</c:v>
                </c:pt>
                <c:pt idx="10">
                  <c:v>0.33203054609682375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0.33188270546691467</c:v>
                </c:pt>
                <c:pt idx="20">
                  <c:v>5.9487347190150225E-2</c:v>
                </c:pt>
                <c:pt idx="21">
                  <c:v>7.1611462184879057E-2</c:v>
                </c:pt>
                <c:pt idx="22">
                  <c:v>#N/A</c:v>
                </c:pt>
                <c:pt idx="23">
                  <c:v>-0.86416021814370592</c:v>
                </c:pt>
                <c:pt idx="24">
                  <c:v>0.42860484619507672</c:v>
                </c:pt>
                <c:pt idx="25">
                  <c:v>#N/A</c:v>
                </c:pt>
                <c:pt idx="26">
                  <c:v>-1.2021407087849441</c:v>
                </c:pt>
                <c:pt idx="27">
                  <c:v>-0.89084903060556253</c:v>
                </c:pt>
                <c:pt idx="28">
                  <c:v>#N/A</c:v>
                </c:pt>
                <c:pt idx="29">
                  <c:v>#N/A</c:v>
                </c:pt>
                <c:pt idx="30">
                  <c:v>-1.083619634432049</c:v>
                </c:pt>
                <c:pt idx="31">
                  <c:v>#N/A</c:v>
                </c:pt>
                <c:pt idx="32">
                  <c:v>#N/A</c:v>
                </c:pt>
                <c:pt idx="33">
                  <c:v>-0.25387878442727524</c:v>
                </c:pt>
                <c:pt idx="34">
                  <c:v>-0.33503265841366281</c:v>
                </c:pt>
                <c:pt idx="35">
                  <c:v>3.2162689977650105</c:v>
                </c:pt>
                <c:pt idx="36">
                  <c:v>-1.0973014312298313</c:v>
                </c:pt>
                <c:pt idx="37">
                  <c:v>-0.61087841090280259</c:v>
                </c:pt>
                <c:pt idx="38">
                  <c:v>0.2216618504794266</c:v>
                </c:pt>
                <c:pt idx="39">
                  <c:v>-9.1448257738762473E-2</c:v>
                </c:pt>
                <c:pt idx="40">
                  <c:v>0.31823438340774196</c:v>
                </c:pt>
                <c:pt idx="41">
                  <c:v>-0.26651913668771071</c:v>
                </c:pt>
                <c:pt idx="42">
                  <c:v>-0.42107532500850747</c:v>
                </c:pt>
                <c:pt idx="43">
                  <c:v>#N/A</c:v>
                </c:pt>
                <c:pt idx="44">
                  <c:v>-0.69284876863118039</c:v>
                </c:pt>
                <c:pt idx="45">
                  <c:v>-0.18587014026706522</c:v>
                </c:pt>
                <c:pt idx="46">
                  <c:v>-0.78638499848724686</c:v>
                </c:pt>
                <c:pt idx="47">
                  <c:v>-0.19270069271166454</c:v>
                </c:pt>
                <c:pt idx="48">
                  <c:v>-0.13403988021099314</c:v>
                </c:pt>
                <c:pt idx="49">
                  <c:v>-0.1297479579898945</c:v>
                </c:pt>
                <c:pt idx="50">
                  <c:v>0.82168719485130826</c:v>
                </c:pt>
                <c:pt idx="51">
                  <c:v>-0.16532765468867636</c:v>
                </c:pt>
                <c:pt idx="52">
                  <c:v>-0.23077965338511583</c:v>
                </c:pt>
                <c:pt idx="53">
                  <c:v>0.47774968019855679</c:v>
                </c:pt>
                <c:pt idx="54">
                  <c:v>6.3817892593799094E-2</c:v>
                </c:pt>
                <c:pt idx="55">
                  <c:v>-0.49319339128867951</c:v>
                </c:pt>
                <c:pt idx="56">
                  <c:v>0.7208300056246475</c:v>
                </c:pt>
                <c:pt idx="57">
                  <c:v>0.34490567655640153</c:v>
                </c:pt>
                <c:pt idx="58">
                  <c:v>0.10214274939425282</c:v>
                </c:pt>
                <c:pt idx="59">
                  <c:v>#N/A</c:v>
                </c:pt>
                <c:pt idx="60">
                  <c:v>-1.0615629349636571</c:v>
                </c:pt>
                <c:pt idx="61">
                  <c:v>-1.1765798208767868</c:v>
                </c:pt>
                <c:pt idx="62">
                  <c:v>#N/A</c:v>
                </c:pt>
                <c:pt idx="63">
                  <c:v>-1.6116871442588092</c:v>
                </c:pt>
                <c:pt idx="64">
                  <c:v>#N/A</c:v>
                </c:pt>
                <c:pt idx="65">
                  <c:v>-0.67692722029672092</c:v>
                </c:pt>
                <c:pt idx="66">
                  <c:v>-0.86861383549645577</c:v>
                </c:pt>
                <c:pt idx="67">
                  <c:v>-0.89602687024871397</c:v>
                </c:pt>
                <c:pt idx="68">
                  <c:v>-0.47538968302884471</c:v>
                </c:pt>
                <c:pt idx="69">
                  <c:v>-0.79683977571901332</c:v>
                </c:pt>
                <c:pt idx="70">
                  <c:v>-1.3594477274622154</c:v>
                </c:pt>
                <c:pt idx="71">
                  <c:v>-1.4132714613786079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0.12744758095020478</c:v>
                </c:pt>
                <c:pt idx="76">
                  <c:v>1.2483359069015664E-2</c:v>
                </c:pt>
                <c:pt idx="77">
                  <c:v>-0.83563979997440763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0.49703926476519028</c:v>
                </c:pt>
                <c:pt idx="88">
                  <c:v>#N/A</c:v>
                </c:pt>
                <c:pt idx="89">
                  <c:v>-0.52077137631769055</c:v>
                </c:pt>
                <c:pt idx="90">
                  <c:v>1.7613217762285722</c:v>
                </c:pt>
                <c:pt idx="91">
                  <c:v>2.3070557937062444</c:v>
                </c:pt>
                <c:pt idx="92">
                  <c:v>0.9759333255373106</c:v>
                </c:pt>
                <c:pt idx="93">
                  <c:v>0.5879657846788181</c:v>
                </c:pt>
                <c:pt idx="94">
                  <c:v>2.0346194485307718</c:v>
                </c:pt>
                <c:pt idx="95">
                  <c:v>1.17032690914102</c:v>
                </c:pt>
                <c:pt idx="96">
                  <c:v>#N/A</c:v>
                </c:pt>
                <c:pt idx="97">
                  <c:v>1.016063207389063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0.16630234868714602</c:v>
                </c:pt>
                <c:pt idx="103">
                  <c:v>0.37430138580832029</c:v>
                </c:pt>
                <c:pt idx="104">
                  <c:v>0.11262517781716556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1.1891300465695807</c:v>
                </c:pt>
                <c:pt idx="111">
                  <c:v>#N/A</c:v>
                </c:pt>
                <c:pt idx="112">
                  <c:v>0.84746526763212138</c:v>
                </c:pt>
                <c:pt idx="113">
                  <c:v>0.40008655780893787</c:v>
                </c:pt>
                <c:pt idx="114">
                  <c:v>0.94532811452247612</c:v>
                </c:pt>
                <c:pt idx="115">
                  <c:v>-0.58377696191020823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8F-45B0-A579-F603CDE1E226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D8F-45B0-A579-F603CDE1E226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D8F-45B0-A579-F603CDE1E226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Scores'!$K$7</c:f>
              <c:numCache>
                <c:formatCode>0.0000000000</c:formatCode>
                <c:ptCount val="1"/>
                <c:pt idx="0">
                  <c:v>-0.58377696191020823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8F-45B0-A579-F603CDE1E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PN All</a:t>
            </a:r>
            <a:r>
              <a:rPr lang="en-GB" baseline="0"/>
              <a:t> Data Points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Data'!$K$10</c:f>
              <c:strCache>
                <c:ptCount val="1"/>
                <c:pt idx="0">
                  <c:v>PN/km (#)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'Summary Sheet'!$A$2:$A$1999</c:f>
              <c:numCache>
                <c:formatCode>General</c:formatCode>
                <c:ptCount val="1998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34</c:v>
                </c:pt>
                <c:pt idx="27">
                  <c:v>35</c:v>
                </c:pt>
                <c:pt idx="28">
                  <c:v>36</c:v>
                </c:pt>
                <c:pt idx="29">
                  <c:v>37</c:v>
                </c:pt>
                <c:pt idx="30">
                  <c:v>39</c:v>
                </c:pt>
                <c:pt idx="31">
                  <c:v>40</c:v>
                </c:pt>
                <c:pt idx="32">
                  <c:v>41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58</c:v>
                </c:pt>
                <c:pt idx="44">
                  <c:v>60</c:v>
                </c:pt>
                <c:pt idx="45">
                  <c:v>62</c:v>
                </c:pt>
                <c:pt idx="46">
                  <c:v>64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72</c:v>
                </c:pt>
                <c:pt idx="51">
                  <c:v>73</c:v>
                </c:pt>
                <c:pt idx="52">
                  <c:v>74</c:v>
                </c:pt>
                <c:pt idx="53">
                  <c:v>76</c:v>
                </c:pt>
                <c:pt idx="54">
                  <c:v>77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83</c:v>
                </c:pt>
                <c:pt idx="59">
                  <c:v>84</c:v>
                </c:pt>
                <c:pt idx="60">
                  <c:v>85</c:v>
                </c:pt>
                <c:pt idx="61">
                  <c:v>87</c:v>
                </c:pt>
                <c:pt idx="62">
                  <c:v>88</c:v>
                </c:pt>
                <c:pt idx="63">
                  <c:v>90</c:v>
                </c:pt>
                <c:pt idx="64">
                  <c:v>91</c:v>
                </c:pt>
                <c:pt idx="65">
                  <c:v>93</c:v>
                </c:pt>
                <c:pt idx="66">
                  <c:v>94</c:v>
                </c:pt>
                <c:pt idx="67">
                  <c:v>95</c:v>
                </c:pt>
                <c:pt idx="68">
                  <c:v>96</c:v>
                </c:pt>
                <c:pt idx="69">
                  <c:v>98</c:v>
                </c:pt>
                <c:pt idx="70">
                  <c:v>99</c:v>
                </c:pt>
                <c:pt idx="71">
                  <c:v>99.2</c:v>
                </c:pt>
                <c:pt idx="72">
                  <c:v>99.4</c:v>
                </c:pt>
                <c:pt idx="73">
                  <c:v>99.6</c:v>
                </c:pt>
                <c:pt idx="74">
                  <c:v>99.8</c:v>
                </c:pt>
                <c:pt idx="75">
                  <c:v>99.9</c:v>
                </c:pt>
                <c:pt idx="76">
                  <c:v>101</c:v>
                </c:pt>
                <c:pt idx="77">
                  <c:v>102</c:v>
                </c:pt>
                <c:pt idx="78">
                  <c:v>103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112</c:v>
                </c:pt>
                <c:pt idx="85">
                  <c:v>114</c:v>
                </c:pt>
                <c:pt idx="86">
                  <c:v>120</c:v>
                </c:pt>
                <c:pt idx="87">
                  <c:v>121</c:v>
                </c:pt>
                <c:pt idx="88">
                  <c:v>124</c:v>
                </c:pt>
                <c:pt idx="89">
                  <c:v>125</c:v>
                </c:pt>
                <c:pt idx="90">
                  <c:v>127</c:v>
                </c:pt>
                <c:pt idx="91">
                  <c:v>130</c:v>
                </c:pt>
                <c:pt idx="92">
                  <c:v>132</c:v>
                </c:pt>
                <c:pt idx="93">
                  <c:v>133</c:v>
                </c:pt>
                <c:pt idx="94">
                  <c:v>134</c:v>
                </c:pt>
                <c:pt idx="95">
                  <c:v>135</c:v>
                </c:pt>
                <c:pt idx="96">
                  <c:v>143</c:v>
                </c:pt>
                <c:pt idx="97">
                  <c:v>144</c:v>
                </c:pt>
                <c:pt idx="98">
                  <c:v>145</c:v>
                </c:pt>
                <c:pt idx="99">
                  <c:v>146</c:v>
                </c:pt>
                <c:pt idx="100">
                  <c:v>147</c:v>
                </c:pt>
                <c:pt idx="101">
                  <c:v>149</c:v>
                </c:pt>
                <c:pt idx="102">
                  <c:v>150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155.19999999999999</c:v>
                </c:pt>
                <c:pt idx="108">
                  <c:v>155.4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'Summary Sheet'!$I$2:$I$1999</c:f>
              <c:numCache>
                <c:formatCode>0.00E+00</c:formatCode>
                <c:ptCount val="1998"/>
                <c:pt idx="0">
                  <c:v>65077305960.400024</c:v>
                </c:pt>
                <c:pt idx="1">
                  <c:v>46540104163.571808</c:v>
                </c:pt>
                <c:pt idx="2">
                  <c:v>46757294289.118004</c:v>
                </c:pt>
                <c:pt idx="3">
                  <c:v>53251431752.621902</c:v>
                </c:pt>
                <c:pt idx="4">
                  <c:v>55403605166.804825</c:v>
                </c:pt>
                <c:pt idx="5">
                  <c:v>54331250594.387459</c:v>
                </c:pt>
                <c:pt idx="6">
                  <c:v>54654219539.360657</c:v>
                </c:pt>
                <c:pt idx="7">
                  <c:v>53499377859.01442</c:v>
                </c:pt>
                <c:pt idx="8">
                  <c:v>46956902580.208084</c:v>
                </c:pt>
                <c:pt idx="9">
                  <c:v>65169998991.729469</c:v>
                </c:pt>
                <c:pt idx="10">
                  <c:v>46297572939.325806</c:v>
                </c:pt>
                <c:pt idx="11">
                  <c:v>75247842830.237366</c:v>
                </c:pt>
                <c:pt idx="12">
                  <c:v>78199236217.929886</c:v>
                </c:pt>
                <c:pt idx="13">
                  <c:v>65060312755.86377</c:v>
                </c:pt>
                <c:pt idx="14">
                  <c:v>2225846183.6422663</c:v>
                </c:pt>
                <c:pt idx="15">
                  <c:v>30373645234.073036</c:v>
                </c:pt>
                <c:pt idx="16">
                  <c:v>32914511.149255652</c:v>
                </c:pt>
                <c:pt idx="17">
                  <c:v>103899663.50777858</c:v>
                </c:pt>
                <c:pt idx="18">
                  <c:v>65167795587.525963</c:v>
                </c:pt>
                <c:pt idx="19">
                  <c:v>61108038281.216743</c:v>
                </c:pt>
                <c:pt idx="20">
                  <c:v>61288735062.3358</c:v>
                </c:pt>
                <c:pt idx="21">
                  <c:v>68653991689.206573</c:v>
                </c:pt>
                <c:pt idx="22">
                  <c:v>47342073341.355637</c:v>
                </c:pt>
                <c:pt idx="23">
                  <c:v>66609334165.81575</c:v>
                </c:pt>
                <c:pt idx="24">
                  <c:v>61989172649.230774</c:v>
                </c:pt>
                <c:pt idx="25">
                  <c:v>42304840787.353691</c:v>
                </c:pt>
                <c:pt idx="26">
                  <c:v>46944305545.038597</c:v>
                </c:pt>
                <c:pt idx="27">
                  <c:v>48942674624.546463</c:v>
                </c:pt>
                <c:pt idx="28">
                  <c:v>55578596297.834724</c:v>
                </c:pt>
                <c:pt idx="29">
                  <c:v>44071268822.690842</c:v>
                </c:pt>
                <c:pt idx="30">
                  <c:v>50621888469.901192</c:v>
                </c:pt>
                <c:pt idx="31">
                  <c:v>54215410093.019798</c:v>
                </c:pt>
                <c:pt idx="32">
                  <c:v>56437656045.513947</c:v>
                </c:pt>
                <c:pt idx="33">
                  <c:v>55228145593.736038</c:v>
                </c:pt>
                <c:pt idx="34">
                  <c:v>108156444140.33142</c:v>
                </c:pt>
                <c:pt idx="35">
                  <c:v>43867356484.15239</c:v>
                </c:pt>
                <c:pt idx="36">
                  <c:v>51116963904.860413</c:v>
                </c:pt>
                <c:pt idx="37">
                  <c:v>63525073317.315849</c:v>
                </c:pt>
                <c:pt idx="38">
                  <c:v>58858506832.631027</c:v>
                </c:pt>
                <c:pt idx="39">
                  <c:v>64964382153.651329</c:v>
                </c:pt>
                <c:pt idx="40">
                  <c:v>56249265307.99086</c:v>
                </c:pt>
                <c:pt idx="41">
                  <c:v>53945772991.748329</c:v>
                </c:pt>
                <c:pt idx="42">
                  <c:v>147926183437.63776</c:v>
                </c:pt>
                <c:pt idx="43">
                  <c:v>49895284648.67263</c:v>
                </c:pt>
                <c:pt idx="44">
                  <c:v>57451251107.36911</c:v>
                </c:pt>
                <c:pt idx="45">
                  <c:v>48501228615.687813</c:v>
                </c:pt>
                <c:pt idx="46">
                  <c:v>57349449133.324768</c:v>
                </c:pt>
                <c:pt idx="47">
                  <c:v>58223724905.313759</c:v>
                </c:pt>
                <c:pt idx="48">
                  <c:v>58287691349.916359</c:v>
                </c:pt>
                <c:pt idx="49">
                  <c:v>72467800136.138596</c:v>
                </c:pt>
                <c:pt idx="50">
                  <c:v>57757414569.346611</c:v>
                </c:pt>
                <c:pt idx="51">
                  <c:v>56781923534.545532</c:v>
                </c:pt>
                <c:pt idx="52">
                  <c:v>67341784601.737885</c:v>
                </c:pt>
                <c:pt idx="53">
                  <c:v>61172580362.454796</c:v>
                </c:pt>
                <c:pt idx="54">
                  <c:v>52870931451.312302</c:v>
                </c:pt>
                <c:pt idx="55">
                  <c:v>70964633145.896698</c:v>
                </c:pt>
                <c:pt idx="56">
                  <c:v>65361888843.611038</c:v>
                </c:pt>
                <c:pt idx="57">
                  <c:v>61743770776.245956</c:v>
                </c:pt>
                <c:pt idx="58">
                  <c:v>30279550392.653973</c:v>
                </c:pt>
                <c:pt idx="59">
                  <c:v>44400000000</c:v>
                </c:pt>
                <c:pt idx="60">
                  <c:v>42685798091.829697</c:v>
                </c:pt>
                <c:pt idx="61">
                  <c:v>27218207328.188679</c:v>
                </c:pt>
                <c:pt idx="62">
                  <c:v>36200995464.121002</c:v>
                </c:pt>
                <c:pt idx="63">
                  <c:v>38323359487.057198</c:v>
                </c:pt>
                <c:pt idx="64">
                  <c:v>50132578054.065033</c:v>
                </c:pt>
                <c:pt idx="65">
                  <c:v>47275697006.231155</c:v>
                </c:pt>
                <c:pt idx="66">
                  <c:v>46867135462.350098</c:v>
                </c:pt>
                <c:pt idx="67">
                  <c:v>53136276408.526382</c:v>
                </c:pt>
                <c:pt idx="68">
                  <c:v>48345411502.940338</c:v>
                </c:pt>
                <c:pt idx="69">
                  <c:v>39960350328.893303</c:v>
                </c:pt>
                <c:pt idx="70">
                  <c:v>39158165965.685829</c:v>
                </c:pt>
                <c:pt idx="71">
                  <c:v>0</c:v>
                </c:pt>
                <c:pt idx="72">
                  <c:v>79383165963.516296</c:v>
                </c:pt>
                <c:pt idx="73">
                  <c:v>53521936848.174347</c:v>
                </c:pt>
                <c:pt idx="74">
                  <c:v>62120911838.575737</c:v>
                </c:pt>
                <c:pt idx="75">
                  <c:v>60407494830.6688</c:v>
                </c:pt>
                <c:pt idx="76">
                  <c:v>47767139233.719925</c:v>
                </c:pt>
                <c:pt idx="77">
                  <c:v>33970062697.49638</c:v>
                </c:pt>
                <c:pt idx="78">
                  <c:v>9859936675.5595741</c:v>
                </c:pt>
                <c:pt idx="79">
                  <c:v>50330372072.266388</c:v>
                </c:pt>
                <c:pt idx="80">
                  <c:v>66630922437.967964</c:v>
                </c:pt>
                <c:pt idx="81">
                  <c:v>21871145699.248264</c:v>
                </c:pt>
                <c:pt idx="82">
                  <c:v>67515823471.894485</c:v>
                </c:pt>
                <c:pt idx="83">
                  <c:v>83746947003.309357</c:v>
                </c:pt>
                <c:pt idx="84">
                  <c:v>66163520055.058685</c:v>
                </c:pt>
                <c:pt idx="85">
                  <c:v>67629274933.348061</c:v>
                </c:pt>
                <c:pt idx="86">
                  <c:v>67268888303.820473</c:v>
                </c:pt>
                <c:pt idx="87">
                  <c:v>52459911502.502975</c:v>
                </c:pt>
                <c:pt idx="88">
                  <c:v>86472034206.571167</c:v>
                </c:pt>
                <c:pt idx="89">
                  <c:v>94605607696.121521</c:v>
                </c:pt>
                <c:pt idx="90">
                  <c:v>74766671379.70134</c:v>
                </c:pt>
                <c:pt idx="91">
                  <c:v>68984436070.791382</c:v>
                </c:pt>
                <c:pt idx="92">
                  <c:v>90545239524.551804</c:v>
                </c:pt>
                <c:pt idx="93">
                  <c:v>77663896854.934814</c:v>
                </c:pt>
                <c:pt idx="94">
                  <c:v>0</c:v>
                </c:pt>
                <c:pt idx="95">
                  <c:v>75364763733.69603</c:v>
                </c:pt>
                <c:pt idx="96">
                  <c:v>88838406554.436539</c:v>
                </c:pt>
                <c:pt idx="97">
                  <c:v>79727883856.081375</c:v>
                </c:pt>
                <c:pt idx="98">
                  <c:v>0</c:v>
                </c:pt>
                <c:pt idx="99">
                  <c:v>21800000000</c:v>
                </c:pt>
                <c:pt idx="100">
                  <c:v>62700000000</c:v>
                </c:pt>
                <c:pt idx="101">
                  <c:v>80500000000</c:v>
                </c:pt>
                <c:pt idx="102">
                  <c:v>73900000000</c:v>
                </c:pt>
                <c:pt idx="103">
                  <c:v>65800000000</c:v>
                </c:pt>
                <c:pt idx="104">
                  <c:v>61900000000</c:v>
                </c:pt>
                <c:pt idx="105">
                  <c:v>103716064952.799</c:v>
                </c:pt>
                <c:pt idx="106">
                  <c:v>98767530893.1017</c:v>
                </c:pt>
                <c:pt idx="107">
                  <c:v>0</c:v>
                </c:pt>
                <c:pt idx="108">
                  <c:v>116927532858.47186</c:v>
                </c:pt>
                <c:pt idx="109">
                  <c:v>4280000000</c:v>
                </c:pt>
                <c:pt idx="110">
                  <c:v>77944137219.675446</c:v>
                </c:pt>
                <c:pt idx="111">
                  <c:v>71904700012.663422</c:v>
                </c:pt>
                <c:pt idx="112">
                  <c:v>72851994345.527969</c:v>
                </c:pt>
                <c:pt idx="113">
                  <c:v>66184300015.558952</c:v>
                </c:pt>
                <c:pt idx="114">
                  <c:v>74310533911.667221</c:v>
                </c:pt>
                <c:pt idx="115">
                  <c:v>51520881601.018295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50-4214-9D00-861A97094F24}"/>
            </c:ext>
          </c:extLst>
        </c:ser>
        <c:ser>
          <c:idx val="1"/>
          <c:order val="1"/>
          <c:tx>
            <c:strRef>
              <c:f>'limits for plots'!$N$1</c:f>
              <c:strCache>
                <c:ptCount val="1"/>
                <c:pt idx="0">
                  <c:v>Upper 95.45%
PN/km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plots'!$N$2:$N$3</c:f>
              <c:numCache>
                <c:formatCode>0.00E+00</c:formatCode>
                <c:ptCount val="2"/>
                <c:pt idx="0">
                  <c:v>90029274201.198547</c:v>
                </c:pt>
                <c:pt idx="1">
                  <c:v>90029274201.198547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50-4214-9D00-861A97094F24}"/>
            </c:ext>
          </c:extLst>
        </c:ser>
        <c:ser>
          <c:idx val="2"/>
          <c:order val="2"/>
          <c:tx>
            <c:strRef>
              <c:f>'limits for plots'!$O$1</c:f>
              <c:strCache>
                <c:ptCount val="1"/>
                <c:pt idx="0">
                  <c:v>Lower 95.45%
PN/km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plots'!$O$2:$O$3</c:f>
              <c:numCache>
                <c:formatCode>0.00E+00</c:formatCode>
                <c:ptCount val="2"/>
                <c:pt idx="0">
                  <c:v>30413613611.500168</c:v>
                </c:pt>
                <c:pt idx="1">
                  <c:v>30413613611.500168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50-4214-9D00-861A97094F24}"/>
            </c:ext>
          </c:extLst>
        </c:ser>
        <c:ser>
          <c:idx val="5"/>
          <c:order val="3"/>
          <c:tx>
            <c:v>Latest data to review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Data'!$K$7</c:f>
              <c:numCache>
                <c:formatCode>0.00E+00</c:formatCode>
                <c:ptCount val="1"/>
                <c:pt idx="0">
                  <c:v>51520881601.018295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450-4214-9D00-861A97094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PN (#/km)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PM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Data'!$L$10</c:f>
              <c:strCache>
                <c:ptCount val="1"/>
                <c:pt idx="0">
                  <c:v>PM/km (mg)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Trend Data'!$A$11:$A$2001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Trend Data'!$L$11:$L$2001</c:f>
              <c:numCache>
                <c:formatCode>General</c:formatCode>
                <c:ptCount val="1991"/>
                <c:pt idx="0">
                  <c:v>#N/A</c:v>
                </c:pt>
                <c:pt idx="1">
                  <c:v>0.29899999999999999</c:v>
                </c:pt>
                <c:pt idx="2">
                  <c:v>0.19011536326003592</c:v>
                </c:pt>
                <c:pt idx="3">
                  <c:v>0.25957031775119527</c:v>
                </c:pt>
                <c:pt idx="4">
                  <c:v>0.15093482490607163</c:v>
                </c:pt>
                <c:pt idx="5">
                  <c:v>#N/A</c:v>
                </c:pt>
                <c:pt idx="6">
                  <c:v>#N/A</c:v>
                </c:pt>
                <c:pt idx="7">
                  <c:v>0.10519801952206005</c:v>
                </c:pt>
                <c:pt idx="8">
                  <c:v>0.17468612187551724</c:v>
                </c:pt>
                <c:pt idx="9">
                  <c:v>#N/A</c:v>
                </c:pt>
                <c:pt idx="10">
                  <c:v>0.12479092962262021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0.12479983124848447</c:v>
                </c:pt>
                <c:pt idx="20">
                  <c:v>0.10659722736081949</c:v>
                </c:pt>
                <c:pt idx="21">
                  <c:v>7.4610625075113068E-2</c:v>
                </c:pt>
                <c:pt idx="22">
                  <c:v>#N/A</c:v>
                </c:pt>
                <c:pt idx="23">
                  <c:v>0.13439705279405822</c:v>
                </c:pt>
                <c:pt idx="24">
                  <c:v>0.24348829566936495</c:v>
                </c:pt>
                <c:pt idx="25">
                  <c:v>#N/A</c:v>
                </c:pt>
                <c:pt idx="26">
                  <c:v>0.14076846589961395</c:v>
                </c:pt>
                <c:pt idx="27">
                  <c:v>8.9763470290667377E-2</c:v>
                </c:pt>
                <c:pt idx="28">
                  <c:v>#N/A</c:v>
                </c:pt>
                <c:pt idx="29">
                  <c:v>#N/A</c:v>
                </c:pt>
                <c:pt idx="30">
                  <c:v>0.12627979231607797</c:v>
                </c:pt>
                <c:pt idx="31">
                  <c:v>#N/A</c:v>
                </c:pt>
                <c:pt idx="32">
                  <c:v>#N/A</c:v>
                </c:pt>
                <c:pt idx="33">
                  <c:v>4.7408319230650399E-2</c:v>
                </c:pt>
                <c:pt idx="34">
                  <c:v>0.114920192438334</c:v>
                </c:pt>
                <c:pt idx="35">
                  <c:v>0.12523703521314516</c:v>
                </c:pt>
                <c:pt idx="36">
                  <c:v>0.11049004502665259</c:v>
                </c:pt>
                <c:pt idx="37">
                  <c:v>0.11655949808950773</c:v>
                </c:pt>
                <c:pt idx="38">
                  <c:v>0.14391302445179704</c:v>
                </c:pt>
                <c:pt idx="39">
                  <c:v>0.10460538422214342</c:v>
                </c:pt>
                <c:pt idx="40">
                  <c:v>6.86811686214895E-2</c:v>
                </c:pt>
                <c:pt idx="41">
                  <c:v>0.1214618373498844</c:v>
                </c:pt>
                <c:pt idx="42">
                  <c:v>0.16934105412282616</c:v>
                </c:pt>
                <c:pt idx="43">
                  <c:v>#N/A</c:v>
                </c:pt>
                <c:pt idx="44">
                  <c:v>9.9849194344072079E-2</c:v>
                </c:pt>
                <c:pt idx="45">
                  <c:v>0.1</c:v>
                </c:pt>
                <c:pt idx="46">
                  <c:v>0.10299999999999999</c:v>
                </c:pt>
                <c:pt idx="47">
                  <c:v>0.10296675363814531</c:v>
                </c:pt>
                <c:pt idx="48">
                  <c:v>0.18399870810902094</c:v>
                </c:pt>
                <c:pt idx="49">
                  <c:v>0.12615090075046309</c:v>
                </c:pt>
                <c:pt idx="50">
                  <c:v>0.126</c:v>
                </c:pt>
                <c:pt idx="51">
                  <c:v>8.5497053942057408E-2</c:v>
                </c:pt>
                <c:pt idx="52">
                  <c:v>1.1741536693592743E-2</c:v>
                </c:pt>
                <c:pt idx="53">
                  <c:v>0.13100000000000001</c:v>
                </c:pt>
                <c:pt idx="54">
                  <c:v>1.6E-2</c:v>
                </c:pt>
                <c:pt idx="55">
                  <c:v>5.3999999999999999E-2</c:v>
                </c:pt>
                <c:pt idx="56">
                  <c:v>0.156</c:v>
                </c:pt>
                <c:pt idx="57">
                  <c:v>3.7999999999999999E-2</c:v>
                </c:pt>
                <c:pt idx="58">
                  <c:v>7.9000000000000001E-2</c:v>
                </c:pt>
                <c:pt idx="59">
                  <c:v>#N/A</c:v>
                </c:pt>
                <c:pt idx="60">
                  <c:v>0.115</c:v>
                </c:pt>
                <c:pt idx="61">
                  <c:v>9.2999999999999999E-2</c:v>
                </c:pt>
                <c:pt idx="62">
                  <c:v>#N/A</c:v>
                </c:pt>
                <c:pt idx="63">
                  <c:v>4.0578243487007356E-3</c:v>
                </c:pt>
                <c:pt idx="64">
                  <c:v>#N/A</c:v>
                </c:pt>
                <c:pt idx="65">
                  <c:v>8.8999999999999996E-2</c:v>
                </c:pt>
                <c:pt idx="66">
                  <c:v>5.3115301914110076E-2</c:v>
                </c:pt>
                <c:pt idx="67">
                  <c:v>0.03</c:v>
                </c:pt>
                <c:pt idx="68">
                  <c:v>3.7999999999999999E-2</c:v>
                </c:pt>
                <c:pt idx="69">
                  <c:v>3.7999999999999999E-2</c:v>
                </c:pt>
                <c:pt idx="70">
                  <c:v>3.2000000000000001E-2</c:v>
                </c:pt>
                <c:pt idx="71">
                  <c:v>5.8999999999999997E-2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7.3145488560989541E-2</c:v>
                </c:pt>
                <c:pt idx="76">
                  <c:v>7.1246734822961427E-2</c:v>
                </c:pt>
                <c:pt idx="77">
                  <c:v>9.3990731765030033E-2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0.12029630586015647</c:v>
                </c:pt>
                <c:pt idx="88">
                  <c:v>#N/A</c:v>
                </c:pt>
                <c:pt idx="89">
                  <c:v>6.5038137649079106E-2</c:v>
                </c:pt>
                <c:pt idx="90">
                  <c:v>0.15459363180014693</c:v>
                </c:pt>
                <c:pt idx="91">
                  <c:v>9.6613324221567709E-2</c:v>
                </c:pt>
                <c:pt idx="92">
                  <c:v>7.4271154042751017E-2</c:v>
                </c:pt>
                <c:pt idx="93">
                  <c:v>8.1814079820791225E-2</c:v>
                </c:pt>
                <c:pt idx="94">
                  <c:v>7.3112512638653371E-2</c:v>
                </c:pt>
                <c:pt idx="95">
                  <c:v>3.1251636951402741E-2</c:v>
                </c:pt>
                <c:pt idx="96">
                  <c:v>#N/A</c:v>
                </c:pt>
                <c:pt idx="97">
                  <c:v>6.9773072021071594E-2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0.17</c:v>
                </c:pt>
                <c:pt idx="103">
                  <c:v>5.8000000000000003E-2</c:v>
                </c:pt>
                <c:pt idx="104">
                  <c:v>1.0999999999999999E-2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8.66671107506021E-2</c:v>
                </c:pt>
                <c:pt idx="111">
                  <c:v>#N/A</c:v>
                </c:pt>
                <c:pt idx="112">
                  <c:v>2.148079843248699E-2</c:v>
                </c:pt>
                <c:pt idx="113">
                  <c:v>0.121</c:v>
                </c:pt>
                <c:pt idx="114">
                  <c:v>8.4844566503049432E-2</c:v>
                </c:pt>
                <c:pt idx="115">
                  <c:v>1.7000000000000001E-2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25-4E9A-A233-9929C28A7865}"/>
            </c:ext>
          </c:extLst>
        </c:ser>
        <c:ser>
          <c:idx val="1"/>
          <c:order val="1"/>
          <c:tx>
            <c:strRef>
              <c:f>'limits for plots'!$P$1</c:f>
              <c:strCache>
                <c:ptCount val="1"/>
                <c:pt idx="0">
                  <c:v>Upper 95.45%
PM/km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plots'!$P$2:$P$3</c:f>
              <c:numCache>
                <c:formatCode>General</c:formatCode>
                <c:ptCount val="2"/>
                <c:pt idx="0">
                  <c:v>0.21490627371865262</c:v>
                </c:pt>
                <c:pt idx="1">
                  <c:v>0.21490627371865262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25-4E9A-A233-9929C28A7865}"/>
            </c:ext>
          </c:extLst>
        </c:ser>
        <c:ser>
          <c:idx val="2"/>
          <c:order val="2"/>
          <c:tx>
            <c:strRef>
              <c:f>'limits for plots'!$Q$1</c:f>
              <c:strCache>
                <c:ptCount val="1"/>
                <c:pt idx="0">
                  <c:v>Lower 95.45%
PM/km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plots'!$Q$2:$Q$3</c:f>
              <c:numCache>
                <c:formatCode>General</c:formatCode>
                <c:ptCount val="2"/>
                <c:pt idx="0">
                  <c:v>-1.7522204537271491E-2</c:v>
                </c:pt>
                <c:pt idx="1">
                  <c:v>-1.7522204537271491E-2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25-4E9A-A233-9929C28A7865}"/>
            </c:ext>
          </c:extLst>
        </c:ser>
        <c:ser>
          <c:idx val="5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Data'!$L$7</c:f>
              <c:numCache>
                <c:formatCode>General</c:formatCode>
                <c:ptCount val="1"/>
                <c:pt idx="0">
                  <c:v>1.7000000000000001E-2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D25-4E9A-A233-9929C28A7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PM (mg/km)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PM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Scores'!$L$10</c:f>
              <c:strCache>
                <c:ptCount val="1"/>
                <c:pt idx="0">
                  <c:v>PM/km (#)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Scores'!$L$11:$L$2001</c:f>
              <c:numCache>
                <c:formatCode>0.00</c:formatCode>
                <c:ptCount val="1991"/>
                <c:pt idx="0">
                  <c:v>#N/A</c:v>
                </c:pt>
                <c:pt idx="1">
                  <c:v>3.447218979573627</c:v>
                </c:pt>
                <c:pt idx="2">
                  <c:v>1.5733584688994997</c:v>
                </c:pt>
                <c:pt idx="3">
                  <c:v>2.7686501132337771</c:v>
                </c:pt>
                <c:pt idx="4">
                  <c:v>0.89907726811096145</c:v>
                </c:pt>
                <c:pt idx="5">
                  <c:v>#N/A</c:v>
                </c:pt>
                <c:pt idx="6">
                  <c:v>#N/A</c:v>
                </c:pt>
                <c:pt idx="7">
                  <c:v>0.11196536638175342</c:v>
                </c:pt>
                <c:pt idx="8">
                  <c:v>1.3078274720045369</c:v>
                </c:pt>
                <c:pt idx="9">
                  <c:v>#N/A</c:v>
                </c:pt>
                <c:pt idx="10">
                  <c:v>0.44915141600148467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0.44930460937832128</c:v>
                </c:pt>
                <c:pt idx="20">
                  <c:v>0.13604516674457792</c:v>
                </c:pt>
                <c:pt idx="21">
                  <c:v>-0.41443130714923415</c:v>
                </c:pt>
                <c:pt idx="22">
                  <c:v>#N/A</c:v>
                </c:pt>
                <c:pt idx="23">
                  <c:v>0.61446890624226025</c:v>
                </c:pt>
                <c:pt idx="24">
                  <c:v>2.4918850248503719</c:v>
                </c:pt>
                <c:pt idx="25">
                  <c:v>#N/A</c:v>
                </c:pt>
                <c:pt idx="26">
                  <c:v>0.72411834599017677</c:v>
                </c:pt>
                <c:pt idx="27">
                  <c:v>-0.15365697640875239</c:v>
                </c:pt>
                <c:pt idx="28">
                  <c:v>#N/A</c:v>
                </c:pt>
                <c:pt idx="29">
                  <c:v>#N/A</c:v>
                </c:pt>
                <c:pt idx="30">
                  <c:v>0.47477414011222618</c:v>
                </c:pt>
                <c:pt idx="31">
                  <c:v>#N/A</c:v>
                </c:pt>
                <c:pt idx="32">
                  <c:v>#N/A</c:v>
                </c:pt>
                <c:pt idx="33">
                  <c:v>-0.8825719764610308</c:v>
                </c:pt>
                <c:pt idx="34">
                  <c:v>0.27928002574236727</c:v>
                </c:pt>
                <c:pt idx="35">
                  <c:v>0.45682871258531804</c:v>
                </c:pt>
                <c:pt idx="36">
                  <c:v>0.20303898256342556</c:v>
                </c:pt>
                <c:pt idx="37">
                  <c:v>0.30749181224072769</c:v>
                </c:pt>
                <c:pt idx="38">
                  <c:v>0.77823492543481199</c:v>
                </c:pt>
                <c:pt idx="39">
                  <c:v>0.10176635282947978</c:v>
                </c:pt>
                <c:pt idx="40">
                  <c:v>-0.51647485186658537</c:v>
                </c:pt>
                <c:pt idx="41">
                  <c:v>0.39185908594423258</c:v>
                </c:pt>
                <c:pt idx="42">
                  <c:v>1.2158410202100078</c:v>
                </c:pt>
                <c:pt idx="43">
                  <c:v>#N/A</c:v>
                </c:pt>
                <c:pt idx="44">
                  <c:v>1.9914250819254267E-2</c:v>
                </c:pt>
                <c:pt idx="45">
                  <c:v>2.2509555096243538E-2</c:v>
                </c:pt>
                <c:pt idx="46">
                  <c:v>7.4138340389872243E-2</c:v>
                </c:pt>
                <c:pt idx="47">
                  <c:v>7.3566183963875625E-2</c:v>
                </c:pt>
                <c:pt idx="48">
                  <c:v>1.4680933103971925</c:v>
                </c:pt>
                <c:pt idx="49">
                  <c:v>0.47255596845646275</c:v>
                </c:pt>
                <c:pt idx="50">
                  <c:v>0.46995902764102726</c:v>
                </c:pt>
                <c:pt idx="51">
                  <c:v>-0.22708027428728983</c:v>
                </c:pt>
                <c:pt idx="52">
                  <c:v>-1.4963828623677984</c:v>
                </c:pt>
                <c:pt idx="53">
                  <c:v>0.55600700313040885</c:v>
                </c:pt>
                <c:pt idx="54">
                  <c:v>-1.4230964331253659</c:v>
                </c:pt>
                <c:pt idx="55">
                  <c:v>-0.76913181940606645</c:v>
                </c:pt>
                <c:pt idx="56">
                  <c:v>0.98624688057731635</c:v>
                </c:pt>
                <c:pt idx="57">
                  <c:v>-1.0444853409720873</c:v>
                </c:pt>
                <c:pt idx="58">
                  <c:v>-0.33889194195915889</c:v>
                </c:pt>
                <c:pt idx="59">
                  <c:v>#N/A</c:v>
                </c:pt>
                <c:pt idx="60">
                  <c:v>0.28065348156438802</c:v>
                </c:pt>
                <c:pt idx="61">
                  <c:v>-9.7957610588890673E-2</c:v>
                </c:pt>
                <c:pt idx="62">
                  <c:v>#N/A</c:v>
                </c:pt>
                <c:pt idx="63">
                  <c:v>-1.6286164406719434</c:v>
                </c:pt>
                <c:pt idx="64">
                  <c:v>#N/A</c:v>
                </c:pt>
                <c:pt idx="65">
                  <c:v>-0.16679599098039594</c:v>
                </c:pt>
                <c:pt idx="66">
                  <c:v>-0.78435711524809815</c:v>
                </c:pt>
                <c:pt idx="67">
                  <c:v>-1.1821621017550976</c:v>
                </c:pt>
                <c:pt idx="68">
                  <c:v>-1.0444853409720873</c:v>
                </c:pt>
                <c:pt idx="69">
                  <c:v>-1.0444853409720873</c:v>
                </c:pt>
                <c:pt idx="70">
                  <c:v>-1.1477429115593449</c:v>
                </c:pt>
                <c:pt idx="71">
                  <c:v>-0.68308384391668497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-0.43964571332041402</c:v>
                </c:pt>
                <c:pt idx="76">
                  <c:v>-0.47232249634245693</c:v>
                </c:pt>
                <c:pt idx="77">
                  <c:v>-8.0907518062119474E-2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0.37180076093219022</c:v>
                </c:pt>
                <c:pt idx="88">
                  <c:v>#N/A</c:v>
                </c:pt>
                <c:pt idx="89">
                  <c:v>-0.57916993983079079</c:v>
                </c:pt>
                <c:pt idx="90">
                  <c:v>0.96204385329931574</c:v>
                </c:pt>
                <c:pt idx="91">
                  <c:v>-3.577376377836132E-2</c:v>
                </c:pt>
                <c:pt idx="92">
                  <c:v>-0.42027346616364314</c:v>
                </c:pt>
                <c:pt idx="93">
                  <c:v>-0.2904627676702376</c:v>
                </c:pt>
                <c:pt idx="94">
                  <c:v>-0.44021321559179849</c:v>
                </c:pt>
                <c:pt idx="95">
                  <c:v>-1.1606219366119164</c:v>
                </c:pt>
                <c:pt idx="96">
                  <c:v>#N/A</c:v>
                </c:pt>
                <c:pt idx="97">
                  <c:v>-0.49768363647378283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1.2271812119475847</c:v>
                </c:pt>
                <c:pt idx="103">
                  <c:v>-0.7002934390145612</c:v>
                </c:pt>
                <c:pt idx="104">
                  <c:v>-1.5091444086147474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-0.20694407037072229</c:v>
                </c:pt>
                <c:pt idx="111">
                  <c:v>#N/A</c:v>
                </c:pt>
                <c:pt idx="112">
                  <c:v>-1.3287741112891898</c:v>
                </c:pt>
                <c:pt idx="113">
                  <c:v>0.38391105215164573</c:v>
                </c:pt>
                <c:pt idx="114">
                  <c:v>-0.23830931891906734</c:v>
                </c:pt>
                <c:pt idx="115">
                  <c:v>-1.4058868380274896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E5-4A99-B807-A30748F8D75A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4E5-4A99-B807-A30748F8D75A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24E5-4A99-B807-A30748F8D75A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Scores'!$L$7</c:f>
              <c:numCache>
                <c:formatCode>General</c:formatCode>
                <c:ptCount val="1"/>
                <c:pt idx="0">
                  <c:v>-1.4058868380274896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E5-4A99-B807-A30748F8D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PM All</a:t>
            </a:r>
            <a:r>
              <a:rPr lang="en-GB" baseline="0"/>
              <a:t> Data Points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Data'!$L$10</c:f>
              <c:strCache>
                <c:ptCount val="1"/>
                <c:pt idx="0">
                  <c:v>PM/km (mg)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'Summary Sheet'!$A$2:$A$1999</c:f>
              <c:numCache>
                <c:formatCode>General</c:formatCode>
                <c:ptCount val="1998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34</c:v>
                </c:pt>
                <c:pt idx="27">
                  <c:v>35</c:v>
                </c:pt>
                <c:pt idx="28">
                  <c:v>36</c:v>
                </c:pt>
                <c:pt idx="29">
                  <c:v>37</c:v>
                </c:pt>
                <c:pt idx="30">
                  <c:v>39</c:v>
                </c:pt>
                <c:pt idx="31">
                  <c:v>40</c:v>
                </c:pt>
                <c:pt idx="32">
                  <c:v>41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58</c:v>
                </c:pt>
                <c:pt idx="44">
                  <c:v>60</c:v>
                </c:pt>
                <c:pt idx="45">
                  <c:v>62</c:v>
                </c:pt>
                <c:pt idx="46">
                  <c:v>64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72</c:v>
                </c:pt>
                <c:pt idx="51">
                  <c:v>73</c:v>
                </c:pt>
                <c:pt idx="52">
                  <c:v>74</c:v>
                </c:pt>
                <c:pt idx="53">
                  <c:v>76</c:v>
                </c:pt>
                <c:pt idx="54">
                  <c:v>77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83</c:v>
                </c:pt>
                <c:pt idx="59">
                  <c:v>84</c:v>
                </c:pt>
                <c:pt idx="60">
                  <c:v>85</c:v>
                </c:pt>
                <c:pt idx="61">
                  <c:v>87</c:v>
                </c:pt>
                <c:pt idx="62">
                  <c:v>88</c:v>
                </c:pt>
                <c:pt idx="63">
                  <c:v>90</c:v>
                </c:pt>
                <c:pt idx="64">
                  <c:v>91</c:v>
                </c:pt>
                <c:pt idx="65">
                  <c:v>93</c:v>
                </c:pt>
                <c:pt idx="66">
                  <c:v>94</c:v>
                </c:pt>
                <c:pt idx="67">
                  <c:v>95</c:v>
                </c:pt>
                <c:pt idx="68">
                  <c:v>96</c:v>
                </c:pt>
                <c:pt idx="69">
                  <c:v>98</c:v>
                </c:pt>
                <c:pt idx="70">
                  <c:v>99</c:v>
                </c:pt>
                <c:pt idx="71">
                  <c:v>99.2</c:v>
                </c:pt>
                <c:pt idx="72">
                  <c:v>99.4</c:v>
                </c:pt>
                <c:pt idx="73">
                  <c:v>99.6</c:v>
                </c:pt>
                <c:pt idx="74">
                  <c:v>99.8</c:v>
                </c:pt>
                <c:pt idx="75">
                  <c:v>99.9</c:v>
                </c:pt>
                <c:pt idx="76">
                  <c:v>101</c:v>
                </c:pt>
                <c:pt idx="77">
                  <c:v>102</c:v>
                </c:pt>
                <c:pt idx="78">
                  <c:v>103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112</c:v>
                </c:pt>
                <c:pt idx="85">
                  <c:v>114</c:v>
                </c:pt>
                <c:pt idx="86">
                  <c:v>120</c:v>
                </c:pt>
                <c:pt idx="87">
                  <c:v>121</c:v>
                </c:pt>
                <c:pt idx="88">
                  <c:v>124</c:v>
                </c:pt>
                <c:pt idx="89">
                  <c:v>125</c:v>
                </c:pt>
                <c:pt idx="90">
                  <c:v>127</c:v>
                </c:pt>
                <c:pt idx="91">
                  <c:v>130</c:v>
                </c:pt>
                <c:pt idx="92">
                  <c:v>132</c:v>
                </c:pt>
                <c:pt idx="93">
                  <c:v>133</c:v>
                </c:pt>
                <c:pt idx="94">
                  <c:v>134</c:v>
                </c:pt>
                <c:pt idx="95">
                  <c:v>135</c:v>
                </c:pt>
                <c:pt idx="96">
                  <c:v>143</c:v>
                </c:pt>
                <c:pt idx="97">
                  <c:v>144</c:v>
                </c:pt>
                <c:pt idx="98">
                  <c:v>145</c:v>
                </c:pt>
                <c:pt idx="99">
                  <c:v>146</c:v>
                </c:pt>
                <c:pt idx="100">
                  <c:v>147</c:v>
                </c:pt>
                <c:pt idx="101">
                  <c:v>149</c:v>
                </c:pt>
                <c:pt idx="102">
                  <c:v>150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155.19999999999999</c:v>
                </c:pt>
                <c:pt idx="108">
                  <c:v>155.4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'Summary Sheet'!$J$2:$J$1999</c:f>
              <c:numCache>
                <c:formatCode>0.000</c:formatCode>
                <c:ptCount val="1998"/>
                <c:pt idx="0">
                  <c:v>0.43585314114872276</c:v>
                </c:pt>
                <c:pt idx="1">
                  <c:v>0.29899999999999999</c:v>
                </c:pt>
                <c:pt idx="2">
                  <c:v>0.19011536326003592</c:v>
                </c:pt>
                <c:pt idx="3">
                  <c:v>0.25957031775119527</c:v>
                </c:pt>
                <c:pt idx="4">
                  <c:v>0.15093482490607163</c:v>
                </c:pt>
                <c:pt idx="5">
                  <c:v>0</c:v>
                </c:pt>
                <c:pt idx="6">
                  <c:v>0.10519801952206005</c:v>
                </c:pt>
                <c:pt idx="7">
                  <c:v>0.17468612187551724</c:v>
                </c:pt>
                <c:pt idx="8">
                  <c:v>2.0969097908155629E-3</c:v>
                </c:pt>
                <c:pt idx="9">
                  <c:v>0.12479092962262021</c:v>
                </c:pt>
                <c:pt idx="10">
                  <c:v>0.20373479543755194</c:v>
                </c:pt>
                <c:pt idx="11">
                  <c:v>5.0664496984986949E-2</c:v>
                </c:pt>
                <c:pt idx="12">
                  <c:v>0.1550061521219066</c:v>
                </c:pt>
                <c:pt idx="13">
                  <c:v>0.11524056824242698</c:v>
                </c:pt>
                <c:pt idx="14">
                  <c:v>3.4860055725556428E-2</c:v>
                </c:pt>
                <c:pt idx="15">
                  <c:v>0</c:v>
                </c:pt>
                <c:pt idx="16">
                  <c:v>0.22657535719304686</c:v>
                </c:pt>
                <c:pt idx="17">
                  <c:v>0.12788766740498125</c:v>
                </c:pt>
                <c:pt idx="18">
                  <c:v>0.12479983124848447</c:v>
                </c:pt>
                <c:pt idx="19">
                  <c:v>0.10659722736081949</c:v>
                </c:pt>
                <c:pt idx="20">
                  <c:v>7.4610625075113068E-2</c:v>
                </c:pt>
                <c:pt idx="21">
                  <c:v>9.2632320121666376E-2</c:v>
                </c:pt>
                <c:pt idx="22">
                  <c:v>0.13439705279405822</c:v>
                </c:pt>
                <c:pt idx="23">
                  <c:v>0.24348829566936495</c:v>
                </c:pt>
                <c:pt idx="24">
                  <c:v>0.14117468348646484</c:v>
                </c:pt>
                <c:pt idx="25">
                  <c:v>0.14076846589961395</c:v>
                </c:pt>
                <c:pt idx="26">
                  <c:v>8.9763470290667377E-2</c:v>
                </c:pt>
                <c:pt idx="27">
                  <c:v>0</c:v>
                </c:pt>
                <c:pt idx="28">
                  <c:v>5.0245961746618967E-2</c:v>
                </c:pt>
                <c:pt idx="29">
                  <c:v>0.12627979231607797</c:v>
                </c:pt>
                <c:pt idx="30">
                  <c:v>2.1134953766693493E-3</c:v>
                </c:pt>
                <c:pt idx="31">
                  <c:v>9.0095042598679162E-2</c:v>
                </c:pt>
                <c:pt idx="32">
                  <c:v>4.7408319230650399E-2</c:v>
                </c:pt>
                <c:pt idx="33">
                  <c:v>0.114920192438334</c:v>
                </c:pt>
                <c:pt idx="34">
                  <c:v>0.12523703521314516</c:v>
                </c:pt>
                <c:pt idx="35">
                  <c:v>0.11049004502665259</c:v>
                </c:pt>
                <c:pt idx="36">
                  <c:v>0.11655949808950773</c:v>
                </c:pt>
                <c:pt idx="37">
                  <c:v>0.14391302445179704</c:v>
                </c:pt>
                <c:pt idx="38">
                  <c:v>0.10460538422214342</c:v>
                </c:pt>
                <c:pt idx="39">
                  <c:v>6.86811686214895E-2</c:v>
                </c:pt>
                <c:pt idx="40">
                  <c:v>0.1214618373498844</c:v>
                </c:pt>
                <c:pt idx="41">
                  <c:v>0.16934105412282616</c:v>
                </c:pt>
                <c:pt idx="42">
                  <c:v>0</c:v>
                </c:pt>
                <c:pt idx="43">
                  <c:v>9.9849194344072079E-2</c:v>
                </c:pt>
                <c:pt idx="44">
                  <c:v>0.1</c:v>
                </c:pt>
                <c:pt idx="45">
                  <c:v>0.10299999999999999</c:v>
                </c:pt>
                <c:pt idx="46">
                  <c:v>0.10296675363814531</c:v>
                </c:pt>
                <c:pt idx="47">
                  <c:v>0.18399870810902094</c:v>
                </c:pt>
                <c:pt idx="48">
                  <c:v>0.12615090075046309</c:v>
                </c:pt>
                <c:pt idx="49">
                  <c:v>0.126</c:v>
                </c:pt>
                <c:pt idx="50">
                  <c:v>8.5497053942057408E-2</c:v>
                </c:pt>
                <c:pt idx="51">
                  <c:v>1.1741536693592743E-2</c:v>
                </c:pt>
                <c:pt idx="52">
                  <c:v>0.13100000000000001</c:v>
                </c:pt>
                <c:pt idx="53">
                  <c:v>1.6E-2</c:v>
                </c:pt>
                <c:pt idx="54">
                  <c:v>5.3999999999999999E-2</c:v>
                </c:pt>
                <c:pt idx="55">
                  <c:v>0.156</c:v>
                </c:pt>
                <c:pt idx="56">
                  <c:v>3.7999999999999999E-2</c:v>
                </c:pt>
                <c:pt idx="57">
                  <c:v>7.9000000000000001E-2</c:v>
                </c:pt>
                <c:pt idx="58">
                  <c:v>0.14476639486124168</c:v>
                </c:pt>
                <c:pt idx="59">
                  <c:v>0.115</c:v>
                </c:pt>
                <c:pt idx="60">
                  <c:v>9.2999999999999999E-2</c:v>
                </c:pt>
                <c:pt idx="61">
                  <c:v>2.0753660286424686E-2</c:v>
                </c:pt>
                <c:pt idx="62">
                  <c:v>4.0578243487007356E-3</c:v>
                </c:pt>
                <c:pt idx="63">
                  <c:v>6.5656893006591985E-2</c:v>
                </c:pt>
                <c:pt idx="64">
                  <c:v>8.8999999999999996E-2</c:v>
                </c:pt>
                <c:pt idx="65">
                  <c:v>5.3115301914110076E-2</c:v>
                </c:pt>
                <c:pt idx="66">
                  <c:v>0.03</c:v>
                </c:pt>
                <c:pt idx="67">
                  <c:v>3.7999999999999999E-2</c:v>
                </c:pt>
                <c:pt idx="68">
                  <c:v>3.7999999999999999E-2</c:v>
                </c:pt>
                <c:pt idx="69">
                  <c:v>3.2000000000000001E-2</c:v>
                </c:pt>
                <c:pt idx="70">
                  <c:v>5.8999999999999997E-2</c:v>
                </c:pt>
                <c:pt idx="71">
                  <c:v>0</c:v>
                </c:pt>
                <c:pt idx="72">
                  <c:v>0</c:v>
                </c:pt>
                <c:pt idx="73">
                  <c:v>8.2775271069806394E-2</c:v>
                </c:pt>
                <c:pt idx="74">
                  <c:v>7.3145488560989541E-2</c:v>
                </c:pt>
                <c:pt idx="75">
                  <c:v>7.1246734822961427E-2</c:v>
                </c:pt>
                <c:pt idx="76">
                  <c:v>9.3990731765030033E-2</c:v>
                </c:pt>
                <c:pt idx="77">
                  <c:v>0</c:v>
                </c:pt>
                <c:pt idx="78">
                  <c:v>0</c:v>
                </c:pt>
                <c:pt idx="79">
                  <c:v>0.10673057566986448</c:v>
                </c:pt>
                <c:pt idx="80">
                  <c:v>0</c:v>
                </c:pt>
                <c:pt idx="81">
                  <c:v>0</c:v>
                </c:pt>
                <c:pt idx="82">
                  <c:v>6.6462898128443637E-2</c:v>
                </c:pt>
                <c:pt idx="83">
                  <c:v>8.7574601909919766E-2</c:v>
                </c:pt>
                <c:pt idx="84">
                  <c:v>0</c:v>
                </c:pt>
                <c:pt idx="85">
                  <c:v>0.12029630586015647</c:v>
                </c:pt>
                <c:pt idx="86">
                  <c:v>0</c:v>
                </c:pt>
                <c:pt idx="87">
                  <c:v>6.5038137649079106E-2</c:v>
                </c:pt>
                <c:pt idx="88">
                  <c:v>0.15459363180014693</c:v>
                </c:pt>
                <c:pt idx="89">
                  <c:v>9.6613324221567709E-2</c:v>
                </c:pt>
                <c:pt idx="90">
                  <c:v>7.4271154042751017E-2</c:v>
                </c:pt>
                <c:pt idx="91">
                  <c:v>8.1814079820791225E-2</c:v>
                </c:pt>
                <c:pt idx="92">
                  <c:v>7.3112512638653371E-2</c:v>
                </c:pt>
                <c:pt idx="93">
                  <c:v>3.1251636951402741E-2</c:v>
                </c:pt>
                <c:pt idx="94">
                  <c:v>1.4116904747128284E-2</c:v>
                </c:pt>
                <c:pt idx="95">
                  <c:v>6.9773072021071594E-2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0.17</c:v>
                </c:pt>
                <c:pt idx="101">
                  <c:v>0.1</c:v>
                </c:pt>
                <c:pt idx="102">
                  <c:v>8.0000000000000002E-3</c:v>
                </c:pt>
                <c:pt idx="103">
                  <c:v>5.8000000000000003E-2</c:v>
                </c:pt>
                <c:pt idx="104">
                  <c:v>1.0999999999999999E-2</c:v>
                </c:pt>
                <c:pt idx="105">
                  <c:v>0.1791016690243592</c:v>
                </c:pt>
                <c:pt idx="106">
                  <c:v>8.4000000000000005E-2</c:v>
                </c:pt>
                <c:pt idx="107">
                  <c:v>0</c:v>
                </c:pt>
                <c:pt idx="108">
                  <c:v>0</c:v>
                </c:pt>
                <c:pt idx="109">
                  <c:v>8.9336897508084767E-2</c:v>
                </c:pt>
                <c:pt idx="110">
                  <c:v>8.66671107506021E-2</c:v>
                </c:pt>
                <c:pt idx="111">
                  <c:v>0</c:v>
                </c:pt>
                <c:pt idx="112">
                  <c:v>2.148079843248699E-2</c:v>
                </c:pt>
                <c:pt idx="113">
                  <c:v>0.121</c:v>
                </c:pt>
                <c:pt idx="114">
                  <c:v>8.4844566503049432E-2</c:v>
                </c:pt>
                <c:pt idx="115">
                  <c:v>1.7000000000000001E-2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58-45FA-9DB0-FAB328978A5F}"/>
            </c:ext>
          </c:extLst>
        </c:ser>
        <c:ser>
          <c:idx val="1"/>
          <c:order val="1"/>
          <c:tx>
            <c:strRef>
              <c:f>'limits for plots'!$P$1</c:f>
              <c:strCache>
                <c:ptCount val="1"/>
                <c:pt idx="0">
                  <c:v>Upper 95.45%
PM/km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plots'!$P$2:$P$3</c:f>
              <c:numCache>
                <c:formatCode>General</c:formatCode>
                <c:ptCount val="2"/>
                <c:pt idx="0">
                  <c:v>0.21490627371865262</c:v>
                </c:pt>
                <c:pt idx="1">
                  <c:v>0.21490627371865262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58-45FA-9DB0-FAB328978A5F}"/>
            </c:ext>
          </c:extLst>
        </c:ser>
        <c:ser>
          <c:idx val="2"/>
          <c:order val="2"/>
          <c:tx>
            <c:strRef>
              <c:f>'limits for plots'!$Q$1</c:f>
              <c:strCache>
                <c:ptCount val="1"/>
                <c:pt idx="0">
                  <c:v>Lower 95.45%
PM/km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plots'!$Q$2:$Q$3</c:f>
              <c:numCache>
                <c:formatCode>General</c:formatCode>
                <c:ptCount val="2"/>
                <c:pt idx="0">
                  <c:v>-1.7522204537271491E-2</c:v>
                </c:pt>
                <c:pt idx="1">
                  <c:v>-1.7522204537271491E-2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58-45FA-9DB0-FAB328978A5F}"/>
            </c:ext>
          </c:extLst>
        </c:ser>
        <c:ser>
          <c:idx val="5"/>
          <c:order val="3"/>
          <c:tx>
            <c:v>Latest data to review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Data'!$L$7</c:f>
              <c:numCache>
                <c:formatCode>General</c:formatCode>
                <c:ptCount val="1"/>
                <c:pt idx="0">
                  <c:v>1.7000000000000001E-2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D58-45FA-9DB0-FAB328978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PM (mg/km)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CH4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Data'!$M$10</c:f>
              <c:strCache>
                <c:ptCount val="1"/>
                <c:pt idx="0">
                  <c:v>CH4 (mg/km)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Trend Data'!$A$11:$A$2001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Trend Data'!$M$11:$M$2001</c:f>
              <c:numCache>
                <c:formatCode>General</c:formatCode>
                <c:ptCount val="1991"/>
                <c:pt idx="0">
                  <c:v>#N/A</c:v>
                </c:pt>
                <c:pt idx="1">
                  <c:v>2.2186581881185101</c:v>
                </c:pt>
                <c:pt idx="2">
                  <c:v>2.2810754627468737</c:v>
                </c:pt>
                <c:pt idx="3">
                  <c:v>2.053973141846968</c:v>
                </c:pt>
                <c:pt idx="4">
                  <c:v>2.1164139590121005</c:v>
                </c:pt>
                <c:pt idx="5">
                  <c:v>#N/A</c:v>
                </c:pt>
                <c:pt idx="6">
                  <c:v>#N/A</c:v>
                </c:pt>
                <c:pt idx="7">
                  <c:v>2.1573530025635876</c:v>
                </c:pt>
                <c:pt idx="8">
                  <c:v>2.0708344917019512</c:v>
                </c:pt>
                <c:pt idx="9">
                  <c:v>#N/A</c:v>
                </c:pt>
                <c:pt idx="10">
                  <c:v>2.411195011686226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1.9118346284619612</c:v>
                </c:pt>
                <c:pt idx="20">
                  <c:v>2.060046896856885</c:v>
                </c:pt>
                <c:pt idx="21">
                  <c:v>1.9892125219223313</c:v>
                </c:pt>
                <c:pt idx="22">
                  <c:v>#N/A</c:v>
                </c:pt>
                <c:pt idx="23">
                  <c:v>2.6287153735072706</c:v>
                </c:pt>
                <c:pt idx="24">
                  <c:v>2.5922445154200093</c:v>
                </c:pt>
                <c:pt idx="25">
                  <c:v>#N/A</c:v>
                </c:pt>
                <c:pt idx="26">
                  <c:v>2.3565804472438572</c:v>
                </c:pt>
                <c:pt idx="27">
                  <c:v>2.3638702110073084</c:v>
                </c:pt>
                <c:pt idx="28">
                  <c:v>#N/A</c:v>
                </c:pt>
                <c:pt idx="29">
                  <c:v>#N/A</c:v>
                </c:pt>
                <c:pt idx="30">
                  <c:v>2.5417523982006616</c:v>
                </c:pt>
                <c:pt idx="31">
                  <c:v>#N/A</c:v>
                </c:pt>
                <c:pt idx="32">
                  <c:v>#N/A</c:v>
                </c:pt>
                <c:pt idx="33">
                  <c:v>2.4837981124325679</c:v>
                </c:pt>
                <c:pt idx="34">
                  <c:v>2.5040805512875783</c:v>
                </c:pt>
                <c:pt idx="35">
                  <c:v>2.3466220224169452</c:v>
                </c:pt>
                <c:pt idx="36">
                  <c:v>2.4292379916074878</c:v>
                </c:pt>
                <c:pt idx="37">
                  <c:v>2.482242271421192</c:v>
                </c:pt>
                <c:pt idx="38">
                  <c:v>2.634479695590461</c:v>
                </c:pt>
                <c:pt idx="39">
                  <c:v>2.7482338986326362</c:v>
                </c:pt>
                <c:pt idx="40">
                  <c:v>2.3962221094850782</c:v>
                </c:pt>
                <c:pt idx="41">
                  <c:v>2.5296326083903415</c:v>
                </c:pt>
                <c:pt idx="42">
                  <c:v>2.3890831585430368</c:v>
                </c:pt>
                <c:pt idx="43">
                  <c:v>#N/A</c:v>
                </c:pt>
                <c:pt idx="44">
                  <c:v>2.1539639719282353</c:v>
                </c:pt>
                <c:pt idx="45">
                  <c:v>2.4934804759846227</c:v>
                </c:pt>
                <c:pt idx="46">
                  <c:v>2.4547414742447922</c:v>
                </c:pt>
                <c:pt idx="47">
                  <c:v>2.5907597315075432</c:v>
                </c:pt>
                <c:pt idx="48">
                  <c:v>2.6544936655326787</c:v>
                </c:pt>
                <c:pt idx="49">
                  <c:v>2.5825280475492258</c:v>
                </c:pt>
                <c:pt idx="50">
                  <c:v>2.7324261873772984</c:v>
                </c:pt>
                <c:pt idx="51">
                  <c:v>2.1771691751095652</c:v>
                </c:pt>
                <c:pt idx="52">
                  <c:v>2.3437959046499688</c:v>
                </c:pt>
                <c:pt idx="53">
                  <c:v>2.674869204487905</c:v>
                </c:pt>
                <c:pt idx="54">
                  <c:v>2.4704978207881894</c:v>
                </c:pt>
                <c:pt idx="55">
                  <c:v>2.6376789340601396</c:v>
                </c:pt>
                <c:pt idx="56">
                  <c:v>2.6132789457009733</c:v>
                </c:pt>
                <c:pt idx="57">
                  <c:v>2.5237279606150032</c:v>
                </c:pt>
                <c:pt idx="58">
                  <c:v>2.748163433883005</c:v>
                </c:pt>
                <c:pt idx="59">
                  <c:v>#N/A</c:v>
                </c:pt>
                <c:pt idx="60">
                  <c:v>2.5160039817474251</c:v>
                </c:pt>
                <c:pt idx="61">
                  <c:v>2.7853332980728056</c:v>
                </c:pt>
                <c:pt idx="62">
                  <c:v>#N/A</c:v>
                </c:pt>
                <c:pt idx="63">
                  <c:v>2.6079746077623933</c:v>
                </c:pt>
                <c:pt idx="64">
                  <c:v>#N/A</c:v>
                </c:pt>
                <c:pt idx="65">
                  <c:v>2.6306286637741101</c:v>
                </c:pt>
                <c:pt idx="66">
                  <c:v>2.9143497865450878</c:v>
                </c:pt>
                <c:pt idx="67">
                  <c:v>2.2781172663381386</c:v>
                </c:pt>
                <c:pt idx="68">
                  <c:v>2.7271892588465096</c:v>
                </c:pt>
                <c:pt idx="69">
                  <c:v>3.0962746151880864</c:v>
                </c:pt>
                <c:pt idx="70">
                  <c:v>2.3590420393243976</c:v>
                </c:pt>
                <c:pt idx="71">
                  <c:v>2.2552340140873111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2.4990557861410445</c:v>
                </c:pt>
                <c:pt idx="76">
                  <c:v>2.2198248536132312</c:v>
                </c:pt>
                <c:pt idx="77">
                  <c:v>2.6096517922470572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2.3439670044076135</c:v>
                </c:pt>
                <c:pt idx="88">
                  <c:v>#N/A</c:v>
                </c:pt>
                <c:pt idx="89">
                  <c:v>2.5727847677046962</c:v>
                </c:pt>
                <c:pt idx="90">
                  <c:v>2.2625378076130485</c:v>
                </c:pt>
                <c:pt idx="91">
                  <c:v>2.5445271613639466</c:v>
                </c:pt>
                <c:pt idx="92">
                  <c:v>2.5181437422940811</c:v>
                </c:pt>
                <c:pt idx="93">
                  <c:v>2.245350917637722</c:v>
                </c:pt>
                <c:pt idx="94">
                  <c:v>2.8041839321362447</c:v>
                </c:pt>
                <c:pt idx="95">
                  <c:v>2.6799508974406008</c:v>
                </c:pt>
                <c:pt idx="96">
                  <c:v>#N/A</c:v>
                </c:pt>
                <c:pt idx="97">
                  <c:v>2.4847897836361406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3.1</c:v>
                </c:pt>
                <c:pt idx="103">
                  <c:v>2.3482435500311936</c:v>
                </c:pt>
                <c:pt idx="104">
                  <c:v>1.9959112853758749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2.6810832549378931</c:v>
                </c:pt>
                <c:pt idx="111">
                  <c:v>#N/A</c:v>
                </c:pt>
                <c:pt idx="112">
                  <c:v>2.6158802819453473</c:v>
                </c:pt>
                <c:pt idx="113">
                  <c:v>2.5154940219478679</c:v>
                </c:pt>
                <c:pt idx="114">
                  <c:v>2.5945771479335624</c:v>
                </c:pt>
                <c:pt idx="115">
                  <c:v>2.1239319360248237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FF-4ED7-B0CC-F722647289AB}"/>
            </c:ext>
          </c:extLst>
        </c:ser>
        <c:ser>
          <c:idx val="1"/>
          <c:order val="1"/>
          <c:tx>
            <c:strRef>
              <c:f>'limits for plots'!$R$1</c:f>
              <c:strCache>
                <c:ptCount val="1"/>
                <c:pt idx="0">
                  <c:v>Upper 95.45%
CH4/km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plots'!$R$2:$R$3</c:f>
              <c:numCache>
                <c:formatCode>General</c:formatCode>
                <c:ptCount val="2"/>
                <c:pt idx="0">
                  <c:v>2.951982025574154</c:v>
                </c:pt>
                <c:pt idx="1">
                  <c:v>2.951982025574154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FF-4ED7-B0CC-F722647289AB}"/>
            </c:ext>
          </c:extLst>
        </c:ser>
        <c:ser>
          <c:idx val="2"/>
          <c:order val="2"/>
          <c:tx>
            <c:strRef>
              <c:f>'limits for plots'!$S$1</c:f>
              <c:strCache>
                <c:ptCount val="1"/>
                <c:pt idx="0">
                  <c:v>Lower 95.45%
CH4/km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plots'!$S$2:$S$3</c:f>
              <c:numCache>
                <c:formatCode>General</c:formatCode>
                <c:ptCount val="2"/>
                <c:pt idx="0">
                  <c:v>1.9735999391838299</c:v>
                </c:pt>
                <c:pt idx="1">
                  <c:v>1.9735999391838299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FF-4ED7-B0CC-F722647289AB}"/>
            </c:ext>
          </c:extLst>
        </c:ser>
        <c:ser>
          <c:idx val="5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Data'!$M$7</c:f>
              <c:numCache>
                <c:formatCode>General</c:formatCode>
                <c:ptCount val="1"/>
                <c:pt idx="0">
                  <c:v>2.1239319360248237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FF-4ED7-B0CC-F72264728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  <c:max val="3.1"/>
          <c:min val="1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CH4 (mg/km)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CH4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Scores'!$M$10</c:f>
              <c:strCache>
                <c:ptCount val="1"/>
                <c:pt idx="0">
                  <c:v>CH4 (mg/km)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Scores'!$M$11:$M$2001</c:f>
              <c:numCache>
                <c:formatCode>0.00</c:formatCode>
                <c:ptCount val="1991"/>
                <c:pt idx="0">
                  <c:v>#N/A</c:v>
                </c:pt>
                <c:pt idx="1">
                  <c:v>-0.99810819374746973</c:v>
                </c:pt>
                <c:pt idx="2">
                  <c:v>-0.74292251323834291</c:v>
                </c:pt>
                <c:pt idx="3">
                  <c:v>-1.6714036212184966</c:v>
                </c:pt>
                <c:pt idx="4">
                  <c:v>-1.416121689818858</c:v>
                </c:pt>
                <c:pt idx="5">
                  <c:v>#N/A</c:v>
                </c:pt>
                <c:pt idx="6">
                  <c:v>#N/A</c:v>
                </c:pt>
                <c:pt idx="7">
                  <c:v>-1.2487472289779855</c:v>
                </c:pt>
                <c:pt idx="8">
                  <c:v>-1.6024679769971595</c:v>
                </c:pt>
                <c:pt idx="9">
                  <c:v>#N/A</c:v>
                </c:pt>
                <c:pt idx="10">
                  <c:v>-0.21094405308717748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-2.2525202028166631</c:v>
                </c:pt>
                <c:pt idx="20">
                  <c:v>-1.6465717887701912</c:v>
                </c:pt>
                <c:pt idx="21">
                  <c:v>-1.9361697931485926</c:v>
                </c:pt>
                <c:pt idx="22">
                  <c:v>#N/A</c:v>
                </c:pt>
                <c:pt idx="23">
                  <c:v>0.67836234304103271</c:v>
                </c:pt>
                <c:pt idx="24">
                  <c:v>0.52925553254404967</c:v>
                </c:pt>
                <c:pt idx="25">
                  <c:v>#N/A</c:v>
                </c:pt>
                <c:pt idx="26">
                  <c:v>-0.43422927141682044</c:v>
                </c:pt>
                <c:pt idx="27">
                  <c:v>-0.4044259303096816</c:v>
                </c:pt>
                <c:pt idx="28">
                  <c:v>#N/A</c:v>
                </c:pt>
                <c:pt idx="29">
                  <c:v>#N/A</c:v>
                </c:pt>
                <c:pt idx="30">
                  <c:v>0.32282445445415914</c:v>
                </c:pt>
                <c:pt idx="31">
                  <c:v>#N/A</c:v>
                </c:pt>
                <c:pt idx="32">
                  <c:v>#N/A</c:v>
                </c:pt>
                <c:pt idx="33">
                  <c:v>8.5885178585312485E-2</c:v>
                </c:pt>
                <c:pt idx="34">
                  <c:v>0.16880754250487762</c:v>
                </c:pt>
                <c:pt idx="35">
                  <c:v>-0.47494311916786808</c:v>
                </c:pt>
                <c:pt idx="36">
                  <c:v>-0.13717745342331739</c:v>
                </c:pt>
                <c:pt idx="37">
                  <c:v>7.9524305740160478E-2</c:v>
                </c:pt>
                <c:pt idx="38">
                  <c:v>0.70192909539013815</c:v>
                </c:pt>
                <c:pt idx="39">
                  <c:v>1.166999765119441</c:v>
                </c:pt>
                <c:pt idx="40">
                  <c:v>-0.27215900135504412</c:v>
                </c:pt>
                <c:pt idx="41">
                  <c:v>0.27327412037134619</c:v>
                </c:pt>
                <c:pt idx="42">
                  <c:v>-0.30134576199323243</c:v>
                </c:pt>
                <c:pt idx="43">
                  <c:v>#N/A</c:v>
                </c:pt>
                <c:pt idx="44">
                  <c:v>-1.2626028818256616</c:v>
                </c:pt>
                <c:pt idx="45">
                  <c:v>0.1254703823078267</c:v>
                </c:pt>
                <c:pt idx="46">
                  <c:v>-3.2909466541432404E-2</c:v>
                </c:pt>
                <c:pt idx="47">
                  <c:v>0.52318516828403305</c:v>
                </c:pt>
                <c:pt idx="48">
                  <c:v>0.78375385575981305</c:v>
                </c:pt>
                <c:pt idx="49">
                  <c:v>0.48953089732865335</c:v>
                </c:pt>
                <c:pt idx="50">
                  <c:v>1.1023717982944989</c:v>
                </c:pt>
                <c:pt idx="51">
                  <c:v>-1.1677311399811476</c:v>
                </c:pt>
                <c:pt idx="52">
                  <c:v>-0.48649736901070062</c:v>
                </c:pt>
                <c:pt idx="53">
                  <c:v>0.86705684848078757</c:v>
                </c:pt>
                <c:pt idx="54">
                  <c:v>3.1508501704610149E-2</c:v>
                </c:pt>
                <c:pt idx="55">
                  <c:v>0.71500880530789424</c:v>
                </c:pt>
                <c:pt idx="56">
                  <c:v>0.61525232489567216</c:v>
                </c:pt>
                <c:pt idx="57">
                  <c:v>0.24913366294689276</c:v>
                </c:pt>
                <c:pt idx="58">
                  <c:v>1.1667116782846085</c:v>
                </c:pt>
                <c:pt idx="59">
                  <c:v>#N/A</c:v>
                </c:pt>
                <c:pt idx="60">
                  <c:v>0.21755508449570651</c:v>
                </c:pt>
                <c:pt idx="61">
                  <c:v>1.318676292955494</c:v>
                </c:pt>
                <c:pt idx="62">
                  <c:v>#N/A</c:v>
                </c:pt>
                <c:pt idx="63">
                  <c:v>0.59356616357949354</c:v>
                </c:pt>
                <c:pt idx="64">
                  <c:v>#N/A</c:v>
                </c:pt>
                <c:pt idx="65">
                  <c:v>0.68618460509367707</c:v>
                </c:pt>
                <c:pt idx="66">
                  <c:v>1.8461450202224863</c:v>
                </c:pt>
                <c:pt idx="67">
                  <c:v>-0.75501675106172395</c:v>
                </c:pt>
                <c:pt idx="68">
                  <c:v>1.0809612324076683</c:v>
                </c:pt>
                <c:pt idx="69">
                  <c:v>2.5899232687151512</c:v>
                </c:pt>
                <c:pt idx="70">
                  <c:v>-0.42416534193658106</c:v>
                </c:pt>
                <c:pt idx="71">
                  <c:v>-0.84857223442202856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0.14826438164193759</c:v>
                </c:pt>
                <c:pt idx="76">
                  <c:v>-0.9933384191943585</c:v>
                </c:pt>
                <c:pt idx="77">
                  <c:v>0.60042313493248223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-0.48579784779082219</c:v>
                </c:pt>
                <c:pt idx="88">
                  <c:v>#N/A</c:v>
                </c:pt>
                <c:pt idx="89">
                  <c:v>0.44969664451449237</c:v>
                </c:pt>
                <c:pt idx="90">
                  <c:v>-0.81871153428315235</c:v>
                </c:pt>
                <c:pt idx="91">
                  <c:v>0.33416874704447985</c:v>
                </c:pt>
                <c:pt idx="92">
                  <c:v>0.22630324363075566</c:v>
                </c:pt>
                <c:pt idx="93">
                  <c:v>-0.88897811096889834</c:v>
                </c:pt>
                <c:pt idx="94">
                  <c:v>1.3957448915149271</c:v>
                </c:pt>
                <c:pt idx="95">
                  <c:v>0.88783275197854816</c:v>
                </c:pt>
                <c:pt idx="96">
                  <c:v>#N/A</c:v>
                </c:pt>
                <c:pt idx="97">
                  <c:v>8.9939509576720519E-2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2.6051540660232182</c:v>
                </c:pt>
                <c:pt idx="103">
                  <c:v>-0.46831369437849607</c:v>
                </c:pt>
                <c:pt idx="104">
                  <c:v>-1.9087826872449749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0.89246226232238579</c:v>
                </c:pt>
                <c:pt idx="111">
                  <c:v>#N/A</c:v>
                </c:pt>
                <c:pt idx="112">
                  <c:v>0.62588758194119487</c:v>
                </c:pt>
                <c:pt idx="113">
                  <c:v>0.21547017387990111</c:v>
                </c:pt>
                <c:pt idx="114">
                  <c:v>0.53879222601381338</c:v>
                </c:pt>
                <c:pt idx="115">
                  <c:v>-1.3853853257038518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54-42AE-9DC9-46CED8E22D32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C54-42AE-9DC9-46CED8E22D32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2C54-42AE-9DC9-46CED8E22D32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Scores'!$M$7</c:f>
              <c:numCache>
                <c:formatCode>General</c:formatCode>
                <c:ptCount val="1"/>
                <c:pt idx="0">
                  <c:v>-1.3853853257038518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54-42AE-9DC9-46CED8E22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CH4 All</a:t>
            </a:r>
            <a:r>
              <a:rPr lang="en-GB" baseline="0"/>
              <a:t> Data Points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Data'!$M$10</c:f>
              <c:strCache>
                <c:ptCount val="1"/>
                <c:pt idx="0">
                  <c:v>CH4 (mg/km)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'Summary Sheet'!$A$2:$A$1999</c:f>
              <c:numCache>
                <c:formatCode>General</c:formatCode>
                <c:ptCount val="1998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34</c:v>
                </c:pt>
                <c:pt idx="27">
                  <c:v>35</c:v>
                </c:pt>
                <c:pt idx="28">
                  <c:v>36</c:v>
                </c:pt>
                <c:pt idx="29">
                  <c:v>37</c:v>
                </c:pt>
                <c:pt idx="30">
                  <c:v>39</c:v>
                </c:pt>
                <c:pt idx="31">
                  <c:v>40</c:v>
                </c:pt>
                <c:pt idx="32">
                  <c:v>41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58</c:v>
                </c:pt>
                <c:pt idx="44">
                  <c:v>60</c:v>
                </c:pt>
                <c:pt idx="45">
                  <c:v>62</c:v>
                </c:pt>
                <c:pt idx="46">
                  <c:v>64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72</c:v>
                </c:pt>
                <c:pt idx="51">
                  <c:v>73</c:v>
                </c:pt>
                <c:pt idx="52">
                  <c:v>74</c:v>
                </c:pt>
                <c:pt idx="53">
                  <c:v>76</c:v>
                </c:pt>
                <c:pt idx="54">
                  <c:v>77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83</c:v>
                </c:pt>
                <c:pt idx="59">
                  <c:v>84</c:v>
                </c:pt>
                <c:pt idx="60">
                  <c:v>85</c:v>
                </c:pt>
                <c:pt idx="61">
                  <c:v>87</c:v>
                </c:pt>
                <c:pt idx="62">
                  <c:v>88</c:v>
                </c:pt>
                <c:pt idx="63">
                  <c:v>90</c:v>
                </c:pt>
                <c:pt idx="64">
                  <c:v>91</c:v>
                </c:pt>
                <c:pt idx="65">
                  <c:v>93</c:v>
                </c:pt>
                <c:pt idx="66">
                  <c:v>94</c:v>
                </c:pt>
                <c:pt idx="67">
                  <c:v>95</c:v>
                </c:pt>
                <c:pt idx="68">
                  <c:v>96</c:v>
                </c:pt>
                <c:pt idx="69">
                  <c:v>98</c:v>
                </c:pt>
                <c:pt idx="70">
                  <c:v>99</c:v>
                </c:pt>
                <c:pt idx="71">
                  <c:v>99.2</c:v>
                </c:pt>
                <c:pt idx="72">
                  <c:v>99.4</c:v>
                </c:pt>
                <c:pt idx="73">
                  <c:v>99.6</c:v>
                </c:pt>
                <c:pt idx="74">
                  <c:v>99.8</c:v>
                </c:pt>
                <c:pt idx="75">
                  <c:v>99.9</c:v>
                </c:pt>
                <c:pt idx="76">
                  <c:v>101</c:v>
                </c:pt>
                <c:pt idx="77">
                  <c:v>102</c:v>
                </c:pt>
                <c:pt idx="78">
                  <c:v>103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112</c:v>
                </c:pt>
                <c:pt idx="85">
                  <c:v>114</c:v>
                </c:pt>
                <c:pt idx="86">
                  <c:v>120</c:v>
                </c:pt>
                <c:pt idx="87">
                  <c:v>121</c:v>
                </c:pt>
                <c:pt idx="88">
                  <c:v>124</c:v>
                </c:pt>
                <c:pt idx="89">
                  <c:v>125</c:v>
                </c:pt>
                <c:pt idx="90">
                  <c:v>127</c:v>
                </c:pt>
                <c:pt idx="91">
                  <c:v>130</c:v>
                </c:pt>
                <c:pt idx="92">
                  <c:v>132</c:v>
                </c:pt>
                <c:pt idx="93">
                  <c:v>133</c:v>
                </c:pt>
                <c:pt idx="94">
                  <c:v>134</c:v>
                </c:pt>
                <c:pt idx="95">
                  <c:v>135</c:v>
                </c:pt>
                <c:pt idx="96">
                  <c:v>143</c:v>
                </c:pt>
                <c:pt idx="97">
                  <c:v>144</c:v>
                </c:pt>
                <c:pt idx="98">
                  <c:v>145</c:v>
                </c:pt>
                <c:pt idx="99">
                  <c:v>146</c:v>
                </c:pt>
                <c:pt idx="100">
                  <c:v>147</c:v>
                </c:pt>
                <c:pt idx="101">
                  <c:v>149</c:v>
                </c:pt>
                <c:pt idx="102">
                  <c:v>150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155.19999999999999</c:v>
                </c:pt>
                <c:pt idx="108">
                  <c:v>155.4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'Summary Sheet'!$K$2:$K$1999</c:f>
              <c:numCache>
                <c:formatCode>0.000</c:formatCode>
                <c:ptCount val="1998"/>
                <c:pt idx="0">
                  <c:v>2.1560571659788477</c:v>
                </c:pt>
                <c:pt idx="1">
                  <c:v>2.2186581881185101</c:v>
                </c:pt>
                <c:pt idx="2">
                  <c:v>2.2810754627468737</c:v>
                </c:pt>
                <c:pt idx="3">
                  <c:v>2.053973141846968</c:v>
                </c:pt>
                <c:pt idx="4">
                  <c:v>2.1164139590121005</c:v>
                </c:pt>
                <c:pt idx="5">
                  <c:v>2.1258429634816696</c:v>
                </c:pt>
                <c:pt idx="6">
                  <c:v>2.1573530025635876</c:v>
                </c:pt>
                <c:pt idx="7">
                  <c:v>2.0708344917019512</c:v>
                </c:pt>
                <c:pt idx="8">
                  <c:v>2.5411167442077898</c:v>
                </c:pt>
                <c:pt idx="9">
                  <c:v>2.411195011686226</c:v>
                </c:pt>
                <c:pt idx="10">
                  <c:v>2.1321290740846721</c:v>
                </c:pt>
                <c:pt idx="11">
                  <c:v>2.1663190836505453</c:v>
                </c:pt>
                <c:pt idx="12">
                  <c:v>2.0888763069709917</c:v>
                </c:pt>
                <c:pt idx="13">
                  <c:v>2.3423843856023452</c:v>
                </c:pt>
                <c:pt idx="14">
                  <c:v>2.433492921192379</c:v>
                </c:pt>
                <c:pt idx="15">
                  <c:v>1.7729115345166613</c:v>
                </c:pt>
                <c:pt idx="16">
                  <c:v>2.2976755338788442</c:v>
                </c:pt>
                <c:pt idx="17">
                  <c:v>2.6952043423008951</c:v>
                </c:pt>
                <c:pt idx="18">
                  <c:v>1.9118346284619612</c:v>
                </c:pt>
                <c:pt idx="19">
                  <c:v>2.060046896856885</c:v>
                </c:pt>
                <c:pt idx="20">
                  <c:v>1.9892125219223313</c:v>
                </c:pt>
                <c:pt idx="21">
                  <c:v>2.0600246940816018</c:v>
                </c:pt>
                <c:pt idx="22">
                  <c:v>2.6287153735072706</c:v>
                </c:pt>
                <c:pt idx="23">
                  <c:v>2.5922445154200093</c:v>
                </c:pt>
                <c:pt idx="24">
                  <c:v>2.2755564025497788</c:v>
                </c:pt>
                <c:pt idx="25">
                  <c:v>2.3565804472438572</c:v>
                </c:pt>
                <c:pt idx="26">
                  <c:v>2.3638702110073084</c:v>
                </c:pt>
                <c:pt idx="27">
                  <c:v>2.3929534137734647</c:v>
                </c:pt>
                <c:pt idx="28">
                  <c:v>2.3928500505212527</c:v>
                </c:pt>
                <c:pt idx="29">
                  <c:v>2.5417523982006616</c:v>
                </c:pt>
                <c:pt idx="30">
                  <c:v>2.5821212060677414</c:v>
                </c:pt>
                <c:pt idx="31">
                  <c:v>2.4654218049685892</c:v>
                </c:pt>
                <c:pt idx="32">
                  <c:v>2.4837981124325679</c:v>
                </c:pt>
                <c:pt idx="33">
                  <c:v>2.5040805512875783</c:v>
                </c:pt>
                <c:pt idx="34">
                  <c:v>2.3466220224169452</c:v>
                </c:pt>
                <c:pt idx="35">
                  <c:v>2.4292379916074878</c:v>
                </c:pt>
                <c:pt idx="36">
                  <c:v>2.482242271421192</c:v>
                </c:pt>
                <c:pt idx="37">
                  <c:v>2.634479695590461</c:v>
                </c:pt>
                <c:pt idx="38">
                  <c:v>2.7482338986326362</c:v>
                </c:pt>
                <c:pt idx="39">
                  <c:v>2.3962221094850782</c:v>
                </c:pt>
                <c:pt idx="40">
                  <c:v>2.5296326083903415</c:v>
                </c:pt>
                <c:pt idx="41">
                  <c:v>2.3890831585430368</c:v>
                </c:pt>
                <c:pt idx="42">
                  <c:v>2.9018024953814985</c:v>
                </c:pt>
                <c:pt idx="43">
                  <c:v>2.1539639719282353</c:v>
                </c:pt>
                <c:pt idx="44">
                  <c:v>2.4934804759846227</c:v>
                </c:pt>
                <c:pt idx="45">
                  <c:v>2.4547414742447922</c:v>
                </c:pt>
                <c:pt idx="46">
                  <c:v>2.5907597315075432</c:v>
                </c:pt>
                <c:pt idx="47">
                  <c:v>2.6544936655326787</c:v>
                </c:pt>
                <c:pt idx="48">
                  <c:v>2.5825280475492258</c:v>
                </c:pt>
                <c:pt idx="49">
                  <c:v>2.7324261873772984</c:v>
                </c:pt>
                <c:pt idx="50">
                  <c:v>2.1771691751095652</c:v>
                </c:pt>
                <c:pt idx="51">
                  <c:v>2.3437959046499688</c:v>
                </c:pt>
                <c:pt idx="52">
                  <c:v>2.674869204487905</c:v>
                </c:pt>
                <c:pt idx="53">
                  <c:v>2.4704978207881894</c:v>
                </c:pt>
                <c:pt idx="54">
                  <c:v>2.6376789340601396</c:v>
                </c:pt>
                <c:pt idx="55">
                  <c:v>2.6132789457009733</c:v>
                </c:pt>
                <c:pt idx="56">
                  <c:v>2.5237279606150032</c:v>
                </c:pt>
                <c:pt idx="57">
                  <c:v>2.748163433883005</c:v>
                </c:pt>
                <c:pt idx="58">
                  <c:v>3.2291418756811896</c:v>
                </c:pt>
                <c:pt idx="59">
                  <c:v>2.5160039817474251</c:v>
                </c:pt>
                <c:pt idx="60">
                  <c:v>2.7853332980728056</c:v>
                </c:pt>
                <c:pt idx="61">
                  <c:v>2.7733615161720602</c:v>
                </c:pt>
                <c:pt idx="62">
                  <c:v>2.6079746077623933</c:v>
                </c:pt>
                <c:pt idx="63">
                  <c:v>2.4986225516457088</c:v>
                </c:pt>
                <c:pt idx="64">
                  <c:v>2.6306286637741101</c:v>
                </c:pt>
                <c:pt idx="65">
                  <c:v>2.9143497865450878</c:v>
                </c:pt>
                <c:pt idx="66">
                  <c:v>2.2781172663381386</c:v>
                </c:pt>
                <c:pt idx="67">
                  <c:v>2.7271892588465096</c:v>
                </c:pt>
                <c:pt idx="68">
                  <c:v>3.0962746151880864</c:v>
                </c:pt>
                <c:pt idx="69">
                  <c:v>2.3590420393243976</c:v>
                </c:pt>
                <c:pt idx="70">
                  <c:v>2.2552340140873111</c:v>
                </c:pt>
                <c:pt idx="71">
                  <c:v>1.1409032978300526</c:v>
                </c:pt>
                <c:pt idx="72">
                  <c:v>3.0754790678156811</c:v>
                </c:pt>
                <c:pt idx="73">
                  <c:v>2.1430042640033777</c:v>
                </c:pt>
                <c:pt idx="74">
                  <c:v>2.4990557861410445</c:v>
                </c:pt>
                <c:pt idx="75">
                  <c:v>2.2198248536132312</c:v>
                </c:pt>
                <c:pt idx="76">
                  <c:v>2.6096517922470572</c:v>
                </c:pt>
                <c:pt idx="77">
                  <c:v>1.9176465704234233</c:v>
                </c:pt>
                <c:pt idx="78">
                  <c:v>1.5350257320442324</c:v>
                </c:pt>
                <c:pt idx="79">
                  <c:v>0.23503097542393706</c:v>
                </c:pt>
                <c:pt idx="80">
                  <c:v>0.81955434581776465</c:v>
                </c:pt>
                <c:pt idx="81">
                  <c:v>2.187745994230486</c:v>
                </c:pt>
                <c:pt idx="82">
                  <c:v>0.55852540073798917</c:v>
                </c:pt>
                <c:pt idx="83">
                  <c:v>2.3640784492705373</c:v>
                </c:pt>
                <c:pt idx="84">
                  <c:v>2.433455654783002</c:v>
                </c:pt>
                <c:pt idx="85">
                  <c:v>2.3439670044076135</c:v>
                </c:pt>
                <c:pt idx="86">
                  <c:v>3.137490469203096</c:v>
                </c:pt>
                <c:pt idx="87">
                  <c:v>2.5727847677046962</c:v>
                </c:pt>
                <c:pt idx="88">
                  <c:v>2.2625378076130485</c:v>
                </c:pt>
                <c:pt idx="89">
                  <c:v>2.5445271613639466</c:v>
                </c:pt>
                <c:pt idx="90">
                  <c:v>2.5181437422940811</c:v>
                </c:pt>
                <c:pt idx="91">
                  <c:v>2.245350917637722</c:v>
                </c:pt>
                <c:pt idx="92">
                  <c:v>2.8041839321362447</c:v>
                </c:pt>
                <c:pt idx="93">
                  <c:v>2.6799508974406008</c:v>
                </c:pt>
                <c:pt idx="94">
                  <c:v>2.4936421487642542</c:v>
                </c:pt>
                <c:pt idx="95">
                  <c:v>2.4847897836361406</c:v>
                </c:pt>
                <c:pt idx="96">
                  <c:v>2.8150570700360977</c:v>
                </c:pt>
                <c:pt idx="97">
                  <c:v>2.7165847468939521</c:v>
                </c:pt>
                <c:pt idx="98">
                  <c:v>2.4</c:v>
                </c:pt>
                <c:pt idx="99">
                  <c:v>1.9</c:v>
                </c:pt>
                <c:pt idx="100">
                  <c:v>3.1</c:v>
                </c:pt>
                <c:pt idx="101">
                  <c:v>2.5</c:v>
                </c:pt>
                <c:pt idx="102">
                  <c:v>2.5</c:v>
                </c:pt>
                <c:pt idx="103">
                  <c:v>2.3482435500311936</c:v>
                </c:pt>
                <c:pt idx="104">
                  <c:v>1.9959112853758749</c:v>
                </c:pt>
                <c:pt idx="105">
                  <c:v>2.3639915437496026</c:v>
                </c:pt>
                <c:pt idx="106">
                  <c:v>2.4609350835822377</c:v>
                </c:pt>
                <c:pt idx="107">
                  <c:v>1.5333312730438791</c:v>
                </c:pt>
                <c:pt idx="108">
                  <c:v>2.3791546892672151</c:v>
                </c:pt>
                <c:pt idx="109">
                  <c:v>1.1215524543671842</c:v>
                </c:pt>
                <c:pt idx="110">
                  <c:v>2.6810832549378931</c:v>
                </c:pt>
                <c:pt idx="111">
                  <c:v>2.4859342754723204</c:v>
                </c:pt>
                <c:pt idx="112">
                  <c:v>2.6158802819453473</c:v>
                </c:pt>
                <c:pt idx="113">
                  <c:v>2.5154940219478679</c:v>
                </c:pt>
                <c:pt idx="114">
                  <c:v>2.5945771479335624</c:v>
                </c:pt>
                <c:pt idx="115">
                  <c:v>2.1239319360248237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24-4548-A788-F7C265C1F5EA}"/>
            </c:ext>
          </c:extLst>
        </c:ser>
        <c:ser>
          <c:idx val="1"/>
          <c:order val="1"/>
          <c:tx>
            <c:strRef>
              <c:f>'limits for plots'!$R$1</c:f>
              <c:strCache>
                <c:ptCount val="1"/>
                <c:pt idx="0">
                  <c:v>Upper 95.45%
CH4/km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plots'!$R$2:$R$3</c:f>
              <c:numCache>
                <c:formatCode>General</c:formatCode>
                <c:ptCount val="2"/>
                <c:pt idx="0">
                  <c:v>2.951982025574154</c:v>
                </c:pt>
                <c:pt idx="1">
                  <c:v>2.951982025574154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24-4548-A788-F7C265C1F5EA}"/>
            </c:ext>
          </c:extLst>
        </c:ser>
        <c:ser>
          <c:idx val="2"/>
          <c:order val="2"/>
          <c:tx>
            <c:strRef>
              <c:f>'limits for plots'!$S$1</c:f>
              <c:strCache>
                <c:ptCount val="1"/>
                <c:pt idx="0">
                  <c:v>Lower 95.45%
CH4/km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plots'!$S$2:$S$3</c:f>
              <c:numCache>
                <c:formatCode>General</c:formatCode>
                <c:ptCount val="2"/>
                <c:pt idx="0">
                  <c:v>1.9735999391838299</c:v>
                </c:pt>
                <c:pt idx="1">
                  <c:v>1.9735999391838299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24-4548-A788-F7C265C1F5EA}"/>
            </c:ext>
          </c:extLst>
        </c:ser>
        <c:ser>
          <c:idx val="5"/>
          <c:order val="3"/>
          <c:tx>
            <c:v>Latest data to review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Data'!$M$7</c:f>
              <c:numCache>
                <c:formatCode>General</c:formatCode>
                <c:ptCount val="1"/>
                <c:pt idx="0">
                  <c:v>2.1239319360248237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24-4548-A788-F7C265C1F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CH4 (mg/km)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N2O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Data'!$N$10</c:f>
              <c:strCache>
                <c:ptCount val="1"/>
                <c:pt idx="0">
                  <c:v>N2O (mg/km)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Trend Data'!$A$11:$A$2001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Trend Data'!$N$11:$N$2001</c:f>
              <c:numCache>
                <c:formatCode>General</c:formatCode>
                <c:ptCount val="1991"/>
                <c:pt idx="0">
                  <c:v>#N/A</c:v>
                </c:pt>
                <c:pt idx="1">
                  <c:v>0.1624759021335522</c:v>
                </c:pt>
                <c:pt idx="2">
                  <c:v>0.12352312550580312</c:v>
                </c:pt>
                <c:pt idx="3">
                  <c:v>0.13230527144445789</c:v>
                </c:pt>
                <c:pt idx="4">
                  <c:v>0.35029838881358466</c:v>
                </c:pt>
                <c:pt idx="5">
                  <c:v>#N/A</c:v>
                </c:pt>
                <c:pt idx="6">
                  <c:v>#N/A</c:v>
                </c:pt>
                <c:pt idx="7">
                  <c:v>0.21095827617042801</c:v>
                </c:pt>
                <c:pt idx="8">
                  <c:v>0.1872693410287552</c:v>
                </c:pt>
                <c:pt idx="9">
                  <c:v>#N/A</c:v>
                </c:pt>
                <c:pt idx="10">
                  <c:v>0.14940541208401209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0.17297387927562119</c:v>
                </c:pt>
                <c:pt idx="20">
                  <c:v>0.22395517067709378</c:v>
                </c:pt>
                <c:pt idx="21">
                  <c:v>0.27719377067113998</c:v>
                </c:pt>
                <c:pt idx="22">
                  <c:v>#N/A</c:v>
                </c:pt>
                <c:pt idx="23">
                  <c:v>0.23779533985576506</c:v>
                </c:pt>
                <c:pt idx="24">
                  <c:v>0.53611690323596006</c:v>
                </c:pt>
                <c:pt idx="25">
                  <c:v>#N/A</c:v>
                </c:pt>
                <c:pt idx="26">
                  <c:v>0.27530604737941144</c:v>
                </c:pt>
                <c:pt idx="27">
                  <c:v>0.42290612795066135</c:v>
                </c:pt>
                <c:pt idx="28">
                  <c:v>#N/A</c:v>
                </c:pt>
                <c:pt idx="29">
                  <c:v>#N/A</c:v>
                </c:pt>
                <c:pt idx="30">
                  <c:v>0.21041838246649502</c:v>
                </c:pt>
                <c:pt idx="31">
                  <c:v>#N/A</c:v>
                </c:pt>
                <c:pt idx="32">
                  <c:v>#N/A</c:v>
                </c:pt>
                <c:pt idx="33">
                  <c:v>0.21426636143899139</c:v>
                </c:pt>
                <c:pt idx="34">
                  <c:v>0.22633990646201568</c:v>
                </c:pt>
                <c:pt idx="35">
                  <c:v>0.329413435926799</c:v>
                </c:pt>
                <c:pt idx="36">
                  <c:v>0.30293770306090145</c:v>
                </c:pt>
                <c:pt idx="37">
                  <c:v>0.32787825199589249</c:v>
                </c:pt>
                <c:pt idx="38">
                  <c:v>0.51296328422912418</c:v>
                </c:pt>
                <c:pt idx="39">
                  <c:v>0.34072359577205524</c:v>
                </c:pt>
                <c:pt idx="40">
                  <c:v>0.16334993667158298</c:v>
                </c:pt>
                <c:pt idx="41">
                  <c:v>0.17527972101422259</c:v>
                </c:pt>
                <c:pt idx="42">
                  <c:v>0.34362063368840384</c:v>
                </c:pt>
                <c:pt idx="43">
                  <c:v>#N/A</c:v>
                </c:pt>
                <c:pt idx="44">
                  <c:v>0.28558415489518901</c:v>
                </c:pt>
                <c:pt idx="45">
                  <c:v>0.36593565923192189</c:v>
                </c:pt>
                <c:pt idx="46">
                  <c:v>0.41347303775082789</c:v>
                </c:pt>
                <c:pt idx="47">
                  <c:v>0.38630519157254445</c:v>
                </c:pt>
                <c:pt idx="48">
                  <c:v>0.51339479820181511</c:v>
                </c:pt>
                <c:pt idx="49">
                  <c:v>0.72422683915651664</c:v>
                </c:pt>
                <c:pt idx="50">
                  <c:v>0.81010875446700781</c:v>
                </c:pt>
                <c:pt idx="51">
                  <c:v>0.49416682602386297</c:v>
                </c:pt>
                <c:pt idx="52">
                  <c:v>0.73221001333279712</c:v>
                </c:pt>
                <c:pt idx="53">
                  <c:v>0.68603452245124108</c:v>
                </c:pt>
                <c:pt idx="54">
                  <c:v>0.76534811107396217</c:v>
                </c:pt>
                <c:pt idx="55">
                  <c:v>0.57827204118163311</c:v>
                </c:pt>
                <c:pt idx="56">
                  <c:v>0.70132649846215345</c:v>
                </c:pt>
                <c:pt idx="57">
                  <c:v>0.64021602470268979</c:v>
                </c:pt>
                <c:pt idx="58">
                  <c:v>0.59429168161663803</c:v>
                </c:pt>
                <c:pt idx="59">
                  <c:v>#N/A</c:v>
                </c:pt>
                <c:pt idx="60">
                  <c:v>0.22327036572618864</c:v>
                </c:pt>
                <c:pt idx="61">
                  <c:v>0.25299159512345964</c:v>
                </c:pt>
                <c:pt idx="62">
                  <c:v>#N/A</c:v>
                </c:pt>
                <c:pt idx="63">
                  <c:v>0.47899999999999998</c:v>
                </c:pt>
                <c:pt idx="64">
                  <c:v>#N/A</c:v>
                </c:pt>
                <c:pt idx="65">
                  <c:v>0.47495727610774047</c:v>
                </c:pt>
                <c:pt idx="66">
                  <c:v>0.57463780133974662</c:v>
                </c:pt>
                <c:pt idx="67">
                  <c:v>0.65829363008376607</c:v>
                </c:pt>
                <c:pt idx="68">
                  <c:v>0.49557840380439666</c:v>
                </c:pt>
                <c:pt idx="69">
                  <c:v>0.59061644290250936</c:v>
                </c:pt>
                <c:pt idx="70">
                  <c:v>0.58230264678814858</c:v>
                </c:pt>
                <c:pt idx="71">
                  <c:v>0.41580245169667496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0</c:v>
                </c:pt>
                <c:pt idx="76">
                  <c:v>0</c:v>
                </c:pt>
                <c:pt idx="77">
                  <c:v>0.55051907047018411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0.49460704445546572</c:v>
                </c:pt>
                <c:pt idx="88">
                  <c:v>#N/A</c:v>
                </c:pt>
                <c:pt idx="89">
                  <c:v>0.70133887125217587</c:v>
                </c:pt>
                <c:pt idx="90">
                  <c:v>1.4829791978179951</c:v>
                </c:pt>
                <c:pt idx="91">
                  <c:v>1.4479332898371844</c:v>
                </c:pt>
                <c:pt idx="92">
                  <c:v>1.8556092004728257</c:v>
                </c:pt>
                <c:pt idx="93">
                  <c:v>0.45244325933715523</c:v>
                </c:pt>
                <c:pt idx="94">
                  <c:v>0.75054717963605844</c:v>
                </c:pt>
                <c:pt idx="95">
                  <c:v>0.34589815286404757</c:v>
                </c:pt>
                <c:pt idx="96">
                  <c:v>#N/A</c:v>
                </c:pt>
                <c:pt idx="97">
                  <c:v>0.55089223972960677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0.5</c:v>
                </c:pt>
                <c:pt idx="103">
                  <c:v>0.36720789360360578</c:v>
                </c:pt>
                <c:pt idx="104">
                  <c:v>0.33345477791216599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0.71696548945481375</c:v>
                </c:pt>
                <c:pt idx="111">
                  <c:v>#N/A</c:v>
                </c:pt>
                <c:pt idx="112">
                  <c:v>0.66990359158883117</c:v>
                </c:pt>
                <c:pt idx="113">
                  <c:v>0.65285374029469445</c:v>
                </c:pt>
                <c:pt idx="114">
                  <c:v>0.57382840496712573</c:v>
                </c:pt>
                <c:pt idx="115">
                  <c:v>0.67490845716878234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D2-47E9-AD7D-98C33DEB2951}"/>
            </c:ext>
          </c:extLst>
        </c:ser>
        <c:ser>
          <c:idx val="1"/>
          <c:order val="1"/>
          <c:tx>
            <c:strRef>
              <c:f>'limits for plots'!$T$1</c:f>
              <c:strCache>
                <c:ptCount val="1"/>
                <c:pt idx="0">
                  <c:v>Upper 95.45%
N2O/km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plots'!$T$2:$T$3</c:f>
              <c:numCache>
                <c:formatCode>General</c:formatCode>
                <c:ptCount val="2"/>
                <c:pt idx="0">
                  <c:v>1.0994292130327203</c:v>
                </c:pt>
                <c:pt idx="1">
                  <c:v>1.0994292130327203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D2-47E9-AD7D-98C33DEB2951}"/>
            </c:ext>
          </c:extLst>
        </c:ser>
        <c:ser>
          <c:idx val="2"/>
          <c:order val="2"/>
          <c:tx>
            <c:strRef>
              <c:f>'limits for plots'!$U$1</c:f>
              <c:strCache>
                <c:ptCount val="1"/>
                <c:pt idx="0">
                  <c:v>Lower 95.45%
N2O/km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plots'!$U$2:$U$3</c:f>
              <c:numCache>
                <c:formatCode>General</c:formatCode>
                <c:ptCount val="2"/>
                <c:pt idx="0">
                  <c:v>-0.14901988832863905</c:v>
                </c:pt>
                <c:pt idx="1">
                  <c:v>-0.14901988832863905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D2-47E9-AD7D-98C33DEB2951}"/>
            </c:ext>
          </c:extLst>
        </c:ser>
        <c:ser>
          <c:idx val="5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Data'!$N$7</c:f>
              <c:numCache>
                <c:formatCode>General</c:formatCode>
                <c:ptCount val="1"/>
                <c:pt idx="0">
                  <c:v>0.67490845716878234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D2-47E9-AD7D-98C33DEB2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PM (mg/km)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N2O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Scores'!$N$10</c:f>
              <c:strCache>
                <c:ptCount val="1"/>
                <c:pt idx="0">
                  <c:v>N2O (mg/km)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Scores'!$N$11:$N$2001</c:f>
              <c:numCache>
                <c:formatCode>0.00</c:formatCode>
                <c:ptCount val="1991"/>
                <c:pt idx="0">
                  <c:v>#N/A</c:v>
                </c:pt>
                <c:pt idx="1">
                  <c:v>-1.0019752022808985</c:v>
                </c:pt>
                <c:pt idx="2">
                  <c:v>-1.1267789338395926</c:v>
                </c:pt>
                <c:pt idx="3">
                  <c:v>-1.0986411557625262</c:v>
                </c:pt>
                <c:pt idx="4">
                  <c:v>-0.40019660682122532</c:v>
                </c:pt>
                <c:pt idx="5">
                  <c:v>#N/A</c:v>
                </c:pt>
                <c:pt idx="6">
                  <c:v>#N/A</c:v>
                </c:pt>
                <c:pt idx="7">
                  <c:v>-0.84663887664612902</c:v>
                </c:pt>
                <c:pt idx="8">
                  <c:v>-0.92253763812816769</c:v>
                </c:pt>
                <c:pt idx="9">
                  <c:v>#N/A</c:v>
                </c:pt>
                <c:pt idx="10">
                  <c:v>-1.0438527286783703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-0.96833994352466524</c:v>
                </c:pt>
                <c:pt idx="20">
                  <c:v>-0.80499714854526083</c:v>
                </c:pt>
                <c:pt idx="21">
                  <c:v>-0.63442199274277689</c:v>
                </c:pt>
                <c:pt idx="22">
                  <c:v>#N/A</c:v>
                </c:pt>
                <c:pt idx="23">
                  <c:v>-0.76065358928095628</c:v>
                </c:pt>
                <c:pt idx="24">
                  <c:v>0.19516131115797422</c:v>
                </c:pt>
                <c:pt idx="25">
                  <c:v>#N/A</c:v>
                </c:pt>
                <c:pt idx="26">
                  <c:v>-0.6404702114155929</c:v>
                </c:pt>
                <c:pt idx="27">
                  <c:v>-0.16756320892650212</c:v>
                </c:pt>
                <c:pt idx="28">
                  <c:v>#N/A</c:v>
                </c:pt>
                <c:pt idx="29">
                  <c:v>#N/A</c:v>
                </c:pt>
                <c:pt idx="30">
                  <c:v>-0.8483686827018001</c:v>
                </c:pt>
                <c:pt idx="31">
                  <c:v>#N/A</c:v>
                </c:pt>
                <c:pt idx="32">
                  <c:v>#N/A</c:v>
                </c:pt>
                <c:pt idx="33">
                  <c:v>-0.83603985337812037</c:v>
                </c:pt>
                <c:pt idx="34">
                  <c:v>-0.79735651415392994</c:v>
                </c:pt>
                <c:pt idx="35">
                  <c:v>-0.46711147860578384</c:v>
                </c:pt>
                <c:pt idx="36">
                  <c:v>-0.55193907097467521</c:v>
                </c:pt>
                <c:pt idx="37">
                  <c:v>-0.47203016989798785</c:v>
                </c:pt>
                <c:pt idx="38">
                  <c:v>0.12097768931359711</c:v>
                </c:pt>
                <c:pt idx="39">
                  <c:v>-0.43087400658414293</c:v>
                </c:pt>
                <c:pt idx="40">
                  <c:v>-0.99917481726855717</c:v>
                </c:pt>
                <c:pt idx="41">
                  <c:v>-0.96095208370374985</c:v>
                </c:pt>
                <c:pt idx="42">
                  <c:v>-0.42159196885208144</c:v>
                </c:pt>
                <c:pt idx="43">
                  <c:v>#N/A</c:v>
                </c:pt>
                <c:pt idx="44">
                  <c:v>-0.60753940949641205</c:v>
                </c:pt>
                <c:pt idx="45">
                  <c:v>-0.35009517969444626</c:v>
                </c:pt>
                <c:pt idx="46">
                  <c:v>-0.19778659629422818</c:v>
                </c:pt>
                <c:pt idx="47">
                  <c:v>-0.2848317025741991</c:v>
                </c:pt>
                <c:pt idx="48">
                  <c:v>0.12236024939464608</c:v>
                </c:pt>
                <c:pt idx="49">
                  <c:v>0.79786088686493384</c:v>
                </c:pt>
                <c:pt idx="50">
                  <c:v>1.0730244164532592</c:v>
                </c:pt>
                <c:pt idx="51">
                  <c:v>6.0754302762187698E-2</c:v>
                </c:pt>
                <c:pt idx="52">
                  <c:v>0.82343877920375741</c:v>
                </c:pt>
                <c:pt idx="53">
                  <c:v>0.67549365006327611</c:v>
                </c:pt>
                <c:pt idx="54">
                  <c:v>0.92961242362395813</c:v>
                </c:pt>
                <c:pt idx="55">
                  <c:v>0.33022532906532942</c:v>
                </c:pt>
                <c:pt idx="56">
                  <c:v>0.72448876246068938</c:v>
                </c:pt>
                <c:pt idx="57">
                  <c:v>0.52869231807917216</c:v>
                </c:pt>
                <c:pt idx="58">
                  <c:v>0.38155186025522403</c:v>
                </c:pt>
                <c:pt idx="59">
                  <c:v>#N/A</c:v>
                </c:pt>
                <c:pt idx="60">
                  <c:v>-0.80719124664716468</c:v>
                </c:pt>
                <c:pt idx="61">
                  <c:v>-0.7119651637740646</c:v>
                </c:pt>
                <c:pt idx="62">
                  <c:v>#N/A</c:v>
                </c:pt>
                <c:pt idx="63">
                  <c:v>1.2160167823648453E-2</c:v>
                </c:pt>
                <c:pt idx="64">
                  <c:v>#N/A</c:v>
                </c:pt>
                <c:pt idx="65">
                  <c:v>-7.9261939963895143E-4</c:v>
                </c:pt>
                <c:pt idx="66">
                  <c:v>0.31858131462237438</c:v>
                </c:pt>
                <c:pt idx="67">
                  <c:v>0.58661251798596437</c:v>
                </c:pt>
                <c:pt idx="68">
                  <c:v>6.5276963009992583E-2</c:v>
                </c:pt>
                <c:pt idx="69">
                  <c:v>0.36977648644103794</c:v>
                </c:pt>
                <c:pt idx="70">
                  <c:v>0.34313928960123063</c:v>
                </c:pt>
                <c:pt idx="71">
                  <c:v>-0.19032321170511843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-1.522543968621094</c:v>
                </c:pt>
                <c:pt idx="76">
                  <c:v>-1.522543968621094</c:v>
                </c:pt>
                <c:pt idx="77">
                  <c:v>0.24130549827307354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6.2164751714003874E-2</c:v>
                </c:pt>
                <c:pt idx="88">
                  <c:v>#N/A</c:v>
                </c:pt>
                <c:pt idx="89">
                  <c:v>0.72452840457348011</c:v>
                </c:pt>
                <c:pt idx="90">
                  <c:v>3.2288846517396226</c:v>
                </c:pt>
                <c:pt idx="91">
                  <c:v>3.1165984305629792</c:v>
                </c:pt>
                <c:pt idx="92">
                  <c:v>4.4227819511921984</c:v>
                </c:pt>
                <c:pt idx="93">
                  <c:v>-7.2926971520314229E-2</c:v>
                </c:pt>
                <c:pt idx="94">
                  <c:v>0.88219060587659726</c:v>
                </c:pt>
                <c:pt idx="95">
                  <c:v>-0.41429485382140785</c:v>
                </c:pt>
                <c:pt idx="96">
                  <c:v>#N/A</c:v>
                </c:pt>
                <c:pt idx="97">
                  <c:v>0.24250112333785429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7.9443647709534923E-2</c:v>
                </c:pt>
                <c:pt idx="103">
                  <c:v>-0.34601897227743073</c:v>
                </c:pt>
                <c:pt idx="104">
                  <c:v>-0.45416311897795392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0.77459570226498553</c:v>
                </c:pt>
                <c:pt idx="111">
                  <c:v>#N/A</c:v>
                </c:pt>
                <c:pt idx="112">
                  <c:v>0.62381054710034367</c:v>
                </c:pt>
                <c:pt idx="113">
                  <c:v>0.5691832458333721</c:v>
                </c:pt>
                <c:pt idx="114">
                  <c:v>0.31598802869109116</c:v>
                </c:pt>
                <c:pt idx="115">
                  <c:v>0.63984601246130601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BD-4C64-9973-25EF85ECF9A2}"/>
            </c:ext>
          </c:extLst>
        </c:ser>
        <c:ser>
          <c:idx val="5"/>
          <c:order val="1"/>
          <c:tx>
            <c:v>Upper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0BD-4C64-9973-25EF85ECF9A2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0BD-4C64-9973-25EF85ECF9A2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Scores'!$N$7</c:f>
              <c:numCache>
                <c:formatCode>General</c:formatCode>
                <c:ptCount val="1"/>
                <c:pt idx="0">
                  <c:v>0.63984601246130601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BD-4C64-9973-25EF85ECF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N2O All</a:t>
            </a:r>
            <a:r>
              <a:rPr lang="en-GB" baseline="0"/>
              <a:t> Data Points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Data'!$N$10</c:f>
              <c:strCache>
                <c:ptCount val="1"/>
                <c:pt idx="0">
                  <c:v>N2O (mg/km)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'Summary Sheet'!$A$2:$A$1999</c:f>
              <c:numCache>
                <c:formatCode>General</c:formatCode>
                <c:ptCount val="1998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34</c:v>
                </c:pt>
                <c:pt idx="27">
                  <c:v>35</c:v>
                </c:pt>
                <c:pt idx="28">
                  <c:v>36</c:v>
                </c:pt>
                <c:pt idx="29">
                  <c:v>37</c:v>
                </c:pt>
                <c:pt idx="30">
                  <c:v>39</c:v>
                </c:pt>
                <c:pt idx="31">
                  <c:v>40</c:v>
                </c:pt>
                <c:pt idx="32">
                  <c:v>41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58</c:v>
                </c:pt>
                <c:pt idx="44">
                  <c:v>60</c:v>
                </c:pt>
                <c:pt idx="45">
                  <c:v>62</c:v>
                </c:pt>
                <c:pt idx="46">
                  <c:v>64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72</c:v>
                </c:pt>
                <c:pt idx="51">
                  <c:v>73</c:v>
                </c:pt>
                <c:pt idx="52">
                  <c:v>74</c:v>
                </c:pt>
                <c:pt idx="53">
                  <c:v>76</c:v>
                </c:pt>
                <c:pt idx="54">
                  <c:v>77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83</c:v>
                </c:pt>
                <c:pt idx="59">
                  <c:v>84</c:v>
                </c:pt>
                <c:pt idx="60">
                  <c:v>85</c:v>
                </c:pt>
                <c:pt idx="61">
                  <c:v>87</c:v>
                </c:pt>
                <c:pt idx="62">
                  <c:v>88</c:v>
                </c:pt>
                <c:pt idx="63">
                  <c:v>90</c:v>
                </c:pt>
                <c:pt idx="64">
                  <c:v>91</c:v>
                </c:pt>
                <c:pt idx="65">
                  <c:v>93</c:v>
                </c:pt>
                <c:pt idx="66">
                  <c:v>94</c:v>
                </c:pt>
                <c:pt idx="67">
                  <c:v>95</c:v>
                </c:pt>
                <c:pt idx="68">
                  <c:v>96</c:v>
                </c:pt>
                <c:pt idx="69">
                  <c:v>98</c:v>
                </c:pt>
                <c:pt idx="70">
                  <c:v>99</c:v>
                </c:pt>
                <c:pt idx="71">
                  <c:v>99.2</c:v>
                </c:pt>
                <c:pt idx="72">
                  <c:v>99.4</c:v>
                </c:pt>
                <c:pt idx="73">
                  <c:v>99.6</c:v>
                </c:pt>
                <c:pt idx="74">
                  <c:v>99.8</c:v>
                </c:pt>
                <c:pt idx="75">
                  <c:v>99.9</c:v>
                </c:pt>
                <c:pt idx="76">
                  <c:v>101</c:v>
                </c:pt>
                <c:pt idx="77">
                  <c:v>102</c:v>
                </c:pt>
                <c:pt idx="78">
                  <c:v>103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112</c:v>
                </c:pt>
                <c:pt idx="85">
                  <c:v>114</c:v>
                </c:pt>
                <c:pt idx="86">
                  <c:v>120</c:v>
                </c:pt>
                <c:pt idx="87">
                  <c:v>121</c:v>
                </c:pt>
                <c:pt idx="88">
                  <c:v>124</c:v>
                </c:pt>
                <c:pt idx="89">
                  <c:v>125</c:v>
                </c:pt>
                <c:pt idx="90">
                  <c:v>127</c:v>
                </c:pt>
                <c:pt idx="91">
                  <c:v>130</c:v>
                </c:pt>
                <c:pt idx="92">
                  <c:v>132</c:v>
                </c:pt>
                <c:pt idx="93">
                  <c:v>133</c:v>
                </c:pt>
                <c:pt idx="94">
                  <c:v>134</c:v>
                </c:pt>
                <c:pt idx="95">
                  <c:v>135</c:v>
                </c:pt>
                <c:pt idx="96">
                  <c:v>143</c:v>
                </c:pt>
                <c:pt idx="97">
                  <c:v>144</c:v>
                </c:pt>
                <c:pt idx="98">
                  <c:v>145</c:v>
                </c:pt>
                <c:pt idx="99">
                  <c:v>146</c:v>
                </c:pt>
                <c:pt idx="100">
                  <c:v>147</c:v>
                </c:pt>
                <c:pt idx="101">
                  <c:v>149</c:v>
                </c:pt>
                <c:pt idx="102">
                  <c:v>150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155.19999999999999</c:v>
                </c:pt>
                <c:pt idx="108">
                  <c:v>155.4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'Summary Sheet'!$L$2:$L$1999</c:f>
              <c:numCache>
                <c:formatCode>0.000</c:formatCode>
                <c:ptCount val="1998"/>
                <c:pt idx="0">
                  <c:v>0.28169164139847763</c:v>
                </c:pt>
                <c:pt idx="1">
                  <c:v>0.1624759021335522</c:v>
                </c:pt>
                <c:pt idx="2">
                  <c:v>0.12352312550580312</c:v>
                </c:pt>
                <c:pt idx="3">
                  <c:v>0.13230527144445789</c:v>
                </c:pt>
                <c:pt idx="4">
                  <c:v>0.35029838881358466</c:v>
                </c:pt>
                <c:pt idx="5">
                  <c:v>0.13011947575917221</c:v>
                </c:pt>
                <c:pt idx="6">
                  <c:v>0.21095827617042801</c:v>
                </c:pt>
                <c:pt idx="7">
                  <c:v>0.1872693410287552</c:v>
                </c:pt>
                <c:pt idx="8">
                  <c:v>0.39945291481257605</c:v>
                </c:pt>
                <c:pt idx="9">
                  <c:v>0.14940541208401209</c:v>
                </c:pt>
                <c:pt idx="10">
                  <c:v>0.29434352847426815</c:v>
                </c:pt>
                <c:pt idx="11">
                  <c:v>0.3172476288715273</c:v>
                </c:pt>
                <c:pt idx="12">
                  <c:v>0.35426480493995488</c:v>
                </c:pt>
                <c:pt idx="13">
                  <c:v>0.30438018372187098</c:v>
                </c:pt>
                <c:pt idx="14">
                  <c:v>0.3796555068776315</c:v>
                </c:pt>
                <c:pt idx="15">
                  <c:v>0.43476199532504572</c:v>
                </c:pt>
                <c:pt idx="16">
                  <c:v>0.24384134348112693</c:v>
                </c:pt>
                <c:pt idx="17">
                  <c:v>0.25118962846335208</c:v>
                </c:pt>
                <c:pt idx="18">
                  <c:v>0.17297387927562119</c:v>
                </c:pt>
                <c:pt idx="19">
                  <c:v>0.22395517067709378</c:v>
                </c:pt>
                <c:pt idx="20">
                  <c:v>0.27719377067113998</c:v>
                </c:pt>
                <c:pt idx="21">
                  <c:v>0.30945523964228655</c:v>
                </c:pt>
                <c:pt idx="22">
                  <c:v>0.23779533985576506</c:v>
                </c:pt>
                <c:pt idx="23">
                  <c:v>0.53611690323596006</c:v>
                </c:pt>
                <c:pt idx="24">
                  <c:v>0.43741142356135565</c:v>
                </c:pt>
                <c:pt idx="25">
                  <c:v>0.27530604737941144</c:v>
                </c:pt>
                <c:pt idx="26">
                  <c:v>0.42290612795066135</c:v>
                </c:pt>
                <c:pt idx="27">
                  <c:v>0.12370094092011205</c:v>
                </c:pt>
                <c:pt idx="28">
                  <c:v>0.18185102325900621</c:v>
                </c:pt>
                <c:pt idx="29">
                  <c:v>0.21041838246649502</c:v>
                </c:pt>
                <c:pt idx="30">
                  <c:v>0.32931603501307555</c:v>
                </c:pt>
                <c:pt idx="31">
                  <c:v>0.20085143577076356</c:v>
                </c:pt>
                <c:pt idx="32">
                  <c:v>0.21426636143899139</c:v>
                </c:pt>
                <c:pt idx="33">
                  <c:v>0.22633990646201568</c:v>
                </c:pt>
                <c:pt idx="34">
                  <c:v>0.329413435926799</c:v>
                </c:pt>
                <c:pt idx="35">
                  <c:v>0.30293770306090145</c:v>
                </c:pt>
                <c:pt idx="36">
                  <c:v>0.32787825199589249</c:v>
                </c:pt>
                <c:pt idx="37">
                  <c:v>0.51296328422912418</c:v>
                </c:pt>
                <c:pt idx="38">
                  <c:v>0.34072359577205524</c:v>
                </c:pt>
                <c:pt idx="39">
                  <c:v>0.16334993667158298</c:v>
                </c:pt>
                <c:pt idx="40">
                  <c:v>0.17527972101422259</c:v>
                </c:pt>
                <c:pt idx="41">
                  <c:v>0.34362063368840384</c:v>
                </c:pt>
                <c:pt idx="42">
                  <c:v>0.26268252526727953</c:v>
                </c:pt>
                <c:pt idx="43">
                  <c:v>0.28558415489518901</c:v>
                </c:pt>
                <c:pt idx="44">
                  <c:v>0.36593565923192189</c:v>
                </c:pt>
                <c:pt idx="45">
                  <c:v>0.41347303775082789</c:v>
                </c:pt>
                <c:pt idx="46">
                  <c:v>0.38630519157254445</c:v>
                </c:pt>
                <c:pt idx="47">
                  <c:v>0.51339479820181511</c:v>
                </c:pt>
                <c:pt idx="48">
                  <c:v>0.72422683915651664</c:v>
                </c:pt>
                <c:pt idx="49">
                  <c:v>0.81010875446700781</c:v>
                </c:pt>
                <c:pt idx="50">
                  <c:v>0.49416682602386297</c:v>
                </c:pt>
                <c:pt idx="51">
                  <c:v>0.73221001333279712</c:v>
                </c:pt>
                <c:pt idx="52">
                  <c:v>0.68603452245124108</c:v>
                </c:pt>
                <c:pt idx="53">
                  <c:v>0.76534811107396217</c:v>
                </c:pt>
                <c:pt idx="54">
                  <c:v>0.57827204118163311</c:v>
                </c:pt>
                <c:pt idx="55">
                  <c:v>0.70132649846215345</c:v>
                </c:pt>
                <c:pt idx="56">
                  <c:v>0.64021602470268979</c:v>
                </c:pt>
                <c:pt idx="57">
                  <c:v>0.59429168161663803</c:v>
                </c:pt>
                <c:pt idx="58">
                  <c:v>0.42494425336481423</c:v>
                </c:pt>
                <c:pt idx="59">
                  <c:v>0.22327036572618864</c:v>
                </c:pt>
                <c:pt idx="60">
                  <c:v>0.25299159512345964</c:v>
                </c:pt>
                <c:pt idx="61">
                  <c:v>0.53594908271537534</c:v>
                </c:pt>
                <c:pt idx="62">
                  <c:v>0.47899999999999998</c:v>
                </c:pt>
                <c:pt idx="63">
                  <c:v>0.65516133591298886</c:v>
                </c:pt>
                <c:pt idx="64">
                  <c:v>0.47495727610774047</c:v>
                </c:pt>
                <c:pt idx="65">
                  <c:v>0.57463780133974662</c:v>
                </c:pt>
                <c:pt idx="66">
                  <c:v>0.65829363008376607</c:v>
                </c:pt>
                <c:pt idx="67">
                  <c:v>0.49557840380439666</c:v>
                </c:pt>
                <c:pt idx="68">
                  <c:v>0.59061644290250936</c:v>
                </c:pt>
                <c:pt idx="69">
                  <c:v>0.58230264678814858</c:v>
                </c:pt>
                <c:pt idx="70">
                  <c:v>0.41580245169667496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0.55051907047018411</c:v>
                </c:pt>
                <c:pt idx="77">
                  <c:v>1.0763220075255586</c:v>
                </c:pt>
                <c:pt idx="78">
                  <c:v>0.74039619415280566</c:v>
                </c:pt>
                <c:pt idx="79">
                  <c:v>0.4618021216140395</c:v>
                </c:pt>
                <c:pt idx="80">
                  <c:v>0.94620629877738638</c:v>
                </c:pt>
                <c:pt idx="81">
                  <c:v>0.74782121888965469</c:v>
                </c:pt>
                <c:pt idx="82">
                  <c:v>0.34055575645961783</c:v>
                </c:pt>
                <c:pt idx="83">
                  <c:v>0.62819767353225719</c:v>
                </c:pt>
                <c:pt idx="84">
                  <c:v>0.31635468260694621</c:v>
                </c:pt>
                <c:pt idx="85">
                  <c:v>0.49460704445546572</c:v>
                </c:pt>
                <c:pt idx="86">
                  <c:v>0.60860546362865586</c:v>
                </c:pt>
                <c:pt idx="87">
                  <c:v>0.70133887125217587</c:v>
                </c:pt>
                <c:pt idx="88">
                  <c:v>1.4829791978179951</c:v>
                </c:pt>
                <c:pt idx="89">
                  <c:v>1.4479332898371844</c:v>
                </c:pt>
                <c:pt idx="90">
                  <c:v>1.8556092004728257</c:v>
                </c:pt>
                <c:pt idx="91">
                  <c:v>0.45244325933715523</c:v>
                </c:pt>
                <c:pt idx="92">
                  <c:v>0.75054717963605844</c:v>
                </c:pt>
                <c:pt idx="93">
                  <c:v>0.34589815286404757</c:v>
                </c:pt>
                <c:pt idx="94">
                  <c:v>0.34779442231655389</c:v>
                </c:pt>
                <c:pt idx="95">
                  <c:v>0.55089223972960677</c:v>
                </c:pt>
                <c:pt idx="96">
                  <c:v>0.67761190494329515</c:v>
                </c:pt>
                <c:pt idx="97">
                  <c:v>0.40301661036018305</c:v>
                </c:pt>
                <c:pt idx="98">
                  <c:v>0</c:v>
                </c:pt>
                <c:pt idx="99">
                  <c:v>0.6</c:v>
                </c:pt>
                <c:pt idx="100">
                  <c:v>0.5</c:v>
                </c:pt>
                <c:pt idx="101">
                  <c:v>0.4</c:v>
                </c:pt>
                <c:pt idx="102">
                  <c:v>0.8</c:v>
                </c:pt>
                <c:pt idx="103">
                  <c:v>0.36720789360360578</c:v>
                </c:pt>
                <c:pt idx="104">
                  <c:v>0.33345477791216599</c:v>
                </c:pt>
                <c:pt idx="105">
                  <c:v>0.4500017954662055</c:v>
                </c:pt>
                <c:pt idx="106">
                  <c:v>0.53054676881061591</c:v>
                </c:pt>
                <c:pt idx="107">
                  <c:v>0.48132024135019669</c:v>
                </c:pt>
                <c:pt idx="108">
                  <c:v>0.56962222948600827</c:v>
                </c:pt>
                <c:pt idx="109">
                  <c:v>0.91367747654009301</c:v>
                </c:pt>
                <c:pt idx="110">
                  <c:v>0.71696548945481375</c:v>
                </c:pt>
                <c:pt idx="111">
                  <c:v>0.67236011198401591</c:v>
                </c:pt>
                <c:pt idx="112">
                  <c:v>0.66990359158883117</c:v>
                </c:pt>
                <c:pt idx="113">
                  <c:v>0.65285374029469445</c:v>
                </c:pt>
                <c:pt idx="114">
                  <c:v>0.57382840496712573</c:v>
                </c:pt>
                <c:pt idx="115">
                  <c:v>0.67490845716878234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BC-4C17-B9D5-CE71DD9C3FA2}"/>
            </c:ext>
          </c:extLst>
        </c:ser>
        <c:ser>
          <c:idx val="1"/>
          <c:order val="1"/>
          <c:tx>
            <c:strRef>
              <c:f>'limits for plots'!$T$1</c:f>
              <c:strCache>
                <c:ptCount val="1"/>
                <c:pt idx="0">
                  <c:v>Upper 95.45%
N2O/km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plots'!$T$2:$T$3</c:f>
              <c:numCache>
                <c:formatCode>General</c:formatCode>
                <c:ptCount val="2"/>
                <c:pt idx="0">
                  <c:v>1.0994292130327203</c:v>
                </c:pt>
                <c:pt idx="1">
                  <c:v>1.0994292130327203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BC-4C17-B9D5-CE71DD9C3FA2}"/>
            </c:ext>
          </c:extLst>
        </c:ser>
        <c:ser>
          <c:idx val="2"/>
          <c:order val="2"/>
          <c:tx>
            <c:strRef>
              <c:f>'limits for plots'!$U$1</c:f>
              <c:strCache>
                <c:ptCount val="1"/>
                <c:pt idx="0">
                  <c:v>Lower 95.45%
N2O/km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plots'!$U$2:$U$3</c:f>
              <c:numCache>
                <c:formatCode>General</c:formatCode>
                <c:ptCount val="2"/>
                <c:pt idx="0">
                  <c:v>-0.14901988832863905</c:v>
                </c:pt>
                <c:pt idx="1">
                  <c:v>-0.14901988832863905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BC-4C17-B9D5-CE71DD9C3FA2}"/>
            </c:ext>
          </c:extLst>
        </c:ser>
        <c:ser>
          <c:idx val="5"/>
          <c:order val="3"/>
          <c:tx>
            <c:v>Latest data to review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Data'!$N$7</c:f>
              <c:numCache>
                <c:formatCode>General</c:formatCode>
                <c:ptCount val="1"/>
                <c:pt idx="0">
                  <c:v>0.67490845716878234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BC-4C17-B9D5-CE71DD9C3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N2O (mg/km)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Fuel</a:t>
            </a:r>
            <a:r>
              <a:rPr lang="en-GB" baseline="0"/>
              <a:t> Consumption </a:t>
            </a:r>
            <a:r>
              <a:rPr lang="en-GB"/>
              <a:t>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Data'!$O$10</c:f>
              <c:strCache>
                <c:ptCount val="1"/>
                <c:pt idx="0">
                  <c:v>fuel consumption (l/100km)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Trend Data'!$A$11:$A$2001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Trend Data'!$O$11:$O$2001</c:f>
              <c:numCache>
                <c:formatCode>General</c:formatCode>
                <c:ptCount val="1991"/>
                <c:pt idx="0">
                  <c:v>#N/A</c:v>
                </c:pt>
                <c:pt idx="1">
                  <c:v>8.1651064640081508</c:v>
                </c:pt>
                <c:pt idx="2">
                  <c:v>8.1164997407912765</c:v>
                </c:pt>
                <c:pt idx="3">
                  <c:v>8.1156161631956003</c:v>
                </c:pt>
                <c:pt idx="4">
                  <c:v>8.3065426897459798</c:v>
                </c:pt>
                <c:pt idx="5">
                  <c:v>#N/A</c:v>
                </c:pt>
                <c:pt idx="6">
                  <c:v>#N/A</c:v>
                </c:pt>
                <c:pt idx="7">
                  <c:v>8.2565288021686793</c:v>
                </c:pt>
                <c:pt idx="8">
                  <c:v>8.2861235919459872</c:v>
                </c:pt>
                <c:pt idx="9">
                  <c:v>#N/A</c:v>
                </c:pt>
                <c:pt idx="10">
                  <c:v>8.3986541723773964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8.3639036599571419</c:v>
                </c:pt>
                <c:pt idx="20">
                  <c:v>8.2710112710802264</c:v>
                </c:pt>
                <c:pt idx="21">
                  <c:v>8.285324790330133</c:v>
                </c:pt>
                <c:pt idx="22">
                  <c:v>#N/A</c:v>
                </c:pt>
                <c:pt idx="23">
                  <c:v>8.1572209966840923</c:v>
                </c:pt>
                <c:pt idx="24">
                  <c:v>8.2618054069039495</c:v>
                </c:pt>
                <c:pt idx="25">
                  <c:v>#N/A</c:v>
                </c:pt>
                <c:pt idx="26">
                  <c:v>8.1821420584481501</c:v>
                </c:pt>
                <c:pt idx="27">
                  <c:v>8.2295388768097641</c:v>
                </c:pt>
                <c:pt idx="28">
                  <c:v>#N/A</c:v>
                </c:pt>
                <c:pt idx="29">
                  <c:v>#N/A</c:v>
                </c:pt>
                <c:pt idx="30">
                  <c:v>8.209542529423576</c:v>
                </c:pt>
                <c:pt idx="31">
                  <c:v>#N/A</c:v>
                </c:pt>
                <c:pt idx="32">
                  <c:v>#N/A</c:v>
                </c:pt>
                <c:pt idx="33">
                  <c:v>8.2453151048345763</c:v>
                </c:pt>
                <c:pt idx="34">
                  <c:v>8.2620423132305039</c:v>
                </c:pt>
                <c:pt idx="35">
                  <c:v>8.2872718143292516</c:v>
                </c:pt>
                <c:pt idx="36">
                  <c:v>8.2593363565807945</c:v>
                </c:pt>
                <c:pt idx="37">
                  <c:v>8.3226572766425821</c:v>
                </c:pt>
                <c:pt idx="38">
                  <c:v>8.4315128725978248</c:v>
                </c:pt>
                <c:pt idx="39">
                  <c:v>8.4038195412283798</c:v>
                </c:pt>
                <c:pt idx="40">
                  <c:v>8.3056677381453028</c:v>
                </c:pt>
                <c:pt idx="41">
                  <c:v>8.2743391514737894</c:v>
                </c:pt>
                <c:pt idx="42">
                  <c:v>8.2036493853454004</c:v>
                </c:pt>
                <c:pt idx="43">
                  <c:v>#N/A</c:v>
                </c:pt>
                <c:pt idx="44">
                  <c:v>8.2193320951887028</c:v>
                </c:pt>
                <c:pt idx="45">
                  <c:v>7.9930933801589905</c:v>
                </c:pt>
                <c:pt idx="46">
                  <c:v>8.0632866301099284</c:v>
                </c:pt>
                <c:pt idx="47">
                  <c:v>8.1923311154321325</c:v>
                </c:pt>
                <c:pt idx="48">
                  <c:v>8.2443091721844741</c:v>
                </c:pt>
                <c:pt idx="49">
                  <c:v>8.2225322440037534</c:v>
                </c:pt>
                <c:pt idx="50">
                  <c:v>8.216291152386356</c:v>
                </c:pt>
                <c:pt idx="51">
                  <c:v>8.0617703125089601</c:v>
                </c:pt>
                <c:pt idx="52">
                  <c:v>8.0743445412665853</c:v>
                </c:pt>
                <c:pt idx="53">
                  <c:v>8.0059301723105225</c:v>
                </c:pt>
                <c:pt idx="54">
                  <c:v>8.064130869281362</c:v>
                </c:pt>
                <c:pt idx="55">
                  <c:v>8.06464576104276</c:v>
                </c:pt>
                <c:pt idx="56">
                  <c:v>8.1298920453695516</c:v>
                </c:pt>
                <c:pt idx="57">
                  <c:v>8.1496754423791486</c:v>
                </c:pt>
                <c:pt idx="58">
                  <c:v>8.0755859072295806</c:v>
                </c:pt>
                <c:pt idx="59">
                  <c:v>#N/A</c:v>
                </c:pt>
                <c:pt idx="60">
                  <c:v>8.1876674621990322</c:v>
                </c:pt>
                <c:pt idx="61">
                  <c:v>8.2463744324459292</c:v>
                </c:pt>
                <c:pt idx="62">
                  <c:v>#N/A</c:v>
                </c:pt>
                <c:pt idx="63">
                  <c:v>7.939481644850181</c:v>
                </c:pt>
                <c:pt idx="64">
                  <c:v>#N/A</c:v>
                </c:pt>
                <c:pt idx="65">
                  <c:v>8.1222650821835298</c:v>
                </c:pt>
                <c:pt idx="66">
                  <c:v>8.2485300756869364</c:v>
                </c:pt>
                <c:pt idx="67">
                  <c:v>8.3071252403737876</c:v>
                </c:pt>
                <c:pt idx="68">
                  <c:v>7.9497597382707124</c:v>
                </c:pt>
                <c:pt idx="69">
                  <c:v>8.2492121368737426</c:v>
                </c:pt>
                <c:pt idx="70">
                  <c:v>8.1864597336123346</c:v>
                </c:pt>
                <c:pt idx="71">
                  <c:v>8.2048413981460673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8.4678808118230791</c:v>
                </c:pt>
                <c:pt idx="76">
                  <c:v>8.4482942810593542</c:v>
                </c:pt>
                <c:pt idx="77">
                  <c:v>8.1813408748684093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8.1756782424715908</c:v>
                </c:pt>
                <c:pt idx="88">
                  <c:v>#N/A</c:v>
                </c:pt>
                <c:pt idx="89">
                  <c:v>8.4274010091189417</c:v>
                </c:pt>
                <c:pt idx="90">
                  <c:v>8.3084410033808673</c:v>
                </c:pt>
                <c:pt idx="91">
                  <c:v>8.2271971249329034</c:v>
                </c:pt>
                <c:pt idx="92">
                  <c:v>8.5104757827407269</c:v>
                </c:pt>
                <c:pt idx="93">
                  <c:v>8.2141374810369836</c:v>
                </c:pt>
                <c:pt idx="94">
                  <c:v>8.2304538336893138</c:v>
                </c:pt>
                <c:pt idx="95">
                  <c:v>8.153889418557803</c:v>
                </c:pt>
                <c:pt idx="96">
                  <c:v>#N/A</c:v>
                </c:pt>
                <c:pt idx="97">
                  <c:v>8.1760574593284048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8.3620000000000001</c:v>
                </c:pt>
                <c:pt idx="103">
                  <c:v>8.3368270301692888</c:v>
                </c:pt>
                <c:pt idx="104">
                  <c:v>8.31780226404085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8.1517478656703179</c:v>
                </c:pt>
                <c:pt idx="111">
                  <c:v>#N/A</c:v>
                </c:pt>
                <c:pt idx="112">
                  <c:v>8.2022063359121002</c:v>
                </c:pt>
                <c:pt idx="113">
                  <c:v>8.2487923574392976</c:v>
                </c:pt>
                <c:pt idx="114">
                  <c:v>8.2829052640430501</c:v>
                </c:pt>
                <c:pt idx="115">
                  <c:v>8.0384040333678826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1-4372-9466-1ACA225F3816}"/>
            </c:ext>
          </c:extLst>
        </c:ser>
        <c:ser>
          <c:idx val="1"/>
          <c:order val="1"/>
          <c:tx>
            <c:strRef>
              <c:f>'limits for plots'!$V$1</c:f>
              <c:strCache>
                <c:ptCount val="1"/>
                <c:pt idx="0">
                  <c:v>Upper 95.45%
FC/km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plots'!$V$2:$V$3</c:f>
              <c:numCache>
                <c:formatCode>General</c:formatCode>
                <c:ptCount val="2"/>
                <c:pt idx="0">
                  <c:v>8.4683973267414725</c:v>
                </c:pt>
                <c:pt idx="1">
                  <c:v>8.4683973267414725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31-4372-9466-1ACA225F3816}"/>
            </c:ext>
          </c:extLst>
        </c:ser>
        <c:ser>
          <c:idx val="2"/>
          <c:order val="2"/>
          <c:tx>
            <c:strRef>
              <c:f>'limits for plots'!$W$1</c:f>
              <c:strCache>
                <c:ptCount val="1"/>
                <c:pt idx="0">
                  <c:v>Lower 95.45%
FC/km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plots'!$W$2:$W$3</c:f>
              <c:numCache>
                <c:formatCode>General</c:formatCode>
                <c:ptCount val="2"/>
                <c:pt idx="0">
                  <c:v>7.9807434475781802</c:v>
                </c:pt>
                <c:pt idx="1">
                  <c:v>7.9807434475781802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31-4372-9466-1ACA225F3816}"/>
            </c:ext>
          </c:extLst>
        </c:ser>
        <c:ser>
          <c:idx val="5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Data'!$O$7</c:f>
              <c:numCache>
                <c:formatCode>General</c:formatCode>
                <c:ptCount val="1"/>
                <c:pt idx="0">
                  <c:v>8.0384040333678826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B31-4372-9466-1ACA225F3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Fuel Consumption (l/100km)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Fuel consumption Z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Z Scores'!$O$10</c:f>
              <c:strCache>
                <c:ptCount val="1"/>
                <c:pt idx="0">
                  <c:v>fuel consumption (l/100km)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'BT70 BHV WLTP Z Scores'!$A$11:$A$2001</c:f>
              <c:numCache>
                <c:formatCode>General</c:formatCode>
                <c:ptCount val="199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58</c:v>
                </c:pt>
                <c:pt idx="45">
                  <c:v>60</c:v>
                </c:pt>
                <c:pt idx="46">
                  <c:v>62</c:v>
                </c:pt>
                <c:pt idx="47">
                  <c:v>64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87</c:v>
                </c:pt>
                <c:pt idx="63">
                  <c:v>88</c:v>
                </c:pt>
                <c:pt idx="64">
                  <c:v>90</c:v>
                </c:pt>
                <c:pt idx="65">
                  <c:v>91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99.2</c:v>
                </c:pt>
                <c:pt idx="73">
                  <c:v>99.4</c:v>
                </c:pt>
                <c:pt idx="74">
                  <c:v>99.6</c:v>
                </c:pt>
                <c:pt idx="75">
                  <c:v>99.8</c:v>
                </c:pt>
                <c:pt idx="76">
                  <c:v>99.9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109</c:v>
                </c:pt>
                <c:pt idx="85">
                  <c:v>111</c:v>
                </c:pt>
                <c:pt idx="86">
                  <c:v>112</c:v>
                </c:pt>
                <c:pt idx="87">
                  <c:v>114</c:v>
                </c:pt>
                <c:pt idx="88">
                  <c:v>120</c:v>
                </c:pt>
                <c:pt idx="89">
                  <c:v>121</c:v>
                </c:pt>
                <c:pt idx="90">
                  <c:v>124</c:v>
                </c:pt>
                <c:pt idx="91">
                  <c:v>125</c:v>
                </c:pt>
                <c:pt idx="92">
                  <c:v>127</c:v>
                </c:pt>
                <c:pt idx="93">
                  <c:v>130</c:v>
                </c:pt>
                <c:pt idx="94">
                  <c:v>132</c:v>
                </c:pt>
                <c:pt idx="95">
                  <c:v>133</c:v>
                </c:pt>
                <c:pt idx="96">
                  <c:v>134</c:v>
                </c:pt>
                <c:pt idx="97">
                  <c:v>135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0</c:v>
                </c:pt>
                <c:pt idx="108">
                  <c:v>0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'BT70 BHV WLTP Z Scores'!$O$11:$O$2001</c:f>
              <c:numCache>
                <c:formatCode>0.00</c:formatCode>
                <c:ptCount val="1991"/>
                <c:pt idx="0">
                  <c:v>#N/A</c:v>
                </c:pt>
                <c:pt idx="1">
                  <c:v>-0.4877551533370536</c:v>
                </c:pt>
                <c:pt idx="2">
                  <c:v>-0.88645369993959777</c:v>
                </c:pt>
                <c:pt idx="3">
                  <c:v>-0.89370127969589674</c:v>
                </c:pt>
                <c:pt idx="4">
                  <c:v>0.67238101521349902</c:v>
                </c:pt>
                <c:pt idx="5">
                  <c:v>#N/A</c:v>
                </c:pt>
                <c:pt idx="6">
                  <c:v>#N/A</c:v>
                </c:pt>
                <c:pt idx="7">
                  <c:v>0.26214014795647367</c:v>
                </c:pt>
                <c:pt idx="8">
                  <c:v>0.50489256758726675</c:v>
                </c:pt>
                <c:pt idx="9">
                  <c:v>#N/A</c:v>
                </c:pt>
                <c:pt idx="10">
                  <c:v>1.4279290509593432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1.1428866148784178</c:v>
                </c:pt>
                <c:pt idx="20">
                  <c:v>0.38093316513821573</c:v>
                </c:pt>
                <c:pt idx="21">
                  <c:v>0.4983403661182676</c:v>
                </c:pt>
                <c:pt idx="22">
                  <c:v>#N/A</c:v>
                </c:pt>
                <c:pt idx="23">
                  <c:v>-0.55243600720486841</c:v>
                </c:pt>
                <c:pt idx="24">
                  <c:v>0.30542170449262712</c:v>
                </c:pt>
                <c:pt idx="25">
                  <c:v>#N/A</c:v>
                </c:pt>
                <c:pt idx="26">
                  <c:v>-0.34802002423910627</c:v>
                </c:pt>
                <c:pt idx="27">
                  <c:v>4.0754230508434228E-2</c:v>
                </c:pt>
                <c:pt idx="28">
                  <c:v>#N/A</c:v>
                </c:pt>
                <c:pt idx="29">
                  <c:v>#N/A</c:v>
                </c:pt>
                <c:pt idx="30">
                  <c:v>-0.12326659032865243</c:v>
                </c:pt>
                <c:pt idx="31">
                  <c:v>#N/A</c:v>
                </c:pt>
                <c:pt idx="32">
                  <c:v>#N/A</c:v>
                </c:pt>
                <c:pt idx="33">
                  <c:v>0.17015935737325669</c:v>
                </c:pt>
                <c:pt idx="34">
                  <c:v>0.30736493789383251</c:v>
                </c:pt>
                <c:pt idx="35">
                  <c:v>0.51431090655534384</c:v>
                </c:pt>
                <c:pt idx="36">
                  <c:v>0.28516922273329909</c:v>
                </c:pt>
                <c:pt idx="37">
                  <c:v>0.80456154394630852</c:v>
                </c:pt>
                <c:pt idx="38">
                  <c:v>1.697453823544413</c:v>
                </c:pt>
                <c:pt idx="39">
                  <c:v>1.4702981908078443</c:v>
                </c:pt>
                <c:pt idx="40">
                  <c:v>0.66520419051826074</c:v>
                </c:pt>
                <c:pt idx="41">
                  <c:v>0.40823023411076598</c:v>
                </c:pt>
                <c:pt idx="42">
                  <c:v>-0.17160533491763746</c:v>
                </c:pt>
                <c:pt idx="43">
                  <c:v>#N/A</c:v>
                </c:pt>
                <c:pt idx="44">
                  <c:v>-4.2967294591080875E-2</c:v>
                </c:pt>
                <c:pt idx="45">
                  <c:v>-1.8986991954047368</c:v>
                </c:pt>
                <c:pt idx="46">
                  <c:v>-1.3229363197243529</c:v>
                </c:pt>
                <c:pt idx="47">
                  <c:v>-0.26444388616786096</c:v>
                </c:pt>
                <c:pt idx="48">
                  <c:v>0.16190815550173138</c:v>
                </c:pt>
                <c:pt idx="49">
                  <c:v>-1.671794888267511E-2</c:v>
                </c:pt>
                <c:pt idx="50">
                  <c:v>-6.7910746758953602E-2</c:v>
                </c:pt>
                <c:pt idx="51">
                  <c:v>-1.3353739740997876</c:v>
                </c:pt>
                <c:pt idx="52">
                  <c:v>-1.2322333713493303</c:v>
                </c:pt>
                <c:pt idx="53">
                  <c:v>-1.7934049061555084</c:v>
                </c:pt>
                <c:pt idx="54">
                  <c:v>-1.3160114149301398</c:v>
                </c:pt>
                <c:pt idx="55">
                  <c:v>-1.3117879951367288</c:v>
                </c:pt>
                <c:pt idx="56">
                  <c:v>-0.77660279830212164</c:v>
                </c:pt>
                <c:pt idx="57">
                  <c:v>-0.61432871125053434</c:v>
                </c:pt>
                <c:pt idx="58">
                  <c:v>-1.2220510185287174</c:v>
                </c:pt>
                <c:pt idx="59">
                  <c:v>#N/A</c:v>
                </c:pt>
                <c:pt idx="60">
                  <c:v>-0.30269768405501957</c:v>
                </c:pt>
                <c:pt idx="61">
                  <c:v>0.17884853350096785</c:v>
                </c:pt>
                <c:pt idx="62">
                  <c:v>#N/A</c:v>
                </c:pt>
                <c:pt idx="63">
                  <c:v>-2.3384515492733908</c:v>
                </c:pt>
                <c:pt idx="64">
                  <c:v>#N/A</c:v>
                </c:pt>
                <c:pt idx="65">
                  <c:v>-0.83916326187606427</c:v>
                </c:pt>
                <c:pt idx="66">
                  <c:v>0.19653028142189791</c:v>
                </c:pt>
                <c:pt idx="67">
                  <c:v>0.67715940950255837</c:v>
                </c:pt>
                <c:pt idx="68">
                  <c:v>-2.2541450863520556</c:v>
                </c:pt>
                <c:pt idx="69">
                  <c:v>0.20212491495973753</c:v>
                </c:pt>
                <c:pt idx="70">
                  <c:v>-0.31260412498209511</c:v>
                </c:pt>
                <c:pt idx="71">
                  <c:v>-0.16182780333960869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1.9957632661979092</c:v>
                </c:pt>
                <c:pt idx="76">
                  <c:v>1.8351039822210766</c:v>
                </c:pt>
                <c:pt idx="77">
                  <c:v>-0.35459176385996566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-0.40103972737486165</c:v>
                </c:pt>
                <c:pt idx="88">
                  <c:v>#N/A</c:v>
                </c:pt>
                <c:pt idx="89">
                  <c:v>1.6637261026786376</c:v>
                </c:pt>
                <c:pt idx="90">
                  <c:v>0.68795200698450409</c:v>
                </c:pt>
                <c:pt idx="91">
                  <c:v>2.1545919229306217E-2</c:v>
                </c:pt>
                <c:pt idx="92">
                  <c:v>2.3451501796434173</c:v>
                </c:pt>
                <c:pt idx="93">
                  <c:v>-8.5576320161692601E-2</c:v>
                </c:pt>
                <c:pt idx="94">
                  <c:v>4.8259200066921443E-2</c:v>
                </c:pt>
                <c:pt idx="95">
                  <c:v>-0.57976340697460282</c:v>
                </c:pt>
                <c:pt idx="96">
                  <c:v>#N/A</c:v>
                </c:pt>
                <c:pt idx="97">
                  <c:v>-0.39792918628810053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1.127271769690203</c:v>
                </c:pt>
                <c:pt idx="103">
                  <c:v>0.92078950096384649</c:v>
                </c:pt>
                <c:pt idx="104">
                  <c:v>0.76473811336015352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-0.5973295782201552</c:v>
                </c:pt>
                <c:pt idx="111">
                  <c:v>#N/A</c:v>
                </c:pt>
                <c:pt idx="112">
                  <c:v>-0.18344200428465787</c:v>
                </c:pt>
                <c:pt idx="113">
                  <c:v>0.19868165774488519</c:v>
                </c:pt>
                <c:pt idx="114">
                  <c:v>0.47849410720008284</c:v>
                </c:pt>
                <c:pt idx="115">
                  <c:v>-1.5270367918439551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5-4CEE-BBED-2AFB492431E0}"/>
            </c:ext>
          </c:extLst>
        </c:ser>
        <c:ser>
          <c:idx val="5"/>
          <c:order val="1"/>
          <c:tx>
            <c:v>Upper 95.54%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465-4CEE-BBED-2AFB492431E0}"/>
            </c:ext>
          </c:extLst>
        </c:ser>
        <c:ser>
          <c:idx val="6"/>
          <c:order val="2"/>
          <c:tx>
            <c:v>Lower 95.45%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('limits for plots'!$A$2,'limits for plots'!$A$3)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465-4CEE-BBED-2AFB492431E0}"/>
            </c:ext>
          </c:extLst>
        </c:ser>
        <c:ser>
          <c:idx val="1"/>
          <c:order val="3"/>
          <c:tx>
            <c:v>Latest data to review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Z Scores'!$A$7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Z Scores'!$O$7</c:f>
              <c:numCache>
                <c:formatCode>General</c:formatCode>
                <c:ptCount val="1"/>
                <c:pt idx="0">
                  <c:v>-1.5270367918439551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65-4CEE-BBED-2AFB49243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At val="-10"/>
        <c:crossBetween val="midCat"/>
      </c:valAx>
      <c:valAx>
        <c:axId val="4783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Fuel</a:t>
            </a:r>
            <a:r>
              <a:rPr lang="en-GB" baseline="0"/>
              <a:t> Consumption </a:t>
            </a:r>
            <a:r>
              <a:rPr lang="en-GB"/>
              <a:t>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'BT70 BHV WLTP Trend Data'!$O$10</c:f>
              <c:strCache>
                <c:ptCount val="1"/>
                <c:pt idx="0">
                  <c:v>fuel consumption (l/100km)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'Summary Sheet'!$A$2:$A$1999</c:f>
              <c:numCache>
                <c:formatCode>General</c:formatCode>
                <c:ptCount val="1998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34</c:v>
                </c:pt>
                <c:pt idx="27">
                  <c:v>35</c:v>
                </c:pt>
                <c:pt idx="28">
                  <c:v>36</c:v>
                </c:pt>
                <c:pt idx="29">
                  <c:v>37</c:v>
                </c:pt>
                <c:pt idx="30">
                  <c:v>39</c:v>
                </c:pt>
                <c:pt idx="31">
                  <c:v>40</c:v>
                </c:pt>
                <c:pt idx="32">
                  <c:v>41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58</c:v>
                </c:pt>
                <c:pt idx="44">
                  <c:v>60</c:v>
                </c:pt>
                <c:pt idx="45">
                  <c:v>62</c:v>
                </c:pt>
                <c:pt idx="46">
                  <c:v>64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72</c:v>
                </c:pt>
                <c:pt idx="51">
                  <c:v>73</c:v>
                </c:pt>
                <c:pt idx="52">
                  <c:v>74</c:v>
                </c:pt>
                <c:pt idx="53">
                  <c:v>76</c:v>
                </c:pt>
                <c:pt idx="54">
                  <c:v>77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83</c:v>
                </c:pt>
                <c:pt idx="59">
                  <c:v>84</c:v>
                </c:pt>
                <c:pt idx="60">
                  <c:v>85</c:v>
                </c:pt>
                <c:pt idx="61">
                  <c:v>87</c:v>
                </c:pt>
                <c:pt idx="62">
                  <c:v>88</c:v>
                </c:pt>
                <c:pt idx="63">
                  <c:v>90</c:v>
                </c:pt>
                <c:pt idx="64">
                  <c:v>91</c:v>
                </c:pt>
                <c:pt idx="65">
                  <c:v>93</c:v>
                </c:pt>
                <c:pt idx="66">
                  <c:v>94</c:v>
                </c:pt>
                <c:pt idx="67">
                  <c:v>95</c:v>
                </c:pt>
                <c:pt idx="68">
                  <c:v>96</c:v>
                </c:pt>
                <c:pt idx="69">
                  <c:v>98</c:v>
                </c:pt>
                <c:pt idx="70">
                  <c:v>99</c:v>
                </c:pt>
                <c:pt idx="71">
                  <c:v>99.2</c:v>
                </c:pt>
                <c:pt idx="72">
                  <c:v>99.4</c:v>
                </c:pt>
                <c:pt idx="73">
                  <c:v>99.6</c:v>
                </c:pt>
                <c:pt idx="74">
                  <c:v>99.8</c:v>
                </c:pt>
                <c:pt idx="75">
                  <c:v>99.9</c:v>
                </c:pt>
                <c:pt idx="76">
                  <c:v>101</c:v>
                </c:pt>
                <c:pt idx="77">
                  <c:v>102</c:v>
                </c:pt>
                <c:pt idx="78">
                  <c:v>103</c:v>
                </c:pt>
                <c:pt idx="79">
                  <c:v>105</c:v>
                </c:pt>
                <c:pt idx="80">
                  <c:v>106</c:v>
                </c:pt>
                <c:pt idx="81">
                  <c:v>107</c:v>
                </c:pt>
                <c:pt idx="82">
                  <c:v>108</c:v>
                </c:pt>
                <c:pt idx="83">
                  <c:v>109</c:v>
                </c:pt>
                <c:pt idx="84">
                  <c:v>112</c:v>
                </c:pt>
                <c:pt idx="85">
                  <c:v>114</c:v>
                </c:pt>
                <c:pt idx="86">
                  <c:v>120</c:v>
                </c:pt>
                <c:pt idx="87">
                  <c:v>121</c:v>
                </c:pt>
                <c:pt idx="88">
                  <c:v>124</c:v>
                </c:pt>
                <c:pt idx="89">
                  <c:v>125</c:v>
                </c:pt>
                <c:pt idx="90">
                  <c:v>127</c:v>
                </c:pt>
                <c:pt idx="91">
                  <c:v>130</c:v>
                </c:pt>
                <c:pt idx="92">
                  <c:v>132</c:v>
                </c:pt>
                <c:pt idx="93">
                  <c:v>133</c:v>
                </c:pt>
                <c:pt idx="94">
                  <c:v>134</c:v>
                </c:pt>
                <c:pt idx="95">
                  <c:v>135</c:v>
                </c:pt>
                <c:pt idx="96">
                  <c:v>143</c:v>
                </c:pt>
                <c:pt idx="97">
                  <c:v>144</c:v>
                </c:pt>
                <c:pt idx="98">
                  <c:v>145</c:v>
                </c:pt>
                <c:pt idx="99">
                  <c:v>146</c:v>
                </c:pt>
                <c:pt idx="100">
                  <c:v>147</c:v>
                </c:pt>
                <c:pt idx="101">
                  <c:v>149</c:v>
                </c:pt>
                <c:pt idx="102">
                  <c:v>150</c:v>
                </c:pt>
                <c:pt idx="103">
                  <c:v>151</c:v>
                </c:pt>
                <c:pt idx="104">
                  <c:v>152</c:v>
                </c:pt>
                <c:pt idx="105">
                  <c:v>154</c:v>
                </c:pt>
                <c:pt idx="106">
                  <c:v>155</c:v>
                </c:pt>
                <c:pt idx="107">
                  <c:v>155.19999999999999</c:v>
                </c:pt>
                <c:pt idx="108">
                  <c:v>155.4</c:v>
                </c:pt>
                <c:pt idx="109">
                  <c:v>156</c:v>
                </c:pt>
                <c:pt idx="110">
                  <c:v>157</c:v>
                </c:pt>
                <c:pt idx="111">
                  <c:v>159</c:v>
                </c:pt>
                <c:pt idx="112">
                  <c:v>161</c:v>
                </c:pt>
                <c:pt idx="113">
                  <c:v>163</c:v>
                </c:pt>
                <c:pt idx="114">
                  <c:v>164</c:v>
                </c:pt>
                <c:pt idx="115">
                  <c:v>167</c:v>
                </c:pt>
              </c:numCache>
            </c:numRef>
          </c:xVal>
          <c:yVal>
            <c:numRef>
              <c:f>'Summary Sheet'!$M$2:$M$1999</c:f>
              <c:numCache>
                <c:formatCode>0.000</c:formatCode>
                <c:ptCount val="1998"/>
                <c:pt idx="0">
                  <c:v>8.4635405641068466</c:v>
                </c:pt>
                <c:pt idx="1">
                  <c:v>8.1651064640081508</c:v>
                </c:pt>
                <c:pt idx="2">
                  <c:v>8.1164997407912765</c:v>
                </c:pt>
                <c:pt idx="3">
                  <c:v>8.1156161631956003</c:v>
                </c:pt>
                <c:pt idx="4">
                  <c:v>8.3065426897459798</c:v>
                </c:pt>
                <c:pt idx="5">
                  <c:v>8.1520114640055024</c:v>
                </c:pt>
                <c:pt idx="6">
                  <c:v>8.2565288021686793</c:v>
                </c:pt>
                <c:pt idx="7">
                  <c:v>8.2861235919459872</c:v>
                </c:pt>
                <c:pt idx="8">
                  <c:v>8.2796159236631119</c:v>
                </c:pt>
                <c:pt idx="9">
                  <c:v>8.3986541723773964</c:v>
                </c:pt>
                <c:pt idx="10">
                  <c:v>8.28367842950043</c:v>
                </c:pt>
                <c:pt idx="11">
                  <c:v>8.3652635854897319</c:v>
                </c:pt>
                <c:pt idx="12">
                  <c:v>8.6623273698183727</c:v>
                </c:pt>
                <c:pt idx="13">
                  <c:v>8.6658440901188776</c:v>
                </c:pt>
                <c:pt idx="14">
                  <c:v>8.2904630262154502</c:v>
                </c:pt>
                <c:pt idx="15">
                  <c:v>8.1963583009654624</c:v>
                </c:pt>
                <c:pt idx="16">
                  <c:v>8.3487073614748883</c:v>
                </c:pt>
                <c:pt idx="17">
                  <c:v>8.4044479962486971</c:v>
                </c:pt>
                <c:pt idx="18">
                  <c:v>8.3639036599571419</c:v>
                </c:pt>
                <c:pt idx="19">
                  <c:v>8.2710112710802264</c:v>
                </c:pt>
                <c:pt idx="20">
                  <c:v>8.285324790330133</c:v>
                </c:pt>
                <c:pt idx="21">
                  <c:v>8.2949948942378757</c:v>
                </c:pt>
                <c:pt idx="22">
                  <c:v>8.1572209966840923</c:v>
                </c:pt>
                <c:pt idx="23">
                  <c:v>8.2618054069039495</c:v>
                </c:pt>
                <c:pt idx="24">
                  <c:v>8.4162216807141643</c:v>
                </c:pt>
                <c:pt idx="25">
                  <c:v>8.1821420584481501</c:v>
                </c:pt>
                <c:pt idx="26">
                  <c:v>8.2295388768097641</c:v>
                </c:pt>
                <c:pt idx="27">
                  <c:v>8.1867877064072445</c:v>
                </c:pt>
                <c:pt idx="28">
                  <c:v>0</c:v>
                </c:pt>
                <c:pt idx="29">
                  <c:v>8.209542529423576</c:v>
                </c:pt>
                <c:pt idx="30">
                  <c:v>8.1985005656421741</c:v>
                </c:pt>
                <c:pt idx="31">
                  <c:v>8.1527743665432659</c:v>
                </c:pt>
                <c:pt idx="32">
                  <c:v>8.2453151048345763</c:v>
                </c:pt>
                <c:pt idx="33">
                  <c:v>8.2620423132305039</c:v>
                </c:pt>
                <c:pt idx="34">
                  <c:v>8.2872718143292516</c:v>
                </c:pt>
                <c:pt idx="35">
                  <c:v>8.2593363565807945</c:v>
                </c:pt>
                <c:pt idx="36">
                  <c:v>8.3226572766425821</c:v>
                </c:pt>
                <c:pt idx="37">
                  <c:v>8.4315128725978248</c:v>
                </c:pt>
                <c:pt idx="38">
                  <c:v>8.4038195412283798</c:v>
                </c:pt>
                <c:pt idx="39">
                  <c:v>8.3056677381453028</c:v>
                </c:pt>
                <c:pt idx="40">
                  <c:v>8.2743391514737894</c:v>
                </c:pt>
                <c:pt idx="41">
                  <c:v>8.2036493853454004</c:v>
                </c:pt>
                <c:pt idx="42">
                  <c:v>8.3221796019569432</c:v>
                </c:pt>
                <c:pt idx="43">
                  <c:v>8.2193320951887028</c:v>
                </c:pt>
                <c:pt idx="44">
                  <c:v>7.9930933801589905</c:v>
                </c:pt>
                <c:pt idx="45">
                  <c:v>8.0632866301099284</c:v>
                </c:pt>
                <c:pt idx="46">
                  <c:v>8.1923311154321325</c:v>
                </c:pt>
                <c:pt idx="47">
                  <c:v>8.2443091721844741</c:v>
                </c:pt>
                <c:pt idx="48">
                  <c:v>8.2225322440037534</c:v>
                </c:pt>
                <c:pt idx="49">
                  <c:v>8.216291152386356</c:v>
                </c:pt>
                <c:pt idx="50">
                  <c:v>8.0617703125089601</c:v>
                </c:pt>
                <c:pt idx="51">
                  <c:v>8.0743445412665853</c:v>
                </c:pt>
                <c:pt idx="52">
                  <c:v>8.0059301723105225</c:v>
                </c:pt>
                <c:pt idx="53">
                  <c:v>8.064130869281362</c:v>
                </c:pt>
                <c:pt idx="54">
                  <c:v>8.06464576104276</c:v>
                </c:pt>
                <c:pt idx="55">
                  <c:v>8.1298920453695516</c:v>
                </c:pt>
                <c:pt idx="56">
                  <c:v>8.1496754423791486</c:v>
                </c:pt>
                <c:pt idx="57">
                  <c:v>8.0755859072295806</c:v>
                </c:pt>
                <c:pt idx="58">
                  <c:v>8.1872705129923879</c:v>
                </c:pt>
                <c:pt idx="59">
                  <c:v>8.1876674621990322</c:v>
                </c:pt>
                <c:pt idx="60">
                  <c:v>8.2463744324459292</c:v>
                </c:pt>
                <c:pt idx="61">
                  <c:v>8.0662180597449353</c:v>
                </c:pt>
                <c:pt idx="62">
                  <c:v>7.939481644850181</c:v>
                </c:pt>
                <c:pt idx="63">
                  <c:v>8.079399526763698</c:v>
                </c:pt>
                <c:pt idx="64">
                  <c:v>8.1222650821835298</c:v>
                </c:pt>
                <c:pt idx="65">
                  <c:v>8.2485300756869364</c:v>
                </c:pt>
                <c:pt idx="66">
                  <c:v>8.3071252403737876</c:v>
                </c:pt>
                <c:pt idx="67">
                  <c:v>7.9497597382707124</c:v>
                </c:pt>
                <c:pt idx="68">
                  <c:v>8.2492121368737426</c:v>
                </c:pt>
                <c:pt idx="69">
                  <c:v>8.1864597336123346</c:v>
                </c:pt>
                <c:pt idx="70">
                  <c:v>8.2048413981460673</c:v>
                </c:pt>
                <c:pt idx="71">
                  <c:v>8.1515832014953507</c:v>
                </c:pt>
                <c:pt idx="72">
                  <c:v>10.113637241898731</c:v>
                </c:pt>
                <c:pt idx="73">
                  <c:v>8.3603622206552899</c:v>
                </c:pt>
                <c:pt idx="74">
                  <c:v>8.4678808118230791</c:v>
                </c:pt>
                <c:pt idx="75">
                  <c:v>8.4482942810593542</c:v>
                </c:pt>
                <c:pt idx="76">
                  <c:v>8.1813408748684093</c:v>
                </c:pt>
                <c:pt idx="77">
                  <c:v>8.2277013983809386</c:v>
                </c:pt>
                <c:pt idx="78">
                  <c:v>8.4154200191104067</c:v>
                </c:pt>
                <c:pt idx="79">
                  <c:v>8.2460156755113516</c:v>
                </c:pt>
                <c:pt idx="80">
                  <c:v>8.3240256208812049</c:v>
                </c:pt>
                <c:pt idx="81">
                  <c:v>8.2023118700984501</c:v>
                </c:pt>
                <c:pt idx="82">
                  <c:v>8.3148487540402396</c:v>
                </c:pt>
                <c:pt idx="83">
                  <c:v>8.2264762034037684</c:v>
                </c:pt>
                <c:pt idx="84">
                  <c:v>8.2536915997124218</c:v>
                </c:pt>
                <c:pt idx="85">
                  <c:v>8.1756782424715908</c:v>
                </c:pt>
                <c:pt idx="86">
                  <c:v>8.3912854252395466</c:v>
                </c:pt>
                <c:pt idx="87">
                  <c:v>8.4274010091189417</c:v>
                </c:pt>
                <c:pt idx="88">
                  <c:v>8.3084410033808673</c:v>
                </c:pt>
                <c:pt idx="89">
                  <c:v>8.2271971249329034</c:v>
                </c:pt>
                <c:pt idx="90">
                  <c:v>8.5104757827407269</c:v>
                </c:pt>
                <c:pt idx="91">
                  <c:v>8.2141374810369836</c:v>
                </c:pt>
                <c:pt idx="92">
                  <c:v>8.2304538336893138</c:v>
                </c:pt>
                <c:pt idx="93">
                  <c:v>8.153889418557803</c:v>
                </c:pt>
                <c:pt idx="94">
                  <c:v>8.2829455381565023</c:v>
                </c:pt>
                <c:pt idx="95">
                  <c:v>8.1760574593284048</c:v>
                </c:pt>
                <c:pt idx="96">
                  <c:v>0</c:v>
                </c:pt>
                <c:pt idx="97">
                  <c:v>0</c:v>
                </c:pt>
                <c:pt idx="98">
                  <c:v>8.1961999999999993</c:v>
                </c:pt>
                <c:pt idx="99">
                  <c:v>8.33</c:v>
                </c:pt>
                <c:pt idx="100">
                  <c:v>8.3620000000000001</c:v>
                </c:pt>
                <c:pt idx="101">
                  <c:v>8.2283000000000008</c:v>
                </c:pt>
                <c:pt idx="102">
                  <c:v>8.2670999999999992</c:v>
                </c:pt>
                <c:pt idx="103">
                  <c:v>8.3368270301692888</c:v>
                </c:pt>
                <c:pt idx="104">
                  <c:v>8.31780226404085</c:v>
                </c:pt>
                <c:pt idx="105">
                  <c:v>8.2712233080684499</c:v>
                </c:pt>
                <c:pt idx="106">
                  <c:v>8.0662167401454781</c:v>
                </c:pt>
                <c:pt idx="107">
                  <c:v>8.4146009294284951</c:v>
                </c:pt>
                <c:pt idx="108">
                  <c:v>8.4625244609229888</c:v>
                </c:pt>
                <c:pt idx="109">
                  <c:v>7.9489858779502924</c:v>
                </c:pt>
                <c:pt idx="110">
                  <c:v>8.1517478656703179</c:v>
                </c:pt>
                <c:pt idx="111">
                  <c:v>8.2246594013357246</c:v>
                </c:pt>
                <c:pt idx="112">
                  <c:v>8.2022063359121002</c:v>
                </c:pt>
                <c:pt idx="113">
                  <c:v>8.2487923574392976</c:v>
                </c:pt>
                <c:pt idx="114">
                  <c:v>8.2829052640430501</c:v>
                </c:pt>
                <c:pt idx="115">
                  <c:v>8.0384040333678826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D3-47DA-A160-B5060BA99322}"/>
            </c:ext>
          </c:extLst>
        </c:ser>
        <c:ser>
          <c:idx val="1"/>
          <c:order val="1"/>
          <c:tx>
            <c:strRef>
              <c:f>'limits for plots'!$V$1</c:f>
              <c:strCache>
                <c:ptCount val="1"/>
                <c:pt idx="0">
                  <c:v>Upper 95.45%
FC/km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plots'!$V$2:$V$3</c:f>
              <c:numCache>
                <c:formatCode>General</c:formatCode>
                <c:ptCount val="2"/>
                <c:pt idx="0">
                  <c:v>8.4683973267414725</c:v>
                </c:pt>
                <c:pt idx="1">
                  <c:v>8.4683973267414725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D3-47DA-A160-B5060BA99322}"/>
            </c:ext>
          </c:extLst>
        </c:ser>
        <c:ser>
          <c:idx val="2"/>
          <c:order val="2"/>
          <c:tx>
            <c:strRef>
              <c:f>'limits for plots'!$W$1</c:f>
              <c:strCache>
                <c:ptCount val="1"/>
                <c:pt idx="0">
                  <c:v>Lower 95.45%
FC/km (mg)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'limits for plots'!$A$2:$A$3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xVal>
          <c:yVal>
            <c:numRef>
              <c:f>'limits for plots'!$W$2:$W$3</c:f>
              <c:numCache>
                <c:formatCode>General</c:formatCode>
                <c:ptCount val="2"/>
                <c:pt idx="0">
                  <c:v>7.9807434475781802</c:v>
                </c:pt>
                <c:pt idx="1">
                  <c:v>7.9807434475781802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D3-47DA-A160-B5060BA99322}"/>
            </c:ext>
          </c:extLst>
        </c:ser>
        <c:ser>
          <c:idx val="5"/>
          <c:order val="3"/>
          <c:tx>
            <c:v>Latest data to review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'BT70 BHV WLTP Trend Data'!$A$7</c:f>
              <c:numCache>
                <c:formatCode>General</c:formatCode>
                <c:ptCount val="1"/>
                <c:pt idx="0">
                  <c:v>167</c:v>
                </c:pt>
              </c:numCache>
            </c:numRef>
          </c:xVal>
          <c:yVal>
            <c:numRef>
              <c:f>'BT70 BHV WLTP Trend Data'!$O$7</c:f>
              <c:numCache>
                <c:formatCode>General</c:formatCode>
                <c:ptCount val="1"/>
                <c:pt idx="0">
                  <c:v>8.0384040333678826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DD3-47DA-A160-B5060BA99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12808"/>
        <c:axId val="478313136"/>
      </c:scatterChart>
      <c:valAx>
        <c:axId val="4783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3136"/>
        <c:crosses val="autoZero"/>
        <c:crossBetween val="midCat"/>
      </c:valAx>
      <c:valAx>
        <c:axId val="478313136"/>
        <c:scaling>
          <c:orientation val="minMax"/>
          <c:min val="7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Fuel Consumption (l/100km)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gif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358990</xdr:colOff>
      <xdr:row>0</xdr:row>
      <xdr:rowOff>0</xdr:rowOff>
    </xdr:from>
    <xdr:to>
      <xdr:col>9</xdr:col>
      <xdr:colOff>855557</xdr:colOff>
      <xdr:row>3</xdr:row>
      <xdr:rowOff>91440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4715" y="0"/>
          <a:ext cx="1620517" cy="605790"/>
        </a:xfrm>
        <a:prstGeom prst="rect">
          <a:avLst/>
        </a:prstGeom>
      </xdr:spPr>
    </xdr:pic>
    <xdr:clientData/>
  </xdr:twoCellAnchor>
  <xdr:absoluteAnchor>
    <xdr:pos x="0" y="9437298"/>
    <xdr:ext cx="5838825" cy="2402277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0" y="12185196"/>
    <xdr:ext cx="5829300" cy="2407104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0" y="14925676"/>
    <xdr:ext cx="5819775" cy="24003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0" y="18528227"/>
    <xdr:ext cx="5819775" cy="2398198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0" y="21274025"/>
    <xdr:ext cx="5819775" cy="2395599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0" y="24012526"/>
    <xdr:ext cx="5810250" cy="2400300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absoluteAnchor>
  <xdr:absoluteAnchor>
    <xdr:pos x="0" y="27694276"/>
    <xdr:ext cx="5810250" cy="2404724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absoluteAnchor>
  <xdr:absoluteAnchor>
    <xdr:pos x="0" y="30441900"/>
    <xdr:ext cx="5819775" cy="2401359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absoluteAnchor>
  <xdr:absoluteAnchor>
    <xdr:pos x="0" y="33194625"/>
    <xdr:ext cx="5819775" cy="2399723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absoluteAnchor>
  <xdr:absoluteAnchor>
    <xdr:pos x="0" y="36868197"/>
    <xdr:ext cx="5800725" cy="2403378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0</xdr:row>
          <xdr:rowOff>28575</xdr:rowOff>
        </xdr:from>
        <xdr:to>
          <xdr:col>1</xdr:col>
          <xdr:colOff>2762250</xdr:colOff>
          <xdr:row>0</xdr:row>
          <xdr:rowOff>781050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Test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76200</xdr:rowOff>
        </xdr:from>
        <xdr:to>
          <xdr:col>2</xdr:col>
          <xdr:colOff>2800350</xdr:colOff>
          <xdr:row>1</xdr:row>
          <xdr:rowOff>923925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Correlation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1370" cy="32575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0" y="3438526"/>
    <xdr:ext cx="9301370" cy="32575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9334499" y="657225"/>
    <xdr:ext cx="8020051" cy="4629150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0" y="10315575"/>
    <xdr:ext cx="9301370" cy="325755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1370" cy="32575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0" y="3438526"/>
    <xdr:ext cx="9301370" cy="32575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9334500" y="685800"/>
    <xdr:ext cx="8001000" cy="46291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1370" cy="32575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0" y="3438526"/>
    <xdr:ext cx="9301370" cy="32575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9334501" y="685800"/>
    <xdr:ext cx="8000999" cy="4619625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1370" cy="32575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0" y="3438526"/>
    <xdr:ext cx="9301370" cy="32575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9334500" y="685799"/>
    <xdr:ext cx="8001000" cy="4638675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1370" cy="32575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0" y="3438526"/>
    <xdr:ext cx="9301370" cy="32575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9334500" y="685800"/>
    <xdr:ext cx="7991475" cy="4619626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1370" cy="32575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0" y="3438526"/>
    <xdr:ext cx="9301370" cy="32575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9334500" y="685800"/>
    <xdr:ext cx="8001000" cy="46291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1370" cy="32575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0" y="3438526"/>
    <xdr:ext cx="9301370" cy="32575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9334500" y="685800"/>
    <xdr:ext cx="7991475" cy="4619625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1370" cy="32575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0" y="3438526"/>
    <xdr:ext cx="9301370" cy="32575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9334500" y="685800"/>
    <xdr:ext cx="7991475" cy="4619625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1370" cy="32575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0" y="3438526"/>
    <xdr:ext cx="9301370" cy="32575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9334500" y="685800"/>
    <xdr:ext cx="7991475" cy="4619625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1370" cy="32575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0" y="3438526"/>
    <xdr:ext cx="9301370" cy="32575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9334500" y="685800"/>
    <xdr:ext cx="8001000" cy="46291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m Mcdonald" id="{B8960A31-F422-4A0F-8A7C-C3E6A2567901}" userId="S::M0082668@mahle.com::2e005979-605a-41b3-be4f-54ed37647d6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1A29A3-AF53-4B8E-9F09-204AF180DC91}" name="Data" displayName="Data" ref="A1:X1999" totalsRowShown="0" headerRowDxfId="54" dataDxfId="53">
  <autoFilter ref="A1:X1999" xr:uid="{0F20DC11-4506-43A0-AE17-8546D2514948}"/>
  <sortState xmlns:xlrd2="http://schemas.microsoft.com/office/spreadsheetml/2017/richdata2" ref="A2:X1999">
    <sortCondition ref="A1:A1999"/>
  </sortState>
  <tableColumns count="24">
    <tableColumn id="19" xr3:uid="{7B2DCC59-ABC0-4F80-AC45-BA148013D22D}" name="Index" dataDxfId="52"/>
    <tableColumn id="2" xr3:uid="{82D5A0A6-1B97-4798-8E60-2E24E2523524}" name="Test Name" dataDxfId="51" dataCellStyle="Hyperlink"/>
    <tableColumn id="3" xr3:uid="{6D49B243-81A2-40B2-A986-D2B1724BDB52}" name="Date" dataDxfId="50"/>
    <tableColumn id="4" xr3:uid="{7DBDEE98-2CDE-44DA-B69B-8C14AE11DBFF}" name="CO/km (mg)" dataDxfId="49" dataCellStyle="Normal_Test Summary"/>
    <tableColumn id="5" xr3:uid="{5FC812C5-6BB7-47FD-8287-AE2C4B6103CA}" name="CO2/km (g)" dataDxfId="48"/>
    <tableColumn id="6" xr3:uid="{F2F75492-A43E-4A8C-8D09-2A92F051E249}" name="THC/km (mg)" dataDxfId="47"/>
    <tableColumn id="7" xr3:uid="{0D78A312-0AC9-4FF9-A269-08836ED576D0}" name="NOx/km (mg)" dataDxfId="46"/>
    <tableColumn id="8" xr3:uid="{A04B5309-2BA4-4379-A945-B2957234ADF9}" name="THC + NOx/km (mg)" dataDxfId="45"/>
    <tableColumn id="9" xr3:uid="{A96A4025-D690-49AE-8F8B-DA0D80A5DAE5}" name="PN/km (#)" dataDxfId="44"/>
    <tableColumn id="10" xr3:uid="{80C8DE92-9AA0-480F-B754-59E1644959F5}" name="PM/km (mg)"/>
    <tableColumn id="23" xr3:uid="{1ECE54E5-C9B0-4FAB-B21D-879E33ED493D}" name="CH4 (mg/km)" dataDxfId="43"/>
    <tableColumn id="24" xr3:uid="{EF0B2463-0269-45E0-B15E-46C7F392E6E9}" name="N20 (mg/km)" dataDxfId="42"/>
    <tableColumn id="11" xr3:uid="{7799B5AD-03B5-49E9-B008-B9DD79B76532}" name="l/100km" dataDxfId="41"/>
    <tableColumn id="12" xr3:uid="{52819D58-47E1-4BEB-8762-DD47B3FE7601}" name="Distance (Km)" dataDxfId="40"/>
    <tableColumn id="13" xr3:uid="{3F368276-D7E8-4BF5-9137-7B83453B3E0A}" name="Violations" dataDxfId="39"/>
    <tableColumn id="14" xr3:uid="{8375CC1D-DFC7-4D60-88FC-0DB55D9D44E9}" name="Inertial Work Rating  (%)" dataDxfId="38"/>
    <tableColumn id="15" xr3:uid="{8493D472-9F6C-48B9-ACBC-9A0F2F371116}" name="Mileage (Miles)" dataDxfId="37"/>
    <tableColumn id="16" xr3:uid="{9A3E99A7-B8BA-45EF-949D-5C62230A6B93}" name="Driver" dataDxfId="36"/>
    <tableColumn id="1" xr3:uid="{98045584-E6D5-48F0-8B90-087AAC62E374}" name="Cycle" dataDxfId="35" dataCellStyle="Normal_Test Summary"/>
    <tableColumn id="17" xr3:uid="{60392B7D-346B-4A83-BD87-C7293A36B6E1}" name="Temperature (°C)" dataDxfId="34"/>
    <tableColumn id="18" xr3:uid="{D7F97191-2E5B-4A80-B483-ADFB8FBE2B76}" name="Barometer(kPa)" dataDxfId="33"/>
    <tableColumn id="20" xr3:uid="{37CCA092-06CB-436D-BB42-5DB826C47E30}" name="Valid Test, Can be used for conformity (Y/N)" dataDxfId="32"/>
    <tableColumn id="21" xr3:uid="{427783BF-C19F-4963-BA42-43CC9F0890CD}" name="Test Result Valid (Y/N)" dataDxfId="31"/>
    <tableColumn id="22" xr3:uid="{C215D5E3-A4F6-4410-8A0A-7AD8827AA624}" name="Comments" dataDxfId="3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X1" dT="2021-04-29T12:50:58.11" personId="{B8960A31-F422-4A0F-8A7C-C3E6A2567901}" id="{AA481B62-2E48-460A-B709-B00DA77D54C2}">
    <text>If you want to re-import any result get rid of any data in that row, inc comments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file:///\\ukmptnhc0101\Projects\0200_RDEC_Autoprocessed\Corr\CORR%20BT70%20BHV\CORR%20BT70%20BHV%20PM%20%20032%20%2025022021%20234115.xlsx" TargetMode="External"/><Relationship Id="rId117" Type="http://schemas.openxmlformats.org/officeDocument/2006/relationships/comments" Target="../comments1.xml"/><Relationship Id="rId21" Type="http://schemas.openxmlformats.org/officeDocument/2006/relationships/hyperlink" Target="file:///\\ukmptnhc0101\Projects\0200_RDEC_Autoprocessed\Corr\CORR%20BT70%20BHV\CORR%20BT70%20BHV%20%20026%20%2018022021%20023923_PM.xlsx" TargetMode="External"/><Relationship Id="rId42" Type="http://schemas.openxmlformats.org/officeDocument/2006/relationships/hyperlink" Target="file:///\\ukmptnhc0101\Projects\0200_RDEC_Autoprocessed\Corr\CORR%20BT70%20BHV\CORR%20BT70%20BHV%20%20052%20%2025032021%20193857_PM.xlsx" TargetMode="External"/><Relationship Id="rId47" Type="http://schemas.openxmlformats.org/officeDocument/2006/relationships/hyperlink" Target="..\Emissions%20Data\Live%20Raw%20Data\rdec_emissions\_veh_bt70bhv\CORR%20BT70%20BHV%20%20064%20%2004062021%20192547%20PM.xlsx" TargetMode="External"/><Relationship Id="rId63" Type="http://schemas.openxmlformats.org/officeDocument/2006/relationships/hyperlink" Target="file:///\\ukmptnhc0101\Projects\0100_RDEC\CORR\_veh_BT70%20BHV\CORR%20BT70%20BHV%20%20088%20PM%2013082021%20053804.xlsx" TargetMode="External"/><Relationship Id="rId68" Type="http://schemas.openxmlformats.org/officeDocument/2006/relationships/hyperlink" Target="../Emissions%20Data/Live%20Raw%20Data/rdec_emissions/_veh_bt70bhv/CORR%20BT70%20BHV%20%20095%20%2026082021%20103201%20Void.xlsx" TargetMode="External"/><Relationship Id="rId84" Type="http://schemas.openxmlformats.org/officeDocument/2006/relationships/hyperlink" Target="../Emissions%20Data/Live%20Raw%20Data/rdec_emissions/_veh_bt70bhv/CORR%20BT70%20BHV%20%20109%20%2014102021%20172617PM%20Void.xlsx" TargetMode="External"/><Relationship Id="rId89" Type="http://schemas.openxmlformats.org/officeDocument/2006/relationships/hyperlink" Target="../Emissions%20Data/Live%20Raw%20Data/rdec_emissions/_veh_bt70bhv/CORR%20BT70%20BHV%20%20124%20PM%2002112021%20162354%20Check.xlsx" TargetMode="External"/><Relationship Id="rId112" Type="http://schemas.openxmlformats.org/officeDocument/2006/relationships/printerSettings" Target="../printerSettings/printerSettings2.bin"/><Relationship Id="rId16" Type="http://schemas.openxmlformats.org/officeDocument/2006/relationships/hyperlink" Target="file:///\\ukmptnhc0101\Projects\0200_RDEC_Autoprocessed\Corr\CORR%20BT70%20BHV\CORR%20BT70%20BHV%20%20020%20%2028012021%20195413.xlsx" TargetMode="External"/><Relationship Id="rId107" Type="http://schemas.openxmlformats.org/officeDocument/2006/relationships/hyperlink" Target="../Emissions%20Data/Live%20Raw%20Data/rdec_emissions/_veh_bt70bhv/CORR%20BT70%20BHV%20159%2008022022%20204533%20Void.xlsx" TargetMode="External"/><Relationship Id="rId11" Type="http://schemas.openxmlformats.org/officeDocument/2006/relationships/hyperlink" Target="file:///\\ukmptnhc0101\Projects\0200_RDEC_Autoprocessed\Corr\CORR%20BT70%20BHV\CORR%20BT70%20BHV%20%20015%20PM%2019012021%20180704.xlsx" TargetMode="External"/><Relationship Id="rId24" Type="http://schemas.openxmlformats.org/officeDocument/2006/relationships/hyperlink" Target="file:///\\ukmptnhc0101\Projects\0200_RDEC_Autoprocessed\Corr\CORR%20BT70%20BHV\CORR%20BT70%20BHV%20%20030%20PM%2024022021%20013652.xlsx" TargetMode="External"/><Relationship Id="rId32" Type="http://schemas.openxmlformats.org/officeDocument/2006/relationships/hyperlink" Target="file:///\\ukmptnhc0101\Projects\0200_RDEC_Autoprocessed\Corr\CORR%20BT70%20BHV\CORR%20BT70%20BHV%20%20040%20%2011032021%20004236_PM.xlsx" TargetMode="External"/><Relationship Id="rId37" Type="http://schemas.openxmlformats.org/officeDocument/2006/relationships/hyperlink" Target="file:///\\ukmptnhc0101\Projects\0200_RDEC_Autoprocessed\Corr\CORR%20BT70%20BHV\CORR%20BT70%20BHV%20%20046%20%2018032021%20231829_PM.xlsx" TargetMode="External"/><Relationship Id="rId40" Type="http://schemas.openxmlformats.org/officeDocument/2006/relationships/hyperlink" Target="file:///\\ukmptnhc0101\Projects\0200_RDEC_Autoprocessed\Corr\CORR%20BT70%20BHV\CORR%20BT70%20BHV%20%20050%20%2023032021%20185926_PM.xlsx" TargetMode="External"/><Relationship Id="rId45" Type="http://schemas.openxmlformats.org/officeDocument/2006/relationships/hyperlink" Target="file:///\\ukmptnhc0101\Projects\0200_RDEC_Autoprocessed\Corr\_veh_BT70%20BHV\CORR%20BT70%20BHV%20%20060%20%2018052021%20140056.xlsx" TargetMode="External"/><Relationship Id="rId53" Type="http://schemas.openxmlformats.org/officeDocument/2006/relationships/hyperlink" Target="../Emissions%20Data/Live%20Raw%20Data/rdec_emissions/_veh_bt70bhv/CORR%20BT70%20BHV%20%20074%20%2024062021%20221636%20Check.xlsx" TargetMode="External"/><Relationship Id="rId58" Type="http://schemas.openxmlformats.org/officeDocument/2006/relationships/hyperlink" Target="..\Emissions%20Data\Live%20Raw%20Data\rdec_emissions\_veh_bt70bhv\CORR%20BT70%20BHV%20%20081%20%2009072021%20025638%20Check.xlsx" TargetMode="External"/><Relationship Id="rId66" Type="http://schemas.openxmlformats.org/officeDocument/2006/relationships/hyperlink" Target="../Emissions%20Data/Live%20Raw%20Data/rdec_emissions/_veh_bt70bhv/CORR%20BT70%20BHV%20%20093%20PM%2024082021%20105519%20Void.xlsx" TargetMode="External"/><Relationship Id="rId74" Type="http://schemas.openxmlformats.org/officeDocument/2006/relationships/hyperlink" Target="../Emissions%20Data/Live%20Raw%20Data/rdec_emissions/_veh_bt70bhv/CORR%20BT70%20BHV%20%20DAVE002%20%2013092021%20220939_PM%20Check.xlsx" TargetMode="External"/><Relationship Id="rId79" Type="http://schemas.openxmlformats.org/officeDocument/2006/relationships/hyperlink" Target="../Emissions%20Data/Live%20Raw%20Data/rdec_emissions/_veh_bt70bhv/CORR%20BT70%20BHV%20%20103%20%2024092021%20130523%20Check.xlsx" TargetMode="External"/><Relationship Id="rId87" Type="http://schemas.openxmlformats.org/officeDocument/2006/relationships/hyperlink" Target="../Emissions%20Data/Live%20Raw%20Data/rdec_emissions/_veh_bt70bhv/CORR%20BT70%20BHV%20%20120%20%2026102021%20062703%20Void.xlsx" TargetMode="External"/><Relationship Id="rId102" Type="http://schemas.openxmlformats.org/officeDocument/2006/relationships/hyperlink" Target="../Emissions%20Data/Live%20Raw%20Data/rdec_emissions/_veh_bt70bhv/CORR%20BT70%20BHV%20155%2019012022%20124716%20Void.xlsx" TargetMode="External"/><Relationship Id="rId110" Type="http://schemas.openxmlformats.org/officeDocument/2006/relationships/hyperlink" Target="../../Emissions%20Data/Live%20Raw%20Data/rdec_emissions/_veh_bt70bhv/CORR%20BT70%20BHV%20164%20PM%2018022022%20163117%20Check.xlsx" TargetMode="External"/><Relationship Id="rId115" Type="http://schemas.openxmlformats.org/officeDocument/2006/relationships/ctrlProp" Target="../ctrlProps/ctrlProp1.xml"/><Relationship Id="rId5" Type="http://schemas.openxmlformats.org/officeDocument/2006/relationships/hyperlink" Target="file:///\\ukmptnhc0101\Projects\0200_RDEC_Autoprocessed\Corr\CORR%20BT70%20BHV\CORR%20BT70%20BHV%20%20008%20%2014122020%20225304_PM.xlsx" TargetMode="External"/><Relationship Id="rId61" Type="http://schemas.openxmlformats.org/officeDocument/2006/relationships/hyperlink" Target="..\Emissions%20Data\Live%20Raw%20Data\rdec_emissions\_veh_bt70bhv\CORR%20BT70%20BHV%20%20085%20%2006082021%20185323%20Void.xlsx" TargetMode="External"/><Relationship Id="rId82" Type="http://schemas.openxmlformats.org/officeDocument/2006/relationships/hyperlink" Target="../Emissions%20Data/Live%20Raw%20Data/rdec_emissions/_veh_bt70bhv/CORR%20BT70%20BHV%20%20107%20PM%20%2011102021%20135904%20Check.xlsx" TargetMode="External"/><Relationship Id="rId90" Type="http://schemas.openxmlformats.org/officeDocument/2006/relationships/hyperlink" Target="../Emissions%20Data/Live%20Raw%20Data/rdec_emissions/_veh_bt70bhv/CORR%20BT70%20BHV%20%20125%20PM%2003112021%20115631%20Check.xlsx" TargetMode="External"/><Relationship Id="rId95" Type="http://schemas.openxmlformats.org/officeDocument/2006/relationships/hyperlink" Target="../Emissions%20Data/Live%20Raw%20Data/rdec_emissions/_veh_bt70bhv/CORR%20BT70%20BHV%20%20134%20%2025112021%20184107_PM%20Check.xlsx" TargetMode="External"/><Relationship Id="rId19" Type="http://schemas.openxmlformats.org/officeDocument/2006/relationships/hyperlink" Target="file:///\\ukmptnhc0101\Projects\0200_RDEC_Autoprocessed\Corr\CORR%20BT70%20BHV\CORR%20BT70%20BHV%20%20023%20PM%2008022021%20231754.xlsx" TargetMode="External"/><Relationship Id="rId14" Type="http://schemas.openxmlformats.org/officeDocument/2006/relationships/hyperlink" Target="file:///\\ukmptnhc0101\Projects\0200_RDEC_Autoprocessed\Corr\CORR%20BT70%20BHV\CORR%20BT70%20BHV%20%20018%20%2026012021%20143604_PM.xlsx" TargetMode="External"/><Relationship Id="rId22" Type="http://schemas.openxmlformats.org/officeDocument/2006/relationships/hyperlink" Target="file:///\\ukmptnhc0101\Projects\0200_RDEC_Autoprocessed\Corr\CORR%20BT70%20BHV\CORR%20BT70%20BHV%20%20027%20PM%2019022021%20013453.xlsx" TargetMode="External"/><Relationship Id="rId27" Type="http://schemas.openxmlformats.org/officeDocument/2006/relationships/hyperlink" Target="file:///\\ukmptnhc0101\Projects\0200_RDEC_Autoprocessed\Corr\CORR%20BT70%20BHV\CORR%20BT70%20BHV%20%20034%20%2002032021%20060848%20pm.xlsx" TargetMode="External"/><Relationship Id="rId30" Type="http://schemas.openxmlformats.org/officeDocument/2006/relationships/hyperlink" Target="file:///\\ukmptnhc0101\Projects\0200_RDEC_Autoprocessed\Corr\CORR%20BT70%20BHV\CORR%20BT70%20BHV%20%20037%20%2005032021%20033540_PM.xlsx" TargetMode="External"/><Relationship Id="rId35" Type="http://schemas.openxmlformats.org/officeDocument/2006/relationships/hyperlink" Target="file:///\\ukmptnhc0101\Projects\0200_RDEC_Autoprocessed\Corr\CORR%20BT70%20BHV\CORR%20BT70%20BHV%20%20044%20%2016032021%20232511%20PM.xlsx" TargetMode="External"/><Relationship Id="rId43" Type="http://schemas.openxmlformats.org/officeDocument/2006/relationships/hyperlink" Target="file:///\\ukmptnhc0101\Projects\0200_RDEC_Autoprocessed\Corr\CORR%20BT70%20BHV\CORR%20BT70%20BHV%20%20053%20%2026032021%20145602_PM.xlsx" TargetMode="External"/><Relationship Id="rId48" Type="http://schemas.openxmlformats.org/officeDocument/2006/relationships/hyperlink" Target="../Emissions%20Data/Live%20Raw%20Data/rdec_emissions/_veh_bt70bhv/CORR%20BT70%20BHV%20%20067%20PM%2016062021%20204316.xlsx" TargetMode="External"/><Relationship Id="rId56" Type="http://schemas.openxmlformats.org/officeDocument/2006/relationships/hyperlink" Target="../Emissions%20Data/Live%20Raw%20Data/rdec_emissions/_veh_bt70bhv/CORR%20BT70%20BHV%20%20079%20%2007072021%20082108%20Check.xlsx" TargetMode="External"/><Relationship Id="rId64" Type="http://schemas.openxmlformats.org/officeDocument/2006/relationships/hyperlink" Target="../Emissions%20Data/Live%20Raw%20Data/rdec_emissions/_veh_bt70bhv/CORR%20BT70%20BHV%20%20090%20%2018082021%20163420_PM%20Check.xlsx" TargetMode="External"/><Relationship Id="rId69" Type="http://schemas.openxmlformats.org/officeDocument/2006/relationships/hyperlink" Target="../Emissions%20Data/Live%20Raw%20Data/rdec_emissions/_veh_bt70bhv/CORR%20BT70%20BHV%20%20096%20%2027082021%20101506%20Check.xlsx" TargetMode="External"/><Relationship Id="rId77" Type="http://schemas.openxmlformats.org/officeDocument/2006/relationships/hyperlink" Target="../Emissions%20Data/Live%20Raw%20Data/rdec_emissions/_veh_bt70bhv/CORR%20BT70%20BHV%20%20101%20%2024092021%20100424_pm%20Check.xlsx" TargetMode="External"/><Relationship Id="rId100" Type="http://schemas.openxmlformats.org/officeDocument/2006/relationships/hyperlink" Target="../Emissions%20Data/Live%20Raw%20Data/rdec_emissions/_veh_bt70bhv/CORR%20BT70%20BHV%20%20152%20%2014012022%20060504%20Check.xlsx" TargetMode="External"/><Relationship Id="rId105" Type="http://schemas.openxmlformats.org/officeDocument/2006/relationships/hyperlink" Target="../Emissions%20Data/Live%20Raw%20Data/rdec_emissions/_veh_bt70bhv/CORR%20BT70%20BHV%20156PM%2021012022%20153454%20Check.xlsx" TargetMode="External"/><Relationship Id="rId113" Type="http://schemas.openxmlformats.org/officeDocument/2006/relationships/drawing" Target="../drawings/drawing2.xml"/><Relationship Id="rId118" Type="http://schemas.microsoft.com/office/2017/10/relationships/threadedComment" Target="../threadedComments/threadedComment1.xml"/><Relationship Id="rId8" Type="http://schemas.openxmlformats.org/officeDocument/2006/relationships/hyperlink" Target="file:///\\ukmptnhc0101\Projects\0200_RDEC_Autoprocessed\Corr\CORR%20BT70%20BHV\CORR%20BT70%20BHV%20%20011%20PM%2018122020%20003238.xlsx" TargetMode="External"/><Relationship Id="rId51" Type="http://schemas.openxmlformats.org/officeDocument/2006/relationships/hyperlink" Target="../Emissions%20Data/Live%20Raw%20Data/rdec_emissions/_veh_bt70bhv/CORR%20BT70%20BHV%20%20072%20%2023062021%20022820_PM%20Check.xlsx" TargetMode="External"/><Relationship Id="rId72" Type="http://schemas.openxmlformats.org/officeDocument/2006/relationships/hyperlink" Target="..\Emissions%20Data\Live%20Raw%20Data\rdec_emissions\_veh_bt70bhv\CORR%20BT70%20BHV%20%20ROBOT%20001%20%2003092021%20175015%20Check.xlsx" TargetMode="External"/><Relationship Id="rId80" Type="http://schemas.openxmlformats.org/officeDocument/2006/relationships/hyperlink" Target="../Emissions%20Data/Live%20Raw%20Data/rdec_emissions/_veh_bt70bhv/CORR%20BT70%20BHV%20%20105%20%2010102021%20055310_PM%20Check.xlsx" TargetMode="External"/><Relationship Id="rId85" Type="http://schemas.openxmlformats.org/officeDocument/2006/relationships/hyperlink" Target="file:///\\ukmptnhc0101\Projects\0200_RDEC_Autoprocessed\Corr\_veh_BT70%20BHV\CORR%20BT70%20BHV%20%20112%20%2020102021%20194316%20Void.xlsx" TargetMode="External"/><Relationship Id="rId93" Type="http://schemas.openxmlformats.org/officeDocument/2006/relationships/hyperlink" Target="../Emissions%20Data/Live%20Raw%20Data/rdec_emissions/_veh_bt70bhv/CORR%20BT70%20BHV%20%20132%20PM%2023112021%20195501%20Check.xlsx" TargetMode="External"/><Relationship Id="rId98" Type="http://schemas.openxmlformats.org/officeDocument/2006/relationships/hyperlink" Target="../Emissions%20Data/Live%20Raw%20Data/rdec_emissions/_veh_bt70bhv/CORR%20BT70%20BHV%20%20144%20%2004012022%20132203%20Check.xlsx" TargetMode="External"/><Relationship Id="rId3" Type="http://schemas.openxmlformats.org/officeDocument/2006/relationships/hyperlink" Target="file:///\\ukmptnhc0101\Projects\0200_RDEC_Autoprocessed\Corr\CORR%20BT70%20BHV\CORR%20BT70%20BHV%20%20005%20%2010122020%20054148%20PM.xlsx" TargetMode="External"/><Relationship Id="rId12" Type="http://schemas.openxmlformats.org/officeDocument/2006/relationships/hyperlink" Target="file:///\\ukmptnhc0101\Projects\0200_RDEC_Autoprocessed\Corr\CORR%20BT70%20BHV\CORR%20BT70%20BHV%20%20016%20PM%2021012021%20143055.xlsx" TargetMode="External"/><Relationship Id="rId17" Type="http://schemas.openxmlformats.org/officeDocument/2006/relationships/hyperlink" Target="file:///\\ukmptnhc0101\Projects\0200_RDEC_Autoprocessed\Corr\CORR%20BT70%20BHV\CORR%20BT70%20BHV%20%20021%20%2002022021%20140415_PM.xlsx" TargetMode="External"/><Relationship Id="rId25" Type="http://schemas.openxmlformats.org/officeDocument/2006/relationships/hyperlink" Target="file:///\\ukmptnhc0101\Projects\0200_RDEC_Autoprocessed\Corr\CORR%20BT70%20BHV\CORR%20BT70%20BHV%20%20031%20%2025022021%20022639_PM.xlsx" TargetMode="External"/><Relationship Id="rId33" Type="http://schemas.openxmlformats.org/officeDocument/2006/relationships/hyperlink" Target="file:///\\ukmptnhc0101\Projects\0200_RDEC_Autoprocessed\Corr\CORR%20BT70%20BHV\CORR%20BT70%20BHV%20%20041%20%2012032021%20184201%20PM.xlsx" TargetMode="External"/><Relationship Id="rId38" Type="http://schemas.openxmlformats.org/officeDocument/2006/relationships/hyperlink" Target="file:///\\ukmptnhc0101\Projects\0200_RDEC_Autoprocessed\Corr\CORR%20BT70%20BHV\CORR%20BT70%20BHV%20%20047%20%2020032021%20084828%20PM.xlsx" TargetMode="External"/><Relationship Id="rId46" Type="http://schemas.openxmlformats.org/officeDocument/2006/relationships/hyperlink" Target="../Emissions%20Data/Live%20Raw%20Data/rdec_emissions/_veh_bt70bhv/CORR%20BT70%20BHV%20%20062%20%2025052021%20061633.xlsx" TargetMode="External"/><Relationship Id="rId59" Type="http://schemas.openxmlformats.org/officeDocument/2006/relationships/hyperlink" Target="../Emissions%20Data/Live%20Raw%20Data/rdec_emissions/_veh_bt70bhv/CORR%20BT70%20BHV%20%20083%20%2004082021%20201446_PM%20Void.xlsx" TargetMode="External"/><Relationship Id="rId67" Type="http://schemas.openxmlformats.org/officeDocument/2006/relationships/hyperlink" Target="../Emissions%20Data/Live%20Raw%20Data/rdec_emissions/_veh_bt70bhv/CORR%20BT70%20BHV%20%20094%20%2025082021%20113725%20Void.xlsx" TargetMode="External"/><Relationship Id="rId103" Type="http://schemas.openxmlformats.org/officeDocument/2006/relationships/hyperlink" Target="../Emissions%20Data/Live%20Raw%20Data/rdec_emissions/_veh_bt70bhv/DAVE%20CORR%20BT70%20BHV%20DAVE-006%2020012022%20095308%20Void.xlsx" TargetMode="External"/><Relationship Id="rId108" Type="http://schemas.openxmlformats.org/officeDocument/2006/relationships/hyperlink" Target="../../Emissions%20Data/Live%20Raw%20Data/rdec_emissions/_veh_bt70bhv/CORR%20BT70%20BHV%20161%2015022022%20PM135241%20Check.xlsx" TargetMode="External"/><Relationship Id="rId116" Type="http://schemas.openxmlformats.org/officeDocument/2006/relationships/table" Target="../tables/table1.xml"/><Relationship Id="rId20" Type="http://schemas.openxmlformats.org/officeDocument/2006/relationships/hyperlink" Target="file:///\\ukmptnhc0101\Projects\0200_RDEC_Autoprocessed\Corr\CORR%20BT70%20BHV\CORR%20BT70%20BHV%20%20025%20%2017022021%20013134_PM.xlsx" TargetMode="External"/><Relationship Id="rId41" Type="http://schemas.openxmlformats.org/officeDocument/2006/relationships/hyperlink" Target="file:///\\ukmptnhc0101\Projects\0200_RDEC_Autoprocessed\Corr\CORR%20BT70%20BHV\CORR%20BT70%20BHV%20%20051%20%2024032021%20194848_PM.xlsx" TargetMode="External"/><Relationship Id="rId54" Type="http://schemas.openxmlformats.org/officeDocument/2006/relationships/hyperlink" Target="../Emissions%20Data/Live%20Raw%20Data/rdec_emissions/_veh_bt70bhv/CORR%20BT70%20BHV%20%20076%20%2029062021%20202723%20Check.xlsx" TargetMode="External"/><Relationship Id="rId62" Type="http://schemas.openxmlformats.org/officeDocument/2006/relationships/hyperlink" Target="..\Emissions%20Data\Live%20Raw%20Data\rdec_emissions\_veh_bt70bhv\CORR%20BT70%20BHV%20%20087%20%2012082021%20054324_PM%20Void.xlsx" TargetMode="External"/><Relationship Id="rId70" Type="http://schemas.openxmlformats.org/officeDocument/2006/relationships/hyperlink" Target="../Emissions%20Data/Live%20Raw%20Data/rdec_emissions/_veh_bt70bhv/CORR%20BT70%20BHV%20%20098%20%2001092021%20190039%20Check.xlsx" TargetMode="External"/><Relationship Id="rId75" Type="http://schemas.openxmlformats.org/officeDocument/2006/relationships/hyperlink" Target="../Emissions%20Data/Live%20Raw%20Data/rdec_emissions/_veh_bt70bhv/CORR%20BT70%20BHV%20%20DAVE003%20%2015092021%20030326_PM%20Check.xlsx" TargetMode="External"/><Relationship Id="rId83" Type="http://schemas.openxmlformats.org/officeDocument/2006/relationships/hyperlink" Target="../Emissions%20Data/Live%20Raw%20Data/rdec_emissions/_veh_bt70bhv/CORR%20BT70%20BHV%20%20108%20%2012102021%20200233_PM%20Void.xlsx" TargetMode="External"/><Relationship Id="rId88" Type="http://schemas.openxmlformats.org/officeDocument/2006/relationships/hyperlink" Target="../Emissions%20Data/Live%20Raw%20Data/rdec_emissions/_veh_bt70bhv/CORR%20BT70%20BHV%20%20121%20%2027102021%20060649_PM%20Check.xlsx" TargetMode="External"/><Relationship Id="rId91" Type="http://schemas.openxmlformats.org/officeDocument/2006/relationships/hyperlink" Target="../Emissions%20Data/Live%20Raw%20Data/rdec_emissions/_veh_bt70bhv/CORR%20BT70%20BHV%20%20127%20PM%2010112021%20110240%20Check.xlsx" TargetMode="External"/><Relationship Id="rId96" Type="http://schemas.openxmlformats.org/officeDocument/2006/relationships/hyperlink" Target="../Emissions%20Data/Live%20Raw%20Data/rdec_emissions/_veh_bt70bhv/CORR%20BT70%20BHV%20%20135%20%2026112021%20134303%20PM%20Check.xlsx" TargetMode="External"/><Relationship Id="rId111" Type="http://schemas.openxmlformats.org/officeDocument/2006/relationships/hyperlink" Target="../../Emissions%20Data/Live%20Raw%20Data/rdec_emissions/_veh_bt70bhv/CORR%20BT70%20BHV%20167%2023022022%20062232%20Check.xlsx" TargetMode="External"/><Relationship Id="rId1" Type="http://schemas.openxmlformats.org/officeDocument/2006/relationships/hyperlink" Target="file:///\\ukmptnhc0101\Projects\0200_RDEC_Autoprocessed\Corr\CORR%20BT70%20BHV\CORR%20BT70%20BHV%20%20002%20%2012112020%20013740%20PM.xlsx" TargetMode="External"/><Relationship Id="rId6" Type="http://schemas.openxmlformats.org/officeDocument/2006/relationships/hyperlink" Target="file:///\\ukmptnhc0101\Projects\0200_RDEC_Autoprocessed\Corr\CORR%20BT70%20BHV\CORR%20BT70%20BHV%20%20009%20%2015122020%20221229.xlsx" TargetMode="External"/><Relationship Id="rId15" Type="http://schemas.openxmlformats.org/officeDocument/2006/relationships/hyperlink" Target="file:///\\ukmptnhc0101\Projects\0200_RDEC_Autoprocessed\Corr\CORR%20BT70%20BHV\CORR%20BT70%20BHV%20%20019%20%2028012021%20025731_PM.xlsx" TargetMode="External"/><Relationship Id="rId23" Type="http://schemas.openxmlformats.org/officeDocument/2006/relationships/hyperlink" Target="file:///\\ukmptnhc0101\Projects\0200_RDEC_Autoprocessed\Corr\CORR%20BT70%20BHV\CORR%20BT70%20BHV%20%20029%20PM%2022022021%20235447.xlsx" TargetMode="External"/><Relationship Id="rId28" Type="http://schemas.openxmlformats.org/officeDocument/2006/relationships/hyperlink" Target="file:///\\ukmptnhc0101\Projects\0200_RDEC_Autoprocessed\Corr\CORR%20BT70%20BHV\CORR%20BT70%20BHV%20%20035%20%2003032021%20023804.xlsx" TargetMode="External"/><Relationship Id="rId36" Type="http://schemas.openxmlformats.org/officeDocument/2006/relationships/hyperlink" Target="file:///\\ukmptnhc0101\Projects\0200_RDEC_Autoprocessed\Corr\CORR%20BT70%20BHV\CORR%20BT70%20BHV%20%20045%20PM%2017032021%20233150.xlsx" TargetMode="External"/><Relationship Id="rId49" Type="http://schemas.openxmlformats.org/officeDocument/2006/relationships/hyperlink" Target="../Emissions%20Data/Live%20Raw%20Data/rdec_emissions/_veh_bt70bhv/CORR%20BT70%20BHV%20%20068%20PM%2017062021%20181443.xlsx" TargetMode="External"/><Relationship Id="rId57" Type="http://schemas.openxmlformats.org/officeDocument/2006/relationships/hyperlink" Target="../Emissions%20Data/Live%20Raw%20Data/rdec_emissions/_veh_bt70bhv/CORR%20BT70%20BHV%20%20080%20%2008072021%20084409%20Check.xlsx" TargetMode="External"/><Relationship Id="rId106" Type="http://schemas.openxmlformats.org/officeDocument/2006/relationships/hyperlink" Target="../Emissions%20Data/Live%20Raw%20Data/rdec_emissions/_veh_bt70bhv/CORR%20BT70%20BHV%20157%2025012022%20182406_PM%20Check.xlsx" TargetMode="External"/><Relationship Id="rId114" Type="http://schemas.openxmlformats.org/officeDocument/2006/relationships/vmlDrawing" Target="../drawings/vmlDrawing1.vml"/><Relationship Id="rId10" Type="http://schemas.openxmlformats.org/officeDocument/2006/relationships/hyperlink" Target="file:///\\ukmptnhc0101\Projects\0200_RDEC_Autoprocessed\Corr\CORR%20BT70%20BHV\CORR%20BT70%20BHV%20%20014%20%2015012021%20112125_PM.xlsx" TargetMode="External"/><Relationship Id="rId31" Type="http://schemas.openxmlformats.org/officeDocument/2006/relationships/hyperlink" Target="file:///\\ukmptnhc0101\Projects\0200_RDEC_Autoprocessed\Corr\CORR%20BT70%20BHV\CORR%20BT70%20BHV%20%20039%20PM%2009032021%20004631.xlsx" TargetMode="External"/><Relationship Id="rId44" Type="http://schemas.openxmlformats.org/officeDocument/2006/relationships/hyperlink" Target="file:///\\ukmptnhc0101\Projects\0200_RDEC_Autoprocessed\Corr\_veh_BT70%20BHV\CORR%20BT70%20BHV%20%20058%20%2020042021%20093855%20pm.xlsx" TargetMode="External"/><Relationship Id="rId52" Type="http://schemas.openxmlformats.org/officeDocument/2006/relationships/hyperlink" Target="../Emissions%20Data/Live%20Raw%20Data/rdec_emissions/_veh_bt70bhv/CORR%20BT70%20BHV%20%20073%20%2023062021%20215113_PM%20Check.xlsx" TargetMode="External"/><Relationship Id="rId60" Type="http://schemas.openxmlformats.org/officeDocument/2006/relationships/hyperlink" Target="..\Emissions%20Data\Live%20Raw%20Data\rdec_emissions\_veh_bt70bhv\CORR%20BT70%20BHV%20%20084%20%2005082021%20194916%20Check.xlsx" TargetMode="External"/><Relationship Id="rId65" Type="http://schemas.openxmlformats.org/officeDocument/2006/relationships/hyperlink" Target="../Emissions%20Data/Live%20Raw%20Data/rdec_emissions/_veh_bt70bhv/CORR%20BT70%20BHV%20%20091%20%2019082021%20181306%20Check.xlsx" TargetMode="External"/><Relationship Id="rId73" Type="http://schemas.openxmlformats.org/officeDocument/2006/relationships/hyperlink" Target="../Emissions%20Data/Live%20Raw%20Data/rdec_emissions/_veh_bt70bhv/CORR%20BT70%20BHV%20%20DAVE%20101%20%2012092021%20234156%20Void.xlsx" TargetMode="External"/><Relationship Id="rId78" Type="http://schemas.openxmlformats.org/officeDocument/2006/relationships/hyperlink" Target="../Emissions%20Data/Live%20Raw%20Data/rdec_emissions/_veh_bt70bhv/CORR%20BT70%20BHV%20%20102%20%2024092021%20113645%20Check.xlsx" TargetMode="External"/><Relationship Id="rId81" Type="http://schemas.openxmlformats.org/officeDocument/2006/relationships/hyperlink" Target="../Emissions%20Data/Live%20Raw%20Data/rdec_emissions/_veh_bt70bhv/CORR%20BT70%20BHV%20%20106%20%2011102021%20055126_PM%20Check.xlsx" TargetMode="External"/><Relationship Id="rId86" Type="http://schemas.openxmlformats.org/officeDocument/2006/relationships/hyperlink" Target="../Emissions%20Data/Live%20Raw%20Data/rdec_emissions/_veh_bt70bhv/CORR%20BT70%20BHV%20%20114%20%2022102021%20055708_PM%20Check.xlsx" TargetMode="External"/><Relationship Id="rId94" Type="http://schemas.openxmlformats.org/officeDocument/2006/relationships/hyperlink" Target="..\Emissions%20Data\Live%20Raw%20Data\rdec_emissions\_veh_bt70bhv\CORR%20BT70%20BHV%20%20133%20%2024112021%20192620_PM%20Check.xlsx" TargetMode="External"/><Relationship Id="rId99" Type="http://schemas.openxmlformats.org/officeDocument/2006/relationships/hyperlink" Target="file:///\\ukmptnhc0101\Projects\0200_RDEC_Autoprocessed\Corr\_veh_BT70%20BHV\BHV-151%20Check.xlsx" TargetMode="External"/><Relationship Id="rId101" Type="http://schemas.openxmlformats.org/officeDocument/2006/relationships/hyperlink" Target="../Emissions%20Data/Live%20Raw%20Data/rdec_emissions/_veh_bt70bhv/CORR%20BT70%20BHV%20154%2018012022%20081130_PM%20Void.xlsx" TargetMode="External"/><Relationship Id="rId4" Type="http://schemas.openxmlformats.org/officeDocument/2006/relationships/hyperlink" Target="file:///\\ukmptnhc0101\Projects\0200_RDEC_Autoprocessed\Corr\CORR%20BT70%20BHV\CORR%20BT70%20BHV%20%20006%20%2011122020%20183154_PM.xlsx" TargetMode="External"/><Relationship Id="rId9" Type="http://schemas.openxmlformats.org/officeDocument/2006/relationships/hyperlink" Target="file:///\\ukmptnhc0101\Projects\0200_RDEC_Autoprocessed\Corr\CORR%20BT70%20BHV\CORR%20BT70%20BHV%20%20013%20%2014012021%20105441%20PM.xlsx" TargetMode="External"/><Relationship Id="rId13" Type="http://schemas.openxmlformats.org/officeDocument/2006/relationships/hyperlink" Target="file:///\\ukmptnhc0101\Projects\0200_RDEC_Autoprocessed\Corr\CORR%20BT70%20BHV\CORR%20BT70%20BHV%20%20017%20%2023012021%20073535%20PM.xlsx" TargetMode="External"/><Relationship Id="rId18" Type="http://schemas.openxmlformats.org/officeDocument/2006/relationships/hyperlink" Target="file:///\\ukmptnhc0101\Projects\0200_RDEC_Autoprocessed\Corr\CORR%20BT70%20BHV\CORR%20BT70%20BHV%20%20022%20PM%2008022021%20063754.xlsx" TargetMode="External"/><Relationship Id="rId39" Type="http://schemas.openxmlformats.org/officeDocument/2006/relationships/hyperlink" Target="file:///\\ukmptnhc0101\Projects\0200_RDEC_Autoprocessed\Corr\CORR%20BT70%20BHV\CORR%20BT70%20BHV%20%20048%20%2021032021%20102058_PM.xlsx" TargetMode="External"/><Relationship Id="rId109" Type="http://schemas.openxmlformats.org/officeDocument/2006/relationships/hyperlink" Target="../../Emissions%20Data/Live%20Raw%20Data/rdec_emissions/_veh_bt70bhv/CORR%20BT70%20BHV%20163%2017022022%20190820%20Check.xlsx" TargetMode="External"/><Relationship Id="rId34" Type="http://schemas.openxmlformats.org/officeDocument/2006/relationships/hyperlink" Target="file:///\\ukmptnhc0101\Projects\0200_RDEC_Autoprocessed\Corr\CORR%20BT70%20BHV\CORR%20BT70%20BHV%20%20043%20PM%2016032021%20012006.xlsx" TargetMode="External"/><Relationship Id="rId50" Type="http://schemas.openxmlformats.org/officeDocument/2006/relationships/hyperlink" Target="../Emissions%20Data/Live%20Raw%20Data/rdec_emissions/_veh_bt70bhv/CORR%20BT70%20BHV%20%20069%20%2018062021%20181657.xlsx" TargetMode="External"/><Relationship Id="rId55" Type="http://schemas.openxmlformats.org/officeDocument/2006/relationships/hyperlink" Target="..\Emissions%20Data\Live%20Raw%20Data\rdec_emissions\_veh_bt70bhv\CORR%20BT70%20BHV%20%20077%20%2030062021%20180245%20Check.xlsx" TargetMode="External"/><Relationship Id="rId76" Type="http://schemas.openxmlformats.org/officeDocument/2006/relationships/hyperlink" Target="..\Emissions%20Data\Live%20Raw%20Data\rdec_emissions\_veh_bt70bhv\CORR%20BT70%20BHV%20%20DAVE004%20%2016092021%20042316_PM%20Check.xlsx" TargetMode="External"/><Relationship Id="rId97" Type="http://schemas.openxmlformats.org/officeDocument/2006/relationships/hyperlink" Target="../Emissions%20Data/Live%20Raw%20Data/rdec_emissions/_veh_bt70bhv/CORR%20BT70%20BHV%20%20143%20%2022122021%20105338%20Check.xlsx" TargetMode="External"/><Relationship Id="rId104" Type="http://schemas.openxmlformats.org/officeDocument/2006/relationships/hyperlink" Target="../Emissions%20Data/Live%20Raw%20Data/rdec_emissions/_veh_bt70bhv/DAVE%20CORR%20BT70%20BHV%20007%2021012022%20120634%20Check.xlsx" TargetMode="External"/><Relationship Id="rId7" Type="http://schemas.openxmlformats.org/officeDocument/2006/relationships/hyperlink" Target="file:///\\ukmptnhc0101\Projects\0200_RDEC_Autoprocessed\Corr\CORR%20BT70%20BHV\CORR%20BT70%20BHV%20%20010%20%2016122020%20214917_PM.xlsx" TargetMode="External"/><Relationship Id="rId71" Type="http://schemas.openxmlformats.org/officeDocument/2006/relationships/hyperlink" Target="../Emissions%20Data/Live%20Raw%20Data/rdec_emissions/_veh_bt70bhv/CORR%20BT70%20BHV%20%20099%20%2002092021%20144447%20Check.xlsx" TargetMode="External"/><Relationship Id="rId92" Type="http://schemas.openxmlformats.org/officeDocument/2006/relationships/hyperlink" Target="../Emissions%20Data/Live%20Raw%20Data/rdec_emissions/_veh_bt70bhv/CORR%20BT70%20BHV%20%20130%20%2016112021%20192147_PM%20Check.xlsx" TargetMode="External"/><Relationship Id="rId2" Type="http://schemas.openxmlformats.org/officeDocument/2006/relationships/hyperlink" Target="file:///\\ukmptnhc0101\Projects\0200_RDEC_Autoprocessed\Corr\CORR%20BT70%20BHV\CORR%20BT70%20BHV%20%20004%20%2009122020%20060848.xlsx" TargetMode="External"/><Relationship Id="rId29" Type="http://schemas.openxmlformats.org/officeDocument/2006/relationships/hyperlink" Target="file:///\\ukmptnhc0101\Projects\0200_RDEC_Autoprocessed\Corr\CORR%20BT70%20BHV\CORR%20BT70%20BHV%20%20036%20%2004032021%20034707_PM.xlsx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76CE2-CF68-4E3C-99A6-C71B1604F5C8}">
  <sheetPr codeName="Sheet3">
    <pageSetUpPr fitToPage="1"/>
  </sheetPr>
  <dimension ref="A1:W105"/>
  <sheetViews>
    <sheetView zoomScaleNormal="100" workbookViewId="0">
      <selection activeCell="E8" sqref="E8"/>
    </sheetView>
  </sheetViews>
  <sheetFormatPr defaultRowHeight="14.25" x14ac:dyDescent="0.2"/>
  <cols>
    <col min="1" max="1" width="8" customWidth="1"/>
    <col min="2" max="2" width="7" customWidth="1"/>
    <col min="3" max="3" width="7.375" customWidth="1"/>
    <col min="4" max="4" width="7.25" customWidth="1"/>
    <col min="5" max="5" width="10.25" customWidth="1"/>
    <col min="6" max="6" width="7.125" customWidth="1"/>
    <col min="7" max="7" width="7.125" bestFit="1" customWidth="1"/>
    <col min="8" max="8" width="7.25" customWidth="1"/>
    <col min="9" max="9" width="7.5" customWidth="1"/>
    <col min="10" max="10" width="11.5" customWidth="1"/>
  </cols>
  <sheetData>
    <row r="1" spans="1:11" ht="15" x14ac:dyDescent="0.25">
      <c r="A1" s="209" t="s">
        <v>338</v>
      </c>
      <c r="B1" s="81"/>
      <c r="C1" s="81"/>
      <c r="D1" s="81"/>
      <c r="E1" s="221"/>
      <c r="F1" s="81"/>
      <c r="G1" s="81"/>
      <c r="J1" s="81"/>
    </row>
    <row r="2" spans="1:11" x14ac:dyDescent="0.2">
      <c r="A2" s="81"/>
      <c r="B2" s="81"/>
      <c r="C2" s="81"/>
      <c r="D2" s="81"/>
      <c r="E2" s="81"/>
      <c r="F2" s="81"/>
      <c r="G2" s="81"/>
      <c r="J2" s="81"/>
    </row>
    <row r="3" spans="1:11" x14ac:dyDescent="0.2">
      <c r="J3" s="81"/>
    </row>
    <row r="4" spans="1:11" x14ac:dyDescent="0.2">
      <c r="J4" s="81"/>
    </row>
    <row r="5" spans="1:11" x14ac:dyDescent="0.2">
      <c r="A5" s="210" t="s">
        <v>184</v>
      </c>
      <c r="C5" s="210" t="s">
        <v>185</v>
      </c>
      <c r="E5" s="219" t="s">
        <v>209</v>
      </c>
      <c r="J5" s="81"/>
    </row>
    <row r="6" spans="1:11" x14ac:dyDescent="0.2">
      <c r="A6" s="205" t="s">
        <v>332</v>
      </c>
      <c r="C6" s="205" t="s">
        <v>22</v>
      </c>
      <c r="E6" s="238">
        <v>44616</v>
      </c>
      <c r="F6" s="239"/>
      <c r="H6" s="217" t="s">
        <v>193</v>
      </c>
      <c r="I6" s="205"/>
      <c r="J6" s="81"/>
    </row>
    <row r="7" spans="1:11" x14ac:dyDescent="0.2">
      <c r="A7" s="205"/>
      <c r="B7" s="205"/>
      <c r="C7" s="81"/>
      <c r="D7" s="81"/>
      <c r="E7" s="81"/>
      <c r="F7" s="81"/>
      <c r="H7" s="217" t="s">
        <v>194</v>
      </c>
      <c r="I7" s="205"/>
      <c r="J7" s="81"/>
    </row>
    <row r="8" spans="1:11" x14ac:dyDescent="0.2">
      <c r="B8" s="81"/>
      <c r="C8" s="81"/>
      <c r="D8" s="81"/>
      <c r="E8" s="81"/>
      <c r="F8" s="81"/>
      <c r="H8" s="217" t="s">
        <v>195</v>
      </c>
      <c r="I8" s="205"/>
      <c r="J8" s="81"/>
    </row>
    <row r="9" spans="1:11" x14ac:dyDescent="0.2">
      <c r="B9" s="205"/>
      <c r="C9" s="205"/>
      <c r="D9" s="205"/>
      <c r="E9" s="205"/>
      <c r="F9" s="205"/>
      <c r="H9" s="217" t="s">
        <v>196</v>
      </c>
      <c r="I9" s="205"/>
      <c r="J9" s="205"/>
    </row>
    <row r="10" spans="1:11" x14ac:dyDescent="0.2">
      <c r="B10" s="205"/>
      <c r="C10" s="205"/>
      <c r="D10" s="205"/>
      <c r="E10" s="205"/>
      <c r="F10" s="205"/>
      <c r="H10" s="217" t="s">
        <v>197</v>
      </c>
      <c r="I10" s="205"/>
      <c r="J10" s="205"/>
      <c r="K10" s="81"/>
    </row>
    <row r="11" spans="1:11" ht="13.9" customHeight="1" x14ac:dyDescent="0.2">
      <c r="H11" s="217" t="s">
        <v>198</v>
      </c>
      <c r="I11" s="205"/>
      <c r="K11" s="81"/>
    </row>
    <row r="12" spans="1:11" x14ac:dyDescent="0.2">
      <c r="H12" s="217" t="s">
        <v>199</v>
      </c>
      <c r="I12" s="205"/>
      <c r="K12" s="81"/>
    </row>
    <row r="13" spans="1:11" x14ac:dyDescent="0.2">
      <c r="H13" s="217" t="s">
        <v>200</v>
      </c>
      <c r="I13" s="205"/>
      <c r="K13" s="81"/>
    </row>
    <row r="14" spans="1:11" x14ac:dyDescent="0.2">
      <c r="H14" s="218" t="s">
        <v>201</v>
      </c>
      <c r="I14" s="205"/>
      <c r="K14" s="81"/>
    </row>
    <row r="15" spans="1:11" x14ac:dyDescent="0.2">
      <c r="K15" s="81"/>
    </row>
    <row r="16" spans="1:11" x14ac:dyDescent="0.2">
      <c r="K16" s="81"/>
    </row>
    <row r="17" spans="1:23" ht="13.9" customHeight="1" x14ac:dyDescent="0.2">
      <c r="K17" s="81"/>
    </row>
    <row r="18" spans="1:23" x14ac:dyDescent="0.2">
      <c r="K18" s="81"/>
    </row>
    <row r="19" spans="1:23" x14ac:dyDescent="0.2">
      <c r="K19" s="81"/>
    </row>
    <row r="20" spans="1:23" ht="13.9" customHeight="1" x14ac:dyDescent="0.2">
      <c r="A20" s="225" t="s">
        <v>202</v>
      </c>
      <c r="B20" s="224"/>
      <c r="C20" s="224"/>
      <c r="D20" s="224"/>
      <c r="E20" s="224"/>
      <c r="F20" s="224"/>
      <c r="G20" s="224"/>
      <c r="H20" s="224"/>
      <c r="I20" s="224"/>
      <c r="J20" s="216"/>
      <c r="K20" s="81"/>
    </row>
    <row r="21" spans="1:23" x14ac:dyDescent="0.2">
      <c r="B21" s="224"/>
      <c r="C21" s="224"/>
      <c r="D21" s="224"/>
      <c r="E21" s="224"/>
      <c r="F21" s="224"/>
      <c r="G21" s="224"/>
      <c r="H21" s="224"/>
      <c r="I21" s="224"/>
      <c r="J21" s="216"/>
      <c r="K21" s="81"/>
    </row>
    <row r="22" spans="1:23" x14ac:dyDescent="0.2">
      <c r="A22" s="226" t="s">
        <v>210</v>
      </c>
      <c r="B22" s="224"/>
      <c r="C22" s="224"/>
      <c r="D22" s="224"/>
      <c r="E22" s="224"/>
      <c r="F22" s="224"/>
      <c r="G22" s="224"/>
      <c r="H22" s="224"/>
      <c r="I22" s="224"/>
      <c r="J22" s="216"/>
      <c r="K22" s="81"/>
    </row>
    <row r="23" spans="1:23" x14ac:dyDescent="0.2">
      <c r="K23" s="81"/>
    </row>
    <row r="24" spans="1:23" x14ac:dyDescent="0.2">
      <c r="A24" s="211"/>
      <c r="B24" s="211"/>
      <c r="C24" s="211"/>
      <c r="D24" s="81"/>
      <c r="E24" s="81"/>
      <c r="F24" s="81"/>
      <c r="G24" s="81"/>
      <c r="H24" s="81"/>
      <c r="I24" s="81"/>
      <c r="J24" s="81"/>
      <c r="K24" s="81"/>
    </row>
    <row r="25" spans="1:23" ht="15" x14ac:dyDescent="0.25">
      <c r="A25" s="212"/>
      <c r="B25" s="212"/>
      <c r="C25" s="213"/>
      <c r="D25" s="213"/>
      <c r="E25" s="213"/>
      <c r="F25" s="214"/>
      <c r="G25" s="213"/>
      <c r="H25" s="215"/>
      <c r="I25" s="215"/>
      <c r="J25" s="213"/>
      <c r="K25" s="205"/>
      <c r="U25" s="195"/>
      <c r="V25" s="195"/>
      <c r="W25" s="195"/>
    </row>
    <row r="26" spans="1:23" x14ac:dyDescent="0.2">
      <c r="A26" s="222" t="s">
        <v>186</v>
      </c>
      <c r="K26" s="205"/>
    </row>
    <row r="27" spans="1:23" x14ac:dyDescent="0.2">
      <c r="B27" s="222"/>
      <c r="C27" s="222"/>
      <c r="D27" s="222"/>
      <c r="E27" s="222"/>
      <c r="F27" s="222"/>
      <c r="G27" s="222"/>
      <c r="H27" s="222"/>
      <c r="I27" s="222"/>
      <c r="J27" s="222"/>
      <c r="U27" s="195"/>
      <c r="V27" s="195"/>
      <c r="W27" s="195"/>
    </row>
    <row r="30" spans="1:23" x14ac:dyDescent="0.2">
      <c r="A30" s="235" t="s">
        <v>211</v>
      </c>
      <c r="B30" s="235"/>
      <c r="C30" s="235"/>
      <c r="D30" s="235"/>
      <c r="E30" s="235"/>
      <c r="F30" s="235"/>
      <c r="G30" s="235"/>
      <c r="H30" s="235"/>
      <c r="I30" s="235"/>
      <c r="J30" s="235"/>
    </row>
    <row r="31" spans="1:23" x14ac:dyDescent="0.2">
      <c r="A31" s="195" t="s">
        <v>212</v>
      </c>
      <c r="H31" s="81"/>
      <c r="I31" s="81"/>
      <c r="J31" s="81"/>
      <c r="L31" s="195"/>
    </row>
    <row r="32" spans="1:23" x14ac:dyDescent="0.2">
      <c r="A32" s="195" t="s">
        <v>213</v>
      </c>
    </row>
    <row r="33" spans="1:10" ht="13.9" customHeight="1" x14ac:dyDescent="0.2">
      <c r="B33" s="223"/>
      <c r="C33" s="223"/>
      <c r="D33" s="223"/>
      <c r="E33" s="223"/>
      <c r="F33" s="223"/>
      <c r="G33" s="223"/>
      <c r="H33" s="223"/>
      <c r="I33" s="223"/>
      <c r="J33" s="223"/>
    </row>
    <row r="34" spans="1:10" x14ac:dyDescent="0.2">
      <c r="A34" s="223"/>
      <c r="B34" s="223"/>
      <c r="C34" s="223"/>
      <c r="D34" s="223"/>
      <c r="E34" s="223"/>
      <c r="F34" s="223"/>
      <c r="G34" s="223"/>
      <c r="H34" s="223"/>
      <c r="I34" s="223"/>
      <c r="J34" s="223"/>
    </row>
    <row r="35" spans="1:10" x14ac:dyDescent="0.2">
      <c r="A35" s="223"/>
      <c r="B35" s="223"/>
      <c r="C35" s="223"/>
      <c r="D35" s="223"/>
      <c r="E35" s="223"/>
      <c r="F35" s="223"/>
      <c r="G35" s="223"/>
      <c r="H35" s="223"/>
      <c r="I35" s="223"/>
      <c r="J35" s="223"/>
    </row>
    <row r="36" spans="1:10" x14ac:dyDescent="0.2">
      <c r="A36" s="223"/>
      <c r="B36" s="223"/>
      <c r="C36" s="223"/>
      <c r="D36" s="223"/>
      <c r="E36" s="223"/>
      <c r="F36" s="223"/>
      <c r="G36" s="223"/>
      <c r="H36" s="223"/>
      <c r="I36" s="223"/>
      <c r="J36" s="223"/>
    </row>
    <row r="37" spans="1:10" x14ac:dyDescent="0.2">
      <c r="A37" s="223"/>
      <c r="B37" s="223"/>
      <c r="C37" s="223"/>
      <c r="D37" s="223"/>
      <c r="E37" s="223"/>
      <c r="F37" s="223"/>
      <c r="G37" s="223"/>
      <c r="H37" s="223"/>
    </row>
    <row r="38" spans="1:10" x14ac:dyDescent="0.2">
      <c r="A38" s="223"/>
      <c r="B38" s="223"/>
      <c r="C38" s="223"/>
      <c r="D38" s="223"/>
      <c r="E38" s="223"/>
      <c r="F38" s="223"/>
      <c r="G38" s="223"/>
      <c r="H38" s="223"/>
    </row>
    <row r="39" spans="1:10" x14ac:dyDescent="0.2">
      <c r="A39" s="223"/>
      <c r="B39" s="223"/>
      <c r="C39" s="223"/>
      <c r="D39" s="223"/>
      <c r="E39" s="223"/>
      <c r="F39" s="223"/>
      <c r="G39" s="223"/>
      <c r="H39" s="223"/>
      <c r="I39" s="195"/>
      <c r="J39" s="195"/>
    </row>
    <row r="40" spans="1:10" x14ac:dyDescent="0.2">
      <c r="B40" s="195"/>
      <c r="C40" s="195"/>
      <c r="D40" s="195"/>
      <c r="H40" s="195"/>
      <c r="I40" s="195"/>
      <c r="J40" s="195"/>
    </row>
    <row r="41" spans="1:10" x14ac:dyDescent="0.2">
      <c r="B41" s="195"/>
      <c r="C41" s="195"/>
      <c r="D41" s="195"/>
      <c r="H41" s="195"/>
      <c r="I41" s="195"/>
      <c r="J41" s="195"/>
    </row>
    <row r="42" spans="1:10" x14ac:dyDescent="0.2">
      <c r="B42" s="195"/>
      <c r="C42" s="195"/>
      <c r="D42" s="195"/>
      <c r="H42" s="195"/>
      <c r="I42" s="195"/>
      <c r="J42" s="195"/>
    </row>
    <row r="43" spans="1:10" x14ac:dyDescent="0.2">
      <c r="B43" s="195"/>
      <c r="C43" s="195"/>
      <c r="D43" s="195"/>
      <c r="H43" s="195"/>
      <c r="I43" s="195"/>
      <c r="J43" s="195"/>
    </row>
    <row r="44" spans="1:10" ht="15" x14ac:dyDescent="0.25">
      <c r="A44" s="207" t="s">
        <v>187</v>
      </c>
      <c r="B44" s="207"/>
      <c r="C44" s="207"/>
      <c r="D44" s="207"/>
      <c r="E44" s="207"/>
      <c r="F44" s="207"/>
      <c r="G44" s="207"/>
      <c r="H44" s="81"/>
      <c r="I44" s="81"/>
      <c r="J44" s="81"/>
    </row>
    <row r="45" spans="1:10" x14ac:dyDescent="0.2">
      <c r="A45" s="206" t="s">
        <v>188</v>
      </c>
      <c r="B45" s="195"/>
      <c r="C45" s="236">
        <v>44616</v>
      </c>
      <c r="D45" s="237"/>
      <c r="E45" s="81"/>
      <c r="F45" s="81"/>
      <c r="G45" s="81"/>
      <c r="H45" s="81"/>
      <c r="I45" s="81"/>
      <c r="J45" s="81"/>
    </row>
    <row r="46" spans="1:10" x14ac:dyDescent="0.2">
      <c r="A46" s="206" t="s">
        <v>189</v>
      </c>
      <c r="B46" s="195"/>
      <c r="C46" s="206" t="s">
        <v>190</v>
      </c>
      <c r="D46" s="195"/>
      <c r="E46" s="195"/>
      <c r="F46" s="195"/>
      <c r="G46" s="195"/>
      <c r="H46" s="81"/>
      <c r="I46" s="81"/>
      <c r="J46" s="81"/>
    </row>
    <row r="47" spans="1:10" x14ac:dyDescent="0.2">
      <c r="A47" s="206" t="s">
        <v>191</v>
      </c>
      <c r="B47" s="195"/>
      <c r="C47" s="220" t="s">
        <v>192</v>
      </c>
      <c r="D47" s="195"/>
      <c r="E47" s="195"/>
      <c r="F47" s="195"/>
      <c r="G47" s="195"/>
      <c r="H47" s="81"/>
      <c r="I47" s="81"/>
      <c r="J47" s="81"/>
    </row>
    <row r="48" spans="1:10" x14ac:dyDescent="0.2">
      <c r="H48" s="81"/>
      <c r="I48" s="81"/>
      <c r="J48" s="81"/>
    </row>
    <row r="49" spans="1:10" x14ac:dyDescent="0.2">
      <c r="H49" s="81"/>
      <c r="I49" s="81"/>
      <c r="J49" s="81"/>
    </row>
    <row r="50" spans="1:10" x14ac:dyDescent="0.2">
      <c r="J50" s="81"/>
    </row>
    <row r="51" spans="1:10" x14ac:dyDescent="0.2">
      <c r="J51" s="81"/>
    </row>
    <row r="52" spans="1:10" x14ac:dyDescent="0.2">
      <c r="J52" s="75"/>
    </row>
    <row r="53" spans="1:10" x14ac:dyDescent="0.2">
      <c r="J53" s="75"/>
    </row>
    <row r="54" spans="1:10" x14ac:dyDescent="0.2">
      <c r="A54" s="81"/>
      <c r="B54" s="81"/>
      <c r="C54" s="81"/>
      <c r="D54" s="81"/>
      <c r="E54" s="81"/>
      <c r="F54" s="81"/>
      <c r="G54" s="81"/>
      <c r="H54" s="81"/>
      <c r="I54" s="81"/>
      <c r="J54" s="75"/>
    </row>
    <row r="55" spans="1:10" x14ac:dyDescent="0.2">
      <c r="A55" s="205"/>
      <c r="B55" s="205"/>
      <c r="C55" s="205"/>
      <c r="D55" s="205"/>
      <c r="E55" s="205"/>
      <c r="F55" s="205"/>
      <c r="G55" s="205"/>
      <c r="H55" s="205"/>
      <c r="I55" s="205"/>
    </row>
    <row r="56" spans="1:10" x14ac:dyDescent="0.2">
      <c r="A56" s="205"/>
      <c r="B56" s="205"/>
      <c r="C56" s="205"/>
      <c r="D56" s="205"/>
      <c r="E56" s="205"/>
      <c r="F56" s="205"/>
      <c r="G56" s="205"/>
      <c r="H56" s="205"/>
      <c r="I56" s="205"/>
    </row>
    <row r="57" spans="1:10" x14ac:dyDescent="0.2">
      <c r="A57" s="205"/>
      <c r="B57" s="205"/>
      <c r="C57" s="205"/>
      <c r="D57" s="205"/>
      <c r="E57" s="205"/>
      <c r="F57" s="205"/>
      <c r="G57" s="205"/>
      <c r="H57" s="205"/>
      <c r="I57" s="205"/>
    </row>
    <row r="58" spans="1:10" x14ac:dyDescent="0.2">
      <c r="A58" s="205"/>
      <c r="B58" s="205"/>
      <c r="C58" s="205"/>
      <c r="D58" s="205"/>
      <c r="E58" s="205"/>
      <c r="F58" s="205"/>
      <c r="G58" s="205"/>
      <c r="H58" s="205"/>
      <c r="I58" s="205"/>
    </row>
    <row r="59" spans="1:10" x14ac:dyDescent="0.2">
      <c r="A59" s="205"/>
      <c r="B59" s="205"/>
      <c r="C59" s="205"/>
      <c r="D59" s="205"/>
      <c r="E59" s="205"/>
      <c r="F59" s="205"/>
      <c r="G59" s="205"/>
      <c r="H59" s="205"/>
      <c r="I59" s="205"/>
    </row>
    <row r="60" spans="1:10" x14ac:dyDescent="0.2">
      <c r="A60" s="205"/>
      <c r="B60" s="205"/>
      <c r="C60" s="205"/>
      <c r="D60" s="205"/>
      <c r="E60" s="205"/>
      <c r="F60" s="205"/>
      <c r="G60" s="205"/>
      <c r="H60" s="205"/>
      <c r="I60" s="205"/>
    </row>
    <row r="61" spans="1:10" x14ac:dyDescent="0.2">
      <c r="A61" s="205"/>
      <c r="B61" s="205"/>
      <c r="C61" s="205"/>
      <c r="D61" s="205"/>
      <c r="E61" s="205"/>
      <c r="F61" s="205"/>
      <c r="G61" s="205"/>
      <c r="H61" s="205"/>
      <c r="I61" s="205"/>
    </row>
    <row r="62" spans="1:10" x14ac:dyDescent="0.2">
      <c r="A62" s="205"/>
      <c r="B62" s="205"/>
      <c r="C62" s="205"/>
      <c r="D62" s="205"/>
      <c r="E62" s="205"/>
      <c r="F62" s="205"/>
      <c r="G62" s="205"/>
      <c r="H62" s="205"/>
      <c r="I62" s="205"/>
    </row>
    <row r="63" spans="1:10" x14ac:dyDescent="0.2">
      <c r="A63" s="205"/>
      <c r="B63" s="205"/>
      <c r="C63" s="205"/>
      <c r="D63" s="205"/>
      <c r="E63" s="205"/>
      <c r="F63" s="205"/>
      <c r="G63" s="205"/>
      <c r="H63" s="205"/>
      <c r="I63" s="205"/>
    </row>
    <row r="64" spans="1:10" x14ac:dyDescent="0.2">
      <c r="A64" s="205"/>
      <c r="B64" s="205"/>
      <c r="C64" s="205"/>
      <c r="D64" s="205"/>
      <c r="E64" s="205"/>
      <c r="F64" s="205"/>
      <c r="G64" s="205"/>
      <c r="H64" s="205"/>
      <c r="I64" s="205"/>
    </row>
    <row r="65" spans="1:9" x14ac:dyDescent="0.2">
      <c r="A65" s="205"/>
      <c r="B65" s="205"/>
      <c r="C65" s="205"/>
      <c r="D65" s="205"/>
      <c r="E65" s="205"/>
      <c r="F65" s="205"/>
      <c r="G65" s="205"/>
      <c r="H65" s="205"/>
      <c r="I65" s="205"/>
    </row>
    <row r="66" spans="1:9" x14ac:dyDescent="0.2">
      <c r="A66" s="205"/>
      <c r="B66" s="205"/>
      <c r="C66" s="205"/>
      <c r="D66" s="205"/>
      <c r="E66" s="205"/>
      <c r="F66" s="205"/>
      <c r="G66" s="205"/>
      <c r="H66" s="205"/>
      <c r="I66" s="205"/>
    </row>
    <row r="67" spans="1:9" x14ac:dyDescent="0.2">
      <c r="A67" s="205"/>
      <c r="B67" s="205"/>
      <c r="C67" s="205"/>
      <c r="D67" s="205"/>
      <c r="E67" s="205"/>
      <c r="F67" s="205"/>
      <c r="G67" s="205"/>
      <c r="H67" s="205"/>
      <c r="I67" s="205"/>
    </row>
    <row r="68" spans="1:9" x14ac:dyDescent="0.2">
      <c r="A68" s="205"/>
      <c r="B68" s="205"/>
      <c r="C68" s="205"/>
      <c r="D68" s="205"/>
      <c r="E68" s="205"/>
      <c r="F68" s="205"/>
      <c r="G68" s="205"/>
      <c r="H68" s="205"/>
      <c r="I68" s="205"/>
    </row>
    <row r="69" spans="1:9" x14ac:dyDescent="0.2">
      <c r="A69" s="205"/>
      <c r="B69" s="205"/>
      <c r="C69" s="205"/>
      <c r="D69" s="205"/>
      <c r="E69" s="205"/>
      <c r="F69" s="205"/>
      <c r="G69" s="205"/>
      <c r="H69" s="205"/>
      <c r="I69" s="205"/>
    </row>
    <row r="70" spans="1:9" x14ac:dyDescent="0.2">
      <c r="A70" s="205"/>
      <c r="B70" s="205"/>
      <c r="C70" s="205"/>
      <c r="D70" s="205"/>
      <c r="E70" s="205"/>
      <c r="F70" s="205"/>
      <c r="G70" s="205"/>
      <c r="H70" s="205"/>
      <c r="I70" s="205"/>
    </row>
    <row r="71" spans="1:9" x14ac:dyDescent="0.2">
      <c r="A71" s="205"/>
      <c r="B71" s="205"/>
      <c r="C71" s="205"/>
      <c r="D71" s="205"/>
      <c r="E71" s="205"/>
      <c r="F71" s="205"/>
      <c r="G71" s="205"/>
      <c r="H71" s="205"/>
      <c r="I71" s="205"/>
    </row>
    <row r="72" spans="1:9" x14ac:dyDescent="0.2">
      <c r="A72" s="205"/>
      <c r="B72" s="205"/>
      <c r="C72" s="205"/>
      <c r="D72" s="205"/>
      <c r="E72" s="205"/>
      <c r="F72" s="205"/>
      <c r="G72" s="205"/>
      <c r="H72" s="205"/>
      <c r="I72" s="205"/>
    </row>
    <row r="73" spans="1:9" x14ac:dyDescent="0.2">
      <c r="A73" s="205"/>
      <c r="B73" s="205"/>
      <c r="C73" s="205"/>
      <c r="D73" s="205"/>
      <c r="E73" s="205"/>
      <c r="F73" s="205"/>
      <c r="G73" s="205"/>
      <c r="H73" s="205"/>
      <c r="I73" s="205"/>
    </row>
    <row r="74" spans="1:9" x14ac:dyDescent="0.2">
      <c r="A74" s="205"/>
      <c r="B74" s="205"/>
      <c r="C74" s="205"/>
      <c r="D74" s="205"/>
      <c r="E74" s="205"/>
      <c r="F74" s="205"/>
      <c r="G74" s="205"/>
      <c r="H74" s="205"/>
      <c r="I74" s="205"/>
    </row>
    <row r="75" spans="1:9" x14ac:dyDescent="0.2">
      <c r="A75" s="205"/>
      <c r="B75" s="205"/>
      <c r="C75" s="205"/>
      <c r="D75" s="205"/>
      <c r="E75" s="205"/>
      <c r="F75" s="205"/>
      <c r="G75" s="205"/>
      <c r="H75" s="205"/>
      <c r="I75" s="205"/>
    </row>
    <row r="76" spans="1:9" x14ac:dyDescent="0.2">
      <c r="A76" s="205"/>
      <c r="B76" s="205"/>
      <c r="C76" s="205"/>
      <c r="D76" s="205"/>
      <c r="E76" s="205"/>
      <c r="F76" s="205"/>
      <c r="G76" s="205"/>
      <c r="H76" s="205"/>
      <c r="I76" s="205"/>
    </row>
    <row r="77" spans="1:9" x14ac:dyDescent="0.2">
      <c r="A77" s="205"/>
      <c r="B77" s="205"/>
      <c r="C77" s="205"/>
      <c r="D77" s="205"/>
      <c r="E77" s="205"/>
      <c r="F77" s="205"/>
      <c r="G77" s="205"/>
      <c r="H77" s="205"/>
      <c r="I77" s="205"/>
    </row>
    <row r="78" spans="1:9" x14ac:dyDescent="0.2">
      <c r="A78" s="205"/>
      <c r="B78" s="205"/>
      <c r="C78" s="205"/>
      <c r="D78" s="205"/>
      <c r="E78" s="205"/>
      <c r="F78" s="205"/>
      <c r="G78" s="205"/>
      <c r="H78" s="205"/>
      <c r="I78" s="205"/>
    </row>
    <row r="79" spans="1:9" x14ac:dyDescent="0.2">
      <c r="A79" s="205"/>
      <c r="B79" s="205"/>
      <c r="C79" s="205"/>
      <c r="D79" s="205"/>
      <c r="E79" s="205"/>
      <c r="F79" s="205"/>
      <c r="G79" s="205"/>
      <c r="H79" s="205"/>
      <c r="I79" s="205"/>
    </row>
    <row r="80" spans="1:9" x14ac:dyDescent="0.2">
      <c r="A80" s="205"/>
      <c r="B80" s="205"/>
      <c r="C80" s="205"/>
      <c r="D80" s="205"/>
      <c r="E80" s="205"/>
      <c r="F80" s="205"/>
      <c r="G80" s="205"/>
      <c r="H80" s="205"/>
      <c r="I80" s="205"/>
    </row>
    <row r="81" spans="1:9" x14ac:dyDescent="0.2">
      <c r="A81" s="205"/>
      <c r="B81" s="205"/>
      <c r="C81" s="205"/>
      <c r="D81" s="205"/>
      <c r="E81" s="205"/>
      <c r="F81" s="205"/>
      <c r="G81" s="205"/>
      <c r="H81" s="205"/>
      <c r="I81" s="205"/>
    </row>
    <row r="82" spans="1:9" x14ac:dyDescent="0.2">
      <c r="A82" s="205"/>
      <c r="B82" s="205"/>
      <c r="C82" s="205"/>
      <c r="D82" s="205"/>
      <c r="E82" s="205"/>
      <c r="F82" s="205"/>
      <c r="G82" s="205"/>
      <c r="H82" s="205"/>
      <c r="I82" s="205"/>
    </row>
    <row r="83" spans="1:9" x14ac:dyDescent="0.2">
      <c r="A83" s="205"/>
      <c r="B83" s="205"/>
      <c r="C83" s="205"/>
      <c r="D83" s="205"/>
      <c r="E83" s="205"/>
      <c r="F83" s="205"/>
      <c r="G83" s="205"/>
      <c r="H83" s="205"/>
      <c r="I83" s="205"/>
    </row>
    <row r="84" spans="1:9" x14ac:dyDescent="0.2">
      <c r="A84" s="205"/>
      <c r="B84" s="205"/>
      <c r="C84" s="205"/>
      <c r="D84" s="205"/>
      <c r="E84" s="205"/>
      <c r="F84" s="205"/>
      <c r="G84" s="205"/>
      <c r="H84" s="205"/>
      <c r="I84" s="205"/>
    </row>
    <row r="85" spans="1:9" x14ac:dyDescent="0.2">
      <c r="A85" s="205"/>
      <c r="B85" s="205"/>
      <c r="C85" s="205"/>
      <c r="D85" s="205"/>
      <c r="E85" s="205"/>
      <c r="F85" s="205"/>
      <c r="G85" s="205"/>
      <c r="H85" s="205"/>
      <c r="I85" s="205"/>
    </row>
    <row r="86" spans="1:9" x14ac:dyDescent="0.2">
      <c r="A86" s="205"/>
      <c r="B86" s="205"/>
      <c r="C86" s="205"/>
      <c r="D86" s="205"/>
      <c r="E86" s="205"/>
      <c r="F86" s="205"/>
      <c r="G86" s="205"/>
      <c r="H86" s="205"/>
      <c r="I86" s="205"/>
    </row>
    <row r="87" spans="1:9" x14ac:dyDescent="0.2">
      <c r="A87" s="205"/>
      <c r="B87" s="205"/>
      <c r="C87" s="205"/>
      <c r="D87" s="205"/>
      <c r="E87" s="205"/>
      <c r="F87" s="205"/>
      <c r="G87" s="205"/>
      <c r="H87" s="205"/>
      <c r="I87" s="205"/>
    </row>
    <row r="88" spans="1:9" x14ac:dyDescent="0.2">
      <c r="A88" s="205"/>
      <c r="B88" s="205"/>
      <c r="C88" s="205"/>
      <c r="D88" s="205"/>
      <c r="E88" s="205"/>
      <c r="F88" s="205"/>
      <c r="G88" s="205"/>
      <c r="H88" s="205"/>
      <c r="I88" s="205"/>
    </row>
    <row r="89" spans="1:9" x14ac:dyDescent="0.2">
      <c r="A89" s="205"/>
      <c r="B89" s="205"/>
      <c r="C89" s="205"/>
      <c r="D89" s="205"/>
      <c r="E89" s="205"/>
      <c r="F89" s="205"/>
      <c r="G89" s="205"/>
      <c r="H89" s="205"/>
      <c r="I89" s="205"/>
    </row>
    <row r="90" spans="1:9" x14ac:dyDescent="0.2">
      <c r="A90" s="205"/>
      <c r="B90" s="205"/>
      <c r="C90" s="205"/>
      <c r="D90" s="205"/>
      <c r="E90" s="205"/>
      <c r="F90" s="205"/>
      <c r="G90" s="205"/>
      <c r="H90" s="205"/>
      <c r="I90" s="205"/>
    </row>
    <row r="91" spans="1:9" x14ac:dyDescent="0.2">
      <c r="A91" s="205"/>
      <c r="B91" s="205"/>
      <c r="C91" s="205"/>
      <c r="D91" s="205"/>
      <c r="E91" s="205"/>
      <c r="F91" s="205"/>
      <c r="G91" s="205"/>
      <c r="H91" s="205"/>
      <c r="I91" s="205"/>
    </row>
    <row r="92" spans="1:9" x14ac:dyDescent="0.2">
      <c r="A92" s="205"/>
      <c r="B92" s="205"/>
      <c r="C92" s="205"/>
      <c r="D92" s="205"/>
      <c r="E92" s="205"/>
      <c r="F92" s="205"/>
      <c r="G92" s="205"/>
      <c r="H92" s="205"/>
      <c r="I92" s="205"/>
    </row>
    <row r="93" spans="1:9" x14ac:dyDescent="0.2">
      <c r="A93" s="205"/>
      <c r="B93" s="205"/>
      <c r="C93" s="205"/>
      <c r="D93" s="205"/>
      <c r="E93" s="205"/>
      <c r="F93" s="205"/>
      <c r="G93" s="205"/>
      <c r="H93" s="205"/>
      <c r="I93" s="205"/>
    </row>
    <row r="94" spans="1:9" x14ac:dyDescent="0.2">
      <c r="A94" s="205"/>
      <c r="B94" s="205"/>
      <c r="C94" s="205"/>
      <c r="D94" s="205"/>
      <c r="E94" s="205"/>
      <c r="F94" s="205"/>
      <c r="G94" s="205"/>
      <c r="H94" s="205"/>
      <c r="I94" s="205"/>
    </row>
    <row r="95" spans="1:9" x14ac:dyDescent="0.2">
      <c r="A95" s="205"/>
      <c r="B95" s="205"/>
      <c r="C95" s="205"/>
      <c r="D95" s="205"/>
      <c r="E95" s="205"/>
      <c r="F95" s="205"/>
      <c r="G95" s="205"/>
      <c r="H95" s="205"/>
      <c r="I95" s="205"/>
    </row>
    <row r="96" spans="1:9" x14ac:dyDescent="0.2">
      <c r="A96" s="205"/>
      <c r="B96" s="205"/>
      <c r="C96" s="205"/>
      <c r="D96" s="205"/>
      <c r="E96" s="205"/>
      <c r="F96" s="205"/>
      <c r="G96" s="205"/>
      <c r="H96" s="205"/>
      <c r="I96" s="205"/>
    </row>
    <row r="97" spans="1:9" x14ac:dyDescent="0.2">
      <c r="A97" s="205"/>
      <c r="B97" s="205"/>
      <c r="C97" s="205"/>
      <c r="D97" s="205"/>
      <c r="E97" s="205"/>
      <c r="F97" s="205"/>
      <c r="G97" s="205"/>
      <c r="H97" s="205"/>
      <c r="I97" s="205"/>
    </row>
    <row r="98" spans="1:9" x14ac:dyDescent="0.2">
      <c r="A98" s="205"/>
      <c r="B98" s="205"/>
      <c r="C98" s="205"/>
      <c r="D98" s="205"/>
      <c r="E98" s="205"/>
      <c r="F98" s="205"/>
      <c r="G98" s="205"/>
      <c r="H98" s="205"/>
      <c r="I98" s="205"/>
    </row>
    <row r="99" spans="1:9" x14ac:dyDescent="0.2">
      <c r="A99" s="205"/>
      <c r="B99" s="205"/>
      <c r="C99" s="205"/>
      <c r="D99" s="205"/>
      <c r="E99" s="205"/>
      <c r="F99" s="205"/>
      <c r="G99" s="205"/>
      <c r="H99" s="205"/>
      <c r="I99" s="205"/>
    </row>
    <row r="100" spans="1:9" x14ac:dyDescent="0.2">
      <c r="A100" s="205"/>
      <c r="B100" s="205"/>
      <c r="C100" s="205"/>
      <c r="D100" s="205"/>
      <c r="E100" s="205"/>
      <c r="F100" s="205"/>
      <c r="G100" s="205"/>
      <c r="H100" s="205"/>
      <c r="I100" s="205"/>
    </row>
    <row r="101" spans="1:9" x14ac:dyDescent="0.2">
      <c r="A101" s="205"/>
      <c r="B101" s="205"/>
      <c r="C101" s="205"/>
      <c r="D101" s="205"/>
      <c r="E101" s="205"/>
      <c r="F101" s="205"/>
      <c r="G101" s="205"/>
      <c r="H101" s="205"/>
      <c r="I101" s="205"/>
    </row>
    <row r="102" spans="1:9" x14ac:dyDescent="0.2">
      <c r="A102" s="205"/>
      <c r="B102" s="205"/>
      <c r="C102" s="205"/>
      <c r="D102" s="205"/>
      <c r="E102" s="205"/>
      <c r="F102" s="205"/>
      <c r="G102" s="205"/>
      <c r="H102" s="205"/>
      <c r="I102" s="205"/>
    </row>
    <row r="103" spans="1:9" x14ac:dyDescent="0.2">
      <c r="A103" s="205"/>
      <c r="B103" s="205"/>
      <c r="C103" s="205"/>
      <c r="D103" s="205"/>
      <c r="E103" s="205"/>
      <c r="F103" s="205"/>
      <c r="G103" s="205"/>
      <c r="H103" s="205"/>
      <c r="I103" s="205"/>
    </row>
    <row r="104" spans="1:9" x14ac:dyDescent="0.2">
      <c r="A104" s="205"/>
      <c r="B104" s="205"/>
      <c r="C104" s="205"/>
      <c r="D104" s="205"/>
      <c r="E104" s="205"/>
      <c r="F104" s="205"/>
      <c r="G104" s="205"/>
      <c r="H104" s="205"/>
      <c r="I104" s="205"/>
    </row>
    <row r="105" spans="1:9" x14ac:dyDescent="0.2">
      <c r="A105" s="205"/>
      <c r="B105" s="205"/>
      <c r="C105" s="205"/>
      <c r="D105" s="205"/>
      <c r="E105" s="205"/>
      <c r="F105" s="205"/>
      <c r="G105" s="205"/>
      <c r="H105" s="205"/>
      <c r="I105" s="205"/>
    </row>
  </sheetData>
  <mergeCells count="3">
    <mergeCell ref="A30:J30"/>
    <mergeCell ref="C45:D45"/>
    <mergeCell ref="E6:F6"/>
  </mergeCells>
  <pageMargins left="0.7" right="0.7" top="0.75" bottom="0.75" header="0.3" footer="0.3"/>
  <pageSetup paperSize="9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F2021"/>
  <sheetViews>
    <sheetView tabSelected="1" zoomScale="75" zoomScaleNormal="75" workbookViewId="0">
      <pane ySplit="1" topLeftCell="A83" activePane="bottomLeft" state="frozen"/>
      <selection pane="bottomLeft" activeCell="J112" sqref="J112"/>
    </sheetView>
  </sheetViews>
  <sheetFormatPr defaultColWidth="8.75" defaultRowHeight="15.75" x14ac:dyDescent="0.2"/>
  <cols>
    <col min="1" max="1" width="8.75" style="115"/>
    <col min="2" max="2" width="38.75" style="64" bestFit="1" customWidth="1"/>
    <col min="3" max="3" width="17.625" style="51" bestFit="1" customWidth="1"/>
    <col min="4" max="4" width="10.875" style="52" customWidth="1"/>
    <col min="5" max="5" width="8.75" style="55" customWidth="1"/>
    <col min="6" max="6" width="7.75" style="52" customWidth="1"/>
    <col min="7" max="7" width="8" style="52" customWidth="1"/>
    <col min="8" max="8" width="7.75" style="52" customWidth="1"/>
    <col min="9" max="9" width="11" style="53" bestFit="1" customWidth="1"/>
    <col min="10" max="10" width="16.5" style="52" bestFit="1" customWidth="1"/>
    <col min="11" max="11" width="14.75" style="110" bestFit="1" customWidth="1"/>
    <col min="12" max="12" width="16.5" style="110" bestFit="1" customWidth="1"/>
    <col min="13" max="13" width="8.125" style="79" customWidth="1"/>
    <col min="14" max="14" width="9.5" style="52" customWidth="1"/>
    <col min="15" max="15" width="10.625" style="54" customWidth="1"/>
    <col min="16" max="16" width="7.75" style="55" customWidth="1"/>
    <col min="17" max="17" width="8.25" style="54" customWidth="1"/>
    <col min="18" max="18" width="14" style="52" customWidth="1"/>
    <col min="19" max="19" width="18.75" style="110" bestFit="1" customWidth="1"/>
    <col min="20" max="20" width="11.875" style="55" customWidth="1"/>
    <col min="21" max="21" width="9.625" style="55" customWidth="1"/>
    <col min="22" max="22" width="12.25" style="52" bestFit="1" customWidth="1"/>
    <col min="23" max="23" width="10.125" style="52" bestFit="1" customWidth="1"/>
    <col min="24" max="24" width="125" style="185" bestFit="1" customWidth="1"/>
    <col min="25" max="25" width="8.75" style="52"/>
    <col min="26" max="26" width="9.75" style="52" customWidth="1"/>
    <col min="27" max="27" width="8.75" style="52"/>
    <col min="28" max="28" width="9.375" style="52" customWidth="1"/>
    <col min="29" max="29" width="8.75" style="52"/>
    <col min="30" max="30" width="10.25" style="52" customWidth="1"/>
    <col min="31" max="31" width="8.75" style="52"/>
    <col min="32" max="32" width="15.125" style="52" bestFit="1" customWidth="1"/>
    <col min="33" max="16384" width="8.75" style="52"/>
  </cols>
  <sheetData>
    <row r="1" spans="1:32" ht="84.6" customHeight="1" x14ac:dyDescent="0.25">
      <c r="A1" s="113" t="s">
        <v>78</v>
      </c>
      <c r="B1" s="96" t="s">
        <v>74</v>
      </c>
      <c r="C1" s="98" t="s">
        <v>31</v>
      </c>
      <c r="D1" s="99" t="s">
        <v>44</v>
      </c>
      <c r="E1" s="103" t="s">
        <v>92</v>
      </c>
      <c r="F1" s="99" t="s">
        <v>45</v>
      </c>
      <c r="G1" s="99" t="s">
        <v>86</v>
      </c>
      <c r="H1" s="99" t="s">
        <v>87</v>
      </c>
      <c r="I1" s="100" t="s">
        <v>49</v>
      </c>
      <c r="J1" s="99" t="s">
        <v>48</v>
      </c>
      <c r="K1" s="99" t="s">
        <v>171</v>
      </c>
      <c r="L1" s="99" t="s">
        <v>172</v>
      </c>
      <c r="M1" s="101" t="s">
        <v>25</v>
      </c>
      <c r="N1" s="99" t="s">
        <v>28</v>
      </c>
      <c r="O1" s="102" t="s">
        <v>26</v>
      </c>
      <c r="P1" s="103" t="s">
        <v>29</v>
      </c>
      <c r="Q1" s="102" t="s">
        <v>35</v>
      </c>
      <c r="R1" s="100" t="s">
        <v>16</v>
      </c>
      <c r="S1" s="100" t="s">
        <v>79</v>
      </c>
      <c r="T1" s="104" t="s">
        <v>75</v>
      </c>
      <c r="U1" s="104" t="s">
        <v>62</v>
      </c>
      <c r="V1" s="65" t="s">
        <v>65</v>
      </c>
      <c r="W1" s="65" t="s">
        <v>68</v>
      </c>
      <c r="X1" s="201" t="s">
        <v>30</v>
      </c>
      <c r="Y1" s="61"/>
      <c r="Z1" s="66"/>
      <c r="AA1" s="61"/>
      <c r="AB1" s="204"/>
      <c r="AC1" s="61"/>
      <c r="AD1" s="66"/>
      <c r="AE1" s="66"/>
      <c r="AF1" s="62"/>
    </row>
    <row r="2" spans="1:32" x14ac:dyDescent="0.2">
      <c r="A2" s="114">
        <v>2</v>
      </c>
      <c r="B2" s="71" t="s">
        <v>32</v>
      </c>
      <c r="C2" s="51">
        <v>44147.068391203706</v>
      </c>
      <c r="D2" s="80">
        <v>216.76010355401411</v>
      </c>
      <c r="E2" s="55">
        <v>190.67708618923177</v>
      </c>
      <c r="F2" s="79">
        <v>19.212810514910526</v>
      </c>
      <c r="G2" s="79">
        <v>8.9235270443208492</v>
      </c>
      <c r="H2" s="79">
        <v>28.136337559231375</v>
      </c>
      <c r="I2" s="53">
        <v>65077305960.400024</v>
      </c>
      <c r="J2" s="79">
        <v>0.43585314114872276</v>
      </c>
      <c r="K2" s="79">
        <v>2.1560571659788477</v>
      </c>
      <c r="L2" s="79">
        <v>0.28169164139847763</v>
      </c>
      <c r="M2" s="79">
        <v>8.4635405641068466</v>
      </c>
      <c r="N2" s="110">
        <v>23.338000000000001</v>
      </c>
      <c r="O2" s="54">
        <v>0</v>
      </c>
      <c r="P2" s="55">
        <v>2.3610325595167962</v>
      </c>
      <c r="Q2" s="54">
        <v>41</v>
      </c>
      <c r="R2" s="110" t="s">
        <v>27</v>
      </c>
      <c r="S2" s="57" t="s">
        <v>80</v>
      </c>
      <c r="T2" s="55">
        <v>22.91557017035224</v>
      </c>
      <c r="U2" s="55">
        <v>100.10973144254673</v>
      </c>
      <c r="V2" s="97" t="s">
        <v>17</v>
      </c>
      <c r="W2" s="97" t="s">
        <v>17</v>
      </c>
      <c r="X2" s="203" t="s">
        <v>64</v>
      </c>
      <c r="Y2" s="61"/>
      <c r="Z2" s="60"/>
      <c r="AA2" s="61"/>
      <c r="AB2" s="111"/>
      <c r="AC2" s="61"/>
      <c r="AD2" s="61"/>
      <c r="AE2" s="61"/>
      <c r="AF2" s="62"/>
    </row>
    <row r="3" spans="1:32" x14ac:dyDescent="0.2">
      <c r="A3" s="114">
        <v>4</v>
      </c>
      <c r="B3" s="71" t="s">
        <v>33</v>
      </c>
      <c r="C3" s="51">
        <v>44174.256689814814</v>
      </c>
      <c r="D3" s="80">
        <v>175.9678816984663</v>
      </c>
      <c r="E3" s="55">
        <v>184.02537861389345</v>
      </c>
      <c r="F3" s="200">
        <v>12.05025942429349</v>
      </c>
      <c r="G3" s="200">
        <v>13.051610974767105</v>
      </c>
      <c r="H3" s="200">
        <v>25.101870399060594</v>
      </c>
      <c r="I3" s="53">
        <v>46540104163.571808</v>
      </c>
      <c r="J3" s="200">
        <v>0.29899999999999999</v>
      </c>
      <c r="K3" s="200">
        <v>2.2186581881185101</v>
      </c>
      <c r="L3" s="200">
        <v>0.1624759021335522</v>
      </c>
      <c r="M3" s="200">
        <v>8.1651064640081508</v>
      </c>
      <c r="N3" s="110">
        <v>23.249000000000002</v>
      </c>
      <c r="O3" s="54">
        <v>0</v>
      </c>
      <c r="P3" s="55">
        <v>0.6689521885342169</v>
      </c>
      <c r="Q3" s="54">
        <v>1832</v>
      </c>
      <c r="R3" s="110" t="s">
        <v>34</v>
      </c>
      <c r="S3" s="57" t="s">
        <v>80</v>
      </c>
      <c r="T3" s="55">
        <v>23.467700355102664</v>
      </c>
      <c r="U3" s="55">
        <v>100.08832141332516</v>
      </c>
      <c r="V3" s="97" t="s">
        <v>14</v>
      </c>
      <c r="W3" s="97" t="s">
        <v>14</v>
      </c>
      <c r="X3" s="203"/>
      <c r="Y3" s="61"/>
      <c r="Z3" s="60"/>
      <c r="AA3" s="61"/>
      <c r="AB3" s="111"/>
      <c r="AC3" s="61"/>
      <c r="AD3" s="61"/>
      <c r="AE3" s="61"/>
      <c r="AF3" s="62"/>
    </row>
    <row r="4" spans="1:32" x14ac:dyDescent="0.2">
      <c r="A4" s="114">
        <v>5</v>
      </c>
      <c r="B4" s="71" t="s">
        <v>36</v>
      </c>
      <c r="C4" s="51">
        <v>44175.237951388888</v>
      </c>
      <c r="D4" s="80">
        <v>166.05303942314796</v>
      </c>
      <c r="E4" s="55">
        <v>182.94067443214263</v>
      </c>
      <c r="F4" s="79">
        <v>13.012220155019078</v>
      </c>
      <c r="G4" s="79">
        <v>12.784703401075436</v>
      </c>
      <c r="H4" s="79">
        <v>25.796923556094512</v>
      </c>
      <c r="I4" s="53">
        <v>46757294289.118004</v>
      </c>
      <c r="J4" s="79">
        <v>0.19011536326003592</v>
      </c>
      <c r="K4" s="79">
        <v>2.2810754627468737</v>
      </c>
      <c r="L4" s="79">
        <v>0.12352312550580312</v>
      </c>
      <c r="M4" s="79">
        <v>8.1164997407912765</v>
      </c>
      <c r="N4" s="110">
        <v>23.277000000000001</v>
      </c>
      <c r="O4" s="54">
        <v>0</v>
      </c>
      <c r="P4" s="55">
        <v>1.2025665905986049</v>
      </c>
      <c r="Q4" s="54">
        <v>1849</v>
      </c>
      <c r="R4" s="110" t="s">
        <v>34</v>
      </c>
      <c r="S4" s="57" t="s">
        <v>80</v>
      </c>
      <c r="T4" s="55">
        <v>23.481196958928876</v>
      </c>
      <c r="U4" s="55">
        <v>99.439559285311645</v>
      </c>
      <c r="V4" s="97" t="s">
        <v>14</v>
      </c>
      <c r="W4" s="97" t="s">
        <v>14</v>
      </c>
      <c r="X4" s="203"/>
      <c r="Y4" s="61"/>
      <c r="Z4" s="60"/>
      <c r="AA4" s="61"/>
      <c r="AB4" s="111"/>
      <c r="AC4" s="61"/>
      <c r="AD4" s="61"/>
      <c r="AE4" s="61"/>
      <c r="AF4" s="62"/>
    </row>
    <row r="5" spans="1:32" x14ac:dyDescent="0.2">
      <c r="A5" s="114">
        <v>6</v>
      </c>
      <c r="B5" s="71" t="s">
        <v>37</v>
      </c>
      <c r="C5" s="51">
        <v>44176.772766203707</v>
      </c>
      <c r="D5" s="80">
        <v>188.98034763874875</v>
      </c>
      <c r="E5" s="55">
        <v>182.88373270924956</v>
      </c>
      <c r="F5" s="79">
        <v>13.330045516019672</v>
      </c>
      <c r="G5" s="79">
        <v>15.234568828690431</v>
      </c>
      <c r="H5" s="79">
        <v>28.564614344710101</v>
      </c>
      <c r="I5" s="53">
        <v>53251431752.621902</v>
      </c>
      <c r="J5" s="79">
        <v>0.25957031775119527</v>
      </c>
      <c r="K5" s="79">
        <v>2.053973141846968</v>
      </c>
      <c r="L5" s="79">
        <v>0.13230527144445789</v>
      </c>
      <c r="M5" s="79">
        <v>8.1156161631956003</v>
      </c>
      <c r="N5" s="110">
        <v>23.284999999999997</v>
      </c>
      <c r="O5" s="54">
        <v>0</v>
      </c>
      <c r="P5" s="55">
        <v>2.1846603508218978</v>
      </c>
      <c r="Q5" s="54">
        <v>1857</v>
      </c>
      <c r="R5" s="110" t="s">
        <v>27</v>
      </c>
      <c r="S5" s="57" t="s">
        <v>80</v>
      </c>
      <c r="T5" s="55">
        <v>23.594685683041433</v>
      </c>
      <c r="U5" s="55">
        <v>97.779731924360163</v>
      </c>
      <c r="V5" s="73" t="s">
        <v>14</v>
      </c>
      <c r="W5" s="73" t="s">
        <v>14</v>
      </c>
      <c r="X5" s="203"/>
      <c r="AB5" s="109"/>
    </row>
    <row r="6" spans="1:32" x14ac:dyDescent="0.2">
      <c r="A6" s="114">
        <v>8</v>
      </c>
      <c r="B6" s="71" t="s">
        <v>38</v>
      </c>
      <c r="C6" s="51">
        <v>44179.95412037037</v>
      </c>
      <c r="D6" s="80">
        <v>173.31169796917675</v>
      </c>
      <c r="E6" s="55">
        <v>187.22294892441477</v>
      </c>
      <c r="F6" s="79">
        <v>11.958291054065208</v>
      </c>
      <c r="G6" s="79">
        <v>16.882699564083655</v>
      </c>
      <c r="H6" s="79">
        <v>28.840990618148865</v>
      </c>
      <c r="I6" s="53">
        <v>55403605166.804825</v>
      </c>
      <c r="J6" s="79">
        <v>0.15093482490607163</v>
      </c>
      <c r="K6" s="79">
        <v>2.1164139590121005</v>
      </c>
      <c r="L6" s="79">
        <v>0.35029838881358466</v>
      </c>
      <c r="M6" s="79">
        <v>8.3065426897459798</v>
      </c>
      <c r="N6" s="110">
        <v>23.317999999999998</v>
      </c>
      <c r="O6" s="54">
        <v>0</v>
      </c>
      <c r="P6" s="55">
        <v>-0.79207759195721417</v>
      </c>
      <c r="Q6" s="54">
        <v>1906</v>
      </c>
      <c r="R6" s="110" t="s">
        <v>34</v>
      </c>
      <c r="S6" s="57" t="s">
        <v>80</v>
      </c>
      <c r="T6" s="55">
        <v>23.431067951308464</v>
      </c>
      <c r="U6" s="55">
        <v>99.560938658645512</v>
      </c>
      <c r="V6" s="73" t="s">
        <v>14</v>
      </c>
      <c r="W6" s="73" t="s">
        <v>14</v>
      </c>
      <c r="X6" s="203"/>
      <c r="AB6" s="109"/>
    </row>
    <row r="7" spans="1:32" x14ac:dyDescent="0.2">
      <c r="A7" s="114">
        <v>9</v>
      </c>
      <c r="B7" s="71" t="s">
        <v>39</v>
      </c>
      <c r="C7" s="51">
        <v>44180.925925925927</v>
      </c>
      <c r="D7" s="80">
        <v>184.87001395191777</v>
      </c>
      <c r="E7" s="55">
        <v>183.71158428294808</v>
      </c>
      <c r="F7" s="79">
        <v>13.422720740154721</v>
      </c>
      <c r="G7" s="79">
        <v>13.676484414463975</v>
      </c>
      <c r="H7" s="79">
        <v>27.099205154618694</v>
      </c>
      <c r="I7" s="53">
        <v>54331250594.387459</v>
      </c>
      <c r="J7" s="79">
        <v>0</v>
      </c>
      <c r="K7" s="79">
        <v>2.1258429634816696</v>
      </c>
      <c r="L7" s="79">
        <v>0.13011947575917221</v>
      </c>
      <c r="M7" s="79">
        <v>8.1520114640055024</v>
      </c>
      <c r="N7" s="200">
        <v>23.292000000000002</v>
      </c>
      <c r="O7" s="54">
        <v>0</v>
      </c>
      <c r="P7" s="55">
        <v>0.25179235502469455</v>
      </c>
      <c r="Q7" s="54">
        <v>1923</v>
      </c>
      <c r="R7" s="110" t="s">
        <v>34</v>
      </c>
      <c r="S7" s="57" t="s">
        <v>80</v>
      </c>
      <c r="T7" s="55">
        <v>23.478178368872022</v>
      </c>
      <c r="U7" s="55">
        <v>100.31024365171079</v>
      </c>
      <c r="V7" s="199" t="s">
        <v>17</v>
      </c>
      <c r="W7" s="199" t="s">
        <v>17</v>
      </c>
      <c r="X7" s="203" t="s">
        <v>71</v>
      </c>
      <c r="AB7" s="109"/>
    </row>
    <row r="8" spans="1:32" x14ac:dyDescent="0.2">
      <c r="A8" s="114">
        <v>10</v>
      </c>
      <c r="B8" s="71" t="s">
        <v>40</v>
      </c>
      <c r="C8" s="51">
        <v>44181.909791666665</v>
      </c>
      <c r="D8" s="80">
        <v>197.16523295682035</v>
      </c>
      <c r="E8" s="55">
        <v>186.05031601215495</v>
      </c>
      <c r="F8" s="79">
        <v>13.93962843015054</v>
      </c>
      <c r="G8" s="79">
        <v>16.881392387869646</v>
      </c>
      <c r="H8" s="79">
        <v>30.821020818020187</v>
      </c>
      <c r="I8" s="53">
        <v>54654219539.360657</v>
      </c>
      <c r="J8" s="79">
        <v>0.10519801952206005</v>
      </c>
      <c r="K8" s="79">
        <v>2.1573530025635876</v>
      </c>
      <c r="L8" s="79">
        <v>0.21095827617042801</v>
      </c>
      <c r="M8" s="79">
        <v>8.2565288021686793</v>
      </c>
      <c r="N8" s="200">
        <v>23.321000000000002</v>
      </c>
      <c r="O8" s="54">
        <v>0</v>
      </c>
      <c r="P8" s="55">
        <v>-0.22097424184669098</v>
      </c>
      <c r="Q8" s="54">
        <v>1940</v>
      </c>
      <c r="R8" s="52" t="s">
        <v>34</v>
      </c>
      <c r="S8" s="57" t="s">
        <v>80</v>
      </c>
      <c r="T8" s="55">
        <v>23.468143699638347</v>
      </c>
      <c r="U8" s="55">
        <v>100.28191599554614</v>
      </c>
      <c r="V8" s="199" t="s">
        <v>14</v>
      </c>
      <c r="W8" s="199" t="s">
        <v>14</v>
      </c>
      <c r="X8" s="203"/>
      <c r="AB8" s="109"/>
    </row>
    <row r="9" spans="1:32" x14ac:dyDescent="0.2">
      <c r="A9" s="114">
        <v>11</v>
      </c>
      <c r="B9" s="198" t="s">
        <v>43</v>
      </c>
      <c r="C9" s="51">
        <v>44183.023263888892</v>
      </c>
      <c r="D9" s="80">
        <v>177.28810069918691</v>
      </c>
      <c r="E9" s="55">
        <v>186.75202255405389</v>
      </c>
      <c r="F9" s="200">
        <v>13.172980565379465</v>
      </c>
      <c r="G9" s="200">
        <v>12.161477780749982</v>
      </c>
      <c r="H9" s="200">
        <v>25.334458346129445</v>
      </c>
      <c r="I9" s="53">
        <v>53499377859.01442</v>
      </c>
      <c r="J9" s="200">
        <v>0.17468612187551724</v>
      </c>
      <c r="K9" s="200">
        <v>2.0708344917019512</v>
      </c>
      <c r="L9" s="200">
        <v>0.1872693410287552</v>
      </c>
      <c r="M9" s="200">
        <v>8.2861235919459872</v>
      </c>
      <c r="N9" s="200">
        <v>23.292999999999999</v>
      </c>
      <c r="O9" s="54">
        <v>0</v>
      </c>
      <c r="P9" s="55">
        <v>-0.80038047375907351</v>
      </c>
      <c r="Q9" s="54">
        <v>1957</v>
      </c>
      <c r="R9" s="110" t="s">
        <v>34</v>
      </c>
      <c r="S9" s="57" t="s">
        <v>80</v>
      </c>
      <c r="T9" s="55">
        <v>23.49318363093542</v>
      </c>
      <c r="U9" s="55">
        <v>100.69353659104443</v>
      </c>
      <c r="V9" s="199" t="s">
        <v>14</v>
      </c>
      <c r="W9" s="199" t="s">
        <v>14</v>
      </c>
      <c r="X9" s="203"/>
      <c r="AB9" s="109"/>
    </row>
    <row r="10" spans="1:32" x14ac:dyDescent="0.2">
      <c r="A10" s="154">
        <v>13</v>
      </c>
      <c r="B10" s="196" t="s">
        <v>51</v>
      </c>
      <c r="C10" s="155">
        <v>44210.45521990741</v>
      </c>
      <c r="D10" s="156">
        <v>216.02052256350328</v>
      </c>
      <c r="E10" s="156">
        <v>186.53491717251075</v>
      </c>
      <c r="F10" s="156">
        <v>16.242369479539807</v>
      </c>
      <c r="G10" s="156">
        <v>11.67311962098438</v>
      </c>
      <c r="H10" s="156">
        <v>27.915489100524187</v>
      </c>
      <c r="I10" s="157">
        <v>46956902580.208084</v>
      </c>
      <c r="J10" s="156">
        <v>2.0969097908155629E-3</v>
      </c>
      <c r="K10" s="156">
        <v>2.5411167442077898</v>
      </c>
      <c r="L10" s="156">
        <v>0.39945291481257605</v>
      </c>
      <c r="M10" s="156">
        <v>8.2796159236631119</v>
      </c>
      <c r="N10" s="156">
        <v>23.286999999999999</v>
      </c>
      <c r="O10" s="158">
        <v>0</v>
      </c>
      <c r="P10" s="159">
        <v>1.4604550265900171</v>
      </c>
      <c r="Q10" s="160">
        <v>2008</v>
      </c>
      <c r="R10" s="157" t="s">
        <v>27</v>
      </c>
      <c r="S10" s="157" t="s">
        <v>80</v>
      </c>
      <c r="T10" s="159">
        <v>23.463081406013046</v>
      </c>
      <c r="U10" s="159">
        <v>100.80208306663515</v>
      </c>
      <c r="V10" s="178" t="s">
        <v>17</v>
      </c>
      <c r="W10" s="178" t="s">
        <v>17</v>
      </c>
      <c r="X10" s="203" t="s">
        <v>73</v>
      </c>
      <c r="AB10" s="109"/>
    </row>
    <row r="11" spans="1:32" x14ac:dyDescent="0.2">
      <c r="A11" s="114">
        <v>14</v>
      </c>
      <c r="B11" s="71" t="s">
        <v>52</v>
      </c>
      <c r="C11" s="51">
        <v>44211.47378472222</v>
      </c>
      <c r="D11" s="80">
        <v>221.13996153301977</v>
      </c>
      <c r="E11" s="55">
        <v>189.21925259331471</v>
      </c>
      <c r="F11" s="79">
        <v>14.619415493147033</v>
      </c>
      <c r="G11" s="79">
        <v>12.372658846177606</v>
      </c>
      <c r="H11" s="79">
        <v>26.992074339324638</v>
      </c>
      <c r="I11" s="53">
        <v>65169998991.729469</v>
      </c>
      <c r="J11" s="79">
        <v>0.12479092962262021</v>
      </c>
      <c r="K11" s="79">
        <v>2.411195011686226</v>
      </c>
      <c r="L11" s="79">
        <v>0.14940541208401209</v>
      </c>
      <c r="M11" s="79">
        <v>8.3986541723773964</v>
      </c>
      <c r="N11" s="110">
        <v>23.279000000000003</v>
      </c>
      <c r="O11" s="54">
        <v>0</v>
      </c>
      <c r="P11" s="55">
        <v>2.5956340194383425</v>
      </c>
      <c r="Q11" s="54">
        <v>2024</v>
      </c>
      <c r="R11" s="52" t="s">
        <v>53</v>
      </c>
      <c r="S11" s="57" t="s">
        <v>80</v>
      </c>
      <c r="T11" s="55">
        <v>23.458919063491379</v>
      </c>
      <c r="U11" s="55">
        <v>102.54567468943492</v>
      </c>
      <c r="V11" s="178" t="s">
        <v>14</v>
      </c>
      <c r="W11" s="178" t="s">
        <v>14</v>
      </c>
      <c r="X11" s="203" t="s">
        <v>139</v>
      </c>
      <c r="AB11" s="109"/>
    </row>
    <row r="12" spans="1:32" x14ac:dyDescent="0.2">
      <c r="A12" s="114">
        <v>15</v>
      </c>
      <c r="B12" s="71" t="s">
        <v>54</v>
      </c>
      <c r="C12" s="51">
        <v>44215.755486111113</v>
      </c>
      <c r="D12" s="80">
        <v>181.42931038098786</v>
      </c>
      <c r="E12" s="55">
        <v>186.6934497458698</v>
      </c>
      <c r="F12" s="79">
        <v>12.139694587943762</v>
      </c>
      <c r="G12" s="79">
        <v>11.792858653922226</v>
      </c>
      <c r="H12" s="79">
        <v>23.932553241865989</v>
      </c>
      <c r="I12" s="53">
        <v>46297572939.325806</v>
      </c>
      <c r="J12" s="79">
        <v>0.20373479543755194</v>
      </c>
      <c r="K12" s="79">
        <v>2.1321290740846721</v>
      </c>
      <c r="L12" s="79">
        <v>0.29434352847426815</v>
      </c>
      <c r="M12" s="79">
        <v>8.28367842950043</v>
      </c>
      <c r="N12" s="79">
        <v>23.256</v>
      </c>
      <c r="O12" s="54">
        <v>0</v>
      </c>
      <c r="P12" s="55">
        <v>-2.3050575743150556</v>
      </c>
      <c r="Q12" s="54">
        <v>2041</v>
      </c>
      <c r="R12" s="52" t="s">
        <v>34</v>
      </c>
      <c r="S12" s="57" t="s">
        <v>80</v>
      </c>
      <c r="T12" s="55">
        <v>23.412576665362963</v>
      </c>
      <c r="U12" s="55">
        <v>99.067962890852002</v>
      </c>
      <c r="V12" s="178" t="s">
        <v>17</v>
      </c>
      <c r="W12" s="178" t="s">
        <v>17</v>
      </c>
      <c r="X12" s="203" t="s">
        <v>138</v>
      </c>
      <c r="AB12" s="109"/>
    </row>
    <row r="13" spans="1:32" x14ac:dyDescent="0.2">
      <c r="A13" s="114">
        <v>16</v>
      </c>
      <c r="B13" s="177" t="s">
        <v>56</v>
      </c>
      <c r="C13" s="51">
        <v>44217.605405092596</v>
      </c>
      <c r="D13" s="80">
        <v>228.18825620571846</v>
      </c>
      <c r="E13" s="55">
        <v>188.45303046173603</v>
      </c>
      <c r="F13" s="200">
        <v>15.050118244666891</v>
      </c>
      <c r="G13" s="200">
        <v>14.744518593148971</v>
      </c>
      <c r="H13" s="200">
        <v>29.794636837815862</v>
      </c>
      <c r="I13" s="53">
        <v>75247842830.237366</v>
      </c>
      <c r="J13" s="200">
        <v>5.0664496984986949E-2</v>
      </c>
      <c r="K13" s="200">
        <v>2.1663190836505453</v>
      </c>
      <c r="L13" s="200">
        <v>0.3172476288715273</v>
      </c>
      <c r="M13" s="200">
        <v>8.3652635854897319</v>
      </c>
      <c r="N13" s="110">
        <v>23.308</v>
      </c>
      <c r="O13" s="54">
        <v>0</v>
      </c>
      <c r="P13" s="55">
        <v>-0.17964697440902117</v>
      </c>
      <c r="Q13" s="54">
        <v>2058</v>
      </c>
      <c r="R13" s="52" t="s">
        <v>34</v>
      </c>
      <c r="S13" s="57" t="s">
        <v>80</v>
      </c>
      <c r="T13" s="55">
        <v>23.551285261679922</v>
      </c>
      <c r="U13" s="55">
        <v>90.023851370864421</v>
      </c>
      <c r="V13" s="179" t="s">
        <v>17</v>
      </c>
      <c r="W13" s="179" t="s">
        <v>14</v>
      </c>
      <c r="X13" s="203" t="s">
        <v>66</v>
      </c>
      <c r="AB13" s="109"/>
    </row>
    <row r="14" spans="1:32" x14ac:dyDescent="0.2">
      <c r="A14" s="114">
        <v>17</v>
      </c>
      <c r="B14" s="198" t="s">
        <v>57</v>
      </c>
      <c r="C14" s="51">
        <v>44219.316979166666</v>
      </c>
      <c r="D14" s="80">
        <v>229.55614301430472</v>
      </c>
      <c r="E14" s="55">
        <v>195.15862207700482</v>
      </c>
      <c r="F14" s="200">
        <v>14.681862636107379</v>
      </c>
      <c r="G14" s="200">
        <v>17.423484516789816</v>
      </c>
      <c r="H14" s="200">
        <v>32.105347152897195</v>
      </c>
      <c r="I14" s="53">
        <v>78199236217.929886</v>
      </c>
      <c r="J14" s="200">
        <v>0.1550061521219066</v>
      </c>
      <c r="K14" s="200">
        <v>2.0888763069709917</v>
      </c>
      <c r="L14" s="200">
        <v>0.35426480493995488</v>
      </c>
      <c r="M14" s="200">
        <v>8.6623273698183727</v>
      </c>
      <c r="N14" s="110">
        <v>23.264000000000003</v>
      </c>
      <c r="O14" s="54">
        <v>0</v>
      </c>
      <c r="P14" s="55">
        <v>0.84655811883277388</v>
      </c>
      <c r="Q14" s="54">
        <v>2075</v>
      </c>
      <c r="R14" s="110" t="s">
        <v>34</v>
      </c>
      <c r="S14" s="57" t="s">
        <v>80</v>
      </c>
      <c r="T14" s="55">
        <v>23.438259141677847</v>
      </c>
      <c r="U14" s="55">
        <v>89.999066400981803</v>
      </c>
      <c r="V14" s="199" t="s">
        <v>17</v>
      </c>
      <c r="W14" s="199" t="s">
        <v>14</v>
      </c>
      <c r="X14" s="203" t="s">
        <v>66</v>
      </c>
      <c r="AB14" s="109"/>
    </row>
    <row r="15" spans="1:32" x14ac:dyDescent="0.2">
      <c r="A15" s="114">
        <v>18</v>
      </c>
      <c r="B15" s="180" t="s">
        <v>58</v>
      </c>
      <c r="C15" s="51">
        <v>44222.608958333331</v>
      </c>
      <c r="D15" s="80">
        <v>236.72467781483854</v>
      </c>
      <c r="E15" s="50">
        <v>195.22208067526631</v>
      </c>
      <c r="F15" s="80">
        <v>16.220196794968331</v>
      </c>
      <c r="G15" s="80">
        <v>15.705204582767296</v>
      </c>
      <c r="H15" s="80">
        <v>31.925401377735625</v>
      </c>
      <c r="I15" s="57">
        <v>65060312755.86377</v>
      </c>
      <c r="J15" s="80">
        <v>0.11524056824242698</v>
      </c>
      <c r="K15" s="80">
        <v>2.3423843856023452</v>
      </c>
      <c r="L15" s="80">
        <v>0.30438018372187098</v>
      </c>
      <c r="M15" s="80">
        <v>8.6658440901188776</v>
      </c>
      <c r="N15" s="80">
        <v>23.310000000000002</v>
      </c>
      <c r="O15" s="58">
        <v>0</v>
      </c>
      <c r="P15" s="50">
        <v>1.8020431476380832</v>
      </c>
      <c r="Q15" s="54">
        <v>2092</v>
      </c>
      <c r="R15" s="52" t="s">
        <v>27</v>
      </c>
      <c r="S15" s="57" t="s">
        <v>80</v>
      </c>
      <c r="T15" s="55">
        <v>23.417866415642962</v>
      </c>
      <c r="U15" s="55">
        <v>84.685510865930027</v>
      </c>
      <c r="V15" s="199" t="s">
        <v>17</v>
      </c>
      <c r="W15" s="199" t="s">
        <v>14</v>
      </c>
      <c r="X15" s="203" t="s">
        <v>67</v>
      </c>
      <c r="AB15" s="109"/>
    </row>
    <row r="16" spans="1:32" x14ac:dyDescent="0.2">
      <c r="A16" s="114">
        <v>19</v>
      </c>
      <c r="B16" s="181" t="s">
        <v>59</v>
      </c>
      <c r="C16" s="51">
        <v>44224.123854166668</v>
      </c>
      <c r="D16" s="80">
        <v>263.36582802561645</v>
      </c>
      <c r="E16" s="55">
        <v>186.70296340547966</v>
      </c>
      <c r="F16" s="79">
        <v>17.046628795295234</v>
      </c>
      <c r="G16" s="79">
        <v>18.310657333993788</v>
      </c>
      <c r="H16" s="79">
        <v>35.357286129289022</v>
      </c>
      <c r="I16" s="53">
        <v>2225846183.6422663</v>
      </c>
      <c r="J16" s="79">
        <v>3.4860055725556428E-2</v>
      </c>
      <c r="K16" s="79">
        <v>2.433492921192379</v>
      </c>
      <c r="L16" s="79">
        <v>0.3796555068776315</v>
      </c>
      <c r="M16" s="79">
        <v>8.2904630262154502</v>
      </c>
      <c r="N16" s="110">
        <v>23.271999999999998</v>
      </c>
      <c r="O16" s="54">
        <v>0</v>
      </c>
      <c r="P16" s="55">
        <v>1.2911909579712073</v>
      </c>
      <c r="Q16" s="54">
        <v>2109</v>
      </c>
      <c r="R16" s="110" t="s">
        <v>60</v>
      </c>
      <c r="S16" s="57" t="s">
        <v>80</v>
      </c>
      <c r="T16" s="55">
        <v>23.410702968605179</v>
      </c>
      <c r="U16" s="55">
        <v>79.667121759719549</v>
      </c>
      <c r="V16" s="182" t="s">
        <v>17</v>
      </c>
      <c r="W16" s="182" t="s">
        <v>17</v>
      </c>
      <c r="X16" s="203" t="s">
        <v>69</v>
      </c>
      <c r="AB16" s="109"/>
    </row>
    <row r="17" spans="1:28" x14ac:dyDescent="0.2">
      <c r="A17" s="114">
        <v>20</v>
      </c>
      <c r="B17" s="198" t="s">
        <v>61</v>
      </c>
      <c r="C17" s="51">
        <v>44224.829907407409</v>
      </c>
      <c r="D17" s="80">
        <v>216.92025671755758</v>
      </c>
      <c r="E17" s="55">
        <v>184.66208004460134</v>
      </c>
      <c r="F17" s="200">
        <v>13.531498571507532</v>
      </c>
      <c r="G17" s="200">
        <v>14.871367964866973</v>
      </c>
      <c r="H17" s="200">
        <v>28.402866536374503</v>
      </c>
      <c r="I17" s="53">
        <v>30373645234.073036</v>
      </c>
      <c r="J17" s="200">
        <v>0</v>
      </c>
      <c r="K17" s="200">
        <v>1.7729115345166613</v>
      </c>
      <c r="L17" s="200">
        <v>0.43476199532504572</v>
      </c>
      <c r="M17" s="200">
        <v>8.1963583009654624</v>
      </c>
      <c r="N17" s="110">
        <v>23.289000000000001</v>
      </c>
      <c r="O17" s="54">
        <v>0</v>
      </c>
      <c r="P17" s="55">
        <v>1.1310102061421583</v>
      </c>
      <c r="Q17" s="54">
        <v>2125</v>
      </c>
      <c r="R17" s="110" t="s">
        <v>60</v>
      </c>
      <c r="S17" s="57" t="s">
        <v>80</v>
      </c>
      <c r="T17" s="55">
        <v>23.416342066182509</v>
      </c>
      <c r="U17" s="55">
        <v>81.671078412221107</v>
      </c>
      <c r="V17" s="199" t="s">
        <v>17</v>
      </c>
      <c r="W17" s="199" t="s">
        <v>17</v>
      </c>
      <c r="X17" s="203" t="s">
        <v>70</v>
      </c>
      <c r="AB17" s="109"/>
    </row>
    <row r="18" spans="1:28" x14ac:dyDescent="0.2">
      <c r="A18" s="114">
        <v>21</v>
      </c>
      <c r="B18" s="183" t="s">
        <v>63</v>
      </c>
      <c r="C18" s="51">
        <v>44229.586875000001</v>
      </c>
      <c r="D18" s="80">
        <v>241.77811387746061</v>
      </c>
      <c r="E18" s="55">
        <v>188.05522599416372</v>
      </c>
      <c r="F18" s="79">
        <v>15.929212089071962</v>
      </c>
      <c r="G18" s="79">
        <v>15.233420226531358</v>
      </c>
      <c r="H18" s="79">
        <v>31.162632315603318</v>
      </c>
      <c r="I18" s="53">
        <v>32914511.149255652</v>
      </c>
      <c r="J18" s="79">
        <v>0.22657535719304686</v>
      </c>
      <c r="K18" s="79">
        <v>2.2976755338788442</v>
      </c>
      <c r="L18" s="79">
        <v>0.24384134348112693</v>
      </c>
      <c r="M18" s="79">
        <v>8.3487073614748883</v>
      </c>
      <c r="N18" s="110">
        <v>23.265999999999998</v>
      </c>
      <c r="O18" s="54">
        <v>0</v>
      </c>
      <c r="P18" s="55">
        <v>0.50145481539648507</v>
      </c>
      <c r="Q18" s="54">
        <v>2142</v>
      </c>
      <c r="R18" s="52" t="s">
        <v>60</v>
      </c>
      <c r="S18" s="57" t="s">
        <v>80</v>
      </c>
      <c r="T18" s="55">
        <v>23.427186167032005</v>
      </c>
      <c r="U18" s="55">
        <v>76.767227234380968</v>
      </c>
      <c r="V18" s="184" t="s">
        <v>17</v>
      </c>
      <c r="W18" s="184" t="s">
        <v>17</v>
      </c>
      <c r="X18" s="203" t="s">
        <v>72</v>
      </c>
      <c r="AB18" s="109"/>
    </row>
    <row r="19" spans="1:28" s="105" customFormat="1" x14ac:dyDescent="0.2">
      <c r="A19" s="114">
        <v>22</v>
      </c>
      <c r="B19" s="198" t="s">
        <v>81</v>
      </c>
      <c r="C19" s="51">
        <v>44235.276956018519</v>
      </c>
      <c r="D19" s="95">
        <v>254.69024876792415</v>
      </c>
      <c r="E19" s="55">
        <v>189.28576160558114</v>
      </c>
      <c r="F19" s="200">
        <v>18.430429129167464</v>
      </c>
      <c r="G19" s="200">
        <v>15.400730311350502</v>
      </c>
      <c r="H19" s="200">
        <v>33.831159440517965</v>
      </c>
      <c r="I19" s="53">
        <v>103899663.50777858</v>
      </c>
      <c r="J19" s="200">
        <v>0.12788766740498125</v>
      </c>
      <c r="K19" s="200">
        <v>2.6952043423008951</v>
      </c>
      <c r="L19" s="200">
        <v>0.25118962846335208</v>
      </c>
      <c r="M19" s="200">
        <v>8.4044479962486971</v>
      </c>
      <c r="N19" s="110">
        <v>23.285</v>
      </c>
      <c r="O19" s="54">
        <v>0</v>
      </c>
      <c r="P19" s="55">
        <v>1.6302719466317679</v>
      </c>
      <c r="Q19" s="54">
        <v>2159</v>
      </c>
      <c r="R19" s="110" t="s">
        <v>60</v>
      </c>
      <c r="S19" s="112" t="s">
        <v>80</v>
      </c>
      <c r="T19" s="55">
        <v>23.424497089490728</v>
      </c>
      <c r="U19" s="55">
        <v>76.852667047459192</v>
      </c>
      <c r="V19" s="199" t="s">
        <v>17</v>
      </c>
      <c r="W19" s="199" t="s">
        <v>14</v>
      </c>
      <c r="X19" s="185" t="s">
        <v>107</v>
      </c>
    </row>
    <row r="20" spans="1:28" x14ac:dyDescent="0.2">
      <c r="A20" s="154">
        <v>23</v>
      </c>
      <c r="B20" s="196" t="s">
        <v>100</v>
      </c>
      <c r="C20" s="155">
        <v>44235.971365740741</v>
      </c>
      <c r="D20" s="156">
        <v>198.52030814438427</v>
      </c>
      <c r="E20" s="156">
        <v>188.47631808420715</v>
      </c>
      <c r="F20" s="156">
        <v>12.623498057908009</v>
      </c>
      <c r="G20" s="156">
        <v>13.842773492460184</v>
      </c>
      <c r="H20" s="156">
        <v>26.466271550368191</v>
      </c>
      <c r="I20" s="157">
        <v>65167795587.525963</v>
      </c>
      <c r="J20" s="156">
        <v>0.12479983124848447</v>
      </c>
      <c r="K20" s="156">
        <v>1.9118346284619612</v>
      </c>
      <c r="L20" s="156">
        <v>0.17297387927562119</v>
      </c>
      <c r="M20" s="156">
        <v>8.3639036599571419</v>
      </c>
      <c r="N20" s="156">
        <v>23.308</v>
      </c>
      <c r="O20" s="158">
        <v>0</v>
      </c>
      <c r="P20" s="159">
        <v>5.8025951952190416E-2</v>
      </c>
      <c r="Q20" s="160">
        <v>2176</v>
      </c>
      <c r="R20" s="157" t="s">
        <v>34</v>
      </c>
      <c r="S20" s="157" t="s">
        <v>80</v>
      </c>
      <c r="T20" s="159">
        <v>23.535117737315133</v>
      </c>
      <c r="U20" s="159">
        <v>100.23161254380094</v>
      </c>
      <c r="V20" s="186" t="s">
        <v>14</v>
      </c>
      <c r="W20" s="186" t="s">
        <v>14</v>
      </c>
      <c r="X20" s="203"/>
    </row>
    <row r="21" spans="1:28" x14ac:dyDescent="0.2">
      <c r="A21" s="154">
        <v>25</v>
      </c>
      <c r="B21" s="197" t="s">
        <v>101</v>
      </c>
      <c r="C21" s="161">
        <v>44244.064189814817</v>
      </c>
      <c r="D21" s="156">
        <v>197.06144212864527</v>
      </c>
      <c r="E21" s="156">
        <v>186.37512175340905</v>
      </c>
      <c r="F21" s="156">
        <v>14.703298476013074</v>
      </c>
      <c r="G21" s="156">
        <v>15.016583001512521</v>
      </c>
      <c r="H21" s="156">
        <v>29.719881477525597</v>
      </c>
      <c r="I21" s="157">
        <v>61108038281.216743</v>
      </c>
      <c r="J21" s="156">
        <v>0.10659722736081949</v>
      </c>
      <c r="K21" s="156">
        <v>2.060046896856885</v>
      </c>
      <c r="L21" s="156">
        <v>0.22395517067709378</v>
      </c>
      <c r="M21" s="156">
        <v>8.2710112710802264</v>
      </c>
      <c r="N21" s="156">
        <v>23.231000000000002</v>
      </c>
      <c r="O21" s="158">
        <v>0</v>
      </c>
      <c r="P21" s="159">
        <v>0.59513792998086346</v>
      </c>
      <c r="Q21" s="158">
        <v>2210</v>
      </c>
      <c r="R21" s="157" t="s">
        <v>60</v>
      </c>
      <c r="S21" s="157" t="s">
        <v>80</v>
      </c>
      <c r="T21" s="159">
        <v>23.44169419162813</v>
      </c>
      <c r="U21" s="159">
        <v>100.4883898942889</v>
      </c>
      <c r="V21" s="186" t="s">
        <v>14</v>
      </c>
      <c r="W21" s="186" t="s">
        <v>14</v>
      </c>
      <c r="X21" s="203"/>
    </row>
    <row r="22" spans="1:28" x14ac:dyDescent="0.2">
      <c r="A22" s="154">
        <v>26</v>
      </c>
      <c r="B22" s="197" t="s">
        <v>102</v>
      </c>
      <c r="C22" s="161">
        <v>44245.111261574071</v>
      </c>
      <c r="D22" s="156">
        <v>207.80536397267866</v>
      </c>
      <c r="E22" s="156">
        <v>186.68602719620955</v>
      </c>
      <c r="F22" s="156">
        <v>13.174829629736843</v>
      </c>
      <c r="G22" s="156">
        <v>14.853057410965738</v>
      </c>
      <c r="H22" s="156">
        <v>28.027887040702581</v>
      </c>
      <c r="I22" s="157">
        <v>61288735062.3358</v>
      </c>
      <c r="J22" s="156">
        <v>7.4610625075113068E-2</v>
      </c>
      <c r="K22" s="156">
        <v>1.9892125219223313</v>
      </c>
      <c r="L22" s="156">
        <v>0.27719377067113998</v>
      </c>
      <c r="M22" s="156">
        <v>8.285324790330133</v>
      </c>
      <c r="N22" s="156">
        <v>23.267000000000003</v>
      </c>
      <c r="O22" s="158">
        <v>0</v>
      </c>
      <c r="P22" s="159">
        <v>0.34588515980976298</v>
      </c>
      <c r="Q22" s="158">
        <v>2226</v>
      </c>
      <c r="R22" s="157" t="s">
        <v>60</v>
      </c>
      <c r="S22" s="157" t="s">
        <v>80</v>
      </c>
      <c r="T22" s="159">
        <v>23.43444165708587</v>
      </c>
      <c r="U22" s="159">
        <v>99.807863796865661</v>
      </c>
      <c r="V22" s="186" t="s">
        <v>14</v>
      </c>
      <c r="W22" s="186" t="s">
        <v>14</v>
      </c>
      <c r="X22" s="203"/>
    </row>
    <row r="23" spans="1:28" x14ac:dyDescent="0.2">
      <c r="A23" s="154">
        <v>27</v>
      </c>
      <c r="B23" s="198" t="s">
        <v>103</v>
      </c>
      <c r="C23" s="51">
        <v>44246.066527777781</v>
      </c>
      <c r="D23" s="156">
        <v>198.62704631757327</v>
      </c>
      <c r="E23" s="200">
        <v>186.91946222643605</v>
      </c>
      <c r="F23" s="200">
        <v>12.945600607002063</v>
      </c>
      <c r="G23" s="200">
        <v>13.974835667738629</v>
      </c>
      <c r="H23" s="200">
        <v>26.920436274740695</v>
      </c>
      <c r="I23" s="53">
        <v>68653991689.206573</v>
      </c>
      <c r="J23" s="200">
        <v>9.2632320121666376E-2</v>
      </c>
      <c r="K23" s="200">
        <v>2.0600246940816018</v>
      </c>
      <c r="L23" s="200">
        <v>0.30945523964228655</v>
      </c>
      <c r="M23" s="200">
        <v>8.2949948942378757</v>
      </c>
      <c r="N23" s="200">
        <v>23.228999999999999</v>
      </c>
      <c r="O23" s="54">
        <v>1</v>
      </c>
      <c r="P23" s="55">
        <v>-0.70853486713695679</v>
      </c>
      <c r="Q23" s="54">
        <v>2243</v>
      </c>
      <c r="R23" s="110" t="s">
        <v>60</v>
      </c>
      <c r="S23" s="157" t="s">
        <v>80</v>
      </c>
      <c r="T23" s="55">
        <v>23.470593745478752</v>
      </c>
      <c r="U23" s="55">
        <v>100.4726468387674</v>
      </c>
      <c r="V23" s="55" t="s">
        <v>17</v>
      </c>
      <c r="W23" s="55" t="s">
        <v>17</v>
      </c>
      <c r="X23" s="203" t="s">
        <v>104</v>
      </c>
    </row>
    <row r="24" spans="1:28" x14ac:dyDescent="0.2">
      <c r="A24" s="154">
        <v>29</v>
      </c>
      <c r="B24" s="198" t="s">
        <v>105</v>
      </c>
      <c r="C24" s="51">
        <v>44249.996944444443</v>
      </c>
      <c r="D24" s="156">
        <v>180.30347122595731</v>
      </c>
      <c r="E24" s="55">
        <v>183.83759325428994</v>
      </c>
      <c r="F24" s="200">
        <v>13.02075506552413</v>
      </c>
      <c r="G24" s="200">
        <v>14.977197637893864</v>
      </c>
      <c r="H24" s="200">
        <v>27.997952703417994</v>
      </c>
      <c r="I24" s="53">
        <v>47342073341.355637</v>
      </c>
      <c r="J24" s="200">
        <v>0.13439705279405822</v>
      </c>
      <c r="K24" s="200">
        <v>2.6287153735072706</v>
      </c>
      <c r="L24" s="200">
        <v>0.23779533985576506</v>
      </c>
      <c r="M24" s="200">
        <v>8.1572209966840923</v>
      </c>
      <c r="N24" s="200">
        <v>23.358000000000001</v>
      </c>
      <c r="O24" s="54">
        <v>0</v>
      </c>
      <c r="P24" s="55">
        <v>1.9227292691335509</v>
      </c>
      <c r="Q24" s="54">
        <v>2277</v>
      </c>
      <c r="R24" s="110" t="s">
        <v>27</v>
      </c>
      <c r="S24" s="157" t="s">
        <v>80</v>
      </c>
      <c r="T24" s="55">
        <v>25.442710817964752</v>
      </c>
      <c r="U24" s="55">
        <v>101.80417651947552</v>
      </c>
      <c r="V24" s="55" t="s">
        <v>14</v>
      </c>
      <c r="W24" s="55" t="s">
        <v>14</v>
      </c>
      <c r="X24" s="203"/>
    </row>
    <row r="25" spans="1:28" x14ac:dyDescent="0.2">
      <c r="A25" s="154">
        <v>30</v>
      </c>
      <c r="B25" s="187" t="s">
        <v>106</v>
      </c>
      <c r="C25" s="51">
        <v>44251.067870370367</v>
      </c>
      <c r="D25" s="156">
        <v>182.78713013914702</v>
      </c>
      <c r="E25" s="200">
        <v>186.19451704847455</v>
      </c>
      <c r="F25" s="79">
        <v>13.122842605208543</v>
      </c>
      <c r="G25" s="79">
        <v>14.998903290695949</v>
      </c>
      <c r="H25" s="79">
        <v>28.121745895904493</v>
      </c>
      <c r="I25" s="53">
        <v>66609334165.81575</v>
      </c>
      <c r="J25" s="79">
        <v>0.24348829566936495</v>
      </c>
      <c r="K25" s="79">
        <v>2.5922445154200093</v>
      </c>
      <c r="L25" s="79">
        <v>0.53611690323596006</v>
      </c>
      <c r="M25" s="79">
        <v>8.2618054069039495</v>
      </c>
      <c r="N25" s="200">
        <v>23.292999999999999</v>
      </c>
      <c r="O25" s="54">
        <v>0</v>
      </c>
      <c r="P25" s="55">
        <v>1.8068376603398648</v>
      </c>
      <c r="Q25" s="54">
        <v>2299</v>
      </c>
      <c r="R25" s="110" t="s">
        <v>27</v>
      </c>
      <c r="S25" s="157" t="s">
        <v>80</v>
      </c>
      <c r="T25" s="55">
        <v>23.479157995261986</v>
      </c>
      <c r="U25" s="55">
        <v>101.70532442772175</v>
      </c>
      <c r="V25" s="55" t="s">
        <v>14</v>
      </c>
      <c r="W25" s="55" t="s">
        <v>14</v>
      </c>
      <c r="X25" s="203"/>
    </row>
    <row r="26" spans="1:28" x14ac:dyDescent="0.2">
      <c r="A26" s="114">
        <v>31</v>
      </c>
      <c r="B26" s="187" t="s">
        <v>108</v>
      </c>
      <c r="C26" s="51">
        <v>44252.102418981478</v>
      </c>
      <c r="D26" s="80">
        <v>188.49233748197042</v>
      </c>
      <c r="E26" s="55">
        <v>189.67409160694643</v>
      </c>
      <c r="F26" s="79">
        <v>12.338934247292601</v>
      </c>
      <c r="G26" s="79">
        <v>12.144392512721197</v>
      </c>
      <c r="H26" s="79">
        <v>24.483326760013796</v>
      </c>
      <c r="I26" s="53">
        <v>61989172649.230774</v>
      </c>
      <c r="J26" s="79">
        <v>0.14117468348646484</v>
      </c>
      <c r="K26" s="79">
        <v>2.2755564025497788</v>
      </c>
      <c r="L26" s="79">
        <v>0.43741142356135565</v>
      </c>
      <c r="M26" s="79">
        <v>8.4162216807141643</v>
      </c>
      <c r="N26" s="200">
        <v>23.259</v>
      </c>
      <c r="O26" s="54">
        <v>0</v>
      </c>
      <c r="P26" s="55">
        <v>1.6078381903540773</v>
      </c>
      <c r="Q26" s="54">
        <v>2316</v>
      </c>
      <c r="R26" s="110" t="s">
        <v>53</v>
      </c>
      <c r="S26" s="57" t="s">
        <v>80</v>
      </c>
      <c r="T26" s="55">
        <v>23.455968695919154</v>
      </c>
      <c r="U26" s="55">
        <v>101.86835389377629</v>
      </c>
      <c r="V26" s="189" t="s">
        <v>17</v>
      </c>
      <c r="W26" s="189" t="s">
        <v>17</v>
      </c>
      <c r="X26" s="203" t="s">
        <v>109</v>
      </c>
    </row>
    <row r="27" spans="1:28" x14ac:dyDescent="0.2">
      <c r="A27" s="114">
        <v>32</v>
      </c>
      <c r="B27" s="188" t="s">
        <v>110</v>
      </c>
      <c r="C27" s="51">
        <v>44252.987546296295</v>
      </c>
      <c r="D27" s="80">
        <v>181.11120118853873</v>
      </c>
      <c r="E27" s="55">
        <v>184.3961824793507</v>
      </c>
      <c r="F27" s="79">
        <v>13.932515453396389</v>
      </c>
      <c r="G27" s="79">
        <v>12.3203683497642</v>
      </c>
      <c r="H27" s="79">
        <v>26.252883803160589</v>
      </c>
      <c r="I27" s="53">
        <v>42304840787.353691</v>
      </c>
      <c r="J27" s="79">
        <v>0.14076846589961395</v>
      </c>
      <c r="K27" s="79">
        <v>2.3565804472438572</v>
      </c>
      <c r="L27" s="79">
        <v>0.27530604737941144</v>
      </c>
      <c r="M27" s="79">
        <v>8.1821420584481501</v>
      </c>
      <c r="N27" s="200">
        <v>23.322000000000003</v>
      </c>
      <c r="O27" s="54">
        <v>0</v>
      </c>
      <c r="P27" s="55">
        <v>1.1496207063321748</v>
      </c>
      <c r="Q27" s="54">
        <v>2333</v>
      </c>
      <c r="R27" s="110" t="s">
        <v>27</v>
      </c>
      <c r="S27" s="57" t="s">
        <v>80</v>
      </c>
      <c r="T27" s="55">
        <v>23.431818247347664</v>
      </c>
      <c r="U27" s="55">
        <v>103.18868715667453</v>
      </c>
      <c r="V27" s="73" t="s">
        <v>14</v>
      </c>
      <c r="W27" s="73" t="s">
        <v>14</v>
      </c>
      <c r="X27" s="203"/>
    </row>
    <row r="28" spans="1:28" x14ac:dyDescent="0.2">
      <c r="A28" s="114">
        <v>34</v>
      </c>
      <c r="B28" s="188" t="s">
        <v>111</v>
      </c>
      <c r="C28" s="51">
        <v>44257.256678240738</v>
      </c>
      <c r="D28" s="80">
        <v>183.02539387223405</v>
      </c>
      <c r="E28" s="55">
        <v>185.46689449489841</v>
      </c>
      <c r="F28" s="79">
        <v>12.723356965030311</v>
      </c>
      <c r="G28" s="79">
        <v>13.76252102468734</v>
      </c>
      <c r="H28" s="79">
        <v>26.48587798971765</v>
      </c>
      <c r="I28" s="53">
        <v>46944305545.038597</v>
      </c>
      <c r="J28" s="79">
        <v>8.9763470290667377E-2</v>
      </c>
      <c r="K28" s="79">
        <v>2.3638702110073084</v>
      </c>
      <c r="L28" s="79">
        <v>0.42290612795066135</v>
      </c>
      <c r="M28" s="79">
        <v>8.2295388768097641</v>
      </c>
      <c r="N28" s="110">
        <v>23.252000000000002</v>
      </c>
      <c r="O28" s="54">
        <v>0</v>
      </c>
      <c r="P28" s="55">
        <v>0.16579462811877652</v>
      </c>
      <c r="Q28" s="54">
        <v>2367</v>
      </c>
      <c r="R28" s="110" t="s">
        <v>60</v>
      </c>
      <c r="S28" s="57" t="s">
        <v>80</v>
      </c>
      <c r="T28" s="55">
        <v>23.484139738796827</v>
      </c>
      <c r="U28" s="55">
        <v>102.94750719236887</v>
      </c>
      <c r="V28" s="73" t="s">
        <v>14</v>
      </c>
      <c r="W28" s="73" t="s">
        <v>14</v>
      </c>
      <c r="X28" s="203"/>
    </row>
    <row r="29" spans="1:28" x14ac:dyDescent="0.2">
      <c r="A29" s="114">
        <v>35</v>
      </c>
      <c r="B29" s="188" t="s">
        <v>113</v>
      </c>
      <c r="C29" s="51">
        <v>44258.110347222224</v>
      </c>
      <c r="D29" s="80">
        <v>172.41042865305735</v>
      </c>
      <c r="E29" s="55">
        <v>184.51947637191793</v>
      </c>
      <c r="F29" s="79">
        <v>12.371782896512002</v>
      </c>
      <c r="G29" s="79">
        <v>13.538386272602843</v>
      </c>
      <c r="H29" s="79">
        <v>25.910169169114845</v>
      </c>
      <c r="I29" s="53">
        <v>48942674624.546463</v>
      </c>
      <c r="J29" s="79">
        <v>0</v>
      </c>
      <c r="K29" s="79">
        <v>2.3929534137734647</v>
      </c>
      <c r="L29" s="79">
        <v>0.12370094092011205</v>
      </c>
      <c r="M29" s="79">
        <v>8.1867877064072445</v>
      </c>
      <c r="N29" s="110">
        <v>23.258000000000003</v>
      </c>
      <c r="O29" s="54">
        <v>0</v>
      </c>
      <c r="P29" s="55">
        <v>-0.31683504120609174</v>
      </c>
      <c r="Q29" s="54">
        <v>2383</v>
      </c>
      <c r="R29" s="110" t="s">
        <v>34</v>
      </c>
      <c r="S29" s="57" t="s">
        <v>80</v>
      </c>
      <c r="T29" s="55">
        <v>23.460622034353932</v>
      </c>
      <c r="U29" s="55">
        <v>102.78105294156052</v>
      </c>
      <c r="V29" s="191" t="s">
        <v>17</v>
      </c>
      <c r="W29" s="191" t="s">
        <v>17</v>
      </c>
      <c r="X29" s="203" t="s">
        <v>116</v>
      </c>
    </row>
    <row r="30" spans="1:28" x14ac:dyDescent="0.2">
      <c r="A30" s="114">
        <v>36</v>
      </c>
      <c r="B30" s="190" t="s">
        <v>114</v>
      </c>
      <c r="C30" s="51">
        <v>44259.158310185187</v>
      </c>
      <c r="D30" s="80">
        <v>188.98919536028515</v>
      </c>
      <c r="E30" s="55">
        <v>185.2</v>
      </c>
      <c r="F30" s="79">
        <v>14.219729025388009</v>
      </c>
      <c r="G30" s="79">
        <v>14.269619665836341</v>
      </c>
      <c r="H30" s="79">
        <v>28.48934869122435</v>
      </c>
      <c r="I30" s="53">
        <v>55578596297.834724</v>
      </c>
      <c r="J30" s="79">
        <v>5.0245961746618967E-2</v>
      </c>
      <c r="K30" s="79">
        <v>2.3928500505212527</v>
      </c>
      <c r="L30" s="79">
        <v>0.18185102325900621</v>
      </c>
      <c r="M30" s="79" t="s">
        <v>115</v>
      </c>
      <c r="N30" s="200">
        <v>23.261000000000003</v>
      </c>
      <c r="O30" s="54">
        <v>0</v>
      </c>
      <c r="P30" s="55">
        <v>-1.6243518481002126</v>
      </c>
      <c r="Q30" s="54">
        <v>2400</v>
      </c>
      <c r="R30" s="110" t="s">
        <v>34</v>
      </c>
      <c r="S30" s="57" t="s">
        <v>80</v>
      </c>
      <c r="T30" s="55">
        <v>23.655872999067128</v>
      </c>
      <c r="U30" s="55">
        <v>102.43336839391138</v>
      </c>
      <c r="V30" s="199" t="s">
        <v>17</v>
      </c>
      <c r="W30" s="199" t="s">
        <v>17</v>
      </c>
      <c r="X30" s="203" t="s">
        <v>117</v>
      </c>
    </row>
    <row r="31" spans="1:28" x14ac:dyDescent="0.2">
      <c r="A31" s="114">
        <v>37</v>
      </c>
      <c r="B31" s="192" t="s">
        <v>120</v>
      </c>
      <c r="C31" s="51">
        <v>44260.150381944448</v>
      </c>
      <c r="D31" s="80">
        <v>177.7543032673976</v>
      </c>
      <c r="E31" s="55">
        <v>185.01802787747332</v>
      </c>
      <c r="F31" s="79">
        <v>14.602004036125066</v>
      </c>
      <c r="G31" s="79">
        <v>13.435201659469103</v>
      </c>
      <c r="H31" s="79">
        <v>28.037205695594167</v>
      </c>
      <c r="I31" s="53">
        <v>44071268822.690842</v>
      </c>
      <c r="J31" s="79">
        <v>0.12627979231607797</v>
      </c>
      <c r="K31" s="79">
        <v>2.5417523982006616</v>
      </c>
      <c r="L31" s="79">
        <v>0.21041838246649502</v>
      </c>
      <c r="M31" s="79">
        <v>8.209542529423576</v>
      </c>
      <c r="N31" s="200">
        <v>23.28</v>
      </c>
      <c r="O31" s="54">
        <v>0</v>
      </c>
      <c r="P31" s="55">
        <v>-1.4238843796174183</v>
      </c>
      <c r="Q31" s="54">
        <v>2417</v>
      </c>
      <c r="R31" s="110" t="s">
        <v>34</v>
      </c>
      <c r="S31" s="57" t="s">
        <v>80</v>
      </c>
      <c r="T31" s="55">
        <v>23.525774264518958</v>
      </c>
      <c r="U31" s="55">
        <v>102.3715842214511</v>
      </c>
      <c r="V31" s="199" t="s">
        <v>14</v>
      </c>
      <c r="W31" s="199" t="s">
        <v>14</v>
      </c>
      <c r="X31" s="203"/>
    </row>
    <row r="32" spans="1:28" x14ac:dyDescent="0.2">
      <c r="A32" s="114">
        <v>39</v>
      </c>
      <c r="B32" s="192" t="s">
        <v>121</v>
      </c>
      <c r="C32" s="51">
        <v>44264.032905092594</v>
      </c>
      <c r="D32" s="80">
        <v>180.75628931644809</v>
      </c>
      <c r="E32" s="55">
        <v>184.7694131173258</v>
      </c>
      <c r="F32" s="79">
        <v>12.82696296098141</v>
      </c>
      <c r="G32" s="79">
        <v>15.273839447742002</v>
      </c>
      <c r="H32" s="79">
        <v>28.100802408723411</v>
      </c>
      <c r="I32" s="53">
        <v>50621888469.901192</v>
      </c>
      <c r="J32" s="79">
        <v>2.1134953766693493E-3</v>
      </c>
      <c r="K32" s="79">
        <v>2.5821212060677414</v>
      </c>
      <c r="L32" s="79">
        <v>0.32931603501307555</v>
      </c>
      <c r="M32" s="79">
        <v>8.1985005656421741</v>
      </c>
      <c r="N32" s="110">
        <v>23.305999999999997</v>
      </c>
      <c r="O32" s="54">
        <v>1</v>
      </c>
      <c r="P32" s="55">
        <v>1.7978640274274336</v>
      </c>
      <c r="Q32" s="54">
        <v>2465</v>
      </c>
      <c r="R32" s="110" t="s">
        <v>60</v>
      </c>
      <c r="S32" s="57" t="s">
        <v>80</v>
      </c>
      <c r="T32" s="55">
        <v>23.428336607533709</v>
      </c>
      <c r="U32" s="55">
        <v>101.46409065368869</v>
      </c>
      <c r="V32" s="193" t="s">
        <v>17</v>
      </c>
      <c r="W32" s="193" t="s">
        <v>17</v>
      </c>
      <c r="X32" s="203" t="s">
        <v>122</v>
      </c>
    </row>
    <row r="33" spans="1:24" x14ac:dyDescent="0.2">
      <c r="A33" s="114">
        <v>40</v>
      </c>
      <c r="B33" s="198" t="s">
        <v>137</v>
      </c>
      <c r="C33" s="51">
        <v>44266.030219907407</v>
      </c>
      <c r="D33" s="80">
        <v>170.03277524779779</v>
      </c>
      <c r="E33" s="50">
        <v>183.75349061903009</v>
      </c>
      <c r="F33" s="80">
        <v>12.972516815615149</v>
      </c>
      <c r="G33" s="80">
        <v>13.61300942895652</v>
      </c>
      <c r="H33" s="80">
        <v>26.585526244571668</v>
      </c>
      <c r="I33" s="57">
        <v>54215410093.019798</v>
      </c>
      <c r="J33" s="80">
        <v>9.0095042598679162E-2</v>
      </c>
      <c r="K33" s="80">
        <v>2.4654218049685892</v>
      </c>
      <c r="L33" s="80">
        <v>0.20085143577076356</v>
      </c>
      <c r="M33" s="80">
        <v>8.1527743665432659</v>
      </c>
      <c r="N33" s="80">
        <v>23.287000000000003</v>
      </c>
      <c r="O33" s="58">
        <v>0</v>
      </c>
      <c r="P33" s="50">
        <v>-2.1041236746998577</v>
      </c>
      <c r="Q33" s="54">
        <v>2482</v>
      </c>
      <c r="R33" s="110" t="s">
        <v>60</v>
      </c>
      <c r="S33" s="57" t="s">
        <v>80</v>
      </c>
      <c r="T33" s="55">
        <v>23.469111700390002</v>
      </c>
      <c r="U33" s="55">
        <v>98.330720144597962</v>
      </c>
      <c r="V33" s="199" t="s">
        <v>17</v>
      </c>
      <c r="W33" s="199" t="s">
        <v>17</v>
      </c>
      <c r="X33" s="203" t="s">
        <v>138</v>
      </c>
    </row>
    <row r="34" spans="1:24" x14ac:dyDescent="0.2">
      <c r="A34" s="114">
        <v>41</v>
      </c>
      <c r="B34" s="194" t="s">
        <v>140</v>
      </c>
      <c r="C34" s="51">
        <v>44267.779745370368</v>
      </c>
      <c r="D34" s="80">
        <v>188.36788111480487</v>
      </c>
      <c r="E34" s="55">
        <v>185.81359636948349</v>
      </c>
      <c r="F34" s="200">
        <v>13.076643937036106</v>
      </c>
      <c r="G34" s="200">
        <v>13.616299109807885</v>
      </c>
      <c r="H34" s="200">
        <v>26.692943046843993</v>
      </c>
      <c r="I34" s="53">
        <v>56437656045.513947</v>
      </c>
      <c r="J34" s="200">
        <v>4.7408319230650399E-2</v>
      </c>
      <c r="K34" s="200">
        <v>2.4837981124325679</v>
      </c>
      <c r="L34" s="200">
        <v>0.21426636143899139</v>
      </c>
      <c r="M34" s="200">
        <v>8.2453151048345763</v>
      </c>
      <c r="N34" s="110">
        <v>23.306000000000001</v>
      </c>
      <c r="O34" s="54">
        <v>0</v>
      </c>
      <c r="P34" s="55">
        <v>1.121904811495245</v>
      </c>
      <c r="Q34" s="54">
        <v>2499</v>
      </c>
      <c r="R34" s="110" t="s">
        <v>34</v>
      </c>
      <c r="S34" s="57" t="s">
        <v>80</v>
      </c>
      <c r="T34" s="55">
        <v>23.429308077215651</v>
      </c>
      <c r="U34" s="55">
        <v>99.237831360330659</v>
      </c>
      <c r="V34" s="73" t="s">
        <v>14</v>
      </c>
      <c r="W34" s="73" t="s">
        <v>14</v>
      </c>
      <c r="X34" s="203"/>
    </row>
    <row r="35" spans="1:24" x14ac:dyDescent="0.2">
      <c r="A35" s="114">
        <v>43</v>
      </c>
      <c r="B35" s="194" t="s">
        <v>141</v>
      </c>
      <c r="C35" s="51">
        <v>44271.056215277778</v>
      </c>
      <c r="D35" s="80">
        <v>177.71925865555394</v>
      </c>
      <c r="E35" s="55">
        <v>186.21164703127852</v>
      </c>
      <c r="F35" s="200">
        <v>11.865626862250499</v>
      </c>
      <c r="G35" s="200">
        <v>12.342574074045539</v>
      </c>
      <c r="H35" s="200">
        <v>24.208200936296038</v>
      </c>
      <c r="I35" s="53">
        <v>55228145593.736038</v>
      </c>
      <c r="J35" s="200">
        <v>0.114920192438334</v>
      </c>
      <c r="K35" s="200">
        <v>2.5040805512875783</v>
      </c>
      <c r="L35" s="200">
        <v>0.22633990646201568</v>
      </c>
      <c r="M35" s="200">
        <v>8.2620423132305039</v>
      </c>
      <c r="N35" s="200">
        <v>23.29</v>
      </c>
      <c r="O35" s="54">
        <v>0</v>
      </c>
      <c r="P35" s="55">
        <v>1.2706247511746265</v>
      </c>
      <c r="Q35" s="54">
        <v>2540</v>
      </c>
      <c r="R35" s="110" t="s">
        <v>27</v>
      </c>
      <c r="S35" s="57" t="s">
        <v>80</v>
      </c>
      <c r="T35" s="55">
        <v>23.452956009218553</v>
      </c>
      <c r="U35" s="55">
        <v>102.08135538660373</v>
      </c>
      <c r="V35" s="73" t="s">
        <v>14</v>
      </c>
      <c r="W35" s="73" t="s">
        <v>14</v>
      </c>
      <c r="X35" s="203"/>
    </row>
    <row r="36" spans="1:24" x14ac:dyDescent="0.2">
      <c r="A36" s="114">
        <v>44</v>
      </c>
      <c r="B36" s="198" t="s">
        <v>142</v>
      </c>
      <c r="C36" s="51">
        <v>44271.976412037038</v>
      </c>
      <c r="D36" s="95">
        <v>172.29756091401902</v>
      </c>
      <c r="E36" s="55">
        <v>186.79058936262388</v>
      </c>
      <c r="F36" s="200">
        <v>11.591676776373735</v>
      </c>
      <c r="G36" s="200">
        <v>11.409436169194597</v>
      </c>
      <c r="H36" s="200">
        <v>23.00111294556833</v>
      </c>
      <c r="I36" s="53">
        <v>108156444140.33142</v>
      </c>
      <c r="J36" s="200">
        <v>0.12523703521314516</v>
      </c>
      <c r="K36" s="200">
        <v>2.3466220224169452</v>
      </c>
      <c r="L36" s="200">
        <v>0.329413435926799</v>
      </c>
      <c r="M36" s="200">
        <v>8.2872718143292516</v>
      </c>
      <c r="N36" s="110">
        <v>23.283000000000001</v>
      </c>
      <c r="O36" s="54">
        <v>0</v>
      </c>
      <c r="P36" s="55">
        <v>1.7208996425200513</v>
      </c>
      <c r="Q36" s="54">
        <v>2557</v>
      </c>
      <c r="R36" s="110" t="s">
        <v>27</v>
      </c>
      <c r="S36" s="112" t="s">
        <v>80</v>
      </c>
      <c r="T36" s="55">
        <v>23.46573364052631</v>
      </c>
      <c r="U36" s="55">
        <v>102.84081191546008</v>
      </c>
      <c r="V36" s="199" t="s">
        <v>14</v>
      </c>
      <c r="W36" s="199" t="s">
        <v>14</v>
      </c>
      <c r="X36" s="203" t="s">
        <v>148</v>
      </c>
    </row>
    <row r="37" spans="1:24" x14ac:dyDescent="0.2">
      <c r="A37" s="114">
        <v>45</v>
      </c>
      <c r="B37" s="198" t="s">
        <v>143</v>
      </c>
      <c r="C37" s="51">
        <v>44272.981030092589</v>
      </c>
      <c r="D37" s="95">
        <v>174.2169185640162</v>
      </c>
      <c r="E37" s="55">
        <v>186.15479097672375</v>
      </c>
      <c r="F37" s="200">
        <v>12.283538925127489</v>
      </c>
      <c r="G37" s="200">
        <v>12.341241969179125</v>
      </c>
      <c r="H37" s="200">
        <v>24.624780894306614</v>
      </c>
      <c r="I37" s="53">
        <v>43867356484.15239</v>
      </c>
      <c r="J37" s="200">
        <v>0.11049004502665259</v>
      </c>
      <c r="K37" s="200">
        <v>2.4292379916074878</v>
      </c>
      <c r="L37" s="200">
        <v>0.30293770306090145</v>
      </c>
      <c r="M37" s="200">
        <v>8.2593363565807945</v>
      </c>
      <c r="N37" s="110">
        <v>23.290999999999997</v>
      </c>
      <c r="O37" s="54">
        <v>0</v>
      </c>
      <c r="P37" s="55">
        <v>1.2208820154039348</v>
      </c>
      <c r="Q37" s="54">
        <v>2573</v>
      </c>
      <c r="R37" s="110" t="s">
        <v>27</v>
      </c>
      <c r="S37" s="112" t="s">
        <v>80</v>
      </c>
      <c r="T37" s="55">
        <v>23.396095137625679</v>
      </c>
      <c r="U37" s="55">
        <v>102.838528538587</v>
      </c>
      <c r="V37" s="73" t="s">
        <v>14</v>
      </c>
      <c r="W37" s="73" t="s">
        <v>14</v>
      </c>
      <c r="X37" s="203"/>
    </row>
    <row r="38" spans="1:24" x14ac:dyDescent="0.2">
      <c r="A38" s="114">
        <v>46</v>
      </c>
      <c r="B38" s="196" t="s">
        <v>144</v>
      </c>
      <c r="C38" s="56">
        <v>44273.971759259257</v>
      </c>
      <c r="D38" s="80">
        <v>182.84542541585998</v>
      </c>
      <c r="E38" s="50">
        <v>187.57092107102059</v>
      </c>
      <c r="F38" s="80">
        <v>12.239922797087036</v>
      </c>
      <c r="G38" s="80">
        <v>12.720495320855825</v>
      </c>
      <c r="H38" s="80">
        <v>24.960418117942861</v>
      </c>
      <c r="I38" s="57">
        <v>51116963904.860413</v>
      </c>
      <c r="J38" s="80">
        <v>0.11655949808950773</v>
      </c>
      <c r="K38" s="80">
        <v>2.482242271421192</v>
      </c>
      <c r="L38" s="80">
        <v>0.32787825199589249</v>
      </c>
      <c r="M38" s="80">
        <v>8.3226572766425821</v>
      </c>
      <c r="N38" s="80">
        <v>23.301000000000002</v>
      </c>
      <c r="O38" s="58">
        <v>0</v>
      </c>
      <c r="P38" s="50">
        <v>1.8221870451138817</v>
      </c>
      <c r="Q38" s="59">
        <v>2590</v>
      </c>
      <c r="R38" s="57" t="s">
        <v>27</v>
      </c>
      <c r="S38" s="57" t="s">
        <v>80</v>
      </c>
      <c r="T38" s="50">
        <v>23.410402289480345</v>
      </c>
      <c r="U38" s="50">
        <v>102.01248012059588</v>
      </c>
      <c r="V38" s="97" t="s">
        <v>14</v>
      </c>
      <c r="W38" s="97" t="s">
        <v>14</v>
      </c>
      <c r="X38" s="203"/>
    </row>
    <row r="39" spans="1:24" x14ac:dyDescent="0.2">
      <c r="A39" s="114">
        <v>47</v>
      </c>
      <c r="B39" s="197" t="s">
        <v>145</v>
      </c>
      <c r="C39" s="63">
        <v>44275.367581018516</v>
      </c>
      <c r="D39" s="80">
        <v>196.00730824815881</v>
      </c>
      <c r="E39" s="50">
        <v>190.00516037618587</v>
      </c>
      <c r="F39" s="80">
        <v>13.110067862704254</v>
      </c>
      <c r="G39" s="80">
        <v>12.625829916639974</v>
      </c>
      <c r="H39" s="80">
        <v>25.735897779344228</v>
      </c>
      <c r="I39" s="57">
        <v>63525073317.315849</v>
      </c>
      <c r="J39" s="80">
        <v>0.14391302445179704</v>
      </c>
      <c r="K39" s="80">
        <v>2.634479695590461</v>
      </c>
      <c r="L39" s="80">
        <v>0.51296328422912418</v>
      </c>
      <c r="M39" s="80">
        <v>8.4315128725978248</v>
      </c>
      <c r="N39" s="80">
        <v>23.249000000000002</v>
      </c>
      <c r="O39" s="58">
        <v>0</v>
      </c>
      <c r="P39" s="50">
        <v>1.5894114197140374</v>
      </c>
      <c r="Q39" s="58">
        <v>2607</v>
      </c>
      <c r="R39" s="57" t="s">
        <v>179</v>
      </c>
      <c r="S39" s="57" t="s">
        <v>80</v>
      </c>
      <c r="T39" s="50">
        <v>23.405906997392137</v>
      </c>
      <c r="U39" s="50">
        <v>102.78160125970351</v>
      </c>
      <c r="V39" s="97" t="s">
        <v>14</v>
      </c>
      <c r="W39" s="97" t="s">
        <v>14</v>
      </c>
      <c r="X39" s="203"/>
    </row>
    <row r="40" spans="1:24" x14ac:dyDescent="0.2">
      <c r="A40" s="114">
        <v>48</v>
      </c>
      <c r="B40" s="197" t="s">
        <v>146</v>
      </c>
      <c r="C40" s="63">
        <v>44276.431817129633</v>
      </c>
      <c r="D40" s="80">
        <v>178.20068872374048</v>
      </c>
      <c r="E40" s="50">
        <v>189.40745087045192</v>
      </c>
      <c r="F40" s="80">
        <v>13.266935464342456</v>
      </c>
      <c r="G40" s="80">
        <v>13.512982340062823</v>
      </c>
      <c r="H40" s="80">
        <v>26.779917804405279</v>
      </c>
      <c r="I40" s="57">
        <v>58858506832.631027</v>
      </c>
      <c r="J40" s="80">
        <v>0.10460538422214342</v>
      </c>
      <c r="K40" s="80">
        <v>2.7482338986326362</v>
      </c>
      <c r="L40" s="80">
        <v>0.34072359577205524</v>
      </c>
      <c r="M40" s="80">
        <v>8.4038195412283798</v>
      </c>
      <c r="N40" s="80">
        <v>23.225000000000001</v>
      </c>
      <c r="O40" s="58">
        <v>0</v>
      </c>
      <c r="P40" s="50">
        <v>0.19818661608869767</v>
      </c>
      <c r="Q40" s="58">
        <v>2624</v>
      </c>
      <c r="R40" s="57" t="s">
        <v>147</v>
      </c>
      <c r="S40" s="57" t="s">
        <v>80</v>
      </c>
      <c r="T40" s="50">
        <v>23.395351831699031</v>
      </c>
      <c r="U40" s="50">
        <v>102.58338712483928</v>
      </c>
      <c r="V40" s="97" t="s">
        <v>14</v>
      </c>
      <c r="W40" s="97" t="s">
        <v>14</v>
      </c>
      <c r="X40" s="203"/>
    </row>
    <row r="41" spans="1:24" x14ac:dyDescent="0.2">
      <c r="A41" s="114">
        <v>50</v>
      </c>
      <c r="B41" s="198" t="s">
        <v>154</v>
      </c>
      <c r="C41" s="51">
        <v>44278.791863425926</v>
      </c>
      <c r="D41" s="80">
        <v>194.39420642943247</v>
      </c>
      <c r="E41" s="55">
        <v>187.16659253291721</v>
      </c>
      <c r="F41" s="79">
        <v>13.102158211969495</v>
      </c>
      <c r="G41" s="79">
        <v>11.83260253443599</v>
      </c>
      <c r="H41" s="79">
        <v>24.934760746405487</v>
      </c>
      <c r="I41" s="53">
        <v>64964382153.651329</v>
      </c>
      <c r="J41" s="79">
        <v>6.86811686214895E-2</v>
      </c>
      <c r="K41" s="79">
        <v>2.3962221094850782</v>
      </c>
      <c r="L41" s="79">
        <v>0.16334993667158298</v>
      </c>
      <c r="M41" s="79">
        <v>8.3056677381453028</v>
      </c>
      <c r="N41" s="200">
        <v>23.314</v>
      </c>
      <c r="O41" s="54">
        <v>0</v>
      </c>
      <c r="P41" s="55">
        <v>1.0410673217562876</v>
      </c>
      <c r="Q41" s="54">
        <v>2664</v>
      </c>
      <c r="R41" s="110" t="s">
        <v>27</v>
      </c>
      <c r="S41" s="57" t="s">
        <v>80</v>
      </c>
      <c r="T41" s="55">
        <v>23.412126995542295</v>
      </c>
      <c r="U41" s="55">
        <v>101.65765872990545</v>
      </c>
      <c r="V41" s="73" t="s">
        <v>14</v>
      </c>
      <c r="W41" s="73" t="s">
        <v>14</v>
      </c>
      <c r="X41" s="203"/>
    </row>
    <row r="42" spans="1:24" x14ac:dyDescent="0.2">
      <c r="A42" s="114">
        <v>51</v>
      </c>
      <c r="B42" s="198" t="s">
        <v>155</v>
      </c>
      <c r="C42" s="51">
        <v>44279.82613425926</v>
      </c>
      <c r="D42" s="80">
        <v>173.92276334522123</v>
      </c>
      <c r="E42" s="55">
        <v>186.49370018533114</v>
      </c>
      <c r="F42" s="79">
        <v>12.369731082878651</v>
      </c>
      <c r="G42" s="79">
        <v>12.241519283311044</v>
      </c>
      <c r="H42" s="79">
        <v>24.611250366189694</v>
      </c>
      <c r="I42" s="53">
        <v>56249265307.99086</v>
      </c>
      <c r="J42" s="79">
        <v>0.1214618373498844</v>
      </c>
      <c r="K42" s="79">
        <v>2.5296326083903415</v>
      </c>
      <c r="L42" s="79">
        <v>0.17527972101422259</v>
      </c>
      <c r="M42" s="79">
        <v>8.2743391514737894</v>
      </c>
      <c r="N42" s="200">
        <v>23.292999999999999</v>
      </c>
      <c r="O42" s="54">
        <v>0</v>
      </c>
      <c r="P42" s="55">
        <v>1.447645719096718</v>
      </c>
      <c r="Q42" s="54">
        <v>2681</v>
      </c>
      <c r="R42" s="110" t="s">
        <v>27</v>
      </c>
      <c r="S42" s="57" t="s">
        <v>80</v>
      </c>
      <c r="T42" s="55">
        <v>23.460086840178121</v>
      </c>
      <c r="U42" s="55">
        <v>101.55153120491373</v>
      </c>
      <c r="V42" s="73" t="s">
        <v>14</v>
      </c>
      <c r="W42" s="73" t="s">
        <v>14</v>
      </c>
      <c r="X42" s="203"/>
    </row>
    <row r="43" spans="1:24" x14ac:dyDescent="0.2">
      <c r="A43" s="114">
        <v>52</v>
      </c>
      <c r="B43" s="198" t="s">
        <v>156</v>
      </c>
      <c r="C43" s="51">
        <v>44280.819293981483</v>
      </c>
      <c r="D43" s="80">
        <v>174.02780093758579</v>
      </c>
      <c r="E43" s="55">
        <v>184.8988935127997</v>
      </c>
      <c r="F43" s="200">
        <v>11.949219946629716</v>
      </c>
      <c r="G43" s="200">
        <v>12.1491598369598</v>
      </c>
      <c r="H43" s="200">
        <v>24.098379783589515</v>
      </c>
      <c r="I43" s="53">
        <v>53945772991.748329</v>
      </c>
      <c r="J43" s="200">
        <v>0.16934105412282616</v>
      </c>
      <c r="K43" s="200">
        <v>2.3890831585430368</v>
      </c>
      <c r="L43" s="200">
        <v>0.34362063368840384</v>
      </c>
      <c r="M43" s="200">
        <v>8.2036493853454004</v>
      </c>
      <c r="N43" s="200">
        <v>23.283000000000001</v>
      </c>
      <c r="O43" s="54">
        <v>0</v>
      </c>
      <c r="P43" s="55">
        <v>1.5037696964438398</v>
      </c>
      <c r="Q43" s="54">
        <v>2698</v>
      </c>
      <c r="R43" s="110" t="s">
        <v>27</v>
      </c>
      <c r="S43" s="57" t="s">
        <v>80</v>
      </c>
      <c r="T43" s="55">
        <v>23.425865121668124</v>
      </c>
      <c r="U43" s="55">
        <v>101.0999928839569</v>
      </c>
      <c r="V43" s="199" t="s">
        <v>14</v>
      </c>
      <c r="W43" s="199" t="s">
        <v>14</v>
      </c>
      <c r="X43" s="203"/>
    </row>
    <row r="44" spans="1:24" x14ac:dyDescent="0.2">
      <c r="A44" s="114">
        <v>53</v>
      </c>
      <c r="B44" s="198" t="s">
        <v>157</v>
      </c>
      <c r="C44" s="51">
        <v>44281.622893518521</v>
      </c>
      <c r="D44" s="80">
        <v>191.36180341055717</v>
      </c>
      <c r="E44" s="55">
        <v>307.36413614082556</v>
      </c>
      <c r="F44" s="79">
        <v>15.508216211738526</v>
      </c>
      <c r="G44" s="79">
        <v>15.936031757917799</v>
      </c>
      <c r="H44" s="79">
        <v>31.444247969656324</v>
      </c>
      <c r="I44" s="53">
        <v>147926183437.63776</v>
      </c>
      <c r="J44" s="79">
        <v>0</v>
      </c>
      <c r="K44" s="79">
        <v>2.9018024953814985</v>
      </c>
      <c r="L44" s="79">
        <v>0.26268252526727953</v>
      </c>
      <c r="M44" s="79">
        <v>8.3221796019569432</v>
      </c>
      <c r="N44" s="200">
        <v>11.030581404597152</v>
      </c>
      <c r="O44" s="54">
        <v>0</v>
      </c>
      <c r="P44" s="55">
        <v>-0.59986298266237958</v>
      </c>
      <c r="Q44" s="54">
        <v>2715</v>
      </c>
      <c r="R44" s="110" t="s">
        <v>27</v>
      </c>
      <c r="S44" s="57" t="s">
        <v>158</v>
      </c>
      <c r="T44" s="55">
        <v>23.552479483818217</v>
      </c>
      <c r="U44" s="55">
        <v>100.48518793950844</v>
      </c>
      <c r="V44" s="73" t="s">
        <v>17</v>
      </c>
      <c r="W44" s="73" t="s">
        <v>14</v>
      </c>
      <c r="X44" s="203" t="s">
        <v>174</v>
      </c>
    </row>
    <row r="45" spans="1:24" x14ac:dyDescent="0.2">
      <c r="A45" s="114">
        <v>58</v>
      </c>
      <c r="B45" s="198" t="s">
        <v>170</v>
      </c>
      <c r="C45" s="51">
        <v>44306.402627314812</v>
      </c>
      <c r="D45" s="80">
        <v>174.24500774941629</v>
      </c>
      <c r="E45" s="55">
        <v>185.25431558441932</v>
      </c>
      <c r="F45" s="79">
        <v>11.387846168457244</v>
      </c>
      <c r="G45" s="79">
        <v>14.894515709314888</v>
      </c>
      <c r="H45" s="79">
        <v>26.282361877772132</v>
      </c>
      <c r="I45" s="53">
        <v>49895284648.67263</v>
      </c>
      <c r="J45" s="79">
        <v>9.9849194344072079E-2</v>
      </c>
      <c r="K45" s="79">
        <v>2.1539639719282353</v>
      </c>
      <c r="L45" s="79">
        <v>0.28558415489518901</v>
      </c>
      <c r="M45" s="79">
        <v>8.2193320951887028</v>
      </c>
      <c r="N45" s="110">
        <v>23.283999999999999</v>
      </c>
      <c r="O45" s="54">
        <v>0</v>
      </c>
      <c r="P45" s="55">
        <v>1.2204384571551619</v>
      </c>
      <c r="Q45" s="54">
        <v>2781</v>
      </c>
      <c r="R45" s="110" t="s">
        <v>27</v>
      </c>
      <c r="S45" s="57" t="s">
        <v>80</v>
      </c>
      <c r="T45" s="55">
        <v>23.498759415932739</v>
      </c>
      <c r="U45" s="55">
        <v>100.78258130222756</v>
      </c>
      <c r="V45" s="73" t="s">
        <v>14</v>
      </c>
      <c r="W45" s="73" t="s">
        <v>14</v>
      </c>
      <c r="X45" s="203" t="s">
        <v>183</v>
      </c>
    </row>
    <row r="46" spans="1:24" ht="18.75" x14ac:dyDescent="0.2">
      <c r="A46" s="115">
        <v>60</v>
      </c>
      <c r="B46" s="198" t="s">
        <v>180</v>
      </c>
      <c r="C46" s="51">
        <v>44334.584560185183</v>
      </c>
      <c r="D46" s="95">
        <v>180.31443599798274</v>
      </c>
      <c r="E46" s="55">
        <v>180.12916130284381</v>
      </c>
      <c r="F46" s="200">
        <v>14.011451274048067</v>
      </c>
      <c r="G46" s="200">
        <v>13.141956738583353</v>
      </c>
      <c r="H46" s="200">
        <v>27.15340801263142</v>
      </c>
      <c r="I46" s="53">
        <v>57451251107.36911</v>
      </c>
      <c r="J46" s="200">
        <v>0.1</v>
      </c>
      <c r="K46" s="200">
        <v>2.4934804759846227</v>
      </c>
      <c r="L46" s="200">
        <v>0.36593565923192189</v>
      </c>
      <c r="M46" s="200">
        <v>7.9930933801589905</v>
      </c>
      <c r="N46" s="200">
        <v>23.27</v>
      </c>
      <c r="O46" s="54">
        <v>0</v>
      </c>
      <c r="P46" s="55">
        <v>1.7707471242361101</v>
      </c>
      <c r="Q46" s="54">
        <v>2822</v>
      </c>
      <c r="R46" s="110" t="s">
        <v>60</v>
      </c>
      <c r="S46" s="112" t="s">
        <v>80</v>
      </c>
      <c r="T46" s="55">
        <v>23.499498807377847</v>
      </c>
      <c r="U46" s="55">
        <v>100.5682995960269</v>
      </c>
      <c r="V46" s="73" t="s">
        <v>14</v>
      </c>
      <c r="W46" s="73" t="s">
        <v>14</v>
      </c>
      <c r="X46" s="203" t="s">
        <v>182</v>
      </c>
    </row>
    <row r="47" spans="1:24" x14ac:dyDescent="0.2">
      <c r="A47" s="114">
        <v>62</v>
      </c>
      <c r="B47" s="198" t="s">
        <v>181</v>
      </c>
      <c r="C47" s="51">
        <v>44341.262083333335</v>
      </c>
      <c r="D47" s="80">
        <v>176.67551754394955</v>
      </c>
      <c r="E47" s="55">
        <v>181.72166410161918</v>
      </c>
      <c r="F47" s="200">
        <v>13.327969025402226</v>
      </c>
      <c r="G47" s="200">
        <v>13.952406792570393</v>
      </c>
      <c r="H47" s="200">
        <v>27.280375817972619</v>
      </c>
      <c r="I47" s="53">
        <v>48501228615.687813</v>
      </c>
      <c r="J47" s="200">
        <v>0.10299999999999999</v>
      </c>
      <c r="K47" s="200">
        <v>2.4547414742447922</v>
      </c>
      <c r="L47" s="200">
        <v>0.41347303775082789</v>
      </c>
      <c r="M47" s="200">
        <v>8.0632866301099284</v>
      </c>
      <c r="N47" s="110">
        <v>23.198</v>
      </c>
      <c r="O47" s="54">
        <v>0</v>
      </c>
      <c r="P47" s="55">
        <v>0.61402718177707671</v>
      </c>
      <c r="Q47" s="54">
        <v>2863</v>
      </c>
      <c r="R47" s="110" t="s">
        <v>60</v>
      </c>
      <c r="S47" s="57" t="s">
        <v>80</v>
      </c>
      <c r="T47" s="55">
        <v>23.460713289299363</v>
      </c>
      <c r="U47" s="55">
        <v>100.56533389742373</v>
      </c>
      <c r="V47" s="199" t="s">
        <v>14</v>
      </c>
      <c r="W47" s="199" t="s">
        <v>14</v>
      </c>
      <c r="X47" s="203"/>
    </row>
    <row r="48" spans="1:24" x14ac:dyDescent="0.2">
      <c r="A48" s="114">
        <v>64</v>
      </c>
      <c r="B48" s="198" t="s">
        <v>203</v>
      </c>
      <c r="C48" s="51">
        <v>44351.810150462959</v>
      </c>
      <c r="D48" s="80">
        <v>182.67119943998244</v>
      </c>
      <c r="E48" s="55">
        <v>184.62294121363504</v>
      </c>
      <c r="F48" s="79">
        <v>14.203142483410991</v>
      </c>
      <c r="G48" s="79">
        <v>12.109101757608626</v>
      </c>
      <c r="H48" s="79">
        <v>26.312244241019616</v>
      </c>
      <c r="I48" s="53">
        <v>57349449133.324768</v>
      </c>
      <c r="J48" s="79">
        <v>0.10296675363814531</v>
      </c>
      <c r="K48" s="79">
        <v>2.5907597315075432</v>
      </c>
      <c r="L48" s="79">
        <v>0.38630519157254445</v>
      </c>
      <c r="M48" s="79">
        <v>8.1923311154321325</v>
      </c>
      <c r="N48" s="200">
        <v>23.247</v>
      </c>
      <c r="O48" s="54">
        <v>0</v>
      </c>
      <c r="P48" s="55">
        <v>-0.34823546137546763</v>
      </c>
      <c r="Q48" s="54">
        <v>2904</v>
      </c>
      <c r="R48" s="110" t="s">
        <v>204</v>
      </c>
      <c r="S48" s="57" t="s">
        <v>80</v>
      </c>
      <c r="T48" s="55">
        <v>23.49924997863269</v>
      </c>
      <c r="U48" s="55">
        <v>101.81349351432954</v>
      </c>
      <c r="V48" s="73" t="s">
        <v>14</v>
      </c>
      <c r="W48" s="73" t="s">
        <v>14</v>
      </c>
      <c r="X48" s="203"/>
    </row>
    <row r="49" spans="1:26" x14ac:dyDescent="0.2">
      <c r="A49" s="114">
        <v>67</v>
      </c>
      <c r="B49" s="198" t="s">
        <v>208</v>
      </c>
      <c r="C49" s="51">
        <v>44363.864004629628</v>
      </c>
      <c r="D49" s="80">
        <v>203.55783882575662</v>
      </c>
      <c r="E49" s="55">
        <v>187.01875569189662</v>
      </c>
      <c r="F49" s="79">
        <v>13.171892510817484</v>
      </c>
      <c r="G49" s="79">
        <v>11.29401520739364</v>
      </c>
      <c r="H49" s="79">
        <v>24.465907718211124</v>
      </c>
      <c r="I49" s="53">
        <v>58223724905.313759</v>
      </c>
      <c r="J49" s="79">
        <v>0.18399870810902094</v>
      </c>
      <c r="K49" s="79">
        <v>2.6544936655326787</v>
      </c>
      <c r="L49" s="79">
        <v>0.51339479820181511</v>
      </c>
      <c r="M49" s="79">
        <v>8.2443091721844741</v>
      </c>
      <c r="N49" s="110">
        <v>23.285000000000004</v>
      </c>
      <c r="O49" s="54">
        <v>0</v>
      </c>
      <c r="P49" s="55">
        <v>2.0263029744415486</v>
      </c>
      <c r="Q49" s="54">
        <v>2969</v>
      </c>
      <c r="R49" s="110" t="s">
        <v>27</v>
      </c>
      <c r="S49" s="57" t="s">
        <v>80</v>
      </c>
      <c r="T49" s="55">
        <v>23.456642384068843</v>
      </c>
      <c r="U49" s="55">
        <v>100.55226276947164</v>
      </c>
      <c r="V49" s="199" t="s">
        <v>14</v>
      </c>
      <c r="W49" s="199" t="s">
        <v>14</v>
      </c>
      <c r="X49" s="203"/>
    </row>
    <row r="50" spans="1:26" x14ac:dyDescent="0.2">
      <c r="A50" s="114">
        <v>68</v>
      </c>
      <c r="B50" s="198" t="s">
        <v>214</v>
      </c>
      <c r="C50" s="51">
        <v>44364.760879629626</v>
      </c>
      <c r="D50" s="80">
        <v>192.89837742043531</v>
      </c>
      <c r="E50" s="55">
        <v>186.54032292562286</v>
      </c>
      <c r="F50" s="200">
        <v>13.248331497258761</v>
      </c>
      <c r="G50" s="200">
        <v>12.846780488343359</v>
      </c>
      <c r="H50" s="200">
        <v>26.09511198560212</v>
      </c>
      <c r="I50" s="53">
        <v>58287691349.916359</v>
      </c>
      <c r="J50" s="200">
        <v>0.12615090075046309</v>
      </c>
      <c r="K50" s="200">
        <v>2.5825280475492258</v>
      </c>
      <c r="L50" s="200">
        <v>0.72422683915651664</v>
      </c>
      <c r="M50" s="200">
        <v>8.2225322440037534</v>
      </c>
      <c r="N50" s="110">
        <v>23.271000000000001</v>
      </c>
      <c r="O50" s="54">
        <v>0</v>
      </c>
      <c r="P50" s="55">
        <v>1.8318597345032761</v>
      </c>
      <c r="Q50" s="54">
        <v>2985</v>
      </c>
      <c r="R50" s="110" t="s">
        <v>27</v>
      </c>
      <c r="S50" s="57" t="s">
        <v>80</v>
      </c>
      <c r="T50" s="55">
        <v>23.478256081050219</v>
      </c>
      <c r="U50" s="55">
        <v>101.0250088268628</v>
      </c>
      <c r="V50" s="199" t="s">
        <v>14</v>
      </c>
      <c r="W50" s="199" t="s">
        <v>14</v>
      </c>
      <c r="X50" s="203" t="s">
        <v>217</v>
      </c>
    </row>
    <row r="51" spans="1:26" x14ac:dyDescent="0.2">
      <c r="A51" s="114">
        <v>69</v>
      </c>
      <c r="B51" s="198" t="s">
        <v>216</v>
      </c>
      <c r="C51" s="51">
        <v>44365.762384259258</v>
      </c>
      <c r="D51" s="80">
        <v>198.84936488249591</v>
      </c>
      <c r="E51" s="50">
        <v>186.3886361421244</v>
      </c>
      <c r="F51" s="80">
        <v>13.408446148455065</v>
      </c>
      <c r="G51" s="80">
        <v>13.590052171994168</v>
      </c>
      <c r="H51" s="80">
        <v>26.998498320449233</v>
      </c>
      <c r="I51" s="57">
        <v>72467800136.138596</v>
      </c>
      <c r="J51" s="80">
        <v>0.126</v>
      </c>
      <c r="K51" s="80">
        <v>2.7324261873772984</v>
      </c>
      <c r="L51" s="80">
        <v>0.81010875446700781</v>
      </c>
      <c r="M51" s="80">
        <v>8.216291152386356</v>
      </c>
      <c r="N51" s="80">
        <v>23.277999999999999</v>
      </c>
      <c r="O51" s="58">
        <v>0</v>
      </c>
      <c r="P51" s="50">
        <v>1.4048731250509419</v>
      </c>
      <c r="Q51" s="54">
        <v>3001</v>
      </c>
      <c r="R51" s="110" t="s">
        <v>27</v>
      </c>
      <c r="S51" s="57" t="s">
        <v>80</v>
      </c>
      <c r="T51" s="55">
        <v>23.431722173053885</v>
      </c>
      <c r="U51" s="55">
        <v>101.12103989703944</v>
      </c>
      <c r="V51" s="73" t="s">
        <v>14</v>
      </c>
      <c r="W51" s="73" t="s">
        <v>14</v>
      </c>
      <c r="X51" s="203" t="s">
        <v>215</v>
      </c>
    </row>
    <row r="52" spans="1:26" x14ac:dyDescent="0.2">
      <c r="A52" s="114">
        <v>72</v>
      </c>
      <c r="B52" s="198" t="s">
        <v>218</v>
      </c>
      <c r="C52" s="51">
        <v>44370.103622685187</v>
      </c>
      <c r="D52" s="80">
        <v>168.15291044242801</v>
      </c>
      <c r="E52" s="55">
        <v>182.93315381312942</v>
      </c>
      <c r="F52" s="200">
        <v>10.68602453174341</v>
      </c>
      <c r="G52" s="200">
        <v>12.432178290124554</v>
      </c>
      <c r="H52" s="200">
        <v>23.118202821867964</v>
      </c>
      <c r="I52" s="53">
        <v>57757414569.346611</v>
      </c>
      <c r="J52" s="200">
        <v>8.5497053942057408E-2</v>
      </c>
      <c r="K52" s="200">
        <v>2.1771691751095652</v>
      </c>
      <c r="L52" s="200">
        <v>0.49416682602386297</v>
      </c>
      <c r="M52" s="200">
        <v>8.0617703125089601</v>
      </c>
      <c r="N52" s="110">
        <v>23.210999999999999</v>
      </c>
      <c r="O52" s="54">
        <v>0</v>
      </c>
      <c r="P52" s="55">
        <v>1.6340356833295246</v>
      </c>
      <c r="Q52" s="54">
        <v>3062</v>
      </c>
      <c r="R52" s="110" t="s">
        <v>219</v>
      </c>
      <c r="S52" s="57" t="s">
        <v>80</v>
      </c>
      <c r="T52" s="55">
        <v>23.475041233948303</v>
      </c>
      <c r="U52" s="55">
        <v>102.1691823144559</v>
      </c>
      <c r="V52" s="199" t="s">
        <v>14</v>
      </c>
      <c r="W52" s="199" t="s">
        <v>14</v>
      </c>
      <c r="X52" s="203"/>
    </row>
    <row r="53" spans="1:26" x14ac:dyDescent="0.2">
      <c r="A53" s="114">
        <v>73</v>
      </c>
      <c r="B53" s="198" t="s">
        <v>220</v>
      </c>
      <c r="C53" s="51">
        <v>44370.911180555559</v>
      </c>
      <c r="D53" s="80">
        <v>161.31281466841193</v>
      </c>
      <c r="E53" s="55">
        <v>183.22840597002218</v>
      </c>
      <c r="F53" s="200">
        <v>11.109732162892673</v>
      </c>
      <c r="G53" s="200">
        <v>12.376567129379168</v>
      </c>
      <c r="H53" s="200">
        <v>23.486299292271841</v>
      </c>
      <c r="I53" s="53">
        <v>56781923534.545532</v>
      </c>
      <c r="J53" s="200">
        <v>1.1741536693592743E-2</v>
      </c>
      <c r="K53" s="200">
        <v>2.3437959046499688</v>
      </c>
      <c r="L53" s="200">
        <v>0.73221001333279712</v>
      </c>
      <c r="M53" s="200">
        <v>8.0743445412665853</v>
      </c>
      <c r="N53" s="110">
        <v>23.244</v>
      </c>
      <c r="O53" s="54">
        <v>0</v>
      </c>
      <c r="P53" s="55">
        <v>2.1939470217295201</v>
      </c>
      <c r="Q53" s="54">
        <v>3079</v>
      </c>
      <c r="R53" s="110" t="s">
        <v>219</v>
      </c>
      <c r="S53" s="57" t="s">
        <v>80</v>
      </c>
      <c r="T53" s="55">
        <v>23.519608371668454</v>
      </c>
      <c r="U53" s="55">
        <v>102.08843382646432</v>
      </c>
      <c r="V53" s="199" t="s">
        <v>14</v>
      </c>
      <c r="W53" s="199" t="s">
        <v>14</v>
      </c>
      <c r="X53" s="203"/>
    </row>
    <row r="54" spans="1:26" x14ac:dyDescent="0.2">
      <c r="A54" s="114">
        <v>74</v>
      </c>
      <c r="B54" s="198" t="s">
        <v>221</v>
      </c>
      <c r="C54" s="51">
        <v>44371.928807870368</v>
      </c>
      <c r="D54" s="80">
        <v>176.27684942434172</v>
      </c>
      <c r="E54" s="55">
        <v>181.6442157943404</v>
      </c>
      <c r="F54" s="79">
        <v>12.999038791287845</v>
      </c>
      <c r="G54" s="79">
        <v>12.337216687898735</v>
      </c>
      <c r="H54" s="79">
        <v>25.33625547918658</v>
      </c>
      <c r="I54" s="53">
        <v>67341784601.737885</v>
      </c>
      <c r="J54" s="79">
        <v>0.13100000000000001</v>
      </c>
      <c r="K54" s="79">
        <v>2.674869204487905</v>
      </c>
      <c r="L54" s="79">
        <v>0.68603452245124108</v>
      </c>
      <c r="M54" s="79">
        <v>8.0059301723105225</v>
      </c>
      <c r="N54" s="110">
        <v>23.225999999999999</v>
      </c>
      <c r="O54" s="54">
        <v>0</v>
      </c>
      <c r="P54" s="55">
        <v>2.2597584953343075</v>
      </c>
      <c r="Q54" s="54">
        <v>3096</v>
      </c>
      <c r="R54" s="110" t="s">
        <v>219</v>
      </c>
      <c r="S54" s="57" t="s">
        <v>80</v>
      </c>
      <c r="T54" s="55">
        <v>23.629322283774599</v>
      </c>
      <c r="U54" s="55">
        <v>101.69502261770839</v>
      </c>
      <c r="V54" s="73" t="s">
        <v>14</v>
      </c>
      <c r="W54" s="73" t="s">
        <v>14</v>
      </c>
      <c r="X54" s="203"/>
    </row>
    <row r="55" spans="1:26" x14ac:dyDescent="0.2">
      <c r="A55" s="114">
        <v>76</v>
      </c>
      <c r="B55" s="198" t="s">
        <v>222</v>
      </c>
      <c r="C55" s="51">
        <v>44376.852986111109</v>
      </c>
      <c r="D55" s="95">
        <v>181.7012493333574</v>
      </c>
      <c r="E55" s="55">
        <v>182.96132510437843</v>
      </c>
      <c r="F55" s="200">
        <v>12.065764807319987</v>
      </c>
      <c r="G55" s="200">
        <v>14.242496610296564</v>
      </c>
      <c r="H55" s="200">
        <v>26.308261417616549</v>
      </c>
      <c r="I55" s="53">
        <v>61172580362.454796</v>
      </c>
      <c r="J55" s="200">
        <v>1.6E-2</v>
      </c>
      <c r="K55" s="200">
        <v>2.4704978207881894</v>
      </c>
      <c r="L55" s="200">
        <v>0.76534811107396217</v>
      </c>
      <c r="M55" s="200">
        <v>8.064130869281362</v>
      </c>
      <c r="N55" s="110">
        <v>23.268999999999998</v>
      </c>
      <c r="O55" s="54">
        <v>0</v>
      </c>
      <c r="P55" s="55">
        <v>1.8065880861946466</v>
      </c>
      <c r="Q55" s="54">
        <v>3137</v>
      </c>
      <c r="R55" s="110" t="s">
        <v>60</v>
      </c>
      <c r="S55" s="112" t="s">
        <v>80</v>
      </c>
      <c r="T55" s="55">
        <v>23.537435015936396</v>
      </c>
      <c r="U55" s="55">
        <v>101.57772337097217</v>
      </c>
      <c r="V55" s="199" t="s">
        <v>14</v>
      </c>
      <c r="W55" s="199" t="s">
        <v>14</v>
      </c>
      <c r="X55" s="203"/>
    </row>
    <row r="56" spans="1:26" x14ac:dyDescent="0.2">
      <c r="A56" s="114">
        <v>77</v>
      </c>
      <c r="B56" s="196" t="s">
        <v>223</v>
      </c>
      <c r="C56" s="56">
        <v>44377.752534722225</v>
      </c>
      <c r="D56" s="80">
        <v>158.75862704923972</v>
      </c>
      <c r="E56" s="50">
        <v>183.00729407287005</v>
      </c>
      <c r="F56" s="80">
        <v>12.654017816421701</v>
      </c>
      <c r="G56" s="80">
        <v>11.709370695953314</v>
      </c>
      <c r="H56" s="80">
        <v>24.363388512375018</v>
      </c>
      <c r="I56" s="57">
        <v>52870931451.312302</v>
      </c>
      <c r="J56" s="80">
        <v>5.3999999999999999E-2</v>
      </c>
      <c r="K56" s="80">
        <v>2.6376789340601396</v>
      </c>
      <c r="L56" s="80">
        <v>0.57827204118163311</v>
      </c>
      <c r="M56" s="80">
        <v>8.06464576104276</v>
      </c>
      <c r="N56" s="80">
        <v>23.282</v>
      </c>
      <c r="O56" s="58">
        <v>0</v>
      </c>
      <c r="P56" s="50">
        <v>0.76336992413389249</v>
      </c>
      <c r="Q56" s="59">
        <v>3153</v>
      </c>
      <c r="R56" s="57" t="s">
        <v>60</v>
      </c>
      <c r="S56" s="57" t="s">
        <v>80</v>
      </c>
      <c r="T56" s="50">
        <v>23.533082711674254</v>
      </c>
      <c r="U56" s="50">
        <v>101.66284247626702</v>
      </c>
      <c r="V56" s="97" t="s">
        <v>14</v>
      </c>
      <c r="W56" s="97" t="s">
        <v>14</v>
      </c>
      <c r="X56" s="203"/>
    </row>
    <row r="57" spans="1:26" x14ac:dyDescent="0.2">
      <c r="A57" s="114">
        <v>79</v>
      </c>
      <c r="B57" s="197" t="s">
        <v>224</v>
      </c>
      <c r="C57" s="63">
        <v>44384.348622685182</v>
      </c>
      <c r="D57" s="80">
        <v>192.82927566032492</v>
      </c>
      <c r="E57" s="50">
        <v>184.4349894200621</v>
      </c>
      <c r="F57" s="80">
        <v>13.213261349515401</v>
      </c>
      <c r="G57" s="80">
        <v>12.849651939843517</v>
      </c>
      <c r="H57" s="80">
        <v>26.062913289358917</v>
      </c>
      <c r="I57" s="57">
        <v>70964633145.896698</v>
      </c>
      <c r="J57" s="80">
        <v>0.156</v>
      </c>
      <c r="K57" s="80">
        <v>2.6132789457009733</v>
      </c>
      <c r="L57" s="80">
        <v>0.70132649846215345</v>
      </c>
      <c r="M57" s="80">
        <v>8.1298920453695516</v>
      </c>
      <c r="N57" s="80">
        <v>23.255000000000003</v>
      </c>
      <c r="O57" s="58">
        <v>0</v>
      </c>
      <c r="P57" s="50">
        <v>1.6391569093651657</v>
      </c>
      <c r="Q57" s="58">
        <v>3194</v>
      </c>
      <c r="R57" s="57" t="s">
        <v>60</v>
      </c>
      <c r="S57" s="57" t="s">
        <v>80</v>
      </c>
      <c r="T57" s="50">
        <v>23.433044508439011</v>
      </c>
      <c r="U57" s="50">
        <v>100.16989634429498</v>
      </c>
      <c r="V57" s="97" t="s">
        <v>14</v>
      </c>
      <c r="W57" s="97" t="s">
        <v>14</v>
      </c>
      <c r="X57" s="203" t="s">
        <v>225</v>
      </c>
    </row>
    <row r="58" spans="1:26" x14ac:dyDescent="0.2">
      <c r="A58" s="114">
        <v>80</v>
      </c>
      <c r="B58" s="197" t="s">
        <v>226</v>
      </c>
      <c r="C58" s="63">
        <v>44385.364594907405</v>
      </c>
      <c r="D58" s="80">
        <v>178.85307654562419</v>
      </c>
      <c r="E58" s="50">
        <v>184.91158963083794</v>
      </c>
      <c r="F58" s="80">
        <v>11.568071204706952</v>
      </c>
      <c r="G58" s="80">
        <v>12.866143102008404</v>
      </c>
      <c r="H58" s="80">
        <v>24.434214306715354</v>
      </c>
      <c r="I58" s="57">
        <v>65361888843.611038</v>
      </c>
      <c r="J58" s="80">
        <v>3.7999999999999999E-2</v>
      </c>
      <c r="K58" s="80">
        <v>2.5237279606150032</v>
      </c>
      <c r="L58" s="80">
        <v>0.64021602470268979</v>
      </c>
      <c r="M58" s="80">
        <v>8.1496754423791486</v>
      </c>
      <c r="N58" s="80">
        <v>23.279</v>
      </c>
      <c r="O58" s="58">
        <v>0</v>
      </c>
      <c r="P58" s="50">
        <v>1.8853925875969533</v>
      </c>
      <c r="Q58" s="58">
        <v>3211</v>
      </c>
      <c r="R58" s="57" t="s">
        <v>60</v>
      </c>
      <c r="S58" s="57" t="s">
        <v>80</v>
      </c>
      <c r="T58" s="50">
        <v>23.433088866176263</v>
      </c>
      <c r="U58" s="50">
        <v>101.19717166937571</v>
      </c>
      <c r="V58" s="97" t="s">
        <v>14</v>
      </c>
      <c r="W58" s="97" t="s">
        <v>14</v>
      </c>
      <c r="X58" s="203"/>
    </row>
    <row r="59" spans="1:26" x14ac:dyDescent="0.2">
      <c r="A59" s="114">
        <v>81</v>
      </c>
      <c r="B59" s="198" t="s">
        <v>227</v>
      </c>
      <c r="C59" s="51">
        <v>44386.12327546296</v>
      </c>
      <c r="D59" s="80">
        <v>176.45043471969515</v>
      </c>
      <c r="E59" s="55">
        <v>183.22863369734165</v>
      </c>
      <c r="F59" s="79">
        <v>12.492398622994404</v>
      </c>
      <c r="G59" s="79">
        <v>14.507229495843379</v>
      </c>
      <c r="H59" s="79">
        <v>26.999628118837784</v>
      </c>
      <c r="I59" s="53">
        <v>61743770776.245956</v>
      </c>
      <c r="J59" s="79">
        <v>7.9000000000000001E-2</v>
      </c>
      <c r="K59" s="79">
        <v>2.748163433883005</v>
      </c>
      <c r="L59" s="79">
        <v>0.59429168161663803</v>
      </c>
      <c r="M59" s="79">
        <v>8.0755859072295806</v>
      </c>
      <c r="N59" s="200">
        <v>23.241999999999997</v>
      </c>
      <c r="O59" s="54">
        <v>0</v>
      </c>
      <c r="P59" s="55">
        <v>0.10332145024938583</v>
      </c>
      <c r="Q59" s="54">
        <v>3228</v>
      </c>
      <c r="R59" s="110" t="s">
        <v>204</v>
      </c>
      <c r="S59" s="57" t="s">
        <v>80</v>
      </c>
      <c r="T59" s="55">
        <v>23.464895842769252</v>
      </c>
      <c r="U59" s="55">
        <v>101.39821005957464</v>
      </c>
      <c r="V59" s="73" t="s">
        <v>14</v>
      </c>
      <c r="W59" s="73" t="s">
        <v>14</v>
      </c>
      <c r="X59" s="203"/>
    </row>
    <row r="60" spans="1:26" x14ac:dyDescent="0.2">
      <c r="A60" s="114">
        <v>83</v>
      </c>
      <c r="B60" s="198" t="s">
        <v>228</v>
      </c>
      <c r="C60" s="51">
        <v>44412.844212962962</v>
      </c>
      <c r="D60" s="80">
        <v>221.52737833644622</v>
      </c>
      <c r="E60" s="55">
        <v>184.44526615908896</v>
      </c>
      <c r="F60" s="79">
        <v>14.98206349319201</v>
      </c>
      <c r="G60" s="79">
        <v>10.031529837157393</v>
      </c>
      <c r="H60" s="79">
        <v>25.013593330349401</v>
      </c>
      <c r="I60" s="53">
        <v>30279550392.653973</v>
      </c>
      <c r="J60" s="79">
        <v>0.14476639486124168</v>
      </c>
      <c r="K60" s="79">
        <v>3.2291418756811896</v>
      </c>
      <c r="L60" s="79">
        <v>0.42494425336481423</v>
      </c>
      <c r="M60" s="79">
        <v>8.1872705129923879</v>
      </c>
      <c r="N60" s="79">
        <v>22.991</v>
      </c>
      <c r="O60" s="54">
        <v>1</v>
      </c>
      <c r="P60" s="55">
        <v>-2.5508576197041481</v>
      </c>
      <c r="Q60" s="54">
        <v>3340</v>
      </c>
      <c r="R60" s="110" t="s">
        <v>229</v>
      </c>
      <c r="S60" s="57" t="s">
        <v>80</v>
      </c>
      <c r="T60" s="55">
        <v>23.55800692400372</v>
      </c>
      <c r="U60" s="55">
        <v>100.360653792157</v>
      </c>
      <c r="V60" s="73" t="s">
        <v>17</v>
      </c>
      <c r="W60" s="73" t="s">
        <v>17</v>
      </c>
      <c r="X60" s="203" t="s">
        <v>232</v>
      </c>
      <c r="Z60" s="228"/>
    </row>
    <row r="61" spans="1:26" x14ac:dyDescent="0.2">
      <c r="A61" s="114">
        <v>84</v>
      </c>
      <c r="B61" s="198" t="s">
        <v>230</v>
      </c>
      <c r="C61" s="51">
        <v>44413.826331018521</v>
      </c>
      <c r="D61" s="80">
        <v>213.32330128020192</v>
      </c>
      <c r="E61" s="55">
        <v>184.47358469038579</v>
      </c>
      <c r="F61" s="79">
        <v>12.853145366471125</v>
      </c>
      <c r="G61" s="79">
        <v>11.018633139431723</v>
      </c>
      <c r="H61" s="79">
        <v>23.871778505902846</v>
      </c>
      <c r="I61" s="53">
        <v>44400000000</v>
      </c>
      <c r="J61" s="79">
        <v>0.115</v>
      </c>
      <c r="K61" s="79">
        <v>2.5160039817474251</v>
      </c>
      <c r="L61" s="79">
        <v>0.22327036572618864</v>
      </c>
      <c r="M61" s="79">
        <v>8.1876674621990322</v>
      </c>
      <c r="N61" s="79">
        <v>23.268999999999998</v>
      </c>
      <c r="O61" s="54">
        <v>0</v>
      </c>
      <c r="P61" s="55">
        <v>0.41860090049903753</v>
      </c>
      <c r="Q61" s="54">
        <v>3357</v>
      </c>
      <c r="R61" s="110" t="s">
        <v>229</v>
      </c>
      <c r="S61" s="57" t="s">
        <v>80</v>
      </c>
      <c r="T61" s="55">
        <v>23.570528942231931</v>
      </c>
      <c r="U61" s="55">
        <v>98.995558088600944</v>
      </c>
      <c r="V61" s="73" t="s">
        <v>14</v>
      </c>
      <c r="W61" s="73" t="s">
        <v>14</v>
      </c>
      <c r="X61" s="203" t="s">
        <v>234</v>
      </c>
    </row>
    <row r="62" spans="1:26" x14ac:dyDescent="0.2">
      <c r="A62" s="114">
        <v>85</v>
      </c>
      <c r="B62" s="198" t="s">
        <v>231</v>
      </c>
      <c r="C62" s="51">
        <v>44414.787673611114</v>
      </c>
      <c r="D62" s="80">
        <v>213.68850683194793</v>
      </c>
      <c r="E62" s="55">
        <v>185.7970046211791</v>
      </c>
      <c r="F62" s="79">
        <v>13.313080125253887</v>
      </c>
      <c r="G62" s="79">
        <v>11.076433193388302</v>
      </c>
      <c r="H62" s="79">
        <v>24.389513318642187</v>
      </c>
      <c r="I62" s="53">
        <v>42685798091.829697</v>
      </c>
      <c r="J62" s="79">
        <v>9.2999999999999999E-2</v>
      </c>
      <c r="K62" s="79">
        <v>2.7853332980728056</v>
      </c>
      <c r="L62" s="79">
        <v>0.25299159512345964</v>
      </c>
      <c r="M62" s="79">
        <v>8.2463744324459292</v>
      </c>
      <c r="N62" s="79">
        <v>23.247</v>
      </c>
      <c r="O62" s="54">
        <v>0</v>
      </c>
      <c r="P62" s="55">
        <v>0.17318715937166801</v>
      </c>
      <c r="Q62" s="54">
        <v>3374</v>
      </c>
      <c r="R62" s="110" t="s">
        <v>229</v>
      </c>
      <c r="S62" s="57" t="s">
        <v>80</v>
      </c>
      <c r="T62" s="55">
        <v>23.515159421353019</v>
      </c>
      <c r="U62" s="55">
        <v>99.185890804282664</v>
      </c>
      <c r="V62" s="73" t="s">
        <v>14</v>
      </c>
      <c r="W62" s="73" t="s">
        <v>14</v>
      </c>
      <c r="X62" s="203" t="s">
        <v>233</v>
      </c>
    </row>
    <row r="63" spans="1:26" x14ac:dyDescent="0.2">
      <c r="A63" s="114">
        <v>87</v>
      </c>
      <c r="B63" s="198" t="s">
        <v>235</v>
      </c>
      <c r="C63" s="51">
        <v>44420.239120370374</v>
      </c>
      <c r="D63" s="80">
        <v>202.62423539679151</v>
      </c>
      <c r="E63" s="55">
        <v>181.74815196149143</v>
      </c>
      <c r="F63" s="79">
        <v>12.971202914268352</v>
      </c>
      <c r="G63" s="79">
        <v>9.7204934049635661</v>
      </c>
      <c r="H63" s="79">
        <v>22.691696319231916</v>
      </c>
      <c r="I63" s="53">
        <v>27218207328.188679</v>
      </c>
      <c r="J63" s="79">
        <v>2.0753660286424686E-2</v>
      </c>
      <c r="K63" s="79">
        <v>2.7733615161720602</v>
      </c>
      <c r="L63" s="79">
        <v>0.53594908271537534</v>
      </c>
      <c r="M63" s="79">
        <v>8.0662180597449353</v>
      </c>
      <c r="N63" s="79">
        <v>23.276</v>
      </c>
      <c r="O63" s="54">
        <v>0</v>
      </c>
      <c r="P63" s="55">
        <v>-0.30019423816250623</v>
      </c>
      <c r="Q63" s="54">
        <v>3414</v>
      </c>
      <c r="R63" s="110" t="s">
        <v>204</v>
      </c>
      <c r="S63" s="57" t="s">
        <v>80</v>
      </c>
      <c r="T63" s="55">
        <v>23.349595100931438</v>
      </c>
      <c r="U63" s="55">
        <v>101.12278905000424</v>
      </c>
      <c r="V63" s="73" t="s">
        <v>17</v>
      </c>
      <c r="W63" s="73" t="s">
        <v>17</v>
      </c>
      <c r="X63" s="203" t="s">
        <v>236</v>
      </c>
    </row>
    <row r="64" spans="1:26" x14ac:dyDescent="0.2">
      <c r="A64" s="114">
        <v>88</v>
      </c>
      <c r="B64" s="198" t="s">
        <v>237</v>
      </c>
      <c r="C64" s="51">
        <v>44421.236006944448</v>
      </c>
      <c r="D64" s="80">
        <v>194.70141042837071</v>
      </c>
      <c r="E64" s="55">
        <v>180.01100211194807</v>
      </c>
      <c r="F64" s="79">
        <v>12.190215970785331</v>
      </c>
      <c r="G64" s="79">
        <v>10.902317740747634</v>
      </c>
      <c r="H64" s="79">
        <v>23.092533711532965</v>
      </c>
      <c r="I64" s="53">
        <v>36200995464.121002</v>
      </c>
      <c r="J64" s="79">
        <v>4.0578243487007356E-3</v>
      </c>
      <c r="K64" s="79">
        <v>2.6079746077623933</v>
      </c>
      <c r="L64" s="79">
        <v>0.47899999999999998</v>
      </c>
      <c r="M64" s="79">
        <v>7.939481644850181</v>
      </c>
      <c r="N64" s="110">
        <v>23.243000000000002</v>
      </c>
      <c r="O64" s="54">
        <v>0</v>
      </c>
      <c r="P64" s="55">
        <v>-0.64910910938123545</v>
      </c>
      <c r="Q64" s="54">
        <v>3431</v>
      </c>
      <c r="R64" s="110" t="s">
        <v>204</v>
      </c>
      <c r="S64" s="57" t="s">
        <v>80</v>
      </c>
      <c r="T64" s="55">
        <v>23.487367718658064</v>
      </c>
      <c r="U64" s="55">
        <v>101.24148410059931</v>
      </c>
      <c r="V64" s="73" t="s">
        <v>14</v>
      </c>
      <c r="W64" s="73" t="s">
        <v>14</v>
      </c>
      <c r="X64" s="203"/>
    </row>
    <row r="65" spans="1:24" x14ac:dyDescent="0.2">
      <c r="A65" s="114">
        <v>90</v>
      </c>
      <c r="B65" s="198" t="s">
        <v>238</v>
      </c>
      <c r="C65" s="51">
        <v>44426.691122685188</v>
      </c>
      <c r="D65" s="80">
        <v>222.37828403754816</v>
      </c>
      <c r="E65" s="55">
        <v>183.15356035113916</v>
      </c>
      <c r="F65" s="79">
        <v>9.666600103314968</v>
      </c>
      <c r="G65" s="79">
        <v>10.07536388994888</v>
      </c>
      <c r="H65" s="79">
        <v>19.741963993263848</v>
      </c>
      <c r="I65" s="53">
        <v>38323359487.057198</v>
      </c>
      <c r="J65" s="79">
        <v>6.5656893006591985E-2</v>
      </c>
      <c r="K65" s="79">
        <v>2.4986225516457088</v>
      </c>
      <c r="L65" s="79">
        <v>0.65516133591298886</v>
      </c>
      <c r="M65" s="79">
        <v>8.079399526763698</v>
      </c>
      <c r="N65" s="110">
        <v>23.286000000000001</v>
      </c>
      <c r="O65" s="54">
        <v>0</v>
      </c>
      <c r="P65" s="55">
        <v>0.54135943333660863</v>
      </c>
      <c r="Q65" s="54">
        <v>3471</v>
      </c>
      <c r="R65" s="110" t="s">
        <v>239</v>
      </c>
      <c r="S65" s="57" t="s">
        <v>80</v>
      </c>
      <c r="T65" s="55">
        <v>23.511041764191006</v>
      </c>
      <c r="U65" s="55">
        <v>100.79748670148287</v>
      </c>
      <c r="V65" s="73" t="s">
        <v>17</v>
      </c>
      <c r="W65" s="73" t="s">
        <v>17</v>
      </c>
      <c r="X65" s="203" t="s">
        <v>240</v>
      </c>
    </row>
    <row r="66" spans="1:24" x14ac:dyDescent="0.2">
      <c r="A66" s="114">
        <v>91</v>
      </c>
      <c r="B66" s="198" t="s">
        <v>241</v>
      </c>
      <c r="C66" s="51">
        <v>44427.759745370371</v>
      </c>
      <c r="D66" s="80">
        <v>195.39269171824276</v>
      </c>
      <c r="E66" s="55">
        <v>184.16165169978379</v>
      </c>
      <c r="F66" s="79">
        <v>12.318352779901389</v>
      </c>
      <c r="G66" s="79">
        <v>13.636559295617827</v>
      </c>
      <c r="H66" s="79">
        <v>25.954912075519218</v>
      </c>
      <c r="I66" s="53">
        <v>50132578054.065033</v>
      </c>
      <c r="J66" s="79">
        <v>8.8999999999999996E-2</v>
      </c>
      <c r="K66" s="79">
        <v>2.6306286637741101</v>
      </c>
      <c r="L66" s="79">
        <v>0.47495727610774047</v>
      </c>
      <c r="M66" s="79">
        <v>8.1222650821835298</v>
      </c>
      <c r="N66" s="79">
        <v>23.242000000000001</v>
      </c>
      <c r="O66" s="54">
        <v>0</v>
      </c>
      <c r="P66" s="55">
        <v>-1.0070012755196489</v>
      </c>
      <c r="Q66" s="54">
        <v>3488</v>
      </c>
      <c r="R66" s="110" t="s">
        <v>147</v>
      </c>
      <c r="S66" s="57" t="s">
        <v>80</v>
      </c>
      <c r="T66" s="55">
        <v>23.487864663000892</v>
      </c>
      <c r="U66" s="55">
        <v>100.53814536364871</v>
      </c>
      <c r="V66" s="73" t="s">
        <v>14</v>
      </c>
      <c r="W66" s="73" t="s">
        <v>14</v>
      </c>
      <c r="X66" s="203"/>
    </row>
    <row r="67" spans="1:24" x14ac:dyDescent="0.2">
      <c r="A67" s="114">
        <v>93</v>
      </c>
      <c r="B67" s="198" t="s">
        <v>242</v>
      </c>
      <c r="C67" s="51">
        <v>44432.455671296295</v>
      </c>
      <c r="D67" s="80">
        <v>194.20036889862629</v>
      </c>
      <c r="E67" s="55">
        <v>187.02645989655579</v>
      </c>
      <c r="F67" s="79">
        <v>14.067790302416675</v>
      </c>
      <c r="G67" s="79">
        <v>11.733335006155601</v>
      </c>
      <c r="H67" s="79">
        <v>25.801125308572274</v>
      </c>
      <c r="I67" s="53">
        <v>47275697006.231155</v>
      </c>
      <c r="J67" s="79">
        <v>5.3115301914110076E-2</v>
      </c>
      <c r="K67" s="79">
        <v>2.9143497865450878</v>
      </c>
      <c r="L67" s="79">
        <v>0.57463780133974662</v>
      </c>
      <c r="M67" s="79">
        <v>8.2485300756869364</v>
      </c>
      <c r="N67" s="110">
        <v>23.252000000000002</v>
      </c>
      <c r="O67" s="54">
        <v>0</v>
      </c>
      <c r="P67" s="55">
        <v>-9.0073614966991386E-2</v>
      </c>
      <c r="Q67" s="54">
        <v>3530</v>
      </c>
      <c r="R67" s="110" t="s">
        <v>204</v>
      </c>
      <c r="S67" s="57" t="s">
        <v>80</v>
      </c>
      <c r="T67" s="55">
        <v>23.502015578117124</v>
      </c>
      <c r="U67" s="55">
        <v>102.4774900623627</v>
      </c>
      <c r="V67" s="73" t="s">
        <v>14</v>
      </c>
      <c r="W67" s="73" t="s">
        <v>14</v>
      </c>
      <c r="X67" s="203" t="s">
        <v>243</v>
      </c>
    </row>
    <row r="68" spans="1:24" x14ac:dyDescent="0.2">
      <c r="A68" s="114">
        <v>94</v>
      </c>
      <c r="B68" s="198" t="s">
        <v>244</v>
      </c>
      <c r="C68" s="51">
        <v>44433.484918981485</v>
      </c>
      <c r="D68" s="80">
        <v>211.90301338524793</v>
      </c>
      <c r="E68" s="55">
        <v>188.33093784115502</v>
      </c>
      <c r="F68" s="79">
        <v>13.658336946321285</v>
      </c>
      <c r="G68" s="79">
        <v>11.902621608332181</v>
      </c>
      <c r="H68" s="79">
        <v>25.560958554653467</v>
      </c>
      <c r="I68" s="53">
        <v>46867135462.350098</v>
      </c>
      <c r="J68" s="79">
        <v>0.03</v>
      </c>
      <c r="K68" s="79">
        <v>2.2781172663381386</v>
      </c>
      <c r="L68" s="79">
        <v>0.65829363008376607</v>
      </c>
      <c r="M68" s="79">
        <v>8.3071252403737876</v>
      </c>
      <c r="N68" s="110">
        <v>23.253</v>
      </c>
      <c r="O68" s="54">
        <v>0</v>
      </c>
      <c r="P68" s="55">
        <v>0.15998147191501108</v>
      </c>
      <c r="Q68" s="54">
        <v>3546</v>
      </c>
      <c r="R68" s="110" t="s">
        <v>204</v>
      </c>
      <c r="S68" s="57" t="s">
        <v>80</v>
      </c>
      <c r="T68" s="55">
        <v>23.46131255274112</v>
      </c>
      <c r="U68" s="55">
        <v>102.0108014113585</v>
      </c>
      <c r="V68" s="73" t="s">
        <v>14</v>
      </c>
      <c r="W68" s="73" t="s">
        <v>14</v>
      </c>
      <c r="X68" s="203" t="s">
        <v>243</v>
      </c>
    </row>
    <row r="69" spans="1:24" x14ac:dyDescent="0.2">
      <c r="A69" s="114">
        <v>95</v>
      </c>
      <c r="B69" s="198" t="s">
        <v>245</v>
      </c>
      <c r="C69" s="51">
        <v>44434.439513888887</v>
      </c>
      <c r="D69" s="80">
        <v>234.71063510176469</v>
      </c>
      <c r="E69" s="50">
        <v>180.18575252533586</v>
      </c>
      <c r="F69" s="80">
        <v>10.825559041339796</v>
      </c>
      <c r="G69" s="80">
        <v>12.099860762016206</v>
      </c>
      <c r="H69" s="80">
        <v>22.925419803356</v>
      </c>
      <c r="I69" s="57">
        <v>53136276408.526382</v>
      </c>
      <c r="J69" s="80">
        <v>3.7999999999999999E-2</v>
      </c>
      <c r="K69" s="80">
        <v>2.7271892588465096</v>
      </c>
      <c r="L69" s="80">
        <v>0.49557840380439666</v>
      </c>
      <c r="M69" s="80">
        <v>7.9497597382707124</v>
      </c>
      <c r="N69" s="80">
        <v>23.265999999999998</v>
      </c>
      <c r="O69" s="58">
        <v>0</v>
      </c>
      <c r="P69" s="50">
        <v>9.1605354562140889E-2</v>
      </c>
      <c r="Q69" s="54">
        <v>3563</v>
      </c>
      <c r="R69" s="110" t="s">
        <v>204</v>
      </c>
      <c r="S69" s="57" t="s">
        <v>80</v>
      </c>
      <c r="T69" s="55">
        <v>23.460545382744399</v>
      </c>
      <c r="U69" s="55">
        <v>101.6197881589484</v>
      </c>
      <c r="V69" s="73" t="s">
        <v>14</v>
      </c>
      <c r="W69" s="73" t="s">
        <v>14</v>
      </c>
      <c r="X69" s="203" t="s">
        <v>246</v>
      </c>
    </row>
    <row r="70" spans="1:24" x14ac:dyDescent="0.2">
      <c r="A70" s="114">
        <v>96</v>
      </c>
      <c r="B70" s="198" t="s">
        <v>247</v>
      </c>
      <c r="C70" s="51">
        <v>44435.427766203706</v>
      </c>
      <c r="D70" s="80">
        <v>224.09801562311458</v>
      </c>
      <c r="E70" s="55">
        <v>186.99202269803573</v>
      </c>
      <c r="F70" s="79">
        <v>15.038914682562828</v>
      </c>
      <c r="G70" s="79">
        <v>11.528266558582223</v>
      </c>
      <c r="H70" s="79">
        <v>26.56718124114505</v>
      </c>
      <c r="I70" s="53">
        <v>48345411502.940338</v>
      </c>
      <c r="J70" s="79">
        <v>3.7999999999999999E-2</v>
      </c>
      <c r="K70" s="79">
        <v>3.0962746151880864</v>
      </c>
      <c r="L70" s="79">
        <v>0.59061644290250936</v>
      </c>
      <c r="M70" s="79">
        <v>8.2492121368737426</v>
      </c>
      <c r="N70" s="110">
        <v>23.253</v>
      </c>
      <c r="O70" s="54">
        <v>0</v>
      </c>
      <c r="P70" s="55">
        <v>-0.40660785885580752</v>
      </c>
      <c r="Q70" s="54">
        <v>3580</v>
      </c>
      <c r="R70" s="110" t="s">
        <v>204</v>
      </c>
      <c r="S70" s="57" t="s">
        <v>80</v>
      </c>
      <c r="T70" s="55">
        <v>23.432558050285749</v>
      </c>
      <c r="U70" s="55">
        <v>101.70147714379154</v>
      </c>
      <c r="V70" s="73" t="s">
        <v>14</v>
      </c>
      <c r="W70" s="73" t="s">
        <v>14</v>
      </c>
      <c r="X70" s="203"/>
    </row>
    <row r="71" spans="1:24" x14ac:dyDescent="0.2">
      <c r="A71" s="114">
        <v>98</v>
      </c>
      <c r="B71" s="198" t="s">
        <v>248</v>
      </c>
      <c r="C71" s="51">
        <v>44440.792731481481</v>
      </c>
      <c r="D71" s="80">
        <v>194.66950462337445</v>
      </c>
      <c r="E71" s="55">
        <v>185.62148639071773</v>
      </c>
      <c r="F71" s="79">
        <v>12.171221790622834</v>
      </c>
      <c r="G71" s="79">
        <v>9.595569715044034</v>
      </c>
      <c r="H71" s="79">
        <v>21.766791505666866</v>
      </c>
      <c r="I71" s="53">
        <v>39960350328.893303</v>
      </c>
      <c r="J71" s="200">
        <v>3.2000000000000001E-2</v>
      </c>
      <c r="K71" s="200">
        <v>2.3590420393243976</v>
      </c>
      <c r="L71" s="200">
        <v>0.58230264678814858</v>
      </c>
      <c r="M71" s="79">
        <v>8.1864597336123346</v>
      </c>
      <c r="N71" s="110">
        <v>23.216999999999999</v>
      </c>
      <c r="O71" s="54">
        <v>0</v>
      </c>
      <c r="P71" s="55">
        <v>1.799064769459312</v>
      </c>
      <c r="Q71" s="54">
        <v>3621</v>
      </c>
      <c r="R71" s="110" t="s">
        <v>219</v>
      </c>
      <c r="S71" s="57" t="s">
        <v>80</v>
      </c>
      <c r="T71" s="55">
        <v>23.442218064096593</v>
      </c>
      <c r="U71" s="55">
        <v>102.45396500704382</v>
      </c>
      <c r="V71" s="73" t="s">
        <v>14</v>
      </c>
      <c r="W71" s="73" t="s">
        <v>14</v>
      </c>
      <c r="X71" s="203" t="s">
        <v>249</v>
      </c>
    </row>
    <row r="72" spans="1:24" x14ac:dyDescent="0.2">
      <c r="A72" s="114">
        <v>99</v>
      </c>
      <c r="B72" s="198" t="s">
        <v>250</v>
      </c>
      <c r="C72" s="51">
        <v>44441.616006944445</v>
      </c>
      <c r="D72" s="80">
        <v>211.3033089838396</v>
      </c>
      <c r="E72" s="55">
        <v>186.01164778785821</v>
      </c>
      <c r="F72" s="79">
        <v>12.585928593231348</v>
      </c>
      <c r="G72" s="79">
        <v>10.462235044803199</v>
      </c>
      <c r="H72" s="79">
        <v>23.048163638034545</v>
      </c>
      <c r="I72" s="53">
        <v>39158165965.685829</v>
      </c>
      <c r="J72" s="79">
        <v>5.8999999999999997E-2</v>
      </c>
      <c r="K72" s="79">
        <v>2.2552340140873111</v>
      </c>
      <c r="L72" s="79">
        <v>0.41580245169667496</v>
      </c>
      <c r="M72" s="79">
        <v>8.2048413981460673</v>
      </c>
      <c r="N72" s="110">
        <v>23.204999999999998</v>
      </c>
      <c r="O72" s="54">
        <v>0</v>
      </c>
      <c r="P72" s="55">
        <v>0.68946882306689539</v>
      </c>
      <c r="Q72" s="54">
        <v>3638</v>
      </c>
      <c r="R72" s="110" t="s">
        <v>219</v>
      </c>
      <c r="S72" s="57" t="s">
        <v>80</v>
      </c>
      <c r="T72" s="55">
        <v>23.458796444223239</v>
      </c>
      <c r="U72" s="55">
        <v>102.18229673843322</v>
      </c>
      <c r="V72" s="73" t="s">
        <v>14</v>
      </c>
      <c r="W72" s="73" t="s">
        <v>14</v>
      </c>
      <c r="X72" s="203"/>
    </row>
    <row r="73" spans="1:24" x14ac:dyDescent="0.2">
      <c r="A73" s="114">
        <v>99.2</v>
      </c>
      <c r="B73" s="198" t="s">
        <v>260</v>
      </c>
      <c r="C73" s="51">
        <v>44442.743842592594</v>
      </c>
      <c r="D73" s="95">
        <v>102.24516454370023</v>
      </c>
      <c r="E73" s="55">
        <v>185.00155231931487</v>
      </c>
      <c r="F73" s="79">
        <v>3.2514265389042634</v>
      </c>
      <c r="G73" s="79">
        <v>5.1190553390565574</v>
      </c>
      <c r="H73" s="79">
        <v>8.3704818779608203</v>
      </c>
      <c r="I73" s="53">
        <v>0</v>
      </c>
      <c r="J73" s="79">
        <v>0</v>
      </c>
      <c r="K73" s="79">
        <v>1.1409032978300526</v>
      </c>
      <c r="L73" s="79">
        <v>0</v>
      </c>
      <c r="M73" s="79">
        <v>8.1515832014953507</v>
      </c>
      <c r="N73" s="110">
        <v>23.292000000000002</v>
      </c>
      <c r="O73" s="54">
        <v>0</v>
      </c>
      <c r="P73" s="55">
        <v>1.6133846041405342</v>
      </c>
      <c r="Q73" s="54" t="s">
        <v>251</v>
      </c>
      <c r="R73" s="110" t="s">
        <v>252</v>
      </c>
      <c r="S73" s="112" t="s">
        <v>80</v>
      </c>
      <c r="T73" s="55">
        <v>23.697212964574518</v>
      </c>
      <c r="U73" s="55">
        <v>101.36295067871441</v>
      </c>
      <c r="V73" s="73" t="s">
        <v>17</v>
      </c>
      <c r="W73" s="73" t="s">
        <v>17</v>
      </c>
      <c r="X73" s="203" t="s">
        <v>255</v>
      </c>
    </row>
    <row r="74" spans="1:24" x14ac:dyDescent="0.2">
      <c r="A74" s="114">
        <v>99.4</v>
      </c>
      <c r="B74" s="196" t="s">
        <v>261</v>
      </c>
      <c r="C74" s="56">
        <v>44451.988067129627</v>
      </c>
      <c r="D74" s="80">
        <v>359.39271656376553</v>
      </c>
      <c r="E74" s="50">
        <v>229.13035493469539</v>
      </c>
      <c r="F74" s="80">
        <v>15.536198012652708</v>
      </c>
      <c r="G74" s="80">
        <v>12.426067401371492</v>
      </c>
      <c r="H74" s="80">
        <v>27.962265414024202</v>
      </c>
      <c r="I74" s="57">
        <v>79383165963.516296</v>
      </c>
      <c r="J74" s="229">
        <v>0</v>
      </c>
      <c r="K74" s="80">
        <v>3.0754790678156811</v>
      </c>
      <c r="L74" s="80">
        <v>0</v>
      </c>
      <c r="M74" s="80">
        <v>10.113637241898731</v>
      </c>
      <c r="N74" s="80">
        <v>23.258000000000003</v>
      </c>
      <c r="O74" s="58">
        <v>1</v>
      </c>
      <c r="P74" s="50">
        <v>3.6020332054629804</v>
      </c>
      <c r="Q74" s="59" t="s">
        <v>251</v>
      </c>
      <c r="R74" s="57" t="s">
        <v>252</v>
      </c>
      <c r="S74" s="57" t="s">
        <v>80</v>
      </c>
      <c r="T74" s="50">
        <v>23.618809790494439</v>
      </c>
      <c r="U74" s="50">
        <v>101.41236978539268</v>
      </c>
      <c r="V74" s="97" t="s">
        <v>17</v>
      </c>
      <c r="W74" s="97" t="s">
        <v>17</v>
      </c>
      <c r="X74" s="203" t="s">
        <v>253</v>
      </c>
    </row>
    <row r="75" spans="1:24" x14ac:dyDescent="0.2">
      <c r="A75" s="114">
        <v>99.6</v>
      </c>
      <c r="B75" s="197" t="s">
        <v>262</v>
      </c>
      <c r="C75" s="63">
        <v>44452.925428240742</v>
      </c>
      <c r="D75" s="80">
        <v>220.14241985998464</v>
      </c>
      <c r="E75" s="50">
        <v>189.53021106565953</v>
      </c>
      <c r="F75" s="80">
        <v>12.708325194147738</v>
      </c>
      <c r="G75" s="80">
        <v>10.977471980186028</v>
      </c>
      <c r="H75" s="80">
        <v>23.685797174333764</v>
      </c>
      <c r="I75" s="57">
        <v>53521936848.174347</v>
      </c>
      <c r="J75" s="80">
        <v>8.2775271069806394E-2</v>
      </c>
      <c r="K75" s="80">
        <v>2.1430042640033777</v>
      </c>
      <c r="L75" s="80">
        <v>0</v>
      </c>
      <c r="M75" s="80">
        <v>8.3603622206552899</v>
      </c>
      <c r="N75" s="80">
        <v>23.288000000000004</v>
      </c>
      <c r="O75" s="58">
        <v>0</v>
      </c>
      <c r="P75" s="50">
        <v>1.5243027990146276</v>
      </c>
      <c r="Q75" s="58">
        <v>3748</v>
      </c>
      <c r="R75" s="57" t="s">
        <v>252</v>
      </c>
      <c r="S75" s="57" t="s">
        <v>80</v>
      </c>
      <c r="T75" s="50">
        <v>23.846251294970614</v>
      </c>
      <c r="U75" s="50">
        <v>100.90143594424113</v>
      </c>
      <c r="V75" s="97" t="s">
        <v>17</v>
      </c>
      <c r="W75" s="97" t="s">
        <v>17</v>
      </c>
      <c r="X75" s="203" t="s">
        <v>254</v>
      </c>
    </row>
    <row r="76" spans="1:24" x14ac:dyDescent="0.2">
      <c r="A76" s="114">
        <v>99.8</v>
      </c>
      <c r="B76" s="197" t="s">
        <v>263</v>
      </c>
      <c r="C76" s="63">
        <v>44454.127997685187</v>
      </c>
      <c r="D76" s="80">
        <v>230.66716824227933</v>
      </c>
      <c r="E76" s="50">
        <v>191.95218968099576</v>
      </c>
      <c r="F76" s="80">
        <v>13.987531112979239</v>
      </c>
      <c r="G76" s="80">
        <v>10.309816542670138</v>
      </c>
      <c r="H76" s="80">
        <v>24.297347655649375</v>
      </c>
      <c r="I76" s="57">
        <v>62120911838.575737</v>
      </c>
      <c r="J76" s="80">
        <v>7.3145488560989541E-2</v>
      </c>
      <c r="K76" s="80">
        <v>2.4990557861410445</v>
      </c>
      <c r="L76" s="80">
        <v>0</v>
      </c>
      <c r="M76" s="80">
        <v>8.4678808118230791</v>
      </c>
      <c r="N76" s="80">
        <v>23.283000000000001</v>
      </c>
      <c r="O76" s="58">
        <v>0</v>
      </c>
      <c r="P76" s="50">
        <v>1.5791341756451889</v>
      </c>
      <c r="Q76" s="58" t="s">
        <v>251</v>
      </c>
      <c r="R76" s="57" t="s">
        <v>252</v>
      </c>
      <c r="S76" s="57" t="s">
        <v>80</v>
      </c>
      <c r="T76" s="50">
        <v>23.705602899465816</v>
      </c>
      <c r="U76" s="50">
        <v>100.36700205573163</v>
      </c>
      <c r="V76" s="97" t="s">
        <v>14</v>
      </c>
      <c r="W76" s="97" t="s">
        <v>14</v>
      </c>
      <c r="X76" s="203" t="s">
        <v>256</v>
      </c>
    </row>
    <row r="77" spans="1:24" x14ac:dyDescent="0.2">
      <c r="A77" s="114">
        <v>99.9</v>
      </c>
      <c r="B77" s="198" t="s">
        <v>264</v>
      </c>
      <c r="C77" s="51">
        <v>44455.183425925927</v>
      </c>
      <c r="D77" s="80">
        <v>218.66010347448309</v>
      </c>
      <c r="E77" s="55">
        <v>191.53045494274707</v>
      </c>
      <c r="F77" s="79">
        <v>12.562790418379871</v>
      </c>
      <c r="G77" s="79">
        <v>11.272086941652049</v>
      </c>
      <c r="H77" s="79">
        <v>23.834877360031918</v>
      </c>
      <c r="I77" s="53">
        <v>60407494830.6688</v>
      </c>
      <c r="J77" s="79">
        <v>7.1246734822961427E-2</v>
      </c>
      <c r="K77" s="79">
        <v>2.2198248536132312</v>
      </c>
      <c r="L77" s="79">
        <v>0</v>
      </c>
      <c r="M77" s="79">
        <v>8.4482942810593542</v>
      </c>
      <c r="N77" s="79">
        <v>23.288000000000004</v>
      </c>
      <c r="O77" s="54">
        <v>0</v>
      </c>
      <c r="P77" s="55">
        <v>1.5015659400057926</v>
      </c>
      <c r="Q77" s="54">
        <v>3777</v>
      </c>
      <c r="R77" s="57" t="s">
        <v>252</v>
      </c>
      <c r="S77" s="57" t="s">
        <v>80</v>
      </c>
      <c r="T77" s="55">
        <v>23.908676702532119</v>
      </c>
      <c r="U77" s="55">
        <v>101.19043004947373</v>
      </c>
      <c r="V77" s="73" t="s">
        <v>14</v>
      </c>
      <c r="W77" s="73" t="s">
        <v>14</v>
      </c>
      <c r="X77" s="203" t="s">
        <v>256</v>
      </c>
    </row>
    <row r="78" spans="1:24" x14ac:dyDescent="0.2">
      <c r="A78" s="114">
        <v>101</v>
      </c>
      <c r="B78" s="198" t="s">
        <v>265</v>
      </c>
      <c r="C78" s="51">
        <v>44463.420324074075</v>
      </c>
      <c r="D78" s="80">
        <v>226.89850778447061</v>
      </c>
      <c r="E78" s="55">
        <v>185.44925714386244</v>
      </c>
      <c r="F78" s="79">
        <v>13.917636429203391</v>
      </c>
      <c r="G78" s="79">
        <v>11.88103916030216</v>
      </c>
      <c r="H78" s="79">
        <v>25.79867558950555</v>
      </c>
      <c r="I78" s="53">
        <v>47767139233.719925</v>
      </c>
      <c r="J78" s="79">
        <v>9.3990731765030033E-2</v>
      </c>
      <c r="K78" s="79">
        <v>2.6096517922470572</v>
      </c>
      <c r="L78" s="79">
        <v>0.55051907047018411</v>
      </c>
      <c r="M78" s="79">
        <v>8.1813408748684093</v>
      </c>
      <c r="N78" s="79">
        <v>23.213000000000001</v>
      </c>
      <c r="O78" s="54">
        <v>0</v>
      </c>
      <c r="P78" s="55">
        <v>1.8362814928723012</v>
      </c>
      <c r="Q78" s="54" t="s">
        <v>251</v>
      </c>
      <c r="R78" s="110" t="s">
        <v>219</v>
      </c>
      <c r="S78" s="57" t="s">
        <v>80</v>
      </c>
      <c r="T78" s="55">
        <v>23.555920320797838</v>
      </c>
      <c r="U78" s="55">
        <v>100.77692686572962</v>
      </c>
      <c r="V78" s="73" t="s">
        <v>14</v>
      </c>
      <c r="W78" s="73" t="s">
        <v>14</v>
      </c>
      <c r="X78" s="203" t="s">
        <v>257</v>
      </c>
    </row>
    <row r="79" spans="1:24" x14ac:dyDescent="0.2">
      <c r="A79" s="114">
        <v>102</v>
      </c>
      <c r="B79" s="198" t="s">
        <v>266</v>
      </c>
      <c r="C79" s="51">
        <v>44463.484502314815</v>
      </c>
      <c r="D79" s="80">
        <v>118.8910588955567</v>
      </c>
      <c r="E79" s="55">
        <v>307.11785899351645</v>
      </c>
      <c r="F79" s="79">
        <v>4.6768186337959348</v>
      </c>
      <c r="G79" s="79">
        <v>11.180475760870486</v>
      </c>
      <c r="H79" s="79">
        <v>15.857294394666422</v>
      </c>
      <c r="I79" s="53">
        <v>33970062697.49638</v>
      </c>
      <c r="J79" s="79">
        <v>0</v>
      </c>
      <c r="K79" s="79">
        <v>1.9176465704234233</v>
      </c>
      <c r="L79" s="79">
        <v>1.0763220075255586</v>
      </c>
      <c r="M79" s="79">
        <v>8.2277013983809386</v>
      </c>
      <c r="N79" s="79">
        <v>10.98894953471725</v>
      </c>
      <c r="O79" s="54">
        <v>0</v>
      </c>
      <c r="P79" s="55">
        <v>-0.26618910904250537</v>
      </c>
      <c r="Q79" s="54" t="s">
        <v>251</v>
      </c>
      <c r="R79" s="110" t="s">
        <v>219</v>
      </c>
      <c r="S79" s="57" t="s">
        <v>158</v>
      </c>
      <c r="T79" s="55">
        <v>23.396129454401699</v>
      </c>
      <c r="U79" s="55">
        <v>100.7373958856035</v>
      </c>
      <c r="V79" s="73" t="s">
        <v>17</v>
      </c>
      <c r="W79" s="73" t="s">
        <v>14</v>
      </c>
      <c r="X79" s="203" t="s">
        <v>257</v>
      </c>
    </row>
    <row r="80" spans="1:24" x14ac:dyDescent="0.2">
      <c r="A80" s="114">
        <v>103</v>
      </c>
      <c r="B80" s="198" t="s">
        <v>259</v>
      </c>
      <c r="C80" s="51">
        <v>44463.546053240738</v>
      </c>
      <c r="D80" s="80">
        <v>118.64473137868252</v>
      </c>
      <c r="E80" s="55">
        <v>314.13810837544179</v>
      </c>
      <c r="F80" s="79">
        <v>1.9976527229717655</v>
      </c>
      <c r="G80" s="79">
        <v>15.623327047054682</v>
      </c>
      <c r="H80" s="79">
        <v>17.620979770026448</v>
      </c>
      <c r="I80" s="53">
        <v>9859936675.5595741</v>
      </c>
      <c r="J80" s="79">
        <v>0</v>
      </c>
      <c r="K80" s="79">
        <v>1.5350257320442324</v>
      </c>
      <c r="L80" s="79">
        <v>0.74039619415280566</v>
      </c>
      <c r="M80" s="79">
        <v>8.4154200191104067</v>
      </c>
      <c r="N80" s="79">
        <v>11.01256164002227</v>
      </c>
      <c r="O80" s="54">
        <v>0</v>
      </c>
      <c r="P80" s="55">
        <v>-1.8872281563037199</v>
      </c>
      <c r="Q80" s="54" t="s">
        <v>251</v>
      </c>
      <c r="R80" s="110" t="s">
        <v>60</v>
      </c>
      <c r="S80" s="57" t="s">
        <v>158</v>
      </c>
      <c r="T80" s="55">
        <v>23.454585816678104</v>
      </c>
      <c r="U80" s="55">
        <v>75.740532373209007</v>
      </c>
      <c r="V80" s="73" t="s">
        <v>17</v>
      </c>
      <c r="W80" s="73" t="s">
        <v>14</v>
      </c>
      <c r="X80" s="203" t="s">
        <v>270</v>
      </c>
    </row>
    <row r="81" spans="1:24" x14ac:dyDescent="0.2">
      <c r="A81" s="114">
        <v>105</v>
      </c>
      <c r="B81" s="198" t="s">
        <v>258</v>
      </c>
      <c r="C81" s="51">
        <v>44479.245879629627</v>
      </c>
      <c r="D81" s="80">
        <v>202.7417305061513</v>
      </c>
      <c r="E81" s="55">
        <v>186.96432118012675</v>
      </c>
      <c r="F81" s="79">
        <v>11.301314464999498</v>
      </c>
      <c r="G81" s="79">
        <v>10.544913013145568</v>
      </c>
      <c r="H81" s="79">
        <v>21.846227478145067</v>
      </c>
      <c r="I81" s="53">
        <v>50330372072.266388</v>
      </c>
      <c r="J81" s="79">
        <v>0.10673057566986448</v>
      </c>
      <c r="K81" s="79">
        <v>0.23503097542393706</v>
      </c>
      <c r="L81" s="79">
        <v>0.4618021216140395</v>
      </c>
      <c r="M81" s="79">
        <v>8.2460156755113516</v>
      </c>
      <c r="N81" s="79">
        <v>23.234999999999999</v>
      </c>
      <c r="O81" s="54">
        <v>0</v>
      </c>
      <c r="P81" s="55">
        <v>2.0980525505457921</v>
      </c>
      <c r="Q81" s="54">
        <v>3879</v>
      </c>
      <c r="R81" s="110" t="s">
        <v>219</v>
      </c>
      <c r="S81" s="57" t="s">
        <v>80</v>
      </c>
      <c r="T81" s="55">
        <v>23.93943517391898</v>
      </c>
      <c r="U81" s="55">
        <v>102.04979130329761</v>
      </c>
      <c r="V81" s="73" t="s">
        <v>17</v>
      </c>
      <c r="W81" s="73" t="s">
        <v>14</v>
      </c>
      <c r="X81" s="203" t="s">
        <v>267</v>
      </c>
    </row>
    <row r="82" spans="1:24" x14ac:dyDescent="0.2">
      <c r="A82" s="114">
        <v>106</v>
      </c>
      <c r="B82" s="198" t="s">
        <v>268</v>
      </c>
      <c r="C82" s="51">
        <v>44480.244675925926</v>
      </c>
      <c r="D82" s="80">
        <v>238.22600881795191</v>
      </c>
      <c r="E82" s="55">
        <v>310.49598491162192</v>
      </c>
      <c r="F82" s="79">
        <v>15.15163521437729</v>
      </c>
      <c r="G82" s="79">
        <v>14.914095151313854</v>
      </c>
      <c r="H82" s="79">
        <v>30.065730365691145</v>
      </c>
      <c r="I82" s="53">
        <v>66630922437.967964</v>
      </c>
      <c r="J82" s="79">
        <v>0</v>
      </c>
      <c r="K82" s="79">
        <v>0.81955434581776465</v>
      </c>
      <c r="L82" s="79">
        <v>0.94620629877738638</v>
      </c>
      <c r="M82" s="79">
        <v>8.3240256208812049</v>
      </c>
      <c r="N82" s="110">
        <v>11.028095919828203</v>
      </c>
      <c r="O82" s="54">
        <v>0</v>
      </c>
      <c r="P82" s="55">
        <v>278.10879950951357</v>
      </c>
      <c r="Q82" s="54" t="s">
        <v>251</v>
      </c>
      <c r="R82" s="110" t="s">
        <v>219</v>
      </c>
      <c r="S82" s="57" t="s">
        <v>158</v>
      </c>
      <c r="T82" s="55">
        <v>25.515103119206213</v>
      </c>
      <c r="U82" s="55">
        <v>102.24210979879564</v>
      </c>
      <c r="V82" s="73" t="s">
        <v>17</v>
      </c>
      <c r="W82" s="73" t="s">
        <v>14</v>
      </c>
      <c r="X82" s="203" t="s">
        <v>273</v>
      </c>
    </row>
    <row r="83" spans="1:24" x14ac:dyDescent="0.2">
      <c r="A83" s="114">
        <v>107</v>
      </c>
      <c r="B83" s="198" t="s">
        <v>269</v>
      </c>
      <c r="C83" s="51">
        <v>44480.584745370368</v>
      </c>
      <c r="D83" s="80">
        <v>222.28930573606618</v>
      </c>
      <c r="E83" s="55">
        <v>305.99166799598424</v>
      </c>
      <c r="F83" s="79">
        <v>9.6709181745882464</v>
      </c>
      <c r="G83" s="79">
        <v>17.91092594967504</v>
      </c>
      <c r="H83" s="79">
        <v>27.581844124263284</v>
      </c>
      <c r="I83" s="53">
        <v>21871145699.248264</v>
      </c>
      <c r="J83" s="79">
        <v>0</v>
      </c>
      <c r="K83" s="79">
        <v>2.187745994230486</v>
      </c>
      <c r="L83" s="79">
        <v>0.74782121888965469</v>
      </c>
      <c r="M83" s="79">
        <v>8.2023118700984501</v>
      </c>
      <c r="N83" s="110">
        <v>11.059164479440069</v>
      </c>
      <c r="O83" s="54">
        <v>0</v>
      </c>
      <c r="P83" s="55">
        <v>-1.5830346084891729</v>
      </c>
      <c r="Q83" s="54" t="s">
        <v>251</v>
      </c>
      <c r="R83" s="110" t="s">
        <v>27</v>
      </c>
      <c r="S83" s="57" t="s">
        <v>158</v>
      </c>
      <c r="T83" s="55">
        <v>25.623833810998139</v>
      </c>
      <c r="U83" s="55">
        <v>75.706597877989239</v>
      </c>
      <c r="V83" s="73" t="s">
        <v>17</v>
      </c>
      <c r="W83" s="73" t="s">
        <v>14</v>
      </c>
      <c r="X83" s="203" t="s">
        <v>274</v>
      </c>
    </row>
    <row r="84" spans="1:24" x14ac:dyDescent="0.2">
      <c r="A84" s="114">
        <v>108</v>
      </c>
      <c r="B84" s="198" t="s">
        <v>271</v>
      </c>
      <c r="C84" s="51">
        <v>44481.835706018515</v>
      </c>
      <c r="D84" s="80">
        <v>265.37191298454798</v>
      </c>
      <c r="E84" s="55">
        <v>188.4162891589331</v>
      </c>
      <c r="F84" s="79">
        <v>15.65863210051684</v>
      </c>
      <c r="G84" s="79">
        <v>10.3655282472322</v>
      </c>
      <c r="H84" s="79">
        <v>26.024160347749039</v>
      </c>
      <c r="I84" s="53">
        <v>67515823471.894485</v>
      </c>
      <c r="J84" s="79">
        <v>6.6462898128443637E-2</v>
      </c>
      <c r="K84" s="79">
        <v>0.55852540073798917</v>
      </c>
      <c r="L84" s="79">
        <v>0.34055575645961783</v>
      </c>
      <c r="M84" s="79">
        <v>8.3148487540402396</v>
      </c>
      <c r="N84" s="79">
        <v>23.286999999999999</v>
      </c>
      <c r="O84" s="54">
        <v>1</v>
      </c>
      <c r="P84" s="55">
        <v>3.999422818887362</v>
      </c>
      <c r="Q84" s="54" t="s">
        <v>251</v>
      </c>
      <c r="R84" s="110" t="s">
        <v>272</v>
      </c>
      <c r="S84" s="57" t="s">
        <v>80</v>
      </c>
      <c r="T84" s="55">
        <v>24.04027553469362</v>
      </c>
      <c r="U84" s="55">
        <v>101.82480093788232</v>
      </c>
      <c r="V84" s="73" t="s">
        <v>17</v>
      </c>
      <c r="W84" s="73" t="s">
        <v>17</v>
      </c>
      <c r="X84" s="203" t="s">
        <v>275</v>
      </c>
    </row>
    <row r="85" spans="1:24" x14ac:dyDescent="0.2">
      <c r="A85" s="114">
        <v>109</v>
      </c>
      <c r="B85" s="198" t="s">
        <v>276</v>
      </c>
      <c r="C85" s="51">
        <v>44483.727222222224</v>
      </c>
      <c r="D85" s="80">
        <v>217.81253789371735</v>
      </c>
      <c r="E85" s="55">
        <v>186.48964340462646</v>
      </c>
      <c r="F85" s="79">
        <v>13.650851116496417</v>
      </c>
      <c r="G85" s="79">
        <v>12.03111587129634</v>
      </c>
      <c r="H85" s="79">
        <v>25.681966987792755</v>
      </c>
      <c r="I85" s="53">
        <v>83746947003.309357</v>
      </c>
      <c r="J85" s="79">
        <v>8.7574601909919766E-2</v>
      </c>
      <c r="K85" s="79">
        <v>2.3640784492705373</v>
      </c>
      <c r="L85" s="79">
        <v>0.62819767353225719</v>
      </c>
      <c r="M85" s="79">
        <v>8.2264762034037684</v>
      </c>
      <c r="N85" s="110">
        <v>23.216000000000001</v>
      </c>
      <c r="O85" s="54">
        <v>1</v>
      </c>
      <c r="P85" s="55">
        <v>1.7196442815588093</v>
      </c>
      <c r="Q85" s="54" t="s">
        <v>251</v>
      </c>
      <c r="R85" s="110" t="s">
        <v>272</v>
      </c>
      <c r="S85" s="57" t="s">
        <v>80</v>
      </c>
      <c r="T85" s="55">
        <v>23.868529999536591</v>
      </c>
      <c r="U85" s="55">
        <v>101.17970972768869</v>
      </c>
      <c r="V85" s="73" t="s">
        <v>17</v>
      </c>
      <c r="W85" s="73" t="s">
        <v>17</v>
      </c>
      <c r="X85" s="203" t="s">
        <v>277</v>
      </c>
    </row>
    <row r="86" spans="1:24" x14ac:dyDescent="0.2">
      <c r="A86" s="114">
        <v>112</v>
      </c>
      <c r="B86" s="198" t="s">
        <v>279</v>
      </c>
      <c r="C86" s="51">
        <v>44489.822326388887</v>
      </c>
      <c r="D86" s="80">
        <v>240.10135837161252</v>
      </c>
      <c r="E86" s="55">
        <v>187.07237277171731</v>
      </c>
      <c r="F86" s="79">
        <v>13.806527723639455</v>
      </c>
      <c r="G86" s="79">
        <v>11.967288687070775</v>
      </c>
      <c r="H86" s="79">
        <v>25.773816410710232</v>
      </c>
      <c r="I86" s="53">
        <v>66163520055.058685</v>
      </c>
      <c r="J86" s="79">
        <v>0</v>
      </c>
      <c r="K86" s="79">
        <v>2.433455654783002</v>
      </c>
      <c r="L86" s="79">
        <v>0.31635468260694621</v>
      </c>
      <c r="M86" s="79">
        <v>8.2536915997124218</v>
      </c>
      <c r="N86" s="110">
        <v>23.286000000000001</v>
      </c>
      <c r="O86" s="54">
        <v>1</v>
      </c>
      <c r="P86" s="55">
        <v>3.3114602679289158</v>
      </c>
      <c r="Q86" s="54">
        <v>4007</v>
      </c>
      <c r="R86" s="110" t="s">
        <v>278</v>
      </c>
      <c r="S86" s="57" t="s">
        <v>80</v>
      </c>
      <c r="T86" s="55">
        <v>23.900235758436807</v>
      </c>
      <c r="U86" s="55">
        <v>98.511939786955708</v>
      </c>
      <c r="V86" s="73" t="s">
        <v>17</v>
      </c>
      <c r="W86" s="73" t="s">
        <v>17</v>
      </c>
      <c r="X86" s="203" t="s">
        <v>280</v>
      </c>
    </row>
    <row r="87" spans="1:24" x14ac:dyDescent="0.2">
      <c r="A87" s="114">
        <v>114</v>
      </c>
      <c r="B87" s="198" t="s">
        <v>281</v>
      </c>
      <c r="C87" s="51">
        <v>44491.249456018515</v>
      </c>
      <c r="D87" s="80">
        <v>195.40757608338356</v>
      </c>
      <c r="E87" s="50">
        <v>185.3761547635651</v>
      </c>
      <c r="F87" s="80">
        <v>11.927029638512883</v>
      </c>
      <c r="G87" s="80">
        <v>13.761536534713736</v>
      </c>
      <c r="H87" s="80">
        <v>25.688566173226619</v>
      </c>
      <c r="I87" s="57">
        <v>67629274933.348061</v>
      </c>
      <c r="J87" s="80">
        <v>0.12029630586015647</v>
      </c>
      <c r="K87" s="80">
        <v>2.3439670044076135</v>
      </c>
      <c r="L87" s="80">
        <v>0.49460704445546572</v>
      </c>
      <c r="M87" s="80">
        <v>8.1756782424715908</v>
      </c>
      <c r="N87" s="80">
        <v>23.216000000000001</v>
      </c>
      <c r="O87" s="58">
        <v>0</v>
      </c>
      <c r="P87" s="50">
        <v>0.7922845152605289</v>
      </c>
      <c r="Q87" s="54">
        <v>4024</v>
      </c>
      <c r="R87" s="110" t="s">
        <v>272</v>
      </c>
      <c r="S87" s="57" t="s">
        <v>80</v>
      </c>
      <c r="T87" s="55">
        <v>23.867966817399292</v>
      </c>
      <c r="U87" s="55">
        <v>100.96888223240273</v>
      </c>
      <c r="V87" s="73" t="s">
        <v>14</v>
      </c>
      <c r="W87" s="73" t="s">
        <v>14</v>
      </c>
      <c r="X87" s="203" t="s">
        <v>282</v>
      </c>
    </row>
    <row r="88" spans="1:24" x14ac:dyDescent="0.2">
      <c r="A88" s="114">
        <v>120</v>
      </c>
      <c r="B88" s="198" t="s">
        <v>283</v>
      </c>
      <c r="C88" s="51">
        <v>44495.270787037036</v>
      </c>
      <c r="D88" s="80">
        <v>225.43185140669138</v>
      </c>
      <c r="E88" s="55">
        <v>190.21835357803528</v>
      </c>
      <c r="F88" s="79">
        <v>14.684139967333735</v>
      </c>
      <c r="G88" s="79">
        <v>11.113290904317772</v>
      </c>
      <c r="H88" s="79">
        <v>25.797430871651507</v>
      </c>
      <c r="I88" s="53">
        <v>67268888303.820473</v>
      </c>
      <c r="J88" s="79">
        <v>0</v>
      </c>
      <c r="K88" s="79">
        <v>3.137490469203096</v>
      </c>
      <c r="L88" s="79">
        <v>0.60860546362865586</v>
      </c>
      <c r="M88" s="79">
        <v>8.3912854252395466</v>
      </c>
      <c r="N88" s="110">
        <v>23.286000000000001</v>
      </c>
      <c r="O88" s="54">
        <v>2</v>
      </c>
      <c r="P88" s="55">
        <v>4.0841404146566926</v>
      </c>
      <c r="Q88" s="54">
        <v>4104</v>
      </c>
      <c r="R88" s="110" t="s">
        <v>278</v>
      </c>
      <c r="S88" s="57" t="s">
        <v>80</v>
      </c>
      <c r="T88" s="55">
        <v>23.877819540161866</v>
      </c>
      <c r="U88" s="55">
        <v>100.928037185688</v>
      </c>
      <c r="V88" s="73" t="s">
        <v>17</v>
      </c>
      <c r="W88" s="73" t="s">
        <v>17</v>
      </c>
      <c r="X88" s="203" t="s">
        <v>284</v>
      </c>
    </row>
    <row r="89" spans="1:24" x14ac:dyDescent="0.2">
      <c r="A89" s="114">
        <v>121</v>
      </c>
      <c r="B89" s="198" t="s">
        <v>285</v>
      </c>
      <c r="C89" s="51">
        <v>44496.255370370367</v>
      </c>
      <c r="D89" s="80">
        <v>222.95528629433869</v>
      </c>
      <c r="E89" s="55">
        <v>191.0480805499387</v>
      </c>
      <c r="F89" s="79">
        <v>12.895849270536367</v>
      </c>
      <c r="G89" s="79">
        <v>10.349889611536964</v>
      </c>
      <c r="H89" s="79">
        <v>23.245738882073333</v>
      </c>
      <c r="I89" s="53">
        <v>52459911502.502975</v>
      </c>
      <c r="J89" s="200">
        <v>6.5038137649079106E-2</v>
      </c>
      <c r="K89" s="200">
        <v>2.5727847677046962</v>
      </c>
      <c r="L89" s="200">
        <v>0.70133887125217587</v>
      </c>
      <c r="M89" s="79">
        <v>8.4274010091189417</v>
      </c>
      <c r="N89" s="110">
        <v>23.255000000000003</v>
      </c>
      <c r="O89" s="54">
        <v>0</v>
      </c>
      <c r="P89" s="55">
        <v>3.5183132874015346</v>
      </c>
      <c r="Q89" s="54">
        <v>4142</v>
      </c>
      <c r="R89" s="110" t="s">
        <v>278</v>
      </c>
      <c r="S89" s="57" t="s">
        <v>80</v>
      </c>
      <c r="T89" s="55">
        <v>23.980337311708752</v>
      </c>
      <c r="U89" s="55">
        <v>100.88048253662814</v>
      </c>
      <c r="V89" s="73" t="s">
        <v>14</v>
      </c>
      <c r="W89" s="73" t="s">
        <v>14</v>
      </c>
      <c r="X89" s="203" t="s">
        <v>282</v>
      </c>
    </row>
    <row r="90" spans="1:24" x14ac:dyDescent="0.2">
      <c r="A90" s="114">
        <v>124</v>
      </c>
      <c r="B90" s="198" t="s">
        <v>286</v>
      </c>
      <c r="C90" s="51">
        <v>44502.683865740742</v>
      </c>
      <c r="D90" s="80">
        <v>203.60194278582753</v>
      </c>
      <c r="E90" s="55">
        <v>188.37629617899697</v>
      </c>
      <c r="F90" s="79">
        <v>12.859817676825765</v>
      </c>
      <c r="G90" s="79">
        <v>10.259760878868352</v>
      </c>
      <c r="H90" s="79">
        <v>23.119578555694119</v>
      </c>
      <c r="I90" s="53">
        <v>86472034206.571167</v>
      </c>
      <c r="J90" s="79">
        <v>0.15459363180014693</v>
      </c>
      <c r="K90" s="79">
        <v>2.2625378076130485</v>
      </c>
      <c r="L90" s="79">
        <v>1.4829791978179951</v>
      </c>
      <c r="M90" s="79">
        <v>8.3084410033808673</v>
      </c>
      <c r="N90" s="110">
        <v>23.271000000000001</v>
      </c>
      <c r="O90" s="54">
        <v>0</v>
      </c>
      <c r="P90" s="55">
        <v>3.8379701043843952</v>
      </c>
      <c r="Q90" s="54" t="s">
        <v>251</v>
      </c>
      <c r="R90" s="110" t="s">
        <v>278</v>
      </c>
      <c r="S90" s="57" t="s">
        <v>80</v>
      </c>
      <c r="T90" s="55">
        <v>23.905860887544534</v>
      </c>
      <c r="U90" s="55">
        <v>99.229640278225631</v>
      </c>
      <c r="V90" s="73" t="s">
        <v>14</v>
      </c>
      <c r="W90" s="73" t="s">
        <v>14</v>
      </c>
      <c r="X90" s="203" t="s">
        <v>287</v>
      </c>
    </row>
    <row r="91" spans="1:24" x14ac:dyDescent="0.2">
      <c r="A91" s="114">
        <v>125</v>
      </c>
      <c r="B91" s="198" t="s">
        <v>288</v>
      </c>
      <c r="C91" s="51">
        <v>44503.498194444444</v>
      </c>
      <c r="D91" s="95">
        <v>212.39658253828691</v>
      </c>
      <c r="E91" s="55">
        <v>186.51430877327485</v>
      </c>
      <c r="F91" s="79">
        <v>13.723937593444839</v>
      </c>
      <c r="G91" s="79">
        <v>11.820963683673646</v>
      </c>
      <c r="H91" s="79">
        <v>25.544901277118484</v>
      </c>
      <c r="I91" s="53">
        <v>94605607696.121521</v>
      </c>
      <c r="J91" s="79">
        <v>9.6613324221567709E-2</v>
      </c>
      <c r="K91" s="79">
        <v>2.5445271613639466</v>
      </c>
      <c r="L91" s="79">
        <v>1.4479332898371844</v>
      </c>
      <c r="M91" s="79">
        <v>8.2271971249329034</v>
      </c>
      <c r="N91" s="200">
        <v>23.270000000000003</v>
      </c>
      <c r="O91" s="54">
        <v>0</v>
      </c>
      <c r="P91" s="55">
        <v>1.9545519582440947</v>
      </c>
      <c r="Q91" s="54" t="s">
        <v>251</v>
      </c>
      <c r="R91" s="110" t="s">
        <v>272</v>
      </c>
      <c r="S91" s="112" t="s">
        <v>80</v>
      </c>
      <c r="T91" s="55">
        <v>23.889757775284053</v>
      </c>
      <c r="U91" s="55">
        <v>99.801215804482155</v>
      </c>
      <c r="V91" s="73" t="s">
        <v>14</v>
      </c>
      <c r="W91" s="73" t="s">
        <v>14</v>
      </c>
      <c r="X91" s="203" t="s">
        <v>287</v>
      </c>
    </row>
    <row r="92" spans="1:24" x14ac:dyDescent="0.2">
      <c r="A92" s="114">
        <v>127</v>
      </c>
      <c r="B92" s="196" t="s">
        <v>289</v>
      </c>
      <c r="C92" s="56">
        <v>44510.460798611108</v>
      </c>
      <c r="D92" s="80">
        <v>208.87436380042001</v>
      </c>
      <c r="E92" s="50">
        <v>192.95812883897653</v>
      </c>
      <c r="F92" s="80">
        <v>12.636647216324949</v>
      </c>
      <c r="G92" s="80">
        <v>12.366462160178312</v>
      </c>
      <c r="H92" s="80">
        <v>25.003109376503261</v>
      </c>
      <c r="I92" s="57">
        <v>74766671379.70134</v>
      </c>
      <c r="J92" s="80">
        <v>7.4271154042751017E-2</v>
      </c>
      <c r="K92" s="80">
        <v>2.5181437422940811</v>
      </c>
      <c r="L92" s="80">
        <v>1.8556092004728257</v>
      </c>
      <c r="M92" s="80">
        <v>8.5104757827407269</v>
      </c>
      <c r="N92" s="80">
        <v>23.198999999999998</v>
      </c>
      <c r="O92" s="58">
        <v>0</v>
      </c>
      <c r="P92" s="50">
        <v>1.2183121312862002</v>
      </c>
      <c r="Q92" s="59">
        <v>4261</v>
      </c>
      <c r="R92" s="57" t="s">
        <v>219</v>
      </c>
      <c r="S92" s="57" t="s">
        <v>80</v>
      </c>
      <c r="T92" s="50">
        <v>23.839289668988172</v>
      </c>
      <c r="U92" s="50">
        <v>101.51097681172735</v>
      </c>
      <c r="V92" s="97" t="s">
        <v>14</v>
      </c>
      <c r="W92" s="97" t="s">
        <v>14</v>
      </c>
      <c r="X92" s="203" t="s">
        <v>290</v>
      </c>
    </row>
    <row r="93" spans="1:24" x14ac:dyDescent="0.2">
      <c r="A93" s="114">
        <v>130</v>
      </c>
      <c r="B93" s="197" t="s">
        <v>291</v>
      </c>
      <c r="C93" s="63">
        <v>44516.80741898148</v>
      </c>
      <c r="D93" s="80">
        <v>198.00786155677579</v>
      </c>
      <c r="E93" s="50">
        <v>186.24402365437146</v>
      </c>
      <c r="F93" s="80">
        <v>12.483062564692094</v>
      </c>
      <c r="G93" s="80">
        <v>11.162191496340235</v>
      </c>
      <c r="H93" s="80">
        <v>23.645254061032329</v>
      </c>
      <c r="I93" s="57">
        <v>68984436070.791382</v>
      </c>
      <c r="J93" s="80">
        <v>8.1814079820791225E-2</v>
      </c>
      <c r="K93" s="80">
        <v>2.245350917637722</v>
      </c>
      <c r="L93" s="80">
        <v>0.45244325933715523</v>
      </c>
      <c r="M93" s="80">
        <v>8.2141374810369836</v>
      </c>
      <c r="N93" s="80">
        <v>23.277999999999999</v>
      </c>
      <c r="O93" s="58">
        <v>0</v>
      </c>
      <c r="P93" s="50">
        <v>3.9943859749432056</v>
      </c>
      <c r="Q93" s="58">
        <v>4318</v>
      </c>
      <c r="R93" s="57" t="s">
        <v>278</v>
      </c>
      <c r="S93" s="57" t="s">
        <v>80</v>
      </c>
      <c r="T93" s="50">
        <v>23.97098421560959</v>
      </c>
      <c r="U93" s="50">
        <v>101.1602286102802</v>
      </c>
      <c r="V93" s="97" t="s">
        <v>14</v>
      </c>
      <c r="W93" s="97" t="s">
        <v>14</v>
      </c>
      <c r="X93" s="203" t="s">
        <v>292</v>
      </c>
    </row>
    <row r="94" spans="1:24" x14ac:dyDescent="0.2">
      <c r="A94" s="114">
        <v>132</v>
      </c>
      <c r="B94" s="197" t="s">
        <v>293</v>
      </c>
      <c r="C94" s="63">
        <v>44523.830474537041</v>
      </c>
      <c r="D94" s="80">
        <v>213.10863697568328</v>
      </c>
      <c r="E94" s="50">
        <v>186.58137804246212</v>
      </c>
      <c r="F94" s="80">
        <v>15.631142909871885</v>
      </c>
      <c r="G94" s="80">
        <v>10.320511941474356</v>
      </c>
      <c r="H94" s="80">
        <v>25.951654851346241</v>
      </c>
      <c r="I94" s="57">
        <v>90545239524.551804</v>
      </c>
      <c r="J94" s="80">
        <v>7.3112512638653371E-2</v>
      </c>
      <c r="K94" s="80">
        <v>2.8041839321362447</v>
      </c>
      <c r="L94" s="80">
        <v>0.75054717963605844</v>
      </c>
      <c r="M94" s="80">
        <v>8.2304538336893138</v>
      </c>
      <c r="N94" s="80">
        <v>23.279</v>
      </c>
      <c r="O94" s="58">
        <v>0</v>
      </c>
      <c r="P94" s="50">
        <v>-1.4696620420246367</v>
      </c>
      <c r="Q94" s="58">
        <v>4349</v>
      </c>
      <c r="R94" s="57" t="s">
        <v>204</v>
      </c>
      <c r="S94" s="57" t="s">
        <v>80</v>
      </c>
      <c r="T94" s="50">
        <v>24.017920773165386</v>
      </c>
      <c r="U94" s="50">
        <v>102.3135932433039</v>
      </c>
      <c r="V94" s="97" t="s">
        <v>14</v>
      </c>
      <c r="W94" s="97" t="s">
        <v>14</v>
      </c>
      <c r="X94" s="203" t="s">
        <v>296</v>
      </c>
    </row>
    <row r="95" spans="1:24" x14ac:dyDescent="0.2">
      <c r="A95" s="114">
        <v>133</v>
      </c>
      <c r="B95" s="198" t="s">
        <v>294</v>
      </c>
      <c r="C95" s="51">
        <v>44524.810555555552</v>
      </c>
      <c r="D95" s="80">
        <v>198.79965411110101</v>
      </c>
      <c r="E95" s="55">
        <v>184.87051999025431</v>
      </c>
      <c r="F95" s="79">
        <v>13.688022089372733</v>
      </c>
      <c r="G95" s="79">
        <v>11.266867279091764</v>
      </c>
      <c r="H95" s="79">
        <v>24.954889368464499</v>
      </c>
      <c r="I95" s="53">
        <v>77663896854.934814</v>
      </c>
      <c r="J95" s="79">
        <v>3.1251636951402741E-2</v>
      </c>
      <c r="K95" s="79">
        <v>2.6799508974406008</v>
      </c>
      <c r="L95" s="79">
        <v>0.34589815286404757</v>
      </c>
      <c r="M95" s="79">
        <v>8.153889418557803</v>
      </c>
      <c r="N95" s="79">
        <v>23.271999999999998</v>
      </c>
      <c r="O95" s="54">
        <v>0</v>
      </c>
      <c r="P95" s="55">
        <v>-1.3975927711012768</v>
      </c>
      <c r="Q95" s="54">
        <v>4379</v>
      </c>
      <c r="R95" s="110" t="s">
        <v>204</v>
      </c>
      <c r="S95" s="57" t="s">
        <v>80</v>
      </c>
      <c r="T95" s="55">
        <v>23.985084341339601</v>
      </c>
      <c r="U95" s="55">
        <v>100.9241307998883</v>
      </c>
      <c r="V95" s="73" t="s">
        <v>14</v>
      </c>
      <c r="W95" s="73" t="s">
        <v>14</v>
      </c>
      <c r="X95" s="203" t="s">
        <v>295</v>
      </c>
    </row>
    <row r="96" spans="1:24" x14ac:dyDescent="0.2">
      <c r="A96" s="114">
        <v>134</v>
      </c>
      <c r="B96" s="198" t="s">
        <v>297</v>
      </c>
      <c r="C96" s="51">
        <v>44525.77915509259</v>
      </c>
      <c r="D96" s="80">
        <v>196.995414097836</v>
      </c>
      <c r="E96" s="55">
        <v>187.80195435868805</v>
      </c>
      <c r="F96" s="79">
        <v>14.692845936468991</v>
      </c>
      <c r="G96" s="79">
        <v>11.529253712213983</v>
      </c>
      <c r="H96" s="79">
        <v>26.222099648682974</v>
      </c>
      <c r="I96" s="53">
        <v>0</v>
      </c>
      <c r="J96" s="79">
        <v>1.4116904747128284E-2</v>
      </c>
      <c r="K96" s="79">
        <v>2.4936421487642542</v>
      </c>
      <c r="L96" s="79">
        <v>0.34779442231655389</v>
      </c>
      <c r="M96" s="79">
        <v>8.2829455381565023</v>
      </c>
      <c r="N96" s="79">
        <v>23.288</v>
      </c>
      <c r="O96" s="54">
        <v>0</v>
      </c>
      <c r="P96" s="55">
        <v>-0.94683267771916557</v>
      </c>
      <c r="Q96" s="54">
        <v>4376</v>
      </c>
      <c r="R96" s="110" t="s">
        <v>204</v>
      </c>
      <c r="S96" s="57" t="s">
        <v>80</v>
      </c>
      <c r="T96" s="55">
        <v>23.877932082736521</v>
      </c>
      <c r="U96" s="55">
        <v>100.96303319369531</v>
      </c>
      <c r="V96" s="73" t="s">
        <v>17</v>
      </c>
      <c r="W96" s="73" t="s">
        <v>17</v>
      </c>
      <c r="X96" s="203" t="s">
        <v>298</v>
      </c>
    </row>
    <row r="97" spans="1:24" x14ac:dyDescent="0.2">
      <c r="A97" s="114">
        <v>135</v>
      </c>
      <c r="B97" s="198" t="s">
        <v>299</v>
      </c>
      <c r="C97" s="51">
        <v>44526.572175925925</v>
      </c>
      <c r="D97" s="80">
        <v>190.64086715067151</v>
      </c>
      <c r="E97" s="55">
        <v>185.38637894305765</v>
      </c>
      <c r="F97" s="79">
        <v>13.863613038054057</v>
      </c>
      <c r="G97" s="79">
        <v>12.624696729860574</v>
      </c>
      <c r="H97" s="79">
        <v>26.488309767914629</v>
      </c>
      <c r="I97" s="53">
        <v>75364763733.69603</v>
      </c>
      <c r="J97" s="79">
        <v>6.9773072021071594E-2</v>
      </c>
      <c r="K97" s="79">
        <v>2.4847897836361406</v>
      </c>
      <c r="L97" s="79">
        <v>0.55089223972960677</v>
      </c>
      <c r="M97" s="79">
        <v>8.1760574593284048</v>
      </c>
      <c r="N97" s="79">
        <v>23.288</v>
      </c>
      <c r="O97" s="54">
        <v>0</v>
      </c>
      <c r="P97" s="55">
        <v>-0.80894040222630015</v>
      </c>
      <c r="Q97" s="54">
        <v>4410</v>
      </c>
      <c r="R97" s="110" t="s">
        <v>204</v>
      </c>
      <c r="S97" s="57" t="s">
        <v>80</v>
      </c>
      <c r="T97" s="55">
        <v>23.885862081612061</v>
      </c>
      <c r="U97" s="55">
        <v>98.408616185068595</v>
      </c>
      <c r="V97" s="73" t="s">
        <v>14</v>
      </c>
      <c r="W97" s="73" t="s">
        <v>14</v>
      </c>
      <c r="X97" s="203"/>
    </row>
    <row r="98" spans="1:24" x14ac:dyDescent="0.2">
      <c r="A98" s="114">
        <v>143</v>
      </c>
      <c r="B98" s="198" t="s">
        <v>300</v>
      </c>
      <c r="C98" s="51">
        <v>44552.454525462963</v>
      </c>
      <c r="D98" s="80">
        <v>237.03239534010012</v>
      </c>
      <c r="E98" s="55">
        <v>187.66788864106735</v>
      </c>
      <c r="F98" s="79">
        <v>14.686625827060292</v>
      </c>
      <c r="G98" s="79">
        <v>10.727467371370476</v>
      </c>
      <c r="H98" s="79">
        <v>25.41409319843077</v>
      </c>
      <c r="I98" s="53">
        <v>88838406554.436539</v>
      </c>
      <c r="J98" s="79">
        <v>0</v>
      </c>
      <c r="K98" s="79">
        <v>2.8150570700360977</v>
      </c>
      <c r="L98" s="79">
        <v>0.67761190494329515</v>
      </c>
      <c r="M98" s="79" t="s">
        <v>115</v>
      </c>
      <c r="N98" s="79">
        <v>23.230000000000004</v>
      </c>
      <c r="O98" s="54">
        <v>0</v>
      </c>
      <c r="P98" s="55">
        <v>2.9450805793585992E-2</v>
      </c>
      <c r="Q98" s="54">
        <v>4557</v>
      </c>
      <c r="R98" s="110" t="s">
        <v>301</v>
      </c>
      <c r="S98" s="57" t="s">
        <v>80</v>
      </c>
      <c r="T98" s="55">
        <v>23.898585936092985</v>
      </c>
      <c r="U98" s="55">
        <v>101.44852745393841</v>
      </c>
      <c r="V98" s="73" t="s">
        <v>17</v>
      </c>
      <c r="W98" s="73" t="s">
        <v>17</v>
      </c>
      <c r="X98" s="203" t="s">
        <v>302</v>
      </c>
    </row>
    <row r="99" spans="1:24" x14ac:dyDescent="0.2">
      <c r="A99" s="114">
        <v>144</v>
      </c>
      <c r="B99" s="198" t="s">
        <v>303</v>
      </c>
      <c r="C99" s="51">
        <v>44565.558541666665</v>
      </c>
      <c r="D99" s="80">
        <v>223.43973115959778</v>
      </c>
      <c r="E99" s="55">
        <v>193.12430003739485</v>
      </c>
      <c r="F99" s="79">
        <v>13.528324358805001</v>
      </c>
      <c r="G99" s="79">
        <v>13.030396270652998</v>
      </c>
      <c r="H99" s="79">
        <v>26.558720629458001</v>
      </c>
      <c r="I99" s="53">
        <v>79727883856.081375</v>
      </c>
      <c r="J99" s="79">
        <v>0</v>
      </c>
      <c r="K99" s="79">
        <v>2.7165847468939521</v>
      </c>
      <c r="L99" s="79">
        <v>0.40301661036018305</v>
      </c>
      <c r="M99" s="79" t="s">
        <v>115</v>
      </c>
      <c r="N99" s="79">
        <v>23.195999999999998</v>
      </c>
      <c r="O99" s="54">
        <v>0</v>
      </c>
      <c r="P99" s="55">
        <v>0.3936646698598194</v>
      </c>
      <c r="Q99" s="54" t="s">
        <v>251</v>
      </c>
      <c r="R99" s="110" t="s">
        <v>219</v>
      </c>
      <c r="S99" s="57" t="s">
        <v>80</v>
      </c>
      <c r="T99" s="55">
        <v>23.868360816651261</v>
      </c>
      <c r="U99" s="55">
        <v>99.677629774446828</v>
      </c>
      <c r="V99" s="73" t="s">
        <v>17</v>
      </c>
      <c r="W99" s="73" t="s">
        <v>17</v>
      </c>
      <c r="X99" s="203" t="s">
        <v>304</v>
      </c>
    </row>
    <row r="100" spans="1:24" x14ac:dyDescent="0.2">
      <c r="A100" s="114">
        <v>145</v>
      </c>
      <c r="B100" s="71" t="s">
        <v>309</v>
      </c>
      <c r="C100" s="51">
        <v>44567</v>
      </c>
      <c r="D100" s="80">
        <v>195.7</v>
      </c>
      <c r="E100" s="55">
        <v>185.84</v>
      </c>
      <c r="F100" s="79">
        <v>12.5</v>
      </c>
      <c r="G100" s="79">
        <v>8.8000000000000007</v>
      </c>
      <c r="H100" s="79">
        <v>21.3</v>
      </c>
      <c r="I100" s="53">
        <v>0</v>
      </c>
      <c r="J100" s="79">
        <v>0</v>
      </c>
      <c r="K100" s="79">
        <v>2.4</v>
      </c>
      <c r="L100" s="79">
        <v>0</v>
      </c>
      <c r="M100" s="79">
        <v>8.1961999999999993</v>
      </c>
      <c r="N100" s="110">
        <v>23.257000000000001</v>
      </c>
      <c r="O100" s="54">
        <v>1</v>
      </c>
      <c r="P100" s="55">
        <v>3.81</v>
      </c>
      <c r="Q100" s="54" t="s">
        <v>251</v>
      </c>
      <c r="R100" s="110" t="s">
        <v>278</v>
      </c>
      <c r="S100" s="57" t="s">
        <v>80</v>
      </c>
      <c r="T100" s="55">
        <v>24.54</v>
      </c>
      <c r="U100" s="55">
        <v>100.89</v>
      </c>
      <c r="V100" s="73" t="s">
        <v>17</v>
      </c>
      <c r="W100" s="73" t="s">
        <v>17</v>
      </c>
      <c r="X100" s="203" t="s">
        <v>310</v>
      </c>
    </row>
    <row r="101" spans="1:24" x14ac:dyDescent="0.25">
      <c r="A101" s="114">
        <v>146</v>
      </c>
      <c r="B101" s="198" t="s">
        <v>306</v>
      </c>
      <c r="C101" s="51">
        <v>44567</v>
      </c>
      <c r="D101" s="95">
        <v>91</v>
      </c>
      <c r="E101" s="55">
        <v>310.89</v>
      </c>
      <c r="F101" s="200">
        <v>3.6</v>
      </c>
      <c r="G101" s="200">
        <v>7</v>
      </c>
      <c r="H101" s="200">
        <v>17</v>
      </c>
      <c r="I101" s="53">
        <v>21800000000</v>
      </c>
      <c r="J101" s="200">
        <v>0</v>
      </c>
      <c r="K101" s="200">
        <v>1.9</v>
      </c>
      <c r="L101" s="200">
        <v>0.6</v>
      </c>
      <c r="M101" s="200">
        <v>8.33</v>
      </c>
      <c r="N101" s="110">
        <v>11.031000000000001</v>
      </c>
      <c r="O101" s="54">
        <v>0</v>
      </c>
      <c r="P101" s="55">
        <v>-0.04</v>
      </c>
      <c r="Q101" s="54" t="s">
        <v>251</v>
      </c>
      <c r="R101" s="110" t="s">
        <v>307</v>
      </c>
      <c r="S101" s="230" t="s">
        <v>158</v>
      </c>
      <c r="T101" s="55">
        <v>24.36</v>
      </c>
      <c r="U101" s="55">
        <v>100.63</v>
      </c>
      <c r="V101" s="231" t="s">
        <v>17</v>
      </c>
      <c r="W101" s="231" t="s">
        <v>17</v>
      </c>
      <c r="X101" s="232" t="s">
        <v>311</v>
      </c>
    </row>
    <row r="102" spans="1:24" x14ac:dyDescent="0.2">
      <c r="A102" s="114">
        <v>147</v>
      </c>
      <c r="B102" s="71" t="s">
        <v>305</v>
      </c>
      <c r="C102" s="51">
        <v>44568</v>
      </c>
      <c r="D102" s="80">
        <v>218.6</v>
      </c>
      <c r="E102" s="55">
        <v>189.58</v>
      </c>
      <c r="F102" s="79">
        <v>13.8</v>
      </c>
      <c r="G102" s="79">
        <v>13.2</v>
      </c>
      <c r="H102" s="79">
        <v>27</v>
      </c>
      <c r="I102" s="53">
        <v>62700000000</v>
      </c>
      <c r="J102" s="79">
        <v>0.17</v>
      </c>
      <c r="K102" s="79">
        <v>3.1</v>
      </c>
      <c r="L102" s="79">
        <v>0.5</v>
      </c>
      <c r="M102" s="79">
        <v>8.3620000000000001</v>
      </c>
      <c r="N102" s="110">
        <v>23.234000000000002</v>
      </c>
      <c r="O102" s="54">
        <v>0</v>
      </c>
      <c r="P102" s="55">
        <v>-1.22</v>
      </c>
      <c r="Q102" s="54" t="s">
        <v>251</v>
      </c>
      <c r="R102" s="110" t="s">
        <v>147</v>
      </c>
      <c r="S102" s="57" t="s">
        <v>80</v>
      </c>
      <c r="T102" s="55">
        <v>24.23</v>
      </c>
      <c r="U102" s="55">
        <v>100.22</v>
      </c>
      <c r="V102" s="73" t="s">
        <v>14</v>
      </c>
      <c r="W102" s="73" t="s">
        <v>14</v>
      </c>
      <c r="X102" s="203" t="s">
        <v>308</v>
      </c>
    </row>
    <row r="103" spans="1:24" x14ac:dyDescent="0.2">
      <c r="A103" s="114">
        <v>149</v>
      </c>
      <c r="B103" s="71" t="s">
        <v>312</v>
      </c>
      <c r="C103" s="51">
        <v>44572</v>
      </c>
      <c r="D103" s="80">
        <v>210.1</v>
      </c>
      <c r="E103" s="55">
        <v>186.55</v>
      </c>
      <c r="F103" s="79">
        <v>12.7</v>
      </c>
      <c r="G103" s="79">
        <v>10.7</v>
      </c>
      <c r="H103" s="79">
        <v>23.4</v>
      </c>
      <c r="I103" s="53">
        <v>80500000000</v>
      </c>
      <c r="J103" s="79">
        <v>0.1</v>
      </c>
      <c r="K103" s="79">
        <v>2.5</v>
      </c>
      <c r="L103" s="79">
        <v>0.4</v>
      </c>
      <c r="M103" s="79">
        <v>8.2283000000000008</v>
      </c>
      <c r="N103" s="110">
        <v>23.247</v>
      </c>
      <c r="O103" s="54">
        <v>0</v>
      </c>
      <c r="P103" s="55">
        <v>4.21</v>
      </c>
      <c r="Q103" s="54">
        <v>4664</v>
      </c>
      <c r="R103" s="110" t="s">
        <v>278</v>
      </c>
      <c r="S103" s="57" t="s">
        <v>80</v>
      </c>
      <c r="T103" s="55">
        <v>24.29</v>
      </c>
      <c r="U103" s="55">
        <v>102.42</v>
      </c>
      <c r="V103" s="73" t="s">
        <v>17</v>
      </c>
      <c r="W103" s="73" t="s">
        <v>17</v>
      </c>
      <c r="X103" s="203" t="s">
        <v>138</v>
      </c>
    </row>
    <row r="104" spans="1:24" x14ac:dyDescent="0.2">
      <c r="A104" s="114">
        <v>150</v>
      </c>
      <c r="B104" s="71" t="s">
        <v>313</v>
      </c>
      <c r="C104" s="51">
        <v>44208</v>
      </c>
      <c r="D104" s="80">
        <v>202.3</v>
      </c>
      <c r="E104" s="55">
        <v>187.44</v>
      </c>
      <c r="F104" s="79">
        <v>12.4</v>
      </c>
      <c r="G104" s="79">
        <v>12.4</v>
      </c>
      <c r="H104" s="79">
        <v>24.8</v>
      </c>
      <c r="I104" s="53">
        <v>73900000000</v>
      </c>
      <c r="J104" s="79">
        <v>8.0000000000000002E-3</v>
      </c>
      <c r="K104" s="79">
        <v>2.5</v>
      </c>
      <c r="L104" s="79">
        <v>0.8</v>
      </c>
      <c r="M104" s="79">
        <v>8.2670999999999992</v>
      </c>
      <c r="N104" s="110">
        <v>23.27</v>
      </c>
      <c r="O104" s="54">
        <v>0</v>
      </c>
      <c r="P104" s="55">
        <v>4.04</v>
      </c>
      <c r="Q104" s="54">
        <v>4681</v>
      </c>
      <c r="R104" s="110" t="s">
        <v>278</v>
      </c>
      <c r="S104" s="57" t="s">
        <v>80</v>
      </c>
      <c r="T104" s="55">
        <v>24.5</v>
      </c>
      <c r="U104" s="55">
        <v>103.6</v>
      </c>
      <c r="V104" s="73" t="s">
        <v>17</v>
      </c>
      <c r="W104" s="73" t="s">
        <v>17</v>
      </c>
      <c r="X104" s="203" t="s">
        <v>138</v>
      </c>
    </row>
    <row r="105" spans="1:24" x14ac:dyDescent="0.2">
      <c r="A105" s="114">
        <v>151</v>
      </c>
      <c r="B105" s="198" t="s">
        <v>314</v>
      </c>
      <c r="C105" s="51">
        <v>44574.359293981484</v>
      </c>
      <c r="D105" s="80">
        <v>198.96126509933723</v>
      </c>
      <c r="E105" s="50">
        <v>189.03161399729444</v>
      </c>
      <c r="F105" s="80">
        <v>11.804111554579968</v>
      </c>
      <c r="G105" s="80">
        <v>12.753831835929077</v>
      </c>
      <c r="H105" s="80">
        <v>24.557943390509045</v>
      </c>
      <c r="I105" s="57">
        <v>65800000000</v>
      </c>
      <c r="J105" s="80">
        <v>5.8000000000000003E-2</v>
      </c>
      <c r="K105" s="80">
        <v>2.3482435500311936</v>
      </c>
      <c r="L105" s="80">
        <v>0.36720789360360578</v>
      </c>
      <c r="M105" s="80">
        <v>8.3368270301692888</v>
      </c>
      <c r="N105" s="80">
        <v>23.265000000000001</v>
      </c>
      <c r="O105" s="58">
        <v>0</v>
      </c>
      <c r="P105" s="50">
        <v>3.2690078766616852</v>
      </c>
      <c r="Q105" s="54">
        <v>4698</v>
      </c>
      <c r="R105" s="110" t="s">
        <v>278</v>
      </c>
      <c r="S105" s="57" t="s">
        <v>80</v>
      </c>
      <c r="T105" s="55">
        <v>23.955897777649781</v>
      </c>
      <c r="U105" s="55">
        <v>103.64204801662271</v>
      </c>
      <c r="V105" s="73" t="s">
        <v>14</v>
      </c>
      <c r="W105" s="73" t="s">
        <v>14</v>
      </c>
      <c r="X105" s="203"/>
    </row>
    <row r="106" spans="1:24" x14ac:dyDescent="0.2">
      <c r="A106" s="114">
        <v>152</v>
      </c>
      <c r="B106" s="198" t="s">
        <v>315</v>
      </c>
      <c r="C106" s="51">
        <v>44575.236608796295</v>
      </c>
      <c r="D106" s="80">
        <v>188.55520175676571</v>
      </c>
      <c r="E106" s="55">
        <v>188.61810156839158</v>
      </c>
      <c r="F106" s="79">
        <v>11.045545927076812</v>
      </c>
      <c r="G106" s="79">
        <v>10.809857872531643</v>
      </c>
      <c r="H106" s="79">
        <v>21.855403799608453</v>
      </c>
      <c r="I106" s="53">
        <v>61900000000</v>
      </c>
      <c r="J106" s="79">
        <v>1.0999999999999999E-2</v>
      </c>
      <c r="K106" s="79">
        <v>1.9959112853758749</v>
      </c>
      <c r="L106" s="79">
        <v>0.33345477791216599</v>
      </c>
      <c r="M106" s="79">
        <v>8.31780226404085</v>
      </c>
      <c r="N106" s="110">
        <v>23.268999999999998</v>
      </c>
      <c r="O106" s="54">
        <v>0</v>
      </c>
      <c r="P106" s="55">
        <v>2.2206754953628094</v>
      </c>
      <c r="Q106" s="54">
        <v>4715</v>
      </c>
      <c r="R106" s="110" t="s">
        <v>278</v>
      </c>
      <c r="S106" s="57" t="s">
        <v>80</v>
      </c>
      <c r="T106" s="55">
        <v>23.990432383695349</v>
      </c>
      <c r="U106" s="55">
        <v>103.22353973948951</v>
      </c>
      <c r="V106" s="73" t="s">
        <v>14</v>
      </c>
      <c r="W106" s="73" t="s">
        <v>14</v>
      </c>
      <c r="X106" s="203"/>
    </row>
    <row r="107" spans="1:24" x14ac:dyDescent="0.2">
      <c r="A107" s="114">
        <v>154</v>
      </c>
      <c r="B107" s="198" t="s">
        <v>316</v>
      </c>
      <c r="C107" s="51">
        <v>44579.341793981483</v>
      </c>
      <c r="D107" s="80">
        <v>188.32268627379361</v>
      </c>
      <c r="E107" s="55">
        <v>187.55243023551679</v>
      </c>
      <c r="F107" s="79">
        <v>13.661921268845534</v>
      </c>
      <c r="G107" s="79">
        <v>10.982764585831534</v>
      </c>
      <c r="H107" s="79">
        <v>24.644685854677068</v>
      </c>
      <c r="I107" s="53">
        <v>103716064952.799</v>
      </c>
      <c r="J107" s="200">
        <v>0.1791016690243592</v>
      </c>
      <c r="K107" s="200">
        <v>2.3639915437496026</v>
      </c>
      <c r="L107" s="200">
        <v>0.4500017954662055</v>
      </c>
      <c r="M107" s="79">
        <v>8.2712233080684499</v>
      </c>
      <c r="N107" s="110">
        <v>23.368000000000002</v>
      </c>
      <c r="O107" s="54">
        <v>2</v>
      </c>
      <c r="P107" s="55">
        <v>5.0315469133914457</v>
      </c>
      <c r="Q107" s="54">
        <v>4747</v>
      </c>
      <c r="R107" s="110" t="s">
        <v>317</v>
      </c>
      <c r="S107" s="57" t="s">
        <v>80</v>
      </c>
      <c r="T107" s="55">
        <v>24.046691945926796</v>
      </c>
      <c r="U107" s="55">
        <v>103.16487404629768</v>
      </c>
      <c r="V107" s="73" t="s">
        <v>17</v>
      </c>
      <c r="W107" s="73" t="s">
        <v>17</v>
      </c>
      <c r="X107" s="203" t="s">
        <v>318</v>
      </c>
    </row>
    <row r="108" spans="1:24" x14ac:dyDescent="0.2">
      <c r="A108" s="114">
        <v>155</v>
      </c>
      <c r="B108" s="198" t="s">
        <v>319</v>
      </c>
      <c r="C108" s="51">
        <v>44580.533310185187</v>
      </c>
      <c r="D108" s="80">
        <v>218.14062067392925</v>
      </c>
      <c r="E108" s="55">
        <v>182.84921592545393</v>
      </c>
      <c r="F108" s="79">
        <v>13.467604881574752</v>
      </c>
      <c r="G108" s="79">
        <v>9.8086646992121374</v>
      </c>
      <c r="H108" s="79">
        <v>23.276269580786888</v>
      </c>
      <c r="I108" s="53">
        <v>98767530893.1017</v>
      </c>
      <c r="J108" s="79">
        <v>8.4000000000000005E-2</v>
      </c>
      <c r="K108" s="79">
        <v>2.4609350835822377</v>
      </c>
      <c r="L108" s="79">
        <v>0.53054676881061591</v>
      </c>
      <c r="M108" s="79">
        <v>8.0662167401454781</v>
      </c>
      <c r="N108" s="110">
        <v>23.320999999999998</v>
      </c>
      <c r="O108" s="54">
        <v>1</v>
      </c>
      <c r="P108" s="55">
        <v>2.19743043303338</v>
      </c>
      <c r="Q108" s="54">
        <v>4762</v>
      </c>
      <c r="R108" s="110" t="s">
        <v>317</v>
      </c>
      <c r="S108" s="57" t="s">
        <v>80</v>
      </c>
      <c r="T108" s="55">
        <v>23.982900092618678</v>
      </c>
      <c r="U108" s="55">
        <v>101.85530198790116</v>
      </c>
      <c r="V108" s="73" t="s">
        <v>17</v>
      </c>
      <c r="W108" s="73" t="s">
        <v>17</v>
      </c>
      <c r="X108" s="203" t="s">
        <v>320</v>
      </c>
    </row>
    <row r="109" spans="1:24" x14ac:dyDescent="0.2">
      <c r="A109" s="114">
        <v>155.19999999999999</v>
      </c>
      <c r="B109" s="233" t="s">
        <v>322</v>
      </c>
      <c r="C109" s="51">
        <v>44581.412361111114</v>
      </c>
      <c r="D109" s="95">
        <v>136.54340115170785</v>
      </c>
      <c r="E109" s="55">
        <v>190.91830958775611</v>
      </c>
      <c r="F109" s="79">
        <v>4.5949719782666492</v>
      </c>
      <c r="G109" s="79">
        <v>8.0246330819244811</v>
      </c>
      <c r="H109" s="79">
        <v>12.61960506019113</v>
      </c>
      <c r="I109" s="53">
        <v>0</v>
      </c>
      <c r="J109" s="79">
        <v>0</v>
      </c>
      <c r="K109" s="79">
        <v>1.5333312730438791</v>
      </c>
      <c r="L109" s="79">
        <v>0.48132024135019669</v>
      </c>
      <c r="M109" s="79">
        <v>8.4146009294284951</v>
      </c>
      <c r="N109" s="110">
        <v>23.282000000000004</v>
      </c>
      <c r="O109" s="54">
        <v>0</v>
      </c>
      <c r="P109" s="55">
        <v>1.5275142697085435</v>
      </c>
      <c r="Q109" s="54" t="s">
        <v>251</v>
      </c>
      <c r="R109" s="110" t="s">
        <v>252</v>
      </c>
      <c r="S109" s="112" t="s">
        <v>80</v>
      </c>
      <c r="T109" s="55">
        <v>23.897019326772948</v>
      </c>
      <c r="U109" s="55">
        <v>103.08388414329644</v>
      </c>
      <c r="V109" s="73" t="s">
        <v>17</v>
      </c>
      <c r="W109" s="73" t="s">
        <v>17</v>
      </c>
      <c r="X109" s="203" t="s">
        <v>323</v>
      </c>
    </row>
    <row r="110" spans="1:24" x14ac:dyDescent="0.2">
      <c r="A110" s="114">
        <v>155.4</v>
      </c>
      <c r="B110" s="234" t="s">
        <v>321</v>
      </c>
      <c r="C110" s="56">
        <v>44582.506192129629</v>
      </c>
      <c r="D110" s="80">
        <v>205.92477477354308</v>
      </c>
      <c r="E110" s="50">
        <v>191.8698455442765</v>
      </c>
      <c r="F110" s="80">
        <v>13.839239180897414</v>
      </c>
      <c r="G110" s="80">
        <v>12.454006868035966</v>
      </c>
      <c r="H110" s="80">
        <v>26.29324604893338</v>
      </c>
      <c r="I110" s="57">
        <v>116927532858.47186</v>
      </c>
      <c r="J110" s="80">
        <v>0</v>
      </c>
      <c r="K110" s="80">
        <v>2.3791546892672151</v>
      </c>
      <c r="L110" s="80">
        <v>0.56962222948600827</v>
      </c>
      <c r="M110" s="80">
        <v>8.4625244609229888</v>
      </c>
      <c r="N110" s="80">
        <v>23.283999999999999</v>
      </c>
      <c r="O110" s="58">
        <v>0</v>
      </c>
      <c r="P110" s="50">
        <v>1.4183257188336991</v>
      </c>
      <c r="Q110" s="59">
        <v>4719</v>
      </c>
      <c r="R110" s="57" t="s">
        <v>252</v>
      </c>
      <c r="S110" s="57" t="s">
        <v>80</v>
      </c>
      <c r="T110" s="50">
        <v>23.902847020468656</v>
      </c>
      <c r="U110" s="50">
        <v>103.2816418711823</v>
      </c>
      <c r="V110" s="97" t="s">
        <v>14</v>
      </c>
      <c r="W110" s="97" t="s">
        <v>14</v>
      </c>
      <c r="X110" s="203"/>
    </row>
    <row r="111" spans="1:24" x14ac:dyDescent="0.2">
      <c r="A111" s="114">
        <v>156</v>
      </c>
      <c r="B111" s="197" t="s">
        <v>324</v>
      </c>
      <c r="C111" s="63">
        <v>44582.649733796294</v>
      </c>
      <c r="D111" s="80">
        <v>96.366881838152096</v>
      </c>
      <c r="E111" s="50">
        <v>180.40931416851143</v>
      </c>
      <c r="F111" s="80">
        <v>3.0065633370429046</v>
      </c>
      <c r="G111" s="80">
        <v>10.659762984025457</v>
      </c>
      <c r="H111" s="80">
        <v>13.666326321068361</v>
      </c>
      <c r="I111" s="57">
        <v>4280000000</v>
      </c>
      <c r="J111" s="80">
        <v>8.9336897508084767E-2</v>
      </c>
      <c r="K111" s="80">
        <v>1.1215524543671842</v>
      </c>
      <c r="L111" s="80">
        <v>0.91367747654009301</v>
      </c>
      <c r="M111" s="80">
        <v>7.9489858779502924</v>
      </c>
      <c r="N111" s="80">
        <v>23.268999999999998</v>
      </c>
      <c r="O111" s="58">
        <v>0</v>
      </c>
      <c r="P111" s="50">
        <v>3.3793366516595453</v>
      </c>
      <c r="Q111" s="58" t="s">
        <v>251</v>
      </c>
      <c r="R111" s="57" t="s">
        <v>278</v>
      </c>
      <c r="S111" s="57" t="s">
        <v>325</v>
      </c>
      <c r="T111" s="50">
        <v>23.99817894611887</v>
      </c>
      <c r="U111" s="50">
        <v>103.17902061191897</v>
      </c>
      <c r="V111" s="97" t="s">
        <v>17</v>
      </c>
      <c r="W111" s="97" t="s">
        <v>17</v>
      </c>
      <c r="X111" s="203" t="s">
        <v>326</v>
      </c>
    </row>
    <row r="112" spans="1:24" x14ac:dyDescent="0.2">
      <c r="A112" s="114">
        <v>157</v>
      </c>
      <c r="B112" s="197" t="s">
        <v>327</v>
      </c>
      <c r="C112" s="63">
        <v>44586.767233796294</v>
      </c>
      <c r="D112" s="80">
        <v>223.49082404560372</v>
      </c>
      <c r="E112" s="50">
        <v>184.78253354001112</v>
      </c>
      <c r="F112" s="80">
        <v>13.865301660515307</v>
      </c>
      <c r="G112" s="80">
        <v>12.806219758552004</v>
      </c>
      <c r="H112" s="80">
        <v>26.671521419067311</v>
      </c>
      <c r="I112" s="57">
        <v>77944137219.675446</v>
      </c>
      <c r="J112" s="80">
        <v>8.66671107506021E-2</v>
      </c>
      <c r="K112" s="80">
        <v>2.6810832549378931</v>
      </c>
      <c r="L112" s="80">
        <v>0.71696548945481375</v>
      </c>
      <c r="M112" s="80">
        <v>8.1517478656703179</v>
      </c>
      <c r="N112" s="80">
        <v>23.213000000000001</v>
      </c>
      <c r="O112" s="58">
        <v>0</v>
      </c>
      <c r="P112" s="50">
        <v>1.2718397091765401</v>
      </c>
      <c r="Q112" s="58">
        <v>4854</v>
      </c>
      <c r="R112" s="57" t="s">
        <v>219</v>
      </c>
      <c r="S112" s="57" t="s">
        <v>80</v>
      </c>
      <c r="T112" s="50">
        <v>23.962733953308273</v>
      </c>
      <c r="U112" s="50">
        <v>102.84679797889007</v>
      </c>
      <c r="V112" s="97" t="s">
        <v>14</v>
      </c>
      <c r="W112" s="97" t="s">
        <v>14</v>
      </c>
      <c r="X112" s="203" t="s">
        <v>328</v>
      </c>
    </row>
    <row r="113" spans="1:24" x14ac:dyDescent="0.2">
      <c r="A113" s="114">
        <v>159</v>
      </c>
      <c r="B113" s="198" t="s">
        <v>329</v>
      </c>
      <c r="C113" s="51">
        <v>44600.865428240744</v>
      </c>
      <c r="D113" s="80">
        <v>220.08748558848157</v>
      </c>
      <c r="E113" s="55">
        <v>186.44508678501444</v>
      </c>
      <c r="F113" s="79">
        <v>13.555700484761307</v>
      </c>
      <c r="G113" s="79">
        <v>11.129508468804779</v>
      </c>
      <c r="H113" s="79">
        <v>24.685208953566086</v>
      </c>
      <c r="I113" s="53">
        <v>71904700012.663422</v>
      </c>
      <c r="J113" s="79">
        <v>0</v>
      </c>
      <c r="K113" s="79">
        <v>2.4859342754723204</v>
      </c>
      <c r="L113" s="79">
        <v>0.67236011198401591</v>
      </c>
      <c r="M113" s="79">
        <v>8.2246594013357246</v>
      </c>
      <c r="N113" s="79">
        <v>23.285</v>
      </c>
      <c r="O113" s="54">
        <v>0</v>
      </c>
      <c r="P113" s="55">
        <v>1.5039796456446974</v>
      </c>
      <c r="Q113" s="54">
        <v>4895</v>
      </c>
      <c r="R113" s="110" t="s">
        <v>60</v>
      </c>
      <c r="S113" s="57" t="s">
        <v>80</v>
      </c>
      <c r="T113" s="55">
        <v>23.907753216149786</v>
      </c>
      <c r="U113" s="55">
        <v>101.85970461510283</v>
      </c>
      <c r="V113" s="73" t="s">
        <v>17</v>
      </c>
      <c r="W113" s="73" t="s">
        <v>17</v>
      </c>
      <c r="X113" s="203" t="s">
        <v>330</v>
      </c>
    </row>
    <row r="114" spans="1:24" x14ac:dyDescent="0.2">
      <c r="A114" s="114">
        <v>161</v>
      </c>
      <c r="B114" s="198" t="s">
        <v>331</v>
      </c>
      <c r="C114" s="51">
        <v>44607.578726851854</v>
      </c>
      <c r="D114" s="80">
        <v>211.84512370312459</v>
      </c>
      <c r="E114" s="55">
        <v>185.94831756327383</v>
      </c>
      <c r="F114" s="79">
        <v>13.448888807525233</v>
      </c>
      <c r="G114" s="79">
        <v>12.314161370853499</v>
      </c>
      <c r="H114" s="79">
        <v>25.763050178378734</v>
      </c>
      <c r="I114" s="53">
        <v>72851994345.527969</v>
      </c>
      <c r="J114" s="79">
        <v>2.148079843248699E-2</v>
      </c>
      <c r="K114" s="79">
        <v>2.6158802819453473</v>
      </c>
      <c r="L114" s="79">
        <v>0.66990359158883117</v>
      </c>
      <c r="M114" s="79">
        <v>8.2022063359121002</v>
      </c>
      <c r="N114" s="79">
        <v>23.275000000000002</v>
      </c>
      <c r="O114" s="54">
        <v>0</v>
      </c>
      <c r="P114" s="55">
        <v>2.6611272192093235E-2</v>
      </c>
      <c r="Q114" s="54">
        <v>4939</v>
      </c>
      <c r="R114" s="110" t="s">
        <v>204</v>
      </c>
      <c r="S114" s="57" t="s">
        <v>80</v>
      </c>
      <c r="T114" s="55">
        <v>23.840387210353953</v>
      </c>
      <c r="U114" s="55">
        <v>99.780150836756334</v>
      </c>
      <c r="V114" s="73" t="s">
        <v>14</v>
      </c>
      <c r="W114" s="73" t="s">
        <v>14</v>
      </c>
      <c r="X114" s="203"/>
    </row>
    <row r="115" spans="1:24" x14ac:dyDescent="0.2">
      <c r="A115" s="114">
        <v>163</v>
      </c>
      <c r="B115" s="198" t="s">
        <v>333</v>
      </c>
      <c r="C115" s="51">
        <v>44609.79792824074</v>
      </c>
      <c r="D115" s="80">
        <v>232.28586623912526</v>
      </c>
      <c r="E115" s="55">
        <v>186.97050038593392</v>
      </c>
      <c r="F115" s="79">
        <v>14.749100761563966</v>
      </c>
      <c r="G115" s="79">
        <v>11.366583296983286</v>
      </c>
      <c r="H115" s="79">
        <v>26.115684058547252</v>
      </c>
      <c r="I115" s="53">
        <v>66184300015.558952</v>
      </c>
      <c r="J115" s="79">
        <v>0.121</v>
      </c>
      <c r="K115" s="79">
        <v>2.5154940219478679</v>
      </c>
      <c r="L115" s="79">
        <v>0.65285374029469445</v>
      </c>
      <c r="M115" s="79">
        <v>8.2487923574392976</v>
      </c>
      <c r="N115" s="79">
        <v>23.282</v>
      </c>
      <c r="O115" s="54">
        <v>0</v>
      </c>
      <c r="P115" s="55">
        <v>0.49851364656184866</v>
      </c>
      <c r="Q115" s="54">
        <v>5000</v>
      </c>
      <c r="R115" s="110" t="s">
        <v>204</v>
      </c>
      <c r="S115" s="57" t="s">
        <v>80</v>
      </c>
      <c r="T115" s="55">
        <v>23.862527691786269</v>
      </c>
      <c r="U115" s="55">
        <v>100.55830035788537</v>
      </c>
      <c r="V115" s="73" t="s">
        <v>14</v>
      </c>
      <c r="W115" s="73" t="s">
        <v>14</v>
      </c>
      <c r="X115" s="203" t="s">
        <v>334</v>
      </c>
    </row>
    <row r="116" spans="1:24" x14ac:dyDescent="0.2">
      <c r="A116" s="114">
        <v>164</v>
      </c>
      <c r="B116" s="198" t="s">
        <v>335</v>
      </c>
      <c r="C116" s="51">
        <v>44610.68886574074</v>
      </c>
      <c r="D116" s="80">
        <v>232.00756453618348</v>
      </c>
      <c r="E116" s="55">
        <v>187.74561442991512</v>
      </c>
      <c r="F116" s="79">
        <v>14.826535204180527</v>
      </c>
      <c r="G116" s="79">
        <v>11.615544873566641</v>
      </c>
      <c r="H116" s="79">
        <v>26.442080077747168</v>
      </c>
      <c r="I116" s="53">
        <v>74310533911.667221</v>
      </c>
      <c r="J116" s="79">
        <v>8.4844566503049432E-2</v>
      </c>
      <c r="K116" s="79">
        <v>2.5945771479335624</v>
      </c>
      <c r="L116" s="79">
        <v>0.57382840496712573</v>
      </c>
      <c r="M116" s="79">
        <v>8.2829052640430501</v>
      </c>
      <c r="N116" s="79">
        <v>23.292999999999999</v>
      </c>
      <c r="O116" s="54">
        <v>0</v>
      </c>
      <c r="P116" s="55">
        <v>0.28479208451215687</v>
      </c>
      <c r="Q116" s="54">
        <v>5017</v>
      </c>
      <c r="R116" s="110" t="s">
        <v>204</v>
      </c>
      <c r="S116" s="57" t="s">
        <v>80</v>
      </c>
      <c r="T116" s="55">
        <v>23.823945920692736</v>
      </c>
      <c r="U116" s="55">
        <v>99.143257809929338</v>
      </c>
      <c r="V116" s="73" t="s">
        <v>14</v>
      </c>
      <c r="W116" s="73" t="s">
        <v>14</v>
      </c>
      <c r="X116" s="203" t="s">
        <v>336</v>
      </c>
    </row>
    <row r="117" spans="1:24" x14ac:dyDescent="0.2">
      <c r="A117" s="114">
        <v>167</v>
      </c>
      <c r="B117" s="198" t="s">
        <v>337</v>
      </c>
      <c r="C117" s="51">
        <v>44615.266203703701</v>
      </c>
      <c r="D117" s="80">
        <v>207.54156597755949</v>
      </c>
      <c r="E117" s="55">
        <v>183.36045305089735</v>
      </c>
      <c r="F117" s="79">
        <v>12.387698985863787</v>
      </c>
      <c r="G117" s="79">
        <v>10.442294276788068</v>
      </c>
      <c r="H117" s="79">
        <v>22.829993262651854</v>
      </c>
      <c r="I117" s="53">
        <v>51520881601.018295</v>
      </c>
      <c r="J117" s="79">
        <v>1.7000000000000001E-2</v>
      </c>
      <c r="K117" s="79">
        <v>2.1239319360248237</v>
      </c>
      <c r="L117" s="79">
        <v>0.67490845716878234</v>
      </c>
      <c r="M117" s="79">
        <v>8.0384040333678826</v>
      </c>
      <c r="N117" s="79">
        <v>23.265000000000001</v>
      </c>
      <c r="O117" s="54">
        <v>0</v>
      </c>
      <c r="P117" s="55">
        <v>1.5087087138542006</v>
      </c>
      <c r="Q117" s="54">
        <v>5060</v>
      </c>
      <c r="R117" s="110" t="s">
        <v>53</v>
      </c>
      <c r="S117" s="57" t="s">
        <v>80</v>
      </c>
      <c r="T117" s="55">
        <v>23.878590601443193</v>
      </c>
      <c r="U117" s="55">
        <v>101.90139258543768</v>
      </c>
      <c r="V117" s="73" t="s">
        <v>14</v>
      </c>
      <c r="W117" s="73" t="s">
        <v>14</v>
      </c>
      <c r="X117" s="203"/>
    </row>
    <row r="118" spans="1:24" x14ac:dyDescent="0.2">
      <c r="A118" s="114"/>
      <c r="B118" s="71"/>
      <c r="D118" s="80"/>
      <c r="F118" s="79"/>
      <c r="G118" s="79"/>
      <c r="H118" s="79"/>
      <c r="J118" s="79"/>
      <c r="K118" s="79"/>
      <c r="L118" s="79"/>
      <c r="N118" s="110"/>
      <c r="R118" s="110"/>
      <c r="S118" s="57"/>
      <c r="V118" s="73"/>
      <c r="W118" s="73"/>
      <c r="X118" s="203"/>
    </row>
    <row r="119" spans="1:24" x14ac:dyDescent="0.2">
      <c r="A119" s="114"/>
      <c r="B119" s="71"/>
      <c r="D119" s="80"/>
      <c r="F119" s="79"/>
      <c r="G119" s="79"/>
      <c r="H119" s="79"/>
      <c r="J119" s="79"/>
      <c r="K119" s="79"/>
      <c r="L119" s="79"/>
      <c r="N119" s="110"/>
      <c r="R119" s="110"/>
      <c r="S119" s="57"/>
      <c r="V119" s="73"/>
      <c r="W119" s="73"/>
      <c r="X119" s="203"/>
    </row>
    <row r="120" spans="1:24" x14ac:dyDescent="0.2">
      <c r="A120" s="114"/>
      <c r="B120" s="71"/>
      <c r="D120" s="80"/>
      <c r="F120" s="79"/>
      <c r="G120" s="79"/>
      <c r="H120" s="79"/>
      <c r="J120" s="79"/>
      <c r="K120" s="79"/>
      <c r="L120" s="79"/>
      <c r="N120" s="79"/>
      <c r="R120" s="110"/>
      <c r="S120" s="57"/>
      <c r="V120" s="73"/>
      <c r="W120" s="73"/>
      <c r="X120" s="203"/>
    </row>
    <row r="121" spans="1:24" x14ac:dyDescent="0.2">
      <c r="A121" s="114"/>
      <c r="B121" s="71"/>
      <c r="D121" s="80"/>
      <c r="F121" s="79"/>
      <c r="G121" s="79"/>
      <c r="H121" s="79"/>
      <c r="J121" s="79"/>
      <c r="K121" s="79"/>
      <c r="L121" s="79"/>
      <c r="N121" s="110"/>
      <c r="R121" s="110"/>
      <c r="S121" s="57"/>
      <c r="V121" s="73"/>
      <c r="W121" s="73"/>
      <c r="X121" s="203"/>
    </row>
    <row r="122" spans="1:24" x14ac:dyDescent="0.2">
      <c r="A122" s="114"/>
      <c r="B122" s="71"/>
      <c r="D122" s="80"/>
      <c r="F122" s="79"/>
      <c r="G122" s="79"/>
      <c r="H122" s="79"/>
      <c r="J122" s="79"/>
      <c r="K122" s="79"/>
      <c r="L122" s="79"/>
      <c r="N122" s="110"/>
      <c r="R122" s="110"/>
      <c r="S122" s="57"/>
      <c r="V122" s="73"/>
      <c r="W122" s="73"/>
      <c r="X122" s="203"/>
    </row>
    <row r="123" spans="1:24" x14ac:dyDescent="0.2">
      <c r="A123" s="114"/>
      <c r="B123" s="71"/>
      <c r="D123" s="80"/>
      <c r="E123" s="50"/>
      <c r="F123" s="80"/>
      <c r="G123" s="80"/>
      <c r="H123" s="80"/>
      <c r="I123" s="57"/>
      <c r="J123" s="80"/>
      <c r="K123" s="80"/>
      <c r="L123" s="80"/>
      <c r="M123" s="80"/>
      <c r="N123" s="80"/>
      <c r="O123" s="58"/>
      <c r="P123" s="50"/>
      <c r="R123" s="110"/>
      <c r="S123" s="57"/>
      <c r="V123" s="73"/>
      <c r="W123" s="73"/>
      <c r="X123" s="203"/>
    </row>
    <row r="124" spans="1:24" x14ac:dyDescent="0.2">
      <c r="A124" s="114"/>
      <c r="B124" s="71"/>
      <c r="D124" s="80"/>
      <c r="F124" s="79"/>
      <c r="G124" s="79"/>
      <c r="H124" s="79"/>
      <c r="J124" s="79"/>
      <c r="K124" s="79"/>
      <c r="L124" s="79"/>
      <c r="N124" s="110"/>
      <c r="R124" s="110"/>
      <c r="S124" s="57"/>
      <c r="V124" s="73"/>
      <c r="W124" s="73"/>
      <c r="X124" s="203"/>
    </row>
    <row r="125" spans="1:24" x14ac:dyDescent="0.2">
      <c r="A125" s="114"/>
      <c r="B125" s="71"/>
      <c r="D125" s="80"/>
      <c r="F125" s="79"/>
      <c r="G125" s="79"/>
      <c r="H125" s="79"/>
      <c r="J125" s="110"/>
      <c r="N125" s="110"/>
      <c r="R125" s="110"/>
      <c r="S125" s="57"/>
      <c r="V125" s="73"/>
      <c r="W125" s="73"/>
      <c r="X125" s="203"/>
    </row>
    <row r="126" spans="1:24" x14ac:dyDescent="0.2">
      <c r="A126" s="114"/>
      <c r="B126" s="71"/>
      <c r="D126" s="80"/>
      <c r="F126" s="79"/>
      <c r="G126" s="79"/>
      <c r="H126" s="79"/>
      <c r="J126" s="79"/>
      <c r="K126" s="79"/>
      <c r="L126" s="79"/>
      <c r="N126" s="110"/>
      <c r="R126" s="110"/>
      <c r="S126" s="57"/>
      <c r="V126" s="73"/>
      <c r="W126" s="73"/>
      <c r="X126" s="203"/>
    </row>
    <row r="127" spans="1:24" x14ac:dyDescent="0.2">
      <c r="A127" s="114"/>
      <c r="B127" s="71"/>
      <c r="D127" s="95"/>
      <c r="F127" s="79"/>
      <c r="G127" s="79"/>
      <c r="H127" s="79"/>
      <c r="J127" s="79"/>
      <c r="K127" s="79"/>
      <c r="L127" s="79"/>
      <c r="N127" s="110"/>
      <c r="R127" s="110"/>
      <c r="S127" s="112"/>
      <c r="V127" s="73"/>
      <c r="W127" s="73"/>
      <c r="X127" s="203"/>
    </row>
    <row r="128" spans="1:24" x14ac:dyDescent="0.2">
      <c r="A128" s="114"/>
      <c r="B128" s="68"/>
      <c r="C128" s="56"/>
      <c r="D128" s="80"/>
      <c r="E128" s="50"/>
      <c r="F128" s="80"/>
      <c r="G128" s="80"/>
      <c r="H128" s="80"/>
      <c r="I128" s="57"/>
      <c r="J128" s="80"/>
      <c r="K128" s="80"/>
      <c r="L128" s="80"/>
      <c r="M128" s="80"/>
      <c r="N128" s="80"/>
      <c r="O128" s="58"/>
      <c r="P128" s="50"/>
      <c r="Q128" s="59"/>
      <c r="R128" s="57"/>
      <c r="S128" s="57"/>
      <c r="T128" s="50"/>
      <c r="U128" s="50"/>
      <c r="V128" s="97"/>
      <c r="W128" s="97"/>
      <c r="X128" s="203"/>
    </row>
    <row r="129" spans="1:24" x14ac:dyDescent="0.2">
      <c r="A129" s="114"/>
      <c r="B129" s="70"/>
      <c r="C129" s="63"/>
      <c r="D129" s="80"/>
      <c r="E129" s="50"/>
      <c r="F129" s="80"/>
      <c r="G129" s="80"/>
      <c r="H129" s="80"/>
      <c r="I129" s="57"/>
      <c r="J129" s="80"/>
      <c r="K129" s="80"/>
      <c r="L129" s="80"/>
      <c r="M129" s="80"/>
      <c r="N129" s="80"/>
      <c r="O129" s="58"/>
      <c r="P129" s="50"/>
      <c r="Q129" s="58"/>
      <c r="R129" s="57"/>
      <c r="S129" s="57"/>
      <c r="T129" s="50"/>
      <c r="U129" s="50"/>
      <c r="V129" s="97"/>
      <c r="W129" s="97"/>
      <c r="X129" s="203"/>
    </row>
    <row r="130" spans="1:24" x14ac:dyDescent="0.2">
      <c r="A130" s="114"/>
      <c r="B130" s="70"/>
      <c r="C130" s="63"/>
      <c r="D130" s="80"/>
      <c r="E130" s="50"/>
      <c r="F130" s="80"/>
      <c r="G130" s="80"/>
      <c r="H130" s="80"/>
      <c r="I130" s="57"/>
      <c r="J130" s="80"/>
      <c r="K130" s="80"/>
      <c r="L130" s="80"/>
      <c r="M130" s="80"/>
      <c r="N130" s="80"/>
      <c r="O130" s="58"/>
      <c r="P130" s="50"/>
      <c r="Q130" s="58"/>
      <c r="R130" s="57"/>
      <c r="S130" s="57"/>
      <c r="T130" s="50"/>
      <c r="U130" s="50"/>
      <c r="V130" s="97"/>
      <c r="W130" s="97"/>
      <c r="X130" s="203"/>
    </row>
    <row r="131" spans="1:24" x14ac:dyDescent="0.2">
      <c r="A131" s="114"/>
      <c r="B131" s="71"/>
      <c r="D131" s="80"/>
      <c r="F131" s="79"/>
      <c r="G131" s="79"/>
      <c r="H131" s="79"/>
      <c r="J131" s="79"/>
      <c r="K131" s="79"/>
      <c r="L131" s="79"/>
      <c r="N131" s="79"/>
      <c r="R131" s="110"/>
      <c r="S131" s="57"/>
      <c r="V131" s="73"/>
      <c r="W131" s="73"/>
      <c r="X131" s="203"/>
    </row>
    <row r="132" spans="1:24" x14ac:dyDescent="0.2">
      <c r="A132" s="114"/>
      <c r="B132" s="71"/>
      <c r="D132" s="80"/>
      <c r="F132" s="79"/>
      <c r="G132" s="79"/>
      <c r="H132" s="79"/>
      <c r="J132" s="79"/>
      <c r="K132" s="79"/>
      <c r="L132" s="79"/>
      <c r="N132" s="79"/>
      <c r="R132" s="110"/>
      <c r="S132" s="57"/>
      <c r="V132" s="73"/>
      <c r="W132" s="73"/>
      <c r="X132" s="203"/>
    </row>
    <row r="133" spans="1:24" x14ac:dyDescent="0.2">
      <c r="A133" s="114"/>
      <c r="B133" s="71"/>
      <c r="D133" s="80"/>
      <c r="F133" s="79"/>
      <c r="G133" s="79"/>
      <c r="H133" s="79"/>
      <c r="J133" s="79"/>
      <c r="K133" s="79"/>
      <c r="L133" s="79"/>
      <c r="N133" s="79"/>
      <c r="R133" s="110"/>
      <c r="S133" s="57"/>
      <c r="V133" s="73"/>
      <c r="W133" s="73"/>
      <c r="X133" s="203"/>
    </row>
    <row r="134" spans="1:24" x14ac:dyDescent="0.2">
      <c r="A134" s="114"/>
      <c r="B134" s="71"/>
      <c r="D134" s="80"/>
      <c r="F134" s="79"/>
      <c r="G134" s="79"/>
      <c r="H134" s="79"/>
      <c r="J134" s="79"/>
      <c r="K134" s="79"/>
      <c r="L134" s="79"/>
      <c r="N134" s="79"/>
      <c r="R134" s="110"/>
      <c r="S134" s="57"/>
      <c r="V134" s="73"/>
      <c r="W134" s="73"/>
      <c r="X134" s="203"/>
    </row>
    <row r="135" spans="1:24" x14ac:dyDescent="0.2">
      <c r="A135" s="114"/>
      <c r="B135" s="71"/>
      <c r="D135" s="80"/>
      <c r="F135" s="79"/>
      <c r="G135" s="79"/>
      <c r="H135" s="79"/>
      <c r="J135" s="79"/>
      <c r="K135" s="79"/>
      <c r="L135" s="79"/>
      <c r="N135" s="79"/>
      <c r="R135" s="110"/>
      <c r="S135" s="57"/>
      <c r="V135" s="73"/>
      <c r="W135" s="73"/>
      <c r="X135" s="203"/>
    </row>
    <row r="136" spans="1:24" x14ac:dyDescent="0.2">
      <c r="A136" s="114"/>
      <c r="B136" s="71"/>
      <c r="D136" s="80"/>
      <c r="F136" s="79"/>
      <c r="G136" s="79"/>
      <c r="H136" s="79"/>
      <c r="J136" s="79"/>
      <c r="K136" s="79"/>
      <c r="L136" s="79"/>
      <c r="N136" s="110"/>
      <c r="R136" s="110"/>
      <c r="S136" s="57"/>
      <c r="V136" s="73"/>
      <c r="W136" s="73"/>
      <c r="X136" s="203"/>
    </row>
    <row r="137" spans="1:24" x14ac:dyDescent="0.2">
      <c r="A137" s="114"/>
      <c r="B137" s="71"/>
      <c r="D137" s="80"/>
      <c r="F137" s="79"/>
      <c r="G137" s="79"/>
      <c r="H137" s="79"/>
      <c r="J137" s="79"/>
      <c r="K137" s="79"/>
      <c r="L137" s="79"/>
      <c r="N137" s="110"/>
      <c r="R137" s="110"/>
      <c r="S137" s="57"/>
      <c r="V137" s="73"/>
      <c r="W137" s="73"/>
      <c r="X137" s="203"/>
    </row>
    <row r="138" spans="1:24" x14ac:dyDescent="0.2">
      <c r="A138" s="114"/>
      <c r="B138" s="71"/>
      <c r="D138" s="80"/>
      <c r="F138" s="79"/>
      <c r="G138" s="79"/>
      <c r="H138" s="79"/>
      <c r="J138" s="79"/>
      <c r="K138" s="79"/>
      <c r="L138" s="79"/>
      <c r="N138" s="79"/>
      <c r="R138" s="110"/>
      <c r="S138" s="57"/>
      <c r="V138" s="73"/>
      <c r="W138" s="73"/>
      <c r="X138" s="203"/>
    </row>
    <row r="139" spans="1:24" x14ac:dyDescent="0.2">
      <c r="A139" s="114"/>
      <c r="B139" s="71"/>
      <c r="D139" s="80"/>
      <c r="F139" s="79"/>
      <c r="G139" s="79"/>
      <c r="H139" s="79"/>
      <c r="J139" s="79"/>
      <c r="K139" s="79"/>
      <c r="L139" s="79"/>
      <c r="N139" s="110"/>
      <c r="R139" s="110"/>
      <c r="S139" s="57"/>
      <c r="V139" s="73"/>
      <c r="W139" s="73"/>
      <c r="X139" s="203"/>
    </row>
    <row r="140" spans="1:24" x14ac:dyDescent="0.2">
      <c r="A140" s="114"/>
      <c r="B140" s="71"/>
      <c r="D140" s="80"/>
      <c r="F140" s="79"/>
      <c r="G140" s="79"/>
      <c r="H140" s="79"/>
      <c r="J140" s="79"/>
      <c r="K140" s="79"/>
      <c r="L140" s="79"/>
      <c r="N140" s="110"/>
      <c r="R140" s="110"/>
      <c r="S140" s="57"/>
      <c r="V140" s="73"/>
      <c r="W140" s="73"/>
      <c r="X140" s="203"/>
    </row>
    <row r="141" spans="1:24" x14ac:dyDescent="0.2">
      <c r="A141" s="114"/>
      <c r="B141" s="71"/>
      <c r="D141" s="80"/>
      <c r="E141" s="50"/>
      <c r="F141" s="80"/>
      <c r="G141" s="80"/>
      <c r="H141" s="80"/>
      <c r="I141" s="57"/>
      <c r="J141" s="80"/>
      <c r="K141" s="80"/>
      <c r="L141" s="80"/>
      <c r="M141" s="80"/>
      <c r="N141" s="80"/>
      <c r="O141" s="58"/>
      <c r="P141" s="50"/>
      <c r="R141" s="110"/>
      <c r="S141" s="57"/>
      <c r="V141" s="73"/>
      <c r="W141" s="73"/>
      <c r="X141" s="203"/>
    </row>
    <row r="142" spans="1:24" x14ac:dyDescent="0.2">
      <c r="A142" s="114"/>
      <c r="B142" s="71"/>
      <c r="D142" s="80"/>
      <c r="F142" s="79"/>
      <c r="G142" s="79"/>
      <c r="H142" s="79"/>
      <c r="J142" s="79"/>
      <c r="K142" s="79"/>
      <c r="L142" s="79"/>
      <c r="N142" s="110"/>
      <c r="R142" s="110"/>
      <c r="S142" s="57"/>
      <c r="V142" s="73"/>
      <c r="W142" s="73"/>
      <c r="X142" s="203"/>
    </row>
    <row r="143" spans="1:24" x14ac:dyDescent="0.2">
      <c r="A143" s="114"/>
      <c r="B143" s="71"/>
      <c r="D143" s="80"/>
      <c r="F143" s="79"/>
      <c r="G143" s="79"/>
      <c r="H143" s="79"/>
      <c r="J143" s="110"/>
      <c r="N143" s="110"/>
      <c r="R143" s="110"/>
      <c r="S143" s="57"/>
      <c r="V143" s="73"/>
      <c r="W143" s="73"/>
      <c r="X143" s="203"/>
    </row>
    <row r="144" spans="1:24" x14ac:dyDescent="0.2">
      <c r="A144" s="114"/>
      <c r="B144" s="71"/>
      <c r="D144" s="80"/>
      <c r="F144" s="79"/>
      <c r="G144" s="79"/>
      <c r="H144" s="79"/>
      <c r="J144" s="79"/>
      <c r="K144" s="79"/>
      <c r="L144" s="79"/>
      <c r="N144" s="110"/>
      <c r="R144" s="110"/>
      <c r="S144" s="57"/>
      <c r="V144" s="73"/>
      <c r="W144" s="73"/>
      <c r="X144" s="203"/>
    </row>
    <row r="145" spans="1:24" x14ac:dyDescent="0.2">
      <c r="A145" s="114"/>
      <c r="B145" s="71"/>
      <c r="D145" s="95"/>
      <c r="F145" s="79"/>
      <c r="G145" s="79"/>
      <c r="H145" s="79"/>
      <c r="J145" s="79"/>
      <c r="K145" s="79"/>
      <c r="L145" s="79"/>
      <c r="N145" s="110"/>
      <c r="R145" s="110"/>
      <c r="S145" s="112"/>
      <c r="V145" s="73"/>
      <c r="W145" s="73"/>
      <c r="X145" s="203"/>
    </row>
    <row r="146" spans="1:24" x14ac:dyDescent="0.2">
      <c r="A146" s="114"/>
      <c r="B146" s="68"/>
      <c r="C146" s="56"/>
      <c r="D146" s="80"/>
      <c r="E146" s="50"/>
      <c r="F146" s="80"/>
      <c r="G146" s="80"/>
      <c r="H146" s="80"/>
      <c r="I146" s="57"/>
      <c r="J146" s="80"/>
      <c r="K146" s="80"/>
      <c r="L146" s="80"/>
      <c r="M146" s="80"/>
      <c r="N146" s="80"/>
      <c r="O146" s="58"/>
      <c r="P146" s="50"/>
      <c r="Q146" s="59"/>
      <c r="R146" s="57"/>
      <c r="S146" s="57"/>
      <c r="T146" s="50"/>
      <c r="U146" s="50"/>
      <c r="V146" s="97"/>
      <c r="W146" s="97"/>
      <c r="X146" s="203"/>
    </row>
    <row r="147" spans="1:24" x14ac:dyDescent="0.2">
      <c r="A147" s="114"/>
      <c r="B147" s="70"/>
      <c r="C147" s="63"/>
      <c r="D147" s="80"/>
      <c r="E147" s="50"/>
      <c r="F147" s="80"/>
      <c r="G147" s="80"/>
      <c r="H147" s="80"/>
      <c r="I147" s="57"/>
      <c r="J147" s="80"/>
      <c r="K147" s="80"/>
      <c r="L147" s="80"/>
      <c r="M147" s="80"/>
      <c r="N147" s="80"/>
      <c r="O147" s="58"/>
      <c r="P147" s="50"/>
      <c r="Q147" s="58"/>
      <c r="R147" s="57"/>
      <c r="S147" s="57"/>
      <c r="T147" s="50"/>
      <c r="U147" s="50"/>
      <c r="V147" s="97"/>
      <c r="W147" s="97"/>
      <c r="X147" s="203"/>
    </row>
    <row r="148" spans="1:24" x14ac:dyDescent="0.2">
      <c r="A148" s="114"/>
      <c r="B148" s="70"/>
      <c r="C148" s="63"/>
      <c r="D148" s="80"/>
      <c r="E148" s="50"/>
      <c r="F148" s="80"/>
      <c r="G148" s="80"/>
      <c r="H148" s="80"/>
      <c r="I148" s="57"/>
      <c r="J148" s="80"/>
      <c r="K148" s="80"/>
      <c r="L148" s="80"/>
      <c r="M148" s="80"/>
      <c r="N148" s="80"/>
      <c r="O148" s="58"/>
      <c r="P148" s="50"/>
      <c r="Q148" s="58"/>
      <c r="R148" s="57"/>
      <c r="S148" s="57"/>
      <c r="T148" s="50"/>
      <c r="U148" s="50"/>
      <c r="V148" s="97"/>
      <c r="W148" s="97"/>
      <c r="X148" s="203"/>
    </row>
    <row r="149" spans="1:24" x14ac:dyDescent="0.2">
      <c r="A149" s="114"/>
      <c r="B149" s="71"/>
      <c r="D149" s="80"/>
      <c r="F149" s="79"/>
      <c r="G149" s="79"/>
      <c r="H149" s="79"/>
      <c r="J149" s="79"/>
      <c r="K149" s="79"/>
      <c r="L149" s="79"/>
      <c r="N149" s="79"/>
      <c r="R149" s="110"/>
      <c r="S149" s="57"/>
      <c r="V149" s="73"/>
      <c r="W149" s="73"/>
      <c r="X149" s="203"/>
    </row>
    <row r="150" spans="1:24" x14ac:dyDescent="0.2">
      <c r="A150" s="114"/>
      <c r="B150" s="71"/>
      <c r="D150" s="80"/>
      <c r="F150" s="79"/>
      <c r="G150" s="79"/>
      <c r="H150" s="79"/>
      <c r="J150" s="79"/>
      <c r="K150" s="79"/>
      <c r="L150" s="79"/>
      <c r="N150" s="79"/>
      <c r="R150" s="110"/>
      <c r="S150" s="57"/>
      <c r="V150" s="73"/>
      <c r="W150" s="73"/>
      <c r="X150" s="203"/>
    </row>
    <row r="151" spans="1:24" x14ac:dyDescent="0.2">
      <c r="A151" s="114"/>
      <c r="B151" s="71"/>
      <c r="D151" s="80"/>
      <c r="F151" s="79"/>
      <c r="G151" s="79"/>
      <c r="H151" s="79"/>
      <c r="J151" s="79"/>
      <c r="K151" s="79"/>
      <c r="L151" s="79"/>
      <c r="N151" s="79"/>
      <c r="R151" s="110"/>
      <c r="S151" s="57"/>
      <c r="V151" s="73"/>
      <c r="W151" s="73"/>
      <c r="X151" s="203"/>
    </row>
    <row r="152" spans="1:24" x14ac:dyDescent="0.2">
      <c r="A152" s="114"/>
      <c r="B152" s="71"/>
      <c r="D152" s="80"/>
      <c r="F152" s="79"/>
      <c r="G152" s="79"/>
      <c r="H152" s="79"/>
      <c r="J152" s="79"/>
      <c r="K152" s="79"/>
      <c r="L152" s="79"/>
      <c r="N152" s="79"/>
      <c r="R152" s="110"/>
      <c r="S152" s="57"/>
      <c r="V152" s="73"/>
      <c r="W152" s="73"/>
      <c r="X152" s="203"/>
    </row>
    <row r="153" spans="1:24" x14ac:dyDescent="0.2">
      <c r="A153" s="114"/>
      <c r="B153" s="71"/>
      <c r="D153" s="80"/>
      <c r="F153" s="79"/>
      <c r="G153" s="79"/>
      <c r="H153" s="79"/>
      <c r="J153" s="79"/>
      <c r="K153" s="79"/>
      <c r="L153" s="79"/>
      <c r="N153" s="79"/>
      <c r="R153" s="110"/>
      <c r="S153" s="57"/>
      <c r="V153" s="73"/>
      <c r="W153" s="73"/>
      <c r="X153" s="203"/>
    </row>
    <row r="154" spans="1:24" x14ac:dyDescent="0.2">
      <c r="A154" s="114"/>
      <c r="B154" s="71"/>
      <c r="D154" s="80"/>
      <c r="F154" s="79"/>
      <c r="G154" s="79"/>
      <c r="H154" s="79"/>
      <c r="J154" s="79"/>
      <c r="K154" s="79"/>
      <c r="L154" s="79"/>
      <c r="N154" s="110"/>
      <c r="R154" s="110"/>
      <c r="S154" s="57"/>
      <c r="V154" s="73"/>
      <c r="W154" s="73"/>
      <c r="X154" s="203"/>
    </row>
    <row r="155" spans="1:24" x14ac:dyDescent="0.2">
      <c r="A155" s="114"/>
      <c r="B155" s="71"/>
      <c r="D155" s="80"/>
      <c r="F155" s="79"/>
      <c r="G155" s="79"/>
      <c r="H155" s="79"/>
      <c r="J155" s="79"/>
      <c r="K155" s="79"/>
      <c r="L155" s="79"/>
      <c r="N155" s="110"/>
      <c r="R155" s="110"/>
      <c r="S155" s="57"/>
      <c r="V155" s="73"/>
      <c r="W155" s="73"/>
      <c r="X155" s="203"/>
    </row>
    <row r="156" spans="1:24" x14ac:dyDescent="0.2">
      <c r="A156" s="114"/>
      <c r="B156" s="71"/>
      <c r="D156" s="80"/>
      <c r="F156" s="79"/>
      <c r="G156" s="79"/>
      <c r="H156" s="79"/>
      <c r="J156" s="79"/>
      <c r="K156" s="79"/>
      <c r="L156" s="79"/>
      <c r="N156" s="79"/>
      <c r="R156" s="110"/>
      <c r="S156" s="57"/>
      <c r="V156" s="73"/>
      <c r="W156" s="73"/>
      <c r="X156" s="203"/>
    </row>
    <row r="157" spans="1:24" x14ac:dyDescent="0.2">
      <c r="A157" s="114"/>
      <c r="B157" s="71"/>
      <c r="D157" s="80"/>
      <c r="F157" s="79"/>
      <c r="G157" s="79"/>
      <c r="H157" s="79"/>
      <c r="J157" s="79"/>
      <c r="K157" s="79"/>
      <c r="L157" s="79"/>
      <c r="N157" s="110"/>
      <c r="R157" s="110"/>
      <c r="S157" s="57"/>
      <c r="V157" s="73"/>
      <c r="W157" s="73"/>
      <c r="X157" s="203"/>
    </row>
    <row r="158" spans="1:24" x14ac:dyDescent="0.2">
      <c r="A158" s="114"/>
      <c r="B158" s="71"/>
      <c r="D158" s="80"/>
      <c r="F158" s="79"/>
      <c r="G158" s="79"/>
      <c r="H158" s="79"/>
      <c r="J158" s="79"/>
      <c r="K158" s="79"/>
      <c r="L158" s="79"/>
      <c r="N158" s="110"/>
      <c r="R158" s="110"/>
      <c r="S158" s="57"/>
      <c r="V158" s="73"/>
      <c r="W158" s="73"/>
      <c r="X158" s="203"/>
    </row>
    <row r="159" spans="1:24" x14ac:dyDescent="0.2">
      <c r="A159" s="114"/>
      <c r="B159" s="71"/>
      <c r="D159" s="80"/>
      <c r="E159" s="50"/>
      <c r="F159" s="80"/>
      <c r="G159" s="80"/>
      <c r="H159" s="80"/>
      <c r="I159" s="57"/>
      <c r="J159" s="80"/>
      <c r="K159" s="80"/>
      <c r="L159" s="80"/>
      <c r="M159" s="80"/>
      <c r="N159" s="80"/>
      <c r="O159" s="58"/>
      <c r="P159" s="50"/>
      <c r="R159" s="110"/>
      <c r="S159" s="57"/>
      <c r="V159" s="73"/>
      <c r="W159" s="73"/>
      <c r="X159" s="203"/>
    </row>
    <row r="160" spans="1:24" x14ac:dyDescent="0.2">
      <c r="A160" s="114"/>
      <c r="B160" s="71"/>
      <c r="D160" s="80"/>
      <c r="F160" s="79"/>
      <c r="G160" s="79"/>
      <c r="H160" s="79"/>
      <c r="J160" s="79"/>
      <c r="K160" s="79"/>
      <c r="L160" s="79"/>
      <c r="N160" s="110"/>
      <c r="R160" s="110"/>
      <c r="S160" s="57"/>
      <c r="V160" s="73"/>
      <c r="W160" s="73"/>
      <c r="X160" s="203"/>
    </row>
    <row r="161" spans="1:24" x14ac:dyDescent="0.2">
      <c r="A161" s="114"/>
      <c r="B161" s="71"/>
      <c r="D161" s="80"/>
      <c r="F161" s="79"/>
      <c r="G161" s="79"/>
      <c r="H161" s="79"/>
      <c r="J161" s="110"/>
      <c r="N161" s="110"/>
      <c r="R161" s="110"/>
      <c r="S161" s="57"/>
      <c r="V161" s="73"/>
      <c r="W161" s="73"/>
      <c r="X161" s="203"/>
    </row>
    <row r="162" spans="1:24" x14ac:dyDescent="0.2">
      <c r="A162" s="114"/>
      <c r="B162" s="71"/>
      <c r="D162" s="80"/>
      <c r="F162" s="79"/>
      <c r="G162" s="79"/>
      <c r="H162" s="79"/>
      <c r="J162" s="79"/>
      <c r="K162" s="79"/>
      <c r="L162" s="79"/>
      <c r="N162" s="110"/>
      <c r="R162" s="110"/>
      <c r="S162" s="57"/>
      <c r="V162" s="73"/>
      <c r="W162" s="73"/>
      <c r="X162" s="203"/>
    </row>
    <row r="163" spans="1:24" x14ac:dyDescent="0.2">
      <c r="A163" s="114"/>
      <c r="B163" s="71"/>
      <c r="D163" s="95"/>
      <c r="F163" s="79"/>
      <c r="G163" s="79"/>
      <c r="H163" s="79"/>
      <c r="J163" s="79"/>
      <c r="K163" s="79"/>
      <c r="L163" s="79"/>
      <c r="N163" s="110"/>
      <c r="R163" s="110"/>
      <c r="S163" s="112"/>
      <c r="V163" s="73"/>
      <c r="W163" s="73"/>
      <c r="X163" s="203"/>
    </row>
    <row r="164" spans="1:24" x14ac:dyDescent="0.2">
      <c r="A164" s="114"/>
      <c r="B164" s="68"/>
      <c r="C164" s="56"/>
      <c r="D164" s="80"/>
      <c r="E164" s="50"/>
      <c r="F164" s="80"/>
      <c r="G164" s="80"/>
      <c r="H164" s="80"/>
      <c r="I164" s="57"/>
      <c r="J164" s="80"/>
      <c r="K164" s="80"/>
      <c r="L164" s="80"/>
      <c r="M164" s="80"/>
      <c r="N164" s="80"/>
      <c r="O164" s="58"/>
      <c r="P164" s="50"/>
      <c r="Q164" s="59"/>
      <c r="R164" s="57"/>
      <c r="S164" s="57"/>
      <c r="T164" s="50"/>
      <c r="U164" s="50"/>
      <c r="V164" s="97"/>
      <c r="W164" s="97"/>
      <c r="X164" s="203"/>
    </row>
    <row r="165" spans="1:24" x14ac:dyDescent="0.2">
      <c r="A165" s="114"/>
      <c r="B165" s="70"/>
      <c r="C165" s="63"/>
      <c r="D165" s="80"/>
      <c r="E165" s="50"/>
      <c r="F165" s="80"/>
      <c r="G165" s="80"/>
      <c r="H165" s="80"/>
      <c r="I165" s="57"/>
      <c r="J165" s="80"/>
      <c r="K165" s="80"/>
      <c r="L165" s="80"/>
      <c r="M165" s="80"/>
      <c r="N165" s="80"/>
      <c r="O165" s="58"/>
      <c r="P165" s="50"/>
      <c r="Q165" s="58"/>
      <c r="R165" s="57"/>
      <c r="S165" s="57"/>
      <c r="T165" s="50"/>
      <c r="U165" s="50"/>
      <c r="V165" s="97"/>
      <c r="W165" s="97"/>
      <c r="X165" s="203"/>
    </row>
    <row r="166" spans="1:24" x14ac:dyDescent="0.2">
      <c r="A166" s="114"/>
      <c r="B166" s="70"/>
      <c r="C166" s="63"/>
      <c r="D166" s="80"/>
      <c r="E166" s="50"/>
      <c r="F166" s="80"/>
      <c r="G166" s="80"/>
      <c r="H166" s="80"/>
      <c r="I166" s="57"/>
      <c r="J166" s="80"/>
      <c r="K166" s="80"/>
      <c r="L166" s="80"/>
      <c r="M166" s="80"/>
      <c r="N166" s="80"/>
      <c r="O166" s="58"/>
      <c r="P166" s="50"/>
      <c r="Q166" s="58"/>
      <c r="R166" s="57"/>
      <c r="S166" s="57"/>
      <c r="T166" s="50"/>
      <c r="U166" s="50"/>
      <c r="V166" s="97"/>
      <c r="W166" s="97"/>
      <c r="X166" s="203"/>
    </row>
    <row r="167" spans="1:24" x14ac:dyDescent="0.2">
      <c r="A167" s="114"/>
      <c r="B167" s="71"/>
      <c r="D167" s="80"/>
      <c r="F167" s="79"/>
      <c r="G167" s="79"/>
      <c r="H167" s="79"/>
      <c r="J167" s="79"/>
      <c r="K167" s="79"/>
      <c r="L167" s="79"/>
      <c r="N167" s="79"/>
      <c r="R167" s="110"/>
      <c r="S167" s="57"/>
      <c r="V167" s="73"/>
      <c r="W167" s="73"/>
      <c r="X167" s="203"/>
    </row>
    <row r="168" spans="1:24" x14ac:dyDescent="0.2">
      <c r="A168" s="114"/>
      <c r="B168" s="71"/>
      <c r="D168" s="80"/>
      <c r="F168" s="79"/>
      <c r="G168" s="79"/>
      <c r="H168" s="79"/>
      <c r="J168" s="79"/>
      <c r="K168" s="79"/>
      <c r="L168" s="79"/>
      <c r="N168" s="79"/>
      <c r="R168" s="110"/>
      <c r="S168" s="57"/>
      <c r="V168" s="73"/>
      <c r="W168" s="73"/>
      <c r="X168" s="203"/>
    </row>
    <row r="169" spans="1:24" x14ac:dyDescent="0.2">
      <c r="A169" s="114"/>
      <c r="B169" s="71"/>
      <c r="D169" s="80"/>
      <c r="F169" s="79"/>
      <c r="G169" s="79"/>
      <c r="H169" s="79"/>
      <c r="J169" s="79"/>
      <c r="K169" s="79"/>
      <c r="L169" s="79"/>
      <c r="N169" s="79"/>
      <c r="R169" s="110"/>
      <c r="S169" s="57"/>
      <c r="V169" s="73"/>
      <c r="W169" s="73"/>
      <c r="X169" s="203"/>
    </row>
    <row r="170" spans="1:24" x14ac:dyDescent="0.2">
      <c r="A170" s="114"/>
      <c r="B170" s="71"/>
      <c r="D170" s="80"/>
      <c r="F170" s="79"/>
      <c r="G170" s="79"/>
      <c r="H170" s="79"/>
      <c r="J170" s="79"/>
      <c r="K170" s="79"/>
      <c r="L170" s="79"/>
      <c r="N170" s="79"/>
      <c r="R170" s="110"/>
      <c r="S170" s="57"/>
      <c r="V170" s="73"/>
      <c r="W170" s="73"/>
      <c r="X170" s="203"/>
    </row>
    <row r="171" spans="1:24" x14ac:dyDescent="0.2">
      <c r="A171" s="114"/>
      <c r="B171" s="71"/>
      <c r="D171" s="80"/>
      <c r="F171" s="79"/>
      <c r="G171" s="79"/>
      <c r="H171" s="79"/>
      <c r="J171" s="79"/>
      <c r="K171" s="79"/>
      <c r="L171" s="79"/>
      <c r="N171" s="79"/>
      <c r="R171" s="110"/>
      <c r="S171" s="57"/>
      <c r="V171" s="73"/>
      <c r="W171" s="73"/>
      <c r="X171" s="203"/>
    </row>
    <row r="172" spans="1:24" x14ac:dyDescent="0.2">
      <c r="A172" s="114"/>
      <c r="B172" s="71"/>
      <c r="D172" s="80"/>
      <c r="F172" s="79"/>
      <c r="G172" s="79"/>
      <c r="H172" s="79"/>
      <c r="J172" s="79"/>
      <c r="K172" s="79"/>
      <c r="L172" s="79"/>
      <c r="N172" s="110"/>
      <c r="R172" s="110"/>
      <c r="S172" s="57"/>
      <c r="V172" s="73"/>
      <c r="W172" s="73"/>
      <c r="X172" s="203"/>
    </row>
    <row r="173" spans="1:24" x14ac:dyDescent="0.2">
      <c r="A173" s="114"/>
      <c r="B173" s="71"/>
      <c r="D173" s="80"/>
      <c r="F173" s="79"/>
      <c r="G173" s="79"/>
      <c r="H173" s="79"/>
      <c r="J173" s="79"/>
      <c r="K173" s="79"/>
      <c r="L173" s="79"/>
      <c r="N173" s="110"/>
      <c r="R173" s="110"/>
      <c r="S173" s="57"/>
      <c r="V173" s="73"/>
      <c r="W173" s="73"/>
      <c r="X173" s="203"/>
    </row>
    <row r="174" spans="1:24" x14ac:dyDescent="0.2">
      <c r="A174" s="114"/>
      <c r="B174" s="71"/>
      <c r="D174" s="80"/>
      <c r="F174" s="79"/>
      <c r="G174" s="79"/>
      <c r="H174" s="79"/>
      <c r="J174" s="79"/>
      <c r="K174" s="79"/>
      <c r="L174" s="79"/>
      <c r="N174" s="79"/>
      <c r="R174" s="110"/>
      <c r="S174" s="57"/>
      <c r="V174" s="73"/>
      <c r="W174" s="73"/>
      <c r="X174" s="203"/>
    </row>
    <row r="175" spans="1:24" x14ac:dyDescent="0.2">
      <c r="A175" s="114"/>
      <c r="B175" s="71"/>
      <c r="D175" s="80"/>
      <c r="F175" s="79"/>
      <c r="G175" s="79"/>
      <c r="H175" s="79"/>
      <c r="J175" s="79"/>
      <c r="K175" s="79"/>
      <c r="L175" s="79"/>
      <c r="N175" s="110"/>
      <c r="R175" s="110"/>
      <c r="S175" s="57"/>
      <c r="V175" s="73"/>
      <c r="W175" s="73"/>
      <c r="X175" s="203"/>
    </row>
    <row r="176" spans="1:24" x14ac:dyDescent="0.2">
      <c r="A176" s="114"/>
      <c r="B176" s="71"/>
      <c r="D176" s="80"/>
      <c r="F176" s="79"/>
      <c r="G176" s="79"/>
      <c r="H176" s="79"/>
      <c r="J176" s="79"/>
      <c r="K176" s="79"/>
      <c r="L176" s="79"/>
      <c r="N176" s="110"/>
      <c r="R176" s="110"/>
      <c r="S176" s="57"/>
      <c r="V176" s="73"/>
      <c r="W176" s="73"/>
      <c r="X176" s="203"/>
    </row>
    <row r="177" spans="1:24" x14ac:dyDescent="0.2">
      <c r="A177" s="114"/>
      <c r="B177" s="71"/>
      <c r="D177" s="80"/>
      <c r="E177" s="50"/>
      <c r="F177" s="80"/>
      <c r="G177" s="80"/>
      <c r="H177" s="80"/>
      <c r="I177" s="57"/>
      <c r="J177" s="80"/>
      <c r="K177" s="80"/>
      <c r="L177" s="80"/>
      <c r="M177" s="80"/>
      <c r="N177" s="80"/>
      <c r="O177" s="58"/>
      <c r="P177" s="50"/>
      <c r="R177" s="110"/>
      <c r="S177" s="57"/>
      <c r="V177" s="73"/>
      <c r="W177" s="73"/>
      <c r="X177" s="203"/>
    </row>
    <row r="178" spans="1:24" x14ac:dyDescent="0.2">
      <c r="A178" s="114"/>
      <c r="B178" s="71"/>
      <c r="D178" s="80"/>
      <c r="F178" s="79"/>
      <c r="G178" s="79"/>
      <c r="H178" s="79"/>
      <c r="J178" s="79"/>
      <c r="K178" s="79"/>
      <c r="L178" s="79"/>
      <c r="N178" s="110"/>
      <c r="R178" s="110"/>
      <c r="S178" s="57"/>
      <c r="V178" s="73"/>
      <c r="W178" s="73"/>
      <c r="X178" s="203"/>
    </row>
    <row r="179" spans="1:24" x14ac:dyDescent="0.2">
      <c r="A179" s="114"/>
      <c r="B179" s="71"/>
      <c r="D179" s="80"/>
      <c r="F179" s="79"/>
      <c r="G179" s="79"/>
      <c r="H179" s="79"/>
      <c r="J179" s="110"/>
      <c r="N179" s="110"/>
      <c r="R179" s="110"/>
      <c r="S179" s="57"/>
      <c r="V179" s="73"/>
      <c r="W179" s="73"/>
      <c r="X179" s="203"/>
    </row>
    <row r="180" spans="1:24" x14ac:dyDescent="0.2">
      <c r="A180" s="114"/>
      <c r="B180" s="71"/>
      <c r="D180" s="80"/>
      <c r="F180" s="79"/>
      <c r="G180" s="79"/>
      <c r="H180" s="79"/>
      <c r="J180" s="79"/>
      <c r="K180" s="79"/>
      <c r="L180" s="79"/>
      <c r="N180" s="110"/>
      <c r="R180" s="110"/>
      <c r="S180" s="57"/>
      <c r="V180" s="73"/>
      <c r="W180" s="73"/>
      <c r="X180" s="203"/>
    </row>
    <row r="181" spans="1:24" x14ac:dyDescent="0.2">
      <c r="A181" s="114"/>
      <c r="B181" s="71"/>
      <c r="D181" s="95"/>
      <c r="F181" s="79"/>
      <c r="G181" s="79"/>
      <c r="H181" s="79"/>
      <c r="J181" s="79"/>
      <c r="K181" s="79"/>
      <c r="L181" s="79"/>
      <c r="N181" s="110"/>
      <c r="R181" s="110"/>
      <c r="S181" s="112"/>
      <c r="V181" s="73"/>
      <c r="W181" s="73"/>
      <c r="X181" s="203"/>
    </row>
    <row r="182" spans="1:24" x14ac:dyDescent="0.2">
      <c r="A182" s="114"/>
      <c r="B182" s="68"/>
      <c r="C182" s="56"/>
      <c r="D182" s="80"/>
      <c r="E182" s="50"/>
      <c r="F182" s="80"/>
      <c r="G182" s="80"/>
      <c r="H182" s="80"/>
      <c r="I182" s="57"/>
      <c r="J182" s="80"/>
      <c r="K182" s="80"/>
      <c r="L182" s="80"/>
      <c r="M182" s="80"/>
      <c r="N182" s="80"/>
      <c r="O182" s="58"/>
      <c r="P182" s="50"/>
      <c r="Q182" s="59"/>
      <c r="R182" s="57"/>
      <c r="S182" s="57"/>
      <c r="T182" s="50"/>
      <c r="U182" s="50"/>
      <c r="V182" s="97"/>
      <c r="W182" s="97"/>
      <c r="X182" s="203"/>
    </row>
    <row r="183" spans="1:24" x14ac:dyDescent="0.2">
      <c r="A183" s="114"/>
      <c r="B183" s="70"/>
      <c r="C183" s="63"/>
      <c r="D183" s="80"/>
      <c r="E183" s="50"/>
      <c r="F183" s="80"/>
      <c r="G183" s="80"/>
      <c r="H183" s="80"/>
      <c r="I183" s="57"/>
      <c r="J183" s="80"/>
      <c r="K183" s="80"/>
      <c r="L183" s="80"/>
      <c r="M183" s="80"/>
      <c r="N183" s="80"/>
      <c r="O183" s="58"/>
      <c r="P183" s="50"/>
      <c r="Q183" s="58"/>
      <c r="R183" s="57"/>
      <c r="S183" s="57"/>
      <c r="T183" s="50"/>
      <c r="U183" s="50"/>
      <c r="V183" s="97"/>
      <c r="W183" s="97"/>
      <c r="X183" s="203"/>
    </row>
    <row r="184" spans="1:24" x14ac:dyDescent="0.2">
      <c r="A184" s="114"/>
      <c r="B184" s="70"/>
      <c r="C184" s="63"/>
      <c r="D184" s="80"/>
      <c r="E184" s="50"/>
      <c r="F184" s="80"/>
      <c r="G184" s="80"/>
      <c r="H184" s="80"/>
      <c r="I184" s="57"/>
      <c r="J184" s="80"/>
      <c r="K184" s="80"/>
      <c r="L184" s="80"/>
      <c r="M184" s="80"/>
      <c r="N184" s="80"/>
      <c r="O184" s="58"/>
      <c r="P184" s="50"/>
      <c r="Q184" s="58"/>
      <c r="R184" s="57"/>
      <c r="S184" s="57"/>
      <c r="T184" s="50"/>
      <c r="U184" s="50"/>
      <c r="V184" s="97"/>
      <c r="W184" s="97"/>
      <c r="X184" s="203"/>
    </row>
    <row r="185" spans="1:24" x14ac:dyDescent="0.2">
      <c r="A185" s="114"/>
      <c r="B185" s="71"/>
      <c r="D185" s="80"/>
      <c r="F185" s="79"/>
      <c r="G185" s="79"/>
      <c r="H185" s="79"/>
      <c r="J185" s="79"/>
      <c r="K185" s="79"/>
      <c r="L185" s="79"/>
      <c r="N185" s="79"/>
      <c r="R185" s="110"/>
      <c r="S185" s="57"/>
      <c r="V185" s="73"/>
      <c r="W185" s="73"/>
      <c r="X185" s="203"/>
    </row>
    <row r="186" spans="1:24" x14ac:dyDescent="0.2">
      <c r="A186" s="114"/>
      <c r="B186" s="71"/>
      <c r="D186" s="80"/>
      <c r="F186" s="79"/>
      <c r="G186" s="79"/>
      <c r="H186" s="79"/>
      <c r="J186" s="79"/>
      <c r="K186" s="79"/>
      <c r="L186" s="79"/>
      <c r="N186" s="79"/>
      <c r="R186" s="110"/>
      <c r="S186" s="57"/>
      <c r="V186" s="73"/>
      <c r="W186" s="73"/>
      <c r="X186" s="203"/>
    </row>
    <row r="187" spans="1:24" x14ac:dyDescent="0.2">
      <c r="A187" s="114"/>
      <c r="B187" s="71"/>
      <c r="D187" s="80"/>
      <c r="F187" s="79"/>
      <c r="G187" s="79"/>
      <c r="H187" s="79"/>
      <c r="J187" s="79"/>
      <c r="K187" s="79"/>
      <c r="L187" s="79"/>
      <c r="N187" s="79"/>
      <c r="R187" s="110"/>
      <c r="S187" s="57"/>
      <c r="V187" s="73"/>
      <c r="W187" s="73"/>
      <c r="X187" s="203"/>
    </row>
    <row r="188" spans="1:24" x14ac:dyDescent="0.2">
      <c r="A188" s="114"/>
      <c r="B188" s="71"/>
      <c r="D188" s="80"/>
      <c r="F188" s="79"/>
      <c r="G188" s="79"/>
      <c r="H188" s="79"/>
      <c r="J188" s="79"/>
      <c r="K188" s="79"/>
      <c r="L188" s="79"/>
      <c r="N188" s="79"/>
      <c r="R188" s="110"/>
      <c r="S188" s="57"/>
      <c r="V188" s="73"/>
      <c r="W188" s="73"/>
      <c r="X188" s="203"/>
    </row>
    <row r="189" spans="1:24" x14ac:dyDescent="0.2">
      <c r="A189" s="114"/>
      <c r="B189" s="71"/>
      <c r="D189" s="80"/>
      <c r="F189" s="79"/>
      <c r="G189" s="79"/>
      <c r="H189" s="79"/>
      <c r="J189" s="79"/>
      <c r="K189" s="79"/>
      <c r="L189" s="79"/>
      <c r="N189" s="79"/>
      <c r="R189" s="110"/>
      <c r="S189" s="57"/>
      <c r="V189" s="73"/>
      <c r="W189" s="73"/>
      <c r="X189" s="203"/>
    </row>
    <row r="190" spans="1:24" x14ac:dyDescent="0.2">
      <c r="A190" s="114"/>
      <c r="B190" s="71"/>
      <c r="D190" s="80"/>
      <c r="F190" s="79"/>
      <c r="G190" s="79"/>
      <c r="H190" s="79"/>
      <c r="J190" s="79"/>
      <c r="K190" s="79"/>
      <c r="L190" s="79"/>
      <c r="N190" s="110"/>
      <c r="R190" s="110"/>
      <c r="S190" s="57"/>
      <c r="V190" s="73"/>
      <c r="W190" s="73"/>
      <c r="X190" s="203"/>
    </row>
    <row r="191" spans="1:24" x14ac:dyDescent="0.2">
      <c r="A191" s="114"/>
      <c r="B191" s="71"/>
      <c r="D191" s="80"/>
      <c r="F191" s="79"/>
      <c r="G191" s="79"/>
      <c r="H191" s="79"/>
      <c r="J191" s="79"/>
      <c r="K191" s="79"/>
      <c r="L191" s="79"/>
      <c r="N191" s="110"/>
      <c r="R191" s="110"/>
      <c r="S191" s="57"/>
      <c r="V191" s="73"/>
      <c r="W191" s="73"/>
      <c r="X191" s="203"/>
    </row>
    <row r="192" spans="1:24" x14ac:dyDescent="0.2">
      <c r="A192" s="114"/>
      <c r="B192" s="71"/>
      <c r="D192" s="80"/>
      <c r="F192" s="79"/>
      <c r="G192" s="79"/>
      <c r="H192" s="79"/>
      <c r="J192" s="79"/>
      <c r="K192" s="79"/>
      <c r="L192" s="79"/>
      <c r="N192" s="79"/>
      <c r="R192" s="110"/>
      <c r="S192" s="57"/>
      <c r="V192" s="73"/>
      <c r="W192" s="73"/>
      <c r="X192" s="203"/>
    </row>
    <row r="193" spans="1:24" x14ac:dyDescent="0.2">
      <c r="A193" s="114"/>
      <c r="B193" s="71"/>
      <c r="D193" s="80"/>
      <c r="F193" s="79"/>
      <c r="G193" s="79"/>
      <c r="H193" s="79"/>
      <c r="J193" s="79"/>
      <c r="K193" s="79"/>
      <c r="L193" s="79"/>
      <c r="N193" s="110"/>
      <c r="R193" s="110"/>
      <c r="S193" s="57"/>
      <c r="V193" s="73"/>
      <c r="W193" s="73"/>
      <c r="X193" s="203"/>
    </row>
    <row r="194" spans="1:24" x14ac:dyDescent="0.2">
      <c r="A194" s="114"/>
      <c r="B194" s="71"/>
      <c r="D194" s="80"/>
      <c r="F194" s="79"/>
      <c r="G194" s="79"/>
      <c r="H194" s="79"/>
      <c r="J194" s="79"/>
      <c r="K194" s="79"/>
      <c r="L194" s="79"/>
      <c r="N194" s="110"/>
      <c r="R194" s="110"/>
      <c r="S194" s="57"/>
      <c r="V194" s="73"/>
      <c r="W194" s="73"/>
      <c r="X194" s="203"/>
    </row>
    <row r="195" spans="1:24" x14ac:dyDescent="0.2">
      <c r="A195" s="114"/>
      <c r="B195" s="71"/>
      <c r="D195" s="80"/>
      <c r="E195" s="50"/>
      <c r="F195" s="80"/>
      <c r="G195" s="80"/>
      <c r="H195" s="80"/>
      <c r="I195" s="57"/>
      <c r="J195" s="80"/>
      <c r="K195" s="80"/>
      <c r="L195" s="80"/>
      <c r="M195" s="80"/>
      <c r="N195" s="80"/>
      <c r="O195" s="58"/>
      <c r="P195" s="50"/>
      <c r="R195" s="110"/>
      <c r="S195" s="57"/>
      <c r="V195" s="73"/>
      <c r="W195" s="73"/>
      <c r="X195" s="203"/>
    </row>
    <row r="196" spans="1:24" x14ac:dyDescent="0.2">
      <c r="A196" s="114"/>
      <c r="B196" s="71"/>
      <c r="D196" s="80"/>
      <c r="F196" s="79"/>
      <c r="G196" s="79"/>
      <c r="H196" s="79"/>
      <c r="J196" s="79"/>
      <c r="K196" s="79"/>
      <c r="L196" s="79"/>
      <c r="N196" s="110"/>
      <c r="R196" s="110"/>
      <c r="S196" s="57"/>
      <c r="V196" s="73"/>
      <c r="W196" s="73"/>
      <c r="X196" s="203"/>
    </row>
    <row r="197" spans="1:24" x14ac:dyDescent="0.2">
      <c r="A197" s="114"/>
      <c r="B197" s="71"/>
      <c r="D197" s="80"/>
      <c r="F197" s="79"/>
      <c r="G197" s="79"/>
      <c r="H197" s="79"/>
      <c r="J197" s="110"/>
      <c r="N197" s="110"/>
      <c r="R197" s="110"/>
      <c r="S197" s="57"/>
      <c r="V197" s="73"/>
      <c r="W197" s="73"/>
      <c r="X197" s="203"/>
    </row>
    <row r="198" spans="1:24" x14ac:dyDescent="0.2">
      <c r="A198" s="114"/>
      <c r="B198" s="71"/>
      <c r="D198" s="80"/>
      <c r="F198" s="79"/>
      <c r="G198" s="79"/>
      <c r="H198" s="79"/>
      <c r="J198" s="79"/>
      <c r="K198" s="79"/>
      <c r="L198" s="79"/>
      <c r="N198" s="110"/>
      <c r="R198" s="110"/>
      <c r="S198" s="57"/>
      <c r="V198" s="73"/>
      <c r="W198" s="73"/>
      <c r="X198" s="203"/>
    </row>
    <row r="199" spans="1:24" x14ac:dyDescent="0.2">
      <c r="A199" s="114"/>
      <c r="B199" s="71"/>
      <c r="D199" s="95"/>
      <c r="F199" s="79"/>
      <c r="G199" s="79"/>
      <c r="H199" s="79"/>
      <c r="J199" s="79"/>
      <c r="K199" s="79"/>
      <c r="L199" s="79"/>
      <c r="N199" s="110"/>
      <c r="R199" s="110"/>
      <c r="S199" s="112"/>
      <c r="V199" s="73"/>
      <c r="W199" s="73"/>
      <c r="X199" s="203"/>
    </row>
    <row r="200" spans="1:24" x14ac:dyDescent="0.2">
      <c r="A200" s="114"/>
      <c r="B200" s="68"/>
      <c r="C200" s="56"/>
      <c r="D200" s="80"/>
      <c r="E200" s="50"/>
      <c r="F200" s="80"/>
      <c r="G200" s="80"/>
      <c r="H200" s="80"/>
      <c r="I200" s="57"/>
      <c r="J200" s="80"/>
      <c r="K200" s="80"/>
      <c r="L200" s="80"/>
      <c r="M200" s="80"/>
      <c r="N200" s="80"/>
      <c r="O200" s="58"/>
      <c r="P200" s="50"/>
      <c r="Q200" s="59"/>
      <c r="R200" s="57"/>
      <c r="S200" s="57"/>
      <c r="T200" s="50"/>
      <c r="U200" s="50"/>
      <c r="V200" s="97"/>
      <c r="W200" s="97"/>
      <c r="X200" s="203"/>
    </row>
    <row r="201" spans="1:24" x14ac:dyDescent="0.2">
      <c r="A201" s="114"/>
      <c r="B201" s="70"/>
      <c r="C201" s="63"/>
      <c r="D201" s="80"/>
      <c r="E201" s="50"/>
      <c r="F201" s="80"/>
      <c r="G201" s="80"/>
      <c r="H201" s="80"/>
      <c r="I201" s="57"/>
      <c r="J201" s="80"/>
      <c r="K201" s="80"/>
      <c r="L201" s="80"/>
      <c r="M201" s="80"/>
      <c r="N201" s="80"/>
      <c r="O201" s="58"/>
      <c r="P201" s="50"/>
      <c r="Q201" s="58"/>
      <c r="R201" s="57"/>
      <c r="S201" s="57"/>
      <c r="T201" s="50"/>
      <c r="U201" s="50"/>
      <c r="V201" s="97"/>
      <c r="W201" s="97"/>
      <c r="X201" s="203"/>
    </row>
    <row r="202" spans="1:24" x14ac:dyDescent="0.2">
      <c r="A202" s="114"/>
      <c r="B202" s="70"/>
      <c r="C202" s="63"/>
      <c r="D202" s="80"/>
      <c r="E202" s="50"/>
      <c r="F202" s="80"/>
      <c r="G202" s="80"/>
      <c r="H202" s="80"/>
      <c r="I202" s="57"/>
      <c r="J202" s="80"/>
      <c r="K202" s="80"/>
      <c r="L202" s="80"/>
      <c r="M202" s="80"/>
      <c r="N202" s="80"/>
      <c r="O202" s="58"/>
      <c r="P202" s="50"/>
      <c r="Q202" s="58"/>
      <c r="R202" s="57"/>
      <c r="S202" s="57"/>
      <c r="T202" s="50"/>
      <c r="U202" s="50"/>
      <c r="V202" s="97"/>
      <c r="W202" s="97"/>
      <c r="X202" s="203"/>
    </row>
    <row r="203" spans="1:24" x14ac:dyDescent="0.2">
      <c r="A203" s="114"/>
      <c r="B203" s="71"/>
      <c r="D203" s="80"/>
      <c r="F203" s="79"/>
      <c r="G203" s="79"/>
      <c r="H203" s="79"/>
      <c r="J203" s="79"/>
      <c r="K203" s="79"/>
      <c r="L203" s="79"/>
      <c r="N203" s="79"/>
      <c r="R203" s="110"/>
      <c r="S203" s="57"/>
      <c r="V203" s="73"/>
      <c r="W203" s="73"/>
      <c r="X203" s="203"/>
    </row>
    <row r="204" spans="1:24" x14ac:dyDescent="0.2">
      <c r="A204" s="114"/>
      <c r="B204" s="71"/>
      <c r="D204" s="80"/>
      <c r="F204" s="79"/>
      <c r="G204" s="79"/>
      <c r="H204" s="79"/>
      <c r="J204" s="79"/>
      <c r="K204" s="79"/>
      <c r="L204" s="79"/>
      <c r="N204" s="79"/>
      <c r="R204" s="110"/>
      <c r="S204" s="57"/>
      <c r="V204" s="73"/>
      <c r="W204" s="73"/>
      <c r="X204" s="203"/>
    </row>
    <row r="205" spans="1:24" x14ac:dyDescent="0.2">
      <c r="A205" s="114"/>
      <c r="B205" s="71"/>
      <c r="D205" s="80"/>
      <c r="F205" s="79"/>
      <c r="G205" s="79"/>
      <c r="H205" s="79"/>
      <c r="J205" s="79"/>
      <c r="K205" s="79"/>
      <c r="L205" s="79"/>
      <c r="N205" s="79"/>
      <c r="R205" s="110"/>
      <c r="S205" s="57"/>
      <c r="V205" s="73"/>
      <c r="W205" s="73"/>
      <c r="X205" s="203"/>
    </row>
    <row r="206" spans="1:24" x14ac:dyDescent="0.2">
      <c r="A206" s="114"/>
      <c r="B206" s="71"/>
      <c r="D206" s="80"/>
      <c r="F206" s="79"/>
      <c r="G206" s="79"/>
      <c r="H206" s="79"/>
      <c r="J206" s="79"/>
      <c r="K206" s="79"/>
      <c r="L206" s="79"/>
      <c r="N206" s="79"/>
      <c r="R206" s="110"/>
      <c r="S206" s="57"/>
      <c r="V206" s="73"/>
      <c r="W206" s="73"/>
      <c r="X206" s="203"/>
    </row>
    <row r="207" spans="1:24" x14ac:dyDescent="0.2">
      <c r="A207" s="114"/>
      <c r="B207" s="71"/>
      <c r="D207" s="80"/>
      <c r="F207" s="79"/>
      <c r="G207" s="79"/>
      <c r="H207" s="79"/>
      <c r="J207" s="79"/>
      <c r="K207" s="79"/>
      <c r="L207" s="79"/>
      <c r="N207" s="79"/>
      <c r="R207" s="110"/>
      <c r="S207" s="57"/>
      <c r="V207" s="73"/>
      <c r="W207" s="73"/>
      <c r="X207" s="203"/>
    </row>
    <row r="208" spans="1:24" x14ac:dyDescent="0.2">
      <c r="A208" s="114"/>
      <c r="B208" s="71"/>
      <c r="D208" s="80"/>
      <c r="F208" s="79"/>
      <c r="G208" s="79"/>
      <c r="H208" s="79"/>
      <c r="J208" s="79"/>
      <c r="K208" s="79"/>
      <c r="L208" s="79"/>
      <c r="N208" s="110"/>
      <c r="R208" s="110"/>
      <c r="S208" s="57"/>
      <c r="V208" s="73"/>
      <c r="W208" s="73"/>
      <c r="X208" s="203"/>
    </row>
    <row r="209" spans="1:24" x14ac:dyDescent="0.2">
      <c r="A209" s="114"/>
      <c r="B209" s="71"/>
      <c r="D209" s="80"/>
      <c r="F209" s="79"/>
      <c r="G209" s="79"/>
      <c r="H209" s="79"/>
      <c r="J209" s="79"/>
      <c r="K209" s="79"/>
      <c r="L209" s="79"/>
      <c r="N209" s="110"/>
      <c r="R209" s="110"/>
      <c r="S209" s="57"/>
      <c r="V209" s="73"/>
      <c r="W209" s="73"/>
      <c r="X209" s="203"/>
    </row>
    <row r="210" spans="1:24" x14ac:dyDescent="0.2">
      <c r="A210" s="114"/>
      <c r="B210" s="71"/>
      <c r="D210" s="80"/>
      <c r="F210" s="79"/>
      <c r="G210" s="79"/>
      <c r="H210" s="79"/>
      <c r="J210" s="79"/>
      <c r="K210" s="79"/>
      <c r="L210" s="79"/>
      <c r="N210" s="79"/>
      <c r="R210" s="110"/>
      <c r="S210" s="57"/>
      <c r="V210" s="73"/>
      <c r="W210" s="73"/>
      <c r="X210" s="203"/>
    </row>
    <row r="211" spans="1:24" x14ac:dyDescent="0.2">
      <c r="A211" s="114"/>
      <c r="B211" s="71"/>
      <c r="D211" s="80"/>
      <c r="F211" s="79"/>
      <c r="G211" s="79"/>
      <c r="H211" s="79"/>
      <c r="J211" s="79"/>
      <c r="K211" s="79"/>
      <c r="L211" s="79"/>
      <c r="N211" s="110"/>
      <c r="R211" s="110"/>
      <c r="S211" s="57"/>
      <c r="V211" s="73"/>
      <c r="W211" s="73"/>
      <c r="X211" s="203"/>
    </row>
    <row r="212" spans="1:24" x14ac:dyDescent="0.2">
      <c r="A212" s="114"/>
      <c r="B212" s="71"/>
      <c r="D212" s="80"/>
      <c r="F212" s="79"/>
      <c r="G212" s="79"/>
      <c r="H212" s="79"/>
      <c r="J212" s="79"/>
      <c r="K212" s="79"/>
      <c r="L212" s="79"/>
      <c r="N212" s="110"/>
      <c r="R212" s="110"/>
      <c r="S212" s="57"/>
      <c r="V212" s="73"/>
      <c r="W212" s="73"/>
      <c r="X212" s="203"/>
    </row>
    <row r="213" spans="1:24" x14ac:dyDescent="0.2">
      <c r="A213" s="114"/>
      <c r="B213" s="71"/>
      <c r="D213" s="80"/>
      <c r="E213" s="50"/>
      <c r="F213" s="80"/>
      <c r="G213" s="80"/>
      <c r="H213" s="80"/>
      <c r="I213" s="57"/>
      <c r="J213" s="80"/>
      <c r="K213" s="80"/>
      <c r="L213" s="80"/>
      <c r="M213" s="80"/>
      <c r="N213" s="80"/>
      <c r="O213" s="58"/>
      <c r="P213" s="50"/>
      <c r="R213" s="110"/>
      <c r="S213" s="57"/>
      <c r="V213" s="73"/>
      <c r="W213" s="73"/>
      <c r="X213" s="203"/>
    </row>
    <row r="214" spans="1:24" x14ac:dyDescent="0.2">
      <c r="A214" s="114"/>
      <c r="B214" s="71"/>
      <c r="D214" s="80"/>
      <c r="F214" s="79"/>
      <c r="G214" s="79"/>
      <c r="H214" s="79"/>
      <c r="J214" s="79"/>
      <c r="K214" s="79"/>
      <c r="L214" s="79"/>
      <c r="N214" s="110"/>
      <c r="R214" s="110"/>
      <c r="S214" s="57"/>
      <c r="V214" s="73"/>
      <c r="W214" s="73"/>
      <c r="X214" s="203"/>
    </row>
    <row r="215" spans="1:24" x14ac:dyDescent="0.2">
      <c r="A215" s="114"/>
      <c r="B215" s="71"/>
      <c r="D215" s="80"/>
      <c r="F215" s="79"/>
      <c r="G215" s="79"/>
      <c r="H215" s="79"/>
      <c r="J215" s="110"/>
      <c r="N215" s="110"/>
      <c r="R215" s="110"/>
      <c r="S215" s="57"/>
      <c r="V215" s="73"/>
      <c r="W215" s="73"/>
      <c r="X215" s="203"/>
    </row>
    <row r="216" spans="1:24" x14ac:dyDescent="0.2">
      <c r="A216" s="114"/>
      <c r="B216" s="71"/>
      <c r="D216" s="80"/>
      <c r="F216" s="79"/>
      <c r="G216" s="79"/>
      <c r="H216" s="79"/>
      <c r="J216" s="79"/>
      <c r="K216" s="79"/>
      <c r="L216" s="79"/>
      <c r="N216" s="110"/>
      <c r="R216" s="110"/>
      <c r="S216" s="57"/>
      <c r="V216" s="73"/>
      <c r="W216" s="73"/>
      <c r="X216" s="203"/>
    </row>
    <row r="217" spans="1:24" x14ac:dyDescent="0.2">
      <c r="A217" s="114"/>
      <c r="B217" s="71"/>
      <c r="D217" s="95"/>
      <c r="F217" s="79"/>
      <c r="G217" s="79"/>
      <c r="H217" s="79"/>
      <c r="J217" s="79"/>
      <c r="K217" s="79"/>
      <c r="L217" s="79"/>
      <c r="N217" s="110"/>
      <c r="R217" s="110"/>
      <c r="S217" s="112"/>
      <c r="V217" s="73"/>
      <c r="W217" s="73"/>
      <c r="X217" s="203"/>
    </row>
    <row r="218" spans="1:24" x14ac:dyDescent="0.2">
      <c r="A218" s="114"/>
      <c r="B218" s="68"/>
      <c r="C218" s="56"/>
      <c r="D218" s="80"/>
      <c r="E218" s="50"/>
      <c r="F218" s="80"/>
      <c r="G218" s="80"/>
      <c r="H218" s="80"/>
      <c r="I218" s="57"/>
      <c r="J218" s="80"/>
      <c r="K218" s="80"/>
      <c r="L218" s="80"/>
      <c r="M218" s="80"/>
      <c r="N218" s="80"/>
      <c r="O218" s="58"/>
      <c r="P218" s="50"/>
      <c r="Q218" s="59"/>
      <c r="R218" s="57"/>
      <c r="S218" s="57"/>
      <c r="T218" s="50"/>
      <c r="U218" s="50"/>
      <c r="V218" s="97"/>
      <c r="W218" s="97"/>
      <c r="X218" s="203"/>
    </row>
    <row r="219" spans="1:24" x14ac:dyDescent="0.2">
      <c r="A219" s="114"/>
      <c r="B219" s="70"/>
      <c r="C219" s="63"/>
      <c r="D219" s="80"/>
      <c r="E219" s="50"/>
      <c r="F219" s="80"/>
      <c r="G219" s="80"/>
      <c r="H219" s="80"/>
      <c r="I219" s="57"/>
      <c r="J219" s="80"/>
      <c r="K219" s="80"/>
      <c r="L219" s="80"/>
      <c r="M219" s="80"/>
      <c r="N219" s="80"/>
      <c r="O219" s="58"/>
      <c r="P219" s="50"/>
      <c r="Q219" s="58"/>
      <c r="R219" s="57"/>
      <c r="S219" s="57"/>
      <c r="T219" s="50"/>
      <c r="U219" s="50"/>
      <c r="V219" s="97"/>
      <c r="W219" s="97"/>
      <c r="X219" s="203"/>
    </row>
    <row r="220" spans="1:24" x14ac:dyDescent="0.2">
      <c r="A220" s="114"/>
      <c r="B220" s="70"/>
      <c r="C220" s="63"/>
      <c r="D220" s="80"/>
      <c r="E220" s="50"/>
      <c r="F220" s="80"/>
      <c r="G220" s="80"/>
      <c r="H220" s="80"/>
      <c r="I220" s="57"/>
      <c r="J220" s="80"/>
      <c r="K220" s="80"/>
      <c r="L220" s="80"/>
      <c r="M220" s="80"/>
      <c r="N220" s="80"/>
      <c r="O220" s="58"/>
      <c r="P220" s="50"/>
      <c r="Q220" s="58"/>
      <c r="R220" s="57"/>
      <c r="S220" s="57"/>
      <c r="T220" s="50"/>
      <c r="U220" s="50"/>
      <c r="V220" s="97"/>
      <c r="W220" s="97"/>
      <c r="X220" s="203"/>
    </row>
    <row r="221" spans="1:24" x14ac:dyDescent="0.2">
      <c r="A221" s="114"/>
      <c r="B221" s="71"/>
      <c r="D221" s="80"/>
      <c r="F221" s="79"/>
      <c r="G221" s="79"/>
      <c r="H221" s="79"/>
      <c r="J221" s="79"/>
      <c r="K221" s="79"/>
      <c r="L221" s="79"/>
      <c r="N221" s="79"/>
      <c r="R221" s="110"/>
      <c r="S221" s="57"/>
      <c r="V221" s="73"/>
      <c r="W221" s="73"/>
      <c r="X221" s="203"/>
    </row>
    <row r="222" spans="1:24" x14ac:dyDescent="0.2">
      <c r="A222" s="114"/>
      <c r="B222" s="71"/>
      <c r="D222" s="80"/>
      <c r="F222" s="79"/>
      <c r="G222" s="79"/>
      <c r="H222" s="79"/>
      <c r="J222" s="79"/>
      <c r="K222" s="79"/>
      <c r="L222" s="79"/>
      <c r="N222" s="79"/>
      <c r="R222" s="110"/>
      <c r="S222" s="57"/>
      <c r="V222" s="73"/>
      <c r="W222" s="73"/>
      <c r="X222" s="203"/>
    </row>
    <row r="223" spans="1:24" x14ac:dyDescent="0.2">
      <c r="A223" s="114"/>
      <c r="B223" s="71"/>
      <c r="D223" s="80"/>
      <c r="F223" s="79"/>
      <c r="G223" s="79"/>
      <c r="H223" s="79"/>
      <c r="J223" s="79"/>
      <c r="K223" s="79"/>
      <c r="L223" s="79"/>
      <c r="N223" s="79"/>
      <c r="R223" s="110"/>
      <c r="S223" s="57"/>
      <c r="V223" s="73"/>
      <c r="W223" s="73"/>
      <c r="X223" s="203"/>
    </row>
    <row r="224" spans="1:24" x14ac:dyDescent="0.2">
      <c r="A224" s="114"/>
      <c r="B224" s="71"/>
      <c r="D224" s="80"/>
      <c r="F224" s="79"/>
      <c r="G224" s="79"/>
      <c r="H224" s="79"/>
      <c r="J224" s="79"/>
      <c r="K224" s="79"/>
      <c r="L224" s="79"/>
      <c r="N224" s="79"/>
      <c r="R224" s="110"/>
      <c r="S224" s="57"/>
      <c r="V224" s="73"/>
      <c r="W224" s="73"/>
      <c r="X224" s="203"/>
    </row>
    <row r="225" spans="1:24" x14ac:dyDescent="0.2">
      <c r="A225" s="114"/>
      <c r="B225" s="71"/>
      <c r="D225" s="80"/>
      <c r="F225" s="79"/>
      <c r="G225" s="79"/>
      <c r="H225" s="79"/>
      <c r="J225" s="79"/>
      <c r="K225" s="79"/>
      <c r="L225" s="79"/>
      <c r="N225" s="79"/>
      <c r="R225" s="110"/>
      <c r="S225" s="57"/>
      <c r="V225" s="73"/>
      <c r="W225" s="73"/>
      <c r="X225" s="203"/>
    </row>
    <row r="226" spans="1:24" x14ac:dyDescent="0.2">
      <c r="A226" s="114"/>
      <c r="B226" s="71"/>
      <c r="D226" s="80"/>
      <c r="F226" s="79"/>
      <c r="G226" s="79"/>
      <c r="H226" s="79"/>
      <c r="J226" s="79"/>
      <c r="K226" s="79"/>
      <c r="L226" s="79"/>
      <c r="N226" s="110"/>
      <c r="R226" s="110"/>
      <c r="S226" s="57"/>
      <c r="V226" s="73"/>
      <c r="W226" s="73"/>
      <c r="X226" s="203"/>
    </row>
    <row r="227" spans="1:24" x14ac:dyDescent="0.2">
      <c r="A227" s="114"/>
      <c r="B227" s="71"/>
      <c r="D227" s="80"/>
      <c r="F227" s="79"/>
      <c r="G227" s="79"/>
      <c r="H227" s="79"/>
      <c r="J227" s="79"/>
      <c r="K227" s="79"/>
      <c r="L227" s="79"/>
      <c r="N227" s="110"/>
      <c r="R227" s="110"/>
      <c r="S227" s="57"/>
      <c r="V227" s="73"/>
      <c r="W227" s="73"/>
      <c r="X227" s="203"/>
    </row>
    <row r="228" spans="1:24" x14ac:dyDescent="0.2">
      <c r="A228" s="114"/>
      <c r="B228" s="71"/>
      <c r="D228" s="80"/>
      <c r="F228" s="79"/>
      <c r="G228" s="79"/>
      <c r="H228" s="79"/>
      <c r="J228" s="79"/>
      <c r="K228" s="79"/>
      <c r="L228" s="79"/>
      <c r="N228" s="79"/>
      <c r="R228" s="110"/>
      <c r="S228" s="57"/>
      <c r="V228" s="73"/>
      <c r="W228" s="73"/>
      <c r="X228" s="203"/>
    </row>
    <row r="229" spans="1:24" x14ac:dyDescent="0.2">
      <c r="A229" s="114"/>
      <c r="B229" s="71"/>
      <c r="D229" s="80"/>
      <c r="F229" s="79"/>
      <c r="G229" s="79"/>
      <c r="H229" s="79"/>
      <c r="J229" s="79"/>
      <c r="K229" s="79"/>
      <c r="L229" s="79"/>
      <c r="N229" s="110"/>
      <c r="R229" s="110"/>
      <c r="S229" s="57"/>
      <c r="V229" s="73"/>
      <c r="W229" s="73"/>
      <c r="X229" s="203"/>
    </row>
    <row r="230" spans="1:24" x14ac:dyDescent="0.2">
      <c r="A230" s="114"/>
      <c r="B230" s="71"/>
      <c r="D230" s="80"/>
      <c r="F230" s="79"/>
      <c r="G230" s="79"/>
      <c r="H230" s="79"/>
      <c r="J230" s="79"/>
      <c r="K230" s="79"/>
      <c r="L230" s="79"/>
      <c r="N230" s="110"/>
      <c r="R230" s="110"/>
      <c r="S230" s="57"/>
      <c r="V230" s="73"/>
      <c r="W230" s="73"/>
      <c r="X230" s="203"/>
    </row>
    <row r="231" spans="1:24" x14ac:dyDescent="0.2">
      <c r="A231" s="114"/>
      <c r="B231" s="71"/>
      <c r="D231" s="80"/>
      <c r="E231" s="50"/>
      <c r="F231" s="80"/>
      <c r="G231" s="80"/>
      <c r="H231" s="80"/>
      <c r="I231" s="57"/>
      <c r="J231" s="80"/>
      <c r="K231" s="80"/>
      <c r="L231" s="80"/>
      <c r="M231" s="80"/>
      <c r="N231" s="80"/>
      <c r="O231" s="58"/>
      <c r="P231" s="50"/>
      <c r="R231" s="110"/>
      <c r="S231" s="57"/>
      <c r="V231" s="73"/>
      <c r="W231" s="73"/>
      <c r="X231" s="203"/>
    </row>
    <row r="232" spans="1:24" x14ac:dyDescent="0.2">
      <c r="A232" s="114"/>
      <c r="B232" s="71"/>
      <c r="D232" s="80"/>
      <c r="F232" s="79"/>
      <c r="G232" s="79"/>
      <c r="H232" s="79"/>
      <c r="J232" s="79"/>
      <c r="K232" s="79"/>
      <c r="L232" s="79"/>
      <c r="N232" s="110"/>
      <c r="R232" s="110"/>
      <c r="S232" s="57"/>
      <c r="V232" s="73"/>
      <c r="W232" s="73"/>
      <c r="X232" s="203"/>
    </row>
    <row r="233" spans="1:24" x14ac:dyDescent="0.2">
      <c r="A233" s="114"/>
      <c r="B233" s="71"/>
      <c r="D233" s="80"/>
      <c r="F233" s="79"/>
      <c r="G233" s="79"/>
      <c r="H233" s="79"/>
      <c r="J233" s="110"/>
      <c r="N233" s="110"/>
      <c r="R233" s="110"/>
      <c r="S233" s="57"/>
      <c r="V233" s="73"/>
      <c r="W233" s="73"/>
      <c r="X233" s="203"/>
    </row>
    <row r="234" spans="1:24" x14ac:dyDescent="0.2">
      <c r="A234" s="114"/>
      <c r="B234" s="71"/>
      <c r="D234" s="80"/>
      <c r="F234" s="79"/>
      <c r="G234" s="79"/>
      <c r="H234" s="79"/>
      <c r="J234" s="79"/>
      <c r="K234" s="79"/>
      <c r="L234" s="79"/>
      <c r="N234" s="110"/>
      <c r="R234" s="110"/>
      <c r="S234" s="57"/>
      <c r="V234" s="73"/>
      <c r="W234" s="73"/>
      <c r="X234" s="203"/>
    </row>
    <row r="235" spans="1:24" x14ac:dyDescent="0.2">
      <c r="A235" s="114"/>
      <c r="B235" s="71"/>
      <c r="D235" s="95"/>
      <c r="F235" s="79"/>
      <c r="G235" s="79"/>
      <c r="H235" s="79"/>
      <c r="J235" s="79"/>
      <c r="K235" s="79"/>
      <c r="L235" s="79"/>
      <c r="N235" s="110"/>
      <c r="R235" s="110"/>
      <c r="S235" s="112"/>
      <c r="V235" s="73"/>
      <c r="W235" s="73"/>
      <c r="X235" s="203"/>
    </row>
    <row r="236" spans="1:24" x14ac:dyDescent="0.2">
      <c r="A236" s="114"/>
      <c r="B236" s="68"/>
      <c r="C236" s="56"/>
      <c r="D236" s="80"/>
      <c r="E236" s="50"/>
      <c r="F236" s="80"/>
      <c r="G236" s="80"/>
      <c r="H236" s="80"/>
      <c r="I236" s="57"/>
      <c r="J236" s="80"/>
      <c r="K236" s="80"/>
      <c r="L236" s="80"/>
      <c r="M236" s="80"/>
      <c r="N236" s="80"/>
      <c r="O236" s="58"/>
      <c r="P236" s="50"/>
      <c r="Q236" s="59"/>
      <c r="R236" s="57"/>
      <c r="S236" s="57"/>
      <c r="T236" s="50"/>
      <c r="U236" s="50"/>
      <c r="V236" s="97"/>
      <c r="W236" s="97"/>
      <c r="X236" s="203"/>
    </row>
    <row r="237" spans="1:24" x14ac:dyDescent="0.2">
      <c r="A237" s="114"/>
      <c r="B237" s="70"/>
      <c r="C237" s="63"/>
      <c r="D237" s="80"/>
      <c r="E237" s="50"/>
      <c r="F237" s="80"/>
      <c r="G237" s="80"/>
      <c r="H237" s="80"/>
      <c r="I237" s="57"/>
      <c r="J237" s="80"/>
      <c r="K237" s="80"/>
      <c r="L237" s="80"/>
      <c r="M237" s="80"/>
      <c r="N237" s="80"/>
      <c r="O237" s="58"/>
      <c r="P237" s="50"/>
      <c r="Q237" s="58"/>
      <c r="R237" s="57"/>
      <c r="S237" s="57"/>
      <c r="T237" s="50"/>
      <c r="U237" s="50"/>
      <c r="V237" s="97"/>
      <c r="W237" s="97"/>
      <c r="X237" s="203"/>
    </row>
    <row r="238" spans="1:24" x14ac:dyDescent="0.2">
      <c r="A238" s="114"/>
      <c r="B238" s="70"/>
      <c r="C238" s="63"/>
      <c r="D238" s="80"/>
      <c r="E238" s="50"/>
      <c r="F238" s="80"/>
      <c r="G238" s="80"/>
      <c r="H238" s="80"/>
      <c r="I238" s="57"/>
      <c r="J238" s="80"/>
      <c r="K238" s="80"/>
      <c r="L238" s="80"/>
      <c r="M238" s="80"/>
      <c r="N238" s="80"/>
      <c r="O238" s="58"/>
      <c r="P238" s="50"/>
      <c r="Q238" s="58"/>
      <c r="R238" s="57"/>
      <c r="S238" s="57"/>
      <c r="T238" s="50"/>
      <c r="U238" s="50"/>
      <c r="V238" s="97"/>
      <c r="W238" s="97"/>
      <c r="X238" s="203"/>
    </row>
    <row r="239" spans="1:24" x14ac:dyDescent="0.2">
      <c r="A239" s="114"/>
      <c r="B239" s="71"/>
      <c r="D239" s="80"/>
      <c r="F239" s="79"/>
      <c r="G239" s="79"/>
      <c r="H239" s="79"/>
      <c r="J239" s="79"/>
      <c r="K239" s="79"/>
      <c r="L239" s="79"/>
      <c r="N239" s="79"/>
      <c r="R239" s="110"/>
      <c r="S239" s="57"/>
      <c r="V239" s="73"/>
      <c r="W239" s="73"/>
      <c r="X239" s="203"/>
    </row>
    <row r="240" spans="1:24" x14ac:dyDescent="0.2">
      <c r="A240" s="114"/>
      <c r="B240" s="71"/>
      <c r="D240" s="80"/>
      <c r="F240" s="79"/>
      <c r="G240" s="79"/>
      <c r="H240" s="79"/>
      <c r="J240" s="79"/>
      <c r="K240" s="79"/>
      <c r="L240" s="79"/>
      <c r="N240" s="79"/>
      <c r="R240" s="110"/>
      <c r="S240" s="57"/>
      <c r="V240" s="73"/>
      <c r="W240" s="73"/>
      <c r="X240" s="203"/>
    </row>
    <row r="241" spans="1:24" x14ac:dyDescent="0.2">
      <c r="A241" s="114"/>
      <c r="B241" s="71"/>
      <c r="D241" s="80"/>
      <c r="F241" s="79"/>
      <c r="G241" s="79"/>
      <c r="H241" s="79"/>
      <c r="J241" s="79"/>
      <c r="K241" s="79"/>
      <c r="L241" s="79"/>
      <c r="N241" s="79"/>
      <c r="R241" s="110"/>
      <c r="S241" s="57"/>
      <c r="V241" s="73"/>
      <c r="W241" s="73"/>
      <c r="X241" s="203"/>
    </row>
    <row r="242" spans="1:24" x14ac:dyDescent="0.2">
      <c r="A242" s="114"/>
      <c r="B242" s="71"/>
      <c r="D242" s="80"/>
      <c r="F242" s="79"/>
      <c r="G242" s="79"/>
      <c r="H242" s="79"/>
      <c r="J242" s="79"/>
      <c r="K242" s="79"/>
      <c r="L242" s="79"/>
      <c r="N242" s="79"/>
      <c r="R242" s="110"/>
      <c r="S242" s="57"/>
      <c r="V242" s="73"/>
      <c r="W242" s="73"/>
      <c r="X242" s="203"/>
    </row>
    <row r="243" spans="1:24" x14ac:dyDescent="0.2">
      <c r="A243" s="114"/>
      <c r="B243" s="71"/>
      <c r="D243" s="80"/>
      <c r="F243" s="79"/>
      <c r="G243" s="79"/>
      <c r="H243" s="79"/>
      <c r="J243" s="79"/>
      <c r="K243" s="79"/>
      <c r="L243" s="79"/>
      <c r="N243" s="79"/>
      <c r="R243" s="110"/>
      <c r="S243" s="57"/>
      <c r="V243" s="73"/>
      <c r="W243" s="73"/>
      <c r="X243" s="203"/>
    </row>
    <row r="244" spans="1:24" x14ac:dyDescent="0.2">
      <c r="A244" s="114"/>
      <c r="B244" s="71"/>
      <c r="D244" s="80"/>
      <c r="F244" s="79"/>
      <c r="G244" s="79"/>
      <c r="H244" s="79"/>
      <c r="J244" s="79"/>
      <c r="K244" s="79"/>
      <c r="L244" s="79"/>
      <c r="N244" s="110"/>
      <c r="R244" s="110"/>
      <c r="S244" s="57"/>
      <c r="V244" s="73"/>
      <c r="W244" s="73"/>
      <c r="X244" s="203"/>
    </row>
    <row r="245" spans="1:24" x14ac:dyDescent="0.2">
      <c r="A245" s="114"/>
      <c r="B245" s="71"/>
      <c r="D245" s="80"/>
      <c r="F245" s="79"/>
      <c r="G245" s="79"/>
      <c r="H245" s="79"/>
      <c r="J245" s="79"/>
      <c r="K245" s="79"/>
      <c r="L245" s="79"/>
      <c r="N245" s="110"/>
      <c r="R245" s="110"/>
      <c r="S245" s="57"/>
      <c r="V245" s="73"/>
      <c r="W245" s="73"/>
      <c r="X245" s="203"/>
    </row>
    <row r="246" spans="1:24" x14ac:dyDescent="0.2">
      <c r="A246" s="114"/>
      <c r="B246" s="71"/>
      <c r="D246" s="80"/>
      <c r="F246" s="79"/>
      <c r="G246" s="79"/>
      <c r="H246" s="79"/>
      <c r="J246" s="79"/>
      <c r="K246" s="79"/>
      <c r="L246" s="79"/>
      <c r="N246" s="79"/>
      <c r="R246" s="110"/>
      <c r="S246" s="57"/>
      <c r="V246" s="73"/>
      <c r="W246" s="73"/>
      <c r="X246" s="203"/>
    </row>
    <row r="247" spans="1:24" x14ac:dyDescent="0.2">
      <c r="A247" s="114"/>
      <c r="B247" s="71"/>
      <c r="D247" s="80"/>
      <c r="F247" s="79"/>
      <c r="G247" s="79"/>
      <c r="H247" s="79"/>
      <c r="J247" s="79"/>
      <c r="K247" s="79"/>
      <c r="L247" s="79"/>
      <c r="N247" s="110"/>
      <c r="R247" s="110"/>
      <c r="S247" s="57"/>
      <c r="V247" s="73"/>
      <c r="W247" s="73"/>
      <c r="X247" s="203"/>
    </row>
    <row r="248" spans="1:24" x14ac:dyDescent="0.2">
      <c r="A248" s="114"/>
      <c r="B248" s="71"/>
      <c r="D248" s="80"/>
      <c r="F248" s="79"/>
      <c r="G248" s="79"/>
      <c r="H248" s="79"/>
      <c r="J248" s="79"/>
      <c r="K248" s="79"/>
      <c r="L248" s="79"/>
      <c r="N248" s="110"/>
      <c r="R248" s="110"/>
      <c r="S248" s="57"/>
      <c r="V248" s="73"/>
      <c r="W248" s="73"/>
      <c r="X248" s="203"/>
    </row>
    <row r="249" spans="1:24" x14ac:dyDescent="0.2">
      <c r="A249" s="114"/>
      <c r="B249" s="71"/>
      <c r="D249" s="80"/>
      <c r="E249" s="50"/>
      <c r="F249" s="80"/>
      <c r="G249" s="80"/>
      <c r="H249" s="80"/>
      <c r="I249" s="57"/>
      <c r="J249" s="80"/>
      <c r="K249" s="80"/>
      <c r="L249" s="80"/>
      <c r="M249" s="80"/>
      <c r="N249" s="80"/>
      <c r="O249" s="58"/>
      <c r="P249" s="50"/>
      <c r="R249" s="110"/>
      <c r="S249" s="57"/>
      <c r="V249" s="73"/>
      <c r="W249" s="73"/>
      <c r="X249" s="203"/>
    </row>
    <row r="250" spans="1:24" x14ac:dyDescent="0.2">
      <c r="A250" s="114"/>
      <c r="B250" s="71"/>
      <c r="D250" s="80"/>
      <c r="F250" s="79"/>
      <c r="G250" s="79"/>
      <c r="H250" s="79"/>
      <c r="J250" s="79"/>
      <c r="K250" s="79"/>
      <c r="L250" s="79"/>
      <c r="N250" s="110"/>
      <c r="R250" s="110"/>
      <c r="S250" s="57"/>
      <c r="V250" s="73"/>
      <c r="W250" s="73"/>
      <c r="X250" s="203"/>
    </row>
    <row r="251" spans="1:24" x14ac:dyDescent="0.2">
      <c r="A251" s="114"/>
      <c r="B251" s="71"/>
      <c r="D251" s="80"/>
      <c r="F251" s="79"/>
      <c r="G251" s="79"/>
      <c r="H251" s="79"/>
      <c r="J251" s="110"/>
      <c r="N251" s="110"/>
      <c r="R251" s="110"/>
      <c r="S251" s="57"/>
      <c r="V251" s="73"/>
      <c r="W251" s="73"/>
      <c r="X251" s="203"/>
    </row>
    <row r="252" spans="1:24" x14ac:dyDescent="0.2">
      <c r="A252" s="114"/>
      <c r="B252" s="71"/>
      <c r="D252" s="80"/>
      <c r="F252" s="79"/>
      <c r="G252" s="79"/>
      <c r="H252" s="79"/>
      <c r="J252" s="79"/>
      <c r="K252" s="79"/>
      <c r="L252" s="79"/>
      <c r="N252" s="110"/>
      <c r="R252" s="110"/>
      <c r="S252" s="57"/>
      <c r="V252" s="73"/>
      <c r="W252" s="73"/>
      <c r="X252" s="203"/>
    </row>
    <row r="253" spans="1:24" x14ac:dyDescent="0.2">
      <c r="A253" s="114"/>
      <c r="B253" s="71"/>
      <c r="D253" s="95"/>
      <c r="F253" s="79"/>
      <c r="G253" s="79"/>
      <c r="H253" s="79"/>
      <c r="J253" s="79"/>
      <c r="K253" s="79"/>
      <c r="L253" s="79"/>
      <c r="N253" s="110"/>
      <c r="R253" s="110"/>
      <c r="S253" s="112"/>
      <c r="V253" s="73"/>
      <c r="W253" s="73"/>
      <c r="X253" s="203"/>
    </row>
    <row r="254" spans="1:24" x14ac:dyDescent="0.2">
      <c r="A254" s="114"/>
      <c r="B254" s="68"/>
      <c r="C254" s="56"/>
      <c r="D254" s="80"/>
      <c r="E254" s="50"/>
      <c r="F254" s="80"/>
      <c r="G254" s="80"/>
      <c r="H254" s="80"/>
      <c r="I254" s="57"/>
      <c r="J254" s="80"/>
      <c r="K254" s="80"/>
      <c r="L254" s="80"/>
      <c r="M254" s="80"/>
      <c r="N254" s="80"/>
      <c r="O254" s="58"/>
      <c r="P254" s="50"/>
      <c r="Q254" s="59"/>
      <c r="R254" s="57"/>
      <c r="S254" s="57"/>
      <c r="T254" s="50"/>
      <c r="U254" s="50"/>
      <c r="V254" s="97"/>
      <c r="W254" s="97"/>
      <c r="X254" s="203"/>
    </row>
    <row r="255" spans="1:24" x14ac:dyDescent="0.2">
      <c r="A255" s="114"/>
      <c r="B255" s="70"/>
      <c r="C255" s="63"/>
      <c r="D255" s="80"/>
      <c r="E255" s="50"/>
      <c r="F255" s="80"/>
      <c r="G255" s="80"/>
      <c r="H255" s="80"/>
      <c r="I255" s="57"/>
      <c r="J255" s="80"/>
      <c r="K255" s="80"/>
      <c r="L255" s="80"/>
      <c r="M255" s="80"/>
      <c r="N255" s="80"/>
      <c r="O255" s="58"/>
      <c r="P255" s="50"/>
      <c r="Q255" s="58"/>
      <c r="R255" s="57"/>
      <c r="S255" s="57"/>
      <c r="T255" s="50"/>
      <c r="U255" s="50"/>
      <c r="V255" s="97"/>
      <c r="W255" s="97"/>
      <c r="X255" s="203"/>
    </row>
    <row r="256" spans="1:24" x14ac:dyDescent="0.2">
      <c r="A256" s="114"/>
      <c r="B256" s="70"/>
      <c r="C256" s="63"/>
      <c r="D256" s="80"/>
      <c r="E256" s="50"/>
      <c r="F256" s="80"/>
      <c r="G256" s="80"/>
      <c r="H256" s="80"/>
      <c r="I256" s="57"/>
      <c r="J256" s="80"/>
      <c r="K256" s="80"/>
      <c r="L256" s="80"/>
      <c r="M256" s="80"/>
      <c r="N256" s="80"/>
      <c r="O256" s="58"/>
      <c r="P256" s="50"/>
      <c r="Q256" s="58"/>
      <c r="R256" s="57"/>
      <c r="S256" s="57"/>
      <c r="T256" s="50"/>
      <c r="U256" s="50"/>
      <c r="V256" s="97"/>
      <c r="W256" s="97"/>
      <c r="X256" s="203"/>
    </row>
    <row r="257" spans="1:24" x14ac:dyDescent="0.2">
      <c r="A257" s="114"/>
      <c r="B257" s="71"/>
      <c r="D257" s="80"/>
      <c r="F257" s="79"/>
      <c r="G257" s="79"/>
      <c r="H257" s="79"/>
      <c r="J257" s="79"/>
      <c r="K257" s="79"/>
      <c r="L257" s="79"/>
      <c r="N257" s="79"/>
      <c r="R257" s="110"/>
      <c r="S257" s="57"/>
      <c r="V257" s="73"/>
      <c r="W257" s="73"/>
      <c r="X257" s="203"/>
    </row>
    <row r="258" spans="1:24" x14ac:dyDescent="0.2">
      <c r="A258" s="114"/>
      <c r="B258" s="71"/>
      <c r="D258" s="80"/>
      <c r="F258" s="79"/>
      <c r="G258" s="79"/>
      <c r="H258" s="79"/>
      <c r="J258" s="79"/>
      <c r="K258" s="79"/>
      <c r="L258" s="79"/>
      <c r="N258" s="79"/>
      <c r="R258" s="110"/>
      <c r="S258" s="57"/>
      <c r="V258" s="73"/>
      <c r="W258" s="73"/>
      <c r="X258" s="203"/>
    </row>
    <row r="259" spans="1:24" x14ac:dyDescent="0.2">
      <c r="A259" s="114"/>
      <c r="B259" s="71"/>
      <c r="D259" s="80"/>
      <c r="F259" s="79"/>
      <c r="G259" s="79"/>
      <c r="H259" s="79"/>
      <c r="J259" s="79"/>
      <c r="K259" s="79"/>
      <c r="L259" s="79"/>
      <c r="N259" s="79"/>
      <c r="R259" s="110"/>
      <c r="S259" s="57"/>
      <c r="V259" s="73"/>
      <c r="W259" s="73"/>
      <c r="X259" s="203"/>
    </row>
    <row r="260" spans="1:24" x14ac:dyDescent="0.2">
      <c r="A260" s="114"/>
      <c r="B260" s="71"/>
      <c r="D260" s="80"/>
      <c r="F260" s="79"/>
      <c r="G260" s="79"/>
      <c r="H260" s="79"/>
      <c r="J260" s="79"/>
      <c r="K260" s="79"/>
      <c r="L260" s="79"/>
      <c r="N260" s="79"/>
      <c r="R260" s="110"/>
      <c r="S260" s="57"/>
      <c r="V260" s="73"/>
      <c r="W260" s="73"/>
      <c r="X260" s="203"/>
    </row>
    <row r="261" spans="1:24" x14ac:dyDescent="0.2">
      <c r="A261" s="114"/>
      <c r="B261" s="71"/>
      <c r="D261" s="80"/>
      <c r="F261" s="79"/>
      <c r="G261" s="79"/>
      <c r="H261" s="79"/>
      <c r="J261" s="79"/>
      <c r="K261" s="79"/>
      <c r="L261" s="79"/>
      <c r="N261" s="79"/>
      <c r="R261" s="110"/>
      <c r="S261" s="57"/>
      <c r="V261" s="73"/>
      <c r="W261" s="73"/>
      <c r="X261" s="203"/>
    </row>
    <row r="262" spans="1:24" x14ac:dyDescent="0.2">
      <c r="A262" s="114"/>
      <c r="B262" s="71"/>
      <c r="D262" s="80"/>
      <c r="F262" s="79"/>
      <c r="G262" s="79"/>
      <c r="H262" s="79"/>
      <c r="J262" s="79"/>
      <c r="K262" s="79"/>
      <c r="L262" s="79"/>
      <c r="N262" s="110"/>
      <c r="R262" s="110"/>
      <c r="S262" s="57"/>
      <c r="V262" s="73"/>
      <c r="W262" s="73"/>
      <c r="X262" s="203"/>
    </row>
    <row r="263" spans="1:24" x14ac:dyDescent="0.2">
      <c r="A263" s="114"/>
      <c r="B263" s="71"/>
      <c r="D263" s="80"/>
      <c r="F263" s="79"/>
      <c r="G263" s="79"/>
      <c r="H263" s="79"/>
      <c r="J263" s="79"/>
      <c r="K263" s="79"/>
      <c r="L263" s="79"/>
      <c r="N263" s="110"/>
      <c r="R263" s="110"/>
      <c r="S263" s="57"/>
      <c r="V263" s="73"/>
      <c r="W263" s="73"/>
      <c r="X263" s="203"/>
    </row>
    <row r="264" spans="1:24" x14ac:dyDescent="0.2">
      <c r="A264" s="114"/>
      <c r="B264" s="71"/>
      <c r="D264" s="80"/>
      <c r="F264" s="79"/>
      <c r="G264" s="79"/>
      <c r="H264" s="79"/>
      <c r="J264" s="79"/>
      <c r="K264" s="79"/>
      <c r="L264" s="79"/>
      <c r="N264" s="79"/>
      <c r="R264" s="110"/>
      <c r="S264" s="57"/>
      <c r="V264" s="73"/>
      <c r="W264" s="73"/>
      <c r="X264" s="203"/>
    </row>
    <row r="265" spans="1:24" x14ac:dyDescent="0.2">
      <c r="A265" s="114"/>
      <c r="B265" s="71"/>
      <c r="D265" s="80"/>
      <c r="F265" s="79"/>
      <c r="G265" s="79"/>
      <c r="H265" s="79"/>
      <c r="J265" s="79"/>
      <c r="K265" s="79"/>
      <c r="L265" s="79"/>
      <c r="N265" s="110"/>
      <c r="R265" s="110"/>
      <c r="S265" s="57"/>
      <c r="V265" s="73"/>
      <c r="W265" s="73"/>
      <c r="X265" s="203"/>
    </row>
    <row r="266" spans="1:24" x14ac:dyDescent="0.2">
      <c r="A266" s="114"/>
      <c r="B266" s="71"/>
      <c r="D266" s="80"/>
      <c r="F266" s="79"/>
      <c r="G266" s="79"/>
      <c r="H266" s="79"/>
      <c r="J266" s="79"/>
      <c r="K266" s="79"/>
      <c r="L266" s="79"/>
      <c r="N266" s="110"/>
      <c r="R266" s="110"/>
      <c r="S266" s="57"/>
      <c r="V266" s="73"/>
      <c r="W266" s="73"/>
      <c r="X266" s="203"/>
    </row>
    <row r="267" spans="1:24" x14ac:dyDescent="0.2">
      <c r="A267" s="114"/>
      <c r="B267" s="71"/>
      <c r="D267" s="80"/>
      <c r="E267" s="50"/>
      <c r="F267" s="80"/>
      <c r="G267" s="80"/>
      <c r="H267" s="80"/>
      <c r="I267" s="57"/>
      <c r="J267" s="80"/>
      <c r="K267" s="80"/>
      <c r="L267" s="80"/>
      <c r="M267" s="80"/>
      <c r="N267" s="80"/>
      <c r="O267" s="58"/>
      <c r="P267" s="50"/>
      <c r="R267" s="110"/>
      <c r="S267" s="57"/>
      <c r="V267" s="73"/>
      <c r="W267" s="73"/>
      <c r="X267" s="203"/>
    </row>
    <row r="268" spans="1:24" x14ac:dyDescent="0.2">
      <c r="A268" s="114"/>
      <c r="B268" s="71"/>
      <c r="D268" s="80"/>
      <c r="F268" s="79"/>
      <c r="G268" s="79"/>
      <c r="H268" s="79"/>
      <c r="J268" s="79"/>
      <c r="K268" s="79"/>
      <c r="L268" s="79"/>
      <c r="N268" s="110"/>
      <c r="R268" s="110"/>
      <c r="S268" s="57"/>
      <c r="V268" s="73"/>
      <c r="W268" s="73"/>
      <c r="X268" s="203"/>
    </row>
    <row r="269" spans="1:24" x14ac:dyDescent="0.2">
      <c r="A269" s="114"/>
      <c r="B269" s="71"/>
      <c r="D269" s="80"/>
      <c r="F269" s="79"/>
      <c r="G269" s="79"/>
      <c r="H269" s="79"/>
      <c r="J269" s="110"/>
      <c r="N269" s="110"/>
      <c r="R269" s="110"/>
      <c r="S269" s="57"/>
      <c r="V269" s="73"/>
      <c r="W269" s="73"/>
      <c r="X269" s="203"/>
    </row>
    <row r="270" spans="1:24" x14ac:dyDescent="0.2">
      <c r="A270" s="114"/>
      <c r="B270" s="71"/>
      <c r="D270" s="80"/>
      <c r="F270" s="79"/>
      <c r="G270" s="79"/>
      <c r="H270" s="79"/>
      <c r="J270" s="79"/>
      <c r="K270" s="79"/>
      <c r="L270" s="79"/>
      <c r="N270" s="110"/>
      <c r="R270" s="110"/>
      <c r="S270" s="57"/>
      <c r="V270" s="73"/>
      <c r="W270" s="73"/>
      <c r="X270" s="203"/>
    </row>
    <row r="271" spans="1:24" x14ac:dyDescent="0.2">
      <c r="A271" s="114"/>
      <c r="B271" s="71"/>
      <c r="D271" s="95"/>
      <c r="F271" s="79"/>
      <c r="G271" s="79"/>
      <c r="H271" s="79"/>
      <c r="J271" s="79"/>
      <c r="K271" s="79"/>
      <c r="L271" s="79"/>
      <c r="N271" s="110"/>
      <c r="R271" s="110"/>
      <c r="S271" s="112"/>
      <c r="V271" s="73"/>
      <c r="W271" s="73"/>
      <c r="X271" s="203"/>
    </row>
    <row r="272" spans="1:24" x14ac:dyDescent="0.2">
      <c r="A272" s="114"/>
      <c r="B272" s="68"/>
      <c r="C272" s="56"/>
      <c r="D272" s="80"/>
      <c r="E272" s="50"/>
      <c r="F272" s="80"/>
      <c r="G272" s="80"/>
      <c r="H272" s="80"/>
      <c r="I272" s="57"/>
      <c r="J272" s="80"/>
      <c r="K272" s="80"/>
      <c r="L272" s="80"/>
      <c r="M272" s="80"/>
      <c r="N272" s="80"/>
      <c r="O272" s="58"/>
      <c r="P272" s="50"/>
      <c r="Q272" s="59"/>
      <c r="R272" s="57"/>
      <c r="S272" s="57"/>
      <c r="T272" s="50"/>
      <c r="U272" s="50"/>
      <c r="V272" s="97"/>
      <c r="W272" s="97"/>
      <c r="X272" s="203"/>
    </row>
    <row r="273" spans="1:24" x14ac:dyDescent="0.2">
      <c r="A273" s="114"/>
      <c r="B273" s="70"/>
      <c r="C273" s="63"/>
      <c r="D273" s="80"/>
      <c r="E273" s="50"/>
      <c r="F273" s="80"/>
      <c r="G273" s="80"/>
      <c r="H273" s="80"/>
      <c r="I273" s="57"/>
      <c r="J273" s="80"/>
      <c r="K273" s="80"/>
      <c r="L273" s="80"/>
      <c r="M273" s="80"/>
      <c r="N273" s="80"/>
      <c r="O273" s="58"/>
      <c r="P273" s="50"/>
      <c r="Q273" s="58"/>
      <c r="R273" s="57"/>
      <c r="S273" s="57"/>
      <c r="T273" s="50"/>
      <c r="U273" s="50"/>
      <c r="V273" s="97"/>
      <c r="W273" s="97"/>
      <c r="X273" s="203"/>
    </row>
    <row r="274" spans="1:24" x14ac:dyDescent="0.2">
      <c r="A274" s="114"/>
      <c r="B274" s="70"/>
      <c r="C274" s="63"/>
      <c r="D274" s="80"/>
      <c r="E274" s="50"/>
      <c r="F274" s="80"/>
      <c r="G274" s="80"/>
      <c r="H274" s="80"/>
      <c r="I274" s="57"/>
      <c r="J274" s="80"/>
      <c r="K274" s="80"/>
      <c r="L274" s="80"/>
      <c r="M274" s="80"/>
      <c r="N274" s="80"/>
      <c r="O274" s="58"/>
      <c r="P274" s="50"/>
      <c r="Q274" s="58"/>
      <c r="R274" s="57"/>
      <c r="S274" s="57"/>
      <c r="T274" s="50"/>
      <c r="U274" s="50"/>
      <c r="V274" s="97"/>
      <c r="W274" s="97"/>
      <c r="X274" s="203"/>
    </row>
    <row r="275" spans="1:24" x14ac:dyDescent="0.2">
      <c r="A275" s="114"/>
      <c r="B275" s="71"/>
      <c r="D275" s="80"/>
      <c r="F275" s="79"/>
      <c r="G275" s="79"/>
      <c r="H275" s="79"/>
      <c r="J275" s="79"/>
      <c r="K275" s="79"/>
      <c r="L275" s="79"/>
      <c r="N275" s="79"/>
      <c r="R275" s="110"/>
      <c r="S275" s="57"/>
      <c r="V275" s="73"/>
      <c r="W275" s="73"/>
      <c r="X275" s="203"/>
    </row>
    <row r="276" spans="1:24" x14ac:dyDescent="0.2">
      <c r="A276" s="114"/>
      <c r="B276" s="71"/>
      <c r="D276" s="80"/>
      <c r="F276" s="79"/>
      <c r="G276" s="79"/>
      <c r="H276" s="79"/>
      <c r="J276" s="79"/>
      <c r="K276" s="79"/>
      <c r="L276" s="79"/>
      <c r="N276" s="79"/>
      <c r="R276" s="110"/>
      <c r="S276" s="57"/>
      <c r="V276" s="73"/>
      <c r="W276" s="73"/>
      <c r="X276" s="203"/>
    </row>
    <row r="277" spans="1:24" x14ac:dyDescent="0.2">
      <c r="A277" s="114"/>
      <c r="B277" s="71"/>
      <c r="D277" s="80"/>
      <c r="F277" s="79"/>
      <c r="G277" s="79"/>
      <c r="H277" s="79"/>
      <c r="J277" s="79"/>
      <c r="K277" s="79"/>
      <c r="L277" s="79"/>
      <c r="N277" s="79"/>
      <c r="R277" s="110"/>
      <c r="S277" s="57"/>
      <c r="V277" s="73"/>
      <c r="W277" s="73"/>
      <c r="X277" s="203"/>
    </row>
    <row r="278" spans="1:24" x14ac:dyDescent="0.2">
      <c r="A278" s="114"/>
      <c r="B278" s="71"/>
      <c r="D278" s="80"/>
      <c r="F278" s="79"/>
      <c r="G278" s="79"/>
      <c r="H278" s="79"/>
      <c r="J278" s="79"/>
      <c r="K278" s="79"/>
      <c r="L278" s="79"/>
      <c r="N278" s="79"/>
      <c r="R278" s="110"/>
      <c r="S278" s="57"/>
      <c r="V278" s="73"/>
      <c r="W278" s="73"/>
      <c r="X278" s="203"/>
    </row>
    <row r="279" spans="1:24" x14ac:dyDescent="0.2">
      <c r="A279" s="114"/>
      <c r="B279" s="71"/>
      <c r="D279" s="80"/>
      <c r="F279" s="79"/>
      <c r="G279" s="79"/>
      <c r="H279" s="79"/>
      <c r="J279" s="79"/>
      <c r="K279" s="79"/>
      <c r="L279" s="79"/>
      <c r="N279" s="79"/>
      <c r="R279" s="110"/>
      <c r="S279" s="57"/>
      <c r="V279" s="73"/>
      <c r="W279" s="73"/>
      <c r="X279" s="203"/>
    </row>
    <row r="280" spans="1:24" x14ac:dyDescent="0.2">
      <c r="A280" s="114"/>
      <c r="B280" s="71"/>
      <c r="D280" s="80"/>
      <c r="F280" s="79"/>
      <c r="G280" s="79"/>
      <c r="H280" s="79"/>
      <c r="J280" s="79"/>
      <c r="K280" s="79"/>
      <c r="L280" s="79"/>
      <c r="N280" s="110"/>
      <c r="R280" s="110"/>
      <c r="S280" s="57"/>
      <c r="V280" s="73"/>
      <c r="W280" s="73"/>
      <c r="X280" s="203"/>
    </row>
    <row r="281" spans="1:24" x14ac:dyDescent="0.2">
      <c r="A281" s="114"/>
      <c r="B281" s="71"/>
      <c r="D281" s="80"/>
      <c r="F281" s="79"/>
      <c r="G281" s="79"/>
      <c r="H281" s="79"/>
      <c r="J281" s="79"/>
      <c r="K281" s="79"/>
      <c r="L281" s="79"/>
      <c r="N281" s="110"/>
      <c r="R281" s="110"/>
      <c r="S281" s="57"/>
      <c r="V281" s="73"/>
      <c r="W281" s="73"/>
      <c r="X281" s="203"/>
    </row>
    <row r="282" spans="1:24" x14ac:dyDescent="0.2">
      <c r="A282" s="114"/>
      <c r="B282" s="71"/>
      <c r="D282" s="80"/>
      <c r="F282" s="79"/>
      <c r="G282" s="79"/>
      <c r="H282" s="79"/>
      <c r="J282" s="79"/>
      <c r="K282" s="79"/>
      <c r="L282" s="79"/>
      <c r="N282" s="79"/>
      <c r="R282" s="110"/>
      <c r="S282" s="57"/>
      <c r="V282" s="73"/>
      <c r="W282" s="73"/>
      <c r="X282" s="203"/>
    </row>
    <row r="283" spans="1:24" x14ac:dyDescent="0.2">
      <c r="A283" s="114"/>
      <c r="B283" s="71"/>
      <c r="D283" s="80"/>
      <c r="F283" s="79"/>
      <c r="G283" s="79"/>
      <c r="H283" s="79"/>
      <c r="J283" s="79"/>
      <c r="K283" s="79"/>
      <c r="L283" s="79"/>
      <c r="N283" s="110"/>
      <c r="R283" s="110"/>
      <c r="S283" s="57"/>
      <c r="V283" s="73"/>
      <c r="W283" s="73"/>
      <c r="X283" s="203"/>
    </row>
    <row r="284" spans="1:24" x14ac:dyDescent="0.2">
      <c r="A284" s="114"/>
      <c r="B284" s="71"/>
      <c r="D284" s="80"/>
      <c r="F284" s="79"/>
      <c r="G284" s="79"/>
      <c r="H284" s="79"/>
      <c r="J284" s="79"/>
      <c r="K284" s="79"/>
      <c r="L284" s="79"/>
      <c r="N284" s="110"/>
      <c r="R284" s="110"/>
      <c r="S284" s="57"/>
      <c r="V284" s="73"/>
      <c r="W284" s="73"/>
      <c r="X284" s="203"/>
    </row>
    <row r="285" spans="1:24" x14ac:dyDescent="0.2">
      <c r="A285" s="114"/>
      <c r="B285" s="71"/>
      <c r="D285" s="80"/>
      <c r="E285" s="50"/>
      <c r="F285" s="80"/>
      <c r="G285" s="80"/>
      <c r="H285" s="80"/>
      <c r="I285" s="57"/>
      <c r="J285" s="80"/>
      <c r="K285" s="80"/>
      <c r="L285" s="80"/>
      <c r="M285" s="80"/>
      <c r="N285" s="80"/>
      <c r="O285" s="58"/>
      <c r="P285" s="50"/>
      <c r="R285" s="110"/>
      <c r="S285" s="57"/>
      <c r="V285" s="73"/>
      <c r="W285" s="73"/>
      <c r="X285" s="203"/>
    </row>
    <row r="286" spans="1:24" x14ac:dyDescent="0.2">
      <c r="A286" s="114"/>
      <c r="B286" s="71"/>
      <c r="D286" s="80"/>
      <c r="F286" s="79"/>
      <c r="G286" s="79"/>
      <c r="H286" s="79"/>
      <c r="J286" s="79"/>
      <c r="K286" s="79"/>
      <c r="L286" s="79"/>
      <c r="N286" s="110"/>
      <c r="R286" s="110"/>
      <c r="S286" s="57"/>
      <c r="V286" s="73"/>
      <c r="W286" s="73"/>
      <c r="X286" s="203"/>
    </row>
    <row r="287" spans="1:24" x14ac:dyDescent="0.2">
      <c r="A287" s="114"/>
      <c r="B287" s="71"/>
      <c r="D287" s="80"/>
      <c r="F287" s="79"/>
      <c r="G287" s="79"/>
      <c r="H287" s="79"/>
      <c r="J287" s="110"/>
      <c r="N287" s="110"/>
      <c r="R287" s="110"/>
      <c r="S287" s="57"/>
      <c r="V287" s="73"/>
      <c r="W287" s="73"/>
      <c r="X287" s="203"/>
    </row>
    <row r="288" spans="1:24" x14ac:dyDescent="0.2">
      <c r="A288" s="114"/>
      <c r="B288" s="71"/>
      <c r="D288" s="80"/>
      <c r="F288" s="79"/>
      <c r="G288" s="79"/>
      <c r="H288" s="79"/>
      <c r="J288" s="79"/>
      <c r="K288" s="79"/>
      <c r="L288" s="79"/>
      <c r="N288" s="110"/>
      <c r="R288" s="110"/>
      <c r="S288" s="57"/>
      <c r="V288" s="73"/>
      <c r="W288" s="73"/>
      <c r="X288" s="203"/>
    </row>
    <row r="289" spans="1:24" x14ac:dyDescent="0.2">
      <c r="A289" s="114"/>
      <c r="B289" s="71"/>
      <c r="D289" s="95"/>
      <c r="F289" s="79"/>
      <c r="G289" s="79"/>
      <c r="H289" s="79"/>
      <c r="J289" s="79"/>
      <c r="K289" s="79"/>
      <c r="L289" s="79"/>
      <c r="N289" s="110"/>
      <c r="R289" s="110"/>
      <c r="S289" s="112"/>
      <c r="V289" s="73"/>
      <c r="W289" s="73"/>
      <c r="X289" s="203"/>
    </row>
    <row r="290" spans="1:24" x14ac:dyDescent="0.2">
      <c r="A290" s="114"/>
      <c r="B290" s="68"/>
      <c r="C290" s="56"/>
      <c r="D290" s="80"/>
      <c r="E290" s="50"/>
      <c r="F290" s="80"/>
      <c r="G290" s="80"/>
      <c r="H290" s="80"/>
      <c r="I290" s="57"/>
      <c r="J290" s="80"/>
      <c r="K290" s="80"/>
      <c r="L290" s="80"/>
      <c r="M290" s="80"/>
      <c r="N290" s="80"/>
      <c r="O290" s="58"/>
      <c r="P290" s="50"/>
      <c r="Q290" s="59"/>
      <c r="R290" s="57"/>
      <c r="S290" s="57"/>
      <c r="T290" s="50"/>
      <c r="U290" s="50"/>
      <c r="V290" s="97"/>
      <c r="W290" s="97"/>
      <c r="X290" s="203"/>
    </row>
    <row r="291" spans="1:24" x14ac:dyDescent="0.2">
      <c r="A291" s="114"/>
      <c r="B291" s="70"/>
      <c r="C291" s="63"/>
      <c r="D291" s="80"/>
      <c r="E291" s="50"/>
      <c r="F291" s="80"/>
      <c r="G291" s="80"/>
      <c r="H291" s="80"/>
      <c r="I291" s="57"/>
      <c r="J291" s="80"/>
      <c r="K291" s="80"/>
      <c r="L291" s="80"/>
      <c r="M291" s="80"/>
      <c r="N291" s="80"/>
      <c r="O291" s="58"/>
      <c r="P291" s="50"/>
      <c r="Q291" s="58"/>
      <c r="R291" s="57"/>
      <c r="S291" s="57"/>
      <c r="T291" s="50"/>
      <c r="U291" s="50"/>
      <c r="V291" s="97"/>
      <c r="W291" s="97"/>
      <c r="X291" s="203"/>
    </row>
    <row r="292" spans="1:24" x14ac:dyDescent="0.2">
      <c r="A292" s="114"/>
      <c r="B292" s="70"/>
      <c r="C292" s="63"/>
      <c r="D292" s="80"/>
      <c r="E292" s="50"/>
      <c r="F292" s="80"/>
      <c r="G292" s="80"/>
      <c r="H292" s="80"/>
      <c r="I292" s="57"/>
      <c r="J292" s="80"/>
      <c r="K292" s="80"/>
      <c r="L292" s="80"/>
      <c r="M292" s="80"/>
      <c r="N292" s="80"/>
      <c r="O292" s="58"/>
      <c r="P292" s="50"/>
      <c r="Q292" s="58"/>
      <c r="R292" s="57"/>
      <c r="S292" s="57"/>
      <c r="T292" s="50"/>
      <c r="U292" s="50"/>
      <c r="V292" s="97"/>
      <c r="W292" s="97"/>
      <c r="X292" s="203"/>
    </row>
    <row r="293" spans="1:24" x14ac:dyDescent="0.2">
      <c r="A293" s="114"/>
      <c r="B293" s="71"/>
      <c r="D293" s="80"/>
      <c r="F293" s="79"/>
      <c r="G293" s="79"/>
      <c r="H293" s="79"/>
      <c r="J293" s="79"/>
      <c r="K293" s="79"/>
      <c r="L293" s="79"/>
      <c r="N293" s="79"/>
      <c r="R293" s="110"/>
      <c r="S293" s="57"/>
      <c r="V293" s="73"/>
      <c r="W293" s="73"/>
      <c r="X293" s="203"/>
    </row>
    <row r="294" spans="1:24" x14ac:dyDescent="0.2">
      <c r="A294" s="114"/>
      <c r="B294" s="71"/>
      <c r="D294" s="80"/>
      <c r="F294" s="79"/>
      <c r="G294" s="79"/>
      <c r="H294" s="79"/>
      <c r="J294" s="79"/>
      <c r="K294" s="79"/>
      <c r="L294" s="79"/>
      <c r="N294" s="79"/>
      <c r="R294" s="110"/>
      <c r="S294" s="57"/>
      <c r="V294" s="73"/>
      <c r="W294" s="73"/>
      <c r="X294" s="203"/>
    </row>
    <row r="295" spans="1:24" x14ac:dyDescent="0.2">
      <c r="A295" s="114"/>
      <c r="B295" s="71"/>
      <c r="D295" s="80"/>
      <c r="F295" s="79"/>
      <c r="G295" s="79"/>
      <c r="H295" s="79"/>
      <c r="J295" s="79"/>
      <c r="K295" s="79"/>
      <c r="L295" s="79"/>
      <c r="N295" s="79"/>
      <c r="R295" s="110"/>
      <c r="S295" s="57"/>
      <c r="V295" s="73"/>
      <c r="W295" s="73"/>
      <c r="X295" s="203"/>
    </row>
    <row r="296" spans="1:24" x14ac:dyDescent="0.2">
      <c r="A296" s="114"/>
      <c r="B296" s="71"/>
      <c r="D296" s="80"/>
      <c r="F296" s="79"/>
      <c r="G296" s="79"/>
      <c r="H296" s="79"/>
      <c r="J296" s="79"/>
      <c r="K296" s="79"/>
      <c r="L296" s="79"/>
      <c r="N296" s="79"/>
      <c r="R296" s="110"/>
      <c r="S296" s="57"/>
      <c r="V296" s="73"/>
      <c r="W296" s="73"/>
      <c r="X296" s="203"/>
    </row>
    <row r="297" spans="1:24" x14ac:dyDescent="0.2">
      <c r="A297" s="114"/>
      <c r="B297" s="71"/>
      <c r="D297" s="80"/>
      <c r="F297" s="79"/>
      <c r="G297" s="79"/>
      <c r="H297" s="79"/>
      <c r="J297" s="79"/>
      <c r="K297" s="79"/>
      <c r="L297" s="79"/>
      <c r="N297" s="79"/>
      <c r="R297" s="110"/>
      <c r="S297" s="57"/>
      <c r="V297" s="73"/>
      <c r="W297" s="73"/>
      <c r="X297" s="203"/>
    </row>
    <row r="298" spans="1:24" x14ac:dyDescent="0.2">
      <c r="A298" s="114"/>
      <c r="B298" s="71"/>
      <c r="D298" s="80"/>
      <c r="F298" s="79"/>
      <c r="G298" s="79"/>
      <c r="H298" s="79"/>
      <c r="J298" s="79"/>
      <c r="K298" s="79"/>
      <c r="L298" s="79"/>
      <c r="N298" s="110"/>
      <c r="R298" s="110"/>
      <c r="S298" s="57"/>
      <c r="V298" s="73"/>
      <c r="W298" s="73"/>
      <c r="X298" s="203"/>
    </row>
    <row r="299" spans="1:24" x14ac:dyDescent="0.2">
      <c r="A299" s="114"/>
      <c r="B299" s="71"/>
      <c r="D299" s="80"/>
      <c r="F299" s="79"/>
      <c r="G299" s="79"/>
      <c r="H299" s="79"/>
      <c r="J299" s="79"/>
      <c r="K299" s="79"/>
      <c r="L299" s="79"/>
      <c r="N299" s="110"/>
      <c r="R299" s="110"/>
      <c r="S299" s="57"/>
      <c r="V299" s="73"/>
      <c r="W299" s="73"/>
      <c r="X299" s="203"/>
    </row>
    <row r="300" spans="1:24" x14ac:dyDescent="0.2">
      <c r="A300" s="114"/>
      <c r="B300" s="71"/>
      <c r="D300" s="80"/>
      <c r="F300" s="79"/>
      <c r="G300" s="79"/>
      <c r="H300" s="79"/>
      <c r="J300" s="79"/>
      <c r="K300" s="79"/>
      <c r="L300" s="79"/>
      <c r="N300" s="79"/>
      <c r="R300" s="110"/>
      <c r="S300" s="57"/>
      <c r="V300" s="73"/>
      <c r="W300" s="73"/>
      <c r="X300" s="203"/>
    </row>
    <row r="301" spans="1:24" x14ac:dyDescent="0.2">
      <c r="A301" s="114"/>
      <c r="B301" s="71"/>
      <c r="D301" s="80"/>
      <c r="F301" s="79"/>
      <c r="G301" s="79"/>
      <c r="H301" s="79"/>
      <c r="J301" s="79"/>
      <c r="K301" s="79"/>
      <c r="L301" s="79"/>
      <c r="N301" s="110"/>
      <c r="R301" s="110"/>
      <c r="S301" s="57"/>
      <c r="V301" s="73"/>
      <c r="W301" s="73"/>
      <c r="X301" s="203"/>
    </row>
    <row r="302" spans="1:24" x14ac:dyDescent="0.2">
      <c r="A302" s="114"/>
      <c r="B302" s="71"/>
      <c r="D302" s="80"/>
      <c r="F302" s="79"/>
      <c r="G302" s="79"/>
      <c r="H302" s="79"/>
      <c r="J302" s="79"/>
      <c r="K302" s="79"/>
      <c r="L302" s="79"/>
      <c r="N302" s="110"/>
      <c r="R302" s="110"/>
      <c r="S302" s="57"/>
      <c r="V302" s="73"/>
      <c r="W302" s="73"/>
      <c r="X302" s="203"/>
    </row>
    <row r="303" spans="1:24" x14ac:dyDescent="0.2">
      <c r="A303" s="114"/>
      <c r="B303" s="71"/>
      <c r="D303" s="80"/>
      <c r="E303" s="50"/>
      <c r="F303" s="80"/>
      <c r="G303" s="80"/>
      <c r="H303" s="80"/>
      <c r="I303" s="57"/>
      <c r="J303" s="80"/>
      <c r="K303" s="80"/>
      <c r="L303" s="80"/>
      <c r="M303" s="80"/>
      <c r="N303" s="80"/>
      <c r="O303" s="58"/>
      <c r="P303" s="50"/>
      <c r="R303" s="110"/>
      <c r="S303" s="57"/>
      <c r="V303" s="73"/>
      <c r="W303" s="73"/>
      <c r="X303" s="203"/>
    </row>
    <row r="304" spans="1:24" x14ac:dyDescent="0.2">
      <c r="A304" s="114"/>
      <c r="B304" s="71"/>
      <c r="D304" s="80"/>
      <c r="F304" s="79"/>
      <c r="G304" s="79"/>
      <c r="H304" s="79"/>
      <c r="J304" s="79"/>
      <c r="K304" s="79"/>
      <c r="L304" s="79"/>
      <c r="N304" s="110"/>
      <c r="R304" s="110"/>
      <c r="S304" s="57"/>
      <c r="V304" s="73"/>
      <c r="W304" s="73"/>
      <c r="X304" s="203"/>
    </row>
    <row r="305" spans="1:24" x14ac:dyDescent="0.2">
      <c r="A305" s="114"/>
      <c r="B305" s="71"/>
      <c r="D305" s="80"/>
      <c r="F305" s="79"/>
      <c r="G305" s="79"/>
      <c r="H305" s="79"/>
      <c r="J305" s="110"/>
      <c r="N305" s="110"/>
      <c r="R305" s="110"/>
      <c r="S305" s="57"/>
      <c r="V305" s="73"/>
      <c r="W305" s="73"/>
      <c r="X305" s="203"/>
    </row>
    <row r="306" spans="1:24" x14ac:dyDescent="0.2">
      <c r="A306" s="114"/>
      <c r="B306" s="71"/>
      <c r="D306" s="80"/>
      <c r="F306" s="79"/>
      <c r="G306" s="79"/>
      <c r="H306" s="79"/>
      <c r="J306" s="79"/>
      <c r="K306" s="79"/>
      <c r="L306" s="79"/>
      <c r="N306" s="110"/>
      <c r="R306" s="110"/>
      <c r="S306" s="57"/>
      <c r="V306" s="73"/>
      <c r="W306" s="73"/>
      <c r="X306" s="203"/>
    </row>
    <row r="307" spans="1:24" x14ac:dyDescent="0.2">
      <c r="A307" s="114"/>
      <c r="B307" s="71"/>
      <c r="D307" s="95"/>
      <c r="F307" s="79"/>
      <c r="G307" s="79"/>
      <c r="H307" s="79"/>
      <c r="J307" s="79"/>
      <c r="K307" s="79"/>
      <c r="L307" s="79"/>
      <c r="N307" s="110"/>
      <c r="R307" s="110"/>
      <c r="S307" s="112"/>
      <c r="V307" s="73"/>
      <c r="W307" s="73"/>
      <c r="X307" s="203"/>
    </row>
    <row r="308" spans="1:24" x14ac:dyDescent="0.2">
      <c r="A308" s="114"/>
      <c r="B308" s="68"/>
      <c r="C308" s="56"/>
      <c r="D308" s="80"/>
      <c r="E308" s="50"/>
      <c r="F308" s="80"/>
      <c r="G308" s="80"/>
      <c r="H308" s="80"/>
      <c r="I308" s="57"/>
      <c r="J308" s="80"/>
      <c r="K308" s="80"/>
      <c r="L308" s="80"/>
      <c r="M308" s="80"/>
      <c r="N308" s="80"/>
      <c r="O308" s="58"/>
      <c r="P308" s="50"/>
      <c r="Q308" s="59"/>
      <c r="R308" s="57"/>
      <c r="S308" s="57"/>
      <c r="T308" s="50"/>
      <c r="U308" s="50"/>
      <c r="V308" s="97"/>
      <c r="W308" s="97"/>
      <c r="X308" s="203"/>
    </row>
    <row r="309" spans="1:24" x14ac:dyDescent="0.2">
      <c r="A309" s="114"/>
      <c r="B309" s="70"/>
      <c r="C309" s="63"/>
      <c r="D309" s="80"/>
      <c r="E309" s="50"/>
      <c r="F309" s="80"/>
      <c r="G309" s="80"/>
      <c r="H309" s="80"/>
      <c r="I309" s="57"/>
      <c r="J309" s="80"/>
      <c r="K309" s="80"/>
      <c r="L309" s="80"/>
      <c r="M309" s="80"/>
      <c r="N309" s="80"/>
      <c r="O309" s="58"/>
      <c r="P309" s="50"/>
      <c r="Q309" s="58"/>
      <c r="R309" s="57"/>
      <c r="S309" s="57"/>
      <c r="T309" s="50"/>
      <c r="U309" s="50"/>
      <c r="V309" s="97"/>
      <c r="W309" s="97"/>
      <c r="X309" s="203"/>
    </row>
    <row r="310" spans="1:24" x14ac:dyDescent="0.2">
      <c r="A310" s="114"/>
      <c r="B310" s="70"/>
      <c r="C310" s="63"/>
      <c r="D310" s="80"/>
      <c r="E310" s="50"/>
      <c r="F310" s="80"/>
      <c r="G310" s="80"/>
      <c r="H310" s="80"/>
      <c r="I310" s="57"/>
      <c r="J310" s="80"/>
      <c r="K310" s="80"/>
      <c r="L310" s="80"/>
      <c r="M310" s="80"/>
      <c r="N310" s="80"/>
      <c r="O310" s="58"/>
      <c r="P310" s="50"/>
      <c r="Q310" s="58"/>
      <c r="R310" s="57"/>
      <c r="S310" s="57"/>
      <c r="T310" s="50"/>
      <c r="U310" s="50"/>
      <c r="V310" s="97"/>
      <c r="W310" s="97"/>
      <c r="X310" s="203"/>
    </row>
    <row r="311" spans="1:24" x14ac:dyDescent="0.2">
      <c r="A311" s="114"/>
      <c r="B311" s="71"/>
      <c r="D311" s="80"/>
      <c r="F311" s="79"/>
      <c r="G311" s="79"/>
      <c r="H311" s="79"/>
      <c r="J311" s="79"/>
      <c r="K311" s="79"/>
      <c r="L311" s="79"/>
      <c r="N311" s="79"/>
      <c r="R311" s="110"/>
      <c r="S311" s="57"/>
      <c r="V311" s="73"/>
      <c r="W311" s="73"/>
      <c r="X311" s="203"/>
    </row>
    <row r="312" spans="1:24" x14ac:dyDescent="0.2">
      <c r="A312" s="114"/>
      <c r="B312" s="71"/>
      <c r="D312" s="80"/>
      <c r="F312" s="79"/>
      <c r="G312" s="79"/>
      <c r="H312" s="79"/>
      <c r="J312" s="79"/>
      <c r="K312" s="79"/>
      <c r="L312" s="79"/>
      <c r="N312" s="79"/>
      <c r="R312" s="110"/>
      <c r="S312" s="57"/>
      <c r="V312" s="73"/>
      <c r="W312" s="73"/>
      <c r="X312" s="203"/>
    </row>
    <row r="313" spans="1:24" x14ac:dyDescent="0.2">
      <c r="A313" s="114"/>
      <c r="B313" s="71"/>
      <c r="D313" s="80"/>
      <c r="F313" s="79"/>
      <c r="G313" s="79"/>
      <c r="H313" s="79"/>
      <c r="J313" s="79"/>
      <c r="K313" s="79"/>
      <c r="L313" s="79"/>
      <c r="N313" s="79"/>
      <c r="R313" s="110"/>
      <c r="S313" s="57"/>
      <c r="V313" s="73"/>
      <c r="W313" s="73"/>
      <c r="X313" s="203"/>
    </row>
    <row r="314" spans="1:24" x14ac:dyDescent="0.2">
      <c r="A314" s="114"/>
      <c r="B314" s="71"/>
      <c r="D314" s="80"/>
      <c r="F314" s="79"/>
      <c r="G314" s="79"/>
      <c r="H314" s="79"/>
      <c r="J314" s="79"/>
      <c r="K314" s="79"/>
      <c r="L314" s="79"/>
      <c r="N314" s="79"/>
      <c r="R314" s="110"/>
      <c r="S314" s="57"/>
      <c r="V314" s="73"/>
      <c r="W314" s="73"/>
      <c r="X314" s="203"/>
    </row>
    <row r="315" spans="1:24" x14ac:dyDescent="0.2">
      <c r="A315" s="114"/>
      <c r="B315" s="71"/>
      <c r="D315" s="80"/>
      <c r="F315" s="79"/>
      <c r="G315" s="79"/>
      <c r="H315" s="79"/>
      <c r="J315" s="79"/>
      <c r="K315" s="79"/>
      <c r="L315" s="79"/>
      <c r="N315" s="79"/>
      <c r="R315" s="110"/>
      <c r="S315" s="57"/>
      <c r="V315" s="73"/>
      <c r="W315" s="73"/>
      <c r="X315" s="203"/>
    </row>
    <row r="316" spans="1:24" x14ac:dyDescent="0.2">
      <c r="A316" s="114"/>
      <c r="B316" s="71"/>
      <c r="D316" s="80"/>
      <c r="F316" s="79"/>
      <c r="G316" s="79"/>
      <c r="H316" s="79"/>
      <c r="J316" s="79"/>
      <c r="K316" s="79"/>
      <c r="L316" s="79"/>
      <c r="N316" s="110"/>
      <c r="R316" s="110"/>
      <c r="S316" s="57"/>
      <c r="V316" s="73"/>
      <c r="W316" s="73"/>
      <c r="X316" s="203"/>
    </row>
    <row r="317" spans="1:24" x14ac:dyDescent="0.2">
      <c r="A317" s="114"/>
      <c r="B317" s="71"/>
      <c r="D317" s="80"/>
      <c r="F317" s="79"/>
      <c r="G317" s="79"/>
      <c r="H317" s="79"/>
      <c r="J317" s="79"/>
      <c r="K317" s="79"/>
      <c r="L317" s="79"/>
      <c r="N317" s="110"/>
      <c r="R317" s="110"/>
      <c r="S317" s="57"/>
      <c r="V317" s="73"/>
      <c r="W317" s="73"/>
      <c r="X317" s="203"/>
    </row>
    <row r="318" spans="1:24" x14ac:dyDescent="0.2">
      <c r="A318" s="114"/>
      <c r="B318" s="71"/>
      <c r="D318" s="80"/>
      <c r="F318" s="79"/>
      <c r="G318" s="79"/>
      <c r="H318" s="79"/>
      <c r="J318" s="79"/>
      <c r="K318" s="79"/>
      <c r="L318" s="79"/>
      <c r="N318" s="79"/>
      <c r="R318" s="110"/>
      <c r="S318" s="57"/>
      <c r="V318" s="73"/>
      <c r="W318" s="73"/>
      <c r="X318" s="203"/>
    </row>
    <row r="319" spans="1:24" x14ac:dyDescent="0.2">
      <c r="A319" s="114"/>
      <c r="B319" s="71"/>
      <c r="D319" s="80"/>
      <c r="F319" s="79"/>
      <c r="G319" s="79"/>
      <c r="H319" s="79"/>
      <c r="J319" s="79"/>
      <c r="K319" s="79"/>
      <c r="L319" s="79"/>
      <c r="N319" s="110"/>
      <c r="R319" s="110"/>
      <c r="S319" s="57"/>
      <c r="V319" s="73"/>
      <c r="W319" s="73"/>
      <c r="X319" s="203"/>
    </row>
    <row r="320" spans="1:24" x14ac:dyDescent="0.2">
      <c r="A320" s="114"/>
      <c r="B320" s="71"/>
      <c r="D320" s="80"/>
      <c r="F320" s="79"/>
      <c r="G320" s="79"/>
      <c r="H320" s="79"/>
      <c r="J320" s="79"/>
      <c r="K320" s="79"/>
      <c r="L320" s="79"/>
      <c r="N320" s="110"/>
      <c r="R320" s="110"/>
      <c r="S320" s="57"/>
      <c r="V320" s="73"/>
      <c r="W320" s="73"/>
      <c r="X320" s="203"/>
    </row>
    <row r="321" spans="1:24" x14ac:dyDescent="0.2">
      <c r="A321" s="114"/>
      <c r="B321" s="71"/>
      <c r="D321" s="80"/>
      <c r="E321" s="50"/>
      <c r="F321" s="80"/>
      <c r="G321" s="80"/>
      <c r="H321" s="80"/>
      <c r="I321" s="57"/>
      <c r="J321" s="80"/>
      <c r="K321" s="80"/>
      <c r="L321" s="80"/>
      <c r="M321" s="80"/>
      <c r="N321" s="80"/>
      <c r="O321" s="58"/>
      <c r="P321" s="50"/>
      <c r="R321" s="110"/>
      <c r="S321" s="57"/>
      <c r="V321" s="73"/>
      <c r="W321" s="73"/>
      <c r="X321" s="203"/>
    </row>
    <row r="322" spans="1:24" x14ac:dyDescent="0.2">
      <c r="A322" s="114"/>
      <c r="B322" s="71"/>
      <c r="D322" s="80"/>
      <c r="F322" s="79"/>
      <c r="G322" s="79"/>
      <c r="H322" s="79"/>
      <c r="J322" s="79"/>
      <c r="K322" s="79"/>
      <c r="L322" s="79"/>
      <c r="N322" s="110"/>
      <c r="R322" s="110"/>
      <c r="S322" s="57"/>
      <c r="V322" s="73"/>
      <c r="W322" s="73"/>
      <c r="X322" s="203"/>
    </row>
    <row r="323" spans="1:24" x14ac:dyDescent="0.2">
      <c r="A323" s="114"/>
      <c r="B323" s="71"/>
      <c r="D323" s="80"/>
      <c r="F323" s="79"/>
      <c r="G323" s="79"/>
      <c r="H323" s="79"/>
      <c r="J323" s="110"/>
      <c r="N323" s="110"/>
      <c r="R323" s="110"/>
      <c r="S323" s="57"/>
      <c r="V323" s="73"/>
      <c r="W323" s="73"/>
      <c r="X323" s="203"/>
    </row>
    <row r="324" spans="1:24" x14ac:dyDescent="0.2">
      <c r="A324" s="114"/>
      <c r="B324" s="71"/>
      <c r="D324" s="80"/>
      <c r="F324" s="79"/>
      <c r="G324" s="79"/>
      <c r="H324" s="79"/>
      <c r="J324" s="79"/>
      <c r="K324" s="79"/>
      <c r="L324" s="79"/>
      <c r="N324" s="110"/>
      <c r="R324" s="110"/>
      <c r="S324" s="57"/>
      <c r="V324" s="73"/>
      <c r="W324" s="73"/>
      <c r="X324" s="203"/>
    </row>
    <row r="325" spans="1:24" x14ac:dyDescent="0.2">
      <c r="A325" s="114"/>
      <c r="B325" s="71"/>
      <c r="D325" s="95"/>
      <c r="F325" s="79"/>
      <c r="G325" s="79"/>
      <c r="H325" s="79"/>
      <c r="J325" s="79"/>
      <c r="K325" s="79"/>
      <c r="L325" s="79"/>
      <c r="N325" s="110"/>
      <c r="R325" s="110"/>
      <c r="S325" s="112"/>
      <c r="V325" s="73"/>
      <c r="W325" s="73"/>
      <c r="X325" s="203"/>
    </row>
    <row r="326" spans="1:24" x14ac:dyDescent="0.2">
      <c r="A326" s="114"/>
      <c r="B326" s="68"/>
      <c r="C326" s="56"/>
      <c r="D326" s="80"/>
      <c r="E326" s="50"/>
      <c r="F326" s="80"/>
      <c r="G326" s="80"/>
      <c r="H326" s="80"/>
      <c r="I326" s="57"/>
      <c r="J326" s="80"/>
      <c r="K326" s="80"/>
      <c r="L326" s="80"/>
      <c r="M326" s="80"/>
      <c r="N326" s="80"/>
      <c r="O326" s="58"/>
      <c r="P326" s="50"/>
      <c r="Q326" s="59"/>
      <c r="R326" s="57"/>
      <c r="S326" s="57"/>
      <c r="T326" s="50"/>
      <c r="U326" s="50"/>
      <c r="V326" s="97"/>
      <c r="W326" s="97"/>
      <c r="X326" s="203"/>
    </row>
    <row r="327" spans="1:24" x14ac:dyDescent="0.2">
      <c r="A327" s="114"/>
      <c r="B327" s="70"/>
      <c r="C327" s="63"/>
      <c r="D327" s="80"/>
      <c r="E327" s="50"/>
      <c r="F327" s="80"/>
      <c r="G327" s="80"/>
      <c r="H327" s="80"/>
      <c r="I327" s="57"/>
      <c r="J327" s="80"/>
      <c r="K327" s="80"/>
      <c r="L327" s="80"/>
      <c r="M327" s="80"/>
      <c r="N327" s="80"/>
      <c r="O327" s="58"/>
      <c r="P327" s="50"/>
      <c r="Q327" s="58"/>
      <c r="R327" s="57"/>
      <c r="S327" s="57"/>
      <c r="T327" s="50"/>
      <c r="U327" s="50"/>
      <c r="V327" s="97"/>
      <c r="W327" s="97"/>
      <c r="X327" s="203"/>
    </row>
    <row r="328" spans="1:24" x14ac:dyDescent="0.2">
      <c r="A328" s="114"/>
      <c r="B328" s="70"/>
      <c r="C328" s="63"/>
      <c r="D328" s="80"/>
      <c r="E328" s="50"/>
      <c r="F328" s="80"/>
      <c r="G328" s="80"/>
      <c r="H328" s="80"/>
      <c r="I328" s="57"/>
      <c r="J328" s="80"/>
      <c r="K328" s="80"/>
      <c r="L328" s="80"/>
      <c r="M328" s="80"/>
      <c r="N328" s="80"/>
      <c r="O328" s="58"/>
      <c r="P328" s="50"/>
      <c r="Q328" s="58"/>
      <c r="R328" s="57"/>
      <c r="S328" s="57"/>
      <c r="T328" s="50"/>
      <c r="U328" s="50"/>
      <c r="V328" s="97"/>
      <c r="W328" s="97"/>
      <c r="X328" s="203"/>
    </row>
    <row r="329" spans="1:24" x14ac:dyDescent="0.2">
      <c r="A329" s="114"/>
      <c r="B329" s="71"/>
      <c r="D329" s="80"/>
      <c r="F329" s="79"/>
      <c r="G329" s="79"/>
      <c r="H329" s="79"/>
      <c r="J329" s="79"/>
      <c r="K329" s="79"/>
      <c r="L329" s="79"/>
      <c r="N329" s="79"/>
      <c r="R329" s="110"/>
      <c r="S329" s="57"/>
      <c r="V329" s="73"/>
      <c r="W329" s="73"/>
      <c r="X329" s="203"/>
    </row>
    <row r="330" spans="1:24" x14ac:dyDescent="0.2">
      <c r="A330" s="114"/>
      <c r="B330" s="71"/>
      <c r="D330" s="80"/>
      <c r="F330" s="79"/>
      <c r="G330" s="79"/>
      <c r="H330" s="79"/>
      <c r="J330" s="79"/>
      <c r="K330" s="79"/>
      <c r="L330" s="79"/>
      <c r="N330" s="79"/>
      <c r="R330" s="110"/>
      <c r="S330" s="57"/>
      <c r="V330" s="73"/>
      <c r="W330" s="73"/>
      <c r="X330" s="203"/>
    </row>
    <row r="331" spans="1:24" x14ac:dyDescent="0.2">
      <c r="A331" s="114"/>
      <c r="B331" s="71"/>
      <c r="D331" s="80"/>
      <c r="F331" s="79"/>
      <c r="G331" s="79"/>
      <c r="H331" s="79"/>
      <c r="J331" s="79"/>
      <c r="K331" s="79"/>
      <c r="L331" s="79"/>
      <c r="N331" s="79"/>
      <c r="R331" s="110"/>
      <c r="S331" s="57"/>
      <c r="V331" s="73"/>
      <c r="W331" s="73"/>
      <c r="X331" s="203"/>
    </row>
    <row r="332" spans="1:24" x14ac:dyDescent="0.2">
      <c r="A332" s="114"/>
      <c r="B332" s="71"/>
      <c r="D332" s="80"/>
      <c r="F332" s="79"/>
      <c r="G332" s="79"/>
      <c r="H332" s="79"/>
      <c r="J332" s="79"/>
      <c r="K332" s="79"/>
      <c r="L332" s="79"/>
      <c r="N332" s="79"/>
      <c r="R332" s="110"/>
      <c r="S332" s="57"/>
      <c r="V332" s="73"/>
      <c r="W332" s="73"/>
      <c r="X332" s="203"/>
    </row>
    <row r="333" spans="1:24" x14ac:dyDescent="0.2">
      <c r="A333" s="114"/>
      <c r="B333" s="71"/>
      <c r="D333" s="80"/>
      <c r="F333" s="79"/>
      <c r="G333" s="79"/>
      <c r="H333" s="79"/>
      <c r="J333" s="79"/>
      <c r="K333" s="79"/>
      <c r="L333" s="79"/>
      <c r="N333" s="79"/>
      <c r="R333" s="110"/>
      <c r="S333" s="57"/>
      <c r="V333" s="73"/>
      <c r="W333" s="73"/>
      <c r="X333" s="203"/>
    </row>
    <row r="334" spans="1:24" x14ac:dyDescent="0.2">
      <c r="A334" s="114"/>
      <c r="B334" s="71"/>
      <c r="D334" s="80"/>
      <c r="F334" s="79"/>
      <c r="G334" s="79"/>
      <c r="H334" s="79"/>
      <c r="J334" s="79"/>
      <c r="K334" s="79"/>
      <c r="L334" s="79"/>
      <c r="N334" s="110"/>
      <c r="R334" s="110"/>
      <c r="S334" s="57"/>
      <c r="V334" s="73"/>
      <c r="W334" s="73"/>
      <c r="X334" s="203"/>
    </row>
    <row r="335" spans="1:24" x14ac:dyDescent="0.2">
      <c r="A335" s="114"/>
      <c r="B335" s="71"/>
      <c r="D335" s="80"/>
      <c r="F335" s="79"/>
      <c r="G335" s="79"/>
      <c r="H335" s="79"/>
      <c r="J335" s="79"/>
      <c r="K335" s="79"/>
      <c r="L335" s="79"/>
      <c r="N335" s="110"/>
      <c r="R335" s="110"/>
      <c r="S335" s="57"/>
      <c r="V335" s="73"/>
      <c r="W335" s="73"/>
      <c r="X335" s="203"/>
    </row>
    <row r="336" spans="1:24" x14ac:dyDescent="0.2">
      <c r="A336" s="114"/>
      <c r="B336" s="71"/>
      <c r="D336" s="80"/>
      <c r="F336" s="79"/>
      <c r="G336" s="79"/>
      <c r="H336" s="79"/>
      <c r="J336" s="79"/>
      <c r="K336" s="79"/>
      <c r="L336" s="79"/>
      <c r="N336" s="79"/>
      <c r="R336" s="110"/>
      <c r="S336" s="57"/>
      <c r="V336" s="73"/>
      <c r="W336" s="73"/>
      <c r="X336" s="203"/>
    </row>
    <row r="337" spans="1:24" x14ac:dyDescent="0.2">
      <c r="A337" s="114"/>
      <c r="B337" s="71"/>
      <c r="D337" s="80"/>
      <c r="F337" s="79"/>
      <c r="G337" s="79"/>
      <c r="H337" s="79"/>
      <c r="J337" s="79"/>
      <c r="K337" s="79"/>
      <c r="L337" s="79"/>
      <c r="N337" s="110"/>
      <c r="R337" s="110"/>
      <c r="S337" s="57"/>
      <c r="V337" s="73"/>
      <c r="W337" s="73"/>
      <c r="X337" s="203"/>
    </row>
    <row r="338" spans="1:24" x14ac:dyDescent="0.2">
      <c r="A338" s="114"/>
      <c r="B338" s="71"/>
      <c r="D338" s="80"/>
      <c r="F338" s="79"/>
      <c r="G338" s="79"/>
      <c r="H338" s="79"/>
      <c r="J338" s="79"/>
      <c r="K338" s="79"/>
      <c r="L338" s="79"/>
      <c r="N338" s="110"/>
      <c r="R338" s="110"/>
      <c r="S338" s="57"/>
      <c r="V338" s="73"/>
      <c r="W338" s="73"/>
      <c r="X338" s="203"/>
    </row>
    <row r="339" spans="1:24" x14ac:dyDescent="0.2">
      <c r="A339" s="114"/>
      <c r="B339" s="71"/>
      <c r="D339" s="80"/>
      <c r="E339" s="50"/>
      <c r="F339" s="80"/>
      <c r="G339" s="80"/>
      <c r="H339" s="80"/>
      <c r="I339" s="57"/>
      <c r="J339" s="80"/>
      <c r="K339" s="80"/>
      <c r="L339" s="80"/>
      <c r="M339" s="80"/>
      <c r="N339" s="80"/>
      <c r="O339" s="58"/>
      <c r="P339" s="50"/>
      <c r="R339" s="110"/>
      <c r="S339" s="57"/>
      <c r="V339" s="73"/>
      <c r="W339" s="73"/>
      <c r="X339" s="203"/>
    </row>
    <row r="340" spans="1:24" x14ac:dyDescent="0.2">
      <c r="A340" s="114"/>
      <c r="B340" s="71"/>
      <c r="D340" s="80"/>
      <c r="F340" s="79"/>
      <c r="G340" s="79"/>
      <c r="H340" s="79"/>
      <c r="J340" s="79"/>
      <c r="K340" s="79"/>
      <c r="L340" s="79"/>
      <c r="N340" s="110"/>
      <c r="R340" s="110"/>
      <c r="S340" s="57"/>
      <c r="V340" s="73"/>
      <c r="W340" s="73"/>
      <c r="X340" s="203"/>
    </row>
    <row r="341" spans="1:24" x14ac:dyDescent="0.2">
      <c r="A341" s="114"/>
      <c r="B341" s="71"/>
      <c r="D341" s="80"/>
      <c r="F341" s="79"/>
      <c r="G341" s="79"/>
      <c r="H341" s="79"/>
      <c r="J341" s="110"/>
      <c r="N341" s="110"/>
      <c r="R341" s="110"/>
      <c r="S341" s="57"/>
      <c r="V341" s="73"/>
      <c r="W341" s="73"/>
      <c r="X341" s="203"/>
    </row>
    <row r="342" spans="1:24" x14ac:dyDescent="0.2">
      <c r="A342" s="114"/>
      <c r="B342" s="71"/>
      <c r="D342" s="80"/>
      <c r="F342" s="79"/>
      <c r="G342" s="79"/>
      <c r="H342" s="79"/>
      <c r="J342" s="79"/>
      <c r="K342" s="79"/>
      <c r="L342" s="79"/>
      <c r="N342" s="110"/>
      <c r="R342" s="110"/>
      <c r="S342" s="57"/>
      <c r="V342" s="73"/>
      <c r="W342" s="73"/>
      <c r="X342" s="203"/>
    </row>
    <row r="343" spans="1:24" x14ac:dyDescent="0.2">
      <c r="A343" s="114"/>
      <c r="B343" s="71"/>
      <c r="D343" s="95"/>
      <c r="F343" s="79"/>
      <c r="G343" s="79"/>
      <c r="H343" s="79"/>
      <c r="J343" s="79"/>
      <c r="K343" s="79"/>
      <c r="L343" s="79"/>
      <c r="N343" s="110"/>
      <c r="R343" s="110"/>
      <c r="S343" s="112"/>
      <c r="V343" s="73"/>
      <c r="W343" s="73"/>
      <c r="X343" s="203"/>
    </row>
    <row r="344" spans="1:24" x14ac:dyDescent="0.2">
      <c r="A344" s="114"/>
      <c r="B344" s="68"/>
      <c r="C344" s="56"/>
      <c r="D344" s="80"/>
      <c r="E344" s="50"/>
      <c r="F344" s="80"/>
      <c r="G344" s="80"/>
      <c r="H344" s="80"/>
      <c r="I344" s="57"/>
      <c r="J344" s="80"/>
      <c r="K344" s="80"/>
      <c r="L344" s="80"/>
      <c r="M344" s="80"/>
      <c r="N344" s="80"/>
      <c r="O344" s="58"/>
      <c r="P344" s="50"/>
      <c r="Q344" s="59"/>
      <c r="R344" s="57"/>
      <c r="S344" s="57"/>
      <c r="T344" s="50"/>
      <c r="U344" s="50"/>
      <c r="V344" s="97"/>
      <c r="W344" s="97"/>
      <c r="X344" s="203"/>
    </row>
    <row r="345" spans="1:24" x14ac:dyDescent="0.2">
      <c r="A345" s="114"/>
      <c r="B345" s="70"/>
      <c r="C345" s="63"/>
      <c r="D345" s="80"/>
      <c r="E345" s="50"/>
      <c r="F345" s="80"/>
      <c r="G345" s="80"/>
      <c r="H345" s="80"/>
      <c r="I345" s="57"/>
      <c r="J345" s="80"/>
      <c r="K345" s="80"/>
      <c r="L345" s="80"/>
      <c r="M345" s="80"/>
      <c r="N345" s="80"/>
      <c r="O345" s="58"/>
      <c r="P345" s="50"/>
      <c r="Q345" s="58"/>
      <c r="R345" s="57"/>
      <c r="S345" s="57"/>
      <c r="T345" s="50"/>
      <c r="U345" s="50"/>
      <c r="V345" s="97"/>
      <c r="W345" s="97"/>
      <c r="X345" s="203"/>
    </row>
    <row r="346" spans="1:24" x14ac:dyDescent="0.2">
      <c r="A346" s="114"/>
      <c r="B346" s="70"/>
      <c r="C346" s="63"/>
      <c r="D346" s="80"/>
      <c r="E346" s="50"/>
      <c r="F346" s="80"/>
      <c r="G346" s="80"/>
      <c r="H346" s="80"/>
      <c r="I346" s="57"/>
      <c r="J346" s="80"/>
      <c r="K346" s="80"/>
      <c r="L346" s="80"/>
      <c r="M346" s="80"/>
      <c r="N346" s="80"/>
      <c r="O346" s="58"/>
      <c r="P346" s="50"/>
      <c r="Q346" s="58"/>
      <c r="R346" s="57"/>
      <c r="S346" s="57"/>
      <c r="T346" s="50"/>
      <c r="U346" s="50"/>
      <c r="V346" s="97"/>
      <c r="W346" s="97"/>
      <c r="X346" s="203"/>
    </row>
    <row r="347" spans="1:24" x14ac:dyDescent="0.2">
      <c r="A347" s="114"/>
      <c r="B347" s="71"/>
      <c r="D347" s="80"/>
      <c r="F347" s="79"/>
      <c r="G347" s="79"/>
      <c r="H347" s="79"/>
      <c r="J347" s="79"/>
      <c r="K347" s="79"/>
      <c r="L347" s="79"/>
      <c r="N347" s="79"/>
      <c r="R347" s="110"/>
      <c r="S347" s="57"/>
      <c r="V347" s="73"/>
      <c r="W347" s="73"/>
      <c r="X347" s="203"/>
    </row>
    <row r="348" spans="1:24" x14ac:dyDescent="0.2">
      <c r="A348" s="114"/>
      <c r="B348" s="71"/>
      <c r="D348" s="80"/>
      <c r="F348" s="79"/>
      <c r="G348" s="79"/>
      <c r="H348" s="79"/>
      <c r="J348" s="79"/>
      <c r="K348" s="79"/>
      <c r="L348" s="79"/>
      <c r="N348" s="79"/>
      <c r="R348" s="110"/>
      <c r="S348" s="57"/>
      <c r="V348" s="73"/>
      <c r="W348" s="73"/>
      <c r="X348" s="203"/>
    </row>
    <row r="349" spans="1:24" x14ac:dyDescent="0.2">
      <c r="A349" s="114"/>
      <c r="B349" s="71"/>
      <c r="D349" s="80"/>
      <c r="F349" s="79"/>
      <c r="G349" s="79"/>
      <c r="H349" s="79"/>
      <c r="J349" s="79"/>
      <c r="K349" s="79"/>
      <c r="L349" s="79"/>
      <c r="N349" s="79"/>
      <c r="R349" s="110"/>
      <c r="S349" s="57"/>
      <c r="V349" s="73"/>
      <c r="W349" s="73"/>
      <c r="X349" s="203"/>
    </row>
    <row r="350" spans="1:24" x14ac:dyDescent="0.2">
      <c r="A350" s="114"/>
      <c r="B350" s="71"/>
      <c r="D350" s="80"/>
      <c r="F350" s="79"/>
      <c r="G350" s="79"/>
      <c r="H350" s="79"/>
      <c r="J350" s="79"/>
      <c r="K350" s="79"/>
      <c r="L350" s="79"/>
      <c r="N350" s="79"/>
      <c r="R350" s="110"/>
      <c r="S350" s="57"/>
      <c r="V350" s="73"/>
      <c r="W350" s="73"/>
      <c r="X350" s="203"/>
    </row>
    <row r="351" spans="1:24" x14ac:dyDescent="0.2">
      <c r="A351" s="114"/>
      <c r="B351" s="71"/>
      <c r="D351" s="80"/>
      <c r="F351" s="79"/>
      <c r="G351" s="79"/>
      <c r="H351" s="79"/>
      <c r="J351" s="79"/>
      <c r="K351" s="79"/>
      <c r="L351" s="79"/>
      <c r="N351" s="79"/>
      <c r="R351" s="110"/>
      <c r="S351" s="57"/>
      <c r="V351" s="73"/>
      <c r="W351" s="73"/>
      <c r="X351" s="203"/>
    </row>
    <row r="352" spans="1:24" x14ac:dyDescent="0.2">
      <c r="A352" s="114"/>
      <c r="B352" s="71"/>
      <c r="D352" s="80"/>
      <c r="F352" s="79"/>
      <c r="G352" s="79"/>
      <c r="H352" s="79"/>
      <c r="J352" s="79"/>
      <c r="K352" s="79"/>
      <c r="L352" s="79"/>
      <c r="N352" s="110"/>
      <c r="R352" s="110"/>
      <c r="S352" s="57"/>
      <c r="V352" s="73"/>
      <c r="W352" s="73"/>
      <c r="X352" s="203"/>
    </row>
    <row r="353" spans="1:24" x14ac:dyDescent="0.2">
      <c r="A353" s="114"/>
      <c r="B353" s="71"/>
      <c r="D353" s="80"/>
      <c r="F353" s="79"/>
      <c r="G353" s="79"/>
      <c r="H353" s="79"/>
      <c r="J353" s="79"/>
      <c r="K353" s="79"/>
      <c r="L353" s="79"/>
      <c r="N353" s="110"/>
      <c r="R353" s="110"/>
      <c r="S353" s="57"/>
      <c r="V353" s="73"/>
      <c r="W353" s="73"/>
      <c r="X353" s="203"/>
    </row>
    <row r="354" spans="1:24" x14ac:dyDescent="0.2">
      <c r="A354" s="114"/>
      <c r="B354" s="71"/>
      <c r="D354" s="80"/>
      <c r="F354" s="79"/>
      <c r="G354" s="79"/>
      <c r="H354" s="79"/>
      <c r="J354" s="79"/>
      <c r="K354" s="79"/>
      <c r="L354" s="79"/>
      <c r="N354" s="79"/>
      <c r="R354" s="110"/>
      <c r="S354" s="57"/>
      <c r="V354" s="73"/>
      <c r="W354" s="73"/>
      <c r="X354" s="203"/>
    </row>
    <row r="355" spans="1:24" x14ac:dyDescent="0.2">
      <c r="A355" s="114"/>
      <c r="B355" s="71"/>
      <c r="D355" s="80"/>
      <c r="F355" s="79"/>
      <c r="G355" s="79"/>
      <c r="H355" s="79"/>
      <c r="J355" s="79"/>
      <c r="K355" s="79"/>
      <c r="L355" s="79"/>
      <c r="N355" s="110"/>
      <c r="R355" s="110"/>
      <c r="S355" s="57"/>
      <c r="V355" s="73"/>
      <c r="W355" s="73"/>
      <c r="X355" s="203"/>
    </row>
    <row r="356" spans="1:24" x14ac:dyDescent="0.2">
      <c r="A356" s="114"/>
      <c r="B356" s="71"/>
      <c r="D356" s="80"/>
      <c r="F356" s="79"/>
      <c r="G356" s="79"/>
      <c r="H356" s="79"/>
      <c r="J356" s="79"/>
      <c r="K356" s="79"/>
      <c r="L356" s="79"/>
      <c r="N356" s="110"/>
      <c r="R356" s="110"/>
      <c r="S356" s="57"/>
      <c r="V356" s="73"/>
      <c r="W356" s="73"/>
      <c r="X356" s="203"/>
    </row>
    <row r="357" spans="1:24" x14ac:dyDescent="0.2">
      <c r="A357" s="114"/>
      <c r="B357" s="71"/>
      <c r="D357" s="80"/>
      <c r="E357" s="50"/>
      <c r="F357" s="80"/>
      <c r="G357" s="80"/>
      <c r="H357" s="80"/>
      <c r="I357" s="57"/>
      <c r="J357" s="80"/>
      <c r="K357" s="80"/>
      <c r="L357" s="80"/>
      <c r="M357" s="80"/>
      <c r="N357" s="80"/>
      <c r="O357" s="58"/>
      <c r="P357" s="50"/>
      <c r="R357" s="110"/>
      <c r="S357" s="57"/>
      <c r="V357" s="73"/>
      <c r="W357" s="73"/>
      <c r="X357" s="203"/>
    </row>
    <row r="358" spans="1:24" x14ac:dyDescent="0.2">
      <c r="A358" s="114"/>
      <c r="B358" s="71"/>
      <c r="D358" s="80"/>
      <c r="F358" s="79"/>
      <c r="G358" s="79"/>
      <c r="H358" s="79"/>
      <c r="J358" s="79"/>
      <c r="K358" s="79"/>
      <c r="L358" s="79"/>
      <c r="N358" s="110"/>
      <c r="R358" s="110"/>
      <c r="S358" s="57"/>
      <c r="V358" s="73"/>
      <c r="W358" s="73"/>
      <c r="X358" s="203"/>
    </row>
    <row r="359" spans="1:24" x14ac:dyDescent="0.2">
      <c r="A359" s="114"/>
      <c r="B359" s="71"/>
      <c r="D359" s="80"/>
      <c r="F359" s="79"/>
      <c r="G359" s="79"/>
      <c r="H359" s="79"/>
      <c r="J359" s="110"/>
      <c r="N359" s="110"/>
      <c r="R359" s="110"/>
      <c r="S359" s="57"/>
      <c r="V359" s="73"/>
      <c r="W359" s="73"/>
      <c r="X359" s="203"/>
    </row>
    <row r="360" spans="1:24" x14ac:dyDescent="0.2">
      <c r="A360" s="114"/>
      <c r="B360" s="71"/>
      <c r="D360" s="80"/>
      <c r="F360" s="79"/>
      <c r="G360" s="79"/>
      <c r="H360" s="79"/>
      <c r="J360" s="79"/>
      <c r="K360" s="79"/>
      <c r="L360" s="79"/>
      <c r="N360" s="110"/>
      <c r="R360" s="110"/>
      <c r="S360" s="57"/>
      <c r="V360" s="73"/>
      <c r="W360" s="73"/>
      <c r="X360" s="203"/>
    </row>
    <row r="361" spans="1:24" x14ac:dyDescent="0.2">
      <c r="A361" s="114"/>
      <c r="B361" s="71"/>
      <c r="D361" s="95"/>
      <c r="F361" s="79"/>
      <c r="G361" s="79"/>
      <c r="H361" s="79"/>
      <c r="J361" s="79"/>
      <c r="K361" s="79"/>
      <c r="L361" s="79"/>
      <c r="N361" s="110"/>
      <c r="R361" s="110"/>
      <c r="S361" s="112"/>
      <c r="V361" s="73"/>
      <c r="W361" s="73"/>
      <c r="X361" s="203"/>
    </row>
    <row r="362" spans="1:24" x14ac:dyDescent="0.2">
      <c r="A362" s="114"/>
      <c r="B362" s="68"/>
      <c r="C362" s="56"/>
      <c r="D362" s="80"/>
      <c r="E362" s="50"/>
      <c r="F362" s="80"/>
      <c r="G362" s="80"/>
      <c r="H362" s="80"/>
      <c r="I362" s="57"/>
      <c r="J362" s="80"/>
      <c r="K362" s="80"/>
      <c r="L362" s="80"/>
      <c r="M362" s="80"/>
      <c r="N362" s="80"/>
      <c r="O362" s="58"/>
      <c r="P362" s="50"/>
      <c r="Q362" s="59"/>
      <c r="R362" s="57"/>
      <c r="S362" s="57"/>
      <c r="T362" s="50"/>
      <c r="U362" s="50"/>
      <c r="V362" s="97"/>
      <c r="W362" s="97"/>
      <c r="X362" s="203"/>
    </row>
    <row r="363" spans="1:24" x14ac:dyDescent="0.2">
      <c r="A363" s="114"/>
      <c r="B363" s="70"/>
      <c r="C363" s="63"/>
      <c r="D363" s="80"/>
      <c r="E363" s="50"/>
      <c r="F363" s="80"/>
      <c r="G363" s="80"/>
      <c r="H363" s="80"/>
      <c r="I363" s="57"/>
      <c r="J363" s="80"/>
      <c r="K363" s="80"/>
      <c r="L363" s="80"/>
      <c r="M363" s="80"/>
      <c r="N363" s="80"/>
      <c r="O363" s="58"/>
      <c r="P363" s="50"/>
      <c r="Q363" s="58"/>
      <c r="R363" s="57"/>
      <c r="S363" s="57"/>
      <c r="T363" s="50"/>
      <c r="U363" s="50"/>
      <c r="V363" s="97"/>
      <c r="W363" s="97"/>
      <c r="X363" s="203"/>
    </row>
    <row r="364" spans="1:24" x14ac:dyDescent="0.2">
      <c r="A364" s="114"/>
      <c r="B364" s="70"/>
      <c r="C364" s="63"/>
      <c r="D364" s="80"/>
      <c r="E364" s="50"/>
      <c r="F364" s="80"/>
      <c r="G364" s="80"/>
      <c r="H364" s="80"/>
      <c r="I364" s="57"/>
      <c r="J364" s="80"/>
      <c r="K364" s="80"/>
      <c r="L364" s="80"/>
      <c r="M364" s="80"/>
      <c r="N364" s="80"/>
      <c r="O364" s="58"/>
      <c r="P364" s="50"/>
      <c r="Q364" s="58"/>
      <c r="R364" s="57"/>
      <c r="S364" s="57"/>
      <c r="T364" s="50"/>
      <c r="U364" s="50"/>
      <c r="V364" s="97"/>
      <c r="W364" s="97"/>
      <c r="X364" s="203"/>
    </row>
    <row r="365" spans="1:24" x14ac:dyDescent="0.2">
      <c r="A365" s="114"/>
      <c r="B365" s="71"/>
      <c r="D365" s="80"/>
      <c r="F365" s="79"/>
      <c r="G365" s="79"/>
      <c r="H365" s="79"/>
      <c r="J365" s="79"/>
      <c r="K365" s="79"/>
      <c r="L365" s="79"/>
      <c r="N365" s="79"/>
      <c r="R365" s="110"/>
      <c r="S365" s="57"/>
      <c r="V365" s="73"/>
      <c r="W365" s="73"/>
      <c r="X365" s="203"/>
    </row>
    <row r="366" spans="1:24" x14ac:dyDescent="0.2">
      <c r="A366" s="114"/>
      <c r="B366" s="71"/>
      <c r="D366" s="80"/>
      <c r="F366" s="79"/>
      <c r="G366" s="79"/>
      <c r="H366" s="79"/>
      <c r="J366" s="79"/>
      <c r="K366" s="79"/>
      <c r="L366" s="79"/>
      <c r="N366" s="79"/>
      <c r="R366" s="110"/>
      <c r="S366" s="57"/>
      <c r="V366" s="73"/>
      <c r="W366" s="73"/>
      <c r="X366" s="203"/>
    </row>
    <row r="367" spans="1:24" x14ac:dyDescent="0.2">
      <c r="A367" s="114"/>
      <c r="B367" s="71"/>
      <c r="D367" s="80"/>
      <c r="F367" s="79"/>
      <c r="G367" s="79"/>
      <c r="H367" s="79"/>
      <c r="J367" s="79"/>
      <c r="K367" s="79"/>
      <c r="L367" s="79"/>
      <c r="N367" s="79"/>
      <c r="R367" s="110"/>
      <c r="S367" s="57"/>
      <c r="V367" s="73"/>
      <c r="W367" s="73"/>
      <c r="X367" s="203"/>
    </row>
    <row r="368" spans="1:24" x14ac:dyDescent="0.2">
      <c r="A368" s="114"/>
      <c r="B368" s="71"/>
      <c r="D368" s="80"/>
      <c r="F368" s="79"/>
      <c r="G368" s="79"/>
      <c r="H368" s="79"/>
      <c r="J368" s="79"/>
      <c r="K368" s="79"/>
      <c r="L368" s="79"/>
      <c r="N368" s="79"/>
      <c r="R368" s="110"/>
      <c r="S368" s="57"/>
      <c r="V368" s="73"/>
      <c r="W368" s="73"/>
      <c r="X368" s="203"/>
    </row>
    <row r="369" spans="1:24" x14ac:dyDescent="0.2">
      <c r="A369" s="114"/>
      <c r="B369" s="71"/>
      <c r="D369" s="80"/>
      <c r="F369" s="79"/>
      <c r="G369" s="79"/>
      <c r="H369" s="79"/>
      <c r="J369" s="79"/>
      <c r="K369" s="79"/>
      <c r="L369" s="79"/>
      <c r="N369" s="79"/>
      <c r="R369" s="110"/>
      <c r="S369" s="57"/>
      <c r="V369" s="73"/>
      <c r="W369" s="73"/>
      <c r="X369" s="203"/>
    </row>
    <row r="370" spans="1:24" x14ac:dyDescent="0.2">
      <c r="A370" s="114"/>
      <c r="B370" s="71"/>
      <c r="D370" s="80"/>
      <c r="F370" s="79"/>
      <c r="G370" s="79"/>
      <c r="H370" s="79"/>
      <c r="J370" s="79"/>
      <c r="K370" s="79"/>
      <c r="L370" s="79"/>
      <c r="N370" s="110"/>
      <c r="R370" s="110"/>
      <c r="S370" s="57"/>
      <c r="V370" s="73"/>
      <c r="W370" s="73"/>
      <c r="X370" s="203"/>
    </row>
    <row r="371" spans="1:24" x14ac:dyDescent="0.2">
      <c r="A371" s="114"/>
      <c r="B371" s="71"/>
      <c r="D371" s="80"/>
      <c r="F371" s="79"/>
      <c r="G371" s="79"/>
      <c r="H371" s="79"/>
      <c r="J371" s="79"/>
      <c r="K371" s="79"/>
      <c r="L371" s="79"/>
      <c r="N371" s="110"/>
      <c r="R371" s="110"/>
      <c r="S371" s="57"/>
      <c r="V371" s="73"/>
      <c r="W371" s="73"/>
      <c r="X371" s="203"/>
    </row>
    <row r="372" spans="1:24" x14ac:dyDescent="0.2">
      <c r="A372" s="114"/>
      <c r="B372" s="71"/>
      <c r="D372" s="80"/>
      <c r="F372" s="79"/>
      <c r="G372" s="79"/>
      <c r="H372" s="79"/>
      <c r="J372" s="79"/>
      <c r="K372" s="79"/>
      <c r="L372" s="79"/>
      <c r="N372" s="79"/>
      <c r="R372" s="110"/>
      <c r="S372" s="57"/>
      <c r="V372" s="73"/>
      <c r="W372" s="73"/>
      <c r="X372" s="203"/>
    </row>
    <row r="373" spans="1:24" x14ac:dyDescent="0.2">
      <c r="A373" s="114"/>
      <c r="B373" s="71"/>
      <c r="D373" s="80"/>
      <c r="F373" s="79"/>
      <c r="G373" s="79"/>
      <c r="H373" s="79"/>
      <c r="J373" s="79"/>
      <c r="K373" s="79"/>
      <c r="L373" s="79"/>
      <c r="N373" s="110"/>
      <c r="R373" s="110"/>
      <c r="S373" s="57"/>
      <c r="V373" s="73"/>
      <c r="W373" s="73"/>
      <c r="X373" s="203"/>
    </row>
    <row r="374" spans="1:24" x14ac:dyDescent="0.2">
      <c r="A374" s="114"/>
      <c r="B374" s="71"/>
      <c r="D374" s="80"/>
      <c r="F374" s="79"/>
      <c r="G374" s="79"/>
      <c r="H374" s="79"/>
      <c r="J374" s="79"/>
      <c r="K374" s="79"/>
      <c r="L374" s="79"/>
      <c r="N374" s="110"/>
      <c r="R374" s="110"/>
      <c r="S374" s="57"/>
      <c r="V374" s="73"/>
      <c r="W374" s="73"/>
      <c r="X374" s="203"/>
    </row>
    <row r="375" spans="1:24" x14ac:dyDescent="0.2">
      <c r="A375" s="114"/>
      <c r="B375" s="71"/>
      <c r="D375" s="80"/>
      <c r="E375" s="50"/>
      <c r="F375" s="80"/>
      <c r="G375" s="80"/>
      <c r="H375" s="80"/>
      <c r="I375" s="57"/>
      <c r="J375" s="80"/>
      <c r="K375" s="80"/>
      <c r="L375" s="80"/>
      <c r="M375" s="80"/>
      <c r="N375" s="80"/>
      <c r="O375" s="58"/>
      <c r="P375" s="50"/>
      <c r="R375" s="110"/>
      <c r="S375" s="57"/>
      <c r="V375" s="73"/>
      <c r="W375" s="73"/>
      <c r="X375" s="203"/>
    </row>
    <row r="376" spans="1:24" x14ac:dyDescent="0.2">
      <c r="A376" s="114"/>
      <c r="B376" s="71"/>
      <c r="D376" s="80"/>
      <c r="F376" s="79"/>
      <c r="G376" s="79"/>
      <c r="H376" s="79"/>
      <c r="J376" s="79"/>
      <c r="K376" s="79"/>
      <c r="L376" s="79"/>
      <c r="N376" s="110"/>
      <c r="R376" s="110"/>
      <c r="S376" s="57"/>
      <c r="V376" s="73"/>
      <c r="W376" s="73"/>
      <c r="X376" s="203"/>
    </row>
    <row r="377" spans="1:24" x14ac:dyDescent="0.2">
      <c r="A377" s="114"/>
      <c r="B377" s="71"/>
      <c r="D377" s="80"/>
      <c r="F377" s="79"/>
      <c r="G377" s="79"/>
      <c r="H377" s="79"/>
      <c r="J377" s="110"/>
      <c r="N377" s="110"/>
      <c r="R377" s="110"/>
      <c r="S377" s="57"/>
      <c r="V377" s="73"/>
      <c r="W377" s="73"/>
      <c r="X377" s="203"/>
    </row>
    <row r="378" spans="1:24" x14ac:dyDescent="0.2">
      <c r="A378" s="114"/>
      <c r="B378" s="71"/>
      <c r="D378" s="80"/>
      <c r="F378" s="79"/>
      <c r="G378" s="79"/>
      <c r="H378" s="79"/>
      <c r="J378" s="79"/>
      <c r="K378" s="79"/>
      <c r="L378" s="79"/>
      <c r="N378" s="110"/>
      <c r="R378" s="110"/>
      <c r="S378" s="57"/>
      <c r="V378" s="73"/>
      <c r="W378" s="73"/>
      <c r="X378" s="203"/>
    </row>
    <row r="379" spans="1:24" x14ac:dyDescent="0.2">
      <c r="A379" s="114"/>
      <c r="B379" s="71"/>
      <c r="D379" s="95"/>
      <c r="F379" s="79"/>
      <c r="G379" s="79"/>
      <c r="H379" s="79"/>
      <c r="J379" s="79"/>
      <c r="K379" s="79"/>
      <c r="L379" s="79"/>
      <c r="N379" s="110"/>
      <c r="R379" s="110"/>
      <c r="S379" s="112"/>
      <c r="V379" s="73"/>
      <c r="W379" s="73"/>
      <c r="X379" s="203"/>
    </row>
    <row r="380" spans="1:24" x14ac:dyDescent="0.2">
      <c r="A380" s="114"/>
      <c r="B380" s="68"/>
      <c r="C380" s="56"/>
      <c r="D380" s="80"/>
      <c r="E380" s="50"/>
      <c r="F380" s="80"/>
      <c r="G380" s="80"/>
      <c r="H380" s="80"/>
      <c r="I380" s="57"/>
      <c r="J380" s="80"/>
      <c r="K380" s="80"/>
      <c r="L380" s="80"/>
      <c r="M380" s="80"/>
      <c r="N380" s="80"/>
      <c r="O380" s="58"/>
      <c r="P380" s="50"/>
      <c r="Q380" s="59"/>
      <c r="R380" s="57"/>
      <c r="S380" s="57"/>
      <c r="T380" s="50"/>
      <c r="U380" s="50"/>
      <c r="V380" s="97"/>
      <c r="W380" s="97"/>
      <c r="X380" s="203"/>
    </row>
    <row r="381" spans="1:24" x14ac:dyDescent="0.2">
      <c r="A381" s="114"/>
      <c r="B381" s="70"/>
      <c r="C381" s="63"/>
      <c r="D381" s="80"/>
      <c r="E381" s="50"/>
      <c r="F381" s="80"/>
      <c r="G381" s="80"/>
      <c r="H381" s="80"/>
      <c r="I381" s="57"/>
      <c r="J381" s="80"/>
      <c r="K381" s="80"/>
      <c r="L381" s="80"/>
      <c r="M381" s="80"/>
      <c r="N381" s="80"/>
      <c r="O381" s="58"/>
      <c r="P381" s="50"/>
      <c r="Q381" s="58"/>
      <c r="R381" s="57"/>
      <c r="S381" s="57"/>
      <c r="T381" s="50"/>
      <c r="U381" s="50"/>
      <c r="V381" s="97"/>
      <c r="W381" s="97"/>
      <c r="X381" s="203"/>
    </row>
    <row r="382" spans="1:24" x14ac:dyDescent="0.2">
      <c r="A382" s="114"/>
      <c r="B382" s="70"/>
      <c r="C382" s="63"/>
      <c r="D382" s="80"/>
      <c r="E382" s="50"/>
      <c r="F382" s="80"/>
      <c r="G382" s="80"/>
      <c r="H382" s="80"/>
      <c r="I382" s="57"/>
      <c r="J382" s="80"/>
      <c r="K382" s="80"/>
      <c r="L382" s="80"/>
      <c r="M382" s="80"/>
      <c r="N382" s="80"/>
      <c r="O382" s="58"/>
      <c r="P382" s="50"/>
      <c r="Q382" s="58"/>
      <c r="R382" s="57"/>
      <c r="S382" s="57"/>
      <c r="T382" s="50"/>
      <c r="U382" s="50"/>
      <c r="V382" s="97"/>
      <c r="W382" s="97"/>
      <c r="X382" s="203"/>
    </row>
    <row r="383" spans="1:24" x14ac:dyDescent="0.2">
      <c r="A383" s="114"/>
      <c r="B383" s="71"/>
      <c r="D383" s="80"/>
      <c r="F383" s="79"/>
      <c r="G383" s="79"/>
      <c r="H383" s="79"/>
      <c r="J383" s="79"/>
      <c r="K383" s="79"/>
      <c r="L383" s="79"/>
      <c r="N383" s="79"/>
      <c r="R383" s="110"/>
      <c r="S383" s="57"/>
      <c r="V383" s="73"/>
      <c r="W383" s="73"/>
      <c r="X383" s="203"/>
    </row>
    <row r="384" spans="1:24" x14ac:dyDescent="0.2">
      <c r="A384" s="114"/>
      <c r="B384" s="71"/>
      <c r="D384" s="80"/>
      <c r="F384" s="79"/>
      <c r="G384" s="79"/>
      <c r="H384" s="79"/>
      <c r="J384" s="79"/>
      <c r="K384" s="79"/>
      <c r="L384" s="79"/>
      <c r="N384" s="79"/>
      <c r="R384" s="110"/>
      <c r="S384" s="57"/>
      <c r="V384" s="73"/>
      <c r="W384" s="73"/>
      <c r="X384" s="203"/>
    </row>
    <row r="385" spans="1:24" x14ac:dyDescent="0.2">
      <c r="A385" s="114"/>
      <c r="B385" s="71"/>
      <c r="D385" s="80"/>
      <c r="F385" s="79"/>
      <c r="G385" s="79"/>
      <c r="H385" s="79"/>
      <c r="J385" s="79"/>
      <c r="K385" s="79"/>
      <c r="L385" s="79"/>
      <c r="N385" s="79"/>
      <c r="R385" s="110"/>
      <c r="S385" s="57"/>
      <c r="V385" s="73"/>
      <c r="W385" s="73"/>
      <c r="X385" s="203"/>
    </row>
    <row r="386" spans="1:24" x14ac:dyDescent="0.2">
      <c r="A386" s="114"/>
      <c r="B386" s="71"/>
      <c r="D386" s="80"/>
      <c r="F386" s="79"/>
      <c r="G386" s="79"/>
      <c r="H386" s="79"/>
      <c r="J386" s="79"/>
      <c r="K386" s="79"/>
      <c r="L386" s="79"/>
      <c r="N386" s="79"/>
      <c r="R386" s="110"/>
      <c r="S386" s="57"/>
      <c r="V386" s="73"/>
      <c r="W386" s="73"/>
      <c r="X386" s="203"/>
    </row>
    <row r="387" spans="1:24" x14ac:dyDescent="0.2">
      <c r="A387" s="114"/>
      <c r="B387" s="71"/>
      <c r="D387" s="80"/>
      <c r="F387" s="79"/>
      <c r="G387" s="79"/>
      <c r="H387" s="79"/>
      <c r="J387" s="79"/>
      <c r="K387" s="79"/>
      <c r="L387" s="79"/>
      <c r="N387" s="79"/>
      <c r="R387" s="110"/>
      <c r="S387" s="57"/>
      <c r="V387" s="73"/>
      <c r="W387" s="73"/>
      <c r="X387" s="203"/>
    </row>
    <row r="388" spans="1:24" x14ac:dyDescent="0.2">
      <c r="A388" s="114"/>
      <c r="B388" s="71"/>
      <c r="D388" s="80"/>
      <c r="F388" s="79"/>
      <c r="G388" s="79"/>
      <c r="H388" s="79"/>
      <c r="J388" s="79"/>
      <c r="K388" s="79"/>
      <c r="L388" s="79"/>
      <c r="N388" s="110"/>
      <c r="R388" s="110"/>
      <c r="S388" s="57"/>
      <c r="V388" s="73"/>
      <c r="W388" s="73"/>
      <c r="X388" s="203"/>
    </row>
    <row r="389" spans="1:24" x14ac:dyDescent="0.2">
      <c r="A389" s="114"/>
      <c r="B389" s="71"/>
      <c r="D389" s="80"/>
      <c r="F389" s="79"/>
      <c r="G389" s="79"/>
      <c r="H389" s="79"/>
      <c r="J389" s="79"/>
      <c r="K389" s="79"/>
      <c r="L389" s="79"/>
      <c r="N389" s="110"/>
      <c r="R389" s="110"/>
      <c r="S389" s="57"/>
      <c r="V389" s="73"/>
      <c r="W389" s="73"/>
      <c r="X389" s="203"/>
    </row>
    <row r="390" spans="1:24" x14ac:dyDescent="0.2">
      <c r="A390" s="114"/>
      <c r="B390" s="71"/>
      <c r="D390" s="80"/>
      <c r="F390" s="79"/>
      <c r="G390" s="79"/>
      <c r="H390" s="79"/>
      <c r="J390" s="79"/>
      <c r="K390" s="79"/>
      <c r="L390" s="79"/>
      <c r="N390" s="79"/>
      <c r="R390" s="110"/>
      <c r="S390" s="57"/>
      <c r="V390" s="73"/>
      <c r="W390" s="73"/>
      <c r="X390" s="203"/>
    </row>
    <row r="391" spans="1:24" x14ac:dyDescent="0.2">
      <c r="A391" s="114"/>
      <c r="B391" s="71"/>
      <c r="D391" s="80"/>
      <c r="F391" s="79"/>
      <c r="G391" s="79"/>
      <c r="H391" s="79"/>
      <c r="J391" s="79"/>
      <c r="K391" s="79"/>
      <c r="L391" s="79"/>
      <c r="N391" s="110"/>
      <c r="R391" s="110"/>
      <c r="S391" s="57"/>
      <c r="V391" s="73"/>
      <c r="W391" s="73"/>
      <c r="X391" s="203"/>
    </row>
    <row r="392" spans="1:24" x14ac:dyDescent="0.2">
      <c r="A392" s="114"/>
      <c r="B392" s="71"/>
      <c r="D392" s="80"/>
      <c r="F392" s="79"/>
      <c r="G392" s="79"/>
      <c r="H392" s="79"/>
      <c r="J392" s="79"/>
      <c r="K392" s="79"/>
      <c r="L392" s="79"/>
      <c r="N392" s="110"/>
      <c r="R392" s="110"/>
      <c r="S392" s="57"/>
      <c r="V392" s="73"/>
      <c r="W392" s="73"/>
      <c r="X392" s="203"/>
    </row>
    <row r="393" spans="1:24" x14ac:dyDescent="0.2">
      <c r="A393" s="114"/>
      <c r="B393" s="71"/>
      <c r="D393" s="80"/>
      <c r="E393" s="50"/>
      <c r="F393" s="80"/>
      <c r="G393" s="80"/>
      <c r="H393" s="80"/>
      <c r="I393" s="57"/>
      <c r="J393" s="80"/>
      <c r="K393" s="80"/>
      <c r="L393" s="80"/>
      <c r="M393" s="80"/>
      <c r="N393" s="80"/>
      <c r="O393" s="58"/>
      <c r="P393" s="50"/>
      <c r="R393" s="110"/>
      <c r="S393" s="57"/>
      <c r="V393" s="73"/>
      <c r="W393" s="73"/>
      <c r="X393" s="203"/>
    </row>
    <row r="394" spans="1:24" x14ac:dyDescent="0.2">
      <c r="A394" s="114"/>
      <c r="B394" s="71"/>
      <c r="D394" s="80"/>
      <c r="F394" s="79"/>
      <c r="G394" s="79"/>
      <c r="H394" s="79"/>
      <c r="J394" s="79"/>
      <c r="K394" s="79"/>
      <c r="L394" s="79"/>
      <c r="N394" s="110"/>
      <c r="R394" s="110"/>
      <c r="S394" s="57"/>
      <c r="V394" s="73"/>
      <c r="W394" s="73"/>
      <c r="X394" s="203"/>
    </row>
    <row r="395" spans="1:24" x14ac:dyDescent="0.2">
      <c r="A395" s="114"/>
      <c r="B395" s="71"/>
      <c r="D395" s="80"/>
      <c r="F395" s="79"/>
      <c r="G395" s="79"/>
      <c r="H395" s="79"/>
      <c r="J395" s="110"/>
      <c r="N395" s="110"/>
      <c r="R395" s="110"/>
      <c r="S395" s="57"/>
      <c r="V395" s="73"/>
      <c r="W395" s="73"/>
      <c r="X395" s="203"/>
    </row>
    <row r="396" spans="1:24" x14ac:dyDescent="0.2">
      <c r="A396" s="114"/>
      <c r="B396" s="71"/>
      <c r="D396" s="80"/>
      <c r="F396" s="79"/>
      <c r="G396" s="79"/>
      <c r="H396" s="79"/>
      <c r="J396" s="79"/>
      <c r="K396" s="79"/>
      <c r="L396" s="79"/>
      <c r="N396" s="110"/>
      <c r="R396" s="110"/>
      <c r="S396" s="57"/>
      <c r="V396" s="73"/>
      <c r="W396" s="73"/>
      <c r="X396" s="203"/>
    </row>
    <row r="397" spans="1:24" x14ac:dyDescent="0.2">
      <c r="A397" s="114"/>
      <c r="B397" s="71"/>
      <c r="D397" s="95"/>
      <c r="F397" s="79"/>
      <c r="G397" s="79"/>
      <c r="H397" s="79"/>
      <c r="J397" s="79"/>
      <c r="K397" s="79"/>
      <c r="L397" s="79"/>
      <c r="N397" s="110"/>
      <c r="R397" s="110"/>
      <c r="S397" s="112"/>
      <c r="V397" s="73"/>
      <c r="W397" s="73"/>
      <c r="X397" s="203"/>
    </row>
    <row r="398" spans="1:24" x14ac:dyDescent="0.2">
      <c r="A398" s="114"/>
      <c r="B398" s="68"/>
      <c r="C398" s="56"/>
      <c r="D398" s="80"/>
      <c r="E398" s="50"/>
      <c r="F398" s="80"/>
      <c r="G398" s="80"/>
      <c r="H398" s="80"/>
      <c r="I398" s="57"/>
      <c r="J398" s="80"/>
      <c r="K398" s="80"/>
      <c r="L398" s="80"/>
      <c r="M398" s="80"/>
      <c r="N398" s="80"/>
      <c r="O398" s="58"/>
      <c r="P398" s="50"/>
      <c r="Q398" s="59"/>
      <c r="R398" s="57"/>
      <c r="S398" s="57"/>
      <c r="T398" s="50"/>
      <c r="U398" s="50"/>
      <c r="V398" s="97"/>
      <c r="W398" s="97"/>
      <c r="X398" s="203"/>
    </row>
    <row r="399" spans="1:24" x14ac:dyDescent="0.2">
      <c r="A399" s="114"/>
      <c r="B399" s="70"/>
      <c r="C399" s="63"/>
      <c r="D399" s="80"/>
      <c r="E399" s="50"/>
      <c r="F399" s="80"/>
      <c r="G399" s="80"/>
      <c r="H399" s="80"/>
      <c r="I399" s="57"/>
      <c r="J399" s="80"/>
      <c r="K399" s="80"/>
      <c r="L399" s="80"/>
      <c r="M399" s="80"/>
      <c r="N399" s="80"/>
      <c r="O399" s="58"/>
      <c r="P399" s="50"/>
      <c r="Q399" s="58"/>
      <c r="R399" s="57"/>
      <c r="S399" s="57"/>
      <c r="T399" s="50"/>
      <c r="U399" s="50"/>
      <c r="V399" s="97"/>
      <c r="W399" s="97"/>
      <c r="X399" s="203"/>
    </row>
    <row r="400" spans="1:24" x14ac:dyDescent="0.2">
      <c r="A400" s="114"/>
      <c r="B400" s="70"/>
      <c r="C400" s="63"/>
      <c r="D400" s="80"/>
      <c r="E400" s="50"/>
      <c r="F400" s="80"/>
      <c r="G400" s="80"/>
      <c r="H400" s="80"/>
      <c r="I400" s="57"/>
      <c r="J400" s="80"/>
      <c r="K400" s="80"/>
      <c r="L400" s="80"/>
      <c r="M400" s="80"/>
      <c r="N400" s="80"/>
      <c r="O400" s="58"/>
      <c r="P400" s="50"/>
      <c r="Q400" s="58"/>
      <c r="R400" s="57"/>
      <c r="S400" s="57"/>
      <c r="T400" s="50"/>
      <c r="U400" s="50"/>
      <c r="V400" s="97"/>
      <c r="W400" s="97"/>
      <c r="X400" s="203"/>
    </row>
    <row r="401" spans="1:24" x14ac:dyDescent="0.2">
      <c r="A401" s="114"/>
      <c r="B401" s="71"/>
      <c r="D401" s="80"/>
      <c r="F401" s="79"/>
      <c r="G401" s="79"/>
      <c r="H401" s="79"/>
      <c r="J401" s="79"/>
      <c r="K401" s="79"/>
      <c r="L401" s="79"/>
      <c r="N401" s="79"/>
      <c r="R401" s="110"/>
      <c r="S401" s="57"/>
      <c r="V401" s="73"/>
      <c r="W401" s="73"/>
      <c r="X401" s="203"/>
    </row>
    <row r="402" spans="1:24" x14ac:dyDescent="0.2">
      <c r="A402" s="114"/>
      <c r="B402" s="71"/>
      <c r="D402" s="80"/>
      <c r="F402" s="79"/>
      <c r="G402" s="79"/>
      <c r="H402" s="79"/>
      <c r="J402" s="79"/>
      <c r="K402" s="79"/>
      <c r="L402" s="79"/>
      <c r="N402" s="79"/>
      <c r="R402" s="110"/>
      <c r="S402" s="57"/>
      <c r="V402" s="73"/>
      <c r="W402" s="73"/>
      <c r="X402" s="203"/>
    </row>
    <row r="403" spans="1:24" x14ac:dyDescent="0.2">
      <c r="A403" s="114"/>
      <c r="B403" s="71"/>
      <c r="D403" s="80"/>
      <c r="F403" s="79"/>
      <c r="G403" s="79"/>
      <c r="H403" s="79"/>
      <c r="J403" s="79"/>
      <c r="K403" s="79"/>
      <c r="L403" s="79"/>
      <c r="N403" s="79"/>
      <c r="R403" s="110"/>
      <c r="S403" s="57"/>
      <c r="V403" s="73"/>
      <c r="W403" s="73"/>
      <c r="X403" s="203"/>
    </row>
    <row r="404" spans="1:24" x14ac:dyDescent="0.2">
      <c r="A404" s="114"/>
      <c r="B404" s="71"/>
      <c r="D404" s="80"/>
      <c r="F404" s="79"/>
      <c r="G404" s="79"/>
      <c r="H404" s="79"/>
      <c r="J404" s="79"/>
      <c r="K404" s="79"/>
      <c r="L404" s="79"/>
      <c r="N404" s="79"/>
      <c r="R404" s="110"/>
      <c r="S404" s="57"/>
      <c r="V404" s="73"/>
      <c r="W404" s="73"/>
      <c r="X404" s="203"/>
    </row>
    <row r="405" spans="1:24" x14ac:dyDescent="0.2">
      <c r="A405" s="114"/>
      <c r="B405" s="71"/>
      <c r="D405" s="80"/>
      <c r="F405" s="79"/>
      <c r="G405" s="79"/>
      <c r="H405" s="79"/>
      <c r="J405" s="79"/>
      <c r="K405" s="79"/>
      <c r="L405" s="79"/>
      <c r="N405" s="79"/>
      <c r="R405" s="110"/>
      <c r="S405" s="57"/>
      <c r="V405" s="73"/>
      <c r="W405" s="73"/>
      <c r="X405" s="203"/>
    </row>
    <row r="406" spans="1:24" x14ac:dyDescent="0.2">
      <c r="A406" s="114"/>
      <c r="B406" s="71"/>
      <c r="D406" s="80"/>
      <c r="F406" s="79"/>
      <c r="G406" s="79"/>
      <c r="H406" s="79"/>
      <c r="J406" s="79"/>
      <c r="K406" s="79"/>
      <c r="L406" s="79"/>
      <c r="N406" s="110"/>
      <c r="R406" s="110"/>
      <c r="S406" s="57"/>
      <c r="V406" s="73"/>
      <c r="W406" s="73"/>
      <c r="X406" s="203"/>
    </row>
    <row r="407" spans="1:24" x14ac:dyDescent="0.2">
      <c r="A407" s="114"/>
      <c r="B407" s="71"/>
      <c r="D407" s="80"/>
      <c r="F407" s="79"/>
      <c r="G407" s="79"/>
      <c r="H407" s="79"/>
      <c r="J407" s="79"/>
      <c r="K407" s="79"/>
      <c r="L407" s="79"/>
      <c r="N407" s="110"/>
      <c r="R407" s="110"/>
      <c r="S407" s="57"/>
      <c r="V407" s="73"/>
      <c r="W407" s="73"/>
      <c r="X407" s="203"/>
    </row>
    <row r="408" spans="1:24" x14ac:dyDescent="0.2">
      <c r="A408" s="114"/>
      <c r="B408" s="71"/>
      <c r="D408" s="80"/>
      <c r="F408" s="79"/>
      <c r="G408" s="79"/>
      <c r="H408" s="79"/>
      <c r="J408" s="79"/>
      <c r="K408" s="79"/>
      <c r="L408" s="79"/>
      <c r="N408" s="79"/>
      <c r="R408" s="110"/>
      <c r="S408" s="57"/>
      <c r="V408" s="73"/>
      <c r="W408" s="73"/>
      <c r="X408" s="203"/>
    </row>
    <row r="409" spans="1:24" x14ac:dyDescent="0.2">
      <c r="A409" s="114"/>
      <c r="B409" s="71"/>
      <c r="D409" s="80"/>
      <c r="F409" s="79"/>
      <c r="G409" s="79"/>
      <c r="H409" s="79"/>
      <c r="J409" s="79"/>
      <c r="K409" s="79"/>
      <c r="L409" s="79"/>
      <c r="N409" s="110"/>
      <c r="R409" s="110"/>
      <c r="S409" s="57"/>
      <c r="V409" s="73"/>
      <c r="W409" s="73"/>
      <c r="X409" s="203"/>
    </row>
    <row r="410" spans="1:24" x14ac:dyDescent="0.2">
      <c r="A410" s="114"/>
      <c r="B410" s="71"/>
      <c r="D410" s="80"/>
      <c r="F410" s="79"/>
      <c r="G410" s="79"/>
      <c r="H410" s="79"/>
      <c r="J410" s="79"/>
      <c r="K410" s="79"/>
      <c r="L410" s="79"/>
      <c r="N410" s="110"/>
      <c r="R410" s="110"/>
      <c r="S410" s="57"/>
      <c r="V410" s="73"/>
      <c r="W410" s="73"/>
      <c r="X410" s="203"/>
    </row>
    <row r="411" spans="1:24" x14ac:dyDescent="0.2">
      <c r="A411" s="114"/>
      <c r="B411" s="71"/>
      <c r="D411" s="80"/>
      <c r="E411" s="50"/>
      <c r="F411" s="80"/>
      <c r="G411" s="80"/>
      <c r="H411" s="80"/>
      <c r="I411" s="57"/>
      <c r="J411" s="80"/>
      <c r="K411" s="80"/>
      <c r="L411" s="80"/>
      <c r="M411" s="80"/>
      <c r="N411" s="80"/>
      <c r="O411" s="58"/>
      <c r="P411" s="50"/>
      <c r="R411" s="110"/>
      <c r="S411" s="57"/>
      <c r="V411" s="73"/>
      <c r="W411" s="73"/>
      <c r="X411" s="203"/>
    </row>
    <row r="412" spans="1:24" x14ac:dyDescent="0.2">
      <c r="A412" s="114"/>
      <c r="B412" s="71"/>
      <c r="D412" s="80"/>
      <c r="F412" s="79"/>
      <c r="G412" s="79"/>
      <c r="H412" s="79"/>
      <c r="J412" s="79"/>
      <c r="K412" s="79"/>
      <c r="L412" s="79"/>
      <c r="N412" s="110"/>
      <c r="R412" s="110"/>
      <c r="S412" s="57"/>
      <c r="V412" s="73"/>
      <c r="W412" s="73"/>
      <c r="X412" s="203"/>
    </row>
    <row r="413" spans="1:24" x14ac:dyDescent="0.2">
      <c r="A413" s="114"/>
      <c r="B413" s="71"/>
      <c r="D413" s="80"/>
      <c r="F413" s="79"/>
      <c r="G413" s="79"/>
      <c r="H413" s="79"/>
      <c r="J413" s="110"/>
      <c r="N413" s="110"/>
      <c r="R413" s="110"/>
      <c r="S413" s="57"/>
      <c r="V413" s="73"/>
      <c r="W413" s="73"/>
      <c r="X413" s="203"/>
    </row>
    <row r="414" spans="1:24" x14ac:dyDescent="0.2">
      <c r="A414" s="114"/>
      <c r="B414" s="71"/>
      <c r="D414" s="80"/>
      <c r="F414" s="79"/>
      <c r="G414" s="79"/>
      <c r="H414" s="79"/>
      <c r="J414" s="79"/>
      <c r="K414" s="79"/>
      <c r="L414" s="79"/>
      <c r="N414" s="110"/>
      <c r="R414" s="110"/>
      <c r="S414" s="57"/>
      <c r="V414" s="73"/>
      <c r="W414" s="73"/>
      <c r="X414" s="203"/>
    </row>
    <row r="415" spans="1:24" x14ac:dyDescent="0.2">
      <c r="A415" s="114"/>
      <c r="B415" s="71"/>
      <c r="D415" s="95"/>
      <c r="F415" s="79"/>
      <c r="G415" s="79"/>
      <c r="H415" s="79"/>
      <c r="J415" s="79"/>
      <c r="K415" s="79"/>
      <c r="L415" s="79"/>
      <c r="N415" s="110"/>
      <c r="R415" s="110"/>
      <c r="S415" s="112"/>
      <c r="V415" s="73"/>
      <c r="W415" s="73"/>
      <c r="X415" s="203"/>
    </row>
    <row r="416" spans="1:24" x14ac:dyDescent="0.2">
      <c r="A416" s="114"/>
      <c r="B416" s="68"/>
      <c r="C416" s="56"/>
      <c r="D416" s="80"/>
      <c r="E416" s="50"/>
      <c r="F416" s="80"/>
      <c r="G416" s="80"/>
      <c r="H416" s="80"/>
      <c r="I416" s="57"/>
      <c r="J416" s="80"/>
      <c r="K416" s="80"/>
      <c r="L416" s="80"/>
      <c r="M416" s="80"/>
      <c r="N416" s="80"/>
      <c r="O416" s="58"/>
      <c r="P416" s="50"/>
      <c r="Q416" s="59"/>
      <c r="R416" s="57"/>
      <c r="S416" s="57"/>
      <c r="T416" s="50"/>
      <c r="U416" s="50"/>
      <c r="V416" s="97"/>
      <c r="W416" s="97"/>
      <c r="X416" s="203"/>
    </row>
    <row r="417" spans="1:24" x14ac:dyDescent="0.2">
      <c r="A417" s="114"/>
      <c r="B417" s="70"/>
      <c r="C417" s="63"/>
      <c r="D417" s="80"/>
      <c r="E417" s="50"/>
      <c r="F417" s="80"/>
      <c r="G417" s="80"/>
      <c r="H417" s="80"/>
      <c r="I417" s="57"/>
      <c r="J417" s="80"/>
      <c r="K417" s="80"/>
      <c r="L417" s="80"/>
      <c r="M417" s="80"/>
      <c r="N417" s="80"/>
      <c r="O417" s="58"/>
      <c r="P417" s="50"/>
      <c r="Q417" s="58"/>
      <c r="R417" s="57"/>
      <c r="S417" s="57"/>
      <c r="T417" s="50"/>
      <c r="U417" s="50"/>
      <c r="V417" s="97"/>
      <c r="W417" s="97"/>
      <c r="X417" s="203"/>
    </row>
    <row r="418" spans="1:24" x14ac:dyDescent="0.2">
      <c r="A418" s="114"/>
      <c r="B418" s="70"/>
      <c r="C418" s="63"/>
      <c r="D418" s="80"/>
      <c r="E418" s="50"/>
      <c r="F418" s="80"/>
      <c r="G418" s="80"/>
      <c r="H418" s="80"/>
      <c r="I418" s="57"/>
      <c r="J418" s="80"/>
      <c r="K418" s="80"/>
      <c r="L418" s="80"/>
      <c r="M418" s="80"/>
      <c r="N418" s="80"/>
      <c r="O418" s="58"/>
      <c r="P418" s="50"/>
      <c r="Q418" s="58"/>
      <c r="R418" s="57"/>
      <c r="S418" s="57"/>
      <c r="T418" s="50"/>
      <c r="U418" s="50"/>
      <c r="V418" s="97"/>
      <c r="W418" s="97"/>
      <c r="X418" s="203"/>
    </row>
    <row r="419" spans="1:24" x14ac:dyDescent="0.2">
      <c r="A419" s="114"/>
      <c r="B419" s="71"/>
      <c r="D419" s="80"/>
      <c r="F419" s="79"/>
      <c r="G419" s="79"/>
      <c r="H419" s="79"/>
      <c r="J419" s="79"/>
      <c r="K419" s="79"/>
      <c r="L419" s="79"/>
      <c r="N419" s="79"/>
      <c r="R419" s="110"/>
      <c r="S419" s="57"/>
      <c r="V419" s="73"/>
      <c r="W419" s="73"/>
      <c r="X419" s="203"/>
    </row>
    <row r="420" spans="1:24" x14ac:dyDescent="0.2">
      <c r="A420" s="114"/>
      <c r="B420" s="71"/>
      <c r="D420" s="80"/>
      <c r="F420" s="79"/>
      <c r="G420" s="79"/>
      <c r="H420" s="79"/>
      <c r="J420" s="79"/>
      <c r="K420" s="79"/>
      <c r="L420" s="79"/>
      <c r="N420" s="79"/>
      <c r="R420" s="110"/>
      <c r="S420" s="57"/>
      <c r="V420" s="73"/>
      <c r="W420" s="73"/>
      <c r="X420" s="203"/>
    </row>
    <row r="421" spans="1:24" x14ac:dyDescent="0.2">
      <c r="A421" s="114"/>
      <c r="B421" s="71"/>
      <c r="D421" s="80"/>
      <c r="F421" s="79"/>
      <c r="G421" s="79"/>
      <c r="H421" s="79"/>
      <c r="J421" s="79"/>
      <c r="K421" s="79"/>
      <c r="L421" s="79"/>
      <c r="N421" s="79"/>
      <c r="R421" s="110"/>
      <c r="S421" s="57"/>
      <c r="V421" s="73"/>
      <c r="W421" s="73"/>
      <c r="X421" s="203"/>
    </row>
    <row r="422" spans="1:24" x14ac:dyDescent="0.2">
      <c r="A422" s="114"/>
      <c r="B422" s="71"/>
      <c r="D422" s="80"/>
      <c r="F422" s="79"/>
      <c r="G422" s="79"/>
      <c r="H422" s="79"/>
      <c r="J422" s="79"/>
      <c r="K422" s="79"/>
      <c r="L422" s="79"/>
      <c r="N422" s="79"/>
      <c r="R422" s="110"/>
      <c r="S422" s="57"/>
      <c r="V422" s="73"/>
      <c r="W422" s="73"/>
      <c r="X422" s="203"/>
    </row>
    <row r="423" spans="1:24" x14ac:dyDescent="0.2">
      <c r="A423" s="114"/>
      <c r="B423" s="71"/>
      <c r="D423" s="80"/>
      <c r="F423" s="79"/>
      <c r="G423" s="79"/>
      <c r="H423" s="79"/>
      <c r="J423" s="79"/>
      <c r="K423" s="79"/>
      <c r="L423" s="79"/>
      <c r="N423" s="79"/>
      <c r="R423" s="110"/>
      <c r="S423" s="57"/>
      <c r="V423" s="73"/>
      <c r="W423" s="73"/>
      <c r="X423" s="203"/>
    </row>
    <row r="424" spans="1:24" x14ac:dyDescent="0.2">
      <c r="A424" s="114"/>
      <c r="B424" s="71"/>
      <c r="D424" s="80"/>
      <c r="F424" s="79"/>
      <c r="G424" s="79"/>
      <c r="H424" s="79"/>
      <c r="J424" s="79"/>
      <c r="K424" s="79"/>
      <c r="L424" s="79"/>
      <c r="N424" s="110"/>
      <c r="R424" s="110"/>
      <c r="S424" s="57"/>
      <c r="V424" s="73"/>
      <c r="W424" s="73"/>
      <c r="X424" s="203"/>
    </row>
    <row r="425" spans="1:24" x14ac:dyDescent="0.2">
      <c r="A425" s="114"/>
      <c r="B425" s="71"/>
      <c r="D425" s="80"/>
      <c r="F425" s="79"/>
      <c r="G425" s="79"/>
      <c r="H425" s="79"/>
      <c r="J425" s="79"/>
      <c r="K425" s="79"/>
      <c r="L425" s="79"/>
      <c r="N425" s="110"/>
      <c r="R425" s="110"/>
      <c r="S425" s="57"/>
      <c r="V425" s="73"/>
      <c r="W425" s="73"/>
      <c r="X425" s="203"/>
    </row>
    <row r="426" spans="1:24" x14ac:dyDescent="0.2">
      <c r="A426" s="114"/>
      <c r="B426" s="71"/>
      <c r="D426" s="80"/>
      <c r="F426" s="79"/>
      <c r="G426" s="79"/>
      <c r="H426" s="79"/>
      <c r="J426" s="79"/>
      <c r="K426" s="79"/>
      <c r="L426" s="79"/>
      <c r="N426" s="79"/>
      <c r="R426" s="110"/>
      <c r="S426" s="57"/>
      <c r="V426" s="73"/>
      <c r="W426" s="73"/>
      <c r="X426" s="203"/>
    </row>
    <row r="427" spans="1:24" x14ac:dyDescent="0.2">
      <c r="A427" s="114"/>
      <c r="B427" s="71"/>
      <c r="D427" s="80"/>
      <c r="F427" s="79"/>
      <c r="G427" s="79"/>
      <c r="H427" s="79"/>
      <c r="J427" s="79"/>
      <c r="K427" s="79"/>
      <c r="L427" s="79"/>
      <c r="N427" s="110"/>
      <c r="R427" s="110"/>
      <c r="S427" s="57"/>
      <c r="V427" s="73"/>
      <c r="W427" s="73"/>
      <c r="X427" s="203"/>
    </row>
    <row r="428" spans="1:24" x14ac:dyDescent="0.2">
      <c r="A428" s="114"/>
      <c r="B428" s="71"/>
      <c r="D428" s="80"/>
      <c r="F428" s="79"/>
      <c r="G428" s="79"/>
      <c r="H428" s="79"/>
      <c r="J428" s="79"/>
      <c r="K428" s="79"/>
      <c r="L428" s="79"/>
      <c r="N428" s="110"/>
      <c r="R428" s="110"/>
      <c r="S428" s="57"/>
      <c r="V428" s="73"/>
      <c r="W428" s="73"/>
      <c r="X428" s="203"/>
    </row>
    <row r="429" spans="1:24" x14ac:dyDescent="0.2">
      <c r="A429" s="114"/>
      <c r="B429" s="71"/>
      <c r="D429" s="80"/>
      <c r="E429" s="50"/>
      <c r="F429" s="80"/>
      <c r="G429" s="80"/>
      <c r="H429" s="80"/>
      <c r="I429" s="57"/>
      <c r="J429" s="80"/>
      <c r="K429" s="80"/>
      <c r="L429" s="80"/>
      <c r="M429" s="80"/>
      <c r="N429" s="80"/>
      <c r="O429" s="58"/>
      <c r="P429" s="50"/>
      <c r="R429" s="110"/>
      <c r="S429" s="57"/>
      <c r="V429" s="73"/>
      <c r="W429" s="73"/>
      <c r="X429" s="203"/>
    </row>
    <row r="430" spans="1:24" x14ac:dyDescent="0.2">
      <c r="A430" s="114"/>
      <c r="B430" s="71"/>
      <c r="D430" s="80"/>
      <c r="F430" s="79"/>
      <c r="G430" s="79"/>
      <c r="H430" s="79"/>
      <c r="J430" s="79"/>
      <c r="K430" s="79"/>
      <c r="L430" s="79"/>
      <c r="N430" s="110"/>
      <c r="R430" s="110"/>
      <c r="S430" s="57"/>
      <c r="V430" s="73"/>
      <c r="W430" s="73"/>
      <c r="X430" s="203"/>
    </row>
    <row r="431" spans="1:24" x14ac:dyDescent="0.2">
      <c r="A431" s="114"/>
      <c r="B431" s="71"/>
      <c r="D431" s="80"/>
      <c r="F431" s="79"/>
      <c r="G431" s="79"/>
      <c r="H431" s="79"/>
      <c r="J431" s="110"/>
      <c r="N431" s="110"/>
      <c r="R431" s="110"/>
      <c r="S431" s="57"/>
      <c r="V431" s="73"/>
      <c r="W431" s="73"/>
      <c r="X431" s="203"/>
    </row>
    <row r="432" spans="1:24" x14ac:dyDescent="0.2">
      <c r="A432" s="114"/>
      <c r="B432" s="71"/>
      <c r="D432" s="80"/>
      <c r="F432" s="79"/>
      <c r="G432" s="79"/>
      <c r="H432" s="79"/>
      <c r="J432" s="79"/>
      <c r="K432" s="79"/>
      <c r="L432" s="79"/>
      <c r="N432" s="110"/>
      <c r="R432" s="110"/>
      <c r="S432" s="57"/>
      <c r="V432" s="73"/>
      <c r="W432" s="73"/>
      <c r="X432" s="203"/>
    </row>
    <row r="433" spans="1:24" x14ac:dyDescent="0.2">
      <c r="A433" s="114"/>
      <c r="B433" s="71"/>
      <c r="D433" s="95"/>
      <c r="F433" s="79"/>
      <c r="G433" s="79"/>
      <c r="H433" s="79"/>
      <c r="J433" s="79"/>
      <c r="K433" s="79"/>
      <c r="L433" s="79"/>
      <c r="N433" s="110"/>
      <c r="R433" s="110"/>
      <c r="S433" s="112"/>
      <c r="V433" s="73"/>
      <c r="W433" s="73"/>
      <c r="X433" s="203"/>
    </row>
    <row r="434" spans="1:24" x14ac:dyDescent="0.2">
      <c r="A434" s="114"/>
      <c r="B434" s="68"/>
      <c r="C434" s="56"/>
      <c r="D434" s="80"/>
      <c r="E434" s="50"/>
      <c r="F434" s="80"/>
      <c r="G434" s="80"/>
      <c r="H434" s="80"/>
      <c r="I434" s="57"/>
      <c r="J434" s="80"/>
      <c r="K434" s="80"/>
      <c r="L434" s="80"/>
      <c r="M434" s="80"/>
      <c r="N434" s="80"/>
      <c r="O434" s="58"/>
      <c r="P434" s="50"/>
      <c r="Q434" s="59"/>
      <c r="R434" s="57"/>
      <c r="S434" s="57"/>
      <c r="T434" s="50"/>
      <c r="U434" s="50"/>
      <c r="V434" s="97"/>
      <c r="W434" s="97"/>
      <c r="X434" s="203"/>
    </row>
    <row r="435" spans="1:24" x14ac:dyDescent="0.2">
      <c r="A435" s="114"/>
      <c r="B435" s="70"/>
      <c r="C435" s="63"/>
      <c r="D435" s="80"/>
      <c r="E435" s="50"/>
      <c r="F435" s="80"/>
      <c r="G435" s="80"/>
      <c r="H435" s="80"/>
      <c r="I435" s="57"/>
      <c r="J435" s="80"/>
      <c r="K435" s="80"/>
      <c r="L435" s="80"/>
      <c r="M435" s="80"/>
      <c r="N435" s="80"/>
      <c r="O435" s="58"/>
      <c r="P435" s="50"/>
      <c r="Q435" s="58"/>
      <c r="R435" s="57"/>
      <c r="S435" s="57"/>
      <c r="T435" s="50"/>
      <c r="U435" s="50"/>
      <c r="V435" s="97"/>
      <c r="W435" s="97"/>
      <c r="X435" s="203"/>
    </row>
    <row r="436" spans="1:24" x14ac:dyDescent="0.2">
      <c r="A436" s="114"/>
      <c r="B436" s="70"/>
      <c r="C436" s="63"/>
      <c r="D436" s="80"/>
      <c r="E436" s="50"/>
      <c r="F436" s="80"/>
      <c r="G436" s="80"/>
      <c r="H436" s="80"/>
      <c r="I436" s="57"/>
      <c r="J436" s="80"/>
      <c r="K436" s="80"/>
      <c r="L436" s="80"/>
      <c r="M436" s="80"/>
      <c r="N436" s="80"/>
      <c r="O436" s="58"/>
      <c r="P436" s="50"/>
      <c r="Q436" s="58"/>
      <c r="R436" s="57"/>
      <c r="S436" s="57"/>
      <c r="T436" s="50"/>
      <c r="U436" s="50"/>
      <c r="V436" s="97"/>
      <c r="W436" s="97"/>
      <c r="X436" s="203"/>
    </row>
    <row r="437" spans="1:24" x14ac:dyDescent="0.2">
      <c r="A437" s="114"/>
      <c r="B437" s="71"/>
      <c r="D437" s="80"/>
      <c r="F437" s="79"/>
      <c r="G437" s="79"/>
      <c r="H437" s="79"/>
      <c r="J437" s="79"/>
      <c r="K437" s="79"/>
      <c r="L437" s="79"/>
      <c r="N437" s="79"/>
      <c r="R437" s="110"/>
      <c r="S437" s="57"/>
      <c r="V437" s="73"/>
      <c r="W437" s="73"/>
      <c r="X437" s="203"/>
    </row>
    <row r="438" spans="1:24" x14ac:dyDescent="0.2">
      <c r="A438" s="114"/>
      <c r="B438" s="71"/>
      <c r="D438" s="80"/>
      <c r="F438" s="79"/>
      <c r="G438" s="79"/>
      <c r="H438" s="79"/>
      <c r="J438" s="79"/>
      <c r="K438" s="79"/>
      <c r="L438" s="79"/>
      <c r="N438" s="79"/>
      <c r="R438" s="110"/>
      <c r="S438" s="57"/>
      <c r="V438" s="73"/>
      <c r="W438" s="73"/>
      <c r="X438" s="203"/>
    </row>
    <row r="439" spans="1:24" x14ac:dyDescent="0.2">
      <c r="A439" s="114"/>
      <c r="B439" s="71"/>
      <c r="D439" s="80"/>
      <c r="F439" s="79"/>
      <c r="G439" s="79"/>
      <c r="H439" s="79"/>
      <c r="J439" s="79"/>
      <c r="K439" s="79"/>
      <c r="L439" s="79"/>
      <c r="N439" s="79"/>
      <c r="R439" s="110"/>
      <c r="S439" s="57"/>
      <c r="V439" s="73"/>
      <c r="W439" s="73"/>
      <c r="X439" s="203"/>
    </row>
    <row r="440" spans="1:24" x14ac:dyDescent="0.2">
      <c r="A440" s="114"/>
      <c r="B440" s="71"/>
      <c r="D440" s="80"/>
      <c r="F440" s="79"/>
      <c r="G440" s="79"/>
      <c r="H440" s="79"/>
      <c r="J440" s="79"/>
      <c r="K440" s="79"/>
      <c r="L440" s="79"/>
      <c r="N440" s="79"/>
      <c r="R440" s="110"/>
      <c r="S440" s="57"/>
      <c r="V440" s="73"/>
      <c r="W440" s="73"/>
      <c r="X440" s="203"/>
    </row>
    <row r="441" spans="1:24" x14ac:dyDescent="0.2">
      <c r="A441" s="114"/>
      <c r="B441" s="71"/>
      <c r="D441" s="80"/>
      <c r="F441" s="79"/>
      <c r="G441" s="79"/>
      <c r="H441" s="79"/>
      <c r="J441" s="79"/>
      <c r="K441" s="79"/>
      <c r="L441" s="79"/>
      <c r="N441" s="79"/>
      <c r="R441" s="110"/>
      <c r="S441" s="57"/>
      <c r="V441" s="73"/>
      <c r="W441" s="73"/>
      <c r="X441" s="203"/>
    </row>
    <row r="442" spans="1:24" x14ac:dyDescent="0.2">
      <c r="A442" s="114"/>
      <c r="B442" s="71"/>
      <c r="D442" s="80"/>
      <c r="F442" s="79"/>
      <c r="G442" s="79"/>
      <c r="H442" s="79"/>
      <c r="J442" s="79"/>
      <c r="K442" s="79"/>
      <c r="L442" s="79"/>
      <c r="N442" s="110"/>
      <c r="R442" s="110"/>
      <c r="S442" s="57"/>
      <c r="V442" s="73"/>
      <c r="W442" s="73"/>
      <c r="X442" s="203"/>
    </row>
    <row r="443" spans="1:24" x14ac:dyDescent="0.2">
      <c r="A443" s="114"/>
      <c r="B443" s="71"/>
      <c r="D443" s="80"/>
      <c r="F443" s="79"/>
      <c r="G443" s="79"/>
      <c r="H443" s="79"/>
      <c r="J443" s="79"/>
      <c r="K443" s="79"/>
      <c r="L443" s="79"/>
      <c r="N443" s="110"/>
      <c r="R443" s="110"/>
      <c r="S443" s="57"/>
      <c r="V443" s="73"/>
      <c r="W443" s="73"/>
      <c r="X443" s="203"/>
    </row>
    <row r="444" spans="1:24" x14ac:dyDescent="0.2">
      <c r="A444" s="114"/>
      <c r="B444" s="71"/>
      <c r="D444" s="80"/>
      <c r="F444" s="79"/>
      <c r="G444" s="79"/>
      <c r="H444" s="79"/>
      <c r="J444" s="79"/>
      <c r="K444" s="79"/>
      <c r="L444" s="79"/>
      <c r="N444" s="79"/>
      <c r="R444" s="110"/>
      <c r="S444" s="57"/>
      <c r="V444" s="73"/>
      <c r="W444" s="73"/>
      <c r="X444" s="203"/>
    </row>
    <row r="445" spans="1:24" x14ac:dyDescent="0.2">
      <c r="A445" s="114"/>
      <c r="B445" s="71"/>
      <c r="D445" s="80"/>
      <c r="F445" s="79"/>
      <c r="G445" s="79"/>
      <c r="H445" s="79"/>
      <c r="J445" s="79"/>
      <c r="K445" s="79"/>
      <c r="L445" s="79"/>
      <c r="N445" s="110"/>
      <c r="R445" s="110"/>
      <c r="S445" s="57"/>
      <c r="V445" s="73"/>
      <c r="W445" s="73"/>
      <c r="X445" s="203"/>
    </row>
    <row r="446" spans="1:24" x14ac:dyDescent="0.2">
      <c r="A446" s="114"/>
      <c r="B446" s="71"/>
      <c r="D446" s="80"/>
      <c r="F446" s="79"/>
      <c r="G446" s="79"/>
      <c r="H446" s="79"/>
      <c r="J446" s="79"/>
      <c r="K446" s="79"/>
      <c r="L446" s="79"/>
      <c r="N446" s="110"/>
      <c r="R446" s="110"/>
      <c r="S446" s="57"/>
      <c r="V446" s="73"/>
      <c r="W446" s="73"/>
      <c r="X446" s="203"/>
    </row>
    <row r="447" spans="1:24" x14ac:dyDescent="0.2">
      <c r="A447" s="114"/>
      <c r="B447" s="71"/>
      <c r="D447" s="80"/>
      <c r="E447" s="50"/>
      <c r="F447" s="80"/>
      <c r="G447" s="80"/>
      <c r="H447" s="80"/>
      <c r="I447" s="57"/>
      <c r="J447" s="80"/>
      <c r="K447" s="80"/>
      <c r="L447" s="80"/>
      <c r="M447" s="80"/>
      <c r="N447" s="80"/>
      <c r="O447" s="58"/>
      <c r="P447" s="50"/>
      <c r="R447" s="110"/>
      <c r="S447" s="57"/>
      <c r="V447" s="73"/>
      <c r="W447" s="73"/>
      <c r="X447" s="203"/>
    </row>
    <row r="448" spans="1:24" x14ac:dyDescent="0.2">
      <c r="A448" s="114"/>
      <c r="B448" s="71"/>
      <c r="D448" s="80"/>
      <c r="F448" s="79"/>
      <c r="G448" s="79"/>
      <c r="H448" s="79"/>
      <c r="J448" s="79"/>
      <c r="K448" s="79"/>
      <c r="L448" s="79"/>
      <c r="N448" s="110"/>
      <c r="R448" s="110"/>
      <c r="S448" s="57"/>
      <c r="V448" s="73"/>
      <c r="W448" s="73"/>
      <c r="X448" s="203"/>
    </row>
    <row r="449" spans="1:24" x14ac:dyDescent="0.2">
      <c r="A449" s="114"/>
      <c r="B449" s="71"/>
      <c r="D449" s="80"/>
      <c r="F449" s="79"/>
      <c r="G449" s="79"/>
      <c r="H449" s="79"/>
      <c r="J449" s="110"/>
      <c r="N449" s="110"/>
      <c r="R449" s="110"/>
      <c r="S449" s="57"/>
      <c r="V449" s="73"/>
      <c r="W449" s="73"/>
      <c r="X449" s="203"/>
    </row>
    <row r="450" spans="1:24" x14ac:dyDescent="0.2">
      <c r="A450" s="114"/>
      <c r="B450" s="71"/>
      <c r="D450" s="80"/>
      <c r="F450" s="79"/>
      <c r="G450" s="79"/>
      <c r="H450" s="79"/>
      <c r="J450" s="79"/>
      <c r="K450" s="79"/>
      <c r="L450" s="79"/>
      <c r="N450" s="110"/>
      <c r="R450" s="110"/>
      <c r="S450" s="57"/>
      <c r="V450" s="73"/>
      <c r="W450" s="73"/>
      <c r="X450" s="203"/>
    </row>
    <row r="451" spans="1:24" x14ac:dyDescent="0.2">
      <c r="A451" s="114"/>
      <c r="B451" s="71"/>
      <c r="D451" s="95"/>
      <c r="F451" s="79"/>
      <c r="G451" s="79"/>
      <c r="H451" s="79"/>
      <c r="J451" s="79"/>
      <c r="K451" s="79"/>
      <c r="L451" s="79"/>
      <c r="N451" s="110"/>
      <c r="R451" s="110"/>
      <c r="S451" s="112"/>
      <c r="V451" s="73"/>
      <c r="W451" s="73"/>
      <c r="X451" s="203"/>
    </row>
    <row r="452" spans="1:24" x14ac:dyDescent="0.2">
      <c r="A452" s="114"/>
      <c r="B452" s="68"/>
      <c r="C452" s="56"/>
      <c r="D452" s="80"/>
      <c r="E452" s="50"/>
      <c r="F452" s="80"/>
      <c r="G452" s="80"/>
      <c r="H452" s="80"/>
      <c r="I452" s="57"/>
      <c r="J452" s="80"/>
      <c r="K452" s="80"/>
      <c r="L452" s="80"/>
      <c r="M452" s="80"/>
      <c r="N452" s="80"/>
      <c r="O452" s="58"/>
      <c r="P452" s="50"/>
      <c r="Q452" s="59"/>
      <c r="R452" s="57"/>
      <c r="S452" s="57"/>
      <c r="T452" s="50"/>
      <c r="U452" s="50"/>
      <c r="V452" s="97"/>
      <c r="W452" s="97"/>
      <c r="X452" s="203"/>
    </row>
    <row r="453" spans="1:24" x14ac:dyDescent="0.2">
      <c r="A453" s="114"/>
      <c r="B453" s="70"/>
      <c r="C453" s="63"/>
      <c r="D453" s="80"/>
      <c r="E453" s="50"/>
      <c r="F453" s="80"/>
      <c r="G453" s="80"/>
      <c r="H453" s="80"/>
      <c r="I453" s="57"/>
      <c r="J453" s="80"/>
      <c r="K453" s="80"/>
      <c r="L453" s="80"/>
      <c r="M453" s="80"/>
      <c r="N453" s="80"/>
      <c r="O453" s="58"/>
      <c r="P453" s="50"/>
      <c r="Q453" s="58"/>
      <c r="R453" s="57"/>
      <c r="S453" s="57"/>
      <c r="T453" s="50"/>
      <c r="U453" s="50"/>
      <c r="V453" s="97"/>
      <c r="W453" s="97"/>
      <c r="X453" s="203"/>
    </row>
    <row r="454" spans="1:24" x14ac:dyDescent="0.2">
      <c r="A454" s="114"/>
      <c r="B454" s="70"/>
      <c r="C454" s="63"/>
      <c r="D454" s="80"/>
      <c r="E454" s="50"/>
      <c r="F454" s="80"/>
      <c r="G454" s="80"/>
      <c r="H454" s="80"/>
      <c r="I454" s="57"/>
      <c r="J454" s="80"/>
      <c r="K454" s="80"/>
      <c r="L454" s="80"/>
      <c r="M454" s="80"/>
      <c r="N454" s="80"/>
      <c r="O454" s="58"/>
      <c r="P454" s="50"/>
      <c r="Q454" s="58"/>
      <c r="R454" s="57"/>
      <c r="S454" s="57"/>
      <c r="T454" s="50"/>
      <c r="U454" s="50"/>
      <c r="V454" s="97"/>
      <c r="W454" s="97"/>
      <c r="X454" s="203"/>
    </row>
    <row r="455" spans="1:24" x14ac:dyDescent="0.2">
      <c r="A455" s="114"/>
      <c r="B455" s="71"/>
      <c r="D455" s="80"/>
      <c r="F455" s="79"/>
      <c r="G455" s="79"/>
      <c r="H455" s="79"/>
      <c r="J455" s="79"/>
      <c r="K455" s="79"/>
      <c r="L455" s="79"/>
      <c r="N455" s="79"/>
      <c r="R455" s="110"/>
      <c r="S455" s="57"/>
      <c r="V455" s="73"/>
      <c r="W455" s="73"/>
      <c r="X455" s="203"/>
    </row>
    <row r="456" spans="1:24" x14ac:dyDescent="0.2">
      <c r="A456" s="114"/>
      <c r="B456" s="71"/>
      <c r="D456" s="80"/>
      <c r="F456" s="79"/>
      <c r="G456" s="79"/>
      <c r="H456" s="79"/>
      <c r="J456" s="79"/>
      <c r="K456" s="79"/>
      <c r="L456" s="79"/>
      <c r="N456" s="79"/>
      <c r="R456" s="110"/>
      <c r="S456" s="57"/>
      <c r="V456" s="73"/>
      <c r="W456" s="73"/>
      <c r="X456" s="203"/>
    </row>
    <row r="457" spans="1:24" x14ac:dyDescent="0.2">
      <c r="A457" s="114"/>
      <c r="B457" s="71"/>
      <c r="D457" s="80"/>
      <c r="F457" s="79"/>
      <c r="G457" s="79"/>
      <c r="H457" s="79"/>
      <c r="J457" s="79"/>
      <c r="K457" s="79"/>
      <c r="L457" s="79"/>
      <c r="N457" s="79"/>
      <c r="R457" s="110"/>
      <c r="S457" s="57"/>
      <c r="V457" s="73"/>
      <c r="W457" s="73"/>
      <c r="X457" s="203"/>
    </row>
    <row r="458" spans="1:24" x14ac:dyDescent="0.2">
      <c r="A458" s="114"/>
      <c r="B458" s="71"/>
      <c r="D458" s="80"/>
      <c r="F458" s="79"/>
      <c r="G458" s="79"/>
      <c r="H458" s="79"/>
      <c r="J458" s="79"/>
      <c r="K458" s="79"/>
      <c r="L458" s="79"/>
      <c r="N458" s="79"/>
      <c r="R458" s="110"/>
      <c r="S458" s="57"/>
      <c r="V458" s="73"/>
      <c r="W458" s="73"/>
      <c r="X458" s="203"/>
    </row>
    <row r="459" spans="1:24" x14ac:dyDescent="0.2">
      <c r="A459" s="114"/>
      <c r="B459" s="71"/>
      <c r="D459" s="80"/>
      <c r="F459" s="79"/>
      <c r="G459" s="79"/>
      <c r="H459" s="79"/>
      <c r="J459" s="79"/>
      <c r="K459" s="79"/>
      <c r="L459" s="79"/>
      <c r="N459" s="79"/>
      <c r="R459" s="110"/>
      <c r="S459" s="57"/>
      <c r="V459" s="73"/>
      <c r="W459" s="73"/>
      <c r="X459" s="203"/>
    </row>
    <row r="460" spans="1:24" x14ac:dyDescent="0.2">
      <c r="A460" s="114"/>
      <c r="B460" s="71"/>
      <c r="D460" s="80"/>
      <c r="F460" s="79"/>
      <c r="G460" s="79"/>
      <c r="H460" s="79"/>
      <c r="J460" s="79"/>
      <c r="K460" s="79"/>
      <c r="L460" s="79"/>
      <c r="N460" s="110"/>
      <c r="R460" s="110"/>
      <c r="S460" s="57"/>
      <c r="V460" s="73"/>
      <c r="W460" s="73"/>
      <c r="X460" s="203"/>
    </row>
    <row r="461" spans="1:24" x14ac:dyDescent="0.2">
      <c r="A461" s="114"/>
      <c r="B461" s="71"/>
      <c r="D461" s="80"/>
      <c r="F461" s="79"/>
      <c r="G461" s="79"/>
      <c r="H461" s="79"/>
      <c r="J461" s="79"/>
      <c r="K461" s="79"/>
      <c r="L461" s="79"/>
      <c r="N461" s="110"/>
      <c r="R461" s="110"/>
      <c r="S461" s="57"/>
      <c r="V461" s="73"/>
      <c r="W461" s="73"/>
      <c r="X461" s="203"/>
    </row>
    <row r="462" spans="1:24" x14ac:dyDescent="0.2">
      <c r="A462" s="114"/>
      <c r="B462" s="71"/>
      <c r="D462" s="80"/>
      <c r="F462" s="79"/>
      <c r="G462" s="79"/>
      <c r="H462" s="79"/>
      <c r="J462" s="79"/>
      <c r="K462" s="79"/>
      <c r="L462" s="79"/>
      <c r="N462" s="79"/>
      <c r="R462" s="110"/>
      <c r="S462" s="57"/>
      <c r="V462" s="73"/>
      <c r="W462" s="73"/>
      <c r="X462" s="203"/>
    </row>
    <row r="463" spans="1:24" x14ac:dyDescent="0.2">
      <c r="A463" s="114"/>
      <c r="B463" s="71"/>
      <c r="D463" s="80"/>
      <c r="F463" s="79"/>
      <c r="G463" s="79"/>
      <c r="H463" s="79"/>
      <c r="J463" s="79"/>
      <c r="K463" s="79"/>
      <c r="L463" s="79"/>
      <c r="N463" s="110"/>
      <c r="R463" s="110"/>
      <c r="S463" s="57"/>
      <c r="V463" s="73"/>
      <c r="W463" s="73"/>
      <c r="X463" s="203"/>
    </row>
    <row r="464" spans="1:24" x14ac:dyDescent="0.2">
      <c r="A464" s="114"/>
      <c r="B464" s="71"/>
      <c r="D464" s="80"/>
      <c r="F464" s="79"/>
      <c r="G464" s="79"/>
      <c r="H464" s="79"/>
      <c r="J464" s="79"/>
      <c r="K464" s="79"/>
      <c r="L464" s="79"/>
      <c r="N464" s="110"/>
      <c r="R464" s="110"/>
      <c r="S464" s="57"/>
      <c r="V464" s="73"/>
      <c r="W464" s="73"/>
      <c r="X464" s="203"/>
    </row>
    <row r="465" spans="1:24" x14ac:dyDescent="0.2">
      <c r="A465" s="114"/>
      <c r="B465" s="71"/>
      <c r="D465" s="80"/>
      <c r="E465" s="50"/>
      <c r="F465" s="80"/>
      <c r="G465" s="80"/>
      <c r="H465" s="80"/>
      <c r="I465" s="57"/>
      <c r="J465" s="80"/>
      <c r="K465" s="80"/>
      <c r="L465" s="80"/>
      <c r="M465" s="80"/>
      <c r="N465" s="80"/>
      <c r="O465" s="58"/>
      <c r="P465" s="50"/>
      <c r="R465" s="110"/>
      <c r="S465" s="57"/>
      <c r="V465" s="73"/>
      <c r="W465" s="73"/>
      <c r="X465" s="203"/>
    </row>
    <row r="466" spans="1:24" x14ac:dyDescent="0.2">
      <c r="A466" s="114"/>
      <c r="B466" s="71"/>
      <c r="D466" s="80"/>
      <c r="F466" s="79"/>
      <c r="G466" s="79"/>
      <c r="H466" s="79"/>
      <c r="J466" s="79"/>
      <c r="K466" s="79"/>
      <c r="L466" s="79"/>
      <c r="N466" s="110"/>
      <c r="R466" s="110"/>
      <c r="S466" s="57"/>
      <c r="V466" s="73"/>
      <c r="W466" s="73"/>
      <c r="X466" s="203"/>
    </row>
    <row r="467" spans="1:24" x14ac:dyDescent="0.2">
      <c r="A467" s="114"/>
      <c r="B467" s="71"/>
      <c r="D467" s="80"/>
      <c r="F467" s="79"/>
      <c r="G467" s="79"/>
      <c r="H467" s="79"/>
      <c r="J467" s="110"/>
      <c r="N467" s="110"/>
      <c r="R467" s="110"/>
      <c r="S467" s="57"/>
      <c r="V467" s="73"/>
      <c r="W467" s="73"/>
      <c r="X467" s="203"/>
    </row>
    <row r="468" spans="1:24" x14ac:dyDescent="0.2">
      <c r="A468" s="114"/>
      <c r="B468" s="71"/>
      <c r="D468" s="80"/>
      <c r="F468" s="79"/>
      <c r="G468" s="79"/>
      <c r="H468" s="79"/>
      <c r="J468" s="79"/>
      <c r="K468" s="79"/>
      <c r="L468" s="79"/>
      <c r="N468" s="110"/>
      <c r="R468" s="110"/>
      <c r="S468" s="57"/>
      <c r="V468" s="73"/>
      <c r="W468" s="73"/>
      <c r="X468" s="203"/>
    </row>
    <row r="469" spans="1:24" x14ac:dyDescent="0.2">
      <c r="A469" s="114"/>
      <c r="B469" s="71"/>
      <c r="D469" s="95"/>
      <c r="F469" s="79"/>
      <c r="G469" s="79"/>
      <c r="H469" s="79"/>
      <c r="J469" s="79"/>
      <c r="K469" s="79"/>
      <c r="L469" s="79"/>
      <c r="N469" s="110"/>
      <c r="R469" s="110"/>
      <c r="S469" s="112"/>
      <c r="V469" s="73"/>
      <c r="W469" s="73"/>
      <c r="X469" s="203"/>
    </row>
    <row r="470" spans="1:24" x14ac:dyDescent="0.2">
      <c r="A470" s="114"/>
      <c r="B470" s="68"/>
      <c r="C470" s="56"/>
      <c r="D470" s="80"/>
      <c r="E470" s="50"/>
      <c r="F470" s="80"/>
      <c r="G470" s="80"/>
      <c r="H470" s="80"/>
      <c r="I470" s="57"/>
      <c r="J470" s="80"/>
      <c r="K470" s="80"/>
      <c r="L470" s="80"/>
      <c r="M470" s="80"/>
      <c r="N470" s="80"/>
      <c r="O470" s="58"/>
      <c r="P470" s="50"/>
      <c r="Q470" s="59"/>
      <c r="R470" s="57"/>
      <c r="S470" s="57"/>
      <c r="T470" s="50"/>
      <c r="U470" s="50"/>
      <c r="V470" s="97"/>
      <c r="W470" s="97"/>
      <c r="X470" s="203"/>
    </row>
    <row r="471" spans="1:24" x14ac:dyDescent="0.2">
      <c r="A471" s="114"/>
      <c r="B471" s="70"/>
      <c r="C471" s="63"/>
      <c r="D471" s="80"/>
      <c r="E471" s="50"/>
      <c r="F471" s="80"/>
      <c r="G471" s="80"/>
      <c r="H471" s="80"/>
      <c r="I471" s="57"/>
      <c r="J471" s="80"/>
      <c r="K471" s="80"/>
      <c r="L471" s="80"/>
      <c r="M471" s="80"/>
      <c r="N471" s="80"/>
      <c r="O471" s="58"/>
      <c r="P471" s="50"/>
      <c r="Q471" s="58"/>
      <c r="R471" s="57"/>
      <c r="S471" s="57"/>
      <c r="T471" s="50"/>
      <c r="U471" s="50"/>
      <c r="V471" s="97"/>
      <c r="W471" s="97"/>
      <c r="X471" s="203"/>
    </row>
    <row r="472" spans="1:24" x14ac:dyDescent="0.2">
      <c r="A472" s="114"/>
      <c r="B472" s="70"/>
      <c r="C472" s="63"/>
      <c r="D472" s="80"/>
      <c r="E472" s="50"/>
      <c r="F472" s="80"/>
      <c r="G472" s="80"/>
      <c r="H472" s="80"/>
      <c r="I472" s="57"/>
      <c r="J472" s="80"/>
      <c r="K472" s="80"/>
      <c r="L472" s="80"/>
      <c r="M472" s="80"/>
      <c r="N472" s="80"/>
      <c r="O472" s="58"/>
      <c r="P472" s="50"/>
      <c r="Q472" s="58"/>
      <c r="R472" s="57"/>
      <c r="S472" s="57"/>
      <c r="T472" s="50"/>
      <c r="U472" s="50"/>
      <c r="V472" s="97"/>
      <c r="W472" s="97"/>
      <c r="X472" s="203"/>
    </row>
    <row r="473" spans="1:24" x14ac:dyDescent="0.2">
      <c r="A473" s="114"/>
      <c r="B473" s="71"/>
      <c r="D473" s="80"/>
      <c r="F473" s="79"/>
      <c r="G473" s="79"/>
      <c r="H473" s="79"/>
      <c r="J473" s="79"/>
      <c r="K473" s="79"/>
      <c r="L473" s="79"/>
      <c r="N473" s="79"/>
      <c r="R473" s="110"/>
      <c r="S473" s="57"/>
      <c r="V473" s="73"/>
      <c r="W473" s="73"/>
      <c r="X473" s="203"/>
    </row>
    <row r="474" spans="1:24" x14ac:dyDescent="0.2">
      <c r="A474" s="114"/>
      <c r="B474" s="71"/>
      <c r="D474" s="80"/>
      <c r="F474" s="79"/>
      <c r="G474" s="79"/>
      <c r="H474" s="79"/>
      <c r="J474" s="79"/>
      <c r="K474" s="79"/>
      <c r="L474" s="79"/>
      <c r="N474" s="79"/>
      <c r="R474" s="110"/>
      <c r="S474" s="57"/>
      <c r="V474" s="73"/>
      <c r="W474" s="73"/>
      <c r="X474" s="203"/>
    </row>
    <row r="475" spans="1:24" x14ac:dyDescent="0.2">
      <c r="A475" s="114"/>
      <c r="B475" s="71"/>
      <c r="D475" s="80"/>
      <c r="F475" s="79"/>
      <c r="G475" s="79"/>
      <c r="H475" s="79"/>
      <c r="J475" s="79"/>
      <c r="K475" s="79"/>
      <c r="L475" s="79"/>
      <c r="N475" s="79"/>
      <c r="R475" s="110"/>
      <c r="S475" s="57"/>
      <c r="V475" s="73"/>
      <c r="W475" s="73"/>
      <c r="X475" s="203"/>
    </row>
    <row r="476" spans="1:24" x14ac:dyDescent="0.2">
      <c r="A476" s="114"/>
      <c r="B476" s="71"/>
      <c r="D476" s="80"/>
      <c r="F476" s="79"/>
      <c r="G476" s="79"/>
      <c r="H476" s="79"/>
      <c r="J476" s="79"/>
      <c r="K476" s="79"/>
      <c r="L476" s="79"/>
      <c r="N476" s="79"/>
      <c r="R476" s="110"/>
      <c r="S476" s="57"/>
      <c r="V476" s="73"/>
      <c r="W476" s="73"/>
      <c r="X476" s="203"/>
    </row>
    <row r="477" spans="1:24" x14ac:dyDescent="0.2">
      <c r="A477" s="114"/>
      <c r="B477" s="71"/>
      <c r="D477" s="80"/>
      <c r="F477" s="79"/>
      <c r="G477" s="79"/>
      <c r="H477" s="79"/>
      <c r="J477" s="79"/>
      <c r="K477" s="79"/>
      <c r="L477" s="79"/>
      <c r="N477" s="79"/>
      <c r="R477" s="110"/>
      <c r="S477" s="57"/>
      <c r="V477" s="73"/>
      <c r="W477" s="73"/>
      <c r="X477" s="203"/>
    </row>
    <row r="478" spans="1:24" x14ac:dyDescent="0.2">
      <c r="A478" s="114"/>
      <c r="B478" s="71"/>
      <c r="D478" s="80"/>
      <c r="F478" s="79"/>
      <c r="G478" s="79"/>
      <c r="H478" s="79"/>
      <c r="J478" s="79"/>
      <c r="K478" s="79"/>
      <c r="L478" s="79"/>
      <c r="N478" s="110"/>
      <c r="R478" s="110"/>
      <c r="S478" s="57"/>
      <c r="V478" s="73"/>
      <c r="W478" s="73"/>
      <c r="X478" s="203"/>
    </row>
    <row r="479" spans="1:24" x14ac:dyDescent="0.2">
      <c r="A479" s="114"/>
      <c r="B479" s="71"/>
      <c r="D479" s="80"/>
      <c r="F479" s="79"/>
      <c r="G479" s="79"/>
      <c r="H479" s="79"/>
      <c r="J479" s="79"/>
      <c r="K479" s="79"/>
      <c r="L479" s="79"/>
      <c r="N479" s="110"/>
      <c r="R479" s="110"/>
      <c r="S479" s="57"/>
      <c r="V479" s="73"/>
      <c r="W479" s="73"/>
      <c r="X479" s="203"/>
    </row>
    <row r="480" spans="1:24" x14ac:dyDescent="0.2">
      <c r="A480" s="114"/>
      <c r="B480" s="71"/>
      <c r="D480" s="80"/>
      <c r="F480" s="79"/>
      <c r="G480" s="79"/>
      <c r="H480" s="79"/>
      <c r="J480" s="79"/>
      <c r="K480" s="79"/>
      <c r="L480" s="79"/>
      <c r="N480" s="79"/>
      <c r="R480" s="110"/>
      <c r="S480" s="57"/>
      <c r="V480" s="73"/>
      <c r="W480" s="73"/>
      <c r="X480" s="203"/>
    </row>
    <row r="481" spans="1:24" x14ac:dyDescent="0.2">
      <c r="A481" s="114"/>
      <c r="B481" s="71"/>
      <c r="D481" s="80"/>
      <c r="F481" s="79"/>
      <c r="G481" s="79"/>
      <c r="H481" s="79"/>
      <c r="J481" s="79"/>
      <c r="K481" s="79"/>
      <c r="L481" s="79"/>
      <c r="N481" s="110"/>
      <c r="R481" s="110"/>
      <c r="S481" s="57"/>
      <c r="V481" s="73"/>
      <c r="W481" s="73"/>
      <c r="X481" s="203"/>
    </row>
    <row r="482" spans="1:24" x14ac:dyDescent="0.2">
      <c r="A482" s="114"/>
      <c r="B482" s="71"/>
      <c r="D482" s="80"/>
      <c r="F482" s="79"/>
      <c r="G482" s="79"/>
      <c r="H482" s="79"/>
      <c r="J482" s="79"/>
      <c r="K482" s="79"/>
      <c r="L482" s="79"/>
      <c r="N482" s="110"/>
      <c r="R482" s="110"/>
      <c r="S482" s="57"/>
      <c r="V482" s="73"/>
      <c r="W482" s="73"/>
      <c r="X482" s="203"/>
    </row>
    <row r="483" spans="1:24" x14ac:dyDescent="0.2">
      <c r="A483" s="114"/>
      <c r="B483" s="71"/>
      <c r="D483" s="80"/>
      <c r="E483" s="50"/>
      <c r="F483" s="80"/>
      <c r="G483" s="80"/>
      <c r="H483" s="80"/>
      <c r="I483" s="57"/>
      <c r="J483" s="80"/>
      <c r="K483" s="80"/>
      <c r="L483" s="80"/>
      <c r="M483" s="80"/>
      <c r="N483" s="80"/>
      <c r="O483" s="58"/>
      <c r="P483" s="50"/>
      <c r="R483" s="110"/>
      <c r="S483" s="57"/>
      <c r="V483" s="73"/>
      <c r="W483" s="73"/>
      <c r="X483" s="203"/>
    </row>
    <row r="484" spans="1:24" x14ac:dyDescent="0.2">
      <c r="A484" s="114"/>
      <c r="B484" s="71"/>
      <c r="D484" s="80"/>
      <c r="F484" s="79"/>
      <c r="G484" s="79"/>
      <c r="H484" s="79"/>
      <c r="J484" s="79"/>
      <c r="K484" s="79"/>
      <c r="L484" s="79"/>
      <c r="N484" s="110"/>
      <c r="R484" s="110"/>
      <c r="S484" s="57"/>
      <c r="V484" s="73"/>
      <c r="W484" s="73"/>
      <c r="X484" s="203"/>
    </row>
    <row r="485" spans="1:24" x14ac:dyDescent="0.2">
      <c r="A485" s="114"/>
      <c r="B485" s="71"/>
      <c r="D485" s="80"/>
      <c r="F485" s="79"/>
      <c r="G485" s="79"/>
      <c r="H485" s="79"/>
      <c r="J485" s="110"/>
      <c r="N485" s="110"/>
      <c r="R485" s="110"/>
      <c r="S485" s="57"/>
      <c r="V485" s="73"/>
      <c r="W485" s="73"/>
      <c r="X485" s="203"/>
    </row>
    <row r="486" spans="1:24" x14ac:dyDescent="0.2">
      <c r="A486" s="114"/>
      <c r="B486" s="71"/>
      <c r="D486" s="80"/>
      <c r="F486" s="79"/>
      <c r="G486" s="79"/>
      <c r="H486" s="79"/>
      <c r="J486" s="79"/>
      <c r="K486" s="79"/>
      <c r="L486" s="79"/>
      <c r="N486" s="110"/>
      <c r="R486" s="110"/>
      <c r="S486" s="57"/>
      <c r="V486" s="73"/>
      <c r="W486" s="73"/>
      <c r="X486" s="203"/>
    </row>
    <row r="487" spans="1:24" x14ac:dyDescent="0.2">
      <c r="A487" s="114"/>
      <c r="B487" s="71"/>
      <c r="D487" s="95"/>
      <c r="F487" s="79"/>
      <c r="G487" s="79"/>
      <c r="H487" s="79"/>
      <c r="J487" s="79"/>
      <c r="K487" s="79"/>
      <c r="L487" s="79"/>
      <c r="N487" s="110"/>
      <c r="R487" s="110"/>
      <c r="S487" s="112"/>
      <c r="V487" s="73"/>
      <c r="W487" s="73"/>
      <c r="X487" s="203"/>
    </row>
    <row r="488" spans="1:24" x14ac:dyDescent="0.2">
      <c r="A488" s="114"/>
      <c r="B488" s="68"/>
      <c r="C488" s="56"/>
      <c r="D488" s="80"/>
      <c r="E488" s="50"/>
      <c r="F488" s="80"/>
      <c r="G488" s="80"/>
      <c r="H488" s="80"/>
      <c r="I488" s="57"/>
      <c r="J488" s="80"/>
      <c r="K488" s="80"/>
      <c r="L488" s="80"/>
      <c r="M488" s="80"/>
      <c r="N488" s="80"/>
      <c r="O488" s="58"/>
      <c r="P488" s="50"/>
      <c r="Q488" s="59"/>
      <c r="R488" s="57"/>
      <c r="S488" s="57"/>
      <c r="T488" s="50"/>
      <c r="U488" s="50"/>
      <c r="V488" s="97"/>
      <c r="W488" s="97"/>
      <c r="X488" s="203"/>
    </row>
    <row r="489" spans="1:24" x14ac:dyDescent="0.2">
      <c r="A489" s="114"/>
      <c r="B489" s="70"/>
      <c r="C489" s="63"/>
      <c r="D489" s="80"/>
      <c r="E489" s="50"/>
      <c r="F489" s="80"/>
      <c r="G489" s="80"/>
      <c r="H489" s="80"/>
      <c r="I489" s="57"/>
      <c r="J489" s="80"/>
      <c r="K489" s="80"/>
      <c r="L489" s="80"/>
      <c r="M489" s="80"/>
      <c r="N489" s="80"/>
      <c r="O489" s="58"/>
      <c r="P489" s="50"/>
      <c r="Q489" s="58"/>
      <c r="R489" s="57"/>
      <c r="S489" s="57"/>
      <c r="T489" s="50"/>
      <c r="U489" s="50"/>
      <c r="V489" s="97"/>
      <c r="W489" s="97"/>
      <c r="X489" s="203"/>
    </row>
    <row r="490" spans="1:24" x14ac:dyDescent="0.2">
      <c r="A490" s="114"/>
      <c r="B490" s="70"/>
      <c r="C490" s="63"/>
      <c r="D490" s="80"/>
      <c r="E490" s="50"/>
      <c r="F490" s="80"/>
      <c r="G490" s="80"/>
      <c r="H490" s="80"/>
      <c r="I490" s="57"/>
      <c r="J490" s="80"/>
      <c r="K490" s="80"/>
      <c r="L490" s="80"/>
      <c r="M490" s="80"/>
      <c r="N490" s="80"/>
      <c r="O490" s="58"/>
      <c r="P490" s="50"/>
      <c r="Q490" s="58"/>
      <c r="R490" s="57"/>
      <c r="S490" s="57"/>
      <c r="T490" s="50"/>
      <c r="U490" s="50"/>
      <c r="V490" s="97"/>
      <c r="W490" s="97"/>
      <c r="X490" s="203"/>
    </row>
    <row r="491" spans="1:24" x14ac:dyDescent="0.2">
      <c r="A491" s="114"/>
      <c r="B491" s="71"/>
      <c r="D491" s="80"/>
      <c r="F491" s="79"/>
      <c r="G491" s="79"/>
      <c r="H491" s="79"/>
      <c r="J491" s="79"/>
      <c r="K491" s="79"/>
      <c r="L491" s="79"/>
      <c r="N491" s="79"/>
      <c r="R491" s="110"/>
      <c r="S491" s="57"/>
      <c r="V491" s="73"/>
      <c r="W491" s="73"/>
      <c r="X491" s="203"/>
    </row>
    <row r="492" spans="1:24" x14ac:dyDescent="0.2">
      <c r="A492" s="114"/>
      <c r="B492" s="71"/>
      <c r="D492" s="80"/>
      <c r="F492" s="79"/>
      <c r="G492" s="79"/>
      <c r="H492" s="79"/>
      <c r="J492" s="79"/>
      <c r="K492" s="79"/>
      <c r="L492" s="79"/>
      <c r="N492" s="79"/>
      <c r="R492" s="110"/>
      <c r="S492" s="57"/>
      <c r="V492" s="73"/>
      <c r="W492" s="73"/>
      <c r="X492" s="203"/>
    </row>
    <row r="493" spans="1:24" x14ac:dyDescent="0.2">
      <c r="A493" s="114"/>
      <c r="B493" s="71"/>
      <c r="D493" s="80"/>
      <c r="F493" s="79"/>
      <c r="G493" s="79"/>
      <c r="H493" s="79"/>
      <c r="J493" s="79"/>
      <c r="K493" s="79"/>
      <c r="L493" s="79"/>
      <c r="N493" s="79"/>
      <c r="R493" s="110"/>
      <c r="S493" s="57"/>
      <c r="V493" s="73"/>
      <c r="W493" s="73"/>
      <c r="X493" s="203"/>
    </row>
    <row r="494" spans="1:24" x14ac:dyDescent="0.2">
      <c r="A494" s="114"/>
      <c r="B494" s="71"/>
      <c r="D494" s="80"/>
      <c r="F494" s="79"/>
      <c r="G494" s="79"/>
      <c r="H494" s="79"/>
      <c r="J494" s="79"/>
      <c r="K494" s="79"/>
      <c r="L494" s="79"/>
      <c r="N494" s="79"/>
      <c r="R494" s="110"/>
      <c r="S494" s="57"/>
      <c r="V494" s="73"/>
      <c r="W494" s="73"/>
      <c r="X494" s="203"/>
    </row>
    <row r="495" spans="1:24" x14ac:dyDescent="0.2">
      <c r="A495" s="114"/>
      <c r="B495" s="71"/>
      <c r="D495" s="80"/>
      <c r="F495" s="79"/>
      <c r="G495" s="79"/>
      <c r="H495" s="79"/>
      <c r="J495" s="79"/>
      <c r="K495" s="79"/>
      <c r="L495" s="79"/>
      <c r="N495" s="79"/>
      <c r="R495" s="110"/>
      <c r="S495" s="57"/>
      <c r="V495" s="73"/>
      <c r="W495" s="73"/>
      <c r="X495" s="203"/>
    </row>
    <row r="496" spans="1:24" x14ac:dyDescent="0.2">
      <c r="A496" s="114"/>
      <c r="B496" s="71"/>
      <c r="D496" s="80"/>
      <c r="F496" s="79"/>
      <c r="G496" s="79"/>
      <c r="H496" s="79"/>
      <c r="J496" s="79"/>
      <c r="K496" s="79"/>
      <c r="L496" s="79"/>
      <c r="N496" s="110"/>
      <c r="R496" s="110"/>
      <c r="S496" s="57"/>
      <c r="V496" s="73"/>
      <c r="W496" s="73"/>
      <c r="X496" s="203"/>
    </row>
    <row r="497" spans="1:24" x14ac:dyDescent="0.2">
      <c r="A497" s="114"/>
      <c r="B497" s="71"/>
      <c r="D497" s="80"/>
      <c r="F497" s="79"/>
      <c r="G497" s="79"/>
      <c r="H497" s="79"/>
      <c r="J497" s="79"/>
      <c r="K497" s="79"/>
      <c r="L497" s="79"/>
      <c r="N497" s="110"/>
      <c r="R497" s="110"/>
      <c r="S497" s="57"/>
      <c r="V497" s="73"/>
      <c r="W497" s="73"/>
      <c r="X497" s="203"/>
    </row>
    <row r="498" spans="1:24" x14ac:dyDescent="0.2">
      <c r="A498" s="114"/>
      <c r="B498" s="71"/>
      <c r="D498" s="80"/>
      <c r="F498" s="79"/>
      <c r="G498" s="79"/>
      <c r="H498" s="79"/>
      <c r="J498" s="79"/>
      <c r="K498" s="79"/>
      <c r="L498" s="79"/>
      <c r="N498" s="79"/>
      <c r="R498" s="110"/>
      <c r="S498" s="57"/>
      <c r="V498" s="73"/>
      <c r="W498" s="73"/>
      <c r="X498" s="203"/>
    </row>
    <row r="499" spans="1:24" x14ac:dyDescent="0.2">
      <c r="A499" s="114"/>
      <c r="B499" s="71"/>
      <c r="D499" s="80"/>
      <c r="F499" s="79"/>
      <c r="G499" s="79"/>
      <c r="H499" s="79"/>
      <c r="J499" s="79"/>
      <c r="K499" s="79"/>
      <c r="L499" s="79"/>
      <c r="N499" s="110"/>
      <c r="R499" s="110"/>
      <c r="S499" s="57"/>
      <c r="V499" s="73"/>
      <c r="W499" s="73"/>
      <c r="X499" s="203"/>
    </row>
    <row r="500" spans="1:24" x14ac:dyDescent="0.2">
      <c r="A500" s="114"/>
      <c r="B500" s="71"/>
      <c r="D500" s="80"/>
      <c r="F500" s="79"/>
      <c r="G500" s="79"/>
      <c r="H500" s="79"/>
      <c r="J500" s="79"/>
      <c r="K500" s="79"/>
      <c r="L500" s="79"/>
      <c r="N500" s="110"/>
      <c r="R500" s="110"/>
      <c r="S500" s="57"/>
      <c r="V500" s="73"/>
      <c r="W500" s="73"/>
      <c r="X500" s="203"/>
    </row>
    <row r="501" spans="1:24" x14ac:dyDescent="0.2">
      <c r="A501" s="114"/>
      <c r="B501" s="71"/>
      <c r="D501" s="80"/>
      <c r="E501" s="50"/>
      <c r="F501" s="80"/>
      <c r="G501" s="80"/>
      <c r="H501" s="80"/>
      <c r="I501" s="57"/>
      <c r="J501" s="80"/>
      <c r="K501" s="80"/>
      <c r="L501" s="80"/>
      <c r="M501" s="80"/>
      <c r="N501" s="80"/>
      <c r="O501" s="58"/>
      <c r="P501" s="50"/>
      <c r="R501" s="110"/>
      <c r="S501" s="57"/>
      <c r="V501" s="73"/>
      <c r="W501" s="73"/>
      <c r="X501" s="203"/>
    </row>
    <row r="502" spans="1:24" x14ac:dyDescent="0.2">
      <c r="A502" s="114"/>
      <c r="B502" s="71"/>
      <c r="D502" s="80"/>
      <c r="F502" s="79"/>
      <c r="G502" s="79"/>
      <c r="H502" s="79"/>
      <c r="J502" s="79"/>
      <c r="K502" s="79"/>
      <c r="L502" s="79"/>
      <c r="N502" s="110"/>
      <c r="R502" s="110"/>
      <c r="S502" s="57"/>
      <c r="V502" s="73"/>
      <c r="W502" s="73"/>
      <c r="X502" s="203"/>
    </row>
    <row r="503" spans="1:24" x14ac:dyDescent="0.2">
      <c r="A503" s="114"/>
      <c r="B503" s="71"/>
      <c r="D503" s="80"/>
      <c r="F503" s="79"/>
      <c r="G503" s="79"/>
      <c r="H503" s="79"/>
      <c r="J503" s="110"/>
      <c r="N503" s="110"/>
      <c r="R503" s="110"/>
      <c r="S503" s="57"/>
      <c r="V503" s="73"/>
      <c r="W503" s="73"/>
      <c r="X503" s="203"/>
    </row>
    <row r="504" spans="1:24" x14ac:dyDescent="0.2">
      <c r="A504" s="114"/>
      <c r="B504" s="71"/>
      <c r="D504" s="80"/>
      <c r="F504" s="79"/>
      <c r="G504" s="79"/>
      <c r="H504" s="79"/>
      <c r="J504" s="79"/>
      <c r="K504" s="79"/>
      <c r="L504" s="79"/>
      <c r="N504" s="110"/>
      <c r="R504" s="110"/>
      <c r="S504" s="57"/>
      <c r="V504" s="73"/>
      <c r="W504" s="73"/>
      <c r="X504" s="203"/>
    </row>
    <row r="505" spans="1:24" x14ac:dyDescent="0.2">
      <c r="A505" s="114"/>
      <c r="B505" s="71"/>
      <c r="D505" s="95"/>
      <c r="F505" s="79"/>
      <c r="G505" s="79"/>
      <c r="H505" s="79"/>
      <c r="J505" s="79"/>
      <c r="K505" s="79"/>
      <c r="L505" s="79"/>
      <c r="N505" s="110"/>
      <c r="R505" s="110"/>
      <c r="S505" s="112"/>
      <c r="V505" s="73"/>
      <c r="W505" s="73"/>
      <c r="X505" s="203"/>
    </row>
    <row r="506" spans="1:24" x14ac:dyDescent="0.2">
      <c r="A506" s="114"/>
      <c r="B506" s="68"/>
      <c r="C506" s="56"/>
      <c r="D506" s="80"/>
      <c r="E506" s="50"/>
      <c r="F506" s="80"/>
      <c r="G506" s="80"/>
      <c r="H506" s="80"/>
      <c r="I506" s="57"/>
      <c r="J506" s="80"/>
      <c r="K506" s="80"/>
      <c r="L506" s="80"/>
      <c r="M506" s="80"/>
      <c r="N506" s="80"/>
      <c r="O506" s="58"/>
      <c r="P506" s="50"/>
      <c r="Q506" s="59"/>
      <c r="R506" s="57"/>
      <c r="S506" s="57"/>
      <c r="T506" s="50"/>
      <c r="U506" s="50"/>
      <c r="V506" s="97"/>
      <c r="W506" s="97"/>
      <c r="X506" s="203"/>
    </row>
    <row r="507" spans="1:24" x14ac:dyDescent="0.2">
      <c r="A507" s="114"/>
      <c r="B507" s="70"/>
      <c r="C507" s="63"/>
      <c r="D507" s="80"/>
      <c r="E507" s="50"/>
      <c r="F507" s="80"/>
      <c r="G507" s="80"/>
      <c r="H507" s="80"/>
      <c r="I507" s="57"/>
      <c r="J507" s="80"/>
      <c r="K507" s="80"/>
      <c r="L507" s="80"/>
      <c r="M507" s="80"/>
      <c r="N507" s="80"/>
      <c r="O507" s="58"/>
      <c r="P507" s="50"/>
      <c r="Q507" s="58"/>
      <c r="R507" s="57"/>
      <c r="S507" s="57"/>
      <c r="T507" s="50"/>
      <c r="U507" s="50"/>
      <c r="V507" s="97"/>
      <c r="W507" s="97"/>
      <c r="X507" s="203"/>
    </row>
    <row r="508" spans="1:24" x14ac:dyDescent="0.2">
      <c r="A508" s="114"/>
      <c r="B508" s="70"/>
      <c r="C508" s="63"/>
      <c r="D508" s="80"/>
      <c r="E508" s="50"/>
      <c r="F508" s="80"/>
      <c r="G508" s="80"/>
      <c r="H508" s="80"/>
      <c r="I508" s="57"/>
      <c r="J508" s="80"/>
      <c r="K508" s="80"/>
      <c r="L508" s="80"/>
      <c r="M508" s="80"/>
      <c r="N508" s="80"/>
      <c r="O508" s="58"/>
      <c r="P508" s="50"/>
      <c r="Q508" s="58"/>
      <c r="R508" s="57"/>
      <c r="S508" s="57"/>
      <c r="T508" s="50"/>
      <c r="U508" s="50"/>
      <c r="V508" s="97"/>
      <c r="W508" s="97"/>
      <c r="X508" s="203"/>
    </row>
    <row r="509" spans="1:24" x14ac:dyDescent="0.2">
      <c r="A509" s="114"/>
      <c r="B509" s="71"/>
      <c r="D509" s="80"/>
      <c r="F509" s="79"/>
      <c r="G509" s="79"/>
      <c r="H509" s="79"/>
      <c r="J509" s="79"/>
      <c r="K509" s="79"/>
      <c r="L509" s="79"/>
      <c r="N509" s="79"/>
      <c r="R509" s="110"/>
      <c r="S509" s="57"/>
      <c r="V509" s="73"/>
      <c r="W509" s="73"/>
      <c r="X509" s="203"/>
    </row>
    <row r="510" spans="1:24" x14ac:dyDescent="0.2">
      <c r="A510" s="114"/>
      <c r="B510" s="71"/>
      <c r="D510" s="80"/>
      <c r="F510" s="79"/>
      <c r="G510" s="79"/>
      <c r="H510" s="79"/>
      <c r="J510" s="79"/>
      <c r="K510" s="79"/>
      <c r="L510" s="79"/>
      <c r="N510" s="79"/>
      <c r="R510" s="110"/>
      <c r="S510" s="57"/>
      <c r="V510" s="73"/>
      <c r="W510" s="73"/>
      <c r="X510" s="203"/>
    </row>
    <row r="511" spans="1:24" x14ac:dyDescent="0.2">
      <c r="A511" s="114"/>
      <c r="B511" s="71"/>
      <c r="D511" s="80"/>
      <c r="F511" s="79"/>
      <c r="G511" s="79"/>
      <c r="H511" s="79"/>
      <c r="J511" s="79"/>
      <c r="K511" s="79"/>
      <c r="L511" s="79"/>
      <c r="N511" s="79"/>
      <c r="R511" s="110"/>
      <c r="S511" s="57"/>
      <c r="V511" s="73"/>
      <c r="W511" s="73"/>
      <c r="X511" s="203"/>
    </row>
    <row r="512" spans="1:24" x14ac:dyDescent="0.2">
      <c r="A512" s="114"/>
      <c r="B512" s="71"/>
      <c r="D512" s="80"/>
      <c r="F512" s="79"/>
      <c r="G512" s="79"/>
      <c r="H512" s="79"/>
      <c r="J512" s="79"/>
      <c r="K512" s="79"/>
      <c r="L512" s="79"/>
      <c r="N512" s="79"/>
      <c r="R512" s="110"/>
      <c r="S512" s="57"/>
      <c r="V512" s="73"/>
      <c r="W512" s="73"/>
      <c r="X512" s="203"/>
    </row>
    <row r="513" spans="1:24" x14ac:dyDescent="0.2">
      <c r="A513" s="114"/>
      <c r="B513" s="71"/>
      <c r="D513" s="80"/>
      <c r="F513" s="79"/>
      <c r="G513" s="79"/>
      <c r="H513" s="79"/>
      <c r="J513" s="79"/>
      <c r="K513" s="79"/>
      <c r="L513" s="79"/>
      <c r="N513" s="79"/>
      <c r="R513" s="110"/>
      <c r="S513" s="57"/>
      <c r="V513" s="73"/>
      <c r="W513" s="73"/>
      <c r="X513" s="203"/>
    </row>
    <row r="514" spans="1:24" x14ac:dyDescent="0.2">
      <c r="A514" s="114"/>
      <c r="B514" s="71"/>
      <c r="D514" s="80"/>
      <c r="F514" s="79"/>
      <c r="G514" s="79"/>
      <c r="H514" s="79"/>
      <c r="J514" s="79"/>
      <c r="K514" s="79"/>
      <c r="L514" s="79"/>
      <c r="N514" s="110"/>
      <c r="R514" s="110"/>
      <c r="S514" s="57"/>
      <c r="V514" s="73"/>
      <c r="W514" s="73"/>
      <c r="X514" s="203"/>
    </row>
    <row r="515" spans="1:24" x14ac:dyDescent="0.2">
      <c r="A515" s="114"/>
      <c r="B515" s="71"/>
      <c r="D515" s="80"/>
      <c r="F515" s="79"/>
      <c r="G515" s="79"/>
      <c r="H515" s="79"/>
      <c r="J515" s="79"/>
      <c r="K515" s="79"/>
      <c r="L515" s="79"/>
      <c r="N515" s="110"/>
      <c r="R515" s="110"/>
      <c r="S515" s="57"/>
      <c r="V515" s="73"/>
      <c r="W515" s="73"/>
      <c r="X515" s="203"/>
    </row>
    <row r="516" spans="1:24" x14ac:dyDescent="0.2">
      <c r="A516" s="114"/>
      <c r="B516" s="71"/>
      <c r="D516" s="80"/>
      <c r="F516" s="79"/>
      <c r="G516" s="79"/>
      <c r="H516" s="79"/>
      <c r="J516" s="79"/>
      <c r="K516" s="79"/>
      <c r="L516" s="79"/>
      <c r="N516" s="79"/>
      <c r="R516" s="110"/>
      <c r="S516" s="57"/>
      <c r="V516" s="73"/>
      <c r="W516" s="73"/>
      <c r="X516" s="203"/>
    </row>
    <row r="517" spans="1:24" x14ac:dyDescent="0.2">
      <c r="A517" s="114"/>
      <c r="B517" s="71"/>
      <c r="D517" s="80"/>
      <c r="F517" s="79"/>
      <c r="G517" s="79"/>
      <c r="H517" s="79"/>
      <c r="J517" s="79"/>
      <c r="K517" s="79"/>
      <c r="L517" s="79"/>
      <c r="N517" s="110"/>
      <c r="R517" s="110"/>
      <c r="S517" s="57"/>
      <c r="V517" s="73"/>
      <c r="W517" s="73"/>
      <c r="X517" s="203"/>
    </row>
    <row r="518" spans="1:24" x14ac:dyDescent="0.2">
      <c r="A518" s="114"/>
      <c r="B518" s="71"/>
      <c r="D518" s="80"/>
      <c r="F518" s="79"/>
      <c r="G518" s="79"/>
      <c r="H518" s="79"/>
      <c r="J518" s="79"/>
      <c r="K518" s="79"/>
      <c r="L518" s="79"/>
      <c r="N518" s="110"/>
      <c r="R518" s="110"/>
      <c r="S518" s="57"/>
      <c r="V518" s="73"/>
      <c r="W518" s="73"/>
      <c r="X518" s="203"/>
    </row>
    <row r="519" spans="1:24" x14ac:dyDescent="0.2">
      <c r="A519" s="114"/>
      <c r="B519" s="71"/>
      <c r="D519" s="80"/>
      <c r="E519" s="50"/>
      <c r="F519" s="80"/>
      <c r="G519" s="80"/>
      <c r="H519" s="80"/>
      <c r="I519" s="57"/>
      <c r="J519" s="80"/>
      <c r="K519" s="80"/>
      <c r="L519" s="80"/>
      <c r="M519" s="80"/>
      <c r="N519" s="80"/>
      <c r="O519" s="58"/>
      <c r="P519" s="50"/>
      <c r="R519" s="110"/>
      <c r="S519" s="57"/>
      <c r="V519" s="73"/>
      <c r="W519" s="73"/>
      <c r="X519" s="203"/>
    </row>
    <row r="520" spans="1:24" x14ac:dyDescent="0.2">
      <c r="A520" s="114"/>
      <c r="B520" s="71"/>
      <c r="D520" s="80"/>
      <c r="F520" s="79"/>
      <c r="G520" s="79"/>
      <c r="H520" s="79"/>
      <c r="J520" s="79"/>
      <c r="K520" s="79"/>
      <c r="L520" s="79"/>
      <c r="N520" s="110"/>
      <c r="R520" s="110"/>
      <c r="S520" s="57"/>
      <c r="V520" s="73"/>
      <c r="W520" s="73"/>
      <c r="X520" s="203"/>
    </row>
    <row r="521" spans="1:24" x14ac:dyDescent="0.2">
      <c r="A521" s="114"/>
      <c r="B521" s="71"/>
      <c r="D521" s="80"/>
      <c r="F521" s="79"/>
      <c r="G521" s="79"/>
      <c r="H521" s="79"/>
      <c r="J521" s="110"/>
      <c r="N521" s="110"/>
      <c r="R521" s="110"/>
      <c r="S521" s="57"/>
      <c r="V521" s="73"/>
      <c r="W521" s="73"/>
      <c r="X521" s="203"/>
    </row>
    <row r="522" spans="1:24" x14ac:dyDescent="0.2">
      <c r="A522" s="114"/>
      <c r="B522" s="71"/>
      <c r="D522" s="80"/>
      <c r="F522" s="79"/>
      <c r="G522" s="79"/>
      <c r="H522" s="79"/>
      <c r="J522" s="79"/>
      <c r="K522" s="79"/>
      <c r="L522" s="79"/>
      <c r="N522" s="110"/>
      <c r="R522" s="110"/>
      <c r="S522" s="57"/>
      <c r="V522" s="73"/>
      <c r="W522" s="73"/>
      <c r="X522" s="203"/>
    </row>
    <row r="523" spans="1:24" x14ac:dyDescent="0.2">
      <c r="A523" s="114"/>
      <c r="B523" s="71"/>
      <c r="D523" s="95"/>
      <c r="F523" s="79"/>
      <c r="G523" s="79"/>
      <c r="H523" s="79"/>
      <c r="J523" s="79"/>
      <c r="K523" s="79"/>
      <c r="L523" s="79"/>
      <c r="N523" s="110"/>
      <c r="R523" s="110"/>
      <c r="S523" s="112"/>
      <c r="V523" s="73"/>
      <c r="W523" s="73"/>
      <c r="X523" s="203"/>
    </row>
    <row r="524" spans="1:24" x14ac:dyDescent="0.2">
      <c r="A524" s="114"/>
      <c r="B524" s="68"/>
      <c r="C524" s="56"/>
      <c r="D524" s="80"/>
      <c r="E524" s="50"/>
      <c r="F524" s="80"/>
      <c r="G524" s="80"/>
      <c r="H524" s="80"/>
      <c r="I524" s="57"/>
      <c r="J524" s="80"/>
      <c r="K524" s="80"/>
      <c r="L524" s="80"/>
      <c r="M524" s="80"/>
      <c r="N524" s="80"/>
      <c r="O524" s="58"/>
      <c r="P524" s="50"/>
      <c r="Q524" s="59"/>
      <c r="R524" s="57"/>
      <c r="S524" s="57"/>
      <c r="T524" s="50"/>
      <c r="U524" s="50"/>
      <c r="V524" s="97"/>
      <c r="W524" s="97"/>
      <c r="X524" s="203"/>
    </row>
    <row r="525" spans="1:24" x14ac:dyDescent="0.2">
      <c r="A525" s="114"/>
      <c r="B525" s="70"/>
      <c r="C525" s="63"/>
      <c r="D525" s="80"/>
      <c r="E525" s="50"/>
      <c r="F525" s="80"/>
      <c r="G525" s="80"/>
      <c r="H525" s="80"/>
      <c r="I525" s="57"/>
      <c r="J525" s="80"/>
      <c r="K525" s="80"/>
      <c r="L525" s="80"/>
      <c r="M525" s="80"/>
      <c r="N525" s="80"/>
      <c r="O525" s="58"/>
      <c r="P525" s="50"/>
      <c r="Q525" s="58"/>
      <c r="R525" s="57"/>
      <c r="S525" s="57"/>
      <c r="T525" s="50"/>
      <c r="U525" s="50"/>
      <c r="V525" s="97"/>
      <c r="W525" s="97"/>
      <c r="X525" s="203"/>
    </row>
    <row r="526" spans="1:24" x14ac:dyDescent="0.2">
      <c r="A526" s="114"/>
      <c r="B526" s="70"/>
      <c r="C526" s="63"/>
      <c r="D526" s="80"/>
      <c r="E526" s="50"/>
      <c r="F526" s="80"/>
      <c r="G526" s="80"/>
      <c r="H526" s="80"/>
      <c r="I526" s="57"/>
      <c r="J526" s="80"/>
      <c r="K526" s="80"/>
      <c r="L526" s="80"/>
      <c r="M526" s="80"/>
      <c r="N526" s="80"/>
      <c r="O526" s="58"/>
      <c r="P526" s="50"/>
      <c r="Q526" s="58"/>
      <c r="R526" s="57"/>
      <c r="S526" s="57"/>
      <c r="T526" s="50"/>
      <c r="U526" s="50"/>
      <c r="V526" s="97"/>
      <c r="W526" s="97"/>
      <c r="X526" s="203"/>
    </row>
    <row r="527" spans="1:24" x14ac:dyDescent="0.2">
      <c r="A527" s="114"/>
      <c r="B527" s="71"/>
      <c r="D527" s="80"/>
      <c r="F527" s="79"/>
      <c r="G527" s="79"/>
      <c r="H527" s="79"/>
      <c r="J527" s="79"/>
      <c r="K527" s="79"/>
      <c r="L527" s="79"/>
      <c r="N527" s="79"/>
      <c r="R527" s="110"/>
      <c r="S527" s="57"/>
      <c r="V527" s="73"/>
      <c r="W527" s="73"/>
      <c r="X527" s="203"/>
    </row>
    <row r="528" spans="1:24" x14ac:dyDescent="0.2">
      <c r="A528" s="114"/>
      <c r="B528" s="71"/>
      <c r="D528" s="80"/>
      <c r="F528" s="79"/>
      <c r="G528" s="79"/>
      <c r="H528" s="79"/>
      <c r="J528" s="79"/>
      <c r="K528" s="79"/>
      <c r="L528" s="79"/>
      <c r="N528" s="79"/>
      <c r="R528" s="110"/>
      <c r="S528" s="57"/>
      <c r="V528" s="73"/>
      <c r="W528" s="73"/>
      <c r="X528" s="203"/>
    </row>
    <row r="529" spans="1:24" x14ac:dyDescent="0.2">
      <c r="A529" s="114"/>
      <c r="B529" s="71"/>
      <c r="D529" s="80"/>
      <c r="F529" s="79"/>
      <c r="G529" s="79"/>
      <c r="H529" s="79"/>
      <c r="J529" s="79"/>
      <c r="K529" s="79"/>
      <c r="L529" s="79"/>
      <c r="N529" s="79"/>
      <c r="R529" s="110"/>
      <c r="S529" s="57"/>
      <c r="V529" s="73"/>
      <c r="W529" s="73"/>
      <c r="X529" s="203"/>
    </row>
    <row r="530" spans="1:24" x14ac:dyDescent="0.2">
      <c r="A530" s="114"/>
      <c r="B530" s="71"/>
      <c r="D530" s="80"/>
      <c r="F530" s="79"/>
      <c r="G530" s="79"/>
      <c r="H530" s="79"/>
      <c r="J530" s="79"/>
      <c r="K530" s="79"/>
      <c r="L530" s="79"/>
      <c r="N530" s="79"/>
      <c r="R530" s="110"/>
      <c r="S530" s="57"/>
      <c r="V530" s="73"/>
      <c r="W530" s="73"/>
      <c r="X530" s="203"/>
    </row>
    <row r="531" spans="1:24" x14ac:dyDescent="0.2">
      <c r="A531" s="114"/>
      <c r="B531" s="71"/>
      <c r="D531" s="80"/>
      <c r="F531" s="79"/>
      <c r="G531" s="79"/>
      <c r="H531" s="79"/>
      <c r="J531" s="79"/>
      <c r="K531" s="79"/>
      <c r="L531" s="79"/>
      <c r="N531" s="79"/>
      <c r="R531" s="110"/>
      <c r="S531" s="57"/>
      <c r="V531" s="73"/>
      <c r="W531" s="73"/>
      <c r="X531" s="203"/>
    </row>
    <row r="532" spans="1:24" x14ac:dyDescent="0.2">
      <c r="A532" s="114"/>
      <c r="B532" s="71"/>
      <c r="D532" s="80"/>
      <c r="F532" s="79"/>
      <c r="G532" s="79"/>
      <c r="H532" s="79"/>
      <c r="J532" s="79"/>
      <c r="K532" s="79"/>
      <c r="L532" s="79"/>
      <c r="N532" s="110"/>
      <c r="R532" s="110"/>
      <c r="S532" s="57"/>
      <c r="V532" s="73"/>
      <c r="W532" s="73"/>
      <c r="X532" s="203"/>
    </row>
    <row r="533" spans="1:24" x14ac:dyDescent="0.2">
      <c r="A533" s="114"/>
      <c r="B533" s="71"/>
      <c r="D533" s="80"/>
      <c r="F533" s="79"/>
      <c r="G533" s="79"/>
      <c r="H533" s="79"/>
      <c r="J533" s="79"/>
      <c r="K533" s="79"/>
      <c r="L533" s="79"/>
      <c r="N533" s="110"/>
      <c r="R533" s="110"/>
      <c r="S533" s="57"/>
      <c r="V533" s="73"/>
      <c r="W533" s="73"/>
      <c r="X533" s="203"/>
    </row>
    <row r="534" spans="1:24" x14ac:dyDescent="0.2">
      <c r="A534" s="114"/>
      <c r="B534" s="71"/>
      <c r="D534" s="80"/>
      <c r="F534" s="79"/>
      <c r="G534" s="79"/>
      <c r="H534" s="79"/>
      <c r="J534" s="79"/>
      <c r="K534" s="79"/>
      <c r="L534" s="79"/>
      <c r="N534" s="79"/>
      <c r="R534" s="110"/>
      <c r="S534" s="57"/>
      <c r="V534" s="73"/>
      <c r="W534" s="73"/>
      <c r="X534" s="203"/>
    </row>
    <row r="535" spans="1:24" x14ac:dyDescent="0.2">
      <c r="A535" s="114"/>
      <c r="B535" s="71"/>
      <c r="D535" s="80"/>
      <c r="F535" s="79"/>
      <c r="G535" s="79"/>
      <c r="H535" s="79"/>
      <c r="J535" s="79"/>
      <c r="K535" s="79"/>
      <c r="L535" s="79"/>
      <c r="N535" s="110"/>
      <c r="R535" s="110"/>
      <c r="S535" s="57"/>
      <c r="V535" s="73"/>
      <c r="W535" s="73"/>
      <c r="X535" s="203"/>
    </row>
    <row r="536" spans="1:24" x14ac:dyDescent="0.2">
      <c r="A536" s="114"/>
      <c r="B536" s="71"/>
      <c r="D536" s="80"/>
      <c r="F536" s="79"/>
      <c r="G536" s="79"/>
      <c r="H536" s="79"/>
      <c r="J536" s="79"/>
      <c r="K536" s="79"/>
      <c r="L536" s="79"/>
      <c r="N536" s="110"/>
      <c r="R536" s="110"/>
      <c r="S536" s="57"/>
      <c r="V536" s="73"/>
      <c r="W536" s="73"/>
      <c r="X536" s="203"/>
    </row>
    <row r="537" spans="1:24" x14ac:dyDescent="0.2">
      <c r="A537" s="114"/>
      <c r="B537" s="71"/>
      <c r="D537" s="80"/>
      <c r="E537" s="50"/>
      <c r="F537" s="80"/>
      <c r="G537" s="80"/>
      <c r="H537" s="80"/>
      <c r="I537" s="57"/>
      <c r="J537" s="80"/>
      <c r="K537" s="80"/>
      <c r="L537" s="80"/>
      <c r="M537" s="80"/>
      <c r="N537" s="80"/>
      <c r="O537" s="58"/>
      <c r="P537" s="50"/>
      <c r="R537" s="110"/>
      <c r="S537" s="57"/>
      <c r="V537" s="73"/>
      <c r="W537" s="73"/>
      <c r="X537" s="203"/>
    </row>
    <row r="538" spans="1:24" x14ac:dyDescent="0.2">
      <c r="A538" s="114"/>
      <c r="B538" s="71"/>
      <c r="D538" s="80"/>
      <c r="F538" s="79"/>
      <c r="G538" s="79"/>
      <c r="H538" s="79"/>
      <c r="J538" s="79"/>
      <c r="K538" s="79"/>
      <c r="L538" s="79"/>
      <c r="N538" s="110"/>
      <c r="R538" s="110"/>
      <c r="S538" s="57"/>
      <c r="V538" s="73"/>
      <c r="W538" s="73"/>
      <c r="X538" s="203"/>
    </row>
    <row r="539" spans="1:24" x14ac:dyDescent="0.2">
      <c r="A539" s="114"/>
      <c r="B539" s="71"/>
      <c r="D539" s="80"/>
      <c r="F539" s="79"/>
      <c r="G539" s="79"/>
      <c r="H539" s="79"/>
      <c r="J539" s="110"/>
      <c r="N539" s="110"/>
      <c r="R539" s="110"/>
      <c r="S539" s="57"/>
      <c r="V539" s="73"/>
      <c r="W539" s="73"/>
      <c r="X539" s="203"/>
    </row>
    <row r="540" spans="1:24" x14ac:dyDescent="0.2">
      <c r="A540" s="114"/>
      <c r="B540" s="71"/>
      <c r="D540" s="80"/>
      <c r="F540" s="79"/>
      <c r="G540" s="79"/>
      <c r="H540" s="79"/>
      <c r="J540" s="79"/>
      <c r="K540" s="79"/>
      <c r="L540" s="79"/>
      <c r="N540" s="110"/>
      <c r="R540" s="110"/>
      <c r="S540" s="57"/>
      <c r="V540" s="73"/>
      <c r="W540" s="73"/>
      <c r="X540" s="203"/>
    </row>
    <row r="541" spans="1:24" x14ac:dyDescent="0.2">
      <c r="A541" s="114"/>
      <c r="B541" s="71"/>
      <c r="D541" s="95"/>
      <c r="F541" s="79"/>
      <c r="G541" s="79"/>
      <c r="H541" s="79"/>
      <c r="J541" s="79"/>
      <c r="K541" s="79"/>
      <c r="L541" s="79"/>
      <c r="N541" s="110"/>
      <c r="R541" s="110"/>
      <c r="S541" s="112"/>
      <c r="V541" s="73"/>
      <c r="W541" s="73"/>
      <c r="X541" s="203"/>
    </row>
    <row r="542" spans="1:24" x14ac:dyDescent="0.2">
      <c r="A542" s="114"/>
      <c r="B542" s="68"/>
      <c r="C542" s="56"/>
      <c r="D542" s="80"/>
      <c r="E542" s="50"/>
      <c r="F542" s="80"/>
      <c r="G542" s="80"/>
      <c r="H542" s="80"/>
      <c r="I542" s="57"/>
      <c r="J542" s="80"/>
      <c r="K542" s="80"/>
      <c r="L542" s="80"/>
      <c r="M542" s="80"/>
      <c r="N542" s="80"/>
      <c r="O542" s="58"/>
      <c r="P542" s="50"/>
      <c r="Q542" s="59"/>
      <c r="R542" s="57"/>
      <c r="S542" s="57"/>
      <c r="T542" s="50"/>
      <c r="U542" s="50"/>
      <c r="V542" s="97"/>
      <c r="W542" s="97"/>
      <c r="X542" s="203"/>
    </row>
    <row r="543" spans="1:24" x14ac:dyDescent="0.2">
      <c r="A543" s="114"/>
      <c r="B543" s="70"/>
      <c r="C543" s="63"/>
      <c r="D543" s="80"/>
      <c r="E543" s="50"/>
      <c r="F543" s="80"/>
      <c r="G543" s="80"/>
      <c r="H543" s="80"/>
      <c r="I543" s="57"/>
      <c r="J543" s="80"/>
      <c r="K543" s="80"/>
      <c r="L543" s="80"/>
      <c r="M543" s="80"/>
      <c r="N543" s="80"/>
      <c r="O543" s="58"/>
      <c r="P543" s="50"/>
      <c r="Q543" s="58"/>
      <c r="R543" s="57"/>
      <c r="S543" s="57"/>
      <c r="T543" s="50"/>
      <c r="U543" s="50"/>
      <c r="V543" s="97"/>
      <c r="W543" s="97"/>
      <c r="X543" s="203"/>
    </row>
    <row r="544" spans="1:24" x14ac:dyDescent="0.2">
      <c r="A544" s="114"/>
      <c r="B544" s="70"/>
      <c r="C544" s="63"/>
      <c r="D544" s="80"/>
      <c r="E544" s="50"/>
      <c r="F544" s="80"/>
      <c r="G544" s="80"/>
      <c r="H544" s="80"/>
      <c r="I544" s="57"/>
      <c r="J544" s="80"/>
      <c r="K544" s="80"/>
      <c r="L544" s="80"/>
      <c r="M544" s="80"/>
      <c r="N544" s="80"/>
      <c r="O544" s="58"/>
      <c r="P544" s="50"/>
      <c r="Q544" s="58"/>
      <c r="R544" s="57"/>
      <c r="S544" s="57"/>
      <c r="T544" s="50"/>
      <c r="U544" s="50"/>
      <c r="V544" s="97"/>
      <c r="W544" s="97"/>
      <c r="X544" s="203"/>
    </row>
    <row r="545" spans="1:24" x14ac:dyDescent="0.2">
      <c r="A545" s="114"/>
      <c r="B545" s="71"/>
      <c r="D545" s="80"/>
      <c r="F545" s="79"/>
      <c r="G545" s="79"/>
      <c r="H545" s="79"/>
      <c r="J545" s="79"/>
      <c r="K545" s="79"/>
      <c r="L545" s="79"/>
      <c r="N545" s="79"/>
      <c r="R545" s="110"/>
      <c r="S545" s="57"/>
      <c r="V545" s="73"/>
      <c r="W545" s="73"/>
      <c r="X545" s="203"/>
    </row>
    <row r="546" spans="1:24" x14ac:dyDescent="0.2">
      <c r="A546" s="114"/>
      <c r="B546" s="71"/>
      <c r="D546" s="80"/>
      <c r="F546" s="79"/>
      <c r="G546" s="79"/>
      <c r="H546" s="79"/>
      <c r="J546" s="79"/>
      <c r="K546" s="79"/>
      <c r="L546" s="79"/>
      <c r="N546" s="79"/>
      <c r="R546" s="110"/>
      <c r="S546" s="57"/>
      <c r="V546" s="73"/>
      <c r="W546" s="73"/>
      <c r="X546" s="203"/>
    </row>
    <row r="547" spans="1:24" x14ac:dyDescent="0.2">
      <c r="A547" s="114"/>
      <c r="B547" s="71"/>
      <c r="D547" s="80"/>
      <c r="F547" s="79"/>
      <c r="G547" s="79"/>
      <c r="H547" s="79"/>
      <c r="J547" s="79"/>
      <c r="K547" s="79"/>
      <c r="L547" s="79"/>
      <c r="N547" s="79"/>
      <c r="R547" s="110"/>
      <c r="S547" s="57"/>
      <c r="V547" s="73"/>
      <c r="W547" s="73"/>
      <c r="X547" s="203"/>
    </row>
    <row r="548" spans="1:24" x14ac:dyDescent="0.2">
      <c r="A548" s="114"/>
      <c r="B548" s="71"/>
      <c r="D548" s="80"/>
      <c r="F548" s="79"/>
      <c r="G548" s="79"/>
      <c r="H548" s="79"/>
      <c r="J548" s="79"/>
      <c r="K548" s="79"/>
      <c r="L548" s="79"/>
      <c r="N548" s="79"/>
      <c r="R548" s="110"/>
      <c r="S548" s="57"/>
      <c r="V548" s="73"/>
      <c r="W548" s="73"/>
      <c r="X548" s="203"/>
    </row>
    <row r="549" spans="1:24" x14ac:dyDescent="0.2">
      <c r="A549" s="114"/>
      <c r="B549" s="71"/>
      <c r="D549" s="80"/>
      <c r="F549" s="79"/>
      <c r="G549" s="79"/>
      <c r="H549" s="79"/>
      <c r="J549" s="79"/>
      <c r="K549" s="79"/>
      <c r="L549" s="79"/>
      <c r="N549" s="79"/>
      <c r="R549" s="110"/>
      <c r="S549" s="57"/>
      <c r="V549" s="73"/>
      <c r="W549" s="73"/>
      <c r="X549" s="203"/>
    </row>
    <row r="550" spans="1:24" x14ac:dyDescent="0.2">
      <c r="A550" s="114"/>
      <c r="B550" s="71"/>
      <c r="D550" s="80"/>
      <c r="F550" s="79"/>
      <c r="G550" s="79"/>
      <c r="H550" s="79"/>
      <c r="J550" s="79"/>
      <c r="K550" s="79"/>
      <c r="L550" s="79"/>
      <c r="N550" s="110"/>
      <c r="R550" s="110"/>
      <c r="S550" s="57"/>
      <c r="V550" s="73"/>
      <c r="W550" s="73"/>
      <c r="X550" s="203"/>
    </row>
    <row r="551" spans="1:24" x14ac:dyDescent="0.2">
      <c r="A551" s="114"/>
      <c r="B551" s="71"/>
      <c r="D551" s="80"/>
      <c r="F551" s="79"/>
      <c r="G551" s="79"/>
      <c r="H551" s="79"/>
      <c r="J551" s="79"/>
      <c r="K551" s="79"/>
      <c r="L551" s="79"/>
      <c r="N551" s="110"/>
      <c r="R551" s="110"/>
      <c r="S551" s="57"/>
      <c r="V551" s="73"/>
      <c r="W551" s="73"/>
      <c r="X551" s="203"/>
    </row>
    <row r="552" spans="1:24" x14ac:dyDescent="0.2">
      <c r="A552" s="114"/>
      <c r="B552" s="71"/>
      <c r="D552" s="80"/>
      <c r="F552" s="79"/>
      <c r="G552" s="79"/>
      <c r="H552" s="79"/>
      <c r="J552" s="79"/>
      <c r="K552" s="79"/>
      <c r="L552" s="79"/>
      <c r="N552" s="79"/>
      <c r="R552" s="110"/>
      <c r="S552" s="57"/>
      <c r="V552" s="73"/>
      <c r="W552" s="73"/>
      <c r="X552" s="203"/>
    </row>
    <row r="553" spans="1:24" x14ac:dyDescent="0.2">
      <c r="A553" s="114"/>
      <c r="B553" s="71"/>
      <c r="D553" s="80"/>
      <c r="F553" s="79"/>
      <c r="G553" s="79"/>
      <c r="H553" s="79"/>
      <c r="J553" s="79"/>
      <c r="K553" s="79"/>
      <c r="L553" s="79"/>
      <c r="N553" s="110"/>
      <c r="R553" s="110"/>
      <c r="S553" s="57"/>
      <c r="V553" s="73"/>
      <c r="W553" s="73"/>
      <c r="X553" s="203"/>
    </row>
    <row r="554" spans="1:24" x14ac:dyDescent="0.2">
      <c r="A554" s="114"/>
      <c r="B554" s="71"/>
      <c r="D554" s="80"/>
      <c r="F554" s="79"/>
      <c r="G554" s="79"/>
      <c r="H554" s="79"/>
      <c r="J554" s="79"/>
      <c r="K554" s="79"/>
      <c r="L554" s="79"/>
      <c r="N554" s="110"/>
      <c r="R554" s="110"/>
      <c r="S554" s="57"/>
      <c r="V554" s="73"/>
      <c r="W554" s="73"/>
      <c r="X554" s="203"/>
    </row>
    <row r="555" spans="1:24" x14ac:dyDescent="0.2">
      <c r="A555" s="114"/>
      <c r="B555" s="71"/>
      <c r="D555" s="80"/>
      <c r="E555" s="50"/>
      <c r="F555" s="80"/>
      <c r="G555" s="80"/>
      <c r="H555" s="80"/>
      <c r="I555" s="57"/>
      <c r="J555" s="80"/>
      <c r="K555" s="80"/>
      <c r="L555" s="80"/>
      <c r="M555" s="80"/>
      <c r="N555" s="80"/>
      <c r="O555" s="58"/>
      <c r="P555" s="50"/>
      <c r="R555" s="110"/>
      <c r="S555" s="57"/>
      <c r="V555" s="73"/>
      <c r="W555" s="73"/>
      <c r="X555" s="203"/>
    </row>
    <row r="556" spans="1:24" x14ac:dyDescent="0.2">
      <c r="A556" s="114"/>
      <c r="B556" s="71"/>
      <c r="D556" s="80"/>
      <c r="F556" s="79"/>
      <c r="G556" s="79"/>
      <c r="H556" s="79"/>
      <c r="J556" s="79"/>
      <c r="K556" s="79"/>
      <c r="L556" s="79"/>
      <c r="N556" s="110"/>
      <c r="R556" s="110"/>
      <c r="S556" s="57"/>
      <c r="V556" s="73"/>
      <c r="W556" s="73"/>
      <c r="X556" s="203"/>
    </row>
    <row r="557" spans="1:24" x14ac:dyDescent="0.2">
      <c r="A557" s="114"/>
      <c r="B557" s="71"/>
      <c r="D557" s="80"/>
      <c r="F557" s="79"/>
      <c r="G557" s="79"/>
      <c r="H557" s="79"/>
      <c r="J557" s="110"/>
      <c r="N557" s="110"/>
      <c r="R557" s="110"/>
      <c r="S557" s="57"/>
      <c r="V557" s="73"/>
      <c r="W557" s="73"/>
      <c r="X557" s="203"/>
    </row>
    <row r="558" spans="1:24" x14ac:dyDescent="0.2">
      <c r="A558" s="114"/>
      <c r="B558" s="71"/>
      <c r="D558" s="80"/>
      <c r="F558" s="79"/>
      <c r="G558" s="79"/>
      <c r="H558" s="79"/>
      <c r="J558" s="79"/>
      <c r="K558" s="79"/>
      <c r="L558" s="79"/>
      <c r="N558" s="110"/>
      <c r="R558" s="110"/>
      <c r="S558" s="57"/>
      <c r="V558" s="73"/>
      <c r="W558" s="73"/>
      <c r="X558" s="203"/>
    </row>
    <row r="559" spans="1:24" x14ac:dyDescent="0.2">
      <c r="A559" s="114"/>
      <c r="B559" s="71"/>
      <c r="D559" s="95"/>
      <c r="F559" s="79"/>
      <c r="G559" s="79"/>
      <c r="H559" s="79"/>
      <c r="J559" s="79"/>
      <c r="K559" s="79"/>
      <c r="L559" s="79"/>
      <c r="N559" s="110"/>
      <c r="R559" s="110"/>
      <c r="S559" s="112"/>
      <c r="V559" s="73"/>
      <c r="W559" s="73"/>
      <c r="X559" s="203"/>
    </row>
    <row r="560" spans="1:24" x14ac:dyDescent="0.2">
      <c r="A560" s="114"/>
      <c r="B560" s="68"/>
      <c r="C560" s="56"/>
      <c r="D560" s="80"/>
      <c r="E560" s="50"/>
      <c r="F560" s="80"/>
      <c r="G560" s="80"/>
      <c r="H560" s="80"/>
      <c r="I560" s="57"/>
      <c r="J560" s="80"/>
      <c r="K560" s="80"/>
      <c r="L560" s="80"/>
      <c r="M560" s="80"/>
      <c r="N560" s="80"/>
      <c r="O560" s="58"/>
      <c r="P560" s="50"/>
      <c r="Q560" s="59"/>
      <c r="R560" s="57"/>
      <c r="S560" s="57"/>
      <c r="T560" s="50"/>
      <c r="U560" s="50"/>
      <c r="V560" s="97"/>
      <c r="W560" s="97"/>
      <c r="X560" s="203"/>
    </row>
    <row r="561" spans="1:24" x14ac:dyDescent="0.2">
      <c r="A561" s="114"/>
      <c r="B561" s="70"/>
      <c r="C561" s="63"/>
      <c r="D561" s="80"/>
      <c r="E561" s="50"/>
      <c r="F561" s="80"/>
      <c r="G561" s="80"/>
      <c r="H561" s="80"/>
      <c r="I561" s="57"/>
      <c r="J561" s="80"/>
      <c r="K561" s="80"/>
      <c r="L561" s="80"/>
      <c r="M561" s="80"/>
      <c r="N561" s="80"/>
      <c r="O561" s="58"/>
      <c r="P561" s="50"/>
      <c r="Q561" s="58"/>
      <c r="R561" s="57"/>
      <c r="S561" s="57"/>
      <c r="T561" s="50"/>
      <c r="U561" s="50"/>
      <c r="V561" s="97"/>
      <c r="W561" s="97"/>
      <c r="X561" s="203"/>
    </row>
    <row r="562" spans="1:24" x14ac:dyDescent="0.2">
      <c r="A562" s="114"/>
      <c r="B562" s="70"/>
      <c r="C562" s="63"/>
      <c r="D562" s="80"/>
      <c r="E562" s="50"/>
      <c r="F562" s="80"/>
      <c r="G562" s="80"/>
      <c r="H562" s="80"/>
      <c r="I562" s="57"/>
      <c r="J562" s="80"/>
      <c r="K562" s="80"/>
      <c r="L562" s="80"/>
      <c r="M562" s="80"/>
      <c r="N562" s="80"/>
      <c r="O562" s="58"/>
      <c r="P562" s="50"/>
      <c r="Q562" s="58"/>
      <c r="R562" s="57"/>
      <c r="S562" s="57"/>
      <c r="T562" s="50"/>
      <c r="U562" s="50"/>
      <c r="V562" s="97"/>
      <c r="W562" s="97"/>
      <c r="X562" s="203"/>
    </row>
    <row r="563" spans="1:24" x14ac:dyDescent="0.2">
      <c r="A563" s="114"/>
      <c r="B563" s="71"/>
      <c r="D563" s="80"/>
      <c r="F563" s="79"/>
      <c r="G563" s="79"/>
      <c r="H563" s="79"/>
      <c r="J563" s="79"/>
      <c r="K563" s="79"/>
      <c r="L563" s="79"/>
      <c r="N563" s="79"/>
      <c r="R563" s="110"/>
      <c r="S563" s="57"/>
      <c r="V563" s="73"/>
      <c r="W563" s="73"/>
      <c r="X563" s="203"/>
    </row>
    <row r="564" spans="1:24" x14ac:dyDescent="0.2">
      <c r="A564" s="114"/>
      <c r="B564" s="71"/>
      <c r="D564" s="80"/>
      <c r="F564" s="79"/>
      <c r="G564" s="79"/>
      <c r="H564" s="79"/>
      <c r="J564" s="79"/>
      <c r="K564" s="79"/>
      <c r="L564" s="79"/>
      <c r="N564" s="79"/>
      <c r="R564" s="110"/>
      <c r="S564" s="57"/>
      <c r="V564" s="73"/>
      <c r="W564" s="73"/>
      <c r="X564" s="203"/>
    </row>
    <row r="565" spans="1:24" x14ac:dyDescent="0.2">
      <c r="A565" s="114"/>
      <c r="B565" s="71"/>
      <c r="D565" s="80"/>
      <c r="F565" s="79"/>
      <c r="G565" s="79"/>
      <c r="H565" s="79"/>
      <c r="J565" s="79"/>
      <c r="K565" s="79"/>
      <c r="L565" s="79"/>
      <c r="N565" s="79"/>
      <c r="R565" s="110"/>
      <c r="S565" s="57"/>
      <c r="V565" s="73"/>
      <c r="W565" s="73"/>
      <c r="X565" s="203"/>
    </row>
    <row r="566" spans="1:24" x14ac:dyDescent="0.2">
      <c r="A566" s="114"/>
      <c r="B566" s="71"/>
      <c r="D566" s="80"/>
      <c r="F566" s="79"/>
      <c r="G566" s="79"/>
      <c r="H566" s="79"/>
      <c r="J566" s="79"/>
      <c r="K566" s="79"/>
      <c r="L566" s="79"/>
      <c r="N566" s="79"/>
      <c r="R566" s="110"/>
      <c r="S566" s="57"/>
      <c r="V566" s="73"/>
      <c r="W566" s="73"/>
      <c r="X566" s="203"/>
    </row>
    <row r="567" spans="1:24" x14ac:dyDescent="0.2">
      <c r="A567" s="114"/>
      <c r="B567" s="71"/>
      <c r="D567" s="80"/>
      <c r="F567" s="79"/>
      <c r="G567" s="79"/>
      <c r="H567" s="79"/>
      <c r="J567" s="79"/>
      <c r="K567" s="79"/>
      <c r="L567" s="79"/>
      <c r="N567" s="79"/>
      <c r="R567" s="110"/>
      <c r="S567" s="57"/>
      <c r="V567" s="73"/>
      <c r="W567" s="73"/>
      <c r="X567" s="203"/>
    </row>
    <row r="568" spans="1:24" x14ac:dyDescent="0.2">
      <c r="A568" s="114"/>
      <c r="B568" s="71"/>
      <c r="D568" s="80"/>
      <c r="F568" s="79"/>
      <c r="G568" s="79"/>
      <c r="H568" s="79"/>
      <c r="J568" s="79"/>
      <c r="K568" s="79"/>
      <c r="L568" s="79"/>
      <c r="N568" s="110"/>
      <c r="R568" s="110"/>
      <c r="S568" s="57"/>
      <c r="V568" s="73"/>
      <c r="W568" s="73"/>
      <c r="X568" s="203"/>
    </row>
    <row r="569" spans="1:24" x14ac:dyDescent="0.2">
      <c r="A569" s="114"/>
      <c r="B569" s="71"/>
      <c r="D569" s="80"/>
      <c r="F569" s="79"/>
      <c r="G569" s="79"/>
      <c r="H569" s="79"/>
      <c r="J569" s="79"/>
      <c r="K569" s="79"/>
      <c r="L569" s="79"/>
      <c r="N569" s="110"/>
      <c r="R569" s="110"/>
      <c r="S569" s="57"/>
      <c r="V569" s="73"/>
      <c r="W569" s="73"/>
      <c r="X569" s="203"/>
    </row>
    <row r="570" spans="1:24" x14ac:dyDescent="0.2">
      <c r="A570" s="114"/>
      <c r="B570" s="71"/>
      <c r="D570" s="80"/>
      <c r="F570" s="79"/>
      <c r="G570" s="79"/>
      <c r="H570" s="79"/>
      <c r="J570" s="79"/>
      <c r="K570" s="79"/>
      <c r="L570" s="79"/>
      <c r="N570" s="79"/>
      <c r="R570" s="110"/>
      <c r="S570" s="57"/>
      <c r="V570" s="73"/>
      <c r="W570" s="73"/>
      <c r="X570" s="203"/>
    </row>
    <row r="571" spans="1:24" x14ac:dyDescent="0.2">
      <c r="A571" s="114"/>
      <c r="B571" s="71"/>
      <c r="D571" s="80"/>
      <c r="F571" s="79"/>
      <c r="G571" s="79"/>
      <c r="H571" s="79"/>
      <c r="J571" s="79"/>
      <c r="K571" s="79"/>
      <c r="L571" s="79"/>
      <c r="N571" s="110"/>
      <c r="R571" s="110"/>
      <c r="S571" s="57"/>
      <c r="V571" s="73"/>
      <c r="W571" s="73"/>
      <c r="X571" s="203"/>
    </row>
    <row r="572" spans="1:24" x14ac:dyDescent="0.2">
      <c r="A572" s="114"/>
      <c r="B572" s="71"/>
      <c r="D572" s="80"/>
      <c r="F572" s="79"/>
      <c r="G572" s="79"/>
      <c r="H572" s="79"/>
      <c r="J572" s="79"/>
      <c r="K572" s="79"/>
      <c r="L572" s="79"/>
      <c r="N572" s="110"/>
      <c r="R572" s="110"/>
      <c r="S572" s="57"/>
      <c r="V572" s="73"/>
      <c r="W572" s="73"/>
      <c r="X572" s="203"/>
    </row>
    <row r="573" spans="1:24" x14ac:dyDescent="0.2">
      <c r="A573" s="114"/>
      <c r="B573" s="71"/>
      <c r="D573" s="80"/>
      <c r="E573" s="50"/>
      <c r="F573" s="80"/>
      <c r="G573" s="80"/>
      <c r="H573" s="80"/>
      <c r="I573" s="57"/>
      <c r="J573" s="80"/>
      <c r="K573" s="80"/>
      <c r="L573" s="80"/>
      <c r="M573" s="80"/>
      <c r="N573" s="80"/>
      <c r="O573" s="58"/>
      <c r="P573" s="50"/>
      <c r="R573" s="110"/>
      <c r="S573" s="57"/>
      <c r="V573" s="73"/>
      <c r="W573" s="73"/>
      <c r="X573" s="203"/>
    </row>
    <row r="574" spans="1:24" x14ac:dyDescent="0.2">
      <c r="A574" s="114"/>
      <c r="B574" s="71"/>
      <c r="D574" s="80"/>
      <c r="F574" s="79"/>
      <c r="G574" s="79"/>
      <c r="H574" s="79"/>
      <c r="J574" s="79"/>
      <c r="K574" s="79"/>
      <c r="L574" s="79"/>
      <c r="N574" s="110"/>
      <c r="R574" s="110"/>
      <c r="S574" s="57"/>
      <c r="V574" s="73"/>
      <c r="W574" s="73"/>
      <c r="X574" s="203"/>
    </row>
    <row r="575" spans="1:24" x14ac:dyDescent="0.2">
      <c r="A575" s="114"/>
      <c r="B575" s="71"/>
      <c r="D575" s="80"/>
      <c r="F575" s="79"/>
      <c r="G575" s="79"/>
      <c r="H575" s="79"/>
      <c r="J575" s="110"/>
      <c r="N575" s="110"/>
      <c r="R575" s="110"/>
      <c r="S575" s="57"/>
      <c r="V575" s="73"/>
      <c r="W575" s="73"/>
      <c r="X575" s="203"/>
    </row>
    <row r="576" spans="1:24" x14ac:dyDescent="0.2">
      <c r="A576" s="114"/>
      <c r="B576" s="71"/>
      <c r="D576" s="80"/>
      <c r="F576" s="79"/>
      <c r="G576" s="79"/>
      <c r="H576" s="79"/>
      <c r="J576" s="79"/>
      <c r="K576" s="79"/>
      <c r="L576" s="79"/>
      <c r="N576" s="110"/>
      <c r="R576" s="110"/>
      <c r="S576" s="57"/>
      <c r="V576" s="73"/>
      <c r="W576" s="73"/>
      <c r="X576" s="203"/>
    </row>
    <row r="577" spans="1:24" x14ac:dyDescent="0.2">
      <c r="A577" s="114"/>
      <c r="B577" s="71"/>
      <c r="D577" s="95"/>
      <c r="F577" s="79"/>
      <c r="G577" s="79"/>
      <c r="H577" s="79"/>
      <c r="J577" s="79"/>
      <c r="K577" s="79"/>
      <c r="L577" s="79"/>
      <c r="N577" s="110"/>
      <c r="R577" s="110"/>
      <c r="S577" s="112"/>
      <c r="V577" s="73"/>
      <c r="W577" s="73"/>
      <c r="X577" s="203"/>
    </row>
    <row r="578" spans="1:24" x14ac:dyDescent="0.2">
      <c r="A578" s="114"/>
      <c r="B578" s="68"/>
      <c r="C578" s="56"/>
      <c r="D578" s="80"/>
      <c r="E578" s="50"/>
      <c r="F578" s="80"/>
      <c r="G578" s="80"/>
      <c r="H578" s="80"/>
      <c r="I578" s="57"/>
      <c r="J578" s="80"/>
      <c r="K578" s="80"/>
      <c r="L578" s="80"/>
      <c r="M578" s="80"/>
      <c r="N578" s="80"/>
      <c r="O578" s="58"/>
      <c r="P578" s="50"/>
      <c r="Q578" s="59"/>
      <c r="R578" s="57"/>
      <c r="S578" s="57"/>
      <c r="T578" s="50"/>
      <c r="U578" s="50"/>
      <c r="V578" s="97"/>
      <c r="W578" s="97"/>
      <c r="X578" s="203"/>
    </row>
    <row r="579" spans="1:24" x14ac:dyDescent="0.2">
      <c r="A579" s="114"/>
      <c r="B579" s="70"/>
      <c r="C579" s="63"/>
      <c r="D579" s="80"/>
      <c r="E579" s="50"/>
      <c r="F579" s="80"/>
      <c r="G579" s="80"/>
      <c r="H579" s="80"/>
      <c r="I579" s="57"/>
      <c r="J579" s="80"/>
      <c r="K579" s="80"/>
      <c r="L579" s="80"/>
      <c r="M579" s="80"/>
      <c r="N579" s="80"/>
      <c r="O579" s="58"/>
      <c r="P579" s="50"/>
      <c r="Q579" s="58"/>
      <c r="R579" s="57"/>
      <c r="S579" s="57"/>
      <c r="T579" s="50"/>
      <c r="U579" s="50"/>
      <c r="V579" s="97"/>
      <c r="W579" s="97"/>
      <c r="X579" s="203"/>
    </row>
    <row r="580" spans="1:24" x14ac:dyDescent="0.2">
      <c r="A580" s="114"/>
      <c r="B580" s="70"/>
      <c r="C580" s="63"/>
      <c r="D580" s="80"/>
      <c r="E580" s="50"/>
      <c r="F580" s="80"/>
      <c r="G580" s="80"/>
      <c r="H580" s="80"/>
      <c r="I580" s="57"/>
      <c r="J580" s="80"/>
      <c r="K580" s="80"/>
      <c r="L580" s="80"/>
      <c r="M580" s="80"/>
      <c r="N580" s="80"/>
      <c r="O580" s="58"/>
      <c r="P580" s="50"/>
      <c r="Q580" s="58"/>
      <c r="R580" s="57"/>
      <c r="S580" s="57"/>
      <c r="T580" s="50"/>
      <c r="U580" s="50"/>
      <c r="V580" s="97"/>
      <c r="W580" s="97"/>
      <c r="X580" s="203"/>
    </row>
    <row r="581" spans="1:24" x14ac:dyDescent="0.2">
      <c r="A581" s="114"/>
      <c r="B581" s="71"/>
      <c r="D581" s="80"/>
      <c r="F581" s="79"/>
      <c r="G581" s="79"/>
      <c r="H581" s="79"/>
      <c r="J581" s="79"/>
      <c r="K581" s="79"/>
      <c r="L581" s="79"/>
      <c r="N581" s="79"/>
      <c r="R581" s="110"/>
      <c r="S581" s="57"/>
      <c r="V581" s="73"/>
      <c r="W581" s="73"/>
      <c r="X581" s="203"/>
    </row>
    <row r="582" spans="1:24" x14ac:dyDescent="0.2">
      <c r="A582" s="114"/>
      <c r="B582" s="71"/>
      <c r="D582" s="80"/>
      <c r="F582" s="79"/>
      <c r="G582" s="79"/>
      <c r="H582" s="79"/>
      <c r="J582" s="79"/>
      <c r="K582" s="79"/>
      <c r="L582" s="79"/>
      <c r="N582" s="79"/>
      <c r="R582" s="110"/>
      <c r="S582" s="57"/>
      <c r="V582" s="73"/>
      <c r="W582" s="73"/>
      <c r="X582" s="203"/>
    </row>
    <row r="583" spans="1:24" x14ac:dyDescent="0.2">
      <c r="A583" s="114"/>
      <c r="B583" s="71"/>
      <c r="D583" s="80"/>
      <c r="F583" s="79"/>
      <c r="G583" s="79"/>
      <c r="H583" s="79"/>
      <c r="J583" s="79"/>
      <c r="K583" s="79"/>
      <c r="L583" s="79"/>
      <c r="N583" s="79"/>
      <c r="R583" s="110"/>
      <c r="S583" s="57"/>
      <c r="V583" s="73"/>
      <c r="W583" s="73"/>
      <c r="X583" s="203"/>
    </row>
    <row r="584" spans="1:24" x14ac:dyDescent="0.2">
      <c r="A584" s="114"/>
      <c r="B584" s="71"/>
      <c r="D584" s="80"/>
      <c r="F584" s="79"/>
      <c r="G584" s="79"/>
      <c r="H584" s="79"/>
      <c r="J584" s="79"/>
      <c r="K584" s="79"/>
      <c r="L584" s="79"/>
      <c r="N584" s="79"/>
      <c r="R584" s="110"/>
      <c r="S584" s="57"/>
      <c r="V584" s="73"/>
      <c r="W584" s="73"/>
      <c r="X584" s="203"/>
    </row>
    <row r="585" spans="1:24" x14ac:dyDescent="0.2">
      <c r="A585" s="114"/>
      <c r="B585" s="71"/>
      <c r="D585" s="80"/>
      <c r="F585" s="79"/>
      <c r="G585" s="79"/>
      <c r="H585" s="79"/>
      <c r="J585" s="79"/>
      <c r="K585" s="79"/>
      <c r="L585" s="79"/>
      <c r="N585" s="79"/>
      <c r="R585" s="110"/>
      <c r="S585" s="57"/>
      <c r="V585" s="73"/>
      <c r="W585" s="73"/>
      <c r="X585" s="203"/>
    </row>
    <row r="586" spans="1:24" x14ac:dyDescent="0.2">
      <c r="A586" s="114"/>
      <c r="B586" s="71"/>
      <c r="D586" s="80"/>
      <c r="F586" s="79"/>
      <c r="G586" s="79"/>
      <c r="H586" s="79"/>
      <c r="J586" s="79"/>
      <c r="K586" s="79"/>
      <c r="L586" s="79"/>
      <c r="N586" s="110"/>
      <c r="R586" s="110"/>
      <c r="S586" s="57"/>
      <c r="V586" s="73"/>
      <c r="W586" s="73"/>
      <c r="X586" s="203"/>
    </row>
    <row r="587" spans="1:24" x14ac:dyDescent="0.2">
      <c r="A587" s="114"/>
      <c r="B587" s="71"/>
      <c r="D587" s="80"/>
      <c r="F587" s="79"/>
      <c r="G587" s="79"/>
      <c r="H587" s="79"/>
      <c r="J587" s="79"/>
      <c r="K587" s="79"/>
      <c r="L587" s="79"/>
      <c r="N587" s="110"/>
      <c r="R587" s="110"/>
      <c r="S587" s="57"/>
      <c r="V587" s="73"/>
      <c r="W587" s="73"/>
      <c r="X587" s="203"/>
    </row>
    <row r="588" spans="1:24" x14ac:dyDescent="0.2">
      <c r="A588" s="114"/>
      <c r="B588" s="71"/>
      <c r="D588" s="80"/>
      <c r="F588" s="79"/>
      <c r="G588" s="79"/>
      <c r="H588" s="79"/>
      <c r="J588" s="79"/>
      <c r="K588" s="79"/>
      <c r="L588" s="79"/>
      <c r="N588" s="79"/>
      <c r="R588" s="110"/>
      <c r="S588" s="57"/>
      <c r="V588" s="73"/>
      <c r="W588" s="73"/>
      <c r="X588" s="203"/>
    </row>
    <row r="589" spans="1:24" x14ac:dyDescent="0.2">
      <c r="A589" s="114"/>
      <c r="B589" s="71"/>
      <c r="D589" s="80"/>
      <c r="F589" s="79"/>
      <c r="G589" s="79"/>
      <c r="H589" s="79"/>
      <c r="J589" s="79"/>
      <c r="K589" s="79"/>
      <c r="L589" s="79"/>
      <c r="N589" s="110"/>
      <c r="R589" s="110"/>
      <c r="S589" s="57"/>
      <c r="V589" s="73"/>
      <c r="W589" s="73"/>
      <c r="X589" s="203"/>
    </row>
    <row r="590" spans="1:24" x14ac:dyDescent="0.2">
      <c r="A590" s="114"/>
      <c r="B590" s="71"/>
      <c r="D590" s="80"/>
      <c r="F590" s="79"/>
      <c r="G590" s="79"/>
      <c r="H590" s="79"/>
      <c r="J590" s="79"/>
      <c r="K590" s="79"/>
      <c r="L590" s="79"/>
      <c r="N590" s="110"/>
      <c r="R590" s="110"/>
      <c r="S590" s="57"/>
      <c r="V590" s="73"/>
      <c r="W590" s="73"/>
      <c r="X590" s="203"/>
    </row>
    <row r="591" spans="1:24" x14ac:dyDescent="0.2">
      <c r="A591" s="114"/>
      <c r="B591" s="71"/>
      <c r="D591" s="80"/>
      <c r="E591" s="50"/>
      <c r="F591" s="80"/>
      <c r="G591" s="80"/>
      <c r="H591" s="80"/>
      <c r="I591" s="57"/>
      <c r="J591" s="80"/>
      <c r="K591" s="80"/>
      <c r="L591" s="80"/>
      <c r="M591" s="80"/>
      <c r="N591" s="80"/>
      <c r="O591" s="58"/>
      <c r="P591" s="50"/>
      <c r="R591" s="110"/>
      <c r="S591" s="57"/>
      <c r="V591" s="73"/>
      <c r="W591" s="73"/>
      <c r="X591" s="203"/>
    </row>
    <row r="592" spans="1:24" x14ac:dyDescent="0.2">
      <c r="A592" s="114"/>
      <c r="B592" s="71"/>
      <c r="D592" s="80"/>
      <c r="F592" s="79"/>
      <c r="G592" s="79"/>
      <c r="H592" s="79"/>
      <c r="J592" s="79"/>
      <c r="K592" s="79"/>
      <c r="L592" s="79"/>
      <c r="N592" s="110"/>
      <c r="R592" s="110"/>
      <c r="S592" s="57"/>
      <c r="V592" s="73"/>
      <c r="W592" s="73"/>
      <c r="X592" s="203"/>
    </row>
    <row r="593" spans="1:24" x14ac:dyDescent="0.2">
      <c r="A593" s="114"/>
      <c r="B593" s="71"/>
      <c r="D593" s="80"/>
      <c r="F593" s="79"/>
      <c r="G593" s="79"/>
      <c r="H593" s="79"/>
      <c r="J593" s="110"/>
      <c r="N593" s="110"/>
      <c r="R593" s="110"/>
      <c r="S593" s="57"/>
      <c r="V593" s="73"/>
      <c r="W593" s="73"/>
      <c r="X593" s="203"/>
    </row>
    <row r="594" spans="1:24" x14ac:dyDescent="0.2">
      <c r="A594" s="114"/>
      <c r="B594" s="71"/>
      <c r="D594" s="80"/>
      <c r="F594" s="79"/>
      <c r="G594" s="79"/>
      <c r="H594" s="79"/>
      <c r="J594" s="79"/>
      <c r="K594" s="79"/>
      <c r="L594" s="79"/>
      <c r="N594" s="110"/>
      <c r="R594" s="110"/>
      <c r="S594" s="57"/>
      <c r="V594" s="73"/>
      <c r="W594" s="73"/>
      <c r="X594" s="203"/>
    </row>
    <row r="595" spans="1:24" x14ac:dyDescent="0.2">
      <c r="A595" s="114"/>
      <c r="B595" s="71"/>
      <c r="D595" s="95"/>
      <c r="F595" s="79"/>
      <c r="G595" s="79"/>
      <c r="H595" s="79"/>
      <c r="J595" s="79"/>
      <c r="K595" s="79"/>
      <c r="L595" s="79"/>
      <c r="N595" s="110"/>
      <c r="R595" s="110"/>
      <c r="S595" s="112"/>
      <c r="V595" s="73"/>
      <c r="W595" s="73"/>
      <c r="X595" s="203"/>
    </row>
    <row r="596" spans="1:24" x14ac:dyDescent="0.2">
      <c r="A596" s="114"/>
      <c r="B596" s="68"/>
      <c r="C596" s="56"/>
      <c r="D596" s="80"/>
      <c r="E596" s="50"/>
      <c r="F596" s="80"/>
      <c r="G596" s="80"/>
      <c r="H596" s="80"/>
      <c r="I596" s="57"/>
      <c r="J596" s="80"/>
      <c r="K596" s="80"/>
      <c r="L596" s="80"/>
      <c r="M596" s="80"/>
      <c r="N596" s="80"/>
      <c r="O596" s="58"/>
      <c r="P596" s="50"/>
      <c r="Q596" s="59"/>
      <c r="R596" s="57"/>
      <c r="S596" s="57"/>
      <c r="T596" s="50"/>
      <c r="U596" s="50"/>
      <c r="V596" s="97"/>
      <c r="W596" s="97"/>
      <c r="X596" s="203"/>
    </row>
    <row r="597" spans="1:24" x14ac:dyDescent="0.2">
      <c r="A597" s="114"/>
      <c r="B597" s="70"/>
      <c r="C597" s="63"/>
      <c r="D597" s="80"/>
      <c r="E597" s="50"/>
      <c r="F597" s="80"/>
      <c r="G597" s="80"/>
      <c r="H597" s="80"/>
      <c r="I597" s="57"/>
      <c r="J597" s="80"/>
      <c r="K597" s="80"/>
      <c r="L597" s="80"/>
      <c r="M597" s="80"/>
      <c r="N597" s="80"/>
      <c r="O597" s="58"/>
      <c r="P597" s="50"/>
      <c r="Q597" s="58"/>
      <c r="R597" s="57"/>
      <c r="S597" s="57"/>
      <c r="T597" s="50"/>
      <c r="U597" s="50"/>
      <c r="V597" s="97"/>
      <c r="W597" s="97"/>
      <c r="X597" s="203"/>
    </row>
    <row r="598" spans="1:24" x14ac:dyDescent="0.2">
      <c r="A598" s="114"/>
      <c r="B598" s="70"/>
      <c r="C598" s="63"/>
      <c r="D598" s="80"/>
      <c r="E598" s="50"/>
      <c r="F598" s="80"/>
      <c r="G598" s="80"/>
      <c r="H598" s="80"/>
      <c r="I598" s="57"/>
      <c r="J598" s="80"/>
      <c r="K598" s="80"/>
      <c r="L598" s="80"/>
      <c r="M598" s="80"/>
      <c r="N598" s="80"/>
      <c r="O598" s="58"/>
      <c r="P598" s="50"/>
      <c r="Q598" s="58"/>
      <c r="R598" s="57"/>
      <c r="S598" s="57"/>
      <c r="T598" s="50"/>
      <c r="U598" s="50"/>
      <c r="V598" s="97"/>
      <c r="W598" s="97"/>
      <c r="X598" s="203"/>
    </row>
    <row r="599" spans="1:24" x14ac:dyDescent="0.2">
      <c r="A599" s="114"/>
      <c r="B599" s="71"/>
      <c r="D599" s="80"/>
      <c r="F599" s="79"/>
      <c r="G599" s="79"/>
      <c r="H599" s="79"/>
      <c r="J599" s="79"/>
      <c r="K599" s="79"/>
      <c r="L599" s="79"/>
      <c r="N599" s="79"/>
      <c r="R599" s="110"/>
      <c r="S599" s="57"/>
      <c r="V599" s="73"/>
      <c r="W599" s="73"/>
      <c r="X599" s="203"/>
    </row>
    <row r="600" spans="1:24" x14ac:dyDescent="0.2">
      <c r="A600" s="114"/>
      <c r="B600" s="71"/>
      <c r="D600" s="80"/>
      <c r="F600" s="79"/>
      <c r="G600" s="79"/>
      <c r="H600" s="79"/>
      <c r="J600" s="79"/>
      <c r="K600" s="79"/>
      <c r="L600" s="79"/>
      <c r="N600" s="79"/>
      <c r="R600" s="110"/>
      <c r="S600" s="57"/>
      <c r="V600" s="73"/>
      <c r="W600" s="73"/>
      <c r="X600" s="203"/>
    </row>
    <row r="601" spans="1:24" x14ac:dyDescent="0.2">
      <c r="A601" s="114"/>
      <c r="B601" s="71"/>
      <c r="D601" s="80"/>
      <c r="F601" s="79"/>
      <c r="G601" s="79"/>
      <c r="H601" s="79"/>
      <c r="J601" s="79"/>
      <c r="K601" s="79"/>
      <c r="L601" s="79"/>
      <c r="N601" s="79"/>
      <c r="R601" s="110"/>
      <c r="S601" s="57"/>
      <c r="V601" s="73"/>
      <c r="W601" s="73"/>
      <c r="X601" s="203"/>
    </row>
    <row r="602" spans="1:24" x14ac:dyDescent="0.2">
      <c r="A602" s="114"/>
      <c r="B602" s="71"/>
      <c r="D602" s="80"/>
      <c r="F602" s="79"/>
      <c r="G602" s="79"/>
      <c r="H602" s="79"/>
      <c r="J602" s="79"/>
      <c r="K602" s="79"/>
      <c r="L602" s="79"/>
      <c r="N602" s="79"/>
      <c r="R602" s="110"/>
      <c r="S602" s="57"/>
      <c r="V602" s="73"/>
      <c r="W602" s="73"/>
      <c r="X602" s="203"/>
    </row>
    <row r="603" spans="1:24" x14ac:dyDescent="0.2">
      <c r="A603" s="114"/>
      <c r="B603" s="71"/>
      <c r="D603" s="80"/>
      <c r="F603" s="79"/>
      <c r="G603" s="79"/>
      <c r="H603" s="79"/>
      <c r="J603" s="79"/>
      <c r="K603" s="79"/>
      <c r="L603" s="79"/>
      <c r="N603" s="79"/>
      <c r="R603" s="110"/>
      <c r="S603" s="57"/>
      <c r="V603" s="73"/>
      <c r="W603" s="73"/>
      <c r="X603" s="203"/>
    </row>
    <row r="604" spans="1:24" x14ac:dyDescent="0.2">
      <c r="A604" s="114"/>
      <c r="B604" s="71"/>
      <c r="D604" s="80"/>
      <c r="F604" s="79"/>
      <c r="G604" s="79"/>
      <c r="H604" s="79"/>
      <c r="J604" s="79"/>
      <c r="K604" s="79"/>
      <c r="L604" s="79"/>
      <c r="N604" s="110"/>
      <c r="R604" s="110"/>
      <c r="S604" s="57"/>
      <c r="V604" s="73"/>
      <c r="W604" s="73"/>
      <c r="X604" s="203"/>
    </row>
    <row r="605" spans="1:24" x14ac:dyDescent="0.2">
      <c r="A605" s="114"/>
      <c r="B605" s="71"/>
      <c r="D605" s="80"/>
      <c r="F605" s="79"/>
      <c r="G605" s="79"/>
      <c r="H605" s="79"/>
      <c r="J605" s="79"/>
      <c r="K605" s="79"/>
      <c r="L605" s="79"/>
      <c r="N605" s="110"/>
      <c r="R605" s="110"/>
      <c r="S605" s="57"/>
      <c r="V605" s="73"/>
      <c r="W605" s="73"/>
      <c r="X605" s="203"/>
    </row>
    <row r="606" spans="1:24" x14ac:dyDescent="0.2">
      <c r="A606" s="114"/>
      <c r="B606" s="71"/>
      <c r="D606" s="80"/>
      <c r="F606" s="79"/>
      <c r="G606" s="79"/>
      <c r="H606" s="79"/>
      <c r="J606" s="79"/>
      <c r="K606" s="79"/>
      <c r="L606" s="79"/>
      <c r="N606" s="79"/>
      <c r="R606" s="110"/>
      <c r="S606" s="57"/>
      <c r="V606" s="73"/>
      <c r="W606" s="73"/>
      <c r="X606" s="203"/>
    </row>
    <row r="607" spans="1:24" x14ac:dyDescent="0.2">
      <c r="A607" s="114"/>
      <c r="B607" s="71"/>
      <c r="D607" s="80"/>
      <c r="F607" s="79"/>
      <c r="G607" s="79"/>
      <c r="H607" s="79"/>
      <c r="J607" s="79"/>
      <c r="K607" s="79"/>
      <c r="L607" s="79"/>
      <c r="N607" s="110"/>
      <c r="R607" s="110"/>
      <c r="S607" s="57"/>
      <c r="V607" s="73"/>
      <c r="W607" s="73"/>
      <c r="X607" s="203"/>
    </row>
    <row r="608" spans="1:24" x14ac:dyDescent="0.2">
      <c r="A608" s="114"/>
      <c r="B608" s="71"/>
      <c r="D608" s="80"/>
      <c r="F608" s="79"/>
      <c r="G608" s="79"/>
      <c r="H608" s="79"/>
      <c r="J608" s="79"/>
      <c r="K608" s="79"/>
      <c r="L608" s="79"/>
      <c r="N608" s="110"/>
      <c r="R608" s="110"/>
      <c r="S608" s="57"/>
      <c r="V608" s="73"/>
      <c r="W608" s="73"/>
      <c r="X608" s="203"/>
    </row>
    <row r="609" spans="1:24" x14ac:dyDescent="0.2">
      <c r="A609" s="114"/>
      <c r="B609" s="71"/>
      <c r="D609" s="80"/>
      <c r="E609" s="50"/>
      <c r="F609" s="80"/>
      <c r="G609" s="80"/>
      <c r="H609" s="80"/>
      <c r="I609" s="57"/>
      <c r="J609" s="80"/>
      <c r="K609" s="80"/>
      <c r="L609" s="80"/>
      <c r="M609" s="80"/>
      <c r="N609" s="80"/>
      <c r="O609" s="58"/>
      <c r="P609" s="50"/>
      <c r="R609" s="110"/>
      <c r="S609" s="57"/>
      <c r="V609" s="73"/>
      <c r="W609" s="73"/>
      <c r="X609" s="203"/>
    </row>
    <row r="610" spans="1:24" x14ac:dyDescent="0.2">
      <c r="A610" s="114"/>
      <c r="B610" s="71"/>
      <c r="D610" s="80"/>
      <c r="F610" s="79"/>
      <c r="G610" s="79"/>
      <c r="H610" s="79"/>
      <c r="J610" s="79"/>
      <c r="K610" s="79"/>
      <c r="L610" s="79"/>
      <c r="N610" s="110"/>
      <c r="R610" s="110"/>
      <c r="S610" s="57"/>
      <c r="V610" s="73"/>
      <c r="W610" s="73"/>
      <c r="X610" s="203"/>
    </row>
    <row r="611" spans="1:24" x14ac:dyDescent="0.2">
      <c r="A611" s="114"/>
      <c r="B611" s="71"/>
      <c r="D611" s="80"/>
      <c r="F611" s="79"/>
      <c r="G611" s="79"/>
      <c r="H611" s="79"/>
      <c r="J611" s="110"/>
      <c r="N611" s="110"/>
      <c r="R611" s="110"/>
      <c r="S611" s="57"/>
      <c r="V611" s="73"/>
      <c r="W611" s="73"/>
      <c r="X611" s="203"/>
    </row>
    <row r="612" spans="1:24" x14ac:dyDescent="0.2">
      <c r="A612" s="114"/>
      <c r="B612" s="71"/>
      <c r="D612" s="80"/>
      <c r="F612" s="79"/>
      <c r="G612" s="79"/>
      <c r="H612" s="79"/>
      <c r="J612" s="79"/>
      <c r="K612" s="79"/>
      <c r="L612" s="79"/>
      <c r="N612" s="110"/>
      <c r="R612" s="110"/>
      <c r="S612" s="57"/>
      <c r="V612" s="73"/>
      <c r="W612" s="73"/>
      <c r="X612" s="203"/>
    </row>
    <row r="613" spans="1:24" x14ac:dyDescent="0.2">
      <c r="A613" s="114"/>
      <c r="B613" s="71"/>
      <c r="D613" s="95"/>
      <c r="F613" s="79"/>
      <c r="G613" s="79"/>
      <c r="H613" s="79"/>
      <c r="J613" s="79"/>
      <c r="K613" s="79"/>
      <c r="L613" s="79"/>
      <c r="N613" s="110"/>
      <c r="R613" s="110"/>
      <c r="S613" s="112"/>
      <c r="V613" s="73"/>
      <c r="W613" s="73"/>
      <c r="X613" s="203"/>
    </row>
    <row r="614" spans="1:24" x14ac:dyDescent="0.2">
      <c r="A614" s="114"/>
      <c r="B614" s="68"/>
      <c r="C614" s="56"/>
      <c r="D614" s="80"/>
      <c r="E614" s="50"/>
      <c r="F614" s="80"/>
      <c r="G614" s="80"/>
      <c r="H614" s="80"/>
      <c r="I614" s="57"/>
      <c r="J614" s="80"/>
      <c r="K614" s="80"/>
      <c r="L614" s="80"/>
      <c r="M614" s="80"/>
      <c r="N614" s="80"/>
      <c r="O614" s="58"/>
      <c r="P614" s="50"/>
      <c r="Q614" s="59"/>
      <c r="R614" s="57"/>
      <c r="S614" s="57"/>
      <c r="T614" s="50"/>
      <c r="U614" s="50"/>
      <c r="V614" s="97"/>
      <c r="W614" s="97"/>
      <c r="X614" s="203"/>
    </row>
    <row r="615" spans="1:24" x14ac:dyDescent="0.2">
      <c r="A615" s="114"/>
      <c r="B615" s="70"/>
      <c r="C615" s="63"/>
      <c r="D615" s="80"/>
      <c r="E615" s="50"/>
      <c r="F615" s="80"/>
      <c r="G615" s="80"/>
      <c r="H615" s="80"/>
      <c r="I615" s="57"/>
      <c r="J615" s="80"/>
      <c r="K615" s="80"/>
      <c r="L615" s="80"/>
      <c r="M615" s="80"/>
      <c r="N615" s="80"/>
      <c r="O615" s="58"/>
      <c r="P615" s="50"/>
      <c r="Q615" s="58"/>
      <c r="R615" s="57"/>
      <c r="S615" s="57"/>
      <c r="T615" s="50"/>
      <c r="U615" s="50"/>
      <c r="V615" s="97"/>
      <c r="W615" s="97"/>
      <c r="X615" s="203"/>
    </row>
    <row r="616" spans="1:24" x14ac:dyDescent="0.2">
      <c r="A616" s="114"/>
      <c r="B616" s="70"/>
      <c r="C616" s="63"/>
      <c r="D616" s="80"/>
      <c r="E616" s="50"/>
      <c r="F616" s="80"/>
      <c r="G616" s="80"/>
      <c r="H616" s="80"/>
      <c r="I616" s="57"/>
      <c r="J616" s="80"/>
      <c r="K616" s="80"/>
      <c r="L616" s="80"/>
      <c r="M616" s="80"/>
      <c r="N616" s="80"/>
      <c r="O616" s="58"/>
      <c r="P616" s="50"/>
      <c r="Q616" s="58"/>
      <c r="R616" s="57"/>
      <c r="S616" s="57"/>
      <c r="T616" s="50"/>
      <c r="U616" s="50"/>
      <c r="V616" s="97"/>
      <c r="W616" s="97"/>
      <c r="X616" s="203"/>
    </row>
    <row r="617" spans="1:24" x14ac:dyDescent="0.2">
      <c r="A617" s="114"/>
      <c r="B617" s="71"/>
      <c r="D617" s="80"/>
      <c r="F617" s="79"/>
      <c r="G617" s="79"/>
      <c r="H617" s="79"/>
      <c r="J617" s="79"/>
      <c r="K617" s="79"/>
      <c r="L617" s="79"/>
      <c r="N617" s="79"/>
      <c r="R617" s="110"/>
      <c r="S617" s="57"/>
      <c r="V617" s="73"/>
      <c r="W617" s="73"/>
      <c r="X617" s="203"/>
    </row>
    <row r="618" spans="1:24" x14ac:dyDescent="0.2">
      <c r="A618" s="114"/>
      <c r="B618" s="71"/>
      <c r="D618" s="80"/>
      <c r="F618" s="79"/>
      <c r="G618" s="79"/>
      <c r="H618" s="79"/>
      <c r="J618" s="79"/>
      <c r="K618" s="79"/>
      <c r="L618" s="79"/>
      <c r="N618" s="79"/>
      <c r="R618" s="110"/>
      <c r="S618" s="57"/>
      <c r="V618" s="73"/>
      <c r="W618" s="73"/>
      <c r="X618" s="203"/>
    </row>
    <row r="619" spans="1:24" x14ac:dyDescent="0.2">
      <c r="A619" s="114"/>
      <c r="B619" s="71"/>
      <c r="D619" s="80"/>
      <c r="F619" s="79"/>
      <c r="G619" s="79"/>
      <c r="H619" s="79"/>
      <c r="J619" s="79"/>
      <c r="K619" s="79"/>
      <c r="L619" s="79"/>
      <c r="N619" s="79"/>
      <c r="R619" s="110"/>
      <c r="S619" s="57"/>
      <c r="V619" s="73"/>
      <c r="W619" s="73"/>
      <c r="X619" s="203"/>
    </row>
    <row r="620" spans="1:24" x14ac:dyDescent="0.2">
      <c r="A620" s="114"/>
      <c r="B620" s="71"/>
      <c r="D620" s="80"/>
      <c r="F620" s="79"/>
      <c r="G620" s="79"/>
      <c r="H620" s="79"/>
      <c r="J620" s="79"/>
      <c r="K620" s="79"/>
      <c r="L620" s="79"/>
      <c r="N620" s="79"/>
      <c r="R620" s="110"/>
      <c r="S620" s="57"/>
      <c r="V620" s="73"/>
      <c r="W620" s="73"/>
      <c r="X620" s="203"/>
    </row>
    <row r="621" spans="1:24" x14ac:dyDescent="0.2">
      <c r="A621" s="114"/>
      <c r="B621" s="71"/>
      <c r="D621" s="80"/>
      <c r="F621" s="79"/>
      <c r="G621" s="79"/>
      <c r="H621" s="79"/>
      <c r="J621" s="79"/>
      <c r="K621" s="79"/>
      <c r="L621" s="79"/>
      <c r="N621" s="79"/>
      <c r="R621" s="110"/>
      <c r="S621" s="57"/>
      <c r="V621" s="73"/>
      <c r="W621" s="73"/>
      <c r="X621" s="203"/>
    </row>
    <row r="622" spans="1:24" x14ac:dyDescent="0.2">
      <c r="A622" s="114"/>
      <c r="B622" s="71"/>
      <c r="D622" s="80"/>
      <c r="F622" s="79"/>
      <c r="G622" s="79"/>
      <c r="H622" s="79"/>
      <c r="J622" s="79"/>
      <c r="K622" s="79"/>
      <c r="L622" s="79"/>
      <c r="N622" s="110"/>
      <c r="R622" s="110"/>
      <c r="S622" s="57"/>
      <c r="V622" s="73"/>
      <c r="W622" s="73"/>
      <c r="X622" s="203"/>
    </row>
    <row r="623" spans="1:24" x14ac:dyDescent="0.2">
      <c r="A623" s="114"/>
      <c r="B623" s="71"/>
      <c r="D623" s="80"/>
      <c r="F623" s="79"/>
      <c r="G623" s="79"/>
      <c r="H623" s="79"/>
      <c r="J623" s="79"/>
      <c r="K623" s="79"/>
      <c r="L623" s="79"/>
      <c r="N623" s="110"/>
      <c r="R623" s="110"/>
      <c r="S623" s="57"/>
      <c r="V623" s="73"/>
      <c r="W623" s="73"/>
      <c r="X623" s="203"/>
    </row>
    <row r="624" spans="1:24" x14ac:dyDescent="0.2">
      <c r="A624" s="114"/>
      <c r="B624" s="71"/>
      <c r="D624" s="80"/>
      <c r="F624" s="79"/>
      <c r="G624" s="79"/>
      <c r="H624" s="79"/>
      <c r="J624" s="79"/>
      <c r="K624" s="79"/>
      <c r="L624" s="79"/>
      <c r="N624" s="79"/>
      <c r="R624" s="110"/>
      <c r="S624" s="57"/>
      <c r="V624" s="73"/>
      <c r="W624" s="73"/>
      <c r="X624" s="203"/>
    </row>
    <row r="625" spans="1:24" x14ac:dyDescent="0.2">
      <c r="A625" s="114"/>
      <c r="B625" s="71"/>
      <c r="D625" s="80"/>
      <c r="F625" s="79"/>
      <c r="G625" s="79"/>
      <c r="H625" s="79"/>
      <c r="J625" s="79"/>
      <c r="K625" s="79"/>
      <c r="L625" s="79"/>
      <c r="N625" s="110"/>
      <c r="R625" s="110"/>
      <c r="S625" s="57"/>
      <c r="V625" s="73"/>
      <c r="W625" s="73"/>
      <c r="X625" s="203"/>
    </row>
    <row r="626" spans="1:24" x14ac:dyDescent="0.2">
      <c r="A626" s="114"/>
      <c r="B626" s="71"/>
      <c r="D626" s="80"/>
      <c r="F626" s="79"/>
      <c r="G626" s="79"/>
      <c r="H626" s="79"/>
      <c r="J626" s="79"/>
      <c r="K626" s="79"/>
      <c r="L626" s="79"/>
      <c r="N626" s="110"/>
      <c r="R626" s="110"/>
      <c r="S626" s="57"/>
      <c r="V626" s="73"/>
      <c r="W626" s="73"/>
      <c r="X626" s="203"/>
    </row>
    <row r="627" spans="1:24" x14ac:dyDescent="0.2">
      <c r="A627" s="114"/>
      <c r="B627" s="71"/>
      <c r="D627" s="80"/>
      <c r="E627" s="50"/>
      <c r="F627" s="80"/>
      <c r="G627" s="80"/>
      <c r="H627" s="80"/>
      <c r="I627" s="57"/>
      <c r="J627" s="80"/>
      <c r="K627" s="80"/>
      <c r="L627" s="80"/>
      <c r="M627" s="80"/>
      <c r="N627" s="80"/>
      <c r="O627" s="58"/>
      <c r="P627" s="50"/>
      <c r="R627" s="110"/>
      <c r="S627" s="57"/>
      <c r="V627" s="73"/>
      <c r="W627" s="73"/>
      <c r="X627" s="203"/>
    </row>
    <row r="628" spans="1:24" x14ac:dyDescent="0.2">
      <c r="A628" s="114"/>
      <c r="B628" s="71"/>
      <c r="D628" s="80"/>
      <c r="F628" s="79"/>
      <c r="G628" s="79"/>
      <c r="H628" s="79"/>
      <c r="J628" s="79"/>
      <c r="K628" s="79"/>
      <c r="L628" s="79"/>
      <c r="N628" s="110"/>
      <c r="R628" s="110"/>
      <c r="S628" s="57"/>
      <c r="V628" s="73"/>
      <c r="W628" s="73"/>
      <c r="X628" s="203"/>
    </row>
    <row r="629" spans="1:24" x14ac:dyDescent="0.2">
      <c r="A629" s="114"/>
      <c r="B629" s="71"/>
      <c r="D629" s="80"/>
      <c r="F629" s="79"/>
      <c r="G629" s="79"/>
      <c r="H629" s="79"/>
      <c r="J629" s="110"/>
      <c r="N629" s="110"/>
      <c r="R629" s="110"/>
      <c r="S629" s="57"/>
      <c r="V629" s="73"/>
      <c r="W629" s="73"/>
      <c r="X629" s="203"/>
    </row>
    <row r="630" spans="1:24" x14ac:dyDescent="0.2">
      <c r="A630" s="114"/>
      <c r="B630" s="71"/>
      <c r="D630" s="80"/>
      <c r="F630" s="79"/>
      <c r="G630" s="79"/>
      <c r="H630" s="79"/>
      <c r="J630" s="79"/>
      <c r="K630" s="79"/>
      <c r="L630" s="79"/>
      <c r="N630" s="110"/>
      <c r="R630" s="110"/>
      <c r="S630" s="57"/>
      <c r="V630" s="73"/>
      <c r="W630" s="73"/>
      <c r="X630" s="203"/>
    </row>
    <row r="631" spans="1:24" x14ac:dyDescent="0.2">
      <c r="A631" s="114"/>
      <c r="B631" s="71"/>
      <c r="D631" s="95"/>
      <c r="F631" s="79"/>
      <c r="G631" s="79"/>
      <c r="H631" s="79"/>
      <c r="J631" s="79"/>
      <c r="K631" s="79"/>
      <c r="L631" s="79"/>
      <c r="N631" s="110"/>
      <c r="R631" s="110"/>
      <c r="S631" s="112"/>
      <c r="V631" s="73"/>
      <c r="W631" s="73"/>
      <c r="X631" s="203"/>
    </row>
    <row r="632" spans="1:24" x14ac:dyDescent="0.2">
      <c r="A632" s="114"/>
      <c r="B632" s="68"/>
      <c r="C632" s="56"/>
      <c r="D632" s="80"/>
      <c r="E632" s="50"/>
      <c r="F632" s="80"/>
      <c r="G632" s="80"/>
      <c r="H632" s="80"/>
      <c r="I632" s="57"/>
      <c r="J632" s="80"/>
      <c r="K632" s="80"/>
      <c r="L632" s="80"/>
      <c r="M632" s="80"/>
      <c r="N632" s="80"/>
      <c r="O632" s="58"/>
      <c r="P632" s="50"/>
      <c r="Q632" s="59"/>
      <c r="R632" s="57"/>
      <c r="S632" s="57"/>
      <c r="T632" s="50"/>
      <c r="U632" s="50"/>
      <c r="V632" s="97"/>
      <c r="W632" s="97"/>
      <c r="X632" s="203"/>
    </row>
    <row r="633" spans="1:24" x14ac:dyDescent="0.2">
      <c r="A633" s="114"/>
      <c r="B633" s="70"/>
      <c r="C633" s="63"/>
      <c r="D633" s="80"/>
      <c r="E633" s="50"/>
      <c r="F633" s="80"/>
      <c r="G633" s="80"/>
      <c r="H633" s="80"/>
      <c r="I633" s="57"/>
      <c r="J633" s="80"/>
      <c r="K633" s="80"/>
      <c r="L633" s="80"/>
      <c r="M633" s="80"/>
      <c r="N633" s="80"/>
      <c r="O633" s="58"/>
      <c r="P633" s="50"/>
      <c r="Q633" s="58"/>
      <c r="R633" s="57"/>
      <c r="S633" s="57"/>
      <c r="T633" s="50"/>
      <c r="U633" s="50"/>
      <c r="V633" s="97"/>
      <c r="W633" s="97"/>
      <c r="X633" s="203"/>
    </row>
    <row r="634" spans="1:24" x14ac:dyDescent="0.2">
      <c r="A634" s="114"/>
      <c r="B634" s="70"/>
      <c r="C634" s="63"/>
      <c r="D634" s="80"/>
      <c r="E634" s="50"/>
      <c r="F634" s="80"/>
      <c r="G634" s="80"/>
      <c r="H634" s="80"/>
      <c r="I634" s="57"/>
      <c r="J634" s="80"/>
      <c r="K634" s="80"/>
      <c r="L634" s="80"/>
      <c r="M634" s="80"/>
      <c r="N634" s="80"/>
      <c r="O634" s="58"/>
      <c r="P634" s="50"/>
      <c r="Q634" s="58"/>
      <c r="R634" s="57"/>
      <c r="S634" s="57"/>
      <c r="T634" s="50"/>
      <c r="U634" s="50"/>
      <c r="V634" s="97"/>
      <c r="W634" s="97"/>
      <c r="X634" s="203"/>
    </row>
    <row r="635" spans="1:24" x14ac:dyDescent="0.2">
      <c r="A635" s="114"/>
      <c r="B635" s="71"/>
      <c r="D635" s="80"/>
      <c r="F635" s="79"/>
      <c r="G635" s="79"/>
      <c r="H635" s="79"/>
      <c r="J635" s="79"/>
      <c r="K635" s="79"/>
      <c r="L635" s="79"/>
      <c r="N635" s="79"/>
      <c r="R635" s="110"/>
      <c r="S635" s="57"/>
      <c r="V635" s="73"/>
      <c r="W635" s="73"/>
      <c r="X635" s="203"/>
    </row>
    <row r="636" spans="1:24" x14ac:dyDescent="0.2">
      <c r="A636" s="114"/>
      <c r="B636" s="71"/>
      <c r="D636" s="80"/>
      <c r="F636" s="79"/>
      <c r="G636" s="79"/>
      <c r="H636" s="79"/>
      <c r="J636" s="79"/>
      <c r="K636" s="79"/>
      <c r="L636" s="79"/>
      <c r="N636" s="79"/>
      <c r="R636" s="110"/>
      <c r="S636" s="57"/>
      <c r="V636" s="73"/>
      <c r="W636" s="73"/>
      <c r="X636" s="203"/>
    </row>
    <row r="637" spans="1:24" x14ac:dyDescent="0.2">
      <c r="A637" s="114"/>
      <c r="B637" s="71"/>
      <c r="D637" s="80"/>
      <c r="F637" s="79"/>
      <c r="G637" s="79"/>
      <c r="H637" s="79"/>
      <c r="J637" s="79"/>
      <c r="K637" s="79"/>
      <c r="L637" s="79"/>
      <c r="N637" s="79"/>
      <c r="R637" s="110"/>
      <c r="S637" s="57"/>
      <c r="V637" s="73"/>
      <c r="W637" s="73"/>
      <c r="X637" s="203"/>
    </row>
    <row r="638" spans="1:24" x14ac:dyDescent="0.2">
      <c r="A638" s="114"/>
      <c r="B638" s="71"/>
      <c r="D638" s="80"/>
      <c r="F638" s="79"/>
      <c r="G638" s="79"/>
      <c r="H638" s="79"/>
      <c r="J638" s="79"/>
      <c r="K638" s="79"/>
      <c r="L638" s="79"/>
      <c r="N638" s="79"/>
      <c r="R638" s="110"/>
      <c r="S638" s="57"/>
      <c r="V638" s="73"/>
      <c r="W638" s="73"/>
      <c r="X638" s="203"/>
    </row>
    <row r="639" spans="1:24" x14ac:dyDescent="0.2">
      <c r="A639" s="114"/>
      <c r="B639" s="71"/>
      <c r="D639" s="80"/>
      <c r="F639" s="79"/>
      <c r="G639" s="79"/>
      <c r="H639" s="79"/>
      <c r="J639" s="79"/>
      <c r="K639" s="79"/>
      <c r="L639" s="79"/>
      <c r="N639" s="79"/>
      <c r="R639" s="110"/>
      <c r="S639" s="57"/>
      <c r="V639" s="73"/>
      <c r="W639" s="73"/>
      <c r="X639" s="203"/>
    </row>
    <row r="640" spans="1:24" x14ac:dyDescent="0.2">
      <c r="A640" s="114"/>
      <c r="B640" s="71"/>
      <c r="D640" s="80"/>
      <c r="F640" s="79"/>
      <c r="G640" s="79"/>
      <c r="H640" s="79"/>
      <c r="J640" s="79"/>
      <c r="K640" s="79"/>
      <c r="L640" s="79"/>
      <c r="N640" s="110"/>
      <c r="R640" s="110"/>
      <c r="S640" s="57"/>
      <c r="V640" s="73"/>
      <c r="W640" s="73"/>
      <c r="X640" s="203"/>
    </row>
    <row r="641" spans="1:24" x14ac:dyDescent="0.2">
      <c r="A641" s="114"/>
      <c r="B641" s="71"/>
      <c r="D641" s="80"/>
      <c r="F641" s="79"/>
      <c r="G641" s="79"/>
      <c r="H641" s="79"/>
      <c r="J641" s="79"/>
      <c r="K641" s="79"/>
      <c r="L641" s="79"/>
      <c r="N641" s="110"/>
      <c r="R641" s="110"/>
      <c r="S641" s="57"/>
      <c r="V641" s="73"/>
      <c r="W641" s="73"/>
      <c r="X641" s="203"/>
    </row>
    <row r="642" spans="1:24" x14ac:dyDescent="0.2">
      <c r="A642" s="114"/>
      <c r="B642" s="71"/>
      <c r="D642" s="80"/>
      <c r="F642" s="79"/>
      <c r="G642" s="79"/>
      <c r="H642" s="79"/>
      <c r="J642" s="79"/>
      <c r="K642" s="79"/>
      <c r="L642" s="79"/>
      <c r="N642" s="79"/>
      <c r="R642" s="110"/>
      <c r="S642" s="57"/>
      <c r="V642" s="73"/>
      <c r="W642" s="73"/>
      <c r="X642" s="203"/>
    </row>
    <row r="643" spans="1:24" x14ac:dyDescent="0.2">
      <c r="A643" s="114"/>
      <c r="B643" s="71"/>
      <c r="D643" s="80"/>
      <c r="F643" s="79"/>
      <c r="G643" s="79"/>
      <c r="H643" s="79"/>
      <c r="J643" s="79"/>
      <c r="K643" s="79"/>
      <c r="L643" s="79"/>
      <c r="N643" s="110"/>
      <c r="R643" s="110"/>
      <c r="S643" s="57"/>
      <c r="V643" s="73"/>
      <c r="W643" s="73"/>
      <c r="X643" s="203"/>
    </row>
    <row r="644" spans="1:24" x14ac:dyDescent="0.2">
      <c r="A644" s="114"/>
      <c r="B644" s="71"/>
      <c r="D644" s="80"/>
      <c r="F644" s="79"/>
      <c r="G644" s="79"/>
      <c r="H644" s="79"/>
      <c r="J644" s="79"/>
      <c r="K644" s="79"/>
      <c r="L644" s="79"/>
      <c r="N644" s="110"/>
      <c r="R644" s="110"/>
      <c r="S644" s="57"/>
      <c r="V644" s="73"/>
      <c r="W644" s="73"/>
      <c r="X644" s="203"/>
    </row>
    <row r="645" spans="1:24" x14ac:dyDescent="0.2">
      <c r="A645" s="114"/>
      <c r="B645" s="71"/>
      <c r="D645" s="80"/>
      <c r="E645" s="50"/>
      <c r="F645" s="80"/>
      <c r="G645" s="80"/>
      <c r="H645" s="80"/>
      <c r="I645" s="57"/>
      <c r="J645" s="80"/>
      <c r="K645" s="80"/>
      <c r="L645" s="80"/>
      <c r="M645" s="80"/>
      <c r="N645" s="80"/>
      <c r="O645" s="58"/>
      <c r="P645" s="50"/>
      <c r="R645" s="110"/>
      <c r="S645" s="57"/>
      <c r="V645" s="73"/>
      <c r="W645" s="73"/>
      <c r="X645" s="203"/>
    </row>
    <row r="646" spans="1:24" x14ac:dyDescent="0.2">
      <c r="A646" s="114"/>
      <c r="B646" s="71"/>
      <c r="D646" s="80"/>
      <c r="F646" s="79"/>
      <c r="G646" s="79"/>
      <c r="H646" s="79"/>
      <c r="J646" s="79"/>
      <c r="K646" s="79"/>
      <c r="L646" s="79"/>
      <c r="N646" s="110"/>
      <c r="R646" s="110"/>
      <c r="S646" s="57"/>
      <c r="V646" s="73"/>
      <c r="W646" s="73"/>
      <c r="X646" s="203"/>
    </row>
    <row r="647" spans="1:24" x14ac:dyDescent="0.2">
      <c r="A647" s="114"/>
      <c r="B647" s="71"/>
      <c r="D647" s="80"/>
      <c r="F647" s="79"/>
      <c r="G647" s="79"/>
      <c r="H647" s="79"/>
      <c r="J647" s="110"/>
      <c r="N647" s="110"/>
      <c r="R647" s="110"/>
      <c r="S647" s="57"/>
      <c r="V647" s="73"/>
      <c r="W647" s="73"/>
      <c r="X647" s="203"/>
    </row>
    <row r="648" spans="1:24" x14ac:dyDescent="0.2">
      <c r="A648" s="114"/>
      <c r="B648" s="71"/>
      <c r="D648" s="80"/>
      <c r="F648" s="79"/>
      <c r="G648" s="79"/>
      <c r="H648" s="79"/>
      <c r="J648" s="79"/>
      <c r="K648" s="79"/>
      <c r="L648" s="79"/>
      <c r="N648" s="110"/>
      <c r="R648" s="110"/>
      <c r="S648" s="57"/>
      <c r="V648" s="73"/>
      <c r="W648" s="73"/>
      <c r="X648" s="203"/>
    </row>
    <row r="649" spans="1:24" x14ac:dyDescent="0.2">
      <c r="A649" s="114"/>
      <c r="B649" s="71"/>
      <c r="D649" s="95"/>
      <c r="F649" s="79"/>
      <c r="G649" s="79"/>
      <c r="H649" s="79"/>
      <c r="J649" s="79"/>
      <c r="K649" s="79"/>
      <c r="L649" s="79"/>
      <c r="N649" s="110"/>
      <c r="R649" s="110"/>
      <c r="S649" s="112"/>
      <c r="V649" s="73"/>
      <c r="W649" s="73"/>
      <c r="X649" s="203"/>
    </row>
    <row r="650" spans="1:24" x14ac:dyDescent="0.2">
      <c r="A650" s="114"/>
      <c r="B650" s="68"/>
      <c r="C650" s="56"/>
      <c r="D650" s="80"/>
      <c r="E650" s="50"/>
      <c r="F650" s="80"/>
      <c r="G650" s="80"/>
      <c r="H650" s="80"/>
      <c r="I650" s="57"/>
      <c r="J650" s="80"/>
      <c r="K650" s="80"/>
      <c r="L650" s="80"/>
      <c r="M650" s="80"/>
      <c r="N650" s="80"/>
      <c r="O650" s="58"/>
      <c r="P650" s="50"/>
      <c r="Q650" s="59"/>
      <c r="R650" s="57"/>
      <c r="S650" s="57"/>
      <c r="T650" s="50"/>
      <c r="U650" s="50"/>
      <c r="V650" s="97"/>
      <c r="W650" s="97"/>
      <c r="X650" s="203"/>
    </row>
    <row r="651" spans="1:24" x14ac:dyDescent="0.2">
      <c r="A651" s="114"/>
      <c r="B651" s="70"/>
      <c r="C651" s="63"/>
      <c r="D651" s="80"/>
      <c r="E651" s="50"/>
      <c r="F651" s="80"/>
      <c r="G651" s="80"/>
      <c r="H651" s="80"/>
      <c r="I651" s="57"/>
      <c r="J651" s="80"/>
      <c r="K651" s="80"/>
      <c r="L651" s="80"/>
      <c r="M651" s="80"/>
      <c r="N651" s="80"/>
      <c r="O651" s="58"/>
      <c r="P651" s="50"/>
      <c r="Q651" s="58"/>
      <c r="R651" s="57"/>
      <c r="S651" s="57"/>
      <c r="T651" s="50"/>
      <c r="U651" s="50"/>
      <c r="V651" s="97"/>
      <c r="W651" s="97"/>
      <c r="X651" s="203"/>
    </row>
    <row r="652" spans="1:24" x14ac:dyDescent="0.2">
      <c r="A652" s="114"/>
      <c r="B652" s="70"/>
      <c r="C652" s="63"/>
      <c r="D652" s="80"/>
      <c r="E652" s="50"/>
      <c r="F652" s="80"/>
      <c r="G652" s="80"/>
      <c r="H652" s="80"/>
      <c r="I652" s="57"/>
      <c r="J652" s="80"/>
      <c r="K652" s="80"/>
      <c r="L652" s="80"/>
      <c r="M652" s="80"/>
      <c r="N652" s="80"/>
      <c r="O652" s="58"/>
      <c r="P652" s="50"/>
      <c r="Q652" s="58"/>
      <c r="R652" s="57"/>
      <c r="S652" s="57"/>
      <c r="T652" s="50"/>
      <c r="U652" s="50"/>
      <c r="V652" s="97"/>
      <c r="W652" s="97"/>
      <c r="X652" s="203"/>
    </row>
    <row r="653" spans="1:24" x14ac:dyDescent="0.2">
      <c r="A653" s="114"/>
      <c r="B653" s="71"/>
      <c r="D653" s="80"/>
      <c r="F653" s="79"/>
      <c r="G653" s="79"/>
      <c r="H653" s="79"/>
      <c r="J653" s="79"/>
      <c r="K653" s="79"/>
      <c r="L653" s="79"/>
      <c r="N653" s="79"/>
      <c r="R653" s="110"/>
      <c r="S653" s="57"/>
      <c r="V653" s="73"/>
      <c r="W653" s="73"/>
      <c r="X653" s="203"/>
    </row>
    <row r="654" spans="1:24" x14ac:dyDescent="0.2">
      <c r="A654" s="114"/>
      <c r="B654" s="71"/>
      <c r="D654" s="80"/>
      <c r="F654" s="79"/>
      <c r="G654" s="79"/>
      <c r="H654" s="79"/>
      <c r="J654" s="79"/>
      <c r="K654" s="79"/>
      <c r="L654" s="79"/>
      <c r="N654" s="79"/>
      <c r="R654" s="110"/>
      <c r="S654" s="57"/>
      <c r="V654" s="73"/>
      <c r="W654" s="73"/>
      <c r="X654" s="203"/>
    </row>
    <row r="655" spans="1:24" x14ac:dyDescent="0.2">
      <c r="A655" s="114"/>
      <c r="B655" s="71"/>
      <c r="D655" s="80"/>
      <c r="F655" s="79"/>
      <c r="G655" s="79"/>
      <c r="H655" s="79"/>
      <c r="J655" s="79"/>
      <c r="K655" s="79"/>
      <c r="L655" s="79"/>
      <c r="N655" s="79"/>
      <c r="R655" s="110"/>
      <c r="S655" s="57"/>
      <c r="V655" s="73"/>
      <c r="W655" s="73"/>
      <c r="X655" s="203"/>
    </row>
    <row r="656" spans="1:24" x14ac:dyDescent="0.2">
      <c r="A656" s="114"/>
      <c r="B656" s="71"/>
      <c r="D656" s="80"/>
      <c r="F656" s="79"/>
      <c r="G656" s="79"/>
      <c r="H656" s="79"/>
      <c r="J656" s="79"/>
      <c r="K656" s="79"/>
      <c r="L656" s="79"/>
      <c r="N656" s="79"/>
      <c r="R656" s="110"/>
      <c r="S656" s="57"/>
      <c r="V656" s="73"/>
      <c r="W656" s="73"/>
      <c r="X656" s="203"/>
    </row>
    <row r="657" spans="1:24" x14ac:dyDescent="0.2">
      <c r="A657" s="114"/>
      <c r="B657" s="71"/>
      <c r="D657" s="80"/>
      <c r="F657" s="79"/>
      <c r="G657" s="79"/>
      <c r="H657" s="79"/>
      <c r="J657" s="79"/>
      <c r="K657" s="79"/>
      <c r="L657" s="79"/>
      <c r="N657" s="79"/>
      <c r="R657" s="110"/>
      <c r="S657" s="57"/>
      <c r="V657" s="73"/>
      <c r="W657" s="73"/>
      <c r="X657" s="203"/>
    </row>
    <row r="658" spans="1:24" x14ac:dyDescent="0.2">
      <c r="A658" s="114"/>
      <c r="B658" s="71"/>
      <c r="D658" s="80"/>
      <c r="F658" s="79"/>
      <c r="G658" s="79"/>
      <c r="H658" s="79"/>
      <c r="J658" s="79"/>
      <c r="K658" s="79"/>
      <c r="L658" s="79"/>
      <c r="N658" s="110"/>
      <c r="R658" s="110"/>
      <c r="S658" s="57"/>
      <c r="V658" s="73"/>
      <c r="W658" s="73"/>
      <c r="X658" s="203"/>
    </row>
    <row r="659" spans="1:24" x14ac:dyDescent="0.2">
      <c r="A659" s="114"/>
      <c r="B659" s="71"/>
      <c r="D659" s="80"/>
      <c r="F659" s="79"/>
      <c r="G659" s="79"/>
      <c r="H659" s="79"/>
      <c r="J659" s="79"/>
      <c r="K659" s="79"/>
      <c r="L659" s="79"/>
      <c r="N659" s="110"/>
      <c r="R659" s="110"/>
      <c r="S659" s="57"/>
      <c r="V659" s="73"/>
      <c r="W659" s="73"/>
      <c r="X659" s="203"/>
    </row>
    <row r="660" spans="1:24" x14ac:dyDescent="0.2">
      <c r="A660" s="114"/>
      <c r="B660" s="71"/>
      <c r="D660" s="80"/>
      <c r="F660" s="79"/>
      <c r="G660" s="79"/>
      <c r="H660" s="79"/>
      <c r="J660" s="79"/>
      <c r="K660" s="79"/>
      <c r="L660" s="79"/>
      <c r="N660" s="79"/>
      <c r="R660" s="110"/>
      <c r="S660" s="57"/>
      <c r="V660" s="73"/>
      <c r="W660" s="73"/>
      <c r="X660" s="203"/>
    </row>
    <row r="661" spans="1:24" x14ac:dyDescent="0.2">
      <c r="A661" s="114"/>
      <c r="B661" s="71"/>
      <c r="D661" s="80"/>
      <c r="F661" s="79"/>
      <c r="G661" s="79"/>
      <c r="H661" s="79"/>
      <c r="J661" s="79"/>
      <c r="K661" s="79"/>
      <c r="L661" s="79"/>
      <c r="N661" s="110"/>
      <c r="R661" s="110"/>
      <c r="S661" s="57"/>
      <c r="V661" s="73"/>
      <c r="W661" s="73"/>
      <c r="X661" s="203"/>
    </row>
    <row r="662" spans="1:24" x14ac:dyDescent="0.2">
      <c r="A662" s="114"/>
      <c r="B662" s="71"/>
      <c r="D662" s="80"/>
      <c r="F662" s="79"/>
      <c r="G662" s="79"/>
      <c r="H662" s="79"/>
      <c r="J662" s="79"/>
      <c r="K662" s="79"/>
      <c r="L662" s="79"/>
      <c r="N662" s="110"/>
      <c r="R662" s="110"/>
      <c r="S662" s="57"/>
      <c r="V662" s="73"/>
      <c r="W662" s="73"/>
      <c r="X662" s="203"/>
    </row>
    <row r="663" spans="1:24" x14ac:dyDescent="0.2">
      <c r="A663" s="114"/>
      <c r="B663" s="71"/>
      <c r="D663" s="80"/>
      <c r="E663" s="50"/>
      <c r="F663" s="80"/>
      <c r="G663" s="80"/>
      <c r="H663" s="80"/>
      <c r="I663" s="57"/>
      <c r="J663" s="80"/>
      <c r="K663" s="80"/>
      <c r="L663" s="80"/>
      <c r="M663" s="80"/>
      <c r="N663" s="80"/>
      <c r="O663" s="58"/>
      <c r="P663" s="50"/>
      <c r="R663" s="110"/>
      <c r="S663" s="57"/>
      <c r="V663" s="73"/>
      <c r="W663" s="73"/>
      <c r="X663" s="203"/>
    </row>
    <row r="664" spans="1:24" x14ac:dyDescent="0.2">
      <c r="A664" s="114"/>
      <c r="B664" s="71"/>
      <c r="D664" s="80"/>
      <c r="F664" s="79"/>
      <c r="G664" s="79"/>
      <c r="H664" s="79"/>
      <c r="J664" s="79"/>
      <c r="K664" s="79"/>
      <c r="L664" s="79"/>
      <c r="N664" s="110"/>
      <c r="R664" s="110"/>
      <c r="S664" s="57"/>
      <c r="V664" s="73"/>
      <c r="W664" s="73"/>
      <c r="X664" s="203"/>
    </row>
    <row r="665" spans="1:24" x14ac:dyDescent="0.2">
      <c r="A665" s="114"/>
      <c r="B665" s="71"/>
      <c r="D665" s="80"/>
      <c r="F665" s="79"/>
      <c r="G665" s="79"/>
      <c r="H665" s="79"/>
      <c r="J665" s="110"/>
      <c r="N665" s="110"/>
      <c r="R665" s="110"/>
      <c r="S665" s="57"/>
      <c r="V665" s="73"/>
      <c r="W665" s="73"/>
      <c r="X665" s="203"/>
    </row>
    <row r="666" spans="1:24" x14ac:dyDescent="0.2">
      <c r="A666" s="114"/>
      <c r="B666" s="71"/>
      <c r="D666" s="80"/>
      <c r="F666" s="79"/>
      <c r="G666" s="79"/>
      <c r="H666" s="79"/>
      <c r="J666" s="79"/>
      <c r="K666" s="79"/>
      <c r="L666" s="79"/>
      <c r="N666" s="110"/>
      <c r="R666" s="110"/>
      <c r="S666" s="57"/>
      <c r="V666" s="73"/>
      <c r="W666" s="73"/>
      <c r="X666" s="203"/>
    </row>
    <row r="667" spans="1:24" x14ac:dyDescent="0.2">
      <c r="A667" s="114"/>
      <c r="B667" s="71"/>
      <c r="D667" s="95"/>
      <c r="F667" s="79"/>
      <c r="G667" s="79"/>
      <c r="H667" s="79"/>
      <c r="J667" s="79"/>
      <c r="K667" s="79"/>
      <c r="L667" s="79"/>
      <c r="N667" s="110"/>
      <c r="R667" s="110"/>
      <c r="S667" s="112"/>
      <c r="V667" s="73"/>
      <c r="W667" s="73"/>
      <c r="X667" s="203"/>
    </row>
    <row r="668" spans="1:24" x14ac:dyDescent="0.2">
      <c r="A668" s="114"/>
      <c r="B668" s="68"/>
      <c r="C668" s="56"/>
      <c r="D668" s="80"/>
      <c r="E668" s="50"/>
      <c r="F668" s="80"/>
      <c r="G668" s="80"/>
      <c r="H668" s="80"/>
      <c r="I668" s="57"/>
      <c r="J668" s="80"/>
      <c r="K668" s="80"/>
      <c r="L668" s="80"/>
      <c r="M668" s="80"/>
      <c r="N668" s="80"/>
      <c r="O668" s="58"/>
      <c r="P668" s="50"/>
      <c r="Q668" s="59"/>
      <c r="R668" s="57"/>
      <c r="S668" s="57"/>
      <c r="T668" s="50"/>
      <c r="U668" s="50"/>
      <c r="V668" s="97"/>
      <c r="W668" s="97"/>
      <c r="X668" s="203"/>
    </row>
    <row r="669" spans="1:24" x14ac:dyDescent="0.2">
      <c r="A669" s="114"/>
      <c r="B669" s="70"/>
      <c r="C669" s="63"/>
      <c r="D669" s="80"/>
      <c r="E669" s="50"/>
      <c r="F669" s="80"/>
      <c r="G669" s="80"/>
      <c r="H669" s="80"/>
      <c r="I669" s="57"/>
      <c r="J669" s="80"/>
      <c r="K669" s="80"/>
      <c r="L669" s="80"/>
      <c r="M669" s="80"/>
      <c r="N669" s="80"/>
      <c r="O669" s="58"/>
      <c r="P669" s="50"/>
      <c r="Q669" s="58"/>
      <c r="R669" s="57"/>
      <c r="S669" s="57"/>
      <c r="T669" s="50"/>
      <c r="U669" s="50"/>
      <c r="V669" s="97"/>
      <c r="W669" s="97"/>
      <c r="X669" s="203"/>
    </row>
    <row r="670" spans="1:24" x14ac:dyDescent="0.2">
      <c r="A670" s="114"/>
      <c r="B670" s="70"/>
      <c r="C670" s="63"/>
      <c r="D670" s="80"/>
      <c r="E670" s="50"/>
      <c r="F670" s="80"/>
      <c r="G670" s="80"/>
      <c r="H670" s="80"/>
      <c r="I670" s="57"/>
      <c r="J670" s="80"/>
      <c r="K670" s="80"/>
      <c r="L670" s="80"/>
      <c r="M670" s="80"/>
      <c r="N670" s="80"/>
      <c r="O670" s="58"/>
      <c r="P670" s="50"/>
      <c r="Q670" s="58"/>
      <c r="R670" s="57"/>
      <c r="S670" s="57"/>
      <c r="T670" s="50"/>
      <c r="U670" s="50"/>
      <c r="V670" s="97"/>
      <c r="W670" s="97"/>
      <c r="X670" s="203"/>
    </row>
    <row r="671" spans="1:24" x14ac:dyDescent="0.2">
      <c r="A671" s="114"/>
      <c r="B671" s="71"/>
      <c r="D671" s="80"/>
      <c r="F671" s="79"/>
      <c r="G671" s="79"/>
      <c r="H671" s="79"/>
      <c r="J671" s="79"/>
      <c r="K671" s="79"/>
      <c r="L671" s="79"/>
      <c r="N671" s="79"/>
      <c r="R671" s="110"/>
      <c r="S671" s="57"/>
      <c r="V671" s="73"/>
      <c r="W671" s="73"/>
      <c r="X671" s="203"/>
    </row>
    <row r="672" spans="1:24" x14ac:dyDescent="0.2">
      <c r="A672" s="114"/>
      <c r="B672" s="71"/>
      <c r="D672" s="80"/>
      <c r="F672" s="79"/>
      <c r="G672" s="79"/>
      <c r="H672" s="79"/>
      <c r="J672" s="79"/>
      <c r="K672" s="79"/>
      <c r="L672" s="79"/>
      <c r="N672" s="79"/>
      <c r="R672" s="110"/>
      <c r="S672" s="57"/>
      <c r="V672" s="73"/>
      <c r="W672" s="73"/>
      <c r="X672" s="203"/>
    </row>
    <row r="673" spans="1:24" x14ac:dyDescent="0.2">
      <c r="A673" s="114"/>
      <c r="B673" s="71"/>
      <c r="D673" s="80"/>
      <c r="F673" s="79"/>
      <c r="G673" s="79"/>
      <c r="H673" s="79"/>
      <c r="J673" s="79"/>
      <c r="K673" s="79"/>
      <c r="L673" s="79"/>
      <c r="N673" s="79"/>
      <c r="R673" s="110"/>
      <c r="S673" s="57"/>
      <c r="V673" s="73"/>
      <c r="W673" s="73"/>
      <c r="X673" s="203"/>
    </row>
    <row r="674" spans="1:24" x14ac:dyDescent="0.2">
      <c r="A674" s="114"/>
      <c r="B674" s="71"/>
      <c r="D674" s="80"/>
      <c r="F674" s="79"/>
      <c r="G674" s="79"/>
      <c r="H674" s="79"/>
      <c r="J674" s="79"/>
      <c r="K674" s="79"/>
      <c r="L674" s="79"/>
      <c r="N674" s="79"/>
      <c r="R674" s="110"/>
      <c r="S674" s="57"/>
      <c r="V674" s="73"/>
      <c r="W674" s="73"/>
      <c r="X674" s="203"/>
    </row>
    <row r="675" spans="1:24" x14ac:dyDescent="0.2">
      <c r="A675" s="114"/>
      <c r="B675" s="71"/>
      <c r="D675" s="80"/>
      <c r="F675" s="79"/>
      <c r="G675" s="79"/>
      <c r="H675" s="79"/>
      <c r="J675" s="79"/>
      <c r="K675" s="79"/>
      <c r="L675" s="79"/>
      <c r="N675" s="79"/>
      <c r="R675" s="110"/>
      <c r="S675" s="57"/>
      <c r="V675" s="73"/>
      <c r="W675" s="73"/>
      <c r="X675" s="203"/>
    </row>
    <row r="676" spans="1:24" x14ac:dyDescent="0.2">
      <c r="A676" s="114"/>
      <c r="B676" s="71"/>
      <c r="D676" s="80"/>
      <c r="F676" s="79"/>
      <c r="G676" s="79"/>
      <c r="H676" s="79"/>
      <c r="J676" s="79"/>
      <c r="K676" s="79"/>
      <c r="L676" s="79"/>
      <c r="N676" s="110"/>
      <c r="R676" s="110"/>
      <c r="S676" s="57"/>
      <c r="V676" s="73"/>
      <c r="W676" s="73"/>
      <c r="X676" s="203"/>
    </row>
    <row r="677" spans="1:24" x14ac:dyDescent="0.2">
      <c r="A677" s="114"/>
      <c r="B677" s="71"/>
      <c r="D677" s="80"/>
      <c r="F677" s="79"/>
      <c r="G677" s="79"/>
      <c r="H677" s="79"/>
      <c r="J677" s="79"/>
      <c r="K677" s="79"/>
      <c r="L677" s="79"/>
      <c r="N677" s="110"/>
      <c r="R677" s="110"/>
      <c r="S677" s="57"/>
      <c r="V677" s="73"/>
      <c r="W677" s="73"/>
      <c r="X677" s="203"/>
    </row>
    <row r="678" spans="1:24" x14ac:dyDescent="0.2">
      <c r="A678" s="114"/>
      <c r="B678" s="71"/>
      <c r="D678" s="80"/>
      <c r="F678" s="79"/>
      <c r="G678" s="79"/>
      <c r="H678" s="79"/>
      <c r="J678" s="79"/>
      <c r="K678" s="79"/>
      <c r="L678" s="79"/>
      <c r="N678" s="79"/>
      <c r="R678" s="110"/>
      <c r="S678" s="57"/>
      <c r="V678" s="73"/>
      <c r="W678" s="73"/>
      <c r="X678" s="203"/>
    </row>
    <row r="679" spans="1:24" x14ac:dyDescent="0.2">
      <c r="A679" s="114"/>
      <c r="B679" s="71"/>
      <c r="D679" s="80"/>
      <c r="F679" s="79"/>
      <c r="G679" s="79"/>
      <c r="H679" s="79"/>
      <c r="J679" s="79"/>
      <c r="K679" s="79"/>
      <c r="L679" s="79"/>
      <c r="N679" s="110"/>
      <c r="R679" s="110"/>
      <c r="S679" s="57"/>
      <c r="V679" s="73"/>
      <c r="W679" s="73"/>
      <c r="X679" s="203"/>
    </row>
    <row r="680" spans="1:24" x14ac:dyDescent="0.2">
      <c r="A680" s="114"/>
      <c r="B680" s="71"/>
      <c r="D680" s="80"/>
      <c r="F680" s="79"/>
      <c r="G680" s="79"/>
      <c r="H680" s="79"/>
      <c r="J680" s="79"/>
      <c r="K680" s="79"/>
      <c r="L680" s="79"/>
      <c r="N680" s="110"/>
      <c r="R680" s="110"/>
      <c r="S680" s="57"/>
      <c r="V680" s="73"/>
      <c r="W680" s="73"/>
      <c r="X680" s="203"/>
    </row>
    <row r="681" spans="1:24" x14ac:dyDescent="0.2">
      <c r="A681" s="114"/>
      <c r="B681" s="71"/>
      <c r="D681" s="80"/>
      <c r="E681" s="50"/>
      <c r="F681" s="80"/>
      <c r="G681" s="80"/>
      <c r="H681" s="80"/>
      <c r="I681" s="57"/>
      <c r="J681" s="80"/>
      <c r="K681" s="80"/>
      <c r="L681" s="80"/>
      <c r="M681" s="80"/>
      <c r="N681" s="80"/>
      <c r="O681" s="58"/>
      <c r="P681" s="50"/>
      <c r="R681" s="110"/>
      <c r="S681" s="57"/>
      <c r="V681" s="73"/>
      <c r="W681" s="73"/>
      <c r="X681" s="203"/>
    </row>
    <row r="682" spans="1:24" x14ac:dyDescent="0.2">
      <c r="A682" s="114"/>
      <c r="B682" s="71"/>
      <c r="D682" s="80"/>
      <c r="F682" s="79"/>
      <c r="G682" s="79"/>
      <c r="H682" s="79"/>
      <c r="J682" s="79"/>
      <c r="K682" s="79"/>
      <c r="L682" s="79"/>
      <c r="N682" s="110"/>
      <c r="R682" s="110"/>
      <c r="S682" s="57"/>
      <c r="V682" s="73"/>
      <c r="W682" s="73"/>
      <c r="X682" s="203"/>
    </row>
    <row r="683" spans="1:24" x14ac:dyDescent="0.2">
      <c r="A683" s="114"/>
      <c r="B683" s="71"/>
      <c r="D683" s="80"/>
      <c r="F683" s="79"/>
      <c r="G683" s="79"/>
      <c r="H683" s="79"/>
      <c r="J683" s="110"/>
      <c r="N683" s="110"/>
      <c r="R683" s="110"/>
      <c r="S683" s="57"/>
      <c r="V683" s="73"/>
      <c r="W683" s="73"/>
      <c r="X683" s="203"/>
    </row>
    <row r="684" spans="1:24" x14ac:dyDescent="0.2">
      <c r="A684" s="114"/>
      <c r="B684" s="71"/>
      <c r="D684" s="80"/>
      <c r="F684" s="79"/>
      <c r="G684" s="79"/>
      <c r="H684" s="79"/>
      <c r="J684" s="79"/>
      <c r="K684" s="79"/>
      <c r="L684" s="79"/>
      <c r="N684" s="110"/>
      <c r="R684" s="110"/>
      <c r="S684" s="57"/>
      <c r="V684" s="73"/>
      <c r="W684" s="73"/>
      <c r="X684" s="203"/>
    </row>
    <row r="685" spans="1:24" x14ac:dyDescent="0.2">
      <c r="A685" s="114"/>
      <c r="B685" s="71"/>
      <c r="D685" s="95"/>
      <c r="F685" s="79"/>
      <c r="G685" s="79"/>
      <c r="H685" s="79"/>
      <c r="J685" s="79"/>
      <c r="K685" s="79"/>
      <c r="L685" s="79"/>
      <c r="N685" s="110"/>
      <c r="R685" s="110"/>
      <c r="S685" s="112"/>
      <c r="V685" s="73"/>
      <c r="W685" s="73"/>
      <c r="X685" s="203"/>
    </row>
    <row r="686" spans="1:24" x14ac:dyDescent="0.2">
      <c r="A686" s="114"/>
      <c r="B686" s="68"/>
      <c r="C686" s="56"/>
      <c r="D686" s="80"/>
      <c r="E686" s="50"/>
      <c r="F686" s="80"/>
      <c r="G686" s="80"/>
      <c r="H686" s="80"/>
      <c r="I686" s="57"/>
      <c r="J686" s="80"/>
      <c r="K686" s="80"/>
      <c r="L686" s="80"/>
      <c r="M686" s="80"/>
      <c r="N686" s="80"/>
      <c r="O686" s="58"/>
      <c r="P686" s="50"/>
      <c r="Q686" s="59"/>
      <c r="R686" s="57"/>
      <c r="S686" s="57"/>
      <c r="T686" s="50"/>
      <c r="U686" s="50"/>
      <c r="V686" s="97"/>
      <c r="W686" s="97"/>
      <c r="X686" s="203"/>
    </row>
    <row r="687" spans="1:24" x14ac:dyDescent="0.2">
      <c r="A687" s="114"/>
      <c r="B687" s="70"/>
      <c r="C687" s="63"/>
      <c r="D687" s="80"/>
      <c r="E687" s="50"/>
      <c r="F687" s="80"/>
      <c r="G687" s="80"/>
      <c r="H687" s="80"/>
      <c r="I687" s="57"/>
      <c r="J687" s="80"/>
      <c r="K687" s="80"/>
      <c r="L687" s="80"/>
      <c r="M687" s="80"/>
      <c r="N687" s="80"/>
      <c r="O687" s="58"/>
      <c r="P687" s="50"/>
      <c r="Q687" s="58"/>
      <c r="R687" s="57"/>
      <c r="S687" s="57"/>
      <c r="T687" s="50"/>
      <c r="U687" s="50"/>
      <c r="V687" s="97"/>
      <c r="W687" s="97"/>
      <c r="X687" s="203"/>
    </row>
    <row r="688" spans="1:24" x14ac:dyDescent="0.2">
      <c r="A688" s="114"/>
      <c r="B688" s="70"/>
      <c r="C688" s="63"/>
      <c r="D688" s="80"/>
      <c r="E688" s="50"/>
      <c r="F688" s="80"/>
      <c r="G688" s="80"/>
      <c r="H688" s="80"/>
      <c r="I688" s="57"/>
      <c r="J688" s="80"/>
      <c r="K688" s="80"/>
      <c r="L688" s="80"/>
      <c r="M688" s="80"/>
      <c r="N688" s="80"/>
      <c r="O688" s="58"/>
      <c r="P688" s="50"/>
      <c r="Q688" s="58"/>
      <c r="R688" s="57"/>
      <c r="S688" s="57"/>
      <c r="T688" s="50"/>
      <c r="U688" s="50"/>
      <c r="V688" s="97"/>
      <c r="W688" s="97"/>
      <c r="X688" s="203"/>
    </row>
    <row r="689" spans="1:24" x14ac:dyDescent="0.2">
      <c r="A689" s="114"/>
      <c r="B689" s="71"/>
      <c r="D689" s="80"/>
      <c r="F689" s="79"/>
      <c r="G689" s="79"/>
      <c r="H689" s="79"/>
      <c r="J689" s="79"/>
      <c r="K689" s="79"/>
      <c r="L689" s="79"/>
      <c r="N689" s="79"/>
      <c r="R689" s="110"/>
      <c r="S689" s="57"/>
      <c r="V689" s="73"/>
      <c r="W689" s="73"/>
      <c r="X689" s="203"/>
    </row>
    <row r="690" spans="1:24" x14ac:dyDescent="0.2">
      <c r="A690" s="114"/>
      <c r="B690" s="71"/>
      <c r="D690" s="80"/>
      <c r="F690" s="79"/>
      <c r="G690" s="79"/>
      <c r="H690" s="79"/>
      <c r="J690" s="79"/>
      <c r="K690" s="79"/>
      <c r="L690" s="79"/>
      <c r="N690" s="79"/>
      <c r="R690" s="110"/>
      <c r="S690" s="57"/>
      <c r="V690" s="73"/>
      <c r="W690" s="73"/>
      <c r="X690" s="203"/>
    </row>
    <row r="691" spans="1:24" x14ac:dyDescent="0.2">
      <c r="A691" s="114"/>
      <c r="B691" s="71"/>
      <c r="D691" s="80"/>
      <c r="F691" s="79"/>
      <c r="G691" s="79"/>
      <c r="H691" s="79"/>
      <c r="J691" s="79"/>
      <c r="K691" s="79"/>
      <c r="L691" s="79"/>
      <c r="N691" s="79"/>
      <c r="R691" s="110"/>
      <c r="S691" s="57"/>
      <c r="V691" s="73"/>
      <c r="W691" s="73"/>
      <c r="X691" s="203"/>
    </row>
    <row r="692" spans="1:24" x14ac:dyDescent="0.2">
      <c r="A692" s="114"/>
      <c r="B692" s="71"/>
      <c r="D692" s="80"/>
      <c r="F692" s="79"/>
      <c r="G692" s="79"/>
      <c r="H692" s="79"/>
      <c r="J692" s="79"/>
      <c r="K692" s="79"/>
      <c r="L692" s="79"/>
      <c r="N692" s="79"/>
      <c r="R692" s="110"/>
      <c r="S692" s="57"/>
      <c r="V692" s="73"/>
      <c r="W692" s="73"/>
      <c r="X692" s="203"/>
    </row>
    <row r="693" spans="1:24" x14ac:dyDescent="0.2">
      <c r="A693" s="114"/>
      <c r="B693" s="71"/>
      <c r="D693" s="80"/>
      <c r="F693" s="79"/>
      <c r="G693" s="79"/>
      <c r="H693" s="79"/>
      <c r="J693" s="79"/>
      <c r="K693" s="79"/>
      <c r="L693" s="79"/>
      <c r="N693" s="79"/>
      <c r="R693" s="110"/>
      <c r="S693" s="57"/>
      <c r="V693" s="73"/>
      <c r="W693" s="73"/>
      <c r="X693" s="203"/>
    </row>
    <row r="694" spans="1:24" x14ac:dyDescent="0.2">
      <c r="A694" s="114"/>
      <c r="B694" s="71"/>
      <c r="D694" s="80"/>
      <c r="F694" s="79"/>
      <c r="G694" s="79"/>
      <c r="H694" s="79"/>
      <c r="J694" s="79"/>
      <c r="K694" s="79"/>
      <c r="L694" s="79"/>
      <c r="N694" s="110"/>
      <c r="R694" s="110"/>
      <c r="S694" s="57"/>
      <c r="V694" s="73"/>
      <c r="W694" s="73"/>
      <c r="X694" s="203"/>
    </row>
    <row r="695" spans="1:24" x14ac:dyDescent="0.2">
      <c r="A695" s="114"/>
      <c r="B695" s="71"/>
      <c r="D695" s="80"/>
      <c r="F695" s="79"/>
      <c r="G695" s="79"/>
      <c r="H695" s="79"/>
      <c r="J695" s="79"/>
      <c r="K695" s="79"/>
      <c r="L695" s="79"/>
      <c r="N695" s="110"/>
      <c r="R695" s="110"/>
      <c r="S695" s="57"/>
      <c r="V695" s="73"/>
      <c r="W695" s="73"/>
      <c r="X695" s="203"/>
    </row>
    <row r="696" spans="1:24" x14ac:dyDescent="0.2">
      <c r="A696" s="114"/>
      <c r="B696" s="71"/>
      <c r="D696" s="80"/>
      <c r="F696" s="79"/>
      <c r="G696" s="79"/>
      <c r="H696" s="79"/>
      <c r="J696" s="79"/>
      <c r="K696" s="79"/>
      <c r="L696" s="79"/>
      <c r="N696" s="79"/>
      <c r="R696" s="110"/>
      <c r="S696" s="57"/>
      <c r="V696" s="73"/>
      <c r="W696" s="73"/>
      <c r="X696" s="203"/>
    </row>
    <row r="697" spans="1:24" x14ac:dyDescent="0.2">
      <c r="A697" s="114"/>
      <c r="B697" s="71"/>
      <c r="D697" s="80"/>
      <c r="F697" s="79"/>
      <c r="G697" s="79"/>
      <c r="H697" s="79"/>
      <c r="J697" s="79"/>
      <c r="K697" s="79"/>
      <c r="L697" s="79"/>
      <c r="N697" s="110"/>
      <c r="R697" s="110"/>
      <c r="S697" s="57"/>
      <c r="V697" s="73"/>
      <c r="W697" s="73"/>
      <c r="X697" s="203"/>
    </row>
    <row r="698" spans="1:24" x14ac:dyDescent="0.2">
      <c r="A698" s="114"/>
      <c r="B698" s="71"/>
      <c r="D698" s="80"/>
      <c r="F698" s="79"/>
      <c r="G698" s="79"/>
      <c r="H698" s="79"/>
      <c r="J698" s="79"/>
      <c r="K698" s="79"/>
      <c r="L698" s="79"/>
      <c r="N698" s="110"/>
      <c r="R698" s="110"/>
      <c r="S698" s="57"/>
      <c r="V698" s="73"/>
      <c r="W698" s="73"/>
      <c r="X698" s="203"/>
    </row>
    <row r="699" spans="1:24" x14ac:dyDescent="0.2">
      <c r="A699" s="114"/>
      <c r="B699" s="71"/>
      <c r="D699" s="80"/>
      <c r="E699" s="50"/>
      <c r="F699" s="80"/>
      <c r="G699" s="80"/>
      <c r="H699" s="80"/>
      <c r="I699" s="57"/>
      <c r="J699" s="80"/>
      <c r="K699" s="80"/>
      <c r="L699" s="80"/>
      <c r="M699" s="80"/>
      <c r="N699" s="80"/>
      <c r="O699" s="58"/>
      <c r="P699" s="50"/>
      <c r="R699" s="110"/>
      <c r="S699" s="57"/>
      <c r="V699" s="73"/>
      <c r="W699" s="73"/>
      <c r="X699" s="203"/>
    </row>
    <row r="700" spans="1:24" x14ac:dyDescent="0.2">
      <c r="A700" s="114"/>
      <c r="B700" s="71"/>
      <c r="D700" s="80"/>
      <c r="F700" s="79"/>
      <c r="G700" s="79"/>
      <c r="H700" s="79"/>
      <c r="J700" s="79"/>
      <c r="K700" s="79"/>
      <c r="L700" s="79"/>
      <c r="N700" s="110"/>
      <c r="R700" s="110"/>
      <c r="S700" s="57"/>
      <c r="V700" s="73"/>
      <c r="W700" s="73"/>
      <c r="X700" s="203"/>
    </row>
    <row r="701" spans="1:24" x14ac:dyDescent="0.2">
      <c r="A701" s="114"/>
      <c r="B701" s="71"/>
      <c r="D701" s="80"/>
      <c r="F701" s="79"/>
      <c r="G701" s="79"/>
      <c r="H701" s="79"/>
      <c r="J701" s="110"/>
      <c r="N701" s="110"/>
      <c r="R701" s="110"/>
      <c r="S701" s="57"/>
      <c r="V701" s="73"/>
      <c r="W701" s="73"/>
      <c r="X701" s="203"/>
    </row>
    <row r="702" spans="1:24" x14ac:dyDescent="0.2">
      <c r="A702" s="114"/>
      <c r="B702" s="71"/>
      <c r="D702" s="80"/>
      <c r="F702" s="79"/>
      <c r="G702" s="79"/>
      <c r="H702" s="79"/>
      <c r="J702" s="79"/>
      <c r="K702" s="79"/>
      <c r="L702" s="79"/>
      <c r="N702" s="110"/>
      <c r="R702" s="110"/>
      <c r="S702" s="57"/>
      <c r="V702" s="73"/>
      <c r="W702" s="73"/>
      <c r="X702" s="203"/>
    </row>
    <row r="703" spans="1:24" x14ac:dyDescent="0.2">
      <c r="A703" s="114"/>
      <c r="B703" s="71"/>
      <c r="D703" s="95"/>
      <c r="F703" s="79"/>
      <c r="G703" s="79"/>
      <c r="H703" s="79"/>
      <c r="J703" s="79"/>
      <c r="K703" s="79"/>
      <c r="L703" s="79"/>
      <c r="N703" s="110"/>
      <c r="R703" s="110"/>
      <c r="S703" s="112"/>
      <c r="V703" s="73"/>
      <c r="W703" s="73"/>
      <c r="X703" s="203"/>
    </row>
    <row r="704" spans="1:24" x14ac:dyDescent="0.2">
      <c r="A704" s="114"/>
      <c r="B704" s="68"/>
      <c r="C704" s="56"/>
      <c r="D704" s="80"/>
      <c r="E704" s="50"/>
      <c r="F704" s="80"/>
      <c r="G704" s="80"/>
      <c r="H704" s="80"/>
      <c r="I704" s="57"/>
      <c r="J704" s="80"/>
      <c r="K704" s="80"/>
      <c r="L704" s="80"/>
      <c r="M704" s="80"/>
      <c r="N704" s="80"/>
      <c r="O704" s="58"/>
      <c r="P704" s="50"/>
      <c r="Q704" s="59"/>
      <c r="R704" s="57"/>
      <c r="S704" s="57"/>
      <c r="T704" s="50"/>
      <c r="U704" s="50"/>
      <c r="V704" s="97"/>
      <c r="W704" s="97"/>
      <c r="X704" s="203"/>
    </row>
    <row r="705" spans="1:24" x14ac:dyDescent="0.2">
      <c r="A705" s="114"/>
      <c r="B705" s="70"/>
      <c r="C705" s="63"/>
      <c r="D705" s="80"/>
      <c r="E705" s="50"/>
      <c r="F705" s="80"/>
      <c r="G705" s="80"/>
      <c r="H705" s="80"/>
      <c r="I705" s="57"/>
      <c r="J705" s="80"/>
      <c r="K705" s="80"/>
      <c r="L705" s="80"/>
      <c r="M705" s="80"/>
      <c r="N705" s="80"/>
      <c r="O705" s="58"/>
      <c r="P705" s="50"/>
      <c r="Q705" s="58"/>
      <c r="R705" s="57"/>
      <c r="S705" s="57"/>
      <c r="T705" s="50"/>
      <c r="U705" s="50"/>
      <c r="V705" s="97"/>
      <c r="W705" s="97"/>
      <c r="X705" s="203"/>
    </row>
    <row r="706" spans="1:24" x14ac:dyDescent="0.2">
      <c r="A706" s="114"/>
      <c r="B706" s="70"/>
      <c r="C706" s="63"/>
      <c r="D706" s="80"/>
      <c r="E706" s="50"/>
      <c r="F706" s="80"/>
      <c r="G706" s="80"/>
      <c r="H706" s="80"/>
      <c r="I706" s="57"/>
      <c r="J706" s="80"/>
      <c r="K706" s="80"/>
      <c r="L706" s="80"/>
      <c r="M706" s="80"/>
      <c r="N706" s="80"/>
      <c r="O706" s="58"/>
      <c r="P706" s="50"/>
      <c r="Q706" s="58"/>
      <c r="R706" s="57"/>
      <c r="S706" s="57"/>
      <c r="T706" s="50"/>
      <c r="U706" s="50"/>
      <c r="V706" s="97"/>
      <c r="W706" s="97"/>
      <c r="X706" s="203"/>
    </row>
    <row r="707" spans="1:24" x14ac:dyDescent="0.2">
      <c r="A707" s="114"/>
      <c r="B707" s="71"/>
      <c r="D707" s="80"/>
      <c r="F707" s="79"/>
      <c r="G707" s="79"/>
      <c r="H707" s="79"/>
      <c r="J707" s="79"/>
      <c r="K707" s="79"/>
      <c r="L707" s="79"/>
      <c r="N707" s="79"/>
      <c r="R707" s="110"/>
      <c r="S707" s="57"/>
      <c r="V707" s="73"/>
      <c r="W707" s="73"/>
      <c r="X707" s="203"/>
    </row>
    <row r="708" spans="1:24" x14ac:dyDescent="0.2">
      <c r="A708" s="114"/>
      <c r="B708" s="71"/>
      <c r="D708" s="80"/>
      <c r="F708" s="79"/>
      <c r="G708" s="79"/>
      <c r="H708" s="79"/>
      <c r="J708" s="79"/>
      <c r="K708" s="79"/>
      <c r="L708" s="79"/>
      <c r="N708" s="79"/>
      <c r="R708" s="110"/>
      <c r="S708" s="57"/>
      <c r="V708" s="73"/>
      <c r="W708" s="73"/>
      <c r="X708" s="203"/>
    </row>
    <row r="709" spans="1:24" x14ac:dyDescent="0.2">
      <c r="A709" s="114"/>
      <c r="B709" s="71"/>
      <c r="D709" s="80"/>
      <c r="F709" s="79"/>
      <c r="G709" s="79"/>
      <c r="H709" s="79"/>
      <c r="J709" s="79"/>
      <c r="K709" s="79"/>
      <c r="L709" s="79"/>
      <c r="N709" s="79"/>
      <c r="R709" s="110"/>
      <c r="S709" s="57"/>
      <c r="V709" s="73"/>
      <c r="W709" s="73"/>
      <c r="X709" s="203"/>
    </row>
    <row r="710" spans="1:24" x14ac:dyDescent="0.2">
      <c r="A710" s="114"/>
      <c r="B710" s="71"/>
      <c r="D710" s="80"/>
      <c r="F710" s="79"/>
      <c r="G710" s="79"/>
      <c r="H710" s="79"/>
      <c r="J710" s="79"/>
      <c r="K710" s="79"/>
      <c r="L710" s="79"/>
      <c r="N710" s="79"/>
      <c r="R710" s="110"/>
      <c r="S710" s="57"/>
      <c r="V710" s="73"/>
      <c r="W710" s="73"/>
      <c r="X710" s="203"/>
    </row>
    <row r="711" spans="1:24" x14ac:dyDescent="0.2">
      <c r="A711" s="114"/>
      <c r="B711" s="71"/>
      <c r="D711" s="80"/>
      <c r="F711" s="79"/>
      <c r="G711" s="79"/>
      <c r="H711" s="79"/>
      <c r="J711" s="79"/>
      <c r="K711" s="79"/>
      <c r="L711" s="79"/>
      <c r="N711" s="79"/>
      <c r="R711" s="110"/>
      <c r="S711" s="57"/>
      <c r="V711" s="73"/>
      <c r="W711" s="73"/>
      <c r="X711" s="203"/>
    </row>
    <row r="712" spans="1:24" x14ac:dyDescent="0.2">
      <c r="A712" s="114"/>
      <c r="B712" s="71"/>
      <c r="D712" s="80"/>
      <c r="F712" s="79"/>
      <c r="G712" s="79"/>
      <c r="H712" s="79"/>
      <c r="J712" s="79"/>
      <c r="K712" s="79"/>
      <c r="L712" s="79"/>
      <c r="N712" s="110"/>
      <c r="R712" s="110"/>
      <c r="S712" s="57"/>
      <c r="V712" s="73"/>
      <c r="W712" s="73"/>
      <c r="X712" s="203"/>
    </row>
    <row r="713" spans="1:24" x14ac:dyDescent="0.2">
      <c r="A713" s="114"/>
      <c r="B713" s="71"/>
      <c r="D713" s="80"/>
      <c r="F713" s="79"/>
      <c r="G713" s="79"/>
      <c r="H713" s="79"/>
      <c r="J713" s="79"/>
      <c r="K713" s="79"/>
      <c r="L713" s="79"/>
      <c r="N713" s="110"/>
      <c r="R713" s="110"/>
      <c r="S713" s="57"/>
      <c r="V713" s="73"/>
      <c r="W713" s="73"/>
      <c r="X713" s="203"/>
    </row>
    <row r="714" spans="1:24" x14ac:dyDescent="0.2">
      <c r="A714" s="114"/>
      <c r="B714" s="71"/>
      <c r="D714" s="80"/>
      <c r="F714" s="79"/>
      <c r="G714" s="79"/>
      <c r="H714" s="79"/>
      <c r="J714" s="79"/>
      <c r="K714" s="79"/>
      <c r="L714" s="79"/>
      <c r="N714" s="79"/>
      <c r="R714" s="110"/>
      <c r="S714" s="57"/>
      <c r="V714" s="73"/>
      <c r="W714" s="73"/>
      <c r="X714" s="203"/>
    </row>
    <row r="715" spans="1:24" x14ac:dyDescent="0.2">
      <c r="A715" s="114"/>
      <c r="B715" s="71"/>
      <c r="D715" s="80"/>
      <c r="F715" s="79"/>
      <c r="G715" s="79"/>
      <c r="H715" s="79"/>
      <c r="J715" s="79"/>
      <c r="K715" s="79"/>
      <c r="L715" s="79"/>
      <c r="N715" s="110"/>
      <c r="R715" s="110"/>
      <c r="S715" s="57"/>
      <c r="V715" s="73"/>
      <c r="W715" s="73"/>
      <c r="X715" s="203"/>
    </row>
    <row r="716" spans="1:24" x14ac:dyDescent="0.2">
      <c r="A716" s="114"/>
      <c r="B716" s="71"/>
      <c r="D716" s="80"/>
      <c r="F716" s="79"/>
      <c r="G716" s="79"/>
      <c r="H716" s="79"/>
      <c r="J716" s="79"/>
      <c r="K716" s="79"/>
      <c r="L716" s="79"/>
      <c r="N716" s="110"/>
      <c r="R716" s="110"/>
      <c r="S716" s="57"/>
      <c r="V716" s="73"/>
      <c r="W716" s="73"/>
      <c r="X716" s="203"/>
    </row>
    <row r="717" spans="1:24" x14ac:dyDescent="0.2">
      <c r="A717" s="114"/>
      <c r="B717" s="71"/>
      <c r="D717" s="80"/>
      <c r="E717" s="50"/>
      <c r="F717" s="80"/>
      <c r="G717" s="80"/>
      <c r="H717" s="80"/>
      <c r="I717" s="57"/>
      <c r="J717" s="80"/>
      <c r="K717" s="80"/>
      <c r="L717" s="80"/>
      <c r="M717" s="80"/>
      <c r="N717" s="80"/>
      <c r="O717" s="58"/>
      <c r="P717" s="50"/>
      <c r="R717" s="110"/>
      <c r="S717" s="57"/>
      <c r="V717" s="73"/>
      <c r="W717" s="73"/>
      <c r="X717" s="203"/>
    </row>
    <row r="718" spans="1:24" x14ac:dyDescent="0.2">
      <c r="A718" s="114"/>
      <c r="B718" s="71"/>
      <c r="D718" s="80"/>
      <c r="F718" s="79"/>
      <c r="G718" s="79"/>
      <c r="H718" s="79"/>
      <c r="J718" s="79"/>
      <c r="K718" s="79"/>
      <c r="L718" s="79"/>
      <c r="N718" s="110"/>
      <c r="R718" s="110"/>
      <c r="S718" s="57"/>
      <c r="V718" s="73"/>
      <c r="W718" s="73"/>
      <c r="X718" s="203"/>
    </row>
    <row r="719" spans="1:24" x14ac:dyDescent="0.2">
      <c r="A719" s="114"/>
      <c r="B719" s="71"/>
      <c r="D719" s="80"/>
      <c r="F719" s="79"/>
      <c r="G719" s="79"/>
      <c r="H719" s="79"/>
      <c r="J719" s="110"/>
      <c r="N719" s="110"/>
      <c r="R719" s="110"/>
      <c r="S719" s="57"/>
      <c r="V719" s="73"/>
      <c r="W719" s="73"/>
      <c r="X719" s="203"/>
    </row>
    <row r="720" spans="1:24" x14ac:dyDescent="0.2">
      <c r="A720" s="114"/>
      <c r="B720" s="71"/>
      <c r="D720" s="80"/>
      <c r="F720" s="79"/>
      <c r="G720" s="79"/>
      <c r="H720" s="79"/>
      <c r="J720" s="79"/>
      <c r="K720" s="79"/>
      <c r="L720" s="79"/>
      <c r="N720" s="110"/>
      <c r="R720" s="110"/>
      <c r="S720" s="57"/>
      <c r="V720" s="73"/>
      <c r="W720" s="73"/>
      <c r="X720" s="203"/>
    </row>
    <row r="721" spans="1:24" x14ac:dyDescent="0.2">
      <c r="A721" s="114"/>
      <c r="B721" s="71"/>
      <c r="D721" s="95"/>
      <c r="F721" s="79"/>
      <c r="G721" s="79"/>
      <c r="H721" s="79"/>
      <c r="J721" s="79"/>
      <c r="K721" s="79"/>
      <c r="L721" s="79"/>
      <c r="N721" s="110"/>
      <c r="R721" s="110"/>
      <c r="S721" s="112"/>
      <c r="V721" s="73"/>
      <c r="W721" s="73"/>
      <c r="X721" s="203"/>
    </row>
    <row r="722" spans="1:24" x14ac:dyDescent="0.2">
      <c r="A722" s="114"/>
      <c r="B722" s="68"/>
      <c r="C722" s="56"/>
      <c r="D722" s="80"/>
      <c r="E722" s="50"/>
      <c r="F722" s="80"/>
      <c r="G722" s="80"/>
      <c r="H722" s="80"/>
      <c r="I722" s="57"/>
      <c r="J722" s="80"/>
      <c r="K722" s="80"/>
      <c r="L722" s="80"/>
      <c r="M722" s="80"/>
      <c r="N722" s="80"/>
      <c r="O722" s="58"/>
      <c r="P722" s="50"/>
      <c r="Q722" s="59"/>
      <c r="R722" s="57"/>
      <c r="S722" s="57"/>
      <c r="T722" s="50"/>
      <c r="U722" s="50"/>
      <c r="V722" s="97"/>
      <c r="W722" s="97"/>
      <c r="X722" s="203"/>
    </row>
    <row r="723" spans="1:24" x14ac:dyDescent="0.2">
      <c r="A723" s="114"/>
      <c r="B723" s="70"/>
      <c r="C723" s="63"/>
      <c r="D723" s="80"/>
      <c r="E723" s="50"/>
      <c r="F723" s="80"/>
      <c r="G723" s="80"/>
      <c r="H723" s="80"/>
      <c r="I723" s="57"/>
      <c r="J723" s="80"/>
      <c r="K723" s="80"/>
      <c r="L723" s="80"/>
      <c r="M723" s="80"/>
      <c r="N723" s="80"/>
      <c r="O723" s="58"/>
      <c r="P723" s="50"/>
      <c r="Q723" s="58"/>
      <c r="R723" s="57"/>
      <c r="S723" s="57"/>
      <c r="T723" s="50"/>
      <c r="U723" s="50"/>
      <c r="V723" s="97"/>
      <c r="W723" s="97"/>
      <c r="X723" s="203"/>
    </row>
    <row r="724" spans="1:24" x14ac:dyDescent="0.2">
      <c r="A724" s="114"/>
      <c r="B724" s="70"/>
      <c r="C724" s="63"/>
      <c r="D724" s="80"/>
      <c r="E724" s="50"/>
      <c r="F724" s="80"/>
      <c r="G724" s="80"/>
      <c r="H724" s="80"/>
      <c r="I724" s="57"/>
      <c r="J724" s="80"/>
      <c r="K724" s="80"/>
      <c r="L724" s="80"/>
      <c r="M724" s="80"/>
      <c r="N724" s="80"/>
      <c r="O724" s="58"/>
      <c r="P724" s="50"/>
      <c r="Q724" s="58"/>
      <c r="R724" s="57"/>
      <c r="S724" s="57"/>
      <c r="T724" s="50"/>
      <c r="U724" s="50"/>
      <c r="V724" s="97"/>
      <c r="W724" s="97"/>
      <c r="X724" s="203"/>
    </row>
    <row r="725" spans="1:24" x14ac:dyDescent="0.2">
      <c r="A725" s="114"/>
      <c r="B725" s="71"/>
      <c r="D725" s="80"/>
      <c r="F725" s="79"/>
      <c r="G725" s="79"/>
      <c r="H725" s="79"/>
      <c r="J725" s="79"/>
      <c r="K725" s="79"/>
      <c r="L725" s="79"/>
      <c r="N725" s="79"/>
      <c r="R725" s="110"/>
      <c r="S725" s="57"/>
      <c r="V725" s="73"/>
      <c r="W725" s="73"/>
      <c r="X725" s="203"/>
    </row>
    <row r="726" spans="1:24" x14ac:dyDescent="0.2">
      <c r="A726" s="114"/>
      <c r="B726" s="71"/>
      <c r="D726" s="80"/>
      <c r="F726" s="79"/>
      <c r="G726" s="79"/>
      <c r="H726" s="79"/>
      <c r="J726" s="79"/>
      <c r="K726" s="79"/>
      <c r="L726" s="79"/>
      <c r="N726" s="79"/>
      <c r="R726" s="110"/>
      <c r="S726" s="57"/>
      <c r="V726" s="73"/>
      <c r="W726" s="73"/>
      <c r="X726" s="203"/>
    </row>
    <row r="727" spans="1:24" x14ac:dyDescent="0.2">
      <c r="A727" s="114"/>
      <c r="B727" s="71"/>
      <c r="D727" s="80"/>
      <c r="F727" s="79"/>
      <c r="G727" s="79"/>
      <c r="H727" s="79"/>
      <c r="J727" s="79"/>
      <c r="K727" s="79"/>
      <c r="L727" s="79"/>
      <c r="N727" s="79"/>
      <c r="R727" s="110"/>
      <c r="S727" s="57"/>
      <c r="V727" s="73"/>
      <c r="W727" s="73"/>
      <c r="X727" s="203"/>
    </row>
    <row r="728" spans="1:24" x14ac:dyDescent="0.2">
      <c r="A728" s="114"/>
      <c r="B728" s="71"/>
      <c r="D728" s="80"/>
      <c r="F728" s="79"/>
      <c r="G728" s="79"/>
      <c r="H728" s="79"/>
      <c r="J728" s="79"/>
      <c r="K728" s="79"/>
      <c r="L728" s="79"/>
      <c r="N728" s="79"/>
      <c r="R728" s="110"/>
      <c r="S728" s="57"/>
      <c r="V728" s="73"/>
      <c r="W728" s="73"/>
      <c r="X728" s="203"/>
    </row>
    <row r="729" spans="1:24" x14ac:dyDescent="0.2">
      <c r="A729" s="114"/>
      <c r="B729" s="71"/>
      <c r="D729" s="80"/>
      <c r="F729" s="79"/>
      <c r="G729" s="79"/>
      <c r="H729" s="79"/>
      <c r="J729" s="79"/>
      <c r="K729" s="79"/>
      <c r="L729" s="79"/>
      <c r="N729" s="79"/>
      <c r="R729" s="110"/>
      <c r="S729" s="57"/>
      <c r="V729" s="73"/>
      <c r="W729" s="73"/>
      <c r="X729" s="203"/>
    </row>
    <row r="730" spans="1:24" x14ac:dyDescent="0.2">
      <c r="A730" s="114"/>
      <c r="B730" s="71"/>
      <c r="D730" s="80"/>
      <c r="F730" s="79"/>
      <c r="G730" s="79"/>
      <c r="H730" s="79"/>
      <c r="J730" s="79"/>
      <c r="K730" s="79"/>
      <c r="L730" s="79"/>
      <c r="N730" s="110"/>
      <c r="R730" s="110"/>
      <c r="S730" s="57"/>
      <c r="V730" s="73"/>
      <c r="W730" s="73"/>
      <c r="X730" s="203"/>
    </row>
    <row r="731" spans="1:24" x14ac:dyDescent="0.2">
      <c r="A731" s="114"/>
      <c r="B731" s="71"/>
      <c r="D731" s="80"/>
      <c r="F731" s="79"/>
      <c r="G731" s="79"/>
      <c r="H731" s="79"/>
      <c r="J731" s="79"/>
      <c r="K731" s="79"/>
      <c r="L731" s="79"/>
      <c r="N731" s="110"/>
      <c r="R731" s="110"/>
      <c r="S731" s="57"/>
      <c r="V731" s="73"/>
      <c r="W731" s="73"/>
      <c r="X731" s="203"/>
    </row>
    <row r="732" spans="1:24" x14ac:dyDescent="0.2">
      <c r="A732" s="114"/>
      <c r="B732" s="71"/>
      <c r="D732" s="80"/>
      <c r="F732" s="79"/>
      <c r="G732" s="79"/>
      <c r="H732" s="79"/>
      <c r="J732" s="79"/>
      <c r="K732" s="79"/>
      <c r="L732" s="79"/>
      <c r="N732" s="79"/>
      <c r="R732" s="110"/>
      <c r="S732" s="57"/>
      <c r="V732" s="73"/>
      <c r="W732" s="73"/>
      <c r="X732" s="203"/>
    </row>
    <row r="733" spans="1:24" x14ac:dyDescent="0.2">
      <c r="A733" s="114"/>
      <c r="B733" s="71"/>
      <c r="D733" s="80"/>
      <c r="F733" s="79"/>
      <c r="G733" s="79"/>
      <c r="H733" s="79"/>
      <c r="J733" s="79"/>
      <c r="K733" s="79"/>
      <c r="L733" s="79"/>
      <c r="N733" s="110"/>
      <c r="R733" s="110"/>
      <c r="S733" s="57"/>
      <c r="V733" s="73"/>
      <c r="W733" s="73"/>
      <c r="X733" s="203"/>
    </row>
    <row r="734" spans="1:24" x14ac:dyDescent="0.2">
      <c r="A734" s="114"/>
      <c r="B734" s="71"/>
      <c r="D734" s="80"/>
      <c r="F734" s="79"/>
      <c r="G734" s="79"/>
      <c r="H734" s="79"/>
      <c r="J734" s="79"/>
      <c r="K734" s="79"/>
      <c r="L734" s="79"/>
      <c r="N734" s="110"/>
      <c r="R734" s="110"/>
      <c r="S734" s="57"/>
      <c r="V734" s="73"/>
      <c r="W734" s="73"/>
      <c r="X734" s="203"/>
    </row>
    <row r="735" spans="1:24" x14ac:dyDescent="0.2">
      <c r="A735" s="114"/>
      <c r="B735" s="71"/>
      <c r="D735" s="80"/>
      <c r="E735" s="50"/>
      <c r="F735" s="80"/>
      <c r="G735" s="80"/>
      <c r="H735" s="80"/>
      <c r="I735" s="57"/>
      <c r="J735" s="80"/>
      <c r="K735" s="80"/>
      <c r="L735" s="80"/>
      <c r="M735" s="80"/>
      <c r="N735" s="80"/>
      <c r="O735" s="58"/>
      <c r="P735" s="50"/>
      <c r="R735" s="110"/>
      <c r="S735" s="57"/>
      <c r="V735" s="73"/>
      <c r="W735" s="73"/>
      <c r="X735" s="203"/>
    </row>
    <row r="736" spans="1:24" x14ac:dyDescent="0.2">
      <c r="A736" s="114"/>
      <c r="B736" s="71"/>
      <c r="D736" s="80"/>
      <c r="F736" s="79"/>
      <c r="G736" s="79"/>
      <c r="H736" s="79"/>
      <c r="J736" s="79"/>
      <c r="K736" s="79"/>
      <c r="L736" s="79"/>
      <c r="N736" s="110"/>
      <c r="R736" s="110"/>
      <c r="S736" s="57"/>
      <c r="V736" s="73"/>
      <c r="W736" s="73"/>
      <c r="X736" s="203"/>
    </row>
    <row r="737" spans="1:24" x14ac:dyDescent="0.2">
      <c r="A737" s="114"/>
      <c r="B737" s="71"/>
      <c r="D737" s="80"/>
      <c r="F737" s="79"/>
      <c r="G737" s="79"/>
      <c r="H737" s="79"/>
      <c r="J737" s="110"/>
      <c r="N737" s="110"/>
      <c r="R737" s="110"/>
      <c r="S737" s="57"/>
      <c r="V737" s="73"/>
      <c r="W737" s="73"/>
      <c r="X737" s="203"/>
    </row>
    <row r="738" spans="1:24" x14ac:dyDescent="0.2">
      <c r="A738" s="114"/>
      <c r="B738" s="71"/>
      <c r="D738" s="80"/>
      <c r="F738" s="79"/>
      <c r="G738" s="79"/>
      <c r="H738" s="79"/>
      <c r="J738" s="79"/>
      <c r="K738" s="79"/>
      <c r="L738" s="79"/>
      <c r="N738" s="110"/>
      <c r="R738" s="110"/>
      <c r="S738" s="57"/>
      <c r="V738" s="73"/>
      <c r="W738" s="73"/>
      <c r="X738" s="203"/>
    </row>
    <row r="739" spans="1:24" x14ac:dyDescent="0.2">
      <c r="A739" s="114"/>
      <c r="B739" s="71"/>
      <c r="D739" s="95"/>
      <c r="F739" s="79"/>
      <c r="G739" s="79"/>
      <c r="H739" s="79"/>
      <c r="J739" s="79"/>
      <c r="K739" s="79"/>
      <c r="L739" s="79"/>
      <c r="N739" s="110"/>
      <c r="R739" s="110"/>
      <c r="S739" s="112"/>
      <c r="V739" s="73"/>
      <c r="W739" s="73"/>
      <c r="X739" s="203"/>
    </row>
    <row r="740" spans="1:24" x14ac:dyDescent="0.2">
      <c r="A740" s="114"/>
      <c r="B740" s="68"/>
      <c r="C740" s="56"/>
      <c r="D740" s="80"/>
      <c r="E740" s="50"/>
      <c r="F740" s="80"/>
      <c r="G740" s="80"/>
      <c r="H740" s="80"/>
      <c r="I740" s="57"/>
      <c r="J740" s="80"/>
      <c r="K740" s="80"/>
      <c r="L740" s="80"/>
      <c r="M740" s="80"/>
      <c r="N740" s="80"/>
      <c r="O740" s="58"/>
      <c r="P740" s="50"/>
      <c r="Q740" s="59"/>
      <c r="R740" s="57"/>
      <c r="S740" s="57"/>
      <c r="T740" s="50"/>
      <c r="U740" s="50"/>
      <c r="V740" s="97"/>
      <c r="W740" s="97"/>
      <c r="X740" s="203"/>
    </row>
    <row r="741" spans="1:24" x14ac:dyDescent="0.2">
      <c r="A741" s="114"/>
      <c r="B741" s="70"/>
      <c r="C741" s="63"/>
      <c r="D741" s="80"/>
      <c r="E741" s="50"/>
      <c r="F741" s="80"/>
      <c r="G741" s="80"/>
      <c r="H741" s="80"/>
      <c r="I741" s="57"/>
      <c r="J741" s="80"/>
      <c r="K741" s="80"/>
      <c r="L741" s="80"/>
      <c r="M741" s="80"/>
      <c r="N741" s="80"/>
      <c r="O741" s="58"/>
      <c r="P741" s="50"/>
      <c r="Q741" s="58"/>
      <c r="R741" s="57"/>
      <c r="S741" s="57"/>
      <c r="T741" s="50"/>
      <c r="U741" s="50"/>
      <c r="V741" s="97"/>
      <c r="W741" s="97"/>
      <c r="X741" s="203"/>
    </row>
    <row r="742" spans="1:24" x14ac:dyDescent="0.2">
      <c r="A742" s="114"/>
      <c r="B742" s="70"/>
      <c r="C742" s="63"/>
      <c r="D742" s="80"/>
      <c r="E742" s="50"/>
      <c r="F742" s="80"/>
      <c r="G742" s="80"/>
      <c r="H742" s="80"/>
      <c r="I742" s="57"/>
      <c r="J742" s="80"/>
      <c r="K742" s="80"/>
      <c r="L742" s="80"/>
      <c r="M742" s="80"/>
      <c r="N742" s="80"/>
      <c r="O742" s="58"/>
      <c r="P742" s="50"/>
      <c r="Q742" s="58"/>
      <c r="R742" s="57"/>
      <c r="S742" s="57"/>
      <c r="T742" s="50"/>
      <c r="U742" s="50"/>
      <c r="V742" s="97"/>
      <c r="W742" s="97"/>
      <c r="X742" s="203"/>
    </row>
    <row r="743" spans="1:24" x14ac:dyDescent="0.2">
      <c r="A743" s="114"/>
      <c r="B743" s="71"/>
      <c r="D743" s="80"/>
      <c r="F743" s="79"/>
      <c r="G743" s="79"/>
      <c r="H743" s="79"/>
      <c r="J743" s="79"/>
      <c r="K743" s="79"/>
      <c r="L743" s="79"/>
      <c r="N743" s="79"/>
      <c r="R743" s="110"/>
      <c r="S743" s="57"/>
      <c r="V743" s="73"/>
      <c r="W743" s="73"/>
      <c r="X743" s="203"/>
    </row>
    <row r="744" spans="1:24" x14ac:dyDescent="0.2">
      <c r="A744" s="114"/>
      <c r="B744" s="71"/>
      <c r="D744" s="80"/>
      <c r="F744" s="79"/>
      <c r="G744" s="79"/>
      <c r="H744" s="79"/>
      <c r="J744" s="79"/>
      <c r="K744" s="79"/>
      <c r="L744" s="79"/>
      <c r="N744" s="79"/>
      <c r="R744" s="110"/>
      <c r="S744" s="57"/>
      <c r="V744" s="73"/>
      <c r="W744" s="73"/>
      <c r="X744" s="203"/>
    </row>
    <row r="745" spans="1:24" x14ac:dyDescent="0.2">
      <c r="A745" s="114"/>
      <c r="B745" s="71"/>
      <c r="D745" s="80"/>
      <c r="F745" s="79"/>
      <c r="G745" s="79"/>
      <c r="H745" s="79"/>
      <c r="J745" s="79"/>
      <c r="K745" s="79"/>
      <c r="L745" s="79"/>
      <c r="N745" s="79"/>
      <c r="R745" s="110"/>
      <c r="S745" s="57"/>
      <c r="V745" s="73"/>
      <c r="W745" s="73"/>
      <c r="X745" s="203"/>
    </row>
    <row r="746" spans="1:24" x14ac:dyDescent="0.2">
      <c r="A746" s="114"/>
      <c r="B746" s="71"/>
      <c r="D746" s="80"/>
      <c r="F746" s="79"/>
      <c r="G746" s="79"/>
      <c r="H746" s="79"/>
      <c r="J746" s="79"/>
      <c r="K746" s="79"/>
      <c r="L746" s="79"/>
      <c r="N746" s="79"/>
      <c r="R746" s="110"/>
      <c r="S746" s="57"/>
      <c r="V746" s="73"/>
      <c r="W746" s="73"/>
      <c r="X746" s="203"/>
    </row>
    <row r="747" spans="1:24" x14ac:dyDescent="0.2">
      <c r="A747" s="114"/>
      <c r="B747" s="71"/>
      <c r="D747" s="80"/>
      <c r="F747" s="79"/>
      <c r="G747" s="79"/>
      <c r="H747" s="79"/>
      <c r="J747" s="79"/>
      <c r="K747" s="79"/>
      <c r="L747" s="79"/>
      <c r="N747" s="79"/>
      <c r="R747" s="110"/>
      <c r="S747" s="57"/>
      <c r="V747" s="73"/>
      <c r="W747" s="73"/>
      <c r="X747" s="203"/>
    </row>
    <row r="748" spans="1:24" x14ac:dyDescent="0.2">
      <c r="A748" s="114"/>
      <c r="B748" s="71"/>
      <c r="D748" s="80"/>
      <c r="F748" s="79"/>
      <c r="G748" s="79"/>
      <c r="H748" s="79"/>
      <c r="J748" s="79"/>
      <c r="K748" s="79"/>
      <c r="L748" s="79"/>
      <c r="N748" s="110"/>
      <c r="R748" s="110"/>
      <c r="S748" s="57"/>
      <c r="V748" s="73"/>
      <c r="W748" s="73"/>
      <c r="X748" s="203"/>
    </row>
    <row r="749" spans="1:24" x14ac:dyDescent="0.2">
      <c r="A749" s="114"/>
      <c r="B749" s="71"/>
      <c r="D749" s="80"/>
      <c r="F749" s="79"/>
      <c r="G749" s="79"/>
      <c r="H749" s="79"/>
      <c r="J749" s="79"/>
      <c r="K749" s="79"/>
      <c r="L749" s="79"/>
      <c r="N749" s="110"/>
      <c r="R749" s="110"/>
      <c r="S749" s="57"/>
      <c r="V749" s="73"/>
      <c r="W749" s="73"/>
      <c r="X749" s="203"/>
    </row>
    <row r="750" spans="1:24" x14ac:dyDescent="0.2">
      <c r="A750" s="114"/>
      <c r="B750" s="71"/>
      <c r="D750" s="80"/>
      <c r="F750" s="79"/>
      <c r="G750" s="79"/>
      <c r="H750" s="79"/>
      <c r="J750" s="79"/>
      <c r="K750" s="79"/>
      <c r="L750" s="79"/>
      <c r="N750" s="79"/>
      <c r="R750" s="110"/>
      <c r="S750" s="57"/>
      <c r="V750" s="73"/>
      <c r="W750" s="73"/>
      <c r="X750" s="203"/>
    </row>
    <row r="751" spans="1:24" x14ac:dyDescent="0.2">
      <c r="A751" s="114"/>
      <c r="B751" s="71"/>
      <c r="D751" s="80"/>
      <c r="F751" s="79"/>
      <c r="G751" s="79"/>
      <c r="H751" s="79"/>
      <c r="J751" s="79"/>
      <c r="K751" s="79"/>
      <c r="L751" s="79"/>
      <c r="N751" s="110"/>
      <c r="R751" s="110"/>
      <c r="S751" s="57"/>
      <c r="V751" s="73"/>
      <c r="W751" s="73"/>
      <c r="X751" s="203"/>
    </row>
    <row r="752" spans="1:24" x14ac:dyDescent="0.2">
      <c r="A752" s="114"/>
      <c r="B752" s="71"/>
      <c r="D752" s="80"/>
      <c r="F752" s="79"/>
      <c r="G752" s="79"/>
      <c r="H752" s="79"/>
      <c r="J752" s="79"/>
      <c r="K752" s="79"/>
      <c r="L752" s="79"/>
      <c r="N752" s="110"/>
      <c r="R752" s="110"/>
      <c r="S752" s="57"/>
      <c r="V752" s="73"/>
      <c r="W752" s="73"/>
      <c r="X752" s="203"/>
    </row>
    <row r="753" spans="1:24" x14ac:dyDescent="0.2">
      <c r="A753" s="114"/>
      <c r="B753" s="71"/>
      <c r="D753" s="80"/>
      <c r="E753" s="50"/>
      <c r="F753" s="80"/>
      <c r="G753" s="80"/>
      <c r="H753" s="80"/>
      <c r="I753" s="57"/>
      <c r="J753" s="80"/>
      <c r="K753" s="80"/>
      <c r="L753" s="80"/>
      <c r="M753" s="80"/>
      <c r="N753" s="80"/>
      <c r="O753" s="58"/>
      <c r="P753" s="50"/>
      <c r="R753" s="110"/>
      <c r="S753" s="57"/>
      <c r="V753" s="73"/>
      <c r="W753" s="73"/>
      <c r="X753" s="203"/>
    </row>
    <row r="754" spans="1:24" x14ac:dyDescent="0.2">
      <c r="A754" s="114"/>
      <c r="B754" s="71"/>
      <c r="D754" s="80"/>
      <c r="F754" s="79"/>
      <c r="G754" s="79"/>
      <c r="H754" s="79"/>
      <c r="J754" s="79"/>
      <c r="K754" s="79"/>
      <c r="L754" s="79"/>
      <c r="N754" s="110"/>
      <c r="R754" s="110"/>
      <c r="S754" s="57"/>
      <c r="V754" s="73"/>
      <c r="W754" s="73"/>
      <c r="X754" s="203"/>
    </row>
    <row r="755" spans="1:24" x14ac:dyDescent="0.2">
      <c r="A755" s="114"/>
      <c r="B755" s="71"/>
      <c r="D755" s="80"/>
      <c r="F755" s="79"/>
      <c r="G755" s="79"/>
      <c r="H755" s="79"/>
      <c r="J755" s="110"/>
      <c r="N755" s="110"/>
      <c r="R755" s="110"/>
      <c r="S755" s="57"/>
      <c r="V755" s="73"/>
      <c r="W755" s="73"/>
      <c r="X755" s="203"/>
    </row>
    <row r="756" spans="1:24" x14ac:dyDescent="0.2">
      <c r="A756" s="114"/>
      <c r="B756" s="71"/>
      <c r="D756" s="80"/>
      <c r="F756" s="79"/>
      <c r="G756" s="79"/>
      <c r="H756" s="79"/>
      <c r="J756" s="79"/>
      <c r="K756" s="79"/>
      <c r="L756" s="79"/>
      <c r="N756" s="110"/>
      <c r="R756" s="110"/>
      <c r="S756" s="57"/>
      <c r="V756" s="73"/>
      <c r="W756" s="73"/>
      <c r="X756" s="203"/>
    </row>
    <row r="757" spans="1:24" x14ac:dyDescent="0.2">
      <c r="A757" s="114"/>
      <c r="B757" s="71"/>
      <c r="D757" s="95"/>
      <c r="F757" s="79"/>
      <c r="G757" s="79"/>
      <c r="H757" s="79"/>
      <c r="J757" s="79"/>
      <c r="K757" s="79"/>
      <c r="L757" s="79"/>
      <c r="N757" s="110"/>
      <c r="R757" s="110"/>
      <c r="S757" s="112"/>
      <c r="V757" s="73"/>
      <c r="W757" s="73"/>
      <c r="X757" s="203"/>
    </row>
    <row r="758" spans="1:24" x14ac:dyDescent="0.2">
      <c r="A758" s="114"/>
      <c r="B758" s="68"/>
      <c r="C758" s="56"/>
      <c r="D758" s="80"/>
      <c r="E758" s="50"/>
      <c r="F758" s="80"/>
      <c r="G758" s="80"/>
      <c r="H758" s="80"/>
      <c r="I758" s="57"/>
      <c r="J758" s="80"/>
      <c r="K758" s="80"/>
      <c r="L758" s="80"/>
      <c r="M758" s="80"/>
      <c r="N758" s="80"/>
      <c r="O758" s="58"/>
      <c r="P758" s="50"/>
      <c r="Q758" s="59"/>
      <c r="R758" s="57"/>
      <c r="S758" s="57"/>
      <c r="T758" s="50"/>
      <c r="U758" s="50"/>
      <c r="V758" s="97"/>
      <c r="W758" s="97"/>
      <c r="X758" s="203"/>
    </row>
    <row r="759" spans="1:24" x14ac:dyDescent="0.2">
      <c r="A759" s="114"/>
      <c r="B759" s="70"/>
      <c r="C759" s="63"/>
      <c r="D759" s="80"/>
      <c r="E759" s="50"/>
      <c r="F759" s="80"/>
      <c r="G759" s="80"/>
      <c r="H759" s="80"/>
      <c r="I759" s="57"/>
      <c r="J759" s="80"/>
      <c r="K759" s="80"/>
      <c r="L759" s="80"/>
      <c r="M759" s="80"/>
      <c r="N759" s="80"/>
      <c r="O759" s="58"/>
      <c r="P759" s="50"/>
      <c r="Q759" s="58"/>
      <c r="R759" s="57"/>
      <c r="S759" s="57"/>
      <c r="T759" s="50"/>
      <c r="U759" s="50"/>
      <c r="V759" s="97"/>
      <c r="W759" s="97"/>
      <c r="X759" s="203"/>
    </row>
    <row r="760" spans="1:24" x14ac:dyDescent="0.2">
      <c r="A760" s="114"/>
      <c r="B760" s="70"/>
      <c r="C760" s="63"/>
      <c r="D760" s="80"/>
      <c r="E760" s="50"/>
      <c r="F760" s="80"/>
      <c r="G760" s="80"/>
      <c r="H760" s="80"/>
      <c r="I760" s="57"/>
      <c r="J760" s="80"/>
      <c r="K760" s="80"/>
      <c r="L760" s="80"/>
      <c r="M760" s="80"/>
      <c r="N760" s="80"/>
      <c r="O760" s="58"/>
      <c r="P760" s="50"/>
      <c r="Q760" s="58"/>
      <c r="R760" s="57"/>
      <c r="S760" s="57"/>
      <c r="T760" s="50"/>
      <c r="U760" s="50"/>
      <c r="V760" s="97"/>
      <c r="W760" s="97"/>
      <c r="X760" s="203"/>
    </row>
    <row r="761" spans="1:24" x14ac:dyDescent="0.2">
      <c r="A761" s="114"/>
      <c r="B761" s="71"/>
      <c r="D761" s="80"/>
      <c r="F761" s="79"/>
      <c r="G761" s="79"/>
      <c r="H761" s="79"/>
      <c r="J761" s="79"/>
      <c r="K761" s="79"/>
      <c r="L761" s="79"/>
      <c r="N761" s="79"/>
      <c r="R761" s="110"/>
      <c r="S761" s="57"/>
      <c r="V761" s="73"/>
      <c r="W761" s="73"/>
      <c r="X761" s="203"/>
    </row>
    <row r="762" spans="1:24" x14ac:dyDescent="0.2">
      <c r="A762" s="114"/>
      <c r="B762" s="71"/>
      <c r="D762" s="80"/>
      <c r="F762" s="79"/>
      <c r="G762" s="79"/>
      <c r="H762" s="79"/>
      <c r="J762" s="79"/>
      <c r="K762" s="79"/>
      <c r="L762" s="79"/>
      <c r="N762" s="79"/>
      <c r="R762" s="110"/>
      <c r="S762" s="57"/>
      <c r="V762" s="73"/>
      <c r="W762" s="73"/>
      <c r="X762" s="203"/>
    </row>
    <row r="763" spans="1:24" x14ac:dyDescent="0.2">
      <c r="A763" s="114"/>
      <c r="B763" s="71"/>
      <c r="D763" s="80"/>
      <c r="F763" s="79"/>
      <c r="G763" s="79"/>
      <c r="H763" s="79"/>
      <c r="J763" s="79"/>
      <c r="K763" s="79"/>
      <c r="L763" s="79"/>
      <c r="N763" s="79"/>
      <c r="R763" s="110"/>
      <c r="S763" s="57"/>
      <c r="V763" s="73"/>
      <c r="W763" s="73"/>
      <c r="X763" s="203"/>
    </row>
    <row r="764" spans="1:24" x14ac:dyDescent="0.2">
      <c r="A764" s="114"/>
      <c r="B764" s="71"/>
      <c r="D764" s="80"/>
      <c r="F764" s="79"/>
      <c r="G764" s="79"/>
      <c r="H764" s="79"/>
      <c r="J764" s="79"/>
      <c r="K764" s="79"/>
      <c r="L764" s="79"/>
      <c r="N764" s="79"/>
      <c r="R764" s="110"/>
      <c r="S764" s="57"/>
      <c r="V764" s="73"/>
      <c r="W764" s="73"/>
      <c r="X764" s="203"/>
    </row>
    <row r="765" spans="1:24" x14ac:dyDescent="0.2">
      <c r="A765" s="114"/>
      <c r="B765" s="71"/>
      <c r="D765" s="80"/>
      <c r="F765" s="79"/>
      <c r="G765" s="79"/>
      <c r="H765" s="79"/>
      <c r="J765" s="79"/>
      <c r="K765" s="79"/>
      <c r="L765" s="79"/>
      <c r="N765" s="79"/>
      <c r="R765" s="110"/>
      <c r="S765" s="57"/>
      <c r="V765" s="73"/>
      <c r="W765" s="73"/>
      <c r="X765" s="203"/>
    </row>
    <row r="766" spans="1:24" x14ac:dyDescent="0.2">
      <c r="A766" s="114"/>
      <c r="B766" s="71"/>
      <c r="D766" s="80"/>
      <c r="F766" s="79"/>
      <c r="G766" s="79"/>
      <c r="H766" s="79"/>
      <c r="J766" s="79"/>
      <c r="K766" s="79"/>
      <c r="L766" s="79"/>
      <c r="N766" s="110"/>
      <c r="R766" s="110"/>
      <c r="S766" s="57"/>
      <c r="V766" s="73"/>
      <c r="W766" s="73"/>
      <c r="X766" s="203"/>
    </row>
    <row r="767" spans="1:24" x14ac:dyDescent="0.2">
      <c r="A767" s="114"/>
      <c r="B767" s="71"/>
      <c r="D767" s="80"/>
      <c r="F767" s="79"/>
      <c r="G767" s="79"/>
      <c r="H767" s="79"/>
      <c r="J767" s="79"/>
      <c r="K767" s="79"/>
      <c r="L767" s="79"/>
      <c r="N767" s="110"/>
      <c r="R767" s="110"/>
      <c r="S767" s="57"/>
      <c r="V767" s="73"/>
      <c r="W767" s="73"/>
      <c r="X767" s="203"/>
    </row>
    <row r="768" spans="1:24" x14ac:dyDescent="0.2">
      <c r="A768" s="114"/>
      <c r="B768" s="71"/>
      <c r="D768" s="80"/>
      <c r="F768" s="79"/>
      <c r="G768" s="79"/>
      <c r="H768" s="79"/>
      <c r="J768" s="79"/>
      <c r="K768" s="79"/>
      <c r="L768" s="79"/>
      <c r="N768" s="79"/>
      <c r="R768" s="110"/>
      <c r="S768" s="57"/>
      <c r="V768" s="73"/>
      <c r="W768" s="73"/>
      <c r="X768" s="203"/>
    </row>
    <row r="769" spans="1:24" x14ac:dyDescent="0.2">
      <c r="A769" s="114"/>
      <c r="B769" s="71"/>
      <c r="D769" s="80"/>
      <c r="F769" s="79"/>
      <c r="G769" s="79"/>
      <c r="H769" s="79"/>
      <c r="J769" s="79"/>
      <c r="K769" s="79"/>
      <c r="L769" s="79"/>
      <c r="N769" s="110"/>
      <c r="R769" s="110"/>
      <c r="S769" s="57"/>
      <c r="V769" s="73"/>
      <c r="W769" s="73"/>
      <c r="X769" s="203"/>
    </row>
    <row r="770" spans="1:24" x14ac:dyDescent="0.2">
      <c r="A770" s="114"/>
      <c r="B770" s="71"/>
      <c r="D770" s="80"/>
      <c r="F770" s="79"/>
      <c r="G770" s="79"/>
      <c r="H770" s="79"/>
      <c r="J770" s="79"/>
      <c r="K770" s="79"/>
      <c r="L770" s="79"/>
      <c r="N770" s="110"/>
      <c r="R770" s="110"/>
      <c r="S770" s="57"/>
      <c r="V770" s="73"/>
      <c r="W770" s="73"/>
      <c r="X770" s="203"/>
    </row>
    <row r="771" spans="1:24" x14ac:dyDescent="0.2">
      <c r="A771" s="114"/>
      <c r="B771" s="71"/>
      <c r="D771" s="80"/>
      <c r="E771" s="50"/>
      <c r="F771" s="80"/>
      <c r="G771" s="80"/>
      <c r="H771" s="80"/>
      <c r="I771" s="57"/>
      <c r="J771" s="80"/>
      <c r="K771" s="80"/>
      <c r="L771" s="80"/>
      <c r="M771" s="80"/>
      <c r="N771" s="80"/>
      <c r="O771" s="58"/>
      <c r="P771" s="50"/>
      <c r="R771" s="110"/>
      <c r="S771" s="57"/>
      <c r="V771" s="73"/>
      <c r="W771" s="73"/>
      <c r="X771" s="203"/>
    </row>
    <row r="772" spans="1:24" x14ac:dyDescent="0.2">
      <c r="A772" s="114"/>
      <c r="B772" s="71"/>
      <c r="D772" s="80"/>
      <c r="F772" s="79"/>
      <c r="G772" s="79"/>
      <c r="H772" s="79"/>
      <c r="J772" s="79"/>
      <c r="K772" s="79"/>
      <c r="L772" s="79"/>
      <c r="N772" s="110"/>
      <c r="R772" s="110"/>
      <c r="S772" s="57"/>
      <c r="V772" s="73"/>
      <c r="W772" s="73"/>
      <c r="X772" s="203"/>
    </row>
    <row r="773" spans="1:24" x14ac:dyDescent="0.2">
      <c r="A773" s="114"/>
      <c r="B773" s="71"/>
      <c r="D773" s="80"/>
      <c r="F773" s="79"/>
      <c r="G773" s="79"/>
      <c r="H773" s="79"/>
      <c r="J773" s="110"/>
      <c r="N773" s="110"/>
      <c r="R773" s="110"/>
      <c r="S773" s="57"/>
      <c r="V773" s="73"/>
      <c r="W773" s="73"/>
      <c r="X773" s="203"/>
    </row>
    <row r="774" spans="1:24" x14ac:dyDescent="0.2">
      <c r="A774" s="114"/>
      <c r="B774" s="71"/>
      <c r="D774" s="80"/>
      <c r="F774" s="79"/>
      <c r="G774" s="79"/>
      <c r="H774" s="79"/>
      <c r="J774" s="79"/>
      <c r="K774" s="79"/>
      <c r="L774" s="79"/>
      <c r="N774" s="110"/>
      <c r="R774" s="110"/>
      <c r="S774" s="57"/>
      <c r="V774" s="73"/>
      <c r="W774" s="73"/>
      <c r="X774" s="203"/>
    </row>
    <row r="775" spans="1:24" x14ac:dyDescent="0.2">
      <c r="A775" s="114"/>
      <c r="B775" s="71"/>
      <c r="D775" s="95"/>
      <c r="F775" s="79"/>
      <c r="G775" s="79"/>
      <c r="H775" s="79"/>
      <c r="J775" s="79"/>
      <c r="K775" s="79"/>
      <c r="L775" s="79"/>
      <c r="N775" s="110"/>
      <c r="R775" s="110"/>
      <c r="S775" s="112"/>
      <c r="V775" s="73"/>
      <c r="W775" s="73"/>
      <c r="X775" s="203"/>
    </row>
    <row r="776" spans="1:24" x14ac:dyDescent="0.2">
      <c r="A776" s="114"/>
      <c r="B776" s="68"/>
      <c r="C776" s="56"/>
      <c r="D776" s="80"/>
      <c r="E776" s="50"/>
      <c r="F776" s="80"/>
      <c r="G776" s="80"/>
      <c r="H776" s="80"/>
      <c r="I776" s="57"/>
      <c r="J776" s="80"/>
      <c r="K776" s="80"/>
      <c r="L776" s="80"/>
      <c r="M776" s="80"/>
      <c r="N776" s="80"/>
      <c r="O776" s="58"/>
      <c r="P776" s="50"/>
      <c r="Q776" s="59"/>
      <c r="R776" s="57"/>
      <c r="S776" s="57"/>
      <c r="T776" s="50"/>
      <c r="U776" s="50"/>
      <c r="V776" s="97"/>
      <c r="W776" s="97"/>
      <c r="X776" s="203"/>
    </row>
    <row r="777" spans="1:24" x14ac:dyDescent="0.2">
      <c r="A777" s="114"/>
      <c r="B777" s="70"/>
      <c r="C777" s="63"/>
      <c r="D777" s="80"/>
      <c r="E777" s="50"/>
      <c r="F777" s="80"/>
      <c r="G777" s="80"/>
      <c r="H777" s="80"/>
      <c r="I777" s="57"/>
      <c r="J777" s="80"/>
      <c r="K777" s="80"/>
      <c r="L777" s="80"/>
      <c r="M777" s="80"/>
      <c r="N777" s="80"/>
      <c r="O777" s="58"/>
      <c r="P777" s="50"/>
      <c r="Q777" s="58"/>
      <c r="R777" s="57"/>
      <c r="S777" s="57"/>
      <c r="T777" s="50"/>
      <c r="U777" s="50"/>
      <c r="V777" s="97"/>
      <c r="W777" s="97"/>
      <c r="X777" s="203"/>
    </row>
    <row r="778" spans="1:24" x14ac:dyDescent="0.2">
      <c r="A778" s="114"/>
      <c r="B778" s="70"/>
      <c r="C778" s="63"/>
      <c r="D778" s="80"/>
      <c r="E778" s="50"/>
      <c r="F778" s="80"/>
      <c r="G778" s="80"/>
      <c r="H778" s="80"/>
      <c r="I778" s="57"/>
      <c r="J778" s="80"/>
      <c r="K778" s="80"/>
      <c r="L778" s="80"/>
      <c r="M778" s="80"/>
      <c r="N778" s="80"/>
      <c r="O778" s="58"/>
      <c r="P778" s="50"/>
      <c r="Q778" s="58"/>
      <c r="R778" s="57"/>
      <c r="S778" s="57"/>
      <c r="T778" s="50"/>
      <c r="U778" s="50"/>
      <c r="V778" s="97"/>
      <c r="W778" s="97"/>
      <c r="X778" s="203"/>
    </row>
    <row r="779" spans="1:24" x14ac:dyDescent="0.2">
      <c r="A779" s="114"/>
      <c r="B779" s="71"/>
      <c r="D779" s="80"/>
      <c r="F779" s="79"/>
      <c r="G779" s="79"/>
      <c r="H779" s="79"/>
      <c r="J779" s="79"/>
      <c r="K779" s="79"/>
      <c r="L779" s="79"/>
      <c r="N779" s="79"/>
      <c r="R779" s="110"/>
      <c r="S779" s="57"/>
      <c r="V779" s="73"/>
      <c r="W779" s="73"/>
      <c r="X779" s="203"/>
    </row>
    <row r="780" spans="1:24" x14ac:dyDescent="0.2">
      <c r="A780" s="114"/>
      <c r="B780" s="71"/>
      <c r="D780" s="80"/>
      <c r="F780" s="79"/>
      <c r="G780" s="79"/>
      <c r="H780" s="79"/>
      <c r="J780" s="79"/>
      <c r="K780" s="79"/>
      <c r="L780" s="79"/>
      <c r="N780" s="79"/>
      <c r="R780" s="110"/>
      <c r="S780" s="57"/>
      <c r="V780" s="73"/>
      <c r="W780" s="73"/>
      <c r="X780" s="203"/>
    </row>
    <row r="781" spans="1:24" x14ac:dyDescent="0.2">
      <c r="A781" s="114"/>
      <c r="B781" s="71"/>
      <c r="D781" s="80"/>
      <c r="F781" s="79"/>
      <c r="G781" s="79"/>
      <c r="H781" s="79"/>
      <c r="J781" s="79"/>
      <c r="K781" s="79"/>
      <c r="L781" s="79"/>
      <c r="N781" s="79"/>
      <c r="R781" s="110"/>
      <c r="S781" s="57"/>
      <c r="V781" s="73"/>
      <c r="W781" s="73"/>
      <c r="X781" s="203"/>
    </row>
    <row r="782" spans="1:24" x14ac:dyDescent="0.2">
      <c r="A782" s="114"/>
      <c r="B782" s="71"/>
      <c r="D782" s="80"/>
      <c r="F782" s="79"/>
      <c r="G782" s="79"/>
      <c r="H782" s="79"/>
      <c r="J782" s="79"/>
      <c r="K782" s="79"/>
      <c r="L782" s="79"/>
      <c r="N782" s="79"/>
      <c r="R782" s="110"/>
      <c r="S782" s="57"/>
      <c r="V782" s="73"/>
      <c r="W782" s="73"/>
      <c r="X782" s="203"/>
    </row>
    <row r="783" spans="1:24" x14ac:dyDescent="0.2">
      <c r="A783" s="114"/>
      <c r="B783" s="71"/>
      <c r="D783" s="80"/>
      <c r="F783" s="79"/>
      <c r="G783" s="79"/>
      <c r="H783" s="79"/>
      <c r="J783" s="79"/>
      <c r="K783" s="79"/>
      <c r="L783" s="79"/>
      <c r="N783" s="79"/>
      <c r="R783" s="110"/>
      <c r="S783" s="57"/>
      <c r="V783" s="73"/>
      <c r="W783" s="73"/>
      <c r="X783" s="203"/>
    </row>
    <row r="784" spans="1:24" x14ac:dyDescent="0.2">
      <c r="A784" s="114"/>
      <c r="B784" s="71"/>
      <c r="D784" s="80"/>
      <c r="F784" s="79"/>
      <c r="G784" s="79"/>
      <c r="H784" s="79"/>
      <c r="J784" s="79"/>
      <c r="K784" s="79"/>
      <c r="L784" s="79"/>
      <c r="N784" s="110"/>
      <c r="R784" s="110"/>
      <c r="S784" s="57"/>
      <c r="V784" s="73"/>
      <c r="W784" s="73"/>
      <c r="X784" s="203"/>
    </row>
    <row r="785" spans="1:24" x14ac:dyDescent="0.2">
      <c r="A785" s="114"/>
      <c r="B785" s="71"/>
      <c r="D785" s="80"/>
      <c r="F785" s="79"/>
      <c r="G785" s="79"/>
      <c r="H785" s="79"/>
      <c r="J785" s="79"/>
      <c r="K785" s="79"/>
      <c r="L785" s="79"/>
      <c r="N785" s="110"/>
      <c r="R785" s="110"/>
      <c r="S785" s="57"/>
      <c r="V785" s="73"/>
      <c r="W785" s="73"/>
      <c r="X785" s="203"/>
    </row>
    <row r="786" spans="1:24" x14ac:dyDescent="0.2">
      <c r="A786" s="114"/>
      <c r="B786" s="71"/>
      <c r="D786" s="80"/>
      <c r="F786" s="79"/>
      <c r="G786" s="79"/>
      <c r="H786" s="79"/>
      <c r="J786" s="79"/>
      <c r="K786" s="79"/>
      <c r="L786" s="79"/>
      <c r="N786" s="79"/>
      <c r="R786" s="110"/>
      <c r="S786" s="57"/>
      <c r="V786" s="73"/>
      <c r="W786" s="73"/>
      <c r="X786" s="203"/>
    </row>
    <row r="787" spans="1:24" x14ac:dyDescent="0.2">
      <c r="A787" s="114"/>
      <c r="B787" s="71"/>
      <c r="D787" s="80"/>
      <c r="F787" s="79"/>
      <c r="G787" s="79"/>
      <c r="H787" s="79"/>
      <c r="J787" s="79"/>
      <c r="K787" s="79"/>
      <c r="L787" s="79"/>
      <c r="N787" s="110"/>
      <c r="R787" s="110"/>
      <c r="S787" s="57"/>
      <c r="V787" s="73"/>
      <c r="W787" s="73"/>
      <c r="X787" s="203"/>
    </row>
    <row r="788" spans="1:24" x14ac:dyDescent="0.2">
      <c r="A788" s="114"/>
      <c r="B788" s="71"/>
      <c r="D788" s="80"/>
      <c r="F788" s="79"/>
      <c r="G788" s="79"/>
      <c r="H788" s="79"/>
      <c r="J788" s="79"/>
      <c r="K788" s="79"/>
      <c r="L788" s="79"/>
      <c r="N788" s="110"/>
      <c r="R788" s="110"/>
      <c r="S788" s="57"/>
      <c r="V788" s="73"/>
      <c r="W788" s="73"/>
      <c r="X788" s="203"/>
    </row>
    <row r="789" spans="1:24" x14ac:dyDescent="0.2">
      <c r="A789" s="114"/>
      <c r="B789" s="71"/>
      <c r="D789" s="80"/>
      <c r="E789" s="50"/>
      <c r="F789" s="80"/>
      <c r="G789" s="80"/>
      <c r="H789" s="80"/>
      <c r="I789" s="57"/>
      <c r="J789" s="80"/>
      <c r="K789" s="80"/>
      <c r="L789" s="80"/>
      <c r="M789" s="80"/>
      <c r="N789" s="80"/>
      <c r="O789" s="58"/>
      <c r="P789" s="50"/>
      <c r="R789" s="110"/>
      <c r="S789" s="57"/>
      <c r="V789" s="73"/>
      <c r="W789" s="73"/>
      <c r="X789" s="203"/>
    </row>
    <row r="790" spans="1:24" x14ac:dyDescent="0.2">
      <c r="A790" s="114"/>
      <c r="B790" s="71"/>
      <c r="D790" s="80"/>
      <c r="F790" s="79"/>
      <c r="G790" s="79"/>
      <c r="H790" s="79"/>
      <c r="J790" s="79"/>
      <c r="K790" s="79"/>
      <c r="L790" s="79"/>
      <c r="N790" s="110"/>
      <c r="R790" s="110"/>
      <c r="S790" s="57"/>
      <c r="V790" s="73"/>
      <c r="W790" s="73"/>
      <c r="X790" s="203"/>
    </row>
    <row r="791" spans="1:24" x14ac:dyDescent="0.2">
      <c r="A791" s="114"/>
      <c r="B791" s="71"/>
      <c r="D791" s="80"/>
      <c r="F791" s="79"/>
      <c r="G791" s="79"/>
      <c r="H791" s="79"/>
      <c r="J791" s="110"/>
      <c r="N791" s="110"/>
      <c r="R791" s="110"/>
      <c r="S791" s="57"/>
      <c r="V791" s="73"/>
      <c r="W791" s="73"/>
      <c r="X791" s="203"/>
    </row>
    <row r="792" spans="1:24" x14ac:dyDescent="0.2">
      <c r="A792" s="114"/>
      <c r="B792" s="71"/>
      <c r="D792" s="80"/>
      <c r="F792" s="79"/>
      <c r="G792" s="79"/>
      <c r="H792" s="79"/>
      <c r="J792" s="79"/>
      <c r="K792" s="79"/>
      <c r="L792" s="79"/>
      <c r="N792" s="110"/>
      <c r="R792" s="110"/>
      <c r="S792" s="57"/>
      <c r="V792" s="73"/>
      <c r="W792" s="73"/>
      <c r="X792" s="203"/>
    </row>
    <row r="793" spans="1:24" x14ac:dyDescent="0.2">
      <c r="A793" s="114"/>
      <c r="B793" s="71"/>
      <c r="D793" s="95"/>
      <c r="F793" s="79"/>
      <c r="G793" s="79"/>
      <c r="H793" s="79"/>
      <c r="J793" s="79"/>
      <c r="K793" s="79"/>
      <c r="L793" s="79"/>
      <c r="N793" s="110"/>
      <c r="R793" s="110"/>
      <c r="S793" s="112"/>
      <c r="V793" s="73"/>
      <c r="W793" s="73"/>
      <c r="X793" s="203"/>
    </row>
    <row r="794" spans="1:24" x14ac:dyDescent="0.2">
      <c r="A794" s="114"/>
      <c r="B794" s="68"/>
      <c r="C794" s="56"/>
      <c r="D794" s="80"/>
      <c r="E794" s="50"/>
      <c r="F794" s="80"/>
      <c r="G794" s="80"/>
      <c r="H794" s="80"/>
      <c r="I794" s="57"/>
      <c r="J794" s="80"/>
      <c r="K794" s="80"/>
      <c r="L794" s="80"/>
      <c r="M794" s="80"/>
      <c r="N794" s="80"/>
      <c r="O794" s="58"/>
      <c r="P794" s="50"/>
      <c r="Q794" s="59"/>
      <c r="R794" s="57"/>
      <c r="S794" s="57"/>
      <c r="T794" s="50"/>
      <c r="U794" s="50"/>
      <c r="V794" s="97"/>
      <c r="W794" s="97"/>
      <c r="X794" s="203"/>
    </row>
    <row r="795" spans="1:24" x14ac:dyDescent="0.2">
      <c r="A795" s="114"/>
      <c r="B795" s="70"/>
      <c r="C795" s="63"/>
      <c r="D795" s="80"/>
      <c r="E795" s="50"/>
      <c r="F795" s="80"/>
      <c r="G795" s="80"/>
      <c r="H795" s="80"/>
      <c r="I795" s="57"/>
      <c r="J795" s="80"/>
      <c r="K795" s="80"/>
      <c r="L795" s="80"/>
      <c r="M795" s="80"/>
      <c r="N795" s="80"/>
      <c r="O795" s="58"/>
      <c r="P795" s="50"/>
      <c r="Q795" s="58"/>
      <c r="R795" s="57"/>
      <c r="S795" s="57"/>
      <c r="T795" s="50"/>
      <c r="U795" s="50"/>
      <c r="V795" s="97"/>
      <c r="W795" s="97"/>
      <c r="X795" s="203"/>
    </row>
    <row r="796" spans="1:24" x14ac:dyDescent="0.2">
      <c r="A796" s="114"/>
      <c r="B796" s="70"/>
      <c r="C796" s="63"/>
      <c r="D796" s="80"/>
      <c r="E796" s="50"/>
      <c r="F796" s="80"/>
      <c r="G796" s="80"/>
      <c r="H796" s="80"/>
      <c r="I796" s="57"/>
      <c r="J796" s="80"/>
      <c r="K796" s="80"/>
      <c r="L796" s="80"/>
      <c r="M796" s="80"/>
      <c r="N796" s="80"/>
      <c r="O796" s="58"/>
      <c r="P796" s="50"/>
      <c r="Q796" s="58"/>
      <c r="R796" s="57"/>
      <c r="S796" s="57"/>
      <c r="T796" s="50"/>
      <c r="U796" s="50"/>
      <c r="V796" s="97"/>
      <c r="W796" s="97"/>
      <c r="X796" s="203"/>
    </row>
    <row r="797" spans="1:24" x14ac:dyDescent="0.2">
      <c r="A797" s="114"/>
      <c r="B797" s="71"/>
      <c r="D797" s="80"/>
      <c r="F797" s="79"/>
      <c r="G797" s="79"/>
      <c r="H797" s="79"/>
      <c r="J797" s="79"/>
      <c r="K797" s="79"/>
      <c r="L797" s="79"/>
      <c r="N797" s="79"/>
      <c r="R797" s="110"/>
      <c r="S797" s="57"/>
      <c r="V797" s="73"/>
      <c r="W797" s="73"/>
      <c r="X797" s="203"/>
    </row>
    <row r="798" spans="1:24" x14ac:dyDescent="0.2">
      <c r="A798" s="114"/>
      <c r="B798" s="71"/>
      <c r="D798" s="80"/>
      <c r="F798" s="79"/>
      <c r="G798" s="79"/>
      <c r="H798" s="79"/>
      <c r="J798" s="79"/>
      <c r="K798" s="79"/>
      <c r="L798" s="79"/>
      <c r="N798" s="79"/>
      <c r="R798" s="110"/>
      <c r="S798" s="57"/>
      <c r="V798" s="73"/>
      <c r="W798" s="73"/>
      <c r="X798" s="203"/>
    </row>
    <row r="799" spans="1:24" x14ac:dyDescent="0.2">
      <c r="A799" s="114"/>
      <c r="B799" s="71"/>
      <c r="D799" s="80"/>
      <c r="F799" s="79"/>
      <c r="G799" s="79"/>
      <c r="H799" s="79"/>
      <c r="J799" s="79"/>
      <c r="K799" s="79"/>
      <c r="L799" s="79"/>
      <c r="N799" s="79"/>
      <c r="R799" s="110"/>
      <c r="S799" s="57"/>
      <c r="V799" s="73"/>
      <c r="W799" s="73"/>
      <c r="X799" s="203"/>
    </row>
    <row r="800" spans="1:24" x14ac:dyDescent="0.2">
      <c r="A800" s="114"/>
      <c r="B800" s="71"/>
      <c r="D800" s="80"/>
      <c r="F800" s="79"/>
      <c r="G800" s="79"/>
      <c r="H800" s="79"/>
      <c r="J800" s="79"/>
      <c r="K800" s="79"/>
      <c r="L800" s="79"/>
      <c r="N800" s="79"/>
      <c r="R800" s="110"/>
      <c r="S800" s="57"/>
      <c r="V800" s="73"/>
      <c r="W800" s="73"/>
      <c r="X800" s="203"/>
    </row>
    <row r="801" spans="1:24" x14ac:dyDescent="0.2">
      <c r="A801" s="114"/>
      <c r="B801" s="71"/>
      <c r="D801" s="80"/>
      <c r="F801" s="79"/>
      <c r="G801" s="79"/>
      <c r="H801" s="79"/>
      <c r="J801" s="79"/>
      <c r="K801" s="79"/>
      <c r="L801" s="79"/>
      <c r="N801" s="79"/>
      <c r="R801" s="110"/>
      <c r="S801" s="57"/>
      <c r="V801" s="73"/>
      <c r="W801" s="73"/>
      <c r="X801" s="203"/>
    </row>
    <row r="802" spans="1:24" x14ac:dyDescent="0.2">
      <c r="A802" s="114"/>
      <c r="B802" s="71"/>
      <c r="D802" s="80"/>
      <c r="F802" s="79"/>
      <c r="G802" s="79"/>
      <c r="H802" s="79"/>
      <c r="J802" s="79"/>
      <c r="K802" s="79"/>
      <c r="L802" s="79"/>
      <c r="N802" s="110"/>
      <c r="R802" s="110"/>
      <c r="S802" s="57"/>
      <c r="V802" s="73"/>
      <c r="W802" s="73"/>
      <c r="X802" s="203"/>
    </row>
    <row r="803" spans="1:24" x14ac:dyDescent="0.2">
      <c r="A803" s="114"/>
      <c r="B803" s="71"/>
      <c r="D803" s="80"/>
      <c r="F803" s="79"/>
      <c r="G803" s="79"/>
      <c r="H803" s="79"/>
      <c r="J803" s="79"/>
      <c r="K803" s="79"/>
      <c r="L803" s="79"/>
      <c r="N803" s="110"/>
      <c r="R803" s="110"/>
      <c r="S803" s="57"/>
      <c r="V803" s="73"/>
      <c r="W803" s="73"/>
      <c r="X803" s="203"/>
    </row>
    <row r="804" spans="1:24" x14ac:dyDescent="0.2">
      <c r="A804" s="114"/>
      <c r="B804" s="71"/>
      <c r="D804" s="80"/>
      <c r="F804" s="79"/>
      <c r="G804" s="79"/>
      <c r="H804" s="79"/>
      <c r="J804" s="79"/>
      <c r="K804" s="79"/>
      <c r="L804" s="79"/>
      <c r="N804" s="79"/>
      <c r="R804" s="110"/>
      <c r="S804" s="57"/>
      <c r="V804" s="73"/>
      <c r="W804" s="73"/>
      <c r="X804" s="203"/>
    </row>
    <row r="805" spans="1:24" x14ac:dyDescent="0.2">
      <c r="A805" s="114"/>
      <c r="B805" s="71"/>
      <c r="D805" s="80"/>
      <c r="F805" s="79"/>
      <c r="G805" s="79"/>
      <c r="H805" s="79"/>
      <c r="J805" s="79"/>
      <c r="K805" s="79"/>
      <c r="L805" s="79"/>
      <c r="N805" s="110"/>
      <c r="R805" s="110"/>
      <c r="S805" s="57"/>
      <c r="V805" s="73"/>
      <c r="W805" s="73"/>
      <c r="X805" s="203"/>
    </row>
    <row r="806" spans="1:24" x14ac:dyDescent="0.2">
      <c r="A806" s="114"/>
      <c r="B806" s="71"/>
      <c r="D806" s="80"/>
      <c r="F806" s="79"/>
      <c r="G806" s="79"/>
      <c r="H806" s="79"/>
      <c r="J806" s="79"/>
      <c r="K806" s="79"/>
      <c r="L806" s="79"/>
      <c r="N806" s="110"/>
      <c r="R806" s="110"/>
      <c r="S806" s="57"/>
      <c r="V806" s="73"/>
      <c r="W806" s="73"/>
      <c r="X806" s="203"/>
    </row>
    <row r="807" spans="1:24" x14ac:dyDescent="0.2">
      <c r="A807" s="114"/>
      <c r="B807" s="71"/>
      <c r="D807" s="80"/>
      <c r="E807" s="50"/>
      <c r="F807" s="80"/>
      <c r="G807" s="80"/>
      <c r="H807" s="80"/>
      <c r="I807" s="57"/>
      <c r="J807" s="80"/>
      <c r="K807" s="80"/>
      <c r="L807" s="80"/>
      <c r="M807" s="80"/>
      <c r="N807" s="80"/>
      <c r="O807" s="58"/>
      <c r="P807" s="50"/>
      <c r="R807" s="110"/>
      <c r="S807" s="57"/>
      <c r="V807" s="73"/>
      <c r="W807" s="73"/>
      <c r="X807" s="203"/>
    </row>
    <row r="808" spans="1:24" x14ac:dyDescent="0.2">
      <c r="A808" s="114"/>
      <c r="B808" s="71"/>
      <c r="D808" s="80"/>
      <c r="F808" s="79"/>
      <c r="G808" s="79"/>
      <c r="H808" s="79"/>
      <c r="J808" s="79"/>
      <c r="K808" s="79"/>
      <c r="L808" s="79"/>
      <c r="N808" s="110"/>
      <c r="R808" s="110"/>
      <c r="S808" s="57"/>
      <c r="V808" s="73"/>
      <c r="W808" s="73"/>
      <c r="X808" s="203"/>
    </row>
    <row r="809" spans="1:24" x14ac:dyDescent="0.2">
      <c r="A809" s="114"/>
      <c r="B809" s="71"/>
      <c r="D809" s="80"/>
      <c r="F809" s="79"/>
      <c r="G809" s="79"/>
      <c r="H809" s="79"/>
      <c r="J809" s="110"/>
      <c r="N809" s="110"/>
      <c r="R809" s="110"/>
      <c r="S809" s="57"/>
      <c r="V809" s="73"/>
      <c r="W809" s="73"/>
      <c r="X809" s="203"/>
    </row>
    <row r="810" spans="1:24" x14ac:dyDescent="0.2">
      <c r="A810" s="114"/>
      <c r="B810" s="71"/>
      <c r="D810" s="80"/>
      <c r="F810" s="79"/>
      <c r="G810" s="79"/>
      <c r="H810" s="79"/>
      <c r="J810" s="79"/>
      <c r="K810" s="79"/>
      <c r="L810" s="79"/>
      <c r="N810" s="110"/>
      <c r="R810" s="110"/>
      <c r="S810" s="57"/>
      <c r="V810" s="73"/>
      <c r="W810" s="73"/>
      <c r="X810" s="203"/>
    </row>
    <row r="811" spans="1:24" x14ac:dyDescent="0.2">
      <c r="A811" s="114"/>
      <c r="B811" s="71"/>
      <c r="D811" s="95"/>
      <c r="F811" s="79"/>
      <c r="G811" s="79"/>
      <c r="H811" s="79"/>
      <c r="J811" s="79"/>
      <c r="K811" s="79"/>
      <c r="L811" s="79"/>
      <c r="N811" s="110"/>
      <c r="R811" s="110"/>
      <c r="S811" s="112"/>
      <c r="V811" s="73"/>
      <c r="W811" s="73"/>
      <c r="X811" s="203"/>
    </row>
    <row r="812" spans="1:24" x14ac:dyDescent="0.2">
      <c r="A812" s="114"/>
      <c r="B812" s="68"/>
      <c r="C812" s="56"/>
      <c r="D812" s="80"/>
      <c r="E812" s="50"/>
      <c r="F812" s="80"/>
      <c r="G812" s="80"/>
      <c r="H812" s="80"/>
      <c r="I812" s="57"/>
      <c r="J812" s="80"/>
      <c r="K812" s="80"/>
      <c r="L812" s="80"/>
      <c r="M812" s="80"/>
      <c r="N812" s="80"/>
      <c r="O812" s="58"/>
      <c r="P812" s="50"/>
      <c r="Q812" s="59"/>
      <c r="R812" s="57"/>
      <c r="S812" s="57"/>
      <c r="T812" s="50"/>
      <c r="U812" s="50"/>
      <c r="V812" s="97"/>
      <c r="W812" s="97"/>
      <c r="X812" s="203"/>
    </row>
    <row r="813" spans="1:24" x14ac:dyDescent="0.2">
      <c r="A813" s="114"/>
      <c r="B813" s="70"/>
      <c r="C813" s="63"/>
      <c r="D813" s="80"/>
      <c r="E813" s="50"/>
      <c r="F813" s="80"/>
      <c r="G813" s="80"/>
      <c r="H813" s="80"/>
      <c r="I813" s="57"/>
      <c r="J813" s="80"/>
      <c r="K813" s="80"/>
      <c r="L813" s="80"/>
      <c r="M813" s="80"/>
      <c r="N813" s="80"/>
      <c r="O813" s="58"/>
      <c r="P813" s="50"/>
      <c r="Q813" s="58"/>
      <c r="R813" s="57"/>
      <c r="S813" s="57"/>
      <c r="T813" s="50"/>
      <c r="U813" s="50"/>
      <c r="V813" s="97"/>
      <c r="W813" s="97"/>
      <c r="X813" s="203"/>
    </row>
    <row r="814" spans="1:24" x14ac:dyDescent="0.2">
      <c r="A814" s="114"/>
      <c r="B814" s="70"/>
      <c r="C814" s="63"/>
      <c r="D814" s="80"/>
      <c r="E814" s="50"/>
      <c r="F814" s="80"/>
      <c r="G814" s="80"/>
      <c r="H814" s="80"/>
      <c r="I814" s="57"/>
      <c r="J814" s="80"/>
      <c r="K814" s="80"/>
      <c r="L814" s="80"/>
      <c r="M814" s="80"/>
      <c r="N814" s="80"/>
      <c r="O814" s="58"/>
      <c r="P814" s="50"/>
      <c r="Q814" s="58"/>
      <c r="R814" s="57"/>
      <c r="S814" s="57"/>
      <c r="T814" s="50"/>
      <c r="U814" s="50"/>
      <c r="V814" s="97"/>
      <c r="W814" s="97"/>
      <c r="X814" s="203"/>
    </row>
    <row r="815" spans="1:24" x14ac:dyDescent="0.2">
      <c r="A815" s="114"/>
      <c r="B815" s="71"/>
      <c r="D815" s="80"/>
      <c r="F815" s="79"/>
      <c r="G815" s="79"/>
      <c r="H815" s="79"/>
      <c r="J815" s="79"/>
      <c r="K815" s="79"/>
      <c r="L815" s="79"/>
      <c r="N815" s="79"/>
      <c r="R815" s="110"/>
      <c r="S815" s="57"/>
      <c r="V815" s="73"/>
      <c r="W815" s="73"/>
      <c r="X815" s="203"/>
    </row>
    <row r="816" spans="1:24" x14ac:dyDescent="0.2">
      <c r="A816" s="114"/>
      <c r="B816" s="71"/>
      <c r="D816" s="80"/>
      <c r="F816" s="79"/>
      <c r="G816" s="79"/>
      <c r="H816" s="79"/>
      <c r="J816" s="79"/>
      <c r="K816" s="79"/>
      <c r="L816" s="79"/>
      <c r="N816" s="79"/>
      <c r="R816" s="110"/>
      <c r="S816" s="57"/>
      <c r="V816" s="73"/>
      <c r="W816" s="73"/>
      <c r="X816" s="203"/>
    </row>
    <row r="817" spans="1:24" x14ac:dyDescent="0.2">
      <c r="A817" s="114"/>
      <c r="B817" s="71"/>
      <c r="D817" s="80"/>
      <c r="F817" s="79"/>
      <c r="G817" s="79"/>
      <c r="H817" s="79"/>
      <c r="J817" s="79"/>
      <c r="K817" s="79"/>
      <c r="L817" s="79"/>
      <c r="N817" s="79"/>
      <c r="R817" s="110"/>
      <c r="S817" s="57"/>
      <c r="V817" s="73"/>
      <c r="W817" s="73"/>
      <c r="X817" s="203"/>
    </row>
    <row r="818" spans="1:24" x14ac:dyDescent="0.2">
      <c r="A818" s="114"/>
      <c r="B818" s="71"/>
      <c r="D818" s="80"/>
      <c r="F818" s="79"/>
      <c r="G818" s="79"/>
      <c r="H818" s="79"/>
      <c r="J818" s="79"/>
      <c r="K818" s="79"/>
      <c r="L818" s="79"/>
      <c r="N818" s="79"/>
      <c r="R818" s="110"/>
      <c r="S818" s="57"/>
      <c r="V818" s="73"/>
      <c r="W818" s="73"/>
      <c r="X818" s="203"/>
    </row>
    <row r="819" spans="1:24" x14ac:dyDescent="0.2">
      <c r="A819" s="114"/>
      <c r="B819" s="71"/>
      <c r="D819" s="80"/>
      <c r="F819" s="79"/>
      <c r="G819" s="79"/>
      <c r="H819" s="79"/>
      <c r="J819" s="79"/>
      <c r="K819" s="79"/>
      <c r="L819" s="79"/>
      <c r="N819" s="79"/>
      <c r="R819" s="110"/>
      <c r="S819" s="57"/>
      <c r="V819" s="73"/>
      <c r="W819" s="73"/>
      <c r="X819" s="203"/>
    </row>
    <row r="820" spans="1:24" x14ac:dyDescent="0.2">
      <c r="A820" s="114"/>
      <c r="B820" s="71"/>
      <c r="D820" s="80"/>
      <c r="F820" s="79"/>
      <c r="G820" s="79"/>
      <c r="H820" s="79"/>
      <c r="J820" s="79"/>
      <c r="K820" s="79"/>
      <c r="L820" s="79"/>
      <c r="N820" s="110"/>
      <c r="R820" s="110"/>
      <c r="S820" s="57"/>
      <c r="V820" s="73"/>
      <c r="W820" s="73"/>
      <c r="X820" s="203"/>
    </row>
    <row r="821" spans="1:24" x14ac:dyDescent="0.2">
      <c r="A821" s="114"/>
      <c r="B821" s="71"/>
      <c r="D821" s="80"/>
      <c r="F821" s="79"/>
      <c r="G821" s="79"/>
      <c r="H821" s="79"/>
      <c r="J821" s="79"/>
      <c r="K821" s="79"/>
      <c r="L821" s="79"/>
      <c r="N821" s="110"/>
      <c r="R821" s="110"/>
      <c r="S821" s="57"/>
      <c r="V821" s="73"/>
      <c r="W821" s="73"/>
      <c r="X821" s="203"/>
    </row>
    <row r="822" spans="1:24" x14ac:dyDescent="0.2">
      <c r="A822" s="114"/>
      <c r="B822" s="71"/>
      <c r="D822" s="80"/>
      <c r="F822" s="79"/>
      <c r="G822" s="79"/>
      <c r="H822" s="79"/>
      <c r="J822" s="79"/>
      <c r="K822" s="79"/>
      <c r="L822" s="79"/>
      <c r="N822" s="79"/>
      <c r="R822" s="110"/>
      <c r="S822" s="57"/>
      <c r="V822" s="73"/>
      <c r="W822" s="73"/>
      <c r="X822" s="203"/>
    </row>
    <row r="823" spans="1:24" x14ac:dyDescent="0.2">
      <c r="A823" s="114"/>
      <c r="B823" s="71"/>
      <c r="D823" s="80"/>
      <c r="F823" s="79"/>
      <c r="G823" s="79"/>
      <c r="H823" s="79"/>
      <c r="J823" s="79"/>
      <c r="K823" s="79"/>
      <c r="L823" s="79"/>
      <c r="N823" s="110"/>
      <c r="R823" s="110"/>
      <c r="S823" s="57"/>
      <c r="V823" s="73"/>
      <c r="W823" s="73"/>
      <c r="X823" s="203"/>
    </row>
    <row r="824" spans="1:24" x14ac:dyDescent="0.2">
      <c r="A824" s="114"/>
      <c r="B824" s="71"/>
      <c r="D824" s="80"/>
      <c r="F824" s="79"/>
      <c r="G824" s="79"/>
      <c r="H824" s="79"/>
      <c r="J824" s="79"/>
      <c r="K824" s="79"/>
      <c r="L824" s="79"/>
      <c r="N824" s="110"/>
      <c r="R824" s="110"/>
      <c r="S824" s="57"/>
      <c r="V824" s="73"/>
      <c r="W824" s="73"/>
      <c r="X824" s="203"/>
    </row>
    <row r="825" spans="1:24" x14ac:dyDescent="0.2">
      <c r="A825" s="114"/>
      <c r="B825" s="71"/>
      <c r="D825" s="80"/>
      <c r="E825" s="50"/>
      <c r="F825" s="80"/>
      <c r="G825" s="80"/>
      <c r="H825" s="80"/>
      <c r="I825" s="57"/>
      <c r="J825" s="80"/>
      <c r="K825" s="80"/>
      <c r="L825" s="80"/>
      <c r="M825" s="80"/>
      <c r="N825" s="80"/>
      <c r="O825" s="58"/>
      <c r="P825" s="50"/>
      <c r="R825" s="110"/>
      <c r="S825" s="57"/>
      <c r="V825" s="73"/>
      <c r="W825" s="73"/>
      <c r="X825" s="203"/>
    </row>
    <row r="826" spans="1:24" x14ac:dyDescent="0.2">
      <c r="A826" s="114"/>
      <c r="B826" s="71"/>
      <c r="D826" s="80"/>
      <c r="F826" s="79"/>
      <c r="G826" s="79"/>
      <c r="H826" s="79"/>
      <c r="J826" s="79"/>
      <c r="K826" s="79"/>
      <c r="L826" s="79"/>
      <c r="N826" s="110"/>
      <c r="R826" s="110"/>
      <c r="S826" s="57"/>
      <c r="V826" s="73"/>
      <c r="W826" s="73"/>
      <c r="X826" s="203"/>
    </row>
    <row r="827" spans="1:24" x14ac:dyDescent="0.2">
      <c r="A827" s="114"/>
      <c r="B827" s="71"/>
      <c r="D827" s="80"/>
      <c r="F827" s="79"/>
      <c r="G827" s="79"/>
      <c r="H827" s="79"/>
      <c r="J827" s="110"/>
      <c r="N827" s="110"/>
      <c r="R827" s="110"/>
      <c r="S827" s="57"/>
      <c r="V827" s="73"/>
      <c r="W827" s="73"/>
      <c r="X827" s="203"/>
    </row>
    <row r="828" spans="1:24" x14ac:dyDescent="0.2">
      <c r="A828" s="114"/>
      <c r="B828" s="71"/>
      <c r="D828" s="80"/>
      <c r="F828" s="79"/>
      <c r="G828" s="79"/>
      <c r="H828" s="79"/>
      <c r="J828" s="79"/>
      <c r="K828" s="79"/>
      <c r="L828" s="79"/>
      <c r="N828" s="110"/>
      <c r="R828" s="110"/>
      <c r="S828" s="57"/>
      <c r="V828" s="73"/>
      <c r="W828" s="73"/>
      <c r="X828" s="203"/>
    </row>
    <row r="829" spans="1:24" x14ac:dyDescent="0.2">
      <c r="A829" s="114"/>
      <c r="B829" s="71"/>
      <c r="D829" s="95"/>
      <c r="F829" s="79"/>
      <c r="G829" s="79"/>
      <c r="H829" s="79"/>
      <c r="J829" s="79"/>
      <c r="K829" s="79"/>
      <c r="L829" s="79"/>
      <c r="N829" s="110"/>
      <c r="R829" s="110"/>
      <c r="S829" s="112"/>
      <c r="V829" s="73"/>
      <c r="W829" s="73"/>
      <c r="X829" s="203"/>
    </row>
    <row r="830" spans="1:24" x14ac:dyDescent="0.2">
      <c r="A830" s="114"/>
      <c r="B830" s="68"/>
      <c r="C830" s="56"/>
      <c r="D830" s="80"/>
      <c r="E830" s="50"/>
      <c r="F830" s="80"/>
      <c r="G830" s="80"/>
      <c r="H830" s="80"/>
      <c r="I830" s="57"/>
      <c r="J830" s="80"/>
      <c r="K830" s="80"/>
      <c r="L830" s="80"/>
      <c r="M830" s="80"/>
      <c r="N830" s="80"/>
      <c r="O830" s="58"/>
      <c r="P830" s="50"/>
      <c r="Q830" s="59"/>
      <c r="R830" s="57"/>
      <c r="S830" s="57"/>
      <c r="T830" s="50"/>
      <c r="U830" s="50"/>
      <c r="V830" s="97"/>
      <c r="W830" s="97"/>
      <c r="X830" s="203"/>
    </row>
    <row r="831" spans="1:24" x14ac:dyDescent="0.2">
      <c r="A831" s="114"/>
      <c r="B831" s="70"/>
      <c r="C831" s="63"/>
      <c r="D831" s="80"/>
      <c r="E831" s="50"/>
      <c r="F831" s="80"/>
      <c r="G831" s="80"/>
      <c r="H831" s="80"/>
      <c r="I831" s="57"/>
      <c r="J831" s="80"/>
      <c r="K831" s="80"/>
      <c r="L831" s="80"/>
      <c r="M831" s="80"/>
      <c r="N831" s="80"/>
      <c r="O831" s="58"/>
      <c r="P831" s="50"/>
      <c r="Q831" s="58"/>
      <c r="R831" s="57"/>
      <c r="S831" s="57"/>
      <c r="T831" s="50"/>
      <c r="U831" s="50"/>
      <c r="V831" s="97"/>
      <c r="W831" s="97"/>
      <c r="X831" s="203"/>
    </row>
    <row r="832" spans="1:24" x14ac:dyDescent="0.2">
      <c r="A832" s="114"/>
      <c r="B832" s="70"/>
      <c r="C832" s="63"/>
      <c r="D832" s="80"/>
      <c r="E832" s="50"/>
      <c r="F832" s="80"/>
      <c r="G832" s="80"/>
      <c r="H832" s="80"/>
      <c r="I832" s="57"/>
      <c r="J832" s="80"/>
      <c r="K832" s="80"/>
      <c r="L832" s="80"/>
      <c r="M832" s="80"/>
      <c r="N832" s="80"/>
      <c r="O832" s="58"/>
      <c r="P832" s="50"/>
      <c r="Q832" s="58"/>
      <c r="R832" s="57"/>
      <c r="S832" s="57"/>
      <c r="T832" s="50"/>
      <c r="U832" s="50"/>
      <c r="V832" s="97"/>
      <c r="W832" s="97"/>
      <c r="X832" s="203"/>
    </row>
    <row r="833" spans="1:24" x14ac:dyDescent="0.2">
      <c r="A833" s="114"/>
      <c r="B833" s="71"/>
      <c r="D833" s="80"/>
      <c r="F833" s="79"/>
      <c r="G833" s="79"/>
      <c r="H833" s="79"/>
      <c r="J833" s="79"/>
      <c r="K833" s="79"/>
      <c r="L833" s="79"/>
      <c r="N833" s="79"/>
      <c r="R833" s="110"/>
      <c r="S833" s="57"/>
      <c r="V833" s="73"/>
      <c r="W833" s="73"/>
      <c r="X833" s="203"/>
    </row>
    <row r="834" spans="1:24" x14ac:dyDescent="0.2">
      <c r="A834" s="114"/>
      <c r="B834" s="71"/>
      <c r="D834" s="80"/>
      <c r="F834" s="79"/>
      <c r="G834" s="79"/>
      <c r="H834" s="79"/>
      <c r="J834" s="79"/>
      <c r="K834" s="79"/>
      <c r="L834" s="79"/>
      <c r="N834" s="79"/>
      <c r="R834" s="110"/>
      <c r="S834" s="57"/>
      <c r="V834" s="73"/>
      <c r="W834" s="73"/>
      <c r="X834" s="203"/>
    </row>
    <row r="835" spans="1:24" x14ac:dyDescent="0.2">
      <c r="A835" s="114"/>
      <c r="B835" s="71"/>
      <c r="D835" s="80"/>
      <c r="F835" s="79"/>
      <c r="G835" s="79"/>
      <c r="H835" s="79"/>
      <c r="J835" s="79"/>
      <c r="K835" s="79"/>
      <c r="L835" s="79"/>
      <c r="N835" s="79"/>
      <c r="R835" s="110"/>
      <c r="S835" s="57"/>
      <c r="V835" s="73"/>
      <c r="W835" s="73"/>
      <c r="X835" s="203"/>
    </row>
    <row r="836" spans="1:24" x14ac:dyDescent="0.2">
      <c r="A836" s="114"/>
      <c r="B836" s="71"/>
      <c r="D836" s="80"/>
      <c r="F836" s="79"/>
      <c r="G836" s="79"/>
      <c r="H836" s="79"/>
      <c r="J836" s="79"/>
      <c r="K836" s="79"/>
      <c r="L836" s="79"/>
      <c r="N836" s="79"/>
      <c r="R836" s="110"/>
      <c r="S836" s="57"/>
      <c r="V836" s="73"/>
      <c r="W836" s="73"/>
      <c r="X836" s="203"/>
    </row>
    <row r="837" spans="1:24" x14ac:dyDescent="0.2">
      <c r="A837" s="114"/>
      <c r="B837" s="71"/>
      <c r="D837" s="80"/>
      <c r="F837" s="79"/>
      <c r="G837" s="79"/>
      <c r="H837" s="79"/>
      <c r="J837" s="79"/>
      <c r="K837" s="79"/>
      <c r="L837" s="79"/>
      <c r="N837" s="79"/>
      <c r="R837" s="110"/>
      <c r="S837" s="57"/>
      <c r="V837" s="73"/>
      <c r="W837" s="73"/>
      <c r="X837" s="203"/>
    </row>
    <row r="838" spans="1:24" x14ac:dyDescent="0.2">
      <c r="A838" s="114"/>
      <c r="B838" s="71"/>
      <c r="D838" s="80"/>
      <c r="F838" s="79"/>
      <c r="G838" s="79"/>
      <c r="H838" s="79"/>
      <c r="J838" s="79"/>
      <c r="K838" s="79"/>
      <c r="L838" s="79"/>
      <c r="N838" s="110"/>
      <c r="R838" s="110"/>
      <c r="S838" s="57"/>
      <c r="V838" s="73"/>
      <c r="W838" s="73"/>
      <c r="X838" s="203"/>
    </row>
    <row r="839" spans="1:24" x14ac:dyDescent="0.2">
      <c r="A839" s="114"/>
      <c r="B839" s="71"/>
      <c r="D839" s="80"/>
      <c r="F839" s="79"/>
      <c r="G839" s="79"/>
      <c r="H839" s="79"/>
      <c r="J839" s="79"/>
      <c r="K839" s="79"/>
      <c r="L839" s="79"/>
      <c r="N839" s="110"/>
      <c r="R839" s="110"/>
      <c r="S839" s="57"/>
      <c r="V839" s="73"/>
      <c r="W839" s="73"/>
      <c r="X839" s="203"/>
    </row>
    <row r="840" spans="1:24" x14ac:dyDescent="0.2">
      <c r="A840" s="114"/>
      <c r="B840" s="71"/>
      <c r="D840" s="80"/>
      <c r="F840" s="79"/>
      <c r="G840" s="79"/>
      <c r="H840" s="79"/>
      <c r="J840" s="79"/>
      <c r="K840" s="79"/>
      <c r="L840" s="79"/>
      <c r="N840" s="79"/>
      <c r="R840" s="110"/>
      <c r="S840" s="57"/>
      <c r="V840" s="73"/>
      <c r="W840" s="73"/>
      <c r="X840" s="203"/>
    </row>
    <row r="841" spans="1:24" x14ac:dyDescent="0.2">
      <c r="A841" s="114"/>
      <c r="B841" s="71"/>
      <c r="D841" s="80"/>
      <c r="F841" s="79"/>
      <c r="G841" s="79"/>
      <c r="H841" s="79"/>
      <c r="J841" s="79"/>
      <c r="K841" s="79"/>
      <c r="L841" s="79"/>
      <c r="N841" s="110"/>
      <c r="R841" s="110"/>
      <c r="S841" s="57"/>
      <c r="V841" s="73"/>
      <c r="W841" s="73"/>
      <c r="X841" s="203"/>
    </row>
    <row r="842" spans="1:24" x14ac:dyDescent="0.2">
      <c r="A842" s="114"/>
      <c r="B842" s="71"/>
      <c r="D842" s="80"/>
      <c r="F842" s="79"/>
      <c r="G842" s="79"/>
      <c r="H842" s="79"/>
      <c r="J842" s="79"/>
      <c r="K842" s="79"/>
      <c r="L842" s="79"/>
      <c r="N842" s="110"/>
      <c r="R842" s="110"/>
      <c r="S842" s="57"/>
      <c r="V842" s="73"/>
      <c r="W842" s="73"/>
      <c r="X842" s="203"/>
    </row>
    <row r="843" spans="1:24" x14ac:dyDescent="0.2">
      <c r="A843" s="114"/>
      <c r="B843" s="71"/>
      <c r="D843" s="80"/>
      <c r="E843" s="50"/>
      <c r="F843" s="80"/>
      <c r="G843" s="80"/>
      <c r="H843" s="80"/>
      <c r="I843" s="57"/>
      <c r="J843" s="80"/>
      <c r="K843" s="80"/>
      <c r="L843" s="80"/>
      <c r="M843" s="80"/>
      <c r="N843" s="80"/>
      <c r="O843" s="58"/>
      <c r="P843" s="50"/>
      <c r="R843" s="110"/>
      <c r="S843" s="57"/>
      <c r="V843" s="73"/>
      <c r="W843" s="73"/>
      <c r="X843" s="203"/>
    </row>
    <row r="844" spans="1:24" x14ac:dyDescent="0.2">
      <c r="A844" s="114"/>
      <c r="B844" s="71"/>
      <c r="D844" s="80"/>
      <c r="F844" s="79"/>
      <c r="G844" s="79"/>
      <c r="H844" s="79"/>
      <c r="J844" s="79"/>
      <c r="K844" s="79"/>
      <c r="L844" s="79"/>
      <c r="N844" s="110"/>
      <c r="R844" s="110"/>
      <c r="S844" s="57"/>
      <c r="V844" s="73"/>
      <c r="W844" s="73"/>
      <c r="X844" s="203"/>
    </row>
    <row r="845" spans="1:24" x14ac:dyDescent="0.2">
      <c r="A845" s="114"/>
      <c r="B845" s="71"/>
      <c r="D845" s="80"/>
      <c r="F845" s="79"/>
      <c r="G845" s="79"/>
      <c r="H845" s="79"/>
      <c r="J845" s="110"/>
      <c r="N845" s="110"/>
      <c r="R845" s="110"/>
      <c r="S845" s="57"/>
      <c r="V845" s="73"/>
      <c r="W845" s="73"/>
      <c r="X845" s="203"/>
    </row>
    <row r="846" spans="1:24" x14ac:dyDescent="0.2">
      <c r="A846" s="114"/>
      <c r="B846" s="71"/>
      <c r="D846" s="80"/>
      <c r="F846" s="79"/>
      <c r="G846" s="79"/>
      <c r="H846" s="79"/>
      <c r="J846" s="79"/>
      <c r="K846" s="79"/>
      <c r="L846" s="79"/>
      <c r="N846" s="110"/>
      <c r="R846" s="110"/>
      <c r="S846" s="57"/>
      <c r="V846" s="73"/>
      <c r="W846" s="73"/>
      <c r="X846" s="203"/>
    </row>
    <row r="847" spans="1:24" x14ac:dyDescent="0.2">
      <c r="A847" s="114"/>
      <c r="B847" s="71"/>
      <c r="D847" s="95"/>
      <c r="F847" s="79"/>
      <c r="G847" s="79"/>
      <c r="H847" s="79"/>
      <c r="J847" s="79"/>
      <c r="K847" s="79"/>
      <c r="L847" s="79"/>
      <c r="N847" s="110"/>
      <c r="R847" s="110"/>
      <c r="S847" s="112"/>
      <c r="V847" s="73"/>
      <c r="W847" s="73"/>
      <c r="X847" s="203"/>
    </row>
    <row r="848" spans="1:24" x14ac:dyDescent="0.2">
      <c r="A848" s="114"/>
      <c r="B848" s="68"/>
      <c r="C848" s="56"/>
      <c r="D848" s="80"/>
      <c r="E848" s="50"/>
      <c r="F848" s="80"/>
      <c r="G848" s="80"/>
      <c r="H848" s="80"/>
      <c r="I848" s="57"/>
      <c r="J848" s="80"/>
      <c r="K848" s="80"/>
      <c r="L848" s="80"/>
      <c r="M848" s="80"/>
      <c r="N848" s="80"/>
      <c r="O848" s="58"/>
      <c r="P848" s="50"/>
      <c r="Q848" s="59"/>
      <c r="R848" s="57"/>
      <c r="S848" s="57"/>
      <c r="T848" s="50"/>
      <c r="U848" s="50"/>
      <c r="V848" s="97"/>
      <c r="W848" s="97"/>
      <c r="X848" s="203"/>
    </row>
    <row r="849" spans="1:24" x14ac:dyDescent="0.2">
      <c r="A849" s="114"/>
      <c r="B849" s="70"/>
      <c r="C849" s="63"/>
      <c r="D849" s="80"/>
      <c r="E849" s="50"/>
      <c r="F849" s="80"/>
      <c r="G849" s="80"/>
      <c r="H849" s="80"/>
      <c r="I849" s="57"/>
      <c r="J849" s="80"/>
      <c r="K849" s="80"/>
      <c r="L849" s="80"/>
      <c r="M849" s="80"/>
      <c r="N849" s="80"/>
      <c r="O849" s="58"/>
      <c r="P849" s="50"/>
      <c r="Q849" s="58"/>
      <c r="R849" s="57"/>
      <c r="S849" s="57"/>
      <c r="T849" s="50"/>
      <c r="U849" s="50"/>
      <c r="V849" s="97"/>
      <c r="W849" s="97"/>
      <c r="X849" s="203"/>
    </row>
    <row r="850" spans="1:24" x14ac:dyDescent="0.2">
      <c r="A850" s="114"/>
      <c r="B850" s="70"/>
      <c r="C850" s="63"/>
      <c r="D850" s="80"/>
      <c r="E850" s="50"/>
      <c r="F850" s="80"/>
      <c r="G850" s="80"/>
      <c r="H850" s="80"/>
      <c r="I850" s="57"/>
      <c r="J850" s="80"/>
      <c r="K850" s="80"/>
      <c r="L850" s="80"/>
      <c r="M850" s="80"/>
      <c r="N850" s="80"/>
      <c r="O850" s="58"/>
      <c r="P850" s="50"/>
      <c r="Q850" s="58"/>
      <c r="R850" s="57"/>
      <c r="S850" s="57"/>
      <c r="T850" s="50"/>
      <c r="U850" s="50"/>
      <c r="V850" s="97"/>
      <c r="W850" s="97"/>
      <c r="X850" s="203"/>
    </row>
    <row r="851" spans="1:24" x14ac:dyDescent="0.2">
      <c r="A851" s="114"/>
      <c r="B851" s="71"/>
      <c r="D851" s="80"/>
      <c r="F851" s="79"/>
      <c r="G851" s="79"/>
      <c r="H851" s="79"/>
      <c r="J851" s="79"/>
      <c r="K851" s="79"/>
      <c r="L851" s="79"/>
      <c r="N851" s="79"/>
      <c r="R851" s="110"/>
      <c r="S851" s="57"/>
      <c r="V851" s="73"/>
      <c r="W851" s="73"/>
      <c r="X851" s="203"/>
    </row>
    <row r="852" spans="1:24" x14ac:dyDescent="0.2">
      <c r="A852" s="114"/>
      <c r="B852" s="71"/>
      <c r="D852" s="80"/>
      <c r="F852" s="79"/>
      <c r="G852" s="79"/>
      <c r="H852" s="79"/>
      <c r="J852" s="79"/>
      <c r="K852" s="79"/>
      <c r="L852" s="79"/>
      <c r="N852" s="79"/>
      <c r="R852" s="110"/>
      <c r="S852" s="57"/>
      <c r="V852" s="73"/>
      <c r="W852" s="73"/>
      <c r="X852" s="203"/>
    </row>
    <row r="853" spans="1:24" x14ac:dyDescent="0.2">
      <c r="A853" s="114"/>
      <c r="B853" s="71"/>
      <c r="D853" s="80"/>
      <c r="F853" s="79"/>
      <c r="G853" s="79"/>
      <c r="H853" s="79"/>
      <c r="J853" s="79"/>
      <c r="K853" s="79"/>
      <c r="L853" s="79"/>
      <c r="N853" s="79"/>
      <c r="R853" s="110"/>
      <c r="S853" s="57"/>
      <c r="V853" s="73"/>
      <c r="W853" s="73"/>
      <c r="X853" s="203"/>
    </row>
    <row r="854" spans="1:24" x14ac:dyDescent="0.2">
      <c r="A854" s="114"/>
      <c r="B854" s="71"/>
      <c r="D854" s="80"/>
      <c r="F854" s="79"/>
      <c r="G854" s="79"/>
      <c r="H854" s="79"/>
      <c r="J854" s="79"/>
      <c r="K854" s="79"/>
      <c r="L854" s="79"/>
      <c r="N854" s="79"/>
      <c r="R854" s="110"/>
      <c r="S854" s="57"/>
      <c r="V854" s="73"/>
      <c r="W854" s="73"/>
      <c r="X854" s="203"/>
    </row>
    <row r="855" spans="1:24" x14ac:dyDescent="0.2">
      <c r="A855" s="114"/>
      <c r="B855" s="71"/>
      <c r="D855" s="80"/>
      <c r="F855" s="79"/>
      <c r="G855" s="79"/>
      <c r="H855" s="79"/>
      <c r="J855" s="79"/>
      <c r="K855" s="79"/>
      <c r="L855" s="79"/>
      <c r="N855" s="79"/>
      <c r="R855" s="110"/>
      <c r="S855" s="57"/>
      <c r="V855" s="73"/>
      <c r="W855" s="73"/>
      <c r="X855" s="203"/>
    </row>
    <row r="856" spans="1:24" x14ac:dyDescent="0.2">
      <c r="A856" s="114"/>
      <c r="B856" s="71"/>
      <c r="D856" s="80"/>
      <c r="F856" s="79"/>
      <c r="G856" s="79"/>
      <c r="H856" s="79"/>
      <c r="J856" s="79"/>
      <c r="K856" s="79"/>
      <c r="L856" s="79"/>
      <c r="N856" s="110"/>
      <c r="R856" s="110"/>
      <c r="S856" s="57"/>
      <c r="V856" s="73"/>
      <c r="W856" s="73"/>
      <c r="X856" s="203"/>
    </row>
    <row r="857" spans="1:24" x14ac:dyDescent="0.2">
      <c r="A857" s="114"/>
      <c r="B857" s="71"/>
      <c r="D857" s="80"/>
      <c r="F857" s="79"/>
      <c r="G857" s="79"/>
      <c r="H857" s="79"/>
      <c r="J857" s="79"/>
      <c r="K857" s="79"/>
      <c r="L857" s="79"/>
      <c r="N857" s="110"/>
      <c r="R857" s="110"/>
      <c r="S857" s="57"/>
      <c r="V857" s="73"/>
      <c r="W857" s="73"/>
      <c r="X857" s="203"/>
    </row>
    <row r="858" spans="1:24" x14ac:dyDescent="0.2">
      <c r="A858" s="114"/>
      <c r="B858" s="71"/>
      <c r="D858" s="80"/>
      <c r="F858" s="79"/>
      <c r="G858" s="79"/>
      <c r="H858" s="79"/>
      <c r="J858" s="79"/>
      <c r="K858" s="79"/>
      <c r="L858" s="79"/>
      <c r="N858" s="79"/>
      <c r="R858" s="110"/>
      <c r="S858" s="57"/>
      <c r="V858" s="73"/>
      <c r="W858" s="73"/>
      <c r="X858" s="203"/>
    </row>
    <row r="859" spans="1:24" x14ac:dyDescent="0.2">
      <c r="A859" s="114"/>
      <c r="B859" s="71"/>
      <c r="D859" s="80"/>
      <c r="F859" s="79"/>
      <c r="G859" s="79"/>
      <c r="H859" s="79"/>
      <c r="J859" s="79"/>
      <c r="K859" s="79"/>
      <c r="L859" s="79"/>
      <c r="N859" s="110"/>
      <c r="R859" s="110"/>
      <c r="S859" s="57"/>
      <c r="V859" s="73"/>
      <c r="W859" s="73"/>
      <c r="X859" s="203"/>
    </row>
    <row r="860" spans="1:24" x14ac:dyDescent="0.2">
      <c r="A860" s="114"/>
      <c r="B860" s="71"/>
      <c r="D860" s="80"/>
      <c r="F860" s="79"/>
      <c r="G860" s="79"/>
      <c r="H860" s="79"/>
      <c r="J860" s="79"/>
      <c r="K860" s="79"/>
      <c r="L860" s="79"/>
      <c r="N860" s="110"/>
      <c r="R860" s="110"/>
      <c r="S860" s="57"/>
      <c r="V860" s="73"/>
      <c r="W860" s="73"/>
      <c r="X860" s="203"/>
    </row>
    <row r="861" spans="1:24" x14ac:dyDescent="0.2">
      <c r="A861" s="114"/>
      <c r="B861" s="71"/>
      <c r="D861" s="80"/>
      <c r="E861" s="50"/>
      <c r="F861" s="80"/>
      <c r="G861" s="80"/>
      <c r="H861" s="80"/>
      <c r="I861" s="57"/>
      <c r="J861" s="80"/>
      <c r="K861" s="80"/>
      <c r="L861" s="80"/>
      <c r="M861" s="80"/>
      <c r="N861" s="80"/>
      <c r="O861" s="58"/>
      <c r="P861" s="50"/>
      <c r="R861" s="110"/>
      <c r="S861" s="57"/>
      <c r="V861" s="73"/>
      <c r="W861" s="73"/>
      <c r="X861" s="203"/>
    </row>
    <row r="862" spans="1:24" x14ac:dyDescent="0.2">
      <c r="A862" s="114"/>
      <c r="B862" s="71"/>
      <c r="D862" s="80"/>
      <c r="F862" s="79"/>
      <c r="G862" s="79"/>
      <c r="H862" s="79"/>
      <c r="J862" s="79"/>
      <c r="K862" s="79"/>
      <c r="L862" s="79"/>
      <c r="N862" s="110"/>
      <c r="R862" s="110"/>
      <c r="S862" s="57"/>
      <c r="V862" s="73"/>
      <c r="W862" s="73"/>
      <c r="X862" s="203"/>
    </row>
    <row r="863" spans="1:24" x14ac:dyDescent="0.2">
      <c r="A863" s="114"/>
      <c r="B863" s="71"/>
      <c r="D863" s="80"/>
      <c r="F863" s="79"/>
      <c r="G863" s="79"/>
      <c r="H863" s="79"/>
      <c r="J863" s="110"/>
      <c r="N863" s="110"/>
      <c r="R863" s="110"/>
      <c r="S863" s="57"/>
      <c r="V863" s="73"/>
      <c r="W863" s="73"/>
      <c r="X863" s="203"/>
    </row>
    <row r="864" spans="1:24" x14ac:dyDescent="0.2">
      <c r="A864" s="114"/>
      <c r="B864" s="71"/>
      <c r="D864" s="80"/>
      <c r="F864" s="79"/>
      <c r="G864" s="79"/>
      <c r="H864" s="79"/>
      <c r="J864" s="79"/>
      <c r="K864" s="79"/>
      <c r="L864" s="79"/>
      <c r="N864" s="110"/>
      <c r="R864" s="110"/>
      <c r="S864" s="57"/>
      <c r="V864" s="73"/>
      <c r="W864" s="73"/>
      <c r="X864" s="203"/>
    </row>
    <row r="865" spans="1:24" x14ac:dyDescent="0.2">
      <c r="A865" s="114"/>
      <c r="B865" s="71"/>
      <c r="D865" s="95"/>
      <c r="F865" s="79"/>
      <c r="G865" s="79"/>
      <c r="H865" s="79"/>
      <c r="J865" s="79"/>
      <c r="K865" s="79"/>
      <c r="L865" s="79"/>
      <c r="N865" s="110"/>
      <c r="R865" s="110"/>
      <c r="S865" s="112"/>
      <c r="V865" s="73"/>
      <c r="W865" s="73"/>
      <c r="X865" s="203"/>
    </row>
    <row r="866" spans="1:24" x14ac:dyDescent="0.2">
      <c r="A866" s="114"/>
      <c r="B866" s="68"/>
      <c r="C866" s="56"/>
      <c r="D866" s="80"/>
      <c r="E866" s="50"/>
      <c r="F866" s="80"/>
      <c r="G866" s="80"/>
      <c r="H866" s="80"/>
      <c r="I866" s="57"/>
      <c r="J866" s="80"/>
      <c r="K866" s="80"/>
      <c r="L866" s="80"/>
      <c r="M866" s="80"/>
      <c r="N866" s="80"/>
      <c r="O866" s="58"/>
      <c r="P866" s="50"/>
      <c r="Q866" s="59"/>
      <c r="R866" s="57"/>
      <c r="S866" s="57"/>
      <c r="T866" s="50"/>
      <c r="U866" s="50"/>
      <c r="V866" s="97"/>
      <c r="W866" s="97"/>
      <c r="X866" s="203"/>
    </row>
    <row r="867" spans="1:24" x14ac:dyDescent="0.2">
      <c r="A867" s="114"/>
      <c r="B867" s="70"/>
      <c r="C867" s="63"/>
      <c r="D867" s="80"/>
      <c r="E867" s="50"/>
      <c r="F867" s="80"/>
      <c r="G867" s="80"/>
      <c r="H867" s="80"/>
      <c r="I867" s="57"/>
      <c r="J867" s="80"/>
      <c r="K867" s="80"/>
      <c r="L867" s="80"/>
      <c r="M867" s="80"/>
      <c r="N867" s="80"/>
      <c r="O867" s="58"/>
      <c r="P867" s="50"/>
      <c r="Q867" s="58"/>
      <c r="R867" s="57"/>
      <c r="S867" s="57"/>
      <c r="T867" s="50"/>
      <c r="U867" s="50"/>
      <c r="V867" s="97"/>
      <c r="W867" s="97"/>
      <c r="X867" s="203"/>
    </row>
    <row r="868" spans="1:24" x14ac:dyDescent="0.2">
      <c r="A868" s="114"/>
      <c r="B868" s="70"/>
      <c r="C868" s="63"/>
      <c r="D868" s="80"/>
      <c r="E868" s="50"/>
      <c r="F868" s="80"/>
      <c r="G868" s="80"/>
      <c r="H868" s="80"/>
      <c r="I868" s="57"/>
      <c r="J868" s="80"/>
      <c r="K868" s="80"/>
      <c r="L868" s="80"/>
      <c r="M868" s="80"/>
      <c r="N868" s="80"/>
      <c r="O868" s="58"/>
      <c r="P868" s="50"/>
      <c r="Q868" s="58"/>
      <c r="R868" s="57"/>
      <c r="S868" s="57"/>
      <c r="T868" s="50"/>
      <c r="U868" s="50"/>
      <c r="V868" s="97"/>
      <c r="W868" s="97"/>
      <c r="X868" s="203"/>
    </row>
    <row r="869" spans="1:24" x14ac:dyDescent="0.2">
      <c r="A869" s="114"/>
      <c r="B869" s="71"/>
      <c r="D869" s="80"/>
      <c r="F869" s="79"/>
      <c r="G869" s="79"/>
      <c r="H869" s="79"/>
      <c r="J869" s="79"/>
      <c r="K869" s="79"/>
      <c r="L869" s="79"/>
      <c r="N869" s="79"/>
      <c r="R869" s="110"/>
      <c r="S869" s="57"/>
      <c r="V869" s="73"/>
      <c r="W869" s="73"/>
      <c r="X869" s="203"/>
    </row>
    <row r="870" spans="1:24" x14ac:dyDescent="0.2">
      <c r="A870" s="114"/>
      <c r="B870" s="71"/>
      <c r="D870" s="80"/>
      <c r="F870" s="79"/>
      <c r="G870" s="79"/>
      <c r="H870" s="79"/>
      <c r="J870" s="79"/>
      <c r="K870" s="79"/>
      <c r="L870" s="79"/>
      <c r="N870" s="79"/>
      <c r="R870" s="110"/>
      <c r="S870" s="57"/>
      <c r="V870" s="73"/>
      <c r="W870" s="73"/>
      <c r="X870" s="203"/>
    </row>
    <row r="871" spans="1:24" x14ac:dyDescent="0.2">
      <c r="A871" s="114"/>
      <c r="B871" s="71"/>
      <c r="D871" s="80"/>
      <c r="F871" s="79"/>
      <c r="G871" s="79"/>
      <c r="H871" s="79"/>
      <c r="J871" s="79"/>
      <c r="K871" s="79"/>
      <c r="L871" s="79"/>
      <c r="N871" s="79"/>
      <c r="R871" s="110"/>
      <c r="S871" s="57"/>
      <c r="V871" s="73"/>
      <c r="W871" s="73"/>
      <c r="X871" s="203"/>
    </row>
    <row r="872" spans="1:24" x14ac:dyDescent="0.2">
      <c r="A872" s="114"/>
      <c r="B872" s="71"/>
      <c r="D872" s="80"/>
      <c r="F872" s="79"/>
      <c r="G872" s="79"/>
      <c r="H872" s="79"/>
      <c r="J872" s="79"/>
      <c r="K872" s="79"/>
      <c r="L872" s="79"/>
      <c r="N872" s="79"/>
      <c r="R872" s="110"/>
      <c r="S872" s="57"/>
      <c r="V872" s="73"/>
      <c r="W872" s="73"/>
      <c r="X872" s="203"/>
    </row>
    <row r="873" spans="1:24" x14ac:dyDescent="0.2">
      <c r="A873" s="114"/>
      <c r="B873" s="71"/>
      <c r="D873" s="80"/>
      <c r="F873" s="79"/>
      <c r="G873" s="79"/>
      <c r="H873" s="79"/>
      <c r="J873" s="79"/>
      <c r="K873" s="79"/>
      <c r="L873" s="79"/>
      <c r="N873" s="79"/>
      <c r="R873" s="110"/>
      <c r="S873" s="57"/>
      <c r="V873" s="73"/>
      <c r="W873" s="73"/>
      <c r="X873" s="203"/>
    </row>
    <row r="874" spans="1:24" x14ac:dyDescent="0.2">
      <c r="A874" s="114"/>
      <c r="B874" s="71"/>
      <c r="D874" s="80"/>
      <c r="F874" s="79"/>
      <c r="G874" s="79"/>
      <c r="H874" s="79"/>
      <c r="J874" s="79"/>
      <c r="K874" s="79"/>
      <c r="L874" s="79"/>
      <c r="N874" s="110"/>
      <c r="R874" s="110"/>
      <c r="S874" s="57"/>
      <c r="V874" s="73"/>
      <c r="W874" s="73"/>
      <c r="X874" s="203"/>
    </row>
    <row r="875" spans="1:24" x14ac:dyDescent="0.2">
      <c r="A875" s="114"/>
      <c r="B875" s="71"/>
      <c r="D875" s="80"/>
      <c r="F875" s="79"/>
      <c r="G875" s="79"/>
      <c r="H875" s="79"/>
      <c r="J875" s="79"/>
      <c r="K875" s="79"/>
      <c r="L875" s="79"/>
      <c r="N875" s="110"/>
      <c r="R875" s="110"/>
      <c r="S875" s="57"/>
      <c r="V875" s="73"/>
      <c r="W875" s="73"/>
      <c r="X875" s="203"/>
    </row>
    <row r="876" spans="1:24" x14ac:dyDescent="0.2">
      <c r="A876" s="114"/>
      <c r="B876" s="71"/>
      <c r="D876" s="80"/>
      <c r="F876" s="79"/>
      <c r="G876" s="79"/>
      <c r="H876" s="79"/>
      <c r="J876" s="79"/>
      <c r="K876" s="79"/>
      <c r="L876" s="79"/>
      <c r="N876" s="79"/>
      <c r="R876" s="110"/>
      <c r="S876" s="57"/>
      <c r="V876" s="73"/>
      <c r="W876" s="73"/>
      <c r="X876" s="203"/>
    </row>
    <row r="877" spans="1:24" x14ac:dyDescent="0.2">
      <c r="A877" s="114"/>
      <c r="B877" s="71"/>
      <c r="D877" s="80"/>
      <c r="F877" s="79"/>
      <c r="G877" s="79"/>
      <c r="H877" s="79"/>
      <c r="J877" s="79"/>
      <c r="K877" s="79"/>
      <c r="L877" s="79"/>
      <c r="N877" s="110"/>
      <c r="R877" s="110"/>
      <c r="S877" s="57"/>
      <c r="V877" s="73"/>
      <c r="W877" s="73"/>
      <c r="X877" s="203"/>
    </row>
    <row r="878" spans="1:24" x14ac:dyDescent="0.2">
      <c r="A878" s="114"/>
      <c r="B878" s="71"/>
      <c r="D878" s="80"/>
      <c r="F878" s="79"/>
      <c r="G878" s="79"/>
      <c r="H878" s="79"/>
      <c r="J878" s="79"/>
      <c r="K878" s="79"/>
      <c r="L878" s="79"/>
      <c r="N878" s="110"/>
      <c r="R878" s="110"/>
      <c r="S878" s="57"/>
      <c r="V878" s="73"/>
      <c r="W878" s="73"/>
      <c r="X878" s="203"/>
    </row>
    <row r="879" spans="1:24" x14ac:dyDescent="0.2">
      <c r="A879" s="114"/>
      <c r="B879" s="71"/>
      <c r="D879" s="80"/>
      <c r="E879" s="50"/>
      <c r="F879" s="80"/>
      <c r="G879" s="80"/>
      <c r="H879" s="80"/>
      <c r="I879" s="57"/>
      <c r="J879" s="80"/>
      <c r="K879" s="80"/>
      <c r="L879" s="80"/>
      <c r="M879" s="80"/>
      <c r="N879" s="80"/>
      <c r="O879" s="58"/>
      <c r="P879" s="50"/>
      <c r="R879" s="110"/>
      <c r="S879" s="57"/>
      <c r="V879" s="73"/>
      <c r="W879" s="73"/>
      <c r="X879" s="203"/>
    </row>
    <row r="880" spans="1:24" x14ac:dyDescent="0.2">
      <c r="A880" s="114"/>
      <c r="B880" s="71"/>
      <c r="D880" s="80"/>
      <c r="F880" s="79"/>
      <c r="G880" s="79"/>
      <c r="H880" s="79"/>
      <c r="J880" s="79"/>
      <c r="K880" s="79"/>
      <c r="L880" s="79"/>
      <c r="N880" s="110"/>
      <c r="R880" s="110"/>
      <c r="S880" s="57"/>
      <c r="V880" s="73"/>
      <c r="W880" s="73"/>
      <c r="X880" s="203"/>
    </row>
    <row r="881" spans="1:24" x14ac:dyDescent="0.2">
      <c r="A881" s="114"/>
      <c r="B881" s="71"/>
      <c r="D881" s="80"/>
      <c r="F881" s="79"/>
      <c r="G881" s="79"/>
      <c r="H881" s="79"/>
      <c r="J881" s="110"/>
      <c r="N881" s="110"/>
      <c r="R881" s="110"/>
      <c r="S881" s="57"/>
      <c r="V881" s="73"/>
      <c r="W881" s="73"/>
      <c r="X881" s="203"/>
    </row>
    <row r="882" spans="1:24" x14ac:dyDescent="0.2">
      <c r="A882" s="114"/>
      <c r="B882" s="71"/>
      <c r="D882" s="80"/>
      <c r="F882" s="79"/>
      <c r="G882" s="79"/>
      <c r="H882" s="79"/>
      <c r="J882" s="79"/>
      <c r="K882" s="79"/>
      <c r="L882" s="79"/>
      <c r="N882" s="110"/>
      <c r="R882" s="110"/>
      <c r="S882" s="57"/>
      <c r="V882" s="73"/>
      <c r="W882" s="73"/>
      <c r="X882" s="203"/>
    </row>
    <row r="883" spans="1:24" x14ac:dyDescent="0.2">
      <c r="A883" s="114"/>
      <c r="B883" s="71"/>
      <c r="D883" s="95"/>
      <c r="F883" s="79"/>
      <c r="G883" s="79"/>
      <c r="H883" s="79"/>
      <c r="J883" s="79"/>
      <c r="K883" s="79"/>
      <c r="L883" s="79"/>
      <c r="N883" s="110"/>
      <c r="R883" s="110"/>
      <c r="S883" s="112"/>
      <c r="V883" s="73"/>
      <c r="W883" s="73"/>
      <c r="X883" s="203"/>
    </row>
    <row r="884" spans="1:24" x14ac:dyDescent="0.2">
      <c r="A884" s="114"/>
      <c r="B884" s="68"/>
      <c r="C884" s="56"/>
      <c r="D884" s="80"/>
      <c r="E884" s="50"/>
      <c r="F884" s="80"/>
      <c r="G884" s="80"/>
      <c r="H884" s="80"/>
      <c r="I884" s="57"/>
      <c r="J884" s="80"/>
      <c r="K884" s="80"/>
      <c r="L884" s="80"/>
      <c r="M884" s="80"/>
      <c r="N884" s="80"/>
      <c r="O884" s="58"/>
      <c r="P884" s="50"/>
      <c r="Q884" s="59"/>
      <c r="R884" s="57"/>
      <c r="S884" s="57"/>
      <c r="T884" s="50"/>
      <c r="U884" s="50"/>
      <c r="V884" s="97"/>
      <c r="W884" s="97"/>
      <c r="X884" s="203"/>
    </row>
    <row r="885" spans="1:24" x14ac:dyDescent="0.2">
      <c r="A885" s="114"/>
      <c r="B885" s="70"/>
      <c r="C885" s="63"/>
      <c r="D885" s="80"/>
      <c r="E885" s="50"/>
      <c r="F885" s="80"/>
      <c r="G885" s="80"/>
      <c r="H885" s="80"/>
      <c r="I885" s="57"/>
      <c r="J885" s="80"/>
      <c r="K885" s="80"/>
      <c r="L885" s="80"/>
      <c r="M885" s="80"/>
      <c r="N885" s="80"/>
      <c r="O885" s="58"/>
      <c r="P885" s="50"/>
      <c r="Q885" s="58"/>
      <c r="R885" s="57"/>
      <c r="S885" s="57"/>
      <c r="T885" s="50"/>
      <c r="U885" s="50"/>
      <c r="V885" s="97"/>
      <c r="W885" s="97"/>
      <c r="X885" s="203"/>
    </row>
    <row r="886" spans="1:24" x14ac:dyDescent="0.2">
      <c r="A886" s="114"/>
      <c r="B886" s="70"/>
      <c r="C886" s="63"/>
      <c r="D886" s="80"/>
      <c r="E886" s="50"/>
      <c r="F886" s="80"/>
      <c r="G886" s="80"/>
      <c r="H886" s="80"/>
      <c r="I886" s="57"/>
      <c r="J886" s="80"/>
      <c r="K886" s="80"/>
      <c r="L886" s="80"/>
      <c r="M886" s="80"/>
      <c r="N886" s="80"/>
      <c r="O886" s="58"/>
      <c r="P886" s="50"/>
      <c r="Q886" s="58"/>
      <c r="R886" s="57"/>
      <c r="S886" s="57"/>
      <c r="T886" s="50"/>
      <c r="U886" s="50"/>
      <c r="V886" s="97"/>
      <c r="W886" s="97"/>
      <c r="X886" s="203"/>
    </row>
    <row r="887" spans="1:24" x14ac:dyDescent="0.2">
      <c r="A887" s="114"/>
      <c r="B887" s="71"/>
      <c r="D887" s="80"/>
      <c r="F887" s="79"/>
      <c r="G887" s="79"/>
      <c r="H887" s="79"/>
      <c r="J887" s="79"/>
      <c r="K887" s="79"/>
      <c r="L887" s="79"/>
      <c r="N887" s="79"/>
      <c r="R887" s="110"/>
      <c r="S887" s="57"/>
      <c r="V887" s="73"/>
      <c r="W887" s="73"/>
      <c r="X887" s="203"/>
    </row>
    <row r="888" spans="1:24" x14ac:dyDescent="0.2">
      <c r="A888" s="114"/>
      <c r="B888" s="71"/>
      <c r="D888" s="80"/>
      <c r="F888" s="79"/>
      <c r="G888" s="79"/>
      <c r="H888" s="79"/>
      <c r="J888" s="79"/>
      <c r="K888" s="79"/>
      <c r="L888" s="79"/>
      <c r="N888" s="79"/>
      <c r="R888" s="110"/>
      <c r="S888" s="57"/>
      <c r="V888" s="73"/>
      <c r="W888" s="73"/>
      <c r="X888" s="203"/>
    </row>
    <row r="889" spans="1:24" x14ac:dyDescent="0.2">
      <c r="A889" s="114"/>
      <c r="B889" s="71"/>
      <c r="D889" s="80"/>
      <c r="F889" s="79"/>
      <c r="G889" s="79"/>
      <c r="H889" s="79"/>
      <c r="J889" s="79"/>
      <c r="K889" s="79"/>
      <c r="L889" s="79"/>
      <c r="N889" s="79"/>
      <c r="R889" s="110"/>
      <c r="S889" s="57"/>
      <c r="V889" s="73"/>
      <c r="W889" s="73"/>
      <c r="X889" s="203"/>
    </row>
    <row r="890" spans="1:24" x14ac:dyDescent="0.2">
      <c r="A890" s="114"/>
      <c r="B890" s="71"/>
      <c r="D890" s="80"/>
      <c r="F890" s="79"/>
      <c r="G890" s="79"/>
      <c r="H890" s="79"/>
      <c r="J890" s="79"/>
      <c r="K890" s="79"/>
      <c r="L890" s="79"/>
      <c r="N890" s="79"/>
      <c r="R890" s="110"/>
      <c r="S890" s="57"/>
      <c r="V890" s="73"/>
      <c r="W890" s="73"/>
      <c r="X890" s="203"/>
    </row>
    <row r="891" spans="1:24" x14ac:dyDescent="0.2">
      <c r="A891" s="114"/>
      <c r="B891" s="71"/>
      <c r="D891" s="80"/>
      <c r="F891" s="79"/>
      <c r="G891" s="79"/>
      <c r="H891" s="79"/>
      <c r="J891" s="79"/>
      <c r="K891" s="79"/>
      <c r="L891" s="79"/>
      <c r="N891" s="79"/>
      <c r="R891" s="110"/>
      <c r="S891" s="57"/>
      <c r="V891" s="73"/>
      <c r="W891" s="73"/>
      <c r="X891" s="203"/>
    </row>
    <row r="892" spans="1:24" x14ac:dyDescent="0.2">
      <c r="A892" s="114"/>
      <c r="B892" s="71"/>
      <c r="D892" s="80"/>
      <c r="F892" s="79"/>
      <c r="G892" s="79"/>
      <c r="H892" s="79"/>
      <c r="J892" s="79"/>
      <c r="K892" s="79"/>
      <c r="L892" s="79"/>
      <c r="N892" s="110"/>
      <c r="R892" s="110"/>
      <c r="S892" s="57"/>
      <c r="V892" s="73"/>
      <c r="W892" s="73"/>
      <c r="X892" s="203"/>
    </row>
    <row r="893" spans="1:24" x14ac:dyDescent="0.2">
      <c r="A893" s="114"/>
      <c r="B893" s="71"/>
      <c r="D893" s="80"/>
      <c r="F893" s="79"/>
      <c r="G893" s="79"/>
      <c r="H893" s="79"/>
      <c r="J893" s="79"/>
      <c r="K893" s="79"/>
      <c r="L893" s="79"/>
      <c r="N893" s="110"/>
      <c r="R893" s="110"/>
      <c r="S893" s="57"/>
      <c r="V893" s="73"/>
      <c r="W893" s="73"/>
      <c r="X893" s="203"/>
    </row>
    <row r="894" spans="1:24" x14ac:dyDescent="0.2">
      <c r="A894" s="114"/>
      <c r="B894" s="71"/>
      <c r="D894" s="80"/>
      <c r="F894" s="79"/>
      <c r="G894" s="79"/>
      <c r="H894" s="79"/>
      <c r="J894" s="79"/>
      <c r="K894" s="79"/>
      <c r="L894" s="79"/>
      <c r="N894" s="79"/>
      <c r="R894" s="110"/>
      <c r="S894" s="57"/>
      <c r="V894" s="73"/>
      <c r="W894" s="73"/>
      <c r="X894" s="203"/>
    </row>
    <row r="895" spans="1:24" x14ac:dyDescent="0.2">
      <c r="A895" s="114"/>
      <c r="B895" s="71"/>
      <c r="D895" s="80"/>
      <c r="F895" s="79"/>
      <c r="G895" s="79"/>
      <c r="H895" s="79"/>
      <c r="J895" s="79"/>
      <c r="K895" s="79"/>
      <c r="L895" s="79"/>
      <c r="N895" s="110"/>
      <c r="R895" s="110"/>
      <c r="S895" s="57"/>
      <c r="V895" s="73"/>
      <c r="W895" s="73"/>
      <c r="X895" s="203"/>
    </row>
    <row r="896" spans="1:24" x14ac:dyDescent="0.2">
      <c r="A896" s="114"/>
      <c r="B896" s="71"/>
      <c r="D896" s="80"/>
      <c r="F896" s="79"/>
      <c r="G896" s="79"/>
      <c r="H896" s="79"/>
      <c r="J896" s="79"/>
      <c r="K896" s="79"/>
      <c r="L896" s="79"/>
      <c r="N896" s="110"/>
      <c r="R896" s="110"/>
      <c r="S896" s="57"/>
      <c r="V896" s="73"/>
      <c r="W896" s="73"/>
      <c r="X896" s="203"/>
    </row>
    <row r="897" spans="1:24" x14ac:dyDescent="0.2">
      <c r="A897" s="114"/>
      <c r="B897" s="71"/>
      <c r="D897" s="80"/>
      <c r="E897" s="50"/>
      <c r="F897" s="80"/>
      <c r="G897" s="80"/>
      <c r="H897" s="80"/>
      <c r="I897" s="57"/>
      <c r="J897" s="80"/>
      <c r="K897" s="80"/>
      <c r="L897" s="80"/>
      <c r="M897" s="80"/>
      <c r="N897" s="80"/>
      <c r="O897" s="58"/>
      <c r="P897" s="50"/>
      <c r="R897" s="110"/>
      <c r="S897" s="57"/>
      <c r="V897" s="73"/>
      <c r="W897" s="73"/>
      <c r="X897" s="203"/>
    </row>
    <row r="898" spans="1:24" x14ac:dyDescent="0.2">
      <c r="A898" s="114"/>
      <c r="B898" s="71"/>
      <c r="D898" s="80"/>
      <c r="F898" s="79"/>
      <c r="G898" s="79"/>
      <c r="H898" s="79"/>
      <c r="J898" s="79"/>
      <c r="K898" s="79"/>
      <c r="L898" s="79"/>
      <c r="N898" s="110"/>
      <c r="R898" s="110"/>
      <c r="S898" s="57"/>
      <c r="V898" s="73"/>
      <c r="W898" s="73"/>
      <c r="X898" s="203"/>
    </row>
    <row r="899" spans="1:24" x14ac:dyDescent="0.2">
      <c r="A899" s="114"/>
      <c r="B899" s="71"/>
      <c r="D899" s="80"/>
      <c r="F899" s="79"/>
      <c r="G899" s="79"/>
      <c r="H899" s="79"/>
      <c r="J899" s="110"/>
      <c r="N899" s="110"/>
      <c r="R899" s="110"/>
      <c r="S899" s="57"/>
      <c r="V899" s="73"/>
      <c r="W899" s="73"/>
      <c r="X899" s="203"/>
    </row>
    <row r="900" spans="1:24" x14ac:dyDescent="0.2">
      <c r="A900" s="114"/>
      <c r="B900" s="71"/>
      <c r="D900" s="80"/>
      <c r="F900" s="79"/>
      <c r="G900" s="79"/>
      <c r="H900" s="79"/>
      <c r="J900" s="79"/>
      <c r="K900" s="79"/>
      <c r="L900" s="79"/>
      <c r="N900" s="110"/>
      <c r="R900" s="110"/>
      <c r="S900" s="57"/>
      <c r="V900" s="73"/>
      <c r="W900" s="73"/>
      <c r="X900" s="203"/>
    </row>
    <row r="901" spans="1:24" x14ac:dyDescent="0.2">
      <c r="A901" s="114"/>
      <c r="B901" s="71"/>
      <c r="D901" s="95"/>
      <c r="F901" s="79"/>
      <c r="G901" s="79"/>
      <c r="H901" s="79"/>
      <c r="J901" s="79"/>
      <c r="K901" s="79"/>
      <c r="L901" s="79"/>
      <c r="N901" s="110"/>
      <c r="R901" s="110"/>
      <c r="S901" s="112"/>
      <c r="V901" s="73"/>
      <c r="W901" s="73"/>
      <c r="X901" s="203"/>
    </row>
    <row r="902" spans="1:24" x14ac:dyDescent="0.2">
      <c r="A902" s="114"/>
      <c r="B902" s="68"/>
      <c r="C902" s="56"/>
      <c r="D902" s="80"/>
      <c r="E902" s="50"/>
      <c r="F902" s="80"/>
      <c r="G902" s="80"/>
      <c r="H902" s="80"/>
      <c r="I902" s="57"/>
      <c r="J902" s="80"/>
      <c r="K902" s="80"/>
      <c r="L902" s="80"/>
      <c r="M902" s="80"/>
      <c r="N902" s="80"/>
      <c r="O902" s="58"/>
      <c r="P902" s="50"/>
      <c r="Q902" s="59"/>
      <c r="R902" s="57"/>
      <c r="S902" s="57"/>
      <c r="T902" s="50"/>
      <c r="U902" s="50"/>
      <c r="V902" s="97"/>
      <c r="W902" s="97"/>
      <c r="X902" s="203"/>
    </row>
    <row r="903" spans="1:24" x14ac:dyDescent="0.2">
      <c r="A903" s="114"/>
      <c r="B903" s="70"/>
      <c r="C903" s="63"/>
      <c r="D903" s="80"/>
      <c r="E903" s="50"/>
      <c r="F903" s="80"/>
      <c r="G903" s="80"/>
      <c r="H903" s="80"/>
      <c r="I903" s="57"/>
      <c r="J903" s="80"/>
      <c r="K903" s="80"/>
      <c r="L903" s="80"/>
      <c r="M903" s="80"/>
      <c r="N903" s="80"/>
      <c r="O903" s="58"/>
      <c r="P903" s="50"/>
      <c r="Q903" s="58"/>
      <c r="R903" s="57"/>
      <c r="S903" s="57"/>
      <c r="T903" s="50"/>
      <c r="U903" s="50"/>
      <c r="V903" s="97"/>
      <c r="W903" s="97"/>
      <c r="X903" s="203"/>
    </row>
    <row r="904" spans="1:24" x14ac:dyDescent="0.2">
      <c r="A904" s="114"/>
      <c r="B904" s="70"/>
      <c r="C904" s="63"/>
      <c r="D904" s="80"/>
      <c r="E904" s="50"/>
      <c r="F904" s="80"/>
      <c r="G904" s="80"/>
      <c r="H904" s="80"/>
      <c r="I904" s="57"/>
      <c r="J904" s="80"/>
      <c r="K904" s="80"/>
      <c r="L904" s="80"/>
      <c r="M904" s="80"/>
      <c r="N904" s="80"/>
      <c r="O904" s="58"/>
      <c r="P904" s="50"/>
      <c r="Q904" s="58"/>
      <c r="R904" s="57"/>
      <c r="S904" s="57"/>
      <c r="T904" s="50"/>
      <c r="U904" s="50"/>
      <c r="V904" s="97"/>
      <c r="W904" s="97"/>
      <c r="X904" s="203"/>
    </row>
    <row r="905" spans="1:24" x14ac:dyDescent="0.2">
      <c r="A905" s="114"/>
      <c r="B905" s="71"/>
      <c r="D905" s="80"/>
      <c r="F905" s="79"/>
      <c r="G905" s="79"/>
      <c r="H905" s="79"/>
      <c r="J905" s="79"/>
      <c r="K905" s="79"/>
      <c r="L905" s="79"/>
      <c r="N905" s="79"/>
      <c r="R905" s="110"/>
      <c r="S905" s="57"/>
      <c r="V905" s="73"/>
      <c r="W905" s="73"/>
      <c r="X905" s="203"/>
    </row>
    <row r="906" spans="1:24" x14ac:dyDescent="0.2">
      <c r="A906" s="114"/>
      <c r="B906" s="71"/>
      <c r="D906" s="80"/>
      <c r="F906" s="79"/>
      <c r="G906" s="79"/>
      <c r="H906" s="79"/>
      <c r="J906" s="79"/>
      <c r="K906" s="79"/>
      <c r="L906" s="79"/>
      <c r="N906" s="79"/>
      <c r="R906" s="110"/>
      <c r="S906" s="57"/>
      <c r="V906" s="73"/>
      <c r="W906" s="73"/>
      <c r="X906" s="203"/>
    </row>
    <row r="907" spans="1:24" x14ac:dyDescent="0.2">
      <c r="A907" s="114"/>
      <c r="B907" s="71"/>
      <c r="D907" s="80"/>
      <c r="F907" s="79"/>
      <c r="G907" s="79"/>
      <c r="H907" s="79"/>
      <c r="J907" s="79"/>
      <c r="K907" s="79"/>
      <c r="L907" s="79"/>
      <c r="N907" s="79"/>
      <c r="R907" s="110"/>
      <c r="S907" s="57"/>
      <c r="V907" s="73"/>
      <c r="W907" s="73"/>
      <c r="X907" s="203"/>
    </row>
    <row r="908" spans="1:24" x14ac:dyDescent="0.2">
      <c r="A908" s="114"/>
      <c r="B908" s="71"/>
      <c r="D908" s="80"/>
      <c r="F908" s="79"/>
      <c r="G908" s="79"/>
      <c r="H908" s="79"/>
      <c r="J908" s="79"/>
      <c r="K908" s="79"/>
      <c r="L908" s="79"/>
      <c r="N908" s="79"/>
      <c r="R908" s="110"/>
      <c r="S908" s="57"/>
      <c r="V908" s="73"/>
      <c r="W908" s="73"/>
      <c r="X908" s="203"/>
    </row>
    <row r="909" spans="1:24" x14ac:dyDescent="0.2">
      <c r="A909" s="114"/>
      <c r="B909" s="71"/>
      <c r="D909" s="80"/>
      <c r="F909" s="79"/>
      <c r="G909" s="79"/>
      <c r="H909" s="79"/>
      <c r="J909" s="79"/>
      <c r="K909" s="79"/>
      <c r="L909" s="79"/>
      <c r="N909" s="79"/>
      <c r="R909" s="110"/>
      <c r="S909" s="57"/>
      <c r="V909" s="73"/>
      <c r="W909" s="73"/>
      <c r="X909" s="203"/>
    </row>
    <row r="910" spans="1:24" x14ac:dyDescent="0.2">
      <c r="A910" s="114"/>
      <c r="B910" s="71"/>
      <c r="D910" s="80"/>
      <c r="F910" s="79"/>
      <c r="G910" s="79"/>
      <c r="H910" s="79"/>
      <c r="J910" s="79"/>
      <c r="K910" s="79"/>
      <c r="L910" s="79"/>
      <c r="N910" s="110"/>
      <c r="R910" s="110"/>
      <c r="S910" s="57"/>
      <c r="V910" s="73"/>
      <c r="W910" s="73"/>
      <c r="X910" s="203"/>
    </row>
    <row r="911" spans="1:24" x14ac:dyDescent="0.2">
      <c r="A911" s="114"/>
      <c r="B911" s="71"/>
      <c r="D911" s="80"/>
      <c r="F911" s="79"/>
      <c r="G911" s="79"/>
      <c r="H911" s="79"/>
      <c r="J911" s="79"/>
      <c r="K911" s="79"/>
      <c r="L911" s="79"/>
      <c r="N911" s="110"/>
      <c r="R911" s="110"/>
      <c r="S911" s="57"/>
      <c r="V911" s="73"/>
      <c r="W911" s="73"/>
      <c r="X911" s="203"/>
    </row>
    <row r="912" spans="1:24" x14ac:dyDescent="0.2">
      <c r="A912" s="114"/>
      <c r="B912" s="71"/>
      <c r="D912" s="80"/>
      <c r="F912" s="79"/>
      <c r="G912" s="79"/>
      <c r="H912" s="79"/>
      <c r="J912" s="79"/>
      <c r="K912" s="79"/>
      <c r="L912" s="79"/>
      <c r="N912" s="79"/>
      <c r="R912" s="110"/>
      <c r="S912" s="57"/>
      <c r="V912" s="73"/>
      <c r="W912" s="73"/>
      <c r="X912" s="203"/>
    </row>
    <row r="913" spans="1:24" x14ac:dyDescent="0.2">
      <c r="A913" s="114"/>
      <c r="B913" s="71"/>
      <c r="D913" s="80"/>
      <c r="F913" s="79"/>
      <c r="G913" s="79"/>
      <c r="H913" s="79"/>
      <c r="J913" s="79"/>
      <c r="K913" s="79"/>
      <c r="L913" s="79"/>
      <c r="N913" s="110"/>
      <c r="R913" s="110"/>
      <c r="S913" s="57"/>
      <c r="V913" s="73"/>
      <c r="W913" s="73"/>
      <c r="X913" s="203"/>
    </row>
    <row r="914" spans="1:24" x14ac:dyDescent="0.2">
      <c r="A914" s="114"/>
      <c r="B914" s="71"/>
      <c r="D914" s="80"/>
      <c r="F914" s="79"/>
      <c r="G914" s="79"/>
      <c r="H914" s="79"/>
      <c r="J914" s="79"/>
      <c r="K914" s="79"/>
      <c r="L914" s="79"/>
      <c r="N914" s="110"/>
      <c r="R914" s="110"/>
      <c r="S914" s="57"/>
      <c r="V914" s="73"/>
      <c r="W914" s="73"/>
      <c r="X914" s="203"/>
    </row>
    <row r="915" spans="1:24" x14ac:dyDescent="0.2">
      <c r="A915" s="114"/>
      <c r="B915" s="71"/>
      <c r="D915" s="80"/>
      <c r="E915" s="50"/>
      <c r="F915" s="80"/>
      <c r="G915" s="80"/>
      <c r="H915" s="80"/>
      <c r="I915" s="57"/>
      <c r="J915" s="80"/>
      <c r="K915" s="80"/>
      <c r="L915" s="80"/>
      <c r="M915" s="80"/>
      <c r="N915" s="80"/>
      <c r="O915" s="58"/>
      <c r="P915" s="50"/>
      <c r="R915" s="110"/>
      <c r="S915" s="57"/>
      <c r="V915" s="73"/>
      <c r="W915" s="73"/>
      <c r="X915" s="203"/>
    </row>
    <row r="916" spans="1:24" x14ac:dyDescent="0.2">
      <c r="A916" s="114"/>
      <c r="B916" s="71"/>
      <c r="D916" s="80"/>
      <c r="F916" s="79"/>
      <c r="G916" s="79"/>
      <c r="H916" s="79"/>
      <c r="J916" s="79"/>
      <c r="K916" s="79"/>
      <c r="L916" s="79"/>
      <c r="N916" s="110"/>
      <c r="R916" s="110"/>
      <c r="S916" s="57"/>
      <c r="V916" s="73"/>
      <c r="W916" s="73"/>
      <c r="X916" s="203"/>
    </row>
    <row r="917" spans="1:24" x14ac:dyDescent="0.2">
      <c r="A917" s="114"/>
      <c r="B917" s="71"/>
      <c r="D917" s="80"/>
      <c r="F917" s="79"/>
      <c r="G917" s="79"/>
      <c r="H917" s="79"/>
      <c r="J917" s="110"/>
      <c r="N917" s="110"/>
      <c r="R917" s="110"/>
      <c r="S917" s="57"/>
      <c r="V917" s="73"/>
      <c r="W917" s="73"/>
      <c r="X917" s="203"/>
    </row>
    <row r="918" spans="1:24" x14ac:dyDescent="0.2">
      <c r="A918" s="114"/>
      <c r="B918" s="71"/>
      <c r="D918" s="80"/>
      <c r="F918" s="79"/>
      <c r="G918" s="79"/>
      <c r="H918" s="79"/>
      <c r="J918" s="79"/>
      <c r="K918" s="79"/>
      <c r="L918" s="79"/>
      <c r="N918" s="110"/>
      <c r="R918" s="110"/>
      <c r="S918" s="57"/>
      <c r="V918" s="73"/>
      <c r="W918" s="73"/>
      <c r="X918" s="203"/>
    </row>
    <row r="919" spans="1:24" x14ac:dyDescent="0.2">
      <c r="A919" s="114"/>
      <c r="B919" s="71"/>
      <c r="D919" s="95"/>
      <c r="F919" s="79"/>
      <c r="G919" s="79"/>
      <c r="H919" s="79"/>
      <c r="J919" s="79"/>
      <c r="K919" s="79"/>
      <c r="L919" s="79"/>
      <c r="N919" s="110"/>
      <c r="R919" s="110"/>
      <c r="S919" s="112"/>
      <c r="V919" s="73"/>
      <c r="W919" s="73"/>
      <c r="X919" s="203"/>
    </row>
    <row r="920" spans="1:24" x14ac:dyDescent="0.2">
      <c r="A920" s="114"/>
      <c r="B920" s="68"/>
      <c r="C920" s="56"/>
      <c r="D920" s="80"/>
      <c r="E920" s="50"/>
      <c r="F920" s="80"/>
      <c r="G920" s="80"/>
      <c r="H920" s="80"/>
      <c r="I920" s="57"/>
      <c r="J920" s="80"/>
      <c r="K920" s="80"/>
      <c r="L920" s="80"/>
      <c r="M920" s="80"/>
      <c r="N920" s="80"/>
      <c r="O920" s="58"/>
      <c r="P920" s="50"/>
      <c r="Q920" s="59"/>
      <c r="R920" s="57"/>
      <c r="S920" s="57"/>
      <c r="T920" s="50"/>
      <c r="U920" s="50"/>
      <c r="V920" s="97"/>
      <c r="W920" s="97"/>
      <c r="X920" s="203"/>
    </row>
    <row r="921" spans="1:24" x14ac:dyDescent="0.2">
      <c r="A921" s="114"/>
      <c r="B921" s="70"/>
      <c r="C921" s="63"/>
      <c r="D921" s="80"/>
      <c r="E921" s="50"/>
      <c r="F921" s="80"/>
      <c r="G921" s="80"/>
      <c r="H921" s="80"/>
      <c r="I921" s="57"/>
      <c r="J921" s="80"/>
      <c r="K921" s="80"/>
      <c r="L921" s="80"/>
      <c r="M921" s="80"/>
      <c r="N921" s="80"/>
      <c r="O921" s="58"/>
      <c r="P921" s="50"/>
      <c r="Q921" s="58"/>
      <c r="R921" s="57"/>
      <c r="S921" s="57"/>
      <c r="T921" s="50"/>
      <c r="U921" s="50"/>
      <c r="V921" s="97"/>
      <c r="W921" s="97"/>
      <c r="X921" s="203"/>
    </row>
    <row r="922" spans="1:24" x14ac:dyDescent="0.2">
      <c r="A922" s="114"/>
      <c r="B922" s="70"/>
      <c r="C922" s="63"/>
      <c r="D922" s="80"/>
      <c r="E922" s="50"/>
      <c r="F922" s="80"/>
      <c r="G922" s="80"/>
      <c r="H922" s="80"/>
      <c r="I922" s="57"/>
      <c r="J922" s="80"/>
      <c r="K922" s="80"/>
      <c r="L922" s="80"/>
      <c r="M922" s="80"/>
      <c r="N922" s="80"/>
      <c r="O922" s="58"/>
      <c r="P922" s="50"/>
      <c r="Q922" s="58"/>
      <c r="R922" s="57"/>
      <c r="S922" s="57"/>
      <c r="T922" s="50"/>
      <c r="U922" s="50"/>
      <c r="V922" s="97"/>
      <c r="W922" s="97"/>
      <c r="X922" s="203"/>
    </row>
    <row r="923" spans="1:24" x14ac:dyDescent="0.2">
      <c r="A923" s="114"/>
      <c r="B923" s="71"/>
      <c r="D923" s="80"/>
      <c r="F923" s="79"/>
      <c r="G923" s="79"/>
      <c r="H923" s="79"/>
      <c r="J923" s="79"/>
      <c r="K923" s="79"/>
      <c r="L923" s="79"/>
      <c r="N923" s="79"/>
      <c r="R923" s="110"/>
      <c r="S923" s="57"/>
      <c r="V923" s="73"/>
      <c r="W923" s="73"/>
      <c r="X923" s="203"/>
    </row>
    <row r="924" spans="1:24" x14ac:dyDescent="0.2">
      <c r="A924" s="114"/>
      <c r="B924" s="71"/>
      <c r="D924" s="80"/>
      <c r="F924" s="79"/>
      <c r="G924" s="79"/>
      <c r="H924" s="79"/>
      <c r="J924" s="79"/>
      <c r="K924" s="79"/>
      <c r="L924" s="79"/>
      <c r="N924" s="79"/>
      <c r="R924" s="110"/>
      <c r="S924" s="57"/>
      <c r="V924" s="73"/>
      <c r="W924" s="73"/>
      <c r="X924" s="203"/>
    </row>
    <row r="925" spans="1:24" x14ac:dyDescent="0.2">
      <c r="A925" s="114"/>
      <c r="B925" s="71"/>
      <c r="D925" s="80"/>
      <c r="F925" s="79"/>
      <c r="G925" s="79"/>
      <c r="H925" s="79"/>
      <c r="J925" s="79"/>
      <c r="K925" s="79"/>
      <c r="L925" s="79"/>
      <c r="N925" s="79"/>
      <c r="R925" s="110"/>
      <c r="S925" s="57"/>
      <c r="V925" s="73"/>
      <c r="W925" s="73"/>
      <c r="X925" s="203"/>
    </row>
    <row r="926" spans="1:24" x14ac:dyDescent="0.2">
      <c r="A926" s="114"/>
      <c r="B926" s="71"/>
      <c r="D926" s="80"/>
      <c r="F926" s="79"/>
      <c r="G926" s="79"/>
      <c r="H926" s="79"/>
      <c r="J926" s="79"/>
      <c r="K926" s="79"/>
      <c r="L926" s="79"/>
      <c r="N926" s="79"/>
      <c r="R926" s="110"/>
      <c r="S926" s="57"/>
      <c r="V926" s="73"/>
      <c r="W926" s="73"/>
      <c r="X926" s="203"/>
    </row>
    <row r="927" spans="1:24" x14ac:dyDescent="0.2">
      <c r="A927" s="114"/>
      <c r="B927" s="71"/>
      <c r="D927" s="80"/>
      <c r="F927" s="79"/>
      <c r="G927" s="79"/>
      <c r="H927" s="79"/>
      <c r="J927" s="79"/>
      <c r="K927" s="79"/>
      <c r="L927" s="79"/>
      <c r="N927" s="79"/>
      <c r="R927" s="110"/>
      <c r="S927" s="57"/>
      <c r="V927" s="73"/>
      <c r="W927" s="73"/>
      <c r="X927" s="203"/>
    </row>
    <row r="928" spans="1:24" x14ac:dyDescent="0.2">
      <c r="A928" s="114"/>
      <c r="B928" s="71"/>
      <c r="D928" s="80"/>
      <c r="F928" s="79"/>
      <c r="G928" s="79"/>
      <c r="H928" s="79"/>
      <c r="J928" s="79"/>
      <c r="K928" s="79"/>
      <c r="L928" s="79"/>
      <c r="N928" s="110"/>
      <c r="R928" s="110"/>
      <c r="S928" s="57"/>
      <c r="V928" s="73"/>
      <c r="W928" s="73"/>
      <c r="X928" s="203"/>
    </row>
    <row r="929" spans="1:24" x14ac:dyDescent="0.2">
      <c r="A929" s="114"/>
      <c r="B929" s="71"/>
      <c r="D929" s="80"/>
      <c r="F929" s="79"/>
      <c r="G929" s="79"/>
      <c r="H929" s="79"/>
      <c r="J929" s="79"/>
      <c r="K929" s="79"/>
      <c r="L929" s="79"/>
      <c r="N929" s="110"/>
      <c r="R929" s="110"/>
      <c r="S929" s="57"/>
      <c r="V929" s="73"/>
      <c r="W929" s="73"/>
      <c r="X929" s="203"/>
    </row>
    <row r="930" spans="1:24" x14ac:dyDescent="0.2">
      <c r="A930" s="114"/>
      <c r="B930" s="71"/>
      <c r="D930" s="80"/>
      <c r="F930" s="79"/>
      <c r="G930" s="79"/>
      <c r="H930" s="79"/>
      <c r="J930" s="79"/>
      <c r="K930" s="79"/>
      <c r="L930" s="79"/>
      <c r="N930" s="79"/>
      <c r="R930" s="110"/>
      <c r="S930" s="57"/>
      <c r="V930" s="73"/>
      <c r="W930" s="73"/>
      <c r="X930" s="203"/>
    </row>
    <row r="931" spans="1:24" x14ac:dyDescent="0.2">
      <c r="A931" s="114"/>
      <c r="B931" s="71"/>
      <c r="D931" s="80"/>
      <c r="F931" s="79"/>
      <c r="G931" s="79"/>
      <c r="H931" s="79"/>
      <c r="J931" s="79"/>
      <c r="K931" s="79"/>
      <c r="L931" s="79"/>
      <c r="N931" s="110"/>
      <c r="R931" s="110"/>
      <c r="S931" s="57"/>
      <c r="V931" s="73"/>
      <c r="W931" s="73"/>
      <c r="X931" s="203"/>
    </row>
    <row r="932" spans="1:24" x14ac:dyDescent="0.2">
      <c r="A932" s="114"/>
      <c r="B932" s="71"/>
      <c r="D932" s="80"/>
      <c r="F932" s="79"/>
      <c r="G932" s="79"/>
      <c r="H932" s="79"/>
      <c r="J932" s="79"/>
      <c r="K932" s="79"/>
      <c r="L932" s="79"/>
      <c r="N932" s="110"/>
      <c r="R932" s="110"/>
      <c r="S932" s="57"/>
      <c r="V932" s="73"/>
      <c r="W932" s="73"/>
      <c r="X932" s="203"/>
    </row>
    <row r="933" spans="1:24" x14ac:dyDescent="0.2">
      <c r="A933" s="114"/>
      <c r="B933" s="71"/>
      <c r="D933" s="80"/>
      <c r="E933" s="50"/>
      <c r="F933" s="80"/>
      <c r="G933" s="80"/>
      <c r="H933" s="80"/>
      <c r="I933" s="57"/>
      <c r="J933" s="80"/>
      <c r="K933" s="80"/>
      <c r="L933" s="80"/>
      <c r="M933" s="80"/>
      <c r="N933" s="80"/>
      <c r="O933" s="58"/>
      <c r="P933" s="50"/>
      <c r="R933" s="110"/>
      <c r="S933" s="57"/>
      <c r="V933" s="73"/>
      <c r="W933" s="73"/>
      <c r="X933" s="203"/>
    </row>
    <row r="934" spans="1:24" x14ac:dyDescent="0.2">
      <c r="A934" s="114"/>
      <c r="B934" s="71"/>
      <c r="D934" s="80"/>
      <c r="F934" s="79"/>
      <c r="G934" s="79"/>
      <c r="H934" s="79"/>
      <c r="J934" s="79"/>
      <c r="K934" s="79"/>
      <c r="L934" s="79"/>
      <c r="N934" s="110"/>
      <c r="R934" s="110"/>
      <c r="S934" s="57"/>
      <c r="V934" s="73"/>
      <c r="W934" s="73"/>
      <c r="X934" s="203"/>
    </row>
    <row r="935" spans="1:24" x14ac:dyDescent="0.2">
      <c r="A935" s="114"/>
      <c r="B935" s="71"/>
      <c r="D935" s="80"/>
      <c r="F935" s="79"/>
      <c r="G935" s="79"/>
      <c r="H935" s="79"/>
      <c r="J935" s="110"/>
      <c r="N935" s="110"/>
      <c r="R935" s="110"/>
      <c r="S935" s="57"/>
      <c r="V935" s="73"/>
      <c r="W935" s="73"/>
      <c r="X935" s="203"/>
    </row>
    <row r="936" spans="1:24" x14ac:dyDescent="0.2">
      <c r="A936" s="114"/>
      <c r="B936" s="71"/>
      <c r="D936" s="80"/>
      <c r="F936" s="79"/>
      <c r="G936" s="79"/>
      <c r="H936" s="79"/>
      <c r="J936" s="79"/>
      <c r="K936" s="79"/>
      <c r="L936" s="79"/>
      <c r="N936" s="110"/>
      <c r="R936" s="110"/>
      <c r="S936" s="57"/>
      <c r="V936" s="73"/>
      <c r="W936" s="73"/>
      <c r="X936" s="203"/>
    </row>
    <row r="937" spans="1:24" x14ac:dyDescent="0.2">
      <c r="A937" s="114"/>
      <c r="B937" s="71"/>
      <c r="D937" s="95"/>
      <c r="F937" s="79"/>
      <c r="G937" s="79"/>
      <c r="H937" s="79"/>
      <c r="J937" s="79"/>
      <c r="K937" s="79"/>
      <c r="L937" s="79"/>
      <c r="N937" s="110"/>
      <c r="R937" s="110"/>
      <c r="S937" s="112"/>
      <c r="V937" s="73"/>
      <c r="W937" s="73"/>
      <c r="X937" s="203"/>
    </row>
    <row r="938" spans="1:24" x14ac:dyDescent="0.2">
      <c r="A938" s="114"/>
      <c r="B938" s="68"/>
      <c r="C938" s="56"/>
      <c r="D938" s="80"/>
      <c r="E938" s="50"/>
      <c r="F938" s="80"/>
      <c r="G938" s="80"/>
      <c r="H938" s="80"/>
      <c r="I938" s="57"/>
      <c r="J938" s="80"/>
      <c r="K938" s="80"/>
      <c r="L938" s="80"/>
      <c r="M938" s="80"/>
      <c r="N938" s="80"/>
      <c r="O938" s="58"/>
      <c r="P938" s="50"/>
      <c r="Q938" s="59"/>
      <c r="R938" s="57"/>
      <c r="S938" s="57"/>
      <c r="T938" s="50"/>
      <c r="U938" s="50"/>
      <c r="V938" s="97"/>
      <c r="W938" s="97"/>
      <c r="X938" s="203"/>
    </row>
    <row r="939" spans="1:24" x14ac:dyDescent="0.2">
      <c r="A939" s="114"/>
      <c r="B939" s="70"/>
      <c r="C939" s="63"/>
      <c r="D939" s="80"/>
      <c r="E939" s="50"/>
      <c r="F939" s="80"/>
      <c r="G939" s="80"/>
      <c r="H939" s="80"/>
      <c r="I939" s="57"/>
      <c r="J939" s="80"/>
      <c r="K939" s="80"/>
      <c r="L939" s="80"/>
      <c r="M939" s="80"/>
      <c r="N939" s="80"/>
      <c r="O939" s="58"/>
      <c r="P939" s="50"/>
      <c r="Q939" s="58"/>
      <c r="R939" s="57"/>
      <c r="S939" s="57"/>
      <c r="T939" s="50"/>
      <c r="U939" s="50"/>
      <c r="V939" s="97"/>
      <c r="W939" s="97"/>
      <c r="X939" s="203"/>
    </row>
    <row r="940" spans="1:24" x14ac:dyDescent="0.2">
      <c r="A940" s="114"/>
      <c r="B940" s="70"/>
      <c r="C940" s="63"/>
      <c r="D940" s="80"/>
      <c r="E940" s="50"/>
      <c r="F940" s="80"/>
      <c r="G940" s="80"/>
      <c r="H940" s="80"/>
      <c r="I940" s="57"/>
      <c r="J940" s="80"/>
      <c r="K940" s="80"/>
      <c r="L940" s="80"/>
      <c r="M940" s="80"/>
      <c r="N940" s="80"/>
      <c r="O940" s="58"/>
      <c r="P940" s="50"/>
      <c r="Q940" s="58"/>
      <c r="R940" s="57"/>
      <c r="S940" s="57"/>
      <c r="T940" s="50"/>
      <c r="U940" s="50"/>
      <c r="V940" s="97"/>
      <c r="W940" s="97"/>
      <c r="X940" s="203"/>
    </row>
    <row r="941" spans="1:24" x14ac:dyDescent="0.2">
      <c r="A941" s="114"/>
      <c r="B941" s="71"/>
      <c r="D941" s="80"/>
      <c r="F941" s="79"/>
      <c r="G941" s="79"/>
      <c r="H941" s="79"/>
      <c r="J941" s="79"/>
      <c r="K941" s="79"/>
      <c r="L941" s="79"/>
      <c r="N941" s="79"/>
      <c r="R941" s="110"/>
      <c r="S941" s="57"/>
      <c r="V941" s="73"/>
      <c r="W941" s="73"/>
      <c r="X941" s="203"/>
    </row>
    <row r="942" spans="1:24" x14ac:dyDescent="0.2">
      <c r="A942" s="114"/>
      <c r="B942" s="71"/>
      <c r="D942" s="80"/>
      <c r="F942" s="79"/>
      <c r="G942" s="79"/>
      <c r="H942" s="79"/>
      <c r="J942" s="79"/>
      <c r="K942" s="79"/>
      <c r="L942" s="79"/>
      <c r="N942" s="79"/>
      <c r="R942" s="110"/>
      <c r="S942" s="57"/>
      <c r="V942" s="73"/>
      <c r="W942" s="73"/>
      <c r="X942" s="203"/>
    </row>
    <row r="943" spans="1:24" x14ac:dyDescent="0.2">
      <c r="A943" s="114"/>
      <c r="B943" s="71"/>
      <c r="D943" s="80"/>
      <c r="F943" s="79"/>
      <c r="G943" s="79"/>
      <c r="H943" s="79"/>
      <c r="J943" s="79"/>
      <c r="K943" s="79"/>
      <c r="L943" s="79"/>
      <c r="N943" s="79"/>
      <c r="R943" s="110"/>
      <c r="S943" s="57"/>
      <c r="V943" s="73"/>
      <c r="W943" s="73"/>
      <c r="X943" s="203"/>
    </row>
    <row r="944" spans="1:24" x14ac:dyDescent="0.2">
      <c r="A944" s="114"/>
      <c r="B944" s="71"/>
      <c r="D944" s="80"/>
      <c r="F944" s="79"/>
      <c r="G944" s="79"/>
      <c r="H944" s="79"/>
      <c r="J944" s="79"/>
      <c r="K944" s="79"/>
      <c r="L944" s="79"/>
      <c r="N944" s="79"/>
      <c r="R944" s="110"/>
      <c r="S944" s="57"/>
      <c r="V944" s="73"/>
      <c r="W944" s="73"/>
      <c r="X944" s="203"/>
    </row>
    <row r="945" spans="1:24" x14ac:dyDescent="0.2">
      <c r="A945" s="114"/>
      <c r="B945" s="71"/>
      <c r="D945" s="80"/>
      <c r="F945" s="79"/>
      <c r="G945" s="79"/>
      <c r="H945" s="79"/>
      <c r="J945" s="79"/>
      <c r="K945" s="79"/>
      <c r="L945" s="79"/>
      <c r="N945" s="79"/>
      <c r="R945" s="110"/>
      <c r="S945" s="57"/>
      <c r="V945" s="73"/>
      <c r="W945" s="73"/>
      <c r="X945" s="203"/>
    </row>
    <row r="946" spans="1:24" x14ac:dyDescent="0.2">
      <c r="A946" s="114"/>
      <c r="B946" s="71"/>
      <c r="D946" s="80"/>
      <c r="F946" s="79"/>
      <c r="G946" s="79"/>
      <c r="H946" s="79"/>
      <c r="J946" s="79"/>
      <c r="K946" s="79"/>
      <c r="L946" s="79"/>
      <c r="N946" s="110"/>
      <c r="R946" s="110"/>
      <c r="S946" s="57"/>
      <c r="V946" s="73"/>
      <c r="W946" s="73"/>
      <c r="X946" s="203"/>
    </row>
    <row r="947" spans="1:24" x14ac:dyDescent="0.2">
      <c r="A947" s="114"/>
      <c r="B947" s="71"/>
      <c r="D947" s="80"/>
      <c r="F947" s="79"/>
      <c r="G947" s="79"/>
      <c r="H947" s="79"/>
      <c r="J947" s="79"/>
      <c r="K947" s="79"/>
      <c r="L947" s="79"/>
      <c r="N947" s="110"/>
      <c r="R947" s="110"/>
      <c r="S947" s="57"/>
      <c r="V947" s="73"/>
      <c r="W947" s="73"/>
      <c r="X947" s="203"/>
    </row>
    <row r="948" spans="1:24" x14ac:dyDescent="0.2">
      <c r="A948" s="114"/>
      <c r="B948" s="71"/>
      <c r="D948" s="80"/>
      <c r="F948" s="79"/>
      <c r="G948" s="79"/>
      <c r="H948" s="79"/>
      <c r="J948" s="79"/>
      <c r="K948" s="79"/>
      <c r="L948" s="79"/>
      <c r="N948" s="79"/>
      <c r="R948" s="110"/>
      <c r="S948" s="57"/>
      <c r="V948" s="73"/>
      <c r="W948" s="73"/>
      <c r="X948" s="203"/>
    </row>
    <row r="949" spans="1:24" x14ac:dyDescent="0.2">
      <c r="A949" s="114"/>
      <c r="B949" s="71"/>
      <c r="D949" s="80"/>
      <c r="F949" s="79"/>
      <c r="G949" s="79"/>
      <c r="H949" s="79"/>
      <c r="J949" s="79"/>
      <c r="K949" s="79"/>
      <c r="L949" s="79"/>
      <c r="N949" s="110"/>
      <c r="R949" s="110"/>
      <c r="S949" s="57"/>
      <c r="V949" s="73"/>
      <c r="W949" s="73"/>
      <c r="X949" s="203"/>
    </row>
    <row r="950" spans="1:24" x14ac:dyDescent="0.2">
      <c r="A950" s="114"/>
      <c r="B950" s="71"/>
      <c r="D950" s="80"/>
      <c r="F950" s="79"/>
      <c r="G950" s="79"/>
      <c r="H950" s="79"/>
      <c r="J950" s="79"/>
      <c r="K950" s="79"/>
      <c r="L950" s="79"/>
      <c r="N950" s="110"/>
      <c r="R950" s="110"/>
      <c r="S950" s="57"/>
      <c r="V950" s="73"/>
      <c r="W950" s="73"/>
      <c r="X950" s="203"/>
    </row>
    <row r="951" spans="1:24" x14ac:dyDescent="0.2">
      <c r="A951" s="114"/>
      <c r="B951" s="71"/>
      <c r="D951" s="80"/>
      <c r="E951" s="50"/>
      <c r="F951" s="80"/>
      <c r="G951" s="80"/>
      <c r="H951" s="80"/>
      <c r="I951" s="57"/>
      <c r="J951" s="80"/>
      <c r="K951" s="80"/>
      <c r="L951" s="80"/>
      <c r="M951" s="80"/>
      <c r="N951" s="80"/>
      <c r="O951" s="58"/>
      <c r="P951" s="50"/>
      <c r="R951" s="110"/>
      <c r="S951" s="57"/>
      <c r="V951" s="73"/>
      <c r="W951" s="73"/>
      <c r="X951" s="203"/>
    </row>
    <row r="952" spans="1:24" x14ac:dyDescent="0.2">
      <c r="A952" s="114"/>
      <c r="B952" s="71"/>
      <c r="D952" s="80"/>
      <c r="F952" s="79"/>
      <c r="G952" s="79"/>
      <c r="H952" s="79"/>
      <c r="J952" s="79"/>
      <c r="K952" s="79"/>
      <c r="L952" s="79"/>
      <c r="N952" s="110"/>
      <c r="R952" s="110"/>
      <c r="S952" s="57"/>
      <c r="V952" s="73"/>
      <c r="W952" s="73"/>
      <c r="X952" s="203"/>
    </row>
    <row r="953" spans="1:24" x14ac:dyDescent="0.2">
      <c r="A953" s="114"/>
      <c r="B953" s="71"/>
      <c r="D953" s="80"/>
      <c r="F953" s="79"/>
      <c r="G953" s="79"/>
      <c r="H953" s="79"/>
      <c r="J953" s="110"/>
      <c r="N953" s="110"/>
      <c r="R953" s="110"/>
      <c r="S953" s="57"/>
      <c r="V953" s="73"/>
      <c r="W953" s="73"/>
      <c r="X953" s="203"/>
    </row>
    <row r="954" spans="1:24" x14ac:dyDescent="0.2">
      <c r="A954" s="114"/>
      <c r="B954" s="71"/>
      <c r="D954" s="80"/>
      <c r="F954" s="79"/>
      <c r="G954" s="79"/>
      <c r="H954" s="79"/>
      <c r="J954" s="79"/>
      <c r="K954" s="79"/>
      <c r="L954" s="79"/>
      <c r="N954" s="110"/>
      <c r="R954" s="110"/>
      <c r="S954" s="57"/>
      <c r="V954" s="73"/>
      <c r="W954" s="73"/>
      <c r="X954" s="203"/>
    </row>
    <row r="955" spans="1:24" x14ac:dyDescent="0.2">
      <c r="A955" s="114"/>
      <c r="B955" s="71"/>
      <c r="D955" s="95"/>
      <c r="F955" s="79"/>
      <c r="G955" s="79"/>
      <c r="H955" s="79"/>
      <c r="J955" s="79"/>
      <c r="K955" s="79"/>
      <c r="L955" s="79"/>
      <c r="N955" s="110"/>
      <c r="R955" s="110"/>
      <c r="S955" s="112"/>
      <c r="V955" s="73"/>
      <c r="W955" s="73"/>
      <c r="X955" s="203"/>
    </row>
    <row r="956" spans="1:24" x14ac:dyDescent="0.2">
      <c r="A956" s="114"/>
      <c r="B956" s="68"/>
      <c r="C956" s="56"/>
      <c r="D956" s="80"/>
      <c r="E956" s="50"/>
      <c r="F956" s="80"/>
      <c r="G956" s="80"/>
      <c r="H956" s="80"/>
      <c r="I956" s="57"/>
      <c r="J956" s="80"/>
      <c r="K956" s="80"/>
      <c r="L956" s="80"/>
      <c r="M956" s="80"/>
      <c r="N956" s="80"/>
      <c r="O956" s="58"/>
      <c r="P956" s="50"/>
      <c r="Q956" s="59"/>
      <c r="R956" s="57"/>
      <c r="S956" s="57"/>
      <c r="T956" s="50"/>
      <c r="U956" s="50"/>
      <c r="V956" s="97"/>
      <c r="W956" s="97"/>
      <c r="X956" s="203"/>
    </row>
    <row r="957" spans="1:24" x14ac:dyDescent="0.2">
      <c r="A957" s="114"/>
      <c r="B957" s="70"/>
      <c r="C957" s="63"/>
      <c r="D957" s="80"/>
      <c r="E957" s="50"/>
      <c r="F957" s="80"/>
      <c r="G957" s="80"/>
      <c r="H957" s="80"/>
      <c r="I957" s="57"/>
      <c r="J957" s="80"/>
      <c r="K957" s="80"/>
      <c r="L957" s="80"/>
      <c r="M957" s="80"/>
      <c r="N957" s="80"/>
      <c r="O957" s="58"/>
      <c r="P957" s="50"/>
      <c r="Q957" s="58"/>
      <c r="R957" s="57"/>
      <c r="S957" s="57"/>
      <c r="T957" s="50"/>
      <c r="U957" s="50"/>
      <c r="V957" s="97"/>
      <c r="W957" s="97"/>
      <c r="X957" s="203"/>
    </row>
    <row r="958" spans="1:24" x14ac:dyDescent="0.2">
      <c r="A958" s="114"/>
      <c r="B958" s="70"/>
      <c r="C958" s="63"/>
      <c r="D958" s="80"/>
      <c r="E958" s="50"/>
      <c r="F958" s="80"/>
      <c r="G958" s="80"/>
      <c r="H958" s="80"/>
      <c r="I958" s="57"/>
      <c r="J958" s="80"/>
      <c r="K958" s="80"/>
      <c r="L958" s="80"/>
      <c r="M958" s="80"/>
      <c r="N958" s="80"/>
      <c r="O958" s="58"/>
      <c r="P958" s="50"/>
      <c r="Q958" s="58"/>
      <c r="R958" s="57"/>
      <c r="S958" s="57"/>
      <c r="T958" s="50"/>
      <c r="U958" s="50"/>
      <c r="V958" s="97"/>
      <c r="W958" s="97"/>
      <c r="X958" s="203"/>
    </row>
    <row r="959" spans="1:24" x14ac:dyDescent="0.2">
      <c r="A959" s="114"/>
      <c r="B959" s="71"/>
      <c r="D959" s="80"/>
      <c r="F959" s="79"/>
      <c r="G959" s="79"/>
      <c r="H959" s="79"/>
      <c r="J959" s="79"/>
      <c r="K959" s="79"/>
      <c r="L959" s="79"/>
      <c r="N959" s="79"/>
      <c r="R959" s="110"/>
      <c r="S959" s="57"/>
      <c r="V959" s="73"/>
      <c r="W959" s="73"/>
      <c r="X959" s="203"/>
    </row>
    <row r="960" spans="1:24" x14ac:dyDescent="0.2">
      <c r="A960" s="114"/>
      <c r="B960" s="71"/>
      <c r="D960" s="80"/>
      <c r="F960" s="79"/>
      <c r="G960" s="79"/>
      <c r="H960" s="79"/>
      <c r="J960" s="79"/>
      <c r="K960" s="79"/>
      <c r="L960" s="79"/>
      <c r="N960" s="79"/>
      <c r="R960" s="110"/>
      <c r="S960" s="57"/>
      <c r="V960" s="73"/>
      <c r="W960" s="73"/>
      <c r="X960" s="203"/>
    </row>
    <row r="961" spans="1:24" x14ac:dyDescent="0.2">
      <c r="A961" s="114"/>
      <c r="B961" s="71"/>
      <c r="D961" s="80"/>
      <c r="F961" s="79"/>
      <c r="G961" s="79"/>
      <c r="H961" s="79"/>
      <c r="J961" s="79"/>
      <c r="K961" s="79"/>
      <c r="L961" s="79"/>
      <c r="N961" s="79"/>
      <c r="R961" s="110"/>
      <c r="S961" s="57"/>
      <c r="V961" s="73"/>
      <c r="W961" s="73"/>
      <c r="X961" s="203"/>
    </row>
    <row r="962" spans="1:24" x14ac:dyDescent="0.2">
      <c r="A962" s="114"/>
      <c r="B962" s="71"/>
      <c r="D962" s="80"/>
      <c r="F962" s="79"/>
      <c r="G962" s="79"/>
      <c r="H962" s="79"/>
      <c r="J962" s="79"/>
      <c r="K962" s="79"/>
      <c r="L962" s="79"/>
      <c r="N962" s="79"/>
      <c r="R962" s="110"/>
      <c r="S962" s="57"/>
      <c r="V962" s="73"/>
      <c r="W962" s="73"/>
      <c r="X962" s="203"/>
    </row>
    <row r="963" spans="1:24" x14ac:dyDescent="0.2">
      <c r="A963" s="114"/>
      <c r="B963" s="71"/>
      <c r="D963" s="80"/>
      <c r="F963" s="79"/>
      <c r="G963" s="79"/>
      <c r="H963" s="79"/>
      <c r="J963" s="79"/>
      <c r="K963" s="79"/>
      <c r="L963" s="79"/>
      <c r="N963" s="79"/>
      <c r="R963" s="110"/>
      <c r="S963" s="57"/>
      <c r="V963" s="73"/>
      <c r="W963" s="73"/>
      <c r="X963" s="203"/>
    </row>
    <row r="964" spans="1:24" x14ac:dyDescent="0.2">
      <c r="A964" s="114"/>
      <c r="B964" s="71"/>
      <c r="D964" s="80"/>
      <c r="F964" s="79"/>
      <c r="G964" s="79"/>
      <c r="H964" s="79"/>
      <c r="J964" s="79"/>
      <c r="K964" s="79"/>
      <c r="L964" s="79"/>
      <c r="N964" s="110"/>
      <c r="R964" s="110"/>
      <c r="S964" s="57"/>
      <c r="V964" s="73"/>
      <c r="W964" s="73"/>
      <c r="X964" s="203"/>
    </row>
    <row r="965" spans="1:24" x14ac:dyDescent="0.2">
      <c r="A965" s="114"/>
      <c r="B965" s="71"/>
      <c r="D965" s="80"/>
      <c r="F965" s="79"/>
      <c r="G965" s="79"/>
      <c r="H965" s="79"/>
      <c r="J965" s="79"/>
      <c r="K965" s="79"/>
      <c r="L965" s="79"/>
      <c r="N965" s="110"/>
      <c r="R965" s="110"/>
      <c r="S965" s="57"/>
      <c r="V965" s="73"/>
      <c r="W965" s="73"/>
      <c r="X965" s="203"/>
    </row>
    <row r="966" spans="1:24" x14ac:dyDescent="0.2">
      <c r="A966" s="114"/>
      <c r="B966" s="71"/>
      <c r="D966" s="80"/>
      <c r="F966" s="79"/>
      <c r="G966" s="79"/>
      <c r="H966" s="79"/>
      <c r="J966" s="79"/>
      <c r="K966" s="79"/>
      <c r="L966" s="79"/>
      <c r="N966" s="79"/>
      <c r="R966" s="110"/>
      <c r="S966" s="57"/>
      <c r="V966" s="73"/>
      <c r="W966" s="73"/>
      <c r="X966" s="203"/>
    </row>
    <row r="967" spans="1:24" x14ac:dyDescent="0.2">
      <c r="A967" s="114"/>
      <c r="B967" s="71"/>
      <c r="D967" s="80"/>
      <c r="F967" s="79"/>
      <c r="G967" s="79"/>
      <c r="H967" s="79"/>
      <c r="J967" s="79"/>
      <c r="K967" s="79"/>
      <c r="L967" s="79"/>
      <c r="N967" s="110"/>
      <c r="R967" s="110"/>
      <c r="S967" s="57"/>
      <c r="V967" s="73"/>
      <c r="W967" s="73"/>
      <c r="X967" s="203"/>
    </row>
    <row r="968" spans="1:24" x14ac:dyDescent="0.2">
      <c r="A968" s="114"/>
      <c r="B968" s="71"/>
      <c r="D968" s="80"/>
      <c r="F968" s="79"/>
      <c r="G968" s="79"/>
      <c r="H968" s="79"/>
      <c r="J968" s="79"/>
      <c r="K968" s="79"/>
      <c r="L968" s="79"/>
      <c r="N968" s="110"/>
      <c r="R968" s="110"/>
      <c r="S968" s="57"/>
      <c r="V968" s="73"/>
      <c r="W968" s="73"/>
      <c r="X968" s="203"/>
    </row>
    <row r="969" spans="1:24" x14ac:dyDescent="0.2">
      <c r="A969" s="114"/>
      <c r="B969" s="71"/>
      <c r="D969" s="80"/>
      <c r="E969" s="50"/>
      <c r="F969" s="80"/>
      <c r="G969" s="80"/>
      <c r="H969" s="80"/>
      <c r="I969" s="57"/>
      <c r="J969" s="80"/>
      <c r="K969" s="80"/>
      <c r="L969" s="80"/>
      <c r="M969" s="80"/>
      <c r="N969" s="80"/>
      <c r="O969" s="58"/>
      <c r="P969" s="50"/>
      <c r="R969" s="110"/>
      <c r="S969" s="57"/>
      <c r="V969" s="73"/>
      <c r="W969" s="73"/>
      <c r="X969" s="203"/>
    </row>
    <row r="970" spans="1:24" x14ac:dyDescent="0.2">
      <c r="A970" s="114"/>
      <c r="B970" s="71"/>
      <c r="D970" s="80"/>
      <c r="F970" s="79"/>
      <c r="G970" s="79"/>
      <c r="H970" s="79"/>
      <c r="J970" s="79"/>
      <c r="K970" s="79"/>
      <c r="L970" s="79"/>
      <c r="N970" s="110"/>
      <c r="R970" s="110"/>
      <c r="S970" s="57"/>
      <c r="V970" s="73"/>
      <c r="W970" s="73"/>
      <c r="X970" s="203"/>
    </row>
    <row r="971" spans="1:24" x14ac:dyDescent="0.2">
      <c r="A971" s="114"/>
      <c r="B971" s="71"/>
      <c r="D971" s="80"/>
      <c r="F971" s="79"/>
      <c r="G971" s="79"/>
      <c r="H971" s="79"/>
      <c r="J971" s="110"/>
      <c r="N971" s="110"/>
      <c r="R971" s="110"/>
      <c r="S971" s="57"/>
      <c r="V971" s="73"/>
      <c r="W971" s="73"/>
      <c r="X971" s="203"/>
    </row>
    <row r="972" spans="1:24" x14ac:dyDescent="0.2">
      <c r="A972" s="114"/>
      <c r="B972" s="71"/>
      <c r="D972" s="80"/>
      <c r="F972" s="79"/>
      <c r="G972" s="79"/>
      <c r="H972" s="79"/>
      <c r="J972" s="79"/>
      <c r="K972" s="79"/>
      <c r="L972" s="79"/>
      <c r="N972" s="110"/>
      <c r="R972" s="110"/>
      <c r="S972" s="57"/>
      <c r="V972" s="73"/>
      <c r="W972" s="73"/>
      <c r="X972" s="203"/>
    </row>
    <row r="973" spans="1:24" x14ac:dyDescent="0.2">
      <c r="A973" s="114"/>
      <c r="B973" s="71"/>
      <c r="D973" s="95"/>
      <c r="F973" s="79"/>
      <c r="G973" s="79"/>
      <c r="H973" s="79"/>
      <c r="J973" s="79"/>
      <c r="K973" s="79"/>
      <c r="L973" s="79"/>
      <c r="N973" s="110"/>
      <c r="R973" s="110"/>
      <c r="S973" s="112"/>
      <c r="V973" s="73"/>
      <c r="W973" s="73"/>
      <c r="X973" s="203"/>
    </row>
    <row r="974" spans="1:24" x14ac:dyDescent="0.2">
      <c r="A974" s="114"/>
      <c r="B974" s="68"/>
      <c r="C974" s="56"/>
      <c r="D974" s="80"/>
      <c r="E974" s="50"/>
      <c r="F974" s="80"/>
      <c r="G974" s="80"/>
      <c r="H974" s="80"/>
      <c r="I974" s="57"/>
      <c r="J974" s="80"/>
      <c r="K974" s="80"/>
      <c r="L974" s="80"/>
      <c r="M974" s="80"/>
      <c r="N974" s="80"/>
      <c r="O974" s="58"/>
      <c r="P974" s="50"/>
      <c r="Q974" s="59"/>
      <c r="R974" s="57"/>
      <c r="S974" s="57"/>
      <c r="T974" s="50"/>
      <c r="U974" s="50"/>
      <c r="V974" s="97"/>
      <c r="W974" s="97"/>
      <c r="X974" s="203"/>
    </row>
    <row r="975" spans="1:24" x14ac:dyDescent="0.2">
      <c r="A975" s="114"/>
      <c r="B975" s="70"/>
      <c r="C975" s="63"/>
      <c r="D975" s="80"/>
      <c r="E975" s="50"/>
      <c r="F975" s="80"/>
      <c r="G975" s="80"/>
      <c r="H975" s="80"/>
      <c r="I975" s="57"/>
      <c r="J975" s="80"/>
      <c r="K975" s="80"/>
      <c r="L975" s="80"/>
      <c r="M975" s="80"/>
      <c r="N975" s="80"/>
      <c r="O975" s="58"/>
      <c r="P975" s="50"/>
      <c r="Q975" s="58"/>
      <c r="R975" s="57"/>
      <c r="S975" s="57"/>
      <c r="T975" s="50"/>
      <c r="U975" s="50"/>
      <c r="V975" s="97"/>
      <c r="W975" s="97"/>
      <c r="X975" s="203"/>
    </row>
    <row r="976" spans="1:24" x14ac:dyDescent="0.2">
      <c r="A976" s="114"/>
      <c r="B976" s="70"/>
      <c r="C976" s="63"/>
      <c r="D976" s="80"/>
      <c r="E976" s="50"/>
      <c r="F976" s="80"/>
      <c r="G976" s="80"/>
      <c r="H976" s="80"/>
      <c r="I976" s="57"/>
      <c r="J976" s="80"/>
      <c r="K976" s="80"/>
      <c r="L976" s="80"/>
      <c r="M976" s="80"/>
      <c r="N976" s="80"/>
      <c r="O976" s="58"/>
      <c r="P976" s="50"/>
      <c r="Q976" s="58"/>
      <c r="R976" s="57"/>
      <c r="S976" s="57"/>
      <c r="T976" s="50"/>
      <c r="U976" s="50"/>
      <c r="V976" s="97"/>
      <c r="W976" s="97"/>
      <c r="X976" s="203"/>
    </row>
    <row r="977" spans="1:24" x14ac:dyDescent="0.2">
      <c r="A977" s="114"/>
      <c r="B977" s="71"/>
      <c r="D977" s="80"/>
      <c r="F977" s="79"/>
      <c r="G977" s="79"/>
      <c r="H977" s="79"/>
      <c r="J977" s="79"/>
      <c r="K977" s="79"/>
      <c r="L977" s="79"/>
      <c r="N977" s="79"/>
      <c r="R977" s="110"/>
      <c r="S977" s="57"/>
      <c r="V977" s="73"/>
      <c r="W977" s="73"/>
      <c r="X977" s="203"/>
    </row>
    <row r="978" spans="1:24" x14ac:dyDescent="0.2">
      <c r="A978" s="114"/>
      <c r="B978" s="71"/>
      <c r="D978" s="80"/>
      <c r="F978" s="79"/>
      <c r="G978" s="79"/>
      <c r="H978" s="79"/>
      <c r="J978" s="79"/>
      <c r="K978" s="79"/>
      <c r="L978" s="79"/>
      <c r="N978" s="79"/>
      <c r="R978" s="110"/>
      <c r="S978" s="57"/>
      <c r="V978" s="73"/>
      <c r="W978" s="73"/>
      <c r="X978" s="203"/>
    </row>
    <row r="979" spans="1:24" x14ac:dyDescent="0.2">
      <c r="A979" s="114"/>
      <c r="B979" s="71"/>
      <c r="D979" s="80"/>
      <c r="F979" s="79"/>
      <c r="G979" s="79"/>
      <c r="H979" s="79"/>
      <c r="J979" s="79"/>
      <c r="K979" s="79"/>
      <c r="L979" s="79"/>
      <c r="N979" s="79"/>
      <c r="R979" s="110"/>
      <c r="S979" s="57"/>
      <c r="V979" s="73"/>
      <c r="W979" s="73"/>
      <c r="X979" s="203"/>
    </row>
    <row r="980" spans="1:24" x14ac:dyDescent="0.2">
      <c r="A980" s="114"/>
      <c r="B980" s="71"/>
      <c r="D980" s="80"/>
      <c r="F980" s="79"/>
      <c r="G980" s="79"/>
      <c r="H980" s="79"/>
      <c r="J980" s="79"/>
      <c r="K980" s="79"/>
      <c r="L980" s="79"/>
      <c r="N980" s="79"/>
      <c r="R980" s="110"/>
      <c r="S980" s="57"/>
      <c r="V980" s="73"/>
      <c r="W980" s="73"/>
      <c r="X980" s="203"/>
    </row>
    <row r="981" spans="1:24" x14ac:dyDescent="0.2">
      <c r="A981" s="114"/>
      <c r="B981" s="71"/>
      <c r="D981" s="80"/>
      <c r="F981" s="79"/>
      <c r="G981" s="79"/>
      <c r="H981" s="79"/>
      <c r="J981" s="79"/>
      <c r="K981" s="79"/>
      <c r="L981" s="79"/>
      <c r="N981" s="79"/>
      <c r="R981" s="110"/>
      <c r="S981" s="57"/>
      <c r="V981" s="73"/>
      <c r="W981" s="73"/>
      <c r="X981" s="203"/>
    </row>
    <row r="982" spans="1:24" x14ac:dyDescent="0.2">
      <c r="A982" s="114"/>
      <c r="B982" s="71"/>
      <c r="D982" s="80"/>
      <c r="F982" s="79"/>
      <c r="G982" s="79"/>
      <c r="H982" s="79"/>
      <c r="J982" s="79"/>
      <c r="K982" s="79"/>
      <c r="L982" s="79"/>
      <c r="N982" s="110"/>
      <c r="R982" s="110"/>
      <c r="S982" s="57"/>
      <c r="V982" s="73"/>
      <c r="W982" s="73"/>
      <c r="X982" s="203"/>
    </row>
    <row r="983" spans="1:24" x14ac:dyDescent="0.2">
      <c r="A983" s="114"/>
      <c r="B983" s="71"/>
      <c r="D983" s="80"/>
      <c r="F983" s="79"/>
      <c r="G983" s="79"/>
      <c r="H983" s="79"/>
      <c r="J983" s="79"/>
      <c r="K983" s="79"/>
      <c r="L983" s="79"/>
      <c r="N983" s="110"/>
      <c r="R983" s="110"/>
      <c r="S983" s="57"/>
      <c r="V983" s="73"/>
      <c r="W983" s="73"/>
      <c r="X983" s="203"/>
    </row>
    <row r="984" spans="1:24" x14ac:dyDescent="0.2">
      <c r="A984" s="114"/>
      <c r="B984" s="71"/>
      <c r="D984" s="80"/>
      <c r="F984" s="79"/>
      <c r="G984" s="79"/>
      <c r="H984" s="79"/>
      <c r="J984" s="79"/>
      <c r="K984" s="79"/>
      <c r="L984" s="79"/>
      <c r="N984" s="79"/>
      <c r="R984" s="110"/>
      <c r="S984" s="57"/>
      <c r="V984" s="73"/>
      <c r="W984" s="73"/>
      <c r="X984" s="203"/>
    </row>
    <row r="985" spans="1:24" x14ac:dyDescent="0.2">
      <c r="A985" s="114"/>
      <c r="B985" s="71"/>
      <c r="D985" s="80"/>
      <c r="F985" s="79"/>
      <c r="G985" s="79"/>
      <c r="H985" s="79"/>
      <c r="J985" s="79"/>
      <c r="K985" s="79"/>
      <c r="L985" s="79"/>
      <c r="N985" s="110"/>
      <c r="R985" s="110"/>
      <c r="S985" s="57"/>
      <c r="V985" s="73"/>
      <c r="W985" s="73"/>
      <c r="X985" s="203"/>
    </row>
    <row r="986" spans="1:24" x14ac:dyDescent="0.2">
      <c r="A986" s="114"/>
      <c r="B986" s="71"/>
      <c r="D986" s="80"/>
      <c r="F986" s="79"/>
      <c r="G986" s="79"/>
      <c r="H986" s="79"/>
      <c r="J986" s="79"/>
      <c r="K986" s="79"/>
      <c r="L986" s="79"/>
      <c r="N986" s="110"/>
      <c r="R986" s="110"/>
      <c r="S986" s="57"/>
      <c r="V986" s="73"/>
      <c r="W986" s="73"/>
      <c r="X986" s="203"/>
    </row>
    <row r="987" spans="1:24" x14ac:dyDescent="0.2">
      <c r="A987" s="114"/>
      <c r="B987" s="71"/>
      <c r="D987" s="80"/>
      <c r="E987" s="50"/>
      <c r="F987" s="80"/>
      <c r="G987" s="80"/>
      <c r="H987" s="80"/>
      <c r="I987" s="57"/>
      <c r="J987" s="80"/>
      <c r="K987" s="80"/>
      <c r="L987" s="80"/>
      <c r="M987" s="80"/>
      <c r="N987" s="80"/>
      <c r="O987" s="58"/>
      <c r="P987" s="50"/>
      <c r="R987" s="110"/>
      <c r="S987" s="57"/>
      <c r="V987" s="73"/>
      <c r="W987" s="73"/>
      <c r="X987" s="203"/>
    </row>
    <row r="988" spans="1:24" x14ac:dyDescent="0.2">
      <c r="A988" s="114"/>
      <c r="B988" s="71"/>
      <c r="D988" s="80"/>
      <c r="F988" s="79"/>
      <c r="G988" s="79"/>
      <c r="H988" s="79"/>
      <c r="J988" s="79"/>
      <c r="K988" s="79"/>
      <c r="L988" s="79"/>
      <c r="N988" s="110"/>
      <c r="R988" s="110"/>
      <c r="S988" s="57"/>
      <c r="V988" s="73"/>
      <c r="W988" s="73"/>
      <c r="X988" s="203"/>
    </row>
    <row r="989" spans="1:24" x14ac:dyDescent="0.2">
      <c r="A989" s="114"/>
      <c r="B989" s="71"/>
      <c r="D989" s="80"/>
      <c r="F989" s="79"/>
      <c r="G989" s="79"/>
      <c r="H989" s="79"/>
      <c r="J989" s="110"/>
      <c r="N989" s="110"/>
      <c r="R989" s="110"/>
      <c r="S989" s="57"/>
      <c r="V989" s="73"/>
      <c r="W989" s="73"/>
      <c r="X989" s="203"/>
    </row>
    <row r="990" spans="1:24" x14ac:dyDescent="0.2">
      <c r="A990" s="114"/>
      <c r="B990" s="71"/>
      <c r="D990" s="80"/>
      <c r="F990" s="79"/>
      <c r="G990" s="79"/>
      <c r="H990" s="79"/>
      <c r="J990" s="79"/>
      <c r="K990" s="79"/>
      <c r="L990" s="79"/>
      <c r="N990" s="110"/>
      <c r="R990" s="110"/>
      <c r="S990" s="57"/>
      <c r="V990" s="73"/>
      <c r="W990" s="73"/>
      <c r="X990" s="203"/>
    </row>
    <row r="991" spans="1:24" x14ac:dyDescent="0.2">
      <c r="A991" s="114"/>
      <c r="B991" s="71"/>
      <c r="D991" s="95"/>
      <c r="F991" s="79"/>
      <c r="G991" s="79"/>
      <c r="H991" s="79"/>
      <c r="J991" s="79"/>
      <c r="K991" s="79"/>
      <c r="L991" s="79"/>
      <c r="N991" s="110"/>
      <c r="R991" s="110"/>
      <c r="S991" s="112"/>
      <c r="V991" s="73"/>
      <c r="W991" s="73"/>
      <c r="X991" s="203"/>
    </row>
    <row r="992" spans="1:24" x14ac:dyDescent="0.2">
      <c r="A992" s="114"/>
      <c r="B992" s="68"/>
      <c r="C992" s="56"/>
      <c r="D992" s="80"/>
      <c r="E992" s="50"/>
      <c r="F992" s="80"/>
      <c r="G992" s="80"/>
      <c r="H992" s="80"/>
      <c r="I992" s="57"/>
      <c r="J992" s="80"/>
      <c r="K992" s="80"/>
      <c r="L992" s="80"/>
      <c r="M992" s="80"/>
      <c r="N992" s="80"/>
      <c r="O992" s="58"/>
      <c r="P992" s="50"/>
      <c r="Q992" s="59"/>
      <c r="R992" s="57"/>
      <c r="S992" s="57"/>
      <c r="T992" s="50"/>
      <c r="U992" s="50"/>
      <c r="V992" s="97"/>
      <c r="W992" s="97"/>
      <c r="X992" s="203"/>
    </row>
    <row r="993" spans="1:24" x14ac:dyDescent="0.2">
      <c r="A993" s="114"/>
      <c r="B993" s="70"/>
      <c r="C993" s="63"/>
      <c r="D993" s="80"/>
      <c r="E993" s="50"/>
      <c r="F993" s="80"/>
      <c r="G993" s="80"/>
      <c r="H993" s="80"/>
      <c r="I993" s="57"/>
      <c r="J993" s="80"/>
      <c r="K993" s="80"/>
      <c r="L993" s="80"/>
      <c r="M993" s="80"/>
      <c r="N993" s="80"/>
      <c r="O993" s="58"/>
      <c r="P993" s="50"/>
      <c r="Q993" s="58"/>
      <c r="R993" s="57"/>
      <c r="S993" s="57"/>
      <c r="T993" s="50"/>
      <c r="U993" s="50"/>
      <c r="V993" s="97"/>
      <c r="W993" s="97"/>
      <c r="X993" s="203"/>
    </row>
    <row r="994" spans="1:24" x14ac:dyDescent="0.2">
      <c r="A994" s="114"/>
      <c r="B994" s="70"/>
      <c r="C994" s="63"/>
      <c r="D994" s="80"/>
      <c r="E994" s="50"/>
      <c r="F994" s="80"/>
      <c r="G994" s="80"/>
      <c r="H994" s="80"/>
      <c r="I994" s="57"/>
      <c r="J994" s="80"/>
      <c r="K994" s="80"/>
      <c r="L994" s="80"/>
      <c r="M994" s="80"/>
      <c r="N994" s="80"/>
      <c r="O994" s="58"/>
      <c r="P994" s="50"/>
      <c r="Q994" s="58"/>
      <c r="R994" s="57"/>
      <c r="S994" s="57"/>
      <c r="T994" s="50"/>
      <c r="U994" s="50"/>
      <c r="V994" s="97"/>
      <c r="W994" s="97"/>
      <c r="X994" s="203"/>
    </row>
    <row r="995" spans="1:24" x14ac:dyDescent="0.2">
      <c r="A995" s="114"/>
      <c r="B995" s="71"/>
      <c r="D995" s="80"/>
      <c r="F995" s="79"/>
      <c r="G995" s="79"/>
      <c r="H995" s="79"/>
      <c r="J995" s="79"/>
      <c r="K995" s="79"/>
      <c r="L995" s="79"/>
      <c r="N995" s="79"/>
      <c r="R995" s="110"/>
      <c r="S995" s="57"/>
      <c r="V995" s="73"/>
      <c r="W995" s="73"/>
      <c r="X995" s="203"/>
    </row>
    <row r="996" spans="1:24" x14ac:dyDescent="0.2">
      <c r="A996" s="114"/>
      <c r="B996" s="71"/>
      <c r="D996" s="80"/>
      <c r="F996" s="79"/>
      <c r="G996" s="79"/>
      <c r="H996" s="79"/>
      <c r="J996" s="79"/>
      <c r="K996" s="79"/>
      <c r="L996" s="79"/>
      <c r="N996" s="79"/>
      <c r="R996" s="110"/>
      <c r="S996" s="57"/>
      <c r="V996" s="73"/>
      <c r="W996" s="73"/>
      <c r="X996" s="203"/>
    </row>
    <row r="997" spans="1:24" x14ac:dyDescent="0.2">
      <c r="A997" s="114"/>
      <c r="B997" s="71"/>
      <c r="D997" s="80"/>
      <c r="F997" s="79"/>
      <c r="G997" s="79"/>
      <c r="H997" s="79"/>
      <c r="J997" s="79"/>
      <c r="K997" s="79"/>
      <c r="L997" s="79"/>
      <c r="N997" s="79"/>
      <c r="R997" s="110"/>
      <c r="S997" s="57"/>
      <c r="V997" s="73"/>
      <c r="W997" s="73"/>
      <c r="X997" s="203"/>
    </row>
    <row r="998" spans="1:24" x14ac:dyDescent="0.2">
      <c r="A998" s="114"/>
      <c r="B998" s="71"/>
      <c r="D998" s="80"/>
      <c r="F998" s="79"/>
      <c r="G998" s="79"/>
      <c r="H998" s="79"/>
      <c r="J998" s="79"/>
      <c r="K998" s="79"/>
      <c r="L998" s="79"/>
      <c r="N998" s="79"/>
      <c r="R998" s="110"/>
      <c r="S998" s="57"/>
      <c r="V998" s="73"/>
      <c r="W998" s="73"/>
      <c r="X998" s="203"/>
    </row>
    <row r="999" spans="1:24" x14ac:dyDescent="0.2">
      <c r="A999" s="114"/>
      <c r="B999" s="71"/>
      <c r="D999" s="80"/>
      <c r="F999" s="79"/>
      <c r="G999" s="79"/>
      <c r="H999" s="79"/>
      <c r="J999" s="79"/>
      <c r="K999" s="79"/>
      <c r="L999" s="79"/>
      <c r="N999" s="79"/>
      <c r="R999" s="110"/>
      <c r="S999" s="57"/>
      <c r="V999" s="73"/>
      <c r="W999" s="73"/>
      <c r="X999" s="203"/>
    </row>
    <row r="1000" spans="1:24" x14ac:dyDescent="0.2">
      <c r="A1000" s="114"/>
      <c r="B1000" s="71"/>
      <c r="D1000" s="80"/>
      <c r="F1000" s="79"/>
      <c r="G1000" s="79"/>
      <c r="H1000" s="79"/>
      <c r="J1000" s="79"/>
      <c r="K1000" s="79"/>
      <c r="L1000" s="79"/>
      <c r="N1000" s="110"/>
      <c r="R1000" s="110"/>
      <c r="S1000" s="57"/>
      <c r="V1000" s="73"/>
      <c r="W1000" s="73"/>
      <c r="X1000" s="203"/>
    </row>
    <row r="1001" spans="1:24" x14ac:dyDescent="0.2">
      <c r="A1001" s="114"/>
      <c r="B1001" s="71"/>
      <c r="D1001" s="80"/>
      <c r="F1001" s="79"/>
      <c r="G1001" s="79"/>
      <c r="H1001" s="79"/>
      <c r="J1001" s="79"/>
      <c r="K1001" s="79"/>
      <c r="L1001" s="79"/>
      <c r="N1001" s="110"/>
      <c r="R1001" s="110"/>
      <c r="S1001" s="57"/>
      <c r="V1001" s="73"/>
      <c r="W1001" s="73"/>
      <c r="X1001" s="203"/>
    </row>
    <row r="1002" spans="1:24" x14ac:dyDescent="0.2">
      <c r="A1002" s="114"/>
      <c r="B1002" s="71"/>
      <c r="D1002" s="80"/>
      <c r="F1002" s="79"/>
      <c r="G1002" s="79"/>
      <c r="H1002" s="79"/>
      <c r="J1002" s="79"/>
      <c r="K1002" s="79"/>
      <c r="L1002" s="79"/>
      <c r="N1002" s="79"/>
      <c r="R1002" s="110"/>
      <c r="S1002" s="57"/>
      <c r="V1002" s="73"/>
      <c r="W1002" s="73"/>
      <c r="X1002" s="203"/>
    </row>
    <row r="1003" spans="1:24" x14ac:dyDescent="0.2">
      <c r="A1003" s="114"/>
      <c r="B1003" s="71"/>
      <c r="D1003" s="80"/>
      <c r="F1003" s="79"/>
      <c r="G1003" s="79"/>
      <c r="H1003" s="79"/>
      <c r="J1003" s="79"/>
      <c r="K1003" s="79"/>
      <c r="L1003" s="79"/>
      <c r="N1003" s="110"/>
      <c r="R1003" s="110"/>
      <c r="S1003" s="57"/>
      <c r="V1003" s="73"/>
      <c r="W1003" s="73"/>
      <c r="X1003" s="203"/>
    </row>
    <row r="1004" spans="1:24" x14ac:dyDescent="0.2">
      <c r="A1004" s="114"/>
      <c r="B1004" s="71"/>
      <c r="D1004" s="80"/>
      <c r="F1004" s="79"/>
      <c r="G1004" s="79"/>
      <c r="H1004" s="79"/>
      <c r="J1004" s="79"/>
      <c r="K1004" s="79"/>
      <c r="L1004" s="79"/>
      <c r="N1004" s="110"/>
      <c r="R1004" s="110"/>
      <c r="S1004" s="57"/>
      <c r="V1004" s="73"/>
      <c r="W1004" s="73"/>
      <c r="X1004" s="203"/>
    </row>
    <row r="1005" spans="1:24" x14ac:dyDescent="0.2">
      <c r="A1005" s="114"/>
      <c r="B1005" s="71"/>
      <c r="D1005" s="80"/>
      <c r="E1005" s="50"/>
      <c r="F1005" s="80"/>
      <c r="G1005" s="80"/>
      <c r="H1005" s="80"/>
      <c r="I1005" s="57"/>
      <c r="J1005" s="80"/>
      <c r="K1005" s="80"/>
      <c r="L1005" s="80"/>
      <c r="M1005" s="80"/>
      <c r="N1005" s="80"/>
      <c r="O1005" s="58"/>
      <c r="P1005" s="50"/>
      <c r="R1005" s="110"/>
      <c r="S1005" s="57"/>
      <c r="V1005" s="73"/>
      <c r="W1005" s="73"/>
      <c r="X1005" s="203"/>
    </row>
    <row r="1006" spans="1:24" x14ac:dyDescent="0.2">
      <c r="A1006" s="114"/>
      <c r="B1006" s="71"/>
      <c r="D1006" s="80"/>
      <c r="F1006" s="79"/>
      <c r="G1006" s="79"/>
      <c r="H1006" s="79"/>
      <c r="J1006" s="79"/>
      <c r="K1006" s="79"/>
      <c r="L1006" s="79"/>
      <c r="N1006" s="110"/>
      <c r="R1006" s="110"/>
      <c r="S1006" s="57"/>
      <c r="V1006" s="73"/>
      <c r="W1006" s="73"/>
      <c r="X1006" s="203"/>
    </row>
    <row r="1007" spans="1:24" x14ac:dyDescent="0.2">
      <c r="A1007" s="114"/>
      <c r="B1007" s="71"/>
      <c r="D1007" s="80"/>
      <c r="F1007" s="79"/>
      <c r="G1007" s="79"/>
      <c r="H1007" s="79"/>
      <c r="J1007" s="110"/>
      <c r="N1007" s="110"/>
      <c r="R1007" s="110"/>
      <c r="S1007" s="57"/>
      <c r="V1007" s="73"/>
      <c r="W1007" s="73"/>
      <c r="X1007" s="203"/>
    </row>
    <row r="1008" spans="1:24" x14ac:dyDescent="0.2">
      <c r="A1008" s="114"/>
      <c r="B1008" s="71"/>
      <c r="D1008" s="80"/>
      <c r="F1008" s="79"/>
      <c r="G1008" s="79"/>
      <c r="H1008" s="79"/>
      <c r="J1008" s="79"/>
      <c r="K1008" s="79"/>
      <c r="L1008" s="79"/>
      <c r="N1008" s="110"/>
      <c r="R1008" s="110"/>
      <c r="S1008" s="57"/>
      <c r="V1008" s="73"/>
      <c r="W1008" s="73"/>
      <c r="X1008" s="203"/>
    </row>
    <row r="1009" spans="1:24" x14ac:dyDescent="0.2">
      <c r="A1009" s="114"/>
      <c r="B1009" s="71"/>
      <c r="D1009" s="95"/>
      <c r="F1009" s="79"/>
      <c r="G1009" s="79"/>
      <c r="H1009" s="79"/>
      <c r="J1009" s="79"/>
      <c r="K1009" s="79"/>
      <c r="L1009" s="79"/>
      <c r="N1009" s="110"/>
      <c r="R1009" s="110"/>
      <c r="S1009" s="112"/>
      <c r="V1009" s="73"/>
      <c r="W1009" s="73"/>
      <c r="X1009" s="203"/>
    </row>
    <row r="1010" spans="1:24" x14ac:dyDescent="0.2">
      <c r="A1010" s="114"/>
      <c r="B1010" s="68"/>
      <c r="C1010" s="56"/>
      <c r="D1010" s="80"/>
      <c r="E1010" s="50"/>
      <c r="F1010" s="80"/>
      <c r="G1010" s="80"/>
      <c r="H1010" s="80"/>
      <c r="I1010" s="57"/>
      <c r="J1010" s="80"/>
      <c r="K1010" s="80"/>
      <c r="L1010" s="80"/>
      <c r="M1010" s="80"/>
      <c r="N1010" s="80"/>
      <c r="O1010" s="58"/>
      <c r="P1010" s="50"/>
      <c r="Q1010" s="59"/>
      <c r="R1010" s="57"/>
      <c r="S1010" s="57"/>
      <c r="T1010" s="50"/>
      <c r="U1010" s="50"/>
      <c r="V1010" s="97"/>
      <c r="W1010" s="97"/>
      <c r="X1010" s="203"/>
    </row>
    <row r="1011" spans="1:24" x14ac:dyDescent="0.2">
      <c r="A1011" s="114"/>
      <c r="B1011" s="70"/>
      <c r="C1011" s="63"/>
      <c r="D1011" s="80"/>
      <c r="E1011" s="50"/>
      <c r="F1011" s="80"/>
      <c r="G1011" s="80"/>
      <c r="H1011" s="80"/>
      <c r="I1011" s="57"/>
      <c r="J1011" s="80"/>
      <c r="K1011" s="80"/>
      <c r="L1011" s="80"/>
      <c r="M1011" s="80"/>
      <c r="N1011" s="80"/>
      <c r="O1011" s="58"/>
      <c r="P1011" s="50"/>
      <c r="Q1011" s="58"/>
      <c r="R1011" s="57"/>
      <c r="S1011" s="57"/>
      <c r="T1011" s="50"/>
      <c r="U1011" s="50"/>
      <c r="V1011" s="97"/>
      <c r="W1011" s="97"/>
      <c r="X1011" s="203"/>
    </row>
    <row r="1012" spans="1:24" x14ac:dyDescent="0.2">
      <c r="A1012" s="114"/>
      <c r="B1012" s="70"/>
      <c r="C1012" s="63"/>
      <c r="D1012" s="80"/>
      <c r="E1012" s="50"/>
      <c r="F1012" s="80"/>
      <c r="G1012" s="80"/>
      <c r="H1012" s="80"/>
      <c r="I1012" s="57"/>
      <c r="J1012" s="80"/>
      <c r="K1012" s="80"/>
      <c r="L1012" s="80"/>
      <c r="M1012" s="80"/>
      <c r="N1012" s="80"/>
      <c r="O1012" s="58"/>
      <c r="P1012" s="50"/>
      <c r="Q1012" s="58"/>
      <c r="R1012" s="57"/>
      <c r="S1012" s="57"/>
      <c r="T1012" s="50"/>
      <c r="U1012" s="50"/>
      <c r="V1012" s="97"/>
      <c r="W1012" s="97"/>
      <c r="X1012" s="203"/>
    </row>
    <row r="1013" spans="1:24" x14ac:dyDescent="0.2">
      <c r="A1013" s="114"/>
      <c r="B1013" s="71"/>
      <c r="D1013" s="80"/>
      <c r="F1013" s="79"/>
      <c r="G1013" s="79"/>
      <c r="H1013" s="79"/>
      <c r="J1013" s="79"/>
      <c r="K1013" s="79"/>
      <c r="L1013" s="79"/>
      <c r="N1013" s="79"/>
      <c r="R1013" s="110"/>
      <c r="S1013" s="57"/>
      <c r="V1013" s="73"/>
      <c r="W1013" s="73"/>
      <c r="X1013" s="203"/>
    </row>
    <row r="1014" spans="1:24" x14ac:dyDescent="0.2">
      <c r="A1014" s="114"/>
      <c r="B1014" s="71"/>
      <c r="D1014" s="80"/>
      <c r="F1014" s="79"/>
      <c r="G1014" s="79"/>
      <c r="H1014" s="79"/>
      <c r="J1014" s="79"/>
      <c r="K1014" s="79"/>
      <c r="L1014" s="79"/>
      <c r="N1014" s="79"/>
      <c r="R1014" s="110"/>
      <c r="S1014" s="57"/>
      <c r="V1014" s="73"/>
      <c r="W1014" s="73"/>
      <c r="X1014" s="203"/>
    </row>
    <row r="1015" spans="1:24" x14ac:dyDescent="0.2">
      <c r="A1015" s="114"/>
      <c r="B1015" s="71"/>
      <c r="D1015" s="80"/>
      <c r="F1015" s="79"/>
      <c r="G1015" s="79"/>
      <c r="H1015" s="79"/>
      <c r="J1015" s="79"/>
      <c r="K1015" s="79"/>
      <c r="L1015" s="79"/>
      <c r="N1015" s="79"/>
      <c r="R1015" s="110"/>
      <c r="S1015" s="57"/>
      <c r="V1015" s="73"/>
      <c r="W1015" s="73"/>
      <c r="X1015" s="203"/>
    </row>
    <row r="1016" spans="1:24" x14ac:dyDescent="0.2">
      <c r="A1016" s="114"/>
      <c r="B1016" s="71"/>
      <c r="D1016" s="80"/>
      <c r="F1016" s="79"/>
      <c r="G1016" s="79"/>
      <c r="H1016" s="79"/>
      <c r="J1016" s="79"/>
      <c r="K1016" s="79"/>
      <c r="L1016" s="79"/>
      <c r="N1016" s="79"/>
      <c r="R1016" s="110"/>
      <c r="S1016" s="57"/>
      <c r="V1016" s="73"/>
      <c r="W1016" s="73"/>
      <c r="X1016" s="203"/>
    </row>
    <row r="1017" spans="1:24" x14ac:dyDescent="0.2">
      <c r="A1017" s="114"/>
      <c r="B1017" s="71"/>
      <c r="D1017" s="80"/>
      <c r="F1017" s="79"/>
      <c r="G1017" s="79"/>
      <c r="H1017" s="79"/>
      <c r="J1017" s="79"/>
      <c r="K1017" s="79"/>
      <c r="L1017" s="79"/>
      <c r="N1017" s="79"/>
      <c r="R1017" s="110"/>
      <c r="S1017" s="57"/>
      <c r="V1017" s="73"/>
      <c r="W1017" s="73"/>
      <c r="X1017" s="203"/>
    </row>
    <row r="1018" spans="1:24" x14ac:dyDescent="0.2">
      <c r="A1018" s="114"/>
      <c r="B1018" s="71"/>
      <c r="D1018" s="80"/>
      <c r="F1018" s="79"/>
      <c r="G1018" s="79"/>
      <c r="H1018" s="79"/>
      <c r="J1018" s="79"/>
      <c r="K1018" s="79"/>
      <c r="L1018" s="79"/>
      <c r="N1018" s="110"/>
      <c r="R1018" s="110"/>
      <c r="S1018" s="57"/>
      <c r="V1018" s="73"/>
      <c r="W1018" s="73"/>
      <c r="X1018" s="203"/>
    </row>
    <row r="1019" spans="1:24" x14ac:dyDescent="0.2">
      <c r="A1019" s="114"/>
      <c r="B1019" s="71"/>
      <c r="D1019" s="80"/>
      <c r="F1019" s="79"/>
      <c r="G1019" s="79"/>
      <c r="H1019" s="79"/>
      <c r="J1019" s="79"/>
      <c r="K1019" s="79"/>
      <c r="L1019" s="79"/>
      <c r="N1019" s="110"/>
      <c r="R1019" s="110"/>
      <c r="S1019" s="57"/>
      <c r="V1019" s="73"/>
      <c r="W1019" s="73"/>
      <c r="X1019" s="203"/>
    </row>
    <row r="1020" spans="1:24" x14ac:dyDescent="0.2">
      <c r="A1020" s="114"/>
      <c r="B1020" s="71"/>
      <c r="D1020" s="80"/>
      <c r="F1020" s="79"/>
      <c r="G1020" s="79"/>
      <c r="H1020" s="79"/>
      <c r="J1020" s="79"/>
      <c r="K1020" s="79"/>
      <c r="L1020" s="79"/>
      <c r="N1020" s="79"/>
      <c r="R1020" s="110"/>
      <c r="S1020" s="57"/>
      <c r="V1020" s="73"/>
      <c r="W1020" s="73"/>
      <c r="X1020" s="203"/>
    </row>
    <row r="1021" spans="1:24" x14ac:dyDescent="0.2">
      <c r="A1021" s="114"/>
      <c r="B1021" s="71"/>
      <c r="D1021" s="80"/>
      <c r="F1021" s="79"/>
      <c r="G1021" s="79"/>
      <c r="H1021" s="79"/>
      <c r="J1021" s="79"/>
      <c r="K1021" s="79"/>
      <c r="L1021" s="79"/>
      <c r="N1021" s="110"/>
      <c r="R1021" s="110"/>
      <c r="S1021" s="57"/>
      <c r="V1021" s="73"/>
      <c r="W1021" s="73"/>
      <c r="X1021" s="203"/>
    </row>
    <row r="1022" spans="1:24" x14ac:dyDescent="0.2">
      <c r="A1022" s="114"/>
      <c r="B1022" s="71"/>
      <c r="D1022" s="80"/>
      <c r="F1022" s="79"/>
      <c r="G1022" s="79"/>
      <c r="H1022" s="79"/>
      <c r="J1022" s="79"/>
      <c r="K1022" s="79"/>
      <c r="L1022" s="79"/>
      <c r="N1022" s="110"/>
      <c r="R1022" s="110"/>
      <c r="S1022" s="57"/>
      <c r="V1022" s="73"/>
      <c r="W1022" s="73"/>
      <c r="X1022" s="203"/>
    </row>
    <row r="1023" spans="1:24" x14ac:dyDescent="0.2">
      <c r="A1023" s="114"/>
      <c r="B1023" s="71"/>
      <c r="D1023" s="80"/>
      <c r="E1023" s="50"/>
      <c r="F1023" s="80"/>
      <c r="G1023" s="80"/>
      <c r="H1023" s="80"/>
      <c r="I1023" s="57"/>
      <c r="J1023" s="80"/>
      <c r="K1023" s="80"/>
      <c r="L1023" s="80"/>
      <c r="M1023" s="80"/>
      <c r="N1023" s="80"/>
      <c r="O1023" s="58"/>
      <c r="P1023" s="50"/>
      <c r="R1023" s="110"/>
      <c r="S1023" s="57"/>
      <c r="V1023" s="73"/>
      <c r="W1023" s="73"/>
      <c r="X1023" s="203"/>
    </row>
    <row r="1024" spans="1:24" x14ac:dyDescent="0.2">
      <c r="A1024" s="114"/>
      <c r="B1024" s="71"/>
      <c r="D1024" s="80"/>
      <c r="F1024" s="79"/>
      <c r="G1024" s="79"/>
      <c r="H1024" s="79"/>
      <c r="J1024" s="79"/>
      <c r="K1024" s="79"/>
      <c r="L1024" s="79"/>
      <c r="N1024" s="110"/>
      <c r="R1024" s="110"/>
      <c r="S1024" s="57"/>
      <c r="V1024" s="73"/>
      <c r="W1024" s="73"/>
      <c r="X1024" s="203"/>
    </row>
    <row r="1025" spans="1:24" x14ac:dyDescent="0.2">
      <c r="A1025" s="114"/>
      <c r="B1025" s="71"/>
      <c r="D1025" s="80"/>
      <c r="F1025" s="79"/>
      <c r="G1025" s="79"/>
      <c r="H1025" s="79"/>
      <c r="J1025" s="110"/>
      <c r="N1025" s="110"/>
      <c r="R1025" s="110"/>
      <c r="S1025" s="57"/>
      <c r="V1025" s="73"/>
      <c r="W1025" s="73"/>
      <c r="X1025" s="203"/>
    </row>
    <row r="1026" spans="1:24" x14ac:dyDescent="0.2">
      <c r="A1026" s="114"/>
      <c r="B1026" s="71"/>
      <c r="D1026" s="80"/>
      <c r="F1026" s="79"/>
      <c r="G1026" s="79"/>
      <c r="H1026" s="79"/>
      <c r="J1026" s="79"/>
      <c r="K1026" s="79"/>
      <c r="L1026" s="79"/>
      <c r="N1026" s="110"/>
      <c r="R1026" s="110"/>
      <c r="S1026" s="57"/>
      <c r="V1026" s="73"/>
      <c r="W1026" s="73"/>
      <c r="X1026" s="203"/>
    </row>
    <row r="1027" spans="1:24" x14ac:dyDescent="0.2">
      <c r="A1027" s="114"/>
      <c r="B1027" s="71"/>
      <c r="D1027" s="95"/>
      <c r="F1027" s="79"/>
      <c r="G1027" s="79"/>
      <c r="H1027" s="79"/>
      <c r="J1027" s="79"/>
      <c r="K1027" s="79"/>
      <c r="L1027" s="79"/>
      <c r="N1027" s="110"/>
      <c r="R1027" s="110"/>
      <c r="S1027" s="112"/>
      <c r="V1027" s="73"/>
      <c r="W1027" s="73"/>
      <c r="X1027" s="203"/>
    </row>
    <row r="1028" spans="1:24" x14ac:dyDescent="0.2">
      <c r="A1028" s="114"/>
      <c r="B1028" s="68"/>
      <c r="C1028" s="56"/>
      <c r="D1028" s="80"/>
      <c r="E1028" s="50"/>
      <c r="F1028" s="80"/>
      <c r="G1028" s="80"/>
      <c r="H1028" s="80"/>
      <c r="I1028" s="57"/>
      <c r="J1028" s="80"/>
      <c r="K1028" s="80"/>
      <c r="L1028" s="80"/>
      <c r="M1028" s="80"/>
      <c r="N1028" s="80"/>
      <c r="O1028" s="58"/>
      <c r="P1028" s="50"/>
      <c r="Q1028" s="59"/>
      <c r="R1028" s="57"/>
      <c r="S1028" s="57"/>
      <c r="T1028" s="50"/>
      <c r="U1028" s="50"/>
      <c r="V1028" s="97"/>
      <c r="W1028" s="97"/>
      <c r="X1028" s="203"/>
    </row>
    <row r="1029" spans="1:24" x14ac:dyDescent="0.2">
      <c r="A1029" s="114"/>
      <c r="B1029" s="70"/>
      <c r="C1029" s="63"/>
      <c r="D1029" s="80"/>
      <c r="E1029" s="50"/>
      <c r="F1029" s="80"/>
      <c r="G1029" s="80"/>
      <c r="H1029" s="80"/>
      <c r="I1029" s="57"/>
      <c r="J1029" s="80"/>
      <c r="K1029" s="80"/>
      <c r="L1029" s="80"/>
      <c r="M1029" s="80"/>
      <c r="N1029" s="80"/>
      <c r="O1029" s="58"/>
      <c r="P1029" s="50"/>
      <c r="Q1029" s="58"/>
      <c r="R1029" s="57"/>
      <c r="S1029" s="57"/>
      <c r="T1029" s="50"/>
      <c r="U1029" s="50"/>
      <c r="V1029" s="97"/>
      <c r="W1029" s="97"/>
      <c r="X1029" s="203"/>
    </row>
    <row r="1030" spans="1:24" x14ac:dyDescent="0.2">
      <c r="A1030" s="114"/>
      <c r="B1030" s="70"/>
      <c r="C1030" s="63"/>
      <c r="D1030" s="80"/>
      <c r="E1030" s="50"/>
      <c r="F1030" s="80"/>
      <c r="G1030" s="80"/>
      <c r="H1030" s="80"/>
      <c r="I1030" s="57"/>
      <c r="J1030" s="80"/>
      <c r="K1030" s="80"/>
      <c r="L1030" s="80"/>
      <c r="M1030" s="80"/>
      <c r="N1030" s="80"/>
      <c r="O1030" s="58"/>
      <c r="P1030" s="50"/>
      <c r="Q1030" s="58"/>
      <c r="R1030" s="57"/>
      <c r="S1030" s="57"/>
      <c r="T1030" s="50"/>
      <c r="U1030" s="50"/>
      <c r="V1030" s="97"/>
      <c r="W1030" s="97"/>
      <c r="X1030" s="203"/>
    </row>
    <row r="1031" spans="1:24" x14ac:dyDescent="0.2">
      <c r="A1031" s="114"/>
      <c r="B1031" s="71"/>
      <c r="D1031" s="80"/>
      <c r="F1031" s="79"/>
      <c r="G1031" s="79"/>
      <c r="H1031" s="79"/>
      <c r="J1031" s="79"/>
      <c r="K1031" s="79"/>
      <c r="L1031" s="79"/>
      <c r="N1031" s="79"/>
      <c r="R1031" s="110"/>
      <c r="S1031" s="57"/>
      <c r="V1031" s="73"/>
      <c r="W1031" s="73"/>
      <c r="X1031" s="203"/>
    </row>
    <row r="1032" spans="1:24" x14ac:dyDescent="0.2">
      <c r="A1032" s="114"/>
      <c r="B1032" s="71"/>
      <c r="D1032" s="80"/>
      <c r="F1032" s="79"/>
      <c r="G1032" s="79"/>
      <c r="H1032" s="79"/>
      <c r="J1032" s="79"/>
      <c r="K1032" s="79"/>
      <c r="L1032" s="79"/>
      <c r="N1032" s="79"/>
      <c r="R1032" s="110"/>
      <c r="S1032" s="57"/>
      <c r="V1032" s="73"/>
      <c r="W1032" s="73"/>
      <c r="X1032" s="203"/>
    </row>
    <row r="1033" spans="1:24" x14ac:dyDescent="0.2">
      <c r="A1033" s="114"/>
      <c r="B1033" s="71"/>
      <c r="D1033" s="80"/>
      <c r="F1033" s="79"/>
      <c r="G1033" s="79"/>
      <c r="H1033" s="79"/>
      <c r="J1033" s="79"/>
      <c r="K1033" s="79"/>
      <c r="L1033" s="79"/>
      <c r="N1033" s="79"/>
      <c r="R1033" s="110"/>
      <c r="S1033" s="57"/>
      <c r="V1033" s="73"/>
      <c r="W1033" s="73"/>
      <c r="X1033" s="203"/>
    </row>
    <row r="1034" spans="1:24" x14ac:dyDescent="0.2">
      <c r="A1034" s="114"/>
      <c r="B1034" s="71"/>
      <c r="D1034" s="80"/>
      <c r="F1034" s="79"/>
      <c r="G1034" s="79"/>
      <c r="H1034" s="79"/>
      <c r="J1034" s="79"/>
      <c r="K1034" s="79"/>
      <c r="L1034" s="79"/>
      <c r="N1034" s="79"/>
      <c r="R1034" s="110"/>
      <c r="S1034" s="57"/>
      <c r="V1034" s="73"/>
      <c r="W1034" s="73"/>
      <c r="X1034" s="203"/>
    </row>
    <row r="1035" spans="1:24" x14ac:dyDescent="0.2">
      <c r="A1035" s="114"/>
      <c r="B1035" s="71"/>
      <c r="D1035" s="80"/>
      <c r="F1035" s="79"/>
      <c r="G1035" s="79"/>
      <c r="H1035" s="79"/>
      <c r="J1035" s="79"/>
      <c r="K1035" s="79"/>
      <c r="L1035" s="79"/>
      <c r="N1035" s="79"/>
      <c r="R1035" s="110"/>
      <c r="S1035" s="57"/>
      <c r="V1035" s="73"/>
      <c r="W1035" s="73"/>
      <c r="X1035" s="203"/>
    </row>
    <row r="1036" spans="1:24" x14ac:dyDescent="0.2">
      <c r="A1036" s="114"/>
      <c r="B1036" s="71"/>
      <c r="D1036" s="80"/>
      <c r="F1036" s="79"/>
      <c r="G1036" s="79"/>
      <c r="H1036" s="79"/>
      <c r="J1036" s="79"/>
      <c r="K1036" s="79"/>
      <c r="L1036" s="79"/>
      <c r="N1036" s="110"/>
      <c r="R1036" s="110"/>
      <c r="S1036" s="57"/>
      <c r="V1036" s="73"/>
      <c r="W1036" s="73"/>
      <c r="X1036" s="203"/>
    </row>
    <row r="1037" spans="1:24" x14ac:dyDescent="0.2">
      <c r="A1037" s="114"/>
      <c r="B1037" s="71"/>
      <c r="D1037" s="80"/>
      <c r="F1037" s="79"/>
      <c r="G1037" s="79"/>
      <c r="H1037" s="79"/>
      <c r="J1037" s="79"/>
      <c r="K1037" s="79"/>
      <c r="L1037" s="79"/>
      <c r="N1037" s="110"/>
      <c r="R1037" s="110"/>
      <c r="S1037" s="57"/>
      <c r="V1037" s="73"/>
      <c r="W1037" s="73"/>
      <c r="X1037" s="203"/>
    </row>
    <row r="1038" spans="1:24" x14ac:dyDescent="0.2">
      <c r="A1038" s="114"/>
      <c r="B1038" s="71"/>
      <c r="D1038" s="80"/>
      <c r="F1038" s="79"/>
      <c r="G1038" s="79"/>
      <c r="H1038" s="79"/>
      <c r="J1038" s="79"/>
      <c r="K1038" s="79"/>
      <c r="L1038" s="79"/>
      <c r="N1038" s="79"/>
      <c r="R1038" s="110"/>
      <c r="S1038" s="57"/>
      <c r="V1038" s="73"/>
      <c r="W1038" s="73"/>
      <c r="X1038" s="203"/>
    </row>
    <row r="1039" spans="1:24" x14ac:dyDescent="0.2">
      <c r="A1039" s="114"/>
      <c r="B1039" s="71"/>
      <c r="D1039" s="80"/>
      <c r="F1039" s="79"/>
      <c r="G1039" s="79"/>
      <c r="H1039" s="79"/>
      <c r="J1039" s="79"/>
      <c r="K1039" s="79"/>
      <c r="L1039" s="79"/>
      <c r="N1039" s="110"/>
      <c r="R1039" s="110"/>
      <c r="S1039" s="57"/>
      <c r="V1039" s="73"/>
      <c r="W1039" s="73"/>
      <c r="X1039" s="203"/>
    </row>
    <row r="1040" spans="1:24" x14ac:dyDescent="0.2">
      <c r="A1040" s="114"/>
      <c r="B1040" s="71"/>
      <c r="D1040" s="80"/>
      <c r="F1040" s="79"/>
      <c r="G1040" s="79"/>
      <c r="H1040" s="79"/>
      <c r="J1040" s="79"/>
      <c r="K1040" s="79"/>
      <c r="L1040" s="79"/>
      <c r="N1040" s="110"/>
      <c r="R1040" s="110"/>
      <c r="S1040" s="57"/>
      <c r="V1040" s="73"/>
      <c r="W1040" s="73"/>
      <c r="X1040" s="203"/>
    </row>
    <row r="1041" spans="1:24" x14ac:dyDescent="0.2">
      <c r="A1041" s="114"/>
      <c r="B1041" s="71"/>
      <c r="D1041" s="80"/>
      <c r="E1041" s="50"/>
      <c r="F1041" s="80"/>
      <c r="G1041" s="80"/>
      <c r="H1041" s="80"/>
      <c r="I1041" s="57"/>
      <c r="J1041" s="80"/>
      <c r="K1041" s="80"/>
      <c r="L1041" s="80"/>
      <c r="M1041" s="80"/>
      <c r="N1041" s="80"/>
      <c r="O1041" s="58"/>
      <c r="P1041" s="50"/>
      <c r="R1041" s="110"/>
      <c r="S1041" s="57"/>
      <c r="V1041" s="73"/>
      <c r="W1041" s="73"/>
      <c r="X1041" s="203"/>
    </row>
    <row r="1042" spans="1:24" x14ac:dyDescent="0.2">
      <c r="A1042" s="114"/>
      <c r="B1042" s="71"/>
      <c r="D1042" s="80"/>
      <c r="F1042" s="79"/>
      <c r="G1042" s="79"/>
      <c r="H1042" s="79"/>
      <c r="J1042" s="79"/>
      <c r="K1042" s="79"/>
      <c r="L1042" s="79"/>
      <c r="N1042" s="110"/>
      <c r="R1042" s="110"/>
      <c r="S1042" s="57"/>
      <c r="V1042" s="73"/>
      <c r="W1042" s="73"/>
      <c r="X1042" s="203"/>
    </row>
    <row r="1043" spans="1:24" x14ac:dyDescent="0.2">
      <c r="A1043" s="114"/>
      <c r="B1043" s="71"/>
      <c r="D1043" s="80"/>
      <c r="F1043" s="79"/>
      <c r="G1043" s="79"/>
      <c r="H1043" s="79"/>
      <c r="J1043" s="110"/>
      <c r="N1043" s="110"/>
      <c r="R1043" s="110"/>
      <c r="S1043" s="57"/>
      <c r="V1043" s="73"/>
      <c r="W1043" s="73"/>
      <c r="X1043" s="203"/>
    </row>
    <row r="1044" spans="1:24" x14ac:dyDescent="0.2">
      <c r="A1044" s="114"/>
      <c r="B1044" s="71"/>
      <c r="D1044" s="80"/>
      <c r="F1044" s="79"/>
      <c r="G1044" s="79"/>
      <c r="H1044" s="79"/>
      <c r="J1044" s="79"/>
      <c r="K1044" s="79"/>
      <c r="L1044" s="79"/>
      <c r="N1044" s="110"/>
      <c r="R1044" s="110"/>
      <c r="S1044" s="57"/>
      <c r="V1044" s="73"/>
      <c r="W1044" s="73"/>
      <c r="X1044" s="203"/>
    </row>
    <row r="1045" spans="1:24" x14ac:dyDescent="0.2">
      <c r="A1045" s="114"/>
      <c r="B1045" s="71"/>
      <c r="D1045" s="95"/>
      <c r="F1045" s="79"/>
      <c r="G1045" s="79"/>
      <c r="H1045" s="79"/>
      <c r="J1045" s="79"/>
      <c r="K1045" s="79"/>
      <c r="L1045" s="79"/>
      <c r="N1045" s="110"/>
      <c r="R1045" s="110"/>
      <c r="S1045" s="112"/>
      <c r="V1045" s="73"/>
      <c r="W1045" s="73"/>
      <c r="X1045" s="203"/>
    </row>
    <row r="1046" spans="1:24" x14ac:dyDescent="0.2">
      <c r="A1046" s="114"/>
      <c r="B1046" s="68"/>
      <c r="C1046" s="56"/>
      <c r="D1046" s="80"/>
      <c r="E1046" s="50"/>
      <c r="F1046" s="80"/>
      <c r="G1046" s="80"/>
      <c r="H1046" s="80"/>
      <c r="I1046" s="57"/>
      <c r="J1046" s="80"/>
      <c r="K1046" s="80"/>
      <c r="L1046" s="80"/>
      <c r="M1046" s="80"/>
      <c r="N1046" s="80"/>
      <c r="O1046" s="58"/>
      <c r="P1046" s="50"/>
      <c r="Q1046" s="59"/>
      <c r="R1046" s="57"/>
      <c r="S1046" s="57"/>
      <c r="T1046" s="50"/>
      <c r="U1046" s="50"/>
      <c r="V1046" s="97"/>
      <c r="W1046" s="97"/>
      <c r="X1046" s="203"/>
    </row>
    <row r="1047" spans="1:24" x14ac:dyDescent="0.2">
      <c r="A1047" s="114"/>
      <c r="B1047" s="70"/>
      <c r="C1047" s="63"/>
      <c r="D1047" s="80"/>
      <c r="E1047" s="50"/>
      <c r="F1047" s="80"/>
      <c r="G1047" s="80"/>
      <c r="H1047" s="80"/>
      <c r="I1047" s="57"/>
      <c r="J1047" s="80"/>
      <c r="K1047" s="80"/>
      <c r="L1047" s="80"/>
      <c r="M1047" s="80"/>
      <c r="N1047" s="80"/>
      <c r="O1047" s="58"/>
      <c r="P1047" s="50"/>
      <c r="Q1047" s="58"/>
      <c r="R1047" s="57"/>
      <c r="S1047" s="57"/>
      <c r="T1047" s="50"/>
      <c r="U1047" s="50"/>
      <c r="V1047" s="97"/>
      <c r="W1047" s="97"/>
      <c r="X1047" s="203"/>
    </row>
    <row r="1048" spans="1:24" x14ac:dyDescent="0.2">
      <c r="A1048" s="114"/>
      <c r="B1048" s="70"/>
      <c r="C1048" s="63"/>
      <c r="D1048" s="80"/>
      <c r="E1048" s="50"/>
      <c r="F1048" s="80"/>
      <c r="G1048" s="80"/>
      <c r="H1048" s="80"/>
      <c r="I1048" s="57"/>
      <c r="J1048" s="80"/>
      <c r="K1048" s="80"/>
      <c r="L1048" s="80"/>
      <c r="M1048" s="80"/>
      <c r="N1048" s="80"/>
      <c r="O1048" s="58"/>
      <c r="P1048" s="50"/>
      <c r="Q1048" s="58"/>
      <c r="R1048" s="57"/>
      <c r="S1048" s="57"/>
      <c r="T1048" s="50"/>
      <c r="U1048" s="50"/>
      <c r="V1048" s="97"/>
      <c r="W1048" s="97"/>
      <c r="X1048" s="203"/>
    </row>
    <row r="1049" spans="1:24" x14ac:dyDescent="0.2">
      <c r="A1049" s="114"/>
      <c r="B1049" s="71"/>
      <c r="D1049" s="80"/>
      <c r="F1049" s="79"/>
      <c r="G1049" s="79"/>
      <c r="H1049" s="79"/>
      <c r="J1049" s="79"/>
      <c r="K1049" s="79"/>
      <c r="L1049" s="79"/>
      <c r="N1049" s="79"/>
      <c r="R1049" s="110"/>
      <c r="S1049" s="57"/>
      <c r="V1049" s="73"/>
      <c r="W1049" s="73"/>
      <c r="X1049" s="203"/>
    </row>
    <row r="1050" spans="1:24" x14ac:dyDescent="0.2">
      <c r="A1050" s="114"/>
      <c r="B1050" s="71"/>
      <c r="D1050" s="80"/>
      <c r="F1050" s="79"/>
      <c r="G1050" s="79"/>
      <c r="H1050" s="79"/>
      <c r="J1050" s="79"/>
      <c r="K1050" s="79"/>
      <c r="L1050" s="79"/>
      <c r="N1050" s="79"/>
      <c r="R1050" s="110"/>
      <c r="S1050" s="57"/>
      <c r="V1050" s="73"/>
      <c r="W1050" s="73"/>
      <c r="X1050" s="203"/>
    </row>
    <row r="1051" spans="1:24" x14ac:dyDescent="0.2">
      <c r="A1051" s="114"/>
      <c r="B1051" s="71"/>
      <c r="D1051" s="80"/>
      <c r="F1051" s="79"/>
      <c r="G1051" s="79"/>
      <c r="H1051" s="79"/>
      <c r="J1051" s="79"/>
      <c r="K1051" s="79"/>
      <c r="L1051" s="79"/>
      <c r="N1051" s="79"/>
      <c r="R1051" s="110"/>
      <c r="S1051" s="57"/>
      <c r="V1051" s="73"/>
      <c r="W1051" s="73"/>
      <c r="X1051" s="203"/>
    </row>
    <row r="1052" spans="1:24" x14ac:dyDescent="0.2">
      <c r="A1052" s="114"/>
      <c r="B1052" s="71"/>
      <c r="D1052" s="80"/>
      <c r="F1052" s="79"/>
      <c r="G1052" s="79"/>
      <c r="H1052" s="79"/>
      <c r="J1052" s="79"/>
      <c r="K1052" s="79"/>
      <c r="L1052" s="79"/>
      <c r="N1052" s="79"/>
      <c r="R1052" s="110"/>
      <c r="S1052" s="57"/>
      <c r="V1052" s="73"/>
      <c r="W1052" s="73"/>
      <c r="X1052" s="203"/>
    </row>
    <row r="1053" spans="1:24" x14ac:dyDescent="0.2">
      <c r="A1053" s="114"/>
      <c r="B1053" s="71"/>
      <c r="D1053" s="80"/>
      <c r="F1053" s="79"/>
      <c r="G1053" s="79"/>
      <c r="H1053" s="79"/>
      <c r="J1053" s="79"/>
      <c r="K1053" s="79"/>
      <c r="L1053" s="79"/>
      <c r="N1053" s="79"/>
      <c r="R1053" s="110"/>
      <c r="S1053" s="57"/>
      <c r="V1053" s="73"/>
      <c r="W1053" s="73"/>
      <c r="X1053" s="203"/>
    </row>
    <row r="1054" spans="1:24" x14ac:dyDescent="0.2">
      <c r="A1054" s="114"/>
      <c r="B1054" s="71"/>
      <c r="D1054" s="80"/>
      <c r="F1054" s="79"/>
      <c r="G1054" s="79"/>
      <c r="H1054" s="79"/>
      <c r="J1054" s="79"/>
      <c r="K1054" s="79"/>
      <c r="L1054" s="79"/>
      <c r="N1054" s="110"/>
      <c r="R1054" s="110"/>
      <c r="S1054" s="57"/>
      <c r="V1054" s="73"/>
      <c r="W1054" s="73"/>
      <c r="X1054" s="203"/>
    </row>
    <row r="1055" spans="1:24" x14ac:dyDescent="0.2">
      <c r="A1055" s="114"/>
      <c r="B1055" s="71"/>
      <c r="D1055" s="80"/>
      <c r="F1055" s="79"/>
      <c r="G1055" s="79"/>
      <c r="H1055" s="79"/>
      <c r="J1055" s="79"/>
      <c r="K1055" s="79"/>
      <c r="L1055" s="79"/>
      <c r="N1055" s="110"/>
      <c r="R1055" s="110"/>
      <c r="S1055" s="57"/>
      <c r="V1055" s="73"/>
      <c r="W1055" s="73"/>
      <c r="X1055" s="203"/>
    </row>
    <row r="1056" spans="1:24" x14ac:dyDescent="0.2">
      <c r="A1056" s="114"/>
      <c r="B1056" s="71"/>
      <c r="D1056" s="80"/>
      <c r="F1056" s="79"/>
      <c r="G1056" s="79"/>
      <c r="H1056" s="79"/>
      <c r="J1056" s="79"/>
      <c r="K1056" s="79"/>
      <c r="L1056" s="79"/>
      <c r="N1056" s="79"/>
      <c r="R1056" s="110"/>
      <c r="S1056" s="57"/>
      <c r="V1056" s="73"/>
      <c r="W1056" s="73"/>
      <c r="X1056" s="203"/>
    </row>
    <row r="1057" spans="1:24" x14ac:dyDescent="0.2">
      <c r="A1057" s="114"/>
      <c r="B1057" s="71"/>
      <c r="D1057" s="80"/>
      <c r="F1057" s="79"/>
      <c r="G1057" s="79"/>
      <c r="H1057" s="79"/>
      <c r="J1057" s="79"/>
      <c r="K1057" s="79"/>
      <c r="L1057" s="79"/>
      <c r="N1057" s="110"/>
      <c r="R1057" s="110"/>
      <c r="S1057" s="57"/>
      <c r="V1057" s="73"/>
      <c r="W1057" s="73"/>
      <c r="X1057" s="203"/>
    </row>
    <row r="1058" spans="1:24" x14ac:dyDescent="0.2">
      <c r="A1058" s="114"/>
      <c r="B1058" s="71"/>
      <c r="D1058" s="80"/>
      <c r="F1058" s="79"/>
      <c r="G1058" s="79"/>
      <c r="H1058" s="79"/>
      <c r="J1058" s="79"/>
      <c r="K1058" s="79"/>
      <c r="L1058" s="79"/>
      <c r="N1058" s="110"/>
      <c r="R1058" s="110"/>
      <c r="S1058" s="57"/>
      <c r="V1058" s="73"/>
      <c r="W1058" s="73"/>
      <c r="X1058" s="203"/>
    </row>
    <row r="1059" spans="1:24" x14ac:dyDescent="0.2">
      <c r="A1059" s="114"/>
      <c r="B1059" s="71"/>
      <c r="D1059" s="80"/>
      <c r="E1059" s="50"/>
      <c r="F1059" s="80"/>
      <c r="G1059" s="80"/>
      <c r="H1059" s="80"/>
      <c r="I1059" s="57"/>
      <c r="J1059" s="80"/>
      <c r="K1059" s="80"/>
      <c r="L1059" s="80"/>
      <c r="M1059" s="80"/>
      <c r="N1059" s="80"/>
      <c r="O1059" s="58"/>
      <c r="P1059" s="50"/>
      <c r="R1059" s="110"/>
      <c r="S1059" s="57"/>
      <c r="V1059" s="73"/>
      <c r="W1059" s="73"/>
      <c r="X1059" s="203"/>
    </row>
    <row r="1060" spans="1:24" x14ac:dyDescent="0.2">
      <c r="A1060" s="114"/>
      <c r="B1060" s="71"/>
      <c r="D1060" s="80"/>
      <c r="F1060" s="79"/>
      <c r="G1060" s="79"/>
      <c r="H1060" s="79"/>
      <c r="J1060" s="79"/>
      <c r="K1060" s="79"/>
      <c r="L1060" s="79"/>
      <c r="N1060" s="110"/>
      <c r="R1060" s="110"/>
      <c r="S1060" s="57"/>
      <c r="V1060" s="73"/>
      <c r="W1060" s="73"/>
      <c r="X1060" s="203"/>
    </row>
    <row r="1061" spans="1:24" x14ac:dyDescent="0.2">
      <c r="A1061" s="114"/>
      <c r="B1061" s="71"/>
      <c r="D1061" s="80"/>
      <c r="F1061" s="79"/>
      <c r="G1061" s="79"/>
      <c r="H1061" s="79"/>
      <c r="J1061" s="110"/>
      <c r="N1061" s="110"/>
      <c r="R1061" s="110"/>
      <c r="S1061" s="57"/>
      <c r="V1061" s="73"/>
      <c r="W1061" s="73"/>
      <c r="X1061" s="203"/>
    </row>
    <row r="1062" spans="1:24" x14ac:dyDescent="0.2">
      <c r="A1062" s="114"/>
      <c r="B1062" s="71"/>
      <c r="D1062" s="80"/>
      <c r="F1062" s="79"/>
      <c r="G1062" s="79"/>
      <c r="H1062" s="79"/>
      <c r="J1062" s="79"/>
      <c r="K1062" s="79"/>
      <c r="L1062" s="79"/>
      <c r="N1062" s="110"/>
      <c r="R1062" s="110"/>
      <c r="S1062" s="57"/>
      <c r="V1062" s="73"/>
      <c r="W1062" s="73"/>
      <c r="X1062" s="203"/>
    </row>
    <row r="1063" spans="1:24" x14ac:dyDescent="0.2">
      <c r="A1063" s="114"/>
      <c r="B1063" s="71"/>
      <c r="D1063" s="95"/>
      <c r="F1063" s="79"/>
      <c r="G1063" s="79"/>
      <c r="H1063" s="79"/>
      <c r="J1063" s="79"/>
      <c r="K1063" s="79"/>
      <c r="L1063" s="79"/>
      <c r="N1063" s="110"/>
      <c r="R1063" s="110"/>
      <c r="S1063" s="112"/>
      <c r="V1063" s="73"/>
      <c r="W1063" s="73"/>
      <c r="X1063" s="203"/>
    </row>
    <row r="1064" spans="1:24" x14ac:dyDescent="0.2">
      <c r="A1064" s="114"/>
      <c r="B1064" s="68"/>
      <c r="C1064" s="56"/>
      <c r="D1064" s="80"/>
      <c r="E1064" s="50"/>
      <c r="F1064" s="80"/>
      <c r="G1064" s="80"/>
      <c r="H1064" s="80"/>
      <c r="I1064" s="57"/>
      <c r="J1064" s="80"/>
      <c r="K1064" s="80"/>
      <c r="L1064" s="80"/>
      <c r="M1064" s="80"/>
      <c r="N1064" s="80"/>
      <c r="O1064" s="58"/>
      <c r="P1064" s="50"/>
      <c r="Q1064" s="59"/>
      <c r="R1064" s="57"/>
      <c r="S1064" s="57"/>
      <c r="T1064" s="50"/>
      <c r="U1064" s="50"/>
      <c r="V1064" s="97"/>
      <c r="W1064" s="97"/>
      <c r="X1064" s="203"/>
    </row>
    <row r="1065" spans="1:24" x14ac:dyDescent="0.2">
      <c r="A1065" s="114"/>
      <c r="B1065" s="70"/>
      <c r="C1065" s="63"/>
      <c r="D1065" s="80"/>
      <c r="E1065" s="50"/>
      <c r="F1065" s="80"/>
      <c r="G1065" s="80"/>
      <c r="H1065" s="80"/>
      <c r="I1065" s="57"/>
      <c r="J1065" s="80"/>
      <c r="K1065" s="80"/>
      <c r="L1065" s="80"/>
      <c r="M1065" s="80"/>
      <c r="N1065" s="80"/>
      <c r="O1065" s="58"/>
      <c r="P1065" s="50"/>
      <c r="Q1065" s="58"/>
      <c r="R1065" s="57"/>
      <c r="S1065" s="57"/>
      <c r="T1065" s="50"/>
      <c r="U1065" s="50"/>
      <c r="V1065" s="97"/>
      <c r="W1065" s="97"/>
      <c r="X1065" s="203"/>
    </row>
    <row r="1066" spans="1:24" x14ac:dyDescent="0.2">
      <c r="A1066" s="114"/>
      <c r="B1066" s="70"/>
      <c r="C1066" s="63"/>
      <c r="D1066" s="80"/>
      <c r="E1066" s="50"/>
      <c r="F1066" s="80"/>
      <c r="G1066" s="80"/>
      <c r="H1066" s="80"/>
      <c r="I1066" s="57"/>
      <c r="J1066" s="80"/>
      <c r="K1066" s="80"/>
      <c r="L1066" s="80"/>
      <c r="M1066" s="80"/>
      <c r="N1066" s="80"/>
      <c r="O1066" s="58"/>
      <c r="P1066" s="50"/>
      <c r="Q1066" s="58"/>
      <c r="R1066" s="57"/>
      <c r="S1066" s="57"/>
      <c r="T1066" s="50"/>
      <c r="U1066" s="50"/>
      <c r="V1066" s="97"/>
      <c r="W1066" s="97"/>
      <c r="X1066" s="203"/>
    </row>
    <row r="1067" spans="1:24" x14ac:dyDescent="0.2">
      <c r="A1067" s="114"/>
      <c r="B1067" s="71"/>
      <c r="D1067" s="80"/>
      <c r="F1067" s="79"/>
      <c r="G1067" s="79"/>
      <c r="H1067" s="79"/>
      <c r="J1067" s="79"/>
      <c r="K1067" s="79"/>
      <c r="L1067" s="79"/>
      <c r="N1067" s="79"/>
      <c r="R1067" s="110"/>
      <c r="S1067" s="57"/>
      <c r="V1067" s="73"/>
      <c r="W1067" s="73"/>
      <c r="X1067" s="203"/>
    </row>
    <row r="1068" spans="1:24" x14ac:dyDescent="0.2">
      <c r="A1068" s="114"/>
      <c r="B1068" s="71"/>
      <c r="D1068" s="80"/>
      <c r="F1068" s="79"/>
      <c r="G1068" s="79"/>
      <c r="H1068" s="79"/>
      <c r="J1068" s="79"/>
      <c r="K1068" s="79"/>
      <c r="L1068" s="79"/>
      <c r="N1068" s="79"/>
      <c r="R1068" s="110"/>
      <c r="S1068" s="57"/>
      <c r="V1068" s="73"/>
      <c r="W1068" s="73"/>
      <c r="X1068" s="203"/>
    </row>
    <row r="1069" spans="1:24" x14ac:dyDescent="0.2">
      <c r="A1069" s="114"/>
      <c r="B1069" s="71"/>
      <c r="D1069" s="80"/>
      <c r="F1069" s="79"/>
      <c r="G1069" s="79"/>
      <c r="H1069" s="79"/>
      <c r="J1069" s="79"/>
      <c r="K1069" s="79"/>
      <c r="L1069" s="79"/>
      <c r="N1069" s="79"/>
      <c r="R1069" s="110"/>
      <c r="S1069" s="57"/>
      <c r="V1069" s="73"/>
      <c r="W1069" s="73"/>
      <c r="X1069" s="203"/>
    </row>
    <row r="1070" spans="1:24" x14ac:dyDescent="0.2">
      <c r="A1070" s="114"/>
      <c r="B1070" s="71"/>
      <c r="D1070" s="80"/>
      <c r="F1070" s="79"/>
      <c r="G1070" s="79"/>
      <c r="H1070" s="79"/>
      <c r="J1070" s="79"/>
      <c r="K1070" s="79"/>
      <c r="L1070" s="79"/>
      <c r="N1070" s="79"/>
      <c r="R1070" s="110"/>
      <c r="S1070" s="57"/>
      <c r="V1070" s="73"/>
      <c r="W1070" s="73"/>
      <c r="X1070" s="203"/>
    </row>
    <row r="1071" spans="1:24" x14ac:dyDescent="0.2">
      <c r="A1071" s="114"/>
      <c r="B1071" s="71"/>
      <c r="D1071" s="80"/>
      <c r="F1071" s="79"/>
      <c r="G1071" s="79"/>
      <c r="H1071" s="79"/>
      <c r="J1071" s="79"/>
      <c r="K1071" s="79"/>
      <c r="L1071" s="79"/>
      <c r="N1071" s="79"/>
      <c r="R1071" s="110"/>
      <c r="S1071" s="57"/>
      <c r="V1071" s="73"/>
      <c r="W1071" s="73"/>
      <c r="X1071" s="203"/>
    </row>
    <row r="1072" spans="1:24" x14ac:dyDescent="0.2">
      <c r="A1072" s="114"/>
      <c r="B1072" s="71"/>
      <c r="D1072" s="80"/>
      <c r="F1072" s="79"/>
      <c r="G1072" s="79"/>
      <c r="H1072" s="79"/>
      <c r="J1072" s="79"/>
      <c r="K1072" s="79"/>
      <c r="L1072" s="79"/>
      <c r="N1072" s="110"/>
      <c r="R1072" s="110"/>
      <c r="S1072" s="57"/>
      <c r="V1072" s="73"/>
      <c r="W1072" s="73"/>
      <c r="X1072" s="203"/>
    </row>
    <row r="1073" spans="1:24" x14ac:dyDescent="0.2">
      <c r="A1073" s="114"/>
      <c r="B1073" s="71"/>
      <c r="D1073" s="80"/>
      <c r="F1073" s="79"/>
      <c r="G1073" s="79"/>
      <c r="H1073" s="79"/>
      <c r="J1073" s="79"/>
      <c r="K1073" s="79"/>
      <c r="L1073" s="79"/>
      <c r="N1073" s="110"/>
      <c r="R1073" s="110"/>
      <c r="S1073" s="57"/>
      <c r="V1073" s="73"/>
      <c r="W1073" s="73"/>
      <c r="X1073" s="203"/>
    </row>
    <row r="1074" spans="1:24" x14ac:dyDescent="0.2">
      <c r="A1074" s="114"/>
      <c r="B1074" s="71"/>
      <c r="D1074" s="80"/>
      <c r="F1074" s="79"/>
      <c r="G1074" s="79"/>
      <c r="H1074" s="79"/>
      <c r="J1074" s="79"/>
      <c r="K1074" s="79"/>
      <c r="L1074" s="79"/>
      <c r="N1074" s="79"/>
      <c r="R1074" s="110"/>
      <c r="S1074" s="57"/>
      <c r="V1074" s="73"/>
      <c r="W1074" s="73"/>
      <c r="X1074" s="203"/>
    </row>
    <row r="1075" spans="1:24" x14ac:dyDescent="0.2">
      <c r="A1075" s="114"/>
      <c r="B1075" s="71"/>
      <c r="D1075" s="80"/>
      <c r="F1075" s="79"/>
      <c r="G1075" s="79"/>
      <c r="H1075" s="79"/>
      <c r="J1075" s="79"/>
      <c r="K1075" s="79"/>
      <c r="L1075" s="79"/>
      <c r="N1075" s="110"/>
      <c r="R1075" s="110"/>
      <c r="S1075" s="57"/>
      <c r="V1075" s="73"/>
      <c r="W1075" s="73"/>
      <c r="X1075" s="203"/>
    </row>
    <row r="1076" spans="1:24" x14ac:dyDescent="0.2">
      <c r="A1076" s="114"/>
      <c r="B1076" s="71"/>
      <c r="D1076" s="80"/>
      <c r="F1076" s="79"/>
      <c r="G1076" s="79"/>
      <c r="H1076" s="79"/>
      <c r="J1076" s="79"/>
      <c r="K1076" s="79"/>
      <c r="L1076" s="79"/>
      <c r="N1076" s="110"/>
      <c r="R1076" s="110"/>
      <c r="S1076" s="57"/>
      <c r="V1076" s="73"/>
      <c r="W1076" s="73"/>
      <c r="X1076" s="203"/>
    </row>
    <row r="1077" spans="1:24" x14ac:dyDescent="0.2">
      <c r="A1077" s="114"/>
      <c r="B1077" s="71"/>
      <c r="D1077" s="80"/>
      <c r="E1077" s="50"/>
      <c r="F1077" s="80"/>
      <c r="G1077" s="80"/>
      <c r="H1077" s="80"/>
      <c r="I1077" s="57"/>
      <c r="J1077" s="80"/>
      <c r="K1077" s="80"/>
      <c r="L1077" s="80"/>
      <c r="M1077" s="80"/>
      <c r="N1077" s="80"/>
      <c r="O1077" s="58"/>
      <c r="P1077" s="50"/>
      <c r="R1077" s="110"/>
      <c r="S1077" s="57"/>
      <c r="V1077" s="73"/>
      <c r="W1077" s="73"/>
      <c r="X1077" s="203"/>
    </row>
    <row r="1078" spans="1:24" x14ac:dyDescent="0.2">
      <c r="A1078" s="114"/>
      <c r="B1078" s="71"/>
      <c r="D1078" s="80"/>
      <c r="F1078" s="79"/>
      <c r="G1078" s="79"/>
      <c r="H1078" s="79"/>
      <c r="J1078" s="79"/>
      <c r="K1078" s="79"/>
      <c r="L1078" s="79"/>
      <c r="N1078" s="110"/>
      <c r="R1078" s="110"/>
      <c r="S1078" s="57"/>
      <c r="V1078" s="73"/>
      <c r="W1078" s="73"/>
      <c r="X1078" s="203"/>
    </row>
    <row r="1079" spans="1:24" x14ac:dyDescent="0.2">
      <c r="A1079" s="114"/>
      <c r="B1079" s="71"/>
      <c r="D1079" s="80"/>
      <c r="F1079" s="79"/>
      <c r="G1079" s="79"/>
      <c r="H1079" s="79"/>
      <c r="J1079" s="110"/>
      <c r="N1079" s="110"/>
      <c r="R1079" s="110"/>
      <c r="S1079" s="57"/>
      <c r="V1079" s="73"/>
      <c r="W1079" s="73"/>
      <c r="X1079" s="203"/>
    </row>
    <row r="1080" spans="1:24" x14ac:dyDescent="0.2">
      <c r="A1080" s="114"/>
      <c r="B1080" s="71"/>
      <c r="D1080" s="80"/>
      <c r="F1080" s="79"/>
      <c r="G1080" s="79"/>
      <c r="H1080" s="79"/>
      <c r="J1080" s="79"/>
      <c r="K1080" s="79"/>
      <c r="L1080" s="79"/>
      <c r="N1080" s="110"/>
      <c r="R1080" s="110"/>
      <c r="S1080" s="57"/>
      <c r="V1080" s="73"/>
      <c r="W1080" s="73"/>
      <c r="X1080" s="203"/>
    </row>
    <row r="1081" spans="1:24" x14ac:dyDescent="0.2">
      <c r="A1081" s="114"/>
      <c r="B1081" s="71"/>
      <c r="D1081" s="95"/>
      <c r="F1081" s="79"/>
      <c r="G1081" s="79"/>
      <c r="H1081" s="79"/>
      <c r="J1081" s="79"/>
      <c r="K1081" s="79"/>
      <c r="L1081" s="79"/>
      <c r="N1081" s="110"/>
      <c r="R1081" s="110"/>
      <c r="S1081" s="112"/>
      <c r="V1081" s="73"/>
      <c r="W1081" s="73"/>
      <c r="X1081" s="203"/>
    </row>
    <row r="1082" spans="1:24" x14ac:dyDescent="0.2">
      <c r="A1082" s="114"/>
      <c r="B1082" s="68"/>
      <c r="C1082" s="56"/>
      <c r="D1082" s="80"/>
      <c r="E1082" s="50"/>
      <c r="F1082" s="80"/>
      <c r="G1082" s="80"/>
      <c r="H1082" s="80"/>
      <c r="I1082" s="57"/>
      <c r="J1082" s="80"/>
      <c r="K1082" s="80"/>
      <c r="L1082" s="80"/>
      <c r="M1082" s="80"/>
      <c r="N1082" s="80"/>
      <c r="O1082" s="58"/>
      <c r="P1082" s="50"/>
      <c r="Q1082" s="59"/>
      <c r="R1082" s="57"/>
      <c r="S1082" s="57"/>
      <c r="T1082" s="50"/>
      <c r="U1082" s="50"/>
      <c r="V1082" s="97"/>
      <c r="W1082" s="97"/>
      <c r="X1082" s="203"/>
    </row>
    <row r="1083" spans="1:24" x14ac:dyDescent="0.2">
      <c r="A1083" s="114"/>
      <c r="B1083" s="70"/>
      <c r="C1083" s="63"/>
      <c r="D1083" s="80"/>
      <c r="E1083" s="50"/>
      <c r="F1083" s="80"/>
      <c r="G1083" s="80"/>
      <c r="H1083" s="80"/>
      <c r="I1083" s="57"/>
      <c r="J1083" s="80"/>
      <c r="K1083" s="80"/>
      <c r="L1083" s="80"/>
      <c r="M1083" s="80"/>
      <c r="N1083" s="80"/>
      <c r="O1083" s="58"/>
      <c r="P1083" s="50"/>
      <c r="Q1083" s="58"/>
      <c r="R1083" s="57"/>
      <c r="S1083" s="57"/>
      <c r="T1083" s="50"/>
      <c r="U1083" s="50"/>
      <c r="V1083" s="97"/>
      <c r="W1083" s="97"/>
      <c r="X1083" s="203"/>
    </row>
    <row r="1084" spans="1:24" x14ac:dyDescent="0.2">
      <c r="A1084" s="114"/>
      <c r="B1084" s="70"/>
      <c r="C1084" s="63"/>
      <c r="D1084" s="80"/>
      <c r="E1084" s="50"/>
      <c r="F1084" s="80"/>
      <c r="G1084" s="80"/>
      <c r="H1084" s="80"/>
      <c r="I1084" s="57"/>
      <c r="J1084" s="80"/>
      <c r="K1084" s="80"/>
      <c r="L1084" s="80"/>
      <c r="M1084" s="80"/>
      <c r="N1084" s="80"/>
      <c r="O1084" s="58"/>
      <c r="P1084" s="50"/>
      <c r="Q1084" s="58"/>
      <c r="R1084" s="57"/>
      <c r="S1084" s="57"/>
      <c r="T1084" s="50"/>
      <c r="U1084" s="50"/>
      <c r="V1084" s="97"/>
      <c r="W1084" s="97"/>
      <c r="X1084" s="203"/>
    </row>
    <row r="1085" spans="1:24" x14ac:dyDescent="0.2">
      <c r="A1085" s="114"/>
      <c r="B1085" s="71"/>
      <c r="D1085" s="80"/>
      <c r="F1085" s="79"/>
      <c r="G1085" s="79"/>
      <c r="H1085" s="79"/>
      <c r="J1085" s="79"/>
      <c r="K1085" s="79"/>
      <c r="L1085" s="79"/>
      <c r="N1085" s="79"/>
      <c r="R1085" s="110"/>
      <c r="S1085" s="57"/>
      <c r="V1085" s="73"/>
      <c r="W1085" s="73"/>
      <c r="X1085" s="203"/>
    </row>
    <row r="1086" spans="1:24" x14ac:dyDescent="0.2">
      <c r="A1086" s="114"/>
      <c r="B1086" s="71"/>
      <c r="D1086" s="80"/>
      <c r="F1086" s="79"/>
      <c r="G1086" s="79"/>
      <c r="H1086" s="79"/>
      <c r="J1086" s="79"/>
      <c r="K1086" s="79"/>
      <c r="L1086" s="79"/>
      <c r="N1086" s="79"/>
      <c r="R1086" s="110"/>
      <c r="S1086" s="57"/>
      <c r="V1086" s="73"/>
      <c r="W1086" s="73"/>
      <c r="X1086" s="203"/>
    </row>
    <row r="1087" spans="1:24" x14ac:dyDescent="0.2">
      <c r="A1087" s="114"/>
      <c r="B1087" s="71"/>
      <c r="D1087" s="80"/>
      <c r="F1087" s="79"/>
      <c r="G1087" s="79"/>
      <c r="H1087" s="79"/>
      <c r="J1087" s="79"/>
      <c r="K1087" s="79"/>
      <c r="L1087" s="79"/>
      <c r="N1087" s="79"/>
      <c r="R1087" s="110"/>
      <c r="S1087" s="57"/>
      <c r="V1087" s="73"/>
      <c r="W1087" s="73"/>
      <c r="X1087" s="203"/>
    </row>
    <row r="1088" spans="1:24" x14ac:dyDescent="0.2">
      <c r="A1088" s="114"/>
      <c r="B1088" s="71"/>
      <c r="D1088" s="80"/>
      <c r="F1088" s="79"/>
      <c r="G1088" s="79"/>
      <c r="H1088" s="79"/>
      <c r="J1088" s="79"/>
      <c r="K1088" s="79"/>
      <c r="L1088" s="79"/>
      <c r="N1088" s="79"/>
      <c r="R1088" s="110"/>
      <c r="S1088" s="57"/>
      <c r="V1088" s="73"/>
      <c r="W1088" s="73"/>
      <c r="X1088" s="203"/>
    </row>
    <row r="1089" spans="1:24" x14ac:dyDescent="0.2">
      <c r="A1089" s="114"/>
      <c r="B1089" s="71"/>
      <c r="D1089" s="80"/>
      <c r="F1089" s="79"/>
      <c r="G1089" s="79"/>
      <c r="H1089" s="79"/>
      <c r="J1089" s="79"/>
      <c r="K1089" s="79"/>
      <c r="L1089" s="79"/>
      <c r="N1089" s="79"/>
      <c r="R1089" s="110"/>
      <c r="S1089" s="57"/>
      <c r="V1089" s="73"/>
      <c r="W1089" s="73"/>
      <c r="X1089" s="203"/>
    </row>
    <row r="1090" spans="1:24" x14ac:dyDescent="0.2">
      <c r="A1090" s="114"/>
      <c r="B1090" s="71"/>
      <c r="D1090" s="80"/>
      <c r="F1090" s="79"/>
      <c r="G1090" s="79"/>
      <c r="H1090" s="79"/>
      <c r="J1090" s="79"/>
      <c r="K1090" s="79"/>
      <c r="L1090" s="79"/>
      <c r="N1090" s="110"/>
      <c r="R1090" s="110"/>
      <c r="S1090" s="57"/>
      <c r="V1090" s="73"/>
      <c r="W1090" s="73"/>
      <c r="X1090" s="203"/>
    </row>
    <row r="1091" spans="1:24" x14ac:dyDescent="0.2">
      <c r="A1091" s="114"/>
      <c r="B1091" s="71"/>
      <c r="D1091" s="80"/>
      <c r="F1091" s="79"/>
      <c r="G1091" s="79"/>
      <c r="H1091" s="79"/>
      <c r="J1091" s="79"/>
      <c r="K1091" s="79"/>
      <c r="L1091" s="79"/>
      <c r="N1091" s="110"/>
      <c r="R1091" s="110"/>
      <c r="S1091" s="57"/>
      <c r="V1091" s="73"/>
      <c r="W1091" s="73"/>
      <c r="X1091" s="203"/>
    </row>
    <row r="1092" spans="1:24" x14ac:dyDescent="0.2">
      <c r="A1092" s="114"/>
      <c r="B1092" s="71"/>
      <c r="D1092" s="80"/>
      <c r="F1092" s="79"/>
      <c r="G1092" s="79"/>
      <c r="H1092" s="79"/>
      <c r="J1092" s="79"/>
      <c r="K1092" s="79"/>
      <c r="L1092" s="79"/>
      <c r="N1092" s="79"/>
      <c r="R1092" s="110"/>
      <c r="S1092" s="57"/>
      <c r="V1092" s="73"/>
      <c r="W1092" s="73"/>
      <c r="X1092" s="203"/>
    </row>
    <row r="1093" spans="1:24" x14ac:dyDescent="0.2">
      <c r="A1093" s="114"/>
      <c r="B1093" s="71"/>
      <c r="D1093" s="80"/>
      <c r="F1093" s="79"/>
      <c r="G1093" s="79"/>
      <c r="H1093" s="79"/>
      <c r="J1093" s="79"/>
      <c r="K1093" s="79"/>
      <c r="L1093" s="79"/>
      <c r="N1093" s="110"/>
      <c r="R1093" s="110"/>
      <c r="S1093" s="57"/>
      <c r="V1093" s="73"/>
      <c r="W1093" s="73"/>
      <c r="X1093" s="203"/>
    </row>
    <row r="1094" spans="1:24" x14ac:dyDescent="0.2">
      <c r="A1094" s="114"/>
      <c r="B1094" s="71"/>
      <c r="D1094" s="80"/>
      <c r="F1094" s="79"/>
      <c r="G1094" s="79"/>
      <c r="H1094" s="79"/>
      <c r="J1094" s="79"/>
      <c r="K1094" s="79"/>
      <c r="L1094" s="79"/>
      <c r="N1094" s="110"/>
      <c r="R1094" s="110"/>
      <c r="S1094" s="57"/>
      <c r="V1094" s="73"/>
      <c r="W1094" s="73"/>
      <c r="X1094" s="203"/>
    </row>
    <row r="1095" spans="1:24" x14ac:dyDescent="0.2">
      <c r="A1095" s="114"/>
      <c r="B1095" s="71"/>
      <c r="D1095" s="80"/>
      <c r="E1095" s="50"/>
      <c r="F1095" s="80"/>
      <c r="G1095" s="80"/>
      <c r="H1095" s="80"/>
      <c r="I1095" s="57"/>
      <c r="J1095" s="80"/>
      <c r="K1095" s="80"/>
      <c r="L1095" s="80"/>
      <c r="M1095" s="80"/>
      <c r="N1095" s="80"/>
      <c r="O1095" s="58"/>
      <c r="P1095" s="50"/>
      <c r="R1095" s="110"/>
      <c r="S1095" s="57"/>
      <c r="V1095" s="73"/>
      <c r="W1095" s="73"/>
      <c r="X1095" s="203"/>
    </row>
    <row r="1096" spans="1:24" x14ac:dyDescent="0.2">
      <c r="A1096" s="114"/>
      <c r="B1096" s="71"/>
      <c r="D1096" s="80"/>
      <c r="F1096" s="79"/>
      <c r="G1096" s="79"/>
      <c r="H1096" s="79"/>
      <c r="J1096" s="79"/>
      <c r="K1096" s="79"/>
      <c r="L1096" s="79"/>
      <c r="N1096" s="110"/>
      <c r="R1096" s="110"/>
      <c r="S1096" s="57"/>
      <c r="V1096" s="73"/>
      <c r="W1096" s="73"/>
      <c r="X1096" s="203"/>
    </row>
    <row r="1097" spans="1:24" x14ac:dyDescent="0.2">
      <c r="A1097" s="114"/>
      <c r="B1097" s="71"/>
      <c r="D1097" s="80"/>
      <c r="F1097" s="79"/>
      <c r="G1097" s="79"/>
      <c r="H1097" s="79"/>
      <c r="J1097" s="110"/>
      <c r="N1097" s="110"/>
      <c r="R1097" s="110"/>
      <c r="S1097" s="57"/>
      <c r="V1097" s="73"/>
      <c r="W1097" s="73"/>
      <c r="X1097" s="203"/>
    </row>
    <row r="1098" spans="1:24" x14ac:dyDescent="0.2">
      <c r="A1098" s="114"/>
      <c r="B1098" s="71"/>
      <c r="D1098" s="80"/>
      <c r="F1098" s="79"/>
      <c r="G1098" s="79"/>
      <c r="H1098" s="79"/>
      <c r="J1098" s="79"/>
      <c r="K1098" s="79"/>
      <c r="L1098" s="79"/>
      <c r="N1098" s="110"/>
      <c r="R1098" s="110"/>
      <c r="S1098" s="57"/>
      <c r="V1098" s="73"/>
      <c r="W1098" s="73"/>
      <c r="X1098" s="203"/>
    </row>
    <row r="1099" spans="1:24" x14ac:dyDescent="0.2">
      <c r="A1099" s="114"/>
      <c r="B1099" s="71"/>
      <c r="D1099" s="95"/>
      <c r="F1099" s="79"/>
      <c r="G1099" s="79"/>
      <c r="H1099" s="79"/>
      <c r="J1099" s="79"/>
      <c r="K1099" s="79"/>
      <c r="L1099" s="79"/>
      <c r="N1099" s="110"/>
      <c r="R1099" s="110"/>
      <c r="S1099" s="112"/>
      <c r="V1099" s="73"/>
      <c r="W1099" s="73"/>
      <c r="X1099" s="203"/>
    </row>
    <row r="1100" spans="1:24" x14ac:dyDescent="0.2">
      <c r="A1100" s="114"/>
      <c r="B1100" s="68"/>
      <c r="C1100" s="56"/>
      <c r="D1100" s="80"/>
      <c r="E1100" s="50"/>
      <c r="F1100" s="80"/>
      <c r="G1100" s="80"/>
      <c r="H1100" s="80"/>
      <c r="I1100" s="57"/>
      <c r="J1100" s="80"/>
      <c r="K1100" s="80"/>
      <c r="L1100" s="80"/>
      <c r="M1100" s="80"/>
      <c r="N1100" s="80"/>
      <c r="O1100" s="58"/>
      <c r="P1100" s="50"/>
      <c r="Q1100" s="59"/>
      <c r="R1100" s="57"/>
      <c r="S1100" s="57"/>
      <c r="T1100" s="50"/>
      <c r="U1100" s="50"/>
      <c r="V1100" s="97"/>
      <c r="W1100" s="97"/>
      <c r="X1100" s="203"/>
    </row>
    <row r="1101" spans="1:24" x14ac:dyDescent="0.2">
      <c r="A1101" s="114"/>
      <c r="B1101" s="70"/>
      <c r="C1101" s="63"/>
      <c r="D1101" s="80"/>
      <c r="E1101" s="50"/>
      <c r="F1101" s="80"/>
      <c r="G1101" s="80"/>
      <c r="H1101" s="80"/>
      <c r="I1101" s="57"/>
      <c r="J1101" s="80"/>
      <c r="K1101" s="80"/>
      <c r="L1101" s="80"/>
      <c r="M1101" s="80"/>
      <c r="N1101" s="80"/>
      <c r="O1101" s="58"/>
      <c r="P1101" s="50"/>
      <c r="Q1101" s="58"/>
      <c r="R1101" s="57"/>
      <c r="S1101" s="57"/>
      <c r="T1101" s="50"/>
      <c r="U1101" s="50"/>
      <c r="V1101" s="97"/>
      <c r="W1101" s="97"/>
      <c r="X1101" s="203"/>
    </row>
    <row r="1102" spans="1:24" x14ac:dyDescent="0.2">
      <c r="A1102" s="114"/>
      <c r="B1102" s="70"/>
      <c r="C1102" s="63"/>
      <c r="D1102" s="80"/>
      <c r="E1102" s="50"/>
      <c r="F1102" s="80"/>
      <c r="G1102" s="80"/>
      <c r="H1102" s="80"/>
      <c r="I1102" s="57"/>
      <c r="J1102" s="80"/>
      <c r="K1102" s="80"/>
      <c r="L1102" s="80"/>
      <c r="M1102" s="80"/>
      <c r="N1102" s="80"/>
      <c r="O1102" s="58"/>
      <c r="P1102" s="50"/>
      <c r="Q1102" s="58"/>
      <c r="R1102" s="57"/>
      <c r="S1102" s="57"/>
      <c r="T1102" s="50"/>
      <c r="U1102" s="50"/>
      <c r="V1102" s="97"/>
      <c r="W1102" s="97"/>
      <c r="X1102" s="203"/>
    </row>
    <row r="1103" spans="1:24" x14ac:dyDescent="0.2">
      <c r="A1103" s="114"/>
      <c r="B1103" s="71"/>
      <c r="D1103" s="80"/>
      <c r="F1103" s="79"/>
      <c r="G1103" s="79"/>
      <c r="H1103" s="79"/>
      <c r="J1103" s="79"/>
      <c r="K1103" s="79"/>
      <c r="L1103" s="79"/>
      <c r="N1103" s="79"/>
      <c r="R1103" s="110"/>
      <c r="S1103" s="57"/>
      <c r="V1103" s="73"/>
      <c r="W1103" s="73"/>
      <c r="X1103" s="203"/>
    </row>
    <row r="1104" spans="1:24" x14ac:dyDescent="0.2">
      <c r="A1104" s="114"/>
      <c r="B1104" s="71"/>
      <c r="D1104" s="80"/>
      <c r="F1104" s="79"/>
      <c r="G1104" s="79"/>
      <c r="H1104" s="79"/>
      <c r="J1104" s="79"/>
      <c r="K1104" s="79"/>
      <c r="L1104" s="79"/>
      <c r="N1104" s="79"/>
      <c r="R1104" s="110"/>
      <c r="S1104" s="57"/>
      <c r="V1104" s="73"/>
      <c r="W1104" s="73"/>
      <c r="X1104" s="203"/>
    </row>
    <row r="1105" spans="1:24" x14ac:dyDescent="0.2">
      <c r="A1105" s="114"/>
      <c r="B1105" s="71"/>
      <c r="D1105" s="80"/>
      <c r="F1105" s="79"/>
      <c r="G1105" s="79"/>
      <c r="H1105" s="79"/>
      <c r="J1105" s="79"/>
      <c r="K1105" s="79"/>
      <c r="L1105" s="79"/>
      <c r="N1105" s="79"/>
      <c r="R1105" s="110"/>
      <c r="S1105" s="57"/>
      <c r="V1105" s="73"/>
      <c r="W1105" s="73"/>
      <c r="X1105" s="203"/>
    </row>
    <row r="1106" spans="1:24" x14ac:dyDescent="0.2">
      <c r="A1106" s="114"/>
      <c r="B1106" s="71"/>
      <c r="D1106" s="80"/>
      <c r="F1106" s="79"/>
      <c r="G1106" s="79"/>
      <c r="H1106" s="79"/>
      <c r="J1106" s="79"/>
      <c r="K1106" s="79"/>
      <c r="L1106" s="79"/>
      <c r="N1106" s="79"/>
      <c r="R1106" s="110"/>
      <c r="S1106" s="57"/>
      <c r="V1106" s="73"/>
      <c r="W1106" s="73"/>
      <c r="X1106" s="203"/>
    </row>
    <row r="1107" spans="1:24" x14ac:dyDescent="0.2">
      <c r="A1107" s="114"/>
      <c r="B1107" s="71"/>
      <c r="D1107" s="80"/>
      <c r="F1107" s="79"/>
      <c r="G1107" s="79"/>
      <c r="H1107" s="79"/>
      <c r="J1107" s="79"/>
      <c r="K1107" s="79"/>
      <c r="L1107" s="79"/>
      <c r="N1107" s="79"/>
      <c r="R1107" s="110"/>
      <c r="S1107" s="57"/>
      <c r="V1107" s="73"/>
      <c r="W1107" s="73"/>
      <c r="X1107" s="203"/>
    </row>
    <row r="1108" spans="1:24" x14ac:dyDescent="0.2">
      <c r="A1108" s="114"/>
      <c r="B1108" s="71"/>
      <c r="D1108" s="80"/>
      <c r="F1108" s="79"/>
      <c r="G1108" s="79"/>
      <c r="H1108" s="79"/>
      <c r="J1108" s="79"/>
      <c r="K1108" s="79"/>
      <c r="L1108" s="79"/>
      <c r="N1108" s="110"/>
      <c r="R1108" s="110"/>
      <c r="S1108" s="57"/>
      <c r="V1108" s="73"/>
      <c r="W1108" s="73"/>
      <c r="X1108" s="203"/>
    </row>
    <row r="1109" spans="1:24" x14ac:dyDescent="0.2">
      <c r="A1109" s="114"/>
      <c r="B1109" s="71"/>
      <c r="D1109" s="80"/>
      <c r="F1109" s="79"/>
      <c r="G1109" s="79"/>
      <c r="H1109" s="79"/>
      <c r="J1109" s="79"/>
      <c r="K1109" s="79"/>
      <c r="L1109" s="79"/>
      <c r="N1109" s="110"/>
      <c r="R1109" s="110"/>
      <c r="S1109" s="57"/>
      <c r="V1109" s="73"/>
      <c r="W1109" s="73"/>
      <c r="X1109" s="203"/>
    </row>
    <row r="1110" spans="1:24" x14ac:dyDescent="0.2">
      <c r="A1110" s="114"/>
      <c r="B1110" s="71"/>
      <c r="D1110" s="80"/>
      <c r="F1110" s="79"/>
      <c r="G1110" s="79"/>
      <c r="H1110" s="79"/>
      <c r="J1110" s="79"/>
      <c r="K1110" s="79"/>
      <c r="L1110" s="79"/>
      <c r="N1110" s="79"/>
      <c r="R1110" s="110"/>
      <c r="S1110" s="57"/>
      <c r="V1110" s="73"/>
      <c r="W1110" s="73"/>
      <c r="X1110" s="203"/>
    </row>
    <row r="1111" spans="1:24" x14ac:dyDescent="0.2">
      <c r="A1111" s="114"/>
      <c r="B1111" s="71"/>
      <c r="D1111" s="80"/>
      <c r="F1111" s="79"/>
      <c r="G1111" s="79"/>
      <c r="H1111" s="79"/>
      <c r="J1111" s="79"/>
      <c r="K1111" s="79"/>
      <c r="L1111" s="79"/>
      <c r="N1111" s="110"/>
      <c r="R1111" s="110"/>
      <c r="S1111" s="57"/>
      <c r="V1111" s="73"/>
      <c r="W1111" s="73"/>
      <c r="X1111" s="203"/>
    </row>
    <row r="1112" spans="1:24" x14ac:dyDescent="0.2">
      <c r="A1112" s="114"/>
      <c r="B1112" s="71"/>
      <c r="D1112" s="80"/>
      <c r="F1112" s="79"/>
      <c r="G1112" s="79"/>
      <c r="H1112" s="79"/>
      <c r="J1112" s="79"/>
      <c r="K1112" s="79"/>
      <c r="L1112" s="79"/>
      <c r="N1112" s="110"/>
      <c r="R1112" s="110"/>
      <c r="S1112" s="57"/>
      <c r="V1112" s="73"/>
      <c r="W1112" s="73"/>
      <c r="X1112" s="203"/>
    </row>
    <row r="1113" spans="1:24" x14ac:dyDescent="0.2">
      <c r="A1113" s="114"/>
      <c r="B1113" s="71"/>
      <c r="D1113" s="80"/>
      <c r="E1113" s="50"/>
      <c r="F1113" s="80"/>
      <c r="G1113" s="80"/>
      <c r="H1113" s="80"/>
      <c r="I1113" s="57"/>
      <c r="J1113" s="80"/>
      <c r="K1113" s="80"/>
      <c r="L1113" s="80"/>
      <c r="M1113" s="80"/>
      <c r="N1113" s="80"/>
      <c r="O1113" s="58"/>
      <c r="P1113" s="50"/>
      <c r="R1113" s="110"/>
      <c r="S1113" s="57"/>
      <c r="V1113" s="73"/>
      <c r="W1113" s="73"/>
      <c r="X1113" s="203"/>
    </row>
    <row r="1114" spans="1:24" x14ac:dyDescent="0.2">
      <c r="A1114" s="114"/>
      <c r="B1114" s="71"/>
      <c r="D1114" s="80"/>
      <c r="F1114" s="79"/>
      <c r="G1114" s="79"/>
      <c r="H1114" s="79"/>
      <c r="J1114" s="79"/>
      <c r="K1114" s="79"/>
      <c r="L1114" s="79"/>
      <c r="N1114" s="110"/>
      <c r="R1114" s="110"/>
      <c r="S1114" s="57"/>
      <c r="V1114" s="73"/>
      <c r="W1114" s="73"/>
      <c r="X1114" s="203"/>
    </row>
    <row r="1115" spans="1:24" x14ac:dyDescent="0.2">
      <c r="A1115" s="114"/>
      <c r="B1115" s="71"/>
      <c r="D1115" s="80"/>
      <c r="F1115" s="79"/>
      <c r="G1115" s="79"/>
      <c r="H1115" s="79"/>
      <c r="J1115" s="110"/>
      <c r="N1115" s="110"/>
      <c r="R1115" s="110"/>
      <c r="S1115" s="57"/>
      <c r="V1115" s="73"/>
      <c r="W1115" s="73"/>
      <c r="X1115" s="203"/>
    </row>
    <row r="1116" spans="1:24" x14ac:dyDescent="0.2">
      <c r="A1116" s="114"/>
      <c r="B1116" s="71"/>
      <c r="D1116" s="80"/>
      <c r="F1116" s="79"/>
      <c r="G1116" s="79"/>
      <c r="H1116" s="79"/>
      <c r="J1116" s="79"/>
      <c r="K1116" s="79"/>
      <c r="L1116" s="79"/>
      <c r="N1116" s="110"/>
      <c r="R1116" s="110"/>
      <c r="S1116" s="57"/>
      <c r="V1116" s="73"/>
      <c r="W1116" s="73"/>
      <c r="X1116" s="203"/>
    </row>
    <row r="1117" spans="1:24" x14ac:dyDescent="0.2">
      <c r="A1117" s="114"/>
      <c r="B1117" s="71"/>
      <c r="D1117" s="95"/>
      <c r="F1117" s="79"/>
      <c r="G1117" s="79"/>
      <c r="H1117" s="79"/>
      <c r="J1117" s="79"/>
      <c r="K1117" s="79"/>
      <c r="L1117" s="79"/>
      <c r="N1117" s="110"/>
      <c r="R1117" s="110"/>
      <c r="S1117" s="112"/>
      <c r="V1117" s="73"/>
      <c r="W1117" s="73"/>
      <c r="X1117" s="203"/>
    </row>
    <row r="1118" spans="1:24" x14ac:dyDescent="0.2">
      <c r="A1118" s="114"/>
      <c r="B1118" s="68"/>
      <c r="C1118" s="56"/>
      <c r="D1118" s="80"/>
      <c r="E1118" s="50"/>
      <c r="F1118" s="80"/>
      <c r="G1118" s="80"/>
      <c r="H1118" s="80"/>
      <c r="I1118" s="57"/>
      <c r="J1118" s="80"/>
      <c r="K1118" s="80"/>
      <c r="L1118" s="80"/>
      <c r="M1118" s="80"/>
      <c r="N1118" s="80"/>
      <c r="O1118" s="58"/>
      <c r="P1118" s="50"/>
      <c r="Q1118" s="59"/>
      <c r="R1118" s="57"/>
      <c r="S1118" s="57"/>
      <c r="T1118" s="50"/>
      <c r="U1118" s="50"/>
      <c r="V1118" s="97"/>
      <c r="W1118" s="97"/>
      <c r="X1118" s="203"/>
    </row>
    <row r="1119" spans="1:24" x14ac:dyDescent="0.2">
      <c r="A1119" s="114"/>
      <c r="B1119" s="70"/>
      <c r="C1119" s="63"/>
      <c r="D1119" s="80"/>
      <c r="E1119" s="50"/>
      <c r="F1119" s="80"/>
      <c r="G1119" s="80"/>
      <c r="H1119" s="80"/>
      <c r="I1119" s="57"/>
      <c r="J1119" s="80"/>
      <c r="K1119" s="80"/>
      <c r="L1119" s="80"/>
      <c r="M1119" s="80"/>
      <c r="N1119" s="80"/>
      <c r="O1119" s="58"/>
      <c r="P1119" s="50"/>
      <c r="Q1119" s="58"/>
      <c r="R1119" s="57"/>
      <c r="S1119" s="57"/>
      <c r="T1119" s="50"/>
      <c r="U1119" s="50"/>
      <c r="V1119" s="97"/>
      <c r="W1119" s="97"/>
      <c r="X1119" s="203"/>
    </row>
    <row r="1120" spans="1:24" x14ac:dyDescent="0.2">
      <c r="A1120" s="114"/>
      <c r="B1120" s="70"/>
      <c r="C1120" s="63"/>
      <c r="D1120" s="80"/>
      <c r="E1120" s="50"/>
      <c r="F1120" s="80"/>
      <c r="G1120" s="80"/>
      <c r="H1120" s="80"/>
      <c r="I1120" s="57"/>
      <c r="J1120" s="80"/>
      <c r="K1120" s="80"/>
      <c r="L1120" s="80"/>
      <c r="M1120" s="80"/>
      <c r="N1120" s="80"/>
      <c r="O1120" s="58"/>
      <c r="P1120" s="50"/>
      <c r="Q1120" s="58"/>
      <c r="R1120" s="57"/>
      <c r="S1120" s="57"/>
      <c r="T1120" s="50"/>
      <c r="U1120" s="50"/>
      <c r="V1120" s="97"/>
      <c r="W1120" s="97"/>
      <c r="X1120" s="203"/>
    </row>
    <row r="1121" spans="1:24" x14ac:dyDescent="0.2">
      <c r="A1121" s="114"/>
      <c r="B1121" s="71"/>
      <c r="D1121" s="80"/>
      <c r="F1121" s="79"/>
      <c r="G1121" s="79"/>
      <c r="H1121" s="79"/>
      <c r="J1121" s="79"/>
      <c r="K1121" s="79"/>
      <c r="L1121" s="79"/>
      <c r="N1121" s="79"/>
      <c r="R1121" s="110"/>
      <c r="S1121" s="57"/>
      <c r="V1121" s="73"/>
      <c r="W1121" s="73"/>
      <c r="X1121" s="203"/>
    </row>
    <row r="1122" spans="1:24" x14ac:dyDescent="0.2">
      <c r="A1122" s="114"/>
      <c r="B1122" s="71"/>
      <c r="D1122" s="80"/>
      <c r="F1122" s="79"/>
      <c r="G1122" s="79"/>
      <c r="H1122" s="79"/>
      <c r="J1122" s="79"/>
      <c r="K1122" s="79"/>
      <c r="L1122" s="79"/>
      <c r="N1122" s="79"/>
      <c r="R1122" s="110"/>
      <c r="S1122" s="57"/>
      <c r="V1122" s="73"/>
      <c r="W1122" s="73"/>
      <c r="X1122" s="203"/>
    </row>
    <row r="1123" spans="1:24" x14ac:dyDescent="0.2">
      <c r="A1123" s="114"/>
      <c r="B1123" s="71"/>
      <c r="D1123" s="80"/>
      <c r="F1123" s="79"/>
      <c r="G1123" s="79"/>
      <c r="H1123" s="79"/>
      <c r="J1123" s="79"/>
      <c r="K1123" s="79"/>
      <c r="L1123" s="79"/>
      <c r="N1123" s="79"/>
      <c r="R1123" s="110"/>
      <c r="S1123" s="57"/>
      <c r="V1123" s="73"/>
      <c r="W1123" s="73"/>
      <c r="X1123" s="203"/>
    </row>
    <row r="1124" spans="1:24" x14ac:dyDescent="0.2">
      <c r="A1124" s="114"/>
      <c r="B1124" s="71"/>
      <c r="D1124" s="80"/>
      <c r="F1124" s="79"/>
      <c r="G1124" s="79"/>
      <c r="H1124" s="79"/>
      <c r="J1124" s="79"/>
      <c r="K1124" s="79"/>
      <c r="L1124" s="79"/>
      <c r="N1124" s="79"/>
      <c r="R1124" s="110"/>
      <c r="S1124" s="57"/>
      <c r="V1124" s="73"/>
      <c r="W1124" s="73"/>
      <c r="X1124" s="203"/>
    </row>
    <row r="1125" spans="1:24" x14ac:dyDescent="0.2">
      <c r="A1125" s="114"/>
      <c r="B1125" s="71"/>
      <c r="D1125" s="80"/>
      <c r="F1125" s="79"/>
      <c r="G1125" s="79"/>
      <c r="H1125" s="79"/>
      <c r="J1125" s="79"/>
      <c r="K1125" s="79"/>
      <c r="L1125" s="79"/>
      <c r="N1125" s="79"/>
      <c r="R1125" s="110"/>
      <c r="S1125" s="57"/>
      <c r="V1125" s="73"/>
      <c r="W1125" s="73"/>
      <c r="X1125" s="203"/>
    </row>
    <row r="1126" spans="1:24" x14ac:dyDescent="0.2">
      <c r="A1126" s="114"/>
      <c r="B1126" s="71"/>
      <c r="D1126" s="80"/>
      <c r="F1126" s="79"/>
      <c r="G1126" s="79"/>
      <c r="H1126" s="79"/>
      <c r="J1126" s="79"/>
      <c r="K1126" s="79"/>
      <c r="L1126" s="79"/>
      <c r="N1126" s="110"/>
      <c r="R1126" s="110"/>
      <c r="S1126" s="57"/>
      <c r="V1126" s="73"/>
      <c r="W1126" s="73"/>
      <c r="X1126" s="203"/>
    </row>
    <row r="1127" spans="1:24" x14ac:dyDescent="0.2">
      <c r="A1127" s="114"/>
      <c r="B1127" s="71"/>
      <c r="D1127" s="80"/>
      <c r="F1127" s="79"/>
      <c r="G1127" s="79"/>
      <c r="H1127" s="79"/>
      <c r="J1127" s="79"/>
      <c r="K1127" s="79"/>
      <c r="L1127" s="79"/>
      <c r="N1127" s="110"/>
      <c r="R1127" s="110"/>
      <c r="S1127" s="57"/>
      <c r="V1127" s="73"/>
      <c r="W1127" s="73"/>
      <c r="X1127" s="203"/>
    </row>
    <row r="1128" spans="1:24" x14ac:dyDescent="0.2">
      <c r="A1128" s="114"/>
      <c r="B1128" s="71"/>
      <c r="D1128" s="80"/>
      <c r="F1128" s="79"/>
      <c r="G1128" s="79"/>
      <c r="H1128" s="79"/>
      <c r="J1128" s="79"/>
      <c r="K1128" s="79"/>
      <c r="L1128" s="79"/>
      <c r="N1128" s="79"/>
      <c r="R1128" s="110"/>
      <c r="S1128" s="57"/>
      <c r="V1128" s="73"/>
      <c r="W1128" s="73"/>
      <c r="X1128" s="203"/>
    </row>
    <row r="1129" spans="1:24" x14ac:dyDescent="0.2">
      <c r="A1129" s="114"/>
      <c r="B1129" s="71"/>
      <c r="D1129" s="80"/>
      <c r="F1129" s="79"/>
      <c r="G1129" s="79"/>
      <c r="H1129" s="79"/>
      <c r="J1129" s="79"/>
      <c r="K1129" s="79"/>
      <c r="L1129" s="79"/>
      <c r="N1129" s="110"/>
      <c r="R1129" s="110"/>
      <c r="S1129" s="57"/>
      <c r="V1129" s="73"/>
      <c r="W1129" s="73"/>
      <c r="X1129" s="203"/>
    </row>
    <row r="1130" spans="1:24" x14ac:dyDescent="0.2">
      <c r="A1130" s="114"/>
      <c r="B1130" s="71"/>
      <c r="D1130" s="80"/>
      <c r="F1130" s="79"/>
      <c r="G1130" s="79"/>
      <c r="H1130" s="79"/>
      <c r="J1130" s="79"/>
      <c r="K1130" s="79"/>
      <c r="L1130" s="79"/>
      <c r="N1130" s="110"/>
      <c r="R1130" s="110"/>
      <c r="S1130" s="57"/>
      <c r="V1130" s="73"/>
      <c r="W1130" s="73"/>
      <c r="X1130" s="203"/>
    </row>
    <row r="1131" spans="1:24" x14ac:dyDescent="0.2">
      <c r="A1131" s="114"/>
      <c r="B1131" s="71"/>
      <c r="D1131" s="80"/>
      <c r="E1131" s="50"/>
      <c r="F1131" s="80"/>
      <c r="G1131" s="80"/>
      <c r="H1131" s="80"/>
      <c r="I1131" s="57"/>
      <c r="J1131" s="80"/>
      <c r="K1131" s="80"/>
      <c r="L1131" s="80"/>
      <c r="M1131" s="80"/>
      <c r="N1131" s="80"/>
      <c r="O1131" s="58"/>
      <c r="P1131" s="50"/>
      <c r="R1131" s="110"/>
      <c r="S1131" s="57"/>
      <c r="V1131" s="73"/>
      <c r="W1131" s="73"/>
      <c r="X1131" s="203"/>
    </row>
    <row r="1132" spans="1:24" x14ac:dyDescent="0.2">
      <c r="A1132" s="114"/>
      <c r="B1132" s="71"/>
      <c r="D1132" s="80"/>
      <c r="F1132" s="79"/>
      <c r="G1132" s="79"/>
      <c r="H1132" s="79"/>
      <c r="J1132" s="79"/>
      <c r="K1132" s="79"/>
      <c r="L1132" s="79"/>
      <c r="N1132" s="110"/>
      <c r="R1132" s="110"/>
      <c r="S1132" s="57"/>
      <c r="V1132" s="73"/>
      <c r="W1132" s="73"/>
      <c r="X1132" s="203"/>
    </row>
    <row r="1133" spans="1:24" x14ac:dyDescent="0.2">
      <c r="A1133" s="114"/>
      <c r="B1133" s="71"/>
      <c r="D1133" s="80"/>
      <c r="F1133" s="79"/>
      <c r="G1133" s="79"/>
      <c r="H1133" s="79"/>
      <c r="J1133" s="110"/>
      <c r="N1133" s="110"/>
      <c r="R1133" s="110"/>
      <c r="S1133" s="57"/>
      <c r="V1133" s="73"/>
      <c r="W1133" s="73"/>
      <c r="X1133" s="203"/>
    </row>
    <row r="1134" spans="1:24" x14ac:dyDescent="0.2">
      <c r="A1134" s="114"/>
      <c r="B1134" s="71"/>
      <c r="D1134" s="80"/>
      <c r="F1134" s="79"/>
      <c r="G1134" s="79"/>
      <c r="H1134" s="79"/>
      <c r="J1134" s="79"/>
      <c r="K1134" s="79"/>
      <c r="L1134" s="79"/>
      <c r="N1134" s="110"/>
      <c r="R1134" s="110"/>
      <c r="S1134" s="57"/>
      <c r="V1134" s="73"/>
      <c r="W1134" s="73"/>
      <c r="X1134" s="203"/>
    </row>
    <row r="1135" spans="1:24" x14ac:dyDescent="0.2">
      <c r="A1135" s="114"/>
      <c r="B1135" s="71"/>
      <c r="D1135" s="95"/>
      <c r="F1135" s="79"/>
      <c r="G1135" s="79"/>
      <c r="H1135" s="79"/>
      <c r="J1135" s="79"/>
      <c r="K1135" s="79"/>
      <c r="L1135" s="79"/>
      <c r="N1135" s="110"/>
      <c r="R1135" s="110"/>
      <c r="S1135" s="112"/>
      <c r="V1135" s="73"/>
      <c r="W1135" s="73"/>
      <c r="X1135" s="203"/>
    </row>
    <row r="1136" spans="1:24" x14ac:dyDescent="0.2">
      <c r="A1136" s="114"/>
      <c r="B1136" s="68"/>
      <c r="C1136" s="56"/>
      <c r="D1136" s="80"/>
      <c r="E1136" s="50"/>
      <c r="F1136" s="80"/>
      <c r="G1136" s="80"/>
      <c r="H1136" s="80"/>
      <c r="I1136" s="57"/>
      <c r="J1136" s="80"/>
      <c r="K1136" s="80"/>
      <c r="L1136" s="80"/>
      <c r="M1136" s="80"/>
      <c r="N1136" s="80"/>
      <c r="O1136" s="58"/>
      <c r="P1136" s="50"/>
      <c r="Q1136" s="59"/>
      <c r="R1136" s="57"/>
      <c r="S1136" s="57"/>
      <c r="T1136" s="50"/>
      <c r="U1136" s="50"/>
      <c r="V1136" s="97"/>
      <c r="W1136" s="97"/>
      <c r="X1136" s="203"/>
    </row>
    <row r="1137" spans="1:24" x14ac:dyDescent="0.2">
      <c r="A1137" s="114"/>
      <c r="B1137" s="70"/>
      <c r="C1137" s="63"/>
      <c r="D1137" s="80"/>
      <c r="E1137" s="50"/>
      <c r="F1137" s="80"/>
      <c r="G1137" s="80"/>
      <c r="H1137" s="80"/>
      <c r="I1137" s="57"/>
      <c r="J1137" s="80"/>
      <c r="K1137" s="80"/>
      <c r="L1137" s="80"/>
      <c r="M1137" s="80"/>
      <c r="N1137" s="80"/>
      <c r="O1137" s="58"/>
      <c r="P1137" s="50"/>
      <c r="Q1137" s="58"/>
      <c r="R1137" s="57"/>
      <c r="S1137" s="57"/>
      <c r="T1137" s="50"/>
      <c r="U1137" s="50"/>
      <c r="V1137" s="97"/>
      <c r="W1137" s="97"/>
      <c r="X1137" s="203"/>
    </row>
    <row r="1138" spans="1:24" x14ac:dyDescent="0.2">
      <c r="A1138" s="114"/>
      <c r="B1138" s="70"/>
      <c r="C1138" s="63"/>
      <c r="D1138" s="80"/>
      <c r="E1138" s="50"/>
      <c r="F1138" s="80"/>
      <c r="G1138" s="80"/>
      <c r="H1138" s="80"/>
      <c r="I1138" s="57"/>
      <c r="J1138" s="80"/>
      <c r="K1138" s="80"/>
      <c r="L1138" s="80"/>
      <c r="M1138" s="80"/>
      <c r="N1138" s="80"/>
      <c r="O1138" s="58"/>
      <c r="P1138" s="50"/>
      <c r="Q1138" s="58"/>
      <c r="R1138" s="57"/>
      <c r="S1138" s="57"/>
      <c r="T1138" s="50"/>
      <c r="U1138" s="50"/>
      <c r="V1138" s="97"/>
      <c r="W1138" s="97"/>
      <c r="X1138" s="203"/>
    </row>
    <row r="1139" spans="1:24" x14ac:dyDescent="0.2">
      <c r="A1139" s="114"/>
      <c r="B1139" s="71"/>
      <c r="D1139" s="80"/>
      <c r="F1139" s="79"/>
      <c r="G1139" s="79"/>
      <c r="H1139" s="79"/>
      <c r="J1139" s="79"/>
      <c r="K1139" s="79"/>
      <c r="L1139" s="79"/>
      <c r="N1139" s="79"/>
      <c r="R1139" s="110"/>
      <c r="S1139" s="57"/>
      <c r="V1139" s="73"/>
      <c r="W1139" s="73"/>
      <c r="X1139" s="203"/>
    </row>
    <row r="1140" spans="1:24" x14ac:dyDescent="0.2">
      <c r="A1140" s="114"/>
      <c r="B1140" s="71"/>
      <c r="D1140" s="80"/>
      <c r="F1140" s="79"/>
      <c r="G1140" s="79"/>
      <c r="H1140" s="79"/>
      <c r="J1140" s="79"/>
      <c r="K1140" s="79"/>
      <c r="L1140" s="79"/>
      <c r="N1140" s="79"/>
      <c r="R1140" s="110"/>
      <c r="S1140" s="57"/>
      <c r="V1140" s="73"/>
      <c r="W1140" s="73"/>
      <c r="X1140" s="203"/>
    </row>
    <row r="1141" spans="1:24" x14ac:dyDescent="0.2">
      <c r="A1141" s="114"/>
      <c r="B1141" s="71"/>
      <c r="D1141" s="80"/>
      <c r="F1141" s="79"/>
      <c r="G1141" s="79"/>
      <c r="H1141" s="79"/>
      <c r="J1141" s="79"/>
      <c r="K1141" s="79"/>
      <c r="L1141" s="79"/>
      <c r="N1141" s="79"/>
      <c r="R1141" s="110"/>
      <c r="S1141" s="57"/>
      <c r="V1141" s="73"/>
      <c r="W1141" s="73"/>
      <c r="X1141" s="203"/>
    </row>
    <row r="1142" spans="1:24" x14ac:dyDescent="0.2">
      <c r="A1142" s="114"/>
      <c r="B1142" s="71"/>
      <c r="D1142" s="80"/>
      <c r="F1142" s="79"/>
      <c r="G1142" s="79"/>
      <c r="H1142" s="79"/>
      <c r="J1142" s="79"/>
      <c r="K1142" s="79"/>
      <c r="L1142" s="79"/>
      <c r="N1142" s="79"/>
      <c r="R1142" s="110"/>
      <c r="S1142" s="57"/>
      <c r="V1142" s="73"/>
      <c r="W1142" s="73"/>
      <c r="X1142" s="203"/>
    </row>
    <row r="1143" spans="1:24" x14ac:dyDescent="0.2">
      <c r="A1143" s="114"/>
      <c r="B1143" s="71"/>
      <c r="D1143" s="80"/>
      <c r="F1143" s="79"/>
      <c r="G1143" s="79"/>
      <c r="H1143" s="79"/>
      <c r="J1143" s="79"/>
      <c r="K1143" s="79"/>
      <c r="L1143" s="79"/>
      <c r="N1143" s="79"/>
      <c r="R1143" s="110"/>
      <c r="S1143" s="57"/>
      <c r="V1143" s="73"/>
      <c r="W1143" s="73"/>
      <c r="X1143" s="203"/>
    </row>
    <row r="1144" spans="1:24" x14ac:dyDescent="0.2">
      <c r="A1144" s="114"/>
      <c r="B1144" s="71"/>
      <c r="D1144" s="80"/>
      <c r="F1144" s="79"/>
      <c r="G1144" s="79"/>
      <c r="H1144" s="79"/>
      <c r="J1144" s="79"/>
      <c r="K1144" s="79"/>
      <c r="L1144" s="79"/>
      <c r="N1144" s="110"/>
      <c r="R1144" s="110"/>
      <c r="S1144" s="57"/>
      <c r="V1144" s="73"/>
      <c r="W1144" s="73"/>
      <c r="X1144" s="203"/>
    </row>
    <row r="1145" spans="1:24" x14ac:dyDescent="0.2">
      <c r="A1145" s="114"/>
      <c r="B1145" s="71"/>
      <c r="D1145" s="80"/>
      <c r="F1145" s="79"/>
      <c r="G1145" s="79"/>
      <c r="H1145" s="79"/>
      <c r="J1145" s="79"/>
      <c r="K1145" s="79"/>
      <c r="L1145" s="79"/>
      <c r="N1145" s="110"/>
      <c r="R1145" s="110"/>
      <c r="S1145" s="57"/>
      <c r="V1145" s="73"/>
      <c r="W1145" s="73"/>
      <c r="X1145" s="203"/>
    </row>
    <row r="1146" spans="1:24" x14ac:dyDescent="0.2">
      <c r="A1146" s="114"/>
      <c r="B1146" s="71"/>
      <c r="D1146" s="80"/>
      <c r="F1146" s="79"/>
      <c r="G1146" s="79"/>
      <c r="H1146" s="79"/>
      <c r="J1146" s="79"/>
      <c r="K1146" s="79"/>
      <c r="L1146" s="79"/>
      <c r="N1146" s="79"/>
      <c r="R1146" s="110"/>
      <c r="S1146" s="57"/>
      <c r="V1146" s="73"/>
      <c r="W1146" s="73"/>
      <c r="X1146" s="203"/>
    </row>
    <row r="1147" spans="1:24" x14ac:dyDescent="0.2">
      <c r="A1147" s="114"/>
      <c r="B1147" s="71"/>
      <c r="D1147" s="80"/>
      <c r="F1147" s="79"/>
      <c r="G1147" s="79"/>
      <c r="H1147" s="79"/>
      <c r="J1147" s="79"/>
      <c r="K1147" s="79"/>
      <c r="L1147" s="79"/>
      <c r="N1147" s="110"/>
      <c r="R1147" s="110"/>
      <c r="S1147" s="57"/>
      <c r="V1147" s="73"/>
      <c r="W1147" s="73"/>
      <c r="X1147" s="203"/>
    </row>
    <row r="1148" spans="1:24" x14ac:dyDescent="0.2">
      <c r="A1148" s="114"/>
      <c r="B1148" s="71"/>
      <c r="D1148" s="80"/>
      <c r="F1148" s="79"/>
      <c r="G1148" s="79"/>
      <c r="H1148" s="79"/>
      <c r="J1148" s="79"/>
      <c r="K1148" s="79"/>
      <c r="L1148" s="79"/>
      <c r="N1148" s="110"/>
      <c r="R1148" s="110"/>
      <c r="S1148" s="57"/>
      <c r="V1148" s="73"/>
      <c r="W1148" s="73"/>
      <c r="X1148" s="203"/>
    </row>
    <row r="1149" spans="1:24" x14ac:dyDescent="0.2">
      <c r="A1149" s="114"/>
      <c r="B1149" s="71"/>
      <c r="D1149" s="80"/>
      <c r="E1149" s="50"/>
      <c r="F1149" s="80"/>
      <c r="G1149" s="80"/>
      <c r="H1149" s="80"/>
      <c r="I1149" s="57"/>
      <c r="J1149" s="80"/>
      <c r="K1149" s="80"/>
      <c r="L1149" s="80"/>
      <c r="M1149" s="80"/>
      <c r="N1149" s="80"/>
      <c r="O1149" s="58"/>
      <c r="P1149" s="50"/>
      <c r="R1149" s="110"/>
      <c r="S1149" s="57"/>
      <c r="V1149" s="73"/>
      <c r="W1149" s="73"/>
      <c r="X1149" s="203"/>
    </row>
    <row r="1150" spans="1:24" x14ac:dyDescent="0.2">
      <c r="A1150" s="114"/>
      <c r="B1150" s="71"/>
      <c r="D1150" s="80"/>
      <c r="F1150" s="79"/>
      <c r="G1150" s="79"/>
      <c r="H1150" s="79"/>
      <c r="J1150" s="79"/>
      <c r="K1150" s="79"/>
      <c r="L1150" s="79"/>
      <c r="N1150" s="110"/>
      <c r="R1150" s="110"/>
      <c r="S1150" s="57"/>
      <c r="V1150" s="73"/>
      <c r="W1150" s="73"/>
      <c r="X1150" s="203"/>
    </row>
    <row r="1151" spans="1:24" x14ac:dyDescent="0.2">
      <c r="A1151" s="114"/>
      <c r="B1151" s="71"/>
      <c r="D1151" s="80"/>
      <c r="F1151" s="79"/>
      <c r="G1151" s="79"/>
      <c r="H1151" s="79"/>
      <c r="J1151" s="110"/>
      <c r="N1151" s="110"/>
      <c r="R1151" s="110"/>
      <c r="S1151" s="57"/>
      <c r="V1151" s="73"/>
      <c r="W1151" s="73"/>
      <c r="X1151" s="203"/>
    </row>
    <row r="1152" spans="1:24" x14ac:dyDescent="0.2">
      <c r="A1152" s="114"/>
      <c r="B1152" s="71"/>
      <c r="D1152" s="80"/>
      <c r="F1152" s="79"/>
      <c r="G1152" s="79"/>
      <c r="H1152" s="79"/>
      <c r="J1152" s="79"/>
      <c r="K1152" s="79"/>
      <c r="L1152" s="79"/>
      <c r="N1152" s="110"/>
      <c r="R1152" s="110"/>
      <c r="S1152" s="57"/>
      <c r="V1152" s="73"/>
      <c r="W1152" s="73"/>
      <c r="X1152" s="203"/>
    </row>
    <row r="1153" spans="1:24" x14ac:dyDescent="0.2">
      <c r="A1153" s="114"/>
      <c r="B1153" s="71"/>
      <c r="D1153" s="95"/>
      <c r="F1153" s="79"/>
      <c r="G1153" s="79"/>
      <c r="H1153" s="79"/>
      <c r="J1153" s="79"/>
      <c r="K1153" s="79"/>
      <c r="L1153" s="79"/>
      <c r="N1153" s="110"/>
      <c r="R1153" s="110"/>
      <c r="S1153" s="112"/>
      <c r="V1153" s="73"/>
      <c r="W1153" s="73"/>
      <c r="X1153" s="203"/>
    </row>
    <row r="1154" spans="1:24" x14ac:dyDescent="0.2">
      <c r="A1154" s="114"/>
      <c r="B1154" s="68"/>
      <c r="C1154" s="56"/>
      <c r="D1154" s="80"/>
      <c r="E1154" s="50"/>
      <c r="F1154" s="80"/>
      <c r="G1154" s="80"/>
      <c r="H1154" s="80"/>
      <c r="I1154" s="57"/>
      <c r="J1154" s="80"/>
      <c r="K1154" s="80"/>
      <c r="L1154" s="80"/>
      <c r="M1154" s="80"/>
      <c r="N1154" s="80"/>
      <c r="O1154" s="58"/>
      <c r="P1154" s="50"/>
      <c r="Q1154" s="59"/>
      <c r="R1154" s="57"/>
      <c r="S1154" s="57"/>
      <c r="T1154" s="50"/>
      <c r="U1154" s="50"/>
      <c r="V1154" s="97"/>
      <c r="W1154" s="97"/>
      <c r="X1154" s="203"/>
    </row>
    <row r="1155" spans="1:24" x14ac:dyDescent="0.2">
      <c r="A1155" s="114"/>
      <c r="B1155" s="70"/>
      <c r="C1155" s="63"/>
      <c r="D1155" s="80"/>
      <c r="E1155" s="50"/>
      <c r="F1155" s="80"/>
      <c r="G1155" s="80"/>
      <c r="H1155" s="80"/>
      <c r="I1155" s="57"/>
      <c r="J1155" s="80"/>
      <c r="K1155" s="80"/>
      <c r="L1155" s="80"/>
      <c r="M1155" s="80"/>
      <c r="N1155" s="80"/>
      <c r="O1155" s="58"/>
      <c r="P1155" s="50"/>
      <c r="Q1155" s="58"/>
      <c r="R1155" s="57"/>
      <c r="S1155" s="57"/>
      <c r="T1155" s="50"/>
      <c r="U1155" s="50"/>
      <c r="V1155" s="97"/>
      <c r="W1155" s="97"/>
      <c r="X1155" s="203"/>
    </row>
    <row r="1156" spans="1:24" x14ac:dyDescent="0.2">
      <c r="A1156" s="114"/>
      <c r="B1156" s="70"/>
      <c r="C1156" s="63"/>
      <c r="D1156" s="80"/>
      <c r="E1156" s="50"/>
      <c r="F1156" s="80"/>
      <c r="G1156" s="80"/>
      <c r="H1156" s="80"/>
      <c r="I1156" s="57"/>
      <c r="J1156" s="80"/>
      <c r="K1156" s="80"/>
      <c r="L1156" s="80"/>
      <c r="M1156" s="80"/>
      <c r="N1156" s="80"/>
      <c r="O1156" s="58"/>
      <c r="P1156" s="50"/>
      <c r="Q1156" s="58"/>
      <c r="R1156" s="57"/>
      <c r="S1156" s="57"/>
      <c r="T1156" s="50"/>
      <c r="U1156" s="50"/>
      <c r="V1156" s="97"/>
      <c r="W1156" s="97"/>
      <c r="X1156" s="203"/>
    </row>
    <row r="1157" spans="1:24" x14ac:dyDescent="0.2">
      <c r="A1157" s="114"/>
      <c r="B1157" s="71"/>
      <c r="D1157" s="80"/>
      <c r="F1157" s="79"/>
      <c r="G1157" s="79"/>
      <c r="H1157" s="79"/>
      <c r="J1157" s="79"/>
      <c r="K1157" s="79"/>
      <c r="L1157" s="79"/>
      <c r="N1157" s="79"/>
      <c r="R1157" s="110"/>
      <c r="S1157" s="57"/>
      <c r="V1157" s="73"/>
      <c r="W1157" s="73"/>
      <c r="X1157" s="203"/>
    </row>
    <row r="1158" spans="1:24" x14ac:dyDescent="0.2">
      <c r="A1158" s="114"/>
      <c r="B1158" s="71"/>
      <c r="D1158" s="80"/>
      <c r="F1158" s="79"/>
      <c r="G1158" s="79"/>
      <c r="H1158" s="79"/>
      <c r="J1158" s="79"/>
      <c r="K1158" s="79"/>
      <c r="L1158" s="79"/>
      <c r="N1158" s="79"/>
      <c r="R1158" s="110"/>
      <c r="S1158" s="57"/>
      <c r="V1158" s="73"/>
      <c r="W1158" s="73"/>
      <c r="X1158" s="203"/>
    </row>
    <row r="1159" spans="1:24" x14ac:dyDescent="0.2">
      <c r="A1159" s="114"/>
      <c r="B1159" s="71"/>
      <c r="D1159" s="80"/>
      <c r="F1159" s="79"/>
      <c r="G1159" s="79"/>
      <c r="H1159" s="79"/>
      <c r="J1159" s="79"/>
      <c r="K1159" s="79"/>
      <c r="L1159" s="79"/>
      <c r="N1159" s="79"/>
      <c r="R1159" s="110"/>
      <c r="S1159" s="57"/>
      <c r="V1159" s="73"/>
      <c r="W1159" s="73"/>
      <c r="X1159" s="203"/>
    </row>
    <row r="1160" spans="1:24" x14ac:dyDescent="0.2">
      <c r="A1160" s="114"/>
      <c r="B1160" s="71"/>
      <c r="D1160" s="80"/>
      <c r="F1160" s="79"/>
      <c r="G1160" s="79"/>
      <c r="H1160" s="79"/>
      <c r="J1160" s="79"/>
      <c r="K1160" s="79"/>
      <c r="L1160" s="79"/>
      <c r="N1160" s="79"/>
      <c r="R1160" s="110"/>
      <c r="S1160" s="57"/>
      <c r="V1160" s="73"/>
      <c r="W1160" s="73"/>
      <c r="X1160" s="203"/>
    </row>
    <row r="1161" spans="1:24" x14ac:dyDescent="0.2">
      <c r="A1161" s="114"/>
      <c r="B1161" s="71"/>
      <c r="D1161" s="80"/>
      <c r="F1161" s="79"/>
      <c r="G1161" s="79"/>
      <c r="H1161" s="79"/>
      <c r="J1161" s="79"/>
      <c r="K1161" s="79"/>
      <c r="L1161" s="79"/>
      <c r="N1161" s="79"/>
      <c r="R1161" s="110"/>
      <c r="S1161" s="57"/>
      <c r="V1161" s="73"/>
      <c r="W1161" s="73"/>
      <c r="X1161" s="203"/>
    </row>
    <row r="1162" spans="1:24" x14ac:dyDescent="0.2">
      <c r="A1162" s="114"/>
      <c r="B1162" s="71"/>
      <c r="D1162" s="80"/>
      <c r="F1162" s="79"/>
      <c r="G1162" s="79"/>
      <c r="H1162" s="79"/>
      <c r="J1162" s="79"/>
      <c r="K1162" s="79"/>
      <c r="L1162" s="79"/>
      <c r="N1162" s="110"/>
      <c r="R1162" s="110"/>
      <c r="S1162" s="57"/>
      <c r="V1162" s="73"/>
      <c r="W1162" s="73"/>
      <c r="X1162" s="203"/>
    </row>
    <row r="1163" spans="1:24" x14ac:dyDescent="0.2">
      <c r="A1163" s="114"/>
      <c r="B1163" s="71"/>
      <c r="D1163" s="80"/>
      <c r="F1163" s="79"/>
      <c r="G1163" s="79"/>
      <c r="H1163" s="79"/>
      <c r="J1163" s="79"/>
      <c r="K1163" s="79"/>
      <c r="L1163" s="79"/>
      <c r="N1163" s="110"/>
      <c r="R1163" s="110"/>
      <c r="S1163" s="57"/>
      <c r="V1163" s="73"/>
      <c r="W1163" s="73"/>
      <c r="X1163" s="203"/>
    </row>
    <row r="1164" spans="1:24" x14ac:dyDescent="0.2">
      <c r="A1164" s="114"/>
      <c r="B1164" s="71"/>
      <c r="D1164" s="80"/>
      <c r="F1164" s="79"/>
      <c r="G1164" s="79"/>
      <c r="H1164" s="79"/>
      <c r="J1164" s="79"/>
      <c r="K1164" s="79"/>
      <c r="L1164" s="79"/>
      <c r="N1164" s="79"/>
      <c r="R1164" s="110"/>
      <c r="S1164" s="57"/>
      <c r="V1164" s="73"/>
      <c r="W1164" s="73"/>
      <c r="X1164" s="203"/>
    </row>
    <row r="1165" spans="1:24" x14ac:dyDescent="0.2">
      <c r="A1165" s="114"/>
      <c r="B1165" s="71"/>
      <c r="D1165" s="80"/>
      <c r="F1165" s="79"/>
      <c r="G1165" s="79"/>
      <c r="H1165" s="79"/>
      <c r="J1165" s="79"/>
      <c r="K1165" s="79"/>
      <c r="L1165" s="79"/>
      <c r="N1165" s="110"/>
      <c r="R1165" s="110"/>
      <c r="S1165" s="57"/>
      <c r="V1165" s="73"/>
      <c r="W1165" s="73"/>
      <c r="X1165" s="203"/>
    </row>
    <row r="1166" spans="1:24" x14ac:dyDescent="0.2">
      <c r="A1166" s="114"/>
      <c r="B1166" s="71"/>
      <c r="D1166" s="80"/>
      <c r="F1166" s="79"/>
      <c r="G1166" s="79"/>
      <c r="H1166" s="79"/>
      <c r="J1166" s="79"/>
      <c r="K1166" s="79"/>
      <c r="L1166" s="79"/>
      <c r="N1166" s="110"/>
      <c r="R1166" s="110"/>
      <c r="S1166" s="57"/>
      <c r="V1166" s="73"/>
      <c r="W1166" s="73"/>
      <c r="X1166" s="203"/>
    </row>
    <row r="1167" spans="1:24" x14ac:dyDescent="0.2">
      <c r="A1167" s="114"/>
      <c r="B1167" s="71"/>
      <c r="D1167" s="80"/>
      <c r="E1167" s="50"/>
      <c r="F1167" s="80"/>
      <c r="G1167" s="80"/>
      <c r="H1167" s="80"/>
      <c r="I1167" s="57"/>
      <c r="J1167" s="80"/>
      <c r="K1167" s="80"/>
      <c r="L1167" s="80"/>
      <c r="M1167" s="80"/>
      <c r="N1167" s="80"/>
      <c r="O1167" s="58"/>
      <c r="P1167" s="50"/>
      <c r="R1167" s="110"/>
      <c r="S1167" s="57"/>
      <c r="V1167" s="73"/>
      <c r="W1167" s="73"/>
      <c r="X1167" s="203"/>
    </row>
    <row r="1168" spans="1:24" x14ac:dyDescent="0.2">
      <c r="A1168" s="114"/>
      <c r="B1168" s="71"/>
      <c r="D1168" s="80"/>
      <c r="F1168" s="79"/>
      <c r="G1168" s="79"/>
      <c r="H1168" s="79"/>
      <c r="J1168" s="79"/>
      <c r="K1168" s="79"/>
      <c r="L1168" s="79"/>
      <c r="N1168" s="110"/>
      <c r="R1168" s="110"/>
      <c r="S1168" s="57"/>
      <c r="V1168" s="73"/>
      <c r="W1168" s="73"/>
      <c r="X1168" s="203"/>
    </row>
    <row r="1169" spans="1:24" x14ac:dyDescent="0.2">
      <c r="A1169" s="114"/>
      <c r="B1169" s="71"/>
      <c r="D1169" s="80"/>
      <c r="F1169" s="79"/>
      <c r="G1169" s="79"/>
      <c r="H1169" s="79"/>
      <c r="J1169" s="110"/>
      <c r="N1169" s="110"/>
      <c r="R1169" s="110"/>
      <c r="S1169" s="57"/>
      <c r="V1169" s="73"/>
      <c r="W1169" s="73"/>
      <c r="X1169" s="203"/>
    </row>
    <row r="1170" spans="1:24" x14ac:dyDescent="0.2">
      <c r="A1170" s="114"/>
      <c r="B1170" s="71"/>
      <c r="D1170" s="80"/>
      <c r="F1170" s="79"/>
      <c r="G1170" s="79"/>
      <c r="H1170" s="79"/>
      <c r="J1170" s="79"/>
      <c r="K1170" s="79"/>
      <c r="L1170" s="79"/>
      <c r="N1170" s="110"/>
      <c r="R1170" s="110"/>
      <c r="S1170" s="57"/>
      <c r="V1170" s="73"/>
      <c r="W1170" s="73"/>
      <c r="X1170" s="203"/>
    </row>
    <row r="1171" spans="1:24" x14ac:dyDescent="0.2">
      <c r="A1171" s="114"/>
      <c r="B1171" s="71"/>
      <c r="D1171" s="95"/>
      <c r="F1171" s="79"/>
      <c r="G1171" s="79"/>
      <c r="H1171" s="79"/>
      <c r="J1171" s="79"/>
      <c r="K1171" s="79"/>
      <c r="L1171" s="79"/>
      <c r="N1171" s="110"/>
      <c r="R1171" s="110"/>
      <c r="S1171" s="112"/>
      <c r="V1171" s="73"/>
      <c r="W1171" s="73"/>
      <c r="X1171" s="203"/>
    </row>
    <row r="1172" spans="1:24" x14ac:dyDescent="0.2">
      <c r="A1172" s="114"/>
      <c r="B1172" s="68"/>
      <c r="C1172" s="56"/>
      <c r="D1172" s="80"/>
      <c r="E1172" s="50"/>
      <c r="F1172" s="80"/>
      <c r="G1172" s="80"/>
      <c r="H1172" s="80"/>
      <c r="I1172" s="57"/>
      <c r="J1172" s="80"/>
      <c r="K1172" s="80"/>
      <c r="L1172" s="80"/>
      <c r="M1172" s="80"/>
      <c r="N1172" s="80"/>
      <c r="O1172" s="58"/>
      <c r="P1172" s="50"/>
      <c r="Q1172" s="59"/>
      <c r="R1172" s="57"/>
      <c r="S1172" s="57"/>
      <c r="T1172" s="50"/>
      <c r="U1172" s="50"/>
      <c r="V1172" s="97"/>
      <c r="W1172" s="97"/>
      <c r="X1172" s="203"/>
    </row>
    <row r="1173" spans="1:24" x14ac:dyDescent="0.2">
      <c r="A1173" s="114"/>
      <c r="B1173" s="70"/>
      <c r="C1173" s="63"/>
      <c r="D1173" s="80"/>
      <c r="E1173" s="50"/>
      <c r="F1173" s="80"/>
      <c r="G1173" s="80"/>
      <c r="H1173" s="80"/>
      <c r="I1173" s="57"/>
      <c r="J1173" s="80"/>
      <c r="K1173" s="80"/>
      <c r="L1173" s="80"/>
      <c r="M1173" s="80"/>
      <c r="N1173" s="80"/>
      <c r="O1173" s="58"/>
      <c r="P1173" s="50"/>
      <c r="Q1173" s="58"/>
      <c r="R1173" s="57"/>
      <c r="S1173" s="57"/>
      <c r="T1173" s="50"/>
      <c r="U1173" s="50"/>
      <c r="V1173" s="97"/>
      <c r="W1173" s="97"/>
      <c r="X1173" s="203"/>
    </row>
    <row r="1174" spans="1:24" x14ac:dyDescent="0.2">
      <c r="A1174" s="114"/>
      <c r="B1174" s="70"/>
      <c r="C1174" s="63"/>
      <c r="D1174" s="80"/>
      <c r="E1174" s="50"/>
      <c r="F1174" s="80"/>
      <c r="G1174" s="80"/>
      <c r="H1174" s="80"/>
      <c r="I1174" s="57"/>
      <c r="J1174" s="80"/>
      <c r="K1174" s="80"/>
      <c r="L1174" s="80"/>
      <c r="M1174" s="80"/>
      <c r="N1174" s="80"/>
      <c r="O1174" s="58"/>
      <c r="P1174" s="50"/>
      <c r="Q1174" s="58"/>
      <c r="R1174" s="57"/>
      <c r="S1174" s="57"/>
      <c r="T1174" s="50"/>
      <c r="U1174" s="50"/>
      <c r="V1174" s="97"/>
      <c r="W1174" s="97"/>
      <c r="X1174" s="203"/>
    </row>
    <row r="1175" spans="1:24" x14ac:dyDescent="0.2">
      <c r="A1175" s="114"/>
      <c r="B1175" s="71"/>
      <c r="D1175" s="80"/>
      <c r="F1175" s="79"/>
      <c r="G1175" s="79"/>
      <c r="H1175" s="79"/>
      <c r="J1175" s="79"/>
      <c r="K1175" s="79"/>
      <c r="L1175" s="79"/>
      <c r="N1175" s="79"/>
      <c r="R1175" s="110"/>
      <c r="S1175" s="57"/>
      <c r="V1175" s="73"/>
      <c r="W1175" s="73"/>
      <c r="X1175" s="203"/>
    </row>
    <row r="1176" spans="1:24" x14ac:dyDescent="0.2">
      <c r="A1176" s="114"/>
      <c r="B1176" s="71"/>
      <c r="D1176" s="80"/>
      <c r="F1176" s="79"/>
      <c r="G1176" s="79"/>
      <c r="H1176" s="79"/>
      <c r="J1176" s="79"/>
      <c r="K1176" s="79"/>
      <c r="L1176" s="79"/>
      <c r="N1176" s="79"/>
      <c r="R1176" s="110"/>
      <c r="S1176" s="57"/>
      <c r="V1176" s="73"/>
      <c r="W1176" s="73"/>
      <c r="X1176" s="203"/>
    </row>
    <row r="1177" spans="1:24" x14ac:dyDescent="0.2">
      <c r="A1177" s="114"/>
      <c r="B1177" s="71"/>
      <c r="D1177" s="80"/>
      <c r="F1177" s="79"/>
      <c r="G1177" s="79"/>
      <c r="H1177" s="79"/>
      <c r="J1177" s="79"/>
      <c r="K1177" s="79"/>
      <c r="L1177" s="79"/>
      <c r="N1177" s="79"/>
      <c r="R1177" s="110"/>
      <c r="S1177" s="57"/>
      <c r="V1177" s="73"/>
      <c r="W1177" s="73"/>
      <c r="X1177" s="203"/>
    </row>
    <row r="1178" spans="1:24" x14ac:dyDescent="0.2">
      <c r="A1178" s="114"/>
      <c r="B1178" s="71"/>
      <c r="D1178" s="80"/>
      <c r="F1178" s="79"/>
      <c r="G1178" s="79"/>
      <c r="H1178" s="79"/>
      <c r="J1178" s="79"/>
      <c r="K1178" s="79"/>
      <c r="L1178" s="79"/>
      <c r="N1178" s="79"/>
      <c r="R1178" s="110"/>
      <c r="S1178" s="57"/>
      <c r="V1178" s="73"/>
      <c r="W1178" s="73"/>
      <c r="X1178" s="203"/>
    </row>
    <row r="1179" spans="1:24" x14ac:dyDescent="0.2">
      <c r="A1179" s="114"/>
      <c r="B1179" s="71"/>
      <c r="D1179" s="80"/>
      <c r="F1179" s="79"/>
      <c r="G1179" s="79"/>
      <c r="H1179" s="79"/>
      <c r="J1179" s="79"/>
      <c r="K1179" s="79"/>
      <c r="L1179" s="79"/>
      <c r="N1179" s="79"/>
      <c r="R1179" s="110"/>
      <c r="S1179" s="57"/>
      <c r="V1179" s="73"/>
      <c r="W1179" s="73"/>
      <c r="X1179" s="203"/>
    </row>
    <row r="1180" spans="1:24" x14ac:dyDescent="0.2">
      <c r="A1180" s="114"/>
      <c r="B1180" s="71"/>
      <c r="D1180" s="80"/>
      <c r="F1180" s="79"/>
      <c r="G1180" s="79"/>
      <c r="H1180" s="79"/>
      <c r="J1180" s="79"/>
      <c r="K1180" s="79"/>
      <c r="L1180" s="79"/>
      <c r="N1180" s="110"/>
      <c r="R1180" s="110"/>
      <c r="S1180" s="57"/>
      <c r="V1180" s="73"/>
      <c r="W1180" s="73"/>
      <c r="X1180" s="203"/>
    </row>
    <row r="1181" spans="1:24" x14ac:dyDescent="0.2">
      <c r="A1181" s="114"/>
      <c r="B1181" s="71"/>
      <c r="D1181" s="80"/>
      <c r="F1181" s="79"/>
      <c r="G1181" s="79"/>
      <c r="H1181" s="79"/>
      <c r="J1181" s="79"/>
      <c r="K1181" s="79"/>
      <c r="L1181" s="79"/>
      <c r="N1181" s="110"/>
      <c r="R1181" s="110"/>
      <c r="S1181" s="57"/>
      <c r="V1181" s="73"/>
      <c r="W1181" s="73"/>
      <c r="X1181" s="203"/>
    </row>
    <row r="1182" spans="1:24" x14ac:dyDescent="0.2">
      <c r="A1182" s="114"/>
      <c r="B1182" s="71"/>
      <c r="D1182" s="80"/>
      <c r="F1182" s="79"/>
      <c r="G1182" s="79"/>
      <c r="H1182" s="79"/>
      <c r="J1182" s="79"/>
      <c r="K1182" s="79"/>
      <c r="L1182" s="79"/>
      <c r="N1182" s="79"/>
      <c r="R1182" s="110"/>
      <c r="S1182" s="57"/>
      <c r="V1182" s="73"/>
      <c r="W1182" s="73"/>
      <c r="X1182" s="203"/>
    </row>
    <row r="1183" spans="1:24" x14ac:dyDescent="0.2">
      <c r="A1183" s="114"/>
      <c r="B1183" s="71"/>
      <c r="D1183" s="80"/>
      <c r="F1183" s="79"/>
      <c r="G1183" s="79"/>
      <c r="H1183" s="79"/>
      <c r="J1183" s="79"/>
      <c r="K1183" s="79"/>
      <c r="L1183" s="79"/>
      <c r="N1183" s="110"/>
      <c r="R1183" s="110"/>
      <c r="S1183" s="57"/>
      <c r="V1183" s="73"/>
      <c r="W1183" s="73"/>
      <c r="X1183" s="203"/>
    </row>
    <row r="1184" spans="1:24" x14ac:dyDescent="0.2">
      <c r="A1184" s="114"/>
      <c r="B1184" s="71"/>
      <c r="D1184" s="80"/>
      <c r="F1184" s="79"/>
      <c r="G1184" s="79"/>
      <c r="H1184" s="79"/>
      <c r="J1184" s="79"/>
      <c r="K1184" s="79"/>
      <c r="L1184" s="79"/>
      <c r="N1184" s="110"/>
      <c r="R1184" s="110"/>
      <c r="S1184" s="57"/>
      <c r="V1184" s="73"/>
      <c r="W1184" s="73"/>
      <c r="X1184" s="203"/>
    </row>
    <row r="1185" spans="1:24" x14ac:dyDescent="0.2">
      <c r="A1185" s="114"/>
      <c r="B1185" s="71"/>
      <c r="D1185" s="80"/>
      <c r="E1185" s="50"/>
      <c r="F1185" s="80"/>
      <c r="G1185" s="80"/>
      <c r="H1185" s="80"/>
      <c r="I1185" s="57"/>
      <c r="J1185" s="80"/>
      <c r="K1185" s="80"/>
      <c r="L1185" s="80"/>
      <c r="M1185" s="80"/>
      <c r="N1185" s="80"/>
      <c r="O1185" s="58"/>
      <c r="P1185" s="50"/>
      <c r="R1185" s="110"/>
      <c r="S1185" s="57"/>
      <c r="V1185" s="73"/>
      <c r="W1185" s="73"/>
      <c r="X1185" s="203"/>
    </row>
    <row r="1186" spans="1:24" x14ac:dyDescent="0.2">
      <c r="A1186" s="114"/>
      <c r="B1186" s="71"/>
      <c r="D1186" s="80"/>
      <c r="F1186" s="79"/>
      <c r="G1186" s="79"/>
      <c r="H1186" s="79"/>
      <c r="J1186" s="79"/>
      <c r="K1186" s="79"/>
      <c r="L1186" s="79"/>
      <c r="N1186" s="110"/>
      <c r="R1186" s="110"/>
      <c r="S1186" s="57"/>
      <c r="V1186" s="73"/>
      <c r="W1186" s="73"/>
      <c r="X1186" s="203"/>
    </row>
    <row r="1187" spans="1:24" x14ac:dyDescent="0.2">
      <c r="A1187" s="114"/>
      <c r="B1187" s="71"/>
      <c r="D1187" s="80"/>
      <c r="F1187" s="79"/>
      <c r="G1187" s="79"/>
      <c r="H1187" s="79"/>
      <c r="J1187" s="110"/>
      <c r="N1187" s="110"/>
      <c r="R1187" s="110"/>
      <c r="S1187" s="57"/>
      <c r="V1187" s="73"/>
      <c r="W1187" s="73"/>
      <c r="X1187" s="203"/>
    </row>
    <row r="1188" spans="1:24" x14ac:dyDescent="0.2">
      <c r="A1188" s="114"/>
      <c r="B1188" s="71"/>
      <c r="D1188" s="80"/>
      <c r="F1188" s="79"/>
      <c r="G1188" s="79"/>
      <c r="H1188" s="79"/>
      <c r="J1188" s="79"/>
      <c r="K1188" s="79"/>
      <c r="L1188" s="79"/>
      <c r="N1188" s="110"/>
      <c r="R1188" s="110"/>
      <c r="S1188" s="57"/>
      <c r="V1188" s="73"/>
      <c r="W1188" s="73"/>
      <c r="X1188" s="203"/>
    </row>
    <row r="1189" spans="1:24" x14ac:dyDescent="0.2">
      <c r="A1189" s="114"/>
      <c r="B1189" s="71"/>
      <c r="D1189" s="95"/>
      <c r="F1189" s="79"/>
      <c r="G1189" s="79"/>
      <c r="H1189" s="79"/>
      <c r="J1189" s="79"/>
      <c r="K1189" s="79"/>
      <c r="L1189" s="79"/>
      <c r="N1189" s="110"/>
      <c r="R1189" s="110"/>
      <c r="S1189" s="112"/>
      <c r="V1189" s="73"/>
      <c r="W1189" s="73"/>
      <c r="X1189" s="203"/>
    </row>
    <row r="1190" spans="1:24" x14ac:dyDescent="0.2">
      <c r="A1190" s="114"/>
      <c r="B1190" s="68"/>
      <c r="C1190" s="56"/>
      <c r="D1190" s="80"/>
      <c r="E1190" s="50"/>
      <c r="F1190" s="80"/>
      <c r="G1190" s="80"/>
      <c r="H1190" s="80"/>
      <c r="I1190" s="57"/>
      <c r="J1190" s="80"/>
      <c r="K1190" s="80"/>
      <c r="L1190" s="80"/>
      <c r="M1190" s="80"/>
      <c r="N1190" s="80"/>
      <c r="O1190" s="58"/>
      <c r="P1190" s="50"/>
      <c r="Q1190" s="59"/>
      <c r="R1190" s="57"/>
      <c r="S1190" s="57"/>
      <c r="T1190" s="50"/>
      <c r="U1190" s="50"/>
      <c r="V1190" s="97"/>
      <c r="W1190" s="97"/>
      <c r="X1190" s="203"/>
    </row>
    <row r="1191" spans="1:24" x14ac:dyDescent="0.2">
      <c r="A1191" s="114"/>
      <c r="B1191" s="70"/>
      <c r="C1191" s="63"/>
      <c r="D1191" s="80"/>
      <c r="E1191" s="50"/>
      <c r="F1191" s="80"/>
      <c r="G1191" s="80"/>
      <c r="H1191" s="80"/>
      <c r="I1191" s="57"/>
      <c r="J1191" s="80"/>
      <c r="K1191" s="80"/>
      <c r="L1191" s="80"/>
      <c r="M1191" s="80"/>
      <c r="N1191" s="80"/>
      <c r="O1191" s="58"/>
      <c r="P1191" s="50"/>
      <c r="Q1191" s="58"/>
      <c r="R1191" s="57"/>
      <c r="S1191" s="57"/>
      <c r="T1191" s="50"/>
      <c r="U1191" s="50"/>
      <c r="V1191" s="97"/>
      <c r="W1191" s="97"/>
      <c r="X1191" s="203"/>
    </row>
    <row r="1192" spans="1:24" x14ac:dyDescent="0.2">
      <c r="A1192" s="114"/>
      <c r="B1192" s="70"/>
      <c r="C1192" s="63"/>
      <c r="D1192" s="80"/>
      <c r="E1192" s="50"/>
      <c r="F1192" s="80"/>
      <c r="G1192" s="80"/>
      <c r="H1192" s="80"/>
      <c r="I1192" s="57"/>
      <c r="J1192" s="80"/>
      <c r="K1192" s="80"/>
      <c r="L1192" s="80"/>
      <c r="M1192" s="80"/>
      <c r="N1192" s="80"/>
      <c r="O1192" s="58"/>
      <c r="P1192" s="50"/>
      <c r="Q1192" s="58"/>
      <c r="R1192" s="57"/>
      <c r="S1192" s="57"/>
      <c r="T1192" s="50"/>
      <c r="U1192" s="50"/>
      <c r="V1192" s="97"/>
      <c r="W1192" s="97"/>
      <c r="X1192" s="203"/>
    </row>
    <row r="1193" spans="1:24" x14ac:dyDescent="0.2">
      <c r="A1193" s="114"/>
      <c r="B1193" s="71"/>
      <c r="D1193" s="80"/>
      <c r="F1193" s="79"/>
      <c r="G1193" s="79"/>
      <c r="H1193" s="79"/>
      <c r="J1193" s="79"/>
      <c r="K1193" s="79"/>
      <c r="L1193" s="79"/>
      <c r="N1193" s="79"/>
      <c r="R1193" s="110"/>
      <c r="S1193" s="57"/>
      <c r="V1193" s="73"/>
      <c r="W1193" s="73"/>
      <c r="X1193" s="203"/>
    </row>
    <row r="1194" spans="1:24" x14ac:dyDescent="0.2">
      <c r="A1194" s="114"/>
      <c r="B1194" s="71"/>
      <c r="D1194" s="80"/>
      <c r="F1194" s="79"/>
      <c r="G1194" s="79"/>
      <c r="H1194" s="79"/>
      <c r="J1194" s="79"/>
      <c r="K1194" s="79"/>
      <c r="L1194" s="79"/>
      <c r="N1194" s="79"/>
      <c r="R1194" s="110"/>
      <c r="S1194" s="57"/>
      <c r="V1194" s="73"/>
      <c r="W1194" s="73"/>
      <c r="X1194" s="203"/>
    </row>
    <row r="1195" spans="1:24" x14ac:dyDescent="0.2">
      <c r="A1195" s="114"/>
      <c r="B1195" s="71"/>
      <c r="D1195" s="80"/>
      <c r="F1195" s="79"/>
      <c r="G1195" s="79"/>
      <c r="H1195" s="79"/>
      <c r="J1195" s="79"/>
      <c r="K1195" s="79"/>
      <c r="L1195" s="79"/>
      <c r="N1195" s="79"/>
      <c r="R1195" s="110"/>
      <c r="S1195" s="57"/>
      <c r="V1195" s="73"/>
      <c r="W1195" s="73"/>
      <c r="X1195" s="203"/>
    </row>
    <row r="1196" spans="1:24" x14ac:dyDescent="0.2">
      <c r="A1196" s="114"/>
      <c r="B1196" s="71"/>
      <c r="D1196" s="80"/>
      <c r="F1196" s="79"/>
      <c r="G1196" s="79"/>
      <c r="H1196" s="79"/>
      <c r="J1196" s="79"/>
      <c r="K1196" s="79"/>
      <c r="L1196" s="79"/>
      <c r="N1196" s="79"/>
      <c r="R1196" s="110"/>
      <c r="S1196" s="57"/>
      <c r="V1196" s="73"/>
      <c r="W1196" s="73"/>
      <c r="X1196" s="203"/>
    </row>
    <row r="1197" spans="1:24" x14ac:dyDescent="0.2">
      <c r="A1197" s="114"/>
      <c r="B1197" s="71"/>
      <c r="D1197" s="80"/>
      <c r="F1197" s="79"/>
      <c r="G1197" s="79"/>
      <c r="H1197" s="79"/>
      <c r="J1197" s="79"/>
      <c r="K1197" s="79"/>
      <c r="L1197" s="79"/>
      <c r="N1197" s="79"/>
      <c r="R1197" s="110"/>
      <c r="S1197" s="57"/>
      <c r="V1197" s="73"/>
      <c r="W1197" s="73"/>
      <c r="X1197" s="203"/>
    </row>
    <row r="1198" spans="1:24" x14ac:dyDescent="0.2">
      <c r="A1198" s="114"/>
      <c r="B1198" s="71"/>
      <c r="D1198" s="80"/>
      <c r="F1198" s="79"/>
      <c r="G1198" s="79"/>
      <c r="H1198" s="79"/>
      <c r="J1198" s="79"/>
      <c r="K1198" s="79"/>
      <c r="L1198" s="79"/>
      <c r="N1198" s="110"/>
      <c r="R1198" s="110"/>
      <c r="S1198" s="57"/>
      <c r="V1198" s="73"/>
      <c r="W1198" s="73"/>
      <c r="X1198" s="203"/>
    </row>
    <row r="1199" spans="1:24" x14ac:dyDescent="0.2">
      <c r="A1199" s="114"/>
      <c r="B1199" s="71"/>
      <c r="D1199" s="80"/>
      <c r="F1199" s="79"/>
      <c r="G1199" s="79"/>
      <c r="H1199" s="79"/>
      <c r="J1199" s="79"/>
      <c r="K1199" s="79"/>
      <c r="L1199" s="79"/>
      <c r="N1199" s="110"/>
      <c r="R1199" s="110"/>
      <c r="S1199" s="57"/>
      <c r="V1199" s="73"/>
      <c r="W1199" s="73"/>
      <c r="X1199" s="203"/>
    </row>
    <row r="1200" spans="1:24" x14ac:dyDescent="0.2">
      <c r="A1200" s="114"/>
      <c r="B1200" s="71"/>
      <c r="D1200" s="80"/>
      <c r="F1200" s="79"/>
      <c r="G1200" s="79"/>
      <c r="H1200" s="79"/>
      <c r="J1200" s="79"/>
      <c r="K1200" s="79"/>
      <c r="L1200" s="79"/>
      <c r="N1200" s="79"/>
      <c r="R1200" s="110"/>
      <c r="S1200" s="57"/>
      <c r="V1200" s="73"/>
      <c r="W1200" s="73"/>
      <c r="X1200" s="203"/>
    </row>
    <row r="1201" spans="1:24" x14ac:dyDescent="0.2">
      <c r="A1201" s="114"/>
      <c r="B1201" s="71"/>
      <c r="D1201" s="80"/>
      <c r="F1201" s="79"/>
      <c r="G1201" s="79"/>
      <c r="H1201" s="79"/>
      <c r="J1201" s="79"/>
      <c r="K1201" s="79"/>
      <c r="L1201" s="79"/>
      <c r="N1201" s="110"/>
      <c r="R1201" s="110"/>
      <c r="S1201" s="57"/>
      <c r="V1201" s="73"/>
      <c r="W1201" s="73"/>
      <c r="X1201" s="203"/>
    </row>
    <row r="1202" spans="1:24" x14ac:dyDescent="0.2">
      <c r="A1202" s="114"/>
      <c r="B1202" s="71"/>
      <c r="D1202" s="80"/>
      <c r="F1202" s="79"/>
      <c r="G1202" s="79"/>
      <c r="H1202" s="79"/>
      <c r="J1202" s="79"/>
      <c r="K1202" s="79"/>
      <c r="L1202" s="79"/>
      <c r="N1202" s="110"/>
      <c r="R1202" s="110"/>
      <c r="S1202" s="57"/>
      <c r="V1202" s="73"/>
      <c r="W1202" s="73"/>
      <c r="X1202" s="203"/>
    </row>
    <row r="1203" spans="1:24" x14ac:dyDescent="0.2">
      <c r="A1203" s="114"/>
      <c r="B1203" s="71"/>
      <c r="D1203" s="80"/>
      <c r="E1203" s="50"/>
      <c r="F1203" s="80"/>
      <c r="G1203" s="80"/>
      <c r="H1203" s="80"/>
      <c r="I1203" s="57"/>
      <c r="J1203" s="80"/>
      <c r="K1203" s="80"/>
      <c r="L1203" s="80"/>
      <c r="M1203" s="80"/>
      <c r="N1203" s="80"/>
      <c r="O1203" s="58"/>
      <c r="P1203" s="50"/>
      <c r="R1203" s="110"/>
      <c r="S1203" s="57"/>
      <c r="V1203" s="73"/>
      <c r="W1203" s="73"/>
      <c r="X1203" s="203"/>
    </row>
    <row r="1204" spans="1:24" x14ac:dyDescent="0.2">
      <c r="A1204" s="114"/>
      <c r="B1204" s="71"/>
      <c r="D1204" s="80"/>
      <c r="F1204" s="79"/>
      <c r="G1204" s="79"/>
      <c r="H1204" s="79"/>
      <c r="J1204" s="79"/>
      <c r="K1204" s="79"/>
      <c r="L1204" s="79"/>
      <c r="N1204" s="110"/>
      <c r="R1204" s="110"/>
      <c r="S1204" s="57"/>
      <c r="V1204" s="73"/>
      <c r="W1204" s="73"/>
      <c r="X1204" s="203"/>
    </row>
    <row r="1205" spans="1:24" x14ac:dyDescent="0.2">
      <c r="A1205" s="114"/>
      <c r="B1205" s="71"/>
      <c r="D1205" s="80"/>
      <c r="F1205" s="79"/>
      <c r="G1205" s="79"/>
      <c r="H1205" s="79"/>
      <c r="J1205" s="110"/>
      <c r="N1205" s="110"/>
      <c r="R1205" s="110"/>
      <c r="S1205" s="57"/>
      <c r="V1205" s="73"/>
      <c r="W1205" s="73"/>
      <c r="X1205" s="203"/>
    </row>
    <row r="1206" spans="1:24" x14ac:dyDescent="0.2">
      <c r="A1206" s="114"/>
      <c r="B1206" s="71"/>
      <c r="D1206" s="80"/>
      <c r="F1206" s="79"/>
      <c r="G1206" s="79"/>
      <c r="H1206" s="79"/>
      <c r="J1206" s="79"/>
      <c r="K1206" s="79"/>
      <c r="L1206" s="79"/>
      <c r="N1206" s="110"/>
      <c r="R1206" s="110"/>
      <c r="S1206" s="57"/>
      <c r="V1206" s="73"/>
      <c r="W1206" s="73"/>
      <c r="X1206" s="203"/>
    </row>
    <row r="1207" spans="1:24" x14ac:dyDescent="0.2">
      <c r="A1207" s="114"/>
      <c r="B1207" s="71"/>
      <c r="D1207" s="95"/>
      <c r="F1207" s="79"/>
      <c r="G1207" s="79"/>
      <c r="H1207" s="79"/>
      <c r="J1207" s="79"/>
      <c r="K1207" s="79"/>
      <c r="L1207" s="79"/>
      <c r="N1207" s="110"/>
      <c r="R1207" s="110"/>
      <c r="S1207" s="112"/>
      <c r="V1207" s="73"/>
      <c r="W1207" s="73"/>
      <c r="X1207" s="203"/>
    </row>
    <row r="1208" spans="1:24" x14ac:dyDescent="0.2">
      <c r="A1208" s="114"/>
      <c r="B1208" s="68"/>
      <c r="C1208" s="56"/>
      <c r="D1208" s="80"/>
      <c r="E1208" s="50"/>
      <c r="F1208" s="80"/>
      <c r="G1208" s="80"/>
      <c r="H1208" s="80"/>
      <c r="I1208" s="57"/>
      <c r="J1208" s="80"/>
      <c r="K1208" s="80"/>
      <c r="L1208" s="80"/>
      <c r="M1208" s="80"/>
      <c r="N1208" s="80"/>
      <c r="O1208" s="58"/>
      <c r="P1208" s="50"/>
      <c r="Q1208" s="59"/>
      <c r="R1208" s="57"/>
      <c r="S1208" s="57"/>
      <c r="T1208" s="50"/>
      <c r="U1208" s="50"/>
      <c r="V1208" s="97"/>
      <c r="W1208" s="97"/>
      <c r="X1208" s="203"/>
    </row>
    <row r="1209" spans="1:24" x14ac:dyDescent="0.2">
      <c r="A1209" s="114"/>
      <c r="B1209" s="70"/>
      <c r="C1209" s="63"/>
      <c r="D1209" s="80"/>
      <c r="E1209" s="50"/>
      <c r="F1209" s="80"/>
      <c r="G1209" s="80"/>
      <c r="H1209" s="80"/>
      <c r="I1209" s="57"/>
      <c r="J1209" s="80"/>
      <c r="K1209" s="80"/>
      <c r="L1209" s="80"/>
      <c r="M1209" s="80"/>
      <c r="N1209" s="80"/>
      <c r="O1209" s="58"/>
      <c r="P1209" s="50"/>
      <c r="Q1209" s="58"/>
      <c r="R1209" s="57"/>
      <c r="S1209" s="57"/>
      <c r="T1209" s="50"/>
      <c r="U1209" s="50"/>
      <c r="V1209" s="97"/>
      <c r="W1209" s="97"/>
      <c r="X1209" s="203"/>
    </row>
    <row r="1210" spans="1:24" x14ac:dyDescent="0.2">
      <c r="A1210" s="114"/>
      <c r="B1210" s="70"/>
      <c r="C1210" s="63"/>
      <c r="D1210" s="80"/>
      <c r="E1210" s="50"/>
      <c r="F1210" s="80"/>
      <c r="G1210" s="80"/>
      <c r="H1210" s="80"/>
      <c r="I1210" s="57"/>
      <c r="J1210" s="80"/>
      <c r="K1210" s="80"/>
      <c r="L1210" s="80"/>
      <c r="M1210" s="80"/>
      <c r="N1210" s="80"/>
      <c r="O1210" s="58"/>
      <c r="P1210" s="50"/>
      <c r="Q1210" s="58"/>
      <c r="R1210" s="57"/>
      <c r="S1210" s="57"/>
      <c r="T1210" s="50"/>
      <c r="U1210" s="50"/>
      <c r="V1210" s="97"/>
      <c r="W1210" s="97"/>
      <c r="X1210" s="203"/>
    </row>
    <row r="1211" spans="1:24" x14ac:dyDescent="0.2">
      <c r="A1211" s="114"/>
      <c r="B1211" s="71"/>
      <c r="D1211" s="80"/>
      <c r="F1211" s="79"/>
      <c r="G1211" s="79"/>
      <c r="H1211" s="79"/>
      <c r="J1211" s="79"/>
      <c r="K1211" s="79"/>
      <c r="L1211" s="79"/>
      <c r="N1211" s="79"/>
      <c r="R1211" s="110"/>
      <c r="S1211" s="57"/>
      <c r="V1211" s="73"/>
      <c r="W1211" s="73"/>
      <c r="X1211" s="203"/>
    </row>
    <row r="1212" spans="1:24" x14ac:dyDescent="0.2">
      <c r="A1212" s="114"/>
      <c r="B1212" s="71"/>
      <c r="D1212" s="80"/>
      <c r="F1212" s="79"/>
      <c r="G1212" s="79"/>
      <c r="H1212" s="79"/>
      <c r="J1212" s="79"/>
      <c r="K1212" s="79"/>
      <c r="L1212" s="79"/>
      <c r="N1212" s="79"/>
      <c r="R1212" s="110"/>
      <c r="S1212" s="57"/>
      <c r="V1212" s="73"/>
      <c r="W1212" s="73"/>
      <c r="X1212" s="203"/>
    </row>
    <row r="1213" spans="1:24" x14ac:dyDescent="0.2">
      <c r="A1213" s="114"/>
      <c r="B1213" s="71"/>
      <c r="D1213" s="80"/>
      <c r="F1213" s="79"/>
      <c r="G1213" s="79"/>
      <c r="H1213" s="79"/>
      <c r="J1213" s="79"/>
      <c r="K1213" s="79"/>
      <c r="L1213" s="79"/>
      <c r="N1213" s="79"/>
      <c r="R1213" s="110"/>
      <c r="S1213" s="57"/>
      <c r="V1213" s="73"/>
      <c r="W1213" s="73"/>
      <c r="X1213" s="203"/>
    </row>
    <row r="1214" spans="1:24" x14ac:dyDescent="0.2">
      <c r="A1214" s="114"/>
      <c r="B1214" s="71"/>
      <c r="D1214" s="80"/>
      <c r="F1214" s="79"/>
      <c r="G1214" s="79"/>
      <c r="H1214" s="79"/>
      <c r="J1214" s="79"/>
      <c r="K1214" s="79"/>
      <c r="L1214" s="79"/>
      <c r="N1214" s="79"/>
      <c r="R1214" s="110"/>
      <c r="S1214" s="57"/>
      <c r="V1214" s="73"/>
      <c r="W1214" s="73"/>
      <c r="X1214" s="203"/>
    </row>
    <row r="1215" spans="1:24" x14ac:dyDescent="0.2">
      <c r="A1215" s="114"/>
      <c r="B1215" s="71"/>
      <c r="D1215" s="80"/>
      <c r="F1215" s="79"/>
      <c r="G1215" s="79"/>
      <c r="H1215" s="79"/>
      <c r="J1215" s="79"/>
      <c r="K1215" s="79"/>
      <c r="L1215" s="79"/>
      <c r="N1215" s="79"/>
      <c r="R1215" s="110"/>
      <c r="S1215" s="57"/>
      <c r="V1215" s="73"/>
      <c r="W1215" s="73"/>
      <c r="X1215" s="203"/>
    </row>
    <row r="1216" spans="1:24" x14ac:dyDescent="0.2">
      <c r="A1216" s="114"/>
      <c r="B1216" s="71"/>
      <c r="D1216" s="80"/>
      <c r="F1216" s="79"/>
      <c r="G1216" s="79"/>
      <c r="H1216" s="79"/>
      <c r="J1216" s="79"/>
      <c r="K1216" s="79"/>
      <c r="L1216" s="79"/>
      <c r="N1216" s="110"/>
      <c r="R1216" s="110"/>
      <c r="S1216" s="57"/>
      <c r="V1216" s="73"/>
      <c r="W1216" s="73"/>
      <c r="X1216" s="203"/>
    </row>
    <row r="1217" spans="1:24" x14ac:dyDescent="0.2">
      <c r="A1217" s="114"/>
      <c r="B1217" s="71"/>
      <c r="D1217" s="80"/>
      <c r="F1217" s="79"/>
      <c r="G1217" s="79"/>
      <c r="H1217" s="79"/>
      <c r="J1217" s="79"/>
      <c r="K1217" s="79"/>
      <c r="L1217" s="79"/>
      <c r="N1217" s="110"/>
      <c r="R1217" s="110"/>
      <c r="S1217" s="57"/>
      <c r="V1217" s="73"/>
      <c r="W1217" s="73"/>
      <c r="X1217" s="203"/>
    </row>
    <row r="1218" spans="1:24" x14ac:dyDescent="0.2">
      <c r="A1218" s="114"/>
      <c r="B1218" s="71"/>
      <c r="D1218" s="80"/>
      <c r="F1218" s="79"/>
      <c r="G1218" s="79"/>
      <c r="H1218" s="79"/>
      <c r="J1218" s="79"/>
      <c r="K1218" s="79"/>
      <c r="L1218" s="79"/>
      <c r="N1218" s="79"/>
      <c r="R1218" s="110"/>
      <c r="S1218" s="57"/>
      <c r="V1218" s="73"/>
      <c r="W1218" s="73"/>
      <c r="X1218" s="203"/>
    </row>
    <row r="1219" spans="1:24" x14ac:dyDescent="0.2">
      <c r="A1219" s="114"/>
      <c r="B1219" s="71"/>
      <c r="D1219" s="80"/>
      <c r="F1219" s="79"/>
      <c r="G1219" s="79"/>
      <c r="H1219" s="79"/>
      <c r="J1219" s="79"/>
      <c r="K1219" s="79"/>
      <c r="L1219" s="79"/>
      <c r="N1219" s="110"/>
      <c r="R1219" s="110"/>
      <c r="S1219" s="57"/>
      <c r="V1219" s="73"/>
      <c r="W1219" s="73"/>
      <c r="X1219" s="203"/>
    </row>
    <row r="1220" spans="1:24" x14ac:dyDescent="0.2">
      <c r="A1220" s="114"/>
      <c r="B1220" s="71"/>
      <c r="D1220" s="80"/>
      <c r="F1220" s="79"/>
      <c r="G1220" s="79"/>
      <c r="H1220" s="79"/>
      <c r="J1220" s="79"/>
      <c r="K1220" s="79"/>
      <c r="L1220" s="79"/>
      <c r="N1220" s="110"/>
      <c r="R1220" s="110"/>
      <c r="S1220" s="57"/>
      <c r="V1220" s="73"/>
      <c r="W1220" s="73"/>
      <c r="X1220" s="203"/>
    </row>
    <row r="1221" spans="1:24" x14ac:dyDescent="0.2">
      <c r="A1221" s="114"/>
      <c r="B1221" s="71"/>
      <c r="D1221" s="80"/>
      <c r="E1221" s="50"/>
      <c r="F1221" s="80"/>
      <c r="G1221" s="80"/>
      <c r="H1221" s="80"/>
      <c r="I1221" s="57"/>
      <c r="J1221" s="80"/>
      <c r="K1221" s="80"/>
      <c r="L1221" s="80"/>
      <c r="M1221" s="80"/>
      <c r="N1221" s="80"/>
      <c r="O1221" s="58"/>
      <c r="P1221" s="50"/>
      <c r="R1221" s="110"/>
      <c r="S1221" s="57"/>
      <c r="V1221" s="73"/>
      <c r="W1221" s="73"/>
      <c r="X1221" s="203"/>
    </row>
    <row r="1222" spans="1:24" x14ac:dyDescent="0.2">
      <c r="A1222" s="114"/>
      <c r="B1222" s="71"/>
      <c r="D1222" s="80"/>
      <c r="F1222" s="79"/>
      <c r="G1222" s="79"/>
      <c r="H1222" s="79"/>
      <c r="J1222" s="79"/>
      <c r="K1222" s="79"/>
      <c r="L1222" s="79"/>
      <c r="N1222" s="110"/>
      <c r="R1222" s="110"/>
      <c r="S1222" s="57"/>
      <c r="V1222" s="73"/>
      <c r="W1222" s="73"/>
      <c r="X1222" s="203"/>
    </row>
    <row r="1223" spans="1:24" x14ac:dyDescent="0.2">
      <c r="A1223" s="114"/>
      <c r="B1223" s="71"/>
      <c r="D1223" s="80"/>
      <c r="F1223" s="79"/>
      <c r="G1223" s="79"/>
      <c r="H1223" s="79"/>
      <c r="J1223" s="110"/>
      <c r="N1223" s="110"/>
      <c r="R1223" s="110"/>
      <c r="S1223" s="57"/>
      <c r="V1223" s="73"/>
      <c r="W1223" s="73"/>
      <c r="X1223" s="203"/>
    </row>
    <row r="1224" spans="1:24" x14ac:dyDescent="0.2">
      <c r="A1224" s="114"/>
      <c r="B1224" s="71"/>
      <c r="D1224" s="80"/>
      <c r="F1224" s="79"/>
      <c r="G1224" s="79"/>
      <c r="H1224" s="79"/>
      <c r="J1224" s="79"/>
      <c r="K1224" s="79"/>
      <c r="L1224" s="79"/>
      <c r="N1224" s="110"/>
      <c r="R1224" s="110"/>
      <c r="S1224" s="57"/>
      <c r="V1224" s="73"/>
      <c r="W1224" s="73"/>
      <c r="X1224" s="203"/>
    </row>
    <row r="1225" spans="1:24" x14ac:dyDescent="0.2">
      <c r="A1225" s="114"/>
      <c r="B1225" s="71"/>
      <c r="D1225" s="95"/>
      <c r="F1225" s="79"/>
      <c r="G1225" s="79"/>
      <c r="H1225" s="79"/>
      <c r="J1225" s="79"/>
      <c r="K1225" s="79"/>
      <c r="L1225" s="79"/>
      <c r="N1225" s="110"/>
      <c r="R1225" s="110"/>
      <c r="S1225" s="112"/>
      <c r="V1225" s="73"/>
      <c r="W1225" s="73"/>
      <c r="X1225" s="203"/>
    </row>
    <row r="1226" spans="1:24" x14ac:dyDescent="0.2">
      <c r="A1226" s="114"/>
      <c r="B1226" s="68"/>
      <c r="C1226" s="56"/>
      <c r="D1226" s="80"/>
      <c r="E1226" s="50"/>
      <c r="F1226" s="80"/>
      <c r="G1226" s="80"/>
      <c r="H1226" s="80"/>
      <c r="I1226" s="57"/>
      <c r="J1226" s="80"/>
      <c r="K1226" s="80"/>
      <c r="L1226" s="80"/>
      <c r="M1226" s="80"/>
      <c r="N1226" s="80"/>
      <c r="O1226" s="58"/>
      <c r="P1226" s="50"/>
      <c r="Q1226" s="59"/>
      <c r="R1226" s="57"/>
      <c r="S1226" s="57"/>
      <c r="T1226" s="50"/>
      <c r="U1226" s="50"/>
      <c r="V1226" s="97"/>
      <c r="W1226" s="97"/>
      <c r="X1226" s="203"/>
    </row>
    <row r="1227" spans="1:24" x14ac:dyDescent="0.2">
      <c r="A1227" s="114"/>
      <c r="B1227" s="70"/>
      <c r="C1227" s="63"/>
      <c r="D1227" s="80"/>
      <c r="E1227" s="50"/>
      <c r="F1227" s="80"/>
      <c r="G1227" s="80"/>
      <c r="H1227" s="80"/>
      <c r="I1227" s="57"/>
      <c r="J1227" s="80"/>
      <c r="K1227" s="80"/>
      <c r="L1227" s="80"/>
      <c r="M1227" s="80"/>
      <c r="N1227" s="80"/>
      <c r="O1227" s="58"/>
      <c r="P1227" s="50"/>
      <c r="Q1227" s="58"/>
      <c r="R1227" s="57"/>
      <c r="S1227" s="57"/>
      <c r="T1227" s="50"/>
      <c r="U1227" s="50"/>
      <c r="V1227" s="97"/>
      <c r="W1227" s="97"/>
      <c r="X1227" s="203"/>
    </row>
    <row r="1228" spans="1:24" x14ac:dyDescent="0.2">
      <c r="A1228" s="114"/>
      <c r="B1228" s="70"/>
      <c r="C1228" s="63"/>
      <c r="D1228" s="80"/>
      <c r="E1228" s="50"/>
      <c r="F1228" s="80"/>
      <c r="G1228" s="80"/>
      <c r="H1228" s="80"/>
      <c r="I1228" s="57"/>
      <c r="J1228" s="80"/>
      <c r="K1228" s="80"/>
      <c r="L1228" s="80"/>
      <c r="M1228" s="80"/>
      <c r="N1228" s="80"/>
      <c r="O1228" s="58"/>
      <c r="P1228" s="50"/>
      <c r="Q1228" s="58"/>
      <c r="R1228" s="57"/>
      <c r="S1228" s="57"/>
      <c r="T1228" s="50"/>
      <c r="U1228" s="50"/>
      <c r="V1228" s="97"/>
      <c r="W1228" s="97"/>
      <c r="X1228" s="203"/>
    </row>
    <row r="1229" spans="1:24" x14ac:dyDescent="0.2">
      <c r="A1229" s="114"/>
      <c r="B1229" s="71"/>
      <c r="D1229" s="80"/>
      <c r="F1229" s="79"/>
      <c r="G1229" s="79"/>
      <c r="H1229" s="79"/>
      <c r="J1229" s="79"/>
      <c r="K1229" s="79"/>
      <c r="L1229" s="79"/>
      <c r="N1229" s="79"/>
      <c r="R1229" s="110"/>
      <c r="S1229" s="57"/>
      <c r="V1229" s="73"/>
      <c r="W1229" s="73"/>
      <c r="X1229" s="203"/>
    </row>
    <row r="1230" spans="1:24" x14ac:dyDescent="0.2">
      <c r="A1230" s="114"/>
      <c r="B1230" s="71"/>
      <c r="D1230" s="80"/>
      <c r="F1230" s="79"/>
      <c r="G1230" s="79"/>
      <c r="H1230" s="79"/>
      <c r="J1230" s="79"/>
      <c r="K1230" s="79"/>
      <c r="L1230" s="79"/>
      <c r="N1230" s="79"/>
      <c r="R1230" s="110"/>
      <c r="S1230" s="57"/>
      <c r="V1230" s="73"/>
      <c r="W1230" s="73"/>
      <c r="X1230" s="203"/>
    </row>
    <row r="1231" spans="1:24" x14ac:dyDescent="0.2">
      <c r="A1231" s="114"/>
      <c r="B1231" s="71"/>
      <c r="D1231" s="80"/>
      <c r="F1231" s="79"/>
      <c r="G1231" s="79"/>
      <c r="H1231" s="79"/>
      <c r="J1231" s="79"/>
      <c r="K1231" s="79"/>
      <c r="L1231" s="79"/>
      <c r="N1231" s="79"/>
      <c r="R1231" s="110"/>
      <c r="S1231" s="57"/>
      <c r="V1231" s="73"/>
      <c r="W1231" s="73"/>
      <c r="X1231" s="203"/>
    </row>
    <row r="1232" spans="1:24" x14ac:dyDescent="0.2">
      <c r="A1232" s="114"/>
      <c r="B1232" s="71"/>
      <c r="D1232" s="80"/>
      <c r="F1232" s="79"/>
      <c r="G1232" s="79"/>
      <c r="H1232" s="79"/>
      <c r="J1232" s="79"/>
      <c r="K1232" s="79"/>
      <c r="L1232" s="79"/>
      <c r="N1232" s="79"/>
      <c r="R1232" s="110"/>
      <c r="S1232" s="57"/>
      <c r="V1232" s="73"/>
      <c r="W1232" s="73"/>
      <c r="X1232" s="203"/>
    </row>
    <row r="1233" spans="1:24" x14ac:dyDescent="0.2">
      <c r="A1233" s="114"/>
      <c r="B1233" s="71"/>
      <c r="D1233" s="80"/>
      <c r="F1233" s="79"/>
      <c r="G1233" s="79"/>
      <c r="H1233" s="79"/>
      <c r="J1233" s="79"/>
      <c r="K1233" s="79"/>
      <c r="L1233" s="79"/>
      <c r="N1233" s="79"/>
      <c r="R1233" s="110"/>
      <c r="S1233" s="57"/>
      <c r="V1233" s="73"/>
      <c r="W1233" s="73"/>
      <c r="X1233" s="203"/>
    </row>
    <row r="1234" spans="1:24" x14ac:dyDescent="0.2">
      <c r="A1234" s="114"/>
      <c r="B1234" s="71"/>
      <c r="D1234" s="80"/>
      <c r="F1234" s="79"/>
      <c r="G1234" s="79"/>
      <c r="H1234" s="79"/>
      <c r="J1234" s="79"/>
      <c r="K1234" s="79"/>
      <c r="L1234" s="79"/>
      <c r="N1234" s="110"/>
      <c r="R1234" s="110"/>
      <c r="S1234" s="57"/>
      <c r="V1234" s="73"/>
      <c r="W1234" s="73"/>
      <c r="X1234" s="203"/>
    </row>
    <row r="1235" spans="1:24" x14ac:dyDescent="0.2">
      <c r="A1235" s="114"/>
      <c r="B1235" s="71"/>
      <c r="D1235" s="80"/>
      <c r="F1235" s="79"/>
      <c r="G1235" s="79"/>
      <c r="H1235" s="79"/>
      <c r="J1235" s="79"/>
      <c r="K1235" s="79"/>
      <c r="L1235" s="79"/>
      <c r="N1235" s="110"/>
      <c r="R1235" s="110"/>
      <c r="S1235" s="57"/>
      <c r="V1235" s="73"/>
      <c r="W1235" s="73"/>
      <c r="X1235" s="203"/>
    </row>
    <row r="1236" spans="1:24" x14ac:dyDescent="0.2">
      <c r="A1236" s="114"/>
      <c r="B1236" s="71"/>
      <c r="D1236" s="80"/>
      <c r="F1236" s="79"/>
      <c r="G1236" s="79"/>
      <c r="H1236" s="79"/>
      <c r="J1236" s="79"/>
      <c r="K1236" s="79"/>
      <c r="L1236" s="79"/>
      <c r="N1236" s="79"/>
      <c r="R1236" s="110"/>
      <c r="S1236" s="57"/>
      <c r="V1236" s="73"/>
      <c r="W1236" s="73"/>
      <c r="X1236" s="203"/>
    </row>
    <row r="1237" spans="1:24" x14ac:dyDescent="0.2">
      <c r="A1237" s="114"/>
      <c r="B1237" s="71"/>
      <c r="D1237" s="80"/>
      <c r="F1237" s="79"/>
      <c r="G1237" s="79"/>
      <c r="H1237" s="79"/>
      <c r="J1237" s="79"/>
      <c r="K1237" s="79"/>
      <c r="L1237" s="79"/>
      <c r="N1237" s="110"/>
      <c r="R1237" s="110"/>
      <c r="S1237" s="57"/>
      <c r="V1237" s="73"/>
      <c r="W1237" s="73"/>
      <c r="X1237" s="203"/>
    </row>
    <row r="1238" spans="1:24" x14ac:dyDescent="0.2">
      <c r="A1238" s="114"/>
      <c r="B1238" s="71"/>
      <c r="D1238" s="80"/>
      <c r="F1238" s="79"/>
      <c r="G1238" s="79"/>
      <c r="H1238" s="79"/>
      <c r="J1238" s="79"/>
      <c r="K1238" s="79"/>
      <c r="L1238" s="79"/>
      <c r="N1238" s="110"/>
      <c r="R1238" s="110"/>
      <c r="S1238" s="57"/>
      <c r="V1238" s="73"/>
      <c r="W1238" s="73"/>
      <c r="X1238" s="203"/>
    </row>
    <row r="1239" spans="1:24" x14ac:dyDescent="0.2">
      <c r="A1239" s="114"/>
      <c r="B1239" s="71"/>
      <c r="D1239" s="80"/>
      <c r="E1239" s="50"/>
      <c r="F1239" s="80"/>
      <c r="G1239" s="80"/>
      <c r="H1239" s="80"/>
      <c r="I1239" s="57"/>
      <c r="J1239" s="80"/>
      <c r="K1239" s="80"/>
      <c r="L1239" s="80"/>
      <c r="M1239" s="80"/>
      <c r="N1239" s="80"/>
      <c r="O1239" s="58"/>
      <c r="P1239" s="50"/>
      <c r="R1239" s="110"/>
      <c r="S1239" s="57"/>
      <c r="V1239" s="73"/>
      <c r="W1239" s="73"/>
      <c r="X1239" s="203"/>
    </row>
    <row r="1240" spans="1:24" x14ac:dyDescent="0.2">
      <c r="A1240" s="114"/>
      <c r="B1240" s="71"/>
      <c r="D1240" s="80"/>
      <c r="F1240" s="79"/>
      <c r="G1240" s="79"/>
      <c r="H1240" s="79"/>
      <c r="J1240" s="79"/>
      <c r="K1240" s="79"/>
      <c r="L1240" s="79"/>
      <c r="N1240" s="110"/>
      <c r="R1240" s="110"/>
      <c r="S1240" s="57"/>
      <c r="V1240" s="73"/>
      <c r="W1240" s="73"/>
      <c r="X1240" s="203"/>
    </row>
    <row r="1241" spans="1:24" x14ac:dyDescent="0.2">
      <c r="A1241" s="114"/>
      <c r="B1241" s="71"/>
      <c r="D1241" s="80"/>
      <c r="F1241" s="79"/>
      <c r="G1241" s="79"/>
      <c r="H1241" s="79"/>
      <c r="J1241" s="110"/>
      <c r="N1241" s="110"/>
      <c r="R1241" s="110"/>
      <c r="S1241" s="57"/>
      <c r="V1241" s="73"/>
      <c r="W1241" s="73"/>
      <c r="X1241" s="203"/>
    </row>
    <row r="1242" spans="1:24" x14ac:dyDescent="0.2">
      <c r="A1242" s="114"/>
      <c r="B1242" s="71"/>
      <c r="D1242" s="80"/>
      <c r="F1242" s="79"/>
      <c r="G1242" s="79"/>
      <c r="H1242" s="79"/>
      <c r="J1242" s="79"/>
      <c r="K1242" s="79"/>
      <c r="L1242" s="79"/>
      <c r="N1242" s="110"/>
      <c r="R1242" s="110"/>
      <c r="S1242" s="57"/>
      <c r="V1242" s="73"/>
      <c r="W1242" s="73"/>
      <c r="X1242" s="203"/>
    </row>
    <row r="1243" spans="1:24" x14ac:dyDescent="0.2">
      <c r="A1243" s="114"/>
      <c r="B1243" s="71"/>
      <c r="D1243" s="95"/>
      <c r="F1243" s="79"/>
      <c r="G1243" s="79"/>
      <c r="H1243" s="79"/>
      <c r="J1243" s="79"/>
      <c r="K1243" s="79"/>
      <c r="L1243" s="79"/>
      <c r="N1243" s="110"/>
      <c r="R1243" s="110"/>
      <c r="S1243" s="112"/>
      <c r="V1243" s="73"/>
      <c r="W1243" s="73"/>
      <c r="X1243" s="203"/>
    </row>
    <row r="1244" spans="1:24" x14ac:dyDescent="0.2">
      <c r="A1244" s="114"/>
      <c r="B1244" s="68"/>
      <c r="C1244" s="56"/>
      <c r="D1244" s="80"/>
      <c r="E1244" s="50"/>
      <c r="F1244" s="80"/>
      <c r="G1244" s="80"/>
      <c r="H1244" s="80"/>
      <c r="I1244" s="57"/>
      <c r="J1244" s="80"/>
      <c r="K1244" s="80"/>
      <c r="L1244" s="80"/>
      <c r="M1244" s="80"/>
      <c r="N1244" s="80"/>
      <c r="O1244" s="58"/>
      <c r="P1244" s="50"/>
      <c r="Q1244" s="59"/>
      <c r="R1244" s="57"/>
      <c r="S1244" s="57"/>
      <c r="T1244" s="50"/>
      <c r="U1244" s="50"/>
      <c r="V1244" s="97"/>
      <c r="W1244" s="97"/>
      <c r="X1244" s="203"/>
    </row>
    <row r="1245" spans="1:24" x14ac:dyDescent="0.2">
      <c r="A1245" s="114"/>
      <c r="B1245" s="70"/>
      <c r="C1245" s="63"/>
      <c r="D1245" s="80"/>
      <c r="E1245" s="50"/>
      <c r="F1245" s="80"/>
      <c r="G1245" s="80"/>
      <c r="H1245" s="80"/>
      <c r="I1245" s="57"/>
      <c r="J1245" s="80"/>
      <c r="K1245" s="80"/>
      <c r="L1245" s="80"/>
      <c r="M1245" s="80"/>
      <c r="N1245" s="80"/>
      <c r="O1245" s="58"/>
      <c r="P1245" s="50"/>
      <c r="Q1245" s="58"/>
      <c r="R1245" s="57"/>
      <c r="S1245" s="57"/>
      <c r="T1245" s="50"/>
      <c r="U1245" s="50"/>
      <c r="V1245" s="97"/>
      <c r="W1245" s="97"/>
      <c r="X1245" s="203"/>
    </row>
    <row r="1246" spans="1:24" x14ac:dyDescent="0.2">
      <c r="A1246" s="114"/>
      <c r="B1246" s="70"/>
      <c r="C1246" s="63"/>
      <c r="D1246" s="80"/>
      <c r="E1246" s="50"/>
      <c r="F1246" s="80"/>
      <c r="G1246" s="80"/>
      <c r="H1246" s="80"/>
      <c r="I1246" s="57"/>
      <c r="J1246" s="80"/>
      <c r="K1246" s="80"/>
      <c r="L1246" s="80"/>
      <c r="M1246" s="80"/>
      <c r="N1246" s="80"/>
      <c r="O1246" s="58"/>
      <c r="P1246" s="50"/>
      <c r="Q1246" s="58"/>
      <c r="R1246" s="57"/>
      <c r="S1246" s="57"/>
      <c r="T1246" s="50"/>
      <c r="U1246" s="50"/>
      <c r="V1246" s="97"/>
      <c r="W1246" s="97"/>
      <c r="X1246" s="203"/>
    </row>
    <row r="1247" spans="1:24" x14ac:dyDescent="0.2">
      <c r="A1247" s="114"/>
      <c r="B1247" s="71"/>
      <c r="D1247" s="80"/>
      <c r="F1247" s="79"/>
      <c r="G1247" s="79"/>
      <c r="H1247" s="79"/>
      <c r="J1247" s="79"/>
      <c r="K1247" s="79"/>
      <c r="L1247" s="79"/>
      <c r="N1247" s="79"/>
      <c r="R1247" s="110"/>
      <c r="S1247" s="57"/>
      <c r="V1247" s="73"/>
      <c r="W1247" s="73"/>
      <c r="X1247" s="203"/>
    </row>
    <row r="1248" spans="1:24" x14ac:dyDescent="0.2">
      <c r="A1248" s="114"/>
      <c r="B1248" s="71"/>
      <c r="D1248" s="80"/>
      <c r="F1248" s="79"/>
      <c r="G1248" s="79"/>
      <c r="H1248" s="79"/>
      <c r="J1248" s="79"/>
      <c r="K1248" s="79"/>
      <c r="L1248" s="79"/>
      <c r="N1248" s="79"/>
      <c r="R1248" s="110"/>
      <c r="S1248" s="57"/>
      <c r="V1248" s="73"/>
      <c r="W1248" s="73"/>
      <c r="X1248" s="203"/>
    </row>
    <row r="1249" spans="1:24" x14ac:dyDescent="0.2">
      <c r="A1249" s="114"/>
      <c r="B1249" s="71"/>
      <c r="D1249" s="80"/>
      <c r="F1249" s="79"/>
      <c r="G1249" s="79"/>
      <c r="H1249" s="79"/>
      <c r="J1249" s="79"/>
      <c r="K1249" s="79"/>
      <c r="L1249" s="79"/>
      <c r="N1249" s="79"/>
      <c r="R1249" s="110"/>
      <c r="S1249" s="57"/>
      <c r="V1249" s="73"/>
      <c r="W1249" s="73"/>
      <c r="X1249" s="203"/>
    </row>
    <row r="1250" spans="1:24" x14ac:dyDescent="0.2">
      <c r="A1250" s="114"/>
      <c r="B1250" s="71"/>
      <c r="D1250" s="80"/>
      <c r="F1250" s="79"/>
      <c r="G1250" s="79"/>
      <c r="H1250" s="79"/>
      <c r="J1250" s="79"/>
      <c r="K1250" s="79"/>
      <c r="L1250" s="79"/>
      <c r="N1250" s="79"/>
      <c r="R1250" s="110"/>
      <c r="S1250" s="57"/>
      <c r="V1250" s="73"/>
      <c r="W1250" s="73"/>
      <c r="X1250" s="203"/>
    </row>
    <row r="1251" spans="1:24" x14ac:dyDescent="0.2">
      <c r="A1251" s="114"/>
      <c r="B1251" s="71"/>
      <c r="D1251" s="80"/>
      <c r="F1251" s="79"/>
      <c r="G1251" s="79"/>
      <c r="H1251" s="79"/>
      <c r="J1251" s="79"/>
      <c r="K1251" s="79"/>
      <c r="L1251" s="79"/>
      <c r="N1251" s="79"/>
      <c r="R1251" s="110"/>
      <c r="S1251" s="57"/>
      <c r="V1251" s="73"/>
      <c r="W1251" s="73"/>
      <c r="X1251" s="203"/>
    </row>
    <row r="1252" spans="1:24" x14ac:dyDescent="0.2">
      <c r="A1252" s="114"/>
      <c r="B1252" s="71"/>
      <c r="D1252" s="80"/>
      <c r="F1252" s="79"/>
      <c r="G1252" s="79"/>
      <c r="H1252" s="79"/>
      <c r="J1252" s="79"/>
      <c r="K1252" s="79"/>
      <c r="L1252" s="79"/>
      <c r="N1252" s="110"/>
      <c r="R1252" s="110"/>
      <c r="S1252" s="57"/>
      <c r="V1252" s="73"/>
      <c r="W1252" s="73"/>
      <c r="X1252" s="203"/>
    </row>
    <row r="1253" spans="1:24" x14ac:dyDescent="0.2">
      <c r="A1253" s="114"/>
      <c r="B1253" s="71"/>
      <c r="D1253" s="80"/>
      <c r="F1253" s="79"/>
      <c r="G1253" s="79"/>
      <c r="H1253" s="79"/>
      <c r="J1253" s="79"/>
      <c r="K1253" s="79"/>
      <c r="L1253" s="79"/>
      <c r="N1253" s="110"/>
      <c r="R1253" s="110"/>
      <c r="S1253" s="57"/>
      <c r="V1253" s="73"/>
      <c r="W1253" s="73"/>
      <c r="X1253" s="203"/>
    </row>
    <row r="1254" spans="1:24" x14ac:dyDescent="0.2">
      <c r="A1254" s="114"/>
      <c r="B1254" s="71"/>
      <c r="D1254" s="80"/>
      <c r="F1254" s="79"/>
      <c r="G1254" s="79"/>
      <c r="H1254" s="79"/>
      <c r="J1254" s="79"/>
      <c r="K1254" s="79"/>
      <c r="L1254" s="79"/>
      <c r="N1254" s="79"/>
      <c r="R1254" s="110"/>
      <c r="S1254" s="57"/>
      <c r="V1254" s="73"/>
      <c r="W1254" s="73"/>
      <c r="X1254" s="203"/>
    </row>
    <row r="1255" spans="1:24" x14ac:dyDescent="0.2">
      <c r="A1255" s="114"/>
      <c r="B1255" s="71"/>
      <c r="D1255" s="80"/>
      <c r="F1255" s="79"/>
      <c r="G1255" s="79"/>
      <c r="H1255" s="79"/>
      <c r="J1255" s="79"/>
      <c r="K1255" s="79"/>
      <c r="L1255" s="79"/>
      <c r="N1255" s="110"/>
      <c r="R1255" s="110"/>
      <c r="S1255" s="57"/>
      <c r="V1255" s="73"/>
      <c r="W1255" s="73"/>
      <c r="X1255" s="203"/>
    </row>
    <row r="1256" spans="1:24" x14ac:dyDescent="0.2">
      <c r="A1256" s="114"/>
      <c r="B1256" s="71"/>
      <c r="D1256" s="80"/>
      <c r="F1256" s="79"/>
      <c r="G1256" s="79"/>
      <c r="H1256" s="79"/>
      <c r="J1256" s="79"/>
      <c r="K1256" s="79"/>
      <c r="L1256" s="79"/>
      <c r="N1256" s="110"/>
      <c r="R1256" s="110"/>
      <c r="S1256" s="57"/>
      <c r="V1256" s="73"/>
      <c r="W1256" s="73"/>
      <c r="X1256" s="203"/>
    </row>
    <row r="1257" spans="1:24" x14ac:dyDescent="0.2">
      <c r="A1257" s="114"/>
      <c r="B1257" s="71"/>
      <c r="D1257" s="80"/>
      <c r="E1257" s="50"/>
      <c r="F1257" s="80"/>
      <c r="G1257" s="80"/>
      <c r="H1257" s="80"/>
      <c r="I1257" s="57"/>
      <c r="J1257" s="80"/>
      <c r="K1257" s="80"/>
      <c r="L1257" s="80"/>
      <c r="M1257" s="80"/>
      <c r="N1257" s="80"/>
      <c r="O1257" s="58"/>
      <c r="P1257" s="50"/>
      <c r="R1257" s="110"/>
      <c r="S1257" s="57"/>
      <c r="V1257" s="73"/>
      <c r="W1257" s="73"/>
      <c r="X1257" s="203"/>
    </row>
    <row r="1258" spans="1:24" x14ac:dyDescent="0.2">
      <c r="A1258" s="114"/>
      <c r="B1258" s="71"/>
      <c r="D1258" s="80"/>
      <c r="F1258" s="79"/>
      <c r="G1258" s="79"/>
      <c r="H1258" s="79"/>
      <c r="J1258" s="79"/>
      <c r="K1258" s="79"/>
      <c r="L1258" s="79"/>
      <c r="N1258" s="110"/>
      <c r="R1258" s="110"/>
      <c r="S1258" s="57"/>
      <c r="V1258" s="73"/>
      <c r="W1258" s="73"/>
      <c r="X1258" s="203"/>
    </row>
    <row r="1259" spans="1:24" x14ac:dyDescent="0.2">
      <c r="A1259" s="114"/>
      <c r="B1259" s="71"/>
      <c r="D1259" s="80"/>
      <c r="F1259" s="79"/>
      <c r="G1259" s="79"/>
      <c r="H1259" s="79"/>
      <c r="J1259" s="110"/>
      <c r="N1259" s="110"/>
      <c r="R1259" s="110"/>
      <c r="S1259" s="57"/>
      <c r="V1259" s="73"/>
      <c r="W1259" s="73"/>
      <c r="X1259" s="203"/>
    </row>
    <row r="1260" spans="1:24" x14ac:dyDescent="0.2">
      <c r="A1260" s="114"/>
      <c r="B1260" s="71"/>
      <c r="D1260" s="80"/>
      <c r="F1260" s="79"/>
      <c r="G1260" s="79"/>
      <c r="H1260" s="79"/>
      <c r="J1260" s="79"/>
      <c r="K1260" s="79"/>
      <c r="L1260" s="79"/>
      <c r="N1260" s="110"/>
      <c r="R1260" s="110"/>
      <c r="S1260" s="57"/>
      <c r="V1260" s="73"/>
      <c r="W1260" s="73"/>
      <c r="X1260" s="203"/>
    </row>
    <row r="1261" spans="1:24" x14ac:dyDescent="0.2">
      <c r="A1261" s="114"/>
      <c r="B1261" s="71"/>
      <c r="D1261" s="95"/>
      <c r="F1261" s="79"/>
      <c r="G1261" s="79"/>
      <c r="H1261" s="79"/>
      <c r="J1261" s="79"/>
      <c r="K1261" s="79"/>
      <c r="L1261" s="79"/>
      <c r="N1261" s="110"/>
      <c r="R1261" s="110"/>
      <c r="S1261" s="112"/>
      <c r="V1261" s="73"/>
      <c r="W1261" s="73"/>
      <c r="X1261" s="203"/>
    </row>
    <row r="1262" spans="1:24" x14ac:dyDescent="0.2">
      <c r="A1262" s="114"/>
      <c r="B1262" s="68"/>
      <c r="C1262" s="56"/>
      <c r="D1262" s="80"/>
      <c r="E1262" s="50"/>
      <c r="F1262" s="80"/>
      <c r="G1262" s="80"/>
      <c r="H1262" s="80"/>
      <c r="I1262" s="57"/>
      <c r="J1262" s="80"/>
      <c r="K1262" s="80"/>
      <c r="L1262" s="80"/>
      <c r="M1262" s="80"/>
      <c r="N1262" s="80"/>
      <c r="O1262" s="58"/>
      <c r="P1262" s="50"/>
      <c r="Q1262" s="59"/>
      <c r="R1262" s="57"/>
      <c r="S1262" s="57"/>
      <c r="T1262" s="50"/>
      <c r="U1262" s="50"/>
      <c r="V1262" s="97"/>
      <c r="W1262" s="97"/>
      <c r="X1262" s="203"/>
    </row>
    <row r="1263" spans="1:24" x14ac:dyDescent="0.2">
      <c r="A1263" s="114"/>
      <c r="B1263" s="70"/>
      <c r="C1263" s="63"/>
      <c r="D1263" s="80"/>
      <c r="E1263" s="50"/>
      <c r="F1263" s="80"/>
      <c r="G1263" s="80"/>
      <c r="H1263" s="80"/>
      <c r="I1263" s="57"/>
      <c r="J1263" s="80"/>
      <c r="K1263" s="80"/>
      <c r="L1263" s="80"/>
      <c r="M1263" s="80"/>
      <c r="N1263" s="80"/>
      <c r="O1263" s="58"/>
      <c r="P1263" s="50"/>
      <c r="Q1263" s="58"/>
      <c r="R1263" s="57"/>
      <c r="S1263" s="57"/>
      <c r="T1263" s="50"/>
      <c r="U1263" s="50"/>
      <c r="V1263" s="97"/>
      <c r="W1263" s="97"/>
      <c r="X1263" s="203"/>
    </row>
    <row r="1264" spans="1:24" x14ac:dyDescent="0.2">
      <c r="A1264" s="114"/>
      <c r="B1264" s="70"/>
      <c r="C1264" s="63"/>
      <c r="D1264" s="80"/>
      <c r="E1264" s="50"/>
      <c r="F1264" s="80"/>
      <c r="G1264" s="80"/>
      <c r="H1264" s="80"/>
      <c r="I1264" s="57"/>
      <c r="J1264" s="80"/>
      <c r="K1264" s="80"/>
      <c r="L1264" s="80"/>
      <c r="M1264" s="80"/>
      <c r="N1264" s="80"/>
      <c r="O1264" s="58"/>
      <c r="P1264" s="50"/>
      <c r="Q1264" s="58"/>
      <c r="R1264" s="57"/>
      <c r="S1264" s="57"/>
      <c r="T1264" s="50"/>
      <c r="U1264" s="50"/>
      <c r="V1264" s="97"/>
      <c r="W1264" s="97"/>
      <c r="X1264" s="203"/>
    </row>
    <row r="1265" spans="1:24" x14ac:dyDescent="0.2">
      <c r="A1265" s="114"/>
      <c r="B1265" s="71"/>
      <c r="D1265" s="80"/>
      <c r="F1265" s="79"/>
      <c r="G1265" s="79"/>
      <c r="H1265" s="79"/>
      <c r="J1265" s="79"/>
      <c r="K1265" s="79"/>
      <c r="L1265" s="79"/>
      <c r="N1265" s="79"/>
      <c r="R1265" s="110"/>
      <c r="S1265" s="57"/>
      <c r="V1265" s="73"/>
      <c r="W1265" s="73"/>
      <c r="X1265" s="203"/>
    </row>
    <row r="1266" spans="1:24" x14ac:dyDescent="0.2">
      <c r="A1266" s="114"/>
      <c r="B1266" s="71"/>
      <c r="D1266" s="80"/>
      <c r="F1266" s="79"/>
      <c r="G1266" s="79"/>
      <c r="H1266" s="79"/>
      <c r="J1266" s="79"/>
      <c r="K1266" s="79"/>
      <c r="L1266" s="79"/>
      <c r="N1266" s="79"/>
      <c r="R1266" s="110"/>
      <c r="S1266" s="57"/>
      <c r="V1266" s="73"/>
      <c r="W1266" s="73"/>
      <c r="X1266" s="203"/>
    </row>
    <row r="1267" spans="1:24" x14ac:dyDescent="0.2">
      <c r="A1267" s="114"/>
      <c r="B1267" s="71"/>
      <c r="D1267" s="80"/>
      <c r="F1267" s="79"/>
      <c r="G1267" s="79"/>
      <c r="H1267" s="79"/>
      <c r="J1267" s="79"/>
      <c r="K1267" s="79"/>
      <c r="L1267" s="79"/>
      <c r="N1267" s="79"/>
      <c r="R1267" s="110"/>
      <c r="S1267" s="57"/>
      <c r="V1267" s="73"/>
      <c r="W1267" s="73"/>
      <c r="X1267" s="203"/>
    </row>
    <row r="1268" spans="1:24" x14ac:dyDescent="0.2">
      <c r="A1268" s="114"/>
      <c r="B1268" s="71"/>
      <c r="D1268" s="80"/>
      <c r="F1268" s="79"/>
      <c r="G1268" s="79"/>
      <c r="H1268" s="79"/>
      <c r="J1268" s="79"/>
      <c r="K1268" s="79"/>
      <c r="L1268" s="79"/>
      <c r="N1268" s="79"/>
      <c r="R1268" s="110"/>
      <c r="S1268" s="57"/>
      <c r="V1268" s="73"/>
      <c r="W1268" s="73"/>
      <c r="X1268" s="203"/>
    </row>
    <row r="1269" spans="1:24" x14ac:dyDescent="0.2">
      <c r="A1269" s="114"/>
      <c r="B1269" s="71"/>
      <c r="D1269" s="80"/>
      <c r="F1269" s="79"/>
      <c r="G1269" s="79"/>
      <c r="H1269" s="79"/>
      <c r="J1269" s="79"/>
      <c r="K1269" s="79"/>
      <c r="L1269" s="79"/>
      <c r="N1269" s="79"/>
      <c r="R1269" s="110"/>
      <c r="S1269" s="57"/>
      <c r="V1269" s="73"/>
      <c r="W1269" s="73"/>
      <c r="X1269" s="203"/>
    </row>
    <row r="1270" spans="1:24" x14ac:dyDescent="0.2">
      <c r="A1270" s="114"/>
      <c r="B1270" s="71"/>
      <c r="D1270" s="80"/>
      <c r="F1270" s="79"/>
      <c r="G1270" s="79"/>
      <c r="H1270" s="79"/>
      <c r="J1270" s="79"/>
      <c r="K1270" s="79"/>
      <c r="L1270" s="79"/>
      <c r="N1270" s="110"/>
      <c r="R1270" s="110"/>
      <c r="S1270" s="57"/>
      <c r="V1270" s="73"/>
      <c r="W1270" s="73"/>
      <c r="X1270" s="203"/>
    </row>
    <row r="1271" spans="1:24" x14ac:dyDescent="0.2">
      <c r="A1271" s="114"/>
      <c r="B1271" s="71"/>
      <c r="D1271" s="80"/>
      <c r="F1271" s="79"/>
      <c r="G1271" s="79"/>
      <c r="H1271" s="79"/>
      <c r="J1271" s="79"/>
      <c r="K1271" s="79"/>
      <c r="L1271" s="79"/>
      <c r="N1271" s="110"/>
      <c r="R1271" s="110"/>
      <c r="S1271" s="57"/>
      <c r="V1271" s="73"/>
      <c r="W1271" s="73"/>
      <c r="X1271" s="203"/>
    </row>
    <row r="1272" spans="1:24" x14ac:dyDescent="0.2">
      <c r="A1272" s="114"/>
      <c r="B1272" s="71"/>
      <c r="D1272" s="80"/>
      <c r="F1272" s="79"/>
      <c r="G1272" s="79"/>
      <c r="H1272" s="79"/>
      <c r="J1272" s="79"/>
      <c r="K1272" s="79"/>
      <c r="L1272" s="79"/>
      <c r="N1272" s="79"/>
      <c r="R1272" s="110"/>
      <c r="S1272" s="57"/>
      <c r="V1272" s="73"/>
      <c r="W1272" s="73"/>
      <c r="X1272" s="203"/>
    </row>
    <row r="1273" spans="1:24" x14ac:dyDescent="0.2">
      <c r="A1273" s="114"/>
      <c r="B1273" s="71"/>
      <c r="D1273" s="80"/>
      <c r="F1273" s="79"/>
      <c r="G1273" s="79"/>
      <c r="H1273" s="79"/>
      <c r="J1273" s="79"/>
      <c r="K1273" s="79"/>
      <c r="L1273" s="79"/>
      <c r="N1273" s="110"/>
      <c r="R1273" s="110"/>
      <c r="S1273" s="57"/>
      <c r="V1273" s="73"/>
      <c r="W1273" s="73"/>
      <c r="X1273" s="203"/>
    </row>
    <row r="1274" spans="1:24" x14ac:dyDescent="0.2">
      <c r="A1274" s="114"/>
      <c r="B1274" s="71"/>
      <c r="D1274" s="80"/>
      <c r="F1274" s="79"/>
      <c r="G1274" s="79"/>
      <c r="H1274" s="79"/>
      <c r="J1274" s="79"/>
      <c r="K1274" s="79"/>
      <c r="L1274" s="79"/>
      <c r="N1274" s="110"/>
      <c r="R1274" s="110"/>
      <c r="S1274" s="57"/>
      <c r="V1274" s="73"/>
      <c r="W1274" s="73"/>
      <c r="X1274" s="203"/>
    </row>
    <row r="1275" spans="1:24" x14ac:dyDescent="0.2">
      <c r="A1275" s="114"/>
      <c r="B1275" s="71"/>
      <c r="D1275" s="80"/>
      <c r="E1275" s="50"/>
      <c r="F1275" s="80"/>
      <c r="G1275" s="80"/>
      <c r="H1275" s="80"/>
      <c r="I1275" s="57"/>
      <c r="J1275" s="80"/>
      <c r="K1275" s="80"/>
      <c r="L1275" s="80"/>
      <c r="M1275" s="80"/>
      <c r="N1275" s="80"/>
      <c r="O1275" s="58"/>
      <c r="P1275" s="50"/>
      <c r="R1275" s="110"/>
      <c r="S1275" s="57"/>
      <c r="V1275" s="73"/>
      <c r="W1275" s="73"/>
      <c r="X1275" s="203"/>
    </row>
    <row r="1276" spans="1:24" x14ac:dyDescent="0.2">
      <c r="A1276" s="114"/>
      <c r="B1276" s="71"/>
      <c r="D1276" s="80"/>
      <c r="F1276" s="79"/>
      <c r="G1276" s="79"/>
      <c r="H1276" s="79"/>
      <c r="J1276" s="79"/>
      <c r="K1276" s="79"/>
      <c r="L1276" s="79"/>
      <c r="N1276" s="110"/>
      <c r="R1276" s="110"/>
      <c r="S1276" s="57"/>
      <c r="V1276" s="73"/>
      <c r="W1276" s="73"/>
      <c r="X1276" s="203"/>
    </row>
    <row r="1277" spans="1:24" x14ac:dyDescent="0.2">
      <c r="A1277" s="114"/>
      <c r="B1277" s="71"/>
      <c r="D1277" s="80"/>
      <c r="F1277" s="79"/>
      <c r="G1277" s="79"/>
      <c r="H1277" s="79"/>
      <c r="J1277" s="110"/>
      <c r="N1277" s="110"/>
      <c r="R1277" s="110"/>
      <c r="S1277" s="57"/>
      <c r="V1277" s="73"/>
      <c r="W1277" s="73"/>
      <c r="X1277" s="203"/>
    </row>
    <row r="1278" spans="1:24" x14ac:dyDescent="0.2">
      <c r="A1278" s="114"/>
      <c r="B1278" s="71"/>
      <c r="D1278" s="80"/>
      <c r="F1278" s="79"/>
      <c r="G1278" s="79"/>
      <c r="H1278" s="79"/>
      <c r="J1278" s="79"/>
      <c r="K1278" s="79"/>
      <c r="L1278" s="79"/>
      <c r="N1278" s="110"/>
      <c r="R1278" s="110"/>
      <c r="S1278" s="57"/>
      <c r="V1278" s="73"/>
      <c r="W1278" s="73"/>
      <c r="X1278" s="203"/>
    </row>
    <row r="1279" spans="1:24" x14ac:dyDescent="0.2">
      <c r="A1279" s="114"/>
      <c r="B1279" s="71"/>
      <c r="D1279" s="95"/>
      <c r="F1279" s="79"/>
      <c r="G1279" s="79"/>
      <c r="H1279" s="79"/>
      <c r="J1279" s="79"/>
      <c r="K1279" s="79"/>
      <c r="L1279" s="79"/>
      <c r="N1279" s="110"/>
      <c r="R1279" s="110"/>
      <c r="S1279" s="112"/>
      <c r="V1279" s="73"/>
      <c r="W1279" s="73"/>
      <c r="X1279" s="203"/>
    </row>
    <row r="1280" spans="1:24" x14ac:dyDescent="0.2">
      <c r="A1280" s="114"/>
      <c r="B1280" s="68"/>
      <c r="C1280" s="56"/>
      <c r="D1280" s="80"/>
      <c r="E1280" s="50"/>
      <c r="F1280" s="80"/>
      <c r="G1280" s="80"/>
      <c r="H1280" s="80"/>
      <c r="I1280" s="57"/>
      <c r="J1280" s="80"/>
      <c r="K1280" s="80"/>
      <c r="L1280" s="80"/>
      <c r="M1280" s="80"/>
      <c r="N1280" s="80"/>
      <c r="O1280" s="58"/>
      <c r="P1280" s="50"/>
      <c r="Q1280" s="59"/>
      <c r="R1280" s="57"/>
      <c r="S1280" s="57"/>
      <c r="T1280" s="50"/>
      <c r="U1280" s="50"/>
      <c r="V1280" s="97"/>
      <c r="W1280" s="97"/>
      <c r="X1280" s="203"/>
    </row>
    <row r="1281" spans="1:24" x14ac:dyDescent="0.2">
      <c r="A1281" s="114"/>
      <c r="B1281" s="70"/>
      <c r="C1281" s="63"/>
      <c r="D1281" s="80"/>
      <c r="E1281" s="50"/>
      <c r="F1281" s="80"/>
      <c r="G1281" s="80"/>
      <c r="H1281" s="80"/>
      <c r="I1281" s="57"/>
      <c r="J1281" s="80"/>
      <c r="K1281" s="80"/>
      <c r="L1281" s="80"/>
      <c r="M1281" s="80"/>
      <c r="N1281" s="80"/>
      <c r="O1281" s="58"/>
      <c r="P1281" s="50"/>
      <c r="Q1281" s="58"/>
      <c r="R1281" s="57"/>
      <c r="S1281" s="57"/>
      <c r="T1281" s="50"/>
      <c r="U1281" s="50"/>
      <c r="V1281" s="97"/>
      <c r="W1281" s="97"/>
      <c r="X1281" s="203"/>
    </row>
    <row r="1282" spans="1:24" x14ac:dyDescent="0.2">
      <c r="A1282" s="114"/>
      <c r="B1282" s="70"/>
      <c r="C1282" s="63"/>
      <c r="D1282" s="80"/>
      <c r="E1282" s="50"/>
      <c r="F1282" s="80"/>
      <c r="G1282" s="80"/>
      <c r="H1282" s="80"/>
      <c r="I1282" s="57"/>
      <c r="J1282" s="80"/>
      <c r="K1282" s="80"/>
      <c r="L1282" s="80"/>
      <c r="M1282" s="80"/>
      <c r="N1282" s="80"/>
      <c r="O1282" s="58"/>
      <c r="P1282" s="50"/>
      <c r="Q1282" s="58"/>
      <c r="R1282" s="57"/>
      <c r="S1282" s="57"/>
      <c r="T1282" s="50"/>
      <c r="U1282" s="50"/>
      <c r="V1282" s="97"/>
      <c r="W1282" s="97"/>
      <c r="X1282" s="203"/>
    </row>
    <row r="1283" spans="1:24" x14ac:dyDescent="0.2">
      <c r="A1283" s="114"/>
      <c r="B1283" s="71"/>
      <c r="D1283" s="80"/>
      <c r="F1283" s="79"/>
      <c r="G1283" s="79"/>
      <c r="H1283" s="79"/>
      <c r="J1283" s="79"/>
      <c r="K1283" s="79"/>
      <c r="L1283" s="79"/>
      <c r="N1283" s="79"/>
      <c r="R1283" s="110"/>
      <c r="S1283" s="57"/>
      <c r="V1283" s="73"/>
      <c r="W1283" s="73"/>
      <c r="X1283" s="203"/>
    </row>
    <row r="1284" spans="1:24" x14ac:dyDescent="0.2">
      <c r="A1284" s="114"/>
      <c r="B1284" s="71"/>
      <c r="D1284" s="80"/>
      <c r="F1284" s="79"/>
      <c r="G1284" s="79"/>
      <c r="H1284" s="79"/>
      <c r="J1284" s="79"/>
      <c r="K1284" s="79"/>
      <c r="L1284" s="79"/>
      <c r="N1284" s="79"/>
      <c r="R1284" s="110"/>
      <c r="S1284" s="57"/>
      <c r="V1284" s="73"/>
      <c r="W1284" s="73"/>
      <c r="X1284" s="203"/>
    </row>
    <row r="1285" spans="1:24" x14ac:dyDescent="0.2">
      <c r="A1285" s="114"/>
      <c r="B1285" s="71"/>
      <c r="D1285" s="80"/>
      <c r="F1285" s="79"/>
      <c r="G1285" s="79"/>
      <c r="H1285" s="79"/>
      <c r="J1285" s="79"/>
      <c r="K1285" s="79"/>
      <c r="L1285" s="79"/>
      <c r="N1285" s="79"/>
      <c r="R1285" s="110"/>
      <c r="S1285" s="57"/>
      <c r="V1285" s="73"/>
      <c r="W1285" s="73"/>
      <c r="X1285" s="203"/>
    </row>
    <row r="1286" spans="1:24" x14ac:dyDescent="0.2">
      <c r="A1286" s="114"/>
      <c r="B1286" s="71"/>
      <c r="D1286" s="80"/>
      <c r="F1286" s="79"/>
      <c r="G1286" s="79"/>
      <c r="H1286" s="79"/>
      <c r="J1286" s="79"/>
      <c r="K1286" s="79"/>
      <c r="L1286" s="79"/>
      <c r="N1286" s="79"/>
      <c r="R1286" s="110"/>
      <c r="S1286" s="57"/>
      <c r="V1286" s="73"/>
      <c r="W1286" s="73"/>
      <c r="X1286" s="203"/>
    </row>
    <row r="1287" spans="1:24" x14ac:dyDescent="0.2">
      <c r="A1287" s="114"/>
      <c r="B1287" s="71"/>
      <c r="D1287" s="80"/>
      <c r="F1287" s="79"/>
      <c r="G1287" s="79"/>
      <c r="H1287" s="79"/>
      <c r="J1287" s="79"/>
      <c r="K1287" s="79"/>
      <c r="L1287" s="79"/>
      <c r="N1287" s="79"/>
      <c r="R1287" s="110"/>
      <c r="S1287" s="57"/>
      <c r="V1287" s="73"/>
      <c r="W1287" s="73"/>
      <c r="X1287" s="203"/>
    </row>
    <row r="1288" spans="1:24" x14ac:dyDescent="0.2">
      <c r="A1288" s="114"/>
      <c r="B1288" s="71"/>
      <c r="D1288" s="80"/>
      <c r="F1288" s="79"/>
      <c r="G1288" s="79"/>
      <c r="H1288" s="79"/>
      <c r="J1288" s="79"/>
      <c r="K1288" s="79"/>
      <c r="L1288" s="79"/>
      <c r="N1288" s="110"/>
      <c r="R1288" s="110"/>
      <c r="S1288" s="57"/>
      <c r="V1288" s="73"/>
      <c r="W1288" s="73"/>
      <c r="X1288" s="203"/>
    </row>
    <row r="1289" spans="1:24" x14ac:dyDescent="0.2">
      <c r="A1289" s="114"/>
      <c r="B1289" s="71"/>
      <c r="D1289" s="80"/>
      <c r="F1289" s="79"/>
      <c r="G1289" s="79"/>
      <c r="H1289" s="79"/>
      <c r="J1289" s="79"/>
      <c r="K1289" s="79"/>
      <c r="L1289" s="79"/>
      <c r="N1289" s="110"/>
      <c r="R1289" s="110"/>
      <c r="S1289" s="57"/>
      <c r="V1289" s="73"/>
      <c r="W1289" s="73"/>
      <c r="X1289" s="203"/>
    </row>
    <row r="1290" spans="1:24" x14ac:dyDescent="0.2">
      <c r="A1290" s="114"/>
      <c r="B1290" s="71"/>
      <c r="D1290" s="80"/>
      <c r="F1290" s="79"/>
      <c r="G1290" s="79"/>
      <c r="H1290" s="79"/>
      <c r="J1290" s="79"/>
      <c r="K1290" s="79"/>
      <c r="L1290" s="79"/>
      <c r="N1290" s="79"/>
      <c r="R1290" s="110"/>
      <c r="S1290" s="57"/>
      <c r="V1290" s="73"/>
      <c r="W1290" s="73"/>
      <c r="X1290" s="203"/>
    </row>
    <row r="1291" spans="1:24" x14ac:dyDescent="0.2">
      <c r="A1291" s="114"/>
      <c r="B1291" s="71"/>
      <c r="D1291" s="80"/>
      <c r="F1291" s="79"/>
      <c r="G1291" s="79"/>
      <c r="H1291" s="79"/>
      <c r="J1291" s="79"/>
      <c r="K1291" s="79"/>
      <c r="L1291" s="79"/>
      <c r="N1291" s="110"/>
      <c r="R1291" s="110"/>
      <c r="S1291" s="57"/>
      <c r="V1291" s="73"/>
      <c r="W1291" s="73"/>
      <c r="X1291" s="203"/>
    </row>
    <row r="1292" spans="1:24" x14ac:dyDescent="0.2">
      <c r="A1292" s="114"/>
      <c r="B1292" s="71"/>
      <c r="D1292" s="80"/>
      <c r="F1292" s="79"/>
      <c r="G1292" s="79"/>
      <c r="H1292" s="79"/>
      <c r="J1292" s="79"/>
      <c r="K1292" s="79"/>
      <c r="L1292" s="79"/>
      <c r="N1292" s="110"/>
      <c r="R1292" s="110"/>
      <c r="S1292" s="57"/>
      <c r="V1292" s="73"/>
      <c r="W1292" s="73"/>
      <c r="X1292" s="203"/>
    </row>
    <row r="1293" spans="1:24" x14ac:dyDescent="0.2">
      <c r="A1293" s="114"/>
      <c r="B1293" s="71"/>
      <c r="D1293" s="80"/>
      <c r="E1293" s="50"/>
      <c r="F1293" s="80"/>
      <c r="G1293" s="80"/>
      <c r="H1293" s="80"/>
      <c r="I1293" s="57"/>
      <c r="J1293" s="80"/>
      <c r="K1293" s="80"/>
      <c r="L1293" s="80"/>
      <c r="M1293" s="80"/>
      <c r="N1293" s="80"/>
      <c r="O1293" s="58"/>
      <c r="P1293" s="50"/>
      <c r="R1293" s="110"/>
      <c r="S1293" s="57"/>
      <c r="V1293" s="73"/>
      <c r="W1293" s="73"/>
      <c r="X1293" s="203"/>
    </row>
    <row r="1294" spans="1:24" x14ac:dyDescent="0.2">
      <c r="A1294" s="114"/>
      <c r="B1294" s="71"/>
      <c r="D1294" s="80"/>
      <c r="F1294" s="79"/>
      <c r="G1294" s="79"/>
      <c r="H1294" s="79"/>
      <c r="J1294" s="79"/>
      <c r="K1294" s="79"/>
      <c r="L1294" s="79"/>
      <c r="N1294" s="110"/>
      <c r="R1294" s="110"/>
      <c r="S1294" s="57"/>
      <c r="V1294" s="73"/>
      <c r="W1294" s="73"/>
      <c r="X1294" s="203"/>
    </row>
    <row r="1295" spans="1:24" x14ac:dyDescent="0.2">
      <c r="A1295" s="114"/>
      <c r="B1295" s="71"/>
      <c r="D1295" s="80"/>
      <c r="F1295" s="79"/>
      <c r="G1295" s="79"/>
      <c r="H1295" s="79"/>
      <c r="J1295" s="110"/>
      <c r="N1295" s="110"/>
      <c r="R1295" s="110"/>
      <c r="S1295" s="57"/>
      <c r="V1295" s="73"/>
      <c r="W1295" s="73"/>
      <c r="X1295" s="203"/>
    </row>
    <row r="1296" spans="1:24" x14ac:dyDescent="0.2">
      <c r="A1296" s="114"/>
      <c r="B1296" s="71"/>
      <c r="D1296" s="80"/>
      <c r="F1296" s="79"/>
      <c r="G1296" s="79"/>
      <c r="H1296" s="79"/>
      <c r="J1296" s="79"/>
      <c r="K1296" s="79"/>
      <c r="L1296" s="79"/>
      <c r="N1296" s="110"/>
      <c r="R1296" s="110"/>
      <c r="S1296" s="57"/>
      <c r="V1296" s="73"/>
      <c r="W1296" s="73"/>
      <c r="X1296" s="203"/>
    </row>
    <row r="1297" spans="1:24" x14ac:dyDescent="0.2">
      <c r="A1297" s="114"/>
      <c r="B1297" s="71"/>
      <c r="D1297" s="95"/>
      <c r="F1297" s="79"/>
      <c r="G1297" s="79"/>
      <c r="H1297" s="79"/>
      <c r="J1297" s="79"/>
      <c r="K1297" s="79"/>
      <c r="L1297" s="79"/>
      <c r="N1297" s="110"/>
      <c r="R1297" s="110"/>
      <c r="S1297" s="112"/>
      <c r="V1297" s="73"/>
      <c r="W1297" s="73"/>
      <c r="X1297" s="203"/>
    </row>
    <row r="1298" spans="1:24" x14ac:dyDescent="0.2">
      <c r="A1298" s="114"/>
      <c r="B1298" s="68"/>
      <c r="C1298" s="56"/>
      <c r="D1298" s="80"/>
      <c r="E1298" s="50"/>
      <c r="F1298" s="80"/>
      <c r="G1298" s="80"/>
      <c r="H1298" s="80"/>
      <c r="I1298" s="57"/>
      <c r="J1298" s="80"/>
      <c r="K1298" s="80"/>
      <c r="L1298" s="80"/>
      <c r="M1298" s="80"/>
      <c r="N1298" s="80"/>
      <c r="O1298" s="58"/>
      <c r="P1298" s="50"/>
      <c r="Q1298" s="59"/>
      <c r="R1298" s="57"/>
      <c r="S1298" s="57"/>
      <c r="T1298" s="50"/>
      <c r="U1298" s="50"/>
      <c r="V1298" s="97"/>
      <c r="W1298" s="97"/>
      <c r="X1298" s="203"/>
    </row>
    <row r="1299" spans="1:24" x14ac:dyDescent="0.2">
      <c r="A1299" s="114"/>
      <c r="B1299" s="70"/>
      <c r="C1299" s="63"/>
      <c r="D1299" s="80"/>
      <c r="E1299" s="50"/>
      <c r="F1299" s="80"/>
      <c r="G1299" s="80"/>
      <c r="H1299" s="80"/>
      <c r="I1299" s="57"/>
      <c r="J1299" s="80"/>
      <c r="K1299" s="80"/>
      <c r="L1299" s="80"/>
      <c r="M1299" s="80"/>
      <c r="N1299" s="80"/>
      <c r="O1299" s="58"/>
      <c r="P1299" s="50"/>
      <c r="Q1299" s="58"/>
      <c r="R1299" s="57"/>
      <c r="S1299" s="57"/>
      <c r="T1299" s="50"/>
      <c r="U1299" s="50"/>
      <c r="V1299" s="97"/>
      <c r="W1299" s="97"/>
      <c r="X1299" s="203"/>
    </row>
    <row r="1300" spans="1:24" x14ac:dyDescent="0.2">
      <c r="A1300" s="114"/>
      <c r="B1300" s="70"/>
      <c r="C1300" s="63"/>
      <c r="D1300" s="80"/>
      <c r="E1300" s="50"/>
      <c r="F1300" s="80"/>
      <c r="G1300" s="80"/>
      <c r="H1300" s="80"/>
      <c r="I1300" s="57"/>
      <c r="J1300" s="80"/>
      <c r="K1300" s="80"/>
      <c r="L1300" s="80"/>
      <c r="M1300" s="80"/>
      <c r="N1300" s="80"/>
      <c r="O1300" s="58"/>
      <c r="P1300" s="50"/>
      <c r="Q1300" s="58"/>
      <c r="R1300" s="57"/>
      <c r="S1300" s="57"/>
      <c r="T1300" s="50"/>
      <c r="U1300" s="50"/>
      <c r="V1300" s="97"/>
      <c r="W1300" s="97"/>
      <c r="X1300" s="203"/>
    </row>
    <row r="1301" spans="1:24" x14ac:dyDescent="0.2">
      <c r="A1301" s="114"/>
      <c r="B1301" s="71"/>
      <c r="D1301" s="80"/>
      <c r="F1301" s="79"/>
      <c r="G1301" s="79"/>
      <c r="H1301" s="79"/>
      <c r="J1301" s="79"/>
      <c r="K1301" s="79"/>
      <c r="L1301" s="79"/>
      <c r="N1301" s="79"/>
      <c r="R1301" s="110"/>
      <c r="S1301" s="57"/>
      <c r="V1301" s="73"/>
      <c r="W1301" s="73"/>
      <c r="X1301" s="203"/>
    </row>
    <row r="1302" spans="1:24" x14ac:dyDescent="0.2">
      <c r="A1302" s="114"/>
      <c r="B1302" s="71"/>
      <c r="D1302" s="80"/>
      <c r="F1302" s="79"/>
      <c r="G1302" s="79"/>
      <c r="H1302" s="79"/>
      <c r="J1302" s="79"/>
      <c r="K1302" s="79"/>
      <c r="L1302" s="79"/>
      <c r="N1302" s="79"/>
      <c r="R1302" s="110"/>
      <c r="S1302" s="57"/>
      <c r="V1302" s="73"/>
      <c r="W1302" s="73"/>
      <c r="X1302" s="203"/>
    </row>
    <row r="1303" spans="1:24" x14ac:dyDescent="0.2">
      <c r="A1303" s="114"/>
      <c r="B1303" s="71"/>
      <c r="D1303" s="80"/>
      <c r="F1303" s="79"/>
      <c r="G1303" s="79"/>
      <c r="H1303" s="79"/>
      <c r="J1303" s="79"/>
      <c r="K1303" s="79"/>
      <c r="L1303" s="79"/>
      <c r="N1303" s="79"/>
      <c r="R1303" s="110"/>
      <c r="S1303" s="57"/>
      <c r="V1303" s="73"/>
      <c r="W1303" s="73"/>
      <c r="X1303" s="203"/>
    </row>
    <row r="1304" spans="1:24" x14ac:dyDescent="0.2">
      <c r="A1304" s="114"/>
      <c r="B1304" s="71"/>
      <c r="D1304" s="80"/>
      <c r="F1304" s="79"/>
      <c r="G1304" s="79"/>
      <c r="H1304" s="79"/>
      <c r="J1304" s="79"/>
      <c r="K1304" s="79"/>
      <c r="L1304" s="79"/>
      <c r="N1304" s="79"/>
      <c r="R1304" s="110"/>
      <c r="S1304" s="57"/>
      <c r="V1304" s="73"/>
      <c r="W1304" s="73"/>
      <c r="X1304" s="203"/>
    </row>
    <row r="1305" spans="1:24" x14ac:dyDescent="0.2">
      <c r="A1305" s="114"/>
      <c r="B1305" s="71"/>
      <c r="D1305" s="80"/>
      <c r="F1305" s="79"/>
      <c r="G1305" s="79"/>
      <c r="H1305" s="79"/>
      <c r="J1305" s="79"/>
      <c r="K1305" s="79"/>
      <c r="L1305" s="79"/>
      <c r="N1305" s="79"/>
      <c r="R1305" s="110"/>
      <c r="S1305" s="57"/>
      <c r="V1305" s="73"/>
      <c r="W1305" s="73"/>
      <c r="X1305" s="203"/>
    </row>
    <row r="1306" spans="1:24" x14ac:dyDescent="0.2">
      <c r="A1306" s="114"/>
      <c r="B1306" s="71"/>
      <c r="D1306" s="80"/>
      <c r="F1306" s="79"/>
      <c r="G1306" s="79"/>
      <c r="H1306" s="79"/>
      <c r="J1306" s="79"/>
      <c r="K1306" s="79"/>
      <c r="L1306" s="79"/>
      <c r="N1306" s="110"/>
      <c r="R1306" s="110"/>
      <c r="S1306" s="57"/>
      <c r="V1306" s="73"/>
      <c r="W1306" s="73"/>
      <c r="X1306" s="203"/>
    </row>
    <row r="1307" spans="1:24" x14ac:dyDescent="0.2">
      <c r="A1307" s="114"/>
      <c r="B1307" s="71"/>
      <c r="D1307" s="80"/>
      <c r="F1307" s="79"/>
      <c r="G1307" s="79"/>
      <c r="H1307" s="79"/>
      <c r="J1307" s="79"/>
      <c r="K1307" s="79"/>
      <c r="L1307" s="79"/>
      <c r="N1307" s="110"/>
      <c r="R1307" s="110"/>
      <c r="S1307" s="57"/>
      <c r="V1307" s="73"/>
      <c r="W1307" s="73"/>
      <c r="X1307" s="203"/>
    </row>
    <row r="1308" spans="1:24" x14ac:dyDescent="0.2">
      <c r="A1308" s="114"/>
      <c r="B1308" s="71"/>
      <c r="D1308" s="80"/>
      <c r="F1308" s="79"/>
      <c r="G1308" s="79"/>
      <c r="H1308" s="79"/>
      <c r="J1308" s="79"/>
      <c r="K1308" s="79"/>
      <c r="L1308" s="79"/>
      <c r="N1308" s="79"/>
      <c r="R1308" s="110"/>
      <c r="S1308" s="57"/>
      <c r="V1308" s="73"/>
      <c r="W1308" s="73"/>
      <c r="X1308" s="203"/>
    </row>
    <row r="1309" spans="1:24" x14ac:dyDescent="0.2">
      <c r="A1309" s="114"/>
      <c r="B1309" s="71"/>
      <c r="D1309" s="80"/>
      <c r="F1309" s="79"/>
      <c r="G1309" s="79"/>
      <c r="H1309" s="79"/>
      <c r="J1309" s="79"/>
      <c r="K1309" s="79"/>
      <c r="L1309" s="79"/>
      <c r="N1309" s="110"/>
      <c r="R1309" s="110"/>
      <c r="S1309" s="57"/>
      <c r="V1309" s="73"/>
      <c r="W1309" s="73"/>
      <c r="X1309" s="203"/>
    </row>
    <row r="1310" spans="1:24" x14ac:dyDescent="0.2">
      <c r="A1310" s="114"/>
      <c r="B1310" s="71"/>
      <c r="D1310" s="80"/>
      <c r="F1310" s="79"/>
      <c r="G1310" s="79"/>
      <c r="H1310" s="79"/>
      <c r="J1310" s="79"/>
      <c r="K1310" s="79"/>
      <c r="L1310" s="79"/>
      <c r="N1310" s="110"/>
      <c r="R1310" s="110"/>
      <c r="S1310" s="57"/>
      <c r="V1310" s="73"/>
      <c r="W1310" s="73"/>
      <c r="X1310" s="203"/>
    </row>
    <row r="1311" spans="1:24" x14ac:dyDescent="0.2">
      <c r="A1311" s="114"/>
      <c r="B1311" s="71"/>
      <c r="D1311" s="80"/>
      <c r="E1311" s="50"/>
      <c r="F1311" s="80"/>
      <c r="G1311" s="80"/>
      <c r="H1311" s="80"/>
      <c r="I1311" s="57"/>
      <c r="J1311" s="80"/>
      <c r="K1311" s="80"/>
      <c r="L1311" s="80"/>
      <c r="M1311" s="80"/>
      <c r="N1311" s="80"/>
      <c r="O1311" s="58"/>
      <c r="P1311" s="50"/>
      <c r="R1311" s="110"/>
      <c r="S1311" s="57"/>
      <c r="V1311" s="73"/>
      <c r="W1311" s="73"/>
      <c r="X1311" s="203"/>
    </row>
    <row r="1312" spans="1:24" x14ac:dyDescent="0.2">
      <c r="A1312" s="114"/>
      <c r="B1312" s="71"/>
      <c r="D1312" s="80"/>
      <c r="F1312" s="79"/>
      <c r="G1312" s="79"/>
      <c r="H1312" s="79"/>
      <c r="J1312" s="79"/>
      <c r="K1312" s="79"/>
      <c r="L1312" s="79"/>
      <c r="N1312" s="110"/>
      <c r="R1312" s="110"/>
      <c r="S1312" s="57"/>
      <c r="V1312" s="73"/>
      <c r="W1312" s="73"/>
      <c r="X1312" s="203"/>
    </row>
    <row r="1313" spans="1:24" x14ac:dyDescent="0.2">
      <c r="A1313" s="114"/>
      <c r="B1313" s="71"/>
      <c r="D1313" s="80"/>
      <c r="F1313" s="79"/>
      <c r="G1313" s="79"/>
      <c r="H1313" s="79"/>
      <c r="J1313" s="110"/>
      <c r="N1313" s="110"/>
      <c r="R1313" s="110"/>
      <c r="S1313" s="57"/>
      <c r="V1313" s="73"/>
      <c r="W1313" s="73"/>
      <c r="X1313" s="203"/>
    </row>
    <row r="1314" spans="1:24" x14ac:dyDescent="0.2">
      <c r="A1314" s="114"/>
      <c r="B1314" s="71"/>
      <c r="D1314" s="80"/>
      <c r="F1314" s="79"/>
      <c r="G1314" s="79"/>
      <c r="H1314" s="79"/>
      <c r="J1314" s="79"/>
      <c r="K1314" s="79"/>
      <c r="L1314" s="79"/>
      <c r="N1314" s="110"/>
      <c r="R1314" s="110"/>
      <c r="S1314" s="57"/>
      <c r="V1314" s="73"/>
      <c r="W1314" s="73"/>
      <c r="X1314" s="203"/>
    </row>
    <row r="1315" spans="1:24" x14ac:dyDescent="0.2">
      <c r="A1315" s="114"/>
      <c r="B1315" s="71"/>
      <c r="D1315" s="95"/>
      <c r="F1315" s="79"/>
      <c r="G1315" s="79"/>
      <c r="H1315" s="79"/>
      <c r="J1315" s="79"/>
      <c r="K1315" s="79"/>
      <c r="L1315" s="79"/>
      <c r="N1315" s="110"/>
      <c r="R1315" s="110"/>
      <c r="S1315" s="112"/>
      <c r="V1315" s="73"/>
      <c r="W1315" s="73"/>
      <c r="X1315" s="203"/>
    </row>
    <row r="1316" spans="1:24" x14ac:dyDescent="0.2">
      <c r="A1316" s="114"/>
      <c r="B1316" s="68"/>
      <c r="C1316" s="56"/>
      <c r="D1316" s="80"/>
      <c r="E1316" s="50"/>
      <c r="F1316" s="80"/>
      <c r="G1316" s="80"/>
      <c r="H1316" s="80"/>
      <c r="I1316" s="57"/>
      <c r="J1316" s="80"/>
      <c r="K1316" s="80"/>
      <c r="L1316" s="80"/>
      <c r="M1316" s="80"/>
      <c r="N1316" s="80"/>
      <c r="O1316" s="58"/>
      <c r="P1316" s="50"/>
      <c r="Q1316" s="59"/>
      <c r="R1316" s="57"/>
      <c r="S1316" s="57"/>
      <c r="T1316" s="50"/>
      <c r="U1316" s="50"/>
      <c r="V1316" s="97"/>
      <c r="W1316" s="97"/>
      <c r="X1316" s="203"/>
    </row>
    <row r="1317" spans="1:24" x14ac:dyDescent="0.2">
      <c r="A1317" s="114"/>
      <c r="B1317" s="70"/>
      <c r="C1317" s="63"/>
      <c r="D1317" s="80"/>
      <c r="E1317" s="50"/>
      <c r="F1317" s="80"/>
      <c r="G1317" s="80"/>
      <c r="H1317" s="80"/>
      <c r="I1317" s="57"/>
      <c r="J1317" s="80"/>
      <c r="K1317" s="80"/>
      <c r="L1317" s="80"/>
      <c r="M1317" s="80"/>
      <c r="N1317" s="80"/>
      <c r="O1317" s="58"/>
      <c r="P1317" s="50"/>
      <c r="Q1317" s="58"/>
      <c r="R1317" s="57"/>
      <c r="S1317" s="57"/>
      <c r="T1317" s="50"/>
      <c r="U1317" s="50"/>
      <c r="V1317" s="97"/>
      <c r="W1317" s="97"/>
      <c r="X1317" s="203"/>
    </row>
    <row r="1318" spans="1:24" x14ac:dyDescent="0.2">
      <c r="A1318" s="114"/>
      <c r="B1318" s="70"/>
      <c r="C1318" s="63"/>
      <c r="D1318" s="80"/>
      <c r="E1318" s="50"/>
      <c r="F1318" s="80"/>
      <c r="G1318" s="80"/>
      <c r="H1318" s="80"/>
      <c r="I1318" s="57"/>
      <c r="J1318" s="80"/>
      <c r="K1318" s="80"/>
      <c r="L1318" s="80"/>
      <c r="M1318" s="80"/>
      <c r="N1318" s="80"/>
      <c r="O1318" s="58"/>
      <c r="P1318" s="50"/>
      <c r="Q1318" s="58"/>
      <c r="R1318" s="57"/>
      <c r="S1318" s="57"/>
      <c r="T1318" s="50"/>
      <c r="U1318" s="50"/>
      <c r="V1318" s="97"/>
      <c r="W1318" s="97"/>
      <c r="X1318" s="203"/>
    </row>
    <row r="1319" spans="1:24" x14ac:dyDescent="0.2">
      <c r="A1319" s="114"/>
      <c r="B1319" s="71"/>
      <c r="D1319" s="80"/>
      <c r="F1319" s="79"/>
      <c r="G1319" s="79"/>
      <c r="H1319" s="79"/>
      <c r="J1319" s="79"/>
      <c r="K1319" s="79"/>
      <c r="L1319" s="79"/>
      <c r="N1319" s="79"/>
      <c r="R1319" s="110"/>
      <c r="S1319" s="57"/>
      <c r="V1319" s="73"/>
      <c r="W1319" s="73"/>
      <c r="X1319" s="203"/>
    </row>
    <row r="1320" spans="1:24" x14ac:dyDescent="0.2">
      <c r="A1320" s="114"/>
      <c r="B1320" s="71"/>
      <c r="D1320" s="80"/>
      <c r="F1320" s="79"/>
      <c r="G1320" s="79"/>
      <c r="H1320" s="79"/>
      <c r="J1320" s="79"/>
      <c r="K1320" s="79"/>
      <c r="L1320" s="79"/>
      <c r="N1320" s="79"/>
      <c r="R1320" s="110"/>
      <c r="S1320" s="57"/>
      <c r="V1320" s="73"/>
      <c r="W1320" s="73"/>
      <c r="X1320" s="203"/>
    </row>
    <row r="1321" spans="1:24" x14ac:dyDescent="0.2">
      <c r="A1321" s="114"/>
      <c r="B1321" s="71"/>
      <c r="D1321" s="80"/>
      <c r="F1321" s="79"/>
      <c r="G1321" s="79"/>
      <c r="H1321" s="79"/>
      <c r="J1321" s="79"/>
      <c r="K1321" s="79"/>
      <c r="L1321" s="79"/>
      <c r="N1321" s="79"/>
      <c r="R1321" s="110"/>
      <c r="S1321" s="57"/>
      <c r="V1321" s="73"/>
      <c r="W1321" s="73"/>
      <c r="X1321" s="203"/>
    </row>
    <row r="1322" spans="1:24" x14ac:dyDescent="0.2">
      <c r="A1322" s="114"/>
      <c r="B1322" s="71"/>
      <c r="D1322" s="80"/>
      <c r="F1322" s="79"/>
      <c r="G1322" s="79"/>
      <c r="H1322" s="79"/>
      <c r="J1322" s="79"/>
      <c r="K1322" s="79"/>
      <c r="L1322" s="79"/>
      <c r="N1322" s="79"/>
      <c r="R1322" s="110"/>
      <c r="S1322" s="57"/>
      <c r="V1322" s="73"/>
      <c r="W1322" s="73"/>
      <c r="X1322" s="203"/>
    </row>
    <row r="1323" spans="1:24" x14ac:dyDescent="0.2">
      <c r="A1323" s="114"/>
      <c r="B1323" s="71"/>
      <c r="D1323" s="80"/>
      <c r="F1323" s="79"/>
      <c r="G1323" s="79"/>
      <c r="H1323" s="79"/>
      <c r="J1323" s="79"/>
      <c r="K1323" s="79"/>
      <c r="L1323" s="79"/>
      <c r="N1323" s="79"/>
      <c r="R1323" s="110"/>
      <c r="S1323" s="57"/>
      <c r="V1323" s="73"/>
      <c r="W1323" s="73"/>
      <c r="X1323" s="203"/>
    </row>
    <row r="1324" spans="1:24" x14ac:dyDescent="0.2">
      <c r="A1324" s="114"/>
      <c r="B1324" s="71"/>
      <c r="D1324" s="80"/>
      <c r="F1324" s="79"/>
      <c r="G1324" s="79"/>
      <c r="H1324" s="79"/>
      <c r="J1324" s="79"/>
      <c r="K1324" s="79"/>
      <c r="L1324" s="79"/>
      <c r="N1324" s="110"/>
      <c r="R1324" s="110"/>
      <c r="S1324" s="57"/>
      <c r="V1324" s="73"/>
      <c r="W1324" s="73"/>
      <c r="X1324" s="203"/>
    </row>
    <row r="1325" spans="1:24" x14ac:dyDescent="0.2">
      <c r="A1325" s="114"/>
      <c r="B1325" s="71"/>
      <c r="D1325" s="80"/>
      <c r="F1325" s="79"/>
      <c r="G1325" s="79"/>
      <c r="H1325" s="79"/>
      <c r="J1325" s="79"/>
      <c r="K1325" s="79"/>
      <c r="L1325" s="79"/>
      <c r="N1325" s="110"/>
      <c r="R1325" s="110"/>
      <c r="S1325" s="57"/>
      <c r="V1325" s="73"/>
      <c r="W1325" s="73"/>
      <c r="X1325" s="203"/>
    </row>
    <row r="1326" spans="1:24" x14ac:dyDescent="0.2">
      <c r="A1326" s="114"/>
      <c r="B1326" s="71"/>
      <c r="D1326" s="80"/>
      <c r="F1326" s="79"/>
      <c r="G1326" s="79"/>
      <c r="H1326" s="79"/>
      <c r="J1326" s="79"/>
      <c r="K1326" s="79"/>
      <c r="L1326" s="79"/>
      <c r="N1326" s="79"/>
      <c r="R1326" s="110"/>
      <c r="S1326" s="57"/>
      <c r="V1326" s="73"/>
      <c r="W1326" s="73"/>
      <c r="X1326" s="203"/>
    </row>
    <row r="1327" spans="1:24" x14ac:dyDescent="0.2">
      <c r="A1327" s="114"/>
      <c r="B1327" s="71"/>
      <c r="D1327" s="80"/>
      <c r="F1327" s="79"/>
      <c r="G1327" s="79"/>
      <c r="H1327" s="79"/>
      <c r="J1327" s="79"/>
      <c r="K1327" s="79"/>
      <c r="L1327" s="79"/>
      <c r="N1327" s="110"/>
      <c r="R1327" s="110"/>
      <c r="S1327" s="57"/>
      <c r="V1327" s="73"/>
      <c r="W1327" s="73"/>
      <c r="X1327" s="203"/>
    </row>
    <row r="1328" spans="1:24" x14ac:dyDescent="0.2">
      <c r="A1328" s="114"/>
      <c r="B1328" s="71"/>
      <c r="D1328" s="80"/>
      <c r="F1328" s="79"/>
      <c r="G1328" s="79"/>
      <c r="H1328" s="79"/>
      <c r="J1328" s="79"/>
      <c r="K1328" s="79"/>
      <c r="L1328" s="79"/>
      <c r="N1328" s="110"/>
      <c r="R1328" s="110"/>
      <c r="S1328" s="57"/>
      <c r="V1328" s="73"/>
      <c r="W1328" s="73"/>
      <c r="X1328" s="203"/>
    </row>
    <row r="1329" spans="1:24" x14ac:dyDescent="0.2">
      <c r="A1329" s="114"/>
      <c r="B1329" s="71"/>
      <c r="D1329" s="80"/>
      <c r="E1329" s="50"/>
      <c r="F1329" s="80"/>
      <c r="G1329" s="80"/>
      <c r="H1329" s="80"/>
      <c r="I1329" s="57"/>
      <c r="J1329" s="80"/>
      <c r="K1329" s="80"/>
      <c r="L1329" s="80"/>
      <c r="M1329" s="80"/>
      <c r="N1329" s="80"/>
      <c r="O1329" s="58"/>
      <c r="P1329" s="50"/>
      <c r="R1329" s="110"/>
      <c r="S1329" s="57"/>
      <c r="V1329" s="73"/>
      <c r="W1329" s="73"/>
      <c r="X1329" s="203"/>
    </row>
    <row r="1330" spans="1:24" x14ac:dyDescent="0.2">
      <c r="A1330" s="114"/>
      <c r="B1330" s="71"/>
      <c r="D1330" s="80"/>
      <c r="F1330" s="79"/>
      <c r="G1330" s="79"/>
      <c r="H1330" s="79"/>
      <c r="J1330" s="79"/>
      <c r="K1330" s="79"/>
      <c r="L1330" s="79"/>
      <c r="N1330" s="110"/>
      <c r="R1330" s="110"/>
      <c r="S1330" s="57"/>
      <c r="V1330" s="73"/>
      <c r="W1330" s="73"/>
      <c r="X1330" s="203"/>
    </row>
    <row r="1331" spans="1:24" x14ac:dyDescent="0.2">
      <c r="A1331" s="114"/>
      <c r="B1331" s="71"/>
      <c r="D1331" s="80"/>
      <c r="F1331" s="79"/>
      <c r="G1331" s="79"/>
      <c r="H1331" s="79"/>
      <c r="J1331" s="110"/>
      <c r="N1331" s="110"/>
      <c r="R1331" s="110"/>
      <c r="S1331" s="57"/>
      <c r="V1331" s="73"/>
      <c r="W1331" s="73"/>
      <c r="X1331" s="203"/>
    </row>
    <row r="1332" spans="1:24" x14ac:dyDescent="0.2">
      <c r="A1332" s="114"/>
      <c r="B1332" s="71"/>
      <c r="D1332" s="80"/>
      <c r="F1332" s="79"/>
      <c r="G1332" s="79"/>
      <c r="H1332" s="79"/>
      <c r="J1332" s="79"/>
      <c r="K1332" s="79"/>
      <c r="L1332" s="79"/>
      <c r="N1332" s="110"/>
      <c r="R1332" s="110"/>
      <c r="S1332" s="57"/>
      <c r="V1332" s="73"/>
      <c r="W1332" s="73"/>
      <c r="X1332" s="203"/>
    </row>
    <row r="1333" spans="1:24" x14ac:dyDescent="0.2">
      <c r="A1333" s="114"/>
      <c r="B1333" s="71"/>
      <c r="D1333" s="95"/>
      <c r="F1333" s="79"/>
      <c r="G1333" s="79"/>
      <c r="H1333" s="79"/>
      <c r="J1333" s="79"/>
      <c r="K1333" s="79"/>
      <c r="L1333" s="79"/>
      <c r="N1333" s="110"/>
      <c r="R1333" s="110"/>
      <c r="S1333" s="112"/>
      <c r="V1333" s="73"/>
      <c r="W1333" s="73"/>
      <c r="X1333" s="203"/>
    </row>
    <row r="1334" spans="1:24" x14ac:dyDescent="0.2">
      <c r="A1334" s="114"/>
      <c r="B1334" s="68"/>
      <c r="C1334" s="56"/>
      <c r="D1334" s="80"/>
      <c r="E1334" s="50"/>
      <c r="F1334" s="80"/>
      <c r="G1334" s="80"/>
      <c r="H1334" s="80"/>
      <c r="I1334" s="57"/>
      <c r="J1334" s="80"/>
      <c r="K1334" s="80"/>
      <c r="L1334" s="80"/>
      <c r="M1334" s="80"/>
      <c r="N1334" s="80"/>
      <c r="O1334" s="58"/>
      <c r="P1334" s="50"/>
      <c r="Q1334" s="59"/>
      <c r="R1334" s="57"/>
      <c r="S1334" s="57"/>
      <c r="T1334" s="50"/>
      <c r="U1334" s="50"/>
      <c r="V1334" s="97"/>
      <c r="W1334" s="97"/>
      <c r="X1334" s="203"/>
    </row>
    <row r="1335" spans="1:24" x14ac:dyDescent="0.2">
      <c r="A1335" s="114"/>
      <c r="B1335" s="70"/>
      <c r="C1335" s="63"/>
      <c r="D1335" s="80"/>
      <c r="E1335" s="50"/>
      <c r="F1335" s="80"/>
      <c r="G1335" s="80"/>
      <c r="H1335" s="80"/>
      <c r="I1335" s="57"/>
      <c r="J1335" s="80"/>
      <c r="K1335" s="80"/>
      <c r="L1335" s="80"/>
      <c r="M1335" s="80"/>
      <c r="N1335" s="80"/>
      <c r="O1335" s="58"/>
      <c r="P1335" s="50"/>
      <c r="Q1335" s="58"/>
      <c r="R1335" s="57"/>
      <c r="S1335" s="57"/>
      <c r="T1335" s="50"/>
      <c r="U1335" s="50"/>
      <c r="V1335" s="97"/>
      <c r="W1335" s="97"/>
      <c r="X1335" s="203"/>
    </row>
    <row r="1336" spans="1:24" x14ac:dyDescent="0.2">
      <c r="A1336" s="114"/>
      <c r="B1336" s="70"/>
      <c r="C1336" s="63"/>
      <c r="D1336" s="80"/>
      <c r="E1336" s="50"/>
      <c r="F1336" s="80"/>
      <c r="G1336" s="80"/>
      <c r="H1336" s="80"/>
      <c r="I1336" s="57"/>
      <c r="J1336" s="80"/>
      <c r="K1336" s="80"/>
      <c r="L1336" s="80"/>
      <c r="M1336" s="80"/>
      <c r="N1336" s="80"/>
      <c r="O1336" s="58"/>
      <c r="P1336" s="50"/>
      <c r="Q1336" s="58"/>
      <c r="R1336" s="57"/>
      <c r="S1336" s="57"/>
      <c r="T1336" s="50"/>
      <c r="U1336" s="50"/>
      <c r="V1336" s="97"/>
      <c r="W1336" s="97"/>
      <c r="X1336" s="203"/>
    </row>
    <row r="1337" spans="1:24" x14ac:dyDescent="0.2">
      <c r="A1337" s="114"/>
      <c r="B1337" s="71"/>
      <c r="D1337" s="80"/>
      <c r="F1337" s="79"/>
      <c r="G1337" s="79"/>
      <c r="H1337" s="79"/>
      <c r="J1337" s="79"/>
      <c r="K1337" s="79"/>
      <c r="L1337" s="79"/>
      <c r="N1337" s="79"/>
      <c r="R1337" s="110"/>
      <c r="S1337" s="57"/>
      <c r="V1337" s="73"/>
      <c r="W1337" s="73"/>
      <c r="X1337" s="203"/>
    </row>
    <row r="1338" spans="1:24" x14ac:dyDescent="0.2">
      <c r="A1338" s="114"/>
      <c r="B1338" s="71"/>
      <c r="D1338" s="80"/>
      <c r="F1338" s="79"/>
      <c r="G1338" s="79"/>
      <c r="H1338" s="79"/>
      <c r="J1338" s="79"/>
      <c r="K1338" s="79"/>
      <c r="L1338" s="79"/>
      <c r="N1338" s="79"/>
      <c r="R1338" s="110"/>
      <c r="S1338" s="57"/>
      <c r="V1338" s="73"/>
      <c r="W1338" s="73"/>
      <c r="X1338" s="203"/>
    </row>
    <row r="1339" spans="1:24" x14ac:dyDescent="0.2">
      <c r="A1339" s="114"/>
      <c r="B1339" s="71"/>
      <c r="D1339" s="80"/>
      <c r="F1339" s="79"/>
      <c r="G1339" s="79"/>
      <c r="H1339" s="79"/>
      <c r="J1339" s="79"/>
      <c r="K1339" s="79"/>
      <c r="L1339" s="79"/>
      <c r="N1339" s="79"/>
      <c r="R1339" s="110"/>
      <c r="S1339" s="57"/>
      <c r="V1339" s="73"/>
      <c r="W1339" s="73"/>
      <c r="X1339" s="203"/>
    </row>
    <row r="1340" spans="1:24" x14ac:dyDescent="0.2">
      <c r="A1340" s="114"/>
      <c r="B1340" s="71"/>
      <c r="D1340" s="80"/>
      <c r="F1340" s="79"/>
      <c r="G1340" s="79"/>
      <c r="H1340" s="79"/>
      <c r="J1340" s="79"/>
      <c r="K1340" s="79"/>
      <c r="L1340" s="79"/>
      <c r="N1340" s="79"/>
      <c r="R1340" s="110"/>
      <c r="S1340" s="57"/>
      <c r="V1340" s="73"/>
      <c r="W1340" s="73"/>
      <c r="X1340" s="203"/>
    </row>
    <row r="1341" spans="1:24" x14ac:dyDescent="0.2">
      <c r="A1341" s="114"/>
      <c r="B1341" s="71"/>
      <c r="D1341" s="80"/>
      <c r="F1341" s="79"/>
      <c r="G1341" s="79"/>
      <c r="H1341" s="79"/>
      <c r="J1341" s="79"/>
      <c r="K1341" s="79"/>
      <c r="L1341" s="79"/>
      <c r="N1341" s="79"/>
      <c r="R1341" s="110"/>
      <c r="S1341" s="57"/>
      <c r="V1341" s="73"/>
      <c r="W1341" s="73"/>
      <c r="X1341" s="203"/>
    </row>
    <row r="1342" spans="1:24" x14ac:dyDescent="0.2">
      <c r="A1342" s="114"/>
      <c r="B1342" s="71"/>
      <c r="D1342" s="80"/>
      <c r="F1342" s="79"/>
      <c r="G1342" s="79"/>
      <c r="H1342" s="79"/>
      <c r="J1342" s="79"/>
      <c r="K1342" s="79"/>
      <c r="L1342" s="79"/>
      <c r="N1342" s="110"/>
      <c r="R1342" s="110"/>
      <c r="S1342" s="57"/>
      <c r="V1342" s="73"/>
      <c r="W1342" s="73"/>
      <c r="X1342" s="203"/>
    </row>
    <row r="1343" spans="1:24" x14ac:dyDescent="0.2">
      <c r="A1343" s="114"/>
      <c r="B1343" s="71"/>
      <c r="D1343" s="80"/>
      <c r="F1343" s="79"/>
      <c r="G1343" s="79"/>
      <c r="H1343" s="79"/>
      <c r="J1343" s="79"/>
      <c r="K1343" s="79"/>
      <c r="L1343" s="79"/>
      <c r="N1343" s="110"/>
      <c r="R1343" s="110"/>
      <c r="S1343" s="57"/>
      <c r="V1343" s="73"/>
      <c r="W1343" s="73"/>
      <c r="X1343" s="203"/>
    </row>
    <row r="1344" spans="1:24" x14ac:dyDescent="0.2">
      <c r="A1344" s="114"/>
      <c r="B1344" s="71"/>
      <c r="D1344" s="80"/>
      <c r="F1344" s="79"/>
      <c r="G1344" s="79"/>
      <c r="H1344" s="79"/>
      <c r="J1344" s="79"/>
      <c r="K1344" s="79"/>
      <c r="L1344" s="79"/>
      <c r="N1344" s="79"/>
      <c r="R1344" s="110"/>
      <c r="S1344" s="57"/>
      <c r="V1344" s="73"/>
      <c r="W1344" s="73"/>
      <c r="X1344" s="203"/>
    </row>
    <row r="1345" spans="1:24" x14ac:dyDescent="0.2">
      <c r="A1345" s="114"/>
      <c r="B1345" s="71"/>
      <c r="D1345" s="80"/>
      <c r="F1345" s="79"/>
      <c r="G1345" s="79"/>
      <c r="H1345" s="79"/>
      <c r="J1345" s="79"/>
      <c r="K1345" s="79"/>
      <c r="L1345" s="79"/>
      <c r="N1345" s="110"/>
      <c r="R1345" s="110"/>
      <c r="S1345" s="57"/>
      <c r="V1345" s="73"/>
      <c r="W1345" s="73"/>
      <c r="X1345" s="203"/>
    </row>
    <row r="1346" spans="1:24" x14ac:dyDescent="0.2">
      <c r="A1346" s="114"/>
      <c r="B1346" s="71"/>
      <c r="D1346" s="80"/>
      <c r="F1346" s="79"/>
      <c r="G1346" s="79"/>
      <c r="H1346" s="79"/>
      <c r="J1346" s="79"/>
      <c r="K1346" s="79"/>
      <c r="L1346" s="79"/>
      <c r="N1346" s="110"/>
      <c r="R1346" s="110"/>
      <c r="S1346" s="57"/>
      <c r="V1346" s="73"/>
      <c r="W1346" s="73"/>
      <c r="X1346" s="203"/>
    </row>
    <row r="1347" spans="1:24" x14ac:dyDescent="0.2">
      <c r="A1347" s="114"/>
      <c r="B1347" s="71"/>
      <c r="D1347" s="80"/>
      <c r="E1347" s="50"/>
      <c r="F1347" s="80"/>
      <c r="G1347" s="80"/>
      <c r="H1347" s="80"/>
      <c r="I1347" s="57"/>
      <c r="J1347" s="80"/>
      <c r="K1347" s="80"/>
      <c r="L1347" s="80"/>
      <c r="M1347" s="80"/>
      <c r="N1347" s="80"/>
      <c r="O1347" s="58"/>
      <c r="P1347" s="50"/>
      <c r="R1347" s="110"/>
      <c r="S1347" s="57"/>
      <c r="V1347" s="73"/>
      <c r="W1347" s="73"/>
      <c r="X1347" s="203"/>
    </row>
    <row r="1348" spans="1:24" x14ac:dyDescent="0.2">
      <c r="A1348" s="114"/>
      <c r="B1348" s="71"/>
      <c r="D1348" s="80"/>
      <c r="F1348" s="79"/>
      <c r="G1348" s="79"/>
      <c r="H1348" s="79"/>
      <c r="J1348" s="79"/>
      <c r="K1348" s="79"/>
      <c r="L1348" s="79"/>
      <c r="N1348" s="110"/>
      <c r="R1348" s="110"/>
      <c r="S1348" s="57"/>
      <c r="V1348" s="73"/>
      <c r="W1348" s="73"/>
      <c r="X1348" s="203"/>
    </row>
    <row r="1349" spans="1:24" x14ac:dyDescent="0.2">
      <c r="A1349" s="114"/>
      <c r="B1349" s="71"/>
      <c r="D1349" s="80"/>
      <c r="F1349" s="79"/>
      <c r="G1349" s="79"/>
      <c r="H1349" s="79"/>
      <c r="J1349" s="110"/>
      <c r="N1349" s="110"/>
      <c r="R1349" s="110"/>
      <c r="S1349" s="57"/>
      <c r="V1349" s="73"/>
      <c r="W1349" s="73"/>
      <c r="X1349" s="203"/>
    </row>
    <row r="1350" spans="1:24" x14ac:dyDescent="0.2">
      <c r="A1350" s="114"/>
      <c r="B1350" s="71"/>
      <c r="D1350" s="80"/>
      <c r="F1350" s="79"/>
      <c r="G1350" s="79"/>
      <c r="H1350" s="79"/>
      <c r="J1350" s="79"/>
      <c r="K1350" s="79"/>
      <c r="L1350" s="79"/>
      <c r="N1350" s="110"/>
      <c r="R1350" s="110"/>
      <c r="S1350" s="57"/>
      <c r="V1350" s="73"/>
      <c r="W1350" s="73"/>
      <c r="X1350" s="203"/>
    </row>
    <row r="1351" spans="1:24" x14ac:dyDescent="0.2">
      <c r="A1351" s="114"/>
      <c r="B1351" s="71"/>
      <c r="D1351" s="95"/>
      <c r="F1351" s="79"/>
      <c r="G1351" s="79"/>
      <c r="H1351" s="79"/>
      <c r="J1351" s="79"/>
      <c r="K1351" s="79"/>
      <c r="L1351" s="79"/>
      <c r="N1351" s="110"/>
      <c r="R1351" s="110"/>
      <c r="S1351" s="112"/>
      <c r="V1351" s="73"/>
      <c r="W1351" s="73"/>
      <c r="X1351" s="203"/>
    </row>
    <row r="1352" spans="1:24" x14ac:dyDescent="0.2">
      <c r="A1352" s="114"/>
      <c r="B1352" s="68"/>
      <c r="C1352" s="56"/>
      <c r="D1352" s="80"/>
      <c r="E1352" s="50"/>
      <c r="F1352" s="80"/>
      <c r="G1352" s="80"/>
      <c r="H1352" s="80"/>
      <c r="I1352" s="57"/>
      <c r="J1352" s="80"/>
      <c r="K1352" s="80"/>
      <c r="L1352" s="80"/>
      <c r="M1352" s="80"/>
      <c r="N1352" s="80"/>
      <c r="O1352" s="58"/>
      <c r="P1352" s="50"/>
      <c r="Q1352" s="59"/>
      <c r="R1352" s="57"/>
      <c r="S1352" s="57"/>
      <c r="T1352" s="50"/>
      <c r="U1352" s="50"/>
      <c r="V1352" s="97"/>
      <c r="W1352" s="97"/>
      <c r="X1352" s="203"/>
    </row>
    <row r="1353" spans="1:24" x14ac:dyDescent="0.2">
      <c r="A1353" s="114"/>
      <c r="B1353" s="70"/>
      <c r="C1353" s="63"/>
      <c r="D1353" s="80"/>
      <c r="E1353" s="50"/>
      <c r="F1353" s="80"/>
      <c r="G1353" s="80"/>
      <c r="H1353" s="80"/>
      <c r="I1353" s="57"/>
      <c r="J1353" s="80"/>
      <c r="K1353" s="80"/>
      <c r="L1353" s="80"/>
      <c r="M1353" s="80"/>
      <c r="N1353" s="80"/>
      <c r="O1353" s="58"/>
      <c r="P1353" s="50"/>
      <c r="Q1353" s="58"/>
      <c r="R1353" s="57"/>
      <c r="S1353" s="57"/>
      <c r="T1353" s="50"/>
      <c r="U1353" s="50"/>
      <c r="V1353" s="97"/>
      <c r="W1353" s="97"/>
      <c r="X1353" s="203"/>
    </row>
    <row r="1354" spans="1:24" x14ac:dyDescent="0.2">
      <c r="A1354" s="114"/>
      <c r="B1354" s="70"/>
      <c r="C1354" s="63"/>
      <c r="D1354" s="80"/>
      <c r="E1354" s="50"/>
      <c r="F1354" s="80"/>
      <c r="G1354" s="80"/>
      <c r="H1354" s="80"/>
      <c r="I1354" s="57"/>
      <c r="J1354" s="80"/>
      <c r="K1354" s="80"/>
      <c r="L1354" s="80"/>
      <c r="M1354" s="80"/>
      <c r="N1354" s="80"/>
      <c r="O1354" s="58"/>
      <c r="P1354" s="50"/>
      <c r="Q1354" s="58"/>
      <c r="R1354" s="57"/>
      <c r="S1354" s="57"/>
      <c r="T1354" s="50"/>
      <c r="U1354" s="50"/>
      <c r="V1354" s="97"/>
      <c r="W1354" s="97"/>
      <c r="X1354" s="203"/>
    </row>
    <row r="1355" spans="1:24" x14ac:dyDescent="0.2">
      <c r="A1355" s="114"/>
      <c r="B1355" s="71"/>
      <c r="D1355" s="80"/>
      <c r="F1355" s="79"/>
      <c r="G1355" s="79"/>
      <c r="H1355" s="79"/>
      <c r="J1355" s="79"/>
      <c r="K1355" s="79"/>
      <c r="L1355" s="79"/>
      <c r="N1355" s="79"/>
      <c r="R1355" s="110"/>
      <c r="S1355" s="57"/>
      <c r="V1355" s="73"/>
      <c r="W1355" s="73"/>
      <c r="X1355" s="203"/>
    </row>
    <row r="1356" spans="1:24" x14ac:dyDescent="0.2">
      <c r="A1356" s="114"/>
      <c r="B1356" s="71"/>
      <c r="D1356" s="80"/>
      <c r="F1356" s="79"/>
      <c r="G1356" s="79"/>
      <c r="H1356" s="79"/>
      <c r="J1356" s="79"/>
      <c r="K1356" s="79"/>
      <c r="L1356" s="79"/>
      <c r="N1356" s="79"/>
      <c r="R1356" s="110"/>
      <c r="S1356" s="57"/>
      <c r="V1356" s="73"/>
      <c r="W1356" s="73"/>
      <c r="X1356" s="203"/>
    </row>
    <row r="1357" spans="1:24" x14ac:dyDescent="0.2">
      <c r="A1357" s="114"/>
      <c r="B1357" s="71"/>
      <c r="D1357" s="80"/>
      <c r="F1357" s="79"/>
      <c r="G1357" s="79"/>
      <c r="H1357" s="79"/>
      <c r="J1357" s="79"/>
      <c r="K1357" s="79"/>
      <c r="L1357" s="79"/>
      <c r="N1357" s="79"/>
      <c r="R1357" s="110"/>
      <c r="S1357" s="57"/>
      <c r="V1357" s="73"/>
      <c r="W1357" s="73"/>
      <c r="X1357" s="203"/>
    </row>
    <row r="1358" spans="1:24" x14ac:dyDescent="0.2">
      <c r="A1358" s="114"/>
      <c r="B1358" s="71"/>
      <c r="D1358" s="80"/>
      <c r="F1358" s="79"/>
      <c r="G1358" s="79"/>
      <c r="H1358" s="79"/>
      <c r="J1358" s="79"/>
      <c r="K1358" s="79"/>
      <c r="L1358" s="79"/>
      <c r="N1358" s="79"/>
      <c r="R1358" s="110"/>
      <c r="S1358" s="57"/>
      <c r="V1358" s="73"/>
      <c r="W1358" s="73"/>
      <c r="X1358" s="203"/>
    </row>
    <row r="1359" spans="1:24" x14ac:dyDescent="0.2">
      <c r="A1359" s="114"/>
      <c r="B1359" s="71"/>
      <c r="D1359" s="80"/>
      <c r="F1359" s="79"/>
      <c r="G1359" s="79"/>
      <c r="H1359" s="79"/>
      <c r="J1359" s="79"/>
      <c r="K1359" s="79"/>
      <c r="L1359" s="79"/>
      <c r="N1359" s="79"/>
      <c r="R1359" s="110"/>
      <c r="S1359" s="57"/>
      <c r="V1359" s="73"/>
      <c r="W1359" s="73"/>
      <c r="X1359" s="203"/>
    </row>
    <row r="1360" spans="1:24" x14ac:dyDescent="0.2">
      <c r="A1360" s="114"/>
      <c r="B1360" s="71"/>
      <c r="D1360" s="80"/>
      <c r="F1360" s="79"/>
      <c r="G1360" s="79"/>
      <c r="H1360" s="79"/>
      <c r="J1360" s="79"/>
      <c r="K1360" s="79"/>
      <c r="L1360" s="79"/>
      <c r="N1360" s="110"/>
      <c r="R1360" s="110"/>
      <c r="S1360" s="57"/>
      <c r="V1360" s="73"/>
      <c r="W1360" s="73"/>
      <c r="X1360" s="203"/>
    </row>
    <row r="1361" spans="1:24" x14ac:dyDescent="0.2">
      <c r="A1361" s="114"/>
      <c r="B1361" s="71"/>
      <c r="D1361" s="80"/>
      <c r="F1361" s="79"/>
      <c r="G1361" s="79"/>
      <c r="H1361" s="79"/>
      <c r="J1361" s="79"/>
      <c r="K1361" s="79"/>
      <c r="L1361" s="79"/>
      <c r="N1361" s="110"/>
      <c r="R1361" s="110"/>
      <c r="S1361" s="57"/>
      <c r="V1361" s="73"/>
      <c r="W1361" s="73"/>
      <c r="X1361" s="203"/>
    </row>
    <row r="1362" spans="1:24" x14ac:dyDescent="0.2">
      <c r="A1362" s="114"/>
      <c r="B1362" s="71"/>
      <c r="D1362" s="80"/>
      <c r="F1362" s="79"/>
      <c r="G1362" s="79"/>
      <c r="H1362" s="79"/>
      <c r="J1362" s="79"/>
      <c r="K1362" s="79"/>
      <c r="L1362" s="79"/>
      <c r="N1362" s="79"/>
      <c r="R1362" s="110"/>
      <c r="S1362" s="57"/>
      <c r="V1362" s="73"/>
      <c r="W1362" s="73"/>
      <c r="X1362" s="203"/>
    </row>
    <row r="1363" spans="1:24" x14ac:dyDescent="0.2">
      <c r="A1363" s="114"/>
      <c r="B1363" s="71"/>
      <c r="D1363" s="80"/>
      <c r="F1363" s="79"/>
      <c r="G1363" s="79"/>
      <c r="H1363" s="79"/>
      <c r="J1363" s="79"/>
      <c r="K1363" s="79"/>
      <c r="L1363" s="79"/>
      <c r="N1363" s="110"/>
      <c r="R1363" s="110"/>
      <c r="S1363" s="57"/>
      <c r="V1363" s="73"/>
      <c r="W1363" s="73"/>
      <c r="X1363" s="203"/>
    </row>
    <row r="1364" spans="1:24" x14ac:dyDescent="0.2">
      <c r="A1364" s="114"/>
      <c r="B1364" s="71"/>
      <c r="D1364" s="80"/>
      <c r="F1364" s="79"/>
      <c r="G1364" s="79"/>
      <c r="H1364" s="79"/>
      <c r="J1364" s="79"/>
      <c r="K1364" s="79"/>
      <c r="L1364" s="79"/>
      <c r="N1364" s="110"/>
      <c r="R1364" s="110"/>
      <c r="S1364" s="57"/>
      <c r="V1364" s="73"/>
      <c r="W1364" s="73"/>
      <c r="X1364" s="203"/>
    </row>
    <row r="1365" spans="1:24" x14ac:dyDescent="0.2">
      <c r="A1365" s="114"/>
      <c r="B1365" s="71"/>
      <c r="D1365" s="80"/>
      <c r="E1365" s="50"/>
      <c r="F1365" s="80"/>
      <c r="G1365" s="80"/>
      <c r="H1365" s="80"/>
      <c r="I1365" s="57"/>
      <c r="J1365" s="80"/>
      <c r="K1365" s="80"/>
      <c r="L1365" s="80"/>
      <c r="M1365" s="80"/>
      <c r="N1365" s="80"/>
      <c r="O1365" s="58"/>
      <c r="P1365" s="50"/>
      <c r="R1365" s="110"/>
      <c r="S1365" s="57"/>
      <c r="V1365" s="73"/>
      <c r="W1365" s="73"/>
      <c r="X1365" s="203"/>
    </row>
    <row r="1366" spans="1:24" x14ac:dyDescent="0.2">
      <c r="A1366" s="114"/>
      <c r="B1366" s="71"/>
      <c r="D1366" s="80"/>
      <c r="F1366" s="79"/>
      <c r="G1366" s="79"/>
      <c r="H1366" s="79"/>
      <c r="J1366" s="79"/>
      <c r="K1366" s="79"/>
      <c r="L1366" s="79"/>
      <c r="N1366" s="110"/>
      <c r="R1366" s="110"/>
      <c r="S1366" s="57"/>
      <c r="V1366" s="73"/>
      <c r="W1366" s="73"/>
      <c r="X1366" s="203"/>
    </row>
    <row r="1367" spans="1:24" x14ac:dyDescent="0.2">
      <c r="A1367" s="114"/>
      <c r="B1367" s="71"/>
      <c r="D1367" s="80"/>
      <c r="F1367" s="79"/>
      <c r="G1367" s="79"/>
      <c r="H1367" s="79"/>
      <c r="J1367" s="110"/>
      <c r="N1367" s="110"/>
      <c r="R1367" s="110"/>
      <c r="S1367" s="57"/>
      <c r="V1367" s="73"/>
      <c r="W1367" s="73"/>
      <c r="X1367" s="203"/>
    </row>
    <row r="1368" spans="1:24" x14ac:dyDescent="0.2">
      <c r="A1368" s="114"/>
      <c r="B1368" s="71"/>
      <c r="D1368" s="80"/>
      <c r="F1368" s="79"/>
      <c r="G1368" s="79"/>
      <c r="H1368" s="79"/>
      <c r="J1368" s="79"/>
      <c r="K1368" s="79"/>
      <c r="L1368" s="79"/>
      <c r="N1368" s="110"/>
      <c r="R1368" s="110"/>
      <c r="S1368" s="57"/>
      <c r="V1368" s="73"/>
      <c r="W1368" s="73"/>
      <c r="X1368" s="203"/>
    </row>
    <row r="1369" spans="1:24" x14ac:dyDescent="0.2">
      <c r="A1369" s="114"/>
      <c r="B1369" s="71"/>
      <c r="D1369" s="95"/>
      <c r="F1369" s="79"/>
      <c r="G1369" s="79"/>
      <c r="H1369" s="79"/>
      <c r="J1369" s="79"/>
      <c r="K1369" s="79"/>
      <c r="L1369" s="79"/>
      <c r="N1369" s="110"/>
      <c r="R1369" s="110"/>
      <c r="S1369" s="112"/>
      <c r="V1369" s="73"/>
      <c r="W1369" s="73"/>
      <c r="X1369" s="203"/>
    </row>
    <row r="1370" spans="1:24" x14ac:dyDescent="0.2">
      <c r="A1370" s="114"/>
      <c r="B1370" s="68"/>
      <c r="C1370" s="56"/>
      <c r="D1370" s="80"/>
      <c r="E1370" s="50"/>
      <c r="F1370" s="80"/>
      <c r="G1370" s="80"/>
      <c r="H1370" s="80"/>
      <c r="I1370" s="57"/>
      <c r="J1370" s="80"/>
      <c r="K1370" s="80"/>
      <c r="L1370" s="80"/>
      <c r="M1370" s="80"/>
      <c r="N1370" s="80"/>
      <c r="O1370" s="58"/>
      <c r="P1370" s="50"/>
      <c r="Q1370" s="59"/>
      <c r="R1370" s="57"/>
      <c r="S1370" s="57"/>
      <c r="T1370" s="50"/>
      <c r="U1370" s="50"/>
      <c r="V1370" s="97"/>
      <c r="W1370" s="97"/>
      <c r="X1370" s="203"/>
    </row>
    <row r="1371" spans="1:24" x14ac:dyDescent="0.2">
      <c r="A1371" s="114"/>
      <c r="B1371" s="70"/>
      <c r="C1371" s="63"/>
      <c r="D1371" s="80"/>
      <c r="E1371" s="50"/>
      <c r="F1371" s="80"/>
      <c r="G1371" s="80"/>
      <c r="H1371" s="80"/>
      <c r="I1371" s="57"/>
      <c r="J1371" s="80"/>
      <c r="K1371" s="80"/>
      <c r="L1371" s="80"/>
      <c r="M1371" s="80"/>
      <c r="N1371" s="80"/>
      <c r="O1371" s="58"/>
      <c r="P1371" s="50"/>
      <c r="Q1371" s="58"/>
      <c r="R1371" s="57"/>
      <c r="S1371" s="57"/>
      <c r="T1371" s="50"/>
      <c r="U1371" s="50"/>
      <c r="V1371" s="97"/>
      <c r="W1371" s="97"/>
      <c r="X1371" s="203"/>
    </row>
    <row r="1372" spans="1:24" x14ac:dyDescent="0.2">
      <c r="A1372" s="114"/>
      <c r="B1372" s="70"/>
      <c r="C1372" s="63"/>
      <c r="D1372" s="80"/>
      <c r="E1372" s="50"/>
      <c r="F1372" s="80"/>
      <c r="G1372" s="80"/>
      <c r="H1372" s="80"/>
      <c r="I1372" s="57"/>
      <c r="J1372" s="80"/>
      <c r="K1372" s="80"/>
      <c r="L1372" s="80"/>
      <c r="M1372" s="80"/>
      <c r="N1372" s="80"/>
      <c r="O1372" s="58"/>
      <c r="P1372" s="50"/>
      <c r="Q1372" s="58"/>
      <c r="R1372" s="57"/>
      <c r="S1372" s="57"/>
      <c r="T1372" s="50"/>
      <c r="U1372" s="50"/>
      <c r="V1372" s="97"/>
      <c r="W1372" s="97"/>
      <c r="X1372" s="203"/>
    </row>
    <row r="1373" spans="1:24" x14ac:dyDescent="0.2">
      <c r="A1373" s="114"/>
      <c r="B1373" s="71"/>
      <c r="D1373" s="80"/>
      <c r="F1373" s="79"/>
      <c r="G1373" s="79"/>
      <c r="H1373" s="79"/>
      <c r="J1373" s="79"/>
      <c r="K1373" s="79"/>
      <c r="L1373" s="79"/>
      <c r="N1373" s="79"/>
      <c r="R1373" s="110"/>
      <c r="S1373" s="57"/>
      <c r="V1373" s="73"/>
      <c r="W1373" s="73"/>
      <c r="X1373" s="203"/>
    </row>
    <row r="1374" spans="1:24" x14ac:dyDescent="0.2">
      <c r="A1374" s="114"/>
      <c r="B1374" s="71"/>
      <c r="D1374" s="80"/>
      <c r="F1374" s="79"/>
      <c r="G1374" s="79"/>
      <c r="H1374" s="79"/>
      <c r="J1374" s="79"/>
      <c r="K1374" s="79"/>
      <c r="L1374" s="79"/>
      <c r="N1374" s="79"/>
      <c r="R1374" s="110"/>
      <c r="S1374" s="57"/>
      <c r="V1374" s="73"/>
      <c r="W1374" s="73"/>
      <c r="X1374" s="203"/>
    </row>
    <row r="1375" spans="1:24" x14ac:dyDescent="0.2">
      <c r="A1375" s="114"/>
      <c r="B1375" s="71"/>
      <c r="D1375" s="80"/>
      <c r="F1375" s="79"/>
      <c r="G1375" s="79"/>
      <c r="H1375" s="79"/>
      <c r="J1375" s="79"/>
      <c r="K1375" s="79"/>
      <c r="L1375" s="79"/>
      <c r="N1375" s="79"/>
      <c r="R1375" s="110"/>
      <c r="S1375" s="57"/>
      <c r="V1375" s="73"/>
      <c r="W1375" s="73"/>
      <c r="X1375" s="203"/>
    </row>
    <row r="1376" spans="1:24" x14ac:dyDescent="0.2">
      <c r="A1376" s="114"/>
      <c r="B1376" s="71"/>
      <c r="D1376" s="80"/>
      <c r="F1376" s="79"/>
      <c r="G1376" s="79"/>
      <c r="H1376" s="79"/>
      <c r="J1376" s="79"/>
      <c r="K1376" s="79"/>
      <c r="L1376" s="79"/>
      <c r="N1376" s="79"/>
      <c r="R1376" s="110"/>
      <c r="S1376" s="57"/>
      <c r="V1376" s="73"/>
      <c r="W1376" s="73"/>
      <c r="X1376" s="203"/>
    </row>
    <row r="1377" spans="1:24" x14ac:dyDescent="0.2">
      <c r="A1377" s="114"/>
      <c r="B1377" s="71"/>
      <c r="D1377" s="80"/>
      <c r="F1377" s="79"/>
      <c r="G1377" s="79"/>
      <c r="H1377" s="79"/>
      <c r="J1377" s="79"/>
      <c r="K1377" s="79"/>
      <c r="L1377" s="79"/>
      <c r="N1377" s="79"/>
      <c r="R1377" s="110"/>
      <c r="S1377" s="57"/>
      <c r="V1377" s="73"/>
      <c r="W1377" s="73"/>
      <c r="X1377" s="203"/>
    </row>
    <row r="1378" spans="1:24" x14ac:dyDescent="0.2">
      <c r="A1378" s="114"/>
      <c r="B1378" s="71"/>
      <c r="D1378" s="80"/>
      <c r="F1378" s="79"/>
      <c r="G1378" s="79"/>
      <c r="H1378" s="79"/>
      <c r="J1378" s="79"/>
      <c r="K1378" s="79"/>
      <c r="L1378" s="79"/>
      <c r="N1378" s="110"/>
      <c r="R1378" s="110"/>
      <c r="S1378" s="57"/>
      <c r="V1378" s="73"/>
      <c r="W1378" s="73"/>
      <c r="X1378" s="203"/>
    </row>
    <row r="1379" spans="1:24" x14ac:dyDescent="0.2">
      <c r="A1379" s="114"/>
      <c r="B1379" s="71"/>
      <c r="D1379" s="80"/>
      <c r="F1379" s="79"/>
      <c r="G1379" s="79"/>
      <c r="H1379" s="79"/>
      <c r="J1379" s="79"/>
      <c r="K1379" s="79"/>
      <c r="L1379" s="79"/>
      <c r="N1379" s="110"/>
      <c r="R1379" s="110"/>
      <c r="S1379" s="57"/>
      <c r="V1379" s="73"/>
      <c r="W1379" s="73"/>
      <c r="X1379" s="203"/>
    </row>
    <row r="1380" spans="1:24" x14ac:dyDescent="0.2">
      <c r="A1380" s="114"/>
      <c r="B1380" s="71"/>
      <c r="D1380" s="80"/>
      <c r="F1380" s="79"/>
      <c r="G1380" s="79"/>
      <c r="H1380" s="79"/>
      <c r="J1380" s="79"/>
      <c r="K1380" s="79"/>
      <c r="L1380" s="79"/>
      <c r="N1380" s="79"/>
      <c r="R1380" s="110"/>
      <c r="S1380" s="57"/>
      <c r="V1380" s="73"/>
      <c r="W1380" s="73"/>
      <c r="X1380" s="203"/>
    </row>
    <row r="1381" spans="1:24" x14ac:dyDescent="0.2">
      <c r="A1381" s="114"/>
      <c r="B1381" s="71"/>
      <c r="D1381" s="80"/>
      <c r="F1381" s="79"/>
      <c r="G1381" s="79"/>
      <c r="H1381" s="79"/>
      <c r="J1381" s="79"/>
      <c r="K1381" s="79"/>
      <c r="L1381" s="79"/>
      <c r="N1381" s="110"/>
      <c r="R1381" s="110"/>
      <c r="S1381" s="57"/>
      <c r="V1381" s="73"/>
      <c r="W1381" s="73"/>
      <c r="X1381" s="203"/>
    </row>
    <row r="1382" spans="1:24" x14ac:dyDescent="0.2">
      <c r="A1382" s="114"/>
      <c r="B1382" s="71"/>
      <c r="D1382" s="80"/>
      <c r="F1382" s="79"/>
      <c r="G1382" s="79"/>
      <c r="H1382" s="79"/>
      <c r="J1382" s="79"/>
      <c r="K1382" s="79"/>
      <c r="L1382" s="79"/>
      <c r="N1382" s="110"/>
      <c r="R1382" s="110"/>
      <c r="S1382" s="57"/>
      <c r="V1382" s="73"/>
      <c r="W1382" s="73"/>
      <c r="X1382" s="203"/>
    </row>
    <row r="1383" spans="1:24" x14ac:dyDescent="0.2">
      <c r="A1383" s="114"/>
      <c r="B1383" s="71"/>
      <c r="D1383" s="80"/>
      <c r="E1383" s="50"/>
      <c r="F1383" s="80"/>
      <c r="G1383" s="80"/>
      <c r="H1383" s="80"/>
      <c r="I1383" s="57"/>
      <c r="J1383" s="80"/>
      <c r="K1383" s="80"/>
      <c r="L1383" s="80"/>
      <c r="M1383" s="80"/>
      <c r="N1383" s="80"/>
      <c r="O1383" s="58"/>
      <c r="P1383" s="50"/>
      <c r="R1383" s="110"/>
      <c r="S1383" s="57"/>
      <c r="V1383" s="73"/>
      <c r="W1383" s="73"/>
      <c r="X1383" s="203"/>
    </row>
    <row r="1384" spans="1:24" x14ac:dyDescent="0.2">
      <c r="A1384" s="114"/>
      <c r="B1384" s="71"/>
      <c r="D1384" s="80"/>
      <c r="F1384" s="79"/>
      <c r="G1384" s="79"/>
      <c r="H1384" s="79"/>
      <c r="J1384" s="79"/>
      <c r="K1384" s="79"/>
      <c r="L1384" s="79"/>
      <c r="N1384" s="110"/>
      <c r="R1384" s="110"/>
      <c r="S1384" s="57"/>
      <c r="V1384" s="73"/>
      <c r="W1384" s="73"/>
      <c r="X1384" s="203"/>
    </row>
    <row r="1385" spans="1:24" x14ac:dyDescent="0.2">
      <c r="A1385" s="114"/>
      <c r="B1385" s="71"/>
      <c r="D1385" s="80"/>
      <c r="F1385" s="79"/>
      <c r="G1385" s="79"/>
      <c r="H1385" s="79"/>
      <c r="J1385" s="110"/>
      <c r="N1385" s="110"/>
      <c r="R1385" s="110"/>
      <c r="S1385" s="57"/>
      <c r="V1385" s="73"/>
      <c r="W1385" s="73"/>
      <c r="X1385" s="203"/>
    </row>
    <row r="1386" spans="1:24" x14ac:dyDescent="0.2">
      <c r="A1386" s="114"/>
      <c r="B1386" s="71"/>
      <c r="D1386" s="80"/>
      <c r="F1386" s="79"/>
      <c r="G1386" s="79"/>
      <c r="H1386" s="79"/>
      <c r="J1386" s="79"/>
      <c r="K1386" s="79"/>
      <c r="L1386" s="79"/>
      <c r="N1386" s="110"/>
      <c r="R1386" s="110"/>
      <c r="S1386" s="57"/>
      <c r="V1386" s="73"/>
      <c r="W1386" s="73"/>
      <c r="X1386" s="203"/>
    </row>
    <row r="1387" spans="1:24" x14ac:dyDescent="0.2">
      <c r="A1387" s="114"/>
      <c r="B1387" s="71"/>
      <c r="D1387" s="95"/>
      <c r="F1387" s="79"/>
      <c r="G1387" s="79"/>
      <c r="H1387" s="79"/>
      <c r="J1387" s="79"/>
      <c r="K1387" s="79"/>
      <c r="L1387" s="79"/>
      <c r="N1387" s="110"/>
      <c r="R1387" s="110"/>
      <c r="S1387" s="112"/>
      <c r="V1387" s="73"/>
      <c r="W1387" s="73"/>
      <c r="X1387" s="203"/>
    </row>
    <row r="1388" spans="1:24" x14ac:dyDescent="0.2">
      <c r="A1388" s="114"/>
      <c r="B1388" s="68"/>
      <c r="C1388" s="56"/>
      <c r="D1388" s="80"/>
      <c r="E1388" s="50"/>
      <c r="F1388" s="80"/>
      <c r="G1388" s="80"/>
      <c r="H1388" s="80"/>
      <c r="I1388" s="57"/>
      <c r="J1388" s="80"/>
      <c r="K1388" s="80"/>
      <c r="L1388" s="80"/>
      <c r="M1388" s="80"/>
      <c r="N1388" s="80"/>
      <c r="O1388" s="58"/>
      <c r="P1388" s="50"/>
      <c r="Q1388" s="59"/>
      <c r="R1388" s="57"/>
      <c r="S1388" s="57"/>
      <c r="T1388" s="50"/>
      <c r="U1388" s="50"/>
      <c r="V1388" s="97"/>
      <c r="W1388" s="97"/>
      <c r="X1388" s="203"/>
    </row>
    <row r="1389" spans="1:24" x14ac:dyDescent="0.2">
      <c r="A1389" s="114"/>
      <c r="B1389" s="70"/>
      <c r="C1389" s="63"/>
      <c r="D1389" s="80"/>
      <c r="E1389" s="50"/>
      <c r="F1389" s="80"/>
      <c r="G1389" s="80"/>
      <c r="H1389" s="80"/>
      <c r="I1389" s="57"/>
      <c r="J1389" s="80"/>
      <c r="K1389" s="80"/>
      <c r="L1389" s="80"/>
      <c r="M1389" s="80"/>
      <c r="N1389" s="80"/>
      <c r="O1389" s="58"/>
      <c r="P1389" s="50"/>
      <c r="Q1389" s="58"/>
      <c r="R1389" s="57"/>
      <c r="S1389" s="57"/>
      <c r="T1389" s="50"/>
      <c r="U1389" s="50"/>
      <c r="V1389" s="97"/>
      <c r="W1389" s="97"/>
      <c r="X1389" s="203"/>
    </row>
    <row r="1390" spans="1:24" x14ac:dyDescent="0.2">
      <c r="A1390" s="114"/>
      <c r="B1390" s="70"/>
      <c r="C1390" s="63"/>
      <c r="D1390" s="80"/>
      <c r="E1390" s="50"/>
      <c r="F1390" s="80"/>
      <c r="G1390" s="80"/>
      <c r="H1390" s="80"/>
      <c r="I1390" s="57"/>
      <c r="J1390" s="80"/>
      <c r="K1390" s="80"/>
      <c r="L1390" s="80"/>
      <c r="M1390" s="80"/>
      <c r="N1390" s="80"/>
      <c r="O1390" s="58"/>
      <c r="P1390" s="50"/>
      <c r="Q1390" s="58"/>
      <c r="R1390" s="57"/>
      <c r="S1390" s="57"/>
      <c r="T1390" s="50"/>
      <c r="U1390" s="50"/>
      <c r="V1390" s="97"/>
      <c r="W1390" s="97"/>
      <c r="X1390" s="203"/>
    </row>
    <row r="1391" spans="1:24" x14ac:dyDescent="0.2">
      <c r="A1391" s="114"/>
      <c r="B1391" s="71"/>
      <c r="D1391" s="80"/>
      <c r="F1391" s="79"/>
      <c r="G1391" s="79"/>
      <c r="H1391" s="79"/>
      <c r="J1391" s="79"/>
      <c r="K1391" s="79"/>
      <c r="L1391" s="79"/>
      <c r="N1391" s="79"/>
      <c r="R1391" s="110"/>
      <c r="S1391" s="57"/>
      <c r="V1391" s="73"/>
      <c r="W1391" s="73"/>
      <c r="X1391" s="203"/>
    </row>
    <row r="1392" spans="1:24" x14ac:dyDescent="0.2">
      <c r="A1392" s="114"/>
      <c r="B1392" s="71"/>
      <c r="D1392" s="80"/>
      <c r="F1392" s="79"/>
      <c r="G1392" s="79"/>
      <c r="H1392" s="79"/>
      <c r="J1392" s="79"/>
      <c r="K1392" s="79"/>
      <c r="L1392" s="79"/>
      <c r="N1392" s="79"/>
      <c r="R1392" s="110"/>
      <c r="S1392" s="57"/>
      <c r="V1392" s="73"/>
      <c r="W1392" s="73"/>
      <c r="X1392" s="203"/>
    </row>
    <row r="1393" spans="1:24" x14ac:dyDescent="0.2">
      <c r="A1393" s="114"/>
      <c r="B1393" s="71"/>
      <c r="D1393" s="80"/>
      <c r="F1393" s="79"/>
      <c r="G1393" s="79"/>
      <c r="H1393" s="79"/>
      <c r="J1393" s="79"/>
      <c r="K1393" s="79"/>
      <c r="L1393" s="79"/>
      <c r="N1393" s="79"/>
      <c r="R1393" s="110"/>
      <c r="S1393" s="57"/>
      <c r="V1393" s="73"/>
      <c r="W1393" s="73"/>
      <c r="X1393" s="203"/>
    </row>
    <row r="1394" spans="1:24" x14ac:dyDescent="0.2">
      <c r="A1394" s="114"/>
      <c r="B1394" s="71"/>
      <c r="D1394" s="80"/>
      <c r="F1394" s="79"/>
      <c r="G1394" s="79"/>
      <c r="H1394" s="79"/>
      <c r="J1394" s="79"/>
      <c r="K1394" s="79"/>
      <c r="L1394" s="79"/>
      <c r="N1394" s="79"/>
      <c r="R1394" s="110"/>
      <c r="S1394" s="57"/>
      <c r="V1394" s="73"/>
      <c r="W1394" s="73"/>
      <c r="X1394" s="203"/>
    </row>
    <row r="1395" spans="1:24" x14ac:dyDescent="0.2">
      <c r="A1395" s="114"/>
      <c r="B1395" s="71"/>
      <c r="D1395" s="80"/>
      <c r="F1395" s="79"/>
      <c r="G1395" s="79"/>
      <c r="H1395" s="79"/>
      <c r="J1395" s="79"/>
      <c r="K1395" s="79"/>
      <c r="L1395" s="79"/>
      <c r="N1395" s="79"/>
      <c r="R1395" s="110"/>
      <c r="S1395" s="57"/>
      <c r="V1395" s="73"/>
      <c r="W1395" s="73"/>
      <c r="X1395" s="203"/>
    </row>
    <row r="1396" spans="1:24" x14ac:dyDescent="0.2">
      <c r="A1396" s="114"/>
      <c r="B1396" s="71"/>
      <c r="D1396" s="80"/>
      <c r="F1396" s="79"/>
      <c r="G1396" s="79"/>
      <c r="H1396" s="79"/>
      <c r="J1396" s="79"/>
      <c r="K1396" s="79"/>
      <c r="L1396" s="79"/>
      <c r="N1396" s="110"/>
      <c r="R1396" s="110"/>
      <c r="S1396" s="57"/>
      <c r="V1396" s="73"/>
      <c r="W1396" s="73"/>
      <c r="X1396" s="203"/>
    </row>
    <row r="1397" spans="1:24" x14ac:dyDescent="0.2">
      <c r="A1397" s="114"/>
      <c r="B1397" s="71"/>
      <c r="D1397" s="80"/>
      <c r="F1397" s="79"/>
      <c r="G1397" s="79"/>
      <c r="H1397" s="79"/>
      <c r="J1397" s="79"/>
      <c r="K1397" s="79"/>
      <c r="L1397" s="79"/>
      <c r="N1397" s="110"/>
      <c r="R1397" s="110"/>
      <c r="S1397" s="57"/>
      <c r="V1397" s="73"/>
      <c r="W1397" s="73"/>
      <c r="X1397" s="203"/>
    </row>
    <row r="1398" spans="1:24" x14ac:dyDescent="0.2">
      <c r="A1398" s="114"/>
      <c r="B1398" s="71"/>
      <c r="D1398" s="80"/>
      <c r="F1398" s="79"/>
      <c r="G1398" s="79"/>
      <c r="H1398" s="79"/>
      <c r="J1398" s="79"/>
      <c r="K1398" s="79"/>
      <c r="L1398" s="79"/>
      <c r="N1398" s="79"/>
      <c r="R1398" s="110"/>
      <c r="S1398" s="57"/>
      <c r="V1398" s="73"/>
      <c r="W1398" s="73"/>
      <c r="X1398" s="203"/>
    </row>
    <row r="1399" spans="1:24" x14ac:dyDescent="0.2">
      <c r="A1399" s="114"/>
      <c r="B1399" s="71"/>
      <c r="D1399" s="80"/>
      <c r="F1399" s="79"/>
      <c r="G1399" s="79"/>
      <c r="H1399" s="79"/>
      <c r="J1399" s="79"/>
      <c r="K1399" s="79"/>
      <c r="L1399" s="79"/>
      <c r="N1399" s="110"/>
      <c r="R1399" s="110"/>
      <c r="S1399" s="57"/>
      <c r="V1399" s="73"/>
      <c r="W1399" s="73"/>
      <c r="X1399" s="203"/>
    </row>
    <row r="1400" spans="1:24" x14ac:dyDescent="0.2">
      <c r="A1400" s="114"/>
      <c r="B1400" s="71"/>
      <c r="D1400" s="80"/>
      <c r="F1400" s="79"/>
      <c r="G1400" s="79"/>
      <c r="H1400" s="79"/>
      <c r="J1400" s="79"/>
      <c r="K1400" s="79"/>
      <c r="L1400" s="79"/>
      <c r="N1400" s="110"/>
      <c r="R1400" s="110"/>
      <c r="S1400" s="57"/>
      <c r="V1400" s="73"/>
      <c r="W1400" s="73"/>
      <c r="X1400" s="203"/>
    </row>
    <row r="1401" spans="1:24" x14ac:dyDescent="0.2">
      <c r="A1401" s="114"/>
      <c r="B1401" s="71"/>
      <c r="D1401" s="80"/>
      <c r="E1401" s="50"/>
      <c r="F1401" s="80"/>
      <c r="G1401" s="80"/>
      <c r="H1401" s="80"/>
      <c r="I1401" s="57"/>
      <c r="J1401" s="80"/>
      <c r="K1401" s="80"/>
      <c r="L1401" s="80"/>
      <c r="M1401" s="80"/>
      <c r="N1401" s="80"/>
      <c r="O1401" s="58"/>
      <c r="P1401" s="50"/>
      <c r="R1401" s="110"/>
      <c r="S1401" s="57"/>
      <c r="V1401" s="73"/>
      <c r="W1401" s="73"/>
      <c r="X1401" s="203"/>
    </row>
    <row r="1402" spans="1:24" x14ac:dyDescent="0.2">
      <c r="A1402" s="114"/>
      <c r="B1402" s="71"/>
      <c r="D1402" s="80"/>
      <c r="F1402" s="79"/>
      <c r="G1402" s="79"/>
      <c r="H1402" s="79"/>
      <c r="J1402" s="79"/>
      <c r="K1402" s="79"/>
      <c r="L1402" s="79"/>
      <c r="N1402" s="110"/>
      <c r="R1402" s="110"/>
      <c r="S1402" s="57"/>
      <c r="V1402" s="73"/>
      <c r="W1402" s="73"/>
      <c r="X1402" s="203"/>
    </row>
    <row r="1403" spans="1:24" x14ac:dyDescent="0.2">
      <c r="A1403" s="114"/>
      <c r="B1403" s="71"/>
      <c r="D1403" s="80"/>
      <c r="F1403" s="79"/>
      <c r="G1403" s="79"/>
      <c r="H1403" s="79"/>
      <c r="J1403" s="110"/>
      <c r="N1403" s="110"/>
      <c r="R1403" s="110"/>
      <c r="S1403" s="57"/>
      <c r="V1403" s="73"/>
      <c r="W1403" s="73"/>
      <c r="X1403" s="203"/>
    </row>
    <row r="1404" spans="1:24" x14ac:dyDescent="0.2">
      <c r="A1404" s="114"/>
      <c r="B1404" s="71"/>
      <c r="D1404" s="80"/>
      <c r="F1404" s="79"/>
      <c r="G1404" s="79"/>
      <c r="H1404" s="79"/>
      <c r="J1404" s="79"/>
      <c r="K1404" s="79"/>
      <c r="L1404" s="79"/>
      <c r="N1404" s="110"/>
      <c r="R1404" s="110"/>
      <c r="S1404" s="57"/>
      <c r="V1404" s="73"/>
      <c r="W1404" s="73"/>
      <c r="X1404" s="203"/>
    </row>
    <row r="1405" spans="1:24" x14ac:dyDescent="0.2">
      <c r="A1405" s="114"/>
      <c r="B1405" s="71"/>
      <c r="D1405" s="95"/>
      <c r="F1405" s="79"/>
      <c r="G1405" s="79"/>
      <c r="H1405" s="79"/>
      <c r="J1405" s="79"/>
      <c r="K1405" s="79"/>
      <c r="L1405" s="79"/>
      <c r="N1405" s="110"/>
      <c r="R1405" s="110"/>
      <c r="S1405" s="112"/>
      <c r="V1405" s="73"/>
      <c r="W1405" s="73"/>
      <c r="X1405" s="203"/>
    </row>
    <row r="1406" spans="1:24" x14ac:dyDescent="0.2">
      <c r="A1406" s="114"/>
      <c r="B1406" s="68"/>
      <c r="C1406" s="56"/>
      <c r="D1406" s="80"/>
      <c r="E1406" s="50"/>
      <c r="F1406" s="80"/>
      <c r="G1406" s="80"/>
      <c r="H1406" s="80"/>
      <c r="I1406" s="57"/>
      <c r="J1406" s="80"/>
      <c r="K1406" s="80"/>
      <c r="L1406" s="80"/>
      <c r="M1406" s="80"/>
      <c r="N1406" s="80"/>
      <c r="O1406" s="58"/>
      <c r="P1406" s="50"/>
      <c r="Q1406" s="59"/>
      <c r="R1406" s="57"/>
      <c r="S1406" s="57"/>
      <c r="T1406" s="50"/>
      <c r="U1406" s="50"/>
      <c r="V1406" s="97"/>
      <c r="W1406" s="97"/>
      <c r="X1406" s="203"/>
    </row>
    <row r="1407" spans="1:24" x14ac:dyDescent="0.2">
      <c r="A1407" s="114"/>
      <c r="B1407" s="70"/>
      <c r="C1407" s="63"/>
      <c r="D1407" s="80"/>
      <c r="E1407" s="50"/>
      <c r="F1407" s="80"/>
      <c r="G1407" s="80"/>
      <c r="H1407" s="80"/>
      <c r="I1407" s="57"/>
      <c r="J1407" s="80"/>
      <c r="K1407" s="80"/>
      <c r="L1407" s="80"/>
      <c r="M1407" s="80"/>
      <c r="N1407" s="80"/>
      <c r="O1407" s="58"/>
      <c r="P1407" s="50"/>
      <c r="Q1407" s="58"/>
      <c r="R1407" s="57"/>
      <c r="S1407" s="57"/>
      <c r="T1407" s="50"/>
      <c r="U1407" s="50"/>
      <c r="V1407" s="97"/>
      <c r="W1407" s="97"/>
      <c r="X1407" s="203"/>
    </row>
    <row r="1408" spans="1:24" x14ac:dyDescent="0.2">
      <c r="A1408" s="114"/>
      <c r="B1408" s="70"/>
      <c r="C1408" s="63"/>
      <c r="D1408" s="80"/>
      <c r="E1408" s="50"/>
      <c r="F1408" s="80"/>
      <c r="G1408" s="80"/>
      <c r="H1408" s="80"/>
      <c r="I1408" s="57"/>
      <c r="J1408" s="80"/>
      <c r="K1408" s="80"/>
      <c r="L1408" s="80"/>
      <c r="M1408" s="80"/>
      <c r="N1408" s="80"/>
      <c r="O1408" s="58"/>
      <c r="P1408" s="50"/>
      <c r="Q1408" s="58"/>
      <c r="R1408" s="57"/>
      <c r="S1408" s="57"/>
      <c r="T1408" s="50"/>
      <c r="U1408" s="50"/>
      <c r="V1408" s="97"/>
      <c r="W1408" s="97"/>
      <c r="X1408" s="203"/>
    </row>
    <row r="1409" spans="1:24" x14ac:dyDescent="0.2">
      <c r="A1409" s="114"/>
      <c r="B1409" s="71"/>
      <c r="D1409" s="80"/>
      <c r="F1409" s="79"/>
      <c r="G1409" s="79"/>
      <c r="H1409" s="79"/>
      <c r="J1409" s="79"/>
      <c r="K1409" s="79"/>
      <c r="L1409" s="79"/>
      <c r="N1409" s="79"/>
      <c r="R1409" s="110"/>
      <c r="S1409" s="57"/>
      <c r="V1409" s="73"/>
      <c r="W1409" s="73"/>
      <c r="X1409" s="203"/>
    </row>
    <row r="1410" spans="1:24" x14ac:dyDescent="0.2">
      <c r="A1410" s="114"/>
      <c r="B1410" s="71"/>
      <c r="D1410" s="80"/>
      <c r="F1410" s="79"/>
      <c r="G1410" s="79"/>
      <c r="H1410" s="79"/>
      <c r="J1410" s="79"/>
      <c r="K1410" s="79"/>
      <c r="L1410" s="79"/>
      <c r="N1410" s="79"/>
      <c r="R1410" s="110"/>
      <c r="S1410" s="57"/>
      <c r="V1410" s="73"/>
      <c r="W1410" s="73"/>
      <c r="X1410" s="203"/>
    </row>
    <row r="1411" spans="1:24" x14ac:dyDescent="0.2">
      <c r="A1411" s="114"/>
      <c r="B1411" s="71"/>
      <c r="D1411" s="80"/>
      <c r="F1411" s="79"/>
      <c r="G1411" s="79"/>
      <c r="H1411" s="79"/>
      <c r="J1411" s="79"/>
      <c r="K1411" s="79"/>
      <c r="L1411" s="79"/>
      <c r="N1411" s="79"/>
      <c r="R1411" s="110"/>
      <c r="S1411" s="57"/>
      <c r="V1411" s="73"/>
      <c r="W1411" s="73"/>
      <c r="X1411" s="203"/>
    </row>
    <row r="1412" spans="1:24" x14ac:dyDescent="0.2">
      <c r="A1412" s="114"/>
      <c r="B1412" s="71"/>
      <c r="D1412" s="80"/>
      <c r="F1412" s="79"/>
      <c r="G1412" s="79"/>
      <c r="H1412" s="79"/>
      <c r="J1412" s="79"/>
      <c r="K1412" s="79"/>
      <c r="L1412" s="79"/>
      <c r="N1412" s="79"/>
      <c r="R1412" s="110"/>
      <c r="S1412" s="57"/>
      <c r="V1412" s="73"/>
      <c r="W1412" s="73"/>
      <c r="X1412" s="203"/>
    </row>
    <row r="1413" spans="1:24" x14ac:dyDescent="0.2">
      <c r="A1413" s="114"/>
      <c r="B1413" s="71"/>
      <c r="D1413" s="80"/>
      <c r="F1413" s="79"/>
      <c r="G1413" s="79"/>
      <c r="H1413" s="79"/>
      <c r="J1413" s="79"/>
      <c r="K1413" s="79"/>
      <c r="L1413" s="79"/>
      <c r="N1413" s="79"/>
      <c r="R1413" s="110"/>
      <c r="S1413" s="57"/>
      <c r="V1413" s="73"/>
      <c r="W1413" s="73"/>
      <c r="X1413" s="203"/>
    </row>
    <row r="1414" spans="1:24" x14ac:dyDescent="0.2">
      <c r="A1414" s="114"/>
      <c r="B1414" s="71"/>
      <c r="D1414" s="80"/>
      <c r="F1414" s="79"/>
      <c r="G1414" s="79"/>
      <c r="H1414" s="79"/>
      <c r="J1414" s="79"/>
      <c r="K1414" s="79"/>
      <c r="L1414" s="79"/>
      <c r="N1414" s="110"/>
      <c r="R1414" s="110"/>
      <c r="S1414" s="57"/>
      <c r="V1414" s="73"/>
      <c r="W1414" s="73"/>
      <c r="X1414" s="203"/>
    </row>
    <row r="1415" spans="1:24" x14ac:dyDescent="0.2">
      <c r="A1415" s="114"/>
      <c r="B1415" s="71"/>
      <c r="D1415" s="80"/>
      <c r="F1415" s="79"/>
      <c r="G1415" s="79"/>
      <c r="H1415" s="79"/>
      <c r="J1415" s="79"/>
      <c r="K1415" s="79"/>
      <c r="L1415" s="79"/>
      <c r="N1415" s="110"/>
      <c r="R1415" s="110"/>
      <c r="S1415" s="57"/>
      <c r="V1415" s="73"/>
      <c r="W1415" s="73"/>
      <c r="X1415" s="203"/>
    </row>
    <row r="1416" spans="1:24" x14ac:dyDescent="0.2">
      <c r="A1416" s="114"/>
      <c r="B1416" s="71"/>
      <c r="D1416" s="80"/>
      <c r="F1416" s="79"/>
      <c r="G1416" s="79"/>
      <c r="H1416" s="79"/>
      <c r="J1416" s="79"/>
      <c r="K1416" s="79"/>
      <c r="L1416" s="79"/>
      <c r="N1416" s="79"/>
      <c r="R1416" s="110"/>
      <c r="S1416" s="57"/>
      <c r="V1416" s="73"/>
      <c r="W1416" s="73"/>
      <c r="X1416" s="203"/>
    </row>
    <row r="1417" spans="1:24" x14ac:dyDescent="0.2">
      <c r="A1417" s="114"/>
      <c r="B1417" s="71"/>
      <c r="D1417" s="80"/>
      <c r="F1417" s="79"/>
      <c r="G1417" s="79"/>
      <c r="H1417" s="79"/>
      <c r="J1417" s="79"/>
      <c r="K1417" s="79"/>
      <c r="L1417" s="79"/>
      <c r="N1417" s="110"/>
      <c r="R1417" s="110"/>
      <c r="S1417" s="57"/>
      <c r="V1417" s="73"/>
      <c r="W1417" s="73"/>
      <c r="X1417" s="203"/>
    </row>
    <row r="1418" spans="1:24" x14ac:dyDescent="0.2">
      <c r="A1418" s="114"/>
      <c r="B1418" s="71"/>
      <c r="D1418" s="80"/>
      <c r="F1418" s="79"/>
      <c r="G1418" s="79"/>
      <c r="H1418" s="79"/>
      <c r="J1418" s="79"/>
      <c r="K1418" s="79"/>
      <c r="L1418" s="79"/>
      <c r="N1418" s="110"/>
      <c r="R1418" s="110"/>
      <c r="S1418" s="57"/>
      <c r="V1418" s="73"/>
      <c r="W1418" s="73"/>
      <c r="X1418" s="203"/>
    </row>
    <row r="1419" spans="1:24" x14ac:dyDescent="0.2">
      <c r="A1419" s="114"/>
      <c r="B1419" s="71"/>
      <c r="D1419" s="80"/>
      <c r="E1419" s="50"/>
      <c r="F1419" s="80"/>
      <c r="G1419" s="80"/>
      <c r="H1419" s="80"/>
      <c r="I1419" s="57"/>
      <c r="J1419" s="80"/>
      <c r="K1419" s="80"/>
      <c r="L1419" s="80"/>
      <c r="M1419" s="80"/>
      <c r="N1419" s="80"/>
      <c r="O1419" s="58"/>
      <c r="P1419" s="50"/>
      <c r="R1419" s="110"/>
      <c r="S1419" s="57"/>
      <c r="V1419" s="73"/>
      <c r="W1419" s="73"/>
      <c r="X1419" s="203"/>
    </row>
    <row r="1420" spans="1:24" x14ac:dyDescent="0.2">
      <c r="A1420" s="114"/>
      <c r="B1420" s="71"/>
      <c r="D1420" s="80"/>
      <c r="F1420" s="79"/>
      <c r="G1420" s="79"/>
      <c r="H1420" s="79"/>
      <c r="J1420" s="79"/>
      <c r="K1420" s="79"/>
      <c r="L1420" s="79"/>
      <c r="N1420" s="110"/>
      <c r="R1420" s="110"/>
      <c r="S1420" s="57"/>
      <c r="V1420" s="73"/>
      <c r="W1420" s="73"/>
      <c r="X1420" s="203"/>
    </row>
    <row r="1421" spans="1:24" x14ac:dyDescent="0.2">
      <c r="A1421" s="114"/>
      <c r="B1421" s="71"/>
      <c r="D1421" s="80"/>
      <c r="F1421" s="79"/>
      <c r="G1421" s="79"/>
      <c r="H1421" s="79"/>
      <c r="J1421" s="110"/>
      <c r="N1421" s="110"/>
      <c r="R1421" s="110"/>
      <c r="S1421" s="57"/>
      <c r="V1421" s="73"/>
      <c r="W1421" s="73"/>
      <c r="X1421" s="203"/>
    </row>
    <row r="1422" spans="1:24" x14ac:dyDescent="0.2">
      <c r="A1422" s="114"/>
      <c r="B1422" s="71"/>
      <c r="D1422" s="80"/>
      <c r="F1422" s="79"/>
      <c r="G1422" s="79"/>
      <c r="H1422" s="79"/>
      <c r="J1422" s="79"/>
      <c r="K1422" s="79"/>
      <c r="L1422" s="79"/>
      <c r="N1422" s="110"/>
      <c r="R1422" s="110"/>
      <c r="S1422" s="57"/>
      <c r="V1422" s="73"/>
      <c r="W1422" s="73"/>
      <c r="X1422" s="203"/>
    </row>
    <row r="1423" spans="1:24" x14ac:dyDescent="0.2">
      <c r="A1423" s="114"/>
      <c r="B1423" s="71"/>
      <c r="D1423" s="95"/>
      <c r="F1423" s="79"/>
      <c r="G1423" s="79"/>
      <c r="H1423" s="79"/>
      <c r="J1423" s="79"/>
      <c r="K1423" s="79"/>
      <c r="L1423" s="79"/>
      <c r="N1423" s="110"/>
      <c r="R1423" s="110"/>
      <c r="S1423" s="112"/>
      <c r="V1423" s="73"/>
      <c r="W1423" s="73"/>
      <c r="X1423" s="203"/>
    </row>
    <row r="1424" spans="1:24" x14ac:dyDescent="0.2">
      <c r="A1424" s="114"/>
      <c r="B1424" s="68"/>
      <c r="C1424" s="56"/>
      <c r="D1424" s="80"/>
      <c r="E1424" s="50"/>
      <c r="F1424" s="80"/>
      <c r="G1424" s="80"/>
      <c r="H1424" s="80"/>
      <c r="I1424" s="57"/>
      <c r="J1424" s="80"/>
      <c r="K1424" s="80"/>
      <c r="L1424" s="80"/>
      <c r="M1424" s="80"/>
      <c r="N1424" s="80"/>
      <c r="O1424" s="58"/>
      <c r="P1424" s="50"/>
      <c r="Q1424" s="59"/>
      <c r="R1424" s="57"/>
      <c r="S1424" s="57"/>
      <c r="T1424" s="50"/>
      <c r="U1424" s="50"/>
      <c r="V1424" s="97"/>
      <c r="W1424" s="97"/>
      <c r="X1424" s="203"/>
    </row>
    <row r="1425" spans="1:24" x14ac:dyDescent="0.2">
      <c r="A1425" s="114"/>
      <c r="B1425" s="70"/>
      <c r="C1425" s="63"/>
      <c r="D1425" s="80"/>
      <c r="E1425" s="50"/>
      <c r="F1425" s="80"/>
      <c r="G1425" s="80"/>
      <c r="H1425" s="80"/>
      <c r="I1425" s="57"/>
      <c r="J1425" s="80"/>
      <c r="K1425" s="80"/>
      <c r="L1425" s="80"/>
      <c r="M1425" s="80"/>
      <c r="N1425" s="80"/>
      <c r="O1425" s="58"/>
      <c r="P1425" s="50"/>
      <c r="Q1425" s="58"/>
      <c r="R1425" s="57"/>
      <c r="S1425" s="57"/>
      <c r="T1425" s="50"/>
      <c r="U1425" s="50"/>
      <c r="V1425" s="97"/>
      <c r="W1425" s="97"/>
      <c r="X1425" s="203"/>
    </row>
    <row r="1426" spans="1:24" x14ac:dyDescent="0.2">
      <c r="A1426" s="114"/>
      <c r="B1426" s="70"/>
      <c r="C1426" s="63"/>
      <c r="D1426" s="80"/>
      <c r="E1426" s="50"/>
      <c r="F1426" s="80"/>
      <c r="G1426" s="80"/>
      <c r="H1426" s="80"/>
      <c r="I1426" s="57"/>
      <c r="J1426" s="80"/>
      <c r="K1426" s="80"/>
      <c r="L1426" s="80"/>
      <c r="M1426" s="80"/>
      <c r="N1426" s="80"/>
      <c r="O1426" s="58"/>
      <c r="P1426" s="50"/>
      <c r="Q1426" s="58"/>
      <c r="R1426" s="57"/>
      <c r="S1426" s="57"/>
      <c r="T1426" s="50"/>
      <c r="U1426" s="50"/>
      <c r="V1426" s="97"/>
      <c r="W1426" s="97"/>
      <c r="X1426" s="203"/>
    </row>
    <row r="1427" spans="1:24" x14ac:dyDescent="0.2">
      <c r="A1427" s="114"/>
      <c r="B1427" s="71"/>
      <c r="D1427" s="80"/>
      <c r="F1427" s="79"/>
      <c r="G1427" s="79"/>
      <c r="H1427" s="79"/>
      <c r="J1427" s="79"/>
      <c r="K1427" s="79"/>
      <c r="L1427" s="79"/>
      <c r="N1427" s="79"/>
      <c r="R1427" s="110"/>
      <c r="S1427" s="57"/>
      <c r="V1427" s="73"/>
      <c r="W1427" s="73"/>
      <c r="X1427" s="203"/>
    </row>
    <row r="1428" spans="1:24" x14ac:dyDescent="0.2">
      <c r="A1428" s="114"/>
      <c r="B1428" s="71"/>
      <c r="D1428" s="80"/>
      <c r="F1428" s="79"/>
      <c r="G1428" s="79"/>
      <c r="H1428" s="79"/>
      <c r="J1428" s="79"/>
      <c r="K1428" s="79"/>
      <c r="L1428" s="79"/>
      <c r="N1428" s="79"/>
      <c r="R1428" s="110"/>
      <c r="S1428" s="57"/>
      <c r="V1428" s="73"/>
      <c r="W1428" s="73"/>
      <c r="X1428" s="203"/>
    </row>
    <row r="1429" spans="1:24" x14ac:dyDescent="0.2">
      <c r="A1429" s="114"/>
      <c r="B1429" s="71"/>
      <c r="D1429" s="80"/>
      <c r="F1429" s="79"/>
      <c r="G1429" s="79"/>
      <c r="H1429" s="79"/>
      <c r="J1429" s="79"/>
      <c r="K1429" s="79"/>
      <c r="L1429" s="79"/>
      <c r="N1429" s="79"/>
      <c r="R1429" s="110"/>
      <c r="S1429" s="57"/>
      <c r="V1429" s="73"/>
      <c r="W1429" s="73"/>
      <c r="X1429" s="203"/>
    </row>
    <row r="1430" spans="1:24" x14ac:dyDescent="0.2">
      <c r="A1430" s="114"/>
      <c r="B1430" s="71"/>
      <c r="D1430" s="80"/>
      <c r="F1430" s="79"/>
      <c r="G1430" s="79"/>
      <c r="H1430" s="79"/>
      <c r="J1430" s="79"/>
      <c r="K1430" s="79"/>
      <c r="L1430" s="79"/>
      <c r="N1430" s="79"/>
      <c r="R1430" s="110"/>
      <c r="S1430" s="57"/>
      <c r="V1430" s="73"/>
      <c r="W1430" s="73"/>
      <c r="X1430" s="203"/>
    </row>
    <row r="1431" spans="1:24" x14ac:dyDescent="0.2">
      <c r="A1431" s="114"/>
      <c r="B1431" s="71"/>
      <c r="D1431" s="80"/>
      <c r="F1431" s="79"/>
      <c r="G1431" s="79"/>
      <c r="H1431" s="79"/>
      <c r="J1431" s="79"/>
      <c r="K1431" s="79"/>
      <c r="L1431" s="79"/>
      <c r="N1431" s="79"/>
      <c r="R1431" s="110"/>
      <c r="S1431" s="57"/>
      <c r="V1431" s="73"/>
      <c r="W1431" s="73"/>
      <c r="X1431" s="203"/>
    </row>
    <row r="1432" spans="1:24" x14ac:dyDescent="0.2">
      <c r="A1432" s="114"/>
      <c r="B1432" s="71"/>
      <c r="D1432" s="80"/>
      <c r="F1432" s="79"/>
      <c r="G1432" s="79"/>
      <c r="H1432" s="79"/>
      <c r="J1432" s="79"/>
      <c r="K1432" s="79"/>
      <c r="L1432" s="79"/>
      <c r="N1432" s="110"/>
      <c r="R1432" s="110"/>
      <c r="S1432" s="57"/>
      <c r="V1432" s="73"/>
      <c r="W1432" s="73"/>
      <c r="X1432" s="203"/>
    </row>
    <row r="1433" spans="1:24" x14ac:dyDescent="0.2">
      <c r="A1433" s="114"/>
      <c r="B1433" s="71"/>
      <c r="D1433" s="80"/>
      <c r="F1433" s="79"/>
      <c r="G1433" s="79"/>
      <c r="H1433" s="79"/>
      <c r="J1433" s="79"/>
      <c r="K1433" s="79"/>
      <c r="L1433" s="79"/>
      <c r="N1433" s="110"/>
      <c r="R1433" s="110"/>
      <c r="S1433" s="57"/>
      <c r="V1433" s="73"/>
      <c r="W1433" s="73"/>
      <c r="X1433" s="203"/>
    </row>
    <row r="1434" spans="1:24" x14ac:dyDescent="0.2">
      <c r="A1434" s="114"/>
      <c r="B1434" s="71"/>
      <c r="D1434" s="80"/>
      <c r="F1434" s="79"/>
      <c r="G1434" s="79"/>
      <c r="H1434" s="79"/>
      <c r="J1434" s="79"/>
      <c r="K1434" s="79"/>
      <c r="L1434" s="79"/>
      <c r="N1434" s="79"/>
      <c r="R1434" s="110"/>
      <c r="S1434" s="57"/>
      <c r="V1434" s="73"/>
      <c r="W1434" s="73"/>
      <c r="X1434" s="203"/>
    </row>
    <row r="1435" spans="1:24" x14ac:dyDescent="0.2">
      <c r="A1435" s="114"/>
      <c r="B1435" s="71"/>
      <c r="D1435" s="80"/>
      <c r="F1435" s="79"/>
      <c r="G1435" s="79"/>
      <c r="H1435" s="79"/>
      <c r="J1435" s="79"/>
      <c r="K1435" s="79"/>
      <c r="L1435" s="79"/>
      <c r="N1435" s="110"/>
      <c r="R1435" s="110"/>
      <c r="S1435" s="57"/>
      <c r="V1435" s="73"/>
      <c r="W1435" s="73"/>
      <c r="X1435" s="203"/>
    </row>
    <row r="1436" spans="1:24" x14ac:dyDescent="0.2">
      <c r="A1436" s="114"/>
      <c r="B1436" s="71"/>
      <c r="D1436" s="80"/>
      <c r="F1436" s="79"/>
      <c r="G1436" s="79"/>
      <c r="H1436" s="79"/>
      <c r="J1436" s="79"/>
      <c r="K1436" s="79"/>
      <c r="L1436" s="79"/>
      <c r="N1436" s="110"/>
      <c r="R1436" s="110"/>
      <c r="S1436" s="57"/>
      <c r="V1436" s="73"/>
      <c r="W1436" s="73"/>
      <c r="X1436" s="203"/>
    </row>
    <row r="1437" spans="1:24" x14ac:dyDescent="0.2">
      <c r="A1437" s="114"/>
      <c r="B1437" s="71"/>
      <c r="D1437" s="80"/>
      <c r="E1437" s="50"/>
      <c r="F1437" s="80"/>
      <c r="G1437" s="80"/>
      <c r="H1437" s="80"/>
      <c r="I1437" s="57"/>
      <c r="J1437" s="80"/>
      <c r="K1437" s="80"/>
      <c r="L1437" s="80"/>
      <c r="M1437" s="80"/>
      <c r="N1437" s="80"/>
      <c r="O1437" s="58"/>
      <c r="P1437" s="50"/>
      <c r="R1437" s="110"/>
      <c r="S1437" s="57"/>
      <c r="V1437" s="73"/>
      <c r="W1437" s="73"/>
      <c r="X1437" s="203"/>
    </row>
    <row r="1438" spans="1:24" x14ac:dyDescent="0.2">
      <c r="A1438" s="114"/>
      <c r="B1438" s="71"/>
      <c r="D1438" s="80"/>
      <c r="F1438" s="79"/>
      <c r="G1438" s="79"/>
      <c r="H1438" s="79"/>
      <c r="J1438" s="79"/>
      <c r="K1438" s="79"/>
      <c r="L1438" s="79"/>
      <c r="N1438" s="110"/>
      <c r="R1438" s="110"/>
      <c r="S1438" s="57"/>
      <c r="V1438" s="73"/>
      <c r="W1438" s="73"/>
      <c r="X1438" s="203"/>
    </row>
    <row r="1439" spans="1:24" x14ac:dyDescent="0.2">
      <c r="A1439" s="114"/>
      <c r="B1439" s="71"/>
      <c r="D1439" s="80"/>
      <c r="F1439" s="79"/>
      <c r="G1439" s="79"/>
      <c r="H1439" s="79"/>
      <c r="J1439" s="110"/>
      <c r="N1439" s="110"/>
      <c r="R1439" s="110"/>
      <c r="S1439" s="57"/>
      <c r="V1439" s="73"/>
      <c r="W1439" s="73"/>
      <c r="X1439" s="203"/>
    </row>
    <row r="1440" spans="1:24" x14ac:dyDescent="0.2">
      <c r="A1440" s="114"/>
      <c r="B1440" s="71"/>
      <c r="D1440" s="80"/>
      <c r="F1440" s="79"/>
      <c r="G1440" s="79"/>
      <c r="H1440" s="79"/>
      <c r="J1440" s="79"/>
      <c r="K1440" s="79"/>
      <c r="L1440" s="79"/>
      <c r="N1440" s="110"/>
      <c r="R1440" s="110"/>
      <c r="S1440" s="57"/>
      <c r="V1440" s="73"/>
      <c r="W1440" s="73"/>
      <c r="X1440" s="203"/>
    </row>
    <row r="1441" spans="1:24" x14ac:dyDescent="0.2">
      <c r="A1441" s="114"/>
      <c r="B1441" s="71"/>
      <c r="D1441" s="95"/>
      <c r="F1441" s="79"/>
      <c r="G1441" s="79"/>
      <c r="H1441" s="79"/>
      <c r="J1441" s="79"/>
      <c r="K1441" s="79"/>
      <c r="L1441" s="79"/>
      <c r="N1441" s="110"/>
      <c r="R1441" s="110"/>
      <c r="S1441" s="112"/>
      <c r="V1441" s="73"/>
      <c r="W1441" s="73"/>
      <c r="X1441" s="203"/>
    </row>
    <row r="1442" spans="1:24" x14ac:dyDescent="0.2">
      <c r="A1442" s="114"/>
      <c r="B1442" s="68"/>
      <c r="C1442" s="56"/>
      <c r="D1442" s="80"/>
      <c r="E1442" s="50"/>
      <c r="F1442" s="80"/>
      <c r="G1442" s="80"/>
      <c r="H1442" s="80"/>
      <c r="I1442" s="57"/>
      <c r="J1442" s="80"/>
      <c r="K1442" s="80"/>
      <c r="L1442" s="80"/>
      <c r="M1442" s="80"/>
      <c r="N1442" s="80"/>
      <c r="O1442" s="58"/>
      <c r="P1442" s="50"/>
      <c r="Q1442" s="59"/>
      <c r="R1442" s="57"/>
      <c r="S1442" s="57"/>
      <c r="T1442" s="50"/>
      <c r="U1442" s="50"/>
      <c r="V1442" s="97"/>
      <c r="W1442" s="97"/>
      <c r="X1442" s="203"/>
    </row>
    <row r="1443" spans="1:24" x14ac:dyDescent="0.2">
      <c r="A1443" s="114"/>
      <c r="B1443" s="70"/>
      <c r="C1443" s="63"/>
      <c r="D1443" s="80"/>
      <c r="E1443" s="50"/>
      <c r="F1443" s="80"/>
      <c r="G1443" s="80"/>
      <c r="H1443" s="80"/>
      <c r="I1443" s="57"/>
      <c r="J1443" s="80"/>
      <c r="K1443" s="80"/>
      <c r="L1443" s="80"/>
      <c r="M1443" s="80"/>
      <c r="N1443" s="80"/>
      <c r="O1443" s="58"/>
      <c r="P1443" s="50"/>
      <c r="Q1443" s="58"/>
      <c r="R1443" s="57"/>
      <c r="S1443" s="57"/>
      <c r="T1443" s="50"/>
      <c r="U1443" s="50"/>
      <c r="V1443" s="97"/>
      <c r="W1443" s="97"/>
      <c r="X1443" s="203"/>
    </row>
    <row r="1444" spans="1:24" x14ac:dyDescent="0.2">
      <c r="A1444" s="114"/>
      <c r="B1444" s="70"/>
      <c r="C1444" s="63"/>
      <c r="D1444" s="80"/>
      <c r="E1444" s="50"/>
      <c r="F1444" s="80"/>
      <c r="G1444" s="80"/>
      <c r="H1444" s="80"/>
      <c r="I1444" s="57"/>
      <c r="J1444" s="80"/>
      <c r="K1444" s="80"/>
      <c r="L1444" s="80"/>
      <c r="M1444" s="80"/>
      <c r="N1444" s="80"/>
      <c r="O1444" s="58"/>
      <c r="P1444" s="50"/>
      <c r="Q1444" s="58"/>
      <c r="R1444" s="57"/>
      <c r="S1444" s="57"/>
      <c r="T1444" s="50"/>
      <c r="U1444" s="50"/>
      <c r="V1444" s="97"/>
      <c r="W1444" s="97"/>
      <c r="X1444" s="203"/>
    </row>
    <row r="1445" spans="1:24" x14ac:dyDescent="0.2">
      <c r="A1445" s="114"/>
      <c r="B1445" s="71"/>
      <c r="D1445" s="80"/>
      <c r="F1445" s="79"/>
      <c r="G1445" s="79"/>
      <c r="H1445" s="79"/>
      <c r="J1445" s="79"/>
      <c r="K1445" s="79"/>
      <c r="L1445" s="79"/>
      <c r="N1445" s="79"/>
      <c r="R1445" s="110"/>
      <c r="S1445" s="57"/>
      <c r="V1445" s="73"/>
      <c r="W1445" s="73"/>
      <c r="X1445" s="203"/>
    </row>
    <row r="1446" spans="1:24" x14ac:dyDescent="0.2">
      <c r="A1446" s="114"/>
      <c r="B1446" s="71"/>
      <c r="D1446" s="80"/>
      <c r="F1446" s="79"/>
      <c r="G1446" s="79"/>
      <c r="H1446" s="79"/>
      <c r="J1446" s="79"/>
      <c r="K1446" s="79"/>
      <c r="L1446" s="79"/>
      <c r="N1446" s="79"/>
      <c r="R1446" s="110"/>
      <c r="S1446" s="57"/>
      <c r="V1446" s="73"/>
      <c r="W1446" s="73"/>
      <c r="X1446" s="203"/>
    </row>
    <row r="1447" spans="1:24" x14ac:dyDescent="0.2">
      <c r="A1447" s="114"/>
      <c r="B1447" s="71"/>
      <c r="D1447" s="80"/>
      <c r="F1447" s="79"/>
      <c r="G1447" s="79"/>
      <c r="H1447" s="79"/>
      <c r="J1447" s="79"/>
      <c r="K1447" s="79"/>
      <c r="L1447" s="79"/>
      <c r="N1447" s="79"/>
      <c r="R1447" s="110"/>
      <c r="S1447" s="57"/>
      <c r="V1447" s="73"/>
      <c r="W1447" s="73"/>
      <c r="X1447" s="203"/>
    </row>
    <row r="1448" spans="1:24" x14ac:dyDescent="0.2">
      <c r="A1448" s="114"/>
      <c r="B1448" s="71"/>
      <c r="D1448" s="80"/>
      <c r="F1448" s="79"/>
      <c r="G1448" s="79"/>
      <c r="H1448" s="79"/>
      <c r="J1448" s="79"/>
      <c r="K1448" s="79"/>
      <c r="L1448" s="79"/>
      <c r="N1448" s="79"/>
      <c r="R1448" s="110"/>
      <c r="S1448" s="57"/>
      <c r="V1448" s="73"/>
      <c r="W1448" s="73"/>
      <c r="X1448" s="203"/>
    </row>
    <row r="1449" spans="1:24" x14ac:dyDescent="0.2">
      <c r="A1449" s="114"/>
      <c r="B1449" s="71"/>
      <c r="D1449" s="80"/>
      <c r="F1449" s="79"/>
      <c r="G1449" s="79"/>
      <c r="H1449" s="79"/>
      <c r="J1449" s="79"/>
      <c r="K1449" s="79"/>
      <c r="L1449" s="79"/>
      <c r="N1449" s="79"/>
      <c r="R1449" s="110"/>
      <c r="S1449" s="57"/>
      <c r="V1449" s="73"/>
      <c r="W1449" s="73"/>
      <c r="X1449" s="203"/>
    </row>
    <row r="1450" spans="1:24" x14ac:dyDescent="0.2">
      <c r="A1450" s="114"/>
      <c r="B1450" s="71"/>
      <c r="D1450" s="80"/>
      <c r="F1450" s="79"/>
      <c r="G1450" s="79"/>
      <c r="H1450" s="79"/>
      <c r="J1450" s="79"/>
      <c r="K1450" s="79"/>
      <c r="L1450" s="79"/>
      <c r="N1450" s="110"/>
      <c r="R1450" s="110"/>
      <c r="S1450" s="57"/>
      <c r="V1450" s="73"/>
      <c r="W1450" s="73"/>
      <c r="X1450" s="203"/>
    </row>
    <row r="1451" spans="1:24" x14ac:dyDescent="0.2">
      <c r="A1451" s="114"/>
      <c r="B1451" s="71"/>
      <c r="D1451" s="80"/>
      <c r="F1451" s="79"/>
      <c r="G1451" s="79"/>
      <c r="H1451" s="79"/>
      <c r="J1451" s="79"/>
      <c r="K1451" s="79"/>
      <c r="L1451" s="79"/>
      <c r="N1451" s="110"/>
      <c r="R1451" s="110"/>
      <c r="S1451" s="57"/>
      <c r="V1451" s="73"/>
      <c r="W1451" s="73"/>
      <c r="X1451" s="203"/>
    </row>
    <row r="1452" spans="1:24" x14ac:dyDescent="0.2">
      <c r="A1452" s="114"/>
      <c r="B1452" s="71"/>
      <c r="D1452" s="80"/>
      <c r="F1452" s="79"/>
      <c r="G1452" s="79"/>
      <c r="H1452" s="79"/>
      <c r="J1452" s="79"/>
      <c r="K1452" s="79"/>
      <c r="L1452" s="79"/>
      <c r="N1452" s="79"/>
      <c r="R1452" s="110"/>
      <c r="S1452" s="57"/>
      <c r="V1452" s="73"/>
      <c r="W1452" s="73"/>
      <c r="X1452" s="203"/>
    </row>
    <row r="1453" spans="1:24" x14ac:dyDescent="0.2">
      <c r="A1453" s="114"/>
      <c r="B1453" s="71"/>
      <c r="D1453" s="80"/>
      <c r="F1453" s="79"/>
      <c r="G1453" s="79"/>
      <c r="H1453" s="79"/>
      <c r="J1453" s="79"/>
      <c r="K1453" s="79"/>
      <c r="L1453" s="79"/>
      <c r="N1453" s="110"/>
      <c r="R1453" s="110"/>
      <c r="S1453" s="57"/>
      <c r="V1453" s="73"/>
      <c r="W1453" s="73"/>
      <c r="X1453" s="203"/>
    </row>
    <row r="1454" spans="1:24" x14ac:dyDescent="0.2">
      <c r="A1454" s="114"/>
      <c r="B1454" s="71"/>
      <c r="D1454" s="80"/>
      <c r="F1454" s="79"/>
      <c r="G1454" s="79"/>
      <c r="H1454" s="79"/>
      <c r="J1454" s="79"/>
      <c r="K1454" s="79"/>
      <c r="L1454" s="79"/>
      <c r="N1454" s="110"/>
      <c r="R1454" s="110"/>
      <c r="S1454" s="57"/>
      <c r="V1454" s="73"/>
      <c r="W1454" s="73"/>
      <c r="X1454" s="203"/>
    </row>
    <row r="1455" spans="1:24" x14ac:dyDescent="0.2">
      <c r="A1455" s="114"/>
      <c r="B1455" s="71"/>
      <c r="D1455" s="80"/>
      <c r="E1455" s="50"/>
      <c r="F1455" s="80"/>
      <c r="G1455" s="80"/>
      <c r="H1455" s="80"/>
      <c r="I1455" s="57"/>
      <c r="J1455" s="80"/>
      <c r="K1455" s="80"/>
      <c r="L1455" s="80"/>
      <c r="M1455" s="80"/>
      <c r="N1455" s="80"/>
      <c r="O1455" s="58"/>
      <c r="P1455" s="50"/>
      <c r="R1455" s="110"/>
      <c r="S1455" s="57"/>
      <c r="V1455" s="73"/>
      <c r="W1455" s="73"/>
      <c r="X1455" s="203"/>
    </row>
    <row r="1456" spans="1:24" x14ac:dyDescent="0.2">
      <c r="A1456" s="114"/>
      <c r="B1456" s="71"/>
      <c r="D1456" s="80"/>
      <c r="F1456" s="79"/>
      <c r="G1456" s="79"/>
      <c r="H1456" s="79"/>
      <c r="J1456" s="79"/>
      <c r="K1456" s="79"/>
      <c r="L1456" s="79"/>
      <c r="N1456" s="110"/>
      <c r="R1456" s="110"/>
      <c r="S1456" s="57"/>
      <c r="V1456" s="73"/>
      <c r="W1456" s="73"/>
      <c r="X1456" s="203"/>
    </row>
    <row r="1457" spans="1:24" x14ac:dyDescent="0.2">
      <c r="A1457" s="114"/>
      <c r="B1457" s="71"/>
      <c r="D1457" s="80"/>
      <c r="F1457" s="79"/>
      <c r="G1457" s="79"/>
      <c r="H1457" s="79"/>
      <c r="J1457" s="110"/>
      <c r="N1457" s="110"/>
      <c r="R1457" s="110"/>
      <c r="S1457" s="57"/>
      <c r="V1457" s="73"/>
      <c r="W1457" s="73"/>
      <c r="X1457" s="203"/>
    </row>
    <row r="1458" spans="1:24" x14ac:dyDescent="0.2">
      <c r="A1458" s="114"/>
      <c r="B1458" s="71"/>
      <c r="D1458" s="80"/>
      <c r="F1458" s="79"/>
      <c r="G1458" s="79"/>
      <c r="H1458" s="79"/>
      <c r="J1458" s="79"/>
      <c r="K1458" s="79"/>
      <c r="L1458" s="79"/>
      <c r="N1458" s="110"/>
      <c r="R1458" s="110"/>
      <c r="S1458" s="57"/>
      <c r="V1458" s="73"/>
      <c r="W1458" s="73"/>
      <c r="X1458" s="203"/>
    </row>
    <row r="1459" spans="1:24" x14ac:dyDescent="0.2">
      <c r="A1459" s="114"/>
      <c r="B1459" s="71"/>
      <c r="D1459" s="95"/>
      <c r="F1459" s="79"/>
      <c r="G1459" s="79"/>
      <c r="H1459" s="79"/>
      <c r="J1459" s="79"/>
      <c r="K1459" s="79"/>
      <c r="L1459" s="79"/>
      <c r="N1459" s="110"/>
      <c r="R1459" s="110"/>
      <c r="S1459" s="112"/>
      <c r="V1459" s="73"/>
      <c r="W1459" s="73"/>
      <c r="X1459" s="203"/>
    </row>
    <row r="1460" spans="1:24" x14ac:dyDescent="0.2">
      <c r="A1460" s="114"/>
      <c r="B1460" s="68"/>
      <c r="C1460" s="56"/>
      <c r="D1460" s="80"/>
      <c r="E1460" s="50"/>
      <c r="F1460" s="80"/>
      <c r="G1460" s="80"/>
      <c r="H1460" s="80"/>
      <c r="I1460" s="57"/>
      <c r="J1460" s="80"/>
      <c r="K1460" s="80"/>
      <c r="L1460" s="80"/>
      <c r="M1460" s="80"/>
      <c r="N1460" s="80"/>
      <c r="O1460" s="58"/>
      <c r="P1460" s="50"/>
      <c r="Q1460" s="59"/>
      <c r="R1460" s="57"/>
      <c r="S1460" s="57"/>
      <c r="T1460" s="50"/>
      <c r="U1460" s="50"/>
      <c r="V1460" s="97"/>
      <c r="W1460" s="97"/>
      <c r="X1460" s="203"/>
    </row>
    <row r="1461" spans="1:24" x14ac:dyDescent="0.2">
      <c r="A1461" s="114"/>
      <c r="B1461" s="70"/>
      <c r="C1461" s="63"/>
      <c r="D1461" s="80"/>
      <c r="E1461" s="50"/>
      <c r="F1461" s="80"/>
      <c r="G1461" s="80"/>
      <c r="H1461" s="80"/>
      <c r="I1461" s="57"/>
      <c r="J1461" s="80"/>
      <c r="K1461" s="80"/>
      <c r="L1461" s="80"/>
      <c r="M1461" s="80"/>
      <c r="N1461" s="80"/>
      <c r="O1461" s="58"/>
      <c r="P1461" s="50"/>
      <c r="Q1461" s="58"/>
      <c r="R1461" s="57"/>
      <c r="S1461" s="57"/>
      <c r="T1461" s="50"/>
      <c r="U1461" s="50"/>
      <c r="V1461" s="97"/>
      <c r="W1461" s="97"/>
      <c r="X1461" s="203"/>
    </row>
    <row r="1462" spans="1:24" x14ac:dyDescent="0.2">
      <c r="A1462" s="114"/>
      <c r="B1462" s="70"/>
      <c r="C1462" s="63"/>
      <c r="D1462" s="80"/>
      <c r="E1462" s="50"/>
      <c r="F1462" s="80"/>
      <c r="G1462" s="80"/>
      <c r="H1462" s="80"/>
      <c r="I1462" s="57"/>
      <c r="J1462" s="80"/>
      <c r="K1462" s="80"/>
      <c r="L1462" s="80"/>
      <c r="M1462" s="80"/>
      <c r="N1462" s="80"/>
      <c r="O1462" s="58"/>
      <c r="P1462" s="50"/>
      <c r="Q1462" s="58"/>
      <c r="R1462" s="57"/>
      <c r="S1462" s="57"/>
      <c r="T1462" s="50"/>
      <c r="U1462" s="50"/>
      <c r="V1462" s="97"/>
      <c r="W1462" s="97"/>
      <c r="X1462" s="203"/>
    </row>
    <row r="1463" spans="1:24" x14ac:dyDescent="0.2">
      <c r="A1463" s="114"/>
      <c r="B1463" s="71"/>
      <c r="D1463" s="80"/>
      <c r="F1463" s="79"/>
      <c r="G1463" s="79"/>
      <c r="H1463" s="79"/>
      <c r="J1463" s="79"/>
      <c r="K1463" s="79"/>
      <c r="L1463" s="79"/>
      <c r="N1463" s="79"/>
      <c r="R1463" s="110"/>
      <c r="S1463" s="57"/>
      <c r="V1463" s="73"/>
      <c r="W1463" s="73"/>
      <c r="X1463" s="203"/>
    </row>
    <row r="1464" spans="1:24" x14ac:dyDescent="0.2">
      <c r="A1464" s="114"/>
      <c r="B1464" s="71"/>
      <c r="D1464" s="80"/>
      <c r="F1464" s="79"/>
      <c r="G1464" s="79"/>
      <c r="H1464" s="79"/>
      <c r="J1464" s="79"/>
      <c r="K1464" s="79"/>
      <c r="L1464" s="79"/>
      <c r="N1464" s="79"/>
      <c r="R1464" s="110"/>
      <c r="S1464" s="57"/>
      <c r="V1464" s="73"/>
      <c r="W1464" s="73"/>
      <c r="X1464" s="203"/>
    </row>
    <row r="1465" spans="1:24" x14ac:dyDescent="0.2">
      <c r="A1465" s="114"/>
      <c r="B1465" s="71"/>
      <c r="D1465" s="80"/>
      <c r="F1465" s="79"/>
      <c r="G1465" s="79"/>
      <c r="H1465" s="79"/>
      <c r="J1465" s="79"/>
      <c r="K1465" s="79"/>
      <c r="L1465" s="79"/>
      <c r="N1465" s="79"/>
      <c r="R1465" s="110"/>
      <c r="S1465" s="57"/>
      <c r="V1465" s="73"/>
      <c r="W1465" s="73"/>
      <c r="X1465" s="203"/>
    </row>
    <row r="1466" spans="1:24" x14ac:dyDescent="0.2">
      <c r="A1466" s="114"/>
      <c r="B1466" s="71"/>
      <c r="D1466" s="80"/>
      <c r="F1466" s="79"/>
      <c r="G1466" s="79"/>
      <c r="H1466" s="79"/>
      <c r="J1466" s="79"/>
      <c r="K1466" s="79"/>
      <c r="L1466" s="79"/>
      <c r="N1466" s="79"/>
      <c r="R1466" s="110"/>
      <c r="S1466" s="57"/>
      <c r="V1466" s="73"/>
      <c r="W1466" s="73"/>
      <c r="X1466" s="203"/>
    </row>
    <row r="1467" spans="1:24" x14ac:dyDescent="0.2">
      <c r="A1467" s="114"/>
      <c r="B1467" s="71"/>
      <c r="D1467" s="80"/>
      <c r="F1467" s="79"/>
      <c r="G1467" s="79"/>
      <c r="H1467" s="79"/>
      <c r="J1467" s="79"/>
      <c r="K1467" s="79"/>
      <c r="L1467" s="79"/>
      <c r="N1467" s="79"/>
      <c r="R1467" s="110"/>
      <c r="S1467" s="57"/>
      <c r="V1467" s="73"/>
      <c r="W1467" s="73"/>
      <c r="X1467" s="203"/>
    </row>
    <row r="1468" spans="1:24" x14ac:dyDescent="0.2">
      <c r="A1468" s="114"/>
      <c r="B1468" s="71"/>
      <c r="D1468" s="80"/>
      <c r="F1468" s="79"/>
      <c r="G1468" s="79"/>
      <c r="H1468" s="79"/>
      <c r="J1468" s="79"/>
      <c r="K1468" s="79"/>
      <c r="L1468" s="79"/>
      <c r="N1468" s="110"/>
      <c r="R1468" s="110"/>
      <c r="S1468" s="57"/>
      <c r="V1468" s="73"/>
      <c r="W1468" s="73"/>
      <c r="X1468" s="203"/>
    </row>
    <row r="1469" spans="1:24" x14ac:dyDescent="0.2">
      <c r="A1469" s="114"/>
      <c r="B1469" s="71"/>
      <c r="D1469" s="80"/>
      <c r="F1469" s="79"/>
      <c r="G1469" s="79"/>
      <c r="H1469" s="79"/>
      <c r="J1469" s="79"/>
      <c r="K1469" s="79"/>
      <c r="L1469" s="79"/>
      <c r="N1469" s="110"/>
      <c r="R1469" s="110"/>
      <c r="S1469" s="57"/>
      <c r="V1469" s="73"/>
      <c r="W1469" s="73"/>
      <c r="X1469" s="203"/>
    </row>
    <row r="1470" spans="1:24" x14ac:dyDescent="0.2">
      <c r="A1470" s="114"/>
      <c r="B1470" s="71"/>
      <c r="D1470" s="80"/>
      <c r="F1470" s="79"/>
      <c r="G1470" s="79"/>
      <c r="H1470" s="79"/>
      <c r="J1470" s="79"/>
      <c r="K1470" s="79"/>
      <c r="L1470" s="79"/>
      <c r="N1470" s="79"/>
      <c r="R1470" s="110"/>
      <c r="S1470" s="57"/>
      <c r="V1470" s="73"/>
      <c r="W1470" s="73"/>
      <c r="X1470" s="203"/>
    </row>
    <row r="1471" spans="1:24" x14ac:dyDescent="0.2">
      <c r="A1471" s="114"/>
      <c r="B1471" s="71"/>
      <c r="D1471" s="80"/>
      <c r="F1471" s="79"/>
      <c r="G1471" s="79"/>
      <c r="H1471" s="79"/>
      <c r="J1471" s="79"/>
      <c r="K1471" s="79"/>
      <c r="L1471" s="79"/>
      <c r="N1471" s="110"/>
      <c r="R1471" s="110"/>
      <c r="S1471" s="57"/>
      <c r="V1471" s="73"/>
      <c r="W1471" s="73"/>
      <c r="X1471" s="203"/>
    </row>
    <row r="1472" spans="1:24" x14ac:dyDescent="0.2">
      <c r="A1472" s="114"/>
      <c r="B1472" s="71"/>
      <c r="D1472" s="80"/>
      <c r="F1472" s="79"/>
      <c r="G1472" s="79"/>
      <c r="H1472" s="79"/>
      <c r="J1472" s="79"/>
      <c r="K1472" s="79"/>
      <c r="L1472" s="79"/>
      <c r="N1472" s="110"/>
      <c r="R1472" s="110"/>
      <c r="S1472" s="57"/>
      <c r="V1472" s="73"/>
      <c r="W1472" s="73"/>
      <c r="X1472" s="203"/>
    </row>
    <row r="1473" spans="1:24" x14ac:dyDescent="0.2">
      <c r="A1473" s="114"/>
      <c r="B1473" s="71"/>
      <c r="D1473" s="80"/>
      <c r="E1473" s="50"/>
      <c r="F1473" s="80"/>
      <c r="G1473" s="80"/>
      <c r="H1473" s="80"/>
      <c r="I1473" s="57"/>
      <c r="J1473" s="80"/>
      <c r="K1473" s="80"/>
      <c r="L1473" s="80"/>
      <c r="M1473" s="80"/>
      <c r="N1473" s="80"/>
      <c r="O1473" s="58"/>
      <c r="P1473" s="50"/>
      <c r="R1473" s="110"/>
      <c r="S1473" s="57"/>
      <c r="V1473" s="73"/>
      <c r="W1473" s="73"/>
      <c r="X1473" s="203"/>
    </row>
    <row r="1474" spans="1:24" x14ac:dyDescent="0.2">
      <c r="A1474" s="114"/>
      <c r="B1474" s="71"/>
      <c r="D1474" s="80"/>
      <c r="F1474" s="79"/>
      <c r="G1474" s="79"/>
      <c r="H1474" s="79"/>
      <c r="J1474" s="79"/>
      <c r="K1474" s="79"/>
      <c r="L1474" s="79"/>
      <c r="N1474" s="110"/>
      <c r="R1474" s="110"/>
      <c r="S1474" s="57"/>
      <c r="V1474" s="73"/>
      <c r="W1474" s="73"/>
      <c r="X1474" s="203"/>
    </row>
    <row r="1475" spans="1:24" x14ac:dyDescent="0.2">
      <c r="A1475" s="114"/>
      <c r="B1475" s="71"/>
      <c r="D1475" s="80"/>
      <c r="F1475" s="79"/>
      <c r="G1475" s="79"/>
      <c r="H1475" s="79"/>
      <c r="J1475" s="110"/>
      <c r="N1475" s="110"/>
      <c r="R1475" s="110"/>
      <c r="S1475" s="57"/>
      <c r="V1475" s="73"/>
      <c r="W1475" s="73"/>
      <c r="X1475" s="203"/>
    </row>
    <row r="1476" spans="1:24" x14ac:dyDescent="0.2">
      <c r="A1476" s="114"/>
      <c r="B1476" s="71"/>
      <c r="D1476" s="80"/>
      <c r="F1476" s="79"/>
      <c r="G1476" s="79"/>
      <c r="H1476" s="79"/>
      <c r="J1476" s="79"/>
      <c r="K1476" s="79"/>
      <c r="L1476" s="79"/>
      <c r="N1476" s="110"/>
      <c r="R1476" s="110"/>
      <c r="S1476" s="57"/>
      <c r="V1476" s="73"/>
      <c r="W1476" s="73"/>
      <c r="X1476" s="203"/>
    </row>
    <row r="1477" spans="1:24" x14ac:dyDescent="0.2">
      <c r="A1477" s="114"/>
      <c r="B1477" s="71"/>
      <c r="D1477" s="95"/>
      <c r="F1477" s="79"/>
      <c r="G1477" s="79"/>
      <c r="H1477" s="79"/>
      <c r="J1477" s="79"/>
      <c r="K1477" s="79"/>
      <c r="L1477" s="79"/>
      <c r="N1477" s="110"/>
      <c r="R1477" s="110"/>
      <c r="S1477" s="112"/>
      <c r="V1477" s="73"/>
      <c r="W1477" s="73"/>
      <c r="X1477" s="203"/>
    </row>
    <row r="1478" spans="1:24" x14ac:dyDescent="0.2">
      <c r="A1478" s="114"/>
      <c r="B1478" s="68"/>
      <c r="C1478" s="56"/>
      <c r="D1478" s="80"/>
      <c r="E1478" s="50"/>
      <c r="F1478" s="80"/>
      <c r="G1478" s="80"/>
      <c r="H1478" s="80"/>
      <c r="I1478" s="57"/>
      <c r="J1478" s="80"/>
      <c r="K1478" s="80"/>
      <c r="L1478" s="80"/>
      <c r="M1478" s="80"/>
      <c r="N1478" s="80"/>
      <c r="O1478" s="58"/>
      <c r="P1478" s="50"/>
      <c r="Q1478" s="59"/>
      <c r="R1478" s="57"/>
      <c r="S1478" s="57"/>
      <c r="T1478" s="50"/>
      <c r="U1478" s="50"/>
      <c r="V1478" s="97"/>
      <c r="W1478" s="97"/>
      <c r="X1478" s="203"/>
    </row>
    <row r="1479" spans="1:24" x14ac:dyDescent="0.2">
      <c r="A1479" s="114"/>
      <c r="B1479" s="70"/>
      <c r="C1479" s="63"/>
      <c r="D1479" s="80"/>
      <c r="E1479" s="50"/>
      <c r="F1479" s="80"/>
      <c r="G1479" s="80"/>
      <c r="H1479" s="80"/>
      <c r="I1479" s="57"/>
      <c r="J1479" s="80"/>
      <c r="K1479" s="80"/>
      <c r="L1479" s="80"/>
      <c r="M1479" s="80"/>
      <c r="N1479" s="80"/>
      <c r="O1479" s="58"/>
      <c r="P1479" s="50"/>
      <c r="Q1479" s="58"/>
      <c r="R1479" s="57"/>
      <c r="S1479" s="57"/>
      <c r="T1479" s="50"/>
      <c r="U1479" s="50"/>
      <c r="V1479" s="97"/>
      <c r="W1479" s="97"/>
      <c r="X1479" s="203"/>
    </row>
    <row r="1480" spans="1:24" x14ac:dyDescent="0.2">
      <c r="A1480" s="114"/>
      <c r="B1480" s="70"/>
      <c r="C1480" s="63"/>
      <c r="D1480" s="80"/>
      <c r="E1480" s="50"/>
      <c r="F1480" s="80"/>
      <c r="G1480" s="80"/>
      <c r="H1480" s="80"/>
      <c r="I1480" s="57"/>
      <c r="J1480" s="80"/>
      <c r="K1480" s="80"/>
      <c r="L1480" s="80"/>
      <c r="M1480" s="80"/>
      <c r="N1480" s="80"/>
      <c r="O1480" s="58"/>
      <c r="P1480" s="50"/>
      <c r="Q1480" s="58"/>
      <c r="R1480" s="57"/>
      <c r="S1480" s="57"/>
      <c r="T1480" s="50"/>
      <c r="U1480" s="50"/>
      <c r="V1480" s="97"/>
      <c r="W1480" s="97"/>
      <c r="X1480" s="203"/>
    </row>
    <row r="1481" spans="1:24" x14ac:dyDescent="0.2">
      <c r="A1481" s="114"/>
      <c r="B1481" s="71"/>
      <c r="D1481" s="80"/>
      <c r="F1481" s="79"/>
      <c r="G1481" s="79"/>
      <c r="H1481" s="79"/>
      <c r="J1481" s="79"/>
      <c r="K1481" s="79"/>
      <c r="L1481" s="79"/>
      <c r="N1481" s="79"/>
      <c r="R1481" s="110"/>
      <c r="S1481" s="57"/>
      <c r="V1481" s="73"/>
      <c r="W1481" s="73"/>
      <c r="X1481" s="203"/>
    </row>
    <row r="1482" spans="1:24" x14ac:dyDescent="0.2">
      <c r="A1482" s="114"/>
      <c r="B1482" s="71"/>
      <c r="D1482" s="80"/>
      <c r="F1482" s="79"/>
      <c r="G1482" s="79"/>
      <c r="H1482" s="79"/>
      <c r="J1482" s="79"/>
      <c r="K1482" s="79"/>
      <c r="L1482" s="79"/>
      <c r="N1482" s="79"/>
      <c r="R1482" s="110"/>
      <c r="S1482" s="57"/>
      <c r="V1482" s="73"/>
      <c r="W1482" s="73"/>
      <c r="X1482" s="203"/>
    </row>
    <row r="1483" spans="1:24" x14ac:dyDescent="0.2">
      <c r="A1483" s="114"/>
      <c r="B1483" s="71"/>
      <c r="D1483" s="80"/>
      <c r="F1483" s="79"/>
      <c r="G1483" s="79"/>
      <c r="H1483" s="79"/>
      <c r="J1483" s="79"/>
      <c r="K1483" s="79"/>
      <c r="L1483" s="79"/>
      <c r="N1483" s="79"/>
      <c r="R1483" s="110"/>
      <c r="S1483" s="57"/>
      <c r="V1483" s="73"/>
      <c r="W1483" s="73"/>
      <c r="X1483" s="203"/>
    </row>
    <row r="1484" spans="1:24" x14ac:dyDescent="0.2">
      <c r="A1484" s="114"/>
      <c r="B1484" s="71"/>
      <c r="D1484" s="80"/>
      <c r="F1484" s="79"/>
      <c r="G1484" s="79"/>
      <c r="H1484" s="79"/>
      <c r="J1484" s="79"/>
      <c r="K1484" s="79"/>
      <c r="L1484" s="79"/>
      <c r="N1484" s="79"/>
      <c r="R1484" s="110"/>
      <c r="S1484" s="57"/>
      <c r="V1484" s="73"/>
      <c r="W1484" s="73"/>
      <c r="X1484" s="203"/>
    </row>
    <row r="1485" spans="1:24" x14ac:dyDescent="0.2">
      <c r="A1485" s="114"/>
      <c r="B1485" s="71"/>
      <c r="D1485" s="80"/>
      <c r="F1485" s="79"/>
      <c r="G1485" s="79"/>
      <c r="H1485" s="79"/>
      <c r="J1485" s="79"/>
      <c r="K1485" s="79"/>
      <c r="L1485" s="79"/>
      <c r="N1485" s="79"/>
      <c r="R1485" s="110"/>
      <c r="S1485" s="57"/>
      <c r="V1485" s="73"/>
      <c r="W1485" s="73"/>
      <c r="X1485" s="203"/>
    </row>
    <row r="1486" spans="1:24" x14ac:dyDescent="0.2">
      <c r="A1486" s="114"/>
      <c r="B1486" s="71"/>
      <c r="D1486" s="80"/>
      <c r="F1486" s="79"/>
      <c r="G1486" s="79"/>
      <c r="H1486" s="79"/>
      <c r="J1486" s="79"/>
      <c r="K1486" s="79"/>
      <c r="L1486" s="79"/>
      <c r="N1486" s="110"/>
      <c r="R1486" s="110"/>
      <c r="S1486" s="57"/>
      <c r="V1486" s="73"/>
      <c r="W1486" s="73"/>
      <c r="X1486" s="203"/>
    </row>
    <row r="1487" spans="1:24" x14ac:dyDescent="0.2">
      <c r="A1487" s="114"/>
      <c r="B1487" s="71"/>
      <c r="D1487" s="80"/>
      <c r="F1487" s="79"/>
      <c r="G1487" s="79"/>
      <c r="H1487" s="79"/>
      <c r="J1487" s="79"/>
      <c r="K1487" s="79"/>
      <c r="L1487" s="79"/>
      <c r="N1487" s="110"/>
      <c r="R1487" s="110"/>
      <c r="S1487" s="57"/>
      <c r="V1487" s="73"/>
      <c r="W1487" s="73"/>
      <c r="X1487" s="203"/>
    </row>
    <row r="1488" spans="1:24" x14ac:dyDescent="0.2">
      <c r="A1488" s="114"/>
      <c r="B1488" s="71"/>
      <c r="D1488" s="80"/>
      <c r="F1488" s="79"/>
      <c r="G1488" s="79"/>
      <c r="H1488" s="79"/>
      <c r="J1488" s="79"/>
      <c r="K1488" s="79"/>
      <c r="L1488" s="79"/>
      <c r="N1488" s="79"/>
      <c r="R1488" s="110"/>
      <c r="S1488" s="57"/>
      <c r="V1488" s="73"/>
      <c r="W1488" s="73"/>
      <c r="X1488" s="203"/>
    </row>
    <row r="1489" spans="1:24" x14ac:dyDescent="0.2">
      <c r="A1489" s="114"/>
      <c r="B1489" s="71"/>
      <c r="D1489" s="80"/>
      <c r="F1489" s="79"/>
      <c r="G1489" s="79"/>
      <c r="H1489" s="79"/>
      <c r="J1489" s="79"/>
      <c r="K1489" s="79"/>
      <c r="L1489" s="79"/>
      <c r="N1489" s="110"/>
      <c r="R1489" s="110"/>
      <c r="S1489" s="57"/>
      <c r="V1489" s="73"/>
      <c r="W1489" s="73"/>
      <c r="X1489" s="203"/>
    </row>
    <row r="1490" spans="1:24" x14ac:dyDescent="0.2">
      <c r="A1490" s="114"/>
      <c r="B1490" s="71"/>
      <c r="D1490" s="80"/>
      <c r="F1490" s="79"/>
      <c r="G1490" s="79"/>
      <c r="H1490" s="79"/>
      <c r="J1490" s="79"/>
      <c r="K1490" s="79"/>
      <c r="L1490" s="79"/>
      <c r="N1490" s="110"/>
      <c r="R1490" s="110"/>
      <c r="S1490" s="57"/>
      <c r="V1490" s="73"/>
      <c r="W1490" s="73"/>
      <c r="X1490" s="203"/>
    </row>
    <row r="1491" spans="1:24" x14ac:dyDescent="0.2">
      <c r="A1491" s="114"/>
      <c r="B1491" s="71"/>
      <c r="D1491" s="80"/>
      <c r="E1491" s="50"/>
      <c r="F1491" s="80"/>
      <c r="G1491" s="80"/>
      <c r="H1491" s="80"/>
      <c r="I1491" s="57"/>
      <c r="J1491" s="80"/>
      <c r="K1491" s="80"/>
      <c r="L1491" s="80"/>
      <c r="M1491" s="80"/>
      <c r="N1491" s="80"/>
      <c r="O1491" s="58"/>
      <c r="P1491" s="50"/>
      <c r="R1491" s="110"/>
      <c r="S1491" s="57"/>
      <c r="V1491" s="73"/>
      <c r="W1491" s="73"/>
      <c r="X1491" s="203"/>
    </row>
    <row r="1492" spans="1:24" x14ac:dyDescent="0.2">
      <c r="A1492" s="114"/>
      <c r="B1492" s="71"/>
      <c r="D1492" s="80"/>
      <c r="F1492" s="79"/>
      <c r="G1492" s="79"/>
      <c r="H1492" s="79"/>
      <c r="J1492" s="79"/>
      <c r="K1492" s="79"/>
      <c r="L1492" s="79"/>
      <c r="N1492" s="110"/>
      <c r="R1492" s="110"/>
      <c r="S1492" s="57"/>
      <c r="V1492" s="73"/>
      <c r="W1492" s="73"/>
      <c r="X1492" s="203"/>
    </row>
    <row r="1493" spans="1:24" x14ac:dyDescent="0.2">
      <c r="A1493" s="114"/>
      <c r="B1493" s="71"/>
      <c r="D1493" s="80"/>
      <c r="F1493" s="79"/>
      <c r="G1493" s="79"/>
      <c r="H1493" s="79"/>
      <c r="J1493" s="110"/>
      <c r="N1493" s="110"/>
      <c r="R1493" s="110"/>
      <c r="S1493" s="57"/>
      <c r="V1493" s="73"/>
      <c r="W1493" s="73"/>
      <c r="X1493" s="203"/>
    </row>
    <row r="1494" spans="1:24" x14ac:dyDescent="0.2">
      <c r="A1494" s="114"/>
      <c r="B1494" s="71"/>
      <c r="D1494" s="80"/>
      <c r="F1494" s="79"/>
      <c r="G1494" s="79"/>
      <c r="H1494" s="79"/>
      <c r="J1494" s="79"/>
      <c r="K1494" s="79"/>
      <c r="L1494" s="79"/>
      <c r="N1494" s="110"/>
      <c r="R1494" s="110"/>
      <c r="S1494" s="57"/>
      <c r="V1494" s="73"/>
      <c r="W1494" s="73"/>
      <c r="X1494" s="203"/>
    </row>
    <row r="1495" spans="1:24" x14ac:dyDescent="0.2">
      <c r="A1495" s="114"/>
      <c r="B1495" s="71"/>
      <c r="D1495" s="95"/>
      <c r="F1495" s="79"/>
      <c r="G1495" s="79"/>
      <c r="H1495" s="79"/>
      <c r="J1495" s="79"/>
      <c r="K1495" s="79"/>
      <c r="L1495" s="79"/>
      <c r="N1495" s="110"/>
      <c r="R1495" s="110"/>
      <c r="S1495" s="112"/>
      <c r="V1495" s="73"/>
      <c r="W1495" s="73"/>
      <c r="X1495" s="203"/>
    </row>
    <row r="1496" spans="1:24" x14ac:dyDescent="0.2">
      <c r="A1496" s="114"/>
      <c r="B1496" s="68"/>
      <c r="C1496" s="56"/>
      <c r="D1496" s="80"/>
      <c r="E1496" s="50"/>
      <c r="F1496" s="80"/>
      <c r="G1496" s="80"/>
      <c r="H1496" s="80"/>
      <c r="I1496" s="57"/>
      <c r="J1496" s="80"/>
      <c r="K1496" s="80"/>
      <c r="L1496" s="80"/>
      <c r="M1496" s="80"/>
      <c r="N1496" s="80"/>
      <c r="O1496" s="58"/>
      <c r="P1496" s="50"/>
      <c r="Q1496" s="59"/>
      <c r="R1496" s="57"/>
      <c r="S1496" s="57"/>
      <c r="T1496" s="50"/>
      <c r="U1496" s="50"/>
      <c r="V1496" s="97"/>
      <c r="W1496" s="97"/>
      <c r="X1496" s="203"/>
    </row>
    <row r="1497" spans="1:24" x14ac:dyDescent="0.2">
      <c r="A1497" s="114"/>
      <c r="B1497" s="70"/>
      <c r="C1497" s="63"/>
      <c r="D1497" s="80"/>
      <c r="E1497" s="50"/>
      <c r="F1497" s="80"/>
      <c r="G1497" s="80"/>
      <c r="H1497" s="80"/>
      <c r="I1497" s="57"/>
      <c r="J1497" s="80"/>
      <c r="K1497" s="80"/>
      <c r="L1497" s="80"/>
      <c r="M1497" s="80"/>
      <c r="N1497" s="80"/>
      <c r="O1497" s="58"/>
      <c r="P1497" s="50"/>
      <c r="Q1497" s="58"/>
      <c r="R1497" s="57"/>
      <c r="S1497" s="57"/>
      <c r="T1497" s="50"/>
      <c r="U1497" s="50"/>
      <c r="V1497" s="97"/>
      <c r="W1497" s="97"/>
      <c r="X1497" s="203"/>
    </row>
    <row r="1498" spans="1:24" x14ac:dyDescent="0.2">
      <c r="A1498" s="114"/>
      <c r="B1498" s="70"/>
      <c r="C1498" s="63"/>
      <c r="D1498" s="80"/>
      <c r="E1498" s="50"/>
      <c r="F1498" s="80"/>
      <c r="G1498" s="80"/>
      <c r="H1498" s="80"/>
      <c r="I1498" s="57"/>
      <c r="J1498" s="80"/>
      <c r="K1498" s="80"/>
      <c r="L1498" s="80"/>
      <c r="M1498" s="80"/>
      <c r="N1498" s="80"/>
      <c r="O1498" s="58"/>
      <c r="P1498" s="50"/>
      <c r="Q1498" s="58"/>
      <c r="R1498" s="57"/>
      <c r="S1498" s="57"/>
      <c r="T1498" s="50"/>
      <c r="U1498" s="50"/>
      <c r="V1498" s="97"/>
      <c r="W1498" s="97"/>
      <c r="X1498" s="203"/>
    </row>
    <row r="1499" spans="1:24" x14ac:dyDescent="0.2">
      <c r="A1499" s="114"/>
      <c r="B1499" s="71"/>
      <c r="D1499" s="80"/>
      <c r="F1499" s="79"/>
      <c r="G1499" s="79"/>
      <c r="H1499" s="79"/>
      <c r="J1499" s="79"/>
      <c r="K1499" s="79"/>
      <c r="L1499" s="79"/>
      <c r="N1499" s="79"/>
      <c r="R1499" s="110"/>
      <c r="S1499" s="57"/>
      <c r="V1499" s="73"/>
      <c r="W1499" s="73"/>
      <c r="X1499" s="203"/>
    </row>
    <row r="1500" spans="1:24" x14ac:dyDescent="0.2">
      <c r="A1500" s="114"/>
      <c r="B1500" s="71"/>
      <c r="D1500" s="80"/>
      <c r="F1500" s="79"/>
      <c r="G1500" s="79"/>
      <c r="H1500" s="79"/>
      <c r="J1500" s="79"/>
      <c r="K1500" s="79"/>
      <c r="L1500" s="79"/>
      <c r="N1500" s="79"/>
      <c r="R1500" s="110"/>
      <c r="S1500" s="57"/>
      <c r="V1500" s="73"/>
      <c r="W1500" s="73"/>
      <c r="X1500" s="203"/>
    </row>
    <row r="1501" spans="1:24" x14ac:dyDescent="0.2">
      <c r="A1501" s="114"/>
      <c r="B1501" s="71"/>
      <c r="D1501" s="80"/>
      <c r="F1501" s="79"/>
      <c r="G1501" s="79"/>
      <c r="H1501" s="79"/>
      <c r="J1501" s="79"/>
      <c r="K1501" s="79"/>
      <c r="L1501" s="79"/>
      <c r="N1501" s="79"/>
      <c r="R1501" s="110"/>
      <c r="S1501" s="57"/>
      <c r="V1501" s="73"/>
      <c r="W1501" s="73"/>
      <c r="X1501" s="203"/>
    </row>
    <row r="1502" spans="1:24" x14ac:dyDescent="0.2">
      <c r="A1502" s="114"/>
      <c r="B1502" s="71"/>
      <c r="D1502" s="80"/>
      <c r="F1502" s="79"/>
      <c r="G1502" s="79"/>
      <c r="H1502" s="79"/>
      <c r="J1502" s="79"/>
      <c r="K1502" s="79"/>
      <c r="L1502" s="79"/>
      <c r="N1502" s="79"/>
      <c r="R1502" s="110"/>
      <c r="S1502" s="57"/>
      <c r="V1502" s="73"/>
      <c r="W1502" s="73"/>
      <c r="X1502" s="203"/>
    </row>
    <row r="1503" spans="1:24" x14ac:dyDescent="0.2">
      <c r="A1503" s="114"/>
      <c r="B1503" s="71"/>
      <c r="D1503" s="80"/>
      <c r="F1503" s="79"/>
      <c r="G1503" s="79"/>
      <c r="H1503" s="79"/>
      <c r="J1503" s="79"/>
      <c r="K1503" s="79"/>
      <c r="L1503" s="79"/>
      <c r="N1503" s="79"/>
      <c r="R1503" s="110"/>
      <c r="S1503" s="57"/>
      <c r="V1503" s="73"/>
      <c r="W1503" s="73"/>
      <c r="X1503" s="203"/>
    </row>
    <row r="1504" spans="1:24" x14ac:dyDescent="0.2">
      <c r="A1504" s="114"/>
      <c r="B1504" s="71"/>
      <c r="D1504" s="80"/>
      <c r="F1504" s="79"/>
      <c r="G1504" s="79"/>
      <c r="H1504" s="79"/>
      <c r="J1504" s="79"/>
      <c r="K1504" s="79"/>
      <c r="L1504" s="79"/>
      <c r="N1504" s="110"/>
      <c r="R1504" s="110"/>
      <c r="S1504" s="57"/>
      <c r="V1504" s="73"/>
      <c r="W1504" s="73"/>
      <c r="X1504" s="203"/>
    </row>
    <row r="1505" spans="1:24" x14ac:dyDescent="0.2">
      <c r="A1505" s="114"/>
      <c r="B1505" s="71"/>
      <c r="D1505" s="80"/>
      <c r="F1505" s="79"/>
      <c r="G1505" s="79"/>
      <c r="H1505" s="79"/>
      <c r="J1505" s="79"/>
      <c r="K1505" s="79"/>
      <c r="L1505" s="79"/>
      <c r="N1505" s="110"/>
      <c r="R1505" s="110"/>
      <c r="S1505" s="57"/>
      <c r="V1505" s="73"/>
      <c r="W1505" s="73"/>
      <c r="X1505" s="203"/>
    </row>
    <row r="1506" spans="1:24" x14ac:dyDescent="0.2">
      <c r="A1506" s="114"/>
      <c r="B1506" s="71"/>
      <c r="D1506" s="80"/>
      <c r="F1506" s="79"/>
      <c r="G1506" s="79"/>
      <c r="H1506" s="79"/>
      <c r="J1506" s="79"/>
      <c r="K1506" s="79"/>
      <c r="L1506" s="79"/>
      <c r="N1506" s="79"/>
      <c r="R1506" s="110"/>
      <c r="S1506" s="57"/>
      <c r="V1506" s="73"/>
      <c r="W1506" s="73"/>
      <c r="X1506" s="203"/>
    </row>
    <row r="1507" spans="1:24" x14ac:dyDescent="0.2">
      <c r="A1507" s="114"/>
      <c r="B1507" s="71"/>
      <c r="D1507" s="80"/>
      <c r="F1507" s="79"/>
      <c r="G1507" s="79"/>
      <c r="H1507" s="79"/>
      <c r="J1507" s="79"/>
      <c r="K1507" s="79"/>
      <c r="L1507" s="79"/>
      <c r="N1507" s="110"/>
      <c r="R1507" s="110"/>
      <c r="S1507" s="57"/>
      <c r="V1507" s="73"/>
      <c r="W1507" s="73"/>
      <c r="X1507" s="203"/>
    </row>
    <row r="1508" spans="1:24" x14ac:dyDescent="0.2">
      <c r="A1508" s="114"/>
      <c r="B1508" s="71"/>
      <c r="D1508" s="80"/>
      <c r="F1508" s="79"/>
      <c r="G1508" s="79"/>
      <c r="H1508" s="79"/>
      <c r="J1508" s="79"/>
      <c r="K1508" s="79"/>
      <c r="L1508" s="79"/>
      <c r="N1508" s="110"/>
      <c r="R1508" s="110"/>
      <c r="S1508" s="57"/>
      <c r="V1508" s="73"/>
      <c r="W1508" s="73"/>
      <c r="X1508" s="203"/>
    </row>
    <row r="1509" spans="1:24" x14ac:dyDescent="0.2">
      <c r="A1509" s="114"/>
      <c r="B1509" s="71"/>
      <c r="D1509" s="80"/>
      <c r="E1509" s="50"/>
      <c r="F1509" s="80"/>
      <c r="G1509" s="80"/>
      <c r="H1509" s="80"/>
      <c r="I1509" s="57"/>
      <c r="J1509" s="80"/>
      <c r="K1509" s="80"/>
      <c r="L1509" s="80"/>
      <c r="M1509" s="80"/>
      <c r="N1509" s="80"/>
      <c r="O1509" s="58"/>
      <c r="P1509" s="50"/>
      <c r="R1509" s="110"/>
      <c r="S1509" s="57"/>
      <c r="V1509" s="73"/>
      <c r="W1509" s="73"/>
      <c r="X1509" s="203"/>
    </row>
    <row r="1510" spans="1:24" x14ac:dyDescent="0.2">
      <c r="A1510" s="114"/>
      <c r="B1510" s="71"/>
      <c r="D1510" s="80"/>
      <c r="F1510" s="79"/>
      <c r="G1510" s="79"/>
      <c r="H1510" s="79"/>
      <c r="J1510" s="79"/>
      <c r="K1510" s="79"/>
      <c r="L1510" s="79"/>
      <c r="N1510" s="110"/>
      <c r="R1510" s="110"/>
      <c r="S1510" s="57"/>
      <c r="V1510" s="73"/>
      <c r="W1510" s="73"/>
      <c r="X1510" s="203"/>
    </row>
    <row r="1511" spans="1:24" x14ac:dyDescent="0.2">
      <c r="A1511" s="114"/>
      <c r="B1511" s="71"/>
      <c r="D1511" s="80"/>
      <c r="F1511" s="79"/>
      <c r="G1511" s="79"/>
      <c r="H1511" s="79"/>
      <c r="J1511" s="110"/>
      <c r="N1511" s="110"/>
      <c r="R1511" s="110"/>
      <c r="S1511" s="57"/>
      <c r="V1511" s="73"/>
      <c r="W1511" s="73"/>
      <c r="X1511" s="203"/>
    </row>
    <row r="1512" spans="1:24" x14ac:dyDescent="0.2">
      <c r="A1512" s="114"/>
      <c r="B1512" s="71"/>
      <c r="D1512" s="80"/>
      <c r="F1512" s="79"/>
      <c r="G1512" s="79"/>
      <c r="H1512" s="79"/>
      <c r="J1512" s="79"/>
      <c r="K1512" s="79"/>
      <c r="L1512" s="79"/>
      <c r="N1512" s="110"/>
      <c r="R1512" s="110"/>
      <c r="S1512" s="57"/>
      <c r="V1512" s="73"/>
      <c r="W1512" s="73"/>
      <c r="X1512" s="203"/>
    </row>
    <row r="1513" spans="1:24" x14ac:dyDescent="0.2">
      <c r="A1513" s="114"/>
      <c r="B1513" s="71"/>
      <c r="D1513" s="95"/>
      <c r="F1513" s="79"/>
      <c r="G1513" s="79"/>
      <c r="H1513" s="79"/>
      <c r="J1513" s="79"/>
      <c r="K1513" s="79"/>
      <c r="L1513" s="79"/>
      <c r="N1513" s="110"/>
      <c r="R1513" s="110"/>
      <c r="S1513" s="112"/>
      <c r="V1513" s="73"/>
      <c r="W1513" s="73"/>
      <c r="X1513" s="203"/>
    </row>
    <row r="1514" spans="1:24" x14ac:dyDescent="0.2">
      <c r="A1514" s="114"/>
      <c r="B1514" s="68"/>
      <c r="C1514" s="56"/>
      <c r="D1514" s="80"/>
      <c r="E1514" s="50"/>
      <c r="F1514" s="80"/>
      <c r="G1514" s="80"/>
      <c r="H1514" s="80"/>
      <c r="I1514" s="57"/>
      <c r="J1514" s="80"/>
      <c r="K1514" s="80"/>
      <c r="L1514" s="80"/>
      <c r="M1514" s="80"/>
      <c r="N1514" s="80"/>
      <c r="O1514" s="58"/>
      <c r="P1514" s="50"/>
      <c r="Q1514" s="59"/>
      <c r="R1514" s="57"/>
      <c r="S1514" s="57"/>
      <c r="T1514" s="50"/>
      <c r="U1514" s="50"/>
      <c r="V1514" s="97"/>
      <c r="W1514" s="97"/>
      <c r="X1514" s="203"/>
    </row>
    <row r="1515" spans="1:24" x14ac:dyDescent="0.2">
      <c r="A1515" s="114"/>
      <c r="B1515" s="70"/>
      <c r="C1515" s="63"/>
      <c r="D1515" s="80"/>
      <c r="E1515" s="50"/>
      <c r="F1515" s="80"/>
      <c r="G1515" s="80"/>
      <c r="H1515" s="80"/>
      <c r="I1515" s="57"/>
      <c r="J1515" s="80"/>
      <c r="K1515" s="80"/>
      <c r="L1515" s="80"/>
      <c r="M1515" s="80"/>
      <c r="N1515" s="80"/>
      <c r="O1515" s="58"/>
      <c r="P1515" s="50"/>
      <c r="Q1515" s="58"/>
      <c r="R1515" s="57"/>
      <c r="S1515" s="57"/>
      <c r="T1515" s="50"/>
      <c r="U1515" s="50"/>
      <c r="V1515" s="97"/>
      <c r="W1515" s="97"/>
      <c r="X1515" s="203"/>
    </row>
    <row r="1516" spans="1:24" x14ac:dyDescent="0.2">
      <c r="A1516" s="114"/>
      <c r="B1516" s="70"/>
      <c r="C1516" s="63"/>
      <c r="D1516" s="80"/>
      <c r="E1516" s="50"/>
      <c r="F1516" s="80"/>
      <c r="G1516" s="80"/>
      <c r="H1516" s="80"/>
      <c r="I1516" s="57"/>
      <c r="J1516" s="80"/>
      <c r="K1516" s="80"/>
      <c r="L1516" s="80"/>
      <c r="M1516" s="80"/>
      <c r="N1516" s="80"/>
      <c r="O1516" s="58"/>
      <c r="P1516" s="50"/>
      <c r="Q1516" s="58"/>
      <c r="R1516" s="57"/>
      <c r="S1516" s="57"/>
      <c r="T1516" s="50"/>
      <c r="U1516" s="50"/>
      <c r="V1516" s="97"/>
      <c r="W1516" s="97"/>
      <c r="X1516" s="203"/>
    </row>
    <row r="1517" spans="1:24" x14ac:dyDescent="0.2">
      <c r="A1517" s="114"/>
      <c r="B1517" s="71"/>
      <c r="D1517" s="80"/>
      <c r="F1517" s="79"/>
      <c r="G1517" s="79"/>
      <c r="H1517" s="79"/>
      <c r="J1517" s="79"/>
      <c r="K1517" s="79"/>
      <c r="L1517" s="79"/>
      <c r="N1517" s="79"/>
      <c r="R1517" s="110"/>
      <c r="S1517" s="57"/>
      <c r="V1517" s="73"/>
      <c r="W1517" s="73"/>
      <c r="X1517" s="203"/>
    </row>
    <row r="1518" spans="1:24" x14ac:dyDescent="0.2">
      <c r="A1518" s="114"/>
      <c r="B1518" s="71"/>
      <c r="D1518" s="80"/>
      <c r="F1518" s="79"/>
      <c r="G1518" s="79"/>
      <c r="H1518" s="79"/>
      <c r="J1518" s="79"/>
      <c r="K1518" s="79"/>
      <c r="L1518" s="79"/>
      <c r="N1518" s="79"/>
      <c r="R1518" s="110"/>
      <c r="S1518" s="57"/>
      <c r="V1518" s="73"/>
      <c r="W1518" s="73"/>
      <c r="X1518" s="203"/>
    </row>
    <row r="1519" spans="1:24" x14ac:dyDescent="0.2">
      <c r="A1519" s="114"/>
      <c r="B1519" s="71"/>
      <c r="D1519" s="80"/>
      <c r="F1519" s="79"/>
      <c r="G1519" s="79"/>
      <c r="H1519" s="79"/>
      <c r="J1519" s="79"/>
      <c r="K1519" s="79"/>
      <c r="L1519" s="79"/>
      <c r="N1519" s="79"/>
      <c r="R1519" s="110"/>
      <c r="S1519" s="57"/>
      <c r="V1519" s="73"/>
      <c r="W1519" s="73"/>
      <c r="X1519" s="203"/>
    </row>
    <row r="1520" spans="1:24" x14ac:dyDescent="0.2">
      <c r="A1520" s="114"/>
      <c r="B1520" s="71"/>
      <c r="D1520" s="80"/>
      <c r="F1520" s="79"/>
      <c r="G1520" s="79"/>
      <c r="H1520" s="79"/>
      <c r="J1520" s="79"/>
      <c r="K1520" s="79"/>
      <c r="L1520" s="79"/>
      <c r="N1520" s="79"/>
      <c r="R1520" s="110"/>
      <c r="S1520" s="57"/>
      <c r="V1520" s="73"/>
      <c r="W1520" s="73"/>
      <c r="X1520" s="203"/>
    </row>
    <row r="1521" spans="1:24" x14ac:dyDescent="0.2">
      <c r="A1521" s="114"/>
      <c r="B1521" s="71"/>
      <c r="D1521" s="80"/>
      <c r="F1521" s="79"/>
      <c r="G1521" s="79"/>
      <c r="H1521" s="79"/>
      <c r="J1521" s="79"/>
      <c r="K1521" s="79"/>
      <c r="L1521" s="79"/>
      <c r="N1521" s="79"/>
      <c r="R1521" s="110"/>
      <c r="S1521" s="57"/>
      <c r="V1521" s="73"/>
      <c r="W1521" s="73"/>
      <c r="X1521" s="203"/>
    </row>
    <row r="1522" spans="1:24" x14ac:dyDescent="0.2">
      <c r="A1522" s="114"/>
      <c r="B1522" s="71"/>
      <c r="D1522" s="80"/>
      <c r="F1522" s="79"/>
      <c r="G1522" s="79"/>
      <c r="H1522" s="79"/>
      <c r="J1522" s="79"/>
      <c r="K1522" s="79"/>
      <c r="L1522" s="79"/>
      <c r="N1522" s="110"/>
      <c r="R1522" s="110"/>
      <c r="S1522" s="57"/>
      <c r="V1522" s="73"/>
      <c r="W1522" s="73"/>
      <c r="X1522" s="203"/>
    </row>
    <row r="1523" spans="1:24" x14ac:dyDescent="0.2">
      <c r="A1523" s="114"/>
      <c r="B1523" s="71"/>
      <c r="D1523" s="80"/>
      <c r="F1523" s="79"/>
      <c r="G1523" s="79"/>
      <c r="H1523" s="79"/>
      <c r="J1523" s="79"/>
      <c r="K1523" s="79"/>
      <c r="L1523" s="79"/>
      <c r="N1523" s="110"/>
      <c r="R1523" s="110"/>
      <c r="S1523" s="57"/>
      <c r="V1523" s="73"/>
      <c r="W1523" s="73"/>
      <c r="X1523" s="203"/>
    </row>
    <row r="1524" spans="1:24" x14ac:dyDescent="0.2">
      <c r="A1524" s="114"/>
      <c r="B1524" s="71"/>
      <c r="D1524" s="80"/>
      <c r="F1524" s="79"/>
      <c r="G1524" s="79"/>
      <c r="H1524" s="79"/>
      <c r="J1524" s="79"/>
      <c r="K1524" s="79"/>
      <c r="L1524" s="79"/>
      <c r="N1524" s="79"/>
      <c r="R1524" s="110"/>
      <c r="S1524" s="57"/>
      <c r="V1524" s="73"/>
      <c r="W1524" s="73"/>
      <c r="X1524" s="203"/>
    </row>
    <row r="1525" spans="1:24" x14ac:dyDescent="0.2">
      <c r="A1525" s="114"/>
      <c r="B1525" s="71"/>
      <c r="D1525" s="80"/>
      <c r="F1525" s="79"/>
      <c r="G1525" s="79"/>
      <c r="H1525" s="79"/>
      <c r="J1525" s="79"/>
      <c r="K1525" s="79"/>
      <c r="L1525" s="79"/>
      <c r="N1525" s="110"/>
      <c r="R1525" s="110"/>
      <c r="S1525" s="57"/>
      <c r="V1525" s="73"/>
      <c r="W1525" s="73"/>
      <c r="X1525" s="203"/>
    </row>
    <row r="1526" spans="1:24" x14ac:dyDescent="0.2">
      <c r="A1526" s="114"/>
      <c r="B1526" s="71"/>
      <c r="D1526" s="80"/>
      <c r="F1526" s="79"/>
      <c r="G1526" s="79"/>
      <c r="H1526" s="79"/>
      <c r="J1526" s="79"/>
      <c r="K1526" s="79"/>
      <c r="L1526" s="79"/>
      <c r="N1526" s="110"/>
      <c r="R1526" s="110"/>
      <c r="S1526" s="57"/>
      <c r="V1526" s="73"/>
      <c r="W1526" s="73"/>
      <c r="X1526" s="203"/>
    </row>
    <row r="1527" spans="1:24" x14ac:dyDescent="0.2">
      <c r="A1527" s="114"/>
      <c r="B1527" s="71"/>
      <c r="D1527" s="80"/>
      <c r="E1527" s="50"/>
      <c r="F1527" s="80"/>
      <c r="G1527" s="80"/>
      <c r="H1527" s="80"/>
      <c r="I1527" s="57"/>
      <c r="J1527" s="80"/>
      <c r="K1527" s="80"/>
      <c r="L1527" s="80"/>
      <c r="M1527" s="80"/>
      <c r="N1527" s="80"/>
      <c r="O1527" s="58"/>
      <c r="P1527" s="50"/>
      <c r="R1527" s="110"/>
      <c r="S1527" s="57"/>
      <c r="V1527" s="73"/>
      <c r="W1527" s="73"/>
      <c r="X1527" s="203"/>
    </row>
    <row r="1528" spans="1:24" x14ac:dyDescent="0.2">
      <c r="A1528" s="114"/>
      <c r="B1528" s="71"/>
      <c r="D1528" s="80"/>
      <c r="F1528" s="79"/>
      <c r="G1528" s="79"/>
      <c r="H1528" s="79"/>
      <c r="J1528" s="79"/>
      <c r="K1528" s="79"/>
      <c r="L1528" s="79"/>
      <c r="N1528" s="110"/>
      <c r="R1528" s="110"/>
      <c r="S1528" s="57"/>
      <c r="V1528" s="73"/>
      <c r="W1528" s="73"/>
      <c r="X1528" s="203"/>
    </row>
    <row r="1529" spans="1:24" x14ac:dyDescent="0.2">
      <c r="A1529" s="114"/>
      <c r="B1529" s="71"/>
      <c r="D1529" s="80"/>
      <c r="F1529" s="79"/>
      <c r="G1529" s="79"/>
      <c r="H1529" s="79"/>
      <c r="J1529" s="110"/>
      <c r="N1529" s="110"/>
      <c r="R1529" s="110"/>
      <c r="S1529" s="57"/>
      <c r="V1529" s="73"/>
      <c r="W1529" s="73"/>
      <c r="X1529" s="203"/>
    </row>
    <row r="1530" spans="1:24" x14ac:dyDescent="0.2">
      <c r="A1530" s="114"/>
      <c r="B1530" s="71"/>
      <c r="D1530" s="80"/>
      <c r="F1530" s="79"/>
      <c r="G1530" s="79"/>
      <c r="H1530" s="79"/>
      <c r="J1530" s="79"/>
      <c r="K1530" s="79"/>
      <c r="L1530" s="79"/>
      <c r="N1530" s="110"/>
      <c r="R1530" s="110"/>
      <c r="S1530" s="57"/>
      <c r="V1530" s="73"/>
      <c r="W1530" s="73"/>
      <c r="X1530" s="203"/>
    </row>
    <row r="1531" spans="1:24" x14ac:dyDescent="0.2">
      <c r="A1531" s="114"/>
      <c r="B1531" s="71"/>
      <c r="D1531" s="95"/>
      <c r="F1531" s="79"/>
      <c r="G1531" s="79"/>
      <c r="H1531" s="79"/>
      <c r="J1531" s="79"/>
      <c r="K1531" s="79"/>
      <c r="L1531" s="79"/>
      <c r="N1531" s="110"/>
      <c r="R1531" s="110"/>
      <c r="S1531" s="112"/>
      <c r="V1531" s="73"/>
      <c r="W1531" s="73"/>
      <c r="X1531" s="203"/>
    </row>
    <row r="1532" spans="1:24" x14ac:dyDescent="0.2">
      <c r="A1532" s="114"/>
      <c r="B1532" s="68"/>
      <c r="C1532" s="56"/>
      <c r="D1532" s="80"/>
      <c r="E1532" s="50"/>
      <c r="F1532" s="80"/>
      <c r="G1532" s="80"/>
      <c r="H1532" s="80"/>
      <c r="I1532" s="57"/>
      <c r="J1532" s="80"/>
      <c r="K1532" s="80"/>
      <c r="L1532" s="80"/>
      <c r="M1532" s="80"/>
      <c r="N1532" s="80"/>
      <c r="O1532" s="58"/>
      <c r="P1532" s="50"/>
      <c r="Q1532" s="59"/>
      <c r="R1532" s="57"/>
      <c r="S1532" s="57"/>
      <c r="T1532" s="50"/>
      <c r="U1532" s="50"/>
      <c r="V1532" s="97"/>
      <c r="W1532" s="97"/>
      <c r="X1532" s="203"/>
    </row>
    <row r="1533" spans="1:24" x14ac:dyDescent="0.2">
      <c r="A1533" s="114"/>
      <c r="B1533" s="70"/>
      <c r="C1533" s="63"/>
      <c r="D1533" s="80"/>
      <c r="E1533" s="50"/>
      <c r="F1533" s="80"/>
      <c r="G1533" s="80"/>
      <c r="H1533" s="80"/>
      <c r="I1533" s="57"/>
      <c r="J1533" s="80"/>
      <c r="K1533" s="80"/>
      <c r="L1533" s="80"/>
      <c r="M1533" s="80"/>
      <c r="N1533" s="80"/>
      <c r="O1533" s="58"/>
      <c r="P1533" s="50"/>
      <c r="Q1533" s="58"/>
      <c r="R1533" s="57"/>
      <c r="S1533" s="57"/>
      <c r="T1533" s="50"/>
      <c r="U1533" s="50"/>
      <c r="V1533" s="97"/>
      <c r="W1533" s="97"/>
      <c r="X1533" s="203"/>
    </row>
    <row r="1534" spans="1:24" x14ac:dyDescent="0.2">
      <c r="A1534" s="114"/>
      <c r="B1534" s="70"/>
      <c r="C1534" s="63"/>
      <c r="D1534" s="80"/>
      <c r="E1534" s="50"/>
      <c r="F1534" s="80"/>
      <c r="G1534" s="80"/>
      <c r="H1534" s="80"/>
      <c r="I1534" s="57"/>
      <c r="J1534" s="80"/>
      <c r="K1534" s="80"/>
      <c r="L1534" s="80"/>
      <c r="M1534" s="80"/>
      <c r="N1534" s="80"/>
      <c r="O1534" s="58"/>
      <c r="P1534" s="50"/>
      <c r="Q1534" s="58"/>
      <c r="R1534" s="57"/>
      <c r="S1534" s="57"/>
      <c r="T1534" s="50"/>
      <c r="U1534" s="50"/>
      <c r="V1534" s="97"/>
      <c r="W1534" s="97"/>
      <c r="X1534" s="203"/>
    </row>
    <row r="1535" spans="1:24" x14ac:dyDescent="0.2">
      <c r="A1535" s="114"/>
      <c r="B1535" s="71"/>
      <c r="D1535" s="80"/>
      <c r="F1535" s="79"/>
      <c r="G1535" s="79"/>
      <c r="H1535" s="79"/>
      <c r="J1535" s="79"/>
      <c r="K1535" s="79"/>
      <c r="L1535" s="79"/>
      <c r="N1535" s="79"/>
      <c r="R1535" s="110"/>
      <c r="S1535" s="57"/>
      <c r="V1535" s="73"/>
      <c r="W1535" s="73"/>
      <c r="X1535" s="203"/>
    </row>
    <row r="1536" spans="1:24" x14ac:dyDescent="0.2">
      <c r="A1536" s="114"/>
      <c r="B1536" s="71"/>
      <c r="D1536" s="80"/>
      <c r="F1536" s="79"/>
      <c r="G1536" s="79"/>
      <c r="H1536" s="79"/>
      <c r="J1536" s="79"/>
      <c r="K1536" s="79"/>
      <c r="L1536" s="79"/>
      <c r="N1536" s="79"/>
      <c r="R1536" s="110"/>
      <c r="S1536" s="57"/>
      <c r="V1536" s="73"/>
      <c r="W1536" s="73"/>
      <c r="X1536" s="203"/>
    </row>
    <row r="1537" spans="1:24" x14ac:dyDescent="0.2">
      <c r="A1537" s="114"/>
      <c r="B1537" s="71"/>
      <c r="D1537" s="80"/>
      <c r="F1537" s="79"/>
      <c r="G1537" s="79"/>
      <c r="H1537" s="79"/>
      <c r="J1537" s="79"/>
      <c r="K1537" s="79"/>
      <c r="L1537" s="79"/>
      <c r="N1537" s="79"/>
      <c r="R1537" s="110"/>
      <c r="S1537" s="57"/>
      <c r="V1537" s="73"/>
      <c r="W1537" s="73"/>
      <c r="X1537" s="203"/>
    </row>
    <row r="1538" spans="1:24" x14ac:dyDescent="0.2">
      <c r="A1538" s="114"/>
      <c r="B1538" s="71"/>
      <c r="D1538" s="80"/>
      <c r="F1538" s="79"/>
      <c r="G1538" s="79"/>
      <c r="H1538" s="79"/>
      <c r="J1538" s="79"/>
      <c r="K1538" s="79"/>
      <c r="L1538" s="79"/>
      <c r="N1538" s="79"/>
      <c r="R1538" s="110"/>
      <c r="S1538" s="57"/>
      <c r="V1538" s="73"/>
      <c r="W1538" s="73"/>
      <c r="X1538" s="203"/>
    </row>
    <row r="1539" spans="1:24" x14ac:dyDescent="0.2">
      <c r="A1539" s="114"/>
      <c r="B1539" s="71"/>
      <c r="D1539" s="80"/>
      <c r="F1539" s="79"/>
      <c r="G1539" s="79"/>
      <c r="H1539" s="79"/>
      <c r="J1539" s="79"/>
      <c r="K1539" s="79"/>
      <c r="L1539" s="79"/>
      <c r="N1539" s="79"/>
      <c r="R1539" s="110"/>
      <c r="S1539" s="57"/>
      <c r="V1539" s="73"/>
      <c r="W1539" s="73"/>
      <c r="X1539" s="203"/>
    </row>
    <row r="1540" spans="1:24" x14ac:dyDescent="0.2">
      <c r="A1540" s="114"/>
      <c r="B1540" s="71"/>
      <c r="D1540" s="80"/>
      <c r="F1540" s="79"/>
      <c r="G1540" s="79"/>
      <c r="H1540" s="79"/>
      <c r="J1540" s="79"/>
      <c r="K1540" s="79"/>
      <c r="L1540" s="79"/>
      <c r="N1540" s="110"/>
      <c r="R1540" s="110"/>
      <c r="S1540" s="57"/>
      <c r="V1540" s="73"/>
      <c r="W1540" s="73"/>
      <c r="X1540" s="203"/>
    </row>
    <row r="1541" spans="1:24" x14ac:dyDescent="0.2">
      <c r="A1541" s="114"/>
      <c r="B1541" s="71"/>
      <c r="D1541" s="80"/>
      <c r="F1541" s="79"/>
      <c r="G1541" s="79"/>
      <c r="H1541" s="79"/>
      <c r="J1541" s="79"/>
      <c r="K1541" s="79"/>
      <c r="L1541" s="79"/>
      <c r="N1541" s="110"/>
      <c r="R1541" s="110"/>
      <c r="S1541" s="57"/>
      <c r="V1541" s="73"/>
      <c r="W1541" s="73"/>
      <c r="X1541" s="203"/>
    </row>
    <row r="1542" spans="1:24" x14ac:dyDescent="0.2">
      <c r="A1542" s="114"/>
      <c r="B1542" s="71"/>
      <c r="D1542" s="80"/>
      <c r="F1542" s="79"/>
      <c r="G1542" s="79"/>
      <c r="H1542" s="79"/>
      <c r="J1542" s="79"/>
      <c r="K1542" s="79"/>
      <c r="L1542" s="79"/>
      <c r="N1542" s="79"/>
      <c r="R1542" s="110"/>
      <c r="S1542" s="57"/>
      <c r="V1542" s="73"/>
      <c r="W1542" s="73"/>
      <c r="X1542" s="203"/>
    </row>
    <row r="1543" spans="1:24" x14ac:dyDescent="0.2">
      <c r="A1543" s="114"/>
      <c r="B1543" s="71"/>
      <c r="D1543" s="80"/>
      <c r="F1543" s="79"/>
      <c r="G1543" s="79"/>
      <c r="H1543" s="79"/>
      <c r="J1543" s="79"/>
      <c r="K1543" s="79"/>
      <c r="L1543" s="79"/>
      <c r="N1543" s="110"/>
      <c r="R1543" s="110"/>
      <c r="S1543" s="57"/>
      <c r="V1543" s="73"/>
      <c r="W1543" s="73"/>
      <c r="X1543" s="203"/>
    </row>
    <row r="1544" spans="1:24" x14ac:dyDescent="0.2">
      <c r="A1544" s="114"/>
      <c r="B1544" s="71"/>
      <c r="D1544" s="80"/>
      <c r="F1544" s="79"/>
      <c r="G1544" s="79"/>
      <c r="H1544" s="79"/>
      <c r="J1544" s="79"/>
      <c r="K1544" s="79"/>
      <c r="L1544" s="79"/>
      <c r="N1544" s="110"/>
      <c r="R1544" s="110"/>
      <c r="S1544" s="57"/>
      <c r="V1544" s="73"/>
      <c r="W1544" s="73"/>
      <c r="X1544" s="203"/>
    </row>
    <row r="1545" spans="1:24" x14ac:dyDescent="0.2">
      <c r="A1545" s="114"/>
      <c r="B1545" s="71"/>
      <c r="D1545" s="80"/>
      <c r="E1545" s="50"/>
      <c r="F1545" s="80"/>
      <c r="G1545" s="80"/>
      <c r="H1545" s="80"/>
      <c r="I1545" s="57"/>
      <c r="J1545" s="80"/>
      <c r="K1545" s="80"/>
      <c r="L1545" s="80"/>
      <c r="M1545" s="80"/>
      <c r="N1545" s="80"/>
      <c r="O1545" s="58"/>
      <c r="P1545" s="50"/>
      <c r="R1545" s="110"/>
      <c r="S1545" s="57"/>
      <c r="V1545" s="73"/>
      <c r="W1545" s="73"/>
      <c r="X1545" s="203"/>
    </row>
    <row r="1546" spans="1:24" x14ac:dyDescent="0.2">
      <c r="A1546" s="114"/>
      <c r="B1546" s="71"/>
      <c r="D1546" s="80"/>
      <c r="F1546" s="79"/>
      <c r="G1546" s="79"/>
      <c r="H1546" s="79"/>
      <c r="J1546" s="79"/>
      <c r="K1546" s="79"/>
      <c r="L1546" s="79"/>
      <c r="N1546" s="110"/>
      <c r="R1546" s="110"/>
      <c r="S1546" s="57"/>
      <c r="V1546" s="73"/>
      <c r="W1546" s="73"/>
      <c r="X1546" s="203"/>
    </row>
    <row r="1547" spans="1:24" x14ac:dyDescent="0.2">
      <c r="A1547" s="114"/>
      <c r="B1547" s="71"/>
      <c r="D1547" s="80"/>
      <c r="F1547" s="79"/>
      <c r="G1547" s="79"/>
      <c r="H1547" s="79"/>
      <c r="J1547" s="110"/>
      <c r="N1547" s="110"/>
      <c r="R1547" s="110"/>
      <c r="S1547" s="57"/>
      <c r="V1547" s="73"/>
      <c r="W1547" s="73"/>
      <c r="X1547" s="203"/>
    </row>
    <row r="1548" spans="1:24" x14ac:dyDescent="0.2">
      <c r="A1548" s="114"/>
      <c r="B1548" s="71"/>
      <c r="D1548" s="80"/>
      <c r="F1548" s="79"/>
      <c r="G1548" s="79"/>
      <c r="H1548" s="79"/>
      <c r="J1548" s="79"/>
      <c r="K1548" s="79"/>
      <c r="L1548" s="79"/>
      <c r="N1548" s="110"/>
      <c r="R1548" s="110"/>
      <c r="S1548" s="57"/>
      <c r="V1548" s="73"/>
      <c r="W1548" s="73"/>
      <c r="X1548" s="203"/>
    </row>
    <row r="1549" spans="1:24" x14ac:dyDescent="0.2">
      <c r="A1549" s="114"/>
      <c r="B1549" s="71"/>
      <c r="D1549" s="95"/>
      <c r="F1549" s="79"/>
      <c r="G1549" s="79"/>
      <c r="H1549" s="79"/>
      <c r="J1549" s="79"/>
      <c r="K1549" s="79"/>
      <c r="L1549" s="79"/>
      <c r="N1549" s="110"/>
      <c r="R1549" s="110"/>
      <c r="S1549" s="112"/>
      <c r="V1549" s="73"/>
      <c r="W1549" s="73"/>
      <c r="X1549" s="203"/>
    </row>
    <row r="1550" spans="1:24" x14ac:dyDescent="0.2">
      <c r="A1550" s="114"/>
      <c r="B1550" s="68"/>
      <c r="C1550" s="56"/>
      <c r="D1550" s="80"/>
      <c r="E1550" s="50"/>
      <c r="F1550" s="80"/>
      <c r="G1550" s="80"/>
      <c r="H1550" s="80"/>
      <c r="I1550" s="57"/>
      <c r="J1550" s="80"/>
      <c r="K1550" s="80"/>
      <c r="L1550" s="80"/>
      <c r="M1550" s="80"/>
      <c r="N1550" s="80"/>
      <c r="O1550" s="58"/>
      <c r="P1550" s="50"/>
      <c r="Q1550" s="59"/>
      <c r="R1550" s="57"/>
      <c r="S1550" s="57"/>
      <c r="T1550" s="50"/>
      <c r="U1550" s="50"/>
      <c r="V1550" s="97"/>
      <c r="W1550" s="97"/>
      <c r="X1550" s="203"/>
    </row>
    <row r="1551" spans="1:24" x14ac:dyDescent="0.2">
      <c r="A1551" s="114"/>
      <c r="B1551" s="70"/>
      <c r="C1551" s="63"/>
      <c r="D1551" s="80"/>
      <c r="E1551" s="50"/>
      <c r="F1551" s="80"/>
      <c r="G1551" s="80"/>
      <c r="H1551" s="80"/>
      <c r="I1551" s="57"/>
      <c r="J1551" s="80"/>
      <c r="K1551" s="80"/>
      <c r="L1551" s="80"/>
      <c r="M1551" s="80"/>
      <c r="N1551" s="80"/>
      <c r="O1551" s="58"/>
      <c r="P1551" s="50"/>
      <c r="Q1551" s="58"/>
      <c r="R1551" s="57"/>
      <c r="S1551" s="57"/>
      <c r="T1551" s="50"/>
      <c r="U1551" s="50"/>
      <c r="V1551" s="97"/>
      <c r="W1551" s="97"/>
      <c r="X1551" s="203"/>
    </row>
    <row r="1552" spans="1:24" x14ac:dyDescent="0.2">
      <c r="A1552" s="114"/>
      <c r="B1552" s="70"/>
      <c r="C1552" s="63"/>
      <c r="D1552" s="80"/>
      <c r="E1552" s="50"/>
      <c r="F1552" s="80"/>
      <c r="G1552" s="80"/>
      <c r="H1552" s="80"/>
      <c r="I1552" s="57"/>
      <c r="J1552" s="80"/>
      <c r="K1552" s="80"/>
      <c r="L1552" s="80"/>
      <c r="M1552" s="80"/>
      <c r="N1552" s="80"/>
      <c r="O1552" s="58"/>
      <c r="P1552" s="50"/>
      <c r="Q1552" s="58"/>
      <c r="R1552" s="57"/>
      <c r="S1552" s="57"/>
      <c r="T1552" s="50"/>
      <c r="U1552" s="50"/>
      <c r="V1552" s="97"/>
      <c r="W1552" s="97"/>
      <c r="X1552" s="203"/>
    </row>
    <row r="1553" spans="1:24" x14ac:dyDescent="0.2">
      <c r="A1553" s="114"/>
      <c r="B1553" s="71"/>
      <c r="D1553" s="80"/>
      <c r="F1553" s="79"/>
      <c r="G1553" s="79"/>
      <c r="H1553" s="79"/>
      <c r="J1553" s="79"/>
      <c r="K1553" s="79"/>
      <c r="L1553" s="79"/>
      <c r="N1553" s="79"/>
      <c r="R1553" s="110"/>
      <c r="S1553" s="57"/>
      <c r="V1553" s="73"/>
      <c r="W1553" s="73"/>
      <c r="X1553" s="203"/>
    </row>
    <row r="1554" spans="1:24" x14ac:dyDescent="0.2">
      <c r="A1554" s="114"/>
      <c r="B1554" s="71"/>
      <c r="D1554" s="80"/>
      <c r="F1554" s="79"/>
      <c r="G1554" s="79"/>
      <c r="H1554" s="79"/>
      <c r="J1554" s="79"/>
      <c r="K1554" s="79"/>
      <c r="L1554" s="79"/>
      <c r="N1554" s="79"/>
      <c r="R1554" s="110"/>
      <c r="S1554" s="57"/>
      <c r="V1554" s="73"/>
      <c r="W1554" s="73"/>
      <c r="X1554" s="203"/>
    </row>
    <row r="1555" spans="1:24" x14ac:dyDescent="0.2">
      <c r="A1555" s="114"/>
      <c r="B1555" s="71"/>
      <c r="D1555" s="80"/>
      <c r="F1555" s="79"/>
      <c r="G1555" s="79"/>
      <c r="H1555" s="79"/>
      <c r="J1555" s="79"/>
      <c r="K1555" s="79"/>
      <c r="L1555" s="79"/>
      <c r="N1555" s="79"/>
      <c r="R1555" s="110"/>
      <c r="S1555" s="57"/>
      <c r="V1555" s="73"/>
      <c r="W1555" s="73"/>
      <c r="X1555" s="203"/>
    </row>
    <row r="1556" spans="1:24" x14ac:dyDescent="0.2">
      <c r="A1556" s="114"/>
      <c r="B1556" s="71"/>
      <c r="D1556" s="80"/>
      <c r="F1556" s="79"/>
      <c r="G1556" s="79"/>
      <c r="H1556" s="79"/>
      <c r="J1556" s="79"/>
      <c r="K1556" s="79"/>
      <c r="L1556" s="79"/>
      <c r="N1556" s="79"/>
      <c r="R1556" s="110"/>
      <c r="S1556" s="57"/>
      <c r="V1556" s="73"/>
      <c r="W1556" s="73"/>
      <c r="X1556" s="203"/>
    </row>
    <row r="1557" spans="1:24" x14ac:dyDescent="0.2">
      <c r="A1557" s="114"/>
      <c r="B1557" s="71"/>
      <c r="D1557" s="80"/>
      <c r="F1557" s="79"/>
      <c r="G1557" s="79"/>
      <c r="H1557" s="79"/>
      <c r="J1557" s="79"/>
      <c r="K1557" s="79"/>
      <c r="L1557" s="79"/>
      <c r="N1557" s="79"/>
      <c r="R1557" s="110"/>
      <c r="S1557" s="57"/>
      <c r="V1557" s="73"/>
      <c r="W1557" s="73"/>
      <c r="X1557" s="203"/>
    </row>
    <row r="1558" spans="1:24" x14ac:dyDescent="0.2">
      <c r="A1558" s="114"/>
      <c r="B1558" s="71"/>
      <c r="D1558" s="80"/>
      <c r="F1558" s="79"/>
      <c r="G1558" s="79"/>
      <c r="H1558" s="79"/>
      <c r="J1558" s="79"/>
      <c r="K1558" s="79"/>
      <c r="L1558" s="79"/>
      <c r="N1558" s="110"/>
      <c r="R1558" s="110"/>
      <c r="S1558" s="57"/>
      <c r="V1558" s="73"/>
      <c r="W1558" s="73"/>
      <c r="X1558" s="203"/>
    </row>
    <row r="1559" spans="1:24" x14ac:dyDescent="0.2">
      <c r="A1559" s="114"/>
      <c r="B1559" s="71"/>
      <c r="D1559" s="80"/>
      <c r="F1559" s="79"/>
      <c r="G1559" s="79"/>
      <c r="H1559" s="79"/>
      <c r="J1559" s="79"/>
      <c r="K1559" s="79"/>
      <c r="L1559" s="79"/>
      <c r="N1559" s="110"/>
      <c r="R1559" s="110"/>
      <c r="S1559" s="57"/>
      <c r="V1559" s="73"/>
      <c r="W1559" s="73"/>
      <c r="X1559" s="203"/>
    </row>
    <row r="1560" spans="1:24" x14ac:dyDescent="0.2">
      <c r="A1560" s="114"/>
      <c r="B1560" s="71"/>
      <c r="D1560" s="80"/>
      <c r="F1560" s="79"/>
      <c r="G1560" s="79"/>
      <c r="H1560" s="79"/>
      <c r="J1560" s="79"/>
      <c r="K1560" s="79"/>
      <c r="L1560" s="79"/>
      <c r="N1560" s="79"/>
      <c r="R1560" s="110"/>
      <c r="S1560" s="57"/>
      <c r="V1560" s="73"/>
      <c r="W1560" s="73"/>
      <c r="X1560" s="203"/>
    </row>
    <row r="1561" spans="1:24" x14ac:dyDescent="0.2">
      <c r="A1561" s="114"/>
      <c r="B1561" s="71"/>
      <c r="D1561" s="80"/>
      <c r="F1561" s="79"/>
      <c r="G1561" s="79"/>
      <c r="H1561" s="79"/>
      <c r="J1561" s="79"/>
      <c r="K1561" s="79"/>
      <c r="L1561" s="79"/>
      <c r="N1561" s="110"/>
      <c r="R1561" s="110"/>
      <c r="S1561" s="57"/>
      <c r="V1561" s="73"/>
      <c r="W1561" s="73"/>
      <c r="X1561" s="203"/>
    </row>
    <row r="1562" spans="1:24" x14ac:dyDescent="0.2">
      <c r="A1562" s="114"/>
      <c r="B1562" s="71"/>
      <c r="D1562" s="80"/>
      <c r="F1562" s="79"/>
      <c r="G1562" s="79"/>
      <c r="H1562" s="79"/>
      <c r="J1562" s="79"/>
      <c r="K1562" s="79"/>
      <c r="L1562" s="79"/>
      <c r="N1562" s="110"/>
      <c r="R1562" s="110"/>
      <c r="S1562" s="57"/>
      <c r="V1562" s="73"/>
      <c r="W1562" s="73"/>
      <c r="X1562" s="203"/>
    </row>
    <row r="1563" spans="1:24" x14ac:dyDescent="0.2">
      <c r="A1563" s="114"/>
      <c r="B1563" s="71"/>
      <c r="D1563" s="80"/>
      <c r="E1563" s="50"/>
      <c r="F1563" s="80"/>
      <c r="G1563" s="80"/>
      <c r="H1563" s="80"/>
      <c r="I1563" s="57"/>
      <c r="J1563" s="80"/>
      <c r="K1563" s="80"/>
      <c r="L1563" s="80"/>
      <c r="M1563" s="80"/>
      <c r="N1563" s="80"/>
      <c r="O1563" s="58"/>
      <c r="P1563" s="50"/>
      <c r="R1563" s="110"/>
      <c r="S1563" s="57"/>
      <c r="V1563" s="73"/>
      <c r="W1563" s="73"/>
      <c r="X1563" s="203"/>
    </row>
    <row r="1564" spans="1:24" x14ac:dyDescent="0.2">
      <c r="A1564" s="114"/>
      <c r="B1564" s="71"/>
      <c r="D1564" s="80"/>
      <c r="F1564" s="79"/>
      <c r="G1564" s="79"/>
      <c r="H1564" s="79"/>
      <c r="J1564" s="79"/>
      <c r="K1564" s="79"/>
      <c r="L1564" s="79"/>
      <c r="N1564" s="110"/>
      <c r="R1564" s="110"/>
      <c r="S1564" s="57"/>
      <c r="V1564" s="73"/>
      <c r="W1564" s="73"/>
      <c r="X1564" s="203"/>
    </row>
    <row r="1565" spans="1:24" x14ac:dyDescent="0.2">
      <c r="A1565" s="114"/>
      <c r="B1565" s="71"/>
      <c r="D1565" s="80"/>
      <c r="F1565" s="79"/>
      <c r="G1565" s="79"/>
      <c r="H1565" s="79"/>
      <c r="J1565" s="110"/>
      <c r="N1565" s="110"/>
      <c r="R1565" s="110"/>
      <c r="S1565" s="57"/>
      <c r="V1565" s="73"/>
      <c r="W1565" s="73"/>
      <c r="X1565" s="203"/>
    </row>
    <row r="1566" spans="1:24" x14ac:dyDescent="0.2">
      <c r="A1566" s="114"/>
      <c r="B1566" s="71"/>
      <c r="D1566" s="80"/>
      <c r="F1566" s="79"/>
      <c r="G1566" s="79"/>
      <c r="H1566" s="79"/>
      <c r="J1566" s="79"/>
      <c r="K1566" s="79"/>
      <c r="L1566" s="79"/>
      <c r="N1566" s="110"/>
      <c r="R1566" s="110"/>
      <c r="S1566" s="57"/>
      <c r="V1566" s="73"/>
      <c r="W1566" s="73"/>
      <c r="X1566" s="203"/>
    </row>
    <row r="1567" spans="1:24" x14ac:dyDescent="0.2">
      <c r="A1567" s="114"/>
      <c r="B1567" s="71"/>
      <c r="D1567" s="95"/>
      <c r="F1567" s="79"/>
      <c r="G1567" s="79"/>
      <c r="H1567" s="79"/>
      <c r="J1567" s="79"/>
      <c r="K1567" s="79"/>
      <c r="L1567" s="79"/>
      <c r="N1567" s="110"/>
      <c r="R1567" s="110"/>
      <c r="S1567" s="112"/>
      <c r="V1567" s="73"/>
      <c r="W1567" s="73"/>
      <c r="X1567" s="203"/>
    </row>
    <row r="1568" spans="1:24" x14ac:dyDescent="0.2">
      <c r="A1568" s="114"/>
      <c r="B1568" s="68"/>
      <c r="C1568" s="56"/>
      <c r="D1568" s="80"/>
      <c r="E1568" s="50"/>
      <c r="F1568" s="80"/>
      <c r="G1568" s="80"/>
      <c r="H1568" s="80"/>
      <c r="I1568" s="57"/>
      <c r="J1568" s="80"/>
      <c r="K1568" s="80"/>
      <c r="L1568" s="80"/>
      <c r="M1568" s="80"/>
      <c r="N1568" s="80"/>
      <c r="O1568" s="58"/>
      <c r="P1568" s="50"/>
      <c r="Q1568" s="59"/>
      <c r="R1568" s="57"/>
      <c r="S1568" s="57"/>
      <c r="T1568" s="50"/>
      <c r="U1568" s="50"/>
      <c r="V1568" s="97"/>
      <c r="W1568" s="97"/>
      <c r="X1568" s="203"/>
    </row>
    <row r="1569" spans="1:24" x14ac:dyDescent="0.2">
      <c r="A1569" s="114"/>
      <c r="B1569" s="70"/>
      <c r="C1569" s="63"/>
      <c r="D1569" s="80"/>
      <c r="E1569" s="50"/>
      <c r="F1569" s="80"/>
      <c r="G1569" s="80"/>
      <c r="H1569" s="80"/>
      <c r="I1569" s="57"/>
      <c r="J1569" s="80"/>
      <c r="K1569" s="80"/>
      <c r="L1569" s="80"/>
      <c r="M1569" s="80"/>
      <c r="N1569" s="80"/>
      <c r="O1569" s="58"/>
      <c r="P1569" s="50"/>
      <c r="Q1569" s="58"/>
      <c r="R1569" s="57"/>
      <c r="S1569" s="57"/>
      <c r="T1569" s="50"/>
      <c r="U1569" s="50"/>
      <c r="V1569" s="97"/>
      <c r="W1569" s="97"/>
      <c r="X1569" s="203"/>
    </row>
    <row r="1570" spans="1:24" x14ac:dyDescent="0.2">
      <c r="A1570" s="114"/>
      <c r="B1570" s="70"/>
      <c r="C1570" s="63"/>
      <c r="D1570" s="80"/>
      <c r="E1570" s="50"/>
      <c r="F1570" s="80"/>
      <c r="G1570" s="80"/>
      <c r="H1570" s="80"/>
      <c r="I1570" s="57"/>
      <c r="J1570" s="80"/>
      <c r="K1570" s="80"/>
      <c r="L1570" s="80"/>
      <c r="M1570" s="80"/>
      <c r="N1570" s="80"/>
      <c r="O1570" s="58"/>
      <c r="P1570" s="50"/>
      <c r="Q1570" s="58"/>
      <c r="R1570" s="57"/>
      <c r="S1570" s="57"/>
      <c r="T1570" s="50"/>
      <c r="U1570" s="50"/>
      <c r="V1570" s="97"/>
      <c r="W1570" s="97"/>
      <c r="X1570" s="203"/>
    </row>
    <row r="1571" spans="1:24" x14ac:dyDescent="0.2">
      <c r="A1571" s="114"/>
      <c r="B1571" s="71"/>
      <c r="D1571" s="80"/>
      <c r="F1571" s="79"/>
      <c r="G1571" s="79"/>
      <c r="H1571" s="79"/>
      <c r="J1571" s="79"/>
      <c r="K1571" s="79"/>
      <c r="L1571" s="79"/>
      <c r="N1571" s="79"/>
      <c r="R1571" s="110"/>
      <c r="S1571" s="57"/>
      <c r="V1571" s="73"/>
      <c r="W1571" s="73"/>
      <c r="X1571" s="203"/>
    </row>
    <row r="1572" spans="1:24" x14ac:dyDescent="0.2">
      <c r="A1572" s="114"/>
      <c r="B1572" s="71"/>
      <c r="D1572" s="80"/>
      <c r="F1572" s="79"/>
      <c r="G1572" s="79"/>
      <c r="H1572" s="79"/>
      <c r="J1572" s="79"/>
      <c r="K1572" s="79"/>
      <c r="L1572" s="79"/>
      <c r="N1572" s="79"/>
      <c r="R1572" s="110"/>
      <c r="S1572" s="57"/>
      <c r="V1572" s="73"/>
      <c r="W1572" s="73"/>
      <c r="X1572" s="203"/>
    </row>
    <row r="1573" spans="1:24" x14ac:dyDescent="0.2">
      <c r="A1573" s="114"/>
      <c r="B1573" s="71"/>
      <c r="D1573" s="80"/>
      <c r="F1573" s="79"/>
      <c r="G1573" s="79"/>
      <c r="H1573" s="79"/>
      <c r="J1573" s="79"/>
      <c r="K1573" s="79"/>
      <c r="L1573" s="79"/>
      <c r="N1573" s="79"/>
      <c r="R1573" s="110"/>
      <c r="S1573" s="57"/>
      <c r="V1573" s="73"/>
      <c r="W1573" s="73"/>
      <c r="X1573" s="203"/>
    </row>
    <row r="1574" spans="1:24" x14ac:dyDescent="0.2">
      <c r="A1574" s="114"/>
      <c r="B1574" s="71"/>
      <c r="D1574" s="80"/>
      <c r="F1574" s="79"/>
      <c r="G1574" s="79"/>
      <c r="H1574" s="79"/>
      <c r="J1574" s="79"/>
      <c r="K1574" s="79"/>
      <c r="L1574" s="79"/>
      <c r="N1574" s="79"/>
      <c r="R1574" s="110"/>
      <c r="S1574" s="57"/>
      <c r="V1574" s="73"/>
      <c r="W1574" s="73"/>
      <c r="X1574" s="203"/>
    </row>
    <row r="1575" spans="1:24" x14ac:dyDescent="0.2">
      <c r="A1575" s="114"/>
      <c r="B1575" s="71"/>
      <c r="D1575" s="80"/>
      <c r="F1575" s="79"/>
      <c r="G1575" s="79"/>
      <c r="H1575" s="79"/>
      <c r="J1575" s="79"/>
      <c r="K1575" s="79"/>
      <c r="L1575" s="79"/>
      <c r="N1575" s="79"/>
      <c r="R1575" s="110"/>
      <c r="S1575" s="57"/>
      <c r="V1575" s="73"/>
      <c r="W1575" s="73"/>
      <c r="X1575" s="203"/>
    </row>
    <row r="1576" spans="1:24" x14ac:dyDescent="0.2">
      <c r="A1576" s="114"/>
      <c r="B1576" s="71"/>
      <c r="D1576" s="80"/>
      <c r="F1576" s="79"/>
      <c r="G1576" s="79"/>
      <c r="H1576" s="79"/>
      <c r="J1576" s="79"/>
      <c r="K1576" s="79"/>
      <c r="L1576" s="79"/>
      <c r="N1576" s="110"/>
      <c r="R1576" s="110"/>
      <c r="S1576" s="57"/>
      <c r="V1576" s="73"/>
      <c r="W1576" s="73"/>
      <c r="X1576" s="203"/>
    </row>
    <row r="1577" spans="1:24" x14ac:dyDescent="0.2">
      <c r="A1577" s="114"/>
      <c r="B1577" s="71"/>
      <c r="D1577" s="80"/>
      <c r="F1577" s="79"/>
      <c r="G1577" s="79"/>
      <c r="H1577" s="79"/>
      <c r="J1577" s="79"/>
      <c r="K1577" s="79"/>
      <c r="L1577" s="79"/>
      <c r="N1577" s="110"/>
      <c r="R1577" s="110"/>
      <c r="S1577" s="57"/>
      <c r="V1577" s="73"/>
      <c r="W1577" s="73"/>
      <c r="X1577" s="203"/>
    </row>
    <row r="1578" spans="1:24" x14ac:dyDescent="0.2">
      <c r="A1578" s="114"/>
      <c r="B1578" s="71"/>
      <c r="D1578" s="80"/>
      <c r="F1578" s="79"/>
      <c r="G1578" s="79"/>
      <c r="H1578" s="79"/>
      <c r="J1578" s="79"/>
      <c r="K1578" s="79"/>
      <c r="L1578" s="79"/>
      <c r="N1578" s="79"/>
      <c r="R1578" s="110"/>
      <c r="S1578" s="57"/>
      <c r="V1578" s="73"/>
      <c r="W1578" s="73"/>
      <c r="X1578" s="203"/>
    </row>
    <row r="1579" spans="1:24" x14ac:dyDescent="0.2">
      <c r="A1579" s="114"/>
      <c r="B1579" s="71"/>
      <c r="D1579" s="80"/>
      <c r="F1579" s="79"/>
      <c r="G1579" s="79"/>
      <c r="H1579" s="79"/>
      <c r="J1579" s="79"/>
      <c r="K1579" s="79"/>
      <c r="L1579" s="79"/>
      <c r="N1579" s="110"/>
      <c r="R1579" s="110"/>
      <c r="S1579" s="57"/>
      <c r="V1579" s="73"/>
      <c r="W1579" s="73"/>
      <c r="X1579" s="203"/>
    </row>
    <row r="1580" spans="1:24" x14ac:dyDescent="0.2">
      <c r="A1580" s="114"/>
      <c r="B1580" s="71"/>
      <c r="D1580" s="80"/>
      <c r="F1580" s="79"/>
      <c r="G1580" s="79"/>
      <c r="H1580" s="79"/>
      <c r="J1580" s="79"/>
      <c r="K1580" s="79"/>
      <c r="L1580" s="79"/>
      <c r="N1580" s="110"/>
      <c r="R1580" s="110"/>
      <c r="S1580" s="57"/>
      <c r="V1580" s="73"/>
      <c r="W1580" s="73"/>
      <c r="X1580" s="203"/>
    </row>
    <row r="1581" spans="1:24" x14ac:dyDescent="0.2">
      <c r="A1581" s="114"/>
      <c r="B1581" s="71"/>
      <c r="D1581" s="80"/>
      <c r="E1581" s="50"/>
      <c r="F1581" s="80"/>
      <c r="G1581" s="80"/>
      <c r="H1581" s="80"/>
      <c r="I1581" s="57"/>
      <c r="J1581" s="80"/>
      <c r="K1581" s="80"/>
      <c r="L1581" s="80"/>
      <c r="M1581" s="80"/>
      <c r="N1581" s="80"/>
      <c r="O1581" s="58"/>
      <c r="P1581" s="50"/>
      <c r="R1581" s="110"/>
      <c r="S1581" s="57"/>
      <c r="V1581" s="73"/>
      <c r="W1581" s="73"/>
      <c r="X1581" s="203"/>
    </row>
    <row r="1582" spans="1:24" x14ac:dyDescent="0.2">
      <c r="A1582" s="114"/>
      <c r="B1582" s="71"/>
      <c r="D1582" s="80"/>
      <c r="F1582" s="79"/>
      <c r="G1582" s="79"/>
      <c r="H1582" s="79"/>
      <c r="J1582" s="79"/>
      <c r="K1582" s="79"/>
      <c r="L1582" s="79"/>
      <c r="N1582" s="110"/>
      <c r="R1582" s="110"/>
      <c r="S1582" s="57"/>
      <c r="V1582" s="73"/>
      <c r="W1582" s="73"/>
      <c r="X1582" s="203"/>
    </row>
    <row r="1583" spans="1:24" x14ac:dyDescent="0.2">
      <c r="A1583" s="114"/>
      <c r="B1583" s="71"/>
      <c r="D1583" s="80"/>
      <c r="F1583" s="79"/>
      <c r="G1583" s="79"/>
      <c r="H1583" s="79"/>
      <c r="J1583" s="110"/>
      <c r="N1583" s="110"/>
      <c r="R1583" s="110"/>
      <c r="S1583" s="57"/>
      <c r="V1583" s="73"/>
      <c r="W1583" s="73"/>
      <c r="X1583" s="203"/>
    </row>
    <row r="1584" spans="1:24" x14ac:dyDescent="0.2">
      <c r="A1584" s="114"/>
      <c r="B1584" s="71"/>
      <c r="D1584" s="80"/>
      <c r="F1584" s="79"/>
      <c r="G1584" s="79"/>
      <c r="H1584" s="79"/>
      <c r="J1584" s="79"/>
      <c r="K1584" s="79"/>
      <c r="L1584" s="79"/>
      <c r="N1584" s="110"/>
      <c r="R1584" s="110"/>
      <c r="S1584" s="57"/>
      <c r="V1584" s="73"/>
      <c r="W1584" s="73"/>
      <c r="X1584" s="203"/>
    </row>
    <row r="1585" spans="1:24" x14ac:dyDescent="0.2">
      <c r="A1585" s="114"/>
      <c r="B1585" s="71"/>
      <c r="D1585" s="95"/>
      <c r="F1585" s="79"/>
      <c r="G1585" s="79"/>
      <c r="H1585" s="79"/>
      <c r="J1585" s="79"/>
      <c r="K1585" s="79"/>
      <c r="L1585" s="79"/>
      <c r="N1585" s="110"/>
      <c r="R1585" s="110"/>
      <c r="S1585" s="112"/>
      <c r="V1585" s="73"/>
      <c r="W1585" s="73"/>
      <c r="X1585" s="203"/>
    </row>
    <row r="1586" spans="1:24" x14ac:dyDescent="0.2">
      <c r="A1586" s="114"/>
      <c r="B1586" s="68"/>
      <c r="C1586" s="56"/>
      <c r="D1586" s="80"/>
      <c r="E1586" s="50"/>
      <c r="F1586" s="80"/>
      <c r="G1586" s="80"/>
      <c r="H1586" s="80"/>
      <c r="I1586" s="57"/>
      <c r="J1586" s="80"/>
      <c r="K1586" s="80"/>
      <c r="L1586" s="80"/>
      <c r="M1586" s="80"/>
      <c r="N1586" s="80"/>
      <c r="O1586" s="58"/>
      <c r="P1586" s="50"/>
      <c r="Q1586" s="59"/>
      <c r="R1586" s="57"/>
      <c r="S1586" s="57"/>
      <c r="T1586" s="50"/>
      <c r="U1586" s="50"/>
      <c r="V1586" s="97"/>
      <c r="W1586" s="97"/>
      <c r="X1586" s="203"/>
    </row>
    <row r="1587" spans="1:24" x14ac:dyDescent="0.2">
      <c r="A1587" s="114"/>
      <c r="B1587" s="70"/>
      <c r="C1587" s="63"/>
      <c r="D1587" s="80"/>
      <c r="E1587" s="50"/>
      <c r="F1587" s="80"/>
      <c r="G1587" s="80"/>
      <c r="H1587" s="80"/>
      <c r="I1587" s="57"/>
      <c r="J1587" s="80"/>
      <c r="K1587" s="80"/>
      <c r="L1587" s="80"/>
      <c r="M1587" s="80"/>
      <c r="N1587" s="80"/>
      <c r="O1587" s="58"/>
      <c r="P1587" s="50"/>
      <c r="Q1587" s="58"/>
      <c r="R1587" s="57"/>
      <c r="S1587" s="57"/>
      <c r="T1587" s="50"/>
      <c r="U1587" s="50"/>
      <c r="V1587" s="97"/>
      <c r="W1587" s="97"/>
      <c r="X1587" s="203"/>
    </row>
    <row r="1588" spans="1:24" x14ac:dyDescent="0.2">
      <c r="A1588" s="114"/>
      <c r="B1588" s="70"/>
      <c r="C1588" s="63"/>
      <c r="D1588" s="80"/>
      <c r="E1588" s="50"/>
      <c r="F1588" s="80"/>
      <c r="G1588" s="80"/>
      <c r="H1588" s="80"/>
      <c r="I1588" s="57"/>
      <c r="J1588" s="80"/>
      <c r="K1588" s="80"/>
      <c r="L1588" s="80"/>
      <c r="M1588" s="80"/>
      <c r="N1588" s="80"/>
      <c r="O1588" s="58"/>
      <c r="P1588" s="50"/>
      <c r="Q1588" s="58"/>
      <c r="R1588" s="57"/>
      <c r="S1588" s="57"/>
      <c r="T1588" s="50"/>
      <c r="U1588" s="50"/>
      <c r="V1588" s="97"/>
      <c r="W1588" s="97"/>
      <c r="X1588" s="203"/>
    </row>
    <row r="1589" spans="1:24" x14ac:dyDescent="0.2">
      <c r="A1589" s="114"/>
      <c r="B1589" s="71"/>
      <c r="D1589" s="80"/>
      <c r="F1589" s="79"/>
      <c r="G1589" s="79"/>
      <c r="H1589" s="79"/>
      <c r="J1589" s="79"/>
      <c r="K1589" s="79"/>
      <c r="L1589" s="79"/>
      <c r="N1589" s="79"/>
      <c r="R1589" s="110"/>
      <c r="S1589" s="57"/>
      <c r="V1589" s="73"/>
      <c r="W1589" s="73"/>
      <c r="X1589" s="203"/>
    </row>
    <row r="1590" spans="1:24" x14ac:dyDescent="0.2">
      <c r="A1590" s="114"/>
      <c r="B1590" s="71"/>
      <c r="D1590" s="80"/>
      <c r="F1590" s="79"/>
      <c r="G1590" s="79"/>
      <c r="H1590" s="79"/>
      <c r="J1590" s="79"/>
      <c r="K1590" s="79"/>
      <c r="L1590" s="79"/>
      <c r="N1590" s="79"/>
      <c r="R1590" s="110"/>
      <c r="S1590" s="57"/>
      <c r="V1590" s="73"/>
      <c r="W1590" s="73"/>
      <c r="X1590" s="203"/>
    </row>
    <row r="1591" spans="1:24" x14ac:dyDescent="0.2">
      <c r="A1591" s="114"/>
      <c r="B1591" s="71"/>
      <c r="D1591" s="80"/>
      <c r="F1591" s="79"/>
      <c r="G1591" s="79"/>
      <c r="H1591" s="79"/>
      <c r="J1591" s="79"/>
      <c r="K1591" s="79"/>
      <c r="L1591" s="79"/>
      <c r="N1591" s="79"/>
      <c r="R1591" s="110"/>
      <c r="S1591" s="57"/>
      <c r="V1591" s="73"/>
      <c r="W1591" s="73"/>
      <c r="X1591" s="203"/>
    </row>
    <row r="1592" spans="1:24" x14ac:dyDescent="0.2">
      <c r="A1592" s="114"/>
      <c r="B1592" s="71"/>
      <c r="D1592" s="80"/>
      <c r="F1592" s="79"/>
      <c r="G1592" s="79"/>
      <c r="H1592" s="79"/>
      <c r="J1592" s="79"/>
      <c r="K1592" s="79"/>
      <c r="L1592" s="79"/>
      <c r="N1592" s="79"/>
      <c r="R1592" s="110"/>
      <c r="S1592" s="57"/>
      <c r="V1592" s="73"/>
      <c r="W1592" s="73"/>
      <c r="X1592" s="203"/>
    </row>
    <row r="1593" spans="1:24" x14ac:dyDescent="0.2">
      <c r="A1593" s="114"/>
      <c r="B1593" s="71"/>
      <c r="D1593" s="80"/>
      <c r="F1593" s="79"/>
      <c r="G1593" s="79"/>
      <c r="H1593" s="79"/>
      <c r="J1593" s="79"/>
      <c r="K1593" s="79"/>
      <c r="L1593" s="79"/>
      <c r="N1593" s="79"/>
      <c r="R1593" s="110"/>
      <c r="S1593" s="57"/>
      <c r="V1593" s="73"/>
      <c r="W1593" s="73"/>
      <c r="X1593" s="203"/>
    </row>
    <row r="1594" spans="1:24" x14ac:dyDescent="0.2">
      <c r="A1594" s="114"/>
      <c r="B1594" s="71"/>
      <c r="D1594" s="80"/>
      <c r="F1594" s="79"/>
      <c r="G1594" s="79"/>
      <c r="H1594" s="79"/>
      <c r="J1594" s="79"/>
      <c r="K1594" s="79"/>
      <c r="L1594" s="79"/>
      <c r="N1594" s="110"/>
      <c r="R1594" s="110"/>
      <c r="S1594" s="57"/>
      <c r="V1594" s="73"/>
      <c r="W1594" s="73"/>
      <c r="X1594" s="203"/>
    </row>
    <row r="1595" spans="1:24" x14ac:dyDescent="0.2">
      <c r="A1595" s="114"/>
      <c r="B1595" s="71"/>
      <c r="D1595" s="80"/>
      <c r="F1595" s="79"/>
      <c r="G1595" s="79"/>
      <c r="H1595" s="79"/>
      <c r="J1595" s="79"/>
      <c r="K1595" s="79"/>
      <c r="L1595" s="79"/>
      <c r="N1595" s="110"/>
      <c r="R1595" s="110"/>
      <c r="S1595" s="57"/>
      <c r="V1595" s="73"/>
      <c r="W1595" s="73"/>
      <c r="X1595" s="203"/>
    </row>
    <row r="1596" spans="1:24" x14ac:dyDescent="0.2">
      <c r="A1596" s="114"/>
      <c r="B1596" s="71"/>
      <c r="D1596" s="80"/>
      <c r="F1596" s="79"/>
      <c r="G1596" s="79"/>
      <c r="H1596" s="79"/>
      <c r="J1596" s="79"/>
      <c r="K1596" s="79"/>
      <c r="L1596" s="79"/>
      <c r="N1596" s="79"/>
      <c r="R1596" s="110"/>
      <c r="S1596" s="57"/>
      <c r="V1596" s="73"/>
      <c r="W1596" s="73"/>
      <c r="X1596" s="203"/>
    </row>
    <row r="1597" spans="1:24" x14ac:dyDescent="0.2">
      <c r="A1597" s="114"/>
      <c r="B1597" s="71"/>
      <c r="D1597" s="80"/>
      <c r="F1597" s="79"/>
      <c r="G1597" s="79"/>
      <c r="H1597" s="79"/>
      <c r="J1597" s="79"/>
      <c r="K1597" s="79"/>
      <c r="L1597" s="79"/>
      <c r="N1597" s="110"/>
      <c r="R1597" s="110"/>
      <c r="S1597" s="57"/>
      <c r="V1597" s="73"/>
      <c r="W1597" s="73"/>
      <c r="X1597" s="203"/>
    </row>
    <row r="1598" spans="1:24" x14ac:dyDescent="0.2">
      <c r="A1598" s="114"/>
      <c r="B1598" s="71"/>
      <c r="D1598" s="80"/>
      <c r="F1598" s="79"/>
      <c r="G1598" s="79"/>
      <c r="H1598" s="79"/>
      <c r="J1598" s="79"/>
      <c r="K1598" s="79"/>
      <c r="L1598" s="79"/>
      <c r="N1598" s="110"/>
      <c r="R1598" s="110"/>
      <c r="S1598" s="57"/>
      <c r="V1598" s="73"/>
      <c r="W1598" s="73"/>
      <c r="X1598" s="203"/>
    </row>
    <row r="1599" spans="1:24" x14ac:dyDescent="0.2">
      <c r="A1599" s="114"/>
      <c r="B1599" s="71"/>
      <c r="D1599" s="80"/>
      <c r="E1599" s="50"/>
      <c r="F1599" s="80"/>
      <c r="G1599" s="80"/>
      <c r="H1599" s="80"/>
      <c r="I1599" s="57"/>
      <c r="J1599" s="80"/>
      <c r="K1599" s="80"/>
      <c r="L1599" s="80"/>
      <c r="M1599" s="80"/>
      <c r="N1599" s="80"/>
      <c r="O1599" s="58"/>
      <c r="P1599" s="50"/>
      <c r="R1599" s="110"/>
      <c r="S1599" s="57"/>
      <c r="V1599" s="73"/>
      <c r="W1599" s="73"/>
      <c r="X1599" s="203"/>
    </row>
    <row r="1600" spans="1:24" x14ac:dyDescent="0.2">
      <c r="A1600" s="114"/>
      <c r="B1600" s="71"/>
      <c r="D1600" s="80"/>
      <c r="F1600" s="79"/>
      <c r="G1600" s="79"/>
      <c r="H1600" s="79"/>
      <c r="J1600" s="79"/>
      <c r="K1600" s="79"/>
      <c r="L1600" s="79"/>
      <c r="N1600" s="110"/>
      <c r="R1600" s="110"/>
      <c r="S1600" s="57"/>
      <c r="V1600" s="73"/>
      <c r="W1600" s="73"/>
      <c r="X1600" s="203"/>
    </row>
    <row r="1601" spans="1:24" x14ac:dyDescent="0.2">
      <c r="A1601" s="114"/>
      <c r="B1601" s="71"/>
      <c r="D1601" s="80"/>
      <c r="F1601" s="79"/>
      <c r="G1601" s="79"/>
      <c r="H1601" s="79"/>
      <c r="J1601" s="110"/>
      <c r="N1601" s="110"/>
      <c r="R1601" s="110"/>
      <c r="S1601" s="57"/>
      <c r="V1601" s="73"/>
      <c r="W1601" s="73"/>
      <c r="X1601" s="203"/>
    </row>
    <row r="1602" spans="1:24" x14ac:dyDescent="0.2">
      <c r="A1602" s="114"/>
      <c r="B1602" s="71"/>
      <c r="D1602" s="80"/>
      <c r="F1602" s="79"/>
      <c r="G1602" s="79"/>
      <c r="H1602" s="79"/>
      <c r="J1602" s="79"/>
      <c r="K1602" s="79"/>
      <c r="L1602" s="79"/>
      <c r="N1602" s="110"/>
      <c r="R1602" s="110"/>
      <c r="S1602" s="57"/>
      <c r="V1602" s="73"/>
      <c r="W1602" s="73"/>
      <c r="X1602" s="203"/>
    </row>
    <row r="1603" spans="1:24" x14ac:dyDescent="0.2">
      <c r="A1603" s="114"/>
      <c r="B1603" s="71"/>
      <c r="D1603" s="95"/>
      <c r="F1603" s="79"/>
      <c r="G1603" s="79"/>
      <c r="H1603" s="79"/>
      <c r="J1603" s="79"/>
      <c r="K1603" s="79"/>
      <c r="L1603" s="79"/>
      <c r="N1603" s="110"/>
      <c r="R1603" s="110"/>
      <c r="S1603" s="112"/>
      <c r="V1603" s="73"/>
      <c r="W1603" s="73"/>
      <c r="X1603" s="203"/>
    </row>
    <row r="1604" spans="1:24" x14ac:dyDescent="0.2">
      <c r="A1604" s="114"/>
      <c r="B1604" s="68"/>
      <c r="C1604" s="56"/>
      <c r="D1604" s="80"/>
      <c r="E1604" s="50"/>
      <c r="F1604" s="80"/>
      <c r="G1604" s="80"/>
      <c r="H1604" s="80"/>
      <c r="I1604" s="57"/>
      <c r="J1604" s="80"/>
      <c r="K1604" s="80"/>
      <c r="L1604" s="80"/>
      <c r="M1604" s="80"/>
      <c r="N1604" s="80"/>
      <c r="O1604" s="58"/>
      <c r="P1604" s="50"/>
      <c r="Q1604" s="59"/>
      <c r="R1604" s="57"/>
      <c r="S1604" s="57"/>
      <c r="T1604" s="50"/>
      <c r="U1604" s="50"/>
      <c r="V1604" s="97"/>
      <c r="W1604" s="97"/>
      <c r="X1604" s="203"/>
    </row>
    <row r="1605" spans="1:24" x14ac:dyDescent="0.2">
      <c r="A1605" s="114"/>
      <c r="B1605" s="70"/>
      <c r="C1605" s="63"/>
      <c r="D1605" s="80"/>
      <c r="E1605" s="50"/>
      <c r="F1605" s="80"/>
      <c r="G1605" s="80"/>
      <c r="H1605" s="80"/>
      <c r="I1605" s="57"/>
      <c r="J1605" s="80"/>
      <c r="K1605" s="80"/>
      <c r="L1605" s="80"/>
      <c r="M1605" s="80"/>
      <c r="N1605" s="80"/>
      <c r="O1605" s="58"/>
      <c r="P1605" s="50"/>
      <c r="Q1605" s="58"/>
      <c r="R1605" s="57"/>
      <c r="S1605" s="57"/>
      <c r="T1605" s="50"/>
      <c r="U1605" s="50"/>
      <c r="V1605" s="97"/>
      <c r="W1605" s="97"/>
      <c r="X1605" s="203"/>
    </row>
    <row r="1606" spans="1:24" x14ac:dyDescent="0.2">
      <c r="A1606" s="114"/>
      <c r="B1606" s="70"/>
      <c r="C1606" s="63"/>
      <c r="D1606" s="80"/>
      <c r="E1606" s="50"/>
      <c r="F1606" s="80"/>
      <c r="G1606" s="80"/>
      <c r="H1606" s="80"/>
      <c r="I1606" s="57"/>
      <c r="J1606" s="80"/>
      <c r="K1606" s="80"/>
      <c r="L1606" s="80"/>
      <c r="M1606" s="80"/>
      <c r="N1606" s="80"/>
      <c r="O1606" s="58"/>
      <c r="P1606" s="50"/>
      <c r="Q1606" s="58"/>
      <c r="R1606" s="57"/>
      <c r="S1606" s="57"/>
      <c r="T1606" s="50"/>
      <c r="U1606" s="50"/>
      <c r="V1606" s="97"/>
      <c r="W1606" s="97"/>
      <c r="X1606" s="203"/>
    </row>
    <row r="1607" spans="1:24" x14ac:dyDescent="0.2">
      <c r="A1607" s="114"/>
      <c r="B1607" s="71"/>
      <c r="D1607" s="80"/>
      <c r="F1607" s="79"/>
      <c r="G1607" s="79"/>
      <c r="H1607" s="79"/>
      <c r="J1607" s="79"/>
      <c r="K1607" s="79"/>
      <c r="L1607" s="79"/>
      <c r="N1607" s="79"/>
      <c r="R1607" s="110"/>
      <c r="S1607" s="57"/>
      <c r="V1607" s="73"/>
      <c r="W1607" s="73"/>
      <c r="X1607" s="203"/>
    </row>
    <row r="1608" spans="1:24" x14ac:dyDescent="0.2">
      <c r="A1608" s="114"/>
      <c r="B1608" s="71"/>
      <c r="D1608" s="80"/>
      <c r="F1608" s="79"/>
      <c r="G1608" s="79"/>
      <c r="H1608" s="79"/>
      <c r="J1608" s="79"/>
      <c r="K1608" s="79"/>
      <c r="L1608" s="79"/>
      <c r="N1608" s="79"/>
      <c r="R1608" s="110"/>
      <c r="S1608" s="57"/>
      <c r="V1608" s="73"/>
      <c r="W1608" s="73"/>
      <c r="X1608" s="203"/>
    </row>
    <row r="1609" spans="1:24" x14ac:dyDescent="0.2">
      <c r="A1609" s="114"/>
      <c r="B1609" s="71"/>
      <c r="D1609" s="80"/>
      <c r="F1609" s="79"/>
      <c r="G1609" s="79"/>
      <c r="H1609" s="79"/>
      <c r="J1609" s="79"/>
      <c r="K1609" s="79"/>
      <c r="L1609" s="79"/>
      <c r="N1609" s="79"/>
      <c r="R1609" s="110"/>
      <c r="S1609" s="57"/>
      <c r="V1609" s="73"/>
      <c r="W1609" s="73"/>
      <c r="X1609" s="203"/>
    </row>
    <row r="1610" spans="1:24" x14ac:dyDescent="0.2">
      <c r="A1610" s="114"/>
      <c r="B1610" s="71"/>
      <c r="D1610" s="80"/>
      <c r="F1610" s="79"/>
      <c r="G1610" s="79"/>
      <c r="H1610" s="79"/>
      <c r="J1610" s="79"/>
      <c r="K1610" s="79"/>
      <c r="L1610" s="79"/>
      <c r="N1610" s="79"/>
      <c r="R1610" s="110"/>
      <c r="S1610" s="57"/>
      <c r="V1610" s="73"/>
      <c r="W1610" s="73"/>
      <c r="X1610" s="203"/>
    </row>
    <row r="1611" spans="1:24" x14ac:dyDescent="0.2">
      <c r="A1611" s="114"/>
      <c r="B1611" s="71"/>
      <c r="D1611" s="80"/>
      <c r="F1611" s="79"/>
      <c r="G1611" s="79"/>
      <c r="H1611" s="79"/>
      <c r="J1611" s="79"/>
      <c r="K1611" s="79"/>
      <c r="L1611" s="79"/>
      <c r="N1611" s="79"/>
      <c r="R1611" s="110"/>
      <c r="S1611" s="57"/>
      <c r="V1611" s="73"/>
      <c r="W1611" s="73"/>
      <c r="X1611" s="203"/>
    </row>
    <row r="1612" spans="1:24" x14ac:dyDescent="0.2">
      <c r="A1612" s="114"/>
      <c r="B1612" s="71"/>
      <c r="D1612" s="80"/>
      <c r="F1612" s="79"/>
      <c r="G1612" s="79"/>
      <c r="H1612" s="79"/>
      <c r="J1612" s="79"/>
      <c r="K1612" s="79"/>
      <c r="L1612" s="79"/>
      <c r="N1612" s="110"/>
      <c r="R1612" s="110"/>
      <c r="S1612" s="57"/>
      <c r="V1612" s="73"/>
      <c r="W1612" s="73"/>
      <c r="X1612" s="203"/>
    </row>
    <row r="1613" spans="1:24" x14ac:dyDescent="0.2">
      <c r="A1613" s="114"/>
      <c r="B1613" s="71"/>
      <c r="D1613" s="80"/>
      <c r="F1613" s="79"/>
      <c r="G1613" s="79"/>
      <c r="H1613" s="79"/>
      <c r="J1613" s="79"/>
      <c r="K1613" s="79"/>
      <c r="L1613" s="79"/>
      <c r="N1613" s="110"/>
      <c r="R1613" s="110"/>
      <c r="S1613" s="57"/>
      <c r="V1613" s="73"/>
      <c r="W1613" s="73"/>
      <c r="X1613" s="203"/>
    </row>
    <row r="1614" spans="1:24" x14ac:dyDescent="0.2">
      <c r="A1614" s="114"/>
      <c r="B1614" s="71"/>
      <c r="D1614" s="80"/>
      <c r="F1614" s="79"/>
      <c r="G1614" s="79"/>
      <c r="H1614" s="79"/>
      <c r="J1614" s="79"/>
      <c r="K1614" s="79"/>
      <c r="L1614" s="79"/>
      <c r="N1614" s="79"/>
      <c r="R1614" s="110"/>
      <c r="S1614" s="57"/>
      <c r="V1614" s="73"/>
      <c r="W1614" s="73"/>
      <c r="X1614" s="203"/>
    </row>
    <row r="1615" spans="1:24" x14ac:dyDescent="0.2">
      <c r="A1615" s="114"/>
      <c r="B1615" s="71"/>
      <c r="D1615" s="80"/>
      <c r="F1615" s="79"/>
      <c r="G1615" s="79"/>
      <c r="H1615" s="79"/>
      <c r="J1615" s="79"/>
      <c r="K1615" s="79"/>
      <c r="L1615" s="79"/>
      <c r="N1615" s="110"/>
      <c r="R1615" s="110"/>
      <c r="S1615" s="57"/>
      <c r="V1615" s="73"/>
      <c r="W1615" s="73"/>
      <c r="X1615" s="203"/>
    </row>
    <row r="1616" spans="1:24" x14ac:dyDescent="0.2">
      <c r="A1616" s="114"/>
      <c r="B1616" s="71"/>
      <c r="D1616" s="80"/>
      <c r="F1616" s="79"/>
      <c r="G1616" s="79"/>
      <c r="H1616" s="79"/>
      <c r="J1616" s="79"/>
      <c r="K1616" s="79"/>
      <c r="L1616" s="79"/>
      <c r="N1616" s="110"/>
      <c r="R1616" s="110"/>
      <c r="S1616" s="57"/>
      <c r="V1616" s="73"/>
      <c r="W1616" s="73"/>
      <c r="X1616" s="203"/>
    </row>
    <row r="1617" spans="1:24" x14ac:dyDescent="0.2">
      <c r="A1617" s="114"/>
      <c r="B1617" s="71"/>
      <c r="D1617" s="80"/>
      <c r="E1617" s="50"/>
      <c r="F1617" s="80"/>
      <c r="G1617" s="80"/>
      <c r="H1617" s="80"/>
      <c r="I1617" s="57"/>
      <c r="J1617" s="80"/>
      <c r="K1617" s="80"/>
      <c r="L1617" s="80"/>
      <c r="M1617" s="80"/>
      <c r="N1617" s="80"/>
      <c r="O1617" s="58"/>
      <c r="P1617" s="50"/>
      <c r="R1617" s="110"/>
      <c r="S1617" s="57"/>
      <c r="V1617" s="73"/>
      <c r="W1617" s="73"/>
      <c r="X1617" s="203"/>
    </row>
    <row r="1618" spans="1:24" x14ac:dyDescent="0.2">
      <c r="A1618" s="114"/>
      <c r="B1618" s="71"/>
      <c r="D1618" s="80"/>
      <c r="F1618" s="79"/>
      <c r="G1618" s="79"/>
      <c r="H1618" s="79"/>
      <c r="J1618" s="79"/>
      <c r="K1618" s="79"/>
      <c r="L1618" s="79"/>
      <c r="N1618" s="110"/>
      <c r="R1618" s="110"/>
      <c r="S1618" s="57"/>
      <c r="V1618" s="73"/>
      <c r="W1618" s="73"/>
      <c r="X1618" s="203"/>
    </row>
    <row r="1619" spans="1:24" x14ac:dyDescent="0.2">
      <c r="A1619" s="114"/>
      <c r="B1619" s="71"/>
      <c r="D1619" s="80"/>
      <c r="F1619" s="79"/>
      <c r="G1619" s="79"/>
      <c r="H1619" s="79"/>
      <c r="J1619" s="110"/>
      <c r="N1619" s="110"/>
      <c r="R1619" s="110"/>
      <c r="S1619" s="57"/>
      <c r="V1619" s="73"/>
      <c r="W1619" s="73"/>
      <c r="X1619" s="203"/>
    </row>
    <row r="1620" spans="1:24" x14ac:dyDescent="0.2">
      <c r="A1620" s="114"/>
      <c r="B1620" s="71"/>
      <c r="D1620" s="80"/>
      <c r="F1620" s="79"/>
      <c r="G1620" s="79"/>
      <c r="H1620" s="79"/>
      <c r="J1620" s="79"/>
      <c r="K1620" s="79"/>
      <c r="L1620" s="79"/>
      <c r="N1620" s="110"/>
      <c r="R1620" s="110"/>
      <c r="S1620" s="57"/>
      <c r="V1620" s="73"/>
      <c r="W1620" s="73"/>
      <c r="X1620" s="203"/>
    </row>
    <row r="1621" spans="1:24" x14ac:dyDescent="0.2">
      <c r="A1621" s="114"/>
      <c r="B1621" s="71"/>
      <c r="D1621" s="95"/>
      <c r="F1621" s="79"/>
      <c r="G1621" s="79"/>
      <c r="H1621" s="79"/>
      <c r="J1621" s="79"/>
      <c r="K1621" s="79"/>
      <c r="L1621" s="79"/>
      <c r="N1621" s="110"/>
      <c r="R1621" s="110"/>
      <c r="S1621" s="112"/>
      <c r="V1621" s="73"/>
      <c r="W1621" s="73"/>
      <c r="X1621" s="203"/>
    </row>
    <row r="1622" spans="1:24" x14ac:dyDescent="0.2">
      <c r="A1622" s="114"/>
      <c r="B1622" s="68"/>
      <c r="C1622" s="56"/>
      <c r="D1622" s="80"/>
      <c r="E1622" s="50"/>
      <c r="F1622" s="80"/>
      <c r="G1622" s="80"/>
      <c r="H1622" s="80"/>
      <c r="I1622" s="57"/>
      <c r="J1622" s="80"/>
      <c r="K1622" s="80"/>
      <c r="L1622" s="80"/>
      <c r="M1622" s="80"/>
      <c r="N1622" s="80"/>
      <c r="O1622" s="58"/>
      <c r="P1622" s="50"/>
      <c r="Q1622" s="59"/>
      <c r="R1622" s="57"/>
      <c r="S1622" s="57"/>
      <c r="T1622" s="50"/>
      <c r="U1622" s="50"/>
      <c r="V1622" s="97"/>
      <c r="W1622" s="97"/>
      <c r="X1622" s="203"/>
    </row>
    <row r="1623" spans="1:24" x14ac:dyDescent="0.2">
      <c r="A1623" s="114"/>
      <c r="B1623" s="70"/>
      <c r="C1623" s="63"/>
      <c r="D1623" s="80"/>
      <c r="E1623" s="50"/>
      <c r="F1623" s="80"/>
      <c r="G1623" s="80"/>
      <c r="H1623" s="80"/>
      <c r="I1623" s="57"/>
      <c r="J1623" s="80"/>
      <c r="K1623" s="80"/>
      <c r="L1623" s="80"/>
      <c r="M1623" s="80"/>
      <c r="N1623" s="80"/>
      <c r="O1623" s="58"/>
      <c r="P1623" s="50"/>
      <c r="Q1623" s="58"/>
      <c r="R1623" s="57"/>
      <c r="S1623" s="57"/>
      <c r="T1623" s="50"/>
      <c r="U1623" s="50"/>
      <c r="V1623" s="97"/>
      <c r="W1623" s="97"/>
      <c r="X1623" s="203"/>
    </row>
    <row r="1624" spans="1:24" x14ac:dyDescent="0.2">
      <c r="A1624" s="114"/>
      <c r="B1624" s="70"/>
      <c r="C1624" s="63"/>
      <c r="D1624" s="80"/>
      <c r="E1624" s="50"/>
      <c r="F1624" s="80"/>
      <c r="G1624" s="80"/>
      <c r="H1624" s="80"/>
      <c r="I1624" s="57"/>
      <c r="J1624" s="80"/>
      <c r="K1624" s="80"/>
      <c r="L1624" s="80"/>
      <c r="M1624" s="80"/>
      <c r="N1624" s="80"/>
      <c r="O1624" s="58"/>
      <c r="P1624" s="50"/>
      <c r="Q1624" s="58"/>
      <c r="R1624" s="57"/>
      <c r="S1624" s="57"/>
      <c r="T1624" s="50"/>
      <c r="U1624" s="50"/>
      <c r="V1624" s="97"/>
      <c r="W1624" s="97"/>
      <c r="X1624" s="203"/>
    </row>
    <row r="1625" spans="1:24" x14ac:dyDescent="0.2">
      <c r="A1625" s="114"/>
      <c r="B1625" s="71"/>
      <c r="D1625" s="80"/>
      <c r="F1625" s="79"/>
      <c r="G1625" s="79"/>
      <c r="H1625" s="79"/>
      <c r="J1625" s="79"/>
      <c r="K1625" s="79"/>
      <c r="L1625" s="79"/>
      <c r="N1625" s="79"/>
      <c r="R1625" s="110"/>
      <c r="S1625" s="57"/>
      <c r="V1625" s="73"/>
      <c r="W1625" s="73"/>
      <c r="X1625" s="203"/>
    </row>
    <row r="1626" spans="1:24" x14ac:dyDescent="0.2">
      <c r="A1626" s="114"/>
      <c r="B1626" s="71"/>
      <c r="D1626" s="80"/>
      <c r="F1626" s="79"/>
      <c r="G1626" s="79"/>
      <c r="H1626" s="79"/>
      <c r="J1626" s="79"/>
      <c r="K1626" s="79"/>
      <c r="L1626" s="79"/>
      <c r="N1626" s="79"/>
      <c r="R1626" s="110"/>
      <c r="S1626" s="57"/>
      <c r="V1626" s="73"/>
      <c r="W1626" s="73"/>
      <c r="X1626" s="203"/>
    </row>
    <row r="1627" spans="1:24" x14ac:dyDescent="0.2">
      <c r="A1627" s="114"/>
      <c r="B1627" s="71"/>
      <c r="D1627" s="80"/>
      <c r="F1627" s="79"/>
      <c r="G1627" s="79"/>
      <c r="H1627" s="79"/>
      <c r="J1627" s="79"/>
      <c r="K1627" s="79"/>
      <c r="L1627" s="79"/>
      <c r="N1627" s="79"/>
      <c r="R1627" s="110"/>
      <c r="S1627" s="57"/>
      <c r="V1627" s="73"/>
      <c r="W1627" s="73"/>
      <c r="X1627" s="203"/>
    </row>
    <row r="1628" spans="1:24" x14ac:dyDescent="0.2">
      <c r="A1628" s="114"/>
      <c r="B1628" s="71"/>
      <c r="D1628" s="80"/>
      <c r="F1628" s="79"/>
      <c r="G1628" s="79"/>
      <c r="H1628" s="79"/>
      <c r="J1628" s="79"/>
      <c r="K1628" s="79"/>
      <c r="L1628" s="79"/>
      <c r="N1628" s="79"/>
      <c r="R1628" s="110"/>
      <c r="S1628" s="57"/>
      <c r="V1628" s="73"/>
      <c r="W1628" s="73"/>
      <c r="X1628" s="203"/>
    </row>
    <row r="1629" spans="1:24" x14ac:dyDescent="0.2">
      <c r="A1629" s="114"/>
      <c r="B1629" s="71"/>
      <c r="D1629" s="80"/>
      <c r="F1629" s="79"/>
      <c r="G1629" s="79"/>
      <c r="H1629" s="79"/>
      <c r="J1629" s="79"/>
      <c r="K1629" s="79"/>
      <c r="L1629" s="79"/>
      <c r="N1629" s="79"/>
      <c r="R1629" s="110"/>
      <c r="S1629" s="57"/>
      <c r="V1629" s="73"/>
      <c r="W1629" s="73"/>
      <c r="X1629" s="203"/>
    </row>
    <row r="1630" spans="1:24" x14ac:dyDescent="0.2">
      <c r="A1630" s="114"/>
      <c r="B1630" s="71"/>
      <c r="D1630" s="80"/>
      <c r="F1630" s="79"/>
      <c r="G1630" s="79"/>
      <c r="H1630" s="79"/>
      <c r="J1630" s="79"/>
      <c r="K1630" s="79"/>
      <c r="L1630" s="79"/>
      <c r="N1630" s="110"/>
      <c r="R1630" s="110"/>
      <c r="S1630" s="57"/>
      <c r="V1630" s="73"/>
      <c r="W1630" s="73"/>
      <c r="X1630" s="203"/>
    </row>
    <row r="1631" spans="1:24" x14ac:dyDescent="0.2">
      <c r="A1631" s="114"/>
      <c r="B1631" s="71"/>
      <c r="D1631" s="80"/>
      <c r="F1631" s="79"/>
      <c r="G1631" s="79"/>
      <c r="H1631" s="79"/>
      <c r="J1631" s="79"/>
      <c r="K1631" s="79"/>
      <c r="L1631" s="79"/>
      <c r="N1631" s="110"/>
      <c r="R1631" s="110"/>
      <c r="S1631" s="57"/>
      <c r="V1631" s="73"/>
      <c r="W1631" s="73"/>
      <c r="X1631" s="203"/>
    </row>
    <row r="1632" spans="1:24" x14ac:dyDescent="0.2">
      <c r="A1632" s="114"/>
      <c r="B1632" s="71"/>
      <c r="D1632" s="80"/>
      <c r="F1632" s="79"/>
      <c r="G1632" s="79"/>
      <c r="H1632" s="79"/>
      <c r="J1632" s="79"/>
      <c r="K1632" s="79"/>
      <c r="L1632" s="79"/>
      <c r="N1632" s="79"/>
      <c r="R1632" s="110"/>
      <c r="S1632" s="57"/>
      <c r="V1632" s="73"/>
      <c r="W1632" s="73"/>
      <c r="X1632" s="203"/>
    </row>
    <row r="1633" spans="1:24" x14ac:dyDescent="0.2">
      <c r="A1633" s="114"/>
      <c r="B1633" s="71"/>
      <c r="D1633" s="80"/>
      <c r="F1633" s="79"/>
      <c r="G1633" s="79"/>
      <c r="H1633" s="79"/>
      <c r="J1633" s="79"/>
      <c r="K1633" s="79"/>
      <c r="L1633" s="79"/>
      <c r="N1633" s="110"/>
      <c r="R1633" s="110"/>
      <c r="S1633" s="57"/>
      <c r="V1633" s="73"/>
      <c r="W1633" s="73"/>
      <c r="X1633" s="203"/>
    </row>
    <row r="1634" spans="1:24" x14ac:dyDescent="0.2">
      <c r="A1634" s="114"/>
      <c r="B1634" s="71"/>
      <c r="D1634" s="80"/>
      <c r="F1634" s="79"/>
      <c r="G1634" s="79"/>
      <c r="H1634" s="79"/>
      <c r="J1634" s="79"/>
      <c r="K1634" s="79"/>
      <c r="L1634" s="79"/>
      <c r="N1634" s="110"/>
      <c r="R1634" s="110"/>
      <c r="S1634" s="57"/>
      <c r="V1634" s="73"/>
      <c r="W1634" s="73"/>
      <c r="X1634" s="203"/>
    </row>
    <row r="1635" spans="1:24" x14ac:dyDescent="0.2">
      <c r="A1635" s="114"/>
      <c r="B1635" s="71"/>
      <c r="D1635" s="80"/>
      <c r="E1635" s="50"/>
      <c r="F1635" s="80"/>
      <c r="G1635" s="80"/>
      <c r="H1635" s="80"/>
      <c r="I1635" s="57"/>
      <c r="J1635" s="80"/>
      <c r="K1635" s="80"/>
      <c r="L1635" s="80"/>
      <c r="M1635" s="80"/>
      <c r="N1635" s="80"/>
      <c r="O1635" s="58"/>
      <c r="P1635" s="50"/>
      <c r="R1635" s="110"/>
      <c r="S1635" s="57"/>
      <c r="V1635" s="73"/>
      <c r="W1635" s="73"/>
      <c r="X1635" s="203"/>
    </row>
    <row r="1636" spans="1:24" x14ac:dyDescent="0.2">
      <c r="A1636" s="114"/>
      <c r="B1636" s="71"/>
      <c r="D1636" s="80"/>
      <c r="F1636" s="79"/>
      <c r="G1636" s="79"/>
      <c r="H1636" s="79"/>
      <c r="J1636" s="79"/>
      <c r="K1636" s="79"/>
      <c r="L1636" s="79"/>
      <c r="N1636" s="110"/>
      <c r="R1636" s="110"/>
      <c r="S1636" s="57"/>
      <c r="V1636" s="73"/>
      <c r="W1636" s="73"/>
      <c r="X1636" s="203"/>
    </row>
    <row r="1637" spans="1:24" x14ac:dyDescent="0.2">
      <c r="A1637" s="114"/>
      <c r="B1637" s="71"/>
      <c r="D1637" s="80"/>
      <c r="F1637" s="79"/>
      <c r="G1637" s="79"/>
      <c r="H1637" s="79"/>
      <c r="J1637" s="110"/>
      <c r="N1637" s="110"/>
      <c r="R1637" s="110"/>
      <c r="S1637" s="57"/>
      <c r="V1637" s="73"/>
      <c r="W1637" s="73"/>
      <c r="X1637" s="203"/>
    </row>
    <row r="1638" spans="1:24" x14ac:dyDescent="0.2">
      <c r="A1638" s="114"/>
      <c r="B1638" s="71"/>
      <c r="D1638" s="80"/>
      <c r="F1638" s="79"/>
      <c r="G1638" s="79"/>
      <c r="H1638" s="79"/>
      <c r="J1638" s="79"/>
      <c r="K1638" s="79"/>
      <c r="L1638" s="79"/>
      <c r="N1638" s="110"/>
      <c r="R1638" s="110"/>
      <c r="S1638" s="57"/>
      <c r="V1638" s="73"/>
      <c r="W1638" s="73"/>
      <c r="X1638" s="203"/>
    </row>
    <row r="1639" spans="1:24" x14ac:dyDescent="0.2">
      <c r="A1639" s="114"/>
      <c r="B1639" s="71"/>
      <c r="D1639" s="95"/>
      <c r="F1639" s="79"/>
      <c r="G1639" s="79"/>
      <c r="H1639" s="79"/>
      <c r="J1639" s="79"/>
      <c r="K1639" s="79"/>
      <c r="L1639" s="79"/>
      <c r="N1639" s="110"/>
      <c r="R1639" s="110"/>
      <c r="S1639" s="112"/>
      <c r="V1639" s="73"/>
      <c r="W1639" s="73"/>
      <c r="X1639" s="203"/>
    </row>
    <row r="1640" spans="1:24" x14ac:dyDescent="0.2">
      <c r="A1640" s="114"/>
      <c r="B1640" s="68"/>
      <c r="C1640" s="56"/>
      <c r="D1640" s="80"/>
      <c r="E1640" s="50"/>
      <c r="F1640" s="80"/>
      <c r="G1640" s="80"/>
      <c r="H1640" s="80"/>
      <c r="I1640" s="57"/>
      <c r="J1640" s="80"/>
      <c r="K1640" s="80"/>
      <c r="L1640" s="80"/>
      <c r="M1640" s="80"/>
      <c r="N1640" s="80"/>
      <c r="O1640" s="58"/>
      <c r="P1640" s="50"/>
      <c r="Q1640" s="59"/>
      <c r="R1640" s="57"/>
      <c r="S1640" s="57"/>
      <c r="T1640" s="50"/>
      <c r="U1640" s="50"/>
      <c r="V1640" s="97"/>
      <c r="W1640" s="97"/>
      <c r="X1640" s="203"/>
    </row>
    <row r="1641" spans="1:24" x14ac:dyDescent="0.2">
      <c r="A1641" s="114"/>
      <c r="B1641" s="70"/>
      <c r="C1641" s="63"/>
      <c r="D1641" s="80"/>
      <c r="E1641" s="50"/>
      <c r="F1641" s="80"/>
      <c r="G1641" s="80"/>
      <c r="H1641" s="80"/>
      <c r="I1641" s="57"/>
      <c r="J1641" s="80"/>
      <c r="K1641" s="80"/>
      <c r="L1641" s="80"/>
      <c r="M1641" s="80"/>
      <c r="N1641" s="80"/>
      <c r="O1641" s="58"/>
      <c r="P1641" s="50"/>
      <c r="Q1641" s="58"/>
      <c r="R1641" s="57"/>
      <c r="S1641" s="57"/>
      <c r="T1641" s="50"/>
      <c r="U1641" s="50"/>
      <c r="V1641" s="97"/>
      <c r="W1641" s="97"/>
      <c r="X1641" s="203"/>
    </row>
    <row r="1642" spans="1:24" x14ac:dyDescent="0.2">
      <c r="A1642" s="114"/>
      <c r="B1642" s="70"/>
      <c r="C1642" s="63"/>
      <c r="D1642" s="80"/>
      <c r="E1642" s="50"/>
      <c r="F1642" s="80"/>
      <c r="G1642" s="80"/>
      <c r="H1642" s="80"/>
      <c r="I1642" s="57"/>
      <c r="J1642" s="80"/>
      <c r="K1642" s="80"/>
      <c r="L1642" s="80"/>
      <c r="M1642" s="80"/>
      <c r="N1642" s="80"/>
      <c r="O1642" s="58"/>
      <c r="P1642" s="50"/>
      <c r="Q1642" s="58"/>
      <c r="R1642" s="57"/>
      <c r="S1642" s="57"/>
      <c r="T1642" s="50"/>
      <c r="U1642" s="50"/>
      <c r="V1642" s="97"/>
      <c r="W1642" s="97"/>
      <c r="X1642" s="203"/>
    </row>
    <row r="1643" spans="1:24" x14ac:dyDescent="0.2">
      <c r="A1643" s="114"/>
      <c r="B1643" s="71"/>
      <c r="D1643" s="80"/>
      <c r="F1643" s="79"/>
      <c r="G1643" s="79"/>
      <c r="H1643" s="79"/>
      <c r="J1643" s="79"/>
      <c r="K1643" s="79"/>
      <c r="L1643" s="79"/>
      <c r="N1643" s="79"/>
      <c r="R1643" s="110"/>
      <c r="S1643" s="57"/>
      <c r="V1643" s="73"/>
      <c r="W1643" s="73"/>
      <c r="X1643" s="203"/>
    </row>
    <row r="1644" spans="1:24" x14ac:dyDescent="0.2">
      <c r="A1644" s="114"/>
      <c r="B1644" s="71"/>
      <c r="D1644" s="80"/>
      <c r="F1644" s="79"/>
      <c r="G1644" s="79"/>
      <c r="H1644" s="79"/>
      <c r="J1644" s="79"/>
      <c r="K1644" s="79"/>
      <c r="L1644" s="79"/>
      <c r="N1644" s="79"/>
      <c r="R1644" s="110"/>
      <c r="S1644" s="57"/>
      <c r="V1644" s="73"/>
      <c r="W1644" s="73"/>
      <c r="X1644" s="203"/>
    </row>
    <row r="1645" spans="1:24" x14ac:dyDescent="0.2">
      <c r="A1645" s="114"/>
      <c r="B1645" s="71"/>
      <c r="D1645" s="80"/>
      <c r="F1645" s="79"/>
      <c r="G1645" s="79"/>
      <c r="H1645" s="79"/>
      <c r="J1645" s="79"/>
      <c r="K1645" s="79"/>
      <c r="L1645" s="79"/>
      <c r="N1645" s="79"/>
      <c r="R1645" s="110"/>
      <c r="S1645" s="57"/>
      <c r="V1645" s="73"/>
      <c r="W1645" s="73"/>
      <c r="X1645" s="203"/>
    </row>
    <row r="1646" spans="1:24" x14ac:dyDescent="0.2">
      <c r="A1646" s="114"/>
      <c r="B1646" s="71"/>
      <c r="D1646" s="80"/>
      <c r="F1646" s="79"/>
      <c r="G1646" s="79"/>
      <c r="H1646" s="79"/>
      <c r="J1646" s="79"/>
      <c r="K1646" s="79"/>
      <c r="L1646" s="79"/>
      <c r="N1646" s="79"/>
      <c r="R1646" s="110"/>
      <c r="S1646" s="57"/>
      <c r="V1646" s="73"/>
      <c r="W1646" s="73"/>
      <c r="X1646" s="203"/>
    </row>
    <row r="1647" spans="1:24" x14ac:dyDescent="0.2">
      <c r="A1647" s="114"/>
      <c r="B1647" s="71"/>
      <c r="D1647" s="80"/>
      <c r="F1647" s="79"/>
      <c r="G1647" s="79"/>
      <c r="H1647" s="79"/>
      <c r="J1647" s="79"/>
      <c r="K1647" s="79"/>
      <c r="L1647" s="79"/>
      <c r="N1647" s="79"/>
      <c r="R1647" s="110"/>
      <c r="S1647" s="57"/>
      <c r="V1647" s="73"/>
      <c r="W1647" s="73"/>
      <c r="X1647" s="203"/>
    </row>
    <row r="1648" spans="1:24" x14ac:dyDescent="0.2">
      <c r="A1648" s="114"/>
      <c r="B1648" s="71"/>
      <c r="D1648" s="80"/>
      <c r="F1648" s="79"/>
      <c r="G1648" s="79"/>
      <c r="H1648" s="79"/>
      <c r="J1648" s="79"/>
      <c r="K1648" s="79"/>
      <c r="L1648" s="79"/>
      <c r="N1648" s="110"/>
      <c r="R1648" s="110"/>
      <c r="S1648" s="57"/>
      <c r="V1648" s="73"/>
      <c r="W1648" s="73"/>
      <c r="X1648" s="203"/>
    </row>
    <row r="1649" spans="1:24" x14ac:dyDescent="0.2">
      <c r="A1649" s="114"/>
      <c r="B1649" s="71"/>
      <c r="D1649" s="80"/>
      <c r="F1649" s="79"/>
      <c r="G1649" s="79"/>
      <c r="H1649" s="79"/>
      <c r="J1649" s="79"/>
      <c r="K1649" s="79"/>
      <c r="L1649" s="79"/>
      <c r="N1649" s="110"/>
      <c r="R1649" s="110"/>
      <c r="S1649" s="57"/>
      <c r="V1649" s="73"/>
      <c r="W1649" s="73"/>
      <c r="X1649" s="203"/>
    </row>
    <row r="1650" spans="1:24" x14ac:dyDescent="0.2">
      <c r="A1650" s="114"/>
      <c r="B1650" s="71"/>
      <c r="D1650" s="80"/>
      <c r="F1650" s="79"/>
      <c r="G1650" s="79"/>
      <c r="H1650" s="79"/>
      <c r="J1650" s="79"/>
      <c r="K1650" s="79"/>
      <c r="L1650" s="79"/>
      <c r="N1650" s="79"/>
      <c r="R1650" s="110"/>
      <c r="S1650" s="57"/>
      <c r="V1650" s="73"/>
      <c r="W1650" s="73"/>
      <c r="X1650" s="203"/>
    </row>
    <row r="1651" spans="1:24" x14ac:dyDescent="0.2">
      <c r="A1651" s="114"/>
      <c r="B1651" s="71"/>
      <c r="D1651" s="80"/>
      <c r="F1651" s="79"/>
      <c r="G1651" s="79"/>
      <c r="H1651" s="79"/>
      <c r="J1651" s="79"/>
      <c r="K1651" s="79"/>
      <c r="L1651" s="79"/>
      <c r="N1651" s="110"/>
      <c r="R1651" s="110"/>
      <c r="S1651" s="57"/>
      <c r="V1651" s="73"/>
      <c r="W1651" s="73"/>
      <c r="X1651" s="203"/>
    </row>
    <row r="1652" spans="1:24" x14ac:dyDescent="0.2">
      <c r="A1652" s="114"/>
      <c r="B1652" s="71"/>
      <c r="D1652" s="80"/>
      <c r="F1652" s="79"/>
      <c r="G1652" s="79"/>
      <c r="H1652" s="79"/>
      <c r="J1652" s="79"/>
      <c r="K1652" s="79"/>
      <c r="L1652" s="79"/>
      <c r="N1652" s="110"/>
      <c r="R1652" s="110"/>
      <c r="S1652" s="57"/>
      <c r="V1652" s="73"/>
      <c r="W1652" s="73"/>
      <c r="X1652" s="203"/>
    </row>
    <row r="1653" spans="1:24" x14ac:dyDescent="0.2">
      <c r="A1653" s="114"/>
      <c r="B1653" s="71"/>
      <c r="D1653" s="80"/>
      <c r="E1653" s="50"/>
      <c r="F1653" s="80"/>
      <c r="G1653" s="80"/>
      <c r="H1653" s="80"/>
      <c r="I1653" s="57"/>
      <c r="J1653" s="80"/>
      <c r="K1653" s="80"/>
      <c r="L1653" s="80"/>
      <c r="M1653" s="80"/>
      <c r="N1653" s="80"/>
      <c r="O1653" s="58"/>
      <c r="P1653" s="50"/>
      <c r="R1653" s="110"/>
      <c r="S1653" s="57"/>
      <c r="V1653" s="73"/>
      <c r="W1653" s="73"/>
      <c r="X1653" s="203"/>
    </row>
    <row r="1654" spans="1:24" x14ac:dyDescent="0.2">
      <c r="A1654" s="114"/>
      <c r="B1654" s="71"/>
      <c r="D1654" s="80"/>
      <c r="F1654" s="79"/>
      <c r="G1654" s="79"/>
      <c r="H1654" s="79"/>
      <c r="J1654" s="79"/>
      <c r="K1654" s="79"/>
      <c r="L1654" s="79"/>
      <c r="N1654" s="110"/>
      <c r="R1654" s="110"/>
      <c r="S1654" s="57"/>
      <c r="V1654" s="73"/>
      <c r="W1654" s="73"/>
      <c r="X1654" s="203"/>
    </row>
    <row r="1655" spans="1:24" x14ac:dyDescent="0.2">
      <c r="A1655" s="114"/>
      <c r="B1655" s="71"/>
      <c r="D1655" s="80"/>
      <c r="F1655" s="79"/>
      <c r="G1655" s="79"/>
      <c r="H1655" s="79"/>
      <c r="J1655" s="110"/>
      <c r="N1655" s="110"/>
      <c r="R1655" s="110"/>
      <c r="S1655" s="57"/>
      <c r="V1655" s="73"/>
      <c r="W1655" s="73"/>
      <c r="X1655" s="203"/>
    </row>
    <row r="1656" spans="1:24" x14ac:dyDescent="0.2">
      <c r="A1656" s="114"/>
      <c r="B1656" s="71"/>
      <c r="D1656" s="80"/>
      <c r="F1656" s="79"/>
      <c r="G1656" s="79"/>
      <c r="H1656" s="79"/>
      <c r="J1656" s="79"/>
      <c r="K1656" s="79"/>
      <c r="L1656" s="79"/>
      <c r="N1656" s="110"/>
      <c r="R1656" s="110"/>
      <c r="S1656" s="57"/>
      <c r="V1656" s="73"/>
      <c r="W1656" s="73"/>
      <c r="X1656" s="203"/>
    </row>
    <row r="1657" spans="1:24" x14ac:dyDescent="0.2">
      <c r="A1657" s="114"/>
      <c r="B1657" s="71"/>
      <c r="D1657" s="95"/>
      <c r="F1657" s="79"/>
      <c r="G1657" s="79"/>
      <c r="H1657" s="79"/>
      <c r="J1657" s="79"/>
      <c r="K1657" s="79"/>
      <c r="L1657" s="79"/>
      <c r="N1657" s="110"/>
      <c r="R1657" s="110"/>
      <c r="S1657" s="112"/>
      <c r="V1657" s="73"/>
      <c r="W1657" s="73"/>
      <c r="X1657" s="203"/>
    </row>
    <row r="1658" spans="1:24" x14ac:dyDescent="0.2">
      <c r="A1658" s="114"/>
      <c r="B1658" s="68"/>
      <c r="C1658" s="56"/>
      <c r="D1658" s="80"/>
      <c r="E1658" s="50"/>
      <c r="F1658" s="80"/>
      <c r="G1658" s="80"/>
      <c r="H1658" s="80"/>
      <c r="I1658" s="57"/>
      <c r="J1658" s="80"/>
      <c r="K1658" s="80"/>
      <c r="L1658" s="80"/>
      <c r="M1658" s="80"/>
      <c r="N1658" s="80"/>
      <c r="O1658" s="58"/>
      <c r="P1658" s="50"/>
      <c r="Q1658" s="59"/>
      <c r="R1658" s="57"/>
      <c r="S1658" s="57"/>
      <c r="T1658" s="50"/>
      <c r="U1658" s="50"/>
      <c r="V1658" s="97"/>
      <c r="W1658" s="97"/>
      <c r="X1658" s="203"/>
    </row>
    <row r="1659" spans="1:24" x14ac:dyDescent="0.2">
      <c r="A1659" s="114"/>
      <c r="B1659" s="70"/>
      <c r="C1659" s="63"/>
      <c r="D1659" s="80"/>
      <c r="E1659" s="50"/>
      <c r="F1659" s="80"/>
      <c r="G1659" s="80"/>
      <c r="H1659" s="80"/>
      <c r="I1659" s="57"/>
      <c r="J1659" s="80"/>
      <c r="K1659" s="80"/>
      <c r="L1659" s="80"/>
      <c r="M1659" s="80"/>
      <c r="N1659" s="80"/>
      <c r="O1659" s="58"/>
      <c r="P1659" s="50"/>
      <c r="Q1659" s="58"/>
      <c r="R1659" s="57"/>
      <c r="S1659" s="57"/>
      <c r="T1659" s="50"/>
      <c r="U1659" s="50"/>
      <c r="V1659" s="97"/>
      <c r="W1659" s="97"/>
      <c r="X1659" s="203"/>
    </row>
    <row r="1660" spans="1:24" x14ac:dyDescent="0.2">
      <c r="A1660" s="114"/>
      <c r="B1660" s="70"/>
      <c r="C1660" s="63"/>
      <c r="D1660" s="80"/>
      <c r="E1660" s="50"/>
      <c r="F1660" s="80"/>
      <c r="G1660" s="80"/>
      <c r="H1660" s="80"/>
      <c r="I1660" s="57"/>
      <c r="J1660" s="80"/>
      <c r="K1660" s="80"/>
      <c r="L1660" s="80"/>
      <c r="M1660" s="80"/>
      <c r="N1660" s="80"/>
      <c r="O1660" s="58"/>
      <c r="P1660" s="50"/>
      <c r="Q1660" s="58"/>
      <c r="R1660" s="57"/>
      <c r="S1660" s="57"/>
      <c r="T1660" s="50"/>
      <c r="U1660" s="50"/>
      <c r="V1660" s="97"/>
      <c r="W1660" s="97"/>
      <c r="X1660" s="203"/>
    </row>
    <row r="1661" spans="1:24" x14ac:dyDescent="0.2">
      <c r="A1661" s="114"/>
      <c r="B1661" s="71"/>
      <c r="D1661" s="80"/>
      <c r="F1661" s="79"/>
      <c r="G1661" s="79"/>
      <c r="H1661" s="79"/>
      <c r="J1661" s="79"/>
      <c r="K1661" s="79"/>
      <c r="L1661" s="79"/>
      <c r="N1661" s="79"/>
      <c r="R1661" s="110"/>
      <c r="S1661" s="57"/>
      <c r="V1661" s="73"/>
      <c r="W1661" s="73"/>
      <c r="X1661" s="203"/>
    </row>
    <row r="1662" spans="1:24" x14ac:dyDescent="0.2">
      <c r="A1662" s="114"/>
      <c r="B1662" s="71"/>
      <c r="D1662" s="80"/>
      <c r="F1662" s="79"/>
      <c r="G1662" s="79"/>
      <c r="H1662" s="79"/>
      <c r="J1662" s="79"/>
      <c r="K1662" s="79"/>
      <c r="L1662" s="79"/>
      <c r="N1662" s="79"/>
      <c r="R1662" s="110"/>
      <c r="S1662" s="57"/>
      <c r="V1662" s="73"/>
      <c r="W1662" s="73"/>
      <c r="X1662" s="203"/>
    </row>
    <row r="1663" spans="1:24" x14ac:dyDescent="0.2">
      <c r="A1663" s="114"/>
      <c r="B1663" s="71"/>
      <c r="D1663" s="80"/>
      <c r="F1663" s="79"/>
      <c r="G1663" s="79"/>
      <c r="H1663" s="79"/>
      <c r="J1663" s="79"/>
      <c r="K1663" s="79"/>
      <c r="L1663" s="79"/>
      <c r="N1663" s="79"/>
      <c r="R1663" s="110"/>
      <c r="S1663" s="57"/>
      <c r="V1663" s="73"/>
      <c r="W1663" s="73"/>
      <c r="X1663" s="203"/>
    </row>
    <row r="1664" spans="1:24" x14ac:dyDescent="0.2">
      <c r="A1664" s="114"/>
      <c r="B1664" s="71"/>
      <c r="D1664" s="80"/>
      <c r="F1664" s="79"/>
      <c r="G1664" s="79"/>
      <c r="H1664" s="79"/>
      <c r="J1664" s="79"/>
      <c r="K1664" s="79"/>
      <c r="L1664" s="79"/>
      <c r="N1664" s="79"/>
      <c r="R1664" s="110"/>
      <c r="S1664" s="57"/>
      <c r="V1664" s="73"/>
      <c r="W1664" s="73"/>
      <c r="X1664" s="203"/>
    </row>
    <row r="1665" spans="1:24" x14ac:dyDescent="0.2">
      <c r="A1665" s="114"/>
      <c r="B1665" s="71"/>
      <c r="D1665" s="80"/>
      <c r="F1665" s="79"/>
      <c r="G1665" s="79"/>
      <c r="H1665" s="79"/>
      <c r="J1665" s="79"/>
      <c r="K1665" s="79"/>
      <c r="L1665" s="79"/>
      <c r="N1665" s="79"/>
      <c r="R1665" s="110"/>
      <c r="S1665" s="57"/>
      <c r="V1665" s="73"/>
      <c r="W1665" s="73"/>
      <c r="X1665" s="203"/>
    </row>
    <row r="1666" spans="1:24" x14ac:dyDescent="0.2">
      <c r="A1666" s="114"/>
      <c r="B1666" s="71"/>
      <c r="D1666" s="80"/>
      <c r="F1666" s="79"/>
      <c r="G1666" s="79"/>
      <c r="H1666" s="79"/>
      <c r="J1666" s="79"/>
      <c r="K1666" s="79"/>
      <c r="L1666" s="79"/>
      <c r="N1666" s="110"/>
      <c r="R1666" s="110"/>
      <c r="S1666" s="57"/>
      <c r="V1666" s="73"/>
      <c r="W1666" s="73"/>
      <c r="X1666" s="203"/>
    </row>
    <row r="1667" spans="1:24" x14ac:dyDescent="0.2">
      <c r="A1667" s="114"/>
      <c r="B1667" s="71"/>
      <c r="D1667" s="80"/>
      <c r="F1667" s="79"/>
      <c r="G1667" s="79"/>
      <c r="H1667" s="79"/>
      <c r="J1667" s="79"/>
      <c r="K1667" s="79"/>
      <c r="L1667" s="79"/>
      <c r="N1667" s="110"/>
      <c r="R1667" s="110"/>
      <c r="S1667" s="57"/>
      <c r="V1667" s="73"/>
      <c r="W1667" s="73"/>
      <c r="X1667" s="203"/>
    </row>
    <row r="1668" spans="1:24" x14ac:dyDescent="0.2">
      <c r="A1668" s="114"/>
      <c r="B1668" s="71"/>
      <c r="D1668" s="80"/>
      <c r="F1668" s="79"/>
      <c r="G1668" s="79"/>
      <c r="H1668" s="79"/>
      <c r="J1668" s="79"/>
      <c r="K1668" s="79"/>
      <c r="L1668" s="79"/>
      <c r="N1668" s="79"/>
      <c r="R1668" s="110"/>
      <c r="S1668" s="57"/>
      <c r="V1668" s="73"/>
      <c r="W1668" s="73"/>
      <c r="X1668" s="203"/>
    </row>
    <row r="1669" spans="1:24" x14ac:dyDescent="0.2">
      <c r="A1669" s="114"/>
      <c r="B1669" s="71"/>
      <c r="D1669" s="80"/>
      <c r="F1669" s="79"/>
      <c r="G1669" s="79"/>
      <c r="H1669" s="79"/>
      <c r="J1669" s="79"/>
      <c r="K1669" s="79"/>
      <c r="L1669" s="79"/>
      <c r="N1669" s="110"/>
      <c r="R1669" s="110"/>
      <c r="S1669" s="57"/>
      <c r="V1669" s="73"/>
      <c r="W1669" s="73"/>
      <c r="X1669" s="203"/>
    </row>
    <row r="1670" spans="1:24" x14ac:dyDescent="0.2">
      <c r="A1670" s="114"/>
      <c r="B1670" s="71"/>
      <c r="D1670" s="80"/>
      <c r="F1670" s="79"/>
      <c r="G1670" s="79"/>
      <c r="H1670" s="79"/>
      <c r="J1670" s="79"/>
      <c r="K1670" s="79"/>
      <c r="L1670" s="79"/>
      <c r="N1670" s="110"/>
      <c r="R1670" s="110"/>
      <c r="S1670" s="57"/>
      <c r="V1670" s="73"/>
      <c r="W1670" s="73"/>
      <c r="X1670" s="203"/>
    </row>
    <row r="1671" spans="1:24" x14ac:dyDescent="0.2">
      <c r="A1671" s="114"/>
      <c r="B1671" s="71"/>
      <c r="D1671" s="80"/>
      <c r="E1671" s="50"/>
      <c r="F1671" s="80"/>
      <c r="G1671" s="80"/>
      <c r="H1671" s="80"/>
      <c r="I1671" s="57"/>
      <c r="J1671" s="80"/>
      <c r="K1671" s="80"/>
      <c r="L1671" s="80"/>
      <c r="M1671" s="80"/>
      <c r="N1671" s="80"/>
      <c r="O1671" s="58"/>
      <c r="P1671" s="50"/>
      <c r="R1671" s="110"/>
      <c r="S1671" s="57"/>
      <c r="V1671" s="73"/>
      <c r="W1671" s="73"/>
      <c r="X1671" s="203"/>
    </row>
    <row r="1672" spans="1:24" x14ac:dyDescent="0.2">
      <c r="A1672" s="114"/>
      <c r="B1672" s="71"/>
      <c r="D1672" s="80"/>
      <c r="F1672" s="79"/>
      <c r="G1672" s="79"/>
      <c r="H1672" s="79"/>
      <c r="J1672" s="79"/>
      <c r="K1672" s="79"/>
      <c r="L1672" s="79"/>
      <c r="N1672" s="110"/>
      <c r="R1672" s="110"/>
      <c r="S1672" s="57"/>
      <c r="V1672" s="73"/>
      <c r="W1672" s="73"/>
      <c r="X1672" s="203"/>
    </row>
    <row r="1673" spans="1:24" x14ac:dyDescent="0.2">
      <c r="A1673" s="114"/>
      <c r="B1673" s="71"/>
      <c r="D1673" s="80"/>
      <c r="F1673" s="79"/>
      <c r="G1673" s="79"/>
      <c r="H1673" s="79"/>
      <c r="J1673" s="110"/>
      <c r="N1673" s="110"/>
      <c r="R1673" s="110"/>
      <c r="S1673" s="57"/>
      <c r="V1673" s="73"/>
      <c r="W1673" s="73"/>
      <c r="X1673" s="203"/>
    </row>
    <row r="1674" spans="1:24" x14ac:dyDescent="0.2">
      <c r="A1674" s="114"/>
      <c r="B1674" s="71"/>
      <c r="D1674" s="80"/>
      <c r="F1674" s="79"/>
      <c r="G1674" s="79"/>
      <c r="H1674" s="79"/>
      <c r="J1674" s="79"/>
      <c r="K1674" s="79"/>
      <c r="L1674" s="79"/>
      <c r="N1674" s="110"/>
      <c r="R1674" s="110"/>
      <c r="S1674" s="57"/>
      <c r="V1674" s="73"/>
      <c r="W1674" s="73"/>
      <c r="X1674" s="203"/>
    </row>
    <row r="1675" spans="1:24" x14ac:dyDescent="0.2">
      <c r="A1675" s="114"/>
      <c r="B1675" s="71"/>
      <c r="D1675" s="95"/>
      <c r="F1675" s="79"/>
      <c r="G1675" s="79"/>
      <c r="H1675" s="79"/>
      <c r="J1675" s="79"/>
      <c r="K1675" s="79"/>
      <c r="L1675" s="79"/>
      <c r="N1675" s="110"/>
      <c r="R1675" s="110"/>
      <c r="S1675" s="112"/>
      <c r="V1675" s="73"/>
      <c r="W1675" s="73"/>
      <c r="X1675" s="203"/>
    </row>
    <row r="1676" spans="1:24" x14ac:dyDescent="0.2">
      <c r="A1676" s="114"/>
      <c r="B1676" s="68"/>
      <c r="C1676" s="56"/>
      <c r="D1676" s="80"/>
      <c r="E1676" s="50"/>
      <c r="F1676" s="80"/>
      <c r="G1676" s="80"/>
      <c r="H1676" s="80"/>
      <c r="I1676" s="57"/>
      <c r="J1676" s="80"/>
      <c r="K1676" s="80"/>
      <c r="L1676" s="80"/>
      <c r="M1676" s="80"/>
      <c r="N1676" s="80"/>
      <c r="O1676" s="58"/>
      <c r="P1676" s="50"/>
      <c r="Q1676" s="59"/>
      <c r="R1676" s="57"/>
      <c r="S1676" s="57"/>
      <c r="T1676" s="50"/>
      <c r="U1676" s="50"/>
      <c r="V1676" s="97"/>
      <c r="W1676" s="97"/>
      <c r="X1676" s="203"/>
    </row>
    <row r="1677" spans="1:24" x14ac:dyDescent="0.2">
      <c r="A1677" s="114"/>
      <c r="B1677" s="70"/>
      <c r="C1677" s="63"/>
      <c r="D1677" s="80"/>
      <c r="E1677" s="50"/>
      <c r="F1677" s="80"/>
      <c r="G1677" s="80"/>
      <c r="H1677" s="80"/>
      <c r="I1677" s="57"/>
      <c r="J1677" s="80"/>
      <c r="K1677" s="80"/>
      <c r="L1677" s="80"/>
      <c r="M1677" s="80"/>
      <c r="N1677" s="80"/>
      <c r="O1677" s="58"/>
      <c r="P1677" s="50"/>
      <c r="Q1677" s="58"/>
      <c r="R1677" s="57"/>
      <c r="S1677" s="57"/>
      <c r="T1677" s="50"/>
      <c r="U1677" s="50"/>
      <c r="V1677" s="97"/>
      <c r="W1677" s="97"/>
      <c r="X1677" s="203"/>
    </row>
    <row r="1678" spans="1:24" x14ac:dyDescent="0.2">
      <c r="A1678" s="114"/>
      <c r="B1678" s="70"/>
      <c r="C1678" s="63"/>
      <c r="D1678" s="80"/>
      <c r="E1678" s="50"/>
      <c r="F1678" s="80"/>
      <c r="G1678" s="80"/>
      <c r="H1678" s="80"/>
      <c r="I1678" s="57"/>
      <c r="J1678" s="80"/>
      <c r="K1678" s="80"/>
      <c r="L1678" s="80"/>
      <c r="M1678" s="80"/>
      <c r="N1678" s="80"/>
      <c r="O1678" s="58"/>
      <c r="P1678" s="50"/>
      <c r="Q1678" s="58"/>
      <c r="R1678" s="57"/>
      <c r="S1678" s="57"/>
      <c r="T1678" s="50"/>
      <c r="U1678" s="50"/>
      <c r="V1678" s="97"/>
      <c r="W1678" s="97"/>
      <c r="X1678" s="203"/>
    </row>
    <row r="1679" spans="1:24" x14ac:dyDescent="0.2">
      <c r="A1679" s="114"/>
      <c r="B1679" s="71"/>
      <c r="D1679" s="80"/>
      <c r="F1679" s="79"/>
      <c r="G1679" s="79"/>
      <c r="H1679" s="79"/>
      <c r="J1679" s="79"/>
      <c r="K1679" s="79"/>
      <c r="L1679" s="79"/>
      <c r="N1679" s="79"/>
      <c r="R1679" s="110"/>
      <c r="S1679" s="57"/>
      <c r="V1679" s="73"/>
      <c r="W1679" s="73"/>
      <c r="X1679" s="203"/>
    </row>
    <row r="1680" spans="1:24" x14ac:dyDescent="0.2">
      <c r="A1680" s="114"/>
      <c r="B1680" s="71"/>
      <c r="D1680" s="80"/>
      <c r="F1680" s="79"/>
      <c r="G1680" s="79"/>
      <c r="H1680" s="79"/>
      <c r="J1680" s="79"/>
      <c r="K1680" s="79"/>
      <c r="L1680" s="79"/>
      <c r="N1680" s="79"/>
      <c r="R1680" s="110"/>
      <c r="S1680" s="57"/>
      <c r="V1680" s="73"/>
      <c r="W1680" s="73"/>
      <c r="X1680" s="203"/>
    </row>
    <row r="1681" spans="1:24" x14ac:dyDescent="0.2">
      <c r="A1681" s="114"/>
      <c r="B1681" s="71"/>
      <c r="D1681" s="80"/>
      <c r="F1681" s="79"/>
      <c r="G1681" s="79"/>
      <c r="H1681" s="79"/>
      <c r="J1681" s="79"/>
      <c r="K1681" s="79"/>
      <c r="L1681" s="79"/>
      <c r="N1681" s="79"/>
      <c r="R1681" s="110"/>
      <c r="S1681" s="57"/>
      <c r="V1681" s="73"/>
      <c r="W1681" s="73"/>
      <c r="X1681" s="203"/>
    </row>
    <row r="1682" spans="1:24" x14ac:dyDescent="0.2">
      <c r="A1682" s="114"/>
      <c r="B1682" s="71"/>
      <c r="D1682" s="80"/>
      <c r="F1682" s="79"/>
      <c r="G1682" s="79"/>
      <c r="H1682" s="79"/>
      <c r="J1682" s="79"/>
      <c r="K1682" s="79"/>
      <c r="L1682" s="79"/>
      <c r="N1682" s="79"/>
      <c r="R1682" s="110"/>
      <c r="S1682" s="57"/>
      <c r="V1682" s="73"/>
      <c r="W1682" s="73"/>
      <c r="X1682" s="203"/>
    </row>
    <row r="1683" spans="1:24" x14ac:dyDescent="0.2">
      <c r="A1683" s="114"/>
      <c r="B1683" s="71"/>
      <c r="D1683" s="80"/>
      <c r="F1683" s="79"/>
      <c r="G1683" s="79"/>
      <c r="H1683" s="79"/>
      <c r="J1683" s="79"/>
      <c r="K1683" s="79"/>
      <c r="L1683" s="79"/>
      <c r="N1683" s="79"/>
      <c r="R1683" s="110"/>
      <c r="S1683" s="57"/>
      <c r="V1683" s="73"/>
      <c r="W1683" s="73"/>
      <c r="X1683" s="203"/>
    </row>
    <row r="1684" spans="1:24" x14ac:dyDescent="0.2">
      <c r="A1684" s="114"/>
      <c r="B1684" s="71"/>
      <c r="D1684" s="80"/>
      <c r="F1684" s="79"/>
      <c r="G1684" s="79"/>
      <c r="H1684" s="79"/>
      <c r="J1684" s="79"/>
      <c r="K1684" s="79"/>
      <c r="L1684" s="79"/>
      <c r="N1684" s="110"/>
      <c r="R1684" s="110"/>
      <c r="S1684" s="57"/>
      <c r="V1684" s="73"/>
      <c r="W1684" s="73"/>
      <c r="X1684" s="203"/>
    </row>
    <row r="1685" spans="1:24" x14ac:dyDescent="0.2">
      <c r="A1685" s="114"/>
      <c r="B1685" s="71"/>
      <c r="D1685" s="80"/>
      <c r="F1685" s="79"/>
      <c r="G1685" s="79"/>
      <c r="H1685" s="79"/>
      <c r="J1685" s="79"/>
      <c r="K1685" s="79"/>
      <c r="L1685" s="79"/>
      <c r="N1685" s="110"/>
      <c r="R1685" s="110"/>
      <c r="S1685" s="57"/>
      <c r="V1685" s="73"/>
      <c r="W1685" s="73"/>
      <c r="X1685" s="203"/>
    </row>
    <row r="1686" spans="1:24" x14ac:dyDescent="0.2">
      <c r="A1686" s="114"/>
      <c r="B1686" s="71"/>
      <c r="D1686" s="80"/>
      <c r="F1686" s="79"/>
      <c r="G1686" s="79"/>
      <c r="H1686" s="79"/>
      <c r="J1686" s="79"/>
      <c r="K1686" s="79"/>
      <c r="L1686" s="79"/>
      <c r="N1686" s="79"/>
      <c r="R1686" s="110"/>
      <c r="S1686" s="57"/>
      <c r="V1686" s="73"/>
      <c r="W1686" s="73"/>
      <c r="X1686" s="203"/>
    </row>
    <row r="1687" spans="1:24" x14ac:dyDescent="0.2">
      <c r="A1687" s="114"/>
      <c r="B1687" s="71"/>
      <c r="D1687" s="80"/>
      <c r="F1687" s="79"/>
      <c r="G1687" s="79"/>
      <c r="H1687" s="79"/>
      <c r="J1687" s="79"/>
      <c r="K1687" s="79"/>
      <c r="L1687" s="79"/>
      <c r="N1687" s="110"/>
      <c r="R1687" s="110"/>
      <c r="S1687" s="57"/>
      <c r="V1687" s="73"/>
      <c r="W1687" s="73"/>
      <c r="X1687" s="203"/>
    </row>
    <row r="1688" spans="1:24" x14ac:dyDescent="0.2">
      <c r="A1688" s="114"/>
      <c r="B1688" s="71"/>
      <c r="D1688" s="80"/>
      <c r="F1688" s="79"/>
      <c r="G1688" s="79"/>
      <c r="H1688" s="79"/>
      <c r="J1688" s="79"/>
      <c r="K1688" s="79"/>
      <c r="L1688" s="79"/>
      <c r="N1688" s="110"/>
      <c r="R1688" s="110"/>
      <c r="S1688" s="57"/>
      <c r="V1688" s="73"/>
      <c r="W1688" s="73"/>
      <c r="X1688" s="203"/>
    </row>
    <row r="1689" spans="1:24" x14ac:dyDescent="0.2">
      <c r="A1689" s="114"/>
      <c r="B1689" s="71"/>
      <c r="D1689" s="80"/>
      <c r="E1689" s="50"/>
      <c r="F1689" s="80"/>
      <c r="G1689" s="80"/>
      <c r="H1689" s="80"/>
      <c r="I1689" s="57"/>
      <c r="J1689" s="80"/>
      <c r="K1689" s="80"/>
      <c r="L1689" s="80"/>
      <c r="M1689" s="80"/>
      <c r="N1689" s="80"/>
      <c r="O1689" s="58"/>
      <c r="P1689" s="50"/>
      <c r="R1689" s="110"/>
      <c r="S1689" s="57"/>
      <c r="V1689" s="73"/>
      <c r="W1689" s="73"/>
      <c r="X1689" s="203"/>
    </row>
    <row r="1690" spans="1:24" x14ac:dyDescent="0.2">
      <c r="A1690" s="114"/>
      <c r="B1690" s="71"/>
      <c r="D1690" s="80"/>
      <c r="F1690" s="79"/>
      <c r="G1690" s="79"/>
      <c r="H1690" s="79"/>
      <c r="J1690" s="79"/>
      <c r="K1690" s="79"/>
      <c r="L1690" s="79"/>
      <c r="N1690" s="110"/>
      <c r="R1690" s="110"/>
      <c r="S1690" s="57"/>
      <c r="V1690" s="73"/>
      <c r="W1690" s="73"/>
      <c r="X1690" s="203"/>
    </row>
    <row r="1691" spans="1:24" x14ac:dyDescent="0.2">
      <c r="A1691" s="114"/>
      <c r="B1691" s="71"/>
      <c r="D1691" s="80"/>
      <c r="F1691" s="79"/>
      <c r="G1691" s="79"/>
      <c r="H1691" s="79"/>
      <c r="J1691" s="110"/>
      <c r="N1691" s="110"/>
      <c r="R1691" s="110"/>
      <c r="S1691" s="57"/>
      <c r="V1691" s="73"/>
      <c r="W1691" s="73"/>
      <c r="X1691" s="203"/>
    </row>
    <row r="1692" spans="1:24" x14ac:dyDescent="0.2">
      <c r="A1692" s="114"/>
      <c r="B1692" s="71"/>
      <c r="D1692" s="80"/>
      <c r="F1692" s="79"/>
      <c r="G1692" s="79"/>
      <c r="H1692" s="79"/>
      <c r="J1692" s="79"/>
      <c r="K1692" s="79"/>
      <c r="L1692" s="79"/>
      <c r="N1692" s="110"/>
      <c r="R1692" s="110"/>
      <c r="S1692" s="57"/>
      <c r="V1692" s="73"/>
      <c r="W1692" s="73"/>
      <c r="X1692" s="203"/>
    </row>
    <row r="1693" spans="1:24" x14ac:dyDescent="0.2">
      <c r="A1693" s="114"/>
      <c r="B1693" s="71"/>
      <c r="D1693" s="95"/>
      <c r="F1693" s="79"/>
      <c r="G1693" s="79"/>
      <c r="H1693" s="79"/>
      <c r="J1693" s="79"/>
      <c r="K1693" s="79"/>
      <c r="L1693" s="79"/>
      <c r="N1693" s="110"/>
      <c r="R1693" s="110"/>
      <c r="S1693" s="112"/>
      <c r="V1693" s="73"/>
      <c r="W1693" s="73"/>
      <c r="X1693" s="203"/>
    </row>
    <row r="1694" spans="1:24" x14ac:dyDescent="0.2">
      <c r="A1694" s="114"/>
      <c r="B1694" s="68"/>
      <c r="C1694" s="56"/>
      <c r="D1694" s="80"/>
      <c r="E1694" s="50"/>
      <c r="F1694" s="80"/>
      <c r="G1694" s="80"/>
      <c r="H1694" s="80"/>
      <c r="I1694" s="57"/>
      <c r="J1694" s="80"/>
      <c r="K1694" s="80"/>
      <c r="L1694" s="80"/>
      <c r="M1694" s="80"/>
      <c r="N1694" s="80"/>
      <c r="O1694" s="58"/>
      <c r="P1694" s="50"/>
      <c r="Q1694" s="59"/>
      <c r="R1694" s="57"/>
      <c r="S1694" s="57"/>
      <c r="T1694" s="50"/>
      <c r="U1694" s="50"/>
      <c r="V1694" s="97"/>
      <c r="W1694" s="97"/>
      <c r="X1694" s="203"/>
    </row>
    <row r="1695" spans="1:24" x14ac:dyDescent="0.2">
      <c r="A1695" s="114"/>
      <c r="B1695" s="70"/>
      <c r="C1695" s="63"/>
      <c r="D1695" s="80"/>
      <c r="E1695" s="50"/>
      <c r="F1695" s="80"/>
      <c r="G1695" s="80"/>
      <c r="H1695" s="80"/>
      <c r="I1695" s="57"/>
      <c r="J1695" s="80"/>
      <c r="K1695" s="80"/>
      <c r="L1695" s="80"/>
      <c r="M1695" s="80"/>
      <c r="N1695" s="80"/>
      <c r="O1695" s="58"/>
      <c r="P1695" s="50"/>
      <c r="Q1695" s="58"/>
      <c r="R1695" s="57"/>
      <c r="S1695" s="57"/>
      <c r="T1695" s="50"/>
      <c r="U1695" s="50"/>
      <c r="V1695" s="97"/>
      <c r="W1695" s="97"/>
      <c r="X1695" s="203"/>
    </row>
    <row r="1696" spans="1:24" x14ac:dyDescent="0.2">
      <c r="A1696" s="114"/>
      <c r="B1696" s="70"/>
      <c r="C1696" s="63"/>
      <c r="D1696" s="80"/>
      <c r="E1696" s="50"/>
      <c r="F1696" s="80"/>
      <c r="G1696" s="80"/>
      <c r="H1696" s="80"/>
      <c r="I1696" s="57"/>
      <c r="J1696" s="80"/>
      <c r="K1696" s="80"/>
      <c r="L1696" s="80"/>
      <c r="M1696" s="80"/>
      <c r="N1696" s="80"/>
      <c r="O1696" s="58"/>
      <c r="P1696" s="50"/>
      <c r="Q1696" s="58"/>
      <c r="R1696" s="57"/>
      <c r="S1696" s="57"/>
      <c r="T1696" s="50"/>
      <c r="U1696" s="50"/>
      <c r="V1696" s="97"/>
      <c r="W1696" s="97"/>
      <c r="X1696" s="203"/>
    </row>
    <row r="1697" spans="1:24" x14ac:dyDescent="0.2">
      <c r="A1697" s="114"/>
      <c r="B1697" s="71"/>
      <c r="D1697" s="80"/>
      <c r="F1697" s="79"/>
      <c r="G1697" s="79"/>
      <c r="H1697" s="79"/>
      <c r="J1697" s="79"/>
      <c r="K1697" s="79"/>
      <c r="L1697" s="79"/>
      <c r="N1697" s="79"/>
      <c r="R1697" s="110"/>
      <c r="S1697" s="57"/>
      <c r="V1697" s="73"/>
      <c r="W1697" s="73"/>
      <c r="X1697" s="203"/>
    </row>
    <row r="1698" spans="1:24" x14ac:dyDescent="0.2">
      <c r="A1698" s="114"/>
      <c r="B1698" s="71"/>
      <c r="D1698" s="80"/>
      <c r="F1698" s="79"/>
      <c r="G1698" s="79"/>
      <c r="H1698" s="79"/>
      <c r="J1698" s="79"/>
      <c r="K1698" s="79"/>
      <c r="L1698" s="79"/>
      <c r="N1698" s="79"/>
      <c r="R1698" s="110"/>
      <c r="S1698" s="57"/>
      <c r="V1698" s="73"/>
      <c r="W1698" s="73"/>
      <c r="X1698" s="203"/>
    </row>
    <row r="1699" spans="1:24" x14ac:dyDescent="0.2">
      <c r="A1699" s="114"/>
      <c r="B1699" s="71"/>
      <c r="D1699" s="80"/>
      <c r="F1699" s="79"/>
      <c r="G1699" s="79"/>
      <c r="H1699" s="79"/>
      <c r="J1699" s="79"/>
      <c r="K1699" s="79"/>
      <c r="L1699" s="79"/>
      <c r="N1699" s="79"/>
      <c r="R1699" s="110"/>
      <c r="S1699" s="57"/>
      <c r="V1699" s="73"/>
      <c r="W1699" s="73"/>
      <c r="X1699" s="203"/>
    </row>
    <row r="1700" spans="1:24" x14ac:dyDescent="0.2">
      <c r="A1700" s="114"/>
      <c r="B1700" s="71"/>
      <c r="D1700" s="80"/>
      <c r="F1700" s="79"/>
      <c r="G1700" s="79"/>
      <c r="H1700" s="79"/>
      <c r="J1700" s="79"/>
      <c r="K1700" s="79"/>
      <c r="L1700" s="79"/>
      <c r="N1700" s="79"/>
      <c r="R1700" s="110"/>
      <c r="S1700" s="57"/>
      <c r="V1700" s="73"/>
      <c r="W1700" s="73"/>
      <c r="X1700" s="203"/>
    </row>
    <row r="1701" spans="1:24" x14ac:dyDescent="0.2">
      <c r="A1701" s="114"/>
      <c r="B1701" s="71"/>
      <c r="D1701" s="80"/>
      <c r="F1701" s="79"/>
      <c r="G1701" s="79"/>
      <c r="H1701" s="79"/>
      <c r="J1701" s="79"/>
      <c r="K1701" s="79"/>
      <c r="L1701" s="79"/>
      <c r="N1701" s="79"/>
      <c r="R1701" s="110"/>
      <c r="S1701" s="57"/>
      <c r="V1701" s="73"/>
      <c r="W1701" s="73"/>
      <c r="X1701" s="203"/>
    </row>
    <row r="1702" spans="1:24" x14ac:dyDescent="0.2">
      <c r="A1702" s="114"/>
      <c r="B1702" s="71"/>
      <c r="D1702" s="80"/>
      <c r="F1702" s="79"/>
      <c r="G1702" s="79"/>
      <c r="H1702" s="79"/>
      <c r="J1702" s="79"/>
      <c r="K1702" s="79"/>
      <c r="L1702" s="79"/>
      <c r="N1702" s="110"/>
      <c r="R1702" s="110"/>
      <c r="S1702" s="57"/>
      <c r="V1702" s="73"/>
      <c r="W1702" s="73"/>
      <c r="X1702" s="203"/>
    </row>
    <row r="1703" spans="1:24" x14ac:dyDescent="0.2">
      <c r="A1703" s="114"/>
      <c r="B1703" s="71"/>
      <c r="D1703" s="80"/>
      <c r="F1703" s="79"/>
      <c r="G1703" s="79"/>
      <c r="H1703" s="79"/>
      <c r="J1703" s="79"/>
      <c r="K1703" s="79"/>
      <c r="L1703" s="79"/>
      <c r="N1703" s="110"/>
      <c r="R1703" s="110"/>
      <c r="S1703" s="57"/>
      <c r="V1703" s="73"/>
      <c r="W1703" s="73"/>
      <c r="X1703" s="203"/>
    </row>
    <row r="1704" spans="1:24" x14ac:dyDescent="0.2">
      <c r="A1704" s="114"/>
      <c r="B1704" s="71"/>
      <c r="D1704" s="80"/>
      <c r="F1704" s="79"/>
      <c r="G1704" s="79"/>
      <c r="H1704" s="79"/>
      <c r="J1704" s="79"/>
      <c r="K1704" s="79"/>
      <c r="L1704" s="79"/>
      <c r="N1704" s="79"/>
      <c r="R1704" s="110"/>
      <c r="S1704" s="57"/>
      <c r="V1704" s="73"/>
      <c r="W1704" s="73"/>
      <c r="X1704" s="203"/>
    </row>
    <row r="1705" spans="1:24" x14ac:dyDescent="0.2">
      <c r="A1705" s="114"/>
      <c r="B1705" s="71"/>
      <c r="D1705" s="80"/>
      <c r="F1705" s="79"/>
      <c r="G1705" s="79"/>
      <c r="H1705" s="79"/>
      <c r="J1705" s="79"/>
      <c r="K1705" s="79"/>
      <c r="L1705" s="79"/>
      <c r="N1705" s="110"/>
      <c r="R1705" s="110"/>
      <c r="S1705" s="57"/>
      <c r="V1705" s="73"/>
      <c r="W1705" s="73"/>
      <c r="X1705" s="203"/>
    </row>
    <row r="1706" spans="1:24" x14ac:dyDescent="0.2">
      <c r="A1706" s="114"/>
      <c r="B1706" s="71"/>
      <c r="D1706" s="80"/>
      <c r="F1706" s="79"/>
      <c r="G1706" s="79"/>
      <c r="H1706" s="79"/>
      <c r="J1706" s="79"/>
      <c r="K1706" s="79"/>
      <c r="L1706" s="79"/>
      <c r="N1706" s="110"/>
      <c r="R1706" s="110"/>
      <c r="S1706" s="57"/>
      <c r="V1706" s="73"/>
      <c r="W1706" s="73"/>
      <c r="X1706" s="203"/>
    </row>
    <row r="1707" spans="1:24" x14ac:dyDescent="0.2">
      <c r="A1707" s="114"/>
      <c r="B1707" s="71"/>
      <c r="D1707" s="80"/>
      <c r="E1707" s="50"/>
      <c r="F1707" s="80"/>
      <c r="G1707" s="80"/>
      <c r="H1707" s="80"/>
      <c r="I1707" s="57"/>
      <c r="J1707" s="80"/>
      <c r="K1707" s="80"/>
      <c r="L1707" s="80"/>
      <c r="M1707" s="80"/>
      <c r="N1707" s="80"/>
      <c r="O1707" s="58"/>
      <c r="P1707" s="50"/>
      <c r="R1707" s="110"/>
      <c r="S1707" s="57"/>
      <c r="V1707" s="73"/>
      <c r="W1707" s="73"/>
      <c r="X1707" s="203"/>
    </row>
    <row r="1708" spans="1:24" x14ac:dyDescent="0.2">
      <c r="A1708" s="114"/>
      <c r="B1708" s="71"/>
      <c r="D1708" s="80"/>
      <c r="F1708" s="79"/>
      <c r="G1708" s="79"/>
      <c r="H1708" s="79"/>
      <c r="J1708" s="79"/>
      <c r="K1708" s="79"/>
      <c r="L1708" s="79"/>
      <c r="N1708" s="110"/>
      <c r="R1708" s="110"/>
      <c r="S1708" s="57"/>
      <c r="V1708" s="73"/>
      <c r="W1708" s="73"/>
      <c r="X1708" s="203"/>
    </row>
    <row r="1709" spans="1:24" x14ac:dyDescent="0.2">
      <c r="A1709" s="114"/>
      <c r="B1709" s="71"/>
      <c r="D1709" s="80"/>
      <c r="F1709" s="79"/>
      <c r="G1709" s="79"/>
      <c r="H1709" s="79"/>
      <c r="J1709" s="110"/>
      <c r="N1709" s="110"/>
      <c r="R1709" s="110"/>
      <c r="S1709" s="57"/>
      <c r="V1709" s="73"/>
      <c r="W1709" s="73"/>
      <c r="X1709" s="203"/>
    </row>
    <row r="1710" spans="1:24" x14ac:dyDescent="0.2">
      <c r="A1710" s="114"/>
      <c r="B1710" s="71"/>
      <c r="D1710" s="80"/>
      <c r="F1710" s="79"/>
      <c r="G1710" s="79"/>
      <c r="H1710" s="79"/>
      <c r="J1710" s="79"/>
      <c r="K1710" s="79"/>
      <c r="L1710" s="79"/>
      <c r="N1710" s="110"/>
      <c r="R1710" s="110"/>
      <c r="S1710" s="57"/>
      <c r="V1710" s="73"/>
      <c r="W1710" s="73"/>
      <c r="X1710" s="203"/>
    </row>
    <row r="1711" spans="1:24" x14ac:dyDescent="0.2">
      <c r="A1711" s="114"/>
      <c r="B1711" s="71"/>
      <c r="D1711" s="95"/>
      <c r="F1711" s="79"/>
      <c r="G1711" s="79"/>
      <c r="H1711" s="79"/>
      <c r="J1711" s="79"/>
      <c r="K1711" s="79"/>
      <c r="L1711" s="79"/>
      <c r="N1711" s="110"/>
      <c r="R1711" s="110"/>
      <c r="S1711" s="112"/>
      <c r="V1711" s="73"/>
      <c r="W1711" s="73"/>
      <c r="X1711" s="203"/>
    </row>
    <row r="1712" spans="1:24" x14ac:dyDescent="0.2">
      <c r="A1712" s="114"/>
      <c r="B1712" s="68"/>
      <c r="C1712" s="56"/>
      <c r="D1712" s="80"/>
      <c r="E1712" s="50"/>
      <c r="F1712" s="80"/>
      <c r="G1712" s="80"/>
      <c r="H1712" s="80"/>
      <c r="I1712" s="57"/>
      <c r="J1712" s="80"/>
      <c r="K1712" s="80"/>
      <c r="L1712" s="80"/>
      <c r="M1712" s="80"/>
      <c r="N1712" s="80"/>
      <c r="O1712" s="58"/>
      <c r="P1712" s="50"/>
      <c r="Q1712" s="59"/>
      <c r="R1712" s="57"/>
      <c r="S1712" s="57"/>
      <c r="T1712" s="50"/>
      <c r="U1712" s="50"/>
      <c r="V1712" s="97"/>
      <c r="W1712" s="97"/>
      <c r="X1712" s="203"/>
    </row>
    <row r="1713" spans="1:24" x14ac:dyDescent="0.2">
      <c r="A1713" s="114"/>
      <c r="B1713" s="70"/>
      <c r="C1713" s="63"/>
      <c r="D1713" s="80"/>
      <c r="E1713" s="50"/>
      <c r="F1713" s="80"/>
      <c r="G1713" s="80"/>
      <c r="H1713" s="80"/>
      <c r="I1713" s="57"/>
      <c r="J1713" s="80"/>
      <c r="K1713" s="80"/>
      <c r="L1713" s="80"/>
      <c r="M1713" s="80"/>
      <c r="N1713" s="80"/>
      <c r="O1713" s="58"/>
      <c r="P1713" s="50"/>
      <c r="Q1713" s="58"/>
      <c r="R1713" s="57"/>
      <c r="S1713" s="57"/>
      <c r="T1713" s="50"/>
      <c r="U1713" s="50"/>
      <c r="V1713" s="97"/>
      <c r="W1713" s="97"/>
      <c r="X1713" s="203"/>
    </row>
    <row r="1714" spans="1:24" x14ac:dyDescent="0.2">
      <c r="A1714" s="114"/>
      <c r="B1714" s="70"/>
      <c r="C1714" s="63"/>
      <c r="D1714" s="80"/>
      <c r="E1714" s="50"/>
      <c r="F1714" s="80"/>
      <c r="G1714" s="80"/>
      <c r="H1714" s="80"/>
      <c r="I1714" s="57"/>
      <c r="J1714" s="80"/>
      <c r="K1714" s="80"/>
      <c r="L1714" s="80"/>
      <c r="M1714" s="80"/>
      <c r="N1714" s="80"/>
      <c r="O1714" s="58"/>
      <c r="P1714" s="50"/>
      <c r="Q1714" s="58"/>
      <c r="R1714" s="57"/>
      <c r="S1714" s="57"/>
      <c r="T1714" s="50"/>
      <c r="U1714" s="50"/>
      <c r="V1714" s="97"/>
      <c r="W1714" s="97"/>
      <c r="X1714" s="203"/>
    </row>
    <row r="1715" spans="1:24" x14ac:dyDescent="0.2">
      <c r="A1715" s="114"/>
      <c r="B1715" s="71"/>
      <c r="D1715" s="80"/>
      <c r="F1715" s="79"/>
      <c r="G1715" s="79"/>
      <c r="H1715" s="79"/>
      <c r="J1715" s="79"/>
      <c r="K1715" s="79"/>
      <c r="L1715" s="79"/>
      <c r="N1715" s="79"/>
      <c r="R1715" s="110"/>
      <c r="S1715" s="57"/>
      <c r="V1715" s="73"/>
      <c r="W1715" s="73"/>
      <c r="X1715" s="203"/>
    </row>
    <row r="1716" spans="1:24" x14ac:dyDescent="0.2">
      <c r="A1716" s="114"/>
      <c r="B1716" s="71"/>
      <c r="D1716" s="80"/>
      <c r="F1716" s="79"/>
      <c r="G1716" s="79"/>
      <c r="H1716" s="79"/>
      <c r="J1716" s="79"/>
      <c r="K1716" s="79"/>
      <c r="L1716" s="79"/>
      <c r="N1716" s="79"/>
      <c r="R1716" s="110"/>
      <c r="S1716" s="57"/>
      <c r="V1716" s="73"/>
      <c r="W1716" s="73"/>
      <c r="X1716" s="203"/>
    </row>
    <row r="1717" spans="1:24" x14ac:dyDescent="0.2">
      <c r="A1717" s="114"/>
      <c r="B1717" s="71"/>
      <c r="D1717" s="80"/>
      <c r="F1717" s="79"/>
      <c r="G1717" s="79"/>
      <c r="H1717" s="79"/>
      <c r="J1717" s="79"/>
      <c r="K1717" s="79"/>
      <c r="L1717" s="79"/>
      <c r="N1717" s="79"/>
      <c r="R1717" s="110"/>
      <c r="S1717" s="57"/>
      <c r="V1717" s="73"/>
      <c r="W1717" s="73"/>
      <c r="X1717" s="203"/>
    </row>
    <row r="1718" spans="1:24" x14ac:dyDescent="0.2">
      <c r="A1718" s="114"/>
      <c r="B1718" s="71"/>
      <c r="D1718" s="80"/>
      <c r="F1718" s="79"/>
      <c r="G1718" s="79"/>
      <c r="H1718" s="79"/>
      <c r="J1718" s="79"/>
      <c r="K1718" s="79"/>
      <c r="L1718" s="79"/>
      <c r="N1718" s="79"/>
      <c r="R1718" s="110"/>
      <c r="S1718" s="57"/>
      <c r="V1718" s="73"/>
      <c r="W1718" s="73"/>
      <c r="X1718" s="203"/>
    </row>
    <row r="1719" spans="1:24" x14ac:dyDescent="0.2">
      <c r="A1719" s="114"/>
      <c r="B1719" s="71"/>
      <c r="D1719" s="80"/>
      <c r="F1719" s="79"/>
      <c r="G1719" s="79"/>
      <c r="H1719" s="79"/>
      <c r="J1719" s="79"/>
      <c r="K1719" s="79"/>
      <c r="L1719" s="79"/>
      <c r="N1719" s="79"/>
      <c r="R1719" s="110"/>
      <c r="S1719" s="57"/>
      <c r="V1719" s="73"/>
      <c r="W1719" s="73"/>
      <c r="X1719" s="203"/>
    </row>
    <row r="1720" spans="1:24" x14ac:dyDescent="0.2">
      <c r="A1720" s="114"/>
      <c r="B1720" s="71"/>
      <c r="D1720" s="80"/>
      <c r="F1720" s="79"/>
      <c r="G1720" s="79"/>
      <c r="H1720" s="79"/>
      <c r="J1720" s="79"/>
      <c r="K1720" s="79"/>
      <c r="L1720" s="79"/>
      <c r="N1720" s="110"/>
      <c r="R1720" s="110"/>
      <c r="S1720" s="57"/>
      <c r="V1720" s="73"/>
      <c r="W1720" s="73"/>
      <c r="X1720" s="203"/>
    </row>
    <row r="1721" spans="1:24" x14ac:dyDescent="0.2">
      <c r="A1721" s="114"/>
      <c r="B1721" s="71"/>
      <c r="D1721" s="80"/>
      <c r="F1721" s="79"/>
      <c r="G1721" s="79"/>
      <c r="H1721" s="79"/>
      <c r="J1721" s="79"/>
      <c r="K1721" s="79"/>
      <c r="L1721" s="79"/>
      <c r="N1721" s="110"/>
      <c r="R1721" s="110"/>
      <c r="S1721" s="57"/>
      <c r="V1721" s="73"/>
      <c r="W1721" s="73"/>
      <c r="X1721" s="203"/>
    </row>
    <row r="1722" spans="1:24" x14ac:dyDescent="0.2">
      <c r="A1722" s="114"/>
      <c r="B1722" s="71"/>
      <c r="D1722" s="80"/>
      <c r="F1722" s="79"/>
      <c r="G1722" s="79"/>
      <c r="H1722" s="79"/>
      <c r="J1722" s="79"/>
      <c r="K1722" s="79"/>
      <c r="L1722" s="79"/>
      <c r="N1722" s="79"/>
      <c r="R1722" s="110"/>
      <c r="S1722" s="57"/>
      <c r="V1722" s="73"/>
      <c r="W1722" s="73"/>
      <c r="X1722" s="203"/>
    </row>
    <row r="1723" spans="1:24" x14ac:dyDescent="0.2">
      <c r="A1723" s="114"/>
      <c r="B1723" s="71"/>
      <c r="D1723" s="80"/>
      <c r="F1723" s="79"/>
      <c r="G1723" s="79"/>
      <c r="H1723" s="79"/>
      <c r="J1723" s="79"/>
      <c r="K1723" s="79"/>
      <c r="L1723" s="79"/>
      <c r="N1723" s="110"/>
      <c r="R1723" s="110"/>
      <c r="S1723" s="57"/>
      <c r="V1723" s="73"/>
      <c r="W1723" s="73"/>
      <c r="X1723" s="203"/>
    </row>
    <row r="1724" spans="1:24" x14ac:dyDescent="0.2">
      <c r="A1724" s="114"/>
      <c r="B1724" s="71"/>
      <c r="D1724" s="80"/>
      <c r="F1724" s="79"/>
      <c r="G1724" s="79"/>
      <c r="H1724" s="79"/>
      <c r="J1724" s="79"/>
      <c r="K1724" s="79"/>
      <c r="L1724" s="79"/>
      <c r="N1724" s="110"/>
      <c r="R1724" s="110"/>
      <c r="S1724" s="57"/>
      <c r="V1724" s="73"/>
      <c r="W1724" s="73"/>
      <c r="X1724" s="203"/>
    </row>
    <row r="1725" spans="1:24" x14ac:dyDescent="0.2">
      <c r="A1725" s="114"/>
      <c r="B1725" s="71"/>
      <c r="D1725" s="80"/>
      <c r="E1725" s="50"/>
      <c r="F1725" s="80"/>
      <c r="G1725" s="80"/>
      <c r="H1725" s="80"/>
      <c r="I1725" s="57"/>
      <c r="J1725" s="80"/>
      <c r="K1725" s="80"/>
      <c r="L1725" s="80"/>
      <c r="M1725" s="80"/>
      <c r="N1725" s="80"/>
      <c r="O1725" s="58"/>
      <c r="P1725" s="50"/>
      <c r="R1725" s="110"/>
      <c r="S1725" s="57"/>
      <c r="V1725" s="73"/>
      <c r="W1725" s="73"/>
      <c r="X1725" s="203"/>
    </row>
    <row r="1726" spans="1:24" x14ac:dyDescent="0.2">
      <c r="A1726" s="114"/>
      <c r="B1726" s="71"/>
      <c r="D1726" s="80"/>
      <c r="F1726" s="79"/>
      <c r="G1726" s="79"/>
      <c r="H1726" s="79"/>
      <c r="J1726" s="79"/>
      <c r="K1726" s="79"/>
      <c r="L1726" s="79"/>
      <c r="N1726" s="110"/>
      <c r="R1726" s="110"/>
      <c r="S1726" s="57"/>
      <c r="V1726" s="73"/>
      <c r="W1726" s="73"/>
      <c r="X1726" s="203"/>
    </row>
    <row r="1727" spans="1:24" x14ac:dyDescent="0.2">
      <c r="A1727" s="114"/>
      <c r="B1727" s="71"/>
      <c r="D1727" s="80"/>
      <c r="F1727" s="79"/>
      <c r="G1727" s="79"/>
      <c r="H1727" s="79"/>
      <c r="J1727" s="110"/>
      <c r="N1727" s="110"/>
      <c r="R1727" s="110"/>
      <c r="S1727" s="57"/>
      <c r="V1727" s="73"/>
      <c r="W1727" s="73"/>
      <c r="X1727" s="203"/>
    </row>
    <row r="1728" spans="1:24" x14ac:dyDescent="0.2">
      <c r="A1728" s="114"/>
      <c r="B1728" s="71"/>
      <c r="D1728" s="80"/>
      <c r="F1728" s="79"/>
      <c r="G1728" s="79"/>
      <c r="H1728" s="79"/>
      <c r="J1728" s="79"/>
      <c r="K1728" s="79"/>
      <c r="L1728" s="79"/>
      <c r="N1728" s="110"/>
      <c r="R1728" s="110"/>
      <c r="S1728" s="57"/>
      <c r="V1728" s="73"/>
      <c r="W1728" s="73"/>
      <c r="X1728" s="203"/>
    </row>
    <row r="1729" spans="1:24" x14ac:dyDescent="0.2">
      <c r="A1729" s="114"/>
      <c r="B1729" s="71"/>
      <c r="D1729" s="95"/>
      <c r="F1729" s="79"/>
      <c r="G1729" s="79"/>
      <c r="H1729" s="79"/>
      <c r="J1729" s="79"/>
      <c r="K1729" s="79"/>
      <c r="L1729" s="79"/>
      <c r="N1729" s="110"/>
      <c r="R1729" s="110"/>
      <c r="S1729" s="112"/>
      <c r="V1729" s="73"/>
      <c r="W1729" s="73"/>
      <c r="X1729" s="203"/>
    </row>
    <row r="1730" spans="1:24" x14ac:dyDescent="0.2">
      <c r="A1730" s="114"/>
      <c r="B1730" s="68"/>
      <c r="C1730" s="56"/>
      <c r="D1730" s="80"/>
      <c r="E1730" s="50"/>
      <c r="F1730" s="80"/>
      <c r="G1730" s="80"/>
      <c r="H1730" s="80"/>
      <c r="I1730" s="57"/>
      <c r="J1730" s="80"/>
      <c r="K1730" s="80"/>
      <c r="L1730" s="80"/>
      <c r="M1730" s="80"/>
      <c r="N1730" s="80"/>
      <c r="O1730" s="58"/>
      <c r="P1730" s="50"/>
      <c r="Q1730" s="59"/>
      <c r="R1730" s="57"/>
      <c r="S1730" s="57"/>
      <c r="T1730" s="50"/>
      <c r="U1730" s="50"/>
      <c r="V1730" s="97"/>
      <c r="W1730" s="97"/>
      <c r="X1730" s="203"/>
    </row>
    <row r="1731" spans="1:24" x14ac:dyDescent="0.2">
      <c r="A1731" s="114"/>
      <c r="B1731" s="70"/>
      <c r="C1731" s="63"/>
      <c r="D1731" s="80"/>
      <c r="E1731" s="50"/>
      <c r="F1731" s="80"/>
      <c r="G1731" s="80"/>
      <c r="H1731" s="80"/>
      <c r="I1731" s="57"/>
      <c r="J1731" s="80"/>
      <c r="K1731" s="80"/>
      <c r="L1731" s="80"/>
      <c r="M1731" s="80"/>
      <c r="N1731" s="80"/>
      <c r="O1731" s="58"/>
      <c r="P1731" s="50"/>
      <c r="Q1731" s="58"/>
      <c r="R1731" s="57"/>
      <c r="S1731" s="57"/>
      <c r="T1731" s="50"/>
      <c r="U1731" s="50"/>
      <c r="V1731" s="97"/>
      <c r="W1731" s="97"/>
      <c r="X1731" s="203"/>
    </row>
    <row r="1732" spans="1:24" x14ac:dyDescent="0.2">
      <c r="A1732" s="114"/>
      <c r="B1732" s="70"/>
      <c r="C1732" s="63"/>
      <c r="D1732" s="80"/>
      <c r="E1732" s="50"/>
      <c r="F1732" s="80"/>
      <c r="G1732" s="80"/>
      <c r="H1732" s="80"/>
      <c r="I1732" s="57"/>
      <c r="J1732" s="80"/>
      <c r="K1732" s="80"/>
      <c r="L1732" s="80"/>
      <c r="M1732" s="80"/>
      <c r="N1732" s="80"/>
      <c r="O1732" s="58"/>
      <c r="P1732" s="50"/>
      <c r="Q1732" s="58"/>
      <c r="R1732" s="57"/>
      <c r="S1732" s="57"/>
      <c r="T1732" s="50"/>
      <c r="U1732" s="50"/>
      <c r="V1732" s="97"/>
      <c r="W1732" s="97"/>
      <c r="X1732" s="203"/>
    </row>
    <row r="1733" spans="1:24" x14ac:dyDescent="0.2">
      <c r="A1733" s="114"/>
      <c r="B1733" s="71"/>
      <c r="D1733" s="80"/>
      <c r="F1733" s="79"/>
      <c r="G1733" s="79"/>
      <c r="H1733" s="79"/>
      <c r="J1733" s="79"/>
      <c r="K1733" s="79"/>
      <c r="L1733" s="79"/>
      <c r="N1733" s="79"/>
      <c r="R1733" s="110"/>
      <c r="S1733" s="57"/>
      <c r="V1733" s="73"/>
      <c r="W1733" s="73"/>
      <c r="X1733" s="203"/>
    </row>
    <row r="1734" spans="1:24" x14ac:dyDescent="0.2">
      <c r="A1734" s="114"/>
      <c r="B1734" s="71"/>
      <c r="D1734" s="80"/>
      <c r="F1734" s="79"/>
      <c r="G1734" s="79"/>
      <c r="H1734" s="79"/>
      <c r="J1734" s="79"/>
      <c r="K1734" s="79"/>
      <c r="L1734" s="79"/>
      <c r="N1734" s="79"/>
      <c r="R1734" s="110"/>
      <c r="S1734" s="57"/>
      <c r="V1734" s="73"/>
      <c r="W1734" s="73"/>
      <c r="X1734" s="203"/>
    </row>
    <row r="1735" spans="1:24" x14ac:dyDescent="0.2">
      <c r="A1735" s="114"/>
      <c r="B1735" s="71"/>
      <c r="D1735" s="80"/>
      <c r="F1735" s="79"/>
      <c r="G1735" s="79"/>
      <c r="H1735" s="79"/>
      <c r="J1735" s="79"/>
      <c r="K1735" s="79"/>
      <c r="L1735" s="79"/>
      <c r="N1735" s="79"/>
      <c r="R1735" s="110"/>
      <c r="S1735" s="57"/>
      <c r="V1735" s="73"/>
      <c r="W1735" s="73"/>
      <c r="X1735" s="203"/>
    </row>
    <row r="1736" spans="1:24" x14ac:dyDescent="0.2">
      <c r="A1736" s="114"/>
      <c r="B1736" s="71"/>
      <c r="D1736" s="80"/>
      <c r="F1736" s="79"/>
      <c r="G1736" s="79"/>
      <c r="H1736" s="79"/>
      <c r="J1736" s="79"/>
      <c r="K1736" s="79"/>
      <c r="L1736" s="79"/>
      <c r="N1736" s="79"/>
      <c r="R1736" s="110"/>
      <c r="S1736" s="57"/>
      <c r="V1736" s="73"/>
      <c r="W1736" s="73"/>
      <c r="X1736" s="203"/>
    </row>
    <row r="1737" spans="1:24" x14ac:dyDescent="0.2">
      <c r="A1737" s="114"/>
      <c r="B1737" s="71"/>
      <c r="D1737" s="80"/>
      <c r="F1737" s="79"/>
      <c r="G1737" s="79"/>
      <c r="H1737" s="79"/>
      <c r="J1737" s="79"/>
      <c r="K1737" s="79"/>
      <c r="L1737" s="79"/>
      <c r="N1737" s="79"/>
      <c r="R1737" s="110"/>
      <c r="S1737" s="57"/>
      <c r="V1737" s="73"/>
      <c r="W1737" s="73"/>
      <c r="X1737" s="203"/>
    </row>
    <row r="1738" spans="1:24" x14ac:dyDescent="0.2">
      <c r="A1738" s="114"/>
      <c r="B1738" s="71"/>
      <c r="D1738" s="80"/>
      <c r="F1738" s="79"/>
      <c r="G1738" s="79"/>
      <c r="H1738" s="79"/>
      <c r="J1738" s="79"/>
      <c r="K1738" s="79"/>
      <c r="L1738" s="79"/>
      <c r="N1738" s="110"/>
      <c r="R1738" s="110"/>
      <c r="S1738" s="57"/>
      <c r="V1738" s="73"/>
      <c r="W1738" s="73"/>
      <c r="X1738" s="203"/>
    </row>
    <row r="1739" spans="1:24" x14ac:dyDescent="0.2">
      <c r="A1739" s="114"/>
      <c r="B1739" s="71"/>
      <c r="D1739" s="80"/>
      <c r="F1739" s="79"/>
      <c r="G1739" s="79"/>
      <c r="H1739" s="79"/>
      <c r="J1739" s="79"/>
      <c r="K1739" s="79"/>
      <c r="L1739" s="79"/>
      <c r="N1739" s="110"/>
      <c r="R1739" s="110"/>
      <c r="S1739" s="57"/>
      <c r="V1739" s="73"/>
      <c r="W1739" s="73"/>
      <c r="X1739" s="203"/>
    </row>
    <row r="1740" spans="1:24" x14ac:dyDescent="0.2">
      <c r="A1740" s="114"/>
      <c r="B1740" s="71"/>
      <c r="D1740" s="80"/>
      <c r="F1740" s="79"/>
      <c r="G1740" s="79"/>
      <c r="H1740" s="79"/>
      <c r="J1740" s="79"/>
      <c r="K1740" s="79"/>
      <c r="L1740" s="79"/>
      <c r="N1740" s="79"/>
      <c r="R1740" s="110"/>
      <c r="S1740" s="57"/>
      <c r="V1740" s="73"/>
      <c r="W1740" s="73"/>
      <c r="X1740" s="203"/>
    </row>
    <row r="1741" spans="1:24" x14ac:dyDescent="0.2">
      <c r="A1741" s="114"/>
      <c r="B1741" s="71"/>
      <c r="D1741" s="80"/>
      <c r="F1741" s="79"/>
      <c r="G1741" s="79"/>
      <c r="H1741" s="79"/>
      <c r="J1741" s="79"/>
      <c r="K1741" s="79"/>
      <c r="L1741" s="79"/>
      <c r="N1741" s="110"/>
      <c r="R1741" s="110"/>
      <c r="S1741" s="57"/>
      <c r="V1741" s="73"/>
      <c r="W1741" s="73"/>
      <c r="X1741" s="203"/>
    </row>
    <row r="1742" spans="1:24" x14ac:dyDescent="0.2">
      <c r="A1742" s="114"/>
      <c r="B1742" s="71"/>
      <c r="D1742" s="80"/>
      <c r="F1742" s="79"/>
      <c r="G1742" s="79"/>
      <c r="H1742" s="79"/>
      <c r="J1742" s="79"/>
      <c r="K1742" s="79"/>
      <c r="L1742" s="79"/>
      <c r="N1742" s="110"/>
      <c r="R1742" s="110"/>
      <c r="S1742" s="57"/>
      <c r="V1742" s="73"/>
      <c r="W1742" s="73"/>
      <c r="X1742" s="203"/>
    </row>
    <row r="1743" spans="1:24" x14ac:dyDescent="0.2">
      <c r="A1743" s="114"/>
      <c r="B1743" s="71"/>
      <c r="D1743" s="80"/>
      <c r="E1743" s="50"/>
      <c r="F1743" s="80"/>
      <c r="G1743" s="80"/>
      <c r="H1743" s="80"/>
      <c r="I1743" s="57"/>
      <c r="J1743" s="80"/>
      <c r="K1743" s="80"/>
      <c r="L1743" s="80"/>
      <c r="M1743" s="80"/>
      <c r="N1743" s="80"/>
      <c r="O1743" s="58"/>
      <c r="P1743" s="50"/>
      <c r="R1743" s="110"/>
      <c r="S1743" s="57"/>
      <c r="V1743" s="73"/>
      <c r="W1743" s="73"/>
      <c r="X1743" s="203"/>
    </row>
    <row r="1744" spans="1:24" x14ac:dyDescent="0.2">
      <c r="A1744" s="114"/>
      <c r="B1744" s="71"/>
      <c r="D1744" s="80"/>
      <c r="F1744" s="79"/>
      <c r="G1744" s="79"/>
      <c r="H1744" s="79"/>
      <c r="J1744" s="79"/>
      <c r="K1744" s="79"/>
      <c r="L1744" s="79"/>
      <c r="N1744" s="110"/>
      <c r="R1744" s="110"/>
      <c r="S1744" s="57"/>
      <c r="V1744" s="73"/>
      <c r="W1744" s="73"/>
      <c r="X1744" s="203"/>
    </row>
    <row r="1745" spans="1:24" x14ac:dyDescent="0.2">
      <c r="A1745" s="114"/>
      <c r="B1745" s="71"/>
      <c r="D1745" s="80"/>
      <c r="F1745" s="79"/>
      <c r="G1745" s="79"/>
      <c r="H1745" s="79"/>
      <c r="J1745" s="110"/>
      <c r="N1745" s="110"/>
      <c r="R1745" s="110"/>
      <c r="S1745" s="57"/>
      <c r="V1745" s="73"/>
      <c r="W1745" s="73"/>
      <c r="X1745" s="203"/>
    </row>
    <row r="1746" spans="1:24" x14ac:dyDescent="0.2">
      <c r="A1746" s="114"/>
      <c r="B1746" s="71"/>
      <c r="D1746" s="80"/>
      <c r="F1746" s="79"/>
      <c r="G1746" s="79"/>
      <c r="H1746" s="79"/>
      <c r="J1746" s="79"/>
      <c r="K1746" s="79"/>
      <c r="L1746" s="79"/>
      <c r="N1746" s="110"/>
      <c r="R1746" s="110"/>
      <c r="S1746" s="57"/>
      <c r="V1746" s="73"/>
      <c r="W1746" s="73"/>
      <c r="X1746" s="203"/>
    </row>
    <row r="1747" spans="1:24" x14ac:dyDescent="0.2">
      <c r="A1747" s="114"/>
      <c r="B1747" s="71"/>
      <c r="D1747" s="95"/>
      <c r="F1747" s="79"/>
      <c r="G1747" s="79"/>
      <c r="H1747" s="79"/>
      <c r="J1747" s="79"/>
      <c r="K1747" s="79"/>
      <c r="L1747" s="79"/>
      <c r="N1747" s="110"/>
      <c r="R1747" s="110"/>
      <c r="S1747" s="112"/>
      <c r="V1747" s="73"/>
      <c r="W1747" s="73"/>
      <c r="X1747" s="203"/>
    </row>
    <row r="1748" spans="1:24" x14ac:dyDescent="0.2">
      <c r="A1748" s="114"/>
      <c r="B1748" s="68"/>
      <c r="C1748" s="56"/>
      <c r="D1748" s="80"/>
      <c r="E1748" s="50"/>
      <c r="F1748" s="80"/>
      <c r="G1748" s="80"/>
      <c r="H1748" s="80"/>
      <c r="I1748" s="57"/>
      <c r="J1748" s="80"/>
      <c r="K1748" s="80"/>
      <c r="L1748" s="80"/>
      <c r="M1748" s="80"/>
      <c r="N1748" s="80"/>
      <c r="O1748" s="58"/>
      <c r="P1748" s="50"/>
      <c r="Q1748" s="59"/>
      <c r="R1748" s="57"/>
      <c r="S1748" s="57"/>
      <c r="T1748" s="50"/>
      <c r="U1748" s="50"/>
      <c r="V1748" s="97"/>
      <c r="W1748" s="97"/>
      <c r="X1748" s="203"/>
    </row>
    <row r="1749" spans="1:24" x14ac:dyDescent="0.2">
      <c r="A1749" s="114"/>
      <c r="B1749" s="70"/>
      <c r="C1749" s="63"/>
      <c r="D1749" s="80"/>
      <c r="E1749" s="50"/>
      <c r="F1749" s="80"/>
      <c r="G1749" s="80"/>
      <c r="H1749" s="80"/>
      <c r="I1749" s="57"/>
      <c r="J1749" s="80"/>
      <c r="K1749" s="80"/>
      <c r="L1749" s="80"/>
      <c r="M1749" s="80"/>
      <c r="N1749" s="80"/>
      <c r="O1749" s="58"/>
      <c r="P1749" s="50"/>
      <c r="Q1749" s="58"/>
      <c r="R1749" s="57"/>
      <c r="S1749" s="57"/>
      <c r="T1749" s="50"/>
      <c r="U1749" s="50"/>
      <c r="V1749" s="97"/>
      <c r="W1749" s="97"/>
      <c r="X1749" s="203"/>
    </row>
    <row r="1750" spans="1:24" x14ac:dyDescent="0.2">
      <c r="A1750" s="114"/>
      <c r="B1750" s="70"/>
      <c r="C1750" s="63"/>
      <c r="D1750" s="80"/>
      <c r="E1750" s="50"/>
      <c r="F1750" s="80"/>
      <c r="G1750" s="80"/>
      <c r="H1750" s="80"/>
      <c r="I1750" s="57"/>
      <c r="J1750" s="80"/>
      <c r="K1750" s="80"/>
      <c r="L1750" s="80"/>
      <c r="M1750" s="80"/>
      <c r="N1750" s="80"/>
      <c r="O1750" s="58"/>
      <c r="P1750" s="50"/>
      <c r="Q1750" s="58"/>
      <c r="R1750" s="57"/>
      <c r="S1750" s="57"/>
      <c r="T1750" s="50"/>
      <c r="U1750" s="50"/>
      <c r="V1750" s="97"/>
      <c r="W1750" s="97"/>
      <c r="X1750" s="203"/>
    </row>
    <row r="1751" spans="1:24" x14ac:dyDescent="0.2">
      <c r="A1751" s="114"/>
      <c r="B1751" s="71"/>
      <c r="D1751" s="80"/>
      <c r="F1751" s="79"/>
      <c r="G1751" s="79"/>
      <c r="H1751" s="79"/>
      <c r="J1751" s="79"/>
      <c r="K1751" s="79"/>
      <c r="L1751" s="79"/>
      <c r="N1751" s="79"/>
      <c r="R1751" s="110"/>
      <c r="S1751" s="57"/>
      <c r="V1751" s="73"/>
      <c r="W1751" s="73"/>
      <c r="X1751" s="203"/>
    </row>
    <row r="1752" spans="1:24" x14ac:dyDescent="0.2">
      <c r="A1752" s="114"/>
      <c r="B1752" s="71"/>
      <c r="D1752" s="80"/>
      <c r="F1752" s="79"/>
      <c r="G1752" s="79"/>
      <c r="H1752" s="79"/>
      <c r="J1752" s="79"/>
      <c r="K1752" s="79"/>
      <c r="L1752" s="79"/>
      <c r="N1752" s="79"/>
      <c r="R1752" s="110"/>
      <c r="S1752" s="57"/>
      <c r="V1752" s="73"/>
      <c r="W1752" s="73"/>
      <c r="X1752" s="203"/>
    </row>
    <row r="1753" spans="1:24" x14ac:dyDescent="0.2">
      <c r="A1753" s="114"/>
      <c r="B1753" s="71"/>
      <c r="D1753" s="80"/>
      <c r="F1753" s="79"/>
      <c r="G1753" s="79"/>
      <c r="H1753" s="79"/>
      <c r="J1753" s="79"/>
      <c r="K1753" s="79"/>
      <c r="L1753" s="79"/>
      <c r="N1753" s="79"/>
      <c r="R1753" s="110"/>
      <c r="S1753" s="57"/>
      <c r="V1753" s="73"/>
      <c r="W1753" s="73"/>
      <c r="X1753" s="203"/>
    </row>
    <row r="1754" spans="1:24" x14ac:dyDescent="0.2">
      <c r="A1754" s="114"/>
      <c r="B1754" s="71"/>
      <c r="D1754" s="80"/>
      <c r="F1754" s="79"/>
      <c r="G1754" s="79"/>
      <c r="H1754" s="79"/>
      <c r="J1754" s="79"/>
      <c r="K1754" s="79"/>
      <c r="L1754" s="79"/>
      <c r="N1754" s="79"/>
      <c r="R1754" s="110"/>
      <c r="S1754" s="57"/>
      <c r="V1754" s="73"/>
      <c r="W1754" s="73"/>
      <c r="X1754" s="203"/>
    </row>
    <row r="1755" spans="1:24" x14ac:dyDescent="0.2">
      <c r="A1755" s="114"/>
      <c r="B1755" s="71"/>
      <c r="D1755" s="80"/>
      <c r="F1755" s="79"/>
      <c r="G1755" s="79"/>
      <c r="H1755" s="79"/>
      <c r="J1755" s="79"/>
      <c r="K1755" s="79"/>
      <c r="L1755" s="79"/>
      <c r="N1755" s="79"/>
      <c r="R1755" s="110"/>
      <c r="S1755" s="57"/>
      <c r="V1755" s="73"/>
      <c r="W1755" s="73"/>
      <c r="X1755" s="203"/>
    </row>
    <row r="1756" spans="1:24" x14ac:dyDescent="0.2">
      <c r="A1756" s="114"/>
      <c r="B1756" s="71"/>
      <c r="D1756" s="80"/>
      <c r="F1756" s="79"/>
      <c r="G1756" s="79"/>
      <c r="H1756" s="79"/>
      <c r="J1756" s="79"/>
      <c r="K1756" s="79"/>
      <c r="L1756" s="79"/>
      <c r="N1756" s="110"/>
      <c r="R1756" s="110"/>
      <c r="S1756" s="57"/>
      <c r="V1756" s="73"/>
      <c r="W1756" s="73"/>
      <c r="X1756" s="203"/>
    </row>
    <row r="1757" spans="1:24" x14ac:dyDescent="0.2">
      <c r="A1757" s="114"/>
      <c r="B1757" s="71"/>
      <c r="D1757" s="80"/>
      <c r="F1757" s="79"/>
      <c r="G1757" s="79"/>
      <c r="H1757" s="79"/>
      <c r="J1757" s="79"/>
      <c r="K1757" s="79"/>
      <c r="L1757" s="79"/>
      <c r="N1757" s="110"/>
      <c r="R1757" s="110"/>
      <c r="S1757" s="57"/>
      <c r="V1757" s="73"/>
      <c r="W1757" s="73"/>
      <c r="X1757" s="203"/>
    </row>
    <row r="1758" spans="1:24" x14ac:dyDescent="0.2">
      <c r="A1758" s="114"/>
      <c r="B1758" s="71"/>
      <c r="D1758" s="80"/>
      <c r="F1758" s="79"/>
      <c r="G1758" s="79"/>
      <c r="H1758" s="79"/>
      <c r="J1758" s="79"/>
      <c r="K1758" s="79"/>
      <c r="L1758" s="79"/>
      <c r="N1758" s="79"/>
      <c r="R1758" s="110"/>
      <c r="S1758" s="57"/>
      <c r="V1758" s="73"/>
      <c r="W1758" s="73"/>
      <c r="X1758" s="203"/>
    </row>
    <row r="1759" spans="1:24" x14ac:dyDescent="0.2">
      <c r="A1759" s="114"/>
      <c r="B1759" s="71"/>
      <c r="D1759" s="80"/>
      <c r="F1759" s="79"/>
      <c r="G1759" s="79"/>
      <c r="H1759" s="79"/>
      <c r="J1759" s="79"/>
      <c r="K1759" s="79"/>
      <c r="L1759" s="79"/>
      <c r="N1759" s="110"/>
      <c r="R1759" s="110"/>
      <c r="S1759" s="57"/>
      <c r="V1759" s="73"/>
      <c r="W1759" s="73"/>
      <c r="X1759" s="203"/>
    </row>
    <row r="1760" spans="1:24" x14ac:dyDescent="0.2">
      <c r="A1760" s="114"/>
      <c r="B1760" s="71"/>
      <c r="D1760" s="80"/>
      <c r="F1760" s="79"/>
      <c r="G1760" s="79"/>
      <c r="H1760" s="79"/>
      <c r="J1760" s="79"/>
      <c r="K1760" s="79"/>
      <c r="L1760" s="79"/>
      <c r="N1760" s="110"/>
      <c r="R1760" s="110"/>
      <c r="S1760" s="57"/>
      <c r="V1760" s="73"/>
      <c r="W1760" s="73"/>
      <c r="X1760" s="203"/>
    </row>
    <row r="1761" spans="1:24" x14ac:dyDescent="0.2">
      <c r="A1761" s="114"/>
      <c r="B1761" s="71"/>
      <c r="D1761" s="80"/>
      <c r="E1761" s="50"/>
      <c r="F1761" s="80"/>
      <c r="G1761" s="80"/>
      <c r="H1761" s="80"/>
      <c r="I1761" s="57"/>
      <c r="J1761" s="80"/>
      <c r="K1761" s="80"/>
      <c r="L1761" s="80"/>
      <c r="M1761" s="80"/>
      <c r="N1761" s="80"/>
      <c r="O1761" s="58"/>
      <c r="P1761" s="50"/>
      <c r="R1761" s="110"/>
      <c r="S1761" s="57"/>
      <c r="V1761" s="73"/>
      <c r="W1761" s="73"/>
      <c r="X1761" s="203"/>
    </row>
    <row r="1762" spans="1:24" x14ac:dyDescent="0.2">
      <c r="A1762" s="114"/>
      <c r="B1762" s="71"/>
      <c r="D1762" s="80"/>
      <c r="F1762" s="79"/>
      <c r="G1762" s="79"/>
      <c r="H1762" s="79"/>
      <c r="J1762" s="79"/>
      <c r="K1762" s="79"/>
      <c r="L1762" s="79"/>
      <c r="N1762" s="110"/>
      <c r="R1762" s="110"/>
      <c r="S1762" s="57"/>
      <c r="V1762" s="73"/>
      <c r="W1762" s="73"/>
      <c r="X1762" s="203"/>
    </row>
    <row r="1763" spans="1:24" x14ac:dyDescent="0.2">
      <c r="A1763" s="114"/>
      <c r="B1763" s="71"/>
      <c r="D1763" s="80"/>
      <c r="F1763" s="79"/>
      <c r="G1763" s="79"/>
      <c r="H1763" s="79"/>
      <c r="J1763" s="110"/>
      <c r="N1763" s="110"/>
      <c r="R1763" s="110"/>
      <c r="S1763" s="57"/>
      <c r="V1763" s="73"/>
      <c r="W1763" s="73"/>
      <c r="X1763" s="203"/>
    </row>
    <row r="1764" spans="1:24" x14ac:dyDescent="0.2">
      <c r="A1764" s="114"/>
      <c r="B1764" s="71"/>
      <c r="D1764" s="80"/>
      <c r="F1764" s="79"/>
      <c r="G1764" s="79"/>
      <c r="H1764" s="79"/>
      <c r="J1764" s="79"/>
      <c r="K1764" s="79"/>
      <c r="L1764" s="79"/>
      <c r="N1764" s="110"/>
      <c r="R1764" s="110"/>
      <c r="S1764" s="57"/>
      <c r="V1764" s="73"/>
      <c r="W1764" s="73"/>
      <c r="X1764" s="203"/>
    </row>
    <row r="1765" spans="1:24" x14ac:dyDescent="0.2">
      <c r="A1765" s="114"/>
      <c r="B1765" s="71"/>
      <c r="D1765" s="95"/>
      <c r="F1765" s="79"/>
      <c r="G1765" s="79"/>
      <c r="H1765" s="79"/>
      <c r="J1765" s="79"/>
      <c r="K1765" s="79"/>
      <c r="L1765" s="79"/>
      <c r="N1765" s="110"/>
      <c r="R1765" s="110"/>
      <c r="S1765" s="112"/>
      <c r="V1765" s="73"/>
      <c r="W1765" s="73"/>
      <c r="X1765" s="203"/>
    </row>
    <row r="1766" spans="1:24" x14ac:dyDescent="0.2">
      <c r="A1766" s="114"/>
      <c r="B1766" s="68"/>
      <c r="C1766" s="56"/>
      <c r="D1766" s="80"/>
      <c r="E1766" s="50"/>
      <c r="F1766" s="80"/>
      <c r="G1766" s="80"/>
      <c r="H1766" s="80"/>
      <c r="I1766" s="57"/>
      <c r="J1766" s="80"/>
      <c r="K1766" s="80"/>
      <c r="L1766" s="80"/>
      <c r="M1766" s="80"/>
      <c r="N1766" s="80"/>
      <c r="O1766" s="58"/>
      <c r="P1766" s="50"/>
      <c r="Q1766" s="59"/>
      <c r="R1766" s="57"/>
      <c r="S1766" s="57"/>
      <c r="T1766" s="50"/>
      <c r="U1766" s="50"/>
      <c r="V1766" s="97"/>
      <c r="W1766" s="97"/>
      <c r="X1766" s="203"/>
    </row>
    <row r="1767" spans="1:24" x14ac:dyDescent="0.2">
      <c r="A1767" s="114"/>
      <c r="B1767" s="70"/>
      <c r="C1767" s="63"/>
      <c r="D1767" s="80"/>
      <c r="E1767" s="50"/>
      <c r="F1767" s="80"/>
      <c r="G1767" s="80"/>
      <c r="H1767" s="80"/>
      <c r="I1767" s="57"/>
      <c r="J1767" s="80"/>
      <c r="K1767" s="80"/>
      <c r="L1767" s="80"/>
      <c r="M1767" s="80"/>
      <c r="N1767" s="80"/>
      <c r="O1767" s="58"/>
      <c r="P1767" s="50"/>
      <c r="Q1767" s="58"/>
      <c r="R1767" s="57"/>
      <c r="S1767" s="57"/>
      <c r="T1767" s="50"/>
      <c r="U1767" s="50"/>
      <c r="V1767" s="97"/>
      <c r="W1767" s="97"/>
      <c r="X1767" s="203"/>
    </row>
    <row r="1768" spans="1:24" x14ac:dyDescent="0.2">
      <c r="A1768" s="114"/>
      <c r="B1768" s="70"/>
      <c r="C1768" s="63"/>
      <c r="D1768" s="80"/>
      <c r="E1768" s="50"/>
      <c r="F1768" s="80"/>
      <c r="G1768" s="80"/>
      <c r="H1768" s="80"/>
      <c r="I1768" s="57"/>
      <c r="J1768" s="80"/>
      <c r="K1768" s="80"/>
      <c r="L1768" s="80"/>
      <c r="M1768" s="80"/>
      <c r="N1768" s="80"/>
      <c r="O1768" s="58"/>
      <c r="P1768" s="50"/>
      <c r="Q1768" s="58"/>
      <c r="R1768" s="57"/>
      <c r="S1768" s="57"/>
      <c r="T1768" s="50"/>
      <c r="U1768" s="50"/>
      <c r="V1768" s="97"/>
      <c r="W1768" s="97"/>
      <c r="X1768" s="203"/>
    </row>
    <row r="1769" spans="1:24" x14ac:dyDescent="0.2">
      <c r="A1769" s="114"/>
      <c r="B1769" s="71"/>
      <c r="D1769" s="80"/>
      <c r="F1769" s="79"/>
      <c r="G1769" s="79"/>
      <c r="H1769" s="79"/>
      <c r="J1769" s="79"/>
      <c r="K1769" s="79"/>
      <c r="L1769" s="79"/>
      <c r="N1769" s="79"/>
      <c r="R1769" s="110"/>
      <c r="S1769" s="57"/>
      <c r="V1769" s="73"/>
      <c r="W1769" s="73"/>
      <c r="X1769" s="203"/>
    </row>
    <row r="1770" spans="1:24" x14ac:dyDescent="0.2">
      <c r="A1770" s="114"/>
      <c r="B1770" s="71"/>
      <c r="D1770" s="80"/>
      <c r="F1770" s="79"/>
      <c r="G1770" s="79"/>
      <c r="H1770" s="79"/>
      <c r="J1770" s="79"/>
      <c r="K1770" s="79"/>
      <c r="L1770" s="79"/>
      <c r="N1770" s="79"/>
      <c r="R1770" s="110"/>
      <c r="S1770" s="57"/>
      <c r="V1770" s="73"/>
      <c r="W1770" s="73"/>
      <c r="X1770" s="203"/>
    </row>
    <row r="1771" spans="1:24" x14ac:dyDescent="0.2">
      <c r="A1771" s="114"/>
      <c r="B1771" s="71"/>
      <c r="D1771" s="80"/>
      <c r="F1771" s="79"/>
      <c r="G1771" s="79"/>
      <c r="H1771" s="79"/>
      <c r="J1771" s="79"/>
      <c r="K1771" s="79"/>
      <c r="L1771" s="79"/>
      <c r="N1771" s="79"/>
      <c r="R1771" s="110"/>
      <c r="S1771" s="57"/>
      <c r="V1771" s="73"/>
      <c r="W1771" s="73"/>
      <c r="X1771" s="203"/>
    </row>
    <row r="1772" spans="1:24" x14ac:dyDescent="0.2">
      <c r="A1772" s="114"/>
      <c r="B1772" s="71"/>
      <c r="D1772" s="80"/>
      <c r="F1772" s="79"/>
      <c r="G1772" s="79"/>
      <c r="H1772" s="79"/>
      <c r="J1772" s="79"/>
      <c r="K1772" s="79"/>
      <c r="L1772" s="79"/>
      <c r="N1772" s="79"/>
      <c r="R1772" s="110"/>
      <c r="S1772" s="57"/>
      <c r="V1772" s="73"/>
      <c r="W1772" s="73"/>
      <c r="X1772" s="203"/>
    </row>
    <row r="1773" spans="1:24" x14ac:dyDescent="0.2">
      <c r="A1773" s="114"/>
      <c r="B1773" s="71"/>
      <c r="D1773" s="80"/>
      <c r="F1773" s="79"/>
      <c r="G1773" s="79"/>
      <c r="H1773" s="79"/>
      <c r="J1773" s="79"/>
      <c r="K1773" s="79"/>
      <c r="L1773" s="79"/>
      <c r="N1773" s="79"/>
      <c r="R1773" s="110"/>
      <c r="S1773" s="57"/>
      <c r="V1773" s="73"/>
      <c r="W1773" s="73"/>
      <c r="X1773" s="203"/>
    </row>
    <row r="1774" spans="1:24" x14ac:dyDescent="0.2">
      <c r="A1774" s="114"/>
      <c r="B1774" s="71"/>
      <c r="D1774" s="80"/>
      <c r="F1774" s="79"/>
      <c r="G1774" s="79"/>
      <c r="H1774" s="79"/>
      <c r="J1774" s="79"/>
      <c r="K1774" s="79"/>
      <c r="L1774" s="79"/>
      <c r="N1774" s="110"/>
      <c r="R1774" s="110"/>
      <c r="S1774" s="57"/>
      <c r="V1774" s="73"/>
      <c r="W1774" s="73"/>
      <c r="X1774" s="203"/>
    </row>
    <row r="1775" spans="1:24" x14ac:dyDescent="0.2">
      <c r="A1775" s="114"/>
      <c r="B1775" s="71"/>
      <c r="D1775" s="80"/>
      <c r="F1775" s="79"/>
      <c r="G1775" s="79"/>
      <c r="H1775" s="79"/>
      <c r="J1775" s="79"/>
      <c r="K1775" s="79"/>
      <c r="L1775" s="79"/>
      <c r="N1775" s="110"/>
      <c r="R1775" s="110"/>
      <c r="S1775" s="57"/>
      <c r="V1775" s="73"/>
      <c r="W1775" s="73"/>
      <c r="X1775" s="203"/>
    </row>
    <row r="1776" spans="1:24" x14ac:dyDescent="0.2">
      <c r="A1776" s="114"/>
      <c r="B1776" s="71"/>
      <c r="D1776" s="80"/>
      <c r="F1776" s="79"/>
      <c r="G1776" s="79"/>
      <c r="H1776" s="79"/>
      <c r="J1776" s="79"/>
      <c r="K1776" s="79"/>
      <c r="L1776" s="79"/>
      <c r="N1776" s="79"/>
      <c r="R1776" s="110"/>
      <c r="S1776" s="57"/>
      <c r="V1776" s="73"/>
      <c r="W1776" s="73"/>
      <c r="X1776" s="203"/>
    </row>
    <row r="1777" spans="1:24" x14ac:dyDescent="0.2">
      <c r="A1777" s="114"/>
      <c r="B1777" s="71"/>
      <c r="D1777" s="80"/>
      <c r="F1777" s="79"/>
      <c r="G1777" s="79"/>
      <c r="H1777" s="79"/>
      <c r="J1777" s="79"/>
      <c r="K1777" s="79"/>
      <c r="L1777" s="79"/>
      <c r="N1777" s="110"/>
      <c r="R1777" s="110"/>
      <c r="S1777" s="57"/>
      <c r="V1777" s="73"/>
      <c r="W1777" s="73"/>
      <c r="X1777" s="203"/>
    </row>
    <row r="1778" spans="1:24" x14ac:dyDescent="0.2">
      <c r="A1778" s="114"/>
      <c r="B1778" s="71"/>
      <c r="D1778" s="80"/>
      <c r="F1778" s="79"/>
      <c r="G1778" s="79"/>
      <c r="H1778" s="79"/>
      <c r="J1778" s="79"/>
      <c r="K1778" s="79"/>
      <c r="L1778" s="79"/>
      <c r="N1778" s="110"/>
      <c r="R1778" s="110"/>
      <c r="S1778" s="57"/>
      <c r="V1778" s="73"/>
      <c r="W1778" s="73"/>
      <c r="X1778" s="203"/>
    </row>
    <row r="1779" spans="1:24" x14ac:dyDescent="0.2">
      <c r="A1779" s="114"/>
      <c r="B1779" s="71"/>
      <c r="D1779" s="80"/>
      <c r="E1779" s="50"/>
      <c r="F1779" s="80"/>
      <c r="G1779" s="80"/>
      <c r="H1779" s="80"/>
      <c r="I1779" s="57"/>
      <c r="J1779" s="80"/>
      <c r="K1779" s="80"/>
      <c r="L1779" s="80"/>
      <c r="M1779" s="80"/>
      <c r="N1779" s="80"/>
      <c r="O1779" s="58"/>
      <c r="P1779" s="50"/>
      <c r="R1779" s="110"/>
      <c r="S1779" s="57"/>
      <c r="V1779" s="73"/>
      <c r="W1779" s="73"/>
      <c r="X1779" s="203"/>
    </row>
    <row r="1780" spans="1:24" x14ac:dyDescent="0.2">
      <c r="A1780" s="114"/>
      <c r="B1780" s="71"/>
      <c r="D1780" s="80"/>
      <c r="F1780" s="79"/>
      <c r="G1780" s="79"/>
      <c r="H1780" s="79"/>
      <c r="J1780" s="79"/>
      <c r="K1780" s="79"/>
      <c r="L1780" s="79"/>
      <c r="N1780" s="110"/>
      <c r="R1780" s="110"/>
      <c r="S1780" s="57"/>
      <c r="V1780" s="73"/>
      <c r="W1780" s="73"/>
      <c r="X1780" s="203"/>
    </row>
    <row r="1781" spans="1:24" x14ac:dyDescent="0.2">
      <c r="A1781" s="114"/>
      <c r="B1781" s="71"/>
      <c r="D1781" s="80"/>
      <c r="F1781" s="79"/>
      <c r="G1781" s="79"/>
      <c r="H1781" s="79"/>
      <c r="J1781" s="110"/>
      <c r="N1781" s="110"/>
      <c r="R1781" s="110"/>
      <c r="S1781" s="57"/>
      <c r="V1781" s="73"/>
      <c r="W1781" s="73"/>
      <c r="X1781" s="203"/>
    </row>
    <row r="1782" spans="1:24" x14ac:dyDescent="0.2">
      <c r="A1782" s="114"/>
      <c r="B1782" s="71"/>
      <c r="D1782" s="80"/>
      <c r="F1782" s="79"/>
      <c r="G1782" s="79"/>
      <c r="H1782" s="79"/>
      <c r="J1782" s="79"/>
      <c r="K1782" s="79"/>
      <c r="L1782" s="79"/>
      <c r="N1782" s="110"/>
      <c r="R1782" s="110"/>
      <c r="S1782" s="57"/>
      <c r="V1782" s="73"/>
      <c r="W1782" s="73"/>
      <c r="X1782" s="203"/>
    </row>
    <row r="1783" spans="1:24" x14ac:dyDescent="0.2">
      <c r="A1783" s="114"/>
      <c r="B1783" s="71"/>
      <c r="D1783" s="95"/>
      <c r="F1783" s="79"/>
      <c r="G1783" s="79"/>
      <c r="H1783" s="79"/>
      <c r="J1783" s="79"/>
      <c r="K1783" s="79"/>
      <c r="L1783" s="79"/>
      <c r="N1783" s="110"/>
      <c r="R1783" s="110"/>
      <c r="S1783" s="112"/>
      <c r="V1783" s="73"/>
      <c r="W1783" s="73"/>
      <c r="X1783" s="203"/>
    </row>
    <row r="1784" spans="1:24" x14ac:dyDescent="0.2">
      <c r="A1784" s="114"/>
      <c r="B1784" s="68"/>
      <c r="C1784" s="56"/>
      <c r="D1784" s="80"/>
      <c r="E1784" s="50"/>
      <c r="F1784" s="80"/>
      <c r="G1784" s="80"/>
      <c r="H1784" s="80"/>
      <c r="I1784" s="57"/>
      <c r="J1784" s="80"/>
      <c r="K1784" s="80"/>
      <c r="L1784" s="80"/>
      <c r="M1784" s="80"/>
      <c r="N1784" s="80"/>
      <c r="O1784" s="58"/>
      <c r="P1784" s="50"/>
      <c r="Q1784" s="59"/>
      <c r="R1784" s="57"/>
      <c r="S1784" s="57"/>
      <c r="T1784" s="50"/>
      <c r="U1784" s="50"/>
      <c r="V1784" s="97"/>
      <c r="W1784" s="97"/>
      <c r="X1784" s="203"/>
    </row>
    <row r="1785" spans="1:24" x14ac:dyDescent="0.2">
      <c r="A1785" s="114"/>
      <c r="B1785" s="70"/>
      <c r="C1785" s="63"/>
      <c r="D1785" s="80"/>
      <c r="E1785" s="50"/>
      <c r="F1785" s="80"/>
      <c r="G1785" s="80"/>
      <c r="H1785" s="80"/>
      <c r="I1785" s="57"/>
      <c r="J1785" s="80"/>
      <c r="K1785" s="80"/>
      <c r="L1785" s="80"/>
      <c r="M1785" s="80"/>
      <c r="N1785" s="80"/>
      <c r="O1785" s="58"/>
      <c r="P1785" s="50"/>
      <c r="Q1785" s="58"/>
      <c r="R1785" s="57"/>
      <c r="S1785" s="57"/>
      <c r="T1785" s="50"/>
      <c r="U1785" s="50"/>
      <c r="V1785" s="97"/>
      <c r="W1785" s="97"/>
      <c r="X1785" s="203"/>
    </row>
    <row r="1786" spans="1:24" x14ac:dyDescent="0.2">
      <c r="A1786" s="114"/>
      <c r="B1786" s="70"/>
      <c r="C1786" s="63"/>
      <c r="D1786" s="80"/>
      <c r="E1786" s="50"/>
      <c r="F1786" s="80"/>
      <c r="G1786" s="80"/>
      <c r="H1786" s="80"/>
      <c r="I1786" s="57"/>
      <c r="J1786" s="80"/>
      <c r="K1786" s="80"/>
      <c r="L1786" s="80"/>
      <c r="M1786" s="80"/>
      <c r="N1786" s="80"/>
      <c r="O1786" s="58"/>
      <c r="P1786" s="50"/>
      <c r="Q1786" s="58"/>
      <c r="R1786" s="57"/>
      <c r="S1786" s="57"/>
      <c r="T1786" s="50"/>
      <c r="U1786" s="50"/>
      <c r="V1786" s="97"/>
      <c r="W1786" s="97"/>
      <c r="X1786" s="203"/>
    </row>
    <row r="1787" spans="1:24" x14ac:dyDescent="0.2">
      <c r="A1787" s="114"/>
      <c r="B1787" s="71"/>
      <c r="D1787" s="80"/>
      <c r="F1787" s="79"/>
      <c r="G1787" s="79"/>
      <c r="H1787" s="79"/>
      <c r="J1787" s="79"/>
      <c r="K1787" s="79"/>
      <c r="L1787" s="79"/>
      <c r="N1787" s="79"/>
      <c r="R1787" s="110"/>
      <c r="S1787" s="57"/>
      <c r="V1787" s="73"/>
      <c r="W1787" s="73"/>
      <c r="X1787" s="203"/>
    </row>
    <row r="1788" spans="1:24" x14ac:dyDescent="0.2">
      <c r="A1788" s="114"/>
      <c r="B1788" s="71"/>
      <c r="D1788" s="80"/>
      <c r="F1788" s="79"/>
      <c r="G1788" s="79"/>
      <c r="H1788" s="79"/>
      <c r="J1788" s="79"/>
      <c r="K1788" s="79"/>
      <c r="L1788" s="79"/>
      <c r="N1788" s="79"/>
      <c r="R1788" s="110"/>
      <c r="S1788" s="57"/>
      <c r="V1788" s="73"/>
      <c r="W1788" s="73"/>
      <c r="X1788" s="203"/>
    </row>
    <row r="1789" spans="1:24" x14ac:dyDescent="0.2">
      <c r="A1789" s="114"/>
      <c r="B1789" s="71"/>
      <c r="D1789" s="80"/>
      <c r="F1789" s="79"/>
      <c r="G1789" s="79"/>
      <c r="H1789" s="79"/>
      <c r="J1789" s="79"/>
      <c r="K1789" s="79"/>
      <c r="L1789" s="79"/>
      <c r="N1789" s="79"/>
      <c r="R1789" s="110"/>
      <c r="S1789" s="57"/>
      <c r="V1789" s="73"/>
      <c r="W1789" s="73"/>
      <c r="X1789" s="203"/>
    </row>
    <row r="1790" spans="1:24" x14ac:dyDescent="0.2">
      <c r="A1790" s="114"/>
      <c r="B1790" s="71"/>
      <c r="D1790" s="80"/>
      <c r="F1790" s="79"/>
      <c r="G1790" s="79"/>
      <c r="H1790" s="79"/>
      <c r="J1790" s="79"/>
      <c r="K1790" s="79"/>
      <c r="L1790" s="79"/>
      <c r="N1790" s="79"/>
      <c r="R1790" s="110"/>
      <c r="S1790" s="57"/>
      <c r="V1790" s="73"/>
      <c r="W1790" s="73"/>
      <c r="X1790" s="203"/>
    </row>
    <row r="1791" spans="1:24" x14ac:dyDescent="0.2">
      <c r="A1791" s="114"/>
      <c r="B1791" s="71"/>
      <c r="D1791" s="80"/>
      <c r="F1791" s="79"/>
      <c r="G1791" s="79"/>
      <c r="H1791" s="79"/>
      <c r="J1791" s="79"/>
      <c r="K1791" s="79"/>
      <c r="L1791" s="79"/>
      <c r="N1791" s="79"/>
      <c r="R1791" s="110"/>
      <c r="S1791" s="57"/>
      <c r="V1791" s="73"/>
      <c r="W1791" s="73"/>
      <c r="X1791" s="203"/>
    </row>
    <row r="1792" spans="1:24" x14ac:dyDescent="0.2">
      <c r="A1792" s="114"/>
      <c r="B1792" s="71"/>
      <c r="D1792" s="80"/>
      <c r="F1792" s="79"/>
      <c r="G1792" s="79"/>
      <c r="H1792" s="79"/>
      <c r="J1792" s="79"/>
      <c r="K1792" s="79"/>
      <c r="L1792" s="79"/>
      <c r="N1792" s="110"/>
      <c r="R1792" s="110"/>
      <c r="S1792" s="57"/>
      <c r="V1792" s="73"/>
      <c r="W1792" s="73"/>
      <c r="X1792" s="203"/>
    </row>
    <row r="1793" spans="1:24" x14ac:dyDescent="0.2">
      <c r="A1793" s="114"/>
      <c r="B1793" s="71"/>
      <c r="D1793" s="80"/>
      <c r="F1793" s="79"/>
      <c r="G1793" s="79"/>
      <c r="H1793" s="79"/>
      <c r="J1793" s="79"/>
      <c r="K1793" s="79"/>
      <c r="L1793" s="79"/>
      <c r="N1793" s="110"/>
      <c r="R1793" s="110"/>
      <c r="S1793" s="57"/>
      <c r="V1793" s="73"/>
      <c r="W1793" s="73"/>
      <c r="X1793" s="203"/>
    </row>
    <row r="1794" spans="1:24" x14ac:dyDescent="0.2">
      <c r="A1794" s="114"/>
      <c r="B1794" s="71"/>
      <c r="D1794" s="80"/>
      <c r="F1794" s="79"/>
      <c r="G1794" s="79"/>
      <c r="H1794" s="79"/>
      <c r="J1794" s="79"/>
      <c r="K1794" s="79"/>
      <c r="L1794" s="79"/>
      <c r="N1794" s="79"/>
      <c r="R1794" s="110"/>
      <c r="S1794" s="57"/>
      <c r="V1794" s="73"/>
      <c r="W1794" s="73"/>
      <c r="X1794" s="203"/>
    </row>
    <row r="1795" spans="1:24" x14ac:dyDescent="0.2">
      <c r="A1795" s="114"/>
      <c r="B1795" s="71"/>
      <c r="D1795" s="80"/>
      <c r="F1795" s="79"/>
      <c r="G1795" s="79"/>
      <c r="H1795" s="79"/>
      <c r="J1795" s="79"/>
      <c r="K1795" s="79"/>
      <c r="L1795" s="79"/>
      <c r="N1795" s="110"/>
      <c r="R1795" s="110"/>
      <c r="S1795" s="57"/>
      <c r="V1795" s="73"/>
      <c r="W1795" s="73"/>
      <c r="X1795" s="203"/>
    </row>
    <row r="1796" spans="1:24" x14ac:dyDescent="0.2">
      <c r="A1796" s="114"/>
      <c r="B1796" s="71"/>
      <c r="D1796" s="80"/>
      <c r="F1796" s="79"/>
      <c r="G1796" s="79"/>
      <c r="H1796" s="79"/>
      <c r="J1796" s="79"/>
      <c r="K1796" s="79"/>
      <c r="L1796" s="79"/>
      <c r="N1796" s="110"/>
      <c r="R1796" s="110"/>
      <c r="S1796" s="57"/>
      <c r="V1796" s="73"/>
      <c r="W1796" s="73"/>
      <c r="X1796" s="203"/>
    </row>
    <row r="1797" spans="1:24" x14ac:dyDescent="0.2">
      <c r="A1797" s="114"/>
      <c r="B1797" s="71"/>
      <c r="D1797" s="80"/>
      <c r="E1797" s="50"/>
      <c r="F1797" s="80"/>
      <c r="G1797" s="80"/>
      <c r="H1797" s="80"/>
      <c r="I1797" s="57"/>
      <c r="J1797" s="80"/>
      <c r="K1797" s="80"/>
      <c r="L1797" s="80"/>
      <c r="M1797" s="80"/>
      <c r="N1797" s="80"/>
      <c r="O1797" s="58"/>
      <c r="P1797" s="50"/>
      <c r="R1797" s="110"/>
      <c r="S1797" s="57"/>
      <c r="V1797" s="73"/>
      <c r="W1797" s="73"/>
      <c r="X1797" s="203"/>
    </row>
    <row r="1798" spans="1:24" x14ac:dyDescent="0.2">
      <c r="A1798" s="114"/>
      <c r="B1798" s="71"/>
      <c r="D1798" s="80"/>
      <c r="F1798" s="79"/>
      <c r="G1798" s="79"/>
      <c r="H1798" s="79"/>
      <c r="J1798" s="79"/>
      <c r="K1798" s="79"/>
      <c r="L1798" s="79"/>
      <c r="N1798" s="110"/>
      <c r="R1798" s="110"/>
      <c r="S1798" s="57"/>
      <c r="V1798" s="73"/>
      <c r="W1798" s="73"/>
      <c r="X1798" s="203"/>
    </row>
    <row r="1799" spans="1:24" x14ac:dyDescent="0.2">
      <c r="A1799" s="114"/>
      <c r="B1799" s="71"/>
      <c r="D1799" s="80"/>
      <c r="F1799" s="79"/>
      <c r="G1799" s="79"/>
      <c r="H1799" s="79"/>
      <c r="J1799" s="110"/>
      <c r="N1799" s="110"/>
      <c r="R1799" s="110"/>
      <c r="S1799" s="57"/>
      <c r="V1799" s="73"/>
      <c r="W1799" s="73"/>
      <c r="X1799" s="203"/>
    </row>
    <row r="1800" spans="1:24" x14ac:dyDescent="0.2">
      <c r="A1800" s="114"/>
      <c r="B1800" s="71"/>
      <c r="D1800" s="80"/>
      <c r="F1800" s="79"/>
      <c r="G1800" s="79"/>
      <c r="H1800" s="79"/>
      <c r="J1800" s="79"/>
      <c r="K1800" s="79"/>
      <c r="L1800" s="79"/>
      <c r="N1800" s="110"/>
      <c r="R1800" s="110"/>
      <c r="S1800" s="57"/>
      <c r="V1800" s="73"/>
      <c r="W1800" s="73"/>
      <c r="X1800" s="203"/>
    </row>
    <row r="1801" spans="1:24" x14ac:dyDescent="0.2">
      <c r="A1801" s="114"/>
      <c r="B1801" s="71"/>
      <c r="D1801" s="95"/>
      <c r="F1801" s="79"/>
      <c r="G1801" s="79"/>
      <c r="H1801" s="79"/>
      <c r="J1801" s="79"/>
      <c r="K1801" s="79"/>
      <c r="L1801" s="79"/>
      <c r="N1801" s="110"/>
      <c r="R1801" s="110"/>
      <c r="S1801" s="112"/>
      <c r="V1801" s="73"/>
      <c r="W1801" s="73"/>
      <c r="X1801" s="203"/>
    </row>
    <row r="1802" spans="1:24" x14ac:dyDescent="0.2">
      <c r="A1802" s="114"/>
      <c r="B1802" s="68"/>
      <c r="C1802" s="56"/>
      <c r="D1802" s="80"/>
      <c r="E1802" s="50"/>
      <c r="F1802" s="80"/>
      <c r="G1802" s="80"/>
      <c r="H1802" s="80"/>
      <c r="I1802" s="57"/>
      <c r="J1802" s="80"/>
      <c r="K1802" s="80"/>
      <c r="L1802" s="80"/>
      <c r="M1802" s="80"/>
      <c r="N1802" s="80"/>
      <c r="O1802" s="58"/>
      <c r="P1802" s="50"/>
      <c r="Q1802" s="59"/>
      <c r="R1802" s="57"/>
      <c r="S1802" s="57"/>
      <c r="T1802" s="50"/>
      <c r="U1802" s="50"/>
      <c r="V1802" s="97"/>
      <c r="W1802" s="97"/>
      <c r="X1802" s="203"/>
    </row>
    <row r="1803" spans="1:24" x14ac:dyDescent="0.2">
      <c r="A1803" s="114"/>
      <c r="B1803" s="70"/>
      <c r="C1803" s="63"/>
      <c r="D1803" s="80"/>
      <c r="E1803" s="50"/>
      <c r="F1803" s="80"/>
      <c r="G1803" s="80"/>
      <c r="H1803" s="80"/>
      <c r="I1803" s="57"/>
      <c r="J1803" s="80"/>
      <c r="K1803" s="80"/>
      <c r="L1803" s="80"/>
      <c r="M1803" s="80"/>
      <c r="N1803" s="80"/>
      <c r="O1803" s="58"/>
      <c r="P1803" s="50"/>
      <c r="Q1803" s="58"/>
      <c r="R1803" s="57"/>
      <c r="S1803" s="57"/>
      <c r="T1803" s="50"/>
      <c r="U1803" s="50"/>
      <c r="V1803" s="97"/>
      <c r="W1803" s="97"/>
      <c r="X1803" s="203"/>
    </row>
    <row r="1804" spans="1:24" x14ac:dyDescent="0.2">
      <c r="A1804" s="114"/>
      <c r="B1804" s="70"/>
      <c r="C1804" s="63"/>
      <c r="D1804" s="80"/>
      <c r="E1804" s="50"/>
      <c r="F1804" s="80"/>
      <c r="G1804" s="80"/>
      <c r="H1804" s="80"/>
      <c r="I1804" s="57"/>
      <c r="J1804" s="80"/>
      <c r="K1804" s="80"/>
      <c r="L1804" s="80"/>
      <c r="M1804" s="80"/>
      <c r="N1804" s="80"/>
      <c r="O1804" s="58"/>
      <c r="P1804" s="50"/>
      <c r="Q1804" s="58"/>
      <c r="R1804" s="57"/>
      <c r="S1804" s="57"/>
      <c r="T1804" s="50"/>
      <c r="U1804" s="50"/>
      <c r="V1804" s="97"/>
      <c r="W1804" s="97"/>
      <c r="X1804" s="203"/>
    </row>
    <row r="1805" spans="1:24" x14ac:dyDescent="0.2">
      <c r="A1805" s="114"/>
      <c r="B1805" s="71"/>
      <c r="D1805" s="80"/>
      <c r="F1805" s="79"/>
      <c r="G1805" s="79"/>
      <c r="H1805" s="79"/>
      <c r="J1805" s="79"/>
      <c r="K1805" s="79"/>
      <c r="L1805" s="79"/>
      <c r="N1805" s="79"/>
      <c r="R1805" s="110"/>
      <c r="S1805" s="57"/>
      <c r="V1805" s="73"/>
      <c r="W1805" s="73"/>
      <c r="X1805" s="203"/>
    </row>
    <row r="1806" spans="1:24" x14ac:dyDescent="0.2">
      <c r="A1806" s="114"/>
      <c r="B1806" s="71"/>
      <c r="D1806" s="80"/>
      <c r="F1806" s="79"/>
      <c r="G1806" s="79"/>
      <c r="H1806" s="79"/>
      <c r="J1806" s="79"/>
      <c r="K1806" s="79"/>
      <c r="L1806" s="79"/>
      <c r="N1806" s="79"/>
      <c r="R1806" s="110"/>
      <c r="S1806" s="57"/>
      <c r="V1806" s="73"/>
      <c r="W1806" s="73"/>
      <c r="X1806" s="203"/>
    </row>
    <row r="1807" spans="1:24" x14ac:dyDescent="0.2">
      <c r="A1807" s="114"/>
      <c r="B1807" s="71"/>
      <c r="D1807" s="80"/>
      <c r="F1807" s="79"/>
      <c r="G1807" s="79"/>
      <c r="H1807" s="79"/>
      <c r="J1807" s="79"/>
      <c r="K1807" s="79"/>
      <c r="L1807" s="79"/>
      <c r="N1807" s="79"/>
      <c r="R1807" s="110"/>
      <c r="S1807" s="57"/>
      <c r="V1807" s="73"/>
      <c r="W1807" s="73"/>
      <c r="X1807" s="203"/>
    </row>
    <row r="1808" spans="1:24" x14ac:dyDescent="0.2">
      <c r="A1808" s="114"/>
      <c r="B1808" s="71"/>
      <c r="D1808" s="80"/>
      <c r="F1808" s="79"/>
      <c r="G1808" s="79"/>
      <c r="H1808" s="79"/>
      <c r="J1808" s="79"/>
      <c r="K1808" s="79"/>
      <c r="L1808" s="79"/>
      <c r="N1808" s="79"/>
      <c r="R1808" s="110"/>
      <c r="S1808" s="57"/>
      <c r="V1808" s="73"/>
      <c r="W1808" s="73"/>
      <c r="X1808" s="203"/>
    </row>
    <row r="1809" spans="1:24" x14ac:dyDescent="0.2">
      <c r="A1809" s="114"/>
      <c r="B1809" s="71"/>
      <c r="D1809" s="80"/>
      <c r="F1809" s="79"/>
      <c r="G1809" s="79"/>
      <c r="H1809" s="79"/>
      <c r="J1809" s="79"/>
      <c r="K1809" s="79"/>
      <c r="L1809" s="79"/>
      <c r="N1809" s="79"/>
      <c r="R1809" s="110"/>
      <c r="S1809" s="57"/>
      <c r="V1809" s="73"/>
      <c r="W1809" s="73"/>
      <c r="X1809" s="203"/>
    </row>
    <row r="1810" spans="1:24" x14ac:dyDescent="0.2">
      <c r="A1810" s="114"/>
      <c r="B1810" s="71"/>
      <c r="D1810" s="80"/>
      <c r="F1810" s="79"/>
      <c r="G1810" s="79"/>
      <c r="H1810" s="79"/>
      <c r="J1810" s="79"/>
      <c r="K1810" s="79"/>
      <c r="L1810" s="79"/>
      <c r="N1810" s="110"/>
      <c r="R1810" s="110"/>
      <c r="S1810" s="57"/>
      <c r="V1810" s="73"/>
      <c r="W1810" s="73"/>
      <c r="X1810" s="203"/>
    </row>
    <row r="1811" spans="1:24" x14ac:dyDescent="0.2">
      <c r="A1811" s="114"/>
      <c r="B1811" s="71"/>
      <c r="D1811" s="80"/>
      <c r="F1811" s="79"/>
      <c r="G1811" s="79"/>
      <c r="H1811" s="79"/>
      <c r="J1811" s="79"/>
      <c r="K1811" s="79"/>
      <c r="L1811" s="79"/>
      <c r="N1811" s="110"/>
      <c r="R1811" s="110"/>
      <c r="S1811" s="57"/>
      <c r="V1811" s="73"/>
      <c r="W1811" s="73"/>
      <c r="X1811" s="203"/>
    </row>
    <row r="1812" spans="1:24" x14ac:dyDescent="0.2">
      <c r="A1812" s="114"/>
      <c r="B1812" s="71"/>
      <c r="D1812" s="80"/>
      <c r="F1812" s="79"/>
      <c r="G1812" s="79"/>
      <c r="H1812" s="79"/>
      <c r="J1812" s="79"/>
      <c r="K1812" s="79"/>
      <c r="L1812" s="79"/>
      <c r="N1812" s="79"/>
      <c r="R1812" s="110"/>
      <c r="S1812" s="57"/>
      <c r="V1812" s="73"/>
      <c r="W1812" s="73"/>
      <c r="X1812" s="203"/>
    </row>
    <row r="1813" spans="1:24" x14ac:dyDescent="0.2">
      <c r="A1813" s="114"/>
      <c r="B1813" s="71"/>
      <c r="D1813" s="80"/>
      <c r="F1813" s="79"/>
      <c r="G1813" s="79"/>
      <c r="H1813" s="79"/>
      <c r="J1813" s="79"/>
      <c r="K1813" s="79"/>
      <c r="L1813" s="79"/>
      <c r="N1813" s="110"/>
      <c r="R1813" s="110"/>
      <c r="S1813" s="57"/>
      <c r="V1813" s="73"/>
      <c r="W1813" s="73"/>
      <c r="X1813" s="203"/>
    </row>
    <row r="1814" spans="1:24" x14ac:dyDescent="0.2">
      <c r="A1814" s="114"/>
      <c r="B1814" s="71"/>
      <c r="D1814" s="80"/>
      <c r="F1814" s="79"/>
      <c r="G1814" s="79"/>
      <c r="H1814" s="79"/>
      <c r="J1814" s="79"/>
      <c r="K1814" s="79"/>
      <c r="L1814" s="79"/>
      <c r="N1814" s="110"/>
      <c r="R1814" s="110"/>
      <c r="S1814" s="57"/>
      <c r="V1814" s="73"/>
      <c r="W1814" s="73"/>
      <c r="X1814" s="203"/>
    </row>
    <row r="1815" spans="1:24" x14ac:dyDescent="0.2">
      <c r="A1815" s="114"/>
      <c r="B1815" s="71"/>
      <c r="D1815" s="80"/>
      <c r="E1815" s="50"/>
      <c r="F1815" s="80"/>
      <c r="G1815" s="80"/>
      <c r="H1815" s="80"/>
      <c r="I1815" s="57"/>
      <c r="J1815" s="80"/>
      <c r="K1815" s="80"/>
      <c r="L1815" s="80"/>
      <c r="M1815" s="80"/>
      <c r="N1815" s="80"/>
      <c r="O1815" s="58"/>
      <c r="P1815" s="50"/>
      <c r="R1815" s="110"/>
      <c r="S1815" s="57"/>
      <c r="V1815" s="73"/>
      <c r="W1815" s="73"/>
      <c r="X1815" s="203"/>
    </row>
    <row r="1816" spans="1:24" x14ac:dyDescent="0.2">
      <c r="A1816" s="114"/>
      <c r="B1816" s="71"/>
      <c r="D1816" s="80"/>
      <c r="F1816" s="79"/>
      <c r="G1816" s="79"/>
      <c r="H1816" s="79"/>
      <c r="J1816" s="79"/>
      <c r="K1816" s="79"/>
      <c r="L1816" s="79"/>
      <c r="N1816" s="110"/>
      <c r="R1816" s="110"/>
      <c r="S1816" s="57"/>
      <c r="V1816" s="73"/>
      <c r="W1816" s="73"/>
      <c r="X1816" s="203"/>
    </row>
    <row r="1817" spans="1:24" x14ac:dyDescent="0.2">
      <c r="A1817" s="114"/>
      <c r="B1817" s="71"/>
      <c r="D1817" s="80"/>
      <c r="F1817" s="79"/>
      <c r="G1817" s="79"/>
      <c r="H1817" s="79"/>
      <c r="J1817" s="110"/>
      <c r="N1817" s="110"/>
      <c r="R1817" s="110"/>
      <c r="S1817" s="57"/>
      <c r="V1817" s="73"/>
      <c r="W1817" s="73"/>
      <c r="X1817" s="203"/>
    </row>
    <row r="1818" spans="1:24" x14ac:dyDescent="0.2">
      <c r="A1818" s="114"/>
      <c r="B1818" s="71"/>
      <c r="D1818" s="80"/>
      <c r="F1818" s="79"/>
      <c r="G1818" s="79"/>
      <c r="H1818" s="79"/>
      <c r="J1818" s="79"/>
      <c r="K1818" s="79"/>
      <c r="L1818" s="79"/>
      <c r="N1818" s="110"/>
      <c r="R1818" s="110"/>
      <c r="S1818" s="57"/>
      <c r="V1818" s="73"/>
      <c r="W1818" s="73"/>
      <c r="X1818" s="203"/>
    </row>
    <row r="1819" spans="1:24" x14ac:dyDescent="0.2">
      <c r="A1819" s="114"/>
      <c r="B1819" s="71"/>
      <c r="D1819" s="95"/>
      <c r="F1819" s="79"/>
      <c r="G1819" s="79"/>
      <c r="H1819" s="79"/>
      <c r="J1819" s="79"/>
      <c r="K1819" s="79"/>
      <c r="L1819" s="79"/>
      <c r="N1819" s="110"/>
      <c r="R1819" s="110"/>
      <c r="S1819" s="112"/>
      <c r="V1819" s="73"/>
      <c r="W1819" s="73"/>
      <c r="X1819" s="203"/>
    </row>
    <row r="1820" spans="1:24" x14ac:dyDescent="0.2">
      <c r="A1820" s="114"/>
      <c r="B1820" s="68"/>
      <c r="C1820" s="56"/>
      <c r="D1820" s="80"/>
      <c r="E1820" s="50"/>
      <c r="F1820" s="80"/>
      <c r="G1820" s="80"/>
      <c r="H1820" s="80"/>
      <c r="I1820" s="57"/>
      <c r="J1820" s="80"/>
      <c r="K1820" s="80"/>
      <c r="L1820" s="80"/>
      <c r="M1820" s="80"/>
      <c r="N1820" s="80"/>
      <c r="O1820" s="58"/>
      <c r="P1820" s="50"/>
      <c r="Q1820" s="59"/>
      <c r="R1820" s="57"/>
      <c r="S1820" s="57"/>
      <c r="T1820" s="50"/>
      <c r="U1820" s="50"/>
      <c r="V1820" s="97"/>
      <c r="W1820" s="97"/>
      <c r="X1820" s="203"/>
    </row>
    <row r="1821" spans="1:24" x14ac:dyDescent="0.2">
      <c r="A1821" s="114"/>
      <c r="B1821" s="70"/>
      <c r="C1821" s="63"/>
      <c r="D1821" s="80"/>
      <c r="E1821" s="50"/>
      <c r="F1821" s="80"/>
      <c r="G1821" s="80"/>
      <c r="H1821" s="80"/>
      <c r="I1821" s="57"/>
      <c r="J1821" s="80"/>
      <c r="K1821" s="80"/>
      <c r="L1821" s="80"/>
      <c r="M1821" s="80"/>
      <c r="N1821" s="80"/>
      <c r="O1821" s="58"/>
      <c r="P1821" s="50"/>
      <c r="Q1821" s="58"/>
      <c r="R1821" s="57"/>
      <c r="S1821" s="57"/>
      <c r="T1821" s="50"/>
      <c r="U1821" s="50"/>
      <c r="V1821" s="97"/>
      <c r="W1821" s="97"/>
      <c r="X1821" s="203"/>
    </row>
    <row r="1822" spans="1:24" x14ac:dyDescent="0.2">
      <c r="A1822" s="114"/>
      <c r="B1822" s="70"/>
      <c r="C1822" s="63"/>
      <c r="D1822" s="80"/>
      <c r="E1822" s="50"/>
      <c r="F1822" s="80"/>
      <c r="G1822" s="80"/>
      <c r="H1822" s="80"/>
      <c r="I1822" s="57"/>
      <c r="J1822" s="80"/>
      <c r="K1822" s="80"/>
      <c r="L1822" s="80"/>
      <c r="M1822" s="80"/>
      <c r="N1822" s="80"/>
      <c r="O1822" s="58"/>
      <c r="P1822" s="50"/>
      <c r="Q1822" s="58"/>
      <c r="R1822" s="57"/>
      <c r="S1822" s="57"/>
      <c r="T1822" s="50"/>
      <c r="U1822" s="50"/>
      <c r="V1822" s="97"/>
      <c r="W1822" s="97"/>
      <c r="X1822" s="203"/>
    </row>
    <row r="1823" spans="1:24" x14ac:dyDescent="0.2">
      <c r="A1823" s="114"/>
      <c r="B1823" s="71"/>
      <c r="D1823" s="80"/>
      <c r="F1823" s="79"/>
      <c r="G1823" s="79"/>
      <c r="H1823" s="79"/>
      <c r="J1823" s="79"/>
      <c r="K1823" s="79"/>
      <c r="L1823" s="79"/>
      <c r="N1823" s="79"/>
      <c r="R1823" s="110"/>
      <c r="S1823" s="57"/>
      <c r="V1823" s="73"/>
      <c r="W1823" s="73"/>
      <c r="X1823" s="203"/>
    </row>
    <row r="1824" spans="1:24" x14ac:dyDescent="0.2">
      <c r="A1824" s="114"/>
      <c r="B1824" s="71"/>
      <c r="D1824" s="80"/>
      <c r="F1824" s="79"/>
      <c r="G1824" s="79"/>
      <c r="H1824" s="79"/>
      <c r="J1824" s="79"/>
      <c r="K1824" s="79"/>
      <c r="L1824" s="79"/>
      <c r="N1824" s="79"/>
      <c r="R1824" s="110"/>
      <c r="S1824" s="57"/>
      <c r="V1824" s="73"/>
      <c r="W1824" s="73"/>
      <c r="X1824" s="203"/>
    </row>
    <row r="1825" spans="1:24" x14ac:dyDescent="0.2">
      <c r="A1825" s="114"/>
      <c r="B1825" s="71"/>
      <c r="D1825" s="80"/>
      <c r="F1825" s="79"/>
      <c r="G1825" s="79"/>
      <c r="H1825" s="79"/>
      <c r="J1825" s="79"/>
      <c r="K1825" s="79"/>
      <c r="L1825" s="79"/>
      <c r="N1825" s="79"/>
      <c r="R1825" s="110"/>
      <c r="S1825" s="57"/>
      <c r="V1825" s="73"/>
      <c r="W1825" s="73"/>
      <c r="X1825" s="203"/>
    </row>
    <row r="1826" spans="1:24" x14ac:dyDescent="0.2">
      <c r="A1826" s="114"/>
      <c r="B1826" s="71"/>
      <c r="D1826" s="80"/>
      <c r="F1826" s="79"/>
      <c r="G1826" s="79"/>
      <c r="H1826" s="79"/>
      <c r="J1826" s="79"/>
      <c r="K1826" s="79"/>
      <c r="L1826" s="79"/>
      <c r="N1826" s="79"/>
      <c r="R1826" s="110"/>
      <c r="S1826" s="57"/>
      <c r="V1826" s="73"/>
      <c r="W1826" s="73"/>
      <c r="X1826" s="203"/>
    </row>
    <row r="1827" spans="1:24" x14ac:dyDescent="0.2">
      <c r="A1827" s="114"/>
      <c r="B1827" s="71"/>
      <c r="D1827" s="80"/>
      <c r="F1827" s="79"/>
      <c r="G1827" s="79"/>
      <c r="H1827" s="79"/>
      <c r="J1827" s="79"/>
      <c r="K1827" s="79"/>
      <c r="L1827" s="79"/>
      <c r="N1827" s="79"/>
      <c r="R1827" s="110"/>
      <c r="S1827" s="57"/>
      <c r="V1827" s="73"/>
      <c r="W1827" s="73"/>
      <c r="X1827" s="203"/>
    </row>
    <row r="1828" spans="1:24" x14ac:dyDescent="0.2">
      <c r="A1828" s="114"/>
      <c r="B1828" s="71"/>
      <c r="D1828" s="80"/>
      <c r="F1828" s="79"/>
      <c r="G1828" s="79"/>
      <c r="H1828" s="79"/>
      <c r="J1828" s="79"/>
      <c r="K1828" s="79"/>
      <c r="L1828" s="79"/>
      <c r="N1828" s="110"/>
      <c r="R1828" s="110"/>
      <c r="S1828" s="57"/>
      <c r="V1828" s="73"/>
      <c r="W1828" s="73"/>
      <c r="X1828" s="203"/>
    </row>
    <row r="1829" spans="1:24" x14ac:dyDescent="0.2">
      <c r="A1829" s="114"/>
      <c r="B1829" s="71"/>
      <c r="D1829" s="80"/>
      <c r="F1829" s="79"/>
      <c r="G1829" s="79"/>
      <c r="H1829" s="79"/>
      <c r="J1829" s="79"/>
      <c r="K1829" s="79"/>
      <c r="L1829" s="79"/>
      <c r="N1829" s="110"/>
      <c r="R1829" s="110"/>
      <c r="S1829" s="57"/>
      <c r="V1829" s="73"/>
      <c r="W1829" s="73"/>
      <c r="X1829" s="203"/>
    </row>
    <row r="1830" spans="1:24" x14ac:dyDescent="0.2">
      <c r="A1830" s="114"/>
      <c r="B1830" s="71"/>
      <c r="D1830" s="80"/>
      <c r="F1830" s="79"/>
      <c r="G1830" s="79"/>
      <c r="H1830" s="79"/>
      <c r="J1830" s="79"/>
      <c r="K1830" s="79"/>
      <c r="L1830" s="79"/>
      <c r="N1830" s="79"/>
      <c r="R1830" s="110"/>
      <c r="S1830" s="57"/>
      <c r="V1830" s="73"/>
      <c r="W1830" s="73"/>
      <c r="X1830" s="203"/>
    </row>
    <row r="1831" spans="1:24" x14ac:dyDescent="0.2">
      <c r="A1831" s="114"/>
      <c r="B1831" s="71"/>
      <c r="D1831" s="80"/>
      <c r="F1831" s="79"/>
      <c r="G1831" s="79"/>
      <c r="H1831" s="79"/>
      <c r="J1831" s="79"/>
      <c r="K1831" s="79"/>
      <c r="L1831" s="79"/>
      <c r="N1831" s="110"/>
      <c r="R1831" s="110"/>
      <c r="S1831" s="57"/>
      <c r="V1831" s="73"/>
      <c r="W1831" s="73"/>
      <c r="X1831" s="203"/>
    </row>
    <row r="1832" spans="1:24" x14ac:dyDescent="0.2">
      <c r="A1832" s="114"/>
      <c r="B1832" s="71"/>
      <c r="D1832" s="80"/>
      <c r="F1832" s="79"/>
      <c r="G1832" s="79"/>
      <c r="H1832" s="79"/>
      <c r="J1832" s="79"/>
      <c r="K1832" s="79"/>
      <c r="L1832" s="79"/>
      <c r="N1832" s="110"/>
      <c r="R1832" s="110"/>
      <c r="S1832" s="57"/>
      <c r="V1832" s="73"/>
      <c r="W1832" s="73"/>
      <c r="X1832" s="203"/>
    </row>
    <row r="1833" spans="1:24" x14ac:dyDescent="0.2">
      <c r="A1833" s="114"/>
      <c r="B1833" s="71"/>
      <c r="D1833" s="80"/>
      <c r="E1833" s="50"/>
      <c r="F1833" s="80"/>
      <c r="G1833" s="80"/>
      <c r="H1833" s="80"/>
      <c r="I1833" s="57"/>
      <c r="J1833" s="80"/>
      <c r="K1833" s="80"/>
      <c r="L1833" s="80"/>
      <c r="M1833" s="80"/>
      <c r="N1833" s="80"/>
      <c r="O1833" s="58"/>
      <c r="P1833" s="50"/>
      <c r="R1833" s="110"/>
      <c r="S1833" s="57"/>
      <c r="V1833" s="73"/>
      <c r="W1833" s="73"/>
      <c r="X1833" s="203"/>
    </row>
    <row r="1834" spans="1:24" x14ac:dyDescent="0.2">
      <c r="A1834" s="114"/>
      <c r="B1834" s="71"/>
      <c r="D1834" s="80"/>
      <c r="F1834" s="79"/>
      <c r="G1834" s="79"/>
      <c r="H1834" s="79"/>
      <c r="J1834" s="79"/>
      <c r="K1834" s="79"/>
      <c r="L1834" s="79"/>
      <c r="N1834" s="110"/>
      <c r="R1834" s="110"/>
      <c r="S1834" s="57"/>
      <c r="V1834" s="73"/>
      <c r="W1834" s="73"/>
      <c r="X1834" s="203"/>
    </row>
    <row r="1835" spans="1:24" x14ac:dyDescent="0.2">
      <c r="A1835" s="114"/>
      <c r="B1835" s="71"/>
      <c r="D1835" s="80"/>
      <c r="F1835" s="79"/>
      <c r="G1835" s="79"/>
      <c r="H1835" s="79"/>
      <c r="J1835" s="110"/>
      <c r="N1835" s="110"/>
      <c r="R1835" s="110"/>
      <c r="S1835" s="57"/>
      <c r="V1835" s="73"/>
      <c r="W1835" s="73"/>
      <c r="X1835" s="203"/>
    </row>
    <row r="1836" spans="1:24" x14ac:dyDescent="0.2">
      <c r="A1836" s="114"/>
      <c r="B1836" s="71"/>
      <c r="D1836" s="80"/>
      <c r="F1836" s="79"/>
      <c r="G1836" s="79"/>
      <c r="H1836" s="79"/>
      <c r="J1836" s="79"/>
      <c r="K1836" s="79"/>
      <c r="L1836" s="79"/>
      <c r="N1836" s="110"/>
      <c r="R1836" s="110"/>
      <c r="S1836" s="57"/>
      <c r="V1836" s="73"/>
      <c r="W1836" s="73"/>
      <c r="X1836" s="203"/>
    </row>
    <row r="1837" spans="1:24" x14ac:dyDescent="0.2">
      <c r="A1837" s="114"/>
      <c r="B1837" s="71"/>
      <c r="D1837" s="95"/>
      <c r="F1837" s="79"/>
      <c r="G1837" s="79"/>
      <c r="H1837" s="79"/>
      <c r="J1837" s="79"/>
      <c r="K1837" s="79"/>
      <c r="L1837" s="79"/>
      <c r="N1837" s="110"/>
      <c r="R1837" s="110"/>
      <c r="S1837" s="112"/>
      <c r="V1837" s="73"/>
      <c r="W1837" s="73"/>
      <c r="X1837" s="203"/>
    </row>
    <row r="1838" spans="1:24" x14ac:dyDescent="0.2">
      <c r="A1838" s="114"/>
      <c r="B1838" s="68"/>
      <c r="C1838" s="56"/>
      <c r="D1838" s="80"/>
      <c r="E1838" s="50"/>
      <c r="F1838" s="80"/>
      <c r="G1838" s="80"/>
      <c r="H1838" s="80"/>
      <c r="I1838" s="57"/>
      <c r="J1838" s="80"/>
      <c r="K1838" s="80"/>
      <c r="L1838" s="80"/>
      <c r="M1838" s="80"/>
      <c r="N1838" s="80"/>
      <c r="O1838" s="58"/>
      <c r="P1838" s="50"/>
      <c r="Q1838" s="59"/>
      <c r="R1838" s="57"/>
      <c r="S1838" s="57"/>
      <c r="T1838" s="50"/>
      <c r="U1838" s="50"/>
      <c r="V1838" s="97"/>
      <c r="W1838" s="97"/>
      <c r="X1838" s="203"/>
    </row>
    <row r="1839" spans="1:24" x14ac:dyDescent="0.2">
      <c r="A1839" s="114"/>
      <c r="B1839" s="70"/>
      <c r="C1839" s="63"/>
      <c r="D1839" s="80"/>
      <c r="E1839" s="50"/>
      <c r="F1839" s="80"/>
      <c r="G1839" s="80"/>
      <c r="H1839" s="80"/>
      <c r="I1839" s="57"/>
      <c r="J1839" s="80"/>
      <c r="K1839" s="80"/>
      <c r="L1839" s="80"/>
      <c r="M1839" s="80"/>
      <c r="N1839" s="80"/>
      <c r="O1839" s="58"/>
      <c r="P1839" s="50"/>
      <c r="Q1839" s="58"/>
      <c r="R1839" s="57"/>
      <c r="S1839" s="57"/>
      <c r="T1839" s="50"/>
      <c r="U1839" s="50"/>
      <c r="V1839" s="97"/>
      <c r="W1839" s="97"/>
      <c r="X1839" s="203"/>
    </row>
    <row r="1840" spans="1:24" x14ac:dyDescent="0.2">
      <c r="A1840" s="114"/>
      <c r="B1840" s="70"/>
      <c r="C1840" s="63"/>
      <c r="D1840" s="80"/>
      <c r="E1840" s="50"/>
      <c r="F1840" s="80"/>
      <c r="G1840" s="80"/>
      <c r="H1840" s="80"/>
      <c r="I1840" s="57"/>
      <c r="J1840" s="80"/>
      <c r="K1840" s="80"/>
      <c r="L1840" s="80"/>
      <c r="M1840" s="80"/>
      <c r="N1840" s="80"/>
      <c r="O1840" s="58"/>
      <c r="P1840" s="50"/>
      <c r="Q1840" s="58"/>
      <c r="R1840" s="57"/>
      <c r="S1840" s="57"/>
      <c r="T1840" s="50"/>
      <c r="U1840" s="50"/>
      <c r="V1840" s="97"/>
      <c r="W1840" s="97"/>
      <c r="X1840" s="203"/>
    </row>
    <row r="1841" spans="1:24" x14ac:dyDescent="0.2">
      <c r="A1841" s="114"/>
      <c r="B1841" s="71"/>
      <c r="D1841" s="80"/>
      <c r="F1841" s="79"/>
      <c r="G1841" s="79"/>
      <c r="H1841" s="79"/>
      <c r="J1841" s="79"/>
      <c r="K1841" s="79"/>
      <c r="L1841" s="79"/>
      <c r="N1841" s="79"/>
      <c r="R1841" s="110"/>
      <c r="S1841" s="57"/>
      <c r="V1841" s="73"/>
      <c r="W1841" s="73"/>
      <c r="X1841" s="203"/>
    </row>
    <row r="1842" spans="1:24" x14ac:dyDescent="0.2">
      <c r="A1842" s="114"/>
      <c r="B1842" s="71"/>
      <c r="D1842" s="80"/>
      <c r="F1842" s="79"/>
      <c r="G1842" s="79"/>
      <c r="H1842" s="79"/>
      <c r="J1842" s="79"/>
      <c r="K1842" s="79"/>
      <c r="L1842" s="79"/>
      <c r="N1842" s="79"/>
      <c r="R1842" s="110"/>
      <c r="S1842" s="57"/>
      <c r="V1842" s="73"/>
      <c r="W1842" s="73"/>
      <c r="X1842" s="203"/>
    </row>
    <row r="1843" spans="1:24" x14ac:dyDescent="0.2">
      <c r="A1843" s="114"/>
      <c r="B1843" s="71"/>
      <c r="D1843" s="80"/>
      <c r="F1843" s="79"/>
      <c r="G1843" s="79"/>
      <c r="H1843" s="79"/>
      <c r="J1843" s="79"/>
      <c r="K1843" s="79"/>
      <c r="L1843" s="79"/>
      <c r="N1843" s="79"/>
      <c r="R1843" s="110"/>
      <c r="S1843" s="57"/>
      <c r="V1843" s="73"/>
      <c r="W1843" s="73"/>
      <c r="X1843" s="203"/>
    </row>
    <row r="1844" spans="1:24" x14ac:dyDescent="0.2">
      <c r="A1844" s="114"/>
      <c r="B1844" s="71"/>
      <c r="D1844" s="80"/>
      <c r="F1844" s="79"/>
      <c r="G1844" s="79"/>
      <c r="H1844" s="79"/>
      <c r="J1844" s="79"/>
      <c r="K1844" s="79"/>
      <c r="L1844" s="79"/>
      <c r="N1844" s="79"/>
      <c r="R1844" s="110"/>
      <c r="S1844" s="57"/>
      <c r="V1844" s="73"/>
      <c r="W1844" s="73"/>
      <c r="X1844" s="203"/>
    </row>
    <row r="1845" spans="1:24" x14ac:dyDescent="0.2">
      <c r="A1845" s="114"/>
      <c r="B1845" s="71"/>
      <c r="D1845" s="80"/>
      <c r="F1845" s="79"/>
      <c r="G1845" s="79"/>
      <c r="H1845" s="79"/>
      <c r="J1845" s="79"/>
      <c r="K1845" s="79"/>
      <c r="L1845" s="79"/>
      <c r="N1845" s="79"/>
      <c r="R1845" s="110"/>
      <c r="S1845" s="57"/>
      <c r="V1845" s="73"/>
      <c r="W1845" s="73"/>
      <c r="X1845" s="203"/>
    </row>
    <row r="1846" spans="1:24" x14ac:dyDescent="0.2">
      <c r="A1846" s="114"/>
      <c r="B1846" s="71"/>
      <c r="D1846" s="80"/>
      <c r="F1846" s="79"/>
      <c r="G1846" s="79"/>
      <c r="H1846" s="79"/>
      <c r="J1846" s="79"/>
      <c r="K1846" s="79"/>
      <c r="L1846" s="79"/>
      <c r="N1846" s="110"/>
      <c r="R1846" s="110"/>
      <c r="S1846" s="57"/>
      <c r="V1846" s="73"/>
      <c r="W1846" s="73"/>
      <c r="X1846" s="203"/>
    </row>
    <row r="1847" spans="1:24" x14ac:dyDescent="0.2">
      <c r="A1847" s="114"/>
      <c r="B1847" s="71"/>
      <c r="D1847" s="80"/>
      <c r="F1847" s="79"/>
      <c r="G1847" s="79"/>
      <c r="H1847" s="79"/>
      <c r="J1847" s="79"/>
      <c r="K1847" s="79"/>
      <c r="L1847" s="79"/>
      <c r="N1847" s="110"/>
      <c r="R1847" s="110"/>
      <c r="S1847" s="57"/>
      <c r="V1847" s="73"/>
      <c r="W1847" s="73"/>
      <c r="X1847" s="203"/>
    </row>
    <row r="1848" spans="1:24" x14ac:dyDescent="0.2">
      <c r="A1848" s="114"/>
      <c r="B1848" s="71"/>
      <c r="D1848" s="80"/>
      <c r="F1848" s="79"/>
      <c r="G1848" s="79"/>
      <c r="H1848" s="79"/>
      <c r="J1848" s="79"/>
      <c r="K1848" s="79"/>
      <c r="L1848" s="79"/>
      <c r="N1848" s="79"/>
      <c r="R1848" s="110"/>
      <c r="S1848" s="57"/>
      <c r="V1848" s="73"/>
      <c r="W1848" s="73"/>
      <c r="X1848" s="203"/>
    </row>
    <row r="1849" spans="1:24" x14ac:dyDescent="0.2">
      <c r="A1849" s="114"/>
      <c r="B1849" s="71"/>
      <c r="D1849" s="80"/>
      <c r="F1849" s="79"/>
      <c r="G1849" s="79"/>
      <c r="H1849" s="79"/>
      <c r="J1849" s="79"/>
      <c r="K1849" s="79"/>
      <c r="L1849" s="79"/>
      <c r="N1849" s="110"/>
      <c r="R1849" s="110"/>
      <c r="S1849" s="57"/>
      <c r="V1849" s="73"/>
      <c r="W1849" s="73"/>
      <c r="X1849" s="203"/>
    </row>
    <row r="1850" spans="1:24" x14ac:dyDescent="0.2">
      <c r="A1850" s="114"/>
      <c r="B1850" s="71"/>
      <c r="D1850" s="80"/>
      <c r="F1850" s="79"/>
      <c r="G1850" s="79"/>
      <c r="H1850" s="79"/>
      <c r="J1850" s="79"/>
      <c r="K1850" s="79"/>
      <c r="L1850" s="79"/>
      <c r="N1850" s="110"/>
      <c r="R1850" s="110"/>
      <c r="S1850" s="57"/>
      <c r="V1850" s="73"/>
      <c r="W1850" s="73"/>
      <c r="X1850" s="203"/>
    </row>
    <row r="1851" spans="1:24" x14ac:dyDescent="0.2">
      <c r="A1851" s="114"/>
      <c r="B1851" s="71"/>
      <c r="D1851" s="80"/>
      <c r="E1851" s="50"/>
      <c r="F1851" s="80"/>
      <c r="G1851" s="80"/>
      <c r="H1851" s="80"/>
      <c r="I1851" s="57"/>
      <c r="J1851" s="80"/>
      <c r="K1851" s="80"/>
      <c r="L1851" s="80"/>
      <c r="M1851" s="80"/>
      <c r="N1851" s="80"/>
      <c r="O1851" s="58"/>
      <c r="P1851" s="50"/>
      <c r="R1851" s="110"/>
      <c r="S1851" s="57"/>
      <c r="V1851" s="73"/>
      <c r="W1851" s="73"/>
      <c r="X1851" s="203"/>
    </row>
    <row r="1852" spans="1:24" x14ac:dyDescent="0.2">
      <c r="A1852" s="114"/>
      <c r="B1852" s="71"/>
      <c r="D1852" s="80"/>
      <c r="F1852" s="79"/>
      <c r="G1852" s="79"/>
      <c r="H1852" s="79"/>
      <c r="J1852" s="79"/>
      <c r="K1852" s="79"/>
      <c r="L1852" s="79"/>
      <c r="N1852" s="110"/>
      <c r="R1852" s="110"/>
      <c r="S1852" s="57"/>
      <c r="V1852" s="73"/>
      <c r="W1852" s="73"/>
      <c r="X1852" s="203"/>
    </row>
    <row r="1853" spans="1:24" x14ac:dyDescent="0.2">
      <c r="A1853" s="114"/>
      <c r="B1853" s="71"/>
      <c r="D1853" s="80"/>
      <c r="F1853" s="79"/>
      <c r="G1853" s="79"/>
      <c r="H1853" s="79"/>
      <c r="J1853" s="110"/>
      <c r="N1853" s="110"/>
      <c r="R1853" s="110"/>
      <c r="S1853" s="57"/>
      <c r="V1853" s="73"/>
      <c r="W1853" s="73"/>
      <c r="X1853" s="203"/>
    </row>
    <row r="1854" spans="1:24" x14ac:dyDescent="0.2">
      <c r="A1854" s="114"/>
      <c r="B1854" s="71"/>
      <c r="D1854" s="80"/>
      <c r="F1854" s="79"/>
      <c r="G1854" s="79"/>
      <c r="H1854" s="79"/>
      <c r="J1854" s="79"/>
      <c r="K1854" s="79"/>
      <c r="L1854" s="79"/>
      <c r="N1854" s="110"/>
      <c r="R1854" s="110"/>
      <c r="S1854" s="57"/>
      <c r="V1854" s="73"/>
      <c r="W1854" s="73"/>
      <c r="X1854" s="203"/>
    </row>
    <row r="1855" spans="1:24" x14ac:dyDescent="0.2">
      <c r="A1855" s="114"/>
      <c r="B1855" s="71"/>
      <c r="D1855" s="95"/>
      <c r="F1855" s="79"/>
      <c r="G1855" s="79"/>
      <c r="H1855" s="79"/>
      <c r="J1855" s="79"/>
      <c r="K1855" s="79"/>
      <c r="L1855" s="79"/>
      <c r="N1855" s="110"/>
      <c r="R1855" s="110"/>
      <c r="S1855" s="112"/>
      <c r="V1855" s="73"/>
      <c r="W1855" s="73"/>
      <c r="X1855" s="203"/>
    </row>
    <row r="1856" spans="1:24" x14ac:dyDescent="0.2">
      <c r="A1856" s="114"/>
      <c r="B1856" s="68"/>
      <c r="C1856" s="56"/>
      <c r="D1856" s="80"/>
      <c r="E1856" s="50"/>
      <c r="F1856" s="80"/>
      <c r="G1856" s="80"/>
      <c r="H1856" s="80"/>
      <c r="I1856" s="57"/>
      <c r="J1856" s="80"/>
      <c r="K1856" s="80"/>
      <c r="L1856" s="80"/>
      <c r="M1856" s="80"/>
      <c r="N1856" s="80"/>
      <c r="O1856" s="58"/>
      <c r="P1856" s="50"/>
      <c r="Q1856" s="59"/>
      <c r="R1856" s="57"/>
      <c r="S1856" s="57"/>
      <c r="T1856" s="50"/>
      <c r="U1856" s="50"/>
      <c r="V1856" s="97"/>
      <c r="W1856" s="97"/>
      <c r="X1856" s="203"/>
    </row>
    <row r="1857" spans="1:24" x14ac:dyDescent="0.2">
      <c r="A1857" s="114"/>
      <c r="B1857" s="70"/>
      <c r="C1857" s="63"/>
      <c r="D1857" s="80"/>
      <c r="E1857" s="50"/>
      <c r="F1857" s="80"/>
      <c r="G1857" s="80"/>
      <c r="H1857" s="80"/>
      <c r="I1857" s="57"/>
      <c r="J1857" s="80"/>
      <c r="K1857" s="80"/>
      <c r="L1857" s="80"/>
      <c r="M1857" s="80"/>
      <c r="N1857" s="80"/>
      <c r="O1857" s="58"/>
      <c r="P1857" s="50"/>
      <c r="Q1857" s="58"/>
      <c r="R1857" s="57"/>
      <c r="S1857" s="57"/>
      <c r="T1857" s="50"/>
      <c r="U1857" s="50"/>
      <c r="V1857" s="97"/>
      <c r="W1857" s="97"/>
      <c r="X1857" s="203"/>
    </row>
    <row r="1858" spans="1:24" x14ac:dyDescent="0.2">
      <c r="A1858" s="114"/>
      <c r="B1858" s="70"/>
      <c r="C1858" s="63"/>
      <c r="D1858" s="80"/>
      <c r="E1858" s="50"/>
      <c r="F1858" s="80"/>
      <c r="G1858" s="80"/>
      <c r="H1858" s="80"/>
      <c r="I1858" s="57"/>
      <c r="J1858" s="80"/>
      <c r="K1858" s="80"/>
      <c r="L1858" s="80"/>
      <c r="M1858" s="80"/>
      <c r="N1858" s="80"/>
      <c r="O1858" s="58"/>
      <c r="P1858" s="50"/>
      <c r="Q1858" s="58"/>
      <c r="R1858" s="57"/>
      <c r="S1858" s="57"/>
      <c r="T1858" s="50"/>
      <c r="U1858" s="50"/>
      <c r="V1858" s="97"/>
      <c r="W1858" s="97"/>
      <c r="X1858" s="203"/>
    </row>
    <row r="1859" spans="1:24" x14ac:dyDescent="0.2">
      <c r="A1859" s="114"/>
      <c r="B1859" s="71"/>
      <c r="D1859" s="80"/>
      <c r="F1859" s="79"/>
      <c r="G1859" s="79"/>
      <c r="H1859" s="79"/>
      <c r="J1859" s="79"/>
      <c r="K1859" s="79"/>
      <c r="L1859" s="79"/>
      <c r="N1859" s="79"/>
      <c r="R1859" s="110"/>
      <c r="S1859" s="57"/>
      <c r="V1859" s="73"/>
      <c r="W1859" s="73"/>
      <c r="X1859" s="203"/>
    </row>
    <row r="1860" spans="1:24" x14ac:dyDescent="0.2">
      <c r="A1860" s="114"/>
      <c r="B1860" s="71"/>
      <c r="D1860" s="80"/>
      <c r="F1860" s="79"/>
      <c r="G1860" s="79"/>
      <c r="H1860" s="79"/>
      <c r="J1860" s="79"/>
      <c r="K1860" s="79"/>
      <c r="L1860" s="79"/>
      <c r="N1860" s="79"/>
      <c r="R1860" s="110"/>
      <c r="S1860" s="57"/>
      <c r="V1860" s="73"/>
      <c r="W1860" s="73"/>
      <c r="X1860" s="203"/>
    </row>
    <row r="1861" spans="1:24" x14ac:dyDescent="0.2">
      <c r="A1861" s="114"/>
      <c r="B1861" s="71"/>
      <c r="D1861" s="80"/>
      <c r="F1861" s="79"/>
      <c r="G1861" s="79"/>
      <c r="H1861" s="79"/>
      <c r="J1861" s="79"/>
      <c r="K1861" s="79"/>
      <c r="L1861" s="79"/>
      <c r="N1861" s="79"/>
      <c r="R1861" s="110"/>
      <c r="S1861" s="57"/>
      <c r="V1861" s="73"/>
      <c r="W1861" s="73"/>
      <c r="X1861" s="203"/>
    </row>
    <row r="1862" spans="1:24" x14ac:dyDescent="0.2">
      <c r="A1862" s="114"/>
      <c r="B1862" s="71"/>
      <c r="D1862" s="80"/>
      <c r="F1862" s="79"/>
      <c r="G1862" s="79"/>
      <c r="H1862" s="79"/>
      <c r="J1862" s="79"/>
      <c r="K1862" s="79"/>
      <c r="L1862" s="79"/>
      <c r="N1862" s="79"/>
      <c r="R1862" s="110"/>
      <c r="S1862" s="57"/>
      <c r="V1862" s="73"/>
      <c r="W1862" s="73"/>
      <c r="X1862" s="203"/>
    </row>
    <row r="1863" spans="1:24" x14ac:dyDescent="0.2">
      <c r="A1863" s="114"/>
      <c r="B1863" s="71"/>
      <c r="D1863" s="80"/>
      <c r="F1863" s="79"/>
      <c r="G1863" s="79"/>
      <c r="H1863" s="79"/>
      <c r="J1863" s="79"/>
      <c r="K1863" s="79"/>
      <c r="L1863" s="79"/>
      <c r="N1863" s="79"/>
      <c r="R1863" s="110"/>
      <c r="S1863" s="57"/>
      <c r="V1863" s="73"/>
      <c r="W1863" s="73"/>
      <c r="X1863" s="203"/>
    </row>
    <row r="1864" spans="1:24" x14ac:dyDescent="0.2">
      <c r="A1864" s="114"/>
      <c r="B1864" s="71"/>
      <c r="D1864" s="80"/>
      <c r="F1864" s="79"/>
      <c r="G1864" s="79"/>
      <c r="H1864" s="79"/>
      <c r="J1864" s="79"/>
      <c r="K1864" s="79"/>
      <c r="L1864" s="79"/>
      <c r="N1864" s="110"/>
      <c r="R1864" s="110"/>
      <c r="S1864" s="57"/>
      <c r="V1864" s="73"/>
      <c r="W1864" s="73"/>
      <c r="X1864" s="203"/>
    </row>
    <row r="1865" spans="1:24" x14ac:dyDescent="0.2">
      <c r="A1865" s="114"/>
      <c r="B1865" s="71"/>
      <c r="D1865" s="80"/>
      <c r="F1865" s="79"/>
      <c r="G1865" s="79"/>
      <c r="H1865" s="79"/>
      <c r="J1865" s="79"/>
      <c r="K1865" s="79"/>
      <c r="L1865" s="79"/>
      <c r="N1865" s="110"/>
      <c r="R1865" s="110"/>
      <c r="S1865" s="57"/>
      <c r="V1865" s="73"/>
      <c r="W1865" s="73"/>
      <c r="X1865" s="203"/>
    </row>
    <row r="1866" spans="1:24" x14ac:dyDescent="0.2">
      <c r="A1866" s="114"/>
      <c r="B1866" s="71"/>
      <c r="D1866" s="80"/>
      <c r="F1866" s="79"/>
      <c r="G1866" s="79"/>
      <c r="H1866" s="79"/>
      <c r="J1866" s="79"/>
      <c r="K1866" s="79"/>
      <c r="L1866" s="79"/>
      <c r="N1866" s="79"/>
      <c r="R1866" s="110"/>
      <c r="S1866" s="57"/>
      <c r="V1866" s="73"/>
      <c r="W1866" s="73"/>
      <c r="X1866" s="203"/>
    </row>
    <row r="1867" spans="1:24" x14ac:dyDescent="0.2">
      <c r="A1867" s="114"/>
      <c r="B1867" s="71"/>
      <c r="D1867" s="80"/>
      <c r="F1867" s="79"/>
      <c r="G1867" s="79"/>
      <c r="H1867" s="79"/>
      <c r="J1867" s="79"/>
      <c r="K1867" s="79"/>
      <c r="L1867" s="79"/>
      <c r="N1867" s="110"/>
      <c r="R1867" s="110"/>
      <c r="S1867" s="57"/>
      <c r="V1867" s="73"/>
      <c r="W1867" s="73"/>
      <c r="X1867" s="203"/>
    </row>
    <row r="1868" spans="1:24" x14ac:dyDescent="0.2">
      <c r="A1868" s="114"/>
      <c r="B1868" s="71"/>
      <c r="D1868" s="80"/>
      <c r="F1868" s="79"/>
      <c r="G1868" s="79"/>
      <c r="H1868" s="79"/>
      <c r="J1868" s="79"/>
      <c r="K1868" s="79"/>
      <c r="L1868" s="79"/>
      <c r="N1868" s="110"/>
      <c r="R1868" s="110"/>
      <c r="S1868" s="57"/>
      <c r="V1868" s="73"/>
      <c r="W1868" s="73"/>
      <c r="X1868" s="203"/>
    </row>
    <row r="1869" spans="1:24" x14ac:dyDescent="0.2">
      <c r="A1869" s="114"/>
      <c r="B1869" s="71"/>
      <c r="D1869" s="80"/>
      <c r="E1869" s="50"/>
      <c r="F1869" s="80"/>
      <c r="G1869" s="80"/>
      <c r="H1869" s="80"/>
      <c r="I1869" s="57"/>
      <c r="J1869" s="80"/>
      <c r="K1869" s="80"/>
      <c r="L1869" s="80"/>
      <c r="M1869" s="80"/>
      <c r="N1869" s="80"/>
      <c r="O1869" s="58"/>
      <c r="P1869" s="50"/>
      <c r="R1869" s="110"/>
      <c r="S1869" s="57"/>
      <c r="V1869" s="73"/>
      <c r="W1869" s="73"/>
      <c r="X1869" s="203"/>
    </row>
    <row r="1870" spans="1:24" x14ac:dyDescent="0.2">
      <c r="A1870" s="114"/>
      <c r="B1870" s="71"/>
      <c r="D1870" s="80"/>
      <c r="F1870" s="79"/>
      <c r="G1870" s="79"/>
      <c r="H1870" s="79"/>
      <c r="J1870" s="79"/>
      <c r="K1870" s="79"/>
      <c r="L1870" s="79"/>
      <c r="N1870" s="110"/>
      <c r="R1870" s="110"/>
      <c r="S1870" s="57"/>
      <c r="V1870" s="73"/>
      <c r="W1870" s="73"/>
      <c r="X1870" s="203"/>
    </row>
    <row r="1871" spans="1:24" x14ac:dyDescent="0.2">
      <c r="A1871" s="114"/>
      <c r="B1871" s="71"/>
      <c r="D1871" s="80"/>
      <c r="F1871" s="79"/>
      <c r="G1871" s="79"/>
      <c r="H1871" s="79"/>
      <c r="J1871" s="110"/>
      <c r="N1871" s="110"/>
      <c r="R1871" s="110"/>
      <c r="S1871" s="57"/>
      <c r="V1871" s="73"/>
      <c r="W1871" s="73"/>
      <c r="X1871" s="203"/>
    </row>
    <row r="1872" spans="1:24" x14ac:dyDescent="0.2">
      <c r="A1872" s="114"/>
      <c r="B1872" s="71"/>
      <c r="D1872" s="80"/>
      <c r="F1872" s="79"/>
      <c r="G1872" s="79"/>
      <c r="H1872" s="79"/>
      <c r="J1872" s="79"/>
      <c r="K1872" s="79"/>
      <c r="L1872" s="79"/>
      <c r="N1872" s="110"/>
      <c r="R1872" s="110"/>
      <c r="S1872" s="57"/>
      <c r="V1872" s="73"/>
      <c r="W1872" s="73"/>
      <c r="X1872" s="203"/>
    </row>
    <row r="1873" spans="1:24" x14ac:dyDescent="0.2">
      <c r="A1873" s="114"/>
      <c r="B1873" s="71"/>
      <c r="D1873" s="95"/>
      <c r="F1873" s="79"/>
      <c r="G1873" s="79"/>
      <c r="H1873" s="79"/>
      <c r="J1873" s="79"/>
      <c r="K1873" s="79"/>
      <c r="L1873" s="79"/>
      <c r="N1873" s="110"/>
      <c r="R1873" s="110"/>
      <c r="S1873" s="112"/>
      <c r="V1873" s="73"/>
      <c r="W1873" s="73"/>
      <c r="X1873" s="203"/>
    </row>
    <row r="1874" spans="1:24" x14ac:dyDescent="0.2">
      <c r="A1874" s="114"/>
      <c r="B1874" s="68"/>
      <c r="C1874" s="56"/>
      <c r="D1874" s="80"/>
      <c r="E1874" s="50"/>
      <c r="F1874" s="80"/>
      <c r="G1874" s="80"/>
      <c r="H1874" s="80"/>
      <c r="I1874" s="57"/>
      <c r="J1874" s="80"/>
      <c r="K1874" s="80"/>
      <c r="L1874" s="80"/>
      <c r="M1874" s="80"/>
      <c r="N1874" s="80"/>
      <c r="O1874" s="58"/>
      <c r="P1874" s="50"/>
      <c r="Q1874" s="59"/>
      <c r="R1874" s="57"/>
      <c r="S1874" s="57"/>
      <c r="T1874" s="50"/>
      <c r="U1874" s="50"/>
      <c r="V1874" s="97"/>
      <c r="W1874" s="97"/>
      <c r="X1874" s="203"/>
    </row>
    <row r="1875" spans="1:24" x14ac:dyDescent="0.2">
      <c r="A1875" s="114"/>
      <c r="B1875" s="70"/>
      <c r="C1875" s="63"/>
      <c r="D1875" s="80"/>
      <c r="E1875" s="50"/>
      <c r="F1875" s="80"/>
      <c r="G1875" s="80"/>
      <c r="H1875" s="80"/>
      <c r="I1875" s="57"/>
      <c r="J1875" s="80"/>
      <c r="K1875" s="80"/>
      <c r="L1875" s="80"/>
      <c r="M1875" s="80"/>
      <c r="N1875" s="80"/>
      <c r="O1875" s="58"/>
      <c r="P1875" s="50"/>
      <c r="Q1875" s="58"/>
      <c r="R1875" s="57"/>
      <c r="S1875" s="57"/>
      <c r="T1875" s="50"/>
      <c r="U1875" s="50"/>
      <c r="V1875" s="97"/>
      <c r="W1875" s="97"/>
      <c r="X1875" s="203"/>
    </row>
    <row r="1876" spans="1:24" x14ac:dyDescent="0.2">
      <c r="A1876" s="114"/>
      <c r="B1876" s="70"/>
      <c r="C1876" s="63"/>
      <c r="D1876" s="80"/>
      <c r="E1876" s="50"/>
      <c r="F1876" s="80"/>
      <c r="G1876" s="80"/>
      <c r="H1876" s="80"/>
      <c r="I1876" s="57"/>
      <c r="J1876" s="80"/>
      <c r="K1876" s="80"/>
      <c r="L1876" s="80"/>
      <c r="M1876" s="80"/>
      <c r="N1876" s="80"/>
      <c r="O1876" s="58"/>
      <c r="P1876" s="50"/>
      <c r="Q1876" s="58"/>
      <c r="R1876" s="57"/>
      <c r="S1876" s="57"/>
      <c r="T1876" s="50"/>
      <c r="U1876" s="50"/>
      <c r="V1876" s="97"/>
      <c r="W1876" s="97"/>
      <c r="X1876" s="203"/>
    </row>
    <row r="1877" spans="1:24" x14ac:dyDescent="0.2">
      <c r="A1877" s="114"/>
      <c r="B1877" s="71"/>
      <c r="D1877" s="80"/>
      <c r="F1877" s="79"/>
      <c r="G1877" s="79"/>
      <c r="H1877" s="79"/>
      <c r="J1877" s="79"/>
      <c r="K1877" s="79"/>
      <c r="L1877" s="79"/>
      <c r="N1877" s="79"/>
      <c r="R1877" s="110"/>
      <c r="S1877" s="57"/>
      <c r="V1877" s="73"/>
      <c r="W1877" s="73"/>
      <c r="X1877" s="203"/>
    </row>
    <row r="1878" spans="1:24" x14ac:dyDescent="0.2">
      <c r="A1878" s="114"/>
      <c r="B1878" s="71"/>
      <c r="D1878" s="80"/>
      <c r="F1878" s="79"/>
      <c r="G1878" s="79"/>
      <c r="H1878" s="79"/>
      <c r="J1878" s="79"/>
      <c r="K1878" s="79"/>
      <c r="L1878" s="79"/>
      <c r="N1878" s="79"/>
      <c r="R1878" s="110"/>
      <c r="S1878" s="57"/>
      <c r="V1878" s="73"/>
      <c r="W1878" s="73"/>
      <c r="X1878" s="203"/>
    </row>
    <row r="1879" spans="1:24" x14ac:dyDescent="0.2">
      <c r="A1879" s="114"/>
      <c r="B1879" s="71"/>
      <c r="D1879" s="80"/>
      <c r="F1879" s="79"/>
      <c r="G1879" s="79"/>
      <c r="H1879" s="79"/>
      <c r="J1879" s="79"/>
      <c r="K1879" s="79"/>
      <c r="L1879" s="79"/>
      <c r="N1879" s="79"/>
      <c r="R1879" s="110"/>
      <c r="S1879" s="57"/>
      <c r="V1879" s="73"/>
      <c r="W1879" s="73"/>
      <c r="X1879" s="203"/>
    </row>
    <row r="1880" spans="1:24" x14ac:dyDescent="0.2">
      <c r="A1880" s="114"/>
      <c r="B1880" s="71"/>
      <c r="D1880" s="80"/>
      <c r="F1880" s="79"/>
      <c r="G1880" s="79"/>
      <c r="H1880" s="79"/>
      <c r="J1880" s="79"/>
      <c r="K1880" s="79"/>
      <c r="L1880" s="79"/>
      <c r="N1880" s="79"/>
      <c r="R1880" s="110"/>
      <c r="S1880" s="57"/>
      <c r="V1880" s="73"/>
      <c r="W1880" s="73"/>
      <c r="X1880" s="203"/>
    </row>
    <row r="1881" spans="1:24" x14ac:dyDescent="0.2">
      <c r="A1881" s="114"/>
      <c r="B1881" s="71"/>
      <c r="D1881" s="80"/>
      <c r="F1881" s="79"/>
      <c r="G1881" s="79"/>
      <c r="H1881" s="79"/>
      <c r="J1881" s="79"/>
      <c r="K1881" s="79"/>
      <c r="L1881" s="79"/>
      <c r="N1881" s="79"/>
      <c r="R1881" s="110"/>
      <c r="S1881" s="57"/>
      <c r="V1881" s="73"/>
      <c r="W1881" s="73"/>
      <c r="X1881" s="203"/>
    </row>
    <row r="1882" spans="1:24" x14ac:dyDescent="0.2">
      <c r="A1882" s="114"/>
      <c r="B1882" s="71"/>
      <c r="D1882" s="80"/>
      <c r="F1882" s="79"/>
      <c r="G1882" s="79"/>
      <c r="H1882" s="79"/>
      <c r="J1882" s="79"/>
      <c r="K1882" s="79"/>
      <c r="L1882" s="79"/>
      <c r="N1882" s="110"/>
      <c r="R1882" s="110"/>
      <c r="S1882" s="57"/>
      <c r="V1882" s="73"/>
      <c r="W1882" s="73"/>
      <c r="X1882" s="203"/>
    </row>
    <row r="1883" spans="1:24" x14ac:dyDescent="0.2">
      <c r="A1883" s="114"/>
      <c r="B1883" s="71"/>
      <c r="D1883" s="80"/>
      <c r="F1883" s="79"/>
      <c r="G1883" s="79"/>
      <c r="H1883" s="79"/>
      <c r="J1883" s="79"/>
      <c r="K1883" s="79"/>
      <c r="L1883" s="79"/>
      <c r="N1883" s="110"/>
      <c r="R1883" s="110"/>
      <c r="S1883" s="57"/>
      <c r="V1883" s="73"/>
      <c r="W1883" s="73"/>
      <c r="X1883" s="203"/>
    </row>
    <row r="1884" spans="1:24" x14ac:dyDescent="0.2">
      <c r="A1884" s="114"/>
      <c r="B1884" s="71"/>
      <c r="D1884" s="80"/>
      <c r="F1884" s="79"/>
      <c r="G1884" s="79"/>
      <c r="H1884" s="79"/>
      <c r="J1884" s="79"/>
      <c r="K1884" s="79"/>
      <c r="L1884" s="79"/>
      <c r="N1884" s="79"/>
      <c r="R1884" s="110"/>
      <c r="S1884" s="57"/>
      <c r="V1884" s="73"/>
      <c r="W1884" s="73"/>
      <c r="X1884" s="203"/>
    </row>
    <row r="1885" spans="1:24" x14ac:dyDescent="0.2">
      <c r="A1885" s="114"/>
      <c r="B1885" s="71"/>
      <c r="D1885" s="80"/>
      <c r="F1885" s="79"/>
      <c r="G1885" s="79"/>
      <c r="H1885" s="79"/>
      <c r="J1885" s="79"/>
      <c r="K1885" s="79"/>
      <c r="L1885" s="79"/>
      <c r="N1885" s="110"/>
      <c r="R1885" s="110"/>
      <c r="S1885" s="57"/>
      <c r="V1885" s="73"/>
      <c r="W1885" s="73"/>
      <c r="X1885" s="203"/>
    </row>
    <row r="1886" spans="1:24" x14ac:dyDescent="0.2">
      <c r="A1886" s="114"/>
      <c r="B1886" s="71"/>
      <c r="D1886" s="80"/>
      <c r="F1886" s="79"/>
      <c r="G1886" s="79"/>
      <c r="H1886" s="79"/>
      <c r="J1886" s="79"/>
      <c r="K1886" s="79"/>
      <c r="L1886" s="79"/>
      <c r="N1886" s="110"/>
      <c r="R1886" s="110"/>
      <c r="S1886" s="57"/>
      <c r="V1886" s="73"/>
      <c r="W1886" s="73"/>
      <c r="X1886" s="203"/>
    </row>
    <row r="1887" spans="1:24" x14ac:dyDescent="0.2">
      <c r="A1887" s="114"/>
      <c r="B1887" s="71"/>
      <c r="D1887" s="80"/>
      <c r="E1887" s="50"/>
      <c r="F1887" s="80"/>
      <c r="G1887" s="80"/>
      <c r="H1887" s="80"/>
      <c r="I1887" s="57"/>
      <c r="J1887" s="80"/>
      <c r="K1887" s="80"/>
      <c r="L1887" s="80"/>
      <c r="M1887" s="80"/>
      <c r="N1887" s="80"/>
      <c r="O1887" s="58"/>
      <c r="P1887" s="50"/>
      <c r="R1887" s="110"/>
      <c r="S1887" s="57"/>
      <c r="V1887" s="73"/>
      <c r="W1887" s="73"/>
      <c r="X1887" s="203"/>
    </row>
    <row r="1888" spans="1:24" x14ac:dyDescent="0.2">
      <c r="A1888" s="114"/>
      <c r="B1888" s="71"/>
      <c r="D1888" s="80"/>
      <c r="F1888" s="79"/>
      <c r="G1888" s="79"/>
      <c r="H1888" s="79"/>
      <c r="J1888" s="79"/>
      <c r="K1888" s="79"/>
      <c r="L1888" s="79"/>
      <c r="N1888" s="110"/>
      <c r="R1888" s="110"/>
      <c r="S1888" s="57"/>
      <c r="V1888" s="73"/>
      <c r="W1888" s="73"/>
      <c r="X1888" s="203"/>
    </row>
    <row r="1889" spans="1:24" x14ac:dyDescent="0.2">
      <c r="A1889" s="114"/>
      <c r="B1889" s="71"/>
      <c r="D1889" s="80"/>
      <c r="F1889" s="79"/>
      <c r="G1889" s="79"/>
      <c r="H1889" s="79"/>
      <c r="J1889" s="110"/>
      <c r="N1889" s="110"/>
      <c r="R1889" s="110"/>
      <c r="S1889" s="57"/>
      <c r="V1889" s="73"/>
      <c r="W1889" s="73"/>
      <c r="X1889" s="203"/>
    </row>
    <row r="1890" spans="1:24" x14ac:dyDescent="0.2">
      <c r="A1890" s="114"/>
      <c r="B1890" s="71"/>
      <c r="D1890" s="80"/>
      <c r="F1890" s="79"/>
      <c r="G1890" s="79"/>
      <c r="H1890" s="79"/>
      <c r="J1890" s="79"/>
      <c r="K1890" s="79"/>
      <c r="L1890" s="79"/>
      <c r="N1890" s="110"/>
      <c r="R1890" s="110"/>
      <c r="S1890" s="57"/>
      <c r="V1890" s="73"/>
      <c r="W1890" s="73"/>
      <c r="X1890" s="203"/>
    </row>
    <row r="1891" spans="1:24" x14ac:dyDescent="0.2">
      <c r="A1891" s="114"/>
      <c r="B1891" s="71"/>
      <c r="D1891" s="95"/>
      <c r="F1891" s="79"/>
      <c r="G1891" s="79"/>
      <c r="H1891" s="79"/>
      <c r="J1891" s="79"/>
      <c r="K1891" s="79"/>
      <c r="L1891" s="79"/>
      <c r="N1891" s="110"/>
      <c r="R1891" s="110"/>
      <c r="S1891" s="112"/>
      <c r="V1891" s="73"/>
      <c r="W1891" s="73"/>
      <c r="X1891" s="203"/>
    </row>
    <row r="1892" spans="1:24" x14ac:dyDescent="0.2">
      <c r="A1892" s="114"/>
      <c r="B1892" s="68"/>
      <c r="C1892" s="56"/>
      <c r="D1892" s="80"/>
      <c r="E1892" s="50"/>
      <c r="F1892" s="80"/>
      <c r="G1892" s="80"/>
      <c r="H1892" s="80"/>
      <c r="I1892" s="57"/>
      <c r="J1892" s="80"/>
      <c r="K1892" s="80"/>
      <c r="L1892" s="80"/>
      <c r="M1892" s="80"/>
      <c r="N1892" s="80"/>
      <c r="O1892" s="58"/>
      <c r="P1892" s="50"/>
      <c r="Q1892" s="59"/>
      <c r="R1892" s="57"/>
      <c r="S1892" s="57"/>
      <c r="T1892" s="50"/>
      <c r="U1892" s="50"/>
      <c r="V1892" s="97"/>
      <c r="W1892" s="97"/>
      <c r="X1892" s="203"/>
    </row>
    <row r="1893" spans="1:24" x14ac:dyDescent="0.2">
      <c r="A1893" s="114"/>
      <c r="B1893" s="70"/>
      <c r="C1893" s="63"/>
      <c r="D1893" s="80"/>
      <c r="E1893" s="50"/>
      <c r="F1893" s="80"/>
      <c r="G1893" s="80"/>
      <c r="H1893" s="80"/>
      <c r="I1893" s="57"/>
      <c r="J1893" s="80"/>
      <c r="K1893" s="80"/>
      <c r="L1893" s="80"/>
      <c r="M1893" s="80"/>
      <c r="N1893" s="80"/>
      <c r="O1893" s="58"/>
      <c r="P1893" s="50"/>
      <c r="Q1893" s="58"/>
      <c r="R1893" s="57"/>
      <c r="S1893" s="57"/>
      <c r="T1893" s="50"/>
      <c r="U1893" s="50"/>
      <c r="V1893" s="97"/>
      <c r="W1893" s="97"/>
      <c r="X1893" s="203"/>
    </row>
    <row r="1894" spans="1:24" x14ac:dyDescent="0.2">
      <c r="A1894" s="114"/>
      <c r="B1894" s="70"/>
      <c r="C1894" s="63"/>
      <c r="D1894" s="80"/>
      <c r="E1894" s="50"/>
      <c r="F1894" s="80"/>
      <c r="G1894" s="80"/>
      <c r="H1894" s="80"/>
      <c r="I1894" s="57"/>
      <c r="J1894" s="80"/>
      <c r="K1894" s="80"/>
      <c r="L1894" s="80"/>
      <c r="M1894" s="80"/>
      <c r="N1894" s="80"/>
      <c r="O1894" s="58"/>
      <c r="P1894" s="50"/>
      <c r="Q1894" s="58"/>
      <c r="R1894" s="57"/>
      <c r="S1894" s="57"/>
      <c r="T1894" s="50"/>
      <c r="U1894" s="50"/>
      <c r="V1894" s="97"/>
      <c r="W1894" s="97"/>
      <c r="X1894" s="203"/>
    </row>
    <row r="1895" spans="1:24" x14ac:dyDescent="0.2">
      <c r="A1895" s="114"/>
      <c r="B1895" s="71"/>
      <c r="D1895" s="80"/>
      <c r="F1895" s="79"/>
      <c r="G1895" s="79"/>
      <c r="H1895" s="79"/>
      <c r="J1895" s="79"/>
      <c r="K1895" s="79"/>
      <c r="L1895" s="79"/>
      <c r="N1895" s="79"/>
      <c r="R1895" s="110"/>
      <c r="S1895" s="57"/>
      <c r="V1895" s="73"/>
      <c r="W1895" s="73"/>
      <c r="X1895" s="203"/>
    </row>
    <row r="1896" spans="1:24" x14ac:dyDescent="0.2">
      <c r="A1896" s="114"/>
      <c r="B1896" s="71"/>
      <c r="D1896" s="80"/>
      <c r="F1896" s="79"/>
      <c r="G1896" s="79"/>
      <c r="H1896" s="79"/>
      <c r="J1896" s="79"/>
      <c r="K1896" s="79"/>
      <c r="L1896" s="79"/>
      <c r="N1896" s="79"/>
      <c r="R1896" s="110"/>
      <c r="S1896" s="57"/>
      <c r="V1896" s="73"/>
      <c r="W1896" s="73"/>
      <c r="X1896" s="203"/>
    </row>
    <row r="1897" spans="1:24" x14ac:dyDescent="0.2">
      <c r="A1897" s="114"/>
      <c r="B1897" s="71"/>
      <c r="D1897" s="80"/>
      <c r="F1897" s="79"/>
      <c r="G1897" s="79"/>
      <c r="H1897" s="79"/>
      <c r="J1897" s="79"/>
      <c r="K1897" s="79"/>
      <c r="L1897" s="79"/>
      <c r="N1897" s="79"/>
      <c r="R1897" s="110"/>
      <c r="S1897" s="57"/>
      <c r="V1897" s="73"/>
      <c r="W1897" s="73"/>
      <c r="X1897" s="203"/>
    </row>
    <row r="1898" spans="1:24" x14ac:dyDescent="0.2">
      <c r="A1898" s="114"/>
      <c r="B1898" s="71"/>
      <c r="D1898" s="80"/>
      <c r="F1898" s="79"/>
      <c r="G1898" s="79"/>
      <c r="H1898" s="79"/>
      <c r="J1898" s="79"/>
      <c r="K1898" s="79"/>
      <c r="L1898" s="79"/>
      <c r="N1898" s="79"/>
      <c r="R1898" s="110"/>
      <c r="S1898" s="57"/>
      <c r="V1898" s="73"/>
      <c r="W1898" s="73"/>
      <c r="X1898" s="203"/>
    </row>
    <row r="1899" spans="1:24" x14ac:dyDescent="0.2">
      <c r="A1899" s="114"/>
      <c r="B1899" s="71"/>
      <c r="D1899" s="80"/>
      <c r="F1899" s="79"/>
      <c r="G1899" s="79"/>
      <c r="H1899" s="79"/>
      <c r="J1899" s="79"/>
      <c r="K1899" s="79"/>
      <c r="L1899" s="79"/>
      <c r="N1899" s="79"/>
      <c r="R1899" s="110"/>
      <c r="S1899" s="57"/>
      <c r="V1899" s="73"/>
      <c r="W1899" s="73"/>
      <c r="X1899" s="203"/>
    </row>
    <row r="1900" spans="1:24" x14ac:dyDescent="0.2">
      <c r="A1900" s="114"/>
      <c r="B1900" s="71"/>
      <c r="D1900" s="80"/>
      <c r="F1900" s="79"/>
      <c r="G1900" s="79"/>
      <c r="H1900" s="79"/>
      <c r="J1900" s="79"/>
      <c r="K1900" s="79"/>
      <c r="L1900" s="79"/>
      <c r="N1900" s="110"/>
      <c r="R1900" s="110"/>
      <c r="S1900" s="57"/>
      <c r="V1900" s="73"/>
      <c r="W1900" s="73"/>
      <c r="X1900" s="203"/>
    </row>
    <row r="1901" spans="1:24" x14ac:dyDescent="0.2">
      <c r="A1901" s="114"/>
      <c r="B1901" s="71"/>
      <c r="D1901" s="80"/>
      <c r="F1901" s="79"/>
      <c r="G1901" s="79"/>
      <c r="H1901" s="79"/>
      <c r="J1901" s="79"/>
      <c r="K1901" s="79"/>
      <c r="L1901" s="79"/>
      <c r="N1901" s="110"/>
      <c r="R1901" s="110"/>
      <c r="S1901" s="57"/>
      <c r="V1901" s="73"/>
      <c r="W1901" s="73"/>
      <c r="X1901" s="203"/>
    </row>
    <row r="1902" spans="1:24" x14ac:dyDescent="0.2">
      <c r="A1902" s="114"/>
      <c r="B1902" s="71"/>
      <c r="D1902" s="80"/>
      <c r="F1902" s="79"/>
      <c r="G1902" s="79"/>
      <c r="H1902" s="79"/>
      <c r="J1902" s="79"/>
      <c r="K1902" s="79"/>
      <c r="L1902" s="79"/>
      <c r="N1902" s="79"/>
      <c r="R1902" s="110"/>
      <c r="S1902" s="57"/>
      <c r="V1902" s="73"/>
      <c r="W1902" s="73"/>
      <c r="X1902" s="203"/>
    </row>
    <row r="1903" spans="1:24" x14ac:dyDescent="0.2">
      <c r="A1903" s="114"/>
      <c r="B1903" s="71"/>
      <c r="D1903" s="80"/>
      <c r="F1903" s="79"/>
      <c r="G1903" s="79"/>
      <c r="H1903" s="79"/>
      <c r="J1903" s="79"/>
      <c r="K1903" s="79"/>
      <c r="L1903" s="79"/>
      <c r="N1903" s="110"/>
      <c r="R1903" s="110"/>
      <c r="S1903" s="57"/>
      <c r="V1903" s="73"/>
      <c r="W1903" s="73"/>
      <c r="X1903" s="203"/>
    </row>
    <row r="1904" spans="1:24" x14ac:dyDescent="0.2">
      <c r="A1904" s="114"/>
      <c r="B1904" s="71"/>
      <c r="D1904" s="80"/>
      <c r="F1904" s="79"/>
      <c r="G1904" s="79"/>
      <c r="H1904" s="79"/>
      <c r="J1904" s="79"/>
      <c r="K1904" s="79"/>
      <c r="L1904" s="79"/>
      <c r="N1904" s="110"/>
      <c r="R1904" s="110"/>
      <c r="S1904" s="57"/>
      <c r="V1904" s="73"/>
      <c r="W1904" s="73"/>
      <c r="X1904" s="203"/>
    </row>
    <row r="1905" spans="1:24" x14ac:dyDescent="0.2">
      <c r="A1905" s="114"/>
      <c r="B1905" s="71"/>
      <c r="D1905" s="80"/>
      <c r="E1905" s="50"/>
      <c r="F1905" s="80"/>
      <c r="G1905" s="80"/>
      <c r="H1905" s="80"/>
      <c r="I1905" s="57"/>
      <c r="J1905" s="80"/>
      <c r="K1905" s="80"/>
      <c r="L1905" s="80"/>
      <c r="M1905" s="80"/>
      <c r="N1905" s="80"/>
      <c r="O1905" s="58"/>
      <c r="P1905" s="50"/>
      <c r="R1905" s="110"/>
      <c r="S1905" s="57"/>
      <c r="V1905" s="73"/>
      <c r="W1905" s="73"/>
      <c r="X1905" s="203"/>
    </row>
    <row r="1906" spans="1:24" x14ac:dyDescent="0.2">
      <c r="A1906" s="114"/>
      <c r="B1906" s="71"/>
      <c r="D1906" s="80"/>
      <c r="F1906" s="79"/>
      <c r="G1906" s="79"/>
      <c r="H1906" s="79"/>
      <c r="J1906" s="79"/>
      <c r="K1906" s="79"/>
      <c r="L1906" s="79"/>
      <c r="N1906" s="110"/>
      <c r="R1906" s="110"/>
      <c r="S1906" s="57"/>
      <c r="V1906" s="73"/>
      <c r="W1906" s="73"/>
      <c r="X1906" s="203"/>
    </row>
    <row r="1907" spans="1:24" x14ac:dyDescent="0.2">
      <c r="A1907" s="114"/>
      <c r="B1907" s="71"/>
      <c r="D1907" s="80"/>
      <c r="F1907" s="79"/>
      <c r="G1907" s="79"/>
      <c r="H1907" s="79"/>
      <c r="J1907" s="110"/>
      <c r="N1907" s="110"/>
      <c r="R1907" s="110"/>
      <c r="S1907" s="57"/>
      <c r="V1907" s="73"/>
      <c r="W1907" s="73"/>
      <c r="X1907" s="203"/>
    </row>
    <row r="1908" spans="1:24" x14ac:dyDescent="0.2">
      <c r="A1908" s="114"/>
      <c r="B1908" s="71"/>
      <c r="D1908" s="80"/>
      <c r="F1908" s="79"/>
      <c r="G1908" s="79"/>
      <c r="H1908" s="79"/>
      <c r="J1908" s="79"/>
      <c r="K1908" s="79"/>
      <c r="L1908" s="79"/>
      <c r="N1908" s="110"/>
      <c r="R1908" s="110"/>
      <c r="S1908" s="57"/>
      <c r="V1908" s="73"/>
      <c r="W1908" s="73"/>
      <c r="X1908" s="203"/>
    </row>
    <row r="1909" spans="1:24" x14ac:dyDescent="0.2">
      <c r="A1909" s="114"/>
      <c r="B1909" s="71"/>
      <c r="D1909" s="95"/>
      <c r="F1909" s="79"/>
      <c r="G1909" s="79"/>
      <c r="H1909" s="79"/>
      <c r="J1909" s="79"/>
      <c r="K1909" s="79"/>
      <c r="L1909" s="79"/>
      <c r="N1909" s="110"/>
      <c r="R1909" s="110"/>
      <c r="S1909" s="112"/>
      <c r="V1909" s="73"/>
      <c r="W1909" s="73"/>
      <c r="X1909" s="203"/>
    </row>
    <row r="1910" spans="1:24" x14ac:dyDescent="0.2">
      <c r="A1910" s="114"/>
      <c r="B1910" s="68"/>
      <c r="C1910" s="56"/>
      <c r="D1910" s="80"/>
      <c r="E1910" s="50"/>
      <c r="F1910" s="80"/>
      <c r="G1910" s="80"/>
      <c r="H1910" s="80"/>
      <c r="I1910" s="57"/>
      <c r="J1910" s="80"/>
      <c r="K1910" s="80"/>
      <c r="L1910" s="80"/>
      <c r="M1910" s="80"/>
      <c r="N1910" s="80"/>
      <c r="O1910" s="58"/>
      <c r="P1910" s="50"/>
      <c r="Q1910" s="59"/>
      <c r="R1910" s="57"/>
      <c r="S1910" s="57"/>
      <c r="T1910" s="50"/>
      <c r="U1910" s="50"/>
      <c r="V1910" s="97"/>
      <c r="W1910" s="97"/>
      <c r="X1910" s="203"/>
    </row>
    <row r="1911" spans="1:24" x14ac:dyDescent="0.2">
      <c r="A1911" s="114"/>
      <c r="B1911" s="70"/>
      <c r="C1911" s="63"/>
      <c r="D1911" s="80"/>
      <c r="E1911" s="50"/>
      <c r="F1911" s="80"/>
      <c r="G1911" s="80"/>
      <c r="H1911" s="80"/>
      <c r="I1911" s="57"/>
      <c r="J1911" s="80"/>
      <c r="K1911" s="80"/>
      <c r="L1911" s="80"/>
      <c r="M1911" s="80"/>
      <c r="N1911" s="80"/>
      <c r="O1911" s="58"/>
      <c r="P1911" s="50"/>
      <c r="Q1911" s="58"/>
      <c r="R1911" s="57"/>
      <c r="S1911" s="57"/>
      <c r="T1911" s="50"/>
      <c r="U1911" s="50"/>
      <c r="V1911" s="97"/>
      <c r="W1911" s="97"/>
      <c r="X1911" s="203"/>
    </row>
    <row r="1912" spans="1:24" x14ac:dyDescent="0.2">
      <c r="A1912" s="114"/>
      <c r="B1912" s="70"/>
      <c r="C1912" s="63"/>
      <c r="D1912" s="80"/>
      <c r="E1912" s="50"/>
      <c r="F1912" s="80"/>
      <c r="G1912" s="80"/>
      <c r="H1912" s="80"/>
      <c r="I1912" s="57"/>
      <c r="J1912" s="80"/>
      <c r="K1912" s="80"/>
      <c r="L1912" s="80"/>
      <c r="M1912" s="80"/>
      <c r="N1912" s="80"/>
      <c r="O1912" s="58"/>
      <c r="P1912" s="50"/>
      <c r="Q1912" s="58"/>
      <c r="R1912" s="57"/>
      <c r="S1912" s="57"/>
      <c r="T1912" s="50"/>
      <c r="U1912" s="50"/>
      <c r="V1912" s="97"/>
      <c r="W1912" s="97"/>
      <c r="X1912" s="203"/>
    </row>
    <row r="1913" spans="1:24" x14ac:dyDescent="0.2">
      <c r="A1913" s="114"/>
      <c r="B1913" s="71"/>
      <c r="D1913" s="80"/>
      <c r="F1913" s="79"/>
      <c r="G1913" s="79"/>
      <c r="H1913" s="79"/>
      <c r="J1913" s="79"/>
      <c r="K1913" s="79"/>
      <c r="L1913" s="79"/>
      <c r="N1913" s="79"/>
      <c r="R1913" s="110"/>
      <c r="S1913" s="57"/>
      <c r="V1913" s="73"/>
      <c r="W1913" s="73"/>
      <c r="X1913" s="203"/>
    </row>
    <row r="1914" spans="1:24" x14ac:dyDescent="0.2">
      <c r="A1914" s="114"/>
      <c r="B1914" s="71"/>
      <c r="D1914" s="80"/>
      <c r="F1914" s="79"/>
      <c r="G1914" s="79"/>
      <c r="H1914" s="79"/>
      <c r="J1914" s="79"/>
      <c r="K1914" s="79"/>
      <c r="L1914" s="79"/>
      <c r="N1914" s="79"/>
      <c r="R1914" s="110"/>
      <c r="S1914" s="57"/>
      <c r="V1914" s="73"/>
      <c r="W1914" s="73"/>
      <c r="X1914" s="203"/>
    </row>
    <row r="1915" spans="1:24" x14ac:dyDescent="0.2">
      <c r="A1915" s="114"/>
      <c r="B1915" s="71"/>
      <c r="D1915" s="80"/>
      <c r="F1915" s="79"/>
      <c r="G1915" s="79"/>
      <c r="H1915" s="79"/>
      <c r="J1915" s="79"/>
      <c r="K1915" s="79"/>
      <c r="L1915" s="79"/>
      <c r="N1915" s="79"/>
      <c r="R1915" s="110"/>
      <c r="S1915" s="57"/>
      <c r="V1915" s="73"/>
      <c r="W1915" s="73"/>
      <c r="X1915" s="203"/>
    </row>
    <row r="1916" spans="1:24" x14ac:dyDescent="0.2">
      <c r="A1916" s="114"/>
      <c r="B1916" s="71"/>
      <c r="D1916" s="80"/>
      <c r="F1916" s="79"/>
      <c r="G1916" s="79"/>
      <c r="H1916" s="79"/>
      <c r="J1916" s="79"/>
      <c r="K1916" s="79"/>
      <c r="L1916" s="79"/>
      <c r="N1916" s="79"/>
      <c r="R1916" s="110"/>
      <c r="S1916" s="57"/>
      <c r="V1916" s="73"/>
      <c r="W1916" s="73"/>
      <c r="X1916" s="203"/>
    </row>
    <row r="1917" spans="1:24" x14ac:dyDescent="0.2">
      <c r="A1917" s="114"/>
      <c r="B1917" s="71"/>
      <c r="D1917" s="80"/>
      <c r="F1917" s="79"/>
      <c r="G1917" s="79"/>
      <c r="H1917" s="79"/>
      <c r="J1917" s="79"/>
      <c r="K1917" s="79"/>
      <c r="L1917" s="79"/>
      <c r="N1917" s="79"/>
      <c r="R1917" s="110"/>
      <c r="S1917" s="57"/>
      <c r="V1917" s="73"/>
      <c r="W1917" s="73"/>
      <c r="X1917" s="203"/>
    </row>
    <row r="1918" spans="1:24" x14ac:dyDescent="0.2">
      <c r="A1918" s="114"/>
      <c r="B1918" s="71"/>
      <c r="D1918" s="80"/>
      <c r="F1918" s="79"/>
      <c r="G1918" s="79"/>
      <c r="H1918" s="79"/>
      <c r="J1918" s="79"/>
      <c r="K1918" s="79"/>
      <c r="L1918" s="79"/>
      <c r="N1918" s="110"/>
      <c r="R1918" s="110"/>
      <c r="S1918" s="57"/>
      <c r="V1918" s="73"/>
      <c r="W1918" s="73"/>
      <c r="X1918" s="203"/>
    </row>
    <row r="1919" spans="1:24" x14ac:dyDescent="0.2">
      <c r="A1919" s="114"/>
      <c r="B1919" s="71"/>
      <c r="D1919" s="80"/>
      <c r="F1919" s="79"/>
      <c r="G1919" s="79"/>
      <c r="H1919" s="79"/>
      <c r="J1919" s="79"/>
      <c r="K1919" s="79"/>
      <c r="L1919" s="79"/>
      <c r="N1919" s="110"/>
      <c r="R1919" s="110"/>
      <c r="S1919" s="57"/>
      <c r="V1919" s="73"/>
      <c r="W1919" s="73"/>
      <c r="X1919" s="203"/>
    </row>
    <row r="1920" spans="1:24" x14ac:dyDescent="0.2">
      <c r="A1920" s="114"/>
      <c r="B1920" s="71"/>
      <c r="D1920" s="80"/>
      <c r="F1920" s="79"/>
      <c r="G1920" s="79"/>
      <c r="H1920" s="79"/>
      <c r="J1920" s="79"/>
      <c r="K1920" s="79"/>
      <c r="L1920" s="79"/>
      <c r="N1920" s="79"/>
      <c r="R1920" s="110"/>
      <c r="S1920" s="57"/>
      <c r="V1920" s="73"/>
      <c r="W1920" s="73"/>
      <c r="X1920" s="203"/>
    </row>
    <row r="1921" spans="1:24" x14ac:dyDescent="0.2">
      <c r="A1921" s="114"/>
      <c r="B1921" s="71"/>
      <c r="D1921" s="80"/>
      <c r="F1921" s="79"/>
      <c r="G1921" s="79"/>
      <c r="H1921" s="79"/>
      <c r="J1921" s="79"/>
      <c r="K1921" s="79"/>
      <c r="L1921" s="79"/>
      <c r="N1921" s="110"/>
      <c r="R1921" s="110"/>
      <c r="S1921" s="57"/>
      <c r="V1921" s="73"/>
      <c r="W1921" s="73"/>
      <c r="X1921" s="203"/>
    </row>
    <row r="1922" spans="1:24" x14ac:dyDescent="0.2">
      <c r="A1922" s="114"/>
      <c r="B1922" s="71"/>
      <c r="D1922" s="80"/>
      <c r="F1922" s="79"/>
      <c r="G1922" s="79"/>
      <c r="H1922" s="79"/>
      <c r="J1922" s="79"/>
      <c r="K1922" s="79"/>
      <c r="L1922" s="79"/>
      <c r="N1922" s="110"/>
      <c r="R1922" s="110"/>
      <c r="S1922" s="57"/>
      <c r="V1922" s="73"/>
      <c r="W1922" s="73"/>
      <c r="X1922" s="203"/>
    </row>
    <row r="1923" spans="1:24" x14ac:dyDescent="0.2">
      <c r="A1923" s="114"/>
      <c r="B1923" s="71"/>
      <c r="D1923" s="80"/>
      <c r="E1923" s="50"/>
      <c r="F1923" s="80"/>
      <c r="G1923" s="80"/>
      <c r="H1923" s="80"/>
      <c r="I1923" s="57"/>
      <c r="J1923" s="80"/>
      <c r="K1923" s="80"/>
      <c r="L1923" s="80"/>
      <c r="M1923" s="80"/>
      <c r="N1923" s="80"/>
      <c r="O1923" s="58"/>
      <c r="P1923" s="50"/>
      <c r="R1923" s="110"/>
      <c r="S1923" s="57"/>
      <c r="V1923" s="73"/>
      <c r="W1923" s="73"/>
      <c r="X1923" s="203"/>
    </row>
    <row r="1924" spans="1:24" x14ac:dyDescent="0.2">
      <c r="A1924" s="114"/>
      <c r="B1924" s="71"/>
      <c r="D1924" s="80"/>
      <c r="F1924" s="79"/>
      <c r="G1924" s="79"/>
      <c r="H1924" s="79"/>
      <c r="J1924" s="79"/>
      <c r="K1924" s="79"/>
      <c r="L1924" s="79"/>
      <c r="N1924" s="110"/>
      <c r="R1924" s="110"/>
      <c r="S1924" s="57"/>
      <c r="V1924" s="73"/>
      <c r="W1924" s="73"/>
      <c r="X1924" s="203"/>
    </row>
    <row r="1925" spans="1:24" x14ac:dyDescent="0.2">
      <c r="A1925" s="114"/>
      <c r="B1925" s="71"/>
      <c r="D1925" s="80"/>
      <c r="F1925" s="79"/>
      <c r="G1925" s="79"/>
      <c r="H1925" s="79"/>
      <c r="J1925" s="110"/>
      <c r="N1925" s="110"/>
      <c r="R1925" s="110"/>
      <c r="S1925" s="57"/>
      <c r="V1925" s="73"/>
      <c r="W1925" s="73"/>
      <c r="X1925" s="203"/>
    </row>
    <row r="1926" spans="1:24" x14ac:dyDescent="0.2">
      <c r="A1926" s="114"/>
      <c r="B1926" s="71"/>
      <c r="D1926" s="80"/>
      <c r="F1926" s="79"/>
      <c r="G1926" s="79"/>
      <c r="H1926" s="79"/>
      <c r="J1926" s="79"/>
      <c r="K1926" s="79"/>
      <c r="L1926" s="79"/>
      <c r="N1926" s="110"/>
      <c r="R1926" s="110"/>
      <c r="S1926" s="57"/>
      <c r="V1926" s="73"/>
      <c r="W1926" s="73"/>
      <c r="X1926" s="203"/>
    </row>
    <row r="1927" spans="1:24" x14ac:dyDescent="0.2">
      <c r="A1927" s="114"/>
      <c r="B1927" s="71"/>
      <c r="D1927" s="95"/>
      <c r="F1927" s="79"/>
      <c r="G1927" s="79"/>
      <c r="H1927" s="79"/>
      <c r="J1927" s="79"/>
      <c r="K1927" s="79"/>
      <c r="L1927" s="79"/>
      <c r="N1927" s="110"/>
      <c r="R1927" s="110"/>
      <c r="S1927" s="112"/>
      <c r="V1927" s="73"/>
      <c r="W1927" s="73"/>
      <c r="X1927" s="203"/>
    </row>
    <row r="1928" spans="1:24" x14ac:dyDescent="0.2">
      <c r="A1928" s="114"/>
      <c r="B1928" s="68"/>
      <c r="C1928" s="56"/>
      <c r="D1928" s="80"/>
      <c r="E1928" s="50"/>
      <c r="F1928" s="80"/>
      <c r="G1928" s="80"/>
      <c r="H1928" s="80"/>
      <c r="I1928" s="57"/>
      <c r="J1928" s="80"/>
      <c r="K1928" s="80"/>
      <c r="L1928" s="80"/>
      <c r="M1928" s="80"/>
      <c r="N1928" s="80"/>
      <c r="O1928" s="58"/>
      <c r="P1928" s="50"/>
      <c r="Q1928" s="59"/>
      <c r="R1928" s="57"/>
      <c r="S1928" s="57"/>
      <c r="T1928" s="50"/>
      <c r="U1928" s="50"/>
      <c r="V1928" s="97"/>
      <c r="W1928" s="97"/>
      <c r="X1928" s="203"/>
    </row>
    <row r="1929" spans="1:24" x14ac:dyDescent="0.2">
      <c r="A1929" s="114"/>
      <c r="B1929" s="70"/>
      <c r="C1929" s="63"/>
      <c r="D1929" s="80"/>
      <c r="E1929" s="50"/>
      <c r="F1929" s="80"/>
      <c r="G1929" s="80"/>
      <c r="H1929" s="80"/>
      <c r="I1929" s="57"/>
      <c r="J1929" s="80"/>
      <c r="K1929" s="80"/>
      <c r="L1929" s="80"/>
      <c r="M1929" s="80"/>
      <c r="N1929" s="80"/>
      <c r="O1929" s="58"/>
      <c r="P1929" s="50"/>
      <c r="Q1929" s="58"/>
      <c r="R1929" s="57"/>
      <c r="S1929" s="57"/>
      <c r="T1929" s="50"/>
      <c r="U1929" s="50"/>
      <c r="V1929" s="97"/>
      <c r="W1929" s="97"/>
      <c r="X1929" s="203"/>
    </row>
    <row r="1930" spans="1:24" x14ac:dyDescent="0.2">
      <c r="A1930" s="114"/>
      <c r="B1930" s="70"/>
      <c r="C1930" s="63"/>
      <c r="D1930" s="80"/>
      <c r="E1930" s="50"/>
      <c r="F1930" s="80"/>
      <c r="G1930" s="80"/>
      <c r="H1930" s="80"/>
      <c r="I1930" s="57"/>
      <c r="J1930" s="80"/>
      <c r="K1930" s="80"/>
      <c r="L1930" s="80"/>
      <c r="M1930" s="80"/>
      <c r="N1930" s="80"/>
      <c r="O1930" s="58"/>
      <c r="P1930" s="50"/>
      <c r="Q1930" s="58"/>
      <c r="R1930" s="57"/>
      <c r="S1930" s="57"/>
      <c r="T1930" s="50"/>
      <c r="U1930" s="50"/>
      <c r="V1930" s="97"/>
      <c r="W1930" s="97"/>
      <c r="X1930" s="203"/>
    </row>
    <row r="1931" spans="1:24" x14ac:dyDescent="0.2">
      <c r="A1931" s="114"/>
      <c r="B1931" s="71"/>
      <c r="D1931" s="80"/>
      <c r="F1931" s="79"/>
      <c r="G1931" s="79"/>
      <c r="H1931" s="79"/>
      <c r="J1931" s="79"/>
      <c r="K1931" s="79"/>
      <c r="L1931" s="79"/>
      <c r="N1931" s="79"/>
      <c r="R1931" s="110"/>
      <c r="S1931" s="57"/>
      <c r="V1931" s="73"/>
      <c r="W1931" s="73"/>
      <c r="X1931" s="203"/>
    </row>
    <row r="1932" spans="1:24" x14ac:dyDescent="0.2">
      <c r="A1932" s="114"/>
      <c r="B1932" s="71"/>
      <c r="D1932" s="80"/>
      <c r="F1932" s="79"/>
      <c r="G1932" s="79"/>
      <c r="H1932" s="79"/>
      <c r="J1932" s="79"/>
      <c r="K1932" s="79"/>
      <c r="L1932" s="79"/>
      <c r="N1932" s="79"/>
      <c r="R1932" s="110"/>
      <c r="S1932" s="57"/>
      <c r="V1932" s="73"/>
      <c r="W1932" s="73"/>
      <c r="X1932" s="203"/>
    </row>
    <row r="1933" spans="1:24" x14ac:dyDescent="0.2">
      <c r="A1933" s="114"/>
      <c r="B1933" s="71"/>
      <c r="D1933" s="80"/>
      <c r="F1933" s="79"/>
      <c r="G1933" s="79"/>
      <c r="H1933" s="79"/>
      <c r="J1933" s="79"/>
      <c r="K1933" s="79"/>
      <c r="L1933" s="79"/>
      <c r="N1933" s="79"/>
      <c r="R1933" s="110"/>
      <c r="S1933" s="57"/>
      <c r="V1933" s="73"/>
      <c r="W1933" s="73"/>
      <c r="X1933" s="203"/>
    </row>
    <row r="1934" spans="1:24" x14ac:dyDescent="0.2">
      <c r="A1934" s="114"/>
      <c r="B1934" s="71"/>
      <c r="D1934" s="80"/>
      <c r="F1934" s="79"/>
      <c r="G1934" s="79"/>
      <c r="H1934" s="79"/>
      <c r="J1934" s="79"/>
      <c r="K1934" s="79"/>
      <c r="L1934" s="79"/>
      <c r="N1934" s="79"/>
      <c r="R1934" s="110"/>
      <c r="S1934" s="57"/>
      <c r="V1934" s="73"/>
      <c r="W1934" s="73"/>
      <c r="X1934" s="203"/>
    </row>
    <row r="1935" spans="1:24" x14ac:dyDescent="0.2">
      <c r="A1935" s="114"/>
      <c r="B1935" s="71"/>
      <c r="D1935" s="80"/>
      <c r="F1935" s="79"/>
      <c r="G1935" s="79"/>
      <c r="H1935" s="79"/>
      <c r="J1935" s="79"/>
      <c r="K1935" s="79"/>
      <c r="L1935" s="79"/>
      <c r="N1935" s="79"/>
      <c r="R1935" s="110"/>
      <c r="S1935" s="57"/>
      <c r="V1935" s="73"/>
      <c r="W1935" s="73"/>
      <c r="X1935" s="203"/>
    </row>
    <row r="1936" spans="1:24" x14ac:dyDescent="0.2">
      <c r="A1936" s="114"/>
      <c r="B1936" s="71"/>
      <c r="D1936" s="80"/>
      <c r="F1936" s="79"/>
      <c r="G1936" s="79"/>
      <c r="H1936" s="79"/>
      <c r="J1936" s="79"/>
      <c r="K1936" s="79"/>
      <c r="L1936" s="79"/>
      <c r="N1936" s="110"/>
      <c r="R1936" s="110"/>
      <c r="S1936" s="57"/>
      <c r="V1936" s="73"/>
      <c r="W1936" s="73"/>
      <c r="X1936" s="203"/>
    </row>
    <row r="1937" spans="1:24" x14ac:dyDescent="0.2">
      <c r="A1937" s="114"/>
      <c r="B1937" s="71"/>
      <c r="D1937" s="80"/>
      <c r="F1937" s="79"/>
      <c r="G1937" s="79"/>
      <c r="H1937" s="79"/>
      <c r="J1937" s="79"/>
      <c r="K1937" s="79"/>
      <c r="L1937" s="79"/>
      <c r="N1937" s="110"/>
      <c r="R1937" s="110"/>
      <c r="S1937" s="57"/>
      <c r="V1937" s="73"/>
      <c r="W1937" s="73"/>
      <c r="X1937" s="203"/>
    </row>
    <row r="1938" spans="1:24" x14ac:dyDescent="0.2">
      <c r="A1938" s="114"/>
      <c r="B1938" s="71"/>
      <c r="D1938" s="80"/>
      <c r="F1938" s="79"/>
      <c r="G1938" s="79"/>
      <c r="H1938" s="79"/>
      <c r="J1938" s="79"/>
      <c r="K1938" s="79"/>
      <c r="L1938" s="79"/>
      <c r="N1938" s="79"/>
      <c r="R1938" s="110"/>
      <c r="S1938" s="57"/>
      <c r="V1938" s="73"/>
      <c r="W1938" s="73"/>
      <c r="X1938" s="203"/>
    </row>
    <row r="1939" spans="1:24" x14ac:dyDescent="0.2">
      <c r="A1939" s="114"/>
      <c r="B1939" s="71"/>
      <c r="D1939" s="80"/>
      <c r="F1939" s="79"/>
      <c r="G1939" s="79"/>
      <c r="H1939" s="79"/>
      <c r="J1939" s="79"/>
      <c r="K1939" s="79"/>
      <c r="L1939" s="79"/>
      <c r="N1939" s="110"/>
      <c r="R1939" s="110"/>
      <c r="S1939" s="57"/>
      <c r="V1939" s="73"/>
      <c r="W1939" s="73"/>
      <c r="X1939" s="203"/>
    </row>
    <row r="1940" spans="1:24" x14ac:dyDescent="0.2">
      <c r="A1940" s="114"/>
      <c r="B1940" s="71"/>
      <c r="D1940" s="80"/>
      <c r="F1940" s="79"/>
      <c r="G1940" s="79"/>
      <c r="H1940" s="79"/>
      <c r="J1940" s="79"/>
      <c r="K1940" s="79"/>
      <c r="L1940" s="79"/>
      <c r="N1940" s="110"/>
      <c r="R1940" s="110"/>
      <c r="S1940" s="57"/>
      <c r="V1940" s="73"/>
      <c r="W1940" s="73"/>
      <c r="X1940" s="203"/>
    </row>
    <row r="1941" spans="1:24" x14ac:dyDescent="0.2">
      <c r="A1941" s="114"/>
      <c r="B1941" s="71"/>
      <c r="D1941" s="80"/>
      <c r="E1941" s="50"/>
      <c r="F1941" s="80"/>
      <c r="G1941" s="80"/>
      <c r="H1941" s="80"/>
      <c r="I1941" s="57"/>
      <c r="J1941" s="80"/>
      <c r="K1941" s="80"/>
      <c r="L1941" s="80"/>
      <c r="M1941" s="80"/>
      <c r="N1941" s="80"/>
      <c r="O1941" s="58"/>
      <c r="P1941" s="50"/>
      <c r="R1941" s="110"/>
      <c r="S1941" s="57"/>
      <c r="V1941" s="73"/>
      <c r="W1941" s="73"/>
      <c r="X1941" s="203"/>
    </row>
    <row r="1942" spans="1:24" x14ac:dyDescent="0.2">
      <c r="A1942" s="114"/>
      <c r="B1942" s="71"/>
      <c r="D1942" s="80"/>
      <c r="F1942" s="79"/>
      <c r="G1942" s="79"/>
      <c r="H1942" s="79"/>
      <c r="J1942" s="79"/>
      <c r="K1942" s="79"/>
      <c r="L1942" s="79"/>
      <c r="N1942" s="110"/>
      <c r="R1942" s="110"/>
      <c r="S1942" s="57"/>
      <c r="V1942" s="73"/>
      <c r="W1942" s="73"/>
      <c r="X1942" s="203"/>
    </row>
    <row r="1943" spans="1:24" x14ac:dyDescent="0.2">
      <c r="A1943" s="114"/>
      <c r="B1943" s="71"/>
      <c r="D1943" s="80"/>
      <c r="F1943" s="79"/>
      <c r="G1943" s="79"/>
      <c r="H1943" s="79"/>
      <c r="J1943" s="110"/>
      <c r="N1943" s="110"/>
      <c r="R1943" s="110"/>
      <c r="S1943" s="57"/>
      <c r="V1943" s="73"/>
      <c r="W1943" s="73"/>
      <c r="X1943" s="203"/>
    </row>
    <row r="1944" spans="1:24" x14ac:dyDescent="0.2">
      <c r="A1944" s="114"/>
      <c r="B1944" s="71"/>
      <c r="D1944" s="80"/>
      <c r="F1944" s="79"/>
      <c r="G1944" s="79"/>
      <c r="H1944" s="79"/>
      <c r="J1944" s="79"/>
      <c r="K1944" s="79"/>
      <c r="L1944" s="79"/>
      <c r="N1944" s="110"/>
      <c r="R1944" s="110"/>
      <c r="S1944" s="57"/>
      <c r="V1944" s="73"/>
      <c r="W1944" s="73"/>
      <c r="X1944" s="203"/>
    </row>
    <row r="1945" spans="1:24" x14ac:dyDescent="0.2">
      <c r="A1945" s="114"/>
      <c r="B1945" s="71"/>
      <c r="D1945" s="95"/>
      <c r="F1945" s="79"/>
      <c r="G1945" s="79"/>
      <c r="H1945" s="79"/>
      <c r="J1945" s="79"/>
      <c r="K1945" s="79"/>
      <c r="L1945" s="79"/>
      <c r="N1945" s="110"/>
      <c r="R1945" s="110"/>
      <c r="S1945" s="112"/>
      <c r="V1945" s="73"/>
      <c r="W1945" s="73"/>
      <c r="X1945" s="203"/>
    </row>
    <row r="1946" spans="1:24" x14ac:dyDescent="0.2">
      <c r="A1946" s="114"/>
      <c r="B1946" s="68"/>
      <c r="C1946" s="56"/>
      <c r="D1946" s="80"/>
      <c r="E1946" s="50"/>
      <c r="F1946" s="80"/>
      <c r="G1946" s="80"/>
      <c r="H1946" s="80"/>
      <c r="I1946" s="57"/>
      <c r="J1946" s="80"/>
      <c r="K1946" s="80"/>
      <c r="L1946" s="80"/>
      <c r="M1946" s="80"/>
      <c r="N1946" s="80"/>
      <c r="O1946" s="58"/>
      <c r="P1946" s="50"/>
      <c r="Q1946" s="59"/>
      <c r="R1946" s="57"/>
      <c r="S1946" s="57"/>
      <c r="T1946" s="50"/>
      <c r="U1946" s="50"/>
      <c r="V1946" s="97"/>
      <c r="W1946" s="97"/>
      <c r="X1946" s="203"/>
    </row>
    <row r="1947" spans="1:24" x14ac:dyDescent="0.2">
      <c r="A1947" s="114"/>
      <c r="B1947" s="70"/>
      <c r="C1947" s="63"/>
      <c r="D1947" s="80"/>
      <c r="E1947" s="50"/>
      <c r="F1947" s="80"/>
      <c r="G1947" s="80"/>
      <c r="H1947" s="80"/>
      <c r="I1947" s="57"/>
      <c r="J1947" s="80"/>
      <c r="K1947" s="80"/>
      <c r="L1947" s="80"/>
      <c r="M1947" s="80"/>
      <c r="N1947" s="80"/>
      <c r="O1947" s="58"/>
      <c r="P1947" s="50"/>
      <c r="Q1947" s="58"/>
      <c r="R1947" s="57"/>
      <c r="S1947" s="57"/>
      <c r="T1947" s="50"/>
      <c r="U1947" s="50"/>
      <c r="V1947" s="97"/>
      <c r="W1947" s="97"/>
      <c r="X1947" s="203"/>
    </row>
    <row r="1948" spans="1:24" x14ac:dyDescent="0.2">
      <c r="A1948" s="114"/>
      <c r="B1948" s="70"/>
      <c r="C1948" s="63"/>
      <c r="D1948" s="80"/>
      <c r="E1948" s="50"/>
      <c r="F1948" s="80"/>
      <c r="G1948" s="80"/>
      <c r="H1948" s="80"/>
      <c r="I1948" s="57"/>
      <c r="J1948" s="80"/>
      <c r="K1948" s="80"/>
      <c r="L1948" s="80"/>
      <c r="M1948" s="80"/>
      <c r="N1948" s="80"/>
      <c r="O1948" s="58"/>
      <c r="P1948" s="50"/>
      <c r="Q1948" s="58"/>
      <c r="R1948" s="57"/>
      <c r="S1948" s="57"/>
      <c r="T1948" s="50"/>
      <c r="U1948" s="50"/>
      <c r="V1948" s="97"/>
      <c r="W1948" s="97"/>
      <c r="X1948" s="203"/>
    </row>
    <row r="1949" spans="1:24" x14ac:dyDescent="0.2">
      <c r="A1949" s="114"/>
      <c r="B1949" s="71"/>
      <c r="D1949" s="80"/>
      <c r="F1949" s="79"/>
      <c r="G1949" s="79"/>
      <c r="H1949" s="79"/>
      <c r="J1949" s="79"/>
      <c r="K1949" s="79"/>
      <c r="L1949" s="79"/>
      <c r="N1949" s="79"/>
      <c r="R1949" s="110"/>
      <c r="S1949" s="57"/>
      <c r="V1949" s="73"/>
      <c r="W1949" s="73"/>
      <c r="X1949" s="203"/>
    </row>
    <row r="1950" spans="1:24" x14ac:dyDescent="0.2">
      <c r="A1950" s="114"/>
      <c r="B1950" s="71"/>
      <c r="D1950" s="80"/>
      <c r="F1950" s="79"/>
      <c r="G1950" s="79"/>
      <c r="H1950" s="79"/>
      <c r="J1950" s="79"/>
      <c r="K1950" s="79"/>
      <c r="L1950" s="79"/>
      <c r="N1950" s="79"/>
      <c r="R1950" s="110"/>
      <c r="S1950" s="57"/>
      <c r="V1950" s="73"/>
      <c r="W1950" s="73"/>
      <c r="X1950" s="203"/>
    </row>
    <row r="1951" spans="1:24" x14ac:dyDescent="0.2">
      <c r="A1951" s="114"/>
      <c r="B1951" s="71"/>
      <c r="D1951" s="80"/>
      <c r="F1951" s="79"/>
      <c r="G1951" s="79"/>
      <c r="H1951" s="79"/>
      <c r="J1951" s="79"/>
      <c r="K1951" s="79"/>
      <c r="L1951" s="79"/>
      <c r="N1951" s="79"/>
      <c r="R1951" s="110"/>
      <c r="S1951" s="57"/>
      <c r="V1951" s="73"/>
      <c r="W1951" s="73"/>
      <c r="X1951" s="203"/>
    </row>
    <row r="1952" spans="1:24" x14ac:dyDescent="0.2">
      <c r="A1952" s="114"/>
      <c r="B1952" s="71"/>
      <c r="D1952" s="80"/>
      <c r="F1952" s="79"/>
      <c r="G1952" s="79"/>
      <c r="H1952" s="79"/>
      <c r="J1952" s="79"/>
      <c r="K1952" s="79"/>
      <c r="L1952" s="79"/>
      <c r="N1952" s="79"/>
      <c r="R1952" s="110"/>
      <c r="S1952" s="57"/>
      <c r="V1952" s="73"/>
      <c r="W1952" s="73"/>
      <c r="X1952" s="203"/>
    </row>
    <row r="1953" spans="1:24" x14ac:dyDescent="0.2">
      <c r="A1953" s="114"/>
      <c r="B1953" s="71"/>
      <c r="D1953" s="80"/>
      <c r="F1953" s="79"/>
      <c r="G1953" s="79"/>
      <c r="H1953" s="79"/>
      <c r="J1953" s="79"/>
      <c r="K1953" s="79"/>
      <c r="L1953" s="79"/>
      <c r="N1953" s="79"/>
      <c r="R1953" s="110"/>
      <c r="S1953" s="57"/>
      <c r="V1953" s="73"/>
      <c r="W1953" s="73"/>
      <c r="X1953" s="203"/>
    </row>
    <row r="1954" spans="1:24" x14ac:dyDescent="0.2">
      <c r="A1954" s="114"/>
      <c r="B1954" s="71"/>
      <c r="D1954" s="80"/>
      <c r="F1954" s="79"/>
      <c r="G1954" s="79"/>
      <c r="H1954" s="79"/>
      <c r="J1954" s="79"/>
      <c r="K1954" s="79"/>
      <c r="L1954" s="79"/>
      <c r="N1954" s="110"/>
      <c r="R1954" s="110"/>
      <c r="S1954" s="57"/>
      <c r="V1954" s="73"/>
      <c r="W1954" s="73"/>
      <c r="X1954" s="203"/>
    </row>
    <row r="1955" spans="1:24" x14ac:dyDescent="0.2">
      <c r="A1955" s="114"/>
      <c r="B1955" s="71"/>
      <c r="D1955" s="80"/>
      <c r="F1955" s="79"/>
      <c r="G1955" s="79"/>
      <c r="H1955" s="79"/>
      <c r="J1955" s="79"/>
      <c r="K1955" s="79"/>
      <c r="L1955" s="79"/>
      <c r="N1955" s="110"/>
      <c r="R1955" s="110"/>
      <c r="S1955" s="57"/>
      <c r="V1955" s="73"/>
      <c r="W1955" s="73"/>
      <c r="X1955" s="203"/>
    </row>
    <row r="1956" spans="1:24" x14ac:dyDescent="0.2">
      <c r="A1956" s="114"/>
      <c r="B1956" s="71"/>
      <c r="D1956" s="80"/>
      <c r="F1956" s="79"/>
      <c r="G1956" s="79"/>
      <c r="H1956" s="79"/>
      <c r="J1956" s="79"/>
      <c r="K1956" s="79"/>
      <c r="L1956" s="79"/>
      <c r="N1956" s="79"/>
      <c r="R1956" s="110"/>
      <c r="S1956" s="57"/>
      <c r="V1956" s="73"/>
      <c r="W1956" s="73"/>
      <c r="X1956" s="203"/>
    </row>
    <row r="1957" spans="1:24" x14ac:dyDescent="0.2">
      <c r="A1957" s="114"/>
      <c r="B1957" s="71"/>
      <c r="D1957" s="80"/>
      <c r="F1957" s="79"/>
      <c r="G1957" s="79"/>
      <c r="H1957" s="79"/>
      <c r="J1957" s="79"/>
      <c r="K1957" s="79"/>
      <c r="L1957" s="79"/>
      <c r="N1957" s="110"/>
      <c r="R1957" s="110"/>
      <c r="S1957" s="57"/>
      <c r="V1957" s="73"/>
      <c r="W1957" s="73"/>
      <c r="X1957" s="203"/>
    </row>
    <row r="1958" spans="1:24" x14ac:dyDescent="0.2">
      <c r="A1958" s="114"/>
      <c r="B1958" s="71"/>
      <c r="D1958" s="80"/>
      <c r="F1958" s="79"/>
      <c r="G1958" s="79"/>
      <c r="H1958" s="79"/>
      <c r="J1958" s="79"/>
      <c r="K1958" s="79"/>
      <c r="L1958" s="79"/>
      <c r="N1958" s="110"/>
      <c r="R1958" s="110"/>
      <c r="S1958" s="57"/>
      <c r="V1958" s="73"/>
      <c r="W1958" s="73"/>
      <c r="X1958" s="203"/>
    </row>
    <row r="1959" spans="1:24" x14ac:dyDescent="0.2">
      <c r="A1959" s="114"/>
      <c r="B1959" s="71"/>
      <c r="D1959" s="80"/>
      <c r="E1959" s="50"/>
      <c r="F1959" s="80"/>
      <c r="G1959" s="80"/>
      <c r="H1959" s="80"/>
      <c r="I1959" s="57"/>
      <c r="J1959" s="80"/>
      <c r="K1959" s="80"/>
      <c r="L1959" s="80"/>
      <c r="M1959" s="80"/>
      <c r="N1959" s="80"/>
      <c r="O1959" s="58"/>
      <c r="P1959" s="50"/>
      <c r="R1959" s="110"/>
      <c r="S1959" s="57"/>
      <c r="V1959" s="73"/>
      <c r="W1959" s="73"/>
      <c r="X1959" s="203"/>
    </row>
    <row r="1960" spans="1:24" x14ac:dyDescent="0.2">
      <c r="A1960" s="114"/>
      <c r="B1960" s="71"/>
      <c r="D1960" s="80"/>
      <c r="F1960" s="79"/>
      <c r="G1960" s="79"/>
      <c r="H1960" s="79"/>
      <c r="J1960" s="79"/>
      <c r="K1960" s="79"/>
      <c r="L1960" s="79"/>
      <c r="N1960" s="110"/>
      <c r="R1960" s="110"/>
      <c r="S1960" s="57"/>
      <c r="V1960" s="73"/>
      <c r="W1960" s="73"/>
      <c r="X1960" s="203"/>
    </row>
    <row r="1961" spans="1:24" x14ac:dyDescent="0.2">
      <c r="A1961" s="114"/>
      <c r="B1961" s="71"/>
      <c r="D1961" s="80"/>
      <c r="F1961" s="79"/>
      <c r="G1961" s="79"/>
      <c r="H1961" s="79"/>
      <c r="J1961" s="110"/>
      <c r="N1961" s="110"/>
      <c r="R1961" s="110"/>
      <c r="S1961" s="57"/>
      <c r="V1961" s="73"/>
      <c r="W1961" s="73"/>
      <c r="X1961" s="203"/>
    </row>
    <row r="1962" spans="1:24" x14ac:dyDescent="0.2">
      <c r="A1962" s="114"/>
      <c r="B1962" s="71"/>
      <c r="D1962" s="80"/>
      <c r="F1962" s="79"/>
      <c r="G1962" s="79"/>
      <c r="H1962" s="79"/>
      <c r="J1962" s="79"/>
      <c r="K1962" s="79"/>
      <c r="L1962" s="79"/>
      <c r="N1962" s="110"/>
      <c r="R1962" s="110"/>
      <c r="S1962" s="57"/>
      <c r="V1962" s="73"/>
      <c r="W1962" s="73"/>
      <c r="X1962" s="203"/>
    </row>
    <row r="1963" spans="1:24" x14ac:dyDescent="0.2">
      <c r="A1963" s="114"/>
      <c r="B1963" s="71"/>
      <c r="D1963" s="95"/>
      <c r="F1963" s="79"/>
      <c r="G1963" s="79"/>
      <c r="H1963" s="79"/>
      <c r="J1963" s="79"/>
      <c r="K1963" s="79"/>
      <c r="L1963" s="79"/>
      <c r="N1963" s="110"/>
      <c r="R1963" s="110"/>
      <c r="S1963" s="112"/>
      <c r="V1963" s="73"/>
      <c r="W1963" s="73"/>
      <c r="X1963" s="203"/>
    </row>
    <row r="1964" spans="1:24" x14ac:dyDescent="0.2">
      <c r="A1964" s="114"/>
      <c r="B1964" s="68"/>
      <c r="C1964" s="56"/>
      <c r="D1964" s="80"/>
      <c r="E1964" s="50"/>
      <c r="F1964" s="80"/>
      <c r="G1964" s="80"/>
      <c r="H1964" s="80"/>
      <c r="I1964" s="57"/>
      <c r="J1964" s="80"/>
      <c r="K1964" s="80"/>
      <c r="L1964" s="80"/>
      <c r="M1964" s="80"/>
      <c r="N1964" s="80"/>
      <c r="O1964" s="58"/>
      <c r="P1964" s="50"/>
      <c r="Q1964" s="59"/>
      <c r="R1964" s="57"/>
      <c r="S1964" s="57"/>
      <c r="T1964" s="50"/>
      <c r="U1964" s="50"/>
      <c r="V1964" s="97"/>
      <c r="W1964" s="97"/>
      <c r="X1964" s="203"/>
    </row>
    <row r="1965" spans="1:24" x14ac:dyDescent="0.2">
      <c r="A1965" s="114"/>
      <c r="B1965" s="70"/>
      <c r="C1965" s="63"/>
      <c r="D1965" s="80"/>
      <c r="E1965" s="50"/>
      <c r="F1965" s="80"/>
      <c r="G1965" s="80"/>
      <c r="H1965" s="80"/>
      <c r="I1965" s="57"/>
      <c r="J1965" s="80"/>
      <c r="K1965" s="80"/>
      <c r="L1965" s="80"/>
      <c r="M1965" s="80"/>
      <c r="N1965" s="80"/>
      <c r="O1965" s="58"/>
      <c r="P1965" s="50"/>
      <c r="Q1965" s="58"/>
      <c r="R1965" s="57"/>
      <c r="S1965" s="57"/>
      <c r="T1965" s="50"/>
      <c r="U1965" s="50"/>
      <c r="V1965" s="97"/>
      <c r="W1965" s="97"/>
      <c r="X1965" s="203"/>
    </row>
    <row r="1966" spans="1:24" x14ac:dyDescent="0.2">
      <c r="A1966" s="114"/>
      <c r="B1966" s="70"/>
      <c r="C1966" s="63"/>
      <c r="D1966" s="80"/>
      <c r="E1966" s="50"/>
      <c r="F1966" s="80"/>
      <c r="G1966" s="80"/>
      <c r="H1966" s="80"/>
      <c r="I1966" s="57"/>
      <c r="J1966" s="80"/>
      <c r="K1966" s="80"/>
      <c r="L1966" s="80"/>
      <c r="M1966" s="80"/>
      <c r="N1966" s="80"/>
      <c r="O1966" s="58"/>
      <c r="P1966" s="50"/>
      <c r="Q1966" s="58"/>
      <c r="R1966" s="57"/>
      <c r="S1966" s="57"/>
      <c r="T1966" s="50"/>
      <c r="U1966" s="50"/>
      <c r="V1966" s="97"/>
      <c r="W1966" s="97"/>
      <c r="X1966" s="203"/>
    </row>
    <row r="1967" spans="1:24" x14ac:dyDescent="0.2">
      <c r="A1967" s="114"/>
      <c r="B1967" s="71"/>
      <c r="D1967" s="80"/>
      <c r="F1967" s="79"/>
      <c r="G1967" s="79"/>
      <c r="H1967" s="79"/>
      <c r="J1967" s="79"/>
      <c r="K1967" s="79"/>
      <c r="L1967" s="79"/>
      <c r="N1967" s="79"/>
      <c r="R1967" s="110"/>
      <c r="S1967" s="57"/>
      <c r="V1967" s="73"/>
      <c r="W1967" s="73"/>
      <c r="X1967" s="203"/>
    </row>
    <row r="1968" spans="1:24" x14ac:dyDescent="0.2">
      <c r="A1968" s="114"/>
      <c r="B1968" s="71"/>
      <c r="D1968" s="80"/>
      <c r="F1968" s="79"/>
      <c r="G1968" s="79"/>
      <c r="H1968" s="79"/>
      <c r="J1968" s="79"/>
      <c r="K1968" s="79"/>
      <c r="L1968" s="79"/>
      <c r="N1968" s="79"/>
      <c r="R1968" s="110"/>
      <c r="S1968" s="57"/>
      <c r="V1968" s="73"/>
      <c r="W1968" s="73"/>
      <c r="X1968" s="203"/>
    </row>
    <row r="1969" spans="1:24" x14ac:dyDescent="0.2">
      <c r="A1969" s="114"/>
      <c r="B1969" s="71"/>
      <c r="D1969" s="80"/>
      <c r="F1969" s="79"/>
      <c r="G1969" s="79"/>
      <c r="H1969" s="79"/>
      <c r="J1969" s="79"/>
      <c r="K1969" s="79"/>
      <c r="L1969" s="79"/>
      <c r="N1969" s="79"/>
      <c r="R1969" s="110"/>
      <c r="S1969" s="57"/>
      <c r="V1969" s="73"/>
      <c r="W1969" s="73"/>
      <c r="X1969" s="203"/>
    </row>
    <row r="1970" spans="1:24" x14ac:dyDescent="0.2">
      <c r="A1970" s="114"/>
      <c r="B1970" s="71"/>
      <c r="D1970" s="80"/>
      <c r="F1970" s="79"/>
      <c r="G1970" s="79"/>
      <c r="H1970" s="79"/>
      <c r="J1970" s="79"/>
      <c r="K1970" s="79"/>
      <c r="L1970" s="79"/>
      <c r="N1970" s="79"/>
      <c r="R1970" s="110"/>
      <c r="S1970" s="57"/>
      <c r="V1970" s="73"/>
      <c r="W1970" s="73"/>
      <c r="X1970" s="203"/>
    </row>
    <row r="1971" spans="1:24" x14ac:dyDescent="0.2">
      <c r="A1971" s="114"/>
      <c r="B1971" s="71"/>
      <c r="D1971" s="80"/>
      <c r="F1971" s="79"/>
      <c r="G1971" s="79"/>
      <c r="H1971" s="79"/>
      <c r="J1971" s="79"/>
      <c r="K1971" s="79"/>
      <c r="L1971" s="79"/>
      <c r="N1971" s="79"/>
      <c r="R1971" s="110"/>
      <c r="S1971" s="57"/>
      <c r="V1971" s="73"/>
      <c r="W1971" s="73"/>
      <c r="X1971" s="203"/>
    </row>
    <row r="1972" spans="1:24" x14ac:dyDescent="0.2">
      <c r="A1972" s="114"/>
      <c r="B1972" s="71"/>
      <c r="D1972" s="80"/>
      <c r="F1972" s="79"/>
      <c r="G1972" s="79"/>
      <c r="H1972" s="79"/>
      <c r="J1972" s="79"/>
      <c r="K1972" s="79"/>
      <c r="L1972" s="79"/>
      <c r="N1972" s="110"/>
      <c r="R1972" s="110"/>
      <c r="S1972" s="57"/>
      <c r="V1972" s="73"/>
      <c r="W1972" s="73"/>
      <c r="X1972" s="203"/>
    </row>
    <row r="1973" spans="1:24" x14ac:dyDescent="0.2">
      <c r="A1973" s="114"/>
      <c r="B1973" s="71"/>
      <c r="D1973" s="80"/>
      <c r="F1973" s="79"/>
      <c r="G1973" s="79"/>
      <c r="H1973" s="79"/>
      <c r="J1973" s="79"/>
      <c r="K1973" s="79"/>
      <c r="L1973" s="79"/>
      <c r="N1973" s="110"/>
      <c r="R1973" s="110"/>
      <c r="S1973" s="57"/>
      <c r="V1973" s="73"/>
      <c r="W1973" s="73"/>
      <c r="X1973" s="203"/>
    </row>
    <row r="1974" spans="1:24" x14ac:dyDescent="0.2">
      <c r="A1974" s="114"/>
      <c r="B1974" s="71"/>
      <c r="D1974" s="80"/>
      <c r="F1974" s="79"/>
      <c r="G1974" s="79"/>
      <c r="H1974" s="79"/>
      <c r="J1974" s="79"/>
      <c r="K1974" s="79"/>
      <c r="L1974" s="79"/>
      <c r="N1974" s="79"/>
      <c r="R1974" s="110"/>
      <c r="S1974" s="57"/>
      <c r="V1974" s="73"/>
      <c r="W1974" s="73"/>
      <c r="X1974" s="203"/>
    </row>
    <row r="1975" spans="1:24" x14ac:dyDescent="0.2">
      <c r="A1975" s="114"/>
      <c r="B1975" s="71"/>
      <c r="D1975" s="80"/>
      <c r="F1975" s="79"/>
      <c r="G1975" s="79"/>
      <c r="H1975" s="79"/>
      <c r="J1975" s="79"/>
      <c r="K1975" s="79"/>
      <c r="L1975" s="79"/>
      <c r="N1975" s="110"/>
      <c r="R1975" s="110"/>
      <c r="S1975" s="57"/>
      <c r="V1975" s="73"/>
      <c r="W1975" s="73"/>
      <c r="X1975" s="203"/>
    </row>
    <row r="1976" spans="1:24" x14ac:dyDescent="0.2">
      <c r="A1976" s="114"/>
      <c r="B1976" s="71"/>
      <c r="D1976" s="80"/>
      <c r="F1976" s="79"/>
      <c r="G1976" s="79"/>
      <c r="H1976" s="79"/>
      <c r="J1976" s="79"/>
      <c r="K1976" s="79"/>
      <c r="L1976" s="79"/>
      <c r="N1976" s="110"/>
      <c r="R1976" s="110"/>
      <c r="S1976" s="57"/>
      <c r="V1976" s="73"/>
      <c r="W1976" s="73"/>
      <c r="X1976" s="203"/>
    </row>
    <row r="1977" spans="1:24" x14ac:dyDescent="0.2">
      <c r="A1977" s="114"/>
      <c r="B1977" s="71"/>
      <c r="D1977" s="80"/>
      <c r="E1977" s="50"/>
      <c r="F1977" s="80"/>
      <c r="G1977" s="80"/>
      <c r="H1977" s="80"/>
      <c r="I1977" s="57"/>
      <c r="J1977" s="80"/>
      <c r="K1977" s="80"/>
      <c r="L1977" s="80"/>
      <c r="M1977" s="80"/>
      <c r="N1977" s="80"/>
      <c r="O1977" s="58"/>
      <c r="P1977" s="50"/>
      <c r="R1977" s="110"/>
      <c r="S1977" s="57"/>
      <c r="V1977" s="73"/>
      <c r="W1977" s="73"/>
      <c r="X1977" s="203"/>
    </row>
    <row r="1978" spans="1:24" x14ac:dyDescent="0.2">
      <c r="A1978" s="114"/>
      <c r="B1978" s="71"/>
      <c r="D1978" s="80"/>
      <c r="F1978" s="79"/>
      <c r="G1978" s="79"/>
      <c r="H1978" s="79"/>
      <c r="J1978" s="79"/>
      <c r="K1978" s="79"/>
      <c r="L1978" s="79"/>
      <c r="N1978" s="110"/>
      <c r="R1978" s="110"/>
      <c r="S1978" s="57"/>
      <c r="V1978" s="73"/>
      <c r="W1978" s="73"/>
      <c r="X1978" s="203"/>
    </row>
    <row r="1979" spans="1:24" x14ac:dyDescent="0.2">
      <c r="A1979" s="114"/>
      <c r="B1979" s="71"/>
      <c r="D1979" s="80"/>
      <c r="F1979" s="79"/>
      <c r="G1979" s="79"/>
      <c r="H1979" s="79"/>
      <c r="J1979" s="110"/>
      <c r="N1979" s="110"/>
      <c r="R1979" s="110"/>
      <c r="S1979" s="57"/>
      <c r="V1979" s="73"/>
      <c r="W1979" s="73"/>
      <c r="X1979" s="203"/>
    </row>
    <row r="1980" spans="1:24" x14ac:dyDescent="0.2">
      <c r="A1980" s="114"/>
      <c r="B1980" s="71"/>
      <c r="D1980" s="80"/>
      <c r="F1980" s="79"/>
      <c r="G1980" s="79"/>
      <c r="H1980" s="79"/>
      <c r="J1980" s="79"/>
      <c r="K1980" s="79"/>
      <c r="L1980" s="79"/>
      <c r="N1980" s="110"/>
      <c r="R1980" s="110"/>
      <c r="S1980" s="57"/>
      <c r="V1980" s="73"/>
      <c r="W1980" s="73"/>
      <c r="X1980" s="203"/>
    </row>
    <row r="1981" spans="1:24" x14ac:dyDescent="0.2">
      <c r="A1981" s="114"/>
      <c r="B1981" s="71"/>
      <c r="D1981" s="95"/>
      <c r="F1981" s="79"/>
      <c r="G1981" s="79"/>
      <c r="H1981" s="79"/>
      <c r="J1981" s="79"/>
      <c r="K1981" s="79"/>
      <c r="L1981" s="79"/>
      <c r="N1981" s="110"/>
      <c r="R1981" s="110"/>
      <c r="S1981" s="112"/>
      <c r="V1981" s="73"/>
      <c r="W1981" s="73"/>
      <c r="X1981" s="203"/>
    </row>
    <row r="1982" spans="1:24" x14ac:dyDescent="0.2">
      <c r="A1982" s="114"/>
      <c r="B1982" s="68"/>
      <c r="C1982" s="56"/>
      <c r="D1982" s="80"/>
      <c r="E1982" s="50"/>
      <c r="F1982" s="80"/>
      <c r="G1982" s="80"/>
      <c r="H1982" s="80"/>
      <c r="I1982" s="57"/>
      <c r="J1982" s="80"/>
      <c r="K1982" s="80"/>
      <c r="L1982" s="80"/>
      <c r="M1982" s="80"/>
      <c r="N1982" s="80"/>
      <c r="O1982" s="58"/>
      <c r="P1982" s="50"/>
      <c r="Q1982" s="59"/>
      <c r="R1982" s="57"/>
      <c r="S1982" s="57"/>
      <c r="T1982" s="50"/>
      <c r="U1982" s="50"/>
      <c r="V1982" s="97"/>
      <c r="W1982" s="97"/>
      <c r="X1982" s="203"/>
    </row>
    <row r="1983" spans="1:24" x14ac:dyDescent="0.2">
      <c r="A1983" s="114"/>
      <c r="B1983" s="70"/>
      <c r="C1983" s="63"/>
      <c r="D1983" s="80"/>
      <c r="E1983" s="50"/>
      <c r="F1983" s="80"/>
      <c r="G1983" s="80"/>
      <c r="H1983" s="80"/>
      <c r="I1983" s="57"/>
      <c r="J1983" s="80"/>
      <c r="K1983" s="80"/>
      <c r="L1983" s="80"/>
      <c r="M1983" s="80"/>
      <c r="N1983" s="80"/>
      <c r="O1983" s="58"/>
      <c r="P1983" s="50"/>
      <c r="Q1983" s="58"/>
      <c r="R1983" s="57"/>
      <c r="S1983" s="57"/>
      <c r="T1983" s="50"/>
      <c r="U1983" s="50"/>
      <c r="V1983" s="97"/>
      <c r="W1983" s="97"/>
      <c r="X1983" s="203"/>
    </row>
    <row r="1984" spans="1:24" x14ac:dyDescent="0.2">
      <c r="A1984" s="114"/>
      <c r="B1984" s="70"/>
      <c r="C1984" s="63"/>
      <c r="D1984" s="80"/>
      <c r="E1984" s="50"/>
      <c r="F1984" s="80"/>
      <c r="G1984" s="80"/>
      <c r="H1984" s="80"/>
      <c r="I1984" s="57"/>
      <c r="J1984" s="80"/>
      <c r="K1984" s="80"/>
      <c r="L1984" s="80"/>
      <c r="M1984" s="80"/>
      <c r="N1984" s="80"/>
      <c r="O1984" s="58"/>
      <c r="P1984" s="50"/>
      <c r="Q1984" s="58"/>
      <c r="R1984" s="57"/>
      <c r="S1984" s="57"/>
      <c r="T1984" s="50"/>
      <c r="U1984" s="50"/>
      <c r="V1984" s="97"/>
      <c r="W1984" s="97"/>
      <c r="X1984" s="203"/>
    </row>
    <row r="1985" spans="1:24" x14ac:dyDescent="0.2">
      <c r="A1985" s="114"/>
      <c r="B1985" s="71"/>
      <c r="D1985" s="80"/>
      <c r="F1985" s="79"/>
      <c r="G1985" s="79"/>
      <c r="H1985" s="79"/>
      <c r="J1985" s="79"/>
      <c r="K1985" s="79"/>
      <c r="L1985" s="79"/>
      <c r="N1985" s="79"/>
      <c r="R1985" s="110"/>
      <c r="S1985" s="57"/>
      <c r="V1985" s="73"/>
      <c r="W1985" s="73"/>
      <c r="X1985" s="203"/>
    </row>
    <row r="1986" spans="1:24" x14ac:dyDescent="0.2">
      <c r="A1986" s="114"/>
      <c r="B1986" s="71"/>
      <c r="D1986" s="80"/>
      <c r="F1986" s="79"/>
      <c r="G1986" s="79"/>
      <c r="H1986" s="79"/>
      <c r="J1986" s="79"/>
      <c r="K1986" s="79"/>
      <c r="L1986" s="79"/>
      <c r="N1986" s="79"/>
      <c r="R1986" s="110"/>
      <c r="S1986" s="57"/>
      <c r="V1986" s="73"/>
      <c r="W1986" s="73"/>
      <c r="X1986" s="203"/>
    </row>
    <row r="1987" spans="1:24" x14ac:dyDescent="0.2">
      <c r="A1987" s="114"/>
      <c r="B1987" s="71"/>
      <c r="D1987" s="80"/>
      <c r="F1987" s="79"/>
      <c r="G1987" s="79"/>
      <c r="H1987" s="79"/>
      <c r="J1987" s="79"/>
      <c r="K1987" s="79"/>
      <c r="L1987" s="79"/>
      <c r="N1987" s="79"/>
      <c r="R1987" s="110"/>
      <c r="S1987" s="57"/>
      <c r="V1987" s="73"/>
      <c r="W1987" s="73"/>
      <c r="X1987" s="203"/>
    </row>
    <row r="1988" spans="1:24" x14ac:dyDescent="0.2">
      <c r="A1988" s="114"/>
      <c r="B1988" s="71"/>
      <c r="D1988" s="80"/>
      <c r="F1988" s="79"/>
      <c r="G1988" s="79"/>
      <c r="H1988" s="79"/>
      <c r="J1988" s="79"/>
      <c r="K1988" s="79"/>
      <c r="L1988" s="79"/>
      <c r="N1988" s="79"/>
      <c r="R1988" s="110"/>
      <c r="S1988" s="57"/>
      <c r="V1988" s="73"/>
      <c r="W1988" s="73"/>
      <c r="X1988" s="203"/>
    </row>
    <row r="1989" spans="1:24" x14ac:dyDescent="0.2">
      <c r="A1989" s="114"/>
      <c r="B1989" s="71"/>
      <c r="D1989" s="80"/>
      <c r="F1989" s="79"/>
      <c r="G1989" s="79"/>
      <c r="H1989" s="79"/>
      <c r="J1989" s="79"/>
      <c r="K1989" s="79"/>
      <c r="L1989" s="79"/>
      <c r="N1989" s="79"/>
      <c r="R1989" s="110"/>
      <c r="S1989" s="57"/>
      <c r="V1989" s="73"/>
      <c r="W1989" s="73"/>
      <c r="X1989" s="203"/>
    </row>
    <row r="1990" spans="1:24" x14ac:dyDescent="0.2">
      <c r="A1990" s="114"/>
      <c r="B1990" s="71"/>
      <c r="D1990" s="80"/>
      <c r="F1990" s="79"/>
      <c r="G1990" s="79"/>
      <c r="H1990" s="79"/>
      <c r="J1990" s="79"/>
      <c r="K1990" s="79"/>
      <c r="L1990" s="79"/>
      <c r="N1990" s="110"/>
      <c r="R1990" s="110"/>
      <c r="S1990" s="57"/>
      <c r="V1990" s="73"/>
      <c r="W1990" s="73"/>
      <c r="X1990" s="203"/>
    </row>
    <row r="1991" spans="1:24" x14ac:dyDescent="0.2">
      <c r="A1991" s="114"/>
      <c r="B1991" s="71"/>
      <c r="D1991" s="80"/>
      <c r="F1991" s="79"/>
      <c r="G1991" s="79"/>
      <c r="H1991" s="79"/>
      <c r="J1991" s="79"/>
      <c r="K1991" s="79"/>
      <c r="L1991" s="79"/>
      <c r="N1991" s="110"/>
      <c r="R1991" s="110"/>
      <c r="S1991" s="57"/>
      <c r="V1991" s="73"/>
      <c r="W1991" s="73"/>
      <c r="X1991" s="203"/>
    </row>
    <row r="1992" spans="1:24" x14ac:dyDescent="0.2">
      <c r="A1992" s="114"/>
      <c r="B1992" s="71"/>
      <c r="D1992" s="80"/>
      <c r="F1992" s="79"/>
      <c r="G1992" s="79"/>
      <c r="H1992" s="79"/>
      <c r="J1992" s="79"/>
      <c r="K1992" s="79"/>
      <c r="L1992" s="79"/>
      <c r="N1992" s="79"/>
      <c r="R1992" s="110"/>
      <c r="S1992" s="57"/>
      <c r="V1992" s="73"/>
      <c r="W1992" s="73"/>
      <c r="X1992" s="203"/>
    </row>
    <row r="1993" spans="1:24" x14ac:dyDescent="0.2">
      <c r="A1993" s="114"/>
      <c r="B1993" s="71"/>
      <c r="D1993" s="80"/>
      <c r="F1993" s="79"/>
      <c r="G1993" s="79"/>
      <c r="H1993" s="79"/>
      <c r="J1993" s="79"/>
      <c r="K1993" s="79"/>
      <c r="L1993" s="79"/>
      <c r="N1993" s="110"/>
      <c r="R1993" s="110"/>
      <c r="S1993" s="57"/>
      <c r="V1993" s="73"/>
      <c r="W1993" s="73"/>
      <c r="X1993" s="203"/>
    </row>
    <row r="1994" spans="1:24" x14ac:dyDescent="0.2">
      <c r="A1994" s="114"/>
      <c r="B1994" s="71"/>
      <c r="D1994" s="80"/>
      <c r="F1994" s="79"/>
      <c r="G1994" s="79"/>
      <c r="H1994" s="79"/>
      <c r="J1994" s="79"/>
      <c r="K1994" s="79"/>
      <c r="L1994" s="79"/>
      <c r="N1994" s="110"/>
      <c r="R1994" s="110"/>
      <c r="S1994" s="57"/>
      <c r="V1994" s="73"/>
      <c r="W1994" s="73"/>
      <c r="X1994" s="203"/>
    </row>
    <row r="1995" spans="1:24" x14ac:dyDescent="0.2">
      <c r="A1995" s="114"/>
      <c r="B1995" s="71"/>
      <c r="D1995" s="80"/>
      <c r="E1995" s="50"/>
      <c r="F1995" s="80"/>
      <c r="G1995" s="80"/>
      <c r="H1995" s="80"/>
      <c r="I1995" s="57"/>
      <c r="J1995" s="80"/>
      <c r="K1995" s="80"/>
      <c r="L1995" s="80"/>
      <c r="M1995" s="80"/>
      <c r="N1995" s="80"/>
      <c r="O1995" s="58"/>
      <c r="P1995" s="50"/>
      <c r="R1995" s="110"/>
      <c r="S1995" s="57"/>
      <c r="V1995" s="73"/>
      <c r="W1995" s="73"/>
      <c r="X1995" s="203"/>
    </row>
    <row r="1996" spans="1:24" x14ac:dyDescent="0.2">
      <c r="A1996" s="114"/>
      <c r="B1996" s="71"/>
      <c r="D1996" s="80"/>
      <c r="F1996" s="79"/>
      <c r="G1996" s="79"/>
      <c r="H1996" s="79"/>
      <c r="J1996" s="79"/>
      <c r="K1996" s="79"/>
      <c r="L1996" s="79"/>
      <c r="N1996" s="110"/>
      <c r="R1996" s="110"/>
      <c r="S1996" s="57"/>
      <c r="V1996" s="73"/>
      <c r="W1996" s="73"/>
      <c r="X1996" s="203"/>
    </row>
    <row r="1997" spans="1:24" x14ac:dyDescent="0.2">
      <c r="A1997" s="114"/>
      <c r="B1997" s="71"/>
      <c r="D1997" s="80"/>
      <c r="F1997" s="79"/>
      <c r="G1997" s="79"/>
      <c r="H1997" s="79"/>
      <c r="J1997" s="110"/>
      <c r="N1997" s="110"/>
      <c r="R1997" s="110"/>
      <c r="S1997" s="57"/>
      <c r="V1997" s="73"/>
      <c r="W1997" s="73"/>
      <c r="X1997" s="203"/>
    </row>
    <row r="1998" spans="1:24" x14ac:dyDescent="0.2">
      <c r="A1998" s="114"/>
      <c r="B1998" s="71"/>
      <c r="D1998" s="80"/>
      <c r="F1998" s="79"/>
      <c r="G1998" s="79"/>
      <c r="H1998" s="79"/>
      <c r="J1998" s="79"/>
      <c r="K1998" s="79"/>
      <c r="L1998" s="79"/>
      <c r="N1998" s="110"/>
      <c r="R1998" s="110"/>
      <c r="S1998" s="57"/>
      <c r="V1998" s="73"/>
      <c r="W1998" s="73"/>
      <c r="X1998" s="203"/>
    </row>
    <row r="1999" spans="1:24" x14ac:dyDescent="0.2">
      <c r="A1999" s="114"/>
      <c r="B1999" s="71"/>
      <c r="D1999" s="95"/>
      <c r="F1999" s="79"/>
      <c r="G1999" s="79"/>
      <c r="H1999" s="79"/>
      <c r="J1999" s="79"/>
      <c r="K1999" s="79"/>
      <c r="L1999" s="79"/>
      <c r="N1999" s="110"/>
      <c r="R1999" s="110"/>
      <c r="S1999" s="112"/>
      <c r="V1999" s="73"/>
      <c r="W1999" s="73"/>
      <c r="X1999" s="203"/>
    </row>
    <row r="2000" spans="1:24" x14ac:dyDescent="0.2">
      <c r="B2000" s="71"/>
      <c r="D2000" s="95"/>
      <c r="F2000" s="79"/>
      <c r="G2000" s="79"/>
      <c r="H2000" s="79"/>
    </row>
    <row r="2001" spans="4:8" x14ac:dyDescent="0.2">
      <c r="D2001" s="79"/>
      <c r="F2001" s="79"/>
      <c r="G2001" s="79"/>
      <c r="H2001" s="79"/>
    </row>
    <row r="2002" spans="4:8" x14ac:dyDescent="0.2">
      <c r="D2002" s="79"/>
      <c r="F2002" s="79"/>
      <c r="G2002" s="79"/>
      <c r="H2002" s="79"/>
    </row>
    <row r="2003" spans="4:8" x14ac:dyDescent="0.2">
      <c r="D2003" s="79"/>
      <c r="F2003" s="79"/>
      <c r="G2003" s="79"/>
      <c r="H2003" s="79"/>
    </row>
    <row r="2004" spans="4:8" x14ac:dyDescent="0.2">
      <c r="D2004" s="79"/>
      <c r="F2004" s="79"/>
      <c r="G2004" s="79"/>
      <c r="H2004" s="79"/>
    </row>
    <row r="2005" spans="4:8" x14ac:dyDescent="0.2">
      <c r="D2005" s="79"/>
      <c r="F2005" s="79"/>
      <c r="G2005" s="79"/>
      <c r="H2005" s="79"/>
    </row>
    <row r="2006" spans="4:8" x14ac:dyDescent="0.2">
      <c r="D2006" s="79"/>
      <c r="F2006" s="79"/>
      <c r="G2006" s="79"/>
      <c r="H2006" s="79"/>
    </row>
    <row r="2007" spans="4:8" x14ac:dyDescent="0.2">
      <c r="D2007" s="79"/>
      <c r="F2007" s="79"/>
      <c r="G2007" s="79"/>
      <c r="H2007" s="79"/>
    </row>
    <row r="2008" spans="4:8" x14ac:dyDescent="0.2">
      <c r="D2008" s="79"/>
      <c r="F2008" s="79"/>
      <c r="G2008" s="79"/>
      <c r="H2008" s="79"/>
    </row>
    <row r="2009" spans="4:8" x14ac:dyDescent="0.2">
      <c r="D2009" s="79"/>
      <c r="F2009" s="79"/>
      <c r="G2009" s="79"/>
      <c r="H2009" s="79"/>
    </row>
    <row r="2010" spans="4:8" x14ac:dyDescent="0.2">
      <c r="D2010" s="79"/>
      <c r="F2010" s="79"/>
      <c r="G2010" s="79"/>
      <c r="H2010" s="79"/>
    </row>
    <row r="2011" spans="4:8" x14ac:dyDescent="0.2">
      <c r="D2011" s="79"/>
      <c r="F2011" s="79"/>
      <c r="G2011" s="79"/>
      <c r="H2011" s="79"/>
    </row>
    <row r="2012" spans="4:8" x14ac:dyDescent="0.2">
      <c r="D2012" s="79"/>
      <c r="F2012" s="79"/>
      <c r="G2012" s="79"/>
      <c r="H2012" s="79"/>
    </row>
    <row r="2013" spans="4:8" x14ac:dyDescent="0.2">
      <c r="D2013" s="79"/>
      <c r="F2013" s="79"/>
      <c r="G2013" s="79"/>
      <c r="H2013" s="79"/>
    </row>
    <row r="2014" spans="4:8" x14ac:dyDescent="0.2">
      <c r="D2014" s="79"/>
      <c r="F2014" s="79"/>
      <c r="G2014" s="79"/>
      <c r="H2014" s="79"/>
    </row>
    <row r="2015" spans="4:8" x14ac:dyDescent="0.2">
      <c r="D2015" s="79"/>
      <c r="F2015" s="79"/>
      <c r="G2015" s="79"/>
      <c r="H2015" s="79"/>
    </row>
    <row r="2016" spans="4:8" x14ac:dyDescent="0.2">
      <c r="D2016" s="79"/>
      <c r="F2016" s="79"/>
      <c r="G2016" s="79"/>
      <c r="H2016" s="79"/>
    </row>
    <row r="2017" spans="4:8" x14ac:dyDescent="0.2">
      <c r="D2017" s="79"/>
      <c r="F2017" s="79"/>
      <c r="G2017" s="79"/>
      <c r="H2017" s="79"/>
    </row>
    <row r="2018" spans="4:8" x14ac:dyDescent="0.2">
      <c r="D2018" s="79"/>
      <c r="F2018" s="79"/>
      <c r="G2018" s="79"/>
      <c r="H2018" s="79"/>
    </row>
    <row r="2019" spans="4:8" x14ac:dyDescent="0.2">
      <c r="D2019" s="79"/>
      <c r="F2019" s="79"/>
      <c r="G2019" s="79"/>
      <c r="H2019" s="79"/>
    </row>
    <row r="2020" spans="4:8" x14ac:dyDescent="0.2">
      <c r="D2020" s="79"/>
      <c r="F2020" s="79"/>
      <c r="G2020" s="79"/>
      <c r="H2020" s="79"/>
    </row>
    <row r="2021" spans="4:8" x14ac:dyDescent="0.2">
      <c r="D2021" s="79"/>
      <c r="F2021" s="79"/>
      <c r="G2021" s="79"/>
      <c r="H2021" s="79"/>
    </row>
  </sheetData>
  <phoneticPr fontId="13" type="noConversion"/>
  <conditionalFormatting sqref="O2:O100 O102:O4999">
    <cfRule type="cellIs" dxfId="69" priority="7" operator="greaterThanOrEqual">
      <formula>1</formula>
    </cfRule>
  </conditionalFormatting>
  <conditionalFormatting sqref="P2:P100 P102:P4999">
    <cfRule type="cellIs" dxfId="68" priority="6" operator="greaterThan">
      <formula>4</formula>
    </cfRule>
  </conditionalFormatting>
  <conditionalFormatting sqref="P102:P1048576 P1:P100">
    <cfRule type="cellIs" dxfId="67" priority="5" operator="lessThan">
      <formula>-2</formula>
    </cfRule>
  </conditionalFormatting>
  <conditionalFormatting sqref="V102:W1048576 V1:W100">
    <cfRule type="cellIs" dxfId="66" priority="3" operator="equal">
      <formula>"N"</formula>
    </cfRule>
    <cfRule type="cellIs" dxfId="65" priority="4" operator="equal">
      <formula>"Y"</formula>
    </cfRule>
  </conditionalFormatting>
  <hyperlinks>
    <hyperlink ref="B2" r:id="rId1" location="CORR BT70 BHV  002  12/11/2020 01:37:40" xr:uid="{33FC2B9F-2A32-4778-ACC7-E54CFE57FABC}"/>
    <hyperlink ref="B3" r:id="rId2" location="CORR BT70 BHV  004  09/12/2020 06:08:48" xr:uid="{4B94134B-6934-4904-9A3A-2DE0E19E7F9C}"/>
    <hyperlink ref="B4" r:id="rId3" location="CORR BT70 BHV  005  10/12/2020 05:41:48" xr:uid="{8013EFED-2FB6-42E1-ADF8-5D483B4AC88A}"/>
    <hyperlink ref="B5" r:id="rId4" location="CORR BT70 BHV  006  11/12/2020 18:31:54" xr:uid="{4B78E737-E3DE-4147-8048-37DFEBFDB7D8}"/>
    <hyperlink ref="B6" r:id="rId5" location="CORR BT70 BHV  008  14/12/2020 22:53:04" xr:uid="{0BA34FDF-171F-46AC-80E7-F262C9D7C896}"/>
    <hyperlink ref="B7" r:id="rId6" location="CORR BT70 BHV  009  15/12/2020 22:12:29" xr:uid="{49EC2DD9-DB0E-4770-B528-AD522BCA071C}"/>
    <hyperlink ref="B8" r:id="rId7" location="CORR BT70 BHV  010  16/12/2020 21:49:17" xr:uid="{885FA892-8BA4-42AB-8E92-4E760F57BCAC}"/>
    <hyperlink ref="B9" r:id="rId8" location="CORR BT70 BHV  011  18/12/2020 00:32:38" xr:uid="{924FFBB2-8A4F-4C02-80F1-C8EFB3956506}"/>
    <hyperlink ref="B10" r:id="rId9" location="CORR BT70 BHV  013  14/01/2021 10:54:41" xr:uid="{A6275C46-2A1E-475F-A156-8C58BCEB67A2}"/>
    <hyperlink ref="B11" r:id="rId10" location="CORR BT70 BHV  014  15/01/2021 11:21:25" xr:uid="{70592D16-47B6-471E-8EF1-81885E3D1761}"/>
    <hyperlink ref="B12" r:id="rId11" location="CORR BT70 BHV  015  19/01/2021 18:07:04" xr:uid="{3C9E89C9-6A9B-44D6-9E6A-1991733B860F}"/>
    <hyperlink ref="B13" r:id="rId12" location="CORR BT70 BHV  016  21/01/2021 14:30:55" xr:uid="{A9F356A2-4281-4F47-98B7-171B7DF41D9E}"/>
    <hyperlink ref="B14" r:id="rId13" location="CORR BT70 BHV  017  23/01/2021 07:35:35" xr:uid="{39E13E4E-D551-4310-AC0F-0B140E23BB47}"/>
    <hyperlink ref="B15" r:id="rId14" location="CORR BT70 BHV  018  26/01/2021 14:36:04" xr:uid="{CF7FB2D7-78D7-4AF1-A14A-E791231B9522}"/>
    <hyperlink ref="B16" r:id="rId15" location="CORR BT70 BHV  019  28/01/2021 02:57:31" xr:uid="{DD036B0D-0D36-4D0B-847A-B36D60DAB46E}"/>
    <hyperlink ref="B17" r:id="rId16" location="CORR BT70 BHV  020  28/01/2021 19:54:13" xr:uid="{825F3F2D-7FDB-4D92-B4A7-B84128EC8CA1}"/>
    <hyperlink ref="B18" r:id="rId17" location="CORR BT70 BHV  021  02/02/2021 14:04:15" xr:uid="{77A2B242-D5B2-4291-8162-42311E7F8832}"/>
    <hyperlink ref="B19" r:id="rId18" location="CORR BT70 BHV  022  08/02/2021 06:37:54" xr:uid="{3E3DDF62-D26D-4500-ABA0-54C08D80A2C7}"/>
    <hyperlink ref="B20" r:id="rId19" location="CORR BT70 BHV  023  08/02/2021 23:17:54" xr:uid="{54C0CEBC-BDAF-4D12-B440-023DA0992103}"/>
    <hyperlink ref="B21" r:id="rId20" location="CORR BT70 BHV  025  17/02/2021 01:31:34" xr:uid="{DA9AC8A0-DDB1-4E79-B05B-B5F5967B512D}"/>
    <hyperlink ref="B22" r:id="rId21" location="CORR BT70 BHV  026  18/02/2021 02:39:23" xr:uid="{6BD5B1D0-5716-4399-9077-1F87DD3FEF2C}"/>
    <hyperlink ref="B23" r:id="rId22" location="CORR BT70 BHV  027  19/02/2021 01:34:53" xr:uid="{58351C50-043D-4BA3-9ED7-8E5006C8628D}"/>
    <hyperlink ref="B24" r:id="rId23" location="CORR BT70 BHV  029  22/02/2021 23:54:47" xr:uid="{5B7F2C97-2009-4500-A87A-CE2842A80DDD}"/>
    <hyperlink ref="B25" r:id="rId24" location="CORR BT70 BHV  030  24/02/2021 01:36:52" xr:uid="{48F490E4-E283-43F1-B01C-7D9F7C99B14E}"/>
    <hyperlink ref="B26" r:id="rId25" location="CORR BT70 BHV  031  25/02/2021 02:26:39" xr:uid="{D370A51E-7EAE-492D-9FDB-67DC06BBAFF8}"/>
    <hyperlink ref="B27" r:id="rId26" location="CORR BT70 BHV  032  25/02/2021 23:41:15" xr:uid="{46681095-C8A0-4933-B2A4-214BF37E9B05}"/>
    <hyperlink ref="B28" r:id="rId27" location="CORR BT70 BHV  034  02/03/2021 06:08:48" xr:uid="{B07AE764-9043-4822-A352-ADE51399A53D}"/>
    <hyperlink ref="B29" r:id="rId28" location="CORR BT70 BHV  035  03/03/2021 02:38:04" xr:uid="{FDCEF2F8-DE32-4EC0-84F2-3492A39367A5}"/>
    <hyperlink ref="B30" r:id="rId29" location="CORR BT70 BHV  036  04/03/2021 03:47:07" xr:uid="{AD733B41-4C67-42BB-A4F0-6966047E3EE1}"/>
    <hyperlink ref="B31" r:id="rId30" location="CORR BT70 BHV  037  05/03/2021 03:35:40" xr:uid="{07564DC6-FDFA-4F16-9FE4-D5F7B3861770}"/>
    <hyperlink ref="B32" r:id="rId31" location="CORR BT70 BHV  039  09/03/2021 00:46:31" xr:uid="{556223E5-4B7F-4EC2-8747-2EC4E87D3BA5}"/>
    <hyperlink ref="B33" r:id="rId32" location="CORR BT70 BHV  040  11/03/2021 00:42:36" xr:uid="{9332ABE4-B9AE-4678-BA1E-D8B6EBF28D3C}"/>
    <hyperlink ref="B34" r:id="rId33" location="CORR BT70 BHV  041  12/03/2021 18:42:01" xr:uid="{3F71E89F-BDCC-41AD-A29D-46613EBBA9BE}"/>
    <hyperlink ref="B35" r:id="rId34" location="CORR BT70 BHV  043  16/03/2021 01:20:06" xr:uid="{95038763-E028-42FA-A02C-30CF33833ECD}"/>
    <hyperlink ref="B36" r:id="rId35" location="CORR BT70 BHV  044  16/03/2021 23:25:11" xr:uid="{5087E597-93C0-4951-8B90-469866EC8E82}"/>
    <hyperlink ref="B37" r:id="rId36" location="CORR BT70 BHV  045  17/03/2021 23:31:50" xr:uid="{5EB4561D-B238-4B09-A204-9CE0D8E07120}"/>
    <hyperlink ref="B38" r:id="rId37" location="CORR BT70 BHV  046  18/03/2021 23:18:29" xr:uid="{51E78A33-CDA8-4D18-B890-C0684523CFA4}"/>
    <hyperlink ref="B39" r:id="rId38" location="CORR BT70 BHV  047  20/03/2021 08:48:28" xr:uid="{5DF2C4B9-23FB-4970-8C21-E983516F97B6}"/>
    <hyperlink ref="B40" r:id="rId39" location="CORR BT70 BHV  048  21/03/2021 10:20:58" xr:uid="{3D8C0109-5F6A-4E62-8B08-E851F6B933B1}"/>
    <hyperlink ref="B41" r:id="rId40" location="CORR BT70 BHV  050  23/03/2021 18:59:26" xr:uid="{1589E552-241A-49CD-8DCF-7E40009E5C62}"/>
    <hyperlink ref="B42" r:id="rId41" location="CORR BT70 BHV  051  24/03/2021 19:48:48" xr:uid="{79D76D50-056A-47FD-B67B-2ADE0D745337}"/>
    <hyperlink ref="B43" r:id="rId42" location="CORR BT70 BHV  052  25/03/2021 19:38:57" xr:uid="{65F5AEF4-A04F-49EA-93E2-6114057C4CF8}"/>
    <hyperlink ref="B44" r:id="rId43" location="CORR BT70 BHV  053  26/03/2021 14:56:02" xr:uid="{15E10ECE-6B26-47B5-85A1-31E89A63FEC8}"/>
    <hyperlink ref="B45" r:id="rId44" location="CORR BT70 BHV  058  20/04/2021 09:38:55" xr:uid="{E2F754EA-ED88-46B3-A609-273794343F7A}"/>
    <hyperlink ref="B46" r:id="rId45" location="CORR BT70 BHV  060  18/05/2021 14:00:56" xr:uid="{D4ABB57A-9F4E-48B4-85C9-3499437FD2DF}"/>
    <hyperlink ref="B47" r:id="rId46" location="CORR BT70 BHV  062  25/05/2021 06:16:33" xr:uid="{6F8F337C-E418-4FB0-9B0B-543397E068A2}"/>
    <hyperlink ref="B48" r:id="rId47" location="CORR BT70 BHV  064  04/06/2021 19:25:47" xr:uid="{185F5587-69DE-46C0-BD61-799D3796481A}"/>
    <hyperlink ref="B49" r:id="rId48" location="CORR BT70 BHV  067  16/06/2021 20:43:16" xr:uid="{6C20C464-466F-457B-A15E-228C0E86E1D8}"/>
    <hyperlink ref="B50" r:id="rId49" location="CORR BT70 BHV  068  17/06/2021 18:14:43" xr:uid="{F51179B2-315A-4504-9699-2B7DBBE378C3}"/>
    <hyperlink ref="B51" r:id="rId50" location="CORR BT70 BHV  069  18/06/2021 18:16:57" xr:uid="{5831AF07-85F4-4C88-9BF6-EA782770AB78}"/>
    <hyperlink ref="B52" r:id="rId51" location="CORR BT70 BHV  072  23/06/2021 02:28:20" xr:uid="{0DDB7A09-462C-470F-9AC2-2B1CB3C67B9A}"/>
    <hyperlink ref="B53" r:id="rId52" location="CORR BT70 BHV  073  23/06/2021 21:51:13" xr:uid="{5525DEDF-EDD6-4974-82A2-DD1408A68535}"/>
    <hyperlink ref="B54" r:id="rId53" location="CORR BT70 BHV  074  24/06/2021 22:16:36" xr:uid="{C355FA0E-A58A-47C2-8F8F-909F11C142FB}"/>
    <hyperlink ref="B55" r:id="rId54" location="CORR BT70 BHV  076  29/06/2021 20:27:23" xr:uid="{34DB4264-FB27-4878-A9CB-130AFC48ECDA}"/>
    <hyperlink ref="B56" r:id="rId55" location="CORR BT70 BHV  077  30/06/2021 18:02:45" xr:uid="{1A87511A-34B5-46C3-A9AB-C159517AE898}"/>
    <hyperlink ref="B57" r:id="rId56" location="CORR BT70 BHV  079  07/07/2021 08:21:08" xr:uid="{C1A16984-63CC-48EA-B267-EA36C2128564}"/>
    <hyperlink ref="B58" r:id="rId57" location="CORR BT70 BHV  080  08/07/2021 08:44:09" xr:uid="{03DF3B12-87D4-4B08-9926-7B79B9D785EA}"/>
    <hyperlink ref="B59" r:id="rId58" location="CORR BT70 BHV  081  09/07/2021 02:56:38" xr:uid="{F81B5A57-22DC-467B-BAB5-624A41EF4110}"/>
    <hyperlink ref="B60" r:id="rId59" location="CORR BT70 BHV  083  04/08/2021 20:14:46" xr:uid="{11BF8E9A-4081-4335-9D57-61005C860386}"/>
    <hyperlink ref="B61" r:id="rId60" location="CORR BT70 BHV  084  05/08/2021 19:49:16" xr:uid="{15B9BC60-E00D-4432-ACA9-137FE4968DE6}"/>
    <hyperlink ref="B62" r:id="rId61" location="CORR BT70 BHV  085  06/08/2021 18:53:23" xr:uid="{3CF37322-5FCC-4E8A-AD71-B7AF3E3C6BE0}"/>
    <hyperlink ref="B63" r:id="rId62" location="CORR BT70 BHV  087  12/08/2021 05:43:24" xr:uid="{2253406C-0BDA-485C-B6A5-2C2F9A9E3488}"/>
    <hyperlink ref="B64" r:id="rId63" location="CORR BT70 BHV  088  13/08/2021 05:38:04" xr:uid="{CCAE192A-545E-43AC-B236-2109D80CBF3D}"/>
    <hyperlink ref="B65" r:id="rId64" location="CORR BT70 BHV  090  18/08/2021 16:34:20" xr:uid="{954FDA90-B4D3-497A-9B19-2BCC5BF3AA25}"/>
    <hyperlink ref="B66" r:id="rId65" location="CORR BT70 BHV  091  19/08/2021 18:13:06" xr:uid="{49C125CE-ED15-419D-A1EF-4A6364724788}"/>
    <hyperlink ref="B67" r:id="rId66" location="CORR BT70 BHV  093  24/08/2021 10:55:19" xr:uid="{6C7ADEF0-50D4-41E4-A73E-4B7E982FA02D}"/>
    <hyperlink ref="B68" r:id="rId67" location="CORR BT70 BHV  094  25/08/2021 11:37:25" xr:uid="{C3EA3E86-39E5-4313-880C-8A09C34CB2B8}"/>
    <hyperlink ref="B69" r:id="rId68" location="CORR BT70 BHV  095  26/08/2021 10:32:01" xr:uid="{3777C8AF-6C43-40ED-B234-E72817D70085}"/>
    <hyperlink ref="B70" r:id="rId69" location="CORR BT70 BHV  096  27/08/2021 10:15:06" xr:uid="{63CED7F7-2055-4400-8C9F-61B5808CD1DD}"/>
    <hyperlink ref="B71" r:id="rId70" location="CORR BT70 BHV  098  01/09/2021 19:00:39" xr:uid="{C216EBC1-0C6F-4E4E-9181-BF39DAE40705}"/>
    <hyperlink ref="B72" r:id="rId71" location="CORR BT70 BHV  99  02/09/2021 14:44:47" display="CORR BT70 BHV  99  02/09/2021 14:44:47" xr:uid="{21F7FE89-4E20-4AB7-B9A0-FC2407859BA4}"/>
    <hyperlink ref="B73" r:id="rId72" xr:uid="{030A0DC3-9C9F-408E-93F1-1059D9EE44B3}"/>
    <hyperlink ref="B74" r:id="rId73" location="CORR BT70 BHV  DAVE 1  12/09/2021 23:41:56" xr:uid="{1F853954-29AD-4FE6-85EB-48349278FA5C}"/>
    <hyperlink ref="B75" r:id="rId74" location="CORR BT70 BHV  DAVE002  13/09/2021 22:09:39" xr:uid="{C5E263B4-4FC4-401A-89BD-0582D7C2B9E4}"/>
    <hyperlink ref="B76" r:id="rId75" location="CORR BT70 BHV  DAVE003  15/09/2021 03:03:26" xr:uid="{21E1F2EC-620D-4283-89E6-4F562369E56B}"/>
    <hyperlink ref="B77" r:id="rId76" location="CORR BT70 BHV  DAVE004  16/09/2021 04:23:16" xr:uid="{144DDA97-C6A0-4B88-BE74-A513E02B10E3}"/>
    <hyperlink ref="B78" r:id="rId77" location="CORR BT70 BHV  101  24/09/2021 10:04:24" xr:uid="{35030091-CC77-48D9-871D-D5B017D4FE62}"/>
    <hyperlink ref="B79" r:id="rId78" location="CORR BT70 BHV  102  24/09/2021 11:36:45" xr:uid="{8524C00A-ED9B-4394-A91D-B3F3EBCD99BB}"/>
    <hyperlink ref="B80" r:id="rId79" location="CORR BT70 BHV  102  24/09/2021 13:05:23" xr:uid="{FA67B30E-26B6-4987-85CA-A884167559B0}"/>
    <hyperlink ref="B81" r:id="rId80" location="CORR BT70 BHV  105  10/10/2021 05:53:10" xr:uid="{E7B3073C-7DFA-4D1D-928C-2D4B6A00198C}"/>
    <hyperlink ref="B82" r:id="rId81" location="CORR BT70 BHV  106  11/10/2021 05:51:26" xr:uid="{5B2A182E-5141-4DA7-9873-F342E9A79327}"/>
    <hyperlink ref="B83" r:id="rId82" location="CORR BT70 BHV  107  11/10/2021 13:59:04" xr:uid="{7D19FEC5-1B80-4281-BA8F-DDA74052991F}"/>
    <hyperlink ref="B84" r:id="rId83" location="CORR BT70 BHV  108  12/10/2021 20:02:33" xr:uid="{D3B90474-8A3E-4FF7-85F9-B5344AA8A4B0}"/>
    <hyperlink ref="B85" r:id="rId84" location="CORR BT70 BHV  109  14/10/2021 17:26:17" xr:uid="{93DED60B-64B7-4986-BC24-C6230E1A47C5}"/>
    <hyperlink ref="B86" r:id="rId85" location="CORR BT70 BHV  112  20/10/2021 19:43:16" xr:uid="{DD379F8D-CC4E-488D-815C-3265A47C01C4}"/>
    <hyperlink ref="B87" r:id="rId86" location="CORR BT70 BHV  114  22/10/2021 05:57:08" xr:uid="{35C37C13-1F9E-4185-8031-FCB02FAFBF20}"/>
    <hyperlink ref="B88" r:id="rId87" location="CORR BT70 BHV  120  26/10/2021 06:27:03" xr:uid="{B8FBC368-9CD3-4507-8FD1-0D2B920DC478}"/>
    <hyperlink ref="B89" r:id="rId88" location="CORR BT70 BHV  121  27/10/2021 06:06:49" xr:uid="{C4D2B77E-F245-4970-B415-715E75BA9F34}"/>
    <hyperlink ref="B90" r:id="rId89" location="CORR BT70 BHV  124  02/11/2021 16:23:54" xr:uid="{E9F97D1C-5A7C-4CE8-8FD9-B75D9190BAC8}"/>
    <hyperlink ref="B91" r:id="rId90" location="CORR BT70 BHV  125  03/11/2021 11:56:31" xr:uid="{B516CF9C-D84A-4788-B596-7D3ECDE856A7}"/>
    <hyperlink ref="B92" r:id="rId91" location="CORR BT70 BHV  127  10/11/2021 11:02:40" xr:uid="{DF67E8CF-8A23-4754-9DCC-7651CB8CFCDF}"/>
    <hyperlink ref="B93" r:id="rId92" location="CORR BT70 BHV  130  16/11/2021 19:21:47" xr:uid="{10849358-676D-45F3-B254-0AF6EEB17997}"/>
    <hyperlink ref="B94" r:id="rId93" location="CORR BT70 BHV  132  23/11/2021 19:55:01" xr:uid="{D6F27D71-B33F-434D-B339-151AE3E7337E}"/>
    <hyperlink ref="B95" r:id="rId94" location="CORR BT70 BHV  133  24/11/2021 19:26:20" xr:uid="{ED84EDEC-AC3D-4CD9-8C4A-425F83D06A54}"/>
    <hyperlink ref="B96" r:id="rId95" location="CORR BT70 BHV  134  25/11/2021 18:41:07" xr:uid="{07352905-E74F-4329-BF41-47C462E2DE44}"/>
    <hyperlink ref="B97" r:id="rId96" location="CORR BT70 BHV  135  26/11/2021 13:43:03" xr:uid="{9CD61300-73ED-4CDB-8DD9-4A7FBC212E42}"/>
    <hyperlink ref="B98" r:id="rId97" location="CORR BT70 BHV  143  22/12/2021 10:53:38" xr:uid="{B8226C65-FBF9-4386-8FA5-4DB949AE46EF}"/>
    <hyperlink ref="B99" r:id="rId98" location="CORR BT70 BHV  144  04/01/2022 13:22:03" xr:uid="{6A12BCF1-2A92-4B68-A882-1505F0E7CF0A}"/>
    <hyperlink ref="B105" r:id="rId99" location="CORR BT70 BHV  151  13/01/2022  08:36:41" display="CORR BT70 BHV  151  13/01/2022  08:36:41" xr:uid="{D288A223-01FE-4195-A7CB-5AFBB2AA3A46}"/>
    <hyperlink ref="B106" r:id="rId100" location="CORR BT70 BHV  152  14/01/2022 06:05:04" xr:uid="{D0BA649E-F503-4EA6-8AAE-245A69EF34D7}"/>
    <hyperlink ref="B107" r:id="rId101" location="CORR BT70 BHV 154 18/01/2022 08:11:30" xr:uid="{0C7DF14E-A30E-41BA-9F36-DDEE6DBCB6C7}"/>
    <hyperlink ref="B108" r:id="rId102" location="CORR BT70 BHV 155 19/01/2022 12:47:16" xr:uid="{72A4E431-75CE-42CB-AC33-4C4646FB31D3}"/>
    <hyperlink ref="B109" r:id="rId103" location="DAVE CORR BT70 BHV DAVE-006 20/01/2022 09:53:08" xr:uid="{1AA812E2-A718-4343-BA28-F410A966A0BC}"/>
    <hyperlink ref="B110" r:id="rId104" location="DAVE CORR BT70 BHV 007 21/01/2022 12:06:34" xr:uid="{7AC7DE7E-8B45-4C5B-9851-65FC76C46BE8}"/>
    <hyperlink ref="B111" r:id="rId105" location="CORR BT70 BHV 156 21/01/2022 15:34:54" xr:uid="{B08D1F1C-52A1-4707-B189-D3B65C831795}"/>
    <hyperlink ref="B112" r:id="rId106" location="CORR BT70 BHV 157 25/01/2022 18:24:06" xr:uid="{24104563-B280-4783-8E03-B6344E077873}"/>
    <hyperlink ref="B113" r:id="rId107" location="CORR BT70 BHV 159 08/02/2022 20:45:33" xr:uid="{EA5FF8E3-2DEB-4387-8BD6-0BBD668AA79B}"/>
    <hyperlink ref="B114" r:id="rId108" location="CORR BT70 BHV 161 15/02/2022 13:52:41" xr:uid="{3FD561F2-0A50-445B-8F62-6B1DCB675C5F}"/>
    <hyperlink ref="B115" r:id="rId109" location="CORR BT70 BHV 163 17/02/2022 19:08:20" xr:uid="{5451CEFA-206C-4B56-AA13-7E70062DEC70}"/>
    <hyperlink ref="B116" r:id="rId110" location="CORR BT70 BHV 164 18/02/2022 16:31:17" xr:uid="{CC4C53CF-CBD6-4FC3-A8BB-31D435C38C08}"/>
    <hyperlink ref="B117" r:id="rId111" location="CORR BT70 BHV 167 23/02/2022 06:22:32" xr:uid="{976C38AE-1E1E-49FC-A3D8-6610C9E90410}"/>
  </hyperlinks>
  <pageMargins left="0.7" right="0.7" top="0.75" bottom="0.75" header="0.3" footer="0.3"/>
  <pageSetup paperSize="9" orientation="portrait" r:id="rId112"/>
  <drawing r:id="rId113"/>
  <legacyDrawing r:id="rId1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15" name="Button 2">
              <controlPr defaultSize="0" print="0" autoFill="0" autoPict="0" macro="[0]!DataExtract">
                <anchor moveWithCells="1" sizeWithCells="1">
                  <from>
                    <xdr:col>1</xdr:col>
                    <xdr:colOff>238125</xdr:colOff>
                    <xdr:row>0</xdr:row>
                    <xdr:rowOff>28575</xdr:rowOff>
                  </from>
                  <to>
                    <xdr:col>1</xdr:col>
                    <xdr:colOff>2762250</xdr:colOff>
                    <xdr:row>0</xdr:row>
                    <xdr:rowOff>781050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7" operator="between" id="{C89C9EBF-4F47-476A-95E3-FBBB01780F85}">
            <xm:f>'limits for plots'!$D$2</xm:f>
            <xm:f>'limits for plots'!$E$2</xm:f>
            <x14:dxf>
              <fill>
                <patternFill>
                  <bgColor rgb="FF00B050"/>
                </patternFill>
              </fill>
            </x14:dxf>
          </x14:cfRule>
          <xm:sqref>D102:D1048576 D1:D100</xm:sqref>
        </x14:conditionalFormatting>
        <x14:conditionalFormatting xmlns:xm="http://schemas.microsoft.com/office/excel/2006/main">
          <x14:cfRule type="cellIs" priority="16" operator="between" id="{B9BC1EEC-9219-42F0-9E40-633808F03FA3}">
            <xm:f>'limits for plots'!$F$2</xm:f>
            <xm:f>'limits for plots'!$G$2</xm:f>
            <x14:dxf>
              <fill>
                <patternFill>
                  <bgColor rgb="FF00B050"/>
                </patternFill>
              </fill>
            </x14:dxf>
          </x14:cfRule>
          <xm:sqref>E102:E1048576 E1:E100</xm:sqref>
        </x14:conditionalFormatting>
        <x14:conditionalFormatting xmlns:xm="http://schemas.microsoft.com/office/excel/2006/main">
          <x14:cfRule type="cellIs" priority="15" operator="between" id="{B6BAA7EF-C1EA-4E30-8C52-589678B7F4AA}">
            <xm:f>'limits for plots'!$H$2</xm:f>
            <xm:f>'limits for plots'!$I$2</xm:f>
            <x14:dxf>
              <fill>
                <patternFill>
                  <bgColor rgb="FF00B050"/>
                </patternFill>
              </fill>
            </x14:dxf>
          </x14:cfRule>
          <xm:sqref>F102:F1048576 F1:F100</xm:sqref>
        </x14:conditionalFormatting>
        <x14:conditionalFormatting xmlns:xm="http://schemas.microsoft.com/office/excel/2006/main">
          <x14:cfRule type="cellIs" priority="14" operator="between" id="{E4040EA4-11D1-4613-93CC-819054CEE35C}">
            <xm:f>'limits for plots'!$J$2</xm:f>
            <xm:f>'limits for plots'!$K$2</xm:f>
            <x14:dxf>
              <fill>
                <patternFill>
                  <bgColor rgb="FF00B050"/>
                </patternFill>
              </fill>
            </x14:dxf>
          </x14:cfRule>
          <xm:sqref>G102:G1048576 G1:G100</xm:sqref>
        </x14:conditionalFormatting>
        <x14:conditionalFormatting xmlns:xm="http://schemas.microsoft.com/office/excel/2006/main">
          <x14:cfRule type="cellIs" priority="13" operator="between" id="{856C9976-D7D6-4C60-B4A5-BA6B6551F06C}">
            <xm:f>'limits for plots'!$L$2</xm:f>
            <xm:f>'limits for plots'!$M$2</xm:f>
            <x14:dxf>
              <fill>
                <patternFill>
                  <bgColor rgb="FF00B050"/>
                </patternFill>
              </fill>
            </x14:dxf>
          </x14:cfRule>
          <xm:sqref>H102:H1048576 H1:H100</xm:sqref>
        </x14:conditionalFormatting>
        <x14:conditionalFormatting xmlns:xm="http://schemas.microsoft.com/office/excel/2006/main">
          <x14:cfRule type="cellIs" priority="12" operator="between" id="{E49E38A8-327F-405F-904F-97CD3AC5B488}">
            <xm:f>'limits for plots'!$N$2</xm:f>
            <xm:f>'limits for plots'!$O$2</xm:f>
            <x14:dxf>
              <fill>
                <patternFill>
                  <bgColor rgb="FF00B050"/>
                </patternFill>
              </fill>
            </x14:dxf>
          </x14:cfRule>
          <xm:sqref>I102:I1048576 I1:I100</xm:sqref>
        </x14:conditionalFormatting>
        <x14:conditionalFormatting xmlns:xm="http://schemas.microsoft.com/office/excel/2006/main">
          <x14:cfRule type="cellIs" priority="11" operator="between" id="{1EEE6F66-3138-410C-B79A-3CBF3D95E511}">
            <xm:f>'limits for plots'!$P$2</xm:f>
            <xm:f>'limits for plots'!$Q$2</xm:f>
            <x14:dxf>
              <fill>
                <patternFill>
                  <bgColor rgb="FF00B050"/>
                </patternFill>
              </fill>
            </x14:dxf>
          </x14:cfRule>
          <xm:sqref>J102:J1048576 J1:J100</xm:sqref>
        </x14:conditionalFormatting>
        <x14:conditionalFormatting xmlns:xm="http://schemas.microsoft.com/office/excel/2006/main">
          <x14:cfRule type="cellIs" priority="10" operator="between" id="{510EC9EA-9200-4584-8186-F61CA189E924}">
            <xm:f>'limits for plots'!$R$2</xm:f>
            <xm:f>'limits for plots'!$S$2</xm:f>
            <x14:dxf>
              <fill>
                <patternFill>
                  <bgColor rgb="FF00B050"/>
                </patternFill>
              </fill>
            </x14:dxf>
          </x14:cfRule>
          <xm:sqref>K102:K1048576 K1:K100</xm:sqref>
        </x14:conditionalFormatting>
        <x14:conditionalFormatting xmlns:xm="http://schemas.microsoft.com/office/excel/2006/main">
          <x14:cfRule type="cellIs" priority="9" operator="between" id="{444F583C-6504-4E73-8DAD-266369B2F868}">
            <xm:f>'limits for plots'!$T$2</xm:f>
            <xm:f>'limits for plots'!$U$2</xm:f>
            <x14:dxf>
              <fill>
                <patternFill>
                  <bgColor rgb="FF00B050"/>
                </patternFill>
              </fill>
            </x14:dxf>
          </x14:cfRule>
          <xm:sqref>L102:L1048576 L1:L100</xm:sqref>
        </x14:conditionalFormatting>
        <x14:conditionalFormatting xmlns:xm="http://schemas.microsoft.com/office/excel/2006/main">
          <x14:cfRule type="cellIs" priority="8" operator="between" id="{82F9976C-BA6A-4E80-A66A-857061ED40B4}">
            <xm:f>'limits for plots'!$V$2</xm:f>
            <xm:f>'limits for plots'!$W$2</xm:f>
            <x14:dxf>
              <fill>
                <patternFill>
                  <bgColor rgb="FF00B050"/>
                </patternFill>
              </fill>
            </x14:dxf>
          </x14:cfRule>
          <xm:sqref>M102:M1048576 M1:M100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3011E-6B07-4A75-AAC0-253A3C850EC7}">
  <sheetPr codeName="Sheet6"/>
  <dimension ref="A1:AC2001"/>
  <sheetViews>
    <sheetView topLeftCell="A118" zoomScale="90" zoomScaleNormal="90" workbookViewId="0">
      <selection activeCell="A114" sqref="A114"/>
    </sheetView>
  </sheetViews>
  <sheetFormatPr defaultRowHeight="14.25" x14ac:dyDescent="0.2"/>
  <cols>
    <col min="2" max="2" width="0" hidden="1" customWidth="1"/>
    <col min="3" max="3" width="37.875" bestFit="1" customWidth="1"/>
    <col min="4" max="4" width="9.625" style="151" customWidth="1"/>
    <col min="5" max="5" width="11.875" style="121" customWidth="1"/>
    <col min="6" max="9" width="12.75" bestFit="1" customWidth="1"/>
    <col min="10" max="10" width="16.625" customWidth="1"/>
    <col min="11" max="11" width="18.625" style="48" bestFit="1" customWidth="1"/>
    <col min="12" max="12" width="11.75" bestFit="1" customWidth="1"/>
    <col min="13" max="14" width="11.75" customWidth="1"/>
    <col min="15" max="15" width="12" bestFit="1" customWidth="1"/>
    <col min="16" max="16" width="32.375" style="134" customWidth="1"/>
    <col min="17" max="17" width="10" customWidth="1"/>
    <col min="18" max="18" width="18.75" bestFit="1" customWidth="1"/>
    <col min="19" max="19" width="11.375" customWidth="1"/>
    <col min="20" max="29" width="11.25" customWidth="1"/>
  </cols>
  <sheetData>
    <row r="1" spans="1:29" ht="15" x14ac:dyDescent="0.25">
      <c r="A1" s="240" t="s">
        <v>55</v>
      </c>
      <c r="B1" s="240"/>
      <c r="C1" s="240"/>
      <c r="D1" s="165"/>
      <c r="E1" s="116"/>
      <c r="F1" s="84">
        <v>376.5</v>
      </c>
      <c r="G1" s="84">
        <v>198</v>
      </c>
      <c r="H1" s="84">
        <v>17.600000000000001</v>
      </c>
      <c r="I1" s="84">
        <v>345</v>
      </c>
      <c r="J1" s="84">
        <f>I1+H1</f>
        <v>362.6</v>
      </c>
      <c r="K1" s="85">
        <v>27000000000</v>
      </c>
      <c r="L1" s="84"/>
      <c r="M1" s="84"/>
      <c r="N1" s="84"/>
      <c r="O1" s="84">
        <v>8.6999999999999993</v>
      </c>
      <c r="Q1" t="s">
        <v>90</v>
      </c>
    </row>
    <row r="2" spans="1:29" ht="78.75" x14ac:dyDescent="0.2">
      <c r="E2" s="117" t="s">
        <v>76</v>
      </c>
      <c r="F2" s="106">
        <f>DAVERAGE(Data[#All],Data[[#Headers],[CO/km (mg)]],'BT70 BHV WLTP Trend Data'!$Q$2:$V$3)</f>
        <v>195.08511495370533</v>
      </c>
      <c r="G2" s="106">
        <f>DAVERAGE(Data[#All],Data[[#Headers],[CO2/km (g)]],'BT70 BHV WLTP Trend Data'!$Q$2:$V$3)</f>
        <v>186.01252755812607</v>
      </c>
      <c r="H2" s="106">
        <f>DAVERAGE(Data[#All],Data[[#Headers],[THC/km (mg)]],'BT70 BHV WLTP Trend Data'!$Q$2:$V$3)</f>
        <v>13.004998575034589</v>
      </c>
      <c r="I2" s="106">
        <f>DAVERAGE(Data[#All],Data[[#Headers],[NOx/km (mg)]],'BT70 BHV WLTP Trend Data'!$Q$2:$V$3)</f>
        <v>12.558192904228633</v>
      </c>
      <c r="J2" s="106">
        <f>DAVERAGE(Data[#All],Data[[#Headers],[THC + NOx/km (mg)]],'BT70 BHV WLTP Trend Data'!$Q$2:$V$3)</f>
        <v>25.563191479263224</v>
      </c>
      <c r="K2" s="107">
        <f>DAVERAGE(Data[#All],Data[[#Headers],[PN/km ('#)]],'BT70 BHV WLTP Trend Data'!$Q$2:$V$3)</f>
        <v>60221443906.349358</v>
      </c>
      <c r="L2" s="106">
        <f>DAVERAGE(Data[#All],Data[[#Headers],[PM/km (mg)]],'BT70 BHV WLTP Trend Data'!$Q$2:$V$3)</f>
        <v>9.8692034590690564E-2</v>
      </c>
      <c r="M2" s="106">
        <f>DAVERAGE(Data[#All],Data[[#Headers],[CH4 (mg/km)]],'BT70 BHV WLTP Trend Data'!$Q$2:$V$3)</f>
        <v>2.462790982378992</v>
      </c>
      <c r="N2" s="106">
        <f>DAVERAGE(Data[#All],Data[[#Headers],[N20 (mg/km)]],'BT70 BHV WLTP Trend Data'!$Q$2:$V$3)</f>
        <v>0.47520466235204067</v>
      </c>
      <c r="O2" s="106">
        <f>DAVERAGE(Data[#All],Data[[#Headers],[l/100km]],'BT70 BHV WLTP Trend Data'!$Q$2:$V$3)</f>
        <v>8.2245703871598259</v>
      </c>
      <c r="P2" s="135"/>
      <c r="Q2" s="65" t="s">
        <v>65</v>
      </c>
      <c r="R2" s="100" t="s">
        <v>79</v>
      </c>
      <c r="S2" s="104" t="s">
        <v>75</v>
      </c>
      <c r="T2" s="104" t="s">
        <v>75</v>
      </c>
      <c r="U2" s="104" t="s">
        <v>62</v>
      </c>
      <c r="V2" s="104" t="s">
        <v>62</v>
      </c>
    </row>
    <row r="3" spans="1:29" ht="15.75" x14ac:dyDescent="0.2">
      <c r="E3" s="118" t="s">
        <v>23</v>
      </c>
      <c r="F3" s="77">
        <f>F2*1.05</f>
        <v>204.83937070139061</v>
      </c>
      <c r="G3" s="77">
        <f>G2*1.05</f>
        <v>195.31315393603236</v>
      </c>
      <c r="H3" s="77">
        <f t="shared" ref="H3:O3" si="0">H2*1.05</f>
        <v>13.65524850378632</v>
      </c>
      <c r="I3" s="77">
        <f t="shared" si="0"/>
        <v>13.186102549440065</v>
      </c>
      <c r="J3" s="77">
        <f t="shared" si="0"/>
        <v>26.841351053226386</v>
      </c>
      <c r="K3" s="78">
        <f t="shared" si="0"/>
        <v>63232516101.666832</v>
      </c>
      <c r="L3" s="77">
        <f t="shared" si="0"/>
        <v>0.10362663632022509</v>
      </c>
      <c r="M3" s="77">
        <f t="shared" ref="M3:N3" si="1">M2*1.05</f>
        <v>2.5859305314979415</v>
      </c>
      <c r="N3" s="77">
        <f t="shared" si="1"/>
        <v>0.49896489546964273</v>
      </c>
      <c r="O3" s="77">
        <f t="shared" si="0"/>
        <v>8.6357989065178185</v>
      </c>
      <c r="P3" s="135"/>
      <c r="Q3" s="108" t="s">
        <v>14</v>
      </c>
      <c r="R3" s="152" t="s">
        <v>80</v>
      </c>
      <c r="S3" s="153" t="s">
        <v>89</v>
      </c>
      <c r="T3" s="153" t="s">
        <v>151</v>
      </c>
      <c r="U3" s="153" t="s">
        <v>152</v>
      </c>
      <c r="V3" s="153" t="s">
        <v>153</v>
      </c>
    </row>
    <row r="4" spans="1:29" x14ac:dyDescent="0.2">
      <c r="E4" s="118" t="s">
        <v>24</v>
      </c>
      <c r="F4" s="77">
        <f>F2*0.95</f>
        <v>185.33085920602005</v>
      </c>
      <c r="G4" s="77">
        <f>G2*0.95</f>
        <v>176.71190118021977</v>
      </c>
      <c r="H4" s="77">
        <f t="shared" ref="H4:O4" si="2">H2*0.95</f>
        <v>12.354748646282859</v>
      </c>
      <c r="I4" s="77">
        <f t="shared" si="2"/>
        <v>11.930283259017202</v>
      </c>
      <c r="J4" s="77">
        <f t="shared" si="2"/>
        <v>24.285031905300063</v>
      </c>
      <c r="K4" s="78">
        <f t="shared" si="2"/>
        <v>57210371711.031883</v>
      </c>
      <c r="L4" s="77">
        <f t="shared" si="2"/>
        <v>9.3757432861156037E-2</v>
      </c>
      <c r="M4" s="77">
        <f t="shared" ref="M4:N4" si="3">M2*0.95</f>
        <v>2.3396514332600424</v>
      </c>
      <c r="N4" s="77">
        <f t="shared" si="3"/>
        <v>0.45144442923443862</v>
      </c>
      <c r="O4" s="77">
        <f t="shared" si="2"/>
        <v>7.8133418678018343</v>
      </c>
      <c r="P4" s="135"/>
    </row>
    <row r="5" spans="1:29" x14ac:dyDescent="0.2">
      <c r="A5" s="81"/>
      <c r="B5" s="81"/>
      <c r="C5" s="169" t="s">
        <v>150</v>
      </c>
      <c r="D5" s="170">
        <f>DCOUNT(Data[#All],Data[[#Headers],[CO2/km (g)]],'BT70 BHV WLTP Trend Data'!$Q$2:$V$3)</f>
        <v>71</v>
      </c>
      <c r="E5" s="119" t="s">
        <v>77</v>
      </c>
      <c r="F5" s="106">
        <f>DSTDEV(Data[#All],Data[[#Headers],[CO/km (mg)]],'BT70 BHV WLTP Trend Data'!$Q$2:$V$3)</f>
        <v>18.899488187850057</v>
      </c>
      <c r="G5" s="106">
        <f>DSTDEV(Data[#All],Data[[#Headers],[CO2/km (g)]],'BT70 BHV WLTP Trend Data'!$Q$2:$V$3)</f>
        <v>2.7096678093297295</v>
      </c>
      <c r="H5" s="106">
        <f>DSTDEV(Data[#All],Data[[#Headers],[THC/km (mg)]],'BT70 BHV WLTP Trend Data'!$Q$2:$V$3)</f>
        <v>1.0353092054227804</v>
      </c>
      <c r="I5" s="106">
        <f>DSTDEV(Data[#All],Data[[#Headers],[NOx/km (mg)]],'BT70 BHV WLTP Trend Data'!$Q$2:$V$3)</f>
        <v>1.4981391147121659</v>
      </c>
      <c r="J5" s="106">
        <f>DSTDEV(Data[#All],Data[[#Headers],[THC + NOx/km (mg)]],'BT70 BHV WLTP Trend Data'!$Q$2:$V$3)</f>
        <v>1.7870768320222112</v>
      </c>
      <c r="K5" s="107">
        <f>DSTDEV(Data[#All],Data[[#Headers],[PN/km ('#)]],'BT70 BHV WLTP Trend Data'!$Q$2:$V$3)</f>
        <v>14903915147.424595</v>
      </c>
      <c r="L5" s="106">
        <f>DSTDEV(Data[#All],Data[[#Headers],[PM/km (mg)]],'BT70 BHV WLTP Trend Data'!$Q$2:$V$3)</f>
        <v>5.8107119563981027E-2</v>
      </c>
      <c r="M5" s="106">
        <f>DSTDEV(Data[#All],Data[[#Headers],[CH4 (mg/km)]],'BT70 BHV WLTP Trend Data'!$Q$2:$V$3)</f>
        <v>0.24459552159758105</v>
      </c>
      <c r="N5" s="106">
        <f>DSTDEV(Data[#All],Data[[#Headers],[N20 (mg/km)]],'BT70 BHV WLTP Trend Data'!$Q$2:$V$3)</f>
        <v>0.31211227534033986</v>
      </c>
      <c r="O5" s="106">
        <f>DSTDEV(Data[#All],Data[[#Headers],[l/100km]],'BT70 BHV WLTP Trend Data'!$Q$2:$V$3)</f>
        <v>0.12191346979082304</v>
      </c>
      <c r="P5" s="135"/>
    </row>
    <row r="6" spans="1:29" ht="15" x14ac:dyDescent="0.25">
      <c r="A6" s="81"/>
      <c r="B6" s="81"/>
      <c r="E6" s="164" t="s">
        <v>112</v>
      </c>
      <c r="F6" s="162">
        <f>F5/(DCOUNT(Data[#All],Data[[#Headers],[CO/km (mg)]],'BT70 BHV WLTP Trend Data'!$Q$2:$V$3))^0.5</f>
        <v>2.2429565930591835</v>
      </c>
      <c r="G6" s="162">
        <f>G5/(DCOUNT(Data[#All],Data[[#Headers],[CO2/km (g)]],'BT70 BHV WLTP Trend Data'!$Q$2:$V$3))^0.5</f>
        <v>0.32157840559108425</v>
      </c>
      <c r="H6" s="162">
        <f>H5/(DCOUNT(Data[#All],Data[[#Headers],[THC/km (mg)]],'BT70 BHV WLTP Trend Data'!$Q$2:$V$3))^0.5</f>
        <v>0.12286859755550079</v>
      </c>
      <c r="I6" s="162">
        <f>I5/(DCOUNT(Data[#All],Data[[#Headers],[NOx/km (mg)]],'BT70 BHV WLTP Trend Data'!$Q$2:$V$3))^0.5</f>
        <v>0.17779640227631754</v>
      </c>
      <c r="J6" s="162">
        <f>J5/(DCOUNT(Data[#All],Data[[#Headers],[THC + NOx/km (mg)]],'BT70 BHV WLTP Trend Data'!$Q$2:$V$3))^0.5</f>
        <v>0.21208700060271379</v>
      </c>
      <c r="K6" s="163">
        <f>K5/(DCOUNT(Data[#All],Data[[#Headers],[PN/km ('#)]],'BT70 BHV WLTP Trend Data'!$Q$2:$V$3))^0.5</f>
        <v>1768769313.2241049</v>
      </c>
      <c r="L6" s="162">
        <f>L5/(DCOUNT(Data[#All],Data[[#Headers],[PM/km (mg)]],'BT70 BHV WLTP Trend Data'!$Q$2:$V$3))^0.5</f>
        <v>6.8960463709009899E-3</v>
      </c>
      <c r="M6" s="162">
        <f>M5/(DCOUNT(Data[#All],Data[[#Headers],[CH4 (mg/km)]],'BT70 BHV WLTP Trend Data'!$Q$2:$V$3))^0.5</f>
        <v>2.9028147870836768E-2</v>
      </c>
      <c r="N6" s="162">
        <f>N5/(DCOUNT(Data[#All],Data[[#Headers],[N20 (mg/km)]],'BT70 BHV WLTP Trend Data'!$Q$2:$V$3))^0.5</f>
        <v>3.7040912367106507E-2</v>
      </c>
      <c r="O6" s="162">
        <f>O5/(DCOUNT(Data[#All],Data[[#Headers],[l/100km]],'BT70 BHV WLTP Trend Data'!$Q$2:$V$3))^0.5</f>
        <v>1.4468466983451922E-2</v>
      </c>
      <c r="P6" s="135"/>
    </row>
    <row r="7" spans="1:29" ht="15.6" customHeight="1" x14ac:dyDescent="0.2">
      <c r="A7" s="145">
        <f>MAX(A$11:A$2001)</f>
        <v>167</v>
      </c>
      <c r="B7" s="145"/>
      <c r="C7" s="146" t="str">
        <f>_xlfn.XLOOKUP($A7,Data[Index],Data[Test Name])</f>
        <v>CORR BT70 BHV 167 23/02/2022 06:22:32</v>
      </c>
      <c r="D7" s="148">
        <f>_xlfn.XLOOKUP($A7,Data[Index],Data[Mileage (Miles)])</f>
        <v>5060</v>
      </c>
      <c r="E7" s="147">
        <f>_xlfn.XLOOKUP($A7,Data[Index],Data[Date])</f>
        <v>44615.266203703701</v>
      </c>
      <c r="F7" s="148">
        <f>_xlfn.XLOOKUP($A7,Data[Index],Data[CO/km (mg)])</f>
        <v>207.54156597755949</v>
      </c>
      <c r="G7" s="148">
        <f>_xlfn.XLOOKUP($A7,Data[Index],Data[CO2/km (g)])</f>
        <v>183.36045305089735</v>
      </c>
      <c r="H7" s="148">
        <f>_xlfn.XLOOKUP($A7,Data[Index],Data[THC/km (mg)])</f>
        <v>12.387698985863787</v>
      </c>
      <c r="I7" s="148">
        <f>_xlfn.XLOOKUP($A7,Data[Index],Data[NOx/km (mg)])</f>
        <v>10.442294276788068</v>
      </c>
      <c r="J7" s="148">
        <f>_xlfn.XLOOKUP($A7,Data[Index],Data[THC + NOx/km (mg)])</f>
        <v>22.829993262651854</v>
      </c>
      <c r="K7" s="149">
        <f>_xlfn.XLOOKUP($A7,Data[Index],Data[PN/km ('#)])</f>
        <v>51520881601.018295</v>
      </c>
      <c r="L7" s="148">
        <f>_xlfn.XLOOKUP($A7,Data[Index],Data[PM/km (mg)])</f>
        <v>1.7000000000000001E-2</v>
      </c>
      <c r="M7" s="148">
        <f>_xlfn.XLOOKUP($A7,Data[Index],Data[CH4 (mg/km)])</f>
        <v>2.1239319360248237</v>
      </c>
      <c r="N7" s="148">
        <f>_xlfn.XLOOKUP($A7,Data[Index],Data[N20 (mg/km)])</f>
        <v>0.67490845716878234</v>
      </c>
      <c r="O7" s="148">
        <f>_xlfn.XLOOKUP($A7,Data[Index],Data[l/100km])</f>
        <v>8.0384040333678826</v>
      </c>
      <c r="P7" s="150" t="s">
        <v>91</v>
      </c>
    </row>
    <row r="8" spans="1:29" x14ac:dyDescent="0.2">
      <c r="C8" s="241" t="s">
        <v>82</v>
      </c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R8" t="e" cm="1">
        <f t="array" ref="R8">_xlfn.XLOOKUP($A11&amp;$Q$3&amp;$R$3&amp;1,Data[Index]&amp;Data[Valid Test, Can be used for conformity (Y/N)]&amp;Data[Cycle]&amp;(Data[Temperature (°C)]&gt;VALUE(MID($S$3,2,LEN($S$3)-1))) *(Data[Temperature (°C)]&lt;VALUE(MID($T$3,2,LEN($T$3)-1))),Data[CO/km (mg)])</f>
        <v>#N/A</v>
      </c>
    </row>
    <row r="9" spans="1:29" ht="15.6" customHeight="1" x14ac:dyDescent="0.2">
      <c r="C9" s="242"/>
      <c r="D9" s="242"/>
      <c r="E9" s="242"/>
      <c r="F9" s="242"/>
      <c r="G9" s="242"/>
      <c r="H9" s="242"/>
      <c r="I9" s="242"/>
      <c r="J9" s="242"/>
      <c r="K9" s="242"/>
      <c r="L9" s="242"/>
      <c r="M9" s="242"/>
      <c r="N9" s="242"/>
      <c r="O9" s="242"/>
    </row>
    <row r="10" spans="1:29" ht="47.25" x14ac:dyDescent="0.25">
      <c r="A10" s="124" t="s">
        <v>78</v>
      </c>
      <c r="B10" s="124"/>
      <c r="C10" s="122" t="s">
        <v>2</v>
      </c>
      <c r="D10" s="99" t="s">
        <v>35</v>
      </c>
      <c r="E10" s="120" t="s">
        <v>31</v>
      </c>
      <c r="F10" s="93" t="s">
        <v>44</v>
      </c>
      <c r="G10" s="93" t="s">
        <v>92</v>
      </c>
      <c r="H10" s="93" t="s">
        <v>45</v>
      </c>
      <c r="I10" s="93" t="s">
        <v>46</v>
      </c>
      <c r="J10" s="93" t="s">
        <v>47</v>
      </c>
      <c r="K10" s="94" t="s">
        <v>49</v>
      </c>
      <c r="L10" s="93" t="s">
        <v>48</v>
      </c>
      <c r="M10" s="175" t="s">
        <v>171</v>
      </c>
      <c r="N10" s="175" t="s">
        <v>173</v>
      </c>
      <c r="O10" s="93" t="s">
        <v>99</v>
      </c>
      <c r="P10" s="136" t="s">
        <v>88</v>
      </c>
      <c r="T10" s="173" t="s">
        <v>160</v>
      </c>
      <c r="U10" s="173" t="s">
        <v>161</v>
      </c>
      <c r="V10" s="173" t="s">
        <v>162</v>
      </c>
      <c r="W10" s="173" t="s">
        <v>163</v>
      </c>
      <c r="X10" s="173" t="s">
        <v>164</v>
      </c>
      <c r="Y10" s="173" t="s">
        <v>165</v>
      </c>
      <c r="Z10" s="173" t="s">
        <v>166</v>
      </c>
      <c r="AA10" s="176" t="s">
        <v>171</v>
      </c>
      <c r="AB10" s="176" t="s">
        <v>172</v>
      </c>
      <c r="AC10" s="173" t="s">
        <v>99</v>
      </c>
    </row>
    <row r="11" spans="1:29" ht="28.5" x14ac:dyDescent="0.2">
      <c r="A11" s="125">
        <v>2</v>
      </c>
      <c r="B11" s="125"/>
      <c r="C11" s="126" t="e" cm="1">
        <f t="array" ref="C11">_xlfn.XLOOKUP($A11&amp;$Q$3&amp;$R$3,Data[Index]&amp;Data[Valid Test, Can be used for conformity (Y/N)]&amp;Data[Cycle],Data[Test Name])</f>
        <v>#N/A</v>
      </c>
      <c r="D11" s="166" t="e" cm="1">
        <f t="array" ref="D11">_xlfn.XLOOKUP($A11&amp;$Q$3&amp;$R$3,Data[Index]&amp;Data[Valid Test, Can be used for conformity (Y/N)]&amp;Data[Cycle],Data[Mileage (Miles)])</f>
        <v>#N/A</v>
      </c>
      <c r="E11" s="127" t="e" cm="1">
        <f t="array" ref="E11">_xlfn.XLOOKUP($A11&amp;$Q$3&amp;$R$3,Data[Index]&amp;Data[Valid Test, Can be used for conformity (Y/N)]&amp;Data[Cycle],Data[Date])</f>
        <v>#N/A</v>
      </c>
      <c r="F11" s="126" t="e" cm="1">
        <f t="array" ref="F11">_xlfn.XLOOKUP($A11&amp;$Q$3&amp;$R$3,Data[Index]&amp;Data[Valid Test, Can be used for conformity (Y/N)]&amp;Data[Cycle],Data[CO/km (mg)])</f>
        <v>#N/A</v>
      </c>
      <c r="G11" s="126" t="e" cm="1">
        <f t="array" ref="G11">_xlfn.XLOOKUP($A11&amp;$Q$3,Data[Index]&amp;Data[Valid Test, Can be used for conformity (Y/N)],Data[CO2/km (g)])</f>
        <v>#N/A</v>
      </c>
      <c r="H11" s="126" t="e" cm="1">
        <f t="array" ref="H11">_xlfn.XLOOKUP($A11&amp;$Q$3,Data[Index]&amp;Data[Valid Test, Can be used for conformity (Y/N)],Data[THC/km (mg)])</f>
        <v>#N/A</v>
      </c>
      <c r="I11" s="126" t="e" cm="1">
        <f t="array" ref="I11">_xlfn.XLOOKUP($A11&amp;$Q$3,Data[Index]&amp;Data[Valid Test, Can be used for conformity (Y/N)],Data[NOx/km (mg)])</f>
        <v>#N/A</v>
      </c>
      <c r="J11" s="126" t="e" cm="1">
        <f t="array" ref="J11">_xlfn.XLOOKUP($A11&amp;$Q$3,Data[Index]&amp;Data[Valid Test, Can be used for conformity (Y/N)],Data[THC + NOx/km (mg)])</f>
        <v>#N/A</v>
      </c>
      <c r="K11" s="139" t="e" cm="1">
        <f t="array" ref="K11">_xlfn.XLOOKUP($A11&amp;$Q$3,Data[Index]&amp;Data[Valid Test, Can be used for conformity (Y/N)],Data[PN/km ('#)])</f>
        <v>#N/A</v>
      </c>
      <c r="L11" s="126" t="e" cm="1">
        <f t="array" ref="L11">_xlfn.XLOOKUP($A11&amp;$Q$3,Data[Index]&amp;Data[Valid Test, Can be used for conformity (Y/N)],Data[PM/km (mg)])</f>
        <v>#N/A</v>
      </c>
      <c r="M11" s="126" t="e" cm="1">
        <f t="array" ref="M11">_xlfn.XLOOKUP($A11&amp;$Q$3,Data[Index]&amp;Data[Valid Test, Can be used for conformity (Y/N)],Data[CH4 (mg/km)])</f>
        <v>#N/A</v>
      </c>
      <c r="N11" s="126" t="e" cm="1">
        <f t="array" ref="N11">_xlfn.XLOOKUP($A11&amp;$Q$3,Data[Index]&amp;Data[Valid Test, Can be used for conformity (Y/N)],Data[N20 (mg/km)])</f>
        <v>#N/A</v>
      </c>
      <c r="O11" s="126" t="e" cm="1">
        <f t="array" ref="O11">_xlfn.XLOOKUP($A11&amp;$Q$3,Data[Index]&amp;Data[Valid Test, Can be used for conformity (Y/N)],Data[l/100km])</f>
        <v>#N/A</v>
      </c>
      <c r="P11" s="137" t="str">
        <f>_xlfn.XLOOKUP($A11,Data[Index],Data[Comments])</f>
        <v>First test look see, Just wanted numbers</v>
      </c>
      <c r="S11" s="208" t="s">
        <v>205</v>
      </c>
      <c r="T11" s="46">
        <f>F$5</f>
        <v>18.899488187850057</v>
      </c>
      <c r="U11" s="46">
        <f t="shared" ref="U11:AA11" si="4">G$5</f>
        <v>2.7096678093297295</v>
      </c>
      <c r="V11" s="46">
        <f t="shared" si="4"/>
        <v>1.0353092054227804</v>
      </c>
      <c r="W11" s="46">
        <f t="shared" si="4"/>
        <v>1.4981391147121659</v>
      </c>
      <c r="X11" s="46">
        <f t="shared" si="4"/>
        <v>1.7870768320222112</v>
      </c>
      <c r="Y11" s="48">
        <f t="shared" si="4"/>
        <v>14903915147.424595</v>
      </c>
      <c r="Z11" s="46">
        <f t="shared" si="4"/>
        <v>5.8107119563981027E-2</v>
      </c>
      <c r="AA11" s="46">
        <f t="shared" si="4"/>
        <v>0.24459552159758105</v>
      </c>
      <c r="AB11" s="46">
        <f t="shared" ref="AB11" si="5">N$5</f>
        <v>0.31211227534033986</v>
      </c>
      <c r="AC11" s="46">
        <f t="shared" ref="AC11" si="6">O$5</f>
        <v>0.12191346979082304</v>
      </c>
    </row>
    <row r="12" spans="1:29" x14ac:dyDescent="0.2">
      <c r="A12" s="128">
        <v>4</v>
      </c>
      <c r="B12" s="128"/>
      <c r="C12" s="129" t="str" cm="1">
        <f t="array" ref="C12">_xlfn.XLOOKUP($A12&amp;$Q$3&amp;$R$3,Data[Index]&amp;Data[Valid Test, Can be used for conformity (Y/N)]&amp;Data[Cycle],Data[Test Name])</f>
        <v>CORR BT70 BHV  004  09/12/2020 06:08:48</v>
      </c>
      <c r="D12" s="167" cm="1">
        <f t="array" ref="D12">_xlfn.XLOOKUP($A12&amp;$Q$3&amp;$R$3,Data[Index]&amp;Data[Valid Test, Can be used for conformity (Y/N)]&amp;Data[Cycle],Data[Mileage (Miles)])</f>
        <v>1832</v>
      </c>
      <c r="E12" s="130" cm="1">
        <f t="array" ref="E12">_xlfn.XLOOKUP($A12&amp;$Q$3&amp;$R$3,Data[Index]&amp;Data[Valid Test, Can be used for conformity (Y/N)]&amp;Data[Cycle],Data[Date])</f>
        <v>44174.256689814814</v>
      </c>
      <c r="F12" s="129" cm="1">
        <f t="array" ref="F12">_xlfn.XLOOKUP($A12&amp;$Q$3&amp;$R$3,Data[Index]&amp;Data[Valid Test, Can be used for conformity (Y/N)]&amp;Data[Cycle],Data[CO/km (mg)])</f>
        <v>175.9678816984663</v>
      </c>
      <c r="G12" s="129" cm="1">
        <f t="array" ref="G12">_xlfn.XLOOKUP($A12&amp;$Q$3,Data[Index]&amp;Data[Valid Test, Can be used for conformity (Y/N)],Data[CO2/km (g)])</f>
        <v>184.02537861389345</v>
      </c>
      <c r="H12" s="129" cm="1">
        <f t="array" ref="H12">_xlfn.XLOOKUP($A12&amp;$Q$3,Data[Index]&amp;Data[Valid Test, Can be used for conformity (Y/N)],Data[THC/km (mg)])</f>
        <v>12.05025942429349</v>
      </c>
      <c r="I12" s="129" cm="1">
        <f t="array" ref="I12">_xlfn.XLOOKUP($A12&amp;$Q$3,Data[Index]&amp;Data[Valid Test, Can be used for conformity (Y/N)],Data[NOx/km (mg)])</f>
        <v>13.051610974767105</v>
      </c>
      <c r="J12" s="129" cm="1">
        <f t="array" ref="J12">_xlfn.XLOOKUP($A12&amp;$Q$3,Data[Index]&amp;Data[Valid Test, Can be used for conformity (Y/N)],Data[THC + NOx/km (mg)])</f>
        <v>25.101870399060594</v>
      </c>
      <c r="K12" s="142" cm="1">
        <f t="array" ref="K12">_xlfn.XLOOKUP($A12&amp;$Q$3,Data[Index]&amp;Data[Valid Test, Can be used for conformity (Y/N)],Data[PN/km ('#)])</f>
        <v>46540104163.571808</v>
      </c>
      <c r="L12" s="129" cm="1">
        <f t="array" ref="L12">_xlfn.XLOOKUP($A12&amp;$Q$3,Data[Index]&amp;Data[Valid Test, Can be used for conformity (Y/N)],Data[PM/km (mg)])</f>
        <v>0.29899999999999999</v>
      </c>
      <c r="M12" s="126" cm="1">
        <f t="array" ref="M12">_xlfn.XLOOKUP($A12&amp;$Q$3,Data[Index]&amp;Data[Valid Test, Can be used for conformity (Y/N)],Data[CH4 (mg/km)])</f>
        <v>2.2186581881185101</v>
      </c>
      <c r="N12" s="126" cm="1">
        <f t="array" ref="N12">_xlfn.XLOOKUP($A12&amp;$Q$3,Data[Index]&amp;Data[Valid Test, Can be used for conformity (Y/N)],Data[N20 (mg/km)])</f>
        <v>0.1624759021335522</v>
      </c>
      <c r="O12" s="129" cm="1">
        <f t="array" ref="O12">_xlfn.XLOOKUP($A12&amp;$Q$3,Data[Index]&amp;Data[Valid Test, Can be used for conformity (Y/N)],Data[l/100km])</f>
        <v>8.1651064640081508</v>
      </c>
      <c r="P12" s="138">
        <f>_xlfn.XLOOKUP($A12,Data[Index],Data[Comments])</f>
        <v>0</v>
      </c>
    </row>
    <row r="13" spans="1:29" x14ac:dyDescent="0.2">
      <c r="A13" s="128">
        <v>5</v>
      </c>
      <c r="B13" s="128"/>
      <c r="C13" s="129" t="str" cm="1">
        <f t="array" ref="C13">_xlfn.XLOOKUP($A13&amp;$Q$3&amp;$R$3,Data[Index]&amp;Data[Valid Test, Can be used for conformity (Y/N)]&amp;Data[Cycle],Data[Test Name])</f>
        <v>CORR BT70 BHV  005  10/12/2020 05:41:48</v>
      </c>
      <c r="D13" s="167" cm="1">
        <f t="array" ref="D13">_xlfn.XLOOKUP($A13&amp;$Q$3&amp;$R$3,Data[Index]&amp;Data[Valid Test, Can be used for conformity (Y/N)]&amp;Data[Cycle],Data[Mileage (Miles)])</f>
        <v>1849</v>
      </c>
      <c r="E13" s="130" cm="1">
        <f t="array" ref="E13">_xlfn.XLOOKUP($A13&amp;$Q$3&amp;$R$3,Data[Index]&amp;Data[Valid Test, Can be used for conformity (Y/N)]&amp;Data[Cycle],Data[Date])</f>
        <v>44175.237951388888</v>
      </c>
      <c r="F13" s="129" cm="1">
        <f t="array" ref="F13">_xlfn.XLOOKUP($A13&amp;$Q$3&amp;$R$3,Data[Index]&amp;Data[Valid Test, Can be used for conformity (Y/N)]&amp;Data[Cycle],Data[CO/km (mg)])</f>
        <v>166.05303942314796</v>
      </c>
      <c r="G13" s="129" cm="1">
        <f t="array" ref="G13">_xlfn.XLOOKUP($A13&amp;$Q$3,Data[Index]&amp;Data[Valid Test, Can be used for conformity (Y/N)],Data[CO2/km (g)])</f>
        <v>182.94067443214263</v>
      </c>
      <c r="H13" s="129" cm="1">
        <f t="array" ref="H13">_xlfn.XLOOKUP($A13&amp;$Q$3,Data[Index]&amp;Data[Valid Test, Can be used for conformity (Y/N)],Data[THC/km (mg)])</f>
        <v>13.012220155019078</v>
      </c>
      <c r="I13" s="129" cm="1">
        <f t="array" ref="I13">_xlfn.XLOOKUP($A13&amp;$Q$3,Data[Index]&amp;Data[Valid Test, Can be used for conformity (Y/N)],Data[NOx/km (mg)])</f>
        <v>12.784703401075436</v>
      </c>
      <c r="J13" s="129" cm="1">
        <f t="array" ref="J13">_xlfn.XLOOKUP($A13&amp;$Q$3,Data[Index]&amp;Data[Valid Test, Can be used for conformity (Y/N)],Data[THC + NOx/km (mg)])</f>
        <v>25.796923556094512</v>
      </c>
      <c r="K13" s="142" cm="1">
        <f t="array" ref="K13">_xlfn.XLOOKUP($A13&amp;$Q$3,Data[Index]&amp;Data[Valid Test, Can be used for conformity (Y/N)],Data[PN/km ('#)])</f>
        <v>46757294289.118004</v>
      </c>
      <c r="L13" s="129" cm="1">
        <f t="array" ref="L13">_xlfn.XLOOKUP($A13&amp;$Q$3,Data[Index]&amp;Data[Valid Test, Can be used for conformity (Y/N)],Data[PM/km (mg)])</f>
        <v>0.19011536326003592</v>
      </c>
      <c r="M13" s="126" cm="1">
        <f t="array" ref="M13">_xlfn.XLOOKUP($A13&amp;$Q$3,Data[Index]&amp;Data[Valid Test, Can be used for conformity (Y/N)],Data[CH4 (mg/km)])</f>
        <v>2.2810754627468737</v>
      </c>
      <c r="N13" s="126" cm="1">
        <f t="array" ref="N13">_xlfn.XLOOKUP($A13&amp;$Q$3,Data[Index]&amp;Data[Valid Test, Can be used for conformity (Y/N)],Data[N20 (mg/km)])</f>
        <v>0.12352312550580312</v>
      </c>
      <c r="O13" s="129" cm="1">
        <f t="array" ref="O13">_xlfn.XLOOKUP($A13&amp;$Q$3,Data[Index]&amp;Data[Valid Test, Can be used for conformity (Y/N)],Data[l/100km])</f>
        <v>8.1164997407912765</v>
      </c>
      <c r="P13" s="138">
        <f>_xlfn.XLOOKUP($A13,Data[Index],Data[Comments])</f>
        <v>0</v>
      </c>
      <c r="S13" s="171" t="s">
        <v>206</v>
      </c>
      <c r="T13">
        <f t="shared" ref="T13:Z13" si="7">F$5/(2^0.5)</f>
        <v>13.36395625858383</v>
      </c>
      <c r="U13">
        <f t="shared" si="7"/>
        <v>1.9160244827399484</v>
      </c>
      <c r="V13">
        <f t="shared" si="7"/>
        <v>0.73207415977930435</v>
      </c>
      <c r="W13">
        <f t="shared" si="7"/>
        <v>1.0593443271737835</v>
      </c>
      <c r="X13">
        <f t="shared" si="7"/>
        <v>1.2636541464242781</v>
      </c>
      <c r="Y13">
        <f t="shared" si="7"/>
        <v>10538659466.972834</v>
      </c>
      <c r="Z13">
        <f t="shared" si="7"/>
        <v>4.1087938278908484E-2</v>
      </c>
      <c r="AA13">
        <f t="shared" ref="AA13:AB13" si="8">M$5/(2^0.5)</f>
        <v>0.1729551519695102</v>
      </c>
      <c r="AB13">
        <f t="shared" si="8"/>
        <v>0.22069670638471717</v>
      </c>
      <c r="AC13">
        <f t="shared" ref="AC13" si="9">O$5/(2^0.5)</f>
        <v>8.6205841207072281E-2</v>
      </c>
    </row>
    <row r="14" spans="1:29" x14ac:dyDescent="0.2">
      <c r="A14" s="128">
        <v>6</v>
      </c>
      <c r="B14" s="128"/>
      <c r="C14" s="129" t="str" cm="1">
        <f t="array" ref="C14">_xlfn.XLOOKUP($A14&amp;$Q$3&amp;$R$3,Data[Index]&amp;Data[Valid Test, Can be used for conformity (Y/N)]&amp;Data[Cycle],Data[Test Name])</f>
        <v>CORR BT70 BHV  006  11/12/2020 18:31:54</v>
      </c>
      <c r="D14" s="167" cm="1">
        <f t="array" ref="D14">_xlfn.XLOOKUP($A14&amp;$Q$3&amp;$R$3,Data[Index]&amp;Data[Valid Test, Can be used for conformity (Y/N)]&amp;Data[Cycle],Data[Mileage (Miles)])</f>
        <v>1857</v>
      </c>
      <c r="E14" s="130" cm="1">
        <f t="array" ref="E14">_xlfn.XLOOKUP($A14&amp;$Q$3&amp;$R$3,Data[Index]&amp;Data[Valid Test, Can be used for conformity (Y/N)]&amp;Data[Cycle],Data[Date])</f>
        <v>44176.772766203707</v>
      </c>
      <c r="F14" s="129" cm="1">
        <f t="array" ref="F14">_xlfn.XLOOKUP($A14&amp;$Q$3&amp;$R$3,Data[Index]&amp;Data[Valid Test, Can be used for conformity (Y/N)]&amp;Data[Cycle],Data[CO/km (mg)])</f>
        <v>188.98034763874875</v>
      </c>
      <c r="G14" s="129" cm="1">
        <f t="array" ref="G14">_xlfn.XLOOKUP($A14&amp;$Q$3,Data[Index]&amp;Data[Valid Test, Can be used for conformity (Y/N)],Data[CO2/km (g)])</f>
        <v>182.88373270924956</v>
      </c>
      <c r="H14" s="129" cm="1">
        <f t="array" ref="H14">_xlfn.XLOOKUP($A14&amp;$Q$3,Data[Index]&amp;Data[Valid Test, Can be used for conformity (Y/N)],Data[THC/km (mg)])</f>
        <v>13.330045516019672</v>
      </c>
      <c r="I14" s="129" cm="1">
        <f t="array" ref="I14">_xlfn.XLOOKUP($A14&amp;$Q$3,Data[Index]&amp;Data[Valid Test, Can be used for conformity (Y/N)],Data[NOx/km (mg)])</f>
        <v>15.234568828690431</v>
      </c>
      <c r="J14" s="129" cm="1">
        <f t="array" ref="J14">_xlfn.XLOOKUP($A14&amp;$Q$3,Data[Index]&amp;Data[Valid Test, Can be used for conformity (Y/N)],Data[THC + NOx/km (mg)])</f>
        <v>28.564614344710101</v>
      </c>
      <c r="K14" s="142" cm="1">
        <f t="array" ref="K14">_xlfn.XLOOKUP($A14&amp;$Q$3,Data[Index]&amp;Data[Valid Test, Can be used for conformity (Y/N)],Data[PN/km ('#)])</f>
        <v>53251431752.621902</v>
      </c>
      <c r="L14" s="129" cm="1">
        <f t="array" ref="L14">_xlfn.XLOOKUP($A14&amp;$Q$3,Data[Index]&amp;Data[Valid Test, Can be used for conformity (Y/N)],Data[PM/km (mg)])</f>
        <v>0.25957031775119527</v>
      </c>
      <c r="M14" s="126" cm="1">
        <f t="array" ref="M14">_xlfn.XLOOKUP($A14&amp;$Q$3,Data[Index]&amp;Data[Valid Test, Can be used for conformity (Y/N)],Data[CH4 (mg/km)])</f>
        <v>2.053973141846968</v>
      </c>
      <c r="N14" s="126" cm="1">
        <f t="array" ref="N14">_xlfn.XLOOKUP($A14&amp;$Q$3,Data[Index]&amp;Data[Valid Test, Can be used for conformity (Y/N)],Data[N20 (mg/km)])</f>
        <v>0.13230527144445789</v>
      </c>
      <c r="O14" s="129" cm="1">
        <f t="array" ref="O14">_xlfn.XLOOKUP($A14&amp;$Q$3,Data[Index]&amp;Data[Valid Test, Can be used for conformity (Y/N)],Data[l/100km])</f>
        <v>8.1156161631956003</v>
      </c>
      <c r="P14" s="138">
        <f>_xlfn.XLOOKUP($A14,Data[Index],Data[Comments])</f>
        <v>0</v>
      </c>
    </row>
    <row r="15" spans="1:29" x14ac:dyDescent="0.2">
      <c r="A15" s="128">
        <v>8</v>
      </c>
      <c r="B15" s="128"/>
      <c r="C15" s="129" t="str" cm="1">
        <f t="array" ref="C15">_xlfn.XLOOKUP($A15&amp;$Q$3&amp;$R$3,Data[Index]&amp;Data[Valid Test, Can be used for conformity (Y/N)]&amp;Data[Cycle],Data[Test Name])</f>
        <v>CORR BT70 BHV  008  14/12/2020 22:53:04</v>
      </c>
      <c r="D15" s="167" cm="1">
        <f t="array" ref="D15">_xlfn.XLOOKUP($A15&amp;$Q$3&amp;$R$3,Data[Index]&amp;Data[Valid Test, Can be used for conformity (Y/N)]&amp;Data[Cycle],Data[Mileage (Miles)])</f>
        <v>1906</v>
      </c>
      <c r="E15" s="130" cm="1">
        <f t="array" ref="E15">_xlfn.XLOOKUP($A15&amp;$Q$3&amp;$R$3,Data[Index]&amp;Data[Valid Test, Can be used for conformity (Y/N)]&amp;Data[Cycle],Data[Date])</f>
        <v>44179.95412037037</v>
      </c>
      <c r="F15" s="129" cm="1">
        <f t="array" ref="F15">_xlfn.XLOOKUP($A15&amp;$Q$3&amp;$R$3,Data[Index]&amp;Data[Valid Test, Can be used for conformity (Y/N)]&amp;Data[Cycle],Data[CO/km (mg)])</f>
        <v>173.31169796917675</v>
      </c>
      <c r="G15" s="129" cm="1">
        <f t="array" ref="G15">_xlfn.XLOOKUP($A15&amp;$Q$3,Data[Index]&amp;Data[Valid Test, Can be used for conformity (Y/N)],Data[CO2/km (g)])</f>
        <v>187.22294892441477</v>
      </c>
      <c r="H15" s="129" cm="1">
        <f t="array" ref="H15">_xlfn.XLOOKUP($A15&amp;$Q$3,Data[Index]&amp;Data[Valid Test, Can be used for conformity (Y/N)],Data[THC/km (mg)])</f>
        <v>11.958291054065208</v>
      </c>
      <c r="I15" s="129" cm="1">
        <f t="array" ref="I15">_xlfn.XLOOKUP($A15&amp;$Q$3,Data[Index]&amp;Data[Valid Test, Can be used for conformity (Y/N)],Data[NOx/km (mg)])</f>
        <v>16.882699564083655</v>
      </c>
      <c r="J15" s="129" cm="1">
        <f t="array" ref="J15">_xlfn.XLOOKUP($A15&amp;$Q$3,Data[Index]&amp;Data[Valid Test, Can be used for conformity (Y/N)],Data[THC + NOx/km (mg)])</f>
        <v>28.840990618148865</v>
      </c>
      <c r="K15" s="142" cm="1">
        <f t="array" ref="K15">_xlfn.XLOOKUP($A15&amp;$Q$3,Data[Index]&amp;Data[Valid Test, Can be used for conformity (Y/N)],Data[PN/km ('#)])</f>
        <v>55403605166.804825</v>
      </c>
      <c r="L15" s="129" cm="1">
        <f t="array" ref="L15">_xlfn.XLOOKUP($A15&amp;$Q$3,Data[Index]&amp;Data[Valid Test, Can be used for conformity (Y/N)],Data[PM/km (mg)])</f>
        <v>0.15093482490607163</v>
      </c>
      <c r="M15" s="126" cm="1">
        <f t="array" ref="M15">_xlfn.XLOOKUP($A15&amp;$Q$3,Data[Index]&amp;Data[Valid Test, Can be used for conformity (Y/N)],Data[CH4 (mg/km)])</f>
        <v>2.1164139590121005</v>
      </c>
      <c r="N15" s="126" cm="1">
        <f t="array" ref="N15">_xlfn.XLOOKUP($A15&amp;$Q$3,Data[Index]&amp;Data[Valid Test, Can be used for conformity (Y/N)],Data[N20 (mg/km)])</f>
        <v>0.35029838881358466</v>
      </c>
      <c r="O15" s="129" cm="1">
        <f t="array" ref="O15">_xlfn.XLOOKUP($A15&amp;$Q$3,Data[Index]&amp;Data[Valid Test, Can be used for conformity (Y/N)],Data[l/100km])</f>
        <v>8.3065426897459798</v>
      </c>
      <c r="P15" s="138">
        <f>_xlfn.XLOOKUP($A15,Data[Index],Data[Comments])</f>
        <v>0</v>
      </c>
      <c r="S15" s="171" t="s">
        <v>207</v>
      </c>
      <c r="T15">
        <f t="shared" ref="T15:Z15" si="10">F$5/(3^0.5)</f>
        <v>10.911624592801383</v>
      </c>
      <c r="U15">
        <f t="shared" si="10"/>
        <v>1.5644274391309829</v>
      </c>
      <c r="V15">
        <f t="shared" si="10"/>
        <v>0.5977360484453399</v>
      </c>
      <c r="W15">
        <f t="shared" si="10"/>
        <v>0.86495102116257661</v>
      </c>
      <c r="X15">
        <f t="shared" si="10"/>
        <v>1.0317692900305673</v>
      </c>
      <c r="Y15">
        <f t="shared" si="10"/>
        <v>8604779422.3449306</v>
      </c>
      <c r="Z15">
        <f t="shared" si="10"/>
        <v>3.354816112209822E-2</v>
      </c>
      <c r="AA15">
        <f t="shared" ref="AA15:AB15" si="11">M$5/(3^0.5)</f>
        <v>0.14121729023694035</v>
      </c>
      <c r="AB15">
        <f t="shared" si="11"/>
        <v>0.18019810618513182</v>
      </c>
      <c r="AC15">
        <f t="shared" ref="AC15" si="12">O$5/(3^0.5)</f>
        <v>7.0386774601572999E-2</v>
      </c>
    </row>
    <row r="16" spans="1:29" x14ac:dyDescent="0.2">
      <c r="A16" s="128">
        <v>9</v>
      </c>
      <c r="B16" s="128"/>
      <c r="C16" s="129" t="e" cm="1">
        <f t="array" ref="C16">_xlfn.XLOOKUP($A16&amp;$Q$3&amp;$R$3,Data[Index]&amp;Data[Valid Test, Can be used for conformity (Y/N)]&amp;Data[Cycle],Data[Test Name])</f>
        <v>#N/A</v>
      </c>
      <c r="D16" s="167" t="e" cm="1">
        <f t="array" ref="D16">_xlfn.XLOOKUP($A16&amp;$Q$3&amp;$R$3,Data[Index]&amp;Data[Valid Test, Can be used for conformity (Y/N)]&amp;Data[Cycle],Data[Mileage (Miles)])</f>
        <v>#N/A</v>
      </c>
      <c r="E16" s="130" t="e" cm="1">
        <f t="array" ref="E16">_xlfn.XLOOKUP($A16&amp;$Q$3&amp;$R$3,Data[Index]&amp;Data[Valid Test, Can be used for conformity (Y/N)]&amp;Data[Cycle],Data[Date])</f>
        <v>#N/A</v>
      </c>
      <c r="F16" s="129" t="e" cm="1">
        <f t="array" ref="F16">_xlfn.XLOOKUP($A16&amp;$Q$3&amp;$R$3,Data[Index]&amp;Data[Valid Test, Can be used for conformity (Y/N)]&amp;Data[Cycle],Data[CO/km (mg)])</f>
        <v>#N/A</v>
      </c>
      <c r="G16" s="129" t="e" cm="1">
        <f t="array" ref="G16">_xlfn.XLOOKUP($A16&amp;$Q$3,Data[Index]&amp;Data[Valid Test, Can be used for conformity (Y/N)],Data[CO2/km (g)])</f>
        <v>#N/A</v>
      </c>
      <c r="H16" s="129" t="e" cm="1">
        <f t="array" ref="H16">_xlfn.XLOOKUP($A16&amp;$Q$3,Data[Index]&amp;Data[Valid Test, Can be used for conformity (Y/N)],Data[THC/km (mg)])</f>
        <v>#N/A</v>
      </c>
      <c r="I16" s="129" t="e" cm="1">
        <f t="array" ref="I16">_xlfn.XLOOKUP($A16&amp;$Q$3,Data[Index]&amp;Data[Valid Test, Can be used for conformity (Y/N)],Data[NOx/km (mg)])</f>
        <v>#N/A</v>
      </c>
      <c r="J16" s="129" t="e" cm="1">
        <f t="array" ref="J16">_xlfn.XLOOKUP($A16&amp;$Q$3,Data[Index]&amp;Data[Valid Test, Can be used for conformity (Y/N)],Data[THC + NOx/km (mg)])</f>
        <v>#N/A</v>
      </c>
      <c r="K16" s="142" t="e" cm="1">
        <f t="array" ref="K16">_xlfn.XLOOKUP($A16&amp;$Q$3,Data[Index]&amp;Data[Valid Test, Can be used for conformity (Y/N)],Data[PN/km ('#)])</f>
        <v>#N/A</v>
      </c>
      <c r="L16" s="129" t="e" cm="1">
        <f t="array" ref="L16">_xlfn.XLOOKUP($A16&amp;$Q$3,Data[Index]&amp;Data[Valid Test, Can be used for conformity (Y/N)],Data[PM/km (mg)])</f>
        <v>#N/A</v>
      </c>
      <c r="M16" s="126" t="e" cm="1">
        <f t="array" ref="M16">_xlfn.XLOOKUP($A16&amp;$Q$3,Data[Index]&amp;Data[Valid Test, Can be used for conformity (Y/N)],Data[CH4 (mg/km)])</f>
        <v>#N/A</v>
      </c>
      <c r="N16" s="126" t="e" cm="1">
        <f t="array" ref="N16">_xlfn.XLOOKUP($A16&amp;$Q$3,Data[Index]&amp;Data[Valid Test, Can be used for conformity (Y/N)],Data[N20 (mg/km)])</f>
        <v>#N/A</v>
      </c>
      <c r="O16" s="129" t="e" cm="1">
        <f t="array" ref="O16">_xlfn.XLOOKUP($A16&amp;$Q$3,Data[Index]&amp;Data[Valid Test, Can be used for conformity (Y/N)],Data[l/100km])</f>
        <v>#N/A</v>
      </c>
      <c r="P16" s="138" t="str">
        <f>_xlfn.XLOOKUP($A16,Data[Index],Data[Comments])</f>
        <v>Pm Cabinet issue</v>
      </c>
      <c r="T16" s="172"/>
      <c r="U16" s="172"/>
      <c r="V16" s="172"/>
      <c r="W16" s="172"/>
      <c r="X16" s="172"/>
      <c r="Y16" s="172"/>
      <c r="Z16" s="172"/>
      <c r="AA16" s="172"/>
      <c r="AB16" s="172"/>
      <c r="AC16" s="172"/>
    </row>
    <row r="17" spans="1:29" x14ac:dyDescent="0.2">
      <c r="A17" s="128">
        <v>9</v>
      </c>
      <c r="B17" s="128"/>
      <c r="C17" s="129" t="e" cm="1">
        <f t="array" ref="C17">_xlfn.XLOOKUP($A17&amp;$Q$3&amp;$R$3,Data[Index]&amp;Data[Valid Test, Can be used for conformity (Y/N)]&amp;Data[Cycle],Data[Test Name])</f>
        <v>#N/A</v>
      </c>
      <c r="D17" s="167" t="e" cm="1">
        <f t="array" ref="D17">_xlfn.XLOOKUP($A17&amp;$Q$3&amp;$R$3,Data[Index]&amp;Data[Valid Test, Can be used for conformity (Y/N)]&amp;Data[Cycle],Data[Mileage (Miles)])</f>
        <v>#N/A</v>
      </c>
      <c r="E17" s="130" t="e" cm="1">
        <f t="array" ref="E17">_xlfn.XLOOKUP($A17&amp;$Q$3&amp;$R$3,Data[Index]&amp;Data[Valid Test, Can be used for conformity (Y/N)]&amp;Data[Cycle],Data[Date])</f>
        <v>#N/A</v>
      </c>
      <c r="F17" s="129" t="e" cm="1">
        <f t="array" ref="F17">_xlfn.XLOOKUP($A17&amp;$Q$3&amp;$R$3,Data[Index]&amp;Data[Valid Test, Can be used for conformity (Y/N)]&amp;Data[Cycle],Data[CO/km (mg)])</f>
        <v>#N/A</v>
      </c>
      <c r="G17" s="129" t="e" cm="1">
        <f t="array" ref="G17">_xlfn.XLOOKUP($A17&amp;$Q$3,Data[Index]&amp;Data[Valid Test, Can be used for conformity (Y/N)],Data[CO2/km (g)])</f>
        <v>#N/A</v>
      </c>
      <c r="H17" s="129" t="e" cm="1">
        <f t="array" ref="H17">_xlfn.XLOOKUP($A17&amp;$Q$3,Data[Index]&amp;Data[Valid Test, Can be used for conformity (Y/N)],Data[THC/km (mg)])</f>
        <v>#N/A</v>
      </c>
      <c r="I17" s="129" t="e" cm="1">
        <f t="array" ref="I17">_xlfn.XLOOKUP($A17&amp;$Q$3,Data[Index]&amp;Data[Valid Test, Can be used for conformity (Y/N)],Data[NOx/km (mg)])</f>
        <v>#N/A</v>
      </c>
      <c r="J17" s="129" t="e" cm="1">
        <f t="array" ref="J17">_xlfn.XLOOKUP($A17&amp;$Q$3,Data[Index]&amp;Data[Valid Test, Can be used for conformity (Y/N)],Data[THC + NOx/km (mg)])</f>
        <v>#N/A</v>
      </c>
      <c r="K17" s="142" t="e" cm="1">
        <f t="array" ref="K17">_xlfn.XLOOKUP($A17&amp;$Q$3,Data[Index]&amp;Data[Valid Test, Can be used for conformity (Y/N)],Data[PN/km ('#)])</f>
        <v>#N/A</v>
      </c>
      <c r="L17" s="129" t="e" cm="1">
        <f t="array" ref="L17">_xlfn.XLOOKUP($A17&amp;$Q$3,Data[Index]&amp;Data[Valid Test, Can be used for conformity (Y/N)],Data[PM/km (mg)])</f>
        <v>#N/A</v>
      </c>
      <c r="M17" s="126" t="e" cm="1">
        <f t="array" ref="M17">_xlfn.XLOOKUP($A17&amp;$Q$3,Data[Index]&amp;Data[Valid Test, Can be used for conformity (Y/N)],Data[CH4 (mg/km)])</f>
        <v>#N/A</v>
      </c>
      <c r="N17" s="126" t="e" cm="1">
        <f t="array" ref="N17">_xlfn.XLOOKUP($A17&amp;$Q$3,Data[Index]&amp;Data[Valid Test, Can be used for conformity (Y/N)],Data[N20 (mg/km)])</f>
        <v>#N/A</v>
      </c>
      <c r="O17" s="129" t="e" cm="1">
        <f t="array" ref="O17">_xlfn.XLOOKUP($A17&amp;$Q$3,Data[Index]&amp;Data[Valid Test, Can be used for conformity (Y/N)],Data[l/100km])</f>
        <v>#N/A</v>
      </c>
      <c r="P17" s="138" t="str">
        <f>_xlfn.XLOOKUP($A17,Data[Index],Data[Comments])</f>
        <v>Pm Cabinet issue</v>
      </c>
    </row>
    <row r="18" spans="1:29" x14ac:dyDescent="0.2">
      <c r="A18" s="128">
        <v>10</v>
      </c>
      <c r="B18" s="128"/>
      <c r="C18" s="129" t="str" cm="1">
        <f t="array" ref="C18">_xlfn.XLOOKUP($A18&amp;$Q$3&amp;$R$3,Data[Index]&amp;Data[Valid Test, Can be used for conformity (Y/N)]&amp;Data[Cycle],Data[Test Name])</f>
        <v>CORR BT70 BHV  010  16/12/2020 21:49:17</v>
      </c>
      <c r="D18" s="167" cm="1">
        <f t="array" ref="D18">_xlfn.XLOOKUP($A18&amp;$Q$3&amp;$R$3,Data[Index]&amp;Data[Valid Test, Can be used for conformity (Y/N)]&amp;Data[Cycle],Data[Mileage (Miles)])</f>
        <v>1940</v>
      </c>
      <c r="E18" s="130" cm="1">
        <f t="array" ref="E18">_xlfn.XLOOKUP($A18&amp;$Q$3&amp;$R$3,Data[Index]&amp;Data[Valid Test, Can be used for conformity (Y/N)]&amp;Data[Cycle],Data[Date])</f>
        <v>44181.909791666665</v>
      </c>
      <c r="F18" s="129" cm="1">
        <f t="array" ref="F18">_xlfn.XLOOKUP($A18&amp;$Q$3&amp;$R$3,Data[Index]&amp;Data[Valid Test, Can be used for conformity (Y/N)]&amp;Data[Cycle],Data[CO/km (mg)])</f>
        <v>197.16523295682035</v>
      </c>
      <c r="G18" s="129" cm="1">
        <f t="array" ref="G18">_xlfn.XLOOKUP($A18&amp;$Q$3,Data[Index]&amp;Data[Valid Test, Can be used for conformity (Y/N)],Data[CO2/km (g)])</f>
        <v>186.05031601215495</v>
      </c>
      <c r="H18" s="129" cm="1">
        <f t="array" ref="H18">_xlfn.XLOOKUP($A18&amp;$Q$3,Data[Index]&amp;Data[Valid Test, Can be used for conformity (Y/N)],Data[THC/km (mg)])</f>
        <v>13.93962843015054</v>
      </c>
      <c r="I18" s="129" cm="1">
        <f t="array" ref="I18">_xlfn.XLOOKUP($A18&amp;$Q$3,Data[Index]&amp;Data[Valid Test, Can be used for conformity (Y/N)],Data[NOx/km (mg)])</f>
        <v>16.881392387869646</v>
      </c>
      <c r="J18" s="129" cm="1">
        <f t="array" ref="J18">_xlfn.XLOOKUP($A18&amp;$Q$3,Data[Index]&amp;Data[Valid Test, Can be used for conformity (Y/N)],Data[THC + NOx/km (mg)])</f>
        <v>30.821020818020187</v>
      </c>
      <c r="K18" s="142" cm="1">
        <f t="array" ref="K18">_xlfn.XLOOKUP($A18&amp;$Q$3,Data[Index]&amp;Data[Valid Test, Can be used for conformity (Y/N)],Data[PN/km ('#)])</f>
        <v>54654219539.360657</v>
      </c>
      <c r="L18" s="129" cm="1">
        <f t="array" ref="L18">_xlfn.XLOOKUP($A18&amp;$Q$3,Data[Index]&amp;Data[Valid Test, Can be used for conformity (Y/N)],Data[PM/km (mg)])</f>
        <v>0.10519801952206005</v>
      </c>
      <c r="M18" s="126" cm="1">
        <f t="array" ref="M18">_xlfn.XLOOKUP($A18&amp;$Q$3,Data[Index]&amp;Data[Valid Test, Can be used for conformity (Y/N)],Data[CH4 (mg/km)])</f>
        <v>2.1573530025635876</v>
      </c>
      <c r="N18" s="126" cm="1">
        <f t="array" ref="N18">_xlfn.XLOOKUP($A18&amp;$Q$3,Data[Index]&amp;Data[Valid Test, Can be used for conformity (Y/N)],Data[N20 (mg/km)])</f>
        <v>0.21095827617042801</v>
      </c>
      <c r="O18" s="129" cm="1">
        <f t="array" ref="O18">_xlfn.XLOOKUP($A18&amp;$Q$3,Data[Index]&amp;Data[Valid Test, Can be used for conformity (Y/N)],Data[l/100km])</f>
        <v>8.2565288021686793</v>
      </c>
      <c r="P18" s="138">
        <f>_xlfn.XLOOKUP($A18,Data[Index],Data[Comments])</f>
        <v>0</v>
      </c>
      <c r="R18" t="s">
        <v>167</v>
      </c>
      <c r="T18" s="174">
        <f t="shared" ref="T18:Z18" si="13">_xlfn.AGGREGATE(5,6,F11:F2000)</f>
        <v>158.75862704923972</v>
      </c>
      <c r="U18" s="174">
        <f t="shared" si="13"/>
        <v>180.01100211194807</v>
      </c>
      <c r="V18" s="174">
        <f t="shared" si="13"/>
        <v>10.68602453174341</v>
      </c>
      <c r="W18" s="174">
        <f t="shared" si="13"/>
        <v>9.595569715044034</v>
      </c>
      <c r="X18" s="174">
        <f t="shared" si="13"/>
        <v>21.766791505666866</v>
      </c>
      <c r="Y18" s="48">
        <f t="shared" si="13"/>
        <v>36200995464.121002</v>
      </c>
      <c r="Z18" s="174">
        <f t="shared" si="13"/>
        <v>4.0578243487007356E-3</v>
      </c>
      <c r="AA18" s="174">
        <f t="shared" ref="AA18:AB18" si="14">_xlfn.AGGREGATE(5,6,M11:M2000)</f>
        <v>1.9118346284619612</v>
      </c>
      <c r="AB18" s="174">
        <f t="shared" si="14"/>
        <v>0</v>
      </c>
      <c r="AC18" s="174">
        <f t="shared" ref="AC18" si="15">_xlfn.AGGREGATE(5,6,O11:O2000)</f>
        <v>7.939481644850181</v>
      </c>
    </row>
    <row r="19" spans="1:29" x14ac:dyDescent="0.2">
      <c r="A19" s="128">
        <v>11</v>
      </c>
      <c r="B19" s="128"/>
      <c r="C19" s="129" t="str" cm="1">
        <f t="array" ref="C19">_xlfn.XLOOKUP($A19&amp;$Q$3&amp;$R$3,Data[Index]&amp;Data[Valid Test, Can be used for conformity (Y/N)]&amp;Data[Cycle],Data[Test Name])</f>
        <v>CORR BT70 BHV  011  18/12/2020 00:32:38</v>
      </c>
      <c r="D19" s="167" cm="1">
        <f t="array" ref="D19">_xlfn.XLOOKUP($A19&amp;$Q$3&amp;$R$3,Data[Index]&amp;Data[Valid Test, Can be used for conformity (Y/N)]&amp;Data[Cycle],Data[Mileage (Miles)])</f>
        <v>1957</v>
      </c>
      <c r="E19" s="130" cm="1">
        <f t="array" ref="E19">_xlfn.XLOOKUP($A19&amp;$Q$3&amp;$R$3,Data[Index]&amp;Data[Valid Test, Can be used for conformity (Y/N)]&amp;Data[Cycle],Data[Date])</f>
        <v>44183.023263888892</v>
      </c>
      <c r="F19" s="129" cm="1">
        <f t="array" ref="F19">_xlfn.XLOOKUP($A19&amp;$Q$3&amp;$R$3,Data[Index]&amp;Data[Valid Test, Can be used for conformity (Y/N)]&amp;Data[Cycle],Data[CO/km (mg)])</f>
        <v>177.28810069918691</v>
      </c>
      <c r="G19" s="129" cm="1">
        <f t="array" ref="G19">_xlfn.XLOOKUP($A19&amp;$Q$3,Data[Index]&amp;Data[Valid Test, Can be used for conformity (Y/N)],Data[CO2/km (g)])</f>
        <v>186.75202255405389</v>
      </c>
      <c r="H19" s="129" cm="1">
        <f t="array" ref="H19">_xlfn.XLOOKUP($A19&amp;$Q$3,Data[Index]&amp;Data[Valid Test, Can be used for conformity (Y/N)],Data[THC/km (mg)])</f>
        <v>13.172980565379465</v>
      </c>
      <c r="I19" s="129" cm="1">
        <f t="array" ref="I19">_xlfn.XLOOKUP($A19&amp;$Q$3,Data[Index]&amp;Data[Valid Test, Can be used for conformity (Y/N)],Data[NOx/km (mg)])</f>
        <v>12.161477780749982</v>
      </c>
      <c r="J19" s="129" cm="1">
        <f t="array" ref="J19">_xlfn.XLOOKUP($A19&amp;$Q$3,Data[Index]&amp;Data[Valid Test, Can be used for conformity (Y/N)],Data[THC + NOx/km (mg)])</f>
        <v>25.334458346129445</v>
      </c>
      <c r="K19" s="142" cm="1">
        <f t="array" ref="K19">_xlfn.XLOOKUP($A19&amp;$Q$3,Data[Index]&amp;Data[Valid Test, Can be used for conformity (Y/N)],Data[PN/km ('#)])</f>
        <v>53499377859.01442</v>
      </c>
      <c r="L19" s="129" cm="1">
        <f t="array" ref="L19">_xlfn.XLOOKUP($A19&amp;$Q$3,Data[Index]&amp;Data[Valid Test, Can be used for conformity (Y/N)],Data[PM/km (mg)])</f>
        <v>0.17468612187551724</v>
      </c>
      <c r="M19" s="126" cm="1">
        <f t="array" ref="M19">_xlfn.XLOOKUP($A19&amp;$Q$3,Data[Index]&amp;Data[Valid Test, Can be used for conformity (Y/N)],Data[CH4 (mg/km)])</f>
        <v>2.0708344917019512</v>
      </c>
      <c r="N19" s="126" cm="1">
        <f t="array" ref="N19">_xlfn.XLOOKUP($A19&amp;$Q$3,Data[Index]&amp;Data[Valid Test, Can be used for conformity (Y/N)],Data[N20 (mg/km)])</f>
        <v>0.1872693410287552</v>
      </c>
      <c r="O19" s="129" cm="1">
        <f t="array" ref="O19">_xlfn.XLOOKUP($A19&amp;$Q$3,Data[Index]&amp;Data[Valid Test, Can be used for conformity (Y/N)],Data[l/100km])</f>
        <v>8.2861235919459872</v>
      </c>
      <c r="P19" s="138">
        <f>_xlfn.XLOOKUP($A19,Data[Index],Data[Comments])</f>
        <v>0</v>
      </c>
      <c r="R19" t="s">
        <v>168</v>
      </c>
      <c r="T19" s="174">
        <f t="shared" ref="T19:Z19" si="16">_xlfn.AGGREGATE(4,6,F11:F2000)</f>
        <v>234.71063510176469</v>
      </c>
      <c r="U19" s="174">
        <f t="shared" si="16"/>
        <v>192.95812883897653</v>
      </c>
      <c r="V19" s="174">
        <f t="shared" si="16"/>
        <v>15.631142909871885</v>
      </c>
      <c r="W19" s="174">
        <f t="shared" si="16"/>
        <v>16.882699564083655</v>
      </c>
      <c r="X19" s="174">
        <f t="shared" si="16"/>
        <v>30.821020818020187</v>
      </c>
      <c r="Y19" s="48">
        <f t="shared" si="16"/>
        <v>108156444140.33142</v>
      </c>
      <c r="Z19" s="174">
        <f t="shared" si="16"/>
        <v>0.29899999999999999</v>
      </c>
      <c r="AA19" s="174">
        <f t="shared" ref="AA19:AB19" si="17">_xlfn.AGGREGATE(4,6,M11:M2000)</f>
        <v>3.1</v>
      </c>
      <c r="AB19" s="174">
        <f t="shared" si="17"/>
        <v>1.8556092004728257</v>
      </c>
      <c r="AC19" s="174">
        <f t="shared" ref="AC19" si="18">_xlfn.AGGREGATE(4,6,O11:O2000)</f>
        <v>8.5104757827407269</v>
      </c>
    </row>
    <row r="20" spans="1:29" ht="28.5" x14ac:dyDescent="0.2">
      <c r="A20" s="128">
        <v>13</v>
      </c>
      <c r="B20" s="128"/>
      <c r="C20" s="129" t="e" cm="1">
        <f t="array" ref="C20">_xlfn.XLOOKUP($A20&amp;$Q$3&amp;$R$3,Data[Index]&amp;Data[Valid Test, Can be used for conformity (Y/N)]&amp;Data[Cycle],Data[Test Name])</f>
        <v>#N/A</v>
      </c>
      <c r="D20" s="167" t="e" cm="1">
        <f t="array" ref="D20">_xlfn.XLOOKUP($A20&amp;$Q$3&amp;$R$3,Data[Index]&amp;Data[Valid Test, Can be used for conformity (Y/N)]&amp;Data[Cycle],Data[Mileage (Miles)])</f>
        <v>#N/A</v>
      </c>
      <c r="E20" s="130" t="e" cm="1">
        <f t="array" ref="E20">_xlfn.XLOOKUP($A20&amp;$Q$3&amp;$R$3,Data[Index]&amp;Data[Valid Test, Can be used for conformity (Y/N)]&amp;Data[Cycle],Data[Date])</f>
        <v>#N/A</v>
      </c>
      <c r="F20" s="129" t="e" cm="1">
        <f t="array" ref="F20">_xlfn.XLOOKUP($A20&amp;$Q$3&amp;$R$3,Data[Index]&amp;Data[Valid Test, Can be used for conformity (Y/N)]&amp;Data[Cycle],Data[CO/km (mg)])</f>
        <v>#N/A</v>
      </c>
      <c r="G20" s="129" t="e" cm="1">
        <f t="array" ref="G20">_xlfn.XLOOKUP($A20&amp;$Q$3,Data[Index]&amp;Data[Valid Test, Can be used for conformity (Y/N)],Data[CO2/km (g)])</f>
        <v>#N/A</v>
      </c>
      <c r="H20" s="129" t="e" cm="1">
        <f t="array" ref="H20">_xlfn.XLOOKUP($A20&amp;$Q$3,Data[Index]&amp;Data[Valid Test, Can be used for conformity (Y/N)],Data[THC/km (mg)])</f>
        <v>#N/A</v>
      </c>
      <c r="I20" s="129" t="e" cm="1">
        <f t="array" ref="I20">_xlfn.XLOOKUP($A20&amp;$Q$3,Data[Index]&amp;Data[Valid Test, Can be used for conformity (Y/N)],Data[NOx/km (mg)])</f>
        <v>#N/A</v>
      </c>
      <c r="J20" s="129" t="e" cm="1">
        <f t="array" ref="J20">_xlfn.XLOOKUP($A20&amp;$Q$3,Data[Index]&amp;Data[Valid Test, Can be used for conformity (Y/N)],Data[THC + NOx/km (mg)])</f>
        <v>#N/A</v>
      </c>
      <c r="K20" s="142" t="e" cm="1">
        <f t="array" ref="K20">_xlfn.XLOOKUP($A20&amp;$Q$3,Data[Index]&amp;Data[Valid Test, Can be used for conformity (Y/N)],Data[PN/km ('#)])</f>
        <v>#N/A</v>
      </c>
      <c r="L20" s="129" t="e" cm="1">
        <f t="array" ref="L20">_xlfn.XLOOKUP($A20&amp;$Q$3,Data[Index]&amp;Data[Valid Test, Can be used for conformity (Y/N)],Data[PM/km (mg)])</f>
        <v>#N/A</v>
      </c>
      <c r="M20" s="126" t="e" cm="1">
        <f t="array" ref="M20">_xlfn.XLOOKUP($A20&amp;$Q$3,Data[Index]&amp;Data[Valid Test, Can be used for conformity (Y/N)],Data[CH4 (mg/km)])</f>
        <v>#N/A</v>
      </c>
      <c r="N20" s="126" t="e" cm="1">
        <f t="array" ref="N20">_xlfn.XLOOKUP($A20&amp;$Q$3,Data[Index]&amp;Data[Valid Test, Can be used for conformity (Y/N)],Data[N20 (mg/km)])</f>
        <v>#N/A</v>
      </c>
      <c r="O20" s="129" t="e" cm="1">
        <f t="array" ref="O20">_xlfn.XLOOKUP($A20&amp;$Q$3,Data[Index]&amp;Data[Valid Test, Can be used for conformity (Y/N)],Data[l/100km])</f>
        <v>#N/A</v>
      </c>
      <c r="P20" s="138" t="str">
        <f>_xlfn.XLOOKUP($A20,Data[Index],Data[Comments])</f>
        <v>Full Metal Exhaust added to vehicle, PM issue</v>
      </c>
    </row>
    <row r="21" spans="1:29" x14ac:dyDescent="0.2">
      <c r="A21" s="128">
        <v>14</v>
      </c>
      <c r="B21" s="128"/>
      <c r="C21" s="129" t="str" cm="1">
        <f t="array" ref="C21">_xlfn.XLOOKUP($A21&amp;$Q$3&amp;$R$3,Data[Index]&amp;Data[Valid Test, Can be used for conformity (Y/N)]&amp;Data[Cycle],Data[Test Name])</f>
        <v>CORR BT70 BHV  014  15/01/2021 11:21:25</v>
      </c>
      <c r="D21" s="167" cm="1">
        <f t="array" ref="D21">_xlfn.XLOOKUP($A21&amp;$Q$3&amp;$R$3,Data[Index]&amp;Data[Valid Test, Can be used for conformity (Y/N)]&amp;Data[Cycle],Data[Mileage (Miles)])</f>
        <v>2024</v>
      </c>
      <c r="E21" s="130" cm="1">
        <f t="array" ref="E21">_xlfn.XLOOKUP($A21&amp;$Q$3&amp;$R$3,Data[Index]&amp;Data[Valid Test, Can be used for conformity (Y/N)]&amp;Data[Cycle],Data[Date])</f>
        <v>44211.47378472222</v>
      </c>
      <c r="F21" s="129" cm="1">
        <f t="array" ref="F21">_xlfn.XLOOKUP($A21&amp;$Q$3&amp;$R$3,Data[Index]&amp;Data[Valid Test, Can be used for conformity (Y/N)]&amp;Data[Cycle],Data[CO/km (mg)])</f>
        <v>221.13996153301977</v>
      </c>
      <c r="G21" s="129" cm="1">
        <f t="array" ref="G21">_xlfn.XLOOKUP($A21&amp;$Q$3,Data[Index]&amp;Data[Valid Test, Can be used for conformity (Y/N)],Data[CO2/km (g)])</f>
        <v>189.21925259331471</v>
      </c>
      <c r="H21" s="129" cm="1">
        <f t="array" ref="H21">_xlfn.XLOOKUP($A21&amp;$Q$3,Data[Index]&amp;Data[Valid Test, Can be used for conformity (Y/N)],Data[THC/km (mg)])</f>
        <v>14.619415493147033</v>
      </c>
      <c r="I21" s="129" cm="1">
        <f t="array" ref="I21">_xlfn.XLOOKUP($A21&amp;$Q$3,Data[Index]&amp;Data[Valid Test, Can be used for conformity (Y/N)],Data[NOx/km (mg)])</f>
        <v>12.372658846177606</v>
      </c>
      <c r="J21" s="129" cm="1">
        <f t="array" ref="J21">_xlfn.XLOOKUP($A21&amp;$Q$3,Data[Index]&amp;Data[Valid Test, Can be used for conformity (Y/N)],Data[THC + NOx/km (mg)])</f>
        <v>26.992074339324638</v>
      </c>
      <c r="K21" s="142" cm="1">
        <f t="array" ref="K21">_xlfn.XLOOKUP($A21&amp;$Q$3,Data[Index]&amp;Data[Valid Test, Can be used for conformity (Y/N)],Data[PN/km ('#)])</f>
        <v>65169998991.729469</v>
      </c>
      <c r="L21" s="129" cm="1">
        <f t="array" ref="L21">_xlfn.XLOOKUP($A21&amp;$Q$3,Data[Index]&amp;Data[Valid Test, Can be used for conformity (Y/N)],Data[PM/km (mg)])</f>
        <v>0.12479092962262021</v>
      </c>
      <c r="M21" s="126" cm="1">
        <f t="array" ref="M21">_xlfn.XLOOKUP($A21&amp;$Q$3,Data[Index]&amp;Data[Valid Test, Can be used for conformity (Y/N)],Data[CH4 (mg/km)])</f>
        <v>2.411195011686226</v>
      </c>
      <c r="N21" s="126" cm="1">
        <f t="array" ref="N21">_xlfn.XLOOKUP($A21&amp;$Q$3,Data[Index]&amp;Data[Valid Test, Can be used for conformity (Y/N)],Data[N20 (mg/km)])</f>
        <v>0.14940541208401209</v>
      </c>
      <c r="O21" s="129" cm="1">
        <f t="array" ref="O21">_xlfn.XLOOKUP($A21&amp;$Q$3,Data[Index]&amp;Data[Valid Test, Can be used for conformity (Y/N)],Data[l/100km])</f>
        <v>8.3986541723773964</v>
      </c>
      <c r="P21" s="138" t="str">
        <f>_xlfn.XLOOKUP($A21,Data[Index],Data[Comments])</f>
        <v>CO abit high, Possibly not valid</v>
      </c>
      <c r="R21" t="s">
        <v>169</v>
      </c>
      <c r="T21">
        <f>T19-T18</f>
        <v>75.952008052524974</v>
      </c>
      <c r="U21">
        <f t="shared" ref="U21:AC21" si="19">U19-U18</f>
        <v>12.947126727028461</v>
      </c>
      <c r="V21">
        <f t="shared" si="19"/>
        <v>4.9451183781284751</v>
      </c>
      <c r="W21">
        <f t="shared" si="19"/>
        <v>7.287129849039621</v>
      </c>
      <c r="X21">
        <f t="shared" si="19"/>
        <v>9.0542293123533213</v>
      </c>
      <c r="Y21">
        <f t="shared" si="19"/>
        <v>71955448676.210419</v>
      </c>
      <c r="Z21">
        <f t="shared" si="19"/>
        <v>0.29494217565129927</v>
      </c>
      <c r="AA21">
        <f t="shared" ref="AA21:AB21" si="20">AA19-AA18</f>
        <v>1.1881653715380389</v>
      </c>
      <c r="AB21">
        <f t="shared" si="20"/>
        <v>1.8556092004728257</v>
      </c>
      <c r="AC21">
        <f t="shared" si="19"/>
        <v>0.57099413789054587</v>
      </c>
    </row>
    <row r="22" spans="1:29" x14ac:dyDescent="0.2">
      <c r="A22" s="128">
        <v>15</v>
      </c>
      <c r="B22" s="128"/>
      <c r="C22" s="129" t="e" cm="1">
        <f t="array" ref="C22">_xlfn.XLOOKUP($A22&amp;$Q$3&amp;$R$3,Data[Index]&amp;Data[Valid Test, Can be used for conformity (Y/N)]&amp;Data[Cycle],Data[Test Name])</f>
        <v>#N/A</v>
      </c>
      <c r="D22" s="167" t="e" cm="1">
        <f t="array" ref="D22">_xlfn.XLOOKUP($A22&amp;$Q$3&amp;$R$3,Data[Index]&amp;Data[Valid Test, Can be used for conformity (Y/N)]&amp;Data[Cycle],Data[Mileage (Miles)])</f>
        <v>#N/A</v>
      </c>
      <c r="E22" s="130" t="e" cm="1">
        <f t="array" ref="E22">_xlfn.XLOOKUP($A22&amp;$Q$3&amp;$R$3,Data[Index]&amp;Data[Valid Test, Can be used for conformity (Y/N)]&amp;Data[Cycle],Data[Date])</f>
        <v>#N/A</v>
      </c>
      <c r="F22" s="129" t="e" cm="1">
        <f t="array" ref="F22">_xlfn.XLOOKUP($A22&amp;$Q$3&amp;$R$3,Data[Index]&amp;Data[Valid Test, Can be used for conformity (Y/N)]&amp;Data[Cycle],Data[CO/km (mg)])</f>
        <v>#N/A</v>
      </c>
      <c r="G22" s="129" t="e" cm="1">
        <f t="array" ref="G22">_xlfn.XLOOKUP($A22&amp;$Q$3,Data[Index]&amp;Data[Valid Test, Can be used for conformity (Y/N)],Data[CO2/km (g)])</f>
        <v>#N/A</v>
      </c>
      <c r="H22" s="129" t="e" cm="1">
        <f t="array" ref="H22">_xlfn.XLOOKUP($A22&amp;$Q$3,Data[Index]&amp;Data[Valid Test, Can be used for conformity (Y/N)],Data[THC/km (mg)])</f>
        <v>#N/A</v>
      </c>
      <c r="I22" s="129" t="e" cm="1">
        <f t="array" ref="I22">_xlfn.XLOOKUP($A22&amp;$Q$3,Data[Index]&amp;Data[Valid Test, Can be used for conformity (Y/N)],Data[NOx/km (mg)])</f>
        <v>#N/A</v>
      </c>
      <c r="J22" s="129" t="e" cm="1">
        <f t="array" ref="J22">_xlfn.XLOOKUP($A22&amp;$Q$3,Data[Index]&amp;Data[Valid Test, Can be used for conformity (Y/N)],Data[THC + NOx/km (mg)])</f>
        <v>#N/A</v>
      </c>
      <c r="K22" s="142" t="e" cm="1">
        <f t="array" ref="K22">_xlfn.XLOOKUP($A22&amp;$Q$3,Data[Index]&amp;Data[Valid Test, Can be used for conformity (Y/N)],Data[PN/km ('#)])</f>
        <v>#N/A</v>
      </c>
      <c r="L22" s="129" t="e" cm="1">
        <f t="array" ref="L22">_xlfn.XLOOKUP($A22&amp;$Q$3,Data[Index]&amp;Data[Valid Test, Can be used for conformity (Y/N)],Data[PM/km (mg)])</f>
        <v>#N/A</v>
      </c>
      <c r="M22" s="126" t="e" cm="1">
        <f t="array" ref="M22">_xlfn.XLOOKUP($A22&amp;$Q$3,Data[Index]&amp;Data[Valid Test, Can be used for conformity (Y/N)],Data[CH4 (mg/km)])</f>
        <v>#N/A</v>
      </c>
      <c r="N22" s="126" t="e" cm="1">
        <f t="array" ref="N22">_xlfn.XLOOKUP($A22&amp;$Q$3,Data[Index]&amp;Data[Valid Test, Can be used for conformity (Y/N)],Data[N20 (mg/km)])</f>
        <v>#N/A</v>
      </c>
      <c r="O22" s="129" t="e" cm="1">
        <f t="array" ref="O22">_xlfn.XLOOKUP($A22&amp;$Q$3,Data[Index]&amp;Data[Valid Test, Can be used for conformity (Y/N)],Data[l/100km])</f>
        <v>#N/A</v>
      </c>
      <c r="P22" s="138" t="str">
        <f>_xlfn.XLOOKUP($A22,Data[Index],Data[Comments])</f>
        <v>IWR Faliure Overall</v>
      </c>
    </row>
    <row r="23" spans="1:29" x14ac:dyDescent="0.2">
      <c r="A23" s="128">
        <v>16</v>
      </c>
      <c r="B23" s="128"/>
      <c r="C23" s="129" t="e" cm="1">
        <f t="array" ref="C23">_xlfn.XLOOKUP($A23&amp;$Q$3&amp;$R$3,Data[Index]&amp;Data[Valid Test, Can be used for conformity (Y/N)]&amp;Data[Cycle],Data[Test Name])</f>
        <v>#N/A</v>
      </c>
      <c r="D23" s="167" t="e" cm="1">
        <f t="array" ref="D23">_xlfn.XLOOKUP($A23&amp;$Q$3&amp;$R$3,Data[Index]&amp;Data[Valid Test, Can be used for conformity (Y/N)]&amp;Data[Cycle],Data[Mileage (Miles)])</f>
        <v>#N/A</v>
      </c>
      <c r="E23" s="130" t="e" cm="1">
        <f t="array" ref="E23">_xlfn.XLOOKUP($A23&amp;$Q$3&amp;$R$3,Data[Index]&amp;Data[Valid Test, Can be used for conformity (Y/N)]&amp;Data[Cycle],Data[Date])</f>
        <v>#N/A</v>
      </c>
      <c r="F23" s="129" t="e" cm="1">
        <f t="array" ref="F23">_xlfn.XLOOKUP($A23&amp;$Q$3&amp;$R$3,Data[Index]&amp;Data[Valid Test, Can be used for conformity (Y/N)]&amp;Data[Cycle],Data[CO/km (mg)])</f>
        <v>#N/A</v>
      </c>
      <c r="G23" s="129" t="e" cm="1">
        <f t="array" ref="G23">_xlfn.XLOOKUP($A23&amp;$Q$3,Data[Index]&amp;Data[Valid Test, Can be used for conformity (Y/N)],Data[CO2/km (g)])</f>
        <v>#N/A</v>
      </c>
      <c r="H23" s="129" t="e" cm="1">
        <f t="array" ref="H23">_xlfn.XLOOKUP($A23&amp;$Q$3,Data[Index]&amp;Data[Valid Test, Can be used for conformity (Y/N)],Data[THC/km (mg)])</f>
        <v>#N/A</v>
      </c>
      <c r="I23" s="129" t="e" cm="1">
        <f t="array" ref="I23">_xlfn.XLOOKUP($A23&amp;$Q$3,Data[Index]&amp;Data[Valid Test, Can be used for conformity (Y/N)],Data[NOx/km (mg)])</f>
        <v>#N/A</v>
      </c>
      <c r="J23" s="129" t="e" cm="1">
        <f t="array" ref="J23">_xlfn.XLOOKUP($A23&amp;$Q$3,Data[Index]&amp;Data[Valid Test, Can be used for conformity (Y/N)],Data[THC + NOx/km (mg)])</f>
        <v>#N/A</v>
      </c>
      <c r="K23" s="142" t="e" cm="1">
        <f t="array" ref="K23">_xlfn.XLOOKUP($A23&amp;$Q$3,Data[Index]&amp;Data[Valid Test, Can be used for conformity (Y/N)],Data[PN/km ('#)])</f>
        <v>#N/A</v>
      </c>
      <c r="L23" s="129" t="e" cm="1">
        <f t="array" ref="L23">_xlfn.XLOOKUP($A23&amp;$Q$3,Data[Index]&amp;Data[Valid Test, Can be used for conformity (Y/N)],Data[PM/km (mg)])</f>
        <v>#N/A</v>
      </c>
      <c r="M23" s="126" t="e" cm="1">
        <f t="array" ref="M23">_xlfn.XLOOKUP($A23&amp;$Q$3,Data[Index]&amp;Data[Valid Test, Can be used for conformity (Y/N)],Data[CH4 (mg/km)])</f>
        <v>#N/A</v>
      </c>
      <c r="N23" s="126" t="e" cm="1">
        <f t="array" ref="N23">_xlfn.XLOOKUP($A23&amp;$Q$3,Data[Index]&amp;Data[Valid Test, Can be used for conformity (Y/N)],Data[N20 (mg/km)])</f>
        <v>#N/A</v>
      </c>
      <c r="O23" s="129" t="e" cm="1">
        <f t="array" ref="O23">_xlfn.XLOOKUP($A23&amp;$Q$3,Data[Index]&amp;Data[Valid Test, Can be used for conformity (Y/N)],Data[l/100km])</f>
        <v>#N/A</v>
      </c>
      <c r="P23" s="138" t="str">
        <f>_xlfn.XLOOKUP($A23,Data[Index],Data[Comments])</f>
        <v>1000m Altitude, PM Investigations</v>
      </c>
    </row>
    <row r="24" spans="1:29" x14ac:dyDescent="0.2">
      <c r="A24" s="128">
        <v>17</v>
      </c>
      <c r="B24" s="128"/>
      <c r="C24" s="129" t="e" cm="1">
        <f t="array" ref="C24">_xlfn.XLOOKUP($A24&amp;$Q$3&amp;$R$3,Data[Index]&amp;Data[Valid Test, Can be used for conformity (Y/N)]&amp;Data[Cycle],Data[Test Name])</f>
        <v>#N/A</v>
      </c>
      <c r="D24" s="167" t="e" cm="1">
        <f t="array" ref="D24">_xlfn.XLOOKUP($A24&amp;$Q$3&amp;$R$3,Data[Index]&amp;Data[Valid Test, Can be used for conformity (Y/N)]&amp;Data[Cycle],Data[Mileage (Miles)])</f>
        <v>#N/A</v>
      </c>
      <c r="E24" s="130" t="e" cm="1">
        <f t="array" ref="E24">_xlfn.XLOOKUP($A24&amp;$Q$3&amp;$R$3,Data[Index]&amp;Data[Valid Test, Can be used for conformity (Y/N)]&amp;Data[Cycle],Data[Date])</f>
        <v>#N/A</v>
      </c>
      <c r="F24" s="129" t="e" cm="1">
        <f t="array" ref="F24">_xlfn.XLOOKUP($A24&amp;$Q$3&amp;$R$3,Data[Index]&amp;Data[Valid Test, Can be used for conformity (Y/N)]&amp;Data[Cycle],Data[CO/km (mg)])</f>
        <v>#N/A</v>
      </c>
      <c r="G24" s="129" t="e" cm="1">
        <f t="array" ref="G24">_xlfn.XLOOKUP($A24&amp;$Q$3,Data[Index]&amp;Data[Valid Test, Can be used for conformity (Y/N)],Data[CO2/km (g)])</f>
        <v>#N/A</v>
      </c>
      <c r="H24" s="129" t="e" cm="1">
        <f t="array" ref="H24">_xlfn.XLOOKUP($A24&amp;$Q$3,Data[Index]&amp;Data[Valid Test, Can be used for conformity (Y/N)],Data[THC/km (mg)])</f>
        <v>#N/A</v>
      </c>
      <c r="I24" s="129" t="e" cm="1">
        <f t="array" ref="I24">_xlfn.XLOOKUP($A24&amp;$Q$3,Data[Index]&amp;Data[Valid Test, Can be used for conformity (Y/N)],Data[NOx/km (mg)])</f>
        <v>#N/A</v>
      </c>
      <c r="J24" s="129" t="e" cm="1">
        <f t="array" ref="J24">_xlfn.XLOOKUP($A24&amp;$Q$3,Data[Index]&amp;Data[Valid Test, Can be used for conformity (Y/N)],Data[THC + NOx/km (mg)])</f>
        <v>#N/A</v>
      </c>
      <c r="K24" s="142" t="e" cm="1">
        <f t="array" ref="K24">_xlfn.XLOOKUP($A24&amp;$Q$3,Data[Index]&amp;Data[Valid Test, Can be used for conformity (Y/N)],Data[PN/km ('#)])</f>
        <v>#N/A</v>
      </c>
      <c r="L24" s="129" t="e" cm="1">
        <f t="array" ref="L24">_xlfn.XLOOKUP($A24&amp;$Q$3,Data[Index]&amp;Data[Valid Test, Can be used for conformity (Y/N)],Data[PM/km (mg)])</f>
        <v>#N/A</v>
      </c>
      <c r="M24" s="126" t="e" cm="1">
        <f t="array" ref="M24">_xlfn.XLOOKUP($A24&amp;$Q$3,Data[Index]&amp;Data[Valid Test, Can be used for conformity (Y/N)],Data[CH4 (mg/km)])</f>
        <v>#N/A</v>
      </c>
      <c r="N24" s="126" t="e" cm="1">
        <f t="array" ref="N24">_xlfn.XLOOKUP($A24&amp;$Q$3,Data[Index]&amp;Data[Valid Test, Can be used for conformity (Y/N)],Data[N20 (mg/km)])</f>
        <v>#N/A</v>
      </c>
      <c r="O24" s="129" t="e" cm="1">
        <f t="array" ref="O24">_xlfn.XLOOKUP($A24&amp;$Q$3,Data[Index]&amp;Data[Valid Test, Can be used for conformity (Y/N)],Data[l/100km])</f>
        <v>#N/A</v>
      </c>
      <c r="P24" s="138" t="str">
        <f>_xlfn.XLOOKUP($A24,Data[Index],Data[Comments])</f>
        <v>1000m Altitude, PM Investigations</v>
      </c>
    </row>
    <row r="25" spans="1:29" x14ac:dyDescent="0.2">
      <c r="A25" s="128">
        <v>18</v>
      </c>
      <c r="B25" s="128"/>
      <c r="C25" s="129" t="e" cm="1">
        <f t="array" ref="C25">_xlfn.XLOOKUP($A25&amp;$Q$3&amp;$R$3,Data[Index]&amp;Data[Valid Test, Can be used for conformity (Y/N)]&amp;Data[Cycle],Data[Test Name])</f>
        <v>#N/A</v>
      </c>
      <c r="D25" s="167" t="e" cm="1">
        <f t="array" ref="D25">_xlfn.XLOOKUP($A25&amp;$Q$3&amp;$R$3,Data[Index]&amp;Data[Valid Test, Can be used for conformity (Y/N)]&amp;Data[Cycle],Data[Mileage (Miles)])</f>
        <v>#N/A</v>
      </c>
      <c r="E25" s="130" t="e" cm="1">
        <f t="array" ref="E25">_xlfn.XLOOKUP($A25&amp;$Q$3&amp;$R$3,Data[Index]&amp;Data[Valid Test, Can be used for conformity (Y/N)]&amp;Data[Cycle],Data[Date])</f>
        <v>#N/A</v>
      </c>
      <c r="F25" s="129" t="e" cm="1">
        <f t="array" ref="F25">_xlfn.XLOOKUP($A25&amp;$Q$3&amp;$R$3,Data[Index]&amp;Data[Valid Test, Can be used for conformity (Y/N)]&amp;Data[Cycle],Data[CO/km (mg)])</f>
        <v>#N/A</v>
      </c>
      <c r="G25" s="129" t="e" cm="1">
        <f t="array" ref="G25">_xlfn.XLOOKUP($A25&amp;$Q$3,Data[Index]&amp;Data[Valid Test, Can be used for conformity (Y/N)],Data[CO2/km (g)])</f>
        <v>#N/A</v>
      </c>
      <c r="H25" s="129" t="e" cm="1">
        <f t="array" ref="H25">_xlfn.XLOOKUP($A25&amp;$Q$3,Data[Index]&amp;Data[Valid Test, Can be used for conformity (Y/N)],Data[THC/km (mg)])</f>
        <v>#N/A</v>
      </c>
      <c r="I25" s="129" t="e" cm="1">
        <f t="array" ref="I25">_xlfn.XLOOKUP($A25&amp;$Q$3,Data[Index]&amp;Data[Valid Test, Can be used for conformity (Y/N)],Data[NOx/km (mg)])</f>
        <v>#N/A</v>
      </c>
      <c r="J25" s="129" t="e" cm="1">
        <f t="array" ref="J25">_xlfn.XLOOKUP($A25&amp;$Q$3,Data[Index]&amp;Data[Valid Test, Can be used for conformity (Y/N)],Data[THC + NOx/km (mg)])</f>
        <v>#N/A</v>
      </c>
      <c r="K25" s="142" t="e" cm="1">
        <f t="array" ref="K25">_xlfn.XLOOKUP($A25&amp;$Q$3,Data[Index]&amp;Data[Valid Test, Can be used for conformity (Y/N)],Data[PN/km ('#)])</f>
        <v>#N/A</v>
      </c>
      <c r="L25" s="129" t="e" cm="1">
        <f t="array" ref="L25">_xlfn.XLOOKUP($A25&amp;$Q$3,Data[Index]&amp;Data[Valid Test, Can be used for conformity (Y/N)],Data[PM/km (mg)])</f>
        <v>#N/A</v>
      </c>
      <c r="M25" s="126" t="e" cm="1">
        <f t="array" ref="M25">_xlfn.XLOOKUP($A25&amp;$Q$3,Data[Index]&amp;Data[Valid Test, Can be used for conformity (Y/N)],Data[CH4 (mg/km)])</f>
        <v>#N/A</v>
      </c>
      <c r="N25" s="126" t="e" cm="1">
        <f t="array" ref="N25">_xlfn.XLOOKUP($A25&amp;$Q$3,Data[Index]&amp;Data[Valid Test, Can be used for conformity (Y/N)],Data[N20 (mg/km)])</f>
        <v>#N/A</v>
      </c>
      <c r="O25" s="129" t="e" cm="1">
        <f t="array" ref="O25">_xlfn.XLOOKUP($A25&amp;$Q$3,Data[Index]&amp;Data[Valid Test, Can be used for conformity (Y/N)],Data[l/100km])</f>
        <v>#N/A</v>
      </c>
      <c r="P25" s="138" t="str">
        <f>_xlfn.XLOOKUP($A25,Data[Index],Data[Comments])</f>
        <v>1500m Altitude, PM Investigations</v>
      </c>
    </row>
    <row r="26" spans="1:29" ht="28.5" x14ac:dyDescent="0.2">
      <c r="A26" s="129">
        <v>19</v>
      </c>
      <c r="B26" s="129"/>
      <c r="C26" s="129" t="e" cm="1">
        <f t="array" ref="C26">_xlfn.XLOOKUP($A26&amp;$Q$3&amp;$R$3,Data[Index]&amp;Data[Valid Test, Can be used for conformity (Y/N)]&amp;Data[Cycle],Data[Test Name])</f>
        <v>#N/A</v>
      </c>
      <c r="D26" s="167" t="e" cm="1">
        <f t="array" ref="D26">_xlfn.XLOOKUP($A26&amp;$Q$3&amp;$R$3,Data[Index]&amp;Data[Valid Test, Can be used for conformity (Y/N)]&amp;Data[Cycle],Data[Mileage (Miles)])</f>
        <v>#N/A</v>
      </c>
      <c r="E26" s="130" t="e" cm="1">
        <f t="array" ref="E26">_xlfn.XLOOKUP($A26&amp;$Q$3&amp;$R$3,Data[Index]&amp;Data[Valid Test, Can be used for conformity (Y/N)]&amp;Data[Cycle],Data[Date])</f>
        <v>#N/A</v>
      </c>
      <c r="F26" s="129" t="e" cm="1">
        <f t="array" ref="F26">_xlfn.XLOOKUP($A26&amp;$Q$3&amp;$R$3,Data[Index]&amp;Data[Valid Test, Can be used for conformity (Y/N)]&amp;Data[Cycle],Data[CO/km (mg)])</f>
        <v>#N/A</v>
      </c>
      <c r="G26" s="129" t="e" cm="1">
        <f t="array" ref="G26">_xlfn.XLOOKUP($A26&amp;$Q$3,Data[Index]&amp;Data[Valid Test, Can be used for conformity (Y/N)],Data[CO2/km (g)])</f>
        <v>#N/A</v>
      </c>
      <c r="H26" s="129" t="e" cm="1">
        <f t="array" ref="H26">_xlfn.XLOOKUP($A26&amp;$Q$3,Data[Index]&amp;Data[Valid Test, Can be used for conformity (Y/N)],Data[THC/km (mg)])</f>
        <v>#N/A</v>
      </c>
      <c r="I26" s="129" t="e" cm="1">
        <f t="array" ref="I26">_xlfn.XLOOKUP($A26&amp;$Q$3,Data[Index]&amp;Data[Valid Test, Can be used for conformity (Y/N)],Data[NOx/km (mg)])</f>
        <v>#N/A</v>
      </c>
      <c r="J26" s="129" t="e" cm="1">
        <f t="array" ref="J26">_xlfn.XLOOKUP($A26&amp;$Q$3,Data[Index]&amp;Data[Valid Test, Can be used for conformity (Y/N)],Data[THC + NOx/km (mg)])</f>
        <v>#N/A</v>
      </c>
      <c r="K26" s="142" t="e" cm="1">
        <f t="array" ref="K26">_xlfn.XLOOKUP($A26&amp;$Q$3,Data[Index]&amp;Data[Valid Test, Can be used for conformity (Y/N)],Data[PN/km ('#)])</f>
        <v>#N/A</v>
      </c>
      <c r="L26" s="129" t="e" cm="1">
        <f t="array" ref="L26">_xlfn.XLOOKUP($A26&amp;$Q$3,Data[Index]&amp;Data[Valid Test, Can be used for conformity (Y/N)],Data[PM/km (mg)])</f>
        <v>#N/A</v>
      </c>
      <c r="M26" s="126" t="e" cm="1">
        <f t="array" ref="M26">_xlfn.XLOOKUP($A26&amp;$Q$3,Data[Index]&amp;Data[Valid Test, Can be used for conformity (Y/N)],Data[CH4 (mg/km)])</f>
        <v>#N/A</v>
      </c>
      <c r="N26" s="126" t="e" cm="1">
        <f t="array" ref="N26">_xlfn.XLOOKUP($A26&amp;$Q$3,Data[Index]&amp;Data[Valid Test, Can be used for conformity (Y/N)],Data[N20 (mg/km)])</f>
        <v>#N/A</v>
      </c>
      <c r="O26" s="129" t="e" cm="1">
        <f t="array" ref="O26">_xlfn.XLOOKUP($A26&amp;$Q$3,Data[Index]&amp;Data[Valid Test, Can be used for conformity (Y/N)],Data[l/100km])</f>
        <v>#N/A</v>
      </c>
      <c r="P26" s="138" t="str">
        <f>_xlfn.XLOOKUP($A26,Data[Index],Data[Comments])</f>
        <v>2000m Altitude, PM Investigations, Cabinet issues</v>
      </c>
    </row>
    <row r="27" spans="1:29" ht="28.5" x14ac:dyDescent="0.2">
      <c r="A27" s="131">
        <v>20</v>
      </c>
      <c r="B27" s="131"/>
      <c r="C27" s="129" t="e" cm="1">
        <f t="array" ref="C27">_xlfn.XLOOKUP($A27&amp;$Q$3&amp;$R$3,Data[Index]&amp;Data[Valid Test, Can be used for conformity (Y/N)]&amp;Data[Cycle],Data[Test Name])</f>
        <v>#N/A</v>
      </c>
      <c r="D27" s="167" t="e" cm="1">
        <f t="array" ref="D27">_xlfn.XLOOKUP($A27&amp;$Q$3&amp;$R$3,Data[Index]&amp;Data[Valid Test, Can be used for conformity (Y/N)]&amp;Data[Cycle],Data[Mileage (Miles)])</f>
        <v>#N/A</v>
      </c>
      <c r="E27" s="130" t="e" cm="1">
        <f t="array" ref="E27">_xlfn.XLOOKUP($A27&amp;$Q$3&amp;$R$3,Data[Index]&amp;Data[Valid Test, Can be used for conformity (Y/N)]&amp;Data[Cycle],Data[Date])</f>
        <v>#N/A</v>
      </c>
      <c r="F27" s="129" t="e" cm="1">
        <f t="array" ref="F27">_xlfn.XLOOKUP($A27&amp;$Q$3&amp;$R$3,Data[Index]&amp;Data[Valid Test, Can be used for conformity (Y/N)]&amp;Data[Cycle],Data[CO/km (mg)])</f>
        <v>#N/A</v>
      </c>
      <c r="G27" s="129" t="e" cm="1">
        <f t="array" ref="G27">_xlfn.XLOOKUP($A27&amp;$Q$3,Data[Index]&amp;Data[Valid Test, Can be used for conformity (Y/N)],Data[CO2/km (g)])</f>
        <v>#N/A</v>
      </c>
      <c r="H27" s="129" t="e" cm="1">
        <f t="array" ref="H27">_xlfn.XLOOKUP($A27&amp;$Q$3,Data[Index]&amp;Data[Valid Test, Can be used for conformity (Y/N)],Data[THC/km (mg)])</f>
        <v>#N/A</v>
      </c>
      <c r="I27" s="129" t="e" cm="1">
        <f t="array" ref="I27">_xlfn.XLOOKUP($A27&amp;$Q$3,Data[Index]&amp;Data[Valid Test, Can be used for conformity (Y/N)],Data[NOx/km (mg)])</f>
        <v>#N/A</v>
      </c>
      <c r="J27" s="129" t="e" cm="1">
        <f t="array" ref="J27">_xlfn.XLOOKUP($A27&amp;$Q$3,Data[Index]&amp;Data[Valid Test, Can be used for conformity (Y/N)],Data[THC + NOx/km (mg)])</f>
        <v>#N/A</v>
      </c>
      <c r="K27" s="142" t="e" cm="1">
        <f t="array" ref="K27">_xlfn.XLOOKUP($A27&amp;$Q$3,Data[Index]&amp;Data[Valid Test, Can be used for conformity (Y/N)],Data[PN/km ('#)])</f>
        <v>#N/A</v>
      </c>
      <c r="L27" s="129" t="e" cm="1">
        <f t="array" ref="L27">_xlfn.XLOOKUP($A27&amp;$Q$3,Data[Index]&amp;Data[Valid Test, Can be used for conformity (Y/N)],Data[PM/km (mg)])</f>
        <v>#N/A</v>
      </c>
      <c r="M27" s="126" t="e" cm="1">
        <f t="array" ref="M27">_xlfn.XLOOKUP($A27&amp;$Q$3,Data[Index]&amp;Data[Valid Test, Can be used for conformity (Y/N)],Data[CH4 (mg/km)])</f>
        <v>#N/A</v>
      </c>
      <c r="N27" s="126" t="e" cm="1">
        <f t="array" ref="N27">_xlfn.XLOOKUP($A27&amp;$Q$3,Data[Index]&amp;Data[Valid Test, Can be used for conformity (Y/N)],Data[N20 (mg/km)])</f>
        <v>#N/A</v>
      </c>
      <c r="O27" s="129" t="e" cm="1">
        <f t="array" ref="O27">_xlfn.XLOOKUP($A27&amp;$Q$3,Data[Index]&amp;Data[Valid Test, Can be used for conformity (Y/N)],Data[l/100km])</f>
        <v>#N/A</v>
      </c>
      <c r="P27" s="138" t="str">
        <f>_xlfn.XLOOKUP($A27,Data[Index],Data[Comments])</f>
        <v>1800m Altitude, PM Investigations, Cabinet Issues</v>
      </c>
    </row>
    <row r="28" spans="1:29" ht="28.5" x14ac:dyDescent="0.2">
      <c r="A28" s="129">
        <v>21</v>
      </c>
      <c r="B28" s="129"/>
      <c r="C28" s="129" t="e" cm="1">
        <f t="array" ref="C28">_xlfn.XLOOKUP($A28&amp;$Q$3&amp;$R$3,Data[Index]&amp;Data[Valid Test, Can be used for conformity (Y/N)]&amp;Data[Cycle],Data[Test Name])</f>
        <v>#N/A</v>
      </c>
      <c r="D28" s="167" t="e" cm="1">
        <f t="array" ref="D28">_xlfn.XLOOKUP($A28&amp;$Q$3&amp;$R$3,Data[Index]&amp;Data[Valid Test, Can be used for conformity (Y/N)]&amp;Data[Cycle],Data[Mileage (Miles)])</f>
        <v>#N/A</v>
      </c>
      <c r="E28" s="130" t="e" cm="1">
        <f t="array" ref="E28">_xlfn.XLOOKUP($A28&amp;$Q$3&amp;$R$3,Data[Index]&amp;Data[Valid Test, Can be used for conformity (Y/N)]&amp;Data[Cycle],Data[Date])</f>
        <v>#N/A</v>
      </c>
      <c r="F28" s="129" t="e" cm="1">
        <f t="array" ref="F28">_xlfn.XLOOKUP($A28&amp;$Q$3&amp;$R$3,Data[Index]&amp;Data[Valid Test, Can be used for conformity (Y/N)]&amp;Data[Cycle],Data[CO/km (mg)])</f>
        <v>#N/A</v>
      </c>
      <c r="G28" s="129" t="e" cm="1">
        <f t="array" ref="G28">_xlfn.XLOOKUP($A28&amp;$Q$3,Data[Index]&amp;Data[Valid Test, Can be used for conformity (Y/N)],Data[CO2/km (g)])</f>
        <v>#N/A</v>
      </c>
      <c r="H28" s="129" t="e" cm="1">
        <f t="array" ref="H28">_xlfn.XLOOKUP($A28&amp;$Q$3,Data[Index]&amp;Data[Valid Test, Can be used for conformity (Y/N)],Data[THC/km (mg)])</f>
        <v>#N/A</v>
      </c>
      <c r="I28" s="129" t="e" cm="1">
        <f t="array" ref="I28">_xlfn.XLOOKUP($A28&amp;$Q$3,Data[Index]&amp;Data[Valid Test, Can be used for conformity (Y/N)],Data[NOx/km (mg)])</f>
        <v>#N/A</v>
      </c>
      <c r="J28" s="129" t="e" cm="1">
        <f t="array" ref="J28">_xlfn.XLOOKUP($A28&amp;$Q$3,Data[Index]&amp;Data[Valid Test, Can be used for conformity (Y/N)],Data[THC + NOx/km (mg)])</f>
        <v>#N/A</v>
      </c>
      <c r="K28" s="142" t="e" cm="1">
        <f t="array" ref="K28">_xlfn.XLOOKUP($A28&amp;$Q$3,Data[Index]&amp;Data[Valid Test, Can be used for conformity (Y/N)],Data[PN/km ('#)])</f>
        <v>#N/A</v>
      </c>
      <c r="L28" s="129" t="e" cm="1">
        <f t="array" ref="L28">_xlfn.XLOOKUP($A28&amp;$Q$3,Data[Index]&amp;Data[Valid Test, Can be used for conformity (Y/N)],Data[PM/km (mg)])</f>
        <v>#N/A</v>
      </c>
      <c r="M28" s="126" t="e" cm="1">
        <f t="array" ref="M28">_xlfn.XLOOKUP($A28&amp;$Q$3,Data[Index]&amp;Data[Valid Test, Can be used for conformity (Y/N)],Data[CH4 (mg/km)])</f>
        <v>#N/A</v>
      </c>
      <c r="N28" s="126" t="e" cm="1">
        <f t="array" ref="N28">_xlfn.XLOOKUP($A28&amp;$Q$3,Data[Index]&amp;Data[Valid Test, Can be used for conformity (Y/N)],Data[N20 (mg/km)])</f>
        <v>#N/A</v>
      </c>
      <c r="O28" s="129" t="e" cm="1">
        <f t="array" ref="O28">_xlfn.XLOOKUP($A28&amp;$Q$3,Data[Index]&amp;Data[Valid Test, Can be used for conformity (Y/N)],Data[l/100km])</f>
        <v>#N/A</v>
      </c>
      <c r="P28" s="138" t="str">
        <f>_xlfn.XLOOKUP($A28,Data[Index],Data[Comments])</f>
        <v>2300m Altitude, PM Investigations, Humidity wasn’t run</v>
      </c>
    </row>
    <row r="29" spans="1:29" x14ac:dyDescent="0.2">
      <c r="A29" s="129">
        <v>22</v>
      </c>
      <c r="B29" s="129"/>
      <c r="C29" s="129" t="e" cm="1">
        <f t="array" ref="C29">_xlfn.XLOOKUP($A29&amp;$Q$3&amp;$R$3,Data[Index]&amp;Data[Valid Test, Can be used for conformity (Y/N)]&amp;Data[Cycle],Data[Test Name])</f>
        <v>#N/A</v>
      </c>
      <c r="D29" s="167" t="e" cm="1">
        <f t="array" ref="D29">_xlfn.XLOOKUP($A29&amp;$Q$3&amp;$R$3,Data[Index]&amp;Data[Valid Test, Can be used for conformity (Y/N)]&amp;Data[Cycle],Data[Mileage (Miles)])</f>
        <v>#N/A</v>
      </c>
      <c r="E29" s="130" t="e" cm="1">
        <f t="array" ref="E29">_xlfn.XLOOKUP($A29&amp;$Q$3&amp;$R$3,Data[Index]&amp;Data[Valid Test, Can be used for conformity (Y/N)]&amp;Data[Cycle],Data[Date])</f>
        <v>#N/A</v>
      </c>
      <c r="F29" s="129" t="e" cm="1">
        <f t="array" ref="F29">_xlfn.XLOOKUP($A29&amp;$Q$3&amp;$R$3,Data[Index]&amp;Data[Valid Test, Can be used for conformity (Y/N)]&amp;Data[Cycle],Data[CO/km (mg)])</f>
        <v>#N/A</v>
      </c>
      <c r="G29" s="129" t="e" cm="1">
        <f t="array" ref="G29">_xlfn.XLOOKUP($A29&amp;$Q$3,Data[Index]&amp;Data[Valid Test, Can be used for conformity (Y/N)],Data[CO2/km (g)])</f>
        <v>#N/A</v>
      </c>
      <c r="H29" s="129" t="e" cm="1">
        <f t="array" ref="H29">_xlfn.XLOOKUP($A29&amp;$Q$3,Data[Index]&amp;Data[Valid Test, Can be used for conformity (Y/N)],Data[THC/km (mg)])</f>
        <v>#N/A</v>
      </c>
      <c r="I29" s="129" t="e" cm="1">
        <f t="array" ref="I29">_xlfn.XLOOKUP($A29&amp;$Q$3,Data[Index]&amp;Data[Valid Test, Can be used for conformity (Y/N)],Data[NOx/km (mg)])</f>
        <v>#N/A</v>
      </c>
      <c r="J29" s="129" t="e" cm="1">
        <f t="array" ref="J29">_xlfn.XLOOKUP($A29&amp;$Q$3,Data[Index]&amp;Data[Valid Test, Can be used for conformity (Y/N)],Data[THC + NOx/km (mg)])</f>
        <v>#N/A</v>
      </c>
      <c r="K29" s="142" t="e" cm="1">
        <f t="array" ref="K29">_xlfn.XLOOKUP($A29&amp;$Q$3,Data[Index]&amp;Data[Valid Test, Can be used for conformity (Y/N)],Data[PN/km ('#)])</f>
        <v>#N/A</v>
      </c>
      <c r="L29" s="129" t="e" cm="1">
        <f t="array" ref="L29">_xlfn.XLOOKUP($A29&amp;$Q$3,Data[Index]&amp;Data[Valid Test, Can be used for conformity (Y/N)],Data[PM/km (mg)])</f>
        <v>#N/A</v>
      </c>
      <c r="M29" s="126" t="e" cm="1">
        <f t="array" ref="M29">_xlfn.XLOOKUP($A29&amp;$Q$3,Data[Index]&amp;Data[Valid Test, Can be used for conformity (Y/N)],Data[CH4 (mg/km)])</f>
        <v>#N/A</v>
      </c>
      <c r="N29" s="126" t="e" cm="1">
        <f t="array" ref="N29">_xlfn.XLOOKUP($A29&amp;$Q$3,Data[Index]&amp;Data[Valid Test, Can be used for conformity (Y/N)],Data[N20 (mg/km)])</f>
        <v>#N/A</v>
      </c>
      <c r="O29" s="129" t="e" cm="1">
        <f t="array" ref="O29">_xlfn.XLOOKUP($A29&amp;$Q$3,Data[Index]&amp;Data[Valid Test, Can be used for conformity (Y/N)],Data[l/100km])</f>
        <v>#N/A</v>
      </c>
      <c r="P29" s="138" t="str">
        <f>_xlfn.XLOOKUP($A29,Data[Index],Data[Comments])</f>
        <v>2300m Altitude, PM Investigations</v>
      </c>
    </row>
    <row r="30" spans="1:29" x14ac:dyDescent="0.2">
      <c r="A30" s="129">
        <v>23</v>
      </c>
      <c r="B30" s="129"/>
      <c r="C30" s="129" t="str" cm="1">
        <f t="array" ref="C30">_xlfn.XLOOKUP($A30&amp;$Q$3&amp;$R$3,Data[Index]&amp;Data[Valid Test, Can be used for conformity (Y/N)]&amp;Data[Cycle],Data[Test Name])</f>
        <v>CORR BT70 BHV  023  08/02/2021 23:17:54</v>
      </c>
      <c r="D30" s="167" cm="1">
        <f t="array" ref="D30">_xlfn.XLOOKUP($A30&amp;$Q$3&amp;$R$3,Data[Index]&amp;Data[Valid Test, Can be used for conformity (Y/N)]&amp;Data[Cycle],Data[Mileage (Miles)])</f>
        <v>2176</v>
      </c>
      <c r="E30" s="130" cm="1">
        <f t="array" ref="E30">_xlfn.XLOOKUP($A30&amp;$Q$3&amp;$R$3,Data[Index]&amp;Data[Valid Test, Can be used for conformity (Y/N)]&amp;Data[Cycle],Data[Date])</f>
        <v>44235.971365740741</v>
      </c>
      <c r="F30" s="129" cm="1">
        <f t="array" ref="F30">_xlfn.XLOOKUP($A30&amp;$Q$3&amp;$R$3,Data[Index]&amp;Data[Valid Test, Can be used for conformity (Y/N)]&amp;Data[Cycle],Data[CO/km (mg)])</f>
        <v>198.52030814438427</v>
      </c>
      <c r="G30" s="129" cm="1">
        <f t="array" ref="G30">_xlfn.XLOOKUP($A30&amp;$Q$3,Data[Index]&amp;Data[Valid Test, Can be used for conformity (Y/N)],Data[CO2/km (g)])</f>
        <v>188.47631808420715</v>
      </c>
      <c r="H30" s="129" cm="1">
        <f t="array" ref="H30">_xlfn.XLOOKUP($A30&amp;$Q$3,Data[Index]&amp;Data[Valid Test, Can be used for conformity (Y/N)],Data[THC/km (mg)])</f>
        <v>12.623498057908009</v>
      </c>
      <c r="I30" s="129" cm="1">
        <f t="array" ref="I30">_xlfn.XLOOKUP($A30&amp;$Q$3,Data[Index]&amp;Data[Valid Test, Can be used for conformity (Y/N)],Data[NOx/km (mg)])</f>
        <v>13.842773492460184</v>
      </c>
      <c r="J30" s="129" cm="1">
        <f t="array" ref="J30">_xlfn.XLOOKUP($A30&amp;$Q$3,Data[Index]&amp;Data[Valid Test, Can be used for conformity (Y/N)],Data[THC + NOx/km (mg)])</f>
        <v>26.466271550368191</v>
      </c>
      <c r="K30" s="142" cm="1">
        <f t="array" ref="K30">_xlfn.XLOOKUP($A30&amp;$Q$3,Data[Index]&amp;Data[Valid Test, Can be used for conformity (Y/N)],Data[PN/km ('#)])</f>
        <v>65167795587.525963</v>
      </c>
      <c r="L30" s="129" cm="1">
        <f t="array" ref="L30">_xlfn.XLOOKUP($A30&amp;$Q$3,Data[Index]&amp;Data[Valid Test, Can be used for conformity (Y/N)],Data[PM/km (mg)])</f>
        <v>0.12479983124848447</v>
      </c>
      <c r="M30" s="126" cm="1">
        <f t="array" ref="M30">_xlfn.XLOOKUP($A30&amp;$Q$3,Data[Index]&amp;Data[Valid Test, Can be used for conformity (Y/N)],Data[CH4 (mg/km)])</f>
        <v>1.9118346284619612</v>
      </c>
      <c r="N30" s="126" cm="1">
        <f t="array" ref="N30">_xlfn.XLOOKUP($A30&amp;$Q$3,Data[Index]&amp;Data[Valid Test, Can be used for conformity (Y/N)],Data[N20 (mg/km)])</f>
        <v>0.17297387927562119</v>
      </c>
      <c r="O30" s="129" cm="1">
        <f t="array" ref="O30">_xlfn.XLOOKUP($A30&amp;$Q$3,Data[Index]&amp;Data[Valid Test, Can be used for conformity (Y/N)],Data[l/100km])</f>
        <v>8.3639036599571419</v>
      </c>
      <c r="P30" s="138">
        <f>_xlfn.XLOOKUP($A30,Data[Index],Data[Comments])</f>
        <v>0</v>
      </c>
    </row>
    <row r="31" spans="1:29" x14ac:dyDescent="0.2">
      <c r="A31" s="129">
        <v>25</v>
      </c>
      <c r="B31" s="129"/>
      <c r="C31" s="129" t="str" cm="1">
        <f t="array" ref="C31">_xlfn.XLOOKUP($A31&amp;$Q$3&amp;$R$3,Data[Index]&amp;Data[Valid Test, Can be used for conformity (Y/N)]&amp;Data[Cycle],Data[Test Name])</f>
        <v>CORR BT70 BHV  025  17/02/2021 01:31:34</v>
      </c>
      <c r="D31" s="167" cm="1">
        <f t="array" ref="D31">_xlfn.XLOOKUP($A31&amp;$Q$3&amp;$R$3,Data[Index]&amp;Data[Valid Test, Can be used for conformity (Y/N)]&amp;Data[Cycle],Data[Mileage (Miles)])</f>
        <v>2210</v>
      </c>
      <c r="E31" s="130" cm="1">
        <f t="array" ref="E31">_xlfn.XLOOKUP($A31&amp;$Q$3&amp;$R$3,Data[Index]&amp;Data[Valid Test, Can be used for conformity (Y/N)]&amp;Data[Cycle],Data[Date])</f>
        <v>44244.064189814817</v>
      </c>
      <c r="F31" s="129" cm="1">
        <f t="array" ref="F31">_xlfn.XLOOKUP($A31&amp;$Q$3&amp;$R$3,Data[Index]&amp;Data[Valid Test, Can be used for conformity (Y/N)]&amp;Data[Cycle],Data[CO/km (mg)])</f>
        <v>197.06144212864527</v>
      </c>
      <c r="G31" s="129" cm="1">
        <f t="array" ref="G31">_xlfn.XLOOKUP($A31&amp;$Q$3,Data[Index]&amp;Data[Valid Test, Can be used for conformity (Y/N)],Data[CO2/km (g)])</f>
        <v>186.37512175340905</v>
      </c>
      <c r="H31" s="129" cm="1">
        <f t="array" ref="H31">_xlfn.XLOOKUP($A31&amp;$Q$3,Data[Index]&amp;Data[Valid Test, Can be used for conformity (Y/N)],Data[THC/km (mg)])</f>
        <v>14.703298476013074</v>
      </c>
      <c r="I31" s="129" cm="1">
        <f t="array" ref="I31">_xlfn.XLOOKUP($A31&amp;$Q$3,Data[Index]&amp;Data[Valid Test, Can be used for conformity (Y/N)],Data[NOx/km (mg)])</f>
        <v>15.016583001512521</v>
      </c>
      <c r="J31" s="129" cm="1">
        <f t="array" ref="J31">_xlfn.XLOOKUP($A31&amp;$Q$3,Data[Index]&amp;Data[Valid Test, Can be used for conformity (Y/N)],Data[THC + NOx/km (mg)])</f>
        <v>29.719881477525597</v>
      </c>
      <c r="K31" s="142" cm="1">
        <f t="array" ref="K31">_xlfn.XLOOKUP($A31&amp;$Q$3,Data[Index]&amp;Data[Valid Test, Can be used for conformity (Y/N)],Data[PN/km ('#)])</f>
        <v>61108038281.216743</v>
      </c>
      <c r="L31" s="129" cm="1">
        <f t="array" ref="L31">_xlfn.XLOOKUP($A31&amp;$Q$3,Data[Index]&amp;Data[Valid Test, Can be used for conformity (Y/N)],Data[PM/km (mg)])</f>
        <v>0.10659722736081949</v>
      </c>
      <c r="M31" s="126" cm="1">
        <f t="array" ref="M31">_xlfn.XLOOKUP($A31&amp;$Q$3,Data[Index]&amp;Data[Valid Test, Can be used for conformity (Y/N)],Data[CH4 (mg/km)])</f>
        <v>2.060046896856885</v>
      </c>
      <c r="N31" s="126" cm="1">
        <f t="array" ref="N31">_xlfn.XLOOKUP($A31&amp;$Q$3,Data[Index]&amp;Data[Valid Test, Can be used for conformity (Y/N)],Data[N20 (mg/km)])</f>
        <v>0.22395517067709378</v>
      </c>
      <c r="O31" s="129" cm="1">
        <f t="array" ref="O31">_xlfn.XLOOKUP($A31&amp;$Q$3,Data[Index]&amp;Data[Valid Test, Can be used for conformity (Y/N)],Data[l/100km])</f>
        <v>8.2710112710802264</v>
      </c>
      <c r="P31" s="138">
        <f>_xlfn.XLOOKUP($A31,Data[Index],Data[Comments])</f>
        <v>0</v>
      </c>
    </row>
    <row r="32" spans="1:29" x14ac:dyDescent="0.2">
      <c r="A32" s="129">
        <v>26</v>
      </c>
      <c r="B32" s="129"/>
      <c r="C32" s="129" t="str" cm="1">
        <f t="array" ref="C32">_xlfn.XLOOKUP($A32&amp;$Q$3&amp;$R$3,Data[Index]&amp;Data[Valid Test, Can be used for conformity (Y/N)]&amp;Data[Cycle],Data[Test Name])</f>
        <v>CORR BT70 BHV  026  18/02/2021 02:39:23</v>
      </c>
      <c r="D32" s="167" cm="1">
        <f t="array" ref="D32">_xlfn.XLOOKUP($A32&amp;$Q$3&amp;$R$3,Data[Index]&amp;Data[Valid Test, Can be used for conformity (Y/N)]&amp;Data[Cycle],Data[Mileage (Miles)])</f>
        <v>2226</v>
      </c>
      <c r="E32" s="130" cm="1">
        <f t="array" ref="E32">_xlfn.XLOOKUP($A32&amp;$Q$3&amp;$R$3,Data[Index]&amp;Data[Valid Test, Can be used for conformity (Y/N)]&amp;Data[Cycle],Data[Date])</f>
        <v>44245.111261574071</v>
      </c>
      <c r="F32" s="129" cm="1">
        <f t="array" ref="F32">_xlfn.XLOOKUP($A32&amp;$Q$3&amp;$R$3,Data[Index]&amp;Data[Valid Test, Can be used for conformity (Y/N)]&amp;Data[Cycle],Data[CO/km (mg)])</f>
        <v>207.80536397267866</v>
      </c>
      <c r="G32" s="129" cm="1">
        <f t="array" ref="G32">_xlfn.XLOOKUP($A32&amp;$Q$3,Data[Index]&amp;Data[Valid Test, Can be used for conformity (Y/N)],Data[CO2/km (g)])</f>
        <v>186.68602719620955</v>
      </c>
      <c r="H32" s="129" cm="1">
        <f t="array" ref="H32">_xlfn.XLOOKUP($A32&amp;$Q$3,Data[Index]&amp;Data[Valid Test, Can be used for conformity (Y/N)],Data[THC/km (mg)])</f>
        <v>13.174829629736843</v>
      </c>
      <c r="I32" s="129" cm="1">
        <f t="array" ref="I32">_xlfn.XLOOKUP($A32&amp;$Q$3,Data[Index]&amp;Data[Valid Test, Can be used for conformity (Y/N)],Data[NOx/km (mg)])</f>
        <v>14.853057410965738</v>
      </c>
      <c r="J32" s="129" cm="1">
        <f t="array" ref="J32">_xlfn.XLOOKUP($A32&amp;$Q$3,Data[Index]&amp;Data[Valid Test, Can be used for conformity (Y/N)],Data[THC + NOx/km (mg)])</f>
        <v>28.027887040702581</v>
      </c>
      <c r="K32" s="142" cm="1">
        <f t="array" ref="K32">_xlfn.XLOOKUP($A32&amp;$Q$3,Data[Index]&amp;Data[Valid Test, Can be used for conformity (Y/N)],Data[PN/km ('#)])</f>
        <v>61288735062.3358</v>
      </c>
      <c r="L32" s="129" cm="1">
        <f t="array" ref="L32">_xlfn.XLOOKUP($A32&amp;$Q$3,Data[Index]&amp;Data[Valid Test, Can be used for conformity (Y/N)],Data[PM/km (mg)])</f>
        <v>7.4610625075113068E-2</v>
      </c>
      <c r="M32" s="126" cm="1">
        <f t="array" ref="M32">_xlfn.XLOOKUP($A32&amp;$Q$3,Data[Index]&amp;Data[Valid Test, Can be used for conformity (Y/N)],Data[CH4 (mg/km)])</f>
        <v>1.9892125219223313</v>
      </c>
      <c r="N32" s="126" cm="1">
        <f t="array" ref="N32">_xlfn.XLOOKUP($A32&amp;$Q$3,Data[Index]&amp;Data[Valid Test, Can be used for conformity (Y/N)],Data[N20 (mg/km)])</f>
        <v>0.27719377067113998</v>
      </c>
      <c r="O32" s="129" cm="1">
        <f t="array" ref="O32">_xlfn.XLOOKUP($A32&amp;$Q$3,Data[Index]&amp;Data[Valid Test, Can be used for conformity (Y/N)],Data[l/100km])</f>
        <v>8.285324790330133</v>
      </c>
      <c r="P32" s="138">
        <f>_xlfn.XLOOKUP($A32,Data[Index],Data[Comments])</f>
        <v>0</v>
      </c>
    </row>
    <row r="33" spans="1:16" x14ac:dyDescent="0.2">
      <c r="A33" s="129">
        <v>27</v>
      </c>
      <c r="B33" s="129"/>
      <c r="C33" s="129" t="e" cm="1">
        <f t="array" ref="C33">_xlfn.XLOOKUP($A33&amp;$Q$3&amp;$R$3,Data[Index]&amp;Data[Valid Test, Can be used for conformity (Y/N)]&amp;Data[Cycle],Data[Test Name])</f>
        <v>#N/A</v>
      </c>
      <c r="D33" s="167" t="e" cm="1">
        <f t="array" ref="D33">_xlfn.XLOOKUP($A33&amp;$Q$3&amp;$R$3,Data[Index]&amp;Data[Valid Test, Can be used for conformity (Y/N)]&amp;Data[Cycle],Data[Mileage (Miles)])</f>
        <v>#N/A</v>
      </c>
      <c r="E33" s="130" t="e" cm="1">
        <f t="array" ref="E33">_xlfn.XLOOKUP($A33&amp;$Q$3&amp;$R$3,Data[Index]&amp;Data[Valid Test, Can be used for conformity (Y/N)]&amp;Data[Cycle],Data[Date])</f>
        <v>#N/A</v>
      </c>
      <c r="F33" s="129" t="e" cm="1">
        <f t="array" ref="F33">_xlfn.XLOOKUP($A33&amp;$Q$3&amp;$R$3,Data[Index]&amp;Data[Valid Test, Can be used for conformity (Y/N)]&amp;Data[Cycle],Data[CO/km (mg)])</f>
        <v>#N/A</v>
      </c>
      <c r="G33" s="129" t="e" cm="1">
        <f t="array" ref="G33">_xlfn.XLOOKUP($A33&amp;$Q$3,Data[Index]&amp;Data[Valid Test, Can be used for conformity (Y/N)],Data[CO2/km (g)])</f>
        <v>#N/A</v>
      </c>
      <c r="H33" s="129" t="e" cm="1">
        <f t="array" ref="H33">_xlfn.XLOOKUP($A33&amp;$Q$3,Data[Index]&amp;Data[Valid Test, Can be used for conformity (Y/N)],Data[THC/km (mg)])</f>
        <v>#N/A</v>
      </c>
      <c r="I33" s="129" t="e" cm="1">
        <f t="array" ref="I33">_xlfn.XLOOKUP($A33&amp;$Q$3,Data[Index]&amp;Data[Valid Test, Can be used for conformity (Y/N)],Data[NOx/km (mg)])</f>
        <v>#N/A</v>
      </c>
      <c r="J33" s="129" t="e" cm="1">
        <f t="array" ref="J33">_xlfn.XLOOKUP($A33&amp;$Q$3,Data[Index]&amp;Data[Valid Test, Can be used for conformity (Y/N)],Data[THC + NOx/km (mg)])</f>
        <v>#N/A</v>
      </c>
      <c r="K33" s="142" t="e" cm="1">
        <f t="array" ref="K33">_xlfn.XLOOKUP($A33&amp;$Q$3,Data[Index]&amp;Data[Valid Test, Can be used for conformity (Y/N)],Data[PN/km ('#)])</f>
        <v>#N/A</v>
      </c>
      <c r="L33" s="129" t="e" cm="1">
        <f t="array" ref="L33">_xlfn.XLOOKUP($A33&amp;$Q$3,Data[Index]&amp;Data[Valid Test, Can be used for conformity (Y/N)],Data[PM/km (mg)])</f>
        <v>#N/A</v>
      </c>
      <c r="M33" s="126" t="e" cm="1">
        <f t="array" ref="M33">_xlfn.XLOOKUP($A33&amp;$Q$3,Data[Index]&amp;Data[Valid Test, Can be used for conformity (Y/N)],Data[CH4 (mg/km)])</f>
        <v>#N/A</v>
      </c>
      <c r="N33" s="126" t="e" cm="1">
        <f t="array" ref="N33">_xlfn.XLOOKUP($A33&amp;$Q$3,Data[Index]&amp;Data[Valid Test, Can be used for conformity (Y/N)],Data[N20 (mg/km)])</f>
        <v>#N/A</v>
      </c>
      <c r="O33" s="129" t="e" cm="1">
        <f t="array" ref="O33">_xlfn.XLOOKUP($A33&amp;$Q$3,Data[Index]&amp;Data[Valid Test, Can be used for conformity (Y/N)],Data[l/100km])</f>
        <v>#N/A</v>
      </c>
      <c r="P33" s="138" t="str">
        <f>_xlfn.XLOOKUP($A33,Data[Index],Data[Comments])</f>
        <v>Violation in Phase 2</v>
      </c>
    </row>
    <row r="34" spans="1:16" x14ac:dyDescent="0.2">
      <c r="A34" s="129">
        <v>29</v>
      </c>
      <c r="B34" s="129"/>
      <c r="C34" s="129" t="str" cm="1">
        <f t="array" ref="C34">_xlfn.XLOOKUP($A34&amp;$Q$3&amp;$R$3,Data[Index]&amp;Data[Valid Test, Can be used for conformity (Y/N)]&amp;Data[Cycle],Data[Test Name])</f>
        <v>CORR BT70 BHV  029  22/02/2021 23:54:47</v>
      </c>
      <c r="D34" s="167" cm="1">
        <f t="array" ref="D34">_xlfn.XLOOKUP($A34&amp;$Q$3&amp;$R$3,Data[Index]&amp;Data[Valid Test, Can be used for conformity (Y/N)]&amp;Data[Cycle],Data[Mileage (Miles)])</f>
        <v>2277</v>
      </c>
      <c r="E34" s="130" cm="1">
        <f t="array" ref="E34">_xlfn.XLOOKUP($A34&amp;$Q$3&amp;$R$3,Data[Index]&amp;Data[Valid Test, Can be used for conformity (Y/N)]&amp;Data[Cycle],Data[Date])</f>
        <v>44249.996944444443</v>
      </c>
      <c r="F34" s="129" cm="1">
        <f t="array" ref="F34">_xlfn.XLOOKUP($A34&amp;$Q$3&amp;$R$3,Data[Index]&amp;Data[Valid Test, Can be used for conformity (Y/N)]&amp;Data[Cycle],Data[CO/km (mg)])</f>
        <v>180.30347122595731</v>
      </c>
      <c r="G34" s="129" cm="1">
        <f t="array" ref="G34">_xlfn.XLOOKUP($A34&amp;$Q$3,Data[Index]&amp;Data[Valid Test, Can be used for conformity (Y/N)],Data[CO2/km (g)])</f>
        <v>183.83759325428994</v>
      </c>
      <c r="H34" s="129" cm="1">
        <f t="array" ref="H34">_xlfn.XLOOKUP($A34&amp;$Q$3,Data[Index]&amp;Data[Valid Test, Can be used for conformity (Y/N)],Data[THC/km (mg)])</f>
        <v>13.02075506552413</v>
      </c>
      <c r="I34" s="129" cm="1">
        <f t="array" ref="I34">_xlfn.XLOOKUP($A34&amp;$Q$3,Data[Index]&amp;Data[Valid Test, Can be used for conformity (Y/N)],Data[NOx/km (mg)])</f>
        <v>14.977197637893864</v>
      </c>
      <c r="J34" s="129" cm="1">
        <f t="array" ref="J34">_xlfn.XLOOKUP($A34&amp;$Q$3,Data[Index]&amp;Data[Valid Test, Can be used for conformity (Y/N)],Data[THC + NOx/km (mg)])</f>
        <v>27.997952703417994</v>
      </c>
      <c r="K34" s="142" cm="1">
        <f t="array" ref="K34">_xlfn.XLOOKUP($A34&amp;$Q$3,Data[Index]&amp;Data[Valid Test, Can be used for conformity (Y/N)],Data[PN/km ('#)])</f>
        <v>47342073341.355637</v>
      </c>
      <c r="L34" s="129" cm="1">
        <f t="array" ref="L34">_xlfn.XLOOKUP($A34&amp;$Q$3,Data[Index]&amp;Data[Valid Test, Can be used for conformity (Y/N)],Data[PM/km (mg)])</f>
        <v>0.13439705279405822</v>
      </c>
      <c r="M34" s="126" cm="1">
        <f t="array" ref="M34">_xlfn.XLOOKUP($A34&amp;$Q$3,Data[Index]&amp;Data[Valid Test, Can be used for conformity (Y/N)],Data[CH4 (mg/km)])</f>
        <v>2.6287153735072706</v>
      </c>
      <c r="N34" s="126" cm="1">
        <f t="array" ref="N34">_xlfn.XLOOKUP($A34&amp;$Q$3,Data[Index]&amp;Data[Valid Test, Can be used for conformity (Y/N)],Data[N20 (mg/km)])</f>
        <v>0.23779533985576506</v>
      </c>
      <c r="O34" s="129" cm="1">
        <f t="array" ref="O34">_xlfn.XLOOKUP($A34&amp;$Q$3,Data[Index]&amp;Data[Valid Test, Can be used for conformity (Y/N)],Data[l/100km])</f>
        <v>8.1572209966840923</v>
      </c>
      <c r="P34" s="138">
        <f>_xlfn.XLOOKUP($A34,Data[Index],Data[Comments])</f>
        <v>0</v>
      </c>
    </row>
    <row r="35" spans="1:16" x14ac:dyDescent="0.2">
      <c r="A35" s="129">
        <v>30</v>
      </c>
      <c r="B35" s="129"/>
      <c r="C35" s="129" t="str" cm="1">
        <f t="array" ref="C35">_xlfn.XLOOKUP($A35&amp;$Q$3&amp;$R$3,Data[Index]&amp;Data[Valid Test, Can be used for conformity (Y/N)]&amp;Data[Cycle],Data[Test Name])</f>
        <v>CORR BT70 BHV  030  24/02/2021 01:36:52</v>
      </c>
      <c r="D35" s="167" cm="1">
        <f t="array" ref="D35">_xlfn.XLOOKUP($A35&amp;$Q$3&amp;$R$3,Data[Index]&amp;Data[Valid Test, Can be used for conformity (Y/N)]&amp;Data[Cycle],Data[Mileage (Miles)])</f>
        <v>2299</v>
      </c>
      <c r="E35" s="130" cm="1">
        <f t="array" ref="E35">_xlfn.XLOOKUP($A35&amp;$Q$3&amp;$R$3,Data[Index]&amp;Data[Valid Test, Can be used for conformity (Y/N)]&amp;Data[Cycle],Data[Date])</f>
        <v>44251.067870370367</v>
      </c>
      <c r="F35" s="129" cm="1">
        <f t="array" ref="F35">_xlfn.XLOOKUP($A35&amp;$Q$3&amp;$R$3,Data[Index]&amp;Data[Valid Test, Can be used for conformity (Y/N)]&amp;Data[Cycle],Data[CO/km (mg)])</f>
        <v>182.78713013914702</v>
      </c>
      <c r="G35" s="129" cm="1">
        <f t="array" ref="G35">_xlfn.XLOOKUP($A35&amp;$Q$3,Data[Index]&amp;Data[Valid Test, Can be used for conformity (Y/N)],Data[CO2/km (g)])</f>
        <v>186.19451704847455</v>
      </c>
      <c r="H35" s="129" cm="1">
        <f t="array" ref="H35">_xlfn.XLOOKUP($A35&amp;$Q$3,Data[Index]&amp;Data[Valid Test, Can be used for conformity (Y/N)],Data[THC/km (mg)])</f>
        <v>13.122842605208543</v>
      </c>
      <c r="I35" s="129" cm="1">
        <f t="array" ref="I35">_xlfn.XLOOKUP($A35&amp;$Q$3,Data[Index]&amp;Data[Valid Test, Can be used for conformity (Y/N)],Data[NOx/km (mg)])</f>
        <v>14.998903290695949</v>
      </c>
      <c r="J35" s="129" cm="1">
        <f t="array" ref="J35">_xlfn.XLOOKUP($A35&amp;$Q$3,Data[Index]&amp;Data[Valid Test, Can be used for conformity (Y/N)],Data[THC + NOx/km (mg)])</f>
        <v>28.121745895904493</v>
      </c>
      <c r="K35" s="142" cm="1">
        <f t="array" ref="K35">_xlfn.XLOOKUP($A35&amp;$Q$3,Data[Index]&amp;Data[Valid Test, Can be used for conformity (Y/N)],Data[PN/km ('#)])</f>
        <v>66609334165.81575</v>
      </c>
      <c r="L35" s="129" cm="1">
        <f t="array" ref="L35">_xlfn.XLOOKUP($A35&amp;$Q$3,Data[Index]&amp;Data[Valid Test, Can be used for conformity (Y/N)],Data[PM/km (mg)])</f>
        <v>0.24348829566936495</v>
      </c>
      <c r="M35" s="126" cm="1">
        <f t="array" ref="M35">_xlfn.XLOOKUP($A35&amp;$Q$3,Data[Index]&amp;Data[Valid Test, Can be used for conformity (Y/N)],Data[CH4 (mg/km)])</f>
        <v>2.5922445154200093</v>
      </c>
      <c r="N35" s="126" cm="1">
        <f t="array" ref="N35">_xlfn.XLOOKUP($A35&amp;$Q$3,Data[Index]&amp;Data[Valid Test, Can be used for conformity (Y/N)],Data[N20 (mg/km)])</f>
        <v>0.53611690323596006</v>
      </c>
      <c r="O35" s="129" cm="1">
        <f t="array" ref="O35">_xlfn.XLOOKUP($A35&amp;$Q$3,Data[Index]&amp;Data[Valid Test, Can be used for conformity (Y/N)],Data[l/100km])</f>
        <v>8.2618054069039495</v>
      </c>
      <c r="P35" s="138">
        <f>_xlfn.XLOOKUP($A35,Data[Index],Data[Comments])</f>
        <v>0</v>
      </c>
    </row>
    <row r="36" spans="1:16" x14ac:dyDescent="0.2">
      <c r="A36" s="129">
        <v>31</v>
      </c>
      <c r="B36" s="129"/>
      <c r="C36" s="129" t="e" cm="1">
        <f t="array" ref="C36">_xlfn.XLOOKUP($A36&amp;$Q$3&amp;$R$3,Data[Index]&amp;Data[Valid Test, Can be used for conformity (Y/N)]&amp;Data[Cycle],Data[Test Name])</f>
        <v>#N/A</v>
      </c>
      <c r="D36" s="167" t="e" cm="1">
        <f t="array" ref="D36">_xlfn.XLOOKUP($A36&amp;$Q$3&amp;$R$3,Data[Index]&amp;Data[Valid Test, Can be used for conformity (Y/N)]&amp;Data[Cycle],Data[Mileage (Miles)])</f>
        <v>#N/A</v>
      </c>
      <c r="E36" s="130" t="e" cm="1">
        <f t="array" ref="E36">_xlfn.XLOOKUP($A36&amp;$Q$3&amp;$R$3,Data[Index]&amp;Data[Valid Test, Can be used for conformity (Y/N)]&amp;Data[Cycle],Data[Date])</f>
        <v>#N/A</v>
      </c>
      <c r="F36" s="129" t="e" cm="1">
        <f t="array" ref="F36">_xlfn.XLOOKUP($A36&amp;$Q$3&amp;$R$3,Data[Index]&amp;Data[Valid Test, Can be used for conformity (Y/N)]&amp;Data[Cycle],Data[CO/km (mg)])</f>
        <v>#N/A</v>
      </c>
      <c r="G36" s="129" t="e" cm="1">
        <f t="array" ref="G36">_xlfn.XLOOKUP($A36&amp;$Q$3,Data[Index]&amp;Data[Valid Test, Can be used for conformity (Y/N)],Data[CO2/km (g)])</f>
        <v>#N/A</v>
      </c>
      <c r="H36" s="129" t="e" cm="1">
        <f t="array" ref="H36">_xlfn.XLOOKUP($A36&amp;$Q$3,Data[Index]&amp;Data[Valid Test, Can be used for conformity (Y/N)],Data[THC/km (mg)])</f>
        <v>#N/A</v>
      </c>
      <c r="I36" s="129" t="e" cm="1">
        <f t="array" ref="I36">_xlfn.XLOOKUP($A36&amp;$Q$3,Data[Index]&amp;Data[Valid Test, Can be used for conformity (Y/N)],Data[NOx/km (mg)])</f>
        <v>#N/A</v>
      </c>
      <c r="J36" s="129" t="e" cm="1">
        <f t="array" ref="J36">_xlfn.XLOOKUP($A36&amp;$Q$3,Data[Index]&amp;Data[Valid Test, Can be used for conformity (Y/N)],Data[THC + NOx/km (mg)])</f>
        <v>#N/A</v>
      </c>
      <c r="K36" s="142" t="e" cm="1">
        <f t="array" ref="K36">_xlfn.XLOOKUP($A36&amp;$Q$3,Data[Index]&amp;Data[Valid Test, Can be used for conformity (Y/N)],Data[PN/km ('#)])</f>
        <v>#N/A</v>
      </c>
      <c r="L36" s="129" t="e" cm="1">
        <f t="array" ref="L36">_xlfn.XLOOKUP($A36&amp;$Q$3,Data[Index]&amp;Data[Valid Test, Can be used for conformity (Y/N)],Data[PM/km (mg)])</f>
        <v>#N/A</v>
      </c>
      <c r="M36" s="126" t="e" cm="1">
        <f t="array" ref="M36">_xlfn.XLOOKUP($A36&amp;$Q$3,Data[Index]&amp;Data[Valid Test, Can be used for conformity (Y/N)],Data[CH4 (mg/km)])</f>
        <v>#N/A</v>
      </c>
      <c r="N36" s="126" t="e" cm="1">
        <f t="array" ref="N36">_xlfn.XLOOKUP($A36&amp;$Q$3,Data[Index]&amp;Data[Valid Test, Can be used for conformity (Y/N)],Data[N20 (mg/km)])</f>
        <v>#N/A</v>
      </c>
      <c r="O36" s="129" t="e" cm="1">
        <f t="array" ref="O36">_xlfn.XLOOKUP($A36&amp;$Q$3,Data[Index]&amp;Data[Valid Test, Can be used for conformity (Y/N)],Data[l/100km])</f>
        <v>#N/A</v>
      </c>
      <c r="P36" s="138" t="str">
        <f>_xlfn.XLOOKUP($A36,Data[Index],Data[Comments])</f>
        <v>Humidity wasnt run</v>
      </c>
    </row>
    <row r="37" spans="1:16" x14ac:dyDescent="0.2">
      <c r="A37" s="129">
        <v>32</v>
      </c>
      <c r="B37" s="129"/>
      <c r="C37" s="129" t="str" cm="1">
        <f t="array" ref="C37">_xlfn.XLOOKUP($A37&amp;$Q$3&amp;$R$3,Data[Index]&amp;Data[Valid Test, Can be used for conformity (Y/N)]&amp;Data[Cycle],Data[Test Name])</f>
        <v>CORR BT70 BHV  032  25/02/2021 23:41:15</v>
      </c>
      <c r="D37" s="167" cm="1">
        <f t="array" ref="D37">_xlfn.XLOOKUP($A37&amp;$Q$3&amp;$R$3,Data[Index]&amp;Data[Valid Test, Can be used for conformity (Y/N)]&amp;Data[Cycle],Data[Mileage (Miles)])</f>
        <v>2333</v>
      </c>
      <c r="E37" s="130" cm="1">
        <f t="array" ref="E37">_xlfn.XLOOKUP($A37&amp;$Q$3&amp;$R$3,Data[Index]&amp;Data[Valid Test, Can be used for conformity (Y/N)]&amp;Data[Cycle],Data[Date])</f>
        <v>44252.987546296295</v>
      </c>
      <c r="F37" s="129" cm="1">
        <f t="array" ref="F37">_xlfn.XLOOKUP($A37&amp;$Q$3&amp;$R$3,Data[Index]&amp;Data[Valid Test, Can be used for conformity (Y/N)]&amp;Data[Cycle],Data[CO/km (mg)])</f>
        <v>181.11120118853873</v>
      </c>
      <c r="G37" s="129" cm="1">
        <f t="array" ref="G37">_xlfn.XLOOKUP($A37&amp;$Q$3,Data[Index]&amp;Data[Valid Test, Can be used for conformity (Y/N)],Data[CO2/km (g)])</f>
        <v>184.3961824793507</v>
      </c>
      <c r="H37" s="129" cm="1">
        <f t="array" ref="H37">_xlfn.XLOOKUP($A37&amp;$Q$3,Data[Index]&amp;Data[Valid Test, Can be used for conformity (Y/N)],Data[THC/km (mg)])</f>
        <v>13.932515453396389</v>
      </c>
      <c r="I37" s="129" cm="1">
        <f t="array" ref="I37">_xlfn.XLOOKUP($A37&amp;$Q$3,Data[Index]&amp;Data[Valid Test, Can be used for conformity (Y/N)],Data[NOx/km (mg)])</f>
        <v>12.3203683497642</v>
      </c>
      <c r="J37" s="129" cm="1">
        <f t="array" ref="J37">_xlfn.XLOOKUP($A37&amp;$Q$3,Data[Index]&amp;Data[Valid Test, Can be used for conformity (Y/N)],Data[THC + NOx/km (mg)])</f>
        <v>26.252883803160589</v>
      </c>
      <c r="K37" s="142" cm="1">
        <f t="array" ref="K37">_xlfn.XLOOKUP($A37&amp;$Q$3,Data[Index]&amp;Data[Valid Test, Can be used for conformity (Y/N)],Data[PN/km ('#)])</f>
        <v>42304840787.353691</v>
      </c>
      <c r="L37" s="129" cm="1">
        <f t="array" ref="L37">_xlfn.XLOOKUP($A37&amp;$Q$3,Data[Index]&amp;Data[Valid Test, Can be used for conformity (Y/N)],Data[PM/km (mg)])</f>
        <v>0.14076846589961395</v>
      </c>
      <c r="M37" s="126" cm="1">
        <f t="array" ref="M37">_xlfn.XLOOKUP($A37&amp;$Q$3,Data[Index]&amp;Data[Valid Test, Can be used for conformity (Y/N)],Data[CH4 (mg/km)])</f>
        <v>2.3565804472438572</v>
      </c>
      <c r="N37" s="126" cm="1">
        <f t="array" ref="N37">_xlfn.XLOOKUP($A37&amp;$Q$3,Data[Index]&amp;Data[Valid Test, Can be used for conformity (Y/N)],Data[N20 (mg/km)])</f>
        <v>0.27530604737941144</v>
      </c>
      <c r="O37" s="129" cm="1">
        <f t="array" ref="O37">_xlfn.XLOOKUP($A37&amp;$Q$3,Data[Index]&amp;Data[Valid Test, Can be used for conformity (Y/N)],Data[l/100km])</f>
        <v>8.1821420584481501</v>
      </c>
      <c r="P37" s="138">
        <f>_xlfn.XLOOKUP($A37,Data[Index],Data[Comments])</f>
        <v>0</v>
      </c>
    </row>
    <row r="38" spans="1:16" x14ac:dyDescent="0.2">
      <c r="A38" s="129">
        <v>34</v>
      </c>
      <c r="B38" s="129"/>
      <c r="C38" s="129" t="str" cm="1">
        <f t="array" ref="C38">_xlfn.XLOOKUP($A38&amp;$Q$3&amp;$R$3,Data[Index]&amp;Data[Valid Test, Can be used for conformity (Y/N)]&amp;Data[Cycle],Data[Test Name])</f>
        <v>CORR BT70 BHV  034  02/03/2021 06:08:48</v>
      </c>
      <c r="D38" s="167" cm="1">
        <f t="array" ref="D38">_xlfn.XLOOKUP($A38&amp;$Q$3&amp;$R$3,Data[Index]&amp;Data[Valid Test, Can be used for conformity (Y/N)]&amp;Data[Cycle],Data[Mileage (Miles)])</f>
        <v>2367</v>
      </c>
      <c r="E38" s="130" cm="1">
        <f t="array" ref="E38">_xlfn.XLOOKUP($A38&amp;$Q$3&amp;$R$3,Data[Index]&amp;Data[Valid Test, Can be used for conformity (Y/N)]&amp;Data[Cycle],Data[Date])</f>
        <v>44257.256678240738</v>
      </c>
      <c r="F38" s="129" cm="1">
        <f t="array" ref="F38">_xlfn.XLOOKUP($A38&amp;$Q$3&amp;$R$3,Data[Index]&amp;Data[Valid Test, Can be used for conformity (Y/N)]&amp;Data[Cycle],Data[CO/km (mg)])</f>
        <v>183.02539387223405</v>
      </c>
      <c r="G38" s="129" cm="1">
        <f t="array" ref="G38">_xlfn.XLOOKUP($A38&amp;$Q$3,Data[Index]&amp;Data[Valid Test, Can be used for conformity (Y/N)],Data[CO2/km (g)])</f>
        <v>185.46689449489841</v>
      </c>
      <c r="H38" s="129" cm="1">
        <f t="array" ref="H38">_xlfn.XLOOKUP($A38&amp;$Q$3,Data[Index]&amp;Data[Valid Test, Can be used for conformity (Y/N)],Data[THC/km (mg)])</f>
        <v>12.723356965030311</v>
      </c>
      <c r="I38" s="129" cm="1">
        <f t="array" ref="I38">_xlfn.XLOOKUP($A38&amp;$Q$3,Data[Index]&amp;Data[Valid Test, Can be used for conformity (Y/N)],Data[NOx/km (mg)])</f>
        <v>13.76252102468734</v>
      </c>
      <c r="J38" s="129" cm="1">
        <f t="array" ref="J38">_xlfn.XLOOKUP($A38&amp;$Q$3,Data[Index]&amp;Data[Valid Test, Can be used for conformity (Y/N)],Data[THC + NOx/km (mg)])</f>
        <v>26.48587798971765</v>
      </c>
      <c r="K38" s="142" cm="1">
        <f t="array" ref="K38">_xlfn.XLOOKUP($A38&amp;$Q$3,Data[Index]&amp;Data[Valid Test, Can be used for conformity (Y/N)],Data[PN/km ('#)])</f>
        <v>46944305545.038597</v>
      </c>
      <c r="L38" s="129" cm="1">
        <f t="array" ref="L38">_xlfn.XLOOKUP($A38&amp;$Q$3,Data[Index]&amp;Data[Valid Test, Can be used for conformity (Y/N)],Data[PM/km (mg)])</f>
        <v>8.9763470290667377E-2</v>
      </c>
      <c r="M38" s="126" cm="1">
        <f t="array" ref="M38">_xlfn.XLOOKUP($A38&amp;$Q$3,Data[Index]&amp;Data[Valid Test, Can be used for conformity (Y/N)],Data[CH4 (mg/km)])</f>
        <v>2.3638702110073084</v>
      </c>
      <c r="N38" s="126" cm="1">
        <f t="array" ref="N38">_xlfn.XLOOKUP($A38&amp;$Q$3,Data[Index]&amp;Data[Valid Test, Can be used for conformity (Y/N)],Data[N20 (mg/km)])</f>
        <v>0.42290612795066135</v>
      </c>
      <c r="O38" s="129" cm="1">
        <f t="array" ref="O38">_xlfn.XLOOKUP($A38&amp;$Q$3,Data[Index]&amp;Data[Valid Test, Can be used for conformity (Y/N)],Data[l/100km])</f>
        <v>8.2295388768097641</v>
      </c>
      <c r="P38" s="138">
        <f>_xlfn.XLOOKUP($A38,Data[Index],Data[Comments])</f>
        <v>0</v>
      </c>
    </row>
    <row r="39" spans="1:16" x14ac:dyDescent="0.2">
      <c r="A39" s="129">
        <v>35</v>
      </c>
      <c r="B39" s="129"/>
      <c r="C39" s="129" t="e" cm="1">
        <f t="array" ref="C39">_xlfn.XLOOKUP($A39&amp;$Q$3&amp;$R$3,Data[Index]&amp;Data[Valid Test, Can be used for conformity (Y/N)]&amp;Data[Cycle],Data[Test Name])</f>
        <v>#N/A</v>
      </c>
      <c r="D39" s="167" t="e" cm="1">
        <f t="array" ref="D39">_xlfn.XLOOKUP($A39&amp;$Q$3&amp;$R$3,Data[Index]&amp;Data[Valid Test, Can be used for conformity (Y/N)]&amp;Data[Cycle],Data[Mileage (Miles)])</f>
        <v>#N/A</v>
      </c>
      <c r="E39" s="130" t="e" cm="1">
        <f t="array" ref="E39">_xlfn.XLOOKUP($A39&amp;$Q$3&amp;$R$3,Data[Index]&amp;Data[Valid Test, Can be used for conformity (Y/N)]&amp;Data[Cycle],Data[Date])</f>
        <v>#N/A</v>
      </c>
      <c r="F39" s="129" t="e" cm="1">
        <f t="array" ref="F39">_xlfn.XLOOKUP($A39&amp;$Q$3&amp;$R$3,Data[Index]&amp;Data[Valid Test, Can be used for conformity (Y/N)]&amp;Data[Cycle],Data[CO/km (mg)])</f>
        <v>#N/A</v>
      </c>
      <c r="G39" s="129" t="e" cm="1">
        <f t="array" ref="G39">_xlfn.XLOOKUP($A39&amp;$Q$3,Data[Index]&amp;Data[Valid Test, Can be used for conformity (Y/N)],Data[CO2/km (g)])</f>
        <v>#N/A</v>
      </c>
      <c r="H39" s="129" t="e" cm="1">
        <f t="array" ref="H39">_xlfn.XLOOKUP($A39&amp;$Q$3,Data[Index]&amp;Data[Valid Test, Can be used for conformity (Y/N)],Data[THC/km (mg)])</f>
        <v>#N/A</v>
      </c>
      <c r="I39" s="129" t="e" cm="1">
        <f t="array" ref="I39">_xlfn.XLOOKUP($A39&amp;$Q$3,Data[Index]&amp;Data[Valid Test, Can be used for conformity (Y/N)],Data[NOx/km (mg)])</f>
        <v>#N/A</v>
      </c>
      <c r="J39" s="129" t="e" cm="1">
        <f t="array" ref="J39">_xlfn.XLOOKUP($A39&amp;$Q$3,Data[Index]&amp;Data[Valid Test, Can be used for conformity (Y/N)],Data[THC + NOx/km (mg)])</f>
        <v>#N/A</v>
      </c>
      <c r="K39" s="142" t="e" cm="1">
        <f t="array" ref="K39">_xlfn.XLOOKUP($A39&amp;$Q$3,Data[Index]&amp;Data[Valid Test, Can be used for conformity (Y/N)],Data[PN/km ('#)])</f>
        <v>#N/A</v>
      </c>
      <c r="L39" s="129" t="e" cm="1">
        <f t="array" ref="L39">_xlfn.XLOOKUP($A39&amp;$Q$3,Data[Index]&amp;Data[Valid Test, Can be used for conformity (Y/N)],Data[PM/km (mg)])</f>
        <v>#N/A</v>
      </c>
      <c r="M39" s="126" t="e" cm="1">
        <f t="array" ref="M39">_xlfn.XLOOKUP($A39&amp;$Q$3,Data[Index]&amp;Data[Valid Test, Can be used for conformity (Y/N)],Data[CH4 (mg/km)])</f>
        <v>#N/A</v>
      </c>
      <c r="N39" s="126" t="e" cm="1">
        <f t="array" ref="N39">_xlfn.XLOOKUP($A39&amp;$Q$3,Data[Index]&amp;Data[Valid Test, Can be used for conformity (Y/N)],Data[N20 (mg/km)])</f>
        <v>#N/A</v>
      </c>
      <c r="O39" s="129" t="e" cm="1">
        <f t="array" ref="O39">_xlfn.XLOOKUP($A39&amp;$Q$3,Data[Index]&amp;Data[Valid Test, Can be used for conformity (Y/N)],Data[l/100km])</f>
        <v>#N/A</v>
      </c>
      <c r="P39" s="138" t="str">
        <f>_xlfn.XLOOKUP($A39,Data[Index],Data[Comments])</f>
        <v>PM was Light</v>
      </c>
    </row>
    <row r="40" spans="1:16" ht="28.5" x14ac:dyDescent="0.2">
      <c r="A40" s="129">
        <v>36</v>
      </c>
      <c r="B40" s="129"/>
      <c r="C40" s="129" t="e" cm="1">
        <f t="array" ref="C40">_xlfn.XLOOKUP($A40&amp;$Q$3&amp;$R$3,Data[Index]&amp;Data[Valid Test, Can be used for conformity (Y/N)]&amp;Data[Cycle],Data[Test Name])</f>
        <v>#N/A</v>
      </c>
      <c r="D40" s="167" t="e" cm="1">
        <f t="array" ref="D40">_xlfn.XLOOKUP($A40&amp;$Q$3&amp;$R$3,Data[Index]&amp;Data[Valid Test, Can be used for conformity (Y/N)]&amp;Data[Cycle],Data[Mileage (Miles)])</f>
        <v>#N/A</v>
      </c>
      <c r="E40" s="130" t="e" cm="1">
        <f t="array" ref="E40">_xlfn.XLOOKUP($A40&amp;$Q$3&amp;$R$3,Data[Index]&amp;Data[Valid Test, Can be used for conformity (Y/N)]&amp;Data[Cycle],Data[Date])</f>
        <v>#N/A</v>
      </c>
      <c r="F40" s="129" t="e" cm="1">
        <f t="array" ref="F40">_xlfn.XLOOKUP($A40&amp;$Q$3&amp;$R$3,Data[Index]&amp;Data[Valid Test, Can be used for conformity (Y/N)]&amp;Data[Cycle],Data[CO/km (mg)])</f>
        <v>#N/A</v>
      </c>
      <c r="G40" s="129" t="e" cm="1">
        <f t="array" ref="G40">_xlfn.XLOOKUP($A40&amp;$Q$3,Data[Index]&amp;Data[Valid Test, Can be used for conformity (Y/N)],Data[CO2/km (g)])</f>
        <v>#N/A</v>
      </c>
      <c r="H40" s="129" t="e" cm="1">
        <f t="array" ref="H40">_xlfn.XLOOKUP($A40&amp;$Q$3,Data[Index]&amp;Data[Valid Test, Can be used for conformity (Y/N)],Data[THC/km (mg)])</f>
        <v>#N/A</v>
      </c>
      <c r="I40" s="129" t="e" cm="1">
        <f t="array" ref="I40">_xlfn.XLOOKUP($A40&amp;$Q$3,Data[Index]&amp;Data[Valid Test, Can be used for conformity (Y/N)],Data[NOx/km (mg)])</f>
        <v>#N/A</v>
      </c>
      <c r="J40" s="129" t="e" cm="1">
        <f t="array" ref="J40">_xlfn.XLOOKUP($A40&amp;$Q$3,Data[Index]&amp;Data[Valid Test, Can be used for conformity (Y/N)],Data[THC + NOx/km (mg)])</f>
        <v>#N/A</v>
      </c>
      <c r="K40" s="142" t="e" cm="1">
        <f t="array" ref="K40">_xlfn.XLOOKUP($A40&amp;$Q$3,Data[Index]&amp;Data[Valid Test, Can be used for conformity (Y/N)],Data[PN/km ('#)])</f>
        <v>#N/A</v>
      </c>
      <c r="L40" s="129" t="e" cm="1">
        <f t="array" ref="L40">_xlfn.XLOOKUP($A40&amp;$Q$3,Data[Index]&amp;Data[Valid Test, Can be used for conformity (Y/N)],Data[PM/km (mg)])</f>
        <v>#N/A</v>
      </c>
      <c r="M40" s="126" t="e" cm="1">
        <f t="array" ref="M40">_xlfn.XLOOKUP($A40&amp;$Q$3,Data[Index]&amp;Data[Valid Test, Can be used for conformity (Y/N)],Data[CH4 (mg/km)])</f>
        <v>#N/A</v>
      </c>
      <c r="N40" s="126" t="e" cm="1">
        <f t="array" ref="N40">_xlfn.XLOOKUP($A40&amp;$Q$3,Data[Index]&amp;Data[Valid Test, Can be used for conformity (Y/N)],Data[N20 (mg/km)])</f>
        <v>#N/A</v>
      </c>
      <c r="O40" s="129" t="e" cm="1">
        <f t="array" ref="O40">_xlfn.XLOOKUP($A40&amp;$Q$3,Data[Index]&amp;Data[Valid Test, Can be used for conformity (Y/N)],Data[l/100km])</f>
        <v>#N/A</v>
      </c>
      <c r="P40" s="138" t="str">
        <f>_xlfn.XLOOKUP($A40,Data[Index],Data[Comments])</f>
        <v>Hioki wasn’t run correctly, Co2 Value is uncorrected</v>
      </c>
    </row>
    <row r="41" spans="1:16" x14ac:dyDescent="0.2">
      <c r="A41" s="129">
        <v>37</v>
      </c>
      <c r="B41" s="129"/>
      <c r="C41" s="129" t="str" cm="1">
        <f t="array" ref="C41">_xlfn.XLOOKUP($A41&amp;$Q$3&amp;$R$3,Data[Index]&amp;Data[Valid Test, Can be used for conformity (Y/N)]&amp;Data[Cycle],Data[Test Name])</f>
        <v>CORR BT70 BHV  037  05/03/2021 03:35:40</v>
      </c>
      <c r="D41" s="167" cm="1">
        <f t="array" ref="D41">_xlfn.XLOOKUP($A41&amp;$Q$3&amp;$R$3,Data[Index]&amp;Data[Valid Test, Can be used for conformity (Y/N)]&amp;Data[Cycle],Data[Mileage (Miles)])</f>
        <v>2417</v>
      </c>
      <c r="E41" s="130" cm="1">
        <f t="array" ref="E41">_xlfn.XLOOKUP($A41&amp;$Q$3&amp;$R$3,Data[Index]&amp;Data[Valid Test, Can be used for conformity (Y/N)]&amp;Data[Cycle],Data[Date])</f>
        <v>44260.150381944448</v>
      </c>
      <c r="F41" s="129" cm="1">
        <f t="array" ref="F41">_xlfn.XLOOKUP($A41&amp;$Q$3&amp;$R$3,Data[Index]&amp;Data[Valid Test, Can be used for conformity (Y/N)]&amp;Data[Cycle],Data[CO/km (mg)])</f>
        <v>177.7543032673976</v>
      </c>
      <c r="G41" s="129" cm="1">
        <f t="array" ref="G41">_xlfn.XLOOKUP($A41&amp;$Q$3,Data[Index]&amp;Data[Valid Test, Can be used for conformity (Y/N)],Data[CO2/km (g)])</f>
        <v>185.01802787747332</v>
      </c>
      <c r="H41" s="129" cm="1">
        <f t="array" ref="H41">_xlfn.XLOOKUP($A41&amp;$Q$3,Data[Index]&amp;Data[Valid Test, Can be used for conformity (Y/N)],Data[THC/km (mg)])</f>
        <v>14.602004036125066</v>
      </c>
      <c r="I41" s="129" cm="1">
        <f t="array" ref="I41">_xlfn.XLOOKUP($A41&amp;$Q$3,Data[Index]&amp;Data[Valid Test, Can be used for conformity (Y/N)],Data[NOx/km (mg)])</f>
        <v>13.435201659469103</v>
      </c>
      <c r="J41" s="129" cm="1">
        <f t="array" ref="J41">_xlfn.XLOOKUP($A41&amp;$Q$3,Data[Index]&amp;Data[Valid Test, Can be used for conformity (Y/N)],Data[THC + NOx/km (mg)])</f>
        <v>28.037205695594167</v>
      </c>
      <c r="K41" s="142" cm="1">
        <f t="array" ref="K41">_xlfn.XLOOKUP($A41&amp;$Q$3,Data[Index]&amp;Data[Valid Test, Can be used for conformity (Y/N)],Data[PN/km ('#)])</f>
        <v>44071268822.690842</v>
      </c>
      <c r="L41" s="129" cm="1">
        <f t="array" ref="L41">_xlfn.XLOOKUP($A41&amp;$Q$3,Data[Index]&amp;Data[Valid Test, Can be used for conformity (Y/N)],Data[PM/km (mg)])</f>
        <v>0.12627979231607797</v>
      </c>
      <c r="M41" s="126" cm="1">
        <f t="array" ref="M41">_xlfn.XLOOKUP($A41&amp;$Q$3,Data[Index]&amp;Data[Valid Test, Can be used for conformity (Y/N)],Data[CH4 (mg/km)])</f>
        <v>2.5417523982006616</v>
      </c>
      <c r="N41" s="126" cm="1">
        <f t="array" ref="N41">_xlfn.XLOOKUP($A41&amp;$Q$3,Data[Index]&amp;Data[Valid Test, Can be used for conformity (Y/N)],Data[N20 (mg/km)])</f>
        <v>0.21041838246649502</v>
      </c>
      <c r="O41" s="129" cm="1">
        <f t="array" ref="O41">_xlfn.XLOOKUP($A41&amp;$Q$3,Data[Index]&amp;Data[Valid Test, Can be used for conformity (Y/N)],Data[l/100km])</f>
        <v>8.209542529423576</v>
      </c>
      <c r="P41" s="138">
        <f>_xlfn.XLOOKUP($A41,Data[Index],Data[Comments])</f>
        <v>0</v>
      </c>
    </row>
    <row r="42" spans="1:16" x14ac:dyDescent="0.2">
      <c r="A42" s="129">
        <v>39</v>
      </c>
      <c r="B42" s="129"/>
      <c r="C42" s="129" t="e" cm="1">
        <f t="array" ref="C42">_xlfn.XLOOKUP($A42&amp;$Q$3&amp;$R$3,Data[Index]&amp;Data[Valid Test, Can be used for conformity (Y/N)]&amp;Data[Cycle],Data[Test Name])</f>
        <v>#N/A</v>
      </c>
      <c r="D42" s="167" t="e" cm="1">
        <f t="array" ref="D42">_xlfn.XLOOKUP($A42&amp;$Q$3&amp;$R$3,Data[Index]&amp;Data[Valid Test, Can be used for conformity (Y/N)]&amp;Data[Cycle],Data[Mileage (Miles)])</f>
        <v>#N/A</v>
      </c>
      <c r="E42" s="130" t="e" cm="1">
        <f t="array" ref="E42">_xlfn.XLOOKUP($A42&amp;$Q$3&amp;$R$3,Data[Index]&amp;Data[Valid Test, Can be used for conformity (Y/N)]&amp;Data[Cycle],Data[Date])</f>
        <v>#N/A</v>
      </c>
      <c r="F42" s="129" t="e" cm="1">
        <f t="array" ref="F42">_xlfn.XLOOKUP($A42&amp;$Q$3&amp;$R$3,Data[Index]&amp;Data[Valid Test, Can be used for conformity (Y/N)]&amp;Data[Cycle],Data[CO/km (mg)])</f>
        <v>#N/A</v>
      </c>
      <c r="G42" s="129" t="e" cm="1">
        <f t="array" ref="G42">_xlfn.XLOOKUP($A42&amp;$Q$3,Data[Index]&amp;Data[Valid Test, Can be used for conformity (Y/N)],Data[CO2/km (g)])</f>
        <v>#N/A</v>
      </c>
      <c r="H42" s="129" t="e" cm="1">
        <f t="array" ref="H42">_xlfn.XLOOKUP($A42&amp;$Q$3,Data[Index]&amp;Data[Valid Test, Can be used for conformity (Y/N)],Data[THC/km (mg)])</f>
        <v>#N/A</v>
      </c>
      <c r="I42" s="129" t="e" cm="1">
        <f t="array" ref="I42">_xlfn.XLOOKUP($A42&amp;$Q$3,Data[Index]&amp;Data[Valid Test, Can be used for conformity (Y/N)],Data[NOx/km (mg)])</f>
        <v>#N/A</v>
      </c>
      <c r="J42" s="129" t="e" cm="1">
        <f t="array" ref="J42">_xlfn.XLOOKUP($A42&amp;$Q$3,Data[Index]&amp;Data[Valid Test, Can be used for conformity (Y/N)],Data[THC + NOx/km (mg)])</f>
        <v>#N/A</v>
      </c>
      <c r="K42" s="142" t="e" cm="1">
        <f t="array" ref="K42">_xlfn.XLOOKUP($A42&amp;$Q$3,Data[Index]&amp;Data[Valid Test, Can be used for conformity (Y/N)],Data[PN/km ('#)])</f>
        <v>#N/A</v>
      </c>
      <c r="L42" s="129" t="e" cm="1">
        <f t="array" ref="L42">_xlfn.XLOOKUP($A42&amp;$Q$3,Data[Index]&amp;Data[Valid Test, Can be used for conformity (Y/N)],Data[PM/km (mg)])</f>
        <v>#N/A</v>
      </c>
      <c r="M42" s="126" t="e" cm="1">
        <f t="array" ref="M42">_xlfn.XLOOKUP($A42&amp;$Q$3,Data[Index]&amp;Data[Valid Test, Can be used for conformity (Y/N)],Data[CH4 (mg/km)])</f>
        <v>#N/A</v>
      </c>
      <c r="N42" s="126" t="e" cm="1">
        <f t="array" ref="N42">_xlfn.XLOOKUP($A42&amp;$Q$3,Data[Index]&amp;Data[Valid Test, Can be used for conformity (Y/N)],Data[N20 (mg/km)])</f>
        <v>#N/A</v>
      </c>
      <c r="O42" s="129" t="e" cm="1">
        <f t="array" ref="O42">_xlfn.XLOOKUP($A42&amp;$Q$3,Data[Index]&amp;Data[Valid Test, Can be used for conformity (Y/N)],Data[l/100km])</f>
        <v>#N/A</v>
      </c>
      <c r="P42" s="138" t="str">
        <f>_xlfn.XLOOKUP($A42,Data[Index],Data[Comments])</f>
        <v>Violation in Phase 1</v>
      </c>
    </row>
    <row r="43" spans="1:16" x14ac:dyDescent="0.2">
      <c r="A43" s="129">
        <v>40</v>
      </c>
      <c r="B43" s="129"/>
      <c r="C43" s="129" t="e" cm="1">
        <f t="array" ref="C43">_xlfn.XLOOKUP($A43&amp;$Q$3&amp;$R$3,Data[Index]&amp;Data[Valid Test, Can be used for conformity (Y/N)]&amp;Data[Cycle],Data[Test Name])</f>
        <v>#N/A</v>
      </c>
      <c r="D43" s="167" t="e" cm="1">
        <f t="array" ref="D43">_xlfn.XLOOKUP($A43&amp;$Q$3&amp;$R$3,Data[Index]&amp;Data[Valid Test, Can be used for conformity (Y/N)]&amp;Data[Cycle],Data[Mileage (Miles)])</f>
        <v>#N/A</v>
      </c>
      <c r="E43" s="130" t="e" cm="1">
        <f t="array" ref="E43">_xlfn.XLOOKUP($A43&amp;$Q$3&amp;$R$3,Data[Index]&amp;Data[Valid Test, Can be used for conformity (Y/N)]&amp;Data[Cycle],Data[Date])</f>
        <v>#N/A</v>
      </c>
      <c r="F43" s="129" t="e" cm="1">
        <f t="array" ref="F43">_xlfn.XLOOKUP($A43&amp;$Q$3&amp;$R$3,Data[Index]&amp;Data[Valid Test, Can be used for conformity (Y/N)]&amp;Data[Cycle],Data[CO/km (mg)])</f>
        <v>#N/A</v>
      </c>
      <c r="G43" s="129" t="e" cm="1">
        <f t="array" ref="G43">_xlfn.XLOOKUP($A43&amp;$Q$3,Data[Index]&amp;Data[Valid Test, Can be used for conformity (Y/N)],Data[CO2/km (g)])</f>
        <v>#N/A</v>
      </c>
      <c r="H43" s="129" t="e" cm="1">
        <f t="array" ref="H43">_xlfn.XLOOKUP($A43&amp;$Q$3,Data[Index]&amp;Data[Valid Test, Can be used for conformity (Y/N)],Data[THC/km (mg)])</f>
        <v>#N/A</v>
      </c>
      <c r="I43" s="129" t="e" cm="1">
        <f t="array" ref="I43">_xlfn.XLOOKUP($A43&amp;$Q$3,Data[Index]&amp;Data[Valid Test, Can be used for conformity (Y/N)],Data[NOx/km (mg)])</f>
        <v>#N/A</v>
      </c>
      <c r="J43" s="129" t="e" cm="1">
        <f t="array" ref="J43">_xlfn.XLOOKUP($A43&amp;$Q$3,Data[Index]&amp;Data[Valid Test, Can be used for conformity (Y/N)],Data[THC + NOx/km (mg)])</f>
        <v>#N/A</v>
      </c>
      <c r="K43" s="142" t="e" cm="1">
        <f t="array" ref="K43">_xlfn.XLOOKUP($A43&amp;$Q$3,Data[Index]&amp;Data[Valid Test, Can be used for conformity (Y/N)],Data[PN/km ('#)])</f>
        <v>#N/A</v>
      </c>
      <c r="L43" s="129" t="e" cm="1">
        <f t="array" ref="L43">_xlfn.XLOOKUP($A43&amp;$Q$3,Data[Index]&amp;Data[Valid Test, Can be used for conformity (Y/N)],Data[PM/km (mg)])</f>
        <v>#N/A</v>
      </c>
      <c r="M43" s="126" t="e" cm="1">
        <f t="array" ref="M43">_xlfn.XLOOKUP($A43&amp;$Q$3,Data[Index]&amp;Data[Valid Test, Can be used for conformity (Y/N)],Data[CH4 (mg/km)])</f>
        <v>#N/A</v>
      </c>
      <c r="N43" s="126" t="e" cm="1">
        <f t="array" ref="N43">_xlfn.XLOOKUP($A43&amp;$Q$3,Data[Index]&amp;Data[Valid Test, Can be used for conformity (Y/N)],Data[N20 (mg/km)])</f>
        <v>#N/A</v>
      </c>
      <c r="O43" s="129" t="e" cm="1">
        <f t="array" ref="O43">_xlfn.XLOOKUP($A43&amp;$Q$3,Data[Index]&amp;Data[Valid Test, Can be used for conformity (Y/N)],Data[l/100km])</f>
        <v>#N/A</v>
      </c>
      <c r="P43" s="138" t="str">
        <f>_xlfn.XLOOKUP($A43,Data[Index],Data[Comments])</f>
        <v>IWR Faliure Overall</v>
      </c>
    </row>
    <row r="44" spans="1:16" x14ac:dyDescent="0.2">
      <c r="A44" s="129">
        <v>41</v>
      </c>
      <c r="B44" s="129"/>
      <c r="C44" s="129" t="str" cm="1">
        <f t="array" ref="C44">_xlfn.XLOOKUP($A44&amp;$Q$3&amp;$R$3,Data[Index]&amp;Data[Valid Test, Can be used for conformity (Y/N)]&amp;Data[Cycle],Data[Test Name])</f>
        <v>CORR BT70 BHV  041  12/03/2021 18:42:01</v>
      </c>
      <c r="D44" s="167" cm="1">
        <f t="array" ref="D44">_xlfn.XLOOKUP($A44&amp;$Q$3&amp;$R$3,Data[Index]&amp;Data[Valid Test, Can be used for conformity (Y/N)]&amp;Data[Cycle],Data[Mileage (Miles)])</f>
        <v>2499</v>
      </c>
      <c r="E44" s="130" cm="1">
        <f t="array" ref="E44">_xlfn.XLOOKUP($A44&amp;$Q$3&amp;$R$3,Data[Index]&amp;Data[Valid Test, Can be used for conformity (Y/N)]&amp;Data[Cycle],Data[Date])</f>
        <v>44267.779745370368</v>
      </c>
      <c r="F44" s="129" cm="1">
        <f t="array" ref="F44">_xlfn.XLOOKUP($A44&amp;$Q$3&amp;$R$3,Data[Index]&amp;Data[Valid Test, Can be used for conformity (Y/N)]&amp;Data[Cycle],Data[CO/km (mg)])</f>
        <v>188.36788111480487</v>
      </c>
      <c r="G44" s="129" cm="1">
        <f t="array" ref="G44">_xlfn.XLOOKUP($A44&amp;$Q$3,Data[Index]&amp;Data[Valid Test, Can be used for conformity (Y/N)],Data[CO2/km (g)])</f>
        <v>185.81359636948349</v>
      </c>
      <c r="H44" s="129" cm="1">
        <f t="array" ref="H44">_xlfn.XLOOKUP($A44&amp;$Q$3,Data[Index]&amp;Data[Valid Test, Can be used for conformity (Y/N)],Data[THC/km (mg)])</f>
        <v>13.076643937036106</v>
      </c>
      <c r="I44" s="129" cm="1">
        <f t="array" ref="I44">_xlfn.XLOOKUP($A44&amp;$Q$3,Data[Index]&amp;Data[Valid Test, Can be used for conformity (Y/N)],Data[NOx/km (mg)])</f>
        <v>13.616299109807885</v>
      </c>
      <c r="J44" s="129" cm="1">
        <f t="array" ref="J44">_xlfn.XLOOKUP($A44&amp;$Q$3,Data[Index]&amp;Data[Valid Test, Can be used for conformity (Y/N)],Data[THC + NOx/km (mg)])</f>
        <v>26.692943046843993</v>
      </c>
      <c r="K44" s="142" cm="1">
        <f t="array" ref="K44">_xlfn.XLOOKUP($A44&amp;$Q$3,Data[Index]&amp;Data[Valid Test, Can be used for conformity (Y/N)],Data[PN/km ('#)])</f>
        <v>56437656045.513947</v>
      </c>
      <c r="L44" s="129" cm="1">
        <f t="array" ref="L44">_xlfn.XLOOKUP($A44&amp;$Q$3,Data[Index]&amp;Data[Valid Test, Can be used for conformity (Y/N)],Data[PM/km (mg)])</f>
        <v>4.7408319230650399E-2</v>
      </c>
      <c r="M44" s="126" cm="1">
        <f t="array" ref="M44">_xlfn.XLOOKUP($A44&amp;$Q$3,Data[Index]&amp;Data[Valid Test, Can be used for conformity (Y/N)],Data[CH4 (mg/km)])</f>
        <v>2.4837981124325679</v>
      </c>
      <c r="N44" s="126" cm="1">
        <f t="array" ref="N44">_xlfn.XLOOKUP($A44&amp;$Q$3,Data[Index]&amp;Data[Valid Test, Can be used for conformity (Y/N)],Data[N20 (mg/km)])</f>
        <v>0.21426636143899139</v>
      </c>
      <c r="O44" s="129" cm="1">
        <f t="array" ref="O44">_xlfn.XLOOKUP($A44&amp;$Q$3,Data[Index]&amp;Data[Valid Test, Can be used for conformity (Y/N)],Data[l/100km])</f>
        <v>8.2453151048345763</v>
      </c>
      <c r="P44" s="138">
        <f>_xlfn.XLOOKUP($A44,Data[Index],Data[Comments])</f>
        <v>0</v>
      </c>
    </row>
    <row r="45" spans="1:16" x14ac:dyDescent="0.2">
      <c r="A45" s="129">
        <v>43</v>
      </c>
      <c r="B45" s="129"/>
      <c r="C45" s="129" t="str" cm="1">
        <f t="array" ref="C45">_xlfn.XLOOKUP($A45&amp;$Q$3&amp;$R$3,Data[Index]&amp;Data[Valid Test, Can be used for conformity (Y/N)]&amp;Data[Cycle],Data[Test Name])</f>
        <v>CORR BT70 BHV  043  16/03/2021 01:20:06</v>
      </c>
      <c r="D45" s="167" cm="1">
        <f t="array" ref="D45">_xlfn.XLOOKUP($A45&amp;$Q$3&amp;$R$3,Data[Index]&amp;Data[Valid Test, Can be used for conformity (Y/N)]&amp;Data[Cycle],Data[Mileage (Miles)])</f>
        <v>2540</v>
      </c>
      <c r="E45" s="130" cm="1">
        <f t="array" ref="E45">_xlfn.XLOOKUP($A45&amp;$Q$3&amp;$R$3,Data[Index]&amp;Data[Valid Test, Can be used for conformity (Y/N)]&amp;Data[Cycle],Data[Date])</f>
        <v>44271.056215277778</v>
      </c>
      <c r="F45" s="129" cm="1">
        <f t="array" ref="F45">_xlfn.XLOOKUP($A45&amp;$Q$3&amp;$R$3,Data[Index]&amp;Data[Valid Test, Can be used for conformity (Y/N)]&amp;Data[Cycle],Data[CO/km (mg)])</f>
        <v>177.71925865555394</v>
      </c>
      <c r="G45" s="129" cm="1">
        <f t="array" ref="G45">_xlfn.XLOOKUP($A45&amp;$Q$3,Data[Index]&amp;Data[Valid Test, Can be used for conformity (Y/N)],Data[CO2/km (g)])</f>
        <v>186.21164703127852</v>
      </c>
      <c r="H45" s="129" cm="1">
        <f t="array" ref="H45">_xlfn.XLOOKUP($A45&amp;$Q$3,Data[Index]&amp;Data[Valid Test, Can be used for conformity (Y/N)],Data[THC/km (mg)])</f>
        <v>11.865626862250499</v>
      </c>
      <c r="I45" s="129" cm="1">
        <f t="array" ref="I45">_xlfn.XLOOKUP($A45&amp;$Q$3,Data[Index]&amp;Data[Valid Test, Can be used for conformity (Y/N)],Data[NOx/km (mg)])</f>
        <v>12.342574074045539</v>
      </c>
      <c r="J45" s="129" cm="1">
        <f t="array" ref="J45">_xlfn.XLOOKUP($A45&amp;$Q$3,Data[Index]&amp;Data[Valid Test, Can be used for conformity (Y/N)],Data[THC + NOx/km (mg)])</f>
        <v>24.208200936296038</v>
      </c>
      <c r="K45" s="142" cm="1">
        <f t="array" ref="K45">_xlfn.XLOOKUP($A45&amp;$Q$3,Data[Index]&amp;Data[Valid Test, Can be used for conformity (Y/N)],Data[PN/km ('#)])</f>
        <v>55228145593.736038</v>
      </c>
      <c r="L45" s="129" cm="1">
        <f t="array" ref="L45">_xlfn.XLOOKUP($A45&amp;$Q$3,Data[Index]&amp;Data[Valid Test, Can be used for conformity (Y/N)],Data[PM/km (mg)])</f>
        <v>0.114920192438334</v>
      </c>
      <c r="M45" s="126" cm="1">
        <f t="array" ref="M45">_xlfn.XLOOKUP($A45&amp;$Q$3,Data[Index]&amp;Data[Valid Test, Can be used for conformity (Y/N)],Data[CH4 (mg/km)])</f>
        <v>2.5040805512875783</v>
      </c>
      <c r="N45" s="126" cm="1">
        <f t="array" ref="N45">_xlfn.XLOOKUP($A45&amp;$Q$3,Data[Index]&amp;Data[Valid Test, Can be used for conformity (Y/N)],Data[N20 (mg/km)])</f>
        <v>0.22633990646201568</v>
      </c>
      <c r="O45" s="129" cm="1">
        <f t="array" ref="O45">_xlfn.XLOOKUP($A45&amp;$Q$3,Data[Index]&amp;Data[Valid Test, Can be used for conformity (Y/N)],Data[l/100km])</f>
        <v>8.2620423132305039</v>
      </c>
      <c r="P45" s="138">
        <f>_xlfn.XLOOKUP($A45,Data[Index],Data[Comments])</f>
        <v>0</v>
      </c>
    </row>
    <row r="46" spans="1:16" x14ac:dyDescent="0.2">
      <c r="A46" s="129">
        <v>44</v>
      </c>
      <c r="B46" s="129"/>
      <c r="C46" s="129" t="str" cm="1">
        <f t="array" ref="C46">_xlfn.XLOOKUP($A46&amp;$Q$3&amp;$R$3,Data[Index]&amp;Data[Valid Test, Can be used for conformity (Y/N)]&amp;Data[Cycle],Data[Test Name])</f>
        <v>CORR BT70 BHV  044  16/03/2021 23:25:11</v>
      </c>
      <c r="D46" s="167" cm="1">
        <f t="array" ref="D46">_xlfn.XLOOKUP($A46&amp;$Q$3&amp;$R$3,Data[Index]&amp;Data[Valid Test, Can be used for conformity (Y/N)]&amp;Data[Cycle],Data[Mileage (Miles)])</f>
        <v>2557</v>
      </c>
      <c r="E46" s="130" cm="1">
        <f t="array" ref="E46">_xlfn.XLOOKUP($A46&amp;$Q$3&amp;$R$3,Data[Index]&amp;Data[Valid Test, Can be used for conformity (Y/N)]&amp;Data[Cycle],Data[Date])</f>
        <v>44271.976412037038</v>
      </c>
      <c r="F46" s="129" cm="1">
        <f t="array" ref="F46">_xlfn.XLOOKUP($A46&amp;$Q$3&amp;$R$3,Data[Index]&amp;Data[Valid Test, Can be used for conformity (Y/N)]&amp;Data[Cycle],Data[CO/km (mg)])</f>
        <v>172.29756091401902</v>
      </c>
      <c r="G46" s="129" cm="1">
        <f t="array" ref="G46">_xlfn.XLOOKUP($A46&amp;$Q$3,Data[Index]&amp;Data[Valid Test, Can be used for conformity (Y/N)],Data[CO2/km (g)])</f>
        <v>186.79058936262388</v>
      </c>
      <c r="H46" s="129" cm="1">
        <f t="array" ref="H46">_xlfn.XLOOKUP($A46&amp;$Q$3,Data[Index]&amp;Data[Valid Test, Can be used for conformity (Y/N)],Data[THC/km (mg)])</f>
        <v>11.591676776373735</v>
      </c>
      <c r="I46" s="129" cm="1">
        <f t="array" ref="I46">_xlfn.XLOOKUP($A46&amp;$Q$3,Data[Index]&amp;Data[Valid Test, Can be used for conformity (Y/N)],Data[NOx/km (mg)])</f>
        <v>11.409436169194597</v>
      </c>
      <c r="J46" s="129" cm="1">
        <f t="array" ref="J46">_xlfn.XLOOKUP($A46&amp;$Q$3,Data[Index]&amp;Data[Valid Test, Can be used for conformity (Y/N)],Data[THC + NOx/km (mg)])</f>
        <v>23.00111294556833</v>
      </c>
      <c r="K46" s="142" cm="1">
        <f t="array" ref="K46">_xlfn.XLOOKUP($A46&amp;$Q$3,Data[Index]&amp;Data[Valid Test, Can be used for conformity (Y/N)],Data[PN/km ('#)])</f>
        <v>108156444140.33142</v>
      </c>
      <c r="L46" s="129" cm="1">
        <f t="array" ref="L46">_xlfn.XLOOKUP($A46&amp;$Q$3,Data[Index]&amp;Data[Valid Test, Can be used for conformity (Y/N)],Data[PM/km (mg)])</f>
        <v>0.12523703521314516</v>
      </c>
      <c r="M46" s="126" cm="1">
        <f t="array" ref="M46">_xlfn.XLOOKUP($A46&amp;$Q$3,Data[Index]&amp;Data[Valid Test, Can be used for conformity (Y/N)],Data[CH4 (mg/km)])</f>
        <v>2.3466220224169452</v>
      </c>
      <c r="N46" s="126" cm="1">
        <f t="array" ref="N46">_xlfn.XLOOKUP($A46&amp;$Q$3,Data[Index]&amp;Data[Valid Test, Can be used for conformity (Y/N)],Data[N20 (mg/km)])</f>
        <v>0.329413435926799</v>
      </c>
      <c r="O46" s="129" cm="1">
        <f t="array" ref="O46">_xlfn.XLOOKUP($A46&amp;$Q$3,Data[Index]&amp;Data[Valid Test, Can be used for conformity (Y/N)],Data[l/100km])</f>
        <v>8.2872718143292516</v>
      </c>
      <c r="P46" s="138" t="str">
        <f>_xlfn.XLOOKUP($A46,Data[Index],Data[Comments])</f>
        <v>High PN</v>
      </c>
    </row>
    <row r="47" spans="1:16" x14ac:dyDescent="0.2">
      <c r="A47" s="129">
        <v>45</v>
      </c>
      <c r="B47" s="129"/>
      <c r="C47" s="129" t="str" cm="1">
        <f t="array" ref="C47">_xlfn.XLOOKUP($A47&amp;$Q$3&amp;$R$3,Data[Index]&amp;Data[Valid Test, Can be used for conformity (Y/N)]&amp;Data[Cycle],Data[Test Name])</f>
        <v>CORR BT70 BHV  045  17/03/2021 23:31:50</v>
      </c>
      <c r="D47" s="167" cm="1">
        <f t="array" ref="D47">_xlfn.XLOOKUP($A47&amp;$Q$3&amp;$R$3,Data[Index]&amp;Data[Valid Test, Can be used for conformity (Y/N)]&amp;Data[Cycle],Data[Mileage (Miles)])</f>
        <v>2573</v>
      </c>
      <c r="E47" s="130" cm="1">
        <f t="array" ref="E47">_xlfn.XLOOKUP($A47&amp;$Q$3&amp;$R$3,Data[Index]&amp;Data[Valid Test, Can be used for conformity (Y/N)]&amp;Data[Cycle],Data[Date])</f>
        <v>44272.981030092589</v>
      </c>
      <c r="F47" s="129" cm="1">
        <f t="array" ref="F47">_xlfn.XLOOKUP($A47&amp;$Q$3&amp;$R$3,Data[Index]&amp;Data[Valid Test, Can be used for conformity (Y/N)]&amp;Data[Cycle],Data[CO/km (mg)])</f>
        <v>174.2169185640162</v>
      </c>
      <c r="G47" s="129" cm="1">
        <f t="array" ref="G47">_xlfn.XLOOKUP($A47&amp;$Q$3,Data[Index]&amp;Data[Valid Test, Can be used for conformity (Y/N)],Data[CO2/km (g)])</f>
        <v>186.15479097672375</v>
      </c>
      <c r="H47" s="129" cm="1">
        <f t="array" ref="H47">_xlfn.XLOOKUP($A47&amp;$Q$3,Data[Index]&amp;Data[Valid Test, Can be used for conformity (Y/N)],Data[THC/km (mg)])</f>
        <v>12.283538925127489</v>
      </c>
      <c r="I47" s="129" cm="1">
        <f t="array" ref="I47">_xlfn.XLOOKUP($A47&amp;$Q$3,Data[Index]&amp;Data[Valid Test, Can be used for conformity (Y/N)],Data[NOx/km (mg)])</f>
        <v>12.341241969179125</v>
      </c>
      <c r="J47" s="129" cm="1">
        <f t="array" ref="J47">_xlfn.XLOOKUP($A47&amp;$Q$3,Data[Index]&amp;Data[Valid Test, Can be used for conformity (Y/N)],Data[THC + NOx/km (mg)])</f>
        <v>24.624780894306614</v>
      </c>
      <c r="K47" s="142" cm="1">
        <f t="array" ref="K47">_xlfn.XLOOKUP($A47&amp;$Q$3,Data[Index]&amp;Data[Valid Test, Can be used for conformity (Y/N)],Data[PN/km ('#)])</f>
        <v>43867356484.15239</v>
      </c>
      <c r="L47" s="129" cm="1">
        <f t="array" ref="L47">_xlfn.XLOOKUP($A47&amp;$Q$3,Data[Index]&amp;Data[Valid Test, Can be used for conformity (Y/N)],Data[PM/km (mg)])</f>
        <v>0.11049004502665259</v>
      </c>
      <c r="M47" s="126" cm="1">
        <f t="array" ref="M47">_xlfn.XLOOKUP($A47&amp;$Q$3,Data[Index]&amp;Data[Valid Test, Can be used for conformity (Y/N)],Data[CH4 (mg/km)])</f>
        <v>2.4292379916074878</v>
      </c>
      <c r="N47" s="126" cm="1">
        <f t="array" ref="N47">_xlfn.XLOOKUP($A47&amp;$Q$3,Data[Index]&amp;Data[Valid Test, Can be used for conformity (Y/N)],Data[N20 (mg/km)])</f>
        <v>0.30293770306090145</v>
      </c>
      <c r="O47" s="129" cm="1">
        <f t="array" ref="O47">_xlfn.XLOOKUP($A47&amp;$Q$3,Data[Index]&amp;Data[Valid Test, Can be used for conformity (Y/N)],Data[l/100km])</f>
        <v>8.2593363565807945</v>
      </c>
      <c r="P47" s="138">
        <f>_xlfn.XLOOKUP($A47,Data[Index],Data[Comments])</f>
        <v>0</v>
      </c>
    </row>
    <row r="48" spans="1:16" x14ac:dyDescent="0.2">
      <c r="A48" s="129">
        <v>46</v>
      </c>
      <c r="B48" s="129"/>
      <c r="C48" s="129" t="str" cm="1">
        <f t="array" ref="C48">_xlfn.XLOOKUP($A48&amp;$Q$3&amp;$R$3,Data[Index]&amp;Data[Valid Test, Can be used for conformity (Y/N)]&amp;Data[Cycle],Data[Test Name])</f>
        <v>CORR BT70 BHV  046  18/03/2021 23:18:29</v>
      </c>
      <c r="D48" s="167" cm="1">
        <f t="array" ref="D48">_xlfn.XLOOKUP($A48&amp;$Q$3&amp;$R$3,Data[Index]&amp;Data[Valid Test, Can be used for conformity (Y/N)]&amp;Data[Cycle],Data[Mileage (Miles)])</f>
        <v>2590</v>
      </c>
      <c r="E48" s="130" cm="1">
        <f t="array" ref="E48">_xlfn.XLOOKUP($A48&amp;$Q$3&amp;$R$3,Data[Index]&amp;Data[Valid Test, Can be used for conformity (Y/N)]&amp;Data[Cycle],Data[Date])</f>
        <v>44273.971759259257</v>
      </c>
      <c r="F48" s="129" cm="1">
        <f t="array" ref="F48">_xlfn.XLOOKUP($A48&amp;$Q$3&amp;$R$3,Data[Index]&amp;Data[Valid Test, Can be used for conformity (Y/N)]&amp;Data[Cycle],Data[CO/km (mg)])</f>
        <v>182.84542541585998</v>
      </c>
      <c r="G48" s="129" cm="1">
        <f t="array" ref="G48">_xlfn.XLOOKUP($A48&amp;$Q$3,Data[Index]&amp;Data[Valid Test, Can be used for conformity (Y/N)],Data[CO2/km (g)])</f>
        <v>187.57092107102059</v>
      </c>
      <c r="H48" s="129" cm="1">
        <f t="array" ref="H48">_xlfn.XLOOKUP($A48&amp;$Q$3,Data[Index]&amp;Data[Valid Test, Can be used for conformity (Y/N)],Data[THC/km (mg)])</f>
        <v>12.239922797087036</v>
      </c>
      <c r="I48" s="129" cm="1">
        <f t="array" ref="I48">_xlfn.XLOOKUP($A48&amp;$Q$3,Data[Index]&amp;Data[Valid Test, Can be used for conformity (Y/N)],Data[NOx/km (mg)])</f>
        <v>12.720495320855825</v>
      </c>
      <c r="J48" s="129" cm="1">
        <f t="array" ref="J48">_xlfn.XLOOKUP($A48&amp;$Q$3,Data[Index]&amp;Data[Valid Test, Can be used for conformity (Y/N)],Data[THC + NOx/km (mg)])</f>
        <v>24.960418117942861</v>
      </c>
      <c r="K48" s="142" cm="1">
        <f t="array" ref="K48">_xlfn.XLOOKUP($A48&amp;$Q$3,Data[Index]&amp;Data[Valid Test, Can be used for conformity (Y/N)],Data[PN/km ('#)])</f>
        <v>51116963904.860413</v>
      </c>
      <c r="L48" s="129" cm="1">
        <f t="array" ref="L48">_xlfn.XLOOKUP($A48&amp;$Q$3,Data[Index]&amp;Data[Valid Test, Can be used for conformity (Y/N)],Data[PM/km (mg)])</f>
        <v>0.11655949808950773</v>
      </c>
      <c r="M48" s="126" cm="1">
        <f t="array" ref="M48">_xlfn.XLOOKUP($A48&amp;$Q$3,Data[Index]&amp;Data[Valid Test, Can be used for conformity (Y/N)],Data[CH4 (mg/km)])</f>
        <v>2.482242271421192</v>
      </c>
      <c r="N48" s="126" cm="1">
        <f t="array" ref="N48">_xlfn.XLOOKUP($A48&amp;$Q$3,Data[Index]&amp;Data[Valid Test, Can be used for conformity (Y/N)],Data[N20 (mg/km)])</f>
        <v>0.32787825199589249</v>
      </c>
      <c r="O48" s="129" cm="1">
        <f t="array" ref="O48">_xlfn.XLOOKUP($A48&amp;$Q$3,Data[Index]&amp;Data[Valid Test, Can be used for conformity (Y/N)],Data[l/100km])</f>
        <v>8.3226572766425821</v>
      </c>
      <c r="P48" s="138">
        <f>_xlfn.XLOOKUP($A48,Data[Index],Data[Comments])</f>
        <v>0</v>
      </c>
    </row>
    <row r="49" spans="1:16" x14ac:dyDescent="0.2">
      <c r="A49" s="129">
        <v>47</v>
      </c>
      <c r="B49" s="129"/>
      <c r="C49" s="129" t="str" cm="1">
        <f t="array" ref="C49">_xlfn.XLOOKUP($A49&amp;$Q$3&amp;$R$3,Data[Index]&amp;Data[Valid Test, Can be used for conformity (Y/N)]&amp;Data[Cycle],Data[Test Name])</f>
        <v>CORR BT70 BHV  047  20/03/2021 08:48:28</v>
      </c>
      <c r="D49" s="167" cm="1">
        <f t="array" ref="D49">_xlfn.XLOOKUP($A49&amp;$Q$3&amp;$R$3,Data[Index]&amp;Data[Valid Test, Can be used for conformity (Y/N)]&amp;Data[Cycle],Data[Mileage (Miles)])</f>
        <v>2607</v>
      </c>
      <c r="E49" s="130" cm="1">
        <f t="array" ref="E49">_xlfn.XLOOKUP($A49&amp;$Q$3&amp;$R$3,Data[Index]&amp;Data[Valid Test, Can be used for conformity (Y/N)]&amp;Data[Cycle],Data[Date])</f>
        <v>44275.367581018516</v>
      </c>
      <c r="F49" s="129" cm="1">
        <f t="array" ref="F49">_xlfn.XLOOKUP($A49&amp;$Q$3&amp;$R$3,Data[Index]&amp;Data[Valid Test, Can be used for conformity (Y/N)]&amp;Data[Cycle],Data[CO/km (mg)])</f>
        <v>196.00730824815881</v>
      </c>
      <c r="G49" s="129" cm="1">
        <f t="array" ref="G49">_xlfn.XLOOKUP($A49&amp;$Q$3,Data[Index]&amp;Data[Valid Test, Can be used for conformity (Y/N)],Data[CO2/km (g)])</f>
        <v>190.00516037618587</v>
      </c>
      <c r="H49" s="129" cm="1">
        <f t="array" ref="H49">_xlfn.XLOOKUP($A49&amp;$Q$3,Data[Index]&amp;Data[Valid Test, Can be used for conformity (Y/N)],Data[THC/km (mg)])</f>
        <v>13.110067862704254</v>
      </c>
      <c r="I49" s="129" cm="1">
        <f t="array" ref="I49">_xlfn.XLOOKUP($A49&amp;$Q$3,Data[Index]&amp;Data[Valid Test, Can be used for conformity (Y/N)],Data[NOx/km (mg)])</f>
        <v>12.625829916639974</v>
      </c>
      <c r="J49" s="129" cm="1">
        <f t="array" ref="J49">_xlfn.XLOOKUP($A49&amp;$Q$3,Data[Index]&amp;Data[Valid Test, Can be used for conformity (Y/N)],Data[THC + NOx/km (mg)])</f>
        <v>25.735897779344228</v>
      </c>
      <c r="K49" s="142" cm="1">
        <f t="array" ref="K49">_xlfn.XLOOKUP($A49&amp;$Q$3,Data[Index]&amp;Data[Valid Test, Can be used for conformity (Y/N)],Data[PN/km ('#)])</f>
        <v>63525073317.315849</v>
      </c>
      <c r="L49" s="129" cm="1">
        <f t="array" ref="L49">_xlfn.XLOOKUP($A49&amp;$Q$3,Data[Index]&amp;Data[Valid Test, Can be used for conformity (Y/N)],Data[PM/km (mg)])</f>
        <v>0.14391302445179704</v>
      </c>
      <c r="M49" s="126" cm="1">
        <f t="array" ref="M49">_xlfn.XLOOKUP($A49&amp;$Q$3,Data[Index]&amp;Data[Valid Test, Can be used for conformity (Y/N)],Data[CH4 (mg/km)])</f>
        <v>2.634479695590461</v>
      </c>
      <c r="N49" s="126" cm="1">
        <f t="array" ref="N49">_xlfn.XLOOKUP($A49&amp;$Q$3,Data[Index]&amp;Data[Valid Test, Can be used for conformity (Y/N)],Data[N20 (mg/km)])</f>
        <v>0.51296328422912418</v>
      </c>
      <c r="O49" s="129" cm="1">
        <f t="array" ref="O49">_xlfn.XLOOKUP($A49&amp;$Q$3,Data[Index]&amp;Data[Valid Test, Can be used for conformity (Y/N)],Data[l/100km])</f>
        <v>8.4315128725978248</v>
      </c>
      <c r="P49" s="138">
        <f>_xlfn.XLOOKUP($A49,Data[Index],Data[Comments])</f>
        <v>0</v>
      </c>
    </row>
    <row r="50" spans="1:16" x14ac:dyDescent="0.2">
      <c r="A50" s="129">
        <v>48</v>
      </c>
      <c r="B50" s="129"/>
      <c r="C50" s="129" t="str" cm="1">
        <f t="array" ref="C50">_xlfn.XLOOKUP($A50&amp;$Q$3&amp;$R$3,Data[Index]&amp;Data[Valid Test, Can be used for conformity (Y/N)]&amp;Data[Cycle],Data[Test Name])</f>
        <v>CORR BT70 BHV  048  21/03/2021 10:20:58</v>
      </c>
      <c r="D50" s="167" cm="1">
        <f t="array" ref="D50">_xlfn.XLOOKUP($A50&amp;$Q$3&amp;$R$3,Data[Index]&amp;Data[Valid Test, Can be used for conformity (Y/N)]&amp;Data[Cycle],Data[Mileage (Miles)])</f>
        <v>2624</v>
      </c>
      <c r="E50" s="130" cm="1">
        <f t="array" ref="E50">_xlfn.XLOOKUP($A50&amp;$Q$3&amp;$R$3,Data[Index]&amp;Data[Valid Test, Can be used for conformity (Y/N)]&amp;Data[Cycle],Data[Date])</f>
        <v>44276.431817129633</v>
      </c>
      <c r="F50" s="129" cm="1">
        <f t="array" ref="F50">_xlfn.XLOOKUP($A50&amp;$Q$3&amp;$R$3,Data[Index]&amp;Data[Valid Test, Can be used for conformity (Y/N)]&amp;Data[Cycle],Data[CO/km (mg)])</f>
        <v>178.20068872374048</v>
      </c>
      <c r="G50" s="129" cm="1">
        <f t="array" ref="G50">_xlfn.XLOOKUP($A50&amp;$Q$3,Data[Index]&amp;Data[Valid Test, Can be used for conformity (Y/N)],Data[CO2/km (g)])</f>
        <v>189.40745087045192</v>
      </c>
      <c r="H50" s="129" cm="1">
        <f t="array" ref="H50">_xlfn.XLOOKUP($A50&amp;$Q$3,Data[Index]&amp;Data[Valid Test, Can be used for conformity (Y/N)],Data[THC/km (mg)])</f>
        <v>13.266935464342456</v>
      </c>
      <c r="I50" s="129" cm="1">
        <f t="array" ref="I50">_xlfn.XLOOKUP($A50&amp;$Q$3,Data[Index]&amp;Data[Valid Test, Can be used for conformity (Y/N)],Data[NOx/km (mg)])</f>
        <v>13.512982340062823</v>
      </c>
      <c r="J50" s="129" cm="1">
        <f t="array" ref="J50">_xlfn.XLOOKUP($A50&amp;$Q$3,Data[Index]&amp;Data[Valid Test, Can be used for conformity (Y/N)],Data[THC + NOx/km (mg)])</f>
        <v>26.779917804405279</v>
      </c>
      <c r="K50" s="142" cm="1">
        <f t="array" ref="K50">_xlfn.XLOOKUP($A50&amp;$Q$3,Data[Index]&amp;Data[Valid Test, Can be used for conformity (Y/N)],Data[PN/km ('#)])</f>
        <v>58858506832.631027</v>
      </c>
      <c r="L50" s="129" cm="1">
        <f t="array" ref="L50">_xlfn.XLOOKUP($A50&amp;$Q$3,Data[Index]&amp;Data[Valid Test, Can be used for conformity (Y/N)],Data[PM/km (mg)])</f>
        <v>0.10460538422214342</v>
      </c>
      <c r="M50" s="126" cm="1">
        <f t="array" ref="M50">_xlfn.XLOOKUP($A50&amp;$Q$3,Data[Index]&amp;Data[Valid Test, Can be used for conformity (Y/N)],Data[CH4 (mg/km)])</f>
        <v>2.7482338986326362</v>
      </c>
      <c r="N50" s="126" cm="1">
        <f t="array" ref="N50">_xlfn.XLOOKUP($A50&amp;$Q$3,Data[Index]&amp;Data[Valid Test, Can be used for conformity (Y/N)],Data[N20 (mg/km)])</f>
        <v>0.34072359577205524</v>
      </c>
      <c r="O50" s="129" cm="1">
        <f t="array" ref="O50">_xlfn.XLOOKUP($A50&amp;$Q$3,Data[Index]&amp;Data[Valid Test, Can be used for conformity (Y/N)],Data[l/100km])</f>
        <v>8.4038195412283798</v>
      </c>
      <c r="P50" s="138">
        <f>_xlfn.XLOOKUP($A50,Data[Index],Data[Comments])</f>
        <v>0</v>
      </c>
    </row>
    <row r="51" spans="1:16" x14ac:dyDescent="0.2">
      <c r="A51" s="129">
        <v>50</v>
      </c>
      <c r="B51" s="129"/>
      <c r="C51" s="129" t="str" cm="1">
        <f t="array" ref="C51">_xlfn.XLOOKUP($A51&amp;$Q$3&amp;$R$3,Data[Index]&amp;Data[Valid Test, Can be used for conformity (Y/N)]&amp;Data[Cycle],Data[Test Name])</f>
        <v>CORR BT70 BHV  050  23/03/2021 18:59:26</v>
      </c>
      <c r="D51" s="167" cm="1">
        <f t="array" ref="D51">_xlfn.XLOOKUP($A51&amp;$Q$3&amp;$R$3,Data[Index]&amp;Data[Valid Test, Can be used for conformity (Y/N)]&amp;Data[Cycle],Data[Mileage (Miles)])</f>
        <v>2664</v>
      </c>
      <c r="E51" s="130" cm="1">
        <f t="array" ref="E51">_xlfn.XLOOKUP($A51&amp;$Q$3&amp;$R$3,Data[Index]&amp;Data[Valid Test, Can be used for conformity (Y/N)]&amp;Data[Cycle],Data[Date])</f>
        <v>44278.791863425926</v>
      </c>
      <c r="F51" s="129" cm="1">
        <f t="array" ref="F51">_xlfn.XLOOKUP($A51&amp;$Q$3&amp;$R$3,Data[Index]&amp;Data[Valid Test, Can be used for conformity (Y/N)]&amp;Data[Cycle],Data[CO/km (mg)])</f>
        <v>194.39420642943247</v>
      </c>
      <c r="G51" s="129" cm="1">
        <f t="array" ref="G51">_xlfn.XLOOKUP($A51&amp;$Q$3,Data[Index]&amp;Data[Valid Test, Can be used for conformity (Y/N)],Data[CO2/km (g)])</f>
        <v>187.16659253291721</v>
      </c>
      <c r="H51" s="129" cm="1">
        <f t="array" ref="H51">_xlfn.XLOOKUP($A51&amp;$Q$3,Data[Index]&amp;Data[Valid Test, Can be used for conformity (Y/N)],Data[THC/km (mg)])</f>
        <v>13.102158211969495</v>
      </c>
      <c r="I51" s="129" cm="1">
        <f t="array" ref="I51">_xlfn.XLOOKUP($A51&amp;$Q$3,Data[Index]&amp;Data[Valid Test, Can be used for conformity (Y/N)],Data[NOx/km (mg)])</f>
        <v>11.83260253443599</v>
      </c>
      <c r="J51" s="129" cm="1">
        <f t="array" ref="J51">_xlfn.XLOOKUP($A51&amp;$Q$3,Data[Index]&amp;Data[Valid Test, Can be used for conformity (Y/N)],Data[THC + NOx/km (mg)])</f>
        <v>24.934760746405487</v>
      </c>
      <c r="K51" s="142" cm="1">
        <f t="array" ref="K51">_xlfn.XLOOKUP($A51&amp;$Q$3,Data[Index]&amp;Data[Valid Test, Can be used for conformity (Y/N)],Data[PN/km ('#)])</f>
        <v>64964382153.651329</v>
      </c>
      <c r="L51" s="129" cm="1">
        <f t="array" ref="L51">_xlfn.XLOOKUP($A51&amp;$Q$3,Data[Index]&amp;Data[Valid Test, Can be used for conformity (Y/N)],Data[PM/km (mg)])</f>
        <v>6.86811686214895E-2</v>
      </c>
      <c r="M51" s="126" cm="1">
        <f t="array" ref="M51">_xlfn.XLOOKUP($A51&amp;$Q$3,Data[Index]&amp;Data[Valid Test, Can be used for conformity (Y/N)],Data[CH4 (mg/km)])</f>
        <v>2.3962221094850782</v>
      </c>
      <c r="N51" s="126" cm="1">
        <f t="array" ref="N51">_xlfn.XLOOKUP($A51&amp;$Q$3,Data[Index]&amp;Data[Valid Test, Can be used for conformity (Y/N)],Data[N20 (mg/km)])</f>
        <v>0.16334993667158298</v>
      </c>
      <c r="O51" s="129" cm="1">
        <f t="array" ref="O51">_xlfn.XLOOKUP($A51&amp;$Q$3,Data[Index]&amp;Data[Valid Test, Can be used for conformity (Y/N)],Data[l/100km])</f>
        <v>8.3056677381453028</v>
      </c>
      <c r="P51" s="138">
        <f>_xlfn.XLOOKUP($A51,Data[Index],Data[Comments])</f>
        <v>0</v>
      </c>
    </row>
    <row r="52" spans="1:16" x14ac:dyDescent="0.2">
      <c r="A52" s="129">
        <v>51</v>
      </c>
      <c r="B52" s="129"/>
      <c r="C52" s="129" t="str" cm="1">
        <f t="array" ref="C52">_xlfn.XLOOKUP($A52&amp;$Q$3&amp;$R$3,Data[Index]&amp;Data[Valid Test, Can be used for conformity (Y/N)]&amp;Data[Cycle],Data[Test Name])</f>
        <v>CORR BT70 BHV  051  24/03/2021 19:48:48</v>
      </c>
      <c r="D52" s="167" cm="1">
        <f t="array" ref="D52">_xlfn.XLOOKUP($A52&amp;$Q$3&amp;$R$3,Data[Index]&amp;Data[Valid Test, Can be used for conformity (Y/N)]&amp;Data[Cycle],Data[Mileage (Miles)])</f>
        <v>2681</v>
      </c>
      <c r="E52" s="130" cm="1">
        <f t="array" ref="E52">_xlfn.XLOOKUP($A52&amp;$Q$3&amp;$R$3,Data[Index]&amp;Data[Valid Test, Can be used for conformity (Y/N)]&amp;Data[Cycle],Data[Date])</f>
        <v>44279.82613425926</v>
      </c>
      <c r="F52" s="129" cm="1">
        <f t="array" ref="F52">_xlfn.XLOOKUP($A52&amp;$Q$3&amp;$R$3,Data[Index]&amp;Data[Valid Test, Can be used for conformity (Y/N)]&amp;Data[Cycle],Data[CO/km (mg)])</f>
        <v>173.92276334522123</v>
      </c>
      <c r="G52" s="129" cm="1">
        <f t="array" ref="G52">_xlfn.XLOOKUP($A52&amp;$Q$3,Data[Index]&amp;Data[Valid Test, Can be used for conformity (Y/N)],Data[CO2/km (g)])</f>
        <v>186.49370018533114</v>
      </c>
      <c r="H52" s="129" cm="1">
        <f t="array" ref="H52">_xlfn.XLOOKUP($A52&amp;$Q$3,Data[Index]&amp;Data[Valid Test, Can be used for conformity (Y/N)],Data[THC/km (mg)])</f>
        <v>12.369731082878651</v>
      </c>
      <c r="I52" s="129" cm="1">
        <f t="array" ref="I52">_xlfn.XLOOKUP($A52&amp;$Q$3,Data[Index]&amp;Data[Valid Test, Can be used for conformity (Y/N)],Data[NOx/km (mg)])</f>
        <v>12.241519283311044</v>
      </c>
      <c r="J52" s="129" cm="1">
        <f t="array" ref="J52">_xlfn.XLOOKUP($A52&amp;$Q$3,Data[Index]&amp;Data[Valid Test, Can be used for conformity (Y/N)],Data[THC + NOx/km (mg)])</f>
        <v>24.611250366189694</v>
      </c>
      <c r="K52" s="142" cm="1">
        <f t="array" ref="K52">_xlfn.XLOOKUP($A52&amp;$Q$3,Data[Index]&amp;Data[Valid Test, Can be used for conformity (Y/N)],Data[PN/km ('#)])</f>
        <v>56249265307.99086</v>
      </c>
      <c r="L52" s="129" cm="1">
        <f t="array" ref="L52">_xlfn.XLOOKUP($A52&amp;$Q$3,Data[Index]&amp;Data[Valid Test, Can be used for conformity (Y/N)],Data[PM/km (mg)])</f>
        <v>0.1214618373498844</v>
      </c>
      <c r="M52" s="126" cm="1">
        <f t="array" ref="M52">_xlfn.XLOOKUP($A52&amp;$Q$3,Data[Index]&amp;Data[Valid Test, Can be used for conformity (Y/N)],Data[CH4 (mg/km)])</f>
        <v>2.5296326083903415</v>
      </c>
      <c r="N52" s="126" cm="1">
        <f t="array" ref="N52">_xlfn.XLOOKUP($A52&amp;$Q$3,Data[Index]&amp;Data[Valid Test, Can be used for conformity (Y/N)],Data[N20 (mg/km)])</f>
        <v>0.17527972101422259</v>
      </c>
      <c r="O52" s="129" cm="1">
        <f t="array" ref="O52">_xlfn.XLOOKUP($A52&amp;$Q$3,Data[Index]&amp;Data[Valid Test, Can be used for conformity (Y/N)],Data[l/100km])</f>
        <v>8.2743391514737894</v>
      </c>
      <c r="P52" s="138" t="s">
        <v>159</v>
      </c>
    </row>
    <row r="53" spans="1:16" x14ac:dyDescent="0.2">
      <c r="A53" s="129">
        <v>52</v>
      </c>
      <c r="B53" s="129"/>
      <c r="C53" s="129" t="str" cm="1">
        <f t="array" ref="C53">_xlfn.XLOOKUP($A53&amp;$Q$3&amp;$R$3,Data[Index]&amp;Data[Valid Test, Can be used for conformity (Y/N)]&amp;Data[Cycle],Data[Test Name])</f>
        <v>CORR BT70 BHV  052  25/03/2021 19:38:57</v>
      </c>
      <c r="D53" s="167" cm="1">
        <f t="array" ref="D53">_xlfn.XLOOKUP($A53&amp;$Q$3&amp;$R$3,Data[Index]&amp;Data[Valid Test, Can be used for conformity (Y/N)]&amp;Data[Cycle],Data[Mileage (Miles)])</f>
        <v>2698</v>
      </c>
      <c r="E53" s="130" cm="1">
        <f t="array" ref="E53">_xlfn.XLOOKUP($A53&amp;$Q$3&amp;$R$3,Data[Index]&amp;Data[Valid Test, Can be used for conformity (Y/N)]&amp;Data[Cycle],Data[Date])</f>
        <v>44280.819293981483</v>
      </c>
      <c r="F53" s="129" cm="1">
        <f t="array" ref="F53">_xlfn.XLOOKUP($A53&amp;$Q$3&amp;$R$3,Data[Index]&amp;Data[Valid Test, Can be used for conformity (Y/N)]&amp;Data[Cycle],Data[CO/km (mg)])</f>
        <v>174.02780093758579</v>
      </c>
      <c r="G53" s="129" cm="1">
        <f t="array" ref="G53">_xlfn.XLOOKUP($A53&amp;$Q$3,Data[Index]&amp;Data[Valid Test, Can be used for conformity (Y/N)],Data[CO2/km (g)])</f>
        <v>184.8988935127997</v>
      </c>
      <c r="H53" s="129" cm="1">
        <f t="array" ref="H53">_xlfn.XLOOKUP($A53&amp;$Q$3,Data[Index]&amp;Data[Valid Test, Can be used for conformity (Y/N)],Data[THC/km (mg)])</f>
        <v>11.949219946629716</v>
      </c>
      <c r="I53" s="129" cm="1">
        <f t="array" ref="I53">_xlfn.XLOOKUP($A53&amp;$Q$3,Data[Index]&amp;Data[Valid Test, Can be used for conformity (Y/N)],Data[NOx/km (mg)])</f>
        <v>12.1491598369598</v>
      </c>
      <c r="J53" s="129" cm="1">
        <f t="array" ref="J53">_xlfn.XLOOKUP($A53&amp;$Q$3,Data[Index]&amp;Data[Valid Test, Can be used for conformity (Y/N)],Data[THC + NOx/km (mg)])</f>
        <v>24.098379783589515</v>
      </c>
      <c r="K53" s="142" cm="1">
        <f t="array" ref="K53">_xlfn.XLOOKUP($A53&amp;$Q$3,Data[Index]&amp;Data[Valid Test, Can be used for conformity (Y/N)],Data[PN/km ('#)])</f>
        <v>53945772991.748329</v>
      </c>
      <c r="L53" s="129" cm="1">
        <f t="array" ref="L53">_xlfn.XLOOKUP($A53&amp;$Q$3,Data[Index]&amp;Data[Valid Test, Can be used for conformity (Y/N)],Data[PM/km (mg)])</f>
        <v>0.16934105412282616</v>
      </c>
      <c r="M53" s="126" cm="1">
        <f t="array" ref="M53">_xlfn.XLOOKUP($A53&amp;$Q$3,Data[Index]&amp;Data[Valid Test, Can be used for conformity (Y/N)],Data[CH4 (mg/km)])</f>
        <v>2.3890831585430368</v>
      </c>
      <c r="N53" s="126" cm="1">
        <f t="array" ref="N53">_xlfn.XLOOKUP($A53&amp;$Q$3,Data[Index]&amp;Data[Valid Test, Can be used for conformity (Y/N)],Data[N20 (mg/km)])</f>
        <v>0.34362063368840384</v>
      </c>
      <c r="O53" s="129" cm="1">
        <f t="array" ref="O53">_xlfn.XLOOKUP($A53&amp;$Q$3,Data[Index]&amp;Data[Valid Test, Can be used for conformity (Y/N)],Data[l/100km])</f>
        <v>8.2036493853454004</v>
      </c>
      <c r="P53" s="138">
        <f>_xlfn.XLOOKUP($A53,Data[Index],Data[Comments])</f>
        <v>0</v>
      </c>
    </row>
    <row r="54" spans="1:16" x14ac:dyDescent="0.2">
      <c r="A54" s="129">
        <v>53</v>
      </c>
      <c r="B54" s="129"/>
      <c r="C54" s="129" t="e" cm="1">
        <f t="array" ref="C54">_xlfn.XLOOKUP($A54&amp;$Q$3&amp;$R$3,Data[Index]&amp;Data[Valid Test, Can be used for conformity (Y/N)]&amp;Data[Cycle],Data[Test Name])</f>
        <v>#N/A</v>
      </c>
      <c r="D54" s="167" t="e" cm="1">
        <f t="array" ref="D54">_xlfn.XLOOKUP($A54&amp;$Q$3&amp;$R$3,Data[Index]&amp;Data[Valid Test, Can be used for conformity (Y/N)]&amp;Data[Cycle],Data[Mileage (Miles)])</f>
        <v>#N/A</v>
      </c>
      <c r="E54" s="130" t="e" cm="1">
        <f t="array" ref="E54">_xlfn.XLOOKUP($A54&amp;$Q$3&amp;$R$3,Data[Index]&amp;Data[Valid Test, Can be used for conformity (Y/N)]&amp;Data[Cycle],Data[Date])</f>
        <v>#N/A</v>
      </c>
      <c r="F54" s="129" t="e" cm="1">
        <f t="array" ref="F54">_xlfn.XLOOKUP($A54&amp;$Q$3&amp;$R$3,Data[Index]&amp;Data[Valid Test, Can be used for conformity (Y/N)]&amp;Data[Cycle],Data[CO/km (mg)])</f>
        <v>#N/A</v>
      </c>
      <c r="G54" s="129" t="e" cm="1">
        <f t="array" ref="G54">_xlfn.XLOOKUP($A54&amp;$Q$3,Data[Index]&amp;Data[Valid Test, Can be used for conformity (Y/N)],Data[CO2/km (g)])</f>
        <v>#N/A</v>
      </c>
      <c r="H54" s="129" t="e" cm="1">
        <f t="array" ref="H54">_xlfn.XLOOKUP($A54&amp;$Q$3,Data[Index]&amp;Data[Valid Test, Can be used for conformity (Y/N)],Data[THC/km (mg)])</f>
        <v>#N/A</v>
      </c>
      <c r="I54" s="129" t="e" cm="1">
        <f t="array" ref="I54">_xlfn.XLOOKUP($A54&amp;$Q$3,Data[Index]&amp;Data[Valid Test, Can be used for conformity (Y/N)],Data[NOx/km (mg)])</f>
        <v>#N/A</v>
      </c>
      <c r="J54" s="129" t="e" cm="1">
        <f t="array" ref="J54">_xlfn.XLOOKUP($A54&amp;$Q$3,Data[Index]&amp;Data[Valid Test, Can be used for conformity (Y/N)],Data[THC + NOx/km (mg)])</f>
        <v>#N/A</v>
      </c>
      <c r="K54" s="142" t="e" cm="1">
        <f t="array" ref="K54">_xlfn.XLOOKUP($A54&amp;$Q$3,Data[Index]&amp;Data[Valid Test, Can be used for conformity (Y/N)],Data[PN/km ('#)])</f>
        <v>#N/A</v>
      </c>
      <c r="L54" s="129" t="e" cm="1">
        <f t="array" ref="L54">_xlfn.XLOOKUP($A54&amp;$Q$3,Data[Index]&amp;Data[Valid Test, Can be used for conformity (Y/N)],Data[PM/km (mg)])</f>
        <v>#N/A</v>
      </c>
      <c r="M54" s="126" t="e" cm="1">
        <f t="array" ref="M54">_xlfn.XLOOKUP($A54&amp;$Q$3,Data[Index]&amp;Data[Valid Test, Can be used for conformity (Y/N)],Data[CH4 (mg/km)])</f>
        <v>#N/A</v>
      </c>
      <c r="N54" s="126" t="e" cm="1">
        <f t="array" ref="N54">_xlfn.XLOOKUP($A54&amp;$Q$3,Data[Index]&amp;Data[Valid Test, Can be used for conformity (Y/N)],Data[N20 (mg/km)])</f>
        <v>#N/A</v>
      </c>
      <c r="O54" s="129" t="e" cm="1">
        <f t="array" ref="O54">_xlfn.XLOOKUP($A54&amp;$Q$3,Data[Index]&amp;Data[Valid Test, Can be used for conformity (Y/N)],Data[l/100km])</f>
        <v>#N/A</v>
      </c>
      <c r="P54" s="138" t="str">
        <f>_xlfn.XLOOKUP($A54,Data[Index],Data[Comments])</f>
        <v>Not A WLTP</v>
      </c>
    </row>
    <row r="55" spans="1:16" x14ac:dyDescent="0.2">
      <c r="A55" s="129">
        <v>58</v>
      </c>
      <c r="B55" s="129"/>
      <c r="C55" s="129" t="str" cm="1">
        <f t="array" ref="C55">_xlfn.XLOOKUP($A55&amp;$Q$3&amp;$R$3,Data[Index]&amp;Data[Valid Test, Can be used for conformity (Y/N)]&amp;Data[Cycle],Data[Test Name])</f>
        <v>CORR BT70 BHV  058  20/04/2021 09:38:55</v>
      </c>
      <c r="D55" s="167" cm="1">
        <f t="array" ref="D55">_xlfn.XLOOKUP($A55&amp;$Q$3&amp;$R$3,Data[Index]&amp;Data[Valid Test, Can be used for conformity (Y/N)]&amp;Data[Cycle],Data[Mileage (Miles)])</f>
        <v>2781</v>
      </c>
      <c r="E55" s="130" cm="1">
        <f t="array" ref="E55">_xlfn.XLOOKUP($A55&amp;$Q$3&amp;$R$3,Data[Index]&amp;Data[Valid Test, Can be used for conformity (Y/N)]&amp;Data[Cycle],Data[Date])</f>
        <v>44306.402627314812</v>
      </c>
      <c r="F55" s="129" cm="1">
        <f t="array" ref="F55">_xlfn.XLOOKUP($A55&amp;$Q$3&amp;$R$3,Data[Index]&amp;Data[Valid Test, Can be used for conformity (Y/N)]&amp;Data[Cycle],Data[CO/km (mg)])</f>
        <v>174.24500774941629</v>
      </c>
      <c r="G55" s="129" cm="1">
        <f t="array" ref="G55">_xlfn.XLOOKUP($A55&amp;$Q$3,Data[Index]&amp;Data[Valid Test, Can be used for conformity (Y/N)],Data[CO2/km (g)])</f>
        <v>185.25431558441932</v>
      </c>
      <c r="H55" s="129" cm="1">
        <f t="array" ref="H55">_xlfn.XLOOKUP($A55&amp;$Q$3,Data[Index]&amp;Data[Valid Test, Can be used for conformity (Y/N)],Data[THC/km (mg)])</f>
        <v>11.387846168457244</v>
      </c>
      <c r="I55" s="129" cm="1">
        <f t="array" ref="I55">_xlfn.XLOOKUP($A55&amp;$Q$3,Data[Index]&amp;Data[Valid Test, Can be used for conformity (Y/N)],Data[NOx/km (mg)])</f>
        <v>14.894515709314888</v>
      </c>
      <c r="J55" s="129" cm="1">
        <f t="array" ref="J55">_xlfn.XLOOKUP($A55&amp;$Q$3,Data[Index]&amp;Data[Valid Test, Can be used for conformity (Y/N)],Data[THC + NOx/km (mg)])</f>
        <v>26.282361877772132</v>
      </c>
      <c r="K55" s="142" cm="1">
        <f t="array" ref="K55">_xlfn.XLOOKUP($A55&amp;$Q$3,Data[Index]&amp;Data[Valid Test, Can be used for conformity (Y/N)],Data[PN/km ('#)])</f>
        <v>49895284648.67263</v>
      </c>
      <c r="L55" s="129" cm="1">
        <f t="array" ref="L55">_xlfn.XLOOKUP($A55&amp;$Q$3,Data[Index]&amp;Data[Valid Test, Can be used for conformity (Y/N)],Data[PM/km (mg)])</f>
        <v>9.9849194344072079E-2</v>
      </c>
      <c r="M55" s="126" cm="1">
        <f t="array" ref="M55">_xlfn.XLOOKUP($A55&amp;$Q$3,Data[Index]&amp;Data[Valid Test, Can be used for conformity (Y/N)],Data[CH4 (mg/km)])</f>
        <v>2.1539639719282353</v>
      </c>
      <c r="N55" s="126" cm="1">
        <f t="array" ref="N55">_xlfn.XLOOKUP($A55&amp;$Q$3,Data[Index]&amp;Data[Valid Test, Can be used for conformity (Y/N)],Data[N20 (mg/km)])</f>
        <v>0.28558415489518901</v>
      </c>
      <c r="O55" s="129" cm="1">
        <f t="array" ref="O55">_xlfn.XLOOKUP($A55&amp;$Q$3,Data[Index]&amp;Data[Valid Test, Can be used for conformity (Y/N)],Data[l/100km])</f>
        <v>8.2193320951887028</v>
      </c>
      <c r="P55" s="138" t="str">
        <f>_xlfn.XLOOKUP($A55,Data[Index],Data[Comments])</f>
        <v>Post RDEC 1 April Service 2021</v>
      </c>
    </row>
    <row r="56" spans="1:16" x14ac:dyDescent="0.2">
      <c r="A56" s="129">
        <v>60</v>
      </c>
      <c r="B56" s="129"/>
      <c r="C56" s="129" t="str" cm="1">
        <f t="array" ref="C56">_xlfn.XLOOKUP($A56&amp;$Q$3&amp;$R$3,Data[Index]&amp;Data[Valid Test, Can be used for conformity (Y/N)]&amp;Data[Cycle],Data[Test Name])</f>
        <v>CORR BT70 BHV  060  18/05/2021 14:00:56</v>
      </c>
      <c r="D56" s="167" cm="1">
        <f t="array" ref="D56">_xlfn.XLOOKUP($A56&amp;$Q$3&amp;$R$3,Data[Index]&amp;Data[Valid Test, Can be used for conformity (Y/N)]&amp;Data[Cycle],Data[Mileage (Miles)])</f>
        <v>2822</v>
      </c>
      <c r="E56" s="130" cm="1">
        <f t="array" ref="E56">_xlfn.XLOOKUP($A56&amp;$Q$3&amp;$R$3,Data[Index]&amp;Data[Valid Test, Can be used for conformity (Y/N)]&amp;Data[Cycle],Data[Date])</f>
        <v>44334.584560185183</v>
      </c>
      <c r="F56" s="129" cm="1">
        <f t="array" ref="F56">_xlfn.XLOOKUP($A56&amp;$Q$3&amp;$R$3,Data[Index]&amp;Data[Valid Test, Can be used for conformity (Y/N)]&amp;Data[Cycle],Data[CO/km (mg)])</f>
        <v>180.31443599798274</v>
      </c>
      <c r="G56" s="129" cm="1">
        <f t="array" ref="G56">_xlfn.XLOOKUP($A56&amp;$Q$3,Data[Index]&amp;Data[Valid Test, Can be used for conformity (Y/N)],Data[CO2/km (g)])</f>
        <v>180.12916130284381</v>
      </c>
      <c r="H56" s="129" cm="1">
        <f t="array" ref="H56">_xlfn.XLOOKUP($A56&amp;$Q$3,Data[Index]&amp;Data[Valid Test, Can be used for conformity (Y/N)],Data[THC/km (mg)])</f>
        <v>14.011451274048067</v>
      </c>
      <c r="I56" s="129" cm="1">
        <f t="array" ref="I56">_xlfn.XLOOKUP($A56&amp;$Q$3,Data[Index]&amp;Data[Valid Test, Can be used for conformity (Y/N)],Data[NOx/km (mg)])</f>
        <v>13.141956738583353</v>
      </c>
      <c r="J56" s="129" cm="1">
        <f t="array" ref="J56">_xlfn.XLOOKUP($A56&amp;$Q$3,Data[Index]&amp;Data[Valid Test, Can be used for conformity (Y/N)],Data[THC + NOx/km (mg)])</f>
        <v>27.15340801263142</v>
      </c>
      <c r="K56" s="142" cm="1">
        <f t="array" ref="K56">_xlfn.XLOOKUP($A56&amp;$Q$3,Data[Index]&amp;Data[Valid Test, Can be used for conformity (Y/N)],Data[PN/km ('#)])</f>
        <v>57451251107.36911</v>
      </c>
      <c r="L56" s="129" cm="1">
        <f t="array" ref="L56">_xlfn.XLOOKUP($A56&amp;$Q$3,Data[Index]&amp;Data[Valid Test, Can be used for conformity (Y/N)],Data[PM/km (mg)])</f>
        <v>0.1</v>
      </c>
      <c r="M56" s="126" cm="1">
        <f t="array" ref="M56">_xlfn.XLOOKUP($A56&amp;$Q$3,Data[Index]&amp;Data[Valid Test, Can be used for conformity (Y/N)],Data[CH4 (mg/km)])</f>
        <v>2.4934804759846227</v>
      </c>
      <c r="N56" s="126" cm="1">
        <f t="array" ref="N56">_xlfn.XLOOKUP($A56&amp;$Q$3,Data[Index]&amp;Data[Valid Test, Can be used for conformity (Y/N)],Data[N20 (mg/km)])</f>
        <v>0.36593565923192189</v>
      </c>
      <c r="O56" s="129" cm="1">
        <f t="array" ref="O56">_xlfn.XLOOKUP($A56&amp;$Q$3,Data[Index]&amp;Data[Valid Test, Can be used for conformity (Y/N)],Data[l/100km])</f>
        <v>7.9930933801589905</v>
      </c>
      <c r="P56" s="138" t="str">
        <f>_xlfn.XLOOKUP($A56,Data[Index],Data[Comments])</f>
        <v>Low CO2 Possibly STARTS V1.2</v>
      </c>
    </row>
    <row r="57" spans="1:16" x14ac:dyDescent="0.2">
      <c r="A57" s="129">
        <v>62</v>
      </c>
      <c r="B57" s="129"/>
      <c r="C57" s="129" t="str" cm="1">
        <f t="array" ref="C57">_xlfn.XLOOKUP($A57&amp;$Q$3&amp;$R$3,Data[Index]&amp;Data[Valid Test, Can be used for conformity (Y/N)]&amp;Data[Cycle],Data[Test Name])</f>
        <v>CORR BT70 BHV  062  25/05/2021 06:16:33</v>
      </c>
      <c r="D57" s="167" cm="1">
        <f t="array" ref="D57">_xlfn.XLOOKUP($A57&amp;$Q$3&amp;$R$3,Data[Index]&amp;Data[Valid Test, Can be used for conformity (Y/N)]&amp;Data[Cycle],Data[Mileage (Miles)])</f>
        <v>2863</v>
      </c>
      <c r="E57" s="130" cm="1">
        <f t="array" ref="E57">_xlfn.XLOOKUP($A57&amp;$Q$3&amp;$R$3,Data[Index]&amp;Data[Valid Test, Can be used for conformity (Y/N)]&amp;Data[Cycle],Data[Date])</f>
        <v>44341.262083333335</v>
      </c>
      <c r="F57" s="129" cm="1">
        <f t="array" ref="F57">_xlfn.XLOOKUP($A57&amp;$Q$3&amp;$R$3,Data[Index]&amp;Data[Valid Test, Can be used for conformity (Y/N)]&amp;Data[Cycle],Data[CO/km (mg)])</f>
        <v>176.67551754394955</v>
      </c>
      <c r="G57" s="129" cm="1">
        <f t="array" ref="G57">_xlfn.XLOOKUP($A57&amp;$Q$3,Data[Index]&amp;Data[Valid Test, Can be used for conformity (Y/N)],Data[CO2/km (g)])</f>
        <v>181.72166410161918</v>
      </c>
      <c r="H57" s="129" cm="1">
        <f t="array" ref="H57">_xlfn.XLOOKUP($A57&amp;$Q$3,Data[Index]&amp;Data[Valid Test, Can be used for conformity (Y/N)],Data[THC/km (mg)])</f>
        <v>13.327969025402226</v>
      </c>
      <c r="I57" s="129" cm="1">
        <f t="array" ref="I57">_xlfn.XLOOKUP($A57&amp;$Q$3,Data[Index]&amp;Data[Valid Test, Can be used for conformity (Y/N)],Data[NOx/km (mg)])</f>
        <v>13.952406792570393</v>
      </c>
      <c r="J57" s="129" cm="1">
        <f t="array" ref="J57">_xlfn.XLOOKUP($A57&amp;$Q$3,Data[Index]&amp;Data[Valid Test, Can be used for conformity (Y/N)],Data[THC + NOx/km (mg)])</f>
        <v>27.280375817972619</v>
      </c>
      <c r="K57" s="142" cm="1">
        <f t="array" ref="K57">_xlfn.XLOOKUP($A57&amp;$Q$3,Data[Index]&amp;Data[Valid Test, Can be used for conformity (Y/N)],Data[PN/km ('#)])</f>
        <v>48501228615.687813</v>
      </c>
      <c r="L57" s="129" cm="1">
        <f t="array" ref="L57">_xlfn.XLOOKUP($A57&amp;$Q$3,Data[Index]&amp;Data[Valid Test, Can be used for conformity (Y/N)],Data[PM/km (mg)])</f>
        <v>0.10299999999999999</v>
      </c>
      <c r="M57" s="126" cm="1">
        <f t="array" ref="M57">_xlfn.XLOOKUP($A57&amp;$Q$3,Data[Index]&amp;Data[Valid Test, Can be used for conformity (Y/N)],Data[CH4 (mg/km)])</f>
        <v>2.4547414742447922</v>
      </c>
      <c r="N57" s="126" cm="1">
        <f t="array" ref="N57">_xlfn.XLOOKUP($A57&amp;$Q$3,Data[Index]&amp;Data[Valid Test, Can be used for conformity (Y/N)],Data[N20 (mg/km)])</f>
        <v>0.41347303775082789</v>
      </c>
      <c r="O57" s="129" cm="1">
        <f t="array" ref="O57">_xlfn.XLOOKUP($A57&amp;$Q$3,Data[Index]&amp;Data[Valid Test, Can be used for conformity (Y/N)],Data[l/100km])</f>
        <v>8.0632866301099284</v>
      </c>
      <c r="P57" s="138">
        <f>_xlfn.XLOOKUP($A57,Data[Index],Data[Comments])</f>
        <v>0</v>
      </c>
    </row>
    <row r="58" spans="1:16" x14ac:dyDescent="0.2">
      <c r="A58" s="129">
        <v>64</v>
      </c>
      <c r="B58" s="129"/>
      <c r="C58" s="129" t="str" cm="1">
        <f t="array" ref="C58">_xlfn.XLOOKUP($A58&amp;$Q$3&amp;$R$3,Data[Index]&amp;Data[Valid Test, Can be used for conformity (Y/N)]&amp;Data[Cycle],Data[Test Name])</f>
        <v>CORR BT70 BHV  064  04/06/2021 19:25:47</v>
      </c>
      <c r="D58" s="167" cm="1">
        <f t="array" ref="D58">_xlfn.XLOOKUP($A58&amp;$Q$3&amp;$R$3,Data[Index]&amp;Data[Valid Test, Can be used for conformity (Y/N)]&amp;Data[Cycle],Data[Mileage (Miles)])</f>
        <v>2904</v>
      </c>
      <c r="E58" s="130" cm="1">
        <f t="array" ref="E58">_xlfn.XLOOKUP($A58&amp;$Q$3&amp;$R$3,Data[Index]&amp;Data[Valid Test, Can be used for conformity (Y/N)]&amp;Data[Cycle],Data[Date])</f>
        <v>44351.810150462959</v>
      </c>
      <c r="F58" s="129" cm="1">
        <f t="array" ref="F58">_xlfn.XLOOKUP($A58&amp;$Q$3&amp;$R$3,Data[Index]&amp;Data[Valid Test, Can be used for conformity (Y/N)]&amp;Data[Cycle],Data[CO/km (mg)])</f>
        <v>182.67119943998244</v>
      </c>
      <c r="G58" s="129" cm="1">
        <f t="array" ref="G58">_xlfn.XLOOKUP($A58&amp;$Q$3,Data[Index]&amp;Data[Valid Test, Can be used for conformity (Y/N)],Data[CO2/km (g)])</f>
        <v>184.62294121363504</v>
      </c>
      <c r="H58" s="129" cm="1">
        <f t="array" ref="H58">_xlfn.XLOOKUP($A58&amp;$Q$3,Data[Index]&amp;Data[Valid Test, Can be used for conformity (Y/N)],Data[THC/km (mg)])</f>
        <v>14.203142483410991</v>
      </c>
      <c r="I58" s="129" cm="1">
        <f t="array" ref="I58">_xlfn.XLOOKUP($A58&amp;$Q$3,Data[Index]&amp;Data[Valid Test, Can be used for conformity (Y/N)],Data[NOx/km (mg)])</f>
        <v>12.109101757608626</v>
      </c>
      <c r="J58" s="129" cm="1">
        <f t="array" ref="J58">_xlfn.XLOOKUP($A58&amp;$Q$3,Data[Index]&amp;Data[Valid Test, Can be used for conformity (Y/N)],Data[THC + NOx/km (mg)])</f>
        <v>26.312244241019616</v>
      </c>
      <c r="K58" s="142" cm="1">
        <f t="array" ref="K58">_xlfn.XLOOKUP($A58&amp;$Q$3,Data[Index]&amp;Data[Valid Test, Can be used for conformity (Y/N)],Data[PN/km ('#)])</f>
        <v>57349449133.324768</v>
      </c>
      <c r="L58" s="129" cm="1">
        <f t="array" ref="L58">_xlfn.XLOOKUP($A58&amp;$Q$3,Data[Index]&amp;Data[Valid Test, Can be used for conformity (Y/N)],Data[PM/km (mg)])</f>
        <v>0.10296675363814531</v>
      </c>
      <c r="M58" s="126" cm="1">
        <f t="array" ref="M58">_xlfn.XLOOKUP($A58&amp;$Q$3,Data[Index]&amp;Data[Valid Test, Can be used for conformity (Y/N)],Data[CH4 (mg/km)])</f>
        <v>2.5907597315075432</v>
      </c>
      <c r="N58" s="126" cm="1">
        <f t="array" ref="N58">_xlfn.XLOOKUP($A58&amp;$Q$3,Data[Index]&amp;Data[Valid Test, Can be used for conformity (Y/N)],Data[N20 (mg/km)])</f>
        <v>0.38630519157254445</v>
      </c>
      <c r="O58" s="129" cm="1">
        <f t="array" ref="O58">_xlfn.XLOOKUP($A58&amp;$Q$3,Data[Index]&amp;Data[Valid Test, Can be used for conformity (Y/N)],Data[l/100km])</f>
        <v>8.1923311154321325</v>
      </c>
      <c r="P58" s="138">
        <f>_xlfn.XLOOKUP($A58,Data[Index],Data[Comments])</f>
        <v>0</v>
      </c>
    </row>
    <row r="59" spans="1:16" x14ac:dyDescent="0.2">
      <c r="A59" s="129">
        <v>67</v>
      </c>
      <c r="B59" s="129"/>
      <c r="C59" s="129" t="str" cm="1">
        <f t="array" ref="C59">_xlfn.XLOOKUP($A59&amp;$Q$3&amp;$R$3,Data[Index]&amp;Data[Valid Test, Can be used for conformity (Y/N)]&amp;Data[Cycle],Data[Test Name])</f>
        <v>CORR BT70 BHV  067  16/06/2021 20:43:16</v>
      </c>
      <c r="D59" s="167" cm="1">
        <f t="array" ref="D59">_xlfn.XLOOKUP($A59&amp;$Q$3&amp;$R$3,Data[Index]&amp;Data[Valid Test, Can be used for conformity (Y/N)]&amp;Data[Cycle],Data[Mileage (Miles)])</f>
        <v>2969</v>
      </c>
      <c r="E59" s="130" cm="1">
        <f t="array" ref="E59">_xlfn.XLOOKUP($A59&amp;$Q$3&amp;$R$3,Data[Index]&amp;Data[Valid Test, Can be used for conformity (Y/N)]&amp;Data[Cycle],Data[Date])</f>
        <v>44363.864004629628</v>
      </c>
      <c r="F59" s="129" cm="1">
        <f t="array" ref="F59">_xlfn.XLOOKUP($A59&amp;$Q$3&amp;$R$3,Data[Index]&amp;Data[Valid Test, Can be used for conformity (Y/N)]&amp;Data[Cycle],Data[CO/km (mg)])</f>
        <v>203.55783882575662</v>
      </c>
      <c r="G59" s="129" cm="1">
        <f t="array" ref="G59">_xlfn.XLOOKUP($A59&amp;$Q$3,Data[Index]&amp;Data[Valid Test, Can be used for conformity (Y/N)],Data[CO2/km (g)])</f>
        <v>187.01875569189662</v>
      </c>
      <c r="H59" s="129" cm="1">
        <f t="array" ref="H59">_xlfn.XLOOKUP($A59&amp;$Q$3,Data[Index]&amp;Data[Valid Test, Can be used for conformity (Y/N)],Data[THC/km (mg)])</f>
        <v>13.171892510817484</v>
      </c>
      <c r="I59" s="129" cm="1">
        <f t="array" ref="I59">_xlfn.XLOOKUP($A59&amp;$Q$3,Data[Index]&amp;Data[Valid Test, Can be used for conformity (Y/N)],Data[NOx/km (mg)])</f>
        <v>11.29401520739364</v>
      </c>
      <c r="J59" s="129" cm="1">
        <f t="array" ref="J59">_xlfn.XLOOKUP($A59&amp;$Q$3,Data[Index]&amp;Data[Valid Test, Can be used for conformity (Y/N)],Data[THC + NOx/km (mg)])</f>
        <v>24.465907718211124</v>
      </c>
      <c r="K59" s="142" cm="1">
        <f t="array" ref="K59">_xlfn.XLOOKUP($A59&amp;$Q$3,Data[Index]&amp;Data[Valid Test, Can be used for conformity (Y/N)],Data[PN/km ('#)])</f>
        <v>58223724905.313759</v>
      </c>
      <c r="L59" s="129" cm="1">
        <f t="array" ref="L59">_xlfn.XLOOKUP($A59&amp;$Q$3,Data[Index]&amp;Data[Valid Test, Can be used for conformity (Y/N)],Data[PM/km (mg)])</f>
        <v>0.18399870810902094</v>
      </c>
      <c r="M59" s="126" cm="1">
        <f t="array" ref="M59">_xlfn.XLOOKUP($A59&amp;$Q$3,Data[Index]&amp;Data[Valid Test, Can be used for conformity (Y/N)],Data[CH4 (mg/km)])</f>
        <v>2.6544936655326787</v>
      </c>
      <c r="N59" s="126" cm="1">
        <f t="array" ref="N59">_xlfn.XLOOKUP($A59&amp;$Q$3,Data[Index]&amp;Data[Valid Test, Can be used for conformity (Y/N)],Data[N20 (mg/km)])</f>
        <v>0.51339479820181511</v>
      </c>
      <c r="O59" s="129" cm="1">
        <f t="array" ref="O59">_xlfn.XLOOKUP($A59&amp;$Q$3,Data[Index]&amp;Data[Valid Test, Can be used for conformity (Y/N)],Data[l/100km])</f>
        <v>8.2443091721844741</v>
      </c>
      <c r="P59" s="138">
        <f>_xlfn.XLOOKUP($A59,Data[Index],Data[Comments])</f>
        <v>0</v>
      </c>
    </row>
    <row r="60" spans="1:16" ht="28.5" x14ac:dyDescent="0.2">
      <c r="A60" s="129">
        <v>68</v>
      </c>
      <c r="B60" s="129"/>
      <c r="C60" s="129" t="str" cm="1">
        <f t="array" ref="C60">_xlfn.XLOOKUP($A60&amp;$Q$3&amp;$R$3,Data[Index]&amp;Data[Valid Test, Can be used for conformity (Y/N)]&amp;Data[Cycle],Data[Test Name])</f>
        <v>CORR BT70 BHV  068  17/06/2021 18:14:43</v>
      </c>
      <c r="D60" s="167" cm="1">
        <f t="array" ref="D60">_xlfn.XLOOKUP($A60&amp;$Q$3&amp;$R$3,Data[Index]&amp;Data[Valid Test, Can be used for conformity (Y/N)]&amp;Data[Cycle],Data[Mileage (Miles)])</f>
        <v>2985</v>
      </c>
      <c r="E60" s="130" cm="1">
        <f t="array" ref="E60">_xlfn.XLOOKUP($A60&amp;$Q$3&amp;$R$3,Data[Index]&amp;Data[Valid Test, Can be used for conformity (Y/N)]&amp;Data[Cycle],Data[Date])</f>
        <v>44364.760879629626</v>
      </c>
      <c r="F60" s="129" cm="1">
        <f t="array" ref="F60">_xlfn.XLOOKUP($A60&amp;$Q$3&amp;$R$3,Data[Index]&amp;Data[Valid Test, Can be used for conformity (Y/N)]&amp;Data[Cycle],Data[CO/km (mg)])</f>
        <v>192.89837742043531</v>
      </c>
      <c r="G60" s="129" cm="1">
        <f t="array" ref="G60">_xlfn.XLOOKUP($A60&amp;$Q$3,Data[Index]&amp;Data[Valid Test, Can be used for conformity (Y/N)],Data[CO2/km (g)])</f>
        <v>186.54032292562286</v>
      </c>
      <c r="H60" s="129" cm="1">
        <f t="array" ref="H60">_xlfn.XLOOKUP($A60&amp;$Q$3,Data[Index]&amp;Data[Valid Test, Can be used for conformity (Y/N)],Data[THC/km (mg)])</f>
        <v>13.248331497258761</v>
      </c>
      <c r="I60" s="129" cm="1">
        <f t="array" ref="I60">_xlfn.XLOOKUP($A60&amp;$Q$3,Data[Index]&amp;Data[Valid Test, Can be used for conformity (Y/N)],Data[NOx/km (mg)])</f>
        <v>12.846780488343359</v>
      </c>
      <c r="J60" s="129" cm="1">
        <f t="array" ref="J60">_xlfn.XLOOKUP($A60&amp;$Q$3,Data[Index]&amp;Data[Valid Test, Can be used for conformity (Y/N)],Data[THC + NOx/km (mg)])</f>
        <v>26.09511198560212</v>
      </c>
      <c r="K60" s="142" cm="1">
        <f t="array" ref="K60">_xlfn.XLOOKUP($A60&amp;$Q$3,Data[Index]&amp;Data[Valid Test, Can be used for conformity (Y/N)],Data[PN/km ('#)])</f>
        <v>58287691349.916359</v>
      </c>
      <c r="L60" s="129" cm="1">
        <f t="array" ref="L60">_xlfn.XLOOKUP($A60&amp;$Q$3,Data[Index]&amp;Data[Valid Test, Can be used for conformity (Y/N)],Data[PM/km (mg)])</f>
        <v>0.12615090075046309</v>
      </c>
      <c r="M60" s="126" cm="1">
        <f t="array" ref="M60">_xlfn.XLOOKUP($A60&amp;$Q$3,Data[Index]&amp;Data[Valid Test, Can be used for conformity (Y/N)],Data[CH4 (mg/km)])</f>
        <v>2.5825280475492258</v>
      </c>
      <c r="N60" s="126" cm="1">
        <f t="array" ref="N60">_xlfn.XLOOKUP($A60&amp;$Q$3,Data[Index]&amp;Data[Valid Test, Can be used for conformity (Y/N)],Data[N20 (mg/km)])</f>
        <v>0.72422683915651664</v>
      </c>
      <c r="O60" s="129" cm="1">
        <f t="array" ref="O60">_xlfn.XLOOKUP($A60&amp;$Q$3,Data[Index]&amp;Data[Valid Test, Can be used for conformity (Y/N)],Data[l/100km])</f>
        <v>8.2225322440037534</v>
      </c>
      <c r="P60" s="138" t="str">
        <f>_xlfn.XLOOKUP($A60,Data[Index],Data[Comments])</f>
        <v>Very High N2O needs investigating, Cal bottle has been changed</v>
      </c>
    </row>
    <row r="61" spans="1:16" x14ac:dyDescent="0.2">
      <c r="A61" s="129">
        <v>69</v>
      </c>
      <c r="B61" s="129"/>
      <c r="C61" s="129" t="str" cm="1">
        <f t="array" ref="C61">_xlfn.XLOOKUP($A61&amp;$Q$3&amp;$R$3,Data[Index]&amp;Data[Valid Test, Can be used for conformity (Y/N)]&amp;Data[Cycle],Data[Test Name])</f>
        <v>CORR BT70 BHV  069  18/06/2021 18:16:57</v>
      </c>
      <c r="D61" s="167" cm="1">
        <f t="array" ref="D61">_xlfn.XLOOKUP($A61&amp;$Q$3&amp;$R$3,Data[Index]&amp;Data[Valid Test, Can be used for conformity (Y/N)]&amp;Data[Cycle],Data[Mileage (Miles)])</f>
        <v>3001</v>
      </c>
      <c r="E61" s="130" cm="1">
        <f t="array" ref="E61">_xlfn.XLOOKUP($A61&amp;$Q$3&amp;$R$3,Data[Index]&amp;Data[Valid Test, Can be used for conformity (Y/N)]&amp;Data[Cycle],Data[Date])</f>
        <v>44365.762384259258</v>
      </c>
      <c r="F61" s="129" cm="1">
        <f t="array" ref="F61">_xlfn.XLOOKUP($A61&amp;$Q$3&amp;$R$3,Data[Index]&amp;Data[Valid Test, Can be used for conformity (Y/N)]&amp;Data[Cycle],Data[CO/km (mg)])</f>
        <v>198.84936488249591</v>
      </c>
      <c r="G61" s="129" cm="1">
        <f t="array" ref="G61">_xlfn.XLOOKUP($A61&amp;$Q$3,Data[Index]&amp;Data[Valid Test, Can be used for conformity (Y/N)],Data[CO2/km (g)])</f>
        <v>186.3886361421244</v>
      </c>
      <c r="H61" s="129" cm="1">
        <f t="array" ref="H61">_xlfn.XLOOKUP($A61&amp;$Q$3,Data[Index]&amp;Data[Valid Test, Can be used for conformity (Y/N)],Data[THC/km (mg)])</f>
        <v>13.408446148455065</v>
      </c>
      <c r="I61" s="129" cm="1">
        <f t="array" ref="I61">_xlfn.XLOOKUP($A61&amp;$Q$3,Data[Index]&amp;Data[Valid Test, Can be used for conformity (Y/N)],Data[NOx/km (mg)])</f>
        <v>13.590052171994168</v>
      </c>
      <c r="J61" s="129" cm="1">
        <f t="array" ref="J61">_xlfn.XLOOKUP($A61&amp;$Q$3,Data[Index]&amp;Data[Valid Test, Can be used for conformity (Y/N)],Data[THC + NOx/km (mg)])</f>
        <v>26.998498320449233</v>
      </c>
      <c r="K61" s="142" cm="1">
        <f t="array" ref="K61">_xlfn.XLOOKUP($A61&amp;$Q$3,Data[Index]&amp;Data[Valid Test, Can be used for conformity (Y/N)],Data[PN/km ('#)])</f>
        <v>72467800136.138596</v>
      </c>
      <c r="L61" s="129" cm="1">
        <f t="array" ref="L61">_xlfn.XLOOKUP($A61&amp;$Q$3,Data[Index]&amp;Data[Valid Test, Can be used for conformity (Y/N)],Data[PM/km (mg)])</f>
        <v>0.126</v>
      </c>
      <c r="M61" s="126" cm="1">
        <f t="array" ref="M61">_xlfn.XLOOKUP($A61&amp;$Q$3,Data[Index]&amp;Data[Valid Test, Can be used for conformity (Y/N)],Data[CH4 (mg/km)])</f>
        <v>2.7324261873772984</v>
      </c>
      <c r="N61" s="126" cm="1">
        <f t="array" ref="N61">_xlfn.XLOOKUP($A61&amp;$Q$3,Data[Index]&amp;Data[Valid Test, Can be used for conformity (Y/N)],Data[N20 (mg/km)])</f>
        <v>0.81010875446700781</v>
      </c>
      <c r="O61" s="129" cm="1">
        <f t="array" ref="O61">_xlfn.XLOOKUP($A61&amp;$Q$3,Data[Index]&amp;Data[Valid Test, Can be used for conformity (Y/N)],Data[l/100km])</f>
        <v>8.216291152386356</v>
      </c>
      <c r="P61" s="138" t="str">
        <f>_xlfn.XLOOKUP($A61,Data[Index],Data[Comments])</f>
        <v>Very High N2O needs investigating</v>
      </c>
    </row>
    <row r="62" spans="1:16" x14ac:dyDescent="0.2">
      <c r="A62" s="129">
        <v>72</v>
      </c>
      <c r="B62" s="129"/>
      <c r="C62" s="129" t="str" cm="1">
        <f t="array" ref="C62">_xlfn.XLOOKUP($A62&amp;$Q$3&amp;$R$3,Data[Index]&amp;Data[Valid Test, Can be used for conformity (Y/N)]&amp;Data[Cycle],Data[Test Name])</f>
        <v>CORR BT70 BHV  072  23/06/2021 02:28:20</v>
      </c>
      <c r="D62" s="167" cm="1">
        <f t="array" ref="D62">_xlfn.XLOOKUP($A62&amp;$Q$3&amp;$R$3,Data[Index]&amp;Data[Valid Test, Can be used for conformity (Y/N)]&amp;Data[Cycle],Data[Mileage (Miles)])</f>
        <v>3062</v>
      </c>
      <c r="E62" s="130" cm="1">
        <f t="array" ref="E62">_xlfn.XLOOKUP($A62&amp;$Q$3&amp;$R$3,Data[Index]&amp;Data[Valid Test, Can be used for conformity (Y/N)]&amp;Data[Cycle],Data[Date])</f>
        <v>44370.103622685187</v>
      </c>
      <c r="F62" s="129" cm="1">
        <f t="array" ref="F62">_xlfn.XLOOKUP($A62&amp;$Q$3&amp;$R$3,Data[Index]&amp;Data[Valid Test, Can be used for conformity (Y/N)]&amp;Data[Cycle],Data[CO/km (mg)])</f>
        <v>168.15291044242801</v>
      </c>
      <c r="G62" s="129" cm="1">
        <f t="array" ref="G62">_xlfn.XLOOKUP($A62&amp;$Q$3,Data[Index]&amp;Data[Valid Test, Can be used for conformity (Y/N)],Data[CO2/km (g)])</f>
        <v>182.93315381312942</v>
      </c>
      <c r="H62" s="129" cm="1">
        <f t="array" ref="H62">_xlfn.XLOOKUP($A62&amp;$Q$3,Data[Index]&amp;Data[Valid Test, Can be used for conformity (Y/N)],Data[THC/km (mg)])</f>
        <v>10.68602453174341</v>
      </c>
      <c r="I62" s="129" cm="1">
        <f t="array" ref="I62">_xlfn.XLOOKUP($A62&amp;$Q$3,Data[Index]&amp;Data[Valid Test, Can be used for conformity (Y/N)],Data[NOx/km (mg)])</f>
        <v>12.432178290124554</v>
      </c>
      <c r="J62" s="129" cm="1">
        <f t="array" ref="J62">_xlfn.XLOOKUP($A62&amp;$Q$3,Data[Index]&amp;Data[Valid Test, Can be used for conformity (Y/N)],Data[THC + NOx/km (mg)])</f>
        <v>23.118202821867964</v>
      </c>
      <c r="K62" s="142" cm="1">
        <f t="array" ref="K62">_xlfn.XLOOKUP($A62&amp;$Q$3,Data[Index]&amp;Data[Valid Test, Can be used for conformity (Y/N)],Data[PN/km ('#)])</f>
        <v>57757414569.346611</v>
      </c>
      <c r="L62" s="129" cm="1">
        <f t="array" ref="L62">_xlfn.XLOOKUP($A62&amp;$Q$3,Data[Index]&amp;Data[Valid Test, Can be used for conformity (Y/N)],Data[PM/km (mg)])</f>
        <v>8.5497053942057408E-2</v>
      </c>
      <c r="M62" s="126" cm="1">
        <f t="array" ref="M62">_xlfn.XLOOKUP($A62&amp;$Q$3,Data[Index]&amp;Data[Valid Test, Can be used for conformity (Y/N)],Data[CH4 (mg/km)])</f>
        <v>2.1771691751095652</v>
      </c>
      <c r="N62" s="126" cm="1">
        <f t="array" ref="N62">_xlfn.XLOOKUP($A62&amp;$Q$3,Data[Index]&amp;Data[Valid Test, Can be used for conformity (Y/N)],Data[N20 (mg/km)])</f>
        <v>0.49416682602386297</v>
      </c>
      <c r="O62" s="129" cm="1">
        <f t="array" ref="O62">_xlfn.XLOOKUP($A62&amp;$Q$3,Data[Index]&amp;Data[Valid Test, Can be used for conformity (Y/N)],Data[l/100km])</f>
        <v>8.0617703125089601</v>
      </c>
      <c r="P62" s="138">
        <f>_xlfn.XLOOKUP($A62,Data[Index],Data[Comments])</f>
        <v>0</v>
      </c>
    </row>
    <row r="63" spans="1:16" x14ac:dyDescent="0.2">
      <c r="A63" s="129">
        <v>73</v>
      </c>
      <c r="B63" s="129"/>
      <c r="C63" s="129" t="str" cm="1">
        <f t="array" ref="C63">_xlfn.XLOOKUP($A63&amp;$Q$3&amp;$R$3,Data[Index]&amp;Data[Valid Test, Can be used for conformity (Y/N)]&amp;Data[Cycle],Data[Test Name])</f>
        <v>CORR BT70 BHV  073  23/06/2021 21:51:13</v>
      </c>
      <c r="D63" s="167" cm="1">
        <f t="array" ref="D63">_xlfn.XLOOKUP($A63&amp;$Q$3&amp;$R$3,Data[Index]&amp;Data[Valid Test, Can be used for conformity (Y/N)]&amp;Data[Cycle],Data[Mileage (Miles)])</f>
        <v>3079</v>
      </c>
      <c r="E63" s="130" cm="1">
        <f t="array" ref="E63">_xlfn.XLOOKUP($A63&amp;$Q$3&amp;$R$3,Data[Index]&amp;Data[Valid Test, Can be used for conformity (Y/N)]&amp;Data[Cycle],Data[Date])</f>
        <v>44370.911180555559</v>
      </c>
      <c r="F63" s="129" cm="1">
        <f t="array" ref="F63">_xlfn.XLOOKUP($A63&amp;$Q$3&amp;$R$3,Data[Index]&amp;Data[Valid Test, Can be used for conformity (Y/N)]&amp;Data[Cycle],Data[CO/km (mg)])</f>
        <v>161.31281466841193</v>
      </c>
      <c r="G63" s="129" cm="1">
        <f t="array" ref="G63">_xlfn.XLOOKUP($A63&amp;$Q$3,Data[Index]&amp;Data[Valid Test, Can be used for conformity (Y/N)],Data[CO2/km (g)])</f>
        <v>183.22840597002218</v>
      </c>
      <c r="H63" s="129" cm="1">
        <f t="array" ref="H63">_xlfn.XLOOKUP($A63&amp;$Q$3,Data[Index]&amp;Data[Valid Test, Can be used for conformity (Y/N)],Data[THC/km (mg)])</f>
        <v>11.109732162892673</v>
      </c>
      <c r="I63" s="129" cm="1">
        <f t="array" ref="I63">_xlfn.XLOOKUP($A63&amp;$Q$3,Data[Index]&amp;Data[Valid Test, Can be used for conformity (Y/N)],Data[NOx/km (mg)])</f>
        <v>12.376567129379168</v>
      </c>
      <c r="J63" s="129" cm="1">
        <f t="array" ref="J63">_xlfn.XLOOKUP($A63&amp;$Q$3,Data[Index]&amp;Data[Valid Test, Can be used for conformity (Y/N)],Data[THC + NOx/km (mg)])</f>
        <v>23.486299292271841</v>
      </c>
      <c r="K63" s="142" cm="1">
        <f t="array" ref="K63">_xlfn.XLOOKUP($A63&amp;$Q$3,Data[Index]&amp;Data[Valid Test, Can be used for conformity (Y/N)],Data[PN/km ('#)])</f>
        <v>56781923534.545532</v>
      </c>
      <c r="L63" s="129" cm="1">
        <f t="array" ref="L63">_xlfn.XLOOKUP($A63&amp;$Q$3,Data[Index]&amp;Data[Valid Test, Can be used for conformity (Y/N)],Data[PM/km (mg)])</f>
        <v>1.1741536693592743E-2</v>
      </c>
      <c r="M63" s="126" cm="1">
        <f t="array" ref="M63">_xlfn.XLOOKUP($A63&amp;$Q$3,Data[Index]&amp;Data[Valid Test, Can be used for conformity (Y/N)],Data[CH4 (mg/km)])</f>
        <v>2.3437959046499688</v>
      </c>
      <c r="N63" s="126" cm="1">
        <f t="array" ref="N63">_xlfn.XLOOKUP($A63&amp;$Q$3,Data[Index]&amp;Data[Valid Test, Can be used for conformity (Y/N)],Data[N20 (mg/km)])</f>
        <v>0.73221001333279712</v>
      </c>
      <c r="O63" s="129" cm="1">
        <f t="array" ref="O63">_xlfn.XLOOKUP($A63&amp;$Q$3,Data[Index]&amp;Data[Valid Test, Can be used for conformity (Y/N)],Data[l/100km])</f>
        <v>8.0743445412665853</v>
      </c>
      <c r="P63" s="138">
        <f>_xlfn.XLOOKUP($A63,Data[Index],Data[Comments])</f>
        <v>0</v>
      </c>
    </row>
    <row r="64" spans="1:16" x14ac:dyDescent="0.2">
      <c r="A64" s="129">
        <v>74</v>
      </c>
      <c r="B64" s="129"/>
      <c r="C64" s="129" t="str" cm="1">
        <f t="array" ref="C64">_xlfn.XLOOKUP($A64&amp;$Q$3&amp;$R$3,Data[Index]&amp;Data[Valid Test, Can be used for conformity (Y/N)]&amp;Data[Cycle],Data[Test Name])</f>
        <v>CORR BT70 BHV  074  24/06/2021 22:16:36</v>
      </c>
      <c r="D64" s="167" cm="1">
        <f t="array" ref="D64">_xlfn.XLOOKUP($A64&amp;$Q$3&amp;$R$3,Data[Index]&amp;Data[Valid Test, Can be used for conformity (Y/N)]&amp;Data[Cycle],Data[Mileage (Miles)])</f>
        <v>3096</v>
      </c>
      <c r="E64" s="130" cm="1">
        <f t="array" ref="E64">_xlfn.XLOOKUP($A64&amp;$Q$3&amp;$R$3,Data[Index]&amp;Data[Valid Test, Can be used for conformity (Y/N)]&amp;Data[Cycle],Data[Date])</f>
        <v>44371.928807870368</v>
      </c>
      <c r="F64" s="129" cm="1">
        <f t="array" ref="F64">_xlfn.XLOOKUP($A64&amp;$Q$3&amp;$R$3,Data[Index]&amp;Data[Valid Test, Can be used for conformity (Y/N)]&amp;Data[Cycle],Data[CO/km (mg)])</f>
        <v>176.27684942434172</v>
      </c>
      <c r="G64" s="129" cm="1">
        <f t="array" ref="G64">_xlfn.XLOOKUP($A64&amp;$Q$3,Data[Index]&amp;Data[Valid Test, Can be used for conformity (Y/N)],Data[CO2/km (g)])</f>
        <v>181.6442157943404</v>
      </c>
      <c r="H64" s="129" cm="1">
        <f t="array" ref="H64">_xlfn.XLOOKUP($A64&amp;$Q$3,Data[Index]&amp;Data[Valid Test, Can be used for conformity (Y/N)],Data[THC/km (mg)])</f>
        <v>12.999038791287845</v>
      </c>
      <c r="I64" s="129" cm="1">
        <f t="array" ref="I64">_xlfn.XLOOKUP($A64&amp;$Q$3,Data[Index]&amp;Data[Valid Test, Can be used for conformity (Y/N)],Data[NOx/km (mg)])</f>
        <v>12.337216687898735</v>
      </c>
      <c r="J64" s="129" cm="1">
        <f t="array" ref="J64">_xlfn.XLOOKUP($A64&amp;$Q$3,Data[Index]&amp;Data[Valid Test, Can be used for conformity (Y/N)],Data[THC + NOx/km (mg)])</f>
        <v>25.33625547918658</v>
      </c>
      <c r="K64" s="142" cm="1">
        <f t="array" ref="K64">_xlfn.XLOOKUP($A64&amp;$Q$3,Data[Index]&amp;Data[Valid Test, Can be used for conformity (Y/N)],Data[PN/km ('#)])</f>
        <v>67341784601.737885</v>
      </c>
      <c r="L64" s="129" cm="1">
        <f t="array" ref="L64">_xlfn.XLOOKUP($A64&amp;$Q$3,Data[Index]&amp;Data[Valid Test, Can be used for conformity (Y/N)],Data[PM/km (mg)])</f>
        <v>0.13100000000000001</v>
      </c>
      <c r="M64" s="126" cm="1">
        <f t="array" ref="M64">_xlfn.XLOOKUP($A64&amp;$Q$3,Data[Index]&amp;Data[Valid Test, Can be used for conformity (Y/N)],Data[CH4 (mg/km)])</f>
        <v>2.674869204487905</v>
      </c>
      <c r="N64" s="126" cm="1">
        <f t="array" ref="N64">_xlfn.XLOOKUP($A64&amp;$Q$3,Data[Index]&amp;Data[Valid Test, Can be used for conformity (Y/N)],Data[N20 (mg/km)])</f>
        <v>0.68603452245124108</v>
      </c>
      <c r="O64" s="129" cm="1">
        <f t="array" ref="O64">_xlfn.XLOOKUP($A64&amp;$Q$3,Data[Index]&amp;Data[Valid Test, Can be used for conformity (Y/N)],Data[l/100km])</f>
        <v>8.0059301723105225</v>
      </c>
      <c r="P64" s="138">
        <f>_xlfn.XLOOKUP($A64,Data[Index],Data[Comments])</f>
        <v>0</v>
      </c>
    </row>
    <row r="65" spans="1:16" x14ac:dyDescent="0.2">
      <c r="A65" s="129">
        <v>76</v>
      </c>
      <c r="B65" s="129"/>
      <c r="C65" s="129" t="str" cm="1">
        <f t="array" ref="C65">_xlfn.XLOOKUP($A65&amp;$Q$3&amp;$R$3,Data[Index]&amp;Data[Valid Test, Can be used for conformity (Y/N)]&amp;Data[Cycle],Data[Test Name])</f>
        <v>CORR BT70 BHV  076  29/06/2021 20:27:23</v>
      </c>
      <c r="D65" s="167" cm="1">
        <f t="array" ref="D65">_xlfn.XLOOKUP($A65&amp;$Q$3&amp;$R$3,Data[Index]&amp;Data[Valid Test, Can be used for conformity (Y/N)]&amp;Data[Cycle],Data[Mileage (Miles)])</f>
        <v>3137</v>
      </c>
      <c r="E65" s="130" cm="1">
        <f t="array" ref="E65">_xlfn.XLOOKUP($A65&amp;$Q$3&amp;$R$3,Data[Index]&amp;Data[Valid Test, Can be used for conformity (Y/N)]&amp;Data[Cycle],Data[Date])</f>
        <v>44376.852986111109</v>
      </c>
      <c r="F65" s="129" cm="1">
        <f t="array" ref="F65">_xlfn.XLOOKUP($A65&amp;$Q$3&amp;$R$3,Data[Index]&amp;Data[Valid Test, Can be used for conformity (Y/N)]&amp;Data[Cycle],Data[CO/km (mg)])</f>
        <v>181.7012493333574</v>
      </c>
      <c r="G65" s="129" cm="1">
        <f t="array" ref="G65">_xlfn.XLOOKUP($A65&amp;$Q$3,Data[Index]&amp;Data[Valid Test, Can be used for conformity (Y/N)],Data[CO2/km (g)])</f>
        <v>182.96132510437843</v>
      </c>
      <c r="H65" s="129" cm="1">
        <f t="array" ref="H65">_xlfn.XLOOKUP($A65&amp;$Q$3,Data[Index]&amp;Data[Valid Test, Can be used for conformity (Y/N)],Data[THC/km (mg)])</f>
        <v>12.065764807319987</v>
      </c>
      <c r="I65" s="129" cm="1">
        <f t="array" ref="I65">_xlfn.XLOOKUP($A65&amp;$Q$3,Data[Index]&amp;Data[Valid Test, Can be used for conformity (Y/N)],Data[NOx/km (mg)])</f>
        <v>14.242496610296564</v>
      </c>
      <c r="J65" s="129" cm="1">
        <f t="array" ref="J65">_xlfn.XLOOKUP($A65&amp;$Q$3,Data[Index]&amp;Data[Valid Test, Can be used for conformity (Y/N)],Data[THC + NOx/km (mg)])</f>
        <v>26.308261417616549</v>
      </c>
      <c r="K65" s="142" cm="1">
        <f t="array" ref="K65">_xlfn.XLOOKUP($A65&amp;$Q$3,Data[Index]&amp;Data[Valid Test, Can be used for conformity (Y/N)],Data[PN/km ('#)])</f>
        <v>61172580362.454796</v>
      </c>
      <c r="L65" s="129" cm="1">
        <f t="array" ref="L65">_xlfn.XLOOKUP($A65&amp;$Q$3,Data[Index]&amp;Data[Valid Test, Can be used for conformity (Y/N)],Data[PM/km (mg)])</f>
        <v>1.6E-2</v>
      </c>
      <c r="M65" s="126" cm="1">
        <f t="array" ref="M65">_xlfn.XLOOKUP($A65&amp;$Q$3,Data[Index]&amp;Data[Valid Test, Can be used for conformity (Y/N)],Data[CH4 (mg/km)])</f>
        <v>2.4704978207881894</v>
      </c>
      <c r="N65" s="126" cm="1">
        <f t="array" ref="N65">_xlfn.XLOOKUP($A65&amp;$Q$3,Data[Index]&amp;Data[Valid Test, Can be used for conformity (Y/N)],Data[N20 (mg/km)])</f>
        <v>0.76534811107396217</v>
      </c>
      <c r="O65" s="129" cm="1">
        <f t="array" ref="O65">_xlfn.XLOOKUP($A65&amp;$Q$3,Data[Index]&amp;Data[Valid Test, Can be used for conformity (Y/N)],Data[l/100km])</f>
        <v>8.064130869281362</v>
      </c>
      <c r="P65" s="138">
        <f>_xlfn.XLOOKUP($A65,Data[Index],Data[Comments])</f>
        <v>0</v>
      </c>
    </row>
    <row r="66" spans="1:16" x14ac:dyDescent="0.2">
      <c r="A66" s="129">
        <v>77</v>
      </c>
      <c r="B66" s="129"/>
      <c r="C66" s="129" t="str" cm="1">
        <f t="array" ref="C66">_xlfn.XLOOKUP($A66&amp;$Q$3&amp;$R$3,Data[Index]&amp;Data[Valid Test, Can be used for conformity (Y/N)]&amp;Data[Cycle],Data[Test Name])</f>
        <v>CORR BT70 BHV  077  30/06/2021 18:02:45</v>
      </c>
      <c r="D66" s="167" cm="1">
        <f t="array" ref="D66">_xlfn.XLOOKUP($A66&amp;$Q$3&amp;$R$3,Data[Index]&amp;Data[Valid Test, Can be used for conformity (Y/N)]&amp;Data[Cycle],Data[Mileage (Miles)])</f>
        <v>3153</v>
      </c>
      <c r="E66" s="130" cm="1">
        <f t="array" ref="E66">_xlfn.XLOOKUP($A66&amp;$Q$3&amp;$R$3,Data[Index]&amp;Data[Valid Test, Can be used for conformity (Y/N)]&amp;Data[Cycle],Data[Date])</f>
        <v>44377.752534722225</v>
      </c>
      <c r="F66" s="129" cm="1">
        <f t="array" ref="F66">_xlfn.XLOOKUP($A66&amp;$Q$3&amp;$R$3,Data[Index]&amp;Data[Valid Test, Can be used for conformity (Y/N)]&amp;Data[Cycle],Data[CO/km (mg)])</f>
        <v>158.75862704923972</v>
      </c>
      <c r="G66" s="129" cm="1">
        <f t="array" ref="G66">_xlfn.XLOOKUP($A66&amp;$Q$3,Data[Index]&amp;Data[Valid Test, Can be used for conformity (Y/N)],Data[CO2/km (g)])</f>
        <v>183.00729407287005</v>
      </c>
      <c r="H66" s="129" cm="1">
        <f t="array" ref="H66">_xlfn.XLOOKUP($A66&amp;$Q$3,Data[Index]&amp;Data[Valid Test, Can be used for conformity (Y/N)],Data[THC/km (mg)])</f>
        <v>12.654017816421701</v>
      </c>
      <c r="I66" s="129" cm="1">
        <f t="array" ref="I66">_xlfn.XLOOKUP($A66&amp;$Q$3,Data[Index]&amp;Data[Valid Test, Can be used for conformity (Y/N)],Data[NOx/km (mg)])</f>
        <v>11.709370695953314</v>
      </c>
      <c r="J66" s="129" cm="1">
        <f t="array" ref="J66">_xlfn.XLOOKUP($A66&amp;$Q$3,Data[Index]&amp;Data[Valid Test, Can be used for conformity (Y/N)],Data[THC + NOx/km (mg)])</f>
        <v>24.363388512375018</v>
      </c>
      <c r="K66" s="142" cm="1">
        <f t="array" ref="K66">_xlfn.XLOOKUP($A66&amp;$Q$3,Data[Index]&amp;Data[Valid Test, Can be used for conformity (Y/N)],Data[PN/km ('#)])</f>
        <v>52870931451.312302</v>
      </c>
      <c r="L66" s="129" cm="1">
        <f t="array" ref="L66">_xlfn.XLOOKUP($A66&amp;$Q$3,Data[Index]&amp;Data[Valid Test, Can be used for conformity (Y/N)],Data[PM/km (mg)])</f>
        <v>5.3999999999999999E-2</v>
      </c>
      <c r="M66" s="126" cm="1">
        <f t="array" ref="M66">_xlfn.XLOOKUP($A66&amp;$Q$3,Data[Index]&amp;Data[Valid Test, Can be used for conformity (Y/N)],Data[CH4 (mg/km)])</f>
        <v>2.6376789340601396</v>
      </c>
      <c r="N66" s="126" cm="1">
        <f t="array" ref="N66">_xlfn.XLOOKUP($A66&amp;$Q$3,Data[Index]&amp;Data[Valid Test, Can be used for conformity (Y/N)],Data[N20 (mg/km)])</f>
        <v>0.57827204118163311</v>
      </c>
      <c r="O66" s="129" cm="1">
        <f t="array" ref="O66">_xlfn.XLOOKUP($A66&amp;$Q$3,Data[Index]&amp;Data[Valid Test, Can be used for conformity (Y/N)],Data[l/100km])</f>
        <v>8.06464576104276</v>
      </c>
      <c r="P66" s="138">
        <f>_xlfn.XLOOKUP($A66,Data[Index],Data[Comments])</f>
        <v>0</v>
      </c>
    </row>
    <row r="67" spans="1:16" ht="28.5" x14ac:dyDescent="0.2">
      <c r="A67" s="129">
        <v>79</v>
      </c>
      <c r="B67" s="129"/>
      <c r="C67" s="129" t="str" cm="1">
        <f t="array" ref="C67">_xlfn.XLOOKUP($A67&amp;$Q$3&amp;$R$3,Data[Index]&amp;Data[Valid Test, Can be used for conformity (Y/N)]&amp;Data[Cycle],Data[Test Name])</f>
        <v>CORR BT70 BHV  079  07/07/2021 08:21:08</v>
      </c>
      <c r="D67" s="167" cm="1">
        <f t="array" ref="D67">_xlfn.XLOOKUP($A67&amp;$Q$3&amp;$R$3,Data[Index]&amp;Data[Valid Test, Can be used for conformity (Y/N)]&amp;Data[Cycle],Data[Mileage (Miles)])</f>
        <v>3194</v>
      </c>
      <c r="E67" s="130" cm="1">
        <f t="array" ref="E67">_xlfn.XLOOKUP($A67&amp;$Q$3&amp;$R$3,Data[Index]&amp;Data[Valid Test, Can be used for conformity (Y/N)]&amp;Data[Cycle],Data[Date])</f>
        <v>44384.348622685182</v>
      </c>
      <c r="F67" s="129" cm="1">
        <f t="array" ref="F67">_xlfn.XLOOKUP($A67&amp;$Q$3&amp;$R$3,Data[Index]&amp;Data[Valid Test, Can be used for conformity (Y/N)]&amp;Data[Cycle],Data[CO/km (mg)])</f>
        <v>192.82927566032492</v>
      </c>
      <c r="G67" s="129" cm="1">
        <f t="array" ref="G67">_xlfn.XLOOKUP($A67&amp;$Q$3,Data[Index]&amp;Data[Valid Test, Can be used for conformity (Y/N)],Data[CO2/km (g)])</f>
        <v>184.4349894200621</v>
      </c>
      <c r="H67" s="129" cm="1">
        <f t="array" ref="H67">_xlfn.XLOOKUP($A67&amp;$Q$3,Data[Index]&amp;Data[Valid Test, Can be used for conformity (Y/N)],Data[THC/km (mg)])</f>
        <v>13.213261349515401</v>
      </c>
      <c r="I67" s="129" cm="1">
        <f t="array" ref="I67">_xlfn.XLOOKUP($A67&amp;$Q$3,Data[Index]&amp;Data[Valid Test, Can be used for conformity (Y/N)],Data[NOx/km (mg)])</f>
        <v>12.849651939843517</v>
      </c>
      <c r="J67" s="129" cm="1">
        <f t="array" ref="J67">_xlfn.XLOOKUP($A67&amp;$Q$3,Data[Index]&amp;Data[Valid Test, Can be used for conformity (Y/N)],Data[THC + NOx/km (mg)])</f>
        <v>26.062913289358917</v>
      </c>
      <c r="K67" s="142" cm="1">
        <f t="array" ref="K67">_xlfn.XLOOKUP($A67&amp;$Q$3,Data[Index]&amp;Data[Valid Test, Can be used for conformity (Y/N)],Data[PN/km ('#)])</f>
        <v>70964633145.896698</v>
      </c>
      <c r="L67" s="129" cm="1">
        <f t="array" ref="L67">_xlfn.XLOOKUP($A67&amp;$Q$3,Data[Index]&amp;Data[Valid Test, Can be used for conformity (Y/N)],Data[PM/km (mg)])</f>
        <v>0.156</v>
      </c>
      <c r="M67" s="126" cm="1">
        <f t="array" ref="M67">_xlfn.XLOOKUP($A67&amp;$Q$3,Data[Index]&amp;Data[Valid Test, Can be used for conformity (Y/N)],Data[CH4 (mg/km)])</f>
        <v>2.6132789457009733</v>
      </c>
      <c r="N67" s="126" cm="1">
        <f t="array" ref="N67">_xlfn.XLOOKUP($A67&amp;$Q$3,Data[Index]&amp;Data[Valid Test, Can be used for conformity (Y/N)],Data[N20 (mg/km)])</f>
        <v>0.70132649846215345</v>
      </c>
      <c r="O67" s="129" cm="1">
        <f t="array" ref="O67">_xlfn.XLOOKUP($A67&amp;$Q$3,Data[Index]&amp;Data[Valid Test, Can be used for conformity (Y/N)],Data[l/100km])</f>
        <v>8.1298920453695516</v>
      </c>
      <c r="P67" s="138" t="str">
        <f>_xlfn.XLOOKUP($A67,Data[Index],Data[Comments])</f>
        <v>CVS and PM flows changed to 9m3/min and 80l/min</v>
      </c>
    </row>
    <row r="68" spans="1:16" x14ac:dyDescent="0.2">
      <c r="A68" s="129">
        <v>80</v>
      </c>
      <c r="B68" s="129"/>
      <c r="C68" s="129" t="str" cm="1">
        <f t="array" ref="C68">_xlfn.XLOOKUP($A68&amp;$Q$3&amp;$R$3,Data[Index]&amp;Data[Valid Test, Can be used for conformity (Y/N)]&amp;Data[Cycle],Data[Test Name])</f>
        <v>CORR BT70 BHV  080  08/07/2021 08:44:09</v>
      </c>
      <c r="D68" s="167" cm="1">
        <f t="array" ref="D68">_xlfn.XLOOKUP($A68&amp;$Q$3&amp;$R$3,Data[Index]&amp;Data[Valid Test, Can be used for conformity (Y/N)]&amp;Data[Cycle],Data[Mileage (Miles)])</f>
        <v>3211</v>
      </c>
      <c r="E68" s="130" cm="1">
        <f t="array" ref="E68">_xlfn.XLOOKUP($A68&amp;$Q$3&amp;$R$3,Data[Index]&amp;Data[Valid Test, Can be used for conformity (Y/N)]&amp;Data[Cycle],Data[Date])</f>
        <v>44385.364594907405</v>
      </c>
      <c r="F68" s="129" cm="1">
        <f t="array" ref="F68">_xlfn.XLOOKUP($A68&amp;$Q$3&amp;$R$3,Data[Index]&amp;Data[Valid Test, Can be used for conformity (Y/N)]&amp;Data[Cycle],Data[CO/km (mg)])</f>
        <v>178.85307654562419</v>
      </c>
      <c r="G68" s="129" cm="1">
        <f t="array" ref="G68">_xlfn.XLOOKUP($A68&amp;$Q$3,Data[Index]&amp;Data[Valid Test, Can be used for conformity (Y/N)],Data[CO2/km (g)])</f>
        <v>184.91158963083794</v>
      </c>
      <c r="H68" s="129" cm="1">
        <f t="array" ref="H68">_xlfn.XLOOKUP($A68&amp;$Q$3,Data[Index]&amp;Data[Valid Test, Can be used for conformity (Y/N)],Data[THC/km (mg)])</f>
        <v>11.568071204706952</v>
      </c>
      <c r="I68" s="129" cm="1">
        <f t="array" ref="I68">_xlfn.XLOOKUP($A68&amp;$Q$3,Data[Index]&amp;Data[Valid Test, Can be used for conformity (Y/N)],Data[NOx/km (mg)])</f>
        <v>12.866143102008404</v>
      </c>
      <c r="J68" s="129" cm="1">
        <f t="array" ref="J68">_xlfn.XLOOKUP($A68&amp;$Q$3,Data[Index]&amp;Data[Valid Test, Can be used for conformity (Y/N)],Data[THC + NOx/km (mg)])</f>
        <v>24.434214306715354</v>
      </c>
      <c r="K68" s="142" cm="1">
        <f t="array" ref="K68">_xlfn.XLOOKUP($A68&amp;$Q$3,Data[Index]&amp;Data[Valid Test, Can be used for conformity (Y/N)],Data[PN/km ('#)])</f>
        <v>65361888843.611038</v>
      </c>
      <c r="L68" s="129" cm="1">
        <f t="array" ref="L68">_xlfn.XLOOKUP($A68&amp;$Q$3,Data[Index]&amp;Data[Valid Test, Can be used for conformity (Y/N)],Data[PM/km (mg)])</f>
        <v>3.7999999999999999E-2</v>
      </c>
      <c r="M68" s="126" cm="1">
        <f t="array" ref="M68">_xlfn.XLOOKUP($A68&amp;$Q$3,Data[Index]&amp;Data[Valid Test, Can be used for conformity (Y/N)],Data[CH4 (mg/km)])</f>
        <v>2.5237279606150032</v>
      </c>
      <c r="N68" s="126" cm="1">
        <f t="array" ref="N68">_xlfn.XLOOKUP($A68&amp;$Q$3,Data[Index]&amp;Data[Valid Test, Can be used for conformity (Y/N)],Data[N20 (mg/km)])</f>
        <v>0.64021602470268979</v>
      </c>
      <c r="O68" s="129" cm="1">
        <f t="array" ref="O68">_xlfn.XLOOKUP($A68&amp;$Q$3,Data[Index]&amp;Data[Valid Test, Can be used for conformity (Y/N)],Data[l/100km])</f>
        <v>8.1496754423791486</v>
      </c>
      <c r="P68" s="138">
        <f>_xlfn.XLOOKUP($A68,Data[Index],Data[Comments])</f>
        <v>0</v>
      </c>
    </row>
    <row r="69" spans="1:16" x14ac:dyDescent="0.2">
      <c r="A69" s="129">
        <v>81</v>
      </c>
      <c r="B69" s="129"/>
      <c r="C69" s="129" t="str" cm="1">
        <f t="array" ref="C69">_xlfn.XLOOKUP($A69&amp;$Q$3&amp;$R$3,Data[Index]&amp;Data[Valid Test, Can be used for conformity (Y/N)]&amp;Data[Cycle],Data[Test Name])</f>
        <v>CORR BT70 BHV  081  09/07/2021 02:56:38</v>
      </c>
      <c r="D69" s="167" cm="1">
        <f t="array" ref="D69">_xlfn.XLOOKUP($A69&amp;$Q$3&amp;$R$3,Data[Index]&amp;Data[Valid Test, Can be used for conformity (Y/N)]&amp;Data[Cycle],Data[Mileage (Miles)])</f>
        <v>3228</v>
      </c>
      <c r="E69" s="130" cm="1">
        <f t="array" ref="E69">_xlfn.XLOOKUP($A69&amp;$Q$3&amp;$R$3,Data[Index]&amp;Data[Valid Test, Can be used for conformity (Y/N)]&amp;Data[Cycle],Data[Date])</f>
        <v>44386.12327546296</v>
      </c>
      <c r="F69" s="129" cm="1">
        <f t="array" ref="F69">_xlfn.XLOOKUP($A69&amp;$Q$3&amp;$R$3,Data[Index]&amp;Data[Valid Test, Can be used for conformity (Y/N)]&amp;Data[Cycle],Data[CO/km (mg)])</f>
        <v>176.45043471969515</v>
      </c>
      <c r="G69" s="129" cm="1">
        <f t="array" ref="G69">_xlfn.XLOOKUP($A69&amp;$Q$3,Data[Index]&amp;Data[Valid Test, Can be used for conformity (Y/N)],Data[CO2/km (g)])</f>
        <v>183.22863369734165</v>
      </c>
      <c r="H69" s="129" cm="1">
        <f t="array" ref="H69">_xlfn.XLOOKUP($A69&amp;$Q$3,Data[Index]&amp;Data[Valid Test, Can be used for conformity (Y/N)],Data[THC/km (mg)])</f>
        <v>12.492398622994404</v>
      </c>
      <c r="I69" s="129" cm="1">
        <f t="array" ref="I69">_xlfn.XLOOKUP($A69&amp;$Q$3,Data[Index]&amp;Data[Valid Test, Can be used for conformity (Y/N)],Data[NOx/km (mg)])</f>
        <v>14.507229495843379</v>
      </c>
      <c r="J69" s="129" cm="1">
        <f t="array" ref="J69">_xlfn.XLOOKUP($A69&amp;$Q$3,Data[Index]&amp;Data[Valid Test, Can be used for conformity (Y/N)],Data[THC + NOx/km (mg)])</f>
        <v>26.999628118837784</v>
      </c>
      <c r="K69" s="142" cm="1">
        <f t="array" ref="K69">_xlfn.XLOOKUP($A69&amp;$Q$3,Data[Index]&amp;Data[Valid Test, Can be used for conformity (Y/N)],Data[PN/km ('#)])</f>
        <v>61743770776.245956</v>
      </c>
      <c r="L69" s="129" cm="1">
        <f t="array" ref="L69">_xlfn.XLOOKUP($A69&amp;$Q$3,Data[Index]&amp;Data[Valid Test, Can be used for conformity (Y/N)],Data[PM/km (mg)])</f>
        <v>7.9000000000000001E-2</v>
      </c>
      <c r="M69" s="126" cm="1">
        <f t="array" ref="M69">_xlfn.XLOOKUP($A69&amp;$Q$3,Data[Index]&amp;Data[Valid Test, Can be used for conformity (Y/N)],Data[CH4 (mg/km)])</f>
        <v>2.748163433883005</v>
      </c>
      <c r="N69" s="126" cm="1">
        <f t="array" ref="N69">_xlfn.XLOOKUP($A69&amp;$Q$3,Data[Index]&amp;Data[Valid Test, Can be used for conformity (Y/N)],Data[N20 (mg/km)])</f>
        <v>0.59429168161663803</v>
      </c>
      <c r="O69" s="129" cm="1">
        <f t="array" ref="O69">_xlfn.XLOOKUP($A69&amp;$Q$3,Data[Index]&amp;Data[Valid Test, Can be used for conformity (Y/N)],Data[l/100km])</f>
        <v>8.0755859072295806</v>
      </c>
      <c r="P69" s="138">
        <f>_xlfn.XLOOKUP($A69,Data[Index],Data[Comments])</f>
        <v>0</v>
      </c>
    </row>
    <row r="70" spans="1:16" ht="42.75" x14ac:dyDescent="0.2">
      <c r="A70" s="129">
        <v>83</v>
      </c>
      <c r="B70" s="129"/>
      <c r="C70" s="129" t="e" cm="1">
        <f t="array" ref="C70">_xlfn.XLOOKUP($A70&amp;$Q$3&amp;$R$3,Data[Index]&amp;Data[Valid Test, Can be used for conformity (Y/N)]&amp;Data[Cycle],Data[Test Name])</f>
        <v>#N/A</v>
      </c>
      <c r="D70" s="167" t="e" cm="1">
        <f t="array" ref="D70">_xlfn.XLOOKUP($A70&amp;$Q$3&amp;$R$3,Data[Index]&amp;Data[Valid Test, Can be used for conformity (Y/N)]&amp;Data[Cycle],Data[Mileage (Miles)])</f>
        <v>#N/A</v>
      </c>
      <c r="E70" s="130" t="e" cm="1">
        <f t="array" ref="E70">_xlfn.XLOOKUP($A70&amp;$Q$3&amp;$R$3,Data[Index]&amp;Data[Valid Test, Can be used for conformity (Y/N)]&amp;Data[Cycle],Data[Date])</f>
        <v>#N/A</v>
      </c>
      <c r="F70" s="129" t="e" cm="1">
        <f t="array" ref="F70">_xlfn.XLOOKUP($A70&amp;$Q$3&amp;$R$3,Data[Index]&amp;Data[Valid Test, Can be used for conformity (Y/N)]&amp;Data[Cycle],Data[CO/km (mg)])</f>
        <v>#N/A</v>
      </c>
      <c r="G70" s="129" t="e" cm="1">
        <f t="array" ref="G70">_xlfn.XLOOKUP($A70&amp;$Q$3,Data[Index]&amp;Data[Valid Test, Can be used for conformity (Y/N)],Data[CO2/km (g)])</f>
        <v>#N/A</v>
      </c>
      <c r="H70" s="129" t="e" cm="1">
        <f t="array" ref="H70">_xlfn.XLOOKUP($A70&amp;$Q$3,Data[Index]&amp;Data[Valid Test, Can be used for conformity (Y/N)],Data[THC/km (mg)])</f>
        <v>#N/A</v>
      </c>
      <c r="I70" s="129" t="e" cm="1">
        <f t="array" ref="I70">_xlfn.XLOOKUP($A70&amp;$Q$3,Data[Index]&amp;Data[Valid Test, Can be used for conformity (Y/N)],Data[NOx/km (mg)])</f>
        <v>#N/A</v>
      </c>
      <c r="J70" s="129" t="e" cm="1">
        <f t="array" ref="J70">_xlfn.XLOOKUP($A70&amp;$Q$3,Data[Index]&amp;Data[Valid Test, Can be used for conformity (Y/N)],Data[THC + NOx/km (mg)])</f>
        <v>#N/A</v>
      </c>
      <c r="K70" s="142" t="e" cm="1">
        <f t="array" ref="K70">_xlfn.XLOOKUP($A70&amp;$Q$3,Data[Index]&amp;Data[Valid Test, Can be used for conformity (Y/N)],Data[PN/km ('#)])</f>
        <v>#N/A</v>
      </c>
      <c r="L70" s="129" t="e" cm="1">
        <f t="array" ref="L70">_xlfn.XLOOKUP($A70&amp;$Q$3,Data[Index]&amp;Data[Valid Test, Can be used for conformity (Y/N)],Data[PM/km (mg)])</f>
        <v>#N/A</v>
      </c>
      <c r="M70" s="126" t="e" cm="1">
        <f t="array" ref="M70">_xlfn.XLOOKUP($A70&amp;$Q$3,Data[Index]&amp;Data[Valid Test, Can be used for conformity (Y/N)],Data[CH4 (mg/km)])</f>
        <v>#N/A</v>
      </c>
      <c r="N70" s="126" t="e" cm="1">
        <f t="array" ref="N70">_xlfn.XLOOKUP($A70&amp;$Q$3,Data[Index]&amp;Data[Valid Test, Can be used for conformity (Y/N)],Data[N20 (mg/km)])</f>
        <v>#N/A</v>
      </c>
      <c r="O70" s="129" t="e" cm="1">
        <f t="array" ref="O70">_xlfn.XLOOKUP($A70&amp;$Q$3,Data[Index]&amp;Data[Valid Test, Can be used for conformity (Y/N)],Data[l/100km])</f>
        <v>#N/A</v>
      </c>
      <c r="P70" s="138" t="str">
        <f>_xlfn.XLOOKUP($A70,Data[Index],Data[Comments])</f>
        <v>Audi PreSense kicked in due passenger door not on proper latch, WLTC Development Cycle</v>
      </c>
    </row>
    <row r="71" spans="1:16" ht="42.75" x14ac:dyDescent="0.2">
      <c r="A71" s="129">
        <v>84</v>
      </c>
      <c r="B71" s="129"/>
      <c r="C71" s="129" t="str" cm="1">
        <f t="array" ref="C71">_xlfn.XLOOKUP($A71&amp;$Q$3&amp;$R$3,Data[Index]&amp;Data[Valid Test, Can be used for conformity (Y/N)]&amp;Data[Cycle],Data[Test Name])</f>
        <v>CORR BT70 BHV  084  05/08/2021 19:49:16</v>
      </c>
      <c r="D71" s="167" cm="1">
        <f t="array" ref="D71">_xlfn.XLOOKUP($A71&amp;$Q$3&amp;$R$3,Data[Index]&amp;Data[Valid Test, Can be used for conformity (Y/N)]&amp;Data[Cycle],Data[Mileage (Miles)])</f>
        <v>3357</v>
      </c>
      <c r="E71" s="130" cm="1">
        <f t="array" ref="E71">_xlfn.XLOOKUP($A71&amp;$Q$3&amp;$R$3,Data[Index]&amp;Data[Valid Test, Can be used for conformity (Y/N)]&amp;Data[Cycle],Data[Date])</f>
        <v>44413.826331018521</v>
      </c>
      <c r="F71" s="129" cm="1">
        <f t="array" ref="F71">_xlfn.XLOOKUP($A71&amp;$Q$3&amp;$R$3,Data[Index]&amp;Data[Valid Test, Can be used for conformity (Y/N)]&amp;Data[Cycle],Data[CO/km (mg)])</f>
        <v>213.32330128020192</v>
      </c>
      <c r="G71" s="129" cm="1">
        <f t="array" ref="G71">_xlfn.XLOOKUP($A71&amp;$Q$3,Data[Index]&amp;Data[Valid Test, Can be used for conformity (Y/N)],Data[CO2/km (g)])</f>
        <v>184.47358469038579</v>
      </c>
      <c r="H71" s="129" cm="1">
        <f t="array" ref="H71">_xlfn.XLOOKUP($A71&amp;$Q$3,Data[Index]&amp;Data[Valid Test, Can be used for conformity (Y/N)],Data[THC/km (mg)])</f>
        <v>12.853145366471125</v>
      </c>
      <c r="I71" s="129" cm="1">
        <f t="array" ref="I71">_xlfn.XLOOKUP($A71&amp;$Q$3,Data[Index]&amp;Data[Valid Test, Can be used for conformity (Y/N)],Data[NOx/km (mg)])</f>
        <v>11.018633139431723</v>
      </c>
      <c r="J71" s="129" cm="1">
        <f t="array" ref="J71">_xlfn.XLOOKUP($A71&amp;$Q$3,Data[Index]&amp;Data[Valid Test, Can be used for conformity (Y/N)],Data[THC + NOx/km (mg)])</f>
        <v>23.871778505902846</v>
      </c>
      <c r="K71" s="142" cm="1">
        <f t="array" ref="K71">_xlfn.XLOOKUP($A71&amp;$Q$3,Data[Index]&amp;Data[Valid Test, Can be used for conformity (Y/N)],Data[PN/km ('#)])</f>
        <v>44400000000</v>
      </c>
      <c r="L71" s="129" cm="1">
        <f t="array" ref="L71">_xlfn.XLOOKUP($A71&amp;$Q$3,Data[Index]&amp;Data[Valid Test, Can be used for conformity (Y/N)],Data[PM/km (mg)])</f>
        <v>0.115</v>
      </c>
      <c r="M71" s="126" cm="1">
        <f t="array" ref="M71">_xlfn.XLOOKUP($A71&amp;$Q$3,Data[Index]&amp;Data[Valid Test, Can be used for conformity (Y/N)],Data[CH4 (mg/km)])</f>
        <v>2.5160039817474251</v>
      </c>
      <c r="N71" s="126" cm="1">
        <f t="array" ref="N71">_xlfn.XLOOKUP($A71&amp;$Q$3,Data[Index]&amp;Data[Valid Test, Can be used for conformity (Y/N)],Data[N20 (mg/km)])</f>
        <v>0.22327036572618864</v>
      </c>
      <c r="O71" s="129" cm="1">
        <f t="array" ref="O71">_xlfn.XLOOKUP($A71&amp;$Q$3,Data[Index]&amp;Data[Valid Test, Can be used for conformity (Y/N)],Data[l/100km])</f>
        <v>8.1876674621990322</v>
      </c>
      <c r="P71" s="138" t="str">
        <f>_xlfn.XLOOKUP($A71,Data[Index],Data[Comments])</f>
        <v>stars v2.5up1 WLTC Development cycle, High CO, 5sec screws PW Report as all phases offset by 1</v>
      </c>
    </row>
    <row r="72" spans="1:16" ht="42.75" x14ac:dyDescent="0.2">
      <c r="A72" s="129">
        <v>85</v>
      </c>
      <c r="B72" s="129"/>
      <c r="C72" s="129" t="str" cm="1">
        <f t="array" ref="C72">_xlfn.XLOOKUP($A72&amp;$Q$3&amp;$R$3,Data[Index]&amp;Data[Valid Test, Can be used for conformity (Y/N)]&amp;Data[Cycle],Data[Test Name])</f>
        <v>CORR BT70 BHV  085  06/08/2021 18:53:23</v>
      </c>
      <c r="D72" s="167" cm="1">
        <f t="array" ref="D72">_xlfn.XLOOKUP($A72&amp;$Q$3&amp;$R$3,Data[Index]&amp;Data[Valid Test, Can be used for conformity (Y/N)]&amp;Data[Cycle],Data[Mileage (Miles)])</f>
        <v>3374</v>
      </c>
      <c r="E72" s="130" cm="1">
        <f t="array" ref="E72">_xlfn.XLOOKUP($A72&amp;$Q$3&amp;$R$3,Data[Index]&amp;Data[Valid Test, Can be used for conformity (Y/N)]&amp;Data[Cycle],Data[Date])</f>
        <v>44414.787673611114</v>
      </c>
      <c r="F72" s="129" cm="1">
        <f t="array" ref="F72">_xlfn.XLOOKUP($A72&amp;$Q$3&amp;$R$3,Data[Index]&amp;Data[Valid Test, Can be used for conformity (Y/N)]&amp;Data[Cycle],Data[CO/km (mg)])</f>
        <v>213.68850683194793</v>
      </c>
      <c r="G72" s="129" cm="1">
        <f t="array" ref="G72">_xlfn.XLOOKUP($A72&amp;$Q$3,Data[Index]&amp;Data[Valid Test, Can be used for conformity (Y/N)],Data[CO2/km (g)])</f>
        <v>185.7970046211791</v>
      </c>
      <c r="H72" s="129" cm="1">
        <f t="array" ref="H72">_xlfn.XLOOKUP($A72&amp;$Q$3,Data[Index]&amp;Data[Valid Test, Can be used for conformity (Y/N)],Data[THC/km (mg)])</f>
        <v>13.313080125253887</v>
      </c>
      <c r="I72" s="129" cm="1">
        <f t="array" ref="I72">_xlfn.XLOOKUP($A72&amp;$Q$3,Data[Index]&amp;Data[Valid Test, Can be used for conformity (Y/N)],Data[NOx/km (mg)])</f>
        <v>11.076433193388302</v>
      </c>
      <c r="J72" s="129" cm="1">
        <f t="array" ref="J72">_xlfn.XLOOKUP($A72&amp;$Q$3,Data[Index]&amp;Data[Valid Test, Can be used for conformity (Y/N)],Data[THC + NOx/km (mg)])</f>
        <v>24.389513318642187</v>
      </c>
      <c r="K72" s="142" cm="1">
        <f t="array" ref="K72">_xlfn.XLOOKUP($A72&amp;$Q$3,Data[Index]&amp;Data[Valid Test, Can be used for conformity (Y/N)],Data[PN/km ('#)])</f>
        <v>42685798091.829697</v>
      </c>
      <c r="L72" s="129" cm="1">
        <f t="array" ref="L72">_xlfn.XLOOKUP($A72&amp;$Q$3,Data[Index]&amp;Data[Valid Test, Can be used for conformity (Y/N)],Data[PM/km (mg)])</f>
        <v>9.2999999999999999E-2</v>
      </c>
      <c r="M72" s="126" cm="1">
        <f t="array" ref="M72">_xlfn.XLOOKUP($A72&amp;$Q$3,Data[Index]&amp;Data[Valid Test, Can be used for conformity (Y/N)],Data[CH4 (mg/km)])</f>
        <v>2.7853332980728056</v>
      </c>
      <c r="N72" s="126" cm="1">
        <f t="array" ref="N72">_xlfn.XLOOKUP($A72&amp;$Q$3,Data[Index]&amp;Data[Valid Test, Can be used for conformity (Y/N)],Data[N20 (mg/km)])</f>
        <v>0.25299159512345964</v>
      </c>
      <c r="O72" s="129" cm="1">
        <f t="array" ref="O72">_xlfn.XLOOKUP($A72&amp;$Q$3,Data[Index]&amp;Data[Valid Test, Can be used for conformity (Y/N)],Data[l/100km])</f>
        <v>8.2463744324459292</v>
      </c>
      <c r="P72" s="138" t="str">
        <f>_xlfn.XLOOKUP($A72,Data[Index],Data[Comments])</f>
        <v>WLTC Development Cycle, RMSSE MAJOR FAIL AND SHOULDN’T BE, Third test with High CO</v>
      </c>
    </row>
    <row r="73" spans="1:16" x14ac:dyDescent="0.2">
      <c r="A73" s="129">
        <v>87</v>
      </c>
      <c r="B73" s="129"/>
      <c r="C73" s="129" t="e" cm="1">
        <f t="array" ref="C73">_xlfn.XLOOKUP($A73&amp;$Q$3&amp;$R$3,Data[Index]&amp;Data[Valid Test, Can be used for conformity (Y/N)]&amp;Data[Cycle],Data[Test Name])</f>
        <v>#N/A</v>
      </c>
      <c r="D73" s="167" t="e" cm="1">
        <f t="array" ref="D73">_xlfn.XLOOKUP($A73&amp;$Q$3&amp;$R$3,Data[Index]&amp;Data[Valid Test, Can be used for conformity (Y/N)]&amp;Data[Cycle],Data[Mileage (Miles)])</f>
        <v>#N/A</v>
      </c>
      <c r="E73" s="130" t="e" cm="1">
        <f t="array" ref="E73">_xlfn.XLOOKUP($A73&amp;$Q$3&amp;$R$3,Data[Index]&amp;Data[Valid Test, Can be used for conformity (Y/N)]&amp;Data[Cycle],Data[Date])</f>
        <v>#N/A</v>
      </c>
      <c r="F73" s="129" t="e" cm="1">
        <f t="array" ref="F73">_xlfn.XLOOKUP($A73&amp;$Q$3&amp;$R$3,Data[Index]&amp;Data[Valid Test, Can be used for conformity (Y/N)]&amp;Data[Cycle],Data[CO/km (mg)])</f>
        <v>#N/A</v>
      </c>
      <c r="G73" s="129" t="e" cm="1">
        <f t="array" ref="G73">_xlfn.XLOOKUP($A73&amp;$Q$3,Data[Index]&amp;Data[Valid Test, Can be used for conformity (Y/N)],Data[CO2/km (g)])</f>
        <v>#N/A</v>
      </c>
      <c r="H73" s="129" t="e" cm="1">
        <f t="array" ref="H73">_xlfn.XLOOKUP($A73&amp;$Q$3,Data[Index]&amp;Data[Valid Test, Can be used for conformity (Y/N)],Data[THC/km (mg)])</f>
        <v>#N/A</v>
      </c>
      <c r="I73" s="129" t="e" cm="1">
        <f t="array" ref="I73">_xlfn.XLOOKUP($A73&amp;$Q$3,Data[Index]&amp;Data[Valid Test, Can be used for conformity (Y/N)],Data[NOx/km (mg)])</f>
        <v>#N/A</v>
      </c>
      <c r="J73" s="129" t="e" cm="1">
        <f t="array" ref="J73">_xlfn.XLOOKUP($A73&amp;$Q$3,Data[Index]&amp;Data[Valid Test, Can be used for conformity (Y/N)],Data[THC + NOx/km (mg)])</f>
        <v>#N/A</v>
      </c>
      <c r="K73" s="142" t="e" cm="1">
        <f t="array" ref="K73">_xlfn.XLOOKUP($A73&amp;$Q$3,Data[Index]&amp;Data[Valid Test, Can be used for conformity (Y/N)],Data[PN/km ('#)])</f>
        <v>#N/A</v>
      </c>
      <c r="L73" s="129" t="e" cm="1">
        <f t="array" ref="L73">_xlfn.XLOOKUP($A73&amp;$Q$3,Data[Index]&amp;Data[Valid Test, Can be used for conformity (Y/N)],Data[PM/km (mg)])</f>
        <v>#N/A</v>
      </c>
      <c r="M73" s="126" t="e" cm="1">
        <f t="array" ref="M73">_xlfn.XLOOKUP($A73&amp;$Q$3,Data[Index]&amp;Data[Valid Test, Can be used for conformity (Y/N)],Data[CH4 (mg/km)])</f>
        <v>#N/A</v>
      </c>
      <c r="N73" s="126" t="e" cm="1">
        <f t="array" ref="N73">_xlfn.XLOOKUP($A73&amp;$Q$3,Data[Index]&amp;Data[Valid Test, Can be used for conformity (Y/N)],Data[N20 (mg/km)])</f>
        <v>#N/A</v>
      </c>
      <c r="O73" s="129" t="e" cm="1">
        <f t="array" ref="O73">_xlfn.XLOOKUP($A73&amp;$Q$3,Data[Index]&amp;Data[Valid Test, Can be used for conformity (Y/N)],Data[l/100km])</f>
        <v>#N/A</v>
      </c>
      <c r="P73" s="138" t="str">
        <f>_xlfn.XLOOKUP($A73,Data[Index],Data[Comments])</f>
        <v>Humidity Was wrong</v>
      </c>
    </row>
    <row r="74" spans="1:16" x14ac:dyDescent="0.2">
      <c r="A74" s="129">
        <v>88</v>
      </c>
      <c r="B74" s="129"/>
      <c r="C74" s="129" t="str" cm="1">
        <f t="array" ref="C74">_xlfn.XLOOKUP($A74&amp;$Q$3&amp;$R$3,Data[Index]&amp;Data[Valid Test, Can be used for conformity (Y/N)]&amp;Data[Cycle],Data[Test Name])</f>
        <v>CORR BT70 BHV  088  13/08/2021 05:38:04</v>
      </c>
      <c r="D74" s="167" cm="1">
        <f t="array" ref="D74">_xlfn.XLOOKUP($A74&amp;$Q$3&amp;$R$3,Data[Index]&amp;Data[Valid Test, Can be used for conformity (Y/N)]&amp;Data[Cycle],Data[Mileage (Miles)])</f>
        <v>3431</v>
      </c>
      <c r="E74" s="130" cm="1">
        <f t="array" ref="E74">_xlfn.XLOOKUP($A74&amp;$Q$3&amp;$R$3,Data[Index]&amp;Data[Valid Test, Can be used for conformity (Y/N)]&amp;Data[Cycle],Data[Date])</f>
        <v>44421.236006944448</v>
      </c>
      <c r="F74" s="129" cm="1">
        <f t="array" ref="F74">_xlfn.XLOOKUP($A74&amp;$Q$3&amp;$R$3,Data[Index]&amp;Data[Valid Test, Can be used for conformity (Y/N)]&amp;Data[Cycle],Data[CO/km (mg)])</f>
        <v>194.70141042837071</v>
      </c>
      <c r="G74" s="129" cm="1">
        <f t="array" ref="G74">_xlfn.XLOOKUP($A74&amp;$Q$3,Data[Index]&amp;Data[Valid Test, Can be used for conformity (Y/N)],Data[CO2/km (g)])</f>
        <v>180.01100211194807</v>
      </c>
      <c r="H74" s="129" cm="1">
        <f t="array" ref="H74">_xlfn.XLOOKUP($A74&amp;$Q$3,Data[Index]&amp;Data[Valid Test, Can be used for conformity (Y/N)],Data[THC/km (mg)])</f>
        <v>12.190215970785331</v>
      </c>
      <c r="I74" s="129" cm="1">
        <f t="array" ref="I74">_xlfn.XLOOKUP($A74&amp;$Q$3,Data[Index]&amp;Data[Valid Test, Can be used for conformity (Y/N)],Data[NOx/km (mg)])</f>
        <v>10.902317740747634</v>
      </c>
      <c r="J74" s="129" cm="1">
        <f t="array" ref="J74">_xlfn.XLOOKUP($A74&amp;$Q$3,Data[Index]&amp;Data[Valid Test, Can be used for conformity (Y/N)],Data[THC + NOx/km (mg)])</f>
        <v>23.092533711532965</v>
      </c>
      <c r="K74" s="142" cm="1">
        <f t="array" ref="K74">_xlfn.XLOOKUP($A74&amp;$Q$3,Data[Index]&amp;Data[Valid Test, Can be used for conformity (Y/N)],Data[PN/km ('#)])</f>
        <v>36200995464.121002</v>
      </c>
      <c r="L74" s="129" cm="1">
        <f t="array" ref="L74">_xlfn.XLOOKUP($A74&amp;$Q$3,Data[Index]&amp;Data[Valid Test, Can be used for conformity (Y/N)],Data[PM/km (mg)])</f>
        <v>4.0578243487007356E-3</v>
      </c>
      <c r="M74" s="126" cm="1">
        <f t="array" ref="M74">_xlfn.XLOOKUP($A74&amp;$Q$3,Data[Index]&amp;Data[Valid Test, Can be used for conformity (Y/N)],Data[CH4 (mg/km)])</f>
        <v>2.6079746077623933</v>
      </c>
      <c r="N74" s="126" cm="1">
        <f t="array" ref="N74">_xlfn.XLOOKUP($A74&amp;$Q$3,Data[Index]&amp;Data[Valid Test, Can be used for conformity (Y/N)],Data[N20 (mg/km)])</f>
        <v>0.47899999999999998</v>
      </c>
      <c r="O74" s="129" cm="1">
        <f t="array" ref="O74">_xlfn.XLOOKUP($A74&amp;$Q$3,Data[Index]&amp;Data[Valid Test, Can be used for conformity (Y/N)],Data[l/100km])</f>
        <v>7.939481644850181</v>
      </c>
      <c r="P74" s="138">
        <f>_xlfn.XLOOKUP($A74,Data[Index],Data[Comments])</f>
        <v>0</v>
      </c>
    </row>
    <row r="75" spans="1:16" x14ac:dyDescent="0.2">
      <c r="A75" s="129">
        <v>90</v>
      </c>
      <c r="B75" s="129"/>
      <c r="C75" s="129" t="e" cm="1">
        <f t="array" ref="C75">_xlfn.XLOOKUP($A75&amp;$Q$3&amp;$R$3,Data[Index]&amp;Data[Valid Test, Can be used for conformity (Y/N)]&amp;Data[Cycle],Data[Test Name])</f>
        <v>#N/A</v>
      </c>
      <c r="D75" s="167" t="e" cm="1">
        <f t="array" ref="D75">_xlfn.XLOOKUP($A75&amp;$Q$3&amp;$R$3,Data[Index]&amp;Data[Valid Test, Can be used for conformity (Y/N)]&amp;Data[Cycle],Data[Mileage (Miles)])</f>
        <v>#N/A</v>
      </c>
      <c r="E75" s="130" t="e" cm="1">
        <f t="array" ref="E75">_xlfn.XLOOKUP($A75&amp;$Q$3&amp;$R$3,Data[Index]&amp;Data[Valid Test, Can be used for conformity (Y/N)]&amp;Data[Cycle],Data[Date])</f>
        <v>#N/A</v>
      </c>
      <c r="F75" s="129" t="e" cm="1">
        <f t="array" ref="F75">_xlfn.XLOOKUP($A75&amp;$Q$3&amp;$R$3,Data[Index]&amp;Data[Valid Test, Can be used for conformity (Y/N)]&amp;Data[Cycle],Data[CO/km (mg)])</f>
        <v>#N/A</v>
      </c>
      <c r="G75" s="129" t="e" cm="1">
        <f t="array" ref="G75">_xlfn.XLOOKUP($A75&amp;$Q$3,Data[Index]&amp;Data[Valid Test, Can be used for conformity (Y/N)],Data[CO2/km (g)])</f>
        <v>#N/A</v>
      </c>
      <c r="H75" s="129" t="e" cm="1">
        <f t="array" ref="H75">_xlfn.XLOOKUP($A75&amp;$Q$3,Data[Index]&amp;Data[Valid Test, Can be used for conformity (Y/N)],Data[THC/km (mg)])</f>
        <v>#N/A</v>
      </c>
      <c r="I75" s="129" t="e" cm="1">
        <f t="array" ref="I75">_xlfn.XLOOKUP($A75&amp;$Q$3,Data[Index]&amp;Data[Valid Test, Can be used for conformity (Y/N)],Data[NOx/km (mg)])</f>
        <v>#N/A</v>
      </c>
      <c r="J75" s="129" t="e" cm="1">
        <f t="array" ref="J75">_xlfn.XLOOKUP($A75&amp;$Q$3,Data[Index]&amp;Data[Valid Test, Can be used for conformity (Y/N)],Data[THC + NOx/km (mg)])</f>
        <v>#N/A</v>
      </c>
      <c r="K75" s="142" t="e" cm="1">
        <f t="array" ref="K75">_xlfn.XLOOKUP($A75&amp;$Q$3,Data[Index]&amp;Data[Valid Test, Can be used for conformity (Y/N)],Data[PN/km ('#)])</f>
        <v>#N/A</v>
      </c>
      <c r="L75" s="129" t="e" cm="1">
        <f t="array" ref="L75">_xlfn.XLOOKUP($A75&amp;$Q$3,Data[Index]&amp;Data[Valid Test, Can be used for conformity (Y/N)],Data[PM/km (mg)])</f>
        <v>#N/A</v>
      </c>
      <c r="M75" s="126" t="e" cm="1">
        <f t="array" ref="M75">_xlfn.XLOOKUP($A75&amp;$Q$3,Data[Index]&amp;Data[Valid Test, Can be used for conformity (Y/N)],Data[CH4 (mg/km)])</f>
        <v>#N/A</v>
      </c>
      <c r="N75" s="126" t="e" cm="1">
        <f t="array" ref="N75">_xlfn.XLOOKUP($A75&amp;$Q$3,Data[Index]&amp;Data[Valid Test, Can be used for conformity (Y/N)],Data[N20 (mg/km)])</f>
        <v>#N/A</v>
      </c>
      <c r="O75" s="129" t="e" cm="1">
        <f t="array" ref="O75">_xlfn.XLOOKUP($A75&amp;$Q$3,Data[Index]&amp;Data[Valid Test, Can be used for conformity (Y/N)],Data[l/100km])</f>
        <v>#N/A</v>
      </c>
      <c r="P75" s="138" t="str">
        <f>_xlfn.XLOOKUP($A75,Data[Index],Data[Comments])</f>
        <v>Methane Bench Issue, Phase 4</v>
      </c>
    </row>
    <row r="76" spans="1:16" x14ac:dyDescent="0.2">
      <c r="A76" s="129">
        <v>91</v>
      </c>
      <c r="B76" s="129"/>
      <c r="C76" s="129" t="str" cm="1">
        <f t="array" ref="C76">_xlfn.XLOOKUP($A76&amp;$Q$3&amp;$R$3,Data[Index]&amp;Data[Valid Test, Can be used for conformity (Y/N)]&amp;Data[Cycle],Data[Test Name])</f>
        <v>CORR BT70 BHV  091  19/08/2021 18:13:06</v>
      </c>
      <c r="D76" s="167" cm="1">
        <f t="array" ref="D76">_xlfn.XLOOKUP($A76&amp;$Q$3&amp;$R$3,Data[Index]&amp;Data[Valid Test, Can be used for conformity (Y/N)]&amp;Data[Cycle],Data[Mileage (Miles)])</f>
        <v>3488</v>
      </c>
      <c r="E76" s="130" cm="1">
        <f t="array" ref="E76">_xlfn.XLOOKUP($A76&amp;$Q$3&amp;$R$3,Data[Index]&amp;Data[Valid Test, Can be used for conformity (Y/N)]&amp;Data[Cycle],Data[Date])</f>
        <v>44427.759745370371</v>
      </c>
      <c r="F76" s="129" cm="1">
        <f t="array" ref="F76">_xlfn.XLOOKUP($A76&amp;$Q$3&amp;$R$3,Data[Index]&amp;Data[Valid Test, Can be used for conformity (Y/N)]&amp;Data[Cycle],Data[CO/km (mg)])</f>
        <v>195.39269171824276</v>
      </c>
      <c r="G76" s="129" cm="1">
        <f t="array" ref="G76">_xlfn.XLOOKUP($A76&amp;$Q$3,Data[Index]&amp;Data[Valid Test, Can be used for conformity (Y/N)],Data[CO2/km (g)])</f>
        <v>184.16165169978379</v>
      </c>
      <c r="H76" s="129" cm="1">
        <f t="array" ref="H76">_xlfn.XLOOKUP($A76&amp;$Q$3,Data[Index]&amp;Data[Valid Test, Can be used for conformity (Y/N)],Data[THC/km (mg)])</f>
        <v>12.318352779901389</v>
      </c>
      <c r="I76" s="129" cm="1">
        <f t="array" ref="I76">_xlfn.XLOOKUP($A76&amp;$Q$3,Data[Index]&amp;Data[Valid Test, Can be used for conformity (Y/N)],Data[NOx/km (mg)])</f>
        <v>13.636559295617827</v>
      </c>
      <c r="J76" s="129" cm="1">
        <f t="array" ref="J76">_xlfn.XLOOKUP($A76&amp;$Q$3,Data[Index]&amp;Data[Valid Test, Can be used for conformity (Y/N)],Data[THC + NOx/km (mg)])</f>
        <v>25.954912075519218</v>
      </c>
      <c r="K76" s="142" cm="1">
        <f t="array" ref="K76">_xlfn.XLOOKUP($A76&amp;$Q$3,Data[Index]&amp;Data[Valid Test, Can be used for conformity (Y/N)],Data[PN/km ('#)])</f>
        <v>50132578054.065033</v>
      </c>
      <c r="L76" s="129" cm="1">
        <f t="array" ref="L76">_xlfn.XLOOKUP($A76&amp;$Q$3,Data[Index]&amp;Data[Valid Test, Can be used for conformity (Y/N)],Data[PM/km (mg)])</f>
        <v>8.8999999999999996E-2</v>
      </c>
      <c r="M76" s="126" cm="1">
        <f t="array" ref="M76">_xlfn.XLOOKUP($A76&amp;$Q$3,Data[Index]&amp;Data[Valid Test, Can be used for conformity (Y/N)],Data[CH4 (mg/km)])</f>
        <v>2.6306286637741101</v>
      </c>
      <c r="N76" s="126" cm="1">
        <f t="array" ref="N76">_xlfn.XLOOKUP($A76&amp;$Q$3,Data[Index]&amp;Data[Valid Test, Can be used for conformity (Y/N)],Data[N20 (mg/km)])</f>
        <v>0.47495727610774047</v>
      </c>
      <c r="O76" s="129" cm="1">
        <f t="array" ref="O76">_xlfn.XLOOKUP($A76&amp;$Q$3,Data[Index]&amp;Data[Valid Test, Can be used for conformity (Y/N)],Data[l/100km])</f>
        <v>8.1222650821835298</v>
      </c>
      <c r="P76" s="138">
        <f>_xlfn.XLOOKUP($A76,Data[Index],Data[Comments])</f>
        <v>0</v>
      </c>
    </row>
    <row r="77" spans="1:16" ht="28.5" x14ac:dyDescent="0.2">
      <c r="A77" s="129">
        <v>93</v>
      </c>
      <c r="B77" s="129"/>
      <c r="C77" s="129" t="str" cm="1">
        <f t="array" ref="C77">_xlfn.XLOOKUP($A77&amp;$Q$3&amp;$R$3,Data[Index]&amp;Data[Valid Test, Can be used for conformity (Y/N)]&amp;Data[Cycle],Data[Test Name])</f>
        <v>CORR BT70 BHV  093  24/08/2021 10:55:19</v>
      </c>
      <c r="D77" s="167" cm="1">
        <f t="array" ref="D77">_xlfn.XLOOKUP($A77&amp;$Q$3&amp;$R$3,Data[Index]&amp;Data[Valid Test, Can be used for conformity (Y/N)]&amp;Data[Cycle],Data[Mileage (Miles)])</f>
        <v>3530</v>
      </c>
      <c r="E77" s="130" cm="1">
        <f t="array" ref="E77">_xlfn.XLOOKUP($A77&amp;$Q$3&amp;$R$3,Data[Index]&amp;Data[Valid Test, Can be used for conformity (Y/N)]&amp;Data[Cycle],Data[Date])</f>
        <v>44432.455671296295</v>
      </c>
      <c r="F77" s="129" cm="1">
        <f t="array" ref="F77">_xlfn.XLOOKUP($A77&amp;$Q$3&amp;$R$3,Data[Index]&amp;Data[Valid Test, Can be used for conformity (Y/N)]&amp;Data[Cycle],Data[CO/km (mg)])</f>
        <v>194.20036889862629</v>
      </c>
      <c r="G77" s="129" cm="1">
        <f t="array" ref="G77">_xlfn.XLOOKUP($A77&amp;$Q$3,Data[Index]&amp;Data[Valid Test, Can be used for conformity (Y/N)],Data[CO2/km (g)])</f>
        <v>187.02645989655579</v>
      </c>
      <c r="H77" s="129" cm="1">
        <f t="array" ref="H77">_xlfn.XLOOKUP($A77&amp;$Q$3,Data[Index]&amp;Data[Valid Test, Can be used for conformity (Y/N)],Data[THC/km (mg)])</f>
        <v>14.067790302416675</v>
      </c>
      <c r="I77" s="129" cm="1">
        <f t="array" ref="I77">_xlfn.XLOOKUP($A77&amp;$Q$3,Data[Index]&amp;Data[Valid Test, Can be used for conformity (Y/N)],Data[NOx/km (mg)])</f>
        <v>11.733335006155601</v>
      </c>
      <c r="J77" s="129" cm="1">
        <f t="array" ref="J77">_xlfn.XLOOKUP($A77&amp;$Q$3,Data[Index]&amp;Data[Valid Test, Can be used for conformity (Y/N)],Data[THC + NOx/km (mg)])</f>
        <v>25.801125308572274</v>
      </c>
      <c r="K77" s="142" cm="1">
        <f t="array" ref="K77">_xlfn.XLOOKUP($A77&amp;$Q$3,Data[Index]&amp;Data[Valid Test, Can be used for conformity (Y/N)],Data[PN/km ('#)])</f>
        <v>47275697006.231155</v>
      </c>
      <c r="L77" s="129" cm="1">
        <f t="array" ref="L77">_xlfn.XLOOKUP($A77&amp;$Q$3,Data[Index]&amp;Data[Valid Test, Can be used for conformity (Y/N)],Data[PM/km (mg)])</f>
        <v>5.3115301914110076E-2</v>
      </c>
      <c r="M77" s="126" cm="1">
        <f t="array" ref="M77">_xlfn.XLOOKUP($A77&amp;$Q$3,Data[Index]&amp;Data[Valid Test, Can be used for conformity (Y/N)],Data[CH4 (mg/km)])</f>
        <v>2.9143497865450878</v>
      </c>
      <c r="N77" s="126" cm="1">
        <f t="array" ref="N77">_xlfn.XLOOKUP($A77&amp;$Q$3,Data[Index]&amp;Data[Valid Test, Can be used for conformity (Y/N)],Data[N20 (mg/km)])</f>
        <v>0.57463780133974662</v>
      </c>
      <c r="O77" s="129" cm="1">
        <f t="array" ref="O77">_xlfn.XLOOKUP($A77&amp;$Q$3,Data[Index]&amp;Data[Valid Test, Can be used for conformity (Y/N)],Data[l/100km])</f>
        <v>8.2485300756869364</v>
      </c>
      <c r="P77" s="138" t="str">
        <f>_xlfn.XLOOKUP($A77,Data[Index],Data[Comments])</f>
        <v>Development Cycle, Problems with RMSSE</v>
      </c>
    </row>
    <row r="78" spans="1:16" ht="28.5" x14ac:dyDescent="0.2">
      <c r="A78" s="129">
        <v>94</v>
      </c>
      <c r="B78" s="129"/>
      <c r="C78" s="129" t="str" cm="1">
        <f t="array" ref="C78">_xlfn.XLOOKUP($A78&amp;$Q$3&amp;$R$3,Data[Index]&amp;Data[Valid Test, Can be used for conformity (Y/N)]&amp;Data[Cycle],Data[Test Name])</f>
        <v>CORR BT70 BHV  094  25/08/2021 11:37:25</v>
      </c>
      <c r="D78" s="167" cm="1">
        <f t="array" ref="D78">_xlfn.XLOOKUP($A78&amp;$Q$3&amp;$R$3,Data[Index]&amp;Data[Valid Test, Can be used for conformity (Y/N)]&amp;Data[Cycle],Data[Mileage (Miles)])</f>
        <v>3546</v>
      </c>
      <c r="E78" s="130" cm="1">
        <f t="array" ref="E78">_xlfn.XLOOKUP($A78&amp;$Q$3&amp;$R$3,Data[Index]&amp;Data[Valid Test, Can be used for conformity (Y/N)]&amp;Data[Cycle],Data[Date])</f>
        <v>44433.484918981485</v>
      </c>
      <c r="F78" s="129" cm="1">
        <f t="array" ref="F78">_xlfn.XLOOKUP($A78&amp;$Q$3&amp;$R$3,Data[Index]&amp;Data[Valid Test, Can be used for conformity (Y/N)]&amp;Data[Cycle],Data[CO/km (mg)])</f>
        <v>211.90301338524793</v>
      </c>
      <c r="G78" s="129" cm="1">
        <f t="array" ref="G78">_xlfn.XLOOKUP($A78&amp;$Q$3,Data[Index]&amp;Data[Valid Test, Can be used for conformity (Y/N)],Data[CO2/km (g)])</f>
        <v>188.33093784115502</v>
      </c>
      <c r="H78" s="129" cm="1">
        <f t="array" ref="H78">_xlfn.XLOOKUP($A78&amp;$Q$3,Data[Index]&amp;Data[Valid Test, Can be used for conformity (Y/N)],Data[THC/km (mg)])</f>
        <v>13.658336946321285</v>
      </c>
      <c r="I78" s="129" cm="1">
        <f t="array" ref="I78">_xlfn.XLOOKUP($A78&amp;$Q$3,Data[Index]&amp;Data[Valid Test, Can be used for conformity (Y/N)],Data[NOx/km (mg)])</f>
        <v>11.902621608332181</v>
      </c>
      <c r="J78" s="129" cm="1">
        <f t="array" ref="J78">_xlfn.XLOOKUP($A78&amp;$Q$3,Data[Index]&amp;Data[Valid Test, Can be used for conformity (Y/N)],Data[THC + NOx/km (mg)])</f>
        <v>25.560958554653467</v>
      </c>
      <c r="K78" s="142" cm="1">
        <f t="array" ref="K78">_xlfn.XLOOKUP($A78&amp;$Q$3,Data[Index]&amp;Data[Valid Test, Can be used for conformity (Y/N)],Data[PN/km ('#)])</f>
        <v>46867135462.350098</v>
      </c>
      <c r="L78" s="129" cm="1">
        <f t="array" ref="L78">_xlfn.XLOOKUP($A78&amp;$Q$3,Data[Index]&amp;Data[Valid Test, Can be used for conformity (Y/N)],Data[PM/km (mg)])</f>
        <v>0.03</v>
      </c>
      <c r="M78" s="126" cm="1">
        <f t="array" ref="M78">_xlfn.XLOOKUP($A78&amp;$Q$3,Data[Index]&amp;Data[Valid Test, Can be used for conformity (Y/N)],Data[CH4 (mg/km)])</f>
        <v>2.2781172663381386</v>
      </c>
      <c r="N78" s="126" cm="1">
        <f t="array" ref="N78">_xlfn.XLOOKUP($A78&amp;$Q$3,Data[Index]&amp;Data[Valid Test, Can be used for conformity (Y/N)],Data[N20 (mg/km)])</f>
        <v>0.65829363008376607</v>
      </c>
      <c r="O78" s="129" cm="1">
        <f t="array" ref="O78">_xlfn.XLOOKUP($A78&amp;$Q$3,Data[Index]&amp;Data[Valid Test, Can be used for conformity (Y/N)],Data[l/100km])</f>
        <v>8.3071252403737876</v>
      </c>
      <c r="P78" s="138" t="str">
        <f>_xlfn.XLOOKUP($A78,Data[Index],Data[Comments])</f>
        <v>Development Cycle, Problems with RMSSE</v>
      </c>
    </row>
    <row r="79" spans="1:16" ht="28.5" x14ac:dyDescent="0.2">
      <c r="A79" s="129">
        <v>95</v>
      </c>
      <c r="B79" s="129"/>
      <c r="C79" s="129" t="str" cm="1">
        <f t="array" ref="C79">_xlfn.XLOOKUP($A79&amp;$Q$3&amp;$R$3,Data[Index]&amp;Data[Valid Test, Can be used for conformity (Y/N)]&amp;Data[Cycle],Data[Test Name])</f>
        <v>CORR BT70 BHV  095  26/08/2021 10:32:01</v>
      </c>
      <c r="D79" s="167" cm="1">
        <f t="array" ref="D79">_xlfn.XLOOKUP($A79&amp;$Q$3&amp;$R$3,Data[Index]&amp;Data[Valid Test, Can be used for conformity (Y/N)]&amp;Data[Cycle],Data[Mileage (Miles)])</f>
        <v>3563</v>
      </c>
      <c r="E79" s="130" cm="1">
        <f t="array" ref="E79">_xlfn.XLOOKUP($A79&amp;$Q$3&amp;$R$3,Data[Index]&amp;Data[Valid Test, Can be used for conformity (Y/N)]&amp;Data[Cycle],Data[Date])</f>
        <v>44434.439513888887</v>
      </c>
      <c r="F79" s="129" cm="1">
        <f t="array" ref="F79">_xlfn.XLOOKUP($A79&amp;$Q$3&amp;$R$3,Data[Index]&amp;Data[Valid Test, Can be used for conformity (Y/N)]&amp;Data[Cycle],Data[CO/km (mg)])</f>
        <v>234.71063510176469</v>
      </c>
      <c r="G79" s="129" cm="1">
        <f t="array" ref="G79">_xlfn.XLOOKUP($A79&amp;$Q$3,Data[Index]&amp;Data[Valid Test, Can be used for conformity (Y/N)],Data[CO2/km (g)])</f>
        <v>180.18575252533586</v>
      </c>
      <c r="H79" s="129" cm="1">
        <f t="array" ref="H79">_xlfn.XLOOKUP($A79&amp;$Q$3,Data[Index]&amp;Data[Valid Test, Can be used for conformity (Y/N)],Data[THC/km (mg)])</f>
        <v>10.825559041339796</v>
      </c>
      <c r="I79" s="129" cm="1">
        <f t="array" ref="I79">_xlfn.XLOOKUP($A79&amp;$Q$3,Data[Index]&amp;Data[Valid Test, Can be used for conformity (Y/N)],Data[NOx/km (mg)])</f>
        <v>12.099860762016206</v>
      </c>
      <c r="J79" s="129" cm="1">
        <f t="array" ref="J79">_xlfn.XLOOKUP($A79&amp;$Q$3,Data[Index]&amp;Data[Valid Test, Can be used for conformity (Y/N)],Data[THC + NOx/km (mg)])</f>
        <v>22.925419803356</v>
      </c>
      <c r="K79" s="142" cm="1">
        <f t="array" ref="K79">_xlfn.XLOOKUP($A79&amp;$Q$3,Data[Index]&amp;Data[Valid Test, Can be used for conformity (Y/N)],Data[PN/km ('#)])</f>
        <v>53136276408.526382</v>
      </c>
      <c r="L79" s="129" cm="1">
        <f t="array" ref="L79">_xlfn.XLOOKUP($A79&amp;$Q$3,Data[Index]&amp;Data[Valid Test, Can be used for conformity (Y/N)],Data[PM/km (mg)])</f>
        <v>3.7999999999999999E-2</v>
      </c>
      <c r="M79" s="126" cm="1">
        <f t="array" ref="M79">_xlfn.XLOOKUP($A79&amp;$Q$3,Data[Index]&amp;Data[Valid Test, Can be used for conformity (Y/N)],Data[CH4 (mg/km)])</f>
        <v>2.7271892588465096</v>
      </c>
      <c r="N79" s="126" cm="1">
        <f t="array" ref="N79">_xlfn.XLOOKUP($A79&amp;$Q$3,Data[Index]&amp;Data[Valid Test, Can be used for conformity (Y/N)],Data[N20 (mg/km)])</f>
        <v>0.49557840380439666</v>
      </c>
      <c r="O79" s="129" cm="1">
        <f t="array" ref="O79">_xlfn.XLOOKUP($A79&amp;$Q$3,Data[Index]&amp;Data[Valid Test, Can be used for conformity (Y/N)],Data[l/100km])</f>
        <v>7.9497597382707124</v>
      </c>
      <c r="P79" s="138" t="str">
        <f>_xlfn.XLOOKUP($A79,Data[Index],Data[Comments])</f>
        <v>Development Cycle, Problems with RMSSE, Low Co2 and THC, High CO</v>
      </c>
    </row>
    <row r="80" spans="1:16" x14ac:dyDescent="0.2">
      <c r="A80" s="129">
        <v>96</v>
      </c>
      <c r="B80" s="129"/>
      <c r="C80" s="129" t="str" cm="1">
        <f t="array" ref="C80">_xlfn.XLOOKUP($A80&amp;$Q$3&amp;$R$3,Data[Index]&amp;Data[Valid Test, Can be used for conformity (Y/N)]&amp;Data[Cycle],Data[Test Name])</f>
        <v>CORR BT70 BHV  096  27/08/2021 10:15:06</v>
      </c>
      <c r="D80" s="167" cm="1">
        <f t="array" ref="D80">_xlfn.XLOOKUP($A80&amp;$Q$3&amp;$R$3,Data[Index]&amp;Data[Valid Test, Can be used for conformity (Y/N)]&amp;Data[Cycle],Data[Mileage (Miles)])</f>
        <v>3580</v>
      </c>
      <c r="E80" s="130" cm="1">
        <f t="array" ref="E80">_xlfn.XLOOKUP($A80&amp;$Q$3&amp;$R$3,Data[Index]&amp;Data[Valid Test, Can be used for conformity (Y/N)]&amp;Data[Cycle],Data[Date])</f>
        <v>44435.427766203706</v>
      </c>
      <c r="F80" s="129" cm="1">
        <f t="array" ref="F80">_xlfn.XLOOKUP($A80&amp;$Q$3&amp;$R$3,Data[Index]&amp;Data[Valid Test, Can be used for conformity (Y/N)]&amp;Data[Cycle],Data[CO/km (mg)])</f>
        <v>224.09801562311458</v>
      </c>
      <c r="G80" s="129" cm="1">
        <f t="array" ref="G80">_xlfn.XLOOKUP($A80&amp;$Q$3,Data[Index]&amp;Data[Valid Test, Can be used for conformity (Y/N)],Data[CO2/km (g)])</f>
        <v>186.99202269803573</v>
      </c>
      <c r="H80" s="129" cm="1">
        <f t="array" ref="H80">_xlfn.XLOOKUP($A80&amp;$Q$3,Data[Index]&amp;Data[Valid Test, Can be used for conformity (Y/N)],Data[THC/km (mg)])</f>
        <v>15.038914682562828</v>
      </c>
      <c r="I80" s="129" cm="1">
        <f t="array" ref="I80">_xlfn.XLOOKUP($A80&amp;$Q$3,Data[Index]&amp;Data[Valid Test, Can be used for conformity (Y/N)],Data[NOx/km (mg)])</f>
        <v>11.528266558582223</v>
      </c>
      <c r="J80" s="129" cm="1">
        <f t="array" ref="J80">_xlfn.XLOOKUP($A80&amp;$Q$3,Data[Index]&amp;Data[Valid Test, Can be used for conformity (Y/N)],Data[THC + NOx/km (mg)])</f>
        <v>26.56718124114505</v>
      </c>
      <c r="K80" s="142" cm="1">
        <f t="array" ref="K80">_xlfn.XLOOKUP($A80&amp;$Q$3,Data[Index]&amp;Data[Valid Test, Can be used for conformity (Y/N)],Data[PN/km ('#)])</f>
        <v>48345411502.940338</v>
      </c>
      <c r="L80" s="129" cm="1">
        <f t="array" ref="L80">_xlfn.XLOOKUP($A80&amp;$Q$3,Data[Index]&amp;Data[Valid Test, Can be used for conformity (Y/N)],Data[PM/km (mg)])</f>
        <v>3.7999999999999999E-2</v>
      </c>
      <c r="M80" s="126" cm="1">
        <f t="array" ref="M80">_xlfn.XLOOKUP($A80&amp;$Q$3,Data[Index]&amp;Data[Valid Test, Can be used for conformity (Y/N)],Data[CH4 (mg/km)])</f>
        <v>3.0962746151880864</v>
      </c>
      <c r="N80" s="126" cm="1">
        <f t="array" ref="N80">_xlfn.XLOOKUP($A80&amp;$Q$3,Data[Index]&amp;Data[Valid Test, Can be used for conformity (Y/N)],Data[N20 (mg/km)])</f>
        <v>0.59061644290250936</v>
      </c>
      <c r="O80" s="129" cm="1">
        <f t="array" ref="O80">_xlfn.XLOOKUP($A80&amp;$Q$3,Data[Index]&amp;Data[Valid Test, Can be used for conformity (Y/N)],Data[l/100km])</f>
        <v>8.2492121368737426</v>
      </c>
      <c r="P80" s="138">
        <f>_xlfn.XLOOKUP($A80,Data[Index],Data[Comments])</f>
        <v>0</v>
      </c>
    </row>
    <row r="81" spans="1:16" x14ac:dyDescent="0.2">
      <c r="A81" s="129">
        <v>98</v>
      </c>
      <c r="B81" s="129"/>
      <c r="C81" s="129" t="str" cm="1">
        <f t="array" ref="C81">_xlfn.XLOOKUP($A81&amp;$Q$3&amp;$R$3,Data[Index]&amp;Data[Valid Test, Can be used for conformity (Y/N)]&amp;Data[Cycle],Data[Test Name])</f>
        <v>CORR BT70 BHV  098  01/09/2021 19:00:39</v>
      </c>
      <c r="D81" s="167" cm="1">
        <f t="array" ref="D81">_xlfn.XLOOKUP($A81&amp;$Q$3&amp;$R$3,Data[Index]&amp;Data[Valid Test, Can be used for conformity (Y/N)]&amp;Data[Cycle],Data[Mileage (Miles)])</f>
        <v>3621</v>
      </c>
      <c r="E81" s="130" cm="1">
        <f t="array" ref="E81">_xlfn.XLOOKUP($A81&amp;$Q$3&amp;$R$3,Data[Index]&amp;Data[Valid Test, Can be used for conformity (Y/N)]&amp;Data[Cycle],Data[Date])</f>
        <v>44440.792731481481</v>
      </c>
      <c r="F81" s="129" cm="1">
        <f t="array" ref="F81">_xlfn.XLOOKUP($A81&amp;$Q$3&amp;$R$3,Data[Index]&amp;Data[Valid Test, Can be used for conformity (Y/N)]&amp;Data[Cycle],Data[CO/km (mg)])</f>
        <v>194.66950462337445</v>
      </c>
      <c r="G81" s="129" cm="1">
        <f t="array" ref="G81">_xlfn.XLOOKUP($A81&amp;$Q$3,Data[Index]&amp;Data[Valid Test, Can be used for conformity (Y/N)],Data[CO2/km (g)])</f>
        <v>185.62148639071773</v>
      </c>
      <c r="H81" s="129" cm="1">
        <f t="array" ref="H81">_xlfn.XLOOKUP($A81&amp;$Q$3,Data[Index]&amp;Data[Valid Test, Can be used for conformity (Y/N)],Data[THC/km (mg)])</f>
        <v>12.171221790622834</v>
      </c>
      <c r="I81" s="129" cm="1">
        <f t="array" ref="I81">_xlfn.XLOOKUP($A81&amp;$Q$3,Data[Index]&amp;Data[Valid Test, Can be used for conformity (Y/N)],Data[NOx/km (mg)])</f>
        <v>9.595569715044034</v>
      </c>
      <c r="J81" s="129" cm="1">
        <f t="array" ref="J81">_xlfn.XLOOKUP($A81&amp;$Q$3,Data[Index]&amp;Data[Valid Test, Can be used for conformity (Y/N)],Data[THC + NOx/km (mg)])</f>
        <v>21.766791505666866</v>
      </c>
      <c r="K81" s="142" cm="1">
        <f t="array" ref="K81">_xlfn.XLOOKUP($A81&amp;$Q$3,Data[Index]&amp;Data[Valid Test, Can be used for conformity (Y/N)],Data[PN/km ('#)])</f>
        <v>39960350328.893303</v>
      </c>
      <c r="L81" s="129" cm="1">
        <f t="array" ref="L81">_xlfn.XLOOKUP($A81&amp;$Q$3,Data[Index]&amp;Data[Valid Test, Can be used for conformity (Y/N)],Data[PM/km (mg)])</f>
        <v>3.2000000000000001E-2</v>
      </c>
      <c r="M81" s="126" cm="1">
        <f t="array" ref="M81">_xlfn.XLOOKUP($A81&amp;$Q$3,Data[Index]&amp;Data[Valid Test, Can be used for conformity (Y/N)],Data[CH4 (mg/km)])</f>
        <v>2.3590420393243976</v>
      </c>
      <c r="N81" s="126" cm="1">
        <f t="array" ref="N81">_xlfn.XLOOKUP($A81&amp;$Q$3,Data[Index]&amp;Data[Valid Test, Can be used for conformity (Y/N)],Data[N20 (mg/km)])</f>
        <v>0.58230264678814858</v>
      </c>
      <c r="O81" s="129" cm="1">
        <f t="array" ref="O81">_xlfn.XLOOKUP($A81&amp;$Q$3,Data[Index]&amp;Data[Valid Test, Can be used for conformity (Y/N)],Data[l/100km])</f>
        <v>8.1864597336123346</v>
      </c>
      <c r="P81" s="138" t="str">
        <f>_xlfn.XLOOKUP($A81,Data[Index],Data[Comments])</f>
        <v>Low NoX</v>
      </c>
    </row>
    <row r="82" spans="1:16" x14ac:dyDescent="0.2">
      <c r="A82" s="129">
        <v>99</v>
      </c>
      <c r="B82" s="129"/>
      <c r="C82" s="129" t="str" cm="1">
        <f t="array" ref="C82">_xlfn.XLOOKUP($A82&amp;$Q$3&amp;$R$3,Data[Index]&amp;Data[Valid Test, Can be used for conformity (Y/N)]&amp;Data[Cycle],Data[Test Name])</f>
        <v>CORR BT70 BHV  099  02/09/2021 14:44:47</v>
      </c>
      <c r="D82" s="167" cm="1">
        <f t="array" ref="D82">_xlfn.XLOOKUP($A82&amp;$Q$3&amp;$R$3,Data[Index]&amp;Data[Valid Test, Can be used for conformity (Y/N)]&amp;Data[Cycle],Data[Mileage (Miles)])</f>
        <v>3638</v>
      </c>
      <c r="E82" s="130" cm="1">
        <f t="array" ref="E82">_xlfn.XLOOKUP($A82&amp;$Q$3&amp;$R$3,Data[Index]&amp;Data[Valid Test, Can be used for conformity (Y/N)]&amp;Data[Cycle],Data[Date])</f>
        <v>44441.616006944445</v>
      </c>
      <c r="F82" s="129" cm="1">
        <f t="array" ref="F82">_xlfn.XLOOKUP($A82&amp;$Q$3&amp;$R$3,Data[Index]&amp;Data[Valid Test, Can be used for conformity (Y/N)]&amp;Data[Cycle],Data[CO/km (mg)])</f>
        <v>211.3033089838396</v>
      </c>
      <c r="G82" s="129" cm="1">
        <f t="array" ref="G82">_xlfn.XLOOKUP($A82&amp;$Q$3,Data[Index]&amp;Data[Valid Test, Can be used for conformity (Y/N)],Data[CO2/km (g)])</f>
        <v>186.01164778785821</v>
      </c>
      <c r="H82" s="129" cm="1">
        <f t="array" ref="H82">_xlfn.XLOOKUP($A82&amp;$Q$3,Data[Index]&amp;Data[Valid Test, Can be used for conformity (Y/N)],Data[THC/km (mg)])</f>
        <v>12.585928593231348</v>
      </c>
      <c r="I82" s="129" cm="1">
        <f t="array" ref="I82">_xlfn.XLOOKUP($A82&amp;$Q$3,Data[Index]&amp;Data[Valid Test, Can be used for conformity (Y/N)],Data[NOx/km (mg)])</f>
        <v>10.462235044803199</v>
      </c>
      <c r="J82" s="129" cm="1">
        <f t="array" ref="J82">_xlfn.XLOOKUP($A82&amp;$Q$3,Data[Index]&amp;Data[Valid Test, Can be used for conformity (Y/N)],Data[THC + NOx/km (mg)])</f>
        <v>23.048163638034545</v>
      </c>
      <c r="K82" s="142" cm="1">
        <f t="array" ref="K82">_xlfn.XLOOKUP($A82&amp;$Q$3,Data[Index]&amp;Data[Valid Test, Can be used for conformity (Y/N)],Data[PN/km ('#)])</f>
        <v>39158165965.685829</v>
      </c>
      <c r="L82" s="129" cm="1">
        <f t="array" ref="L82">_xlfn.XLOOKUP($A82&amp;$Q$3,Data[Index]&amp;Data[Valid Test, Can be used for conformity (Y/N)],Data[PM/km (mg)])</f>
        <v>5.8999999999999997E-2</v>
      </c>
      <c r="M82" s="126" cm="1">
        <f t="array" ref="M82">_xlfn.XLOOKUP($A82&amp;$Q$3,Data[Index]&amp;Data[Valid Test, Can be used for conformity (Y/N)],Data[CH4 (mg/km)])</f>
        <v>2.2552340140873111</v>
      </c>
      <c r="N82" s="126" cm="1">
        <f t="array" ref="N82">_xlfn.XLOOKUP($A82&amp;$Q$3,Data[Index]&amp;Data[Valid Test, Can be used for conformity (Y/N)],Data[N20 (mg/km)])</f>
        <v>0.41580245169667496</v>
      </c>
      <c r="O82" s="129" cm="1">
        <f t="array" ref="O82">_xlfn.XLOOKUP($A82&amp;$Q$3,Data[Index]&amp;Data[Valid Test, Can be used for conformity (Y/N)],Data[l/100km])</f>
        <v>8.2048413981460673</v>
      </c>
      <c r="P82" s="138">
        <f>_xlfn.XLOOKUP($A82,Data[Index],Data[Comments])</f>
        <v>0</v>
      </c>
    </row>
    <row r="83" spans="1:16" ht="28.5" x14ac:dyDescent="0.2">
      <c r="A83" s="129">
        <v>99.2</v>
      </c>
      <c r="B83" s="129"/>
      <c r="C83" s="129" t="e" cm="1">
        <f t="array" ref="C83">_xlfn.XLOOKUP($A83&amp;$Q$3&amp;$R$3,Data[Index]&amp;Data[Valid Test, Can be used for conformity (Y/N)]&amp;Data[Cycle],Data[Test Name])</f>
        <v>#N/A</v>
      </c>
      <c r="D83" s="167" t="e" cm="1">
        <f t="array" ref="D83">_xlfn.XLOOKUP($A83&amp;$Q$3&amp;$R$3,Data[Index]&amp;Data[Valid Test, Can be used for conformity (Y/N)]&amp;Data[Cycle],Data[Mileage (Miles)])</f>
        <v>#N/A</v>
      </c>
      <c r="E83" s="130" t="e" cm="1">
        <f t="array" ref="E83">_xlfn.XLOOKUP($A83&amp;$Q$3&amp;$R$3,Data[Index]&amp;Data[Valid Test, Can be used for conformity (Y/N)]&amp;Data[Cycle],Data[Date])</f>
        <v>#N/A</v>
      </c>
      <c r="F83" s="129" t="e" cm="1">
        <f t="array" ref="F83">_xlfn.XLOOKUP($A83&amp;$Q$3&amp;$R$3,Data[Index]&amp;Data[Valid Test, Can be used for conformity (Y/N)]&amp;Data[Cycle],Data[CO/km (mg)])</f>
        <v>#N/A</v>
      </c>
      <c r="G83" s="129" t="e" cm="1">
        <f t="array" ref="G83">_xlfn.XLOOKUP($A83&amp;$Q$3,Data[Index]&amp;Data[Valid Test, Can be used for conformity (Y/N)],Data[CO2/km (g)])</f>
        <v>#N/A</v>
      </c>
      <c r="H83" s="129" t="e" cm="1">
        <f t="array" ref="H83">_xlfn.XLOOKUP($A83&amp;$Q$3,Data[Index]&amp;Data[Valid Test, Can be used for conformity (Y/N)],Data[THC/km (mg)])</f>
        <v>#N/A</v>
      </c>
      <c r="I83" s="129" t="e" cm="1">
        <f t="array" ref="I83">_xlfn.XLOOKUP($A83&amp;$Q$3,Data[Index]&amp;Data[Valid Test, Can be used for conformity (Y/N)],Data[NOx/km (mg)])</f>
        <v>#N/A</v>
      </c>
      <c r="J83" s="129" t="e" cm="1">
        <f t="array" ref="J83">_xlfn.XLOOKUP($A83&amp;$Q$3,Data[Index]&amp;Data[Valid Test, Can be used for conformity (Y/N)],Data[THC + NOx/km (mg)])</f>
        <v>#N/A</v>
      </c>
      <c r="K83" s="142" t="e" cm="1">
        <f t="array" ref="K83">_xlfn.XLOOKUP($A83&amp;$Q$3,Data[Index]&amp;Data[Valid Test, Can be used for conformity (Y/N)],Data[PN/km ('#)])</f>
        <v>#N/A</v>
      </c>
      <c r="L83" s="129" t="e" cm="1">
        <f t="array" ref="L83">_xlfn.XLOOKUP($A83&amp;$Q$3,Data[Index]&amp;Data[Valid Test, Can be used for conformity (Y/N)],Data[PM/km (mg)])</f>
        <v>#N/A</v>
      </c>
      <c r="M83" s="126" t="e" cm="1">
        <f t="array" ref="M83">_xlfn.XLOOKUP($A83&amp;$Q$3,Data[Index]&amp;Data[Valid Test, Can be used for conformity (Y/N)],Data[CH4 (mg/km)])</f>
        <v>#N/A</v>
      </c>
      <c r="N83" s="126" t="e" cm="1">
        <f t="array" ref="N83">_xlfn.XLOOKUP($A83&amp;$Q$3,Data[Index]&amp;Data[Valid Test, Can be used for conformity (Y/N)],Data[N20 (mg/km)])</f>
        <v>#N/A</v>
      </c>
      <c r="O83" s="129" t="e" cm="1">
        <f t="array" ref="O83">_xlfn.XLOOKUP($A83&amp;$Q$3,Data[Index]&amp;Data[Valid Test, Can be used for conformity (Y/N)],Data[l/100km])</f>
        <v>#N/A</v>
      </c>
      <c r="P83" s="138" t="str">
        <f>_xlfn.XLOOKUP($A83,Data[Index],Data[Comments])</f>
        <v>Robot driver test,hot test, No PN or PM recorded just a look see, Clear out</v>
      </c>
    </row>
    <row r="84" spans="1:16" x14ac:dyDescent="0.2">
      <c r="A84" s="129">
        <v>99.4</v>
      </c>
      <c r="B84" s="129"/>
      <c r="C84" s="129" t="e" cm="1">
        <f t="array" ref="C84">_xlfn.XLOOKUP($A84&amp;$Q$3&amp;$R$3,Data[Index]&amp;Data[Valid Test, Can be used for conformity (Y/N)]&amp;Data[Cycle],Data[Test Name])</f>
        <v>#N/A</v>
      </c>
      <c r="D84" s="167" t="e" cm="1">
        <f t="array" ref="D84">_xlfn.XLOOKUP($A84&amp;$Q$3&amp;$R$3,Data[Index]&amp;Data[Valid Test, Can be used for conformity (Y/N)]&amp;Data[Cycle],Data[Mileage (Miles)])</f>
        <v>#N/A</v>
      </c>
      <c r="E84" s="130" t="e" cm="1">
        <f t="array" ref="E84">_xlfn.XLOOKUP($A84&amp;$Q$3&amp;$R$3,Data[Index]&amp;Data[Valid Test, Can be used for conformity (Y/N)]&amp;Data[Cycle],Data[Date])</f>
        <v>#N/A</v>
      </c>
      <c r="F84" s="129" t="e" cm="1">
        <f t="array" ref="F84">_xlfn.XLOOKUP($A84&amp;$Q$3&amp;$R$3,Data[Index]&amp;Data[Valid Test, Can be used for conformity (Y/N)]&amp;Data[Cycle],Data[CO/km (mg)])</f>
        <v>#N/A</v>
      </c>
      <c r="G84" s="129" t="e" cm="1">
        <f t="array" ref="G84">_xlfn.XLOOKUP($A84&amp;$Q$3,Data[Index]&amp;Data[Valid Test, Can be used for conformity (Y/N)],Data[CO2/km (g)])</f>
        <v>#N/A</v>
      </c>
      <c r="H84" s="129" t="e" cm="1">
        <f t="array" ref="H84">_xlfn.XLOOKUP($A84&amp;$Q$3,Data[Index]&amp;Data[Valid Test, Can be used for conformity (Y/N)],Data[THC/km (mg)])</f>
        <v>#N/A</v>
      </c>
      <c r="I84" s="129" t="e" cm="1">
        <f t="array" ref="I84">_xlfn.XLOOKUP($A84&amp;$Q$3,Data[Index]&amp;Data[Valid Test, Can be used for conformity (Y/N)],Data[NOx/km (mg)])</f>
        <v>#N/A</v>
      </c>
      <c r="J84" s="129" t="e" cm="1">
        <f t="array" ref="J84">_xlfn.XLOOKUP($A84&amp;$Q$3,Data[Index]&amp;Data[Valid Test, Can be used for conformity (Y/N)],Data[THC + NOx/km (mg)])</f>
        <v>#N/A</v>
      </c>
      <c r="K84" s="142" t="e" cm="1">
        <f t="array" ref="K84">_xlfn.XLOOKUP($A84&amp;$Q$3,Data[Index]&amp;Data[Valid Test, Can be used for conformity (Y/N)],Data[PN/km ('#)])</f>
        <v>#N/A</v>
      </c>
      <c r="L84" s="129" t="e" cm="1">
        <f t="array" ref="L84">_xlfn.XLOOKUP($A84&amp;$Q$3,Data[Index]&amp;Data[Valid Test, Can be used for conformity (Y/N)],Data[PM/km (mg)])</f>
        <v>#N/A</v>
      </c>
      <c r="M84" s="126" t="e" cm="1">
        <f t="array" ref="M84">_xlfn.XLOOKUP($A84&amp;$Q$3,Data[Index]&amp;Data[Valid Test, Can be used for conformity (Y/N)],Data[CH4 (mg/km)])</f>
        <v>#N/A</v>
      </c>
      <c r="N84" s="126" t="e" cm="1">
        <f t="array" ref="N84">_xlfn.XLOOKUP($A84&amp;$Q$3,Data[Index]&amp;Data[Valid Test, Can be used for conformity (Y/N)],Data[N20 (mg/km)])</f>
        <v>#N/A</v>
      </c>
      <c r="O84" s="129" t="e" cm="1">
        <f t="array" ref="O84">_xlfn.XLOOKUP($A84&amp;$Q$3,Data[Index]&amp;Data[Valid Test, Can be used for conformity (Y/N)],Data[l/100km])</f>
        <v>#N/A</v>
      </c>
      <c r="P84" s="138" t="str">
        <f>_xlfn.XLOOKUP($A84,Data[Index],Data[Comments])</f>
        <v>Violation</v>
      </c>
    </row>
    <row r="85" spans="1:16" x14ac:dyDescent="0.2">
      <c r="A85" s="129">
        <v>99.6</v>
      </c>
      <c r="B85" s="129"/>
      <c r="C85" s="129" t="e" cm="1">
        <f t="array" ref="C85">_xlfn.XLOOKUP($A85&amp;$Q$3&amp;$R$3,Data[Index]&amp;Data[Valid Test, Can be used for conformity (Y/N)]&amp;Data[Cycle],Data[Test Name])</f>
        <v>#N/A</v>
      </c>
      <c r="D85" s="167" t="e" cm="1">
        <f t="array" ref="D85">_xlfn.XLOOKUP($A85&amp;$Q$3&amp;$R$3,Data[Index]&amp;Data[Valid Test, Can be used for conformity (Y/N)]&amp;Data[Cycle],Data[Mileage (Miles)])</f>
        <v>#N/A</v>
      </c>
      <c r="E85" s="130" t="e" cm="1">
        <f t="array" ref="E85">_xlfn.XLOOKUP($A85&amp;$Q$3&amp;$R$3,Data[Index]&amp;Data[Valid Test, Can be used for conformity (Y/N)]&amp;Data[Cycle],Data[Date])</f>
        <v>#N/A</v>
      </c>
      <c r="F85" s="129" t="e" cm="1">
        <f t="array" ref="F85">_xlfn.XLOOKUP($A85&amp;$Q$3&amp;$R$3,Data[Index]&amp;Data[Valid Test, Can be used for conformity (Y/N)]&amp;Data[Cycle],Data[CO/km (mg)])</f>
        <v>#N/A</v>
      </c>
      <c r="G85" s="129" t="e" cm="1">
        <f t="array" ref="G85">_xlfn.XLOOKUP($A85&amp;$Q$3,Data[Index]&amp;Data[Valid Test, Can be used for conformity (Y/N)],Data[CO2/km (g)])</f>
        <v>#N/A</v>
      </c>
      <c r="H85" s="129" t="e" cm="1">
        <f t="array" ref="H85">_xlfn.XLOOKUP($A85&amp;$Q$3,Data[Index]&amp;Data[Valid Test, Can be used for conformity (Y/N)],Data[THC/km (mg)])</f>
        <v>#N/A</v>
      </c>
      <c r="I85" s="129" t="e" cm="1">
        <f t="array" ref="I85">_xlfn.XLOOKUP($A85&amp;$Q$3,Data[Index]&amp;Data[Valid Test, Can be used for conformity (Y/N)],Data[NOx/km (mg)])</f>
        <v>#N/A</v>
      </c>
      <c r="J85" s="129" t="e" cm="1">
        <f t="array" ref="J85">_xlfn.XLOOKUP($A85&amp;$Q$3,Data[Index]&amp;Data[Valid Test, Can be used for conformity (Y/N)],Data[THC + NOx/km (mg)])</f>
        <v>#N/A</v>
      </c>
      <c r="K85" s="142" t="e" cm="1">
        <f t="array" ref="K85">_xlfn.XLOOKUP($A85&amp;$Q$3,Data[Index]&amp;Data[Valid Test, Can be used for conformity (Y/N)],Data[PN/km ('#)])</f>
        <v>#N/A</v>
      </c>
      <c r="L85" s="129" t="e" cm="1">
        <f t="array" ref="L85">_xlfn.XLOOKUP($A85&amp;$Q$3,Data[Index]&amp;Data[Valid Test, Can be used for conformity (Y/N)],Data[PM/km (mg)])</f>
        <v>#N/A</v>
      </c>
      <c r="M85" s="126" t="e" cm="1">
        <f t="array" ref="M85">_xlfn.XLOOKUP($A85&amp;$Q$3,Data[Index]&amp;Data[Valid Test, Can be used for conformity (Y/N)],Data[CH4 (mg/km)])</f>
        <v>#N/A</v>
      </c>
      <c r="N85" s="126" t="e" cm="1">
        <f t="array" ref="N85">_xlfn.XLOOKUP($A85&amp;$Q$3,Data[Index]&amp;Data[Valid Test, Can be used for conformity (Y/N)],Data[N20 (mg/km)])</f>
        <v>#N/A</v>
      </c>
      <c r="O85" s="129" t="e" cm="1">
        <f t="array" ref="O85">_xlfn.XLOOKUP($A85&amp;$Q$3,Data[Index]&amp;Data[Valid Test, Can be used for conformity (Y/N)],Data[l/100km])</f>
        <v>#N/A</v>
      </c>
      <c r="P85" s="138" t="str">
        <f>_xlfn.XLOOKUP($A85,Data[Index],Data[Comments])</f>
        <v>wrong set up of DAVE</v>
      </c>
    </row>
    <row r="86" spans="1:16" x14ac:dyDescent="0.2">
      <c r="A86" s="129">
        <v>99.8</v>
      </c>
      <c r="B86" s="129"/>
      <c r="C86" s="129" t="str" cm="1">
        <f t="array" ref="C86">_xlfn.XLOOKUP($A86&amp;$Q$3&amp;$R$3,Data[Index]&amp;Data[Valid Test, Can be used for conformity (Y/N)]&amp;Data[Cycle],Data[Test Name])</f>
        <v>CORR BT70 BHV D004 15/09/2021 03:03:26</v>
      </c>
      <c r="D86" s="167" t="str" cm="1">
        <f t="array" ref="D86">_xlfn.XLOOKUP($A86&amp;$Q$3&amp;$R$3,Data[Index]&amp;Data[Valid Test, Can be used for conformity (Y/N)]&amp;Data[Cycle],Data[Mileage (Miles)])</f>
        <v>-</v>
      </c>
      <c r="E86" s="130" cm="1">
        <f t="array" ref="E86">_xlfn.XLOOKUP($A86&amp;$Q$3&amp;$R$3,Data[Index]&amp;Data[Valid Test, Can be used for conformity (Y/N)]&amp;Data[Cycle],Data[Date])</f>
        <v>44454.127997685187</v>
      </c>
      <c r="F86" s="129" cm="1">
        <f t="array" ref="F86">_xlfn.XLOOKUP($A86&amp;$Q$3&amp;$R$3,Data[Index]&amp;Data[Valid Test, Can be used for conformity (Y/N)]&amp;Data[Cycle],Data[CO/km (mg)])</f>
        <v>230.66716824227933</v>
      </c>
      <c r="G86" s="129" cm="1">
        <f t="array" ref="G86">_xlfn.XLOOKUP($A86&amp;$Q$3,Data[Index]&amp;Data[Valid Test, Can be used for conformity (Y/N)],Data[CO2/km (g)])</f>
        <v>191.95218968099576</v>
      </c>
      <c r="H86" s="129" cm="1">
        <f t="array" ref="H86">_xlfn.XLOOKUP($A86&amp;$Q$3,Data[Index]&amp;Data[Valid Test, Can be used for conformity (Y/N)],Data[THC/km (mg)])</f>
        <v>13.987531112979239</v>
      </c>
      <c r="I86" s="129" cm="1">
        <f t="array" ref="I86">_xlfn.XLOOKUP($A86&amp;$Q$3,Data[Index]&amp;Data[Valid Test, Can be used for conformity (Y/N)],Data[NOx/km (mg)])</f>
        <v>10.309816542670138</v>
      </c>
      <c r="J86" s="129" cm="1">
        <f t="array" ref="J86">_xlfn.XLOOKUP($A86&amp;$Q$3,Data[Index]&amp;Data[Valid Test, Can be used for conformity (Y/N)],Data[THC + NOx/km (mg)])</f>
        <v>24.297347655649375</v>
      </c>
      <c r="K86" s="142" cm="1">
        <f t="array" ref="K86">_xlfn.XLOOKUP($A86&amp;$Q$3,Data[Index]&amp;Data[Valid Test, Can be used for conformity (Y/N)],Data[PN/km ('#)])</f>
        <v>62120911838.575737</v>
      </c>
      <c r="L86" s="129" cm="1">
        <f t="array" ref="L86">_xlfn.XLOOKUP($A86&amp;$Q$3,Data[Index]&amp;Data[Valid Test, Can be used for conformity (Y/N)],Data[PM/km (mg)])</f>
        <v>7.3145488560989541E-2</v>
      </c>
      <c r="M86" s="126" cm="1">
        <f t="array" ref="M86">_xlfn.XLOOKUP($A86&amp;$Q$3,Data[Index]&amp;Data[Valid Test, Can be used for conformity (Y/N)],Data[CH4 (mg/km)])</f>
        <v>2.4990557861410445</v>
      </c>
      <c r="N86" s="126" cm="1">
        <f t="array" ref="N86">_xlfn.XLOOKUP($A86&amp;$Q$3,Data[Index]&amp;Data[Valid Test, Can be used for conformity (Y/N)],Data[N20 (mg/km)])</f>
        <v>0</v>
      </c>
      <c r="O86" s="129" cm="1">
        <f t="array" ref="O86">_xlfn.XLOOKUP($A86&amp;$Q$3,Data[Index]&amp;Data[Valid Test, Can be used for conformity (Y/N)],Data[l/100km])</f>
        <v>8.4678808118230791</v>
      </c>
      <c r="P86" s="138" t="str">
        <f>_xlfn.XLOOKUP($A86,Data[Index],Data[Comments])</f>
        <v>No N2O measurement</v>
      </c>
    </row>
    <row r="87" spans="1:16" x14ac:dyDescent="0.2">
      <c r="A87" s="129">
        <v>99.9</v>
      </c>
      <c r="B87" s="129"/>
      <c r="C87" s="129" t="str" cm="1">
        <f t="array" ref="C87">_xlfn.XLOOKUP($A87&amp;$Q$3&amp;$R$3,Data[Index]&amp;Data[Valid Test, Can be used for conformity (Y/N)]&amp;Data[Cycle],Data[Test Name])</f>
        <v>CORR BT70 BHV D005 16/09/2021 04:23:16</v>
      </c>
      <c r="D87" s="167" cm="1">
        <f t="array" ref="D87">_xlfn.XLOOKUP($A87&amp;$Q$3&amp;$R$3,Data[Index]&amp;Data[Valid Test, Can be used for conformity (Y/N)]&amp;Data[Cycle],Data[Mileage (Miles)])</f>
        <v>3777</v>
      </c>
      <c r="E87" s="130" cm="1">
        <f t="array" ref="E87">_xlfn.XLOOKUP($A87&amp;$Q$3&amp;$R$3,Data[Index]&amp;Data[Valid Test, Can be used for conformity (Y/N)]&amp;Data[Cycle],Data[Date])</f>
        <v>44455.183425925927</v>
      </c>
      <c r="F87" s="129" cm="1">
        <f t="array" ref="F87">_xlfn.XLOOKUP($A87&amp;$Q$3&amp;$R$3,Data[Index]&amp;Data[Valid Test, Can be used for conformity (Y/N)]&amp;Data[Cycle],Data[CO/km (mg)])</f>
        <v>218.66010347448309</v>
      </c>
      <c r="G87" s="129" cm="1">
        <f t="array" ref="G87">_xlfn.XLOOKUP($A87&amp;$Q$3,Data[Index]&amp;Data[Valid Test, Can be used for conformity (Y/N)],Data[CO2/km (g)])</f>
        <v>191.53045494274707</v>
      </c>
      <c r="H87" s="129" cm="1">
        <f t="array" ref="H87">_xlfn.XLOOKUP($A87&amp;$Q$3,Data[Index]&amp;Data[Valid Test, Can be used for conformity (Y/N)],Data[THC/km (mg)])</f>
        <v>12.562790418379871</v>
      </c>
      <c r="I87" s="129" cm="1">
        <f t="array" ref="I87">_xlfn.XLOOKUP($A87&amp;$Q$3,Data[Index]&amp;Data[Valid Test, Can be used for conformity (Y/N)],Data[NOx/km (mg)])</f>
        <v>11.272086941652049</v>
      </c>
      <c r="J87" s="129" cm="1">
        <f t="array" ref="J87">_xlfn.XLOOKUP($A87&amp;$Q$3,Data[Index]&amp;Data[Valid Test, Can be used for conformity (Y/N)],Data[THC + NOx/km (mg)])</f>
        <v>23.834877360031918</v>
      </c>
      <c r="K87" s="142" cm="1">
        <f t="array" ref="K87">_xlfn.XLOOKUP($A87&amp;$Q$3,Data[Index]&amp;Data[Valid Test, Can be used for conformity (Y/N)],Data[PN/km ('#)])</f>
        <v>60407494830.6688</v>
      </c>
      <c r="L87" s="129" cm="1">
        <f t="array" ref="L87">_xlfn.XLOOKUP($A87&amp;$Q$3,Data[Index]&amp;Data[Valid Test, Can be used for conformity (Y/N)],Data[PM/km (mg)])</f>
        <v>7.1246734822961427E-2</v>
      </c>
      <c r="M87" s="126" cm="1">
        <f t="array" ref="M87">_xlfn.XLOOKUP($A87&amp;$Q$3,Data[Index]&amp;Data[Valid Test, Can be used for conformity (Y/N)],Data[CH4 (mg/km)])</f>
        <v>2.2198248536132312</v>
      </c>
      <c r="N87" s="126" cm="1">
        <f t="array" ref="N87">_xlfn.XLOOKUP($A87&amp;$Q$3,Data[Index]&amp;Data[Valid Test, Can be used for conformity (Y/N)],Data[N20 (mg/km)])</f>
        <v>0</v>
      </c>
      <c r="O87" s="129" cm="1">
        <f t="array" ref="O87">_xlfn.XLOOKUP($A87&amp;$Q$3,Data[Index]&amp;Data[Valid Test, Can be used for conformity (Y/N)],Data[l/100km])</f>
        <v>8.4482942810593542</v>
      </c>
      <c r="P87" s="138" t="str">
        <f>_xlfn.XLOOKUP($A87,Data[Index],Data[Comments])</f>
        <v>No N2O measurement</v>
      </c>
    </row>
    <row r="88" spans="1:16" x14ac:dyDescent="0.2">
      <c r="A88" s="129">
        <v>101</v>
      </c>
      <c r="B88" s="129"/>
      <c r="C88" s="129" t="str" cm="1">
        <f t="array" ref="C88">_xlfn.XLOOKUP($A88&amp;$Q$3&amp;$R$3,Data[Index]&amp;Data[Valid Test, Can be used for conformity (Y/N)]&amp;Data[Cycle],Data[Test Name])</f>
        <v>CORR BT70 BHV  101  24/09/2021 10:04:24</v>
      </c>
      <c r="D88" s="167" t="str" cm="1">
        <f t="array" ref="D88">_xlfn.XLOOKUP($A88&amp;$Q$3&amp;$R$3,Data[Index]&amp;Data[Valid Test, Can be used for conformity (Y/N)]&amp;Data[Cycle],Data[Mileage (Miles)])</f>
        <v>-</v>
      </c>
      <c r="E88" s="130" cm="1">
        <f t="array" ref="E88">_xlfn.XLOOKUP($A88&amp;$Q$3&amp;$R$3,Data[Index]&amp;Data[Valid Test, Can be used for conformity (Y/N)]&amp;Data[Cycle],Data[Date])</f>
        <v>44463.420324074075</v>
      </c>
      <c r="F88" s="129" cm="1">
        <f t="array" ref="F88">_xlfn.XLOOKUP($A88&amp;$Q$3&amp;$R$3,Data[Index]&amp;Data[Valid Test, Can be used for conformity (Y/N)]&amp;Data[Cycle],Data[CO/km (mg)])</f>
        <v>226.89850778447061</v>
      </c>
      <c r="G88" s="129" cm="1">
        <f t="array" ref="G88">_xlfn.XLOOKUP($A88&amp;$Q$3,Data[Index]&amp;Data[Valid Test, Can be used for conformity (Y/N)],Data[CO2/km (g)])</f>
        <v>185.44925714386244</v>
      </c>
      <c r="H88" s="129" cm="1">
        <f t="array" ref="H88">_xlfn.XLOOKUP($A88&amp;$Q$3,Data[Index]&amp;Data[Valid Test, Can be used for conformity (Y/N)],Data[THC/km (mg)])</f>
        <v>13.917636429203391</v>
      </c>
      <c r="I88" s="129" cm="1">
        <f t="array" ref="I88">_xlfn.XLOOKUP($A88&amp;$Q$3,Data[Index]&amp;Data[Valid Test, Can be used for conformity (Y/N)],Data[NOx/km (mg)])</f>
        <v>11.88103916030216</v>
      </c>
      <c r="J88" s="129" cm="1">
        <f t="array" ref="J88">_xlfn.XLOOKUP($A88&amp;$Q$3,Data[Index]&amp;Data[Valid Test, Can be used for conformity (Y/N)],Data[THC + NOx/km (mg)])</f>
        <v>25.79867558950555</v>
      </c>
      <c r="K88" s="142" cm="1">
        <f t="array" ref="K88">_xlfn.XLOOKUP($A88&amp;$Q$3,Data[Index]&amp;Data[Valid Test, Can be used for conformity (Y/N)],Data[PN/km ('#)])</f>
        <v>47767139233.719925</v>
      </c>
      <c r="L88" s="129" cm="1">
        <f t="array" ref="L88">_xlfn.XLOOKUP($A88&amp;$Q$3,Data[Index]&amp;Data[Valid Test, Can be used for conformity (Y/N)],Data[PM/km (mg)])</f>
        <v>9.3990731765030033E-2</v>
      </c>
      <c r="M88" s="126" cm="1">
        <f t="array" ref="M88">_xlfn.XLOOKUP($A88&amp;$Q$3,Data[Index]&amp;Data[Valid Test, Can be used for conformity (Y/N)],Data[CH4 (mg/km)])</f>
        <v>2.6096517922470572</v>
      </c>
      <c r="N88" s="126" cm="1">
        <f t="array" ref="N88">_xlfn.XLOOKUP($A88&amp;$Q$3,Data[Index]&amp;Data[Valid Test, Can be used for conformity (Y/N)],Data[N20 (mg/km)])</f>
        <v>0.55051907047018411</v>
      </c>
      <c r="O88" s="129" cm="1">
        <f t="array" ref="O88">_xlfn.XLOOKUP($A88&amp;$Q$3,Data[Index]&amp;Data[Valid Test, Can be used for conformity (Y/N)],Data[l/100km])</f>
        <v>8.1813408748684093</v>
      </c>
      <c r="P88" s="138" t="str">
        <f>_xlfn.XLOOKUP($A88,Data[Index],Data[Comments])</f>
        <v>Pre Service check tests</v>
      </c>
    </row>
    <row r="89" spans="1:16" x14ac:dyDescent="0.2">
      <c r="A89" s="129">
        <v>102</v>
      </c>
      <c r="B89" s="129"/>
      <c r="C89" s="129" t="e" cm="1">
        <f t="array" ref="C89">_xlfn.XLOOKUP($A89&amp;$Q$3&amp;$R$3,Data[Index]&amp;Data[Valid Test, Can be used for conformity (Y/N)]&amp;Data[Cycle],Data[Test Name])</f>
        <v>#N/A</v>
      </c>
      <c r="D89" s="167" t="e" cm="1">
        <f t="array" ref="D89">_xlfn.XLOOKUP($A89&amp;$Q$3&amp;$R$3,Data[Index]&amp;Data[Valid Test, Can be used for conformity (Y/N)]&amp;Data[Cycle],Data[Mileage (Miles)])</f>
        <v>#N/A</v>
      </c>
      <c r="E89" s="130" t="e" cm="1">
        <f t="array" ref="E89">_xlfn.XLOOKUP($A89&amp;$Q$3&amp;$R$3,Data[Index]&amp;Data[Valid Test, Can be used for conformity (Y/N)]&amp;Data[Cycle],Data[Date])</f>
        <v>#N/A</v>
      </c>
      <c r="F89" s="129" t="e" cm="1">
        <f t="array" ref="F89">_xlfn.XLOOKUP($A89&amp;$Q$3&amp;$R$3,Data[Index]&amp;Data[Valid Test, Can be used for conformity (Y/N)]&amp;Data[Cycle],Data[CO/km (mg)])</f>
        <v>#N/A</v>
      </c>
      <c r="G89" s="129" t="e" cm="1">
        <f t="array" ref="G89">_xlfn.XLOOKUP($A89&amp;$Q$3,Data[Index]&amp;Data[Valid Test, Can be used for conformity (Y/N)],Data[CO2/km (g)])</f>
        <v>#N/A</v>
      </c>
      <c r="H89" s="129" t="e" cm="1">
        <f t="array" ref="H89">_xlfn.XLOOKUP($A89&amp;$Q$3,Data[Index]&amp;Data[Valid Test, Can be used for conformity (Y/N)],Data[THC/km (mg)])</f>
        <v>#N/A</v>
      </c>
      <c r="I89" s="129" t="e" cm="1">
        <f t="array" ref="I89">_xlfn.XLOOKUP($A89&amp;$Q$3,Data[Index]&amp;Data[Valid Test, Can be used for conformity (Y/N)],Data[NOx/km (mg)])</f>
        <v>#N/A</v>
      </c>
      <c r="J89" s="129" t="e" cm="1">
        <f t="array" ref="J89">_xlfn.XLOOKUP($A89&amp;$Q$3,Data[Index]&amp;Data[Valid Test, Can be used for conformity (Y/N)],Data[THC + NOx/km (mg)])</f>
        <v>#N/A</v>
      </c>
      <c r="K89" s="142" t="e" cm="1">
        <f t="array" ref="K89">_xlfn.XLOOKUP($A89&amp;$Q$3,Data[Index]&amp;Data[Valid Test, Can be used for conformity (Y/N)],Data[PN/km ('#)])</f>
        <v>#N/A</v>
      </c>
      <c r="L89" s="129" t="e" cm="1">
        <f t="array" ref="L89">_xlfn.XLOOKUP($A89&amp;$Q$3,Data[Index]&amp;Data[Valid Test, Can be used for conformity (Y/N)],Data[PM/km (mg)])</f>
        <v>#N/A</v>
      </c>
      <c r="M89" s="126" t="e" cm="1">
        <f t="array" ref="M89">_xlfn.XLOOKUP($A89&amp;$Q$3,Data[Index]&amp;Data[Valid Test, Can be used for conformity (Y/N)],Data[CH4 (mg/km)])</f>
        <v>#N/A</v>
      </c>
      <c r="N89" s="126" t="e" cm="1">
        <f t="array" ref="N89">_xlfn.XLOOKUP($A89&amp;$Q$3,Data[Index]&amp;Data[Valid Test, Can be used for conformity (Y/N)],Data[N20 (mg/km)])</f>
        <v>#N/A</v>
      </c>
      <c r="O89" s="129" t="e" cm="1">
        <f t="array" ref="O89">_xlfn.XLOOKUP($A89&amp;$Q$3,Data[Index]&amp;Data[Valid Test, Can be used for conformity (Y/N)],Data[l/100km])</f>
        <v>#N/A</v>
      </c>
      <c r="P89" s="138" t="str">
        <f>_xlfn.XLOOKUP($A89,Data[Index],Data[Comments])</f>
        <v>Pre Service check tests</v>
      </c>
    </row>
    <row r="90" spans="1:16" ht="28.5" x14ac:dyDescent="0.2">
      <c r="A90" s="129">
        <v>103</v>
      </c>
      <c r="B90" s="129"/>
      <c r="C90" s="129" t="e" cm="1">
        <f t="array" ref="C90">_xlfn.XLOOKUP($A90&amp;$Q$3&amp;$R$3,Data[Index]&amp;Data[Valid Test, Can be used for conformity (Y/N)]&amp;Data[Cycle],Data[Test Name])</f>
        <v>#N/A</v>
      </c>
      <c r="D90" s="167" t="e" cm="1">
        <f t="array" ref="D90">_xlfn.XLOOKUP($A90&amp;$Q$3&amp;$R$3,Data[Index]&amp;Data[Valid Test, Can be used for conformity (Y/N)]&amp;Data[Cycle],Data[Mileage (Miles)])</f>
        <v>#N/A</v>
      </c>
      <c r="E90" s="130" t="e" cm="1">
        <f t="array" ref="E90">_xlfn.XLOOKUP($A90&amp;$Q$3&amp;$R$3,Data[Index]&amp;Data[Valid Test, Can be used for conformity (Y/N)]&amp;Data[Cycle],Data[Date])</f>
        <v>#N/A</v>
      </c>
      <c r="F90" s="129" t="e" cm="1">
        <f t="array" ref="F90">_xlfn.XLOOKUP($A90&amp;$Q$3&amp;$R$3,Data[Index]&amp;Data[Valid Test, Can be used for conformity (Y/N)]&amp;Data[Cycle],Data[CO/km (mg)])</f>
        <v>#N/A</v>
      </c>
      <c r="G90" s="129" t="e" cm="1">
        <f t="array" ref="G90">_xlfn.XLOOKUP($A90&amp;$Q$3,Data[Index]&amp;Data[Valid Test, Can be used for conformity (Y/N)],Data[CO2/km (g)])</f>
        <v>#N/A</v>
      </c>
      <c r="H90" s="129" t="e" cm="1">
        <f t="array" ref="H90">_xlfn.XLOOKUP($A90&amp;$Q$3,Data[Index]&amp;Data[Valid Test, Can be used for conformity (Y/N)],Data[THC/km (mg)])</f>
        <v>#N/A</v>
      </c>
      <c r="I90" s="129" t="e" cm="1">
        <f t="array" ref="I90">_xlfn.XLOOKUP($A90&amp;$Q$3,Data[Index]&amp;Data[Valid Test, Can be used for conformity (Y/N)],Data[NOx/km (mg)])</f>
        <v>#N/A</v>
      </c>
      <c r="J90" s="129" t="e" cm="1">
        <f t="array" ref="J90">_xlfn.XLOOKUP($A90&amp;$Q$3,Data[Index]&amp;Data[Valid Test, Can be used for conformity (Y/N)],Data[THC + NOx/km (mg)])</f>
        <v>#N/A</v>
      </c>
      <c r="K90" s="142" t="e" cm="1">
        <f t="array" ref="K90">_xlfn.XLOOKUP($A90&amp;$Q$3,Data[Index]&amp;Data[Valid Test, Can be used for conformity (Y/N)],Data[PN/km ('#)])</f>
        <v>#N/A</v>
      </c>
      <c r="L90" s="129" t="e" cm="1">
        <f t="array" ref="L90">_xlfn.XLOOKUP($A90&amp;$Q$3,Data[Index]&amp;Data[Valid Test, Can be used for conformity (Y/N)],Data[PM/km (mg)])</f>
        <v>#N/A</v>
      </c>
      <c r="M90" s="126" t="e" cm="1">
        <f t="array" ref="M90">_xlfn.XLOOKUP($A90&amp;$Q$3,Data[Index]&amp;Data[Valid Test, Can be used for conformity (Y/N)],Data[CH4 (mg/km)])</f>
        <v>#N/A</v>
      </c>
      <c r="N90" s="126" t="e" cm="1">
        <f t="array" ref="N90">_xlfn.XLOOKUP($A90&amp;$Q$3,Data[Index]&amp;Data[Valid Test, Can be used for conformity (Y/N)],Data[N20 (mg/km)])</f>
        <v>#N/A</v>
      </c>
      <c r="O90" s="129" t="e" cm="1">
        <f t="array" ref="O90">_xlfn.XLOOKUP($A90&amp;$Q$3,Data[Index]&amp;Data[Valid Test, Can be used for conformity (Y/N)],Data[l/100km])</f>
        <v>#N/A</v>
      </c>
      <c r="P90" s="138" t="str">
        <f>_xlfn.XLOOKUP($A90,Data[Index],Data[Comments])</f>
        <v>2400m altitude test, Pre Service check tests</v>
      </c>
    </row>
    <row r="91" spans="1:16" ht="42.75" x14ac:dyDescent="0.2">
      <c r="A91" s="129">
        <v>105</v>
      </c>
      <c r="B91" s="129"/>
      <c r="C91" s="129" t="e" cm="1">
        <f t="array" ref="C91">_xlfn.XLOOKUP($A91&amp;$Q$3&amp;$R$3,Data[Index]&amp;Data[Valid Test, Can be used for conformity (Y/N)]&amp;Data[Cycle],Data[Test Name])</f>
        <v>#N/A</v>
      </c>
      <c r="D91" s="167" t="e" cm="1">
        <f t="array" ref="D91">_xlfn.XLOOKUP($A91&amp;$Q$3&amp;$R$3,Data[Index]&amp;Data[Valid Test, Can be used for conformity (Y/N)]&amp;Data[Cycle],Data[Mileage (Miles)])</f>
        <v>#N/A</v>
      </c>
      <c r="E91" s="130" t="e" cm="1">
        <f t="array" ref="E91">_xlfn.XLOOKUP($A91&amp;$Q$3&amp;$R$3,Data[Index]&amp;Data[Valid Test, Can be used for conformity (Y/N)]&amp;Data[Cycle],Data[Date])</f>
        <v>#N/A</v>
      </c>
      <c r="F91" s="129" t="e" cm="1">
        <f t="array" ref="F91">_xlfn.XLOOKUP($A91&amp;$Q$3&amp;$R$3,Data[Index]&amp;Data[Valid Test, Can be used for conformity (Y/N)]&amp;Data[Cycle],Data[CO/km (mg)])</f>
        <v>#N/A</v>
      </c>
      <c r="G91" s="129" t="e" cm="1">
        <f t="array" ref="G91">_xlfn.XLOOKUP($A91&amp;$Q$3,Data[Index]&amp;Data[Valid Test, Can be used for conformity (Y/N)],Data[CO2/km (g)])</f>
        <v>#N/A</v>
      </c>
      <c r="H91" s="129" t="e" cm="1">
        <f t="array" ref="H91">_xlfn.XLOOKUP($A91&amp;$Q$3,Data[Index]&amp;Data[Valid Test, Can be used for conformity (Y/N)],Data[THC/km (mg)])</f>
        <v>#N/A</v>
      </c>
      <c r="I91" s="129" t="e" cm="1">
        <f t="array" ref="I91">_xlfn.XLOOKUP($A91&amp;$Q$3,Data[Index]&amp;Data[Valid Test, Can be used for conformity (Y/N)],Data[NOx/km (mg)])</f>
        <v>#N/A</v>
      </c>
      <c r="J91" s="129" t="e" cm="1">
        <f t="array" ref="J91">_xlfn.XLOOKUP($A91&amp;$Q$3,Data[Index]&amp;Data[Valid Test, Can be used for conformity (Y/N)],Data[THC + NOx/km (mg)])</f>
        <v>#N/A</v>
      </c>
      <c r="K91" s="142" t="e" cm="1">
        <f t="array" ref="K91">_xlfn.XLOOKUP($A91&amp;$Q$3,Data[Index]&amp;Data[Valid Test, Can be used for conformity (Y/N)],Data[PN/km ('#)])</f>
        <v>#N/A</v>
      </c>
      <c r="L91" s="129" t="e" cm="1">
        <f t="array" ref="L91">_xlfn.XLOOKUP($A91&amp;$Q$3,Data[Index]&amp;Data[Valid Test, Can be used for conformity (Y/N)],Data[PM/km (mg)])</f>
        <v>#N/A</v>
      </c>
      <c r="M91" s="126" t="e" cm="1">
        <f t="array" ref="M91">_xlfn.XLOOKUP($A91&amp;$Q$3,Data[Index]&amp;Data[Valid Test, Can be used for conformity (Y/N)],Data[CH4 (mg/km)])</f>
        <v>#N/A</v>
      </c>
      <c r="N91" s="126" t="e" cm="1">
        <f t="array" ref="N91">_xlfn.XLOOKUP($A91&amp;$Q$3,Data[Index]&amp;Data[Valid Test, Can be used for conformity (Y/N)],Data[N20 (mg/km)])</f>
        <v>#N/A</v>
      </c>
      <c r="O91" s="129" t="e" cm="1">
        <f t="array" ref="O91">_xlfn.XLOOKUP($A91&amp;$Q$3,Data[Index]&amp;Data[Valid Test, Can be used for conformity (Y/N)],Data[l/100km])</f>
        <v>#N/A</v>
      </c>
      <c r="P91" s="138" t="str">
        <f>_xlfn.XLOOKUP($A91,Data[Index],Data[Comments])</f>
        <v>CH4 Measurement problem, horiba aware no final spans and zeros, Post service comparison to test 101</v>
      </c>
    </row>
    <row r="92" spans="1:16" ht="28.5" x14ac:dyDescent="0.2">
      <c r="A92" s="129">
        <v>106</v>
      </c>
      <c r="B92" s="129"/>
      <c r="C92" s="129" t="e" cm="1">
        <f t="array" ref="C92">_xlfn.XLOOKUP($A92&amp;$Q$3&amp;$R$3,Data[Index]&amp;Data[Valid Test, Can be used for conformity (Y/N)]&amp;Data[Cycle],Data[Test Name])</f>
        <v>#N/A</v>
      </c>
      <c r="D92" s="167" t="e" cm="1">
        <f t="array" ref="D92">_xlfn.XLOOKUP($A92&amp;$Q$3&amp;$R$3,Data[Index]&amp;Data[Valid Test, Can be used for conformity (Y/N)]&amp;Data[Cycle],Data[Mileage (Miles)])</f>
        <v>#N/A</v>
      </c>
      <c r="E92" s="130" t="e" cm="1">
        <f t="array" ref="E92">_xlfn.XLOOKUP($A92&amp;$Q$3&amp;$R$3,Data[Index]&amp;Data[Valid Test, Can be used for conformity (Y/N)]&amp;Data[Cycle],Data[Date])</f>
        <v>#N/A</v>
      </c>
      <c r="F92" s="129" t="e" cm="1">
        <f t="array" ref="F92">_xlfn.XLOOKUP($A92&amp;$Q$3&amp;$R$3,Data[Index]&amp;Data[Valid Test, Can be used for conformity (Y/N)]&amp;Data[Cycle],Data[CO/km (mg)])</f>
        <v>#N/A</v>
      </c>
      <c r="G92" s="129" t="e" cm="1">
        <f t="array" ref="G92">_xlfn.XLOOKUP($A92&amp;$Q$3,Data[Index]&amp;Data[Valid Test, Can be used for conformity (Y/N)],Data[CO2/km (g)])</f>
        <v>#N/A</v>
      </c>
      <c r="H92" s="129" t="e" cm="1">
        <f t="array" ref="H92">_xlfn.XLOOKUP($A92&amp;$Q$3,Data[Index]&amp;Data[Valid Test, Can be used for conformity (Y/N)],Data[THC/km (mg)])</f>
        <v>#N/A</v>
      </c>
      <c r="I92" s="129" t="e" cm="1">
        <f t="array" ref="I92">_xlfn.XLOOKUP($A92&amp;$Q$3,Data[Index]&amp;Data[Valid Test, Can be used for conformity (Y/N)],Data[NOx/km (mg)])</f>
        <v>#N/A</v>
      </c>
      <c r="J92" s="129" t="e" cm="1">
        <f t="array" ref="J92">_xlfn.XLOOKUP($A92&amp;$Q$3,Data[Index]&amp;Data[Valid Test, Can be used for conformity (Y/N)],Data[THC + NOx/km (mg)])</f>
        <v>#N/A</v>
      </c>
      <c r="K92" s="142" t="e" cm="1">
        <f t="array" ref="K92">_xlfn.XLOOKUP($A92&amp;$Q$3,Data[Index]&amp;Data[Valid Test, Can be used for conformity (Y/N)],Data[PN/km ('#)])</f>
        <v>#N/A</v>
      </c>
      <c r="L92" s="129" t="e" cm="1">
        <f t="array" ref="L92">_xlfn.XLOOKUP($A92&amp;$Q$3,Data[Index]&amp;Data[Valid Test, Can be used for conformity (Y/N)],Data[PM/km (mg)])</f>
        <v>#N/A</v>
      </c>
      <c r="M92" s="126" t="e" cm="1">
        <f t="array" ref="M92">_xlfn.XLOOKUP($A92&amp;$Q$3,Data[Index]&amp;Data[Valid Test, Can be used for conformity (Y/N)],Data[CH4 (mg/km)])</f>
        <v>#N/A</v>
      </c>
      <c r="N92" s="126" t="e" cm="1">
        <f t="array" ref="N92">_xlfn.XLOOKUP($A92&amp;$Q$3,Data[Index]&amp;Data[Valid Test, Can be used for conformity (Y/N)],Data[N20 (mg/km)])</f>
        <v>#N/A</v>
      </c>
      <c r="O92" s="129" t="e" cm="1">
        <f t="array" ref="O92">_xlfn.XLOOKUP($A92&amp;$Q$3,Data[Index]&amp;Data[Valid Test, Can be used for conformity (Y/N)],Data[l/100km])</f>
        <v>#N/A</v>
      </c>
      <c r="P92" s="138" t="str">
        <f>_xlfn.XLOOKUP($A92,Data[Index],Data[Comments])</f>
        <v>Post Service FTP75 comparison to 102, PM data under investigation</v>
      </c>
    </row>
    <row r="93" spans="1:16" ht="42.75" x14ac:dyDescent="0.2">
      <c r="A93" s="129">
        <v>107</v>
      </c>
      <c r="B93" s="129"/>
      <c r="C93" s="129" t="e" cm="1">
        <f t="array" ref="C93">_xlfn.XLOOKUP($A93&amp;$Q$3&amp;$R$3,Data[Index]&amp;Data[Valid Test, Can be used for conformity (Y/N)]&amp;Data[Cycle],Data[Test Name])</f>
        <v>#N/A</v>
      </c>
      <c r="D93" s="167" t="e" cm="1">
        <f t="array" ref="D93">_xlfn.XLOOKUP($A93&amp;$Q$3&amp;$R$3,Data[Index]&amp;Data[Valid Test, Can be used for conformity (Y/N)]&amp;Data[Cycle],Data[Mileage (Miles)])</f>
        <v>#N/A</v>
      </c>
      <c r="E93" s="130" t="e" cm="1">
        <f t="array" ref="E93">_xlfn.XLOOKUP($A93&amp;$Q$3&amp;$R$3,Data[Index]&amp;Data[Valid Test, Can be used for conformity (Y/N)]&amp;Data[Cycle],Data[Date])</f>
        <v>#N/A</v>
      </c>
      <c r="F93" s="129" t="e" cm="1">
        <f t="array" ref="F93">_xlfn.XLOOKUP($A93&amp;$Q$3&amp;$R$3,Data[Index]&amp;Data[Valid Test, Can be used for conformity (Y/N)]&amp;Data[Cycle],Data[CO/km (mg)])</f>
        <v>#N/A</v>
      </c>
      <c r="G93" s="129" t="e" cm="1">
        <f t="array" ref="G93">_xlfn.XLOOKUP($A93&amp;$Q$3,Data[Index]&amp;Data[Valid Test, Can be used for conformity (Y/N)],Data[CO2/km (g)])</f>
        <v>#N/A</v>
      </c>
      <c r="H93" s="129" t="e" cm="1">
        <f t="array" ref="H93">_xlfn.XLOOKUP($A93&amp;$Q$3,Data[Index]&amp;Data[Valid Test, Can be used for conformity (Y/N)],Data[THC/km (mg)])</f>
        <v>#N/A</v>
      </c>
      <c r="I93" s="129" t="e" cm="1">
        <f t="array" ref="I93">_xlfn.XLOOKUP($A93&amp;$Q$3,Data[Index]&amp;Data[Valid Test, Can be used for conformity (Y/N)],Data[NOx/km (mg)])</f>
        <v>#N/A</v>
      </c>
      <c r="J93" s="129" t="e" cm="1">
        <f t="array" ref="J93">_xlfn.XLOOKUP($A93&amp;$Q$3,Data[Index]&amp;Data[Valid Test, Can be used for conformity (Y/N)],Data[THC + NOx/km (mg)])</f>
        <v>#N/A</v>
      </c>
      <c r="K93" s="142" t="e" cm="1">
        <f t="array" ref="K93">_xlfn.XLOOKUP($A93&amp;$Q$3,Data[Index]&amp;Data[Valid Test, Can be used for conformity (Y/N)],Data[PN/km ('#)])</f>
        <v>#N/A</v>
      </c>
      <c r="L93" s="129" t="e" cm="1">
        <f t="array" ref="L93">_xlfn.XLOOKUP($A93&amp;$Q$3,Data[Index]&amp;Data[Valid Test, Can be used for conformity (Y/N)],Data[PM/km (mg)])</f>
        <v>#N/A</v>
      </c>
      <c r="M93" s="126" t="e" cm="1">
        <f t="array" ref="M93">_xlfn.XLOOKUP($A93&amp;$Q$3,Data[Index]&amp;Data[Valid Test, Can be used for conformity (Y/N)],Data[CH4 (mg/km)])</f>
        <v>#N/A</v>
      </c>
      <c r="N93" s="126" t="e" cm="1">
        <f t="array" ref="N93">_xlfn.XLOOKUP($A93&amp;$Q$3,Data[Index]&amp;Data[Valid Test, Can be used for conformity (Y/N)],Data[N20 (mg/km)])</f>
        <v>#N/A</v>
      </c>
      <c r="O93" s="129" t="e" cm="1">
        <f t="array" ref="O93">_xlfn.XLOOKUP($A93&amp;$Q$3,Data[Index]&amp;Data[Valid Test, Can be used for conformity (Y/N)],Data[l/100km])</f>
        <v>#N/A</v>
      </c>
      <c r="P93" s="138" t="str">
        <f>_xlfn.XLOOKUP($A93,Data[Index],Data[Comments])</f>
        <v>Post Service FTP75 2400m comparison to 103, PM data under Investigation</v>
      </c>
    </row>
    <row r="94" spans="1:16" ht="28.5" x14ac:dyDescent="0.2">
      <c r="A94" s="129">
        <v>108</v>
      </c>
      <c r="B94" s="129"/>
      <c r="C94" s="129" t="e" cm="1">
        <f t="array" ref="C94">_xlfn.XLOOKUP($A94&amp;$Q$3&amp;$R$3,Data[Index]&amp;Data[Valid Test, Can be used for conformity (Y/N)]&amp;Data[Cycle],Data[Test Name])</f>
        <v>#N/A</v>
      </c>
      <c r="D94" s="167" t="e" cm="1">
        <f t="array" ref="D94">_xlfn.XLOOKUP($A94&amp;$Q$3&amp;$R$3,Data[Index]&amp;Data[Valid Test, Can be used for conformity (Y/N)]&amp;Data[Cycle],Data[Mileage (Miles)])</f>
        <v>#N/A</v>
      </c>
      <c r="E94" s="130" t="e" cm="1">
        <f t="array" ref="E94">_xlfn.XLOOKUP($A94&amp;$Q$3&amp;$R$3,Data[Index]&amp;Data[Valid Test, Can be used for conformity (Y/N)]&amp;Data[Cycle],Data[Date])</f>
        <v>#N/A</v>
      </c>
      <c r="F94" s="129" t="e" cm="1">
        <f t="array" ref="F94">_xlfn.XLOOKUP($A94&amp;$Q$3&amp;$R$3,Data[Index]&amp;Data[Valid Test, Can be used for conformity (Y/N)]&amp;Data[Cycle],Data[CO/km (mg)])</f>
        <v>#N/A</v>
      </c>
      <c r="G94" s="129" t="e" cm="1">
        <f t="array" ref="G94">_xlfn.XLOOKUP($A94&amp;$Q$3,Data[Index]&amp;Data[Valid Test, Can be used for conformity (Y/N)],Data[CO2/km (g)])</f>
        <v>#N/A</v>
      </c>
      <c r="H94" s="129" t="e" cm="1">
        <f t="array" ref="H94">_xlfn.XLOOKUP($A94&amp;$Q$3,Data[Index]&amp;Data[Valid Test, Can be used for conformity (Y/N)],Data[THC/km (mg)])</f>
        <v>#N/A</v>
      </c>
      <c r="I94" s="129" t="e" cm="1">
        <f t="array" ref="I94">_xlfn.XLOOKUP($A94&amp;$Q$3,Data[Index]&amp;Data[Valid Test, Can be used for conformity (Y/N)],Data[NOx/km (mg)])</f>
        <v>#N/A</v>
      </c>
      <c r="J94" s="129" t="e" cm="1">
        <f t="array" ref="J94">_xlfn.XLOOKUP($A94&amp;$Q$3,Data[Index]&amp;Data[Valid Test, Can be used for conformity (Y/N)],Data[THC + NOx/km (mg)])</f>
        <v>#N/A</v>
      </c>
      <c r="K94" s="142" t="e" cm="1">
        <f t="array" ref="K94">_xlfn.XLOOKUP($A94&amp;$Q$3,Data[Index]&amp;Data[Valid Test, Can be used for conformity (Y/N)],Data[PN/km ('#)])</f>
        <v>#N/A</v>
      </c>
      <c r="L94" s="129" t="e" cm="1">
        <f t="array" ref="L94">_xlfn.XLOOKUP($A94&amp;$Q$3,Data[Index]&amp;Data[Valid Test, Can be used for conformity (Y/N)],Data[PM/km (mg)])</f>
        <v>#N/A</v>
      </c>
      <c r="M94" s="126" t="e" cm="1">
        <f t="array" ref="M94">_xlfn.XLOOKUP($A94&amp;$Q$3,Data[Index]&amp;Data[Valid Test, Can be used for conformity (Y/N)],Data[CH4 (mg/km)])</f>
        <v>#N/A</v>
      </c>
      <c r="N94" s="126" t="e" cm="1">
        <f t="array" ref="N94">_xlfn.XLOOKUP($A94&amp;$Q$3,Data[Index]&amp;Data[Valid Test, Can be used for conformity (Y/N)],Data[N20 (mg/km)])</f>
        <v>#N/A</v>
      </c>
      <c r="O94" s="129" t="e" cm="1">
        <f t="array" ref="O94">_xlfn.XLOOKUP($A94&amp;$Q$3,Data[Index]&amp;Data[Valid Test, Can be used for conformity (Y/N)],Data[l/100km])</f>
        <v>#N/A</v>
      </c>
      <c r="P94" s="138" t="str">
        <f>_xlfn.XLOOKUP($A94,Data[Index],Data[Comments])</f>
        <v>Drivers first ever drive, Violation in phase 4</v>
      </c>
    </row>
    <row r="95" spans="1:16" x14ac:dyDescent="0.2">
      <c r="A95" s="129">
        <v>109</v>
      </c>
      <c r="B95" s="129"/>
      <c r="C95" s="129" t="e" cm="1">
        <f t="array" ref="C95">_xlfn.XLOOKUP($A95&amp;$Q$3&amp;$R$3,Data[Index]&amp;Data[Valid Test, Can be used for conformity (Y/N)]&amp;Data[Cycle],Data[Test Name])</f>
        <v>#N/A</v>
      </c>
      <c r="D95" s="167" t="e" cm="1">
        <f t="array" ref="D95">_xlfn.XLOOKUP($A95&amp;$Q$3&amp;$R$3,Data[Index]&amp;Data[Valid Test, Can be used for conformity (Y/N)]&amp;Data[Cycle],Data[Mileage (Miles)])</f>
        <v>#N/A</v>
      </c>
      <c r="E95" s="130" t="e" cm="1">
        <f t="array" ref="E95">_xlfn.XLOOKUP($A95&amp;$Q$3&amp;$R$3,Data[Index]&amp;Data[Valid Test, Can be used for conformity (Y/N)]&amp;Data[Cycle],Data[Date])</f>
        <v>#N/A</v>
      </c>
      <c r="F95" s="129" t="e" cm="1">
        <f t="array" ref="F95">_xlfn.XLOOKUP($A95&amp;$Q$3&amp;$R$3,Data[Index]&amp;Data[Valid Test, Can be used for conformity (Y/N)]&amp;Data[Cycle],Data[CO/km (mg)])</f>
        <v>#N/A</v>
      </c>
      <c r="G95" s="129" t="e" cm="1">
        <f t="array" ref="G95">_xlfn.XLOOKUP($A95&amp;$Q$3,Data[Index]&amp;Data[Valid Test, Can be used for conformity (Y/N)],Data[CO2/km (g)])</f>
        <v>#N/A</v>
      </c>
      <c r="H95" s="129" t="e" cm="1">
        <f t="array" ref="H95">_xlfn.XLOOKUP($A95&amp;$Q$3,Data[Index]&amp;Data[Valid Test, Can be used for conformity (Y/N)],Data[THC/km (mg)])</f>
        <v>#N/A</v>
      </c>
      <c r="I95" s="129" t="e" cm="1">
        <f t="array" ref="I95">_xlfn.XLOOKUP($A95&amp;$Q$3,Data[Index]&amp;Data[Valid Test, Can be used for conformity (Y/N)],Data[NOx/km (mg)])</f>
        <v>#N/A</v>
      </c>
      <c r="J95" s="129" t="e" cm="1">
        <f t="array" ref="J95">_xlfn.XLOOKUP($A95&amp;$Q$3,Data[Index]&amp;Data[Valid Test, Can be used for conformity (Y/N)],Data[THC + NOx/km (mg)])</f>
        <v>#N/A</v>
      </c>
      <c r="K95" s="142" t="e" cm="1">
        <f t="array" ref="K95">_xlfn.XLOOKUP($A95&amp;$Q$3,Data[Index]&amp;Data[Valid Test, Can be used for conformity (Y/N)],Data[PN/km ('#)])</f>
        <v>#N/A</v>
      </c>
      <c r="L95" s="129" t="e" cm="1">
        <f t="array" ref="L95">_xlfn.XLOOKUP($A95&amp;$Q$3,Data[Index]&amp;Data[Valid Test, Can be used for conformity (Y/N)],Data[PM/km (mg)])</f>
        <v>#N/A</v>
      </c>
      <c r="M95" s="126" t="e" cm="1">
        <f t="array" ref="M95">_xlfn.XLOOKUP($A95&amp;$Q$3,Data[Index]&amp;Data[Valid Test, Can be used for conformity (Y/N)],Data[CH4 (mg/km)])</f>
        <v>#N/A</v>
      </c>
      <c r="N95" s="126" t="e" cm="1">
        <f t="array" ref="N95">_xlfn.XLOOKUP($A95&amp;$Q$3,Data[Index]&amp;Data[Valid Test, Can be used for conformity (Y/N)],Data[N20 (mg/km)])</f>
        <v>#N/A</v>
      </c>
      <c r="O95" s="129" t="e" cm="1">
        <f t="array" ref="O95">_xlfn.XLOOKUP($A95&amp;$Q$3,Data[Index]&amp;Data[Valid Test, Can be used for conformity (Y/N)],Data[l/100km])</f>
        <v>#N/A</v>
      </c>
      <c r="P95" s="138" t="str">
        <f>_xlfn.XLOOKUP($A95,Data[Index],Data[Comments])</f>
        <v xml:space="preserve">Driver Training, Violation in Phase 3 </v>
      </c>
    </row>
    <row r="96" spans="1:16" x14ac:dyDescent="0.2">
      <c r="A96" s="129">
        <v>111</v>
      </c>
      <c r="B96" s="129"/>
      <c r="C96" s="129" t="e" cm="1">
        <f t="array" ref="C96">_xlfn.XLOOKUP($A96&amp;$Q$3&amp;$R$3,Data[Index]&amp;Data[Valid Test, Can be used for conformity (Y/N)]&amp;Data[Cycle],Data[Test Name])</f>
        <v>#N/A</v>
      </c>
      <c r="D96" s="167" t="e" cm="1">
        <f t="array" ref="D96">_xlfn.XLOOKUP($A96&amp;$Q$3&amp;$R$3,Data[Index]&amp;Data[Valid Test, Can be used for conformity (Y/N)]&amp;Data[Cycle],Data[Mileage (Miles)])</f>
        <v>#N/A</v>
      </c>
      <c r="E96" s="130" t="e" cm="1">
        <f t="array" ref="E96">_xlfn.XLOOKUP($A96&amp;$Q$3&amp;$R$3,Data[Index]&amp;Data[Valid Test, Can be used for conformity (Y/N)]&amp;Data[Cycle],Data[Date])</f>
        <v>#N/A</v>
      </c>
      <c r="F96" s="129" t="e" cm="1">
        <f t="array" ref="F96">_xlfn.XLOOKUP($A96&amp;$Q$3&amp;$R$3,Data[Index]&amp;Data[Valid Test, Can be used for conformity (Y/N)]&amp;Data[Cycle],Data[CO/km (mg)])</f>
        <v>#N/A</v>
      </c>
      <c r="G96" s="129" t="e" cm="1">
        <f t="array" ref="G96">_xlfn.XLOOKUP($A96&amp;$Q$3,Data[Index]&amp;Data[Valid Test, Can be used for conformity (Y/N)],Data[CO2/km (g)])</f>
        <v>#N/A</v>
      </c>
      <c r="H96" s="129" t="e" cm="1">
        <f t="array" ref="H96">_xlfn.XLOOKUP($A96&amp;$Q$3,Data[Index]&amp;Data[Valid Test, Can be used for conformity (Y/N)],Data[THC/km (mg)])</f>
        <v>#N/A</v>
      </c>
      <c r="I96" s="129" t="e" cm="1">
        <f t="array" ref="I96">_xlfn.XLOOKUP($A96&amp;$Q$3,Data[Index]&amp;Data[Valid Test, Can be used for conformity (Y/N)],Data[NOx/km (mg)])</f>
        <v>#N/A</v>
      </c>
      <c r="J96" s="129" t="e" cm="1">
        <f t="array" ref="J96">_xlfn.XLOOKUP($A96&amp;$Q$3,Data[Index]&amp;Data[Valid Test, Can be used for conformity (Y/N)],Data[THC + NOx/km (mg)])</f>
        <v>#N/A</v>
      </c>
      <c r="K96" s="142" t="e" cm="1">
        <f t="array" ref="K96">_xlfn.XLOOKUP($A96&amp;$Q$3,Data[Index]&amp;Data[Valid Test, Can be used for conformity (Y/N)],Data[PN/km ('#)])</f>
        <v>#N/A</v>
      </c>
      <c r="L96" s="129" t="e" cm="1">
        <f t="array" ref="L96">_xlfn.XLOOKUP($A96&amp;$Q$3,Data[Index]&amp;Data[Valid Test, Can be used for conformity (Y/N)],Data[PM/km (mg)])</f>
        <v>#N/A</v>
      </c>
      <c r="M96" s="126" t="e" cm="1">
        <f t="array" ref="M96">_xlfn.XLOOKUP($A96&amp;$Q$3,Data[Index]&amp;Data[Valid Test, Can be used for conformity (Y/N)],Data[CH4 (mg/km)])</f>
        <v>#N/A</v>
      </c>
      <c r="N96" s="126" t="e" cm="1">
        <f t="array" ref="N96">_xlfn.XLOOKUP($A96&amp;$Q$3,Data[Index]&amp;Data[Valid Test, Can be used for conformity (Y/N)],Data[N20 (mg/km)])</f>
        <v>#N/A</v>
      </c>
      <c r="O96" s="129" t="e" cm="1">
        <f t="array" ref="O96">_xlfn.XLOOKUP($A96&amp;$Q$3,Data[Index]&amp;Data[Valid Test, Can be used for conformity (Y/N)],Data[l/100km])</f>
        <v>#N/A</v>
      </c>
      <c r="P96" s="138" t="e">
        <f>_xlfn.XLOOKUP($A96,Data[Index],Data[Comments])</f>
        <v>#N/A</v>
      </c>
    </row>
    <row r="97" spans="1:16" ht="28.5" x14ac:dyDescent="0.2">
      <c r="A97" s="129">
        <v>112</v>
      </c>
      <c r="B97" s="129"/>
      <c r="C97" s="129" t="e" cm="1">
        <f t="array" ref="C97">_xlfn.XLOOKUP($A97&amp;$Q$3&amp;$R$3,Data[Index]&amp;Data[Valid Test, Can be used for conformity (Y/N)]&amp;Data[Cycle],Data[Test Name])</f>
        <v>#N/A</v>
      </c>
      <c r="D97" s="167" t="e" cm="1">
        <f t="array" ref="D97">_xlfn.XLOOKUP($A97&amp;$Q$3&amp;$R$3,Data[Index]&amp;Data[Valid Test, Can be used for conformity (Y/N)]&amp;Data[Cycle],Data[Mileage (Miles)])</f>
        <v>#N/A</v>
      </c>
      <c r="E97" s="130" t="e" cm="1">
        <f t="array" ref="E97">_xlfn.XLOOKUP($A97&amp;$Q$3&amp;$R$3,Data[Index]&amp;Data[Valid Test, Can be used for conformity (Y/N)]&amp;Data[Cycle],Data[Date])</f>
        <v>#N/A</v>
      </c>
      <c r="F97" s="129" t="e" cm="1">
        <f t="array" ref="F97">_xlfn.XLOOKUP($A97&amp;$Q$3&amp;$R$3,Data[Index]&amp;Data[Valid Test, Can be used for conformity (Y/N)]&amp;Data[Cycle],Data[CO/km (mg)])</f>
        <v>#N/A</v>
      </c>
      <c r="G97" s="129" t="e" cm="1">
        <f t="array" ref="G97">_xlfn.XLOOKUP($A97&amp;$Q$3,Data[Index]&amp;Data[Valid Test, Can be used for conformity (Y/N)],Data[CO2/km (g)])</f>
        <v>#N/A</v>
      </c>
      <c r="H97" s="129" t="e" cm="1">
        <f t="array" ref="H97">_xlfn.XLOOKUP($A97&amp;$Q$3,Data[Index]&amp;Data[Valid Test, Can be used for conformity (Y/N)],Data[THC/km (mg)])</f>
        <v>#N/A</v>
      </c>
      <c r="I97" s="129" t="e" cm="1">
        <f t="array" ref="I97">_xlfn.XLOOKUP($A97&amp;$Q$3,Data[Index]&amp;Data[Valid Test, Can be used for conformity (Y/N)],Data[NOx/km (mg)])</f>
        <v>#N/A</v>
      </c>
      <c r="J97" s="129" t="e" cm="1">
        <f t="array" ref="J97">_xlfn.XLOOKUP($A97&amp;$Q$3,Data[Index]&amp;Data[Valid Test, Can be used for conformity (Y/N)],Data[THC + NOx/km (mg)])</f>
        <v>#N/A</v>
      </c>
      <c r="K97" s="142" t="e" cm="1">
        <f t="array" ref="K97">_xlfn.XLOOKUP($A97&amp;$Q$3,Data[Index]&amp;Data[Valid Test, Can be used for conformity (Y/N)],Data[PN/km ('#)])</f>
        <v>#N/A</v>
      </c>
      <c r="L97" s="129" t="e" cm="1">
        <f t="array" ref="L97">_xlfn.XLOOKUP($A97&amp;$Q$3,Data[Index]&amp;Data[Valid Test, Can be used for conformity (Y/N)],Data[PM/km (mg)])</f>
        <v>#N/A</v>
      </c>
      <c r="M97" s="126" t="e" cm="1">
        <f t="array" ref="M97">_xlfn.XLOOKUP($A97&amp;$Q$3,Data[Index]&amp;Data[Valid Test, Can be used for conformity (Y/N)],Data[CH4 (mg/km)])</f>
        <v>#N/A</v>
      </c>
      <c r="N97" s="126" t="e" cm="1">
        <f t="array" ref="N97">_xlfn.XLOOKUP($A97&amp;$Q$3,Data[Index]&amp;Data[Valid Test, Can be used for conformity (Y/N)],Data[N20 (mg/km)])</f>
        <v>#N/A</v>
      </c>
      <c r="O97" s="129" t="e" cm="1">
        <f t="array" ref="O97">_xlfn.XLOOKUP($A97&amp;$Q$3,Data[Index]&amp;Data[Valid Test, Can be used for conformity (Y/N)],Data[l/100km])</f>
        <v>#N/A</v>
      </c>
      <c r="P97" s="138" t="str">
        <f>_xlfn.XLOOKUP($A97,Data[Index],Data[Comments])</f>
        <v>Driver Training, Violation in Phase 1, Humidity not correct</v>
      </c>
    </row>
    <row r="98" spans="1:16" x14ac:dyDescent="0.2">
      <c r="A98" s="129">
        <v>114</v>
      </c>
      <c r="B98" s="129"/>
      <c r="C98" s="129" t="str" cm="1">
        <f t="array" ref="C98">_xlfn.XLOOKUP($A98&amp;$Q$3&amp;$R$3,Data[Index]&amp;Data[Valid Test, Can be used for conformity (Y/N)]&amp;Data[Cycle],Data[Test Name])</f>
        <v>CORR BT70 BHV  114  22/10/2021 05:57:08</v>
      </c>
      <c r="D98" s="167" cm="1">
        <f t="array" ref="D98">_xlfn.XLOOKUP($A98&amp;$Q$3&amp;$R$3,Data[Index]&amp;Data[Valid Test, Can be used for conformity (Y/N)]&amp;Data[Cycle],Data[Mileage (Miles)])</f>
        <v>4024</v>
      </c>
      <c r="E98" s="130" cm="1">
        <f t="array" ref="E98">_xlfn.XLOOKUP($A98&amp;$Q$3&amp;$R$3,Data[Index]&amp;Data[Valid Test, Can be used for conformity (Y/N)]&amp;Data[Cycle],Data[Date])</f>
        <v>44491.249456018515</v>
      </c>
      <c r="F98" s="129" cm="1">
        <f t="array" ref="F98">_xlfn.XLOOKUP($A98&amp;$Q$3&amp;$R$3,Data[Index]&amp;Data[Valid Test, Can be used for conformity (Y/N)]&amp;Data[Cycle],Data[CO/km (mg)])</f>
        <v>195.40757608338356</v>
      </c>
      <c r="G98" s="129" cm="1">
        <f t="array" ref="G98">_xlfn.XLOOKUP($A98&amp;$Q$3,Data[Index]&amp;Data[Valid Test, Can be used for conformity (Y/N)],Data[CO2/km (g)])</f>
        <v>185.3761547635651</v>
      </c>
      <c r="H98" s="129" cm="1">
        <f t="array" ref="H98">_xlfn.XLOOKUP($A98&amp;$Q$3,Data[Index]&amp;Data[Valid Test, Can be used for conformity (Y/N)],Data[THC/km (mg)])</f>
        <v>11.927029638512883</v>
      </c>
      <c r="I98" s="129" cm="1">
        <f t="array" ref="I98">_xlfn.XLOOKUP($A98&amp;$Q$3,Data[Index]&amp;Data[Valid Test, Can be used for conformity (Y/N)],Data[NOx/km (mg)])</f>
        <v>13.761536534713736</v>
      </c>
      <c r="J98" s="129" cm="1">
        <f t="array" ref="J98">_xlfn.XLOOKUP($A98&amp;$Q$3,Data[Index]&amp;Data[Valid Test, Can be used for conformity (Y/N)],Data[THC + NOx/km (mg)])</f>
        <v>25.688566173226619</v>
      </c>
      <c r="K98" s="142" cm="1">
        <f t="array" ref="K98">_xlfn.XLOOKUP($A98&amp;$Q$3,Data[Index]&amp;Data[Valid Test, Can be used for conformity (Y/N)],Data[PN/km ('#)])</f>
        <v>67629274933.348061</v>
      </c>
      <c r="L98" s="129" cm="1">
        <f t="array" ref="L98">_xlfn.XLOOKUP($A98&amp;$Q$3,Data[Index]&amp;Data[Valid Test, Can be used for conformity (Y/N)],Data[PM/km (mg)])</f>
        <v>0.12029630586015647</v>
      </c>
      <c r="M98" s="126" cm="1">
        <f t="array" ref="M98">_xlfn.XLOOKUP($A98&amp;$Q$3,Data[Index]&amp;Data[Valid Test, Can be used for conformity (Y/N)],Data[CH4 (mg/km)])</f>
        <v>2.3439670044076135</v>
      </c>
      <c r="N98" s="126" cm="1">
        <f t="array" ref="N98">_xlfn.XLOOKUP($A98&amp;$Q$3,Data[Index]&amp;Data[Valid Test, Can be used for conformity (Y/N)],Data[N20 (mg/km)])</f>
        <v>0.49460704445546572</v>
      </c>
      <c r="O98" s="129" cm="1">
        <f t="array" ref="O98">_xlfn.XLOOKUP($A98&amp;$Q$3,Data[Index]&amp;Data[Valid Test, Can be used for conformity (Y/N)],Data[l/100km])</f>
        <v>8.1756782424715908</v>
      </c>
      <c r="P98" s="138" t="str">
        <f>_xlfn.XLOOKUP($A98,Data[Index],Data[Comments])</f>
        <v>Driver Training</v>
      </c>
    </row>
    <row r="99" spans="1:16" ht="28.5" x14ac:dyDescent="0.2">
      <c r="A99" s="129">
        <v>120</v>
      </c>
      <c r="B99" s="129"/>
      <c r="C99" s="129" t="e" cm="1">
        <f t="array" ref="C99">_xlfn.XLOOKUP($A99&amp;$Q$3&amp;$R$3,Data[Index]&amp;Data[Valid Test, Can be used for conformity (Y/N)]&amp;Data[Cycle],Data[Test Name])</f>
        <v>#N/A</v>
      </c>
      <c r="D99" s="167" t="e" cm="1">
        <f t="array" ref="D99">_xlfn.XLOOKUP($A99&amp;$Q$3&amp;$R$3,Data[Index]&amp;Data[Valid Test, Can be used for conformity (Y/N)]&amp;Data[Cycle],Data[Mileage (Miles)])</f>
        <v>#N/A</v>
      </c>
      <c r="E99" s="130" t="e" cm="1">
        <f t="array" ref="E99">_xlfn.XLOOKUP($A99&amp;$Q$3&amp;$R$3,Data[Index]&amp;Data[Valid Test, Can be used for conformity (Y/N)]&amp;Data[Cycle],Data[Date])</f>
        <v>#N/A</v>
      </c>
      <c r="F99" s="129" t="e" cm="1">
        <f t="array" ref="F99">_xlfn.XLOOKUP($A99&amp;$Q$3&amp;$R$3,Data[Index]&amp;Data[Valid Test, Can be used for conformity (Y/N)]&amp;Data[Cycle],Data[CO/km (mg)])</f>
        <v>#N/A</v>
      </c>
      <c r="G99" s="129" t="e" cm="1">
        <f t="array" ref="G99">_xlfn.XLOOKUP($A99&amp;$Q$3,Data[Index]&amp;Data[Valid Test, Can be used for conformity (Y/N)],Data[CO2/km (g)])</f>
        <v>#N/A</v>
      </c>
      <c r="H99" s="129" t="e" cm="1">
        <f t="array" ref="H99">_xlfn.XLOOKUP($A99&amp;$Q$3,Data[Index]&amp;Data[Valid Test, Can be used for conformity (Y/N)],Data[THC/km (mg)])</f>
        <v>#N/A</v>
      </c>
      <c r="I99" s="129" t="e" cm="1">
        <f t="array" ref="I99">_xlfn.XLOOKUP($A99&amp;$Q$3,Data[Index]&amp;Data[Valid Test, Can be used for conformity (Y/N)],Data[NOx/km (mg)])</f>
        <v>#N/A</v>
      </c>
      <c r="J99" s="129" t="e" cm="1">
        <f t="array" ref="J99">_xlfn.XLOOKUP($A99&amp;$Q$3,Data[Index]&amp;Data[Valid Test, Can be used for conformity (Y/N)],Data[THC + NOx/km (mg)])</f>
        <v>#N/A</v>
      </c>
      <c r="K99" s="142" t="e" cm="1">
        <f t="array" ref="K99">_xlfn.XLOOKUP($A99&amp;$Q$3,Data[Index]&amp;Data[Valid Test, Can be used for conformity (Y/N)],Data[PN/km ('#)])</f>
        <v>#N/A</v>
      </c>
      <c r="L99" s="129" t="e" cm="1">
        <f t="array" ref="L99">_xlfn.XLOOKUP($A99&amp;$Q$3,Data[Index]&amp;Data[Valid Test, Can be used for conformity (Y/N)],Data[PM/km (mg)])</f>
        <v>#N/A</v>
      </c>
      <c r="M99" s="126" t="e" cm="1">
        <f t="array" ref="M99">_xlfn.XLOOKUP($A99&amp;$Q$3,Data[Index]&amp;Data[Valid Test, Can be used for conformity (Y/N)],Data[CH4 (mg/km)])</f>
        <v>#N/A</v>
      </c>
      <c r="N99" s="126" t="e" cm="1">
        <f t="array" ref="N99">_xlfn.XLOOKUP($A99&amp;$Q$3,Data[Index]&amp;Data[Valid Test, Can be used for conformity (Y/N)],Data[N20 (mg/km)])</f>
        <v>#N/A</v>
      </c>
      <c r="O99" s="129" t="e" cm="1">
        <f t="array" ref="O99">_xlfn.XLOOKUP($A99&amp;$Q$3,Data[Index]&amp;Data[Valid Test, Can be used for conformity (Y/N)],Data[l/100km])</f>
        <v>#N/A</v>
      </c>
      <c r="P99" s="138" t="str">
        <f>_xlfn.XLOOKUP($A99,Data[Index],Data[Comments])</f>
        <v>Driver Training, 2 Violations in phase 1</v>
      </c>
    </row>
    <row r="100" spans="1:16" x14ac:dyDescent="0.2">
      <c r="A100" s="129">
        <v>121</v>
      </c>
      <c r="B100" s="129"/>
      <c r="C100" s="129" t="str" cm="1">
        <f t="array" ref="C100">_xlfn.XLOOKUP($A100&amp;$Q$3&amp;$R$3,Data[Index]&amp;Data[Valid Test, Can be used for conformity (Y/N)]&amp;Data[Cycle],Data[Test Name])</f>
        <v>CORR BT70 BHV  121  27/10/2021 06:06:49</v>
      </c>
      <c r="D100" s="167" cm="1">
        <f t="array" ref="D100">_xlfn.XLOOKUP($A100&amp;$Q$3&amp;$R$3,Data[Index]&amp;Data[Valid Test, Can be used for conformity (Y/N)]&amp;Data[Cycle],Data[Mileage (Miles)])</f>
        <v>4142</v>
      </c>
      <c r="E100" s="130" cm="1">
        <f t="array" ref="E100">_xlfn.XLOOKUP($A100&amp;$Q$3&amp;$R$3,Data[Index]&amp;Data[Valid Test, Can be used for conformity (Y/N)]&amp;Data[Cycle],Data[Date])</f>
        <v>44496.255370370367</v>
      </c>
      <c r="F100" s="129" cm="1">
        <f t="array" ref="F100">_xlfn.XLOOKUP($A100&amp;$Q$3&amp;$R$3,Data[Index]&amp;Data[Valid Test, Can be used for conformity (Y/N)]&amp;Data[Cycle],Data[CO/km (mg)])</f>
        <v>222.95528629433869</v>
      </c>
      <c r="G100" s="129" cm="1">
        <f t="array" ref="G100">_xlfn.XLOOKUP($A100&amp;$Q$3,Data[Index]&amp;Data[Valid Test, Can be used for conformity (Y/N)],Data[CO2/km (g)])</f>
        <v>191.0480805499387</v>
      </c>
      <c r="H100" s="129" cm="1">
        <f t="array" ref="H100">_xlfn.XLOOKUP($A100&amp;$Q$3,Data[Index]&amp;Data[Valid Test, Can be used for conformity (Y/N)],Data[THC/km (mg)])</f>
        <v>12.895849270536367</v>
      </c>
      <c r="I100" s="129" cm="1">
        <f t="array" ref="I100">_xlfn.XLOOKUP($A100&amp;$Q$3,Data[Index]&amp;Data[Valid Test, Can be used for conformity (Y/N)],Data[NOx/km (mg)])</f>
        <v>10.349889611536964</v>
      </c>
      <c r="J100" s="129" cm="1">
        <f t="array" ref="J100">_xlfn.XLOOKUP($A100&amp;$Q$3,Data[Index]&amp;Data[Valid Test, Can be used for conformity (Y/N)],Data[THC + NOx/km (mg)])</f>
        <v>23.245738882073333</v>
      </c>
      <c r="K100" s="142" cm="1">
        <f t="array" ref="K100">_xlfn.XLOOKUP($A100&amp;$Q$3,Data[Index]&amp;Data[Valid Test, Can be used for conformity (Y/N)],Data[PN/km ('#)])</f>
        <v>52459911502.502975</v>
      </c>
      <c r="L100" s="129" cm="1">
        <f t="array" ref="L100">_xlfn.XLOOKUP($A100&amp;$Q$3,Data[Index]&amp;Data[Valid Test, Can be used for conformity (Y/N)],Data[PM/km (mg)])</f>
        <v>6.5038137649079106E-2</v>
      </c>
      <c r="M100" s="126" cm="1">
        <f t="array" ref="M100">_xlfn.XLOOKUP($A100&amp;$Q$3,Data[Index]&amp;Data[Valid Test, Can be used for conformity (Y/N)],Data[CH4 (mg/km)])</f>
        <v>2.5727847677046962</v>
      </c>
      <c r="N100" s="126" cm="1">
        <f t="array" ref="N100">_xlfn.XLOOKUP($A100&amp;$Q$3,Data[Index]&amp;Data[Valid Test, Can be used for conformity (Y/N)],Data[N20 (mg/km)])</f>
        <v>0.70133887125217587</v>
      </c>
      <c r="O100" s="129" cm="1">
        <f t="array" ref="O100">_xlfn.XLOOKUP($A100&amp;$Q$3,Data[Index]&amp;Data[Valid Test, Can be used for conformity (Y/N)],Data[l/100km])</f>
        <v>8.4274010091189417</v>
      </c>
      <c r="P100" s="138" t="str">
        <f>_xlfn.XLOOKUP($A100,Data[Index],Data[Comments])</f>
        <v>Driver Training</v>
      </c>
    </row>
    <row r="101" spans="1:16" x14ac:dyDescent="0.2">
      <c r="A101" s="129">
        <v>124</v>
      </c>
      <c r="B101" s="129"/>
      <c r="C101" s="129" t="str" cm="1">
        <f t="array" ref="C101">_xlfn.XLOOKUP($A101&amp;$Q$3&amp;$R$3,Data[Index]&amp;Data[Valid Test, Can be used for conformity (Y/N)]&amp;Data[Cycle],Data[Test Name])</f>
        <v>CORR BT70 BHV  124  02/11/2021 16:23:54</v>
      </c>
      <c r="D101" s="167" t="str" cm="1">
        <f t="array" ref="D101">_xlfn.XLOOKUP($A101&amp;$Q$3&amp;$R$3,Data[Index]&amp;Data[Valid Test, Can be used for conformity (Y/N)]&amp;Data[Cycle],Data[Mileage (Miles)])</f>
        <v>-</v>
      </c>
      <c r="E101" s="130" cm="1">
        <f t="array" ref="E101">_xlfn.XLOOKUP($A101&amp;$Q$3&amp;$R$3,Data[Index]&amp;Data[Valid Test, Can be used for conformity (Y/N)]&amp;Data[Cycle],Data[Date])</f>
        <v>44502.683865740742</v>
      </c>
      <c r="F101" s="129" cm="1">
        <f t="array" ref="F101">_xlfn.XLOOKUP($A101&amp;$Q$3&amp;$R$3,Data[Index]&amp;Data[Valid Test, Can be used for conformity (Y/N)]&amp;Data[Cycle],Data[CO/km (mg)])</f>
        <v>203.60194278582753</v>
      </c>
      <c r="G101" s="129" cm="1">
        <f t="array" ref="G101">_xlfn.XLOOKUP($A101&amp;$Q$3,Data[Index]&amp;Data[Valid Test, Can be used for conformity (Y/N)],Data[CO2/km (g)])</f>
        <v>188.37629617899697</v>
      </c>
      <c r="H101" s="129" cm="1">
        <f t="array" ref="H101">_xlfn.XLOOKUP($A101&amp;$Q$3,Data[Index]&amp;Data[Valid Test, Can be used for conformity (Y/N)],Data[THC/km (mg)])</f>
        <v>12.859817676825765</v>
      </c>
      <c r="I101" s="129" cm="1">
        <f t="array" ref="I101">_xlfn.XLOOKUP($A101&amp;$Q$3,Data[Index]&amp;Data[Valid Test, Can be used for conformity (Y/N)],Data[NOx/km (mg)])</f>
        <v>10.259760878868352</v>
      </c>
      <c r="J101" s="129" cm="1">
        <f t="array" ref="J101">_xlfn.XLOOKUP($A101&amp;$Q$3,Data[Index]&amp;Data[Valid Test, Can be used for conformity (Y/N)],Data[THC + NOx/km (mg)])</f>
        <v>23.119578555694119</v>
      </c>
      <c r="K101" s="142" cm="1">
        <f t="array" ref="K101">_xlfn.XLOOKUP($A101&amp;$Q$3,Data[Index]&amp;Data[Valid Test, Can be used for conformity (Y/N)],Data[PN/km ('#)])</f>
        <v>86472034206.571167</v>
      </c>
      <c r="L101" s="129" cm="1">
        <f t="array" ref="L101">_xlfn.XLOOKUP($A101&amp;$Q$3,Data[Index]&amp;Data[Valid Test, Can be used for conformity (Y/N)],Data[PM/km (mg)])</f>
        <v>0.15459363180014693</v>
      </c>
      <c r="M101" s="126" cm="1">
        <f t="array" ref="M101">_xlfn.XLOOKUP($A101&amp;$Q$3,Data[Index]&amp;Data[Valid Test, Can be used for conformity (Y/N)],Data[CH4 (mg/km)])</f>
        <v>2.2625378076130485</v>
      </c>
      <c r="N101" s="126" cm="1">
        <f t="array" ref="N101">_xlfn.XLOOKUP($A101&amp;$Q$3,Data[Index]&amp;Data[Valid Test, Can be used for conformity (Y/N)],Data[N20 (mg/km)])</f>
        <v>1.4829791978179951</v>
      </c>
      <c r="O101" s="129" cm="1">
        <f t="array" ref="O101">_xlfn.XLOOKUP($A101&amp;$Q$3,Data[Index]&amp;Data[Valid Test, Can be used for conformity (Y/N)],Data[l/100km])</f>
        <v>8.3084410033808673</v>
      </c>
      <c r="P101" s="138" t="str">
        <f>_xlfn.XLOOKUP($A101,Data[Index],Data[Comments])</f>
        <v>Driver Training, High PN, High N20</v>
      </c>
    </row>
    <row r="102" spans="1:16" x14ac:dyDescent="0.2">
      <c r="A102" s="129">
        <v>125</v>
      </c>
      <c r="B102" s="129"/>
      <c r="C102" s="129" t="str" cm="1">
        <f t="array" ref="C102">_xlfn.XLOOKUP($A102&amp;$Q$3&amp;$R$3,Data[Index]&amp;Data[Valid Test, Can be used for conformity (Y/N)]&amp;Data[Cycle],Data[Test Name])</f>
        <v>CORR BT70 BHV  125  03/11/2021 11:56:31</v>
      </c>
      <c r="D102" s="167" t="str" cm="1">
        <f t="array" ref="D102">_xlfn.XLOOKUP($A102&amp;$Q$3&amp;$R$3,Data[Index]&amp;Data[Valid Test, Can be used for conformity (Y/N)]&amp;Data[Cycle],Data[Mileage (Miles)])</f>
        <v>-</v>
      </c>
      <c r="E102" s="130" cm="1">
        <f t="array" ref="E102">_xlfn.XLOOKUP($A102&amp;$Q$3&amp;$R$3,Data[Index]&amp;Data[Valid Test, Can be used for conformity (Y/N)]&amp;Data[Cycle],Data[Date])</f>
        <v>44503.498194444444</v>
      </c>
      <c r="F102" s="129" cm="1">
        <f t="array" ref="F102">_xlfn.XLOOKUP($A102&amp;$Q$3&amp;$R$3,Data[Index]&amp;Data[Valid Test, Can be used for conformity (Y/N)]&amp;Data[Cycle],Data[CO/km (mg)])</f>
        <v>212.39658253828691</v>
      </c>
      <c r="G102" s="129" cm="1">
        <f t="array" ref="G102">_xlfn.XLOOKUP($A102&amp;$Q$3,Data[Index]&amp;Data[Valid Test, Can be used for conformity (Y/N)],Data[CO2/km (g)])</f>
        <v>186.51430877327485</v>
      </c>
      <c r="H102" s="129" cm="1">
        <f t="array" ref="H102">_xlfn.XLOOKUP($A102&amp;$Q$3,Data[Index]&amp;Data[Valid Test, Can be used for conformity (Y/N)],Data[THC/km (mg)])</f>
        <v>13.723937593444839</v>
      </c>
      <c r="I102" s="129" cm="1">
        <f t="array" ref="I102">_xlfn.XLOOKUP($A102&amp;$Q$3,Data[Index]&amp;Data[Valid Test, Can be used for conformity (Y/N)],Data[NOx/km (mg)])</f>
        <v>11.820963683673646</v>
      </c>
      <c r="J102" s="129" cm="1">
        <f t="array" ref="J102">_xlfn.XLOOKUP($A102&amp;$Q$3,Data[Index]&amp;Data[Valid Test, Can be used for conformity (Y/N)],Data[THC + NOx/km (mg)])</f>
        <v>25.544901277118484</v>
      </c>
      <c r="K102" s="142" cm="1">
        <f t="array" ref="K102">_xlfn.XLOOKUP($A102&amp;$Q$3,Data[Index]&amp;Data[Valid Test, Can be used for conformity (Y/N)],Data[PN/km ('#)])</f>
        <v>94605607696.121521</v>
      </c>
      <c r="L102" s="129" cm="1">
        <f t="array" ref="L102">_xlfn.XLOOKUP($A102&amp;$Q$3,Data[Index]&amp;Data[Valid Test, Can be used for conformity (Y/N)],Data[PM/km (mg)])</f>
        <v>9.6613324221567709E-2</v>
      </c>
      <c r="M102" s="126" cm="1">
        <f t="array" ref="M102">_xlfn.XLOOKUP($A102&amp;$Q$3,Data[Index]&amp;Data[Valid Test, Can be used for conformity (Y/N)],Data[CH4 (mg/km)])</f>
        <v>2.5445271613639466</v>
      </c>
      <c r="N102" s="126" cm="1">
        <f t="array" ref="N102">_xlfn.XLOOKUP($A102&amp;$Q$3,Data[Index]&amp;Data[Valid Test, Can be used for conformity (Y/N)],Data[N20 (mg/km)])</f>
        <v>1.4479332898371844</v>
      </c>
      <c r="O102" s="129" cm="1">
        <f t="array" ref="O102">_xlfn.XLOOKUP($A102&amp;$Q$3,Data[Index]&amp;Data[Valid Test, Can be used for conformity (Y/N)],Data[l/100km])</f>
        <v>8.2271971249329034</v>
      </c>
      <c r="P102" s="138" t="str">
        <f>_xlfn.XLOOKUP($A102,Data[Index],Data[Comments])</f>
        <v>Driver Training, High PN, High N20</v>
      </c>
    </row>
    <row r="103" spans="1:16" x14ac:dyDescent="0.2">
      <c r="A103" s="129">
        <v>127</v>
      </c>
      <c r="B103" s="129"/>
      <c r="C103" s="129" t="str" cm="1">
        <f t="array" ref="C103">_xlfn.XLOOKUP($A103&amp;$Q$3&amp;$R$3,Data[Index]&amp;Data[Valid Test, Can be used for conformity (Y/N)]&amp;Data[Cycle],Data[Test Name])</f>
        <v>CORR BT70 BHV  127  10/11/2021 11:02:40</v>
      </c>
      <c r="D103" s="167" cm="1">
        <f t="array" ref="D103">_xlfn.XLOOKUP($A103&amp;$Q$3&amp;$R$3,Data[Index]&amp;Data[Valid Test, Can be used for conformity (Y/N)]&amp;Data[Cycle],Data[Mileage (Miles)])</f>
        <v>4261</v>
      </c>
      <c r="E103" s="130" cm="1">
        <f t="array" ref="E103">_xlfn.XLOOKUP($A103&amp;$Q$3&amp;$R$3,Data[Index]&amp;Data[Valid Test, Can be used for conformity (Y/N)]&amp;Data[Cycle],Data[Date])</f>
        <v>44510.460798611108</v>
      </c>
      <c r="F103" s="129" cm="1">
        <f t="array" ref="F103">_xlfn.XLOOKUP($A103&amp;$Q$3&amp;$R$3,Data[Index]&amp;Data[Valid Test, Can be used for conformity (Y/N)]&amp;Data[Cycle],Data[CO/km (mg)])</f>
        <v>208.87436380042001</v>
      </c>
      <c r="G103" s="129" cm="1">
        <f t="array" ref="G103">_xlfn.XLOOKUP($A103&amp;$Q$3,Data[Index]&amp;Data[Valid Test, Can be used for conformity (Y/N)],Data[CO2/km (g)])</f>
        <v>192.95812883897653</v>
      </c>
      <c r="H103" s="129" cm="1">
        <f t="array" ref="H103">_xlfn.XLOOKUP($A103&amp;$Q$3,Data[Index]&amp;Data[Valid Test, Can be used for conformity (Y/N)],Data[THC/km (mg)])</f>
        <v>12.636647216324949</v>
      </c>
      <c r="I103" s="129" cm="1">
        <f t="array" ref="I103">_xlfn.XLOOKUP($A103&amp;$Q$3,Data[Index]&amp;Data[Valid Test, Can be used for conformity (Y/N)],Data[NOx/km (mg)])</f>
        <v>12.366462160178312</v>
      </c>
      <c r="J103" s="129" cm="1">
        <f t="array" ref="J103">_xlfn.XLOOKUP($A103&amp;$Q$3,Data[Index]&amp;Data[Valid Test, Can be used for conformity (Y/N)],Data[THC + NOx/km (mg)])</f>
        <v>25.003109376503261</v>
      </c>
      <c r="K103" s="142" cm="1">
        <f t="array" ref="K103">_xlfn.XLOOKUP($A103&amp;$Q$3,Data[Index]&amp;Data[Valid Test, Can be used for conformity (Y/N)],Data[PN/km ('#)])</f>
        <v>74766671379.70134</v>
      </c>
      <c r="L103" s="129" cm="1">
        <f t="array" ref="L103">_xlfn.XLOOKUP($A103&amp;$Q$3,Data[Index]&amp;Data[Valid Test, Can be used for conformity (Y/N)],Data[PM/km (mg)])</f>
        <v>7.4271154042751017E-2</v>
      </c>
      <c r="M103" s="126" cm="1">
        <f t="array" ref="M103">_xlfn.XLOOKUP($A103&amp;$Q$3,Data[Index]&amp;Data[Valid Test, Can be used for conformity (Y/N)],Data[CH4 (mg/km)])</f>
        <v>2.5181437422940811</v>
      </c>
      <c r="N103" s="126" cm="1">
        <f t="array" ref="N103">_xlfn.XLOOKUP($A103&amp;$Q$3,Data[Index]&amp;Data[Valid Test, Can be used for conformity (Y/N)],Data[N20 (mg/km)])</f>
        <v>1.8556092004728257</v>
      </c>
      <c r="O103" s="129" cm="1">
        <f t="array" ref="O103">_xlfn.XLOOKUP($A103&amp;$Q$3,Data[Index]&amp;Data[Valid Test, Can be used for conformity (Y/N)],Data[l/100km])</f>
        <v>8.5104757827407269</v>
      </c>
      <c r="P103" s="138" t="str">
        <f>_xlfn.XLOOKUP($A103,Data[Index],Data[Comments])</f>
        <v>High CO2</v>
      </c>
    </row>
    <row r="104" spans="1:16" ht="28.5" x14ac:dyDescent="0.2">
      <c r="A104" s="129">
        <v>130</v>
      </c>
      <c r="B104" s="129"/>
      <c r="C104" s="129" t="str" cm="1">
        <f t="array" ref="C104">_xlfn.XLOOKUP($A104&amp;$Q$3&amp;$R$3,Data[Index]&amp;Data[Valid Test, Can be used for conformity (Y/N)]&amp;Data[Cycle],Data[Test Name])</f>
        <v>CORR BT70 BHV  130  16/11/2021 19:21:47</v>
      </c>
      <c r="D104" s="167" cm="1">
        <f t="array" ref="D104">_xlfn.XLOOKUP($A104&amp;$Q$3&amp;$R$3,Data[Index]&amp;Data[Valid Test, Can be used for conformity (Y/N)]&amp;Data[Cycle],Data[Mileage (Miles)])</f>
        <v>4318</v>
      </c>
      <c r="E104" s="130" cm="1">
        <f t="array" ref="E104">_xlfn.XLOOKUP($A104&amp;$Q$3&amp;$R$3,Data[Index]&amp;Data[Valid Test, Can be used for conformity (Y/N)]&amp;Data[Cycle],Data[Date])</f>
        <v>44516.80741898148</v>
      </c>
      <c r="F104" s="129" cm="1">
        <f t="array" ref="F104">_xlfn.XLOOKUP($A104&amp;$Q$3&amp;$R$3,Data[Index]&amp;Data[Valid Test, Can be used for conformity (Y/N)]&amp;Data[Cycle],Data[CO/km (mg)])</f>
        <v>198.00786155677579</v>
      </c>
      <c r="G104" s="129" cm="1">
        <f t="array" ref="G104">_xlfn.XLOOKUP($A104&amp;$Q$3,Data[Index]&amp;Data[Valid Test, Can be used for conformity (Y/N)],Data[CO2/km (g)])</f>
        <v>186.24402365437146</v>
      </c>
      <c r="H104" s="129" cm="1">
        <f t="array" ref="H104">_xlfn.XLOOKUP($A104&amp;$Q$3,Data[Index]&amp;Data[Valid Test, Can be used for conformity (Y/N)],Data[THC/km (mg)])</f>
        <v>12.483062564692094</v>
      </c>
      <c r="I104" s="129" cm="1">
        <f t="array" ref="I104">_xlfn.XLOOKUP($A104&amp;$Q$3,Data[Index]&amp;Data[Valid Test, Can be used for conformity (Y/N)],Data[NOx/km (mg)])</f>
        <v>11.162191496340235</v>
      </c>
      <c r="J104" s="129" cm="1">
        <f t="array" ref="J104">_xlfn.XLOOKUP($A104&amp;$Q$3,Data[Index]&amp;Data[Valid Test, Can be used for conformity (Y/N)],Data[THC + NOx/km (mg)])</f>
        <v>23.645254061032329</v>
      </c>
      <c r="K104" s="142" cm="1">
        <f t="array" ref="K104">_xlfn.XLOOKUP($A104&amp;$Q$3,Data[Index]&amp;Data[Valid Test, Can be used for conformity (Y/N)],Data[PN/km ('#)])</f>
        <v>68984436070.791382</v>
      </c>
      <c r="L104" s="129" cm="1">
        <f t="array" ref="L104">_xlfn.XLOOKUP($A104&amp;$Q$3,Data[Index]&amp;Data[Valid Test, Can be used for conformity (Y/N)],Data[PM/km (mg)])</f>
        <v>8.1814079820791225E-2</v>
      </c>
      <c r="M104" s="126" cm="1">
        <f t="array" ref="M104">_xlfn.XLOOKUP($A104&amp;$Q$3,Data[Index]&amp;Data[Valid Test, Can be used for conformity (Y/N)],Data[CH4 (mg/km)])</f>
        <v>2.245350917637722</v>
      </c>
      <c r="N104" s="126" cm="1">
        <f t="array" ref="N104">_xlfn.XLOOKUP($A104&amp;$Q$3,Data[Index]&amp;Data[Valid Test, Can be used for conformity (Y/N)],Data[N20 (mg/km)])</f>
        <v>0.45244325933715523</v>
      </c>
      <c r="O104" s="129" cm="1">
        <f t="array" ref="O104">_xlfn.XLOOKUP($A104&amp;$Q$3,Data[Index]&amp;Data[Valid Test, Can be used for conformity (Y/N)],Data[l/100km])</f>
        <v>8.2141374810369836</v>
      </c>
      <c r="P104" s="138" t="str">
        <f>_xlfn.XLOOKUP($A104,Data[Index],Data[Comments])</f>
        <v>Indivdual Phase IWR questionable, Driver Training</v>
      </c>
    </row>
    <row r="105" spans="1:16" ht="57" x14ac:dyDescent="0.2">
      <c r="A105" s="129">
        <v>132</v>
      </c>
      <c r="B105" s="129"/>
      <c r="C105" s="129" t="str" cm="1">
        <f t="array" ref="C105">_xlfn.XLOOKUP($A105&amp;$Q$3&amp;$R$3,Data[Index]&amp;Data[Valid Test, Can be used for conformity (Y/N)]&amp;Data[Cycle],Data[Test Name])</f>
        <v>CORR BT70 BHV  132  23/11/2021 19:55:01</v>
      </c>
      <c r="D105" s="167" cm="1">
        <f t="array" ref="D105">_xlfn.XLOOKUP($A105&amp;$Q$3&amp;$R$3,Data[Index]&amp;Data[Valid Test, Can be used for conformity (Y/N)]&amp;Data[Cycle],Data[Mileage (Miles)])</f>
        <v>4349</v>
      </c>
      <c r="E105" s="130" cm="1">
        <f t="array" ref="E105">_xlfn.XLOOKUP($A105&amp;$Q$3&amp;$R$3,Data[Index]&amp;Data[Valid Test, Can be used for conformity (Y/N)]&amp;Data[Cycle],Data[Date])</f>
        <v>44523.830474537041</v>
      </c>
      <c r="F105" s="129" cm="1">
        <f t="array" ref="F105">_xlfn.XLOOKUP($A105&amp;$Q$3&amp;$R$3,Data[Index]&amp;Data[Valid Test, Can be used for conformity (Y/N)]&amp;Data[Cycle],Data[CO/km (mg)])</f>
        <v>213.10863697568328</v>
      </c>
      <c r="G105" s="129" cm="1">
        <f t="array" ref="G105">_xlfn.XLOOKUP($A105&amp;$Q$3,Data[Index]&amp;Data[Valid Test, Can be used for conformity (Y/N)],Data[CO2/km (g)])</f>
        <v>186.58137804246212</v>
      </c>
      <c r="H105" s="129" cm="1">
        <f t="array" ref="H105">_xlfn.XLOOKUP($A105&amp;$Q$3,Data[Index]&amp;Data[Valid Test, Can be used for conformity (Y/N)],Data[THC/km (mg)])</f>
        <v>15.631142909871885</v>
      </c>
      <c r="I105" s="129" cm="1">
        <f t="array" ref="I105">_xlfn.XLOOKUP($A105&amp;$Q$3,Data[Index]&amp;Data[Valid Test, Can be used for conformity (Y/N)],Data[NOx/km (mg)])</f>
        <v>10.320511941474356</v>
      </c>
      <c r="J105" s="129" cm="1">
        <f t="array" ref="J105">_xlfn.XLOOKUP($A105&amp;$Q$3,Data[Index]&amp;Data[Valid Test, Can be used for conformity (Y/N)],Data[THC + NOx/km (mg)])</f>
        <v>25.951654851346241</v>
      </c>
      <c r="K105" s="142" cm="1">
        <f t="array" ref="K105">_xlfn.XLOOKUP($A105&amp;$Q$3,Data[Index]&amp;Data[Valid Test, Can be used for conformity (Y/N)],Data[PN/km ('#)])</f>
        <v>90545239524.551804</v>
      </c>
      <c r="L105" s="129" cm="1">
        <f t="array" ref="L105">_xlfn.XLOOKUP($A105&amp;$Q$3,Data[Index]&amp;Data[Valid Test, Can be used for conformity (Y/N)],Data[PM/km (mg)])</f>
        <v>7.3112512638653371E-2</v>
      </c>
      <c r="M105" s="126" cm="1">
        <f t="array" ref="M105">_xlfn.XLOOKUP($A105&amp;$Q$3,Data[Index]&amp;Data[Valid Test, Can be used for conformity (Y/N)],Data[CH4 (mg/km)])</f>
        <v>2.8041839321362447</v>
      </c>
      <c r="N105" s="126" cm="1">
        <f t="array" ref="N105">_xlfn.XLOOKUP($A105&amp;$Q$3,Data[Index]&amp;Data[Valid Test, Can be used for conformity (Y/N)],Data[N20 (mg/km)])</f>
        <v>0.75054717963605844</v>
      </c>
      <c r="O105" s="129" cm="1">
        <f t="array" ref="O105">_xlfn.XLOOKUP($A105&amp;$Q$3,Data[Index]&amp;Data[Valid Test, Can be used for conformity (Y/N)],Data[l/100km])</f>
        <v>8.2304538336893138</v>
      </c>
      <c r="P105" s="138" t="str">
        <f>_xlfn.XLOOKUP($A105,Data[Index],Data[Comments])</f>
        <v>High PN Driver Correlation, Car had done lots of idle work inbetween 130 and 131, probably hangover and precon wasn’t enough to clearout</v>
      </c>
    </row>
    <row r="106" spans="1:16" x14ac:dyDescent="0.2">
      <c r="A106" s="129">
        <v>133</v>
      </c>
      <c r="B106" s="129"/>
      <c r="C106" s="129" t="str" cm="1">
        <f t="array" ref="C106">_xlfn.XLOOKUP($A106&amp;$Q$3&amp;$R$3,Data[Index]&amp;Data[Valid Test, Can be used for conformity (Y/N)]&amp;Data[Cycle],Data[Test Name])</f>
        <v>CORR BT70 BHV  133  24/11/2021 19:26:20</v>
      </c>
      <c r="D106" s="167" cm="1">
        <f t="array" ref="D106">_xlfn.XLOOKUP($A106&amp;$Q$3&amp;$R$3,Data[Index]&amp;Data[Valid Test, Can be used for conformity (Y/N)]&amp;Data[Cycle],Data[Mileage (Miles)])</f>
        <v>4379</v>
      </c>
      <c r="E106" s="130" cm="1">
        <f t="array" ref="E106">_xlfn.XLOOKUP($A106&amp;$Q$3&amp;$R$3,Data[Index]&amp;Data[Valid Test, Can be used for conformity (Y/N)]&amp;Data[Cycle],Data[Date])</f>
        <v>44524.810555555552</v>
      </c>
      <c r="F106" s="129" cm="1">
        <f t="array" ref="F106">_xlfn.XLOOKUP($A106&amp;$Q$3&amp;$R$3,Data[Index]&amp;Data[Valid Test, Can be used for conformity (Y/N)]&amp;Data[Cycle],Data[CO/km (mg)])</f>
        <v>198.79965411110101</v>
      </c>
      <c r="G106" s="129" cm="1">
        <f t="array" ref="G106">_xlfn.XLOOKUP($A106&amp;$Q$3,Data[Index]&amp;Data[Valid Test, Can be used for conformity (Y/N)],Data[CO2/km (g)])</f>
        <v>184.87051999025431</v>
      </c>
      <c r="H106" s="129" cm="1">
        <f t="array" ref="H106">_xlfn.XLOOKUP($A106&amp;$Q$3,Data[Index]&amp;Data[Valid Test, Can be used for conformity (Y/N)],Data[THC/km (mg)])</f>
        <v>13.688022089372733</v>
      </c>
      <c r="I106" s="129" cm="1">
        <f t="array" ref="I106">_xlfn.XLOOKUP($A106&amp;$Q$3,Data[Index]&amp;Data[Valid Test, Can be used for conformity (Y/N)],Data[NOx/km (mg)])</f>
        <v>11.266867279091764</v>
      </c>
      <c r="J106" s="129" cm="1">
        <f t="array" ref="J106">_xlfn.XLOOKUP($A106&amp;$Q$3,Data[Index]&amp;Data[Valid Test, Can be used for conformity (Y/N)],Data[THC + NOx/km (mg)])</f>
        <v>24.954889368464499</v>
      </c>
      <c r="K106" s="142" cm="1">
        <f t="array" ref="K106">_xlfn.XLOOKUP($A106&amp;$Q$3,Data[Index]&amp;Data[Valid Test, Can be used for conformity (Y/N)],Data[PN/km ('#)])</f>
        <v>77663896854.934814</v>
      </c>
      <c r="L106" s="129" cm="1">
        <f t="array" ref="L106">_xlfn.XLOOKUP($A106&amp;$Q$3,Data[Index]&amp;Data[Valid Test, Can be used for conformity (Y/N)],Data[PM/km (mg)])</f>
        <v>3.1251636951402741E-2</v>
      </c>
      <c r="M106" s="126" cm="1">
        <f t="array" ref="M106">_xlfn.XLOOKUP($A106&amp;$Q$3,Data[Index]&amp;Data[Valid Test, Can be used for conformity (Y/N)],Data[CH4 (mg/km)])</f>
        <v>2.6799508974406008</v>
      </c>
      <c r="N106" s="126" cm="1">
        <f t="array" ref="N106">_xlfn.XLOOKUP($A106&amp;$Q$3,Data[Index]&amp;Data[Valid Test, Can be used for conformity (Y/N)],Data[N20 (mg/km)])</f>
        <v>0.34589815286404757</v>
      </c>
      <c r="O106" s="129" cm="1">
        <f t="array" ref="O106">_xlfn.XLOOKUP($A106&amp;$Q$3,Data[Index]&amp;Data[Valid Test, Can be used for conformity (Y/N)],Data[l/100km])</f>
        <v>8.153889418557803</v>
      </c>
      <c r="P106" s="138" t="str">
        <f>_xlfn.XLOOKUP($A106,Data[Index],Data[Comments])</f>
        <v>Driver Correlation</v>
      </c>
    </row>
    <row r="107" spans="1:16" ht="42.75" x14ac:dyDescent="0.2">
      <c r="A107" s="129">
        <v>134</v>
      </c>
      <c r="B107" s="129"/>
      <c r="C107" s="129" t="e" cm="1">
        <f t="array" ref="C107">_xlfn.XLOOKUP($A107&amp;$Q$3&amp;$R$3,Data[Index]&amp;Data[Valid Test, Can be used for conformity (Y/N)]&amp;Data[Cycle],Data[Test Name])</f>
        <v>#N/A</v>
      </c>
      <c r="D107" s="167" t="e" cm="1">
        <f t="array" ref="D107">_xlfn.XLOOKUP($A107&amp;$Q$3&amp;$R$3,Data[Index]&amp;Data[Valid Test, Can be used for conformity (Y/N)]&amp;Data[Cycle],Data[Mileage (Miles)])</f>
        <v>#N/A</v>
      </c>
      <c r="E107" s="130" t="e" cm="1">
        <f t="array" ref="E107">_xlfn.XLOOKUP($A107&amp;$Q$3&amp;$R$3,Data[Index]&amp;Data[Valid Test, Can be used for conformity (Y/N)]&amp;Data[Cycle],Data[Date])</f>
        <v>#N/A</v>
      </c>
      <c r="F107" s="129" t="e" cm="1">
        <f t="array" ref="F107">_xlfn.XLOOKUP($A107&amp;$Q$3&amp;$R$3,Data[Index]&amp;Data[Valid Test, Can be used for conformity (Y/N)]&amp;Data[Cycle],Data[CO/km (mg)])</f>
        <v>#N/A</v>
      </c>
      <c r="G107" s="129" t="e" cm="1">
        <f t="array" ref="G107">_xlfn.XLOOKUP($A107&amp;$Q$3,Data[Index]&amp;Data[Valid Test, Can be used for conformity (Y/N)],Data[CO2/km (g)])</f>
        <v>#N/A</v>
      </c>
      <c r="H107" s="129" t="e" cm="1">
        <f t="array" ref="H107">_xlfn.XLOOKUP($A107&amp;$Q$3,Data[Index]&amp;Data[Valid Test, Can be used for conformity (Y/N)],Data[THC/km (mg)])</f>
        <v>#N/A</v>
      </c>
      <c r="I107" s="129" t="e" cm="1">
        <f t="array" ref="I107">_xlfn.XLOOKUP($A107&amp;$Q$3,Data[Index]&amp;Data[Valid Test, Can be used for conformity (Y/N)],Data[NOx/km (mg)])</f>
        <v>#N/A</v>
      </c>
      <c r="J107" s="129" t="e" cm="1">
        <f t="array" ref="J107">_xlfn.XLOOKUP($A107&amp;$Q$3,Data[Index]&amp;Data[Valid Test, Can be used for conformity (Y/N)],Data[THC + NOx/km (mg)])</f>
        <v>#N/A</v>
      </c>
      <c r="K107" s="142" t="e" cm="1">
        <f t="array" ref="K107">_xlfn.XLOOKUP($A107&amp;$Q$3,Data[Index]&amp;Data[Valid Test, Can be used for conformity (Y/N)],Data[PN/km ('#)])</f>
        <v>#N/A</v>
      </c>
      <c r="L107" s="129" t="e" cm="1">
        <f t="array" ref="L107">_xlfn.XLOOKUP($A107&amp;$Q$3,Data[Index]&amp;Data[Valid Test, Can be used for conformity (Y/N)],Data[PM/km (mg)])</f>
        <v>#N/A</v>
      </c>
      <c r="M107" s="126" t="e" cm="1">
        <f t="array" ref="M107">_xlfn.XLOOKUP($A107&amp;$Q$3,Data[Index]&amp;Data[Valid Test, Can be used for conformity (Y/N)],Data[CH4 (mg/km)])</f>
        <v>#N/A</v>
      </c>
      <c r="N107" s="126" t="e" cm="1">
        <f t="array" ref="N107">_xlfn.XLOOKUP($A107&amp;$Q$3,Data[Index]&amp;Data[Valid Test, Can be used for conformity (Y/N)],Data[N20 (mg/km)])</f>
        <v>#N/A</v>
      </c>
      <c r="O107" s="129" t="e" cm="1">
        <f t="array" ref="O107">_xlfn.XLOOKUP($A107&amp;$Q$3,Data[Index]&amp;Data[Valid Test, Can be used for conformity (Y/N)],Data[l/100km])</f>
        <v>#N/A</v>
      </c>
      <c r="P107" s="138" t="str">
        <f>_xlfn.XLOOKUP($A107,Data[Index],Data[Comments])</f>
        <v>No PN Measurement SPCS needed rebooting afterwards, Driver correlation</v>
      </c>
    </row>
    <row r="108" spans="1:16" x14ac:dyDescent="0.2">
      <c r="A108" s="129">
        <v>135</v>
      </c>
      <c r="B108" s="129"/>
      <c r="C108" s="129" t="str" cm="1">
        <f t="array" ref="C108">_xlfn.XLOOKUP($A108&amp;$Q$3&amp;$R$3,Data[Index]&amp;Data[Valid Test, Can be used for conformity (Y/N)]&amp;Data[Cycle],Data[Test Name])</f>
        <v>CORR BT70 BHV  135  26/11/2021 13:43:03</v>
      </c>
      <c r="D108" s="167" cm="1">
        <f t="array" ref="D108">_xlfn.XLOOKUP($A108&amp;$Q$3&amp;$R$3,Data[Index]&amp;Data[Valid Test, Can be used for conformity (Y/N)]&amp;Data[Cycle],Data[Mileage (Miles)])</f>
        <v>4410</v>
      </c>
      <c r="E108" s="130" cm="1">
        <f t="array" ref="E108">_xlfn.XLOOKUP($A108&amp;$Q$3&amp;$R$3,Data[Index]&amp;Data[Valid Test, Can be used for conformity (Y/N)]&amp;Data[Cycle],Data[Date])</f>
        <v>44526.572175925925</v>
      </c>
      <c r="F108" s="129" cm="1">
        <f t="array" ref="F108">_xlfn.XLOOKUP($A108&amp;$Q$3&amp;$R$3,Data[Index]&amp;Data[Valid Test, Can be used for conformity (Y/N)]&amp;Data[Cycle],Data[CO/km (mg)])</f>
        <v>190.64086715067151</v>
      </c>
      <c r="G108" s="129" cm="1">
        <f t="array" ref="G108">_xlfn.XLOOKUP($A108&amp;$Q$3,Data[Index]&amp;Data[Valid Test, Can be used for conformity (Y/N)],Data[CO2/km (g)])</f>
        <v>185.38637894305765</v>
      </c>
      <c r="H108" s="129" cm="1">
        <f t="array" ref="H108">_xlfn.XLOOKUP($A108&amp;$Q$3,Data[Index]&amp;Data[Valid Test, Can be used for conformity (Y/N)],Data[THC/km (mg)])</f>
        <v>13.863613038054057</v>
      </c>
      <c r="I108" s="129" cm="1">
        <f t="array" ref="I108">_xlfn.XLOOKUP($A108&amp;$Q$3,Data[Index]&amp;Data[Valid Test, Can be used for conformity (Y/N)],Data[NOx/km (mg)])</f>
        <v>12.624696729860574</v>
      </c>
      <c r="J108" s="129" cm="1">
        <f t="array" ref="J108">_xlfn.XLOOKUP($A108&amp;$Q$3,Data[Index]&amp;Data[Valid Test, Can be used for conformity (Y/N)],Data[THC + NOx/km (mg)])</f>
        <v>26.488309767914629</v>
      </c>
      <c r="K108" s="142" cm="1">
        <f t="array" ref="K108">_xlfn.XLOOKUP($A108&amp;$Q$3,Data[Index]&amp;Data[Valid Test, Can be used for conformity (Y/N)],Data[PN/km ('#)])</f>
        <v>75364763733.69603</v>
      </c>
      <c r="L108" s="129" cm="1">
        <f t="array" ref="L108">_xlfn.XLOOKUP($A108&amp;$Q$3,Data[Index]&amp;Data[Valid Test, Can be used for conformity (Y/N)],Data[PM/km (mg)])</f>
        <v>6.9773072021071594E-2</v>
      </c>
      <c r="M108" s="126" cm="1">
        <f t="array" ref="M108">_xlfn.XLOOKUP($A108&amp;$Q$3,Data[Index]&amp;Data[Valid Test, Can be used for conformity (Y/N)],Data[CH4 (mg/km)])</f>
        <v>2.4847897836361406</v>
      </c>
      <c r="N108" s="126" cm="1">
        <f t="array" ref="N108">_xlfn.XLOOKUP($A108&amp;$Q$3,Data[Index]&amp;Data[Valid Test, Can be used for conformity (Y/N)],Data[N20 (mg/km)])</f>
        <v>0.55089223972960677</v>
      </c>
      <c r="O108" s="129" cm="1">
        <f t="array" ref="O108">_xlfn.XLOOKUP($A108&amp;$Q$3,Data[Index]&amp;Data[Valid Test, Can be used for conformity (Y/N)],Data[l/100km])</f>
        <v>8.1760574593284048</v>
      </c>
      <c r="P108" s="138">
        <f>_xlfn.XLOOKUP($A108,Data[Index],Data[Comments])</f>
        <v>0</v>
      </c>
    </row>
    <row r="109" spans="1:16" x14ac:dyDescent="0.2">
      <c r="A109" s="129">
        <v>143</v>
      </c>
      <c r="B109" s="129"/>
      <c r="C109" s="129" t="e" cm="1">
        <f t="array" ref="C109">_xlfn.XLOOKUP($A109&amp;$Q$3&amp;$R$3,Data[Index]&amp;Data[Valid Test, Can be used for conformity (Y/N)]&amp;Data[Cycle],Data[Test Name])</f>
        <v>#N/A</v>
      </c>
      <c r="D109" s="167" t="e" cm="1">
        <f t="array" ref="D109">_xlfn.XLOOKUP($A109&amp;$Q$3&amp;$R$3,Data[Index]&amp;Data[Valid Test, Can be used for conformity (Y/N)]&amp;Data[Cycle],Data[Mileage (Miles)])</f>
        <v>#N/A</v>
      </c>
      <c r="E109" s="130" t="e" cm="1">
        <f t="array" ref="E109">_xlfn.XLOOKUP($A109&amp;$Q$3&amp;$R$3,Data[Index]&amp;Data[Valid Test, Can be used for conformity (Y/N)]&amp;Data[Cycle],Data[Date])</f>
        <v>#N/A</v>
      </c>
      <c r="F109" s="129" t="e" cm="1">
        <f t="array" ref="F109">_xlfn.XLOOKUP($A109&amp;$Q$3&amp;$R$3,Data[Index]&amp;Data[Valid Test, Can be used for conformity (Y/N)]&amp;Data[Cycle],Data[CO/km (mg)])</f>
        <v>#N/A</v>
      </c>
      <c r="G109" s="129" t="e" cm="1">
        <f t="array" ref="G109">_xlfn.XLOOKUP($A109&amp;$Q$3,Data[Index]&amp;Data[Valid Test, Can be used for conformity (Y/N)],Data[CO2/km (g)])</f>
        <v>#N/A</v>
      </c>
      <c r="H109" s="129" t="e" cm="1">
        <f t="array" ref="H109">_xlfn.XLOOKUP($A109&amp;$Q$3,Data[Index]&amp;Data[Valid Test, Can be used for conformity (Y/N)],Data[THC/km (mg)])</f>
        <v>#N/A</v>
      </c>
      <c r="I109" s="129" t="e" cm="1">
        <f t="array" ref="I109">_xlfn.XLOOKUP($A109&amp;$Q$3,Data[Index]&amp;Data[Valid Test, Can be used for conformity (Y/N)],Data[NOx/km (mg)])</f>
        <v>#N/A</v>
      </c>
      <c r="J109" s="129" t="e" cm="1">
        <f t="array" ref="J109">_xlfn.XLOOKUP($A109&amp;$Q$3,Data[Index]&amp;Data[Valid Test, Can be used for conformity (Y/N)],Data[THC + NOx/km (mg)])</f>
        <v>#N/A</v>
      </c>
      <c r="K109" s="142" t="e" cm="1">
        <f t="array" ref="K109">_xlfn.XLOOKUP($A109&amp;$Q$3,Data[Index]&amp;Data[Valid Test, Can be used for conformity (Y/N)],Data[PN/km ('#)])</f>
        <v>#N/A</v>
      </c>
      <c r="L109" s="129" t="e" cm="1">
        <f t="array" ref="L109">_xlfn.XLOOKUP($A109&amp;$Q$3,Data[Index]&amp;Data[Valid Test, Can be used for conformity (Y/N)],Data[PM/km (mg)])</f>
        <v>#N/A</v>
      </c>
      <c r="M109" s="126" t="e" cm="1">
        <f t="array" ref="M109">_xlfn.XLOOKUP($A109&amp;$Q$3,Data[Index]&amp;Data[Valid Test, Can be used for conformity (Y/N)],Data[CH4 (mg/km)])</f>
        <v>#N/A</v>
      </c>
      <c r="N109" s="126" t="e" cm="1">
        <f t="array" ref="N109">_xlfn.XLOOKUP($A109&amp;$Q$3,Data[Index]&amp;Data[Valid Test, Can be used for conformity (Y/N)],Data[N20 (mg/km)])</f>
        <v>#N/A</v>
      </c>
      <c r="O109" s="129" t="e" cm="1">
        <f t="array" ref="O109">_xlfn.XLOOKUP($A109&amp;$Q$3,Data[Index]&amp;Data[Valid Test, Can be used for conformity (Y/N)],Data[l/100km])</f>
        <v>#N/A</v>
      </c>
      <c r="P109" s="138" t="str">
        <f>_xlfn.XLOOKUP($A109,Data[Index],Data[Comments])</f>
        <v>No Hioki</v>
      </c>
    </row>
    <row r="110" spans="1:16" ht="28.5" x14ac:dyDescent="0.2">
      <c r="A110" s="129">
        <v>144</v>
      </c>
      <c r="B110" s="129"/>
      <c r="C110" s="129" t="e" cm="1">
        <f t="array" ref="C110">_xlfn.XLOOKUP($A110&amp;$Q$3&amp;$R$3,Data[Index]&amp;Data[Valid Test, Can be used for conformity (Y/N)]&amp;Data[Cycle],Data[Test Name])</f>
        <v>#N/A</v>
      </c>
      <c r="D110" s="167" t="e" cm="1">
        <f t="array" ref="D110">_xlfn.XLOOKUP($A110&amp;$Q$3&amp;$R$3,Data[Index]&amp;Data[Valid Test, Can be used for conformity (Y/N)]&amp;Data[Cycle],Data[Mileage (Miles)])</f>
        <v>#N/A</v>
      </c>
      <c r="E110" s="130" t="e" cm="1">
        <f t="array" ref="E110">_xlfn.XLOOKUP($A110&amp;$Q$3&amp;$R$3,Data[Index]&amp;Data[Valid Test, Can be used for conformity (Y/N)]&amp;Data[Cycle],Data[Date])</f>
        <v>#N/A</v>
      </c>
      <c r="F110" s="129" t="e" cm="1">
        <f t="array" ref="F110">_xlfn.XLOOKUP($A110&amp;$Q$3&amp;$R$3,Data[Index]&amp;Data[Valid Test, Can be used for conformity (Y/N)]&amp;Data[Cycle],Data[CO/km (mg)])</f>
        <v>#N/A</v>
      </c>
      <c r="G110" s="129" t="e" cm="1">
        <f t="array" ref="G110">_xlfn.XLOOKUP($A110&amp;$Q$3,Data[Index]&amp;Data[Valid Test, Can be used for conformity (Y/N)],Data[CO2/km (g)])</f>
        <v>#N/A</v>
      </c>
      <c r="H110" s="129" t="e" cm="1">
        <f t="array" ref="H110">_xlfn.XLOOKUP($A110&amp;$Q$3,Data[Index]&amp;Data[Valid Test, Can be used for conformity (Y/N)],Data[THC/km (mg)])</f>
        <v>#N/A</v>
      </c>
      <c r="I110" s="129" t="e" cm="1">
        <f t="array" ref="I110">_xlfn.XLOOKUP($A110&amp;$Q$3,Data[Index]&amp;Data[Valid Test, Can be used for conformity (Y/N)],Data[NOx/km (mg)])</f>
        <v>#N/A</v>
      </c>
      <c r="J110" s="129" t="e" cm="1">
        <f t="array" ref="J110">_xlfn.XLOOKUP($A110&amp;$Q$3,Data[Index]&amp;Data[Valid Test, Can be used for conformity (Y/N)],Data[THC + NOx/km (mg)])</f>
        <v>#N/A</v>
      </c>
      <c r="K110" s="142" t="e" cm="1">
        <f t="array" ref="K110">_xlfn.XLOOKUP($A110&amp;$Q$3,Data[Index]&amp;Data[Valid Test, Can be used for conformity (Y/N)],Data[PN/km ('#)])</f>
        <v>#N/A</v>
      </c>
      <c r="L110" s="129" t="e" cm="1">
        <f t="array" ref="L110">_xlfn.XLOOKUP($A110&amp;$Q$3,Data[Index]&amp;Data[Valid Test, Can be used for conformity (Y/N)],Data[PM/km (mg)])</f>
        <v>#N/A</v>
      </c>
      <c r="M110" s="126" t="e" cm="1">
        <f t="array" ref="M110">_xlfn.XLOOKUP($A110&amp;$Q$3,Data[Index]&amp;Data[Valid Test, Can be used for conformity (Y/N)],Data[CH4 (mg/km)])</f>
        <v>#N/A</v>
      </c>
      <c r="N110" s="126" t="e" cm="1">
        <f t="array" ref="N110">_xlfn.XLOOKUP($A110&amp;$Q$3,Data[Index]&amp;Data[Valid Test, Can be used for conformity (Y/N)],Data[N20 (mg/km)])</f>
        <v>#N/A</v>
      </c>
      <c r="O110" s="129" t="e" cm="1">
        <f t="array" ref="O110">_xlfn.XLOOKUP($A110&amp;$Q$3,Data[Index]&amp;Data[Valid Test, Can be used for conformity (Y/N)],Data[l/100km])</f>
        <v>#N/A</v>
      </c>
      <c r="P110" s="138" t="str">
        <f>_xlfn.XLOOKUP($A110,Data[Index],Data[Comments])</f>
        <v>Precon but bagged, no hioki just data before STARS is updated</v>
      </c>
    </row>
    <row r="111" spans="1:16" ht="28.5" x14ac:dyDescent="0.2">
      <c r="A111" s="129">
        <v>145</v>
      </c>
      <c r="B111" s="129"/>
      <c r="C111" s="129" t="e" cm="1">
        <f t="array" ref="C111">_xlfn.XLOOKUP($A111&amp;$Q$3&amp;$R$3,Data[Index]&amp;Data[Valid Test, Can be used for conformity (Y/N)]&amp;Data[Cycle],Data[Test Name])</f>
        <v>#N/A</v>
      </c>
      <c r="D111" s="167" t="e" cm="1">
        <f t="array" ref="D111">_xlfn.XLOOKUP($A111&amp;$Q$3&amp;$R$3,Data[Index]&amp;Data[Valid Test, Can be used for conformity (Y/N)]&amp;Data[Cycle],Data[Mileage (Miles)])</f>
        <v>#N/A</v>
      </c>
      <c r="E111" s="130" t="e" cm="1">
        <f t="array" ref="E111">_xlfn.XLOOKUP($A111&amp;$Q$3&amp;$R$3,Data[Index]&amp;Data[Valid Test, Can be used for conformity (Y/N)]&amp;Data[Cycle],Data[Date])</f>
        <v>#N/A</v>
      </c>
      <c r="F111" s="129" t="e" cm="1">
        <f t="array" ref="F111">_xlfn.XLOOKUP($A111&amp;$Q$3&amp;$R$3,Data[Index]&amp;Data[Valid Test, Can be used for conformity (Y/N)]&amp;Data[Cycle],Data[CO/km (mg)])</f>
        <v>#N/A</v>
      </c>
      <c r="G111" s="129" t="e" cm="1">
        <f t="array" ref="G111">_xlfn.XLOOKUP($A111&amp;$Q$3,Data[Index]&amp;Data[Valid Test, Can be used for conformity (Y/N)],Data[CO2/km (g)])</f>
        <v>#N/A</v>
      </c>
      <c r="H111" s="129" t="e" cm="1">
        <f t="array" ref="H111">_xlfn.XLOOKUP($A111&amp;$Q$3,Data[Index]&amp;Data[Valid Test, Can be used for conformity (Y/N)],Data[THC/km (mg)])</f>
        <v>#N/A</v>
      </c>
      <c r="I111" s="129" t="e" cm="1">
        <f t="array" ref="I111">_xlfn.XLOOKUP($A111&amp;$Q$3,Data[Index]&amp;Data[Valid Test, Can be used for conformity (Y/N)],Data[NOx/km (mg)])</f>
        <v>#N/A</v>
      </c>
      <c r="J111" s="129" t="e" cm="1">
        <f t="array" ref="J111">_xlfn.XLOOKUP($A111&amp;$Q$3,Data[Index]&amp;Data[Valid Test, Can be used for conformity (Y/N)],Data[THC + NOx/km (mg)])</f>
        <v>#N/A</v>
      </c>
      <c r="K111" s="142" t="e" cm="1">
        <f t="array" ref="K111">_xlfn.XLOOKUP($A111&amp;$Q$3,Data[Index]&amp;Data[Valid Test, Can be used for conformity (Y/N)],Data[PN/km ('#)])</f>
        <v>#N/A</v>
      </c>
      <c r="L111" s="129" t="e" cm="1">
        <f t="array" ref="L111">_xlfn.XLOOKUP($A111&amp;$Q$3,Data[Index]&amp;Data[Valid Test, Can be used for conformity (Y/N)],Data[PM/km (mg)])</f>
        <v>#N/A</v>
      </c>
      <c r="M111" s="126" t="e" cm="1">
        <f t="array" ref="M111">_xlfn.XLOOKUP($A111&amp;$Q$3,Data[Index]&amp;Data[Valid Test, Can be used for conformity (Y/N)],Data[CH4 (mg/km)])</f>
        <v>#N/A</v>
      </c>
      <c r="N111" s="126" t="e" cm="1">
        <f t="array" ref="N111">_xlfn.XLOOKUP($A111&amp;$Q$3,Data[Index]&amp;Data[Valid Test, Can be used for conformity (Y/N)],Data[N20 (mg/km)])</f>
        <v>#N/A</v>
      </c>
      <c r="O111" s="129" t="e" cm="1">
        <f t="array" ref="O111">_xlfn.XLOOKUP($A111&amp;$Q$3,Data[Index]&amp;Data[Valid Test, Can be used for conformity (Y/N)],Data[l/100km])</f>
        <v>#N/A</v>
      </c>
      <c r="P111" s="138" t="str">
        <f>_xlfn.XLOOKUP($A111,Data[Index],Data[Comments])</f>
        <v>wltc drive violation first test of stars 2.8 no PN ran at horiba request</v>
      </c>
    </row>
    <row r="112" spans="1:16" ht="28.5" x14ac:dyDescent="0.2">
      <c r="A112" s="129">
        <v>146</v>
      </c>
      <c r="B112" s="129"/>
      <c r="C112" s="129" t="e" cm="1">
        <f t="array" ref="C112">_xlfn.XLOOKUP($A112&amp;$Q$3&amp;$R$3,Data[Index]&amp;Data[Valid Test, Can be used for conformity (Y/N)]&amp;Data[Cycle],Data[Test Name])</f>
        <v>#N/A</v>
      </c>
      <c r="D112" s="167" t="e" cm="1">
        <f t="array" ref="D112">_xlfn.XLOOKUP($A112&amp;$Q$3&amp;$R$3,Data[Index]&amp;Data[Valid Test, Can be used for conformity (Y/N)]&amp;Data[Cycle],Data[Mileage (Miles)])</f>
        <v>#N/A</v>
      </c>
      <c r="E112" s="130" t="e" cm="1">
        <f t="array" ref="E112">_xlfn.XLOOKUP($A112&amp;$Q$3&amp;$R$3,Data[Index]&amp;Data[Valid Test, Can be used for conformity (Y/N)]&amp;Data[Cycle],Data[Date])</f>
        <v>#N/A</v>
      </c>
      <c r="F112" s="129" t="e" cm="1">
        <f t="array" ref="F112">_xlfn.XLOOKUP($A112&amp;$Q$3&amp;$R$3,Data[Index]&amp;Data[Valid Test, Can be used for conformity (Y/N)]&amp;Data[Cycle],Data[CO/km (mg)])</f>
        <v>#N/A</v>
      </c>
      <c r="G112" s="129" t="e" cm="1">
        <f t="array" ref="G112">_xlfn.XLOOKUP($A112&amp;$Q$3,Data[Index]&amp;Data[Valid Test, Can be used for conformity (Y/N)],Data[CO2/km (g)])</f>
        <v>#N/A</v>
      </c>
      <c r="H112" s="129" t="e" cm="1">
        <f t="array" ref="H112">_xlfn.XLOOKUP($A112&amp;$Q$3,Data[Index]&amp;Data[Valid Test, Can be used for conformity (Y/N)],Data[THC/km (mg)])</f>
        <v>#N/A</v>
      </c>
      <c r="I112" s="129" t="e" cm="1">
        <f t="array" ref="I112">_xlfn.XLOOKUP($A112&amp;$Q$3,Data[Index]&amp;Data[Valid Test, Can be used for conformity (Y/N)],Data[NOx/km (mg)])</f>
        <v>#N/A</v>
      </c>
      <c r="J112" s="129" t="e" cm="1">
        <f t="array" ref="J112">_xlfn.XLOOKUP($A112&amp;$Q$3,Data[Index]&amp;Data[Valid Test, Can be used for conformity (Y/N)],Data[THC + NOx/km (mg)])</f>
        <v>#N/A</v>
      </c>
      <c r="K112" s="142" t="e" cm="1">
        <f t="array" ref="K112">_xlfn.XLOOKUP($A112&amp;$Q$3,Data[Index]&amp;Data[Valid Test, Can be used for conformity (Y/N)],Data[PN/km ('#)])</f>
        <v>#N/A</v>
      </c>
      <c r="L112" s="129" t="e" cm="1">
        <f t="array" ref="L112">_xlfn.XLOOKUP($A112&amp;$Q$3,Data[Index]&amp;Data[Valid Test, Can be used for conformity (Y/N)],Data[PM/km (mg)])</f>
        <v>#N/A</v>
      </c>
      <c r="M112" s="126" t="e" cm="1">
        <f t="array" ref="M112">_xlfn.XLOOKUP($A112&amp;$Q$3,Data[Index]&amp;Data[Valid Test, Can be used for conformity (Y/N)],Data[CH4 (mg/km)])</f>
        <v>#N/A</v>
      </c>
      <c r="N112" s="126" t="e" cm="1">
        <f t="array" ref="N112">_xlfn.XLOOKUP($A112&amp;$Q$3,Data[Index]&amp;Data[Valid Test, Can be used for conformity (Y/N)],Data[N20 (mg/km)])</f>
        <v>#N/A</v>
      </c>
      <c r="O112" s="129" t="e" cm="1">
        <f t="array" ref="O112">_xlfn.XLOOKUP($A112&amp;$Q$3,Data[Index]&amp;Data[Valid Test, Can be used for conformity (Y/N)],Data[l/100km])</f>
        <v>#N/A</v>
      </c>
      <c r="P112" s="138" t="str">
        <f>_xlfn.XLOOKUP($A112,Data[Index],Data[Comments])</f>
        <v>FTP75 Proof of STARS 2.8 working, No PN or PM ran at horiba request</v>
      </c>
    </row>
    <row r="113" spans="1:16" ht="28.5" x14ac:dyDescent="0.2">
      <c r="A113" s="129">
        <v>147</v>
      </c>
      <c r="B113" s="129"/>
      <c r="C113" s="129" t="str" cm="1">
        <f t="array" ref="C113">_xlfn.XLOOKUP($A113&amp;$Q$3&amp;$R$3,Data[Index]&amp;Data[Valid Test, Can be used for conformity (Y/N)]&amp;Data[Cycle],Data[Test Name])</f>
        <v>CORR BT70 BHV  147  07/01/2022 07:50:55</v>
      </c>
      <c r="D113" s="167" t="str" cm="1">
        <f t="array" ref="D113">_xlfn.XLOOKUP($A113&amp;$Q$3&amp;$R$3,Data[Index]&amp;Data[Valid Test, Can be used for conformity (Y/N)]&amp;Data[Cycle],Data[Mileage (Miles)])</f>
        <v>-</v>
      </c>
      <c r="E113" s="130" cm="1">
        <f t="array" ref="E113">_xlfn.XLOOKUP($A113&amp;$Q$3&amp;$R$3,Data[Index]&amp;Data[Valid Test, Can be used for conformity (Y/N)]&amp;Data[Cycle],Data[Date])</f>
        <v>44568</v>
      </c>
      <c r="F113" s="129" cm="1">
        <f t="array" ref="F113">_xlfn.XLOOKUP($A113&amp;$Q$3&amp;$R$3,Data[Index]&amp;Data[Valid Test, Can be used for conformity (Y/N)]&amp;Data[Cycle],Data[CO/km (mg)])</f>
        <v>218.6</v>
      </c>
      <c r="G113" s="129" cm="1">
        <f t="array" ref="G113">_xlfn.XLOOKUP($A113&amp;$Q$3,Data[Index]&amp;Data[Valid Test, Can be used for conformity (Y/N)],Data[CO2/km (g)])</f>
        <v>189.58</v>
      </c>
      <c r="H113" s="129" cm="1">
        <f t="array" ref="H113">_xlfn.XLOOKUP($A113&amp;$Q$3,Data[Index]&amp;Data[Valid Test, Can be used for conformity (Y/N)],Data[THC/km (mg)])</f>
        <v>13.8</v>
      </c>
      <c r="I113" s="129" cm="1">
        <f t="array" ref="I113">_xlfn.XLOOKUP($A113&amp;$Q$3,Data[Index]&amp;Data[Valid Test, Can be used for conformity (Y/N)],Data[NOx/km (mg)])</f>
        <v>13.2</v>
      </c>
      <c r="J113" s="129" cm="1">
        <f t="array" ref="J113">_xlfn.XLOOKUP($A113&amp;$Q$3,Data[Index]&amp;Data[Valid Test, Can be used for conformity (Y/N)],Data[THC + NOx/km (mg)])</f>
        <v>27</v>
      </c>
      <c r="K113" s="142" cm="1">
        <f t="array" ref="K113">_xlfn.XLOOKUP($A113&amp;$Q$3,Data[Index]&amp;Data[Valid Test, Can be used for conformity (Y/N)],Data[PN/km ('#)])</f>
        <v>62700000000</v>
      </c>
      <c r="L113" s="129" cm="1">
        <f t="array" ref="L113">_xlfn.XLOOKUP($A113&amp;$Q$3,Data[Index]&amp;Data[Valid Test, Can be used for conformity (Y/N)],Data[PM/km (mg)])</f>
        <v>0.17</v>
      </c>
      <c r="M113" s="126" cm="1">
        <f t="array" ref="M113">_xlfn.XLOOKUP($A113&amp;$Q$3,Data[Index]&amp;Data[Valid Test, Can be used for conformity (Y/N)],Data[CH4 (mg/km)])</f>
        <v>3.1</v>
      </c>
      <c r="N113" s="126" cm="1">
        <f t="array" ref="N113">_xlfn.XLOOKUP($A113&amp;$Q$3,Data[Index]&amp;Data[Valid Test, Can be used for conformity (Y/N)],Data[N20 (mg/km)])</f>
        <v>0.5</v>
      </c>
      <c r="O113" s="129" cm="1">
        <f t="array" ref="O113">_xlfn.XLOOKUP($A113&amp;$Q$3,Data[Index]&amp;Data[Valid Test, Can be used for conformity (Y/N)],Data[l/100km])</f>
        <v>8.3620000000000001</v>
      </c>
      <c r="P113" s="138" t="str">
        <f>_xlfn.XLOOKUP($A113,Data[Index],Data[Comments])</f>
        <v>WLTC correlation for STARS 2.8, horiba and MPT happy</v>
      </c>
    </row>
    <row r="114" spans="1:16" x14ac:dyDescent="0.2">
      <c r="A114" s="129">
        <v>151</v>
      </c>
      <c r="B114" s="129"/>
      <c r="C114" s="129" t="str" cm="1">
        <f t="array" ref="C114">_xlfn.XLOOKUP($A114&amp;$Q$3&amp;$R$3,Data[Index]&amp;Data[Valid Test, Can be used for conformity (Y/N)]&amp;Data[Cycle],Data[Test Name])</f>
        <v>CORR BT70 BHV  151  13/01/2022 08:36:41</v>
      </c>
      <c r="D114" s="167" cm="1">
        <f t="array" ref="D114">_xlfn.XLOOKUP($A114&amp;$Q$3&amp;$R$3,Data[Index]&amp;Data[Valid Test, Can be used for conformity (Y/N)]&amp;Data[Cycle],Data[Mileage (Miles)])</f>
        <v>4698</v>
      </c>
      <c r="E114" s="130" cm="1">
        <f t="array" ref="E114">_xlfn.XLOOKUP($A114&amp;$Q$3&amp;$R$3,Data[Index]&amp;Data[Valid Test, Can be used for conformity (Y/N)]&amp;Data[Cycle],Data[Date])</f>
        <v>44574.359293981484</v>
      </c>
      <c r="F114" s="129" cm="1">
        <f t="array" ref="F114">_xlfn.XLOOKUP($A114&amp;$Q$3&amp;$R$3,Data[Index]&amp;Data[Valid Test, Can be used for conformity (Y/N)]&amp;Data[Cycle],Data[CO/km (mg)])</f>
        <v>198.96126509933723</v>
      </c>
      <c r="G114" s="129" cm="1">
        <f t="array" ref="G114">_xlfn.XLOOKUP($A114&amp;$Q$3,Data[Index]&amp;Data[Valid Test, Can be used for conformity (Y/N)],Data[CO2/km (g)])</f>
        <v>189.03161399729444</v>
      </c>
      <c r="H114" s="129" cm="1">
        <f t="array" ref="H114">_xlfn.XLOOKUP($A114&amp;$Q$3,Data[Index]&amp;Data[Valid Test, Can be used for conformity (Y/N)],Data[THC/km (mg)])</f>
        <v>11.804111554579968</v>
      </c>
      <c r="I114" s="129" cm="1">
        <f t="array" ref="I114">_xlfn.XLOOKUP($A114&amp;$Q$3,Data[Index]&amp;Data[Valid Test, Can be used for conformity (Y/N)],Data[NOx/km (mg)])</f>
        <v>12.753831835929077</v>
      </c>
      <c r="J114" s="129" cm="1">
        <f t="array" ref="J114">_xlfn.XLOOKUP($A114&amp;$Q$3,Data[Index]&amp;Data[Valid Test, Can be used for conformity (Y/N)],Data[THC + NOx/km (mg)])</f>
        <v>24.557943390509045</v>
      </c>
      <c r="K114" s="142" cm="1">
        <f t="array" ref="K114">_xlfn.XLOOKUP($A114&amp;$Q$3,Data[Index]&amp;Data[Valid Test, Can be used for conformity (Y/N)],Data[PN/km ('#)])</f>
        <v>65800000000</v>
      </c>
      <c r="L114" s="129" cm="1">
        <f t="array" ref="L114">_xlfn.XLOOKUP($A114&amp;$Q$3,Data[Index]&amp;Data[Valid Test, Can be used for conformity (Y/N)],Data[PM/km (mg)])</f>
        <v>5.8000000000000003E-2</v>
      </c>
      <c r="M114" s="126" cm="1">
        <f t="array" ref="M114">_xlfn.XLOOKUP($A114&amp;$Q$3,Data[Index]&amp;Data[Valid Test, Can be used for conformity (Y/N)],Data[CH4 (mg/km)])</f>
        <v>2.3482435500311936</v>
      </c>
      <c r="N114" s="126" cm="1">
        <f t="array" ref="N114">_xlfn.XLOOKUP($A114&amp;$Q$3,Data[Index]&amp;Data[Valid Test, Can be used for conformity (Y/N)],Data[N20 (mg/km)])</f>
        <v>0.36720789360360578</v>
      </c>
      <c r="O114" s="129" cm="1">
        <f t="array" ref="O114">_xlfn.XLOOKUP($A114&amp;$Q$3,Data[Index]&amp;Data[Valid Test, Can be used for conformity (Y/N)],Data[l/100km])</f>
        <v>8.3368270301692888</v>
      </c>
      <c r="P114" s="138">
        <f>_xlfn.XLOOKUP($A114,Data[Index],Data[Comments])</f>
        <v>0</v>
      </c>
    </row>
    <row r="115" spans="1:16" x14ac:dyDescent="0.2">
      <c r="A115" s="129">
        <v>152</v>
      </c>
      <c r="B115" s="129"/>
      <c r="C115" s="129" t="str" cm="1">
        <f t="array" ref="C115">_xlfn.XLOOKUP($A115&amp;$Q$3&amp;$R$3,Data[Index]&amp;Data[Valid Test, Can be used for conformity (Y/N)]&amp;Data[Cycle],Data[Test Name])</f>
        <v>CORR BT70 BHV  152  14/01/2022 06:05:04</v>
      </c>
      <c r="D115" s="167" cm="1">
        <f t="array" ref="D115">_xlfn.XLOOKUP($A115&amp;$Q$3&amp;$R$3,Data[Index]&amp;Data[Valid Test, Can be used for conformity (Y/N)]&amp;Data[Cycle],Data[Mileage (Miles)])</f>
        <v>4715</v>
      </c>
      <c r="E115" s="130" cm="1">
        <f t="array" ref="E115">_xlfn.XLOOKUP($A115&amp;$Q$3&amp;$R$3,Data[Index]&amp;Data[Valid Test, Can be used for conformity (Y/N)]&amp;Data[Cycle],Data[Date])</f>
        <v>44575.236608796295</v>
      </c>
      <c r="F115" s="129" cm="1">
        <f t="array" ref="F115">_xlfn.XLOOKUP($A115&amp;$Q$3&amp;$R$3,Data[Index]&amp;Data[Valid Test, Can be used for conformity (Y/N)]&amp;Data[Cycle],Data[CO/km (mg)])</f>
        <v>188.55520175676571</v>
      </c>
      <c r="G115" s="129" cm="1">
        <f t="array" ref="G115">_xlfn.XLOOKUP($A115&amp;$Q$3,Data[Index]&amp;Data[Valid Test, Can be used for conformity (Y/N)],Data[CO2/km (g)])</f>
        <v>188.61810156839158</v>
      </c>
      <c r="H115" s="129" cm="1">
        <f t="array" ref="H115">_xlfn.XLOOKUP($A115&amp;$Q$3,Data[Index]&amp;Data[Valid Test, Can be used for conformity (Y/N)],Data[THC/km (mg)])</f>
        <v>11.045545927076812</v>
      </c>
      <c r="I115" s="129" cm="1">
        <f t="array" ref="I115">_xlfn.XLOOKUP($A115&amp;$Q$3,Data[Index]&amp;Data[Valid Test, Can be used for conformity (Y/N)],Data[NOx/km (mg)])</f>
        <v>10.809857872531643</v>
      </c>
      <c r="J115" s="129" cm="1">
        <f t="array" ref="J115">_xlfn.XLOOKUP($A115&amp;$Q$3,Data[Index]&amp;Data[Valid Test, Can be used for conformity (Y/N)],Data[THC + NOx/km (mg)])</f>
        <v>21.855403799608453</v>
      </c>
      <c r="K115" s="142" cm="1">
        <f t="array" ref="K115">_xlfn.XLOOKUP($A115&amp;$Q$3,Data[Index]&amp;Data[Valid Test, Can be used for conformity (Y/N)],Data[PN/km ('#)])</f>
        <v>61900000000</v>
      </c>
      <c r="L115" s="129" cm="1">
        <f t="array" ref="L115">_xlfn.XLOOKUP($A115&amp;$Q$3,Data[Index]&amp;Data[Valid Test, Can be used for conformity (Y/N)],Data[PM/km (mg)])</f>
        <v>1.0999999999999999E-2</v>
      </c>
      <c r="M115" s="126" cm="1">
        <f t="array" ref="M115">_xlfn.XLOOKUP($A115&amp;$Q$3,Data[Index]&amp;Data[Valid Test, Can be used for conformity (Y/N)],Data[CH4 (mg/km)])</f>
        <v>1.9959112853758749</v>
      </c>
      <c r="N115" s="126" cm="1">
        <f t="array" ref="N115">_xlfn.XLOOKUP($A115&amp;$Q$3,Data[Index]&amp;Data[Valid Test, Can be used for conformity (Y/N)],Data[N20 (mg/km)])</f>
        <v>0.33345477791216599</v>
      </c>
      <c r="O115" s="129" cm="1">
        <f t="array" ref="O115">_xlfn.XLOOKUP($A115&amp;$Q$3,Data[Index]&amp;Data[Valid Test, Can be used for conformity (Y/N)],Data[l/100km])</f>
        <v>8.31780226404085</v>
      </c>
      <c r="P115" s="138">
        <f>_xlfn.XLOOKUP($A115,Data[Index],Data[Comments])</f>
        <v>0</v>
      </c>
    </row>
    <row r="116" spans="1:16" ht="28.5" x14ac:dyDescent="0.2">
      <c r="A116" s="129">
        <v>154</v>
      </c>
      <c r="B116" s="129"/>
      <c r="C116" s="129" t="e" cm="1">
        <f t="array" ref="C116">_xlfn.XLOOKUP($A116&amp;$Q$3&amp;$R$3,Data[Index]&amp;Data[Valid Test, Can be used for conformity (Y/N)]&amp;Data[Cycle],Data[Test Name])</f>
        <v>#N/A</v>
      </c>
      <c r="D116" s="167" t="e" cm="1">
        <f t="array" ref="D116">_xlfn.XLOOKUP($A116&amp;$Q$3&amp;$R$3,Data[Index]&amp;Data[Valid Test, Can be used for conformity (Y/N)]&amp;Data[Cycle],Data[Mileage (Miles)])</f>
        <v>#N/A</v>
      </c>
      <c r="E116" s="130" t="e" cm="1">
        <f t="array" ref="E116">_xlfn.XLOOKUP($A116&amp;$Q$3&amp;$R$3,Data[Index]&amp;Data[Valid Test, Can be used for conformity (Y/N)]&amp;Data[Cycle],Data[Date])</f>
        <v>#N/A</v>
      </c>
      <c r="F116" s="129" t="e" cm="1">
        <f t="array" ref="F116">_xlfn.XLOOKUP($A116&amp;$Q$3&amp;$R$3,Data[Index]&amp;Data[Valid Test, Can be used for conformity (Y/N)]&amp;Data[Cycle],Data[CO/km (mg)])</f>
        <v>#N/A</v>
      </c>
      <c r="G116" s="129" t="e" cm="1">
        <f t="array" ref="G116">_xlfn.XLOOKUP($A116&amp;$Q$3,Data[Index]&amp;Data[Valid Test, Can be used for conformity (Y/N)],Data[CO2/km (g)])</f>
        <v>#N/A</v>
      </c>
      <c r="H116" s="129" t="e" cm="1">
        <f t="array" ref="H116">_xlfn.XLOOKUP($A116&amp;$Q$3,Data[Index]&amp;Data[Valid Test, Can be used for conformity (Y/N)],Data[THC/km (mg)])</f>
        <v>#N/A</v>
      </c>
      <c r="I116" s="129" t="e" cm="1">
        <f t="array" ref="I116">_xlfn.XLOOKUP($A116&amp;$Q$3,Data[Index]&amp;Data[Valid Test, Can be used for conformity (Y/N)],Data[NOx/km (mg)])</f>
        <v>#N/A</v>
      </c>
      <c r="J116" s="129" t="e" cm="1">
        <f t="array" ref="J116">_xlfn.XLOOKUP($A116&amp;$Q$3,Data[Index]&amp;Data[Valid Test, Can be used for conformity (Y/N)],Data[THC + NOx/km (mg)])</f>
        <v>#N/A</v>
      </c>
      <c r="K116" s="142" t="e" cm="1">
        <f t="array" ref="K116">_xlfn.XLOOKUP($A116&amp;$Q$3,Data[Index]&amp;Data[Valid Test, Can be used for conformity (Y/N)],Data[PN/km ('#)])</f>
        <v>#N/A</v>
      </c>
      <c r="L116" s="129" t="e" cm="1">
        <f t="array" ref="L116">_xlfn.XLOOKUP($A116&amp;$Q$3,Data[Index]&amp;Data[Valid Test, Can be used for conformity (Y/N)],Data[PM/km (mg)])</f>
        <v>#N/A</v>
      </c>
      <c r="M116" s="126" t="e" cm="1">
        <f t="array" ref="M116">_xlfn.XLOOKUP($A116&amp;$Q$3,Data[Index]&amp;Data[Valid Test, Can be used for conformity (Y/N)],Data[CH4 (mg/km)])</f>
        <v>#N/A</v>
      </c>
      <c r="N116" s="126" t="e" cm="1">
        <f t="array" ref="N116">_xlfn.XLOOKUP($A116&amp;$Q$3,Data[Index]&amp;Data[Valid Test, Can be used for conformity (Y/N)],Data[N20 (mg/km)])</f>
        <v>#N/A</v>
      </c>
      <c r="O116" s="129" t="e" cm="1">
        <f t="array" ref="O116">_xlfn.XLOOKUP($A116&amp;$Q$3,Data[Index]&amp;Data[Valid Test, Can be used for conformity (Y/N)],Data[l/100km])</f>
        <v>#N/A</v>
      </c>
      <c r="P116" s="138" t="str">
        <f>_xlfn.XLOOKUP($A116,Data[Index],Data[Comments])</f>
        <v xml:space="preserve">Internal MPT employee for demonstration, and feel for difficulty </v>
      </c>
    </row>
    <row r="117" spans="1:16" ht="42.75" x14ac:dyDescent="0.2">
      <c r="A117" s="129">
        <v>155</v>
      </c>
      <c r="B117" s="129"/>
      <c r="C117" s="129" t="e" cm="1">
        <f t="array" ref="C117">_xlfn.XLOOKUP($A117&amp;$Q$3&amp;$R$3,Data[Index]&amp;Data[Valid Test, Can be used for conformity (Y/N)]&amp;Data[Cycle],Data[Test Name])</f>
        <v>#N/A</v>
      </c>
      <c r="D117" s="167" t="e" cm="1">
        <f t="array" ref="D117">_xlfn.XLOOKUP($A117&amp;$Q$3&amp;$R$3,Data[Index]&amp;Data[Valid Test, Can be used for conformity (Y/N)]&amp;Data[Cycle],Data[Mileage (Miles)])</f>
        <v>#N/A</v>
      </c>
      <c r="E117" s="130" t="e" cm="1">
        <f t="array" ref="E117">_xlfn.XLOOKUP($A117&amp;$Q$3&amp;$R$3,Data[Index]&amp;Data[Valid Test, Can be used for conformity (Y/N)]&amp;Data[Cycle],Data[Date])</f>
        <v>#N/A</v>
      </c>
      <c r="F117" s="129" t="e" cm="1">
        <f t="array" ref="F117">_xlfn.XLOOKUP($A117&amp;$Q$3&amp;$R$3,Data[Index]&amp;Data[Valid Test, Can be used for conformity (Y/N)]&amp;Data[Cycle],Data[CO/km (mg)])</f>
        <v>#N/A</v>
      </c>
      <c r="G117" s="129" t="e" cm="1">
        <f t="array" ref="G117">_xlfn.XLOOKUP($A117&amp;$Q$3,Data[Index]&amp;Data[Valid Test, Can be used for conformity (Y/N)],Data[CO2/km (g)])</f>
        <v>#N/A</v>
      </c>
      <c r="H117" s="129" t="e" cm="1">
        <f t="array" ref="H117">_xlfn.XLOOKUP($A117&amp;$Q$3,Data[Index]&amp;Data[Valid Test, Can be used for conformity (Y/N)],Data[THC/km (mg)])</f>
        <v>#N/A</v>
      </c>
      <c r="I117" s="129" t="e" cm="1">
        <f t="array" ref="I117">_xlfn.XLOOKUP($A117&amp;$Q$3,Data[Index]&amp;Data[Valid Test, Can be used for conformity (Y/N)],Data[NOx/km (mg)])</f>
        <v>#N/A</v>
      </c>
      <c r="J117" s="129" t="e" cm="1">
        <f t="array" ref="J117">_xlfn.XLOOKUP($A117&amp;$Q$3,Data[Index]&amp;Data[Valid Test, Can be used for conformity (Y/N)],Data[THC + NOx/km (mg)])</f>
        <v>#N/A</v>
      </c>
      <c r="K117" s="142" t="e" cm="1">
        <f t="array" ref="K117">_xlfn.XLOOKUP($A117&amp;$Q$3,Data[Index]&amp;Data[Valid Test, Can be used for conformity (Y/N)],Data[PN/km ('#)])</f>
        <v>#N/A</v>
      </c>
      <c r="L117" s="129" t="e" cm="1">
        <f t="array" ref="L117">_xlfn.XLOOKUP($A117&amp;$Q$3,Data[Index]&amp;Data[Valid Test, Can be used for conformity (Y/N)],Data[PM/km (mg)])</f>
        <v>#N/A</v>
      </c>
      <c r="M117" s="126" t="e" cm="1">
        <f t="array" ref="M117">_xlfn.XLOOKUP($A117&amp;$Q$3,Data[Index]&amp;Data[Valid Test, Can be used for conformity (Y/N)],Data[CH4 (mg/km)])</f>
        <v>#N/A</v>
      </c>
      <c r="N117" s="126" t="e" cm="1">
        <f t="array" ref="N117">_xlfn.XLOOKUP($A117&amp;$Q$3,Data[Index]&amp;Data[Valid Test, Can be used for conformity (Y/N)],Data[N20 (mg/km)])</f>
        <v>#N/A</v>
      </c>
      <c r="O117" s="129" t="e" cm="1">
        <f t="array" ref="O117">_xlfn.XLOOKUP($A117&amp;$Q$3,Data[Index]&amp;Data[Valid Test, Can be used for conformity (Y/N)],Data[l/100km])</f>
        <v>#N/A</v>
      </c>
      <c r="P117" s="138" t="str">
        <f>_xlfn.XLOOKUP($A117,Data[Index],Data[Comments])</f>
        <v>Internal MPT employee for demonstration, Screen freeze made driver violate in phase 2</v>
      </c>
    </row>
    <row r="118" spans="1:16" x14ac:dyDescent="0.2">
      <c r="A118" s="129">
        <v>0</v>
      </c>
      <c r="B118" s="129"/>
      <c r="C118" s="129" t="e" cm="1">
        <f t="array" ref="C118">_xlfn.XLOOKUP($A118&amp;$Q$3&amp;$R$3,Data[Index]&amp;Data[Valid Test, Can be used for conformity (Y/N)]&amp;Data[Cycle],Data[Test Name])</f>
        <v>#N/A</v>
      </c>
      <c r="D118" s="167" t="e" cm="1">
        <f t="array" ref="D118">_xlfn.XLOOKUP($A118&amp;$Q$3&amp;$R$3,Data[Index]&amp;Data[Valid Test, Can be used for conformity (Y/N)]&amp;Data[Cycle],Data[Mileage (Miles)])</f>
        <v>#N/A</v>
      </c>
      <c r="E118" s="130" t="e" cm="1">
        <f t="array" ref="E118">_xlfn.XLOOKUP($A118&amp;$Q$3&amp;$R$3,Data[Index]&amp;Data[Valid Test, Can be used for conformity (Y/N)]&amp;Data[Cycle],Data[Date])</f>
        <v>#N/A</v>
      </c>
      <c r="F118" s="129" t="e" cm="1">
        <f t="array" ref="F118">_xlfn.XLOOKUP($A118&amp;$Q$3&amp;$R$3,Data[Index]&amp;Data[Valid Test, Can be used for conformity (Y/N)]&amp;Data[Cycle],Data[CO/km (mg)])</f>
        <v>#N/A</v>
      </c>
      <c r="G118" s="129" t="e" cm="1">
        <f t="array" ref="G118">_xlfn.XLOOKUP($A118&amp;$Q$3,Data[Index]&amp;Data[Valid Test, Can be used for conformity (Y/N)],Data[CO2/km (g)])</f>
        <v>#N/A</v>
      </c>
      <c r="H118" s="129" t="e" cm="1">
        <f t="array" ref="H118">_xlfn.XLOOKUP($A118&amp;$Q$3,Data[Index]&amp;Data[Valid Test, Can be used for conformity (Y/N)],Data[THC/km (mg)])</f>
        <v>#N/A</v>
      </c>
      <c r="I118" s="129" t="e" cm="1">
        <f t="array" ref="I118">_xlfn.XLOOKUP($A118&amp;$Q$3,Data[Index]&amp;Data[Valid Test, Can be used for conformity (Y/N)],Data[NOx/km (mg)])</f>
        <v>#N/A</v>
      </c>
      <c r="J118" s="129" t="e" cm="1">
        <f t="array" ref="J118">_xlfn.XLOOKUP($A118&amp;$Q$3,Data[Index]&amp;Data[Valid Test, Can be used for conformity (Y/N)],Data[THC + NOx/km (mg)])</f>
        <v>#N/A</v>
      </c>
      <c r="K118" s="142" t="e" cm="1">
        <f t="array" ref="K118">_xlfn.XLOOKUP($A118&amp;$Q$3,Data[Index]&amp;Data[Valid Test, Can be used for conformity (Y/N)],Data[PN/km ('#)])</f>
        <v>#N/A</v>
      </c>
      <c r="L118" s="129" t="e" cm="1">
        <f t="array" ref="L118">_xlfn.XLOOKUP($A118&amp;$Q$3,Data[Index]&amp;Data[Valid Test, Can be used for conformity (Y/N)],Data[PM/km (mg)])</f>
        <v>#N/A</v>
      </c>
      <c r="M118" s="126" t="e" cm="1">
        <f t="array" ref="M118">_xlfn.XLOOKUP($A118&amp;$Q$3,Data[Index]&amp;Data[Valid Test, Can be used for conformity (Y/N)],Data[CH4 (mg/km)])</f>
        <v>#N/A</v>
      </c>
      <c r="N118" s="126" t="e" cm="1">
        <f t="array" ref="N118">_xlfn.XLOOKUP($A118&amp;$Q$3,Data[Index]&amp;Data[Valid Test, Can be used for conformity (Y/N)],Data[N20 (mg/km)])</f>
        <v>#N/A</v>
      </c>
      <c r="O118" s="129" t="e" cm="1">
        <f t="array" ref="O118">_xlfn.XLOOKUP($A118&amp;$Q$3,Data[Index]&amp;Data[Valid Test, Can be used for conformity (Y/N)],Data[l/100km])</f>
        <v>#N/A</v>
      </c>
      <c r="P118" s="138" t="e">
        <f>_xlfn.XLOOKUP($A118,Data[Index],Data[Comments])</f>
        <v>#N/A</v>
      </c>
    </row>
    <row r="119" spans="1:16" x14ac:dyDescent="0.2">
      <c r="A119" s="129">
        <v>0</v>
      </c>
      <c r="B119" s="129"/>
      <c r="C119" s="129" t="e" cm="1">
        <f t="array" ref="C119">_xlfn.XLOOKUP($A119&amp;$Q$3&amp;$R$3,Data[Index]&amp;Data[Valid Test, Can be used for conformity (Y/N)]&amp;Data[Cycle],Data[Test Name])</f>
        <v>#N/A</v>
      </c>
      <c r="D119" s="167" t="e" cm="1">
        <f t="array" ref="D119">_xlfn.XLOOKUP($A119&amp;$Q$3&amp;$R$3,Data[Index]&amp;Data[Valid Test, Can be used for conformity (Y/N)]&amp;Data[Cycle],Data[Mileage (Miles)])</f>
        <v>#N/A</v>
      </c>
      <c r="E119" s="130" t="e" cm="1">
        <f t="array" ref="E119">_xlfn.XLOOKUP($A119&amp;$Q$3&amp;$R$3,Data[Index]&amp;Data[Valid Test, Can be used for conformity (Y/N)]&amp;Data[Cycle],Data[Date])</f>
        <v>#N/A</v>
      </c>
      <c r="F119" s="129" t="e" cm="1">
        <f t="array" ref="F119">_xlfn.XLOOKUP($A119&amp;$Q$3&amp;$R$3,Data[Index]&amp;Data[Valid Test, Can be used for conformity (Y/N)]&amp;Data[Cycle],Data[CO/km (mg)])</f>
        <v>#N/A</v>
      </c>
      <c r="G119" s="129" t="e" cm="1">
        <f t="array" ref="G119">_xlfn.XLOOKUP($A119&amp;$Q$3,Data[Index]&amp;Data[Valid Test, Can be used for conformity (Y/N)],Data[CO2/km (g)])</f>
        <v>#N/A</v>
      </c>
      <c r="H119" s="129" t="e" cm="1">
        <f t="array" ref="H119">_xlfn.XLOOKUP($A119&amp;$Q$3,Data[Index]&amp;Data[Valid Test, Can be used for conformity (Y/N)],Data[THC/km (mg)])</f>
        <v>#N/A</v>
      </c>
      <c r="I119" s="129" t="e" cm="1">
        <f t="array" ref="I119">_xlfn.XLOOKUP($A119&amp;$Q$3,Data[Index]&amp;Data[Valid Test, Can be used for conformity (Y/N)],Data[NOx/km (mg)])</f>
        <v>#N/A</v>
      </c>
      <c r="J119" s="129" t="e" cm="1">
        <f t="array" ref="J119">_xlfn.XLOOKUP($A119&amp;$Q$3,Data[Index]&amp;Data[Valid Test, Can be used for conformity (Y/N)],Data[THC + NOx/km (mg)])</f>
        <v>#N/A</v>
      </c>
      <c r="K119" s="142" t="e" cm="1">
        <f t="array" ref="K119">_xlfn.XLOOKUP($A119&amp;$Q$3,Data[Index]&amp;Data[Valid Test, Can be used for conformity (Y/N)],Data[PN/km ('#)])</f>
        <v>#N/A</v>
      </c>
      <c r="L119" s="129" t="e" cm="1">
        <f t="array" ref="L119">_xlfn.XLOOKUP($A119&amp;$Q$3,Data[Index]&amp;Data[Valid Test, Can be used for conformity (Y/N)],Data[PM/km (mg)])</f>
        <v>#N/A</v>
      </c>
      <c r="M119" s="126" t="e" cm="1">
        <f t="array" ref="M119">_xlfn.XLOOKUP($A119&amp;$Q$3,Data[Index]&amp;Data[Valid Test, Can be used for conformity (Y/N)],Data[CH4 (mg/km)])</f>
        <v>#N/A</v>
      </c>
      <c r="N119" s="126" t="e" cm="1">
        <f t="array" ref="N119">_xlfn.XLOOKUP($A119&amp;$Q$3,Data[Index]&amp;Data[Valid Test, Can be used for conformity (Y/N)],Data[N20 (mg/km)])</f>
        <v>#N/A</v>
      </c>
      <c r="O119" s="129" t="e" cm="1">
        <f t="array" ref="O119">_xlfn.XLOOKUP($A119&amp;$Q$3,Data[Index]&amp;Data[Valid Test, Can be used for conformity (Y/N)],Data[l/100km])</f>
        <v>#N/A</v>
      </c>
      <c r="P119" s="138" t="e">
        <f>_xlfn.XLOOKUP($A119,Data[Index],Data[Comments])</f>
        <v>#N/A</v>
      </c>
    </row>
    <row r="120" spans="1:16" x14ac:dyDescent="0.2">
      <c r="A120" s="129">
        <v>156</v>
      </c>
      <c r="B120" s="129"/>
      <c r="C120" s="129" t="e" cm="1">
        <f t="array" ref="C120">_xlfn.XLOOKUP($A120&amp;$Q$3&amp;$R$3,Data[Index]&amp;Data[Valid Test, Can be used for conformity (Y/N)]&amp;Data[Cycle],Data[Test Name])</f>
        <v>#N/A</v>
      </c>
      <c r="D120" s="167" t="e" cm="1">
        <f t="array" ref="D120">_xlfn.XLOOKUP($A120&amp;$Q$3&amp;$R$3,Data[Index]&amp;Data[Valid Test, Can be used for conformity (Y/N)]&amp;Data[Cycle],Data[Mileage (Miles)])</f>
        <v>#N/A</v>
      </c>
      <c r="E120" s="130" t="e" cm="1">
        <f t="array" ref="E120">_xlfn.XLOOKUP($A120&amp;$Q$3&amp;$R$3,Data[Index]&amp;Data[Valid Test, Can be used for conformity (Y/N)]&amp;Data[Cycle],Data[Date])</f>
        <v>#N/A</v>
      </c>
      <c r="F120" s="129" t="e" cm="1">
        <f t="array" ref="F120">_xlfn.XLOOKUP($A120&amp;$Q$3&amp;$R$3,Data[Index]&amp;Data[Valid Test, Can be used for conformity (Y/N)]&amp;Data[Cycle],Data[CO/km (mg)])</f>
        <v>#N/A</v>
      </c>
      <c r="G120" s="129" t="e" cm="1">
        <f t="array" ref="G120">_xlfn.XLOOKUP($A120&amp;$Q$3,Data[Index]&amp;Data[Valid Test, Can be used for conformity (Y/N)],Data[CO2/km (g)])</f>
        <v>#N/A</v>
      </c>
      <c r="H120" s="129" t="e" cm="1">
        <f t="array" ref="H120">_xlfn.XLOOKUP($A120&amp;$Q$3,Data[Index]&amp;Data[Valid Test, Can be used for conformity (Y/N)],Data[THC/km (mg)])</f>
        <v>#N/A</v>
      </c>
      <c r="I120" s="129" t="e" cm="1">
        <f t="array" ref="I120">_xlfn.XLOOKUP($A120&amp;$Q$3,Data[Index]&amp;Data[Valid Test, Can be used for conformity (Y/N)],Data[NOx/km (mg)])</f>
        <v>#N/A</v>
      </c>
      <c r="J120" s="129" t="e" cm="1">
        <f t="array" ref="J120">_xlfn.XLOOKUP($A120&amp;$Q$3,Data[Index]&amp;Data[Valid Test, Can be used for conformity (Y/N)],Data[THC + NOx/km (mg)])</f>
        <v>#N/A</v>
      </c>
      <c r="K120" s="142" t="e" cm="1">
        <f t="array" ref="K120">_xlfn.XLOOKUP($A120&amp;$Q$3,Data[Index]&amp;Data[Valid Test, Can be used for conformity (Y/N)],Data[PN/km ('#)])</f>
        <v>#N/A</v>
      </c>
      <c r="L120" s="129" t="e" cm="1">
        <f t="array" ref="L120">_xlfn.XLOOKUP($A120&amp;$Q$3,Data[Index]&amp;Data[Valid Test, Can be used for conformity (Y/N)],Data[PM/km (mg)])</f>
        <v>#N/A</v>
      </c>
      <c r="M120" s="126" t="e" cm="1">
        <f t="array" ref="M120">_xlfn.XLOOKUP($A120&amp;$Q$3,Data[Index]&amp;Data[Valid Test, Can be used for conformity (Y/N)],Data[CH4 (mg/km)])</f>
        <v>#N/A</v>
      </c>
      <c r="N120" s="126" t="e" cm="1">
        <f t="array" ref="N120">_xlfn.XLOOKUP($A120&amp;$Q$3,Data[Index]&amp;Data[Valid Test, Can be used for conformity (Y/N)],Data[N20 (mg/km)])</f>
        <v>#N/A</v>
      </c>
      <c r="O120" s="129" t="e" cm="1">
        <f t="array" ref="O120">_xlfn.XLOOKUP($A120&amp;$Q$3,Data[Index]&amp;Data[Valid Test, Can be used for conformity (Y/N)],Data[l/100km])</f>
        <v>#N/A</v>
      </c>
      <c r="P120" s="138" t="str">
        <f>_xlfn.XLOOKUP($A120,Data[Index],Data[Comments])</f>
        <v>Warm test</v>
      </c>
    </row>
    <row r="121" spans="1:16" x14ac:dyDescent="0.2">
      <c r="A121" s="129">
        <v>157</v>
      </c>
      <c r="B121" s="129"/>
      <c r="C121" s="129" t="str" cm="1">
        <f t="array" ref="C121">_xlfn.XLOOKUP($A121&amp;$Q$3&amp;$R$3,Data[Index]&amp;Data[Valid Test, Can be used for conformity (Y/N)]&amp;Data[Cycle],Data[Test Name])</f>
        <v>CORR BT70 BHV 157 25/01/2022 18:24:06</v>
      </c>
      <c r="D121" s="167" cm="1">
        <f t="array" ref="D121">_xlfn.XLOOKUP($A121&amp;$Q$3&amp;$R$3,Data[Index]&amp;Data[Valid Test, Can be used for conformity (Y/N)]&amp;Data[Cycle],Data[Mileage (Miles)])</f>
        <v>4854</v>
      </c>
      <c r="E121" s="130" cm="1">
        <f t="array" ref="E121">_xlfn.XLOOKUP($A121&amp;$Q$3&amp;$R$3,Data[Index]&amp;Data[Valid Test, Can be used for conformity (Y/N)]&amp;Data[Cycle],Data[Date])</f>
        <v>44586.767233796294</v>
      </c>
      <c r="F121" s="129" cm="1">
        <f t="array" ref="F121">_xlfn.XLOOKUP($A121&amp;$Q$3&amp;$R$3,Data[Index]&amp;Data[Valid Test, Can be used for conformity (Y/N)]&amp;Data[Cycle],Data[CO/km (mg)])</f>
        <v>223.49082404560372</v>
      </c>
      <c r="G121" s="129" cm="1">
        <f t="array" ref="G121">_xlfn.XLOOKUP($A121&amp;$Q$3,Data[Index]&amp;Data[Valid Test, Can be used for conformity (Y/N)],Data[CO2/km (g)])</f>
        <v>184.78253354001112</v>
      </c>
      <c r="H121" s="129" cm="1">
        <f t="array" ref="H121">_xlfn.XLOOKUP($A121&amp;$Q$3,Data[Index]&amp;Data[Valid Test, Can be used for conformity (Y/N)],Data[THC/km (mg)])</f>
        <v>13.865301660515307</v>
      </c>
      <c r="I121" s="129" cm="1">
        <f t="array" ref="I121">_xlfn.XLOOKUP($A121&amp;$Q$3,Data[Index]&amp;Data[Valid Test, Can be used for conformity (Y/N)],Data[NOx/km (mg)])</f>
        <v>12.806219758552004</v>
      </c>
      <c r="J121" s="129" cm="1">
        <f t="array" ref="J121">_xlfn.XLOOKUP($A121&amp;$Q$3,Data[Index]&amp;Data[Valid Test, Can be used for conformity (Y/N)],Data[THC + NOx/km (mg)])</f>
        <v>26.671521419067311</v>
      </c>
      <c r="K121" s="142" cm="1">
        <f t="array" ref="K121">_xlfn.XLOOKUP($A121&amp;$Q$3,Data[Index]&amp;Data[Valid Test, Can be used for conformity (Y/N)],Data[PN/km ('#)])</f>
        <v>77944137219.675446</v>
      </c>
      <c r="L121" s="129" cm="1">
        <f t="array" ref="L121">_xlfn.XLOOKUP($A121&amp;$Q$3,Data[Index]&amp;Data[Valid Test, Can be used for conformity (Y/N)],Data[PM/km (mg)])</f>
        <v>8.66671107506021E-2</v>
      </c>
      <c r="M121" s="126" cm="1">
        <f t="array" ref="M121">_xlfn.XLOOKUP($A121&amp;$Q$3,Data[Index]&amp;Data[Valid Test, Can be used for conformity (Y/N)],Data[CH4 (mg/km)])</f>
        <v>2.6810832549378931</v>
      </c>
      <c r="N121" s="126" cm="1">
        <f t="array" ref="N121">_xlfn.XLOOKUP($A121&amp;$Q$3,Data[Index]&amp;Data[Valid Test, Can be used for conformity (Y/N)],Data[N20 (mg/km)])</f>
        <v>0.71696548945481375</v>
      </c>
      <c r="O121" s="129" cm="1">
        <f t="array" ref="O121">_xlfn.XLOOKUP($A121&amp;$Q$3,Data[Index]&amp;Data[Valid Test, Can be used for conformity (Y/N)],Data[l/100km])</f>
        <v>8.1517478656703179</v>
      </c>
      <c r="P121" s="138" t="str">
        <f>_xlfn.XLOOKUP($A121,Data[Index],Data[Comments])</f>
        <v>Done without Precon</v>
      </c>
    </row>
    <row r="122" spans="1:16" x14ac:dyDescent="0.2">
      <c r="A122" s="129">
        <v>159</v>
      </c>
      <c r="B122" s="129"/>
      <c r="C122" s="129" t="e" cm="1">
        <f t="array" ref="C122">_xlfn.XLOOKUP($A122&amp;$Q$3&amp;$R$3,Data[Index]&amp;Data[Valid Test, Can be used for conformity (Y/N)]&amp;Data[Cycle],Data[Test Name])</f>
        <v>#N/A</v>
      </c>
      <c r="D122" s="167" t="e" cm="1">
        <f t="array" ref="D122">_xlfn.XLOOKUP($A122&amp;$Q$3&amp;$R$3,Data[Index]&amp;Data[Valid Test, Can be used for conformity (Y/N)]&amp;Data[Cycle],Data[Mileage (Miles)])</f>
        <v>#N/A</v>
      </c>
      <c r="E122" s="130" t="e" cm="1">
        <f t="array" ref="E122">_xlfn.XLOOKUP($A122&amp;$Q$3&amp;$R$3,Data[Index]&amp;Data[Valid Test, Can be used for conformity (Y/N)]&amp;Data[Cycle],Data[Date])</f>
        <v>#N/A</v>
      </c>
      <c r="F122" s="129" t="e" cm="1">
        <f t="array" ref="F122">_xlfn.XLOOKUP($A122&amp;$Q$3&amp;$R$3,Data[Index]&amp;Data[Valid Test, Can be used for conformity (Y/N)]&amp;Data[Cycle],Data[CO/km (mg)])</f>
        <v>#N/A</v>
      </c>
      <c r="G122" s="129" t="e" cm="1">
        <f t="array" ref="G122">_xlfn.XLOOKUP($A122&amp;$Q$3,Data[Index]&amp;Data[Valid Test, Can be used for conformity (Y/N)],Data[CO2/km (g)])</f>
        <v>#N/A</v>
      </c>
      <c r="H122" s="129" t="e" cm="1">
        <f t="array" ref="H122">_xlfn.XLOOKUP($A122&amp;$Q$3,Data[Index]&amp;Data[Valid Test, Can be used for conformity (Y/N)],Data[THC/km (mg)])</f>
        <v>#N/A</v>
      </c>
      <c r="I122" s="129" t="e" cm="1">
        <f t="array" ref="I122">_xlfn.XLOOKUP($A122&amp;$Q$3,Data[Index]&amp;Data[Valid Test, Can be used for conformity (Y/N)],Data[NOx/km (mg)])</f>
        <v>#N/A</v>
      </c>
      <c r="J122" s="129" t="e" cm="1">
        <f t="array" ref="J122">_xlfn.XLOOKUP($A122&amp;$Q$3,Data[Index]&amp;Data[Valid Test, Can be used for conformity (Y/N)],Data[THC + NOx/km (mg)])</f>
        <v>#N/A</v>
      </c>
      <c r="K122" s="142" t="e" cm="1">
        <f t="array" ref="K122">_xlfn.XLOOKUP($A122&amp;$Q$3,Data[Index]&amp;Data[Valid Test, Can be used for conformity (Y/N)],Data[PN/km ('#)])</f>
        <v>#N/A</v>
      </c>
      <c r="L122" s="129" t="e" cm="1">
        <f t="array" ref="L122">_xlfn.XLOOKUP($A122&amp;$Q$3,Data[Index]&amp;Data[Valid Test, Can be used for conformity (Y/N)],Data[PM/km (mg)])</f>
        <v>#N/A</v>
      </c>
      <c r="M122" s="126" t="e" cm="1">
        <f t="array" ref="M122">_xlfn.XLOOKUP($A122&amp;$Q$3,Data[Index]&amp;Data[Valid Test, Can be used for conformity (Y/N)],Data[CH4 (mg/km)])</f>
        <v>#N/A</v>
      </c>
      <c r="N122" s="126" t="e" cm="1">
        <f t="array" ref="N122">_xlfn.XLOOKUP($A122&amp;$Q$3,Data[Index]&amp;Data[Valid Test, Can be used for conformity (Y/N)],Data[N20 (mg/km)])</f>
        <v>#N/A</v>
      </c>
      <c r="O122" s="129" t="e" cm="1">
        <f t="array" ref="O122">_xlfn.XLOOKUP($A122&amp;$Q$3,Data[Index]&amp;Data[Valid Test, Can be used for conformity (Y/N)],Data[l/100km])</f>
        <v>#N/A</v>
      </c>
      <c r="P122" s="138" t="str">
        <f>_xlfn.XLOOKUP($A122,Data[Index],Data[Comments])</f>
        <v>Humidity Wasn’t turned on</v>
      </c>
    </row>
    <row r="123" spans="1:16" x14ac:dyDescent="0.2">
      <c r="A123" s="129">
        <v>161</v>
      </c>
      <c r="B123" s="129"/>
      <c r="C123" s="129" t="str" cm="1">
        <f t="array" ref="C123">_xlfn.XLOOKUP($A123&amp;$Q$3&amp;$R$3,Data[Index]&amp;Data[Valid Test, Can be used for conformity (Y/N)]&amp;Data[Cycle],Data[Test Name])</f>
        <v>CORR BT70 BHV 161 15/02/2022 13:52:41</v>
      </c>
      <c r="D123" s="167" cm="1">
        <f t="array" ref="D123">_xlfn.XLOOKUP($A123&amp;$Q$3&amp;$R$3,Data[Index]&amp;Data[Valid Test, Can be used for conformity (Y/N)]&amp;Data[Cycle],Data[Mileage (Miles)])</f>
        <v>4939</v>
      </c>
      <c r="E123" s="130" cm="1">
        <f t="array" ref="E123">_xlfn.XLOOKUP($A123&amp;$Q$3&amp;$R$3,Data[Index]&amp;Data[Valid Test, Can be used for conformity (Y/N)]&amp;Data[Cycle],Data[Date])</f>
        <v>44607.578726851854</v>
      </c>
      <c r="F123" s="129" cm="1">
        <f t="array" ref="F123">_xlfn.XLOOKUP($A123&amp;$Q$3&amp;$R$3,Data[Index]&amp;Data[Valid Test, Can be used for conformity (Y/N)]&amp;Data[Cycle],Data[CO/km (mg)])</f>
        <v>211.84512370312459</v>
      </c>
      <c r="G123" s="129" cm="1">
        <f t="array" ref="G123">_xlfn.XLOOKUP($A123&amp;$Q$3,Data[Index]&amp;Data[Valid Test, Can be used for conformity (Y/N)],Data[CO2/km (g)])</f>
        <v>185.94831756327383</v>
      </c>
      <c r="H123" s="129" cm="1">
        <f t="array" ref="H123">_xlfn.XLOOKUP($A123&amp;$Q$3,Data[Index]&amp;Data[Valid Test, Can be used for conformity (Y/N)],Data[THC/km (mg)])</f>
        <v>13.448888807525233</v>
      </c>
      <c r="I123" s="129" cm="1">
        <f t="array" ref="I123">_xlfn.XLOOKUP($A123&amp;$Q$3,Data[Index]&amp;Data[Valid Test, Can be used for conformity (Y/N)],Data[NOx/km (mg)])</f>
        <v>12.314161370853499</v>
      </c>
      <c r="J123" s="129" cm="1">
        <f t="array" ref="J123">_xlfn.XLOOKUP($A123&amp;$Q$3,Data[Index]&amp;Data[Valid Test, Can be used for conformity (Y/N)],Data[THC + NOx/km (mg)])</f>
        <v>25.763050178378734</v>
      </c>
      <c r="K123" s="142" cm="1">
        <f t="array" ref="K123">_xlfn.XLOOKUP($A123&amp;$Q$3,Data[Index]&amp;Data[Valid Test, Can be used for conformity (Y/N)],Data[PN/km ('#)])</f>
        <v>72851994345.527969</v>
      </c>
      <c r="L123" s="129" cm="1">
        <f t="array" ref="L123">_xlfn.XLOOKUP($A123&amp;$Q$3,Data[Index]&amp;Data[Valid Test, Can be used for conformity (Y/N)],Data[PM/km (mg)])</f>
        <v>2.148079843248699E-2</v>
      </c>
      <c r="M123" s="126" cm="1">
        <f t="array" ref="M123">_xlfn.XLOOKUP($A123&amp;$Q$3,Data[Index]&amp;Data[Valid Test, Can be used for conformity (Y/N)],Data[CH4 (mg/km)])</f>
        <v>2.6158802819453473</v>
      </c>
      <c r="N123" s="126" cm="1">
        <f t="array" ref="N123">_xlfn.XLOOKUP($A123&amp;$Q$3,Data[Index]&amp;Data[Valid Test, Can be used for conformity (Y/N)],Data[N20 (mg/km)])</f>
        <v>0.66990359158883117</v>
      </c>
      <c r="O123" s="129" cm="1">
        <f t="array" ref="O123">_xlfn.XLOOKUP($A123&amp;$Q$3,Data[Index]&amp;Data[Valid Test, Can be used for conformity (Y/N)],Data[l/100km])</f>
        <v>8.2022063359121002</v>
      </c>
      <c r="P123" s="138">
        <f>_xlfn.XLOOKUP($A123,Data[Index],Data[Comments])</f>
        <v>0</v>
      </c>
    </row>
    <row r="124" spans="1:16" ht="42.75" x14ac:dyDescent="0.2">
      <c r="A124" s="129">
        <v>163</v>
      </c>
      <c r="B124" s="129"/>
      <c r="C124" s="129" t="str" cm="1">
        <f t="array" ref="C124">_xlfn.XLOOKUP($A124&amp;$Q$3&amp;$R$3,Data[Index]&amp;Data[Valid Test, Can be used for conformity (Y/N)]&amp;Data[Cycle],Data[Test Name])</f>
        <v>CORR BT70 BHV 163 17/02/2022 19:08:20</v>
      </c>
      <c r="D124" s="167" cm="1">
        <f t="array" ref="D124">_xlfn.XLOOKUP($A124&amp;$Q$3&amp;$R$3,Data[Index]&amp;Data[Valid Test, Can be used for conformity (Y/N)]&amp;Data[Cycle],Data[Mileage (Miles)])</f>
        <v>5000</v>
      </c>
      <c r="E124" s="130" cm="1">
        <f t="array" ref="E124">_xlfn.XLOOKUP($A124&amp;$Q$3&amp;$R$3,Data[Index]&amp;Data[Valid Test, Can be used for conformity (Y/N)]&amp;Data[Cycle],Data[Date])</f>
        <v>44609.79792824074</v>
      </c>
      <c r="F124" s="129" cm="1">
        <f t="array" ref="F124">_xlfn.XLOOKUP($A124&amp;$Q$3&amp;$R$3,Data[Index]&amp;Data[Valid Test, Can be used for conformity (Y/N)]&amp;Data[Cycle],Data[CO/km (mg)])</f>
        <v>232.28586623912526</v>
      </c>
      <c r="G124" s="129" cm="1">
        <f t="array" ref="G124">_xlfn.XLOOKUP($A124&amp;$Q$3,Data[Index]&amp;Data[Valid Test, Can be used for conformity (Y/N)],Data[CO2/km (g)])</f>
        <v>186.97050038593392</v>
      </c>
      <c r="H124" s="129" cm="1">
        <f t="array" ref="H124">_xlfn.XLOOKUP($A124&amp;$Q$3,Data[Index]&amp;Data[Valid Test, Can be used for conformity (Y/N)],Data[THC/km (mg)])</f>
        <v>14.749100761563966</v>
      </c>
      <c r="I124" s="129" cm="1">
        <f t="array" ref="I124">_xlfn.XLOOKUP($A124&amp;$Q$3,Data[Index]&amp;Data[Valid Test, Can be used for conformity (Y/N)],Data[NOx/km (mg)])</f>
        <v>11.366583296983286</v>
      </c>
      <c r="J124" s="129" cm="1">
        <f t="array" ref="J124">_xlfn.XLOOKUP($A124&amp;$Q$3,Data[Index]&amp;Data[Valid Test, Can be used for conformity (Y/N)],Data[THC + NOx/km (mg)])</f>
        <v>26.115684058547252</v>
      </c>
      <c r="K124" s="142" cm="1">
        <f t="array" ref="K124">_xlfn.XLOOKUP($A124&amp;$Q$3,Data[Index]&amp;Data[Valid Test, Can be used for conformity (Y/N)],Data[PN/km ('#)])</f>
        <v>66184300015.558952</v>
      </c>
      <c r="L124" s="129" cm="1">
        <f t="array" ref="L124">_xlfn.XLOOKUP($A124&amp;$Q$3,Data[Index]&amp;Data[Valid Test, Can be used for conformity (Y/N)],Data[PM/km (mg)])</f>
        <v>0.121</v>
      </c>
      <c r="M124" s="126" cm="1">
        <f t="array" ref="M124">_xlfn.XLOOKUP($A124&amp;$Q$3,Data[Index]&amp;Data[Valid Test, Can be used for conformity (Y/N)],Data[CH4 (mg/km)])</f>
        <v>2.5154940219478679</v>
      </c>
      <c r="N124" s="126" cm="1">
        <f t="array" ref="N124">_xlfn.XLOOKUP($A124&amp;$Q$3,Data[Index]&amp;Data[Valid Test, Can be used for conformity (Y/N)],Data[N20 (mg/km)])</f>
        <v>0.65285374029469445</v>
      </c>
      <c r="O124" s="129" cm="1">
        <f t="array" ref="O124">_xlfn.XLOOKUP($A124&amp;$Q$3,Data[Index]&amp;Data[Valid Test, Can be used for conformity (Y/N)],Data[l/100km])</f>
        <v>8.2487923574392976</v>
      </c>
      <c r="P124" s="138" t="str">
        <f>_xlfn.XLOOKUP($A124,Data[Index],Data[Comments])</f>
        <v>High CO in Phase 1, could be due to long idles and hot precon the day before?</v>
      </c>
    </row>
    <row r="125" spans="1:16" x14ac:dyDescent="0.2">
      <c r="A125" s="129">
        <v>164</v>
      </c>
      <c r="B125" s="129"/>
      <c r="C125" s="129" t="str" cm="1">
        <f t="array" ref="C125">_xlfn.XLOOKUP($A125&amp;$Q$3&amp;$R$3,Data[Index]&amp;Data[Valid Test, Can be used for conformity (Y/N)]&amp;Data[Cycle],Data[Test Name])</f>
        <v>CORR BT70 BHV 164 18/02/2022 16:31:17</v>
      </c>
      <c r="D125" s="167" cm="1">
        <f t="array" ref="D125">_xlfn.XLOOKUP($A125&amp;$Q$3&amp;$R$3,Data[Index]&amp;Data[Valid Test, Can be used for conformity (Y/N)]&amp;Data[Cycle],Data[Mileage (Miles)])</f>
        <v>5017</v>
      </c>
      <c r="E125" s="130" cm="1">
        <f t="array" ref="E125">_xlfn.XLOOKUP($A125&amp;$Q$3&amp;$R$3,Data[Index]&amp;Data[Valid Test, Can be used for conformity (Y/N)]&amp;Data[Cycle],Data[Date])</f>
        <v>44610.68886574074</v>
      </c>
      <c r="F125" s="129" cm="1">
        <f t="array" ref="F125">_xlfn.XLOOKUP($A125&amp;$Q$3&amp;$R$3,Data[Index]&amp;Data[Valid Test, Can be used for conformity (Y/N)]&amp;Data[Cycle],Data[CO/km (mg)])</f>
        <v>232.00756453618348</v>
      </c>
      <c r="G125" s="129" cm="1">
        <f t="array" ref="G125">_xlfn.XLOOKUP($A125&amp;$Q$3,Data[Index]&amp;Data[Valid Test, Can be used for conformity (Y/N)],Data[CO2/km (g)])</f>
        <v>187.74561442991512</v>
      </c>
      <c r="H125" s="129" cm="1">
        <f t="array" ref="H125">_xlfn.XLOOKUP($A125&amp;$Q$3,Data[Index]&amp;Data[Valid Test, Can be used for conformity (Y/N)],Data[THC/km (mg)])</f>
        <v>14.826535204180527</v>
      </c>
      <c r="I125" s="129" cm="1">
        <f t="array" ref="I125">_xlfn.XLOOKUP($A125&amp;$Q$3,Data[Index]&amp;Data[Valid Test, Can be used for conformity (Y/N)],Data[NOx/km (mg)])</f>
        <v>11.615544873566641</v>
      </c>
      <c r="J125" s="129" cm="1">
        <f t="array" ref="J125">_xlfn.XLOOKUP($A125&amp;$Q$3,Data[Index]&amp;Data[Valid Test, Can be used for conformity (Y/N)],Data[THC + NOx/km (mg)])</f>
        <v>26.442080077747168</v>
      </c>
      <c r="K125" s="142" cm="1">
        <f t="array" ref="K125">_xlfn.XLOOKUP($A125&amp;$Q$3,Data[Index]&amp;Data[Valid Test, Can be used for conformity (Y/N)],Data[PN/km ('#)])</f>
        <v>74310533911.667221</v>
      </c>
      <c r="L125" s="129" cm="1">
        <f t="array" ref="L125">_xlfn.XLOOKUP($A125&amp;$Q$3,Data[Index]&amp;Data[Valid Test, Can be used for conformity (Y/N)],Data[PM/km (mg)])</f>
        <v>8.4844566503049432E-2</v>
      </c>
      <c r="M125" s="126" cm="1">
        <f t="array" ref="M125">_xlfn.XLOOKUP($A125&amp;$Q$3,Data[Index]&amp;Data[Valid Test, Can be used for conformity (Y/N)],Data[CH4 (mg/km)])</f>
        <v>2.5945771479335624</v>
      </c>
      <c r="N125" s="126" cm="1">
        <f t="array" ref="N125">_xlfn.XLOOKUP($A125&amp;$Q$3,Data[Index]&amp;Data[Valid Test, Can be used for conformity (Y/N)],Data[N20 (mg/km)])</f>
        <v>0.57382840496712573</v>
      </c>
      <c r="O125" s="129" cm="1">
        <f t="array" ref="O125">_xlfn.XLOOKUP($A125&amp;$Q$3,Data[Index]&amp;Data[Valid Test, Can be used for conformity (Y/N)],Data[l/100km])</f>
        <v>8.2829052640430501</v>
      </c>
      <c r="P125" s="138" t="str">
        <f>_xlfn.XLOOKUP($A125,Data[Index],Data[Comments])</f>
        <v>High CO in Phase 1</v>
      </c>
    </row>
    <row r="126" spans="1:16" x14ac:dyDescent="0.2">
      <c r="A126" s="129">
        <v>167</v>
      </c>
      <c r="B126" s="129"/>
      <c r="C126" s="129" t="str" cm="1">
        <f t="array" ref="C126">_xlfn.XLOOKUP($A126&amp;$Q$3&amp;$R$3,Data[Index]&amp;Data[Valid Test, Can be used for conformity (Y/N)]&amp;Data[Cycle],Data[Test Name])</f>
        <v>CORR BT70 BHV 167 23/02/2022 06:22:32</v>
      </c>
      <c r="D126" s="167" cm="1">
        <f t="array" ref="D126">_xlfn.XLOOKUP($A126&amp;$Q$3&amp;$R$3,Data[Index]&amp;Data[Valid Test, Can be used for conformity (Y/N)]&amp;Data[Cycle],Data[Mileage (Miles)])</f>
        <v>5060</v>
      </c>
      <c r="E126" s="130" cm="1">
        <f t="array" ref="E126">_xlfn.XLOOKUP($A126&amp;$Q$3&amp;$R$3,Data[Index]&amp;Data[Valid Test, Can be used for conformity (Y/N)]&amp;Data[Cycle],Data[Date])</f>
        <v>44615.266203703701</v>
      </c>
      <c r="F126" s="129" cm="1">
        <f t="array" ref="F126">_xlfn.XLOOKUP($A126&amp;$Q$3&amp;$R$3,Data[Index]&amp;Data[Valid Test, Can be used for conformity (Y/N)]&amp;Data[Cycle],Data[CO/km (mg)])</f>
        <v>207.54156597755949</v>
      </c>
      <c r="G126" s="129" cm="1">
        <f t="array" ref="G126">_xlfn.XLOOKUP($A126&amp;$Q$3,Data[Index]&amp;Data[Valid Test, Can be used for conformity (Y/N)],Data[CO2/km (g)])</f>
        <v>183.36045305089735</v>
      </c>
      <c r="H126" s="129" cm="1">
        <f t="array" ref="H126">_xlfn.XLOOKUP($A126&amp;$Q$3,Data[Index]&amp;Data[Valid Test, Can be used for conformity (Y/N)],Data[THC/km (mg)])</f>
        <v>12.387698985863787</v>
      </c>
      <c r="I126" s="129" cm="1">
        <f t="array" ref="I126">_xlfn.XLOOKUP($A126&amp;$Q$3,Data[Index]&amp;Data[Valid Test, Can be used for conformity (Y/N)],Data[NOx/km (mg)])</f>
        <v>10.442294276788068</v>
      </c>
      <c r="J126" s="129" cm="1">
        <f t="array" ref="J126">_xlfn.XLOOKUP($A126&amp;$Q$3,Data[Index]&amp;Data[Valid Test, Can be used for conformity (Y/N)],Data[THC + NOx/km (mg)])</f>
        <v>22.829993262651854</v>
      </c>
      <c r="K126" s="142" cm="1">
        <f t="array" ref="K126">_xlfn.XLOOKUP($A126&amp;$Q$3,Data[Index]&amp;Data[Valid Test, Can be used for conformity (Y/N)],Data[PN/km ('#)])</f>
        <v>51520881601.018295</v>
      </c>
      <c r="L126" s="129" cm="1">
        <f t="array" ref="L126">_xlfn.XLOOKUP($A126&amp;$Q$3,Data[Index]&amp;Data[Valid Test, Can be used for conformity (Y/N)],Data[PM/km (mg)])</f>
        <v>1.7000000000000001E-2</v>
      </c>
      <c r="M126" s="126" cm="1">
        <f t="array" ref="M126">_xlfn.XLOOKUP($A126&amp;$Q$3,Data[Index]&amp;Data[Valid Test, Can be used for conformity (Y/N)],Data[CH4 (mg/km)])</f>
        <v>2.1239319360248237</v>
      </c>
      <c r="N126" s="126" cm="1">
        <f t="array" ref="N126">_xlfn.XLOOKUP($A126&amp;$Q$3,Data[Index]&amp;Data[Valid Test, Can be used for conformity (Y/N)],Data[N20 (mg/km)])</f>
        <v>0.67490845716878234</v>
      </c>
      <c r="O126" s="129" cm="1">
        <f t="array" ref="O126">_xlfn.XLOOKUP($A126&amp;$Q$3,Data[Index]&amp;Data[Valid Test, Can be used for conformity (Y/N)],Data[l/100km])</f>
        <v>8.0384040333678826</v>
      </c>
      <c r="P126" s="138">
        <f>_xlfn.XLOOKUP($A126,Data[Index],Data[Comments])</f>
        <v>0</v>
      </c>
    </row>
    <row r="127" spans="1:16" x14ac:dyDescent="0.2">
      <c r="A127" s="129"/>
      <c r="B127" s="129"/>
      <c r="C127" s="129" t="e" cm="1">
        <f t="array" ref="C127">_xlfn.XLOOKUP($A127&amp;$Q$3&amp;$R$3,Data[Index]&amp;Data[Valid Test, Can be used for conformity (Y/N)]&amp;Data[Cycle],Data[Test Name])</f>
        <v>#N/A</v>
      </c>
      <c r="D127" s="167" t="e" cm="1">
        <f t="array" ref="D127">_xlfn.XLOOKUP($A127&amp;$Q$3&amp;$R$3,Data[Index]&amp;Data[Valid Test, Can be used for conformity (Y/N)]&amp;Data[Cycle],Data[Mileage (Miles)])</f>
        <v>#N/A</v>
      </c>
      <c r="E127" s="130" t="e" cm="1">
        <f t="array" ref="E127">_xlfn.XLOOKUP($A127&amp;$Q$3&amp;$R$3,Data[Index]&amp;Data[Valid Test, Can be used for conformity (Y/N)]&amp;Data[Cycle],Data[Date])</f>
        <v>#N/A</v>
      </c>
      <c r="F127" s="129" t="e" cm="1">
        <f t="array" ref="F127">_xlfn.XLOOKUP($A127&amp;$Q$3&amp;$R$3,Data[Index]&amp;Data[Valid Test, Can be used for conformity (Y/N)]&amp;Data[Cycle],Data[CO/km (mg)])</f>
        <v>#N/A</v>
      </c>
      <c r="G127" s="129" t="e" cm="1">
        <f t="array" ref="G127">_xlfn.XLOOKUP($A127&amp;$Q$3,Data[Index]&amp;Data[Valid Test, Can be used for conformity (Y/N)],Data[CO2/km (g)])</f>
        <v>#N/A</v>
      </c>
      <c r="H127" s="129" t="e" cm="1">
        <f t="array" ref="H127">_xlfn.XLOOKUP($A127&amp;$Q$3,Data[Index]&amp;Data[Valid Test, Can be used for conformity (Y/N)],Data[THC/km (mg)])</f>
        <v>#N/A</v>
      </c>
      <c r="I127" s="129" t="e" cm="1">
        <f t="array" ref="I127">_xlfn.XLOOKUP($A127&amp;$Q$3,Data[Index]&amp;Data[Valid Test, Can be used for conformity (Y/N)],Data[NOx/km (mg)])</f>
        <v>#N/A</v>
      </c>
      <c r="J127" s="129" t="e" cm="1">
        <f t="array" ref="J127">_xlfn.XLOOKUP($A127&amp;$Q$3,Data[Index]&amp;Data[Valid Test, Can be used for conformity (Y/N)],Data[THC + NOx/km (mg)])</f>
        <v>#N/A</v>
      </c>
      <c r="K127" s="142" t="e" cm="1">
        <f t="array" ref="K127">_xlfn.XLOOKUP($A127&amp;$Q$3,Data[Index]&amp;Data[Valid Test, Can be used for conformity (Y/N)],Data[PN/km ('#)])</f>
        <v>#N/A</v>
      </c>
      <c r="L127" s="129" t="e" cm="1">
        <f t="array" ref="L127">_xlfn.XLOOKUP($A127&amp;$Q$3,Data[Index]&amp;Data[Valid Test, Can be used for conformity (Y/N)],Data[PM/km (mg)])</f>
        <v>#N/A</v>
      </c>
      <c r="M127" s="126" t="e" cm="1">
        <f t="array" ref="M127">_xlfn.XLOOKUP($A127&amp;$Q$3,Data[Index]&amp;Data[Valid Test, Can be used for conformity (Y/N)],Data[CH4 (mg/km)])</f>
        <v>#N/A</v>
      </c>
      <c r="N127" s="126" t="e" cm="1">
        <f t="array" ref="N127">_xlfn.XLOOKUP($A127&amp;$Q$3,Data[Index]&amp;Data[Valid Test, Can be used for conformity (Y/N)],Data[N20 (mg/km)])</f>
        <v>#N/A</v>
      </c>
      <c r="O127" s="129" t="e" cm="1">
        <f t="array" ref="O127">_xlfn.XLOOKUP($A127&amp;$Q$3,Data[Index]&amp;Data[Valid Test, Can be used for conformity (Y/N)],Data[l/100km])</f>
        <v>#N/A</v>
      </c>
      <c r="P127" s="138" t="e">
        <f>_xlfn.XLOOKUP($A127,Data[Index],Data[Comments])</f>
        <v>#N/A</v>
      </c>
    </row>
    <row r="128" spans="1:16" x14ac:dyDescent="0.2">
      <c r="A128" s="129"/>
      <c r="B128" s="129"/>
      <c r="C128" s="129" t="e" cm="1">
        <f t="array" ref="C128">_xlfn.XLOOKUP($A128&amp;$Q$3&amp;$R$3,Data[Index]&amp;Data[Valid Test, Can be used for conformity (Y/N)]&amp;Data[Cycle],Data[Test Name])</f>
        <v>#N/A</v>
      </c>
      <c r="D128" s="167" t="e" cm="1">
        <f t="array" ref="D128">_xlfn.XLOOKUP($A128&amp;$Q$3&amp;$R$3,Data[Index]&amp;Data[Valid Test, Can be used for conformity (Y/N)]&amp;Data[Cycle],Data[Mileage (Miles)])</f>
        <v>#N/A</v>
      </c>
      <c r="E128" s="130" t="e" cm="1">
        <f t="array" ref="E128">_xlfn.XLOOKUP($A128&amp;$Q$3&amp;$R$3,Data[Index]&amp;Data[Valid Test, Can be used for conformity (Y/N)]&amp;Data[Cycle],Data[Date])</f>
        <v>#N/A</v>
      </c>
      <c r="F128" s="129" t="e" cm="1">
        <f t="array" ref="F128">_xlfn.XLOOKUP($A128&amp;$Q$3&amp;$R$3,Data[Index]&amp;Data[Valid Test, Can be used for conformity (Y/N)]&amp;Data[Cycle],Data[CO/km (mg)])</f>
        <v>#N/A</v>
      </c>
      <c r="G128" s="129" t="e" cm="1">
        <f t="array" ref="G128">_xlfn.XLOOKUP($A128&amp;$Q$3,Data[Index]&amp;Data[Valid Test, Can be used for conformity (Y/N)],Data[CO2/km (g)])</f>
        <v>#N/A</v>
      </c>
      <c r="H128" s="129" t="e" cm="1">
        <f t="array" ref="H128">_xlfn.XLOOKUP($A128&amp;$Q$3,Data[Index]&amp;Data[Valid Test, Can be used for conformity (Y/N)],Data[THC/km (mg)])</f>
        <v>#N/A</v>
      </c>
      <c r="I128" s="129" t="e" cm="1">
        <f t="array" ref="I128">_xlfn.XLOOKUP($A128&amp;$Q$3,Data[Index]&amp;Data[Valid Test, Can be used for conformity (Y/N)],Data[NOx/km (mg)])</f>
        <v>#N/A</v>
      </c>
      <c r="J128" s="129" t="e" cm="1">
        <f t="array" ref="J128">_xlfn.XLOOKUP($A128&amp;$Q$3,Data[Index]&amp;Data[Valid Test, Can be used for conformity (Y/N)],Data[THC + NOx/km (mg)])</f>
        <v>#N/A</v>
      </c>
      <c r="K128" s="142" t="e" cm="1">
        <f t="array" ref="K128">_xlfn.XLOOKUP($A128&amp;$Q$3,Data[Index]&amp;Data[Valid Test, Can be used for conformity (Y/N)],Data[PN/km ('#)])</f>
        <v>#N/A</v>
      </c>
      <c r="L128" s="129" t="e" cm="1">
        <f t="array" ref="L128">_xlfn.XLOOKUP($A128&amp;$Q$3,Data[Index]&amp;Data[Valid Test, Can be used for conformity (Y/N)],Data[PM/km (mg)])</f>
        <v>#N/A</v>
      </c>
      <c r="M128" s="126" t="e" cm="1">
        <f t="array" ref="M128">_xlfn.XLOOKUP($A128&amp;$Q$3,Data[Index]&amp;Data[Valid Test, Can be used for conformity (Y/N)],Data[CH4 (mg/km)])</f>
        <v>#N/A</v>
      </c>
      <c r="N128" s="126" t="e" cm="1">
        <f t="array" ref="N128">_xlfn.XLOOKUP($A128&amp;$Q$3,Data[Index]&amp;Data[Valid Test, Can be used for conformity (Y/N)],Data[N20 (mg/km)])</f>
        <v>#N/A</v>
      </c>
      <c r="O128" s="129" t="e" cm="1">
        <f t="array" ref="O128">_xlfn.XLOOKUP($A128&amp;$Q$3,Data[Index]&amp;Data[Valid Test, Can be used for conformity (Y/N)],Data[l/100km])</f>
        <v>#N/A</v>
      </c>
      <c r="P128" s="138" t="e">
        <f>_xlfn.XLOOKUP($A128,Data[Index],Data[Comments])</f>
        <v>#N/A</v>
      </c>
    </row>
    <row r="129" spans="1:16" x14ac:dyDescent="0.2">
      <c r="A129" s="129"/>
      <c r="B129" s="129"/>
      <c r="C129" s="129" t="e" cm="1">
        <f t="array" ref="C129">_xlfn.XLOOKUP($A129&amp;$Q$3&amp;$R$3,Data[Index]&amp;Data[Valid Test, Can be used for conformity (Y/N)]&amp;Data[Cycle],Data[Test Name])</f>
        <v>#N/A</v>
      </c>
      <c r="D129" s="167" t="e" cm="1">
        <f t="array" ref="D129">_xlfn.XLOOKUP($A129&amp;$Q$3&amp;$R$3,Data[Index]&amp;Data[Valid Test, Can be used for conformity (Y/N)]&amp;Data[Cycle],Data[Mileage (Miles)])</f>
        <v>#N/A</v>
      </c>
      <c r="E129" s="130" t="e" cm="1">
        <f t="array" ref="E129">_xlfn.XLOOKUP($A129&amp;$Q$3&amp;$R$3,Data[Index]&amp;Data[Valid Test, Can be used for conformity (Y/N)]&amp;Data[Cycle],Data[Date])</f>
        <v>#N/A</v>
      </c>
      <c r="F129" s="129" t="e" cm="1">
        <f t="array" ref="F129">_xlfn.XLOOKUP($A129&amp;$Q$3&amp;$R$3,Data[Index]&amp;Data[Valid Test, Can be used for conformity (Y/N)]&amp;Data[Cycle],Data[CO/km (mg)])</f>
        <v>#N/A</v>
      </c>
      <c r="G129" s="129" t="e" cm="1">
        <f t="array" ref="G129">_xlfn.XLOOKUP($A129&amp;$Q$3,Data[Index]&amp;Data[Valid Test, Can be used for conformity (Y/N)],Data[CO2/km (g)])</f>
        <v>#N/A</v>
      </c>
      <c r="H129" s="129" t="e" cm="1">
        <f t="array" ref="H129">_xlfn.XLOOKUP($A129&amp;$Q$3,Data[Index]&amp;Data[Valid Test, Can be used for conformity (Y/N)],Data[THC/km (mg)])</f>
        <v>#N/A</v>
      </c>
      <c r="I129" s="129" t="e" cm="1">
        <f t="array" ref="I129">_xlfn.XLOOKUP($A129&amp;$Q$3,Data[Index]&amp;Data[Valid Test, Can be used for conformity (Y/N)],Data[NOx/km (mg)])</f>
        <v>#N/A</v>
      </c>
      <c r="J129" s="129" t="e" cm="1">
        <f t="array" ref="J129">_xlfn.XLOOKUP($A129&amp;$Q$3,Data[Index]&amp;Data[Valid Test, Can be used for conformity (Y/N)],Data[THC + NOx/km (mg)])</f>
        <v>#N/A</v>
      </c>
      <c r="K129" s="142" t="e" cm="1">
        <f t="array" ref="K129">_xlfn.XLOOKUP($A129&amp;$Q$3,Data[Index]&amp;Data[Valid Test, Can be used for conformity (Y/N)],Data[PN/km ('#)])</f>
        <v>#N/A</v>
      </c>
      <c r="L129" s="129" t="e" cm="1">
        <f t="array" ref="L129">_xlfn.XLOOKUP($A129&amp;$Q$3,Data[Index]&amp;Data[Valid Test, Can be used for conformity (Y/N)],Data[PM/km (mg)])</f>
        <v>#N/A</v>
      </c>
      <c r="M129" s="126" t="e" cm="1">
        <f t="array" ref="M129">_xlfn.XLOOKUP($A129&amp;$Q$3,Data[Index]&amp;Data[Valid Test, Can be used for conformity (Y/N)],Data[CH4 (mg/km)])</f>
        <v>#N/A</v>
      </c>
      <c r="N129" s="126" t="e" cm="1">
        <f t="array" ref="N129">_xlfn.XLOOKUP($A129&amp;$Q$3,Data[Index]&amp;Data[Valid Test, Can be used for conformity (Y/N)],Data[N20 (mg/km)])</f>
        <v>#N/A</v>
      </c>
      <c r="O129" s="129" t="e" cm="1">
        <f t="array" ref="O129">_xlfn.XLOOKUP($A129&amp;$Q$3,Data[Index]&amp;Data[Valid Test, Can be used for conformity (Y/N)],Data[l/100km])</f>
        <v>#N/A</v>
      </c>
      <c r="P129" s="138">
        <f>_xlfn.XLOOKUP($A129,Data[Index],Data[Comments])</f>
        <v>0</v>
      </c>
    </row>
    <row r="130" spans="1:16" x14ac:dyDescent="0.2">
      <c r="A130" s="129"/>
      <c r="B130" s="129"/>
      <c r="C130" s="129" t="e" cm="1">
        <f t="array" ref="C130">_xlfn.XLOOKUP($A130&amp;$Q$3&amp;$R$3,Data[Index]&amp;Data[Valid Test, Can be used for conformity (Y/N)]&amp;Data[Cycle],Data[Test Name])</f>
        <v>#N/A</v>
      </c>
      <c r="D130" s="167" t="e" cm="1">
        <f t="array" ref="D130">_xlfn.XLOOKUP($A130&amp;$Q$3&amp;$R$3,Data[Index]&amp;Data[Valid Test, Can be used for conformity (Y/N)]&amp;Data[Cycle],Data[Mileage (Miles)])</f>
        <v>#N/A</v>
      </c>
      <c r="E130" s="130" t="e" cm="1">
        <f t="array" ref="E130">_xlfn.XLOOKUP($A130&amp;$Q$3&amp;$R$3,Data[Index]&amp;Data[Valid Test, Can be used for conformity (Y/N)]&amp;Data[Cycle],Data[Date])</f>
        <v>#N/A</v>
      </c>
      <c r="F130" s="129" t="e" cm="1">
        <f t="array" ref="F130">_xlfn.XLOOKUP($A130&amp;$Q$3&amp;$R$3,Data[Index]&amp;Data[Valid Test, Can be used for conformity (Y/N)]&amp;Data[Cycle],Data[CO/km (mg)])</f>
        <v>#N/A</v>
      </c>
      <c r="G130" s="129" t="e" cm="1">
        <f t="array" ref="G130">_xlfn.XLOOKUP($A130&amp;$Q$3,Data[Index]&amp;Data[Valid Test, Can be used for conformity (Y/N)],Data[CO2/km (g)])</f>
        <v>#N/A</v>
      </c>
      <c r="H130" s="129" t="e" cm="1">
        <f t="array" ref="H130">_xlfn.XLOOKUP($A130&amp;$Q$3,Data[Index]&amp;Data[Valid Test, Can be used for conformity (Y/N)],Data[THC/km (mg)])</f>
        <v>#N/A</v>
      </c>
      <c r="I130" s="129" t="e" cm="1">
        <f t="array" ref="I130">_xlfn.XLOOKUP($A130&amp;$Q$3,Data[Index]&amp;Data[Valid Test, Can be used for conformity (Y/N)],Data[NOx/km (mg)])</f>
        <v>#N/A</v>
      </c>
      <c r="J130" s="129" t="e" cm="1">
        <f t="array" ref="J130">_xlfn.XLOOKUP($A130&amp;$Q$3,Data[Index]&amp;Data[Valid Test, Can be used for conformity (Y/N)],Data[THC + NOx/km (mg)])</f>
        <v>#N/A</v>
      </c>
      <c r="K130" s="142" t="e" cm="1">
        <f t="array" ref="K130">_xlfn.XLOOKUP($A130&amp;$Q$3,Data[Index]&amp;Data[Valid Test, Can be used for conformity (Y/N)],Data[PN/km ('#)])</f>
        <v>#N/A</v>
      </c>
      <c r="L130" s="129" t="e" cm="1">
        <f t="array" ref="L130">_xlfn.XLOOKUP($A130&amp;$Q$3,Data[Index]&amp;Data[Valid Test, Can be used for conformity (Y/N)],Data[PM/km (mg)])</f>
        <v>#N/A</v>
      </c>
      <c r="M130" s="126" t="e" cm="1">
        <f t="array" ref="M130">_xlfn.XLOOKUP($A130&amp;$Q$3,Data[Index]&amp;Data[Valid Test, Can be used for conformity (Y/N)],Data[CH4 (mg/km)])</f>
        <v>#N/A</v>
      </c>
      <c r="N130" s="126" t="e" cm="1">
        <f t="array" ref="N130">_xlfn.XLOOKUP($A130&amp;$Q$3,Data[Index]&amp;Data[Valid Test, Can be used for conformity (Y/N)],Data[N20 (mg/km)])</f>
        <v>#N/A</v>
      </c>
      <c r="O130" s="129" t="e" cm="1">
        <f t="array" ref="O130">_xlfn.XLOOKUP($A130&amp;$Q$3,Data[Index]&amp;Data[Valid Test, Can be used for conformity (Y/N)],Data[l/100km])</f>
        <v>#N/A</v>
      </c>
      <c r="P130" s="138">
        <f>_xlfn.XLOOKUP($A130,Data[Index],Data[Comments])</f>
        <v>0</v>
      </c>
    </row>
    <row r="131" spans="1:16" x14ac:dyDescent="0.2">
      <c r="A131" s="129"/>
      <c r="B131" s="129"/>
      <c r="C131" s="129" t="e" cm="1">
        <f t="array" ref="C131">_xlfn.XLOOKUP($A131&amp;$Q$3&amp;$R$3,Data[Index]&amp;Data[Valid Test, Can be used for conformity (Y/N)]&amp;Data[Cycle],Data[Test Name])</f>
        <v>#N/A</v>
      </c>
      <c r="D131" s="167" t="e" cm="1">
        <f t="array" ref="D131">_xlfn.XLOOKUP($A131&amp;$Q$3&amp;$R$3,Data[Index]&amp;Data[Valid Test, Can be used for conformity (Y/N)]&amp;Data[Cycle],Data[Mileage (Miles)])</f>
        <v>#N/A</v>
      </c>
      <c r="E131" s="130" t="e" cm="1">
        <f t="array" ref="E131">_xlfn.XLOOKUP($A131&amp;$Q$3&amp;$R$3,Data[Index]&amp;Data[Valid Test, Can be used for conformity (Y/N)]&amp;Data[Cycle],Data[Date])</f>
        <v>#N/A</v>
      </c>
      <c r="F131" s="129" t="e" cm="1">
        <f t="array" ref="F131">_xlfn.XLOOKUP($A131&amp;$Q$3&amp;$R$3,Data[Index]&amp;Data[Valid Test, Can be used for conformity (Y/N)]&amp;Data[Cycle],Data[CO/km (mg)])</f>
        <v>#N/A</v>
      </c>
      <c r="G131" s="129" t="e" cm="1">
        <f t="array" ref="G131">_xlfn.XLOOKUP($A131&amp;$Q$3,Data[Index]&amp;Data[Valid Test, Can be used for conformity (Y/N)],Data[CO2/km (g)])</f>
        <v>#N/A</v>
      </c>
      <c r="H131" s="129" t="e" cm="1">
        <f t="array" ref="H131">_xlfn.XLOOKUP($A131&amp;$Q$3,Data[Index]&amp;Data[Valid Test, Can be used for conformity (Y/N)],Data[THC/km (mg)])</f>
        <v>#N/A</v>
      </c>
      <c r="I131" s="129" t="e" cm="1">
        <f t="array" ref="I131">_xlfn.XLOOKUP($A131&amp;$Q$3,Data[Index]&amp;Data[Valid Test, Can be used for conformity (Y/N)],Data[NOx/km (mg)])</f>
        <v>#N/A</v>
      </c>
      <c r="J131" s="129" t="e" cm="1">
        <f t="array" ref="J131">_xlfn.XLOOKUP($A131&amp;$Q$3,Data[Index]&amp;Data[Valid Test, Can be used for conformity (Y/N)],Data[THC + NOx/km (mg)])</f>
        <v>#N/A</v>
      </c>
      <c r="K131" s="142" t="e" cm="1">
        <f t="array" ref="K131">_xlfn.XLOOKUP($A131&amp;$Q$3,Data[Index]&amp;Data[Valid Test, Can be used for conformity (Y/N)],Data[PN/km ('#)])</f>
        <v>#N/A</v>
      </c>
      <c r="L131" s="129" t="e" cm="1">
        <f t="array" ref="L131">_xlfn.XLOOKUP($A131&amp;$Q$3,Data[Index]&amp;Data[Valid Test, Can be used for conformity (Y/N)],Data[PM/km (mg)])</f>
        <v>#N/A</v>
      </c>
      <c r="M131" s="126" t="e" cm="1">
        <f t="array" ref="M131">_xlfn.XLOOKUP($A131&amp;$Q$3,Data[Index]&amp;Data[Valid Test, Can be used for conformity (Y/N)],Data[CH4 (mg/km)])</f>
        <v>#N/A</v>
      </c>
      <c r="N131" s="126" t="e" cm="1">
        <f t="array" ref="N131">_xlfn.XLOOKUP($A131&amp;$Q$3,Data[Index]&amp;Data[Valid Test, Can be used for conformity (Y/N)],Data[N20 (mg/km)])</f>
        <v>#N/A</v>
      </c>
      <c r="O131" s="129" t="e" cm="1">
        <f t="array" ref="O131">_xlfn.XLOOKUP($A131&amp;$Q$3,Data[Index]&amp;Data[Valid Test, Can be used for conformity (Y/N)],Data[l/100km])</f>
        <v>#N/A</v>
      </c>
      <c r="P131" s="138" t="e">
        <f>_xlfn.XLOOKUP($A131,Data[Index],Data[Comments])</f>
        <v>#N/A</v>
      </c>
    </row>
    <row r="132" spans="1:16" x14ac:dyDescent="0.2">
      <c r="A132" s="129"/>
      <c r="B132" s="129"/>
      <c r="C132" s="129" t="e" cm="1">
        <f t="array" ref="C132">_xlfn.XLOOKUP($A132&amp;$Q$3&amp;$R$3,Data[Index]&amp;Data[Valid Test, Can be used for conformity (Y/N)]&amp;Data[Cycle],Data[Test Name])</f>
        <v>#N/A</v>
      </c>
      <c r="D132" s="167" t="e" cm="1">
        <f t="array" ref="D132">_xlfn.XLOOKUP($A132&amp;$Q$3&amp;$R$3,Data[Index]&amp;Data[Valid Test, Can be used for conformity (Y/N)]&amp;Data[Cycle],Data[Mileage (Miles)])</f>
        <v>#N/A</v>
      </c>
      <c r="E132" s="130" t="e" cm="1">
        <f t="array" ref="E132">_xlfn.XLOOKUP($A132&amp;$Q$3&amp;$R$3,Data[Index]&amp;Data[Valid Test, Can be used for conformity (Y/N)]&amp;Data[Cycle],Data[Date])</f>
        <v>#N/A</v>
      </c>
      <c r="F132" s="129" t="e" cm="1">
        <f t="array" ref="F132">_xlfn.XLOOKUP($A132&amp;$Q$3&amp;$R$3,Data[Index]&amp;Data[Valid Test, Can be used for conformity (Y/N)]&amp;Data[Cycle],Data[CO/km (mg)])</f>
        <v>#N/A</v>
      </c>
      <c r="G132" s="129" t="e" cm="1">
        <f t="array" ref="G132">_xlfn.XLOOKUP($A132&amp;$Q$3,Data[Index]&amp;Data[Valid Test, Can be used for conformity (Y/N)],Data[CO2/km (g)])</f>
        <v>#N/A</v>
      </c>
      <c r="H132" s="129" t="e" cm="1">
        <f t="array" ref="H132">_xlfn.XLOOKUP($A132&amp;$Q$3,Data[Index]&amp;Data[Valid Test, Can be used for conformity (Y/N)],Data[THC/km (mg)])</f>
        <v>#N/A</v>
      </c>
      <c r="I132" s="129" t="e" cm="1">
        <f t="array" ref="I132">_xlfn.XLOOKUP($A132&amp;$Q$3,Data[Index]&amp;Data[Valid Test, Can be used for conformity (Y/N)],Data[NOx/km (mg)])</f>
        <v>#N/A</v>
      </c>
      <c r="J132" s="129" t="e" cm="1">
        <f t="array" ref="J132">_xlfn.XLOOKUP($A132&amp;$Q$3,Data[Index]&amp;Data[Valid Test, Can be used for conformity (Y/N)],Data[THC + NOx/km (mg)])</f>
        <v>#N/A</v>
      </c>
      <c r="K132" s="142" t="e" cm="1">
        <f t="array" ref="K132">_xlfn.XLOOKUP($A132&amp;$Q$3,Data[Index]&amp;Data[Valid Test, Can be used for conformity (Y/N)],Data[PN/km ('#)])</f>
        <v>#N/A</v>
      </c>
      <c r="L132" s="129" t="e" cm="1">
        <f t="array" ref="L132">_xlfn.XLOOKUP($A132&amp;$Q$3,Data[Index]&amp;Data[Valid Test, Can be used for conformity (Y/N)],Data[PM/km (mg)])</f>
        <v>#N/A</v>
      </c>
      <c r="M132" s="126" t="e" cm="1">
        <f t="array" ref="M132">_xlfn.XLOOKUP($A132&amp;$Q$3,Data[Index]&amp;Data[Valid Test, Can be used for conformity (Y/N)],Data[CH4 (mg/km)])</f>
        <v>#N/A</v>
      </c>
      <c r="N132" s="126" t="e" cm="1">
        <f t="array" ref="N132">_xlfn.XLOOKUP($A132&amp;$Q$3,Data[Index]&amp;Data[Valid Test, Can be used for conformity (Y/N)],Data[N20 (mg/km)])</f>
        <v>#N/A</v>
      </c>
      <c r="O132" s="129" t="e" cm="1">
        <f t="array" ref="O132">_xlfn.XLOOKUP($A132&amp;$Q$3,Data[Index]&amp;Data[Valid Test, Can be used for conformity (Y/N)],Data[l/100km])</f>
        <v>#N/A</v>
      </c>
      <c r="P132" s="138">
        <f>_xlfn.XLOOKUP($A132,Data[Index],Data[Comments])</f>
        <v>0</v>
      </c>
    </row>
    <row r="133" spans="1:16" x14ac:dyDescent="0.2">
      <c r="A133" s="129"/>
      <c r="B133" s="129"/>
      <c r="C133" s="129" t="e" cm="1">
        <f t="array" ref="C133">_xlfn.XLOOKUP($A133&amp;$Q$3&amp;$R$3,Data[Index]&amp;Data[Valid Test, Can be used for conformity (Y/N)]&amp;Data[Cycle],Data[Test Name])</f>
        <v>#N/A</v>
      </c>
      <c r="D133" s="167" t="e" cm="1">
        <f t="array" ref="D133">_xlfn.XLOOKUP($A133&amp;$Q$3&amp;$R$3,Data[Index]&amp;Data[Valid Test, Can be used for conformity (Y/N)]&amp;Data[Cycle],Data[Mileage (Miles)])</f>
        <v>#N/A</v>
      </c>
      <c r="E133" s="130" t="e" cm="1">
        <f t="array" ref="E133">_xlfn.XLOOKUP($A133&amp;$Q$3&amp;$R$3,Data[Index]&amp;Data[Valid Test, Can be used for conformity (Y/N)]&amp;Data[Cycle],Data[Date])</f>
        <v>#N/A</v>
      </c>
      <c r="F133" s="129" t="e" cm="1">
        <f t="array" ref="F133">_xlfn.XLOOKUP($A133&amp;$Q$3&amp;$R$3,Data[Index]&amp;Data[Valid Test, Can be used for conformity (Y/N)]&amp;Data[Cycle],Data[CO/km (mg)])</f>
        <v>#N/A</v>
      </c>
      <c r="G133" s="129" t="e" cm="1">
        <f t="array" ref="G133">_xlfn.XLOOKUP($A133&amp;$Q$3,Data[Index]&amp;Data[Valid Test, Can be used for conformity (Y/N)],Data[CO2/km (g)])</f>
        <v>#N/A</v>
      </c>
      <c r="H133" s="129" t="e" cm="1">
        <f t="array" ref="H133">_xlfn.XLOOKUP($A133&amp;$Q$3,Data[Index]&amp;Data[Valid Test, Can be used for conformity (Y/N)],Data[THC/km (mg)])</f>
        <v>#N/A</v>
      </c>
      <c r="I133" s="129" t="e" cm="1">
        <f t="array" ref="I133">_xlfn.XLOOKUP($A133&amp;$Q$3,Data[Index]&amp;Data[Valid Test, Can be used for conformity (Y/N)],Data[NOx/km (mg)])</f>
        <v>#N/A</v>
      </c>
      <c r="J133" s="129" t="e" cm="1">
        <f t="array" ref="J133">_xlfn.XLOOKUP($A133&amp;$Q$3,Data[Index]&amp;Data[Valid Test, Can be used for conformity (Y/N)],Data[THC + NOx/km (mg)])</f>
        <v>#N/A</v>
      </c>
      <c r="K133" s="142" t="e" cm="1">
        <f t="array" ref="K133">_xlfn.XLOOKUP($A133&amp;$Q$3,Data[Index]&amp;Data[Valid Test, Can be used for conformity (Y/N)],Data[PN/km ('#)])</f>
        <v>#N/A</v>
      </c>
      <c r="L133" s="129" t="e" cm="1">
        <f t="array" ref="L133">_xlfn.XLOOKUP($A133&amp;$Q$3,Data[Index]&amp;Data[Valid Test, Can be used for conformity (Y/N)],Data[PM/km (mg)])</f>
        <v>#N/A</v>
      </c>
      <c r="M133" s="126" t="e" cm="1">
        <f t="array" ref="M133">_xlfn.XLOOKUP($A133&amp;$Q$3,Data[Index]&amp;Data[Valid Test, Can be used for conformity (Y/N)],Data[CH4 (mg/km)])</f>
        <v>#N/A</v>
      </c>
      <c r="N133" s="126" t="e" cm="1">
        <f t="array" ref="N133">_xlfn.XLOOKUP($A133&amp;$Q$3,Data[Index]&amp;Data[Valid Test, Can be used for conformity (Y/N)],Data[N20 (mg/km)])</f>
        <v>#N/A</v>
      </c>
      <c r="O133" s="129" t="e" cm="1">
        <f t="array" ref="O133">_xlfn.XLOOKUP($A133&amp;$Q$3,Data[Index]&amp;Data[Valid Test, Can be used for conformity (Y/N)],Data[l/100km])</f>
        <v>#N/A</v>
      </c>
      <c r="P133" s="138">
        <f>_xlfn.XLOOKUP($A133,Data[Index],Data[Comments])</f>
        <v>0</v>
      </c>
    </row>
    <row r="134" spans="1:16" x14ac:dyDescent="0.2">
      <c r="A134" s="129"/>
      <c r="B134" s="129"/>
      <c r="C134" s="129" t="e" cm="1">
        <f t="array" ref="C134">_xlfn.XLOOKUP($A134&amp;$Q$3&amp;$R$3,Data[Index]&amp;Data[Valid Test, Can be used for conformity (Y/N)]&amp;Data[Cycle],Data[Test Name])</f>
        <v>#N/A</v>
      </c>
      <c r="D134" s="167" t="e" cm="1">
        <f t="array" ref="D134">_xlfn.XLOOKUP($A134&amp;$Q$3&amp;$R$3,Data[Index]&amp;Data[Valid Test, Can be used for conformity (Y/N)]&amp;Data[Cycle],Data[Mileage (Miles)])</f>
        <v>#N/A</v>
      </c>
      <c r="E134" s="130" t="e" cm="1">
        <f t="array" ref="E134">_xlfn.XLOOKUP($A134&amp;$Q$3&amp;$R$3,Data[Index]&amp;Data[Valid Test, Can be used for conformity (Y/N)]&amp;Data[Cycle],Data[Date])</f>
        <v>#N/A</v>
      </c>
      <c r="F134" s="129" t="e" cm="1">
        <f t="array" ref="F134">_xlfn.XLOOKUP($A134&amp;$Q$3&amp;$R$3,Data[Index]&amp;Data[Valid Test, Can be used for conformity (Y/N)]&amp;Data[Cycle],Data[CO/km (mg)])</f>
        <v>#N/A</v>
      </c>
      <c r="G134" s="129" t="e" cm="1">
        <f t="array" ref="G134">_xlfn.XLOOKUP($A134&amp;$Q$3,Data[Index]&amp;Data[Valid Test, Can be used for conformity (Y/N)],Data[CO2/km (g)])</f>
        <v>#N/A</v>
      </c>
      <c r="H134" s="129" t="e" cm="1">
        <f t="array" ref="H134">_xlfn.XLOOKUP($A134&amp;$Q$3,Data[Index]&amp;Data[Valid Test, Can be used for conformity (Y/N)],Data[THC/km (mg)])</f>
        <v>#N/A</v>
      </c>
      <c r="I134" s="129" t="e" cm="1">
        <f t="array" ref="I134">_xlfn.XLOOKUP($A134&amp;$Q$3,Data[Index]&amp;Data[Valid Test, Can be used for conformity (Y/N)],Data[NOx/km (mg)])</f>
        <v>#N/A</v>
      </c>
      <c r="J134" s="129" t="e" cm="1">
        <f t="array" ref="J134">_xlfn.XLOOKUP($A134&amp;$Q$3,Data[Index]&amp;Data[Valid Test, Can be used for conformity (Y/N)],Data[THC + NOx/km (mg)])</f>
        <v>#N/A</v>
      </c>
      <c r="K134" s="142" t="e" cm="1">
        <f t="array" ref="K134">_xlfn.XLOOKUP($A134&amp;$Q$3,Data[Index]&amp;Data[Valid Test, Can be used for conformity (Y/N)],Data[PN/km ('#)])</f>
        <v>#N/A</v>
      </c>
      <c r="L134" s="129" t="e" cm="1">
        <f t="array" ref="L134">_xlfn.XLOOKUP($A134&amp;$Q$3,Data[Index]&amp;Data[Valid Test, Can be used for conformity (Y/N)],Data[PM/km (mg)])</f>
        <v>#N/A</v>
      </c>
      <c r="M134" s="126" t="e" cm="1">
        <f t="array" ref="M134">_xlfn.XLOOKUP($A134&amp;$Q$3,Data[Index]&amp;Data[Valid Test, Can be used for conformity (Y/N)],Data[CH4 (mg/km)])</f>
        <v>#N/A</v>
      </c>
      <c r="N134" s="126" t="e" cm="1">
        <f t="array" ref="N134">_xlfn.XLOOKUP($A134&amp;$Q$3,Data[Index]&amp;Data[Valid Test, Can be used for conformity (Y/N)],Data[N20 (mg/km)])</f>
        <v>#N/A</v>
      </c>
      <c r="O134" s="129" t="e" cm="1">
        <f t="array" ref="O134">_xlfn.XLOOKUP($A134&amp;$Q$3,Data[Index]&amp;Data[Valid Test, Can be used for conformity (Y/N)],Data[l/100km])</f>
        <v>#N/A</v>
      </c>
      <c r="P134" s="138" t="e">
        <f>_xlfn.XLOOKUP($A134,Data[Index],Data[Comments])</f>
        <v>#N/A</v>
      </c>
    </row>
    <row r="135" spans="1:16" x14ac:dyDescent="0.2">
      <c r="A135" s="129"/>
      <c r="B135" s="129"/>
      <c r="C135" s="129" t="e" cm="1">
        <f t="array" ref="C135">_xlfn.XLOOKUP($A135&amp;$Q$3&amp;$R$3,Data[Index]&amp;Data[Valid Test, Can be used for conformity (Y/N)]&amp;Data[Cycle],Data[Test Name])</f>
        <v>#N/A</v>
      </c>
      <c r="D135" s="167" t="e" cm="1">
        <f t="array" ref="D135">_xlfn.XLOOKUP($A135&amp;$Q$3&amp;$R$3,Data[Index]&amp;Data[Valid Test, Can be used for conformity (Y/N)]&amp;Data[Cycle],Data[Mileage (Miles)])</f>
        <v>#N/A</v>
      </c>
      <c r="E135" s="130" t="e" cm="1">
        <f t="array" ref="E135">_xlfn.XLOOKUP($A135&amp;$Q$3&amp;$R$3,Data[Index]&amp;Data[Valid Test, Can be used for conformity (Y/N)]&amp;Data[Cycle],Data[Date])</f>
        <v>#N/A</v>
      </c>
      <c r="F135" s="129" t="e" cm="1">
        <f t="array" ref="F135">_xlfn.XLOOKUP($A135&amp;$Q$3&amp;$R$3,Data[Index]&amp;Data[Valid Test, Can be used for conformity (Y/N)]&amp;Data[Cycle],Data[CO/km (mg)])</f>
        <v>#N/A</v>
      </c>
      <c r="G135" s="129" t="e" cm="1">
        <f t="array" ref="G135">_xlfn.XLOOKUP($A135&amp;$Q$3,Data[Index]&amp;Data[Valid Test, Can be used for conformity (Y/N)],Data[CO2/km (g)])</f>
        <v>#N/A</v>
      </c>
      <c r="H135" s="129" t="e" cm="1">
        <f t="array" ref="H135">_xlfn.XLOOKUP($A135&amp;$Q$3,Data[Index]&amp;Data[Valid Test, Can be used for conformity (Y/N)],Data[THC/km (mg)])</f>
        <v>#N/A</v>
      </c>
      <c r="I135" s="129" t="e" cm="1">
        <f t="array" ref="I135">_xlfn.XLOOKUP($A135&amp;$Q$3,Data[Index]&amp;Data[Valid Test, Can be used for conformity (Y/N)],Data[NOx/km (mg)])</f>
        <v>#N/A</v>
      </c>
      <c r="J135" s="129" t="e" cm="1">
        <f t="array" ref="J135">_xlfn.XLOOKUP($A135&amp;$Q$3,Data[Index]&amp;Data[Valid Test, Can be used for conformity (Y/N)],Data[THC + NOx/km (mg)])</f>
        <v>#N/A</v>
      </c>
      <c r="K135" s="142" t="e" cm="1">
        <f t="array" ref="K135">_xlfn.XLOOKUP($A135&amp;$Q$3,Data[Index]&amp;Data[Valid Test, Can be used for conformity (Y/N)],Data[PN/km ('#)])</f>
        <v>#N/A</v>
      </c>
      <c r="L135" s="129" t="e" cm="1">
        <f t="array" ref="L135">_xlfn.XLOOKUP($A135&amp;$Q$3,Data[Index]&amp;Data[Valid Test, Can be used for conformity (Y/N)],Data[PM/km (mg)])</f>
        <v>#N/A</v>
      </c>
      <c r="M135" s="126" t="e" cm="1">
        <f t="array" ref="M135">_xlfn.XLOOKUP($A135&amp;$Q$3,Data[Index]&amp;Data[Valid Test, Can be used for conformity (Y/N)],Data[CH4 (mg/km)])</f>
        <v>#N/A</v>
      </c>
      <c r="N135" s="126" t="e" cm="1">
        <f t="array" ref="N135">_xlfn.XLOOKUP($A135&amp;$Q$3,Data[Index]&amp;Data[Valid Test, Can be used for conformity (Y/N)],Data[N20 (mg/km)])</f>
        <v>#N/A</v>
      </c>
      <c r="O135" s="129" t="e" cm="1">
        <f t="array" ref="O135">_xlfn.XLOOKUP($A135&amp;$Q$3,Data[Index]&amp;Data[Valid Test, Can be used for conformity (Y/N)],Data[l/100km])</f>
        <v>#N/A</v>
      </c>
      <c r="P135" s="138" t="e">
        <f>_xlfn.XLOOKUP($A135,Data[Index],Data[Comments])</f>
        <v>#N/A</v>
      </c>
    </row>
    <row r="136" spans="1:16" x14ac:dyDescent="0.2">
      <c r="A136" s="129"/>
      <c r="B136" s="129"/>
      <c r="C136" s="129" t="e" cm="1">
        <f t="array" ref="C136">_xlfn.XLOOKUP($A136&amp;$Q$3&amp;$R$3,Data[Index]&amp;Data[Valid Test, Can be used for conformity (Y/N)]&amp;Data[Cycle],Data[Test Name])</f>
        <v>#N/A</v>
      </c>
      <c r="D136" s="167" t="e" cm="1">
        <f t="array" ref="D136">_xlfn.XLOOKUP($A136&amp;$Q$3&amp;$R$3,Data[Index]&amp;Data[Valid Test, Can be used for conformity (Y/N)]&amp;Data[Cycle],Data[Mileage (Miles)])</f>
        <v>#N/A</v>
      </c>
      <c r="E136" s="130" t="e" cm="1">
        <f t="array" ref="E136">_xlfn.XLOOKUP($A136&amp;$Q$3&amp;$R$3,Data[Index]&amp;Data[Valid Test, Can be used for conformity (Y/N)]&amp;Data[Cycle],Data[Date])</f>
        <v>#N/A</v>
      </c>
      <c r="F136" s="129" t="e" cm="1">
        <f t="array" ref="F136">_xlfn.XLOOKUP($A136&amp;$Q$3&amp;$R$3,Data[Index]&amp;Data[Valid Test, Can be used for conformity (Y/N)]&amp;Data[Cycle],Data[CO/km (mg)])</f>
        <v>#N/A</v>
      </c>
      <c r="G136" s="129" t="e" cm="1">
        <f t="array" ref="G136">_xlfn.XLOOKUP($A136&amp;$Q$3,Data[Index]&amp;Data[Valid Test, Can be used for conformity (Y/N)],Data[CO2/km (g)])</f>
        <v>#N/A</v>
      </c>
      <c r="H136" s="129" t="e" cm="1">
        <f t="array" ref="H136">_xlfn.XLOOKUP($A136&amp;$Q$3,Data[Index]&amp;Data[Valid Test, Can be used for conformity (Y/N)],Data[THC/km (mg)])</f>
        <v>#N/A</v>
      </c>
      <c r="I136" s="129" t="e" cm="1">
        <f t="array" ref="I136">_xlfn.XLOOKUP($A136&amp;$Q$3,Data[Index]&amp;Data[Valid Test, Can be used for conformity (Y/N)],Data[NOx/km (mg)])</f>
        <v>#N/A</v>
      </c>
      <c r="J136" s="129" t="e" cm="1">
        <f t="array" ref="J136">_xlfn.XLOOKUP($A136&amp;$Q$3,Data[Index]&amp;Data[Valid Test, Can be used for conformity (Y/N)],Data[THC + NOx/km (mg)])</f>
        <v>#N/A</v>
      </c>
      <c r="K136" s="142" t="e" cm="1">
        <f t="array" ref="K136">_xlfn.XLOOKUP($A136&amp;$Q$3,Data[Index]&amp;Data[Valid Test, Can be used for conformity (Y/N)],Data[PN/km ('#)])</f>
        <v>#N/A</v>
      </c>
      <c r="L136" s="129" t="e" cm="1">
        <f t="array" ref="L136">_xlfn.XLOOKUP($A136&amp;$Q$3,Data[Index]&amp;Data[Valid Test, Can be used for conformity (Y/N)],Data[PM/km (mg)])</f>
        <v>#N/A</v>
      </c>
      <c r="M136" s="126" t="e" cm="1">
        <f t="array" ref="M136">_xlfn.XLOOKUP($A136&amp;$Q$3,Data[Index]&amp;Data[Valid Test, Can be used for conformity (Y/N)],Data[CH4 (mg/km)])</f>
        <v>#N/A</v>
      </c>
      <c r="N136" s="126" t="e" cm="1">
        <f t="array" ref="N136">_xlfn.XLOOKUP($A136&amp;$Q$3,Data[Index]&amp;Data[Valid Test, Can be used for conformity (Y/N)],Data[N20 (mg/km)])</f>
        <v>#N/A</v>
      </c>
      <c r="O136" s="129" t="e" cm="1">
        <f t="array" ref="O136">_xlfn.XLOOKUP($A136&amp;$Q$3,Data[Index]&amp;Data[Valid Test, Can be used for conformity (Y/N)],Data[l/100km])</f>
        <v>#N/A</v>
      </c>
      <c r="P136" s="138" t="e">
        <f>_xlfn.XLOOKUP($A136,Data[Index],Data[Comments])</f>
        <v>#N/A</v>
      </c>
    </row>
    <row r="137" spans="1:16" x14ac:dyDescent="0.2">
      <c r="A137" s="129"/>
      <c r="B137" s="129"/>
      <c r="C137" s="129" t="e" cm="1">
        <f t="array" ref="C137">_xlfn.XLOOKUP($A137&amp;$Q$3&amp;$R$3,Data[Index]&amp;Data[Valid Test, Can be used for conformity (Y/N)]&amp;Data[Cycle],Data[Test Name])</f>
        <v>#N/A</v>
      </c>
      <c r="D137" s="167" t="e" cm="1">
        <f t="array" ref="D137">_xlfn.XLOOKUP($A137&amp;$Q$3&amp;$R$3,Data[Index]&amp;Data[Valid Test, Can be used for conformity (Y/N)]&amp;Data[Cycle],Data[Mileage (Miles)])</f>
        <v>#N/A</v>
      </c>
      <c r="E137" s="130" t="e" cm="1">
        <f t="array" ref="E137">_xlfn.XLOOKUP($A137&amp;$Q$3&amp;$R$3,Data[Index]&amp;Data[Valid Test, Can be used for conformity (Y/N)]&amp;Data[Cycle],Data[Date])</f>
        <v>#N/A</v>
      </c>
      <c r="F137" s="129" t="e" cm="1">
        <f t="array" ref="F137">_xlfn.XLOOKUP($A137&amp;$Q$3&amp;$R$3,Data[Index]&amp;Data[Valid Test, Can be used for conformity (Y/N)]&amp;Data[Cycle],Data[CO/km (mg)])</f>
        <v>#N/A</v>
      </c>
      <c r="G137" s="129" t="e" cm="1">
        <f t="array" ref="G137">_xlfn.XLOOKUP($A137&amp;$Q$3,Data[Index]&amp;Data[Valid Test, Can be used for conformity (Y/N)],Data[CO2/km (g)])</f>
        <v>#N/A</v>
      </c>
      <c r="H137" s="129" t="e" cm="1">
        <f t="array" ref="H137">_xlfn.XLOOKUP($A137&amp;$Q$3,Data[Index]&amp;Data[Valid Test, Can be used for conformity (Y/N)],Data[THC/km (mg)])</f>
        <v>#N/A</v>
      </c>
      <c r="I137" s="129" t="e" cm="1">
        <f t="array" ref="I137">_xlfn.XLOOKUP($A137&amp;$Q$3,Data[Index]&amp;Data[Valid Test, Can be used for conformity (Y/N)],Data[NOx/km (mg)])</f>
        <v>#N/A</v>
      </c>
      <c r="J137" s="129" t="e" cm="1">
        <f t="array" ref="J137">_xlfn.XLOOKUP($A137&amp;$Q$3,Data[Index]&amp;Data[Valid Test, Can be used for conformity (Y/N)],Data[THC + NOx/km (mg)])</f>
        <v>#N/A</v>
      </c>
      <c r="K137" s="142" t="e" cm="1">
        <f t="array" ref="K137">_xlfn.XLOOKUP($A137&amp;$Q$3,Data[Index]&amp;Data[Valid Test, Can be used for conformity (Y/N)],Data[PN/km ('#)])</f>
        <v>#N/A</v>
      </c>
      <c r="L137" s="129" t="e" cm="1">
        <f t="array" ref="L137">_xlfn.XLOOKUP($A137&amp;$Q$3,Data[Index]&amp;Data[Valid Test, Can be used for conformity (Y/N)],Data[PM/km (mg)])</f>
        <v>#N/A</v>
      </c>
      <c r="M137" s="126" t="e" cm="1">
        <f t="array" ref="M137">_xlfn.XLOOKUP($A137&amp;$Q$3,Data[Index]&amp;Data[Valid Test, Can be used for conformity (Y/N)],Data[CH4 (mg/km)])</f>
        <v>#N/A</v>
      </c>
      <c r="N137" s="126" t="e" cm="1">
        <f t="array" ref="N137">_xlfn.XLOOKUP($A137&amp;$Q$3,Data[Index]&amp;Data[Valid Test, Can be used for conformity (Y/N)],Data[N20 (mg/km)])</f>
        <v>#N/A</v>
      </c>
      <c r="O137" s="129" t="e" cm="1">
        <f t="array" ref="O137">_xlfn.XLOOKUP($A137&amp;$Q$3,Data[Index]&amp;Data[Valid Test, Can be used for conformity (Y/N)],Data[l/100km])</f>
        <v>#N/A</v>
      </c>
      <c r="P137" s="138">
        <f>_xlfn.XLOOKUP($A137,Data[Index],Data[Comments])</f>
        <v>0</v>
      </c>
    </row>
    <row r="138" spans="1:16" x14ac:dyDescent="0.2">
      <c r="A138" s="129"/>
      <c r="B138" s="129"/>
      <c r="C138" s="129" t="e" cm="1">
        <f t="array" ref="C138">_xlfn.XLOOKUP($A138&amp;$Q$3&amp;$R$3,Data[Index]&amp;Data[Valid Test, Can be used for conformity (Y/N)]&amp;Data[Cycle],Data[Test Name])</f>
        <v>#N/A</v>
      </c>
      <c r="D138" s="167" t="e" cm="1">
        <f t="array" ref="D138">_xlfn.XLOOKUP($A138&amp;$Q$3&amp;$R$3,Data[Index]&amp;Data[Valid Test, Can be used for conformity (Y/N)]&amp;Data[Cycle],Data[Mileage (Miles)])</f>
        <v>#N/A</v>
      </c>
      <c r="E138" s="130" t="e" cm="1">
        <f t="array" ref="E138">_xlfn.XLOOKUP($A138&amp;$Q$3&amp;$R$3,Data[Index]&amp;Data[Valid Test, Can be used for conformity (Y/N)]&amp;Data[Cycle],Data[Date])</f>
        <v>#N/A</v>
      </c>
      <c r="F138" s="129" t="e" cm="1">
        <f t="array" ref="F138">_xlfn.XLOOKUP($A138&amp;$Q$3&amp;$R$3,Data[Index]&amp;Data[Valid Test, Can be used for conformity (Y/N)]&amp;Data[Cycle],Data[CO/km (mg)])</f>
        <v>#N/A</v>
      </c>
      <c r="G138" s="129" t="e" cm="1">
        <f t="array" ref="G138">_xlfn.XLOOKUP($A138&amp;$Q$3,Data[Index]&amp;Data[Valid Test, Can be used for conformity (Y/N)],Data[CO2/km (g)])</f>
        <v>#N/A</v>
      </c>
      <c r="H138" s="129" t="e" cm="1">
        <f t="array" ref="H138">_xlfn.XLOOKUP($A138&amp;$Q$3,Data[Index]&amp;Data[Valid Test, Can be used for conformity (Y/N)],Data[THC/km (mg)])</f>
        <v>#N/A</v>
      </c>
      <c r="I138" s="129" t="e" cm="1">
        <f t="array" ref="I138">_xlfn.XLOOKUP($A138&amp;$Q$3,Data[Index]&amp;Data[Valid Test, Can be used for conformity (Y/N)],Data[NOx/km (mg)])</f>
        <v>#N/A</v>
      </c>
      <c r="J138" s="129" t="e" cm="1">
        <f t="array" ref="J138">_xlfn.XLOOKUP($A138&amp;$Q$3,Data[Index]&amp;Data[Valid Test, Can be used for conformity (Y/N)],Data[THC + NOx/km (mg)])</f>
        <v>#N/A</v>
      </c>
      <c r="K138" s="142" t="e" cm="1">
        <f t="array" ref="K138">_xlfn.XLOOKUP($A138&amp;$Q$3,Data[Index]&amp;Data[Valid Test, Can be used for conformity (Y/N)],Data[PN/km ('#)])</f>
        <v>#N/A</v>
      </c>
      <c r="L138" s="129" t="e" cm="1">
        <f t="array" ref="L138">_xlfn.XLOOKUP($A138&amp;$Q$3,Data[Index]&amp;Data[Valid Test, Can be used for conformity (Y/N)],Data[PM/km (mg)])</f>
        <v>#N/A</v>
      </c>
      <c r="M138" s="126" t="e" cm="1">
        <f t="array" ref="M138">_xlfn.XLOOKUP($A138&amp;$Q$3,Data[Index]&amp;Data[Valid Test, Can be used for conformity (Y/N)],Data[CH4 (mg/km)])</f>
        <v>#N/A</v>
      </c>
      <c r="N138" s="126" t="e" cm="1">
        <f t="array" ref="N138">_xlfn.XLOOKUP($A138&amp;$Q$3,Data[Index]&amp;Data[Valid Test, Can be used for conformity (Y/N)],Data[N20 (mg/km)])</f>
        <v>#N/A</v>
      </c>
      <c r="O138" s="129" t="e" cm="1">
        <f t="array" ref="O138">_xlfn.XLOOKUP($A138&amp;$Q$3,Data[Index]&amp;Data[Valid Test, Can be used for conformity (Y/N)],Data[l/100km])</f>
        <v>#N/A</v>
      </c>
      <c r="P138" s="138">
        <f>_xlfn.XLOOKUP($A138,Data[Index],Data[Comments])</f>
        <v>0</v>
      </c>
    </row>
    <row r="139" spans="1:16" x14ac:dyDescent="0.2">
      <c r="A139" s="129"/>
      <c r="B139" s="129"/>
      <c r="C139" s="129" t="e" cm="1">
        <f t="array" ref="C139">_xlfn.XLOOKUP($A139&amp;$Q$3&amp;$R$3,Data[Index]&amp;Data[Valid Test, Can be used for conformity (Y/N)]&amp;Data[Cycle],Data[Test Name])</f>
        <v>#N/A</v>
      </c>
      <c r="D139" s="167" t="e" cm="1">
        <f t="array" ref="D139">_xlfn.XLOOKUP($A139&amp;$Q$3&amp;$R$3,Data[Index]&amp;Data[Valid Test, Can be used for conformity (Y/N)]&amp;Data[Cycle],Data[Mileage (Miles)])</f>
        <v>#N/A</v>
      </c>
      <c r="E139" s="130" t="e" cm="1">
        <f t="array" ref="E139">_xlfn.XLOOKUP($A139&amp;$Q$3&amp;$R$3,Data[Index]&amp;Data[Valid Test, Can be used for conformity (Y/N)]&amp;Data[Cycle],Data[Date])</f>
        <v>#N/A</v>
      </c>
      <c r="F139" s="129" t="e" cm="1">
        <f t="array" ref="F139">_xlfn.XLOOKUP($A139&amp;$Q$3&amp;$R$3,Data[Index]&amp;Data[Valid Test, Can be used for conformity (Y/N)]&amp;Data[Cycle],Data[CO/km (mg)])</f>
        <v>#N/A</v>
      </c>
      <c r="G139" s="129" t="e" cm="1">
        <f t="array" ref="G139">_xlfn.XLOOKUP($A139&amp;$Q$3,Data[Index]&amp;Data[Valid Test, Can be used for conformity (Y/N)],Data[CO2/km (g)])</f>
        <v>#N/A</v>
      </c>
      <c r="H139" s="129" t="e" cm="1">
        <f t="array" ref="H139">_xlfn.XLOOKUP($A139&amp;$Q$3,Data[Index]&amp;Data[Valid Test, Can be used for conformity (Y/N)],Data[THC/km (mg)])</f>
        <v>#N/A</v>
      </c>
      <c r="I139" s="129" t="e" cm="1">
        <f t="array" ref="I139">_xlfn.XLOOKUP($A139&amp;$Q$3,Data[Index]&amp;Data[Valid Test, Can be used for conformity (Y/N)],Data[NOx/km (mg)])</f>
        <v>#N/A</v>
      </c>
      <c r="J139" s="129" t="e" cm="1">
        <f t="array" ref="J139">_xlfn.XLOOKUP($A139&amp;$Q$3,Data[Index]&amp;Data[Valid Test, Can be used for conformity (Y/N)],Data[THC + NOx/km (mg)])</f>
        <v>#N/A</v>
      </c>
      <c r="K139" s="142" t="e" cm="1">
        <f t="array" ref="K139">_xlfn.XLOOKUP($A139&amp;$Q$3,Data[Index]&amp;Data[Valid Test, Can be used for conformity (Y/N)],Data[PN/km ('#)])</f>
        <v>#N/A</v>
      </c>
      <c r="L139" s="129" t="e" cm="1">
        <f t="array" ref="L139">_xlfn.XLOOKUP($A139&amp;$Q$3,Data[Index]&amp;Data[Valid Test, Can be used for conformity (Y/N)],Data[PM/km (mg)])</f>
        <v>#N/A</v>
      </c>
      <c r="M139" s="126" t="e" cm="1">
        <f t="array" ref="M139">_xlfn.XLOOKUP($A139&amp;$Q$3,Data[Index]&amp;Data[Valid Test, Can be used for conformity (Y/N)],Data[CH4 (mg/km)])</f>
        <v>#N/A</v>
      </c>
      <c r="N139" s="126" t="e" cm="1">
        <f t="array" ref="N139">_xlfn.XLOOKUP($A139&amp;$Q$3,Data[Index]&amp;Data[Valid Test, Can be used for conformity (Y/N)],Data[N20 (mg/km)])</f>
        <v>#N/A</v>
      </c>
      <c r="O139" s="129" t="e" cm="1">
        <f t="array" ref="O139">_xlfn.XLOOKUP($A139&amp;$Q$3,Data[Index]&amp;Data[Valid Test, Can be used for conformity (Y/N)],Data[l/100km])</f>
        <v>#N/A</v>
      </c>
      <c r="P139" s="138" t="e">
        <f>_xlfn.XLOOKUP($A139,Data[Index],Data[Comments])</f>
        <v>#N/A</v>
      </c>
    </row>
    <row r="140" spans="1:16" x14ac:dyDescent="0.2">
      <c r="A140" s="129"/>
      <c r="B140" s="129"/>
      <c r="C140" s="129" t="e" cm="1">
        <f t="array" ref="C140">_xlfn.XLOOKUP($A140&amp;$Q$3&amp;$R$3,Data[Index]&amp;Data[Valid Test, Can be used for conformity (Y/N)]&amp;Data[Cycle],Data[Test Name])</f>
        <v>#N/A</v>
      </c>
      <c r="D140" s="167" t="e" cm="1">
        <f t="array" ref="D140">_xlfn.XLOOKUP($A140&amp;$Q$3&amp;$R$3,Data[Index]&amp;Data[Valid Test, Can be used for conformity (Y/N)]&amp;Data[Cycle],Data[Mileage (Miles)])</f>
        <v>#N/A</v>
      </c>
      <c r="E140" s="130" t="e" cm="1">
        <f t="array" ref="E140">_xlfn.XLOOKUP($A140&amp;$Q$3&amp;$R$3,Data[Index]&amp;Data[Valid Test, Can be used for conformity (Y/N)]&amp;Data[Cycle],Data[Date])</f>
        <v>#N/A</v>
      </c>
      <c r="F140" s="129" t="e" cm="1">
        <f t="array" ref="F140">_xlfn.XLOOKUP($A140&amp;$Q$3&amp;$R$3,Data[Index]&amp;Data[Valid Test, Can be used for conformity (Y/N)]&amp;Data[Cycle],Data[CO/km (mg)])</f>
        <v>#N/A</v>
      </c>
      <c r="G140" s="129" t="e" cm="1">
        <f t="array" ref="G140">_xlfn.XLOOKUP($A140&amp;$Q$3,Data[Index]&amp;Data[Valid Test, Can be used for conformity (Y/N)],Data[CO2/km (g)])</f>
        <v>#N/A</v>
      </c>
      <c r="H140" s="129" t="e" cm="1">
        <f t="array" ref="H140">_xlfn.XLOOKUP($A140&amp;$Q$3,Data[Index]&amp;Data[Valid Test, Can be used for conformity (Y/N)],Data[THC/km (mg)])</f>
        <v>#N/A</v>
      </c>
      <c r="I140" s="129" t="e" cm="1">
        <f t="array" ref="I140">_xlfn.XLOOKUP($A140&amp;$Q$3,Data[Index]&amp;Data[Valid Test, Can be used for conformity (Y/N)],Data[NOx/km (mg)])</f>
        <v>#N/A</v>
      </c>
      <c r="J140" s="129" t="e" cm="1">
        <f t="array" ref="J140">_xlfn.XLOOKUP($A140&amp;$Q$3,Data[Index]&amp;Data[Valid Test, Can be used for conformity (Y/N)],Data[THC + NOx/km (mg)])</f>
        <v>#N/A</v>
      </c>
      <c r="K140" s="142" t="e" cm="1">
        <f t="array" ref="K140">_xlfn.XLOOKUP($A140&amp;$Q$3,Data[Index]&amp;Data[Valid Test, Can be used for conformity (Y/N)],Data[PN/km ('#)])</f>
        <v>#N/A</v>
      </c>
      <c r="L140" s="129" t="e" cm="1">
        <f t="array" ref="L140">_xlfn.XLOOKUP($A140&amp;$Q$3,Data[Index]&amp;Data[Valid Test, Can be used for conformity (Y/N)],Data[PM/km (mg)])</f>
        <v>#N/A</v>
      </c>
      <c r="M140" s="126" t="e" cm="1">
        <f t="array" ref="M140">_xlfn.XLOOKUP($A140&amp;$Q$3,Data[Index]&amp;Data[Valid Test, Can be used for conformity (Y/N)],Data[CH4 (mg/km)])</f>
        <v>#N/A</v>
      </c>
      <c r="N140" s="126" t="e" cm="1">
        <f t="array" ref="N140">_xlfn.XLOOKUP($A140&amp;$Q$3,Data[Index]&amp;Data[Valid Test, Can be used for conformity (Y/N)],Data[N20 (mg/km)])</f>
        <v>#N/A</v>
      </c>
      <c r="O140" s="129" t="e" cm="1">
        <f t="array" ref="O140">_xlfn.XLOOKUP($A140&amp;$Q$3,Data[Index]&amp;Data[Valid Test, Can be used for conformity (Y/N)],Data[l/100km])</f>
        <v>#N/A</v>
      </c>
      <c r="P140" s="138">
        <f>_xlfn.XLOOKUP($A140,Data[Index],Data[Comments])</f>
        <v>0</v>
      </c>
    </row>
    <row r="141" spans="1:16" x14ac:dyDescent="0.2">
      <c r="A141" s="129"/>
      <c r="B141" s="129"/>
      <c r="C141" s="129" t="e" cm="1">
        <f t="array" ref="C141">_xlfn.XLOOKUP($A141&amp;$Q$3&amp;$R$3,Data[Index]&amp;Data[Valid Test, Can be used for conformity (Y/N)]&amp;Data[Cycle],Data[Test Name])</f>
        <v>#N/A</v>
      </c>
      <c r="D141" s="167" t="e" cm="1">
        <f t="array" ref="D141">_xlfn.XLOOKUP($A141&amp;$Q$3&amp;$R$3,Data[Index]&amp;Data[Valid Test, Can be used for conformity (Y/N)]&amp;Data[Cycle],Data[Mileage (Miles)])</f>
        <v>#N/A</v>
      </c>
      <c r="E141" s="130" t="e" cm="1">
        <f t="array" ref="E141">_xlfn.XLOOKUP($A141&amp;$Q$3&amp;$R$3,Data[Index]&amp;Data[Valid Test, Can be used for conformity (Y/N)]&amp;Data[Cycle],Data[Date])</f>
        <v>#N/A</v>
      </c>
      <c r="F141" s="129" t="e" cm="1">
        <f t="array" ref="F141">_xlfn.XLOOKUP($A141&amp;$Q$3&amp;$R$3,Data[Index]&amp;Data[Valid Test, Can be used for conformity (Y/N)]&amp;Data[Cycle],Data[CO/km (mg)])</f>
        <v>#N/A</v>
      </c>
      <c r="G141" s="129" t="e" cm="1">
        <f t="array" ref="G141">_xlfn.XLOOKUP($A141&amp;$Q$3,Data[Index]&amp;Data[Valid Test, Can be used for conformity (Y/N)],Data[CO2/km (g)])</f>
        <v>#N/A</v>
      </c>
      <c r="H141" s="129" t="e" cm="1">
        <f t="array" ref="H141">_xlfn.XLOOKUP($A141&amp;$Q$3,Data[Index]&amp;Data[Valid Test, Can be used for conformity (Y/N)],Data[THC/km (mg)])</f>
        <v>#N/A</v>
      </c>
      <c r="I141" s="129" t="e" cm="1">
        <f t="array" ref="I141">_xlfn.XLOOKUP($A141&amp;$Q$3,Data[Index]&amp;Data[Valid Test, Can be used for conformity (Y/N)],Data[NOx/km (mg)])</f>
        <v>#N/A</v>
      </c>
      <c r="J141" s="129" t="e" cm="1">
        <f t="array" ref="J141">_xlfn.XLOOKUP($A141&amp;$Q$3,Data[Index]&amp;Data[Valid Test, Can be used for conformity (Y/N)],Data[THC + NOx/km (mg)])</f>
        <v>#N/A</v>
      </c>
      <c r="K141" s="142" t="e" cm="1">
        <f t="array" ref="K141">_xlfn.XLOOKUP($A141&amp;$Q$3,Data[Index]&amp;Data[Valid Test, Can be used for conformity (Y/N)],Data[PN/km ('#)])</f>
        <v>#N/A</v>
      </c>
      <c r="L141" s="129" t="e" cm="1">
        <f t="array" ref="L141">_xlfn.XLOOKUP($A141&amp;$Q$3,Data[Index]&amp;Data[Valid Test, Can be used for conformity (Y/N)],Data[PM/km (mg)])</f>
        <v>#N/A</v>
      </c>
      <c r="M141" s="126" t="e" cm="1">
        <f t="array" ref="M141">_xlfn.XLOOKUP($A141&amp;$Q$3,Data[Index]&amp;Data[Valid Test, Can be used for conformity (Y/N)],Data[CH4 (mg/km)])</f>
        <v>#N/A</v>
      </c>
      <c r="N141" s="126" t="e" cm="1">
        <f t="array" ref="N141">_xlfn.XLOOKUP($A141&amp;$Q$3,Data[Index]&amp;Data[Valid Test, Can be used for conformity (Y/N)],Data[N20 (mg/km)])</f>
        <v>#N/A</v>
      </c>
      <c r="O141" s="129" t="e" cm="1">
        <f t="array" ref="O141">_xlfn.XLOOKUP($A141&amp;$Q$3,Data[Index]&amp;Data[Valid Test, Can be used for conformity (Y/N)],Data[l/100km])</f>
        <v>#N/A</v>
      </c>
      <c r="P141" s="138">
        <f>_xlfn.XLOOKUP($A141,Data[Index],Data[Comments])</f>
        <v>0</v>
      </c>
    </row>
    <row r="142" spans="1:16" x14ac:dyDescent="0.2">
      <c r="A142" s="129"/>
      <c r="B142" s="129"/>
      <c r="C142" s="129" t="e" cm="1">
        <f t="array" ref="C142">_xlfn.XLOOKUP($A142&amp;$Q$3&amp;$R$3,Data[Index]&amp;Data[Valid Test, Can be used for conformity (Y/N)]&amp;Data[Cycle],Data[Test Name])</f>
        <v>#N/A</v>
      </c>
      <c r="D142" s="167" t="e" cm="1">
        <f t="array" ref="D142">_xlfn.XLOOKUP($A142&amp;$Q$3&amp;$R$3,Data[Index]&amp;Data[Valid Test, Can be used for conformity (Y/N)]&amp;Data[Cycle],Data[Mileage (Miles)])</f>
        <v>#N/A</v>
      </c>
      <c r="E142" s="130" t="e" cm="1">
        <f t="array" ref="E142">_xlfn.XLOOKUP($A142&amp;$Q$3&amp;$R$3,Data[Index]&amp;Data[Valid Test, Can be used for conformity (Y/N)]&amp;Data[Cycle],Data[Date])</f>
        <v>#N/A</v>
      </c>
      <c r="F142" s="129" t="e" cm="1">
        <f t="array" ref="F142">_xlfn.XLOOKUP($A142&amp;$Q$3&amp;$R$3,Data[Index]&amp;Data[Valid Test, Can be used for conformity (Y/N)]&amp;Data[Cycle],Data[CO/km (mg)])</f>
        <v>#N/A</v>
      </c>
      <c r="G142" s="129" t="e" cm="1">
        <f t="array" ref="G142">_xlfn.XLOOKUP($A142&amp;$Q$3,Data[Index]&amp;Data[Valid Test, Can be used for conformity (Y/N)],Data[CO2/km (g)])</f>
        <v>#N/A</v>
      </c>
      <c r="H142" s="129" t="e" cm="1">
        <f t="array" ref="H142">_xlfn.XLOOKUP($A142&amp;$Q$3,Data[Index]&amp;Data[Valid Test, Can be used for conformity (Y/N)],Data[THC/km (mg)])</f>
        <v>#N/A</v>
      </c>
      <c r="I142" s="129" t="e" cm="1">
        <f t="array" ref="I142">_xlfn.XLOOKUP($A142&amp;$Q$3,Data[Index]&amp;Data[Valid Test, Can be used for conformity (Y/N)],Data[NOx/km (mg)])</f>
        <v>#N/A</v>
      </c>
      <c r="J142" s="129" t="e" cm="1">
        <f t="array" ref="J142">_xlfn.XLOOKUP($A142&amp;$Q$3,Data[Index]&amp;Data[Valid Test, Can be used for conformity (Y/N)],Data[THC + NOx/km (mg)])</f>
        <v>#N/A</v>
      </c>
      <c r="K142" s="142" t="e" cm="1">
        <f t="array" ref="K142">_xlfn.XLOOKUP($A142&amp;$Q$3,Data[Index]&amp;Data[Valid Test, Can be used for conformity (Y/N)],Data[PN/km ('#)])</f>
        <v>#N/A</v>
      </c>
      <c r="L142" s="129" t="e" cm="1">
        <f t="array" ref="L142">_xlfn.XLOOKUP($A142&amp;$Q$3,Data[Index]&amp;Data[Valid Test, Can be used for conformity (Y/N)],Data[PM/km (mg)])</f>
        <v>#N/A</v>
      </c>
      <c r="M142" s="126" t="e" cm="1">
        <f t="array" ref="M142">_xlfn.XLOOKUP($A142&amp;$Q$3,Data[Index]&amp;Data[Valid Test, Can be used for conformity (Y/N)],Data[CH4 (mg/km)])</f>
        <v>#N/A</v>
      </c>
      <c r="N142" s="126" t="e" cm="1">
        <f t="array" ref="N142">_xlfn.XLOOKUP($A142&amp;$Q$3,Data[Index]&amp;Data[Valid Test, Can be used for conformity (Y/N)],Data[N20 (mg/km)])</f>
        <v>#N/A</v>
      </c>
      <c r="O142" s="129" t="e" cm="1">
        <f t="array" ref="O142">_xlfn.XLOOKUP($A142&amp;$Q$3,Data[Index]&amp;Data[Valid Test, Can be used for conformity (Y/N)],Data[l/100km])</f>
        <v>#N/A</v>
      </c>
      <c r="P142" s="138" t="e">
        <f>_xlfn.XLOOKUP($A142,Data[Index],Data[Comments])</f>
        <v>#N/A</v>
      </c>
    </row>
    <row r="143" spans="1:16" x14ac:dyDescent="0.2">
      <c r="A143" s="129"/>
      <c r="B143" s="129"/>
      <c r="C143" s="129" t="e" cm="1">
        <f t="array" ref="C143">_xlfn.XLOOKUP($A143&amp;$Q$3&amp;$R$3,Data[Index]&amp;Data[Valid Test, Can be used for conformity (Y/N)]&amp;Data[Cycle],Data[Test Name])</f>
        <v>#N/A</v>
      </c>
      <c r="D143" s="167" t="e" cm="1">
        <f t="array" ref="D143">_xlfn.XLOOKUP($A143&amp;$Q$3&amp;$R$3,Data[Index]&amp;Data[Valid Test, Can be used for conformity (Y/N)]&amp;Data[Cycle],Data[Mileage (Miles)])</f>
        <v>#N/A</v>
      </c>
      <c r="E143" s="130" t="e" cm="1">
        <f t="array" ref="E143">_xlfn.XLOOKUP($A143&amp;$Q$3&amp;$R$3,Data[Index]&amp;Data[Valid Test, Can be used for conformity (Y/N)]&amp;Data[Cycle],Data[Date])</f>
        <v>#N/A</v>
      </c>
      <c r="F143" s="129" t="e" cm="1">
        <f t="array" ref="F143">_xlfn.XLOOKUP($A143&amp;$Q$3&amp;$R$3,Data[Index]&amp;Data[Valid Test, Can be used for conformity (Y/N)]&amp;Data[Cycle],Data[CO/km (mg)])</f>
        <v>#N/A</v>
      </c>
      <c r="G143" s="129" t="e" cm="1">
        <f t="array" ref="G143">_xlfn.XLOOKUP($A143&amp;$Q$3,Data[Index]&amp;Data[Valid Test, Can be used for conformity (Y/N)],Data[CO2/km (g)])</f>
        <v>#N/A</v>
      </c>
      <c r="H143" s="129" t="e" cm="1">
        <f t="array" ref="H143">_xlfn.XLOOKUP($A143&amp;$Q$3,Data[Index]&amp;Data[Valid Test, Can be used for conformity (Y/N)],Data[THC/km (mg)])</f>
        <v>#N/A</v>
      </c>
      <c r="I143" s="129" t="e" cm="1">
        <f t="array" ref="I143">_xlfn.XLOOKUP($A143&amp;$Q$3,Data[Index]&amp;Data[Valid Test, Can be used for conformity (Y/N)],Data[NOx/km (mg)])</f>
        <v>#N/A</v>
      </c>
      <c r="J143" s="129" t="e" cm="1">
        <f t="array" ref="J143">_xlfn.XLOOKUP($A143&amp;$Q$3,Data[Index]&amp;Data[Valid Test, Can be used for conformity (Y/N)],Data[THC + NOx/km (mg)])</f>
        <v>#N/A</v>
      </c>
      <c r="K143" s="142" t="e" cm="1">
        <f t="array" ref="K143">_xlfn.XLOOKUP($A143&amp;$Q$3,Data[Index]&amp;Data[Valid Test, Can be used for conformity (Y/N)],Data[PN/km ('#)])</f>
        <v>#N/A</v>
      </c>
      <c r="L143" s="129" t="e" cm="1">
        <f t="array" ref="L143">_xlfn.XLOOKUP($A143&amp;$Q$3,Data[Index]&amp;Data[Valid Test, Can be used for conformity (Y/N)],Data[PM/km (mg)])</f>
        <v>#N/A</v>
      </c>
      <c r="M143" s="126" t="e" cm="1">
        <f t="array" ref="M143">_xlfn.XLOOKUP($A143&amp;$Q$3,Data[Index]&amp;Data[Valid Test, Can be used for conformity (Y/N)],Data[CH4 (mg/km)])</f>
        <v>#N/A</v>
      </c>
      <c r="N143" s="126" t="e" cm="1">
        <f t="array" ref="N143">_xlfn.XLOOKUP($A143&amp;$Q$3,Data[Index]&amp;Data[Valid Test, Can be used for conformity (Y/N)],Data[N20 (mg/km)])</f>
        <v>#N/A</v>
      </c>
      <c r="O143" s="129" t="e" cm="1">
        <f t="array" ref="O143">_xlfn.XLOOKUP($A143&amp;$Q$3,Data[Index]&amp;Data[Valid Test, Can be used for conformity (Y/N)],Data[l/100km])</f>
        <v>#N/A</v>
      </c>
      <c r="P143" s="138" t="e">
        <f>_xlfn.XLOOKUP($A143,Data[Index],Data[Comments])</f>
        <v>#N/A</v>
      </c>
    </row>
    <row r="144" spans="1:16" x14ac:dyDescent="0.2">
      <c r="A144" s="129"/>
      <c r="B144" s="129"/>
      <c r="C144" s="129" t="e" cm="1">
        <f t="array" ref="C144">_xlfn.XLOOKUP($A144&amp;$Q$3&amp;$R$3,Data[Index]&amp;Data[Valid Test, Can be used for conformity (Y/N)]&amp;Data[Cycle],Data[Test Name])</f>
        <v>#N/A</v>
      </c>
      <c r="D144" s="167" t="e" cm="1">
        <f t="array" ref="D144">_xlfn.XLOOKUP($A144&amp;$Q$3&amp;$R$3,Data[Index]&amp;Data[Valid Test, Can be used for conformity (Y/N)]&amp;Data[Cycle],Data[Mileage (Miles)])</f>
        <v>#N/A</v>
      </c>
      <c r="E144" s="130" t="e" cm="1">
        <f t="array" ref="E144">_xlfn.XLOOKUP($A144&amp;$Q$3&amp;$R$3,Data[Index]&amp;Data[Valid Test, Can be used for conformity (Y/N)]&amp;Data[Cycle],Data[Date])</f>
        <v>#N/A</v>
      </c>
      <c r="F144" s="129" t="e" cm="1">
        <f t="array" ref="F144">_xlfn.XLOOKUP($A144&amp;$Q$3&amp;$R$3,Data[Index]&amp;Data[Valid Test, Can be used for conformity (Y/N)]&amp;Data[Cycle],Data[CO/km (mg)])</f>
        <v>#N/A</v>
      </c>
      <c r="G144" s="129" t="e" cm="1">
        <f t="array" ref="G144">_xlfn.XLOOKUP($A144&amp;$Q$3,Data[Index]&amp;Data[Valid Test, Can be used for conformity (Y/N)],Data[CO2/km (g)])</f>
        <v>#N/A</v>
      </c>
      <c r="H144" s="129" t="e" cm="1">
        <f t="array" ref="H144">_xlfn.XLOOKUP($A144&amp;$Q$3,Data[Index]&amp;Data[Valid Test, Can be used for conformity (Y/N)],Data[THC/km (mg)])</f>
        <v>#N/A</v>
      </c>
      <c r="I144" s="129" t="e" cm="1">
        <f t="array" ref="I144">_xlfn.XLOOKUP($A144&amp;$Q$3,Data[Index]&amp;Data[Valid Test, Can be used for conformity (Y/N)],Data[NOx/km (mg)])</f>
        <v>#N/A</v>
      </c>
      <c r="J144" s="129" t="e" cm="1">
        <f t="array" ref="J144">_xlfn.XLOOKUP($A144&amp;$Q$3,Data[Index]&amp;Data[Valid Test, Can be used for conformity (Y/N)],Data[THC + NOx/km (mg)])</f>
        <v>#N/A</v>
      </c>
      <c r="K144" s="142" t="e" cm="1">
        <f t="array" ref="K144">_xlfn.XLOOKUP($A144&amp;$Q$3,Data[Index]&amp;Data[Valid Test, Can be used for conformity (Y/N)],Data[PN/km ('#)])</f>
        <v>#N/A</v>
      </c>
      <c r="L144" s="129" t="e" cm="1">
        <f t="array" ref="L144">_xlfn.XLOOKUP($A144&amp;$Q$3,Data[Index]&amp;Data[Valid Test, Can be used for conformity (Y/N)],Data[PM/km (mg)])</f>
        <v>#N/A</v>
      </c>
      <c r="M144" s="126" t="e" cm="1">
        <f t="array" ref="M144">_xlfn.XLOOKUP($A144&amp;$Q$3,Data[Index]&amp;Data[Valid Test, Can be used for conformity (Y/N)],Data[CH4 (mg/km)])</f>
        <v>#N/A</v>
      </c>
      <c r="N144" s="126" t="e" cm="1">
        <f t="array" ref="N144">_xlfn.XLOOKUP($A144&amp;$Q$3,Data[Index]&amp;Data[Valid Test, Can be used for conformity (Y/N)],Data[N20 (mg/km)])</f>
        <v>#N/A</v>
      </c>
      <c r="O144" s="129" t="e" cm="1">
        <f t="array" ref="O144">_xlfn.XLOOKUP($A144&amp;$Q$3,Data[Index]&amp;Data[Valid Test, Can be used for conformity (Y/N)],Data[l/100km])</f>
        <v>#N/A</v>
      </c>
      <c r="P144" s="138" t="e">
        <f>_xlfn.XLOOKUP($A144,Data[Index],Data[Comments])</f>
        <v>#N/A</v>
      </c>
    </row>
    <row r="145" spans="1:16" x14ac:dyDescent="0.2">
      <c r="A145" s="129"/>
      <c r="B145" s="129"/>
      <c r="C145" s="129" t="e" cm="1">
        <f t="array" ref="C145">_xlfn.XLOOKUP($A145&amp;$Q$3&amp;$R$3,Data[Index]&amp;Data[Valid Test, Can be used for conformity (Y/N)]&amp;Data[Cycle],Data[Test Name])</f>
        <v>#N/A</v>
      </c>
      <c r="D145" s="167" t="e" cm="1">
        <f t="array" ref="D145">_xlfn.XLOOKUP($A145&amp;$Q$3&amp;$R$3,Data[Index]&amp;Data[Valid Test, Can be used for conformity (Y/N)]&amp;Data[Cycle],Data[Mileage (Miles)])</f>
        <v>#N/A</v>
      </c>
      <c r="E145" s="130" t="e" cm="1">
        <f t="array" ref="E145">_xlfn.XLOOKUP($A145&amp;$Q$3&amp;$R$3,Data[Index]&amp;Data[Valid Test, Can be used for conformity (Y/N)]&amp;Data[Cycle],Data[Date])</f>
        <v>#N/A</v>
      </c>
      <c r="F145" s="129" t="e" cm="1">
        <f t="array" ref="F145">_xlfn.XLOOKUP($A145&amp;$Q$3&amp;$R$3,Data[Index]&amp;Data[Valid Test, Can be used for conformity (Y/N)]&amp;Data[Cycle],Data[CO/km (mg)])</f>
        <v>#N/A</v>
      </c>
      <c r="G145" s="129" t="e" cm="1">
        <f t="array" ref="G145">_xlfn.XLOOKUP($A145&amp;$Q$3,Data[Index]&amp;Data[Valid Test, Can be used for conformity (Y/N)],Data[CO2/km (g)])</f>
        <v>#N/A</v>
      </c>
      <c r="H145" s="129" t="e" cm="1">
        <f t="array" ref="H145">_xlfn.XLOOKUP($A145&amp;$Q$3,Data[Index]&amp;Data[Valid Test, Can be used for conformity (Y/N)],Data[THC/km (mg)])</f>
        <v>#N/A</v>
      </c>
      <c r="I145" s="129" t="e" cm="1">
        <f t="array" ref="I145">_xlfn.XLOOKUP($A145&amp;$Q$3,Data[Index]&amp;Data[Valid Test, Can be used for conformity (Y/N)],Data[NOx/km (mg)])</f>
        <v>#N/A</v>
      </c>
      <c r="J145" s="129" t="e" cm="1">
        <f t="array" ref="J145">_xlfn.XLOOKUP($A145&amp;$Q$3,Data[Index]&amp;Data[Valid Test, Can be used for conformity (Y/N)],Data[THC + NOx/km (mg)])</f>
        <v>#N/A</v>
      </c>
      <c r="K145" s="142" t="e" cm="1">
        <f t="array" ref="K145">_xlfn.XLOOKUP($A145&amp;$Q$3,Data[Index]&amp;Data[Valid Test, Can be used for conformity (Y/N)],Data[PN/km ('#)])</f>
        <v>#N/A</v>
      </c>
      <c r="L145" s="129" t="e" cm="1">
        <f t="array" ref="L145">_xlfn.XLOOKUP($A145&amp;$Q$3,Data[Index]&amp;Data[Valid Test, Can be used for conformity (Y/N)],Data[PM/km (mg)])</f>
        <v>#N/A</v>
      </c>
      <c r="M145" s="126" t="e" cm="1">
        <f t="array" ref="M145">_xlfn.XLOOKUP($A145&amp;$Q$3,Data[Index]&amp;Data[Valid Test, Can be used for conformity (Y/N)],Data[CH4 (mg/km)])</f>
        <v>#N/A</v>
      </c>
      <c r="N145" s="126" t="e" cm="1">
        <f t="array" ref="N145">_xlfn.XLOOKUP($A145&amp;$Q$3,Data[Index]&amp;Data[Valid Test, Can be used for conformity (Y/N)],Data[N20 (mg/km)])</f>
        <v>#N/A</v>
      </c>
      <c r="O145" s="129" t="e" cm="1">
        <f t="array" ref="O145">_xlfn.XLOOKUP($A145&amp;$Q$3,Data[Index]&amp;Data[Valid Test, Can be used for conformity (Y/N)],Data[l/100km])</f>
        <v>#N/A</v>
      </c>
      <c r="P145" s="138">
        <f>_xlfn.XLOOKUP($A145,Data[Index],Data[Comments])</f>
        <v>0</v>
      </c>
    </row>
    <row r="146" spans="1:16" x14ac:dyDescent="0.2">
      <c r="A146" s="129"/>
      <c r="B146" s="129"/>
      <c r="C146" s="129" t="e" cm="1">
        <f t="array" ref="C146">_xlfn.XLOOKUP($A146&amp;$Q$3&amp;$R$3,Data[Index]&amp;Data[Valid Test, Can be used for conformity (Y/N)]&amp;Data[Cycle],Data[Test Name])</f>
        <v>#N/A</v>
      </c>
      <c r="D146" s="167" t="e" cm="1">
        <f t="array" ref="D146">_xlfn.XLOOKUP($A146&amp;$Q$3&amp;$R$3,Data[Index]&amp;Data[Valid Test, Can be used for conformity (Y/N)]&amp;Data[Cycle],Data[Mileage (Miles)])</f>
        <v>#N/A</v>
      </c>
      <c r="E146" s="130" t="e" cm="1">
        <f t="array" ref="E146">_xlfn.XLOOKUP($A146&amp;$Q$3&amp;$R$3,Data[Index]&amp;Data[Valid Test, Can be used for conformity (Y/N)]&amp;Data[Cycle],Data[Date])</f>
        <v>#N/A</v>
      </c>
      <c r="F146" s="129" t="e" cm="1">
        <f t="array" ref="F146">_xlfn.XLOOKUP($A146&amp;$Q$3&amp;$R$3,Data[Index]&amp;Data[Valid Test, Can be used for conformity (Y/N)]&amp;Data[Cycle],Data[CO/km (mg)])</f>
        <v>#N/A</v>
      </c>
      <c r="G146" s="129" t="e" cm="1">
        <f t="array" ref="G146">_xlfn.XLOOKUP($A146&amp;$Q$3,Data[Index]&amp;Data[Valid Test, Can be used for conformity (Y/N)],Data[CO2/km (g)])</f>
        <v>#N/A</v>
      </c>
      <c r="H146" s="129" t="e" cm="1">
        <f t="array" ref="H146">_xlfn.XLOOKUP($A146&amp;$Q$3,Data[Index]&amp;Data[Valid Test, Can be used for conformity (Y/N)],Data[THC/km (mg)])</f>
        <v>#N/A</v>
      </c>
      <c r="I146" s="129" t="e" cm="1">
        <f t="array" ref="I146">_xlfn.XLOOKUP($A146&amp;$Q$3,Data[Index]&amp;Data[Valid Test, Can be used for conformity (Y/N)],Data[NOx/km (mg)])</f>
        <v>#N/A</v>
      </c>
      <c r="J146" s="129" t="e" cm="1">
        <f t="array" ref="J146">_xlfn.XLOOKUP($A146&amp;$Q$3,Data[Index]&amp;Data[Valid Test, Can be used for conformity (Y/N)],Data[THC + NOx/km (mg)])</f>
        <v>#N/A</v>
      </c>
      <c r="K146" s="142" t="e" cm="1">
        <f t="array" ref="K146">_xlfn.XLOOKUP($A146&amp;$Q$3,Data[Index]&amp;Data[Valid Test, Can be used for conformity (Y/N)],Data[PN/km ('#)])</f>
        <v>#N/A</v>
      </c>
      <c r="L146" s="129" t="e" cm="1">
        <f t="array" ref="L146">_xlfn.XLOOKUP($A146&amp;$Q$3,Data[Index]&amp;Data[Valid Test, Can be used for conformity (Y/N)],Data[PM/km (mg)])</f>
        <v>#N/A</v>
      </c>
      <c r="M146" s="126" t="e" cm="1">
        <f t="array" ref="M146">_xlfn.XLOOKUP($A146&amp;$Q$3,Data[Index]&amp;Data[Valid Test, Can be used for conformity (Y/N)],Data[CH4 (mg/km)])</f>
        <v>#N/A</v>
      </c>
      <c r="N146" s="126" t="e" cm="1">
        <f t="array" ref="N146">_xlfn.XLOOKUP($A146&amp;$Q$3,Data[Index]&amp;Data[Valid Test, Can be used for conformity (Y/N)],Data[N20 (mg/km)])</f>
        <v>#N/A</v>
      </c>
      <c r="O146" s="129" t="e" cm="1">
        <f t="array" ref="O146">_xlfn.XLOOKUP($A146&amp;$Q$3,Data[Index]&amp;Data[Valid Test, Can be used for conformity (Y/N)],Data[l/100km])</f>
        <v>#N/A</v>
      </c>
      <c r="P146" s="138">
        <f>_xlfn.XLOOKUP($A146,Data[Index],Data[Comments])</f>
        <v>0</v>
      </c>
    </row>
    <row r="147" spans="1:16" x14ac:dyDescent="0.2">
      <c r="A147" s="129"/>
      <c r="B147" s="129"/>
      <c r="C147" s="129" t="e" cm="1">
        <f t="array" ref="C147">_xlfn.XLOOKUP($A147&amp;$Q$3&amp;$R$3,Data[Index]&amp;Data[Valid Test, Can be used for conformity (Y/N)]&amp;Data[Cycle],Data[Test Name])</f>
        <v>#N/A</v>
      </c>
      <c r="D147" s="167" t="e" cm="1">
        <f t="array" ref="D147">_xlfn.XLOOKUP($A147&amp;$Q$3&amp;$R$3,Data[Index]&amp;Data[Valid Test, Can be used for conformity (Y/N)]&amp;Data[Cycle],Data[Mileage (Miles)])</f>
        <v>#N/A</v>
      </c>
      <c r="E147" s="130" t="e" cm="1">
        <f t="array" ref="E147">_xlfn.XLOOKUP($A147&amp;$Q$3&amp;$R$3,Data[Index]&amp;Data[Valid Test, Can be used for conformity (Y/N)]&amp;Data[Cycle],Data[Date])</f>
        <v>#N/A</v>
      </c>
      <c r="F147" s="129" t="e" cm="1">
        <f t="array" ref="F147">_xlfn.XLOOKUP($A147&amp;$Q$3&amp;$R$3,Data[Index]&amp;Data[Valid Test, Can be used for conformity (Y/N)]&amp;Data[Cycle],Data[CO/km (mg)])</f>
        <v>#N/A</v>
      </c>
      <c r="G147" s="129" t="e" cm="1">
        <f t="array" ref="G147">_xlfn.XLOOKUP($A147&amp;$Q$3,Data[Index]&amp;Data[Valid Test, Can be used for conformity (Y/N)],Data[CO2/km (g)])</f>
        <v>#N/A</v>
      </c>
      <c r="H147" s="129" t="e" cm="1">
        <f t="array" ref="H147">_xlfn.XLOOKUP($A147&amp;$Q$3,Data[Index]&amp;Data[Valid Test, Can be used for conformity (Y/N)],Data[THC/km (mg)])</f>
        <v>#N/A</v>
      </c>
      <c r="I147" s="129" t="e" cm="1">
        <f t="array" ref="I147">_xlfn.XLOOKUP($A147&amp;$Q$3,Data[Index]&amp;Data[Valid Test, Can be used for conformity (Y/N)],Data[NOx/km (mg)])</f>
        <v>#N/A</v>
      </c>
      <c r="J147" s="129" t="e" cm="1">
        <f t="array" ref="J147">_xlfn.XLOOKUP($A147&amp;$Q$3,Data[Index]&amp;Data[Valid Test, Can be used for conformity (Y/N)],Data[THC + NOx/km (mg)])</f>
        <v>#N/A</v>
      </c>
      <c r="K147" s="142" t="e" cm="1">
        <f t="array" ref="K147">_xlfn.XLOOKUP($A147&amp;$Q$3,Data[Index]&amp;Data[Valid Test, Can be used for conformity (Y/N)],Data[PN/km ('#)])</f>
        <v>#N/A</v>
      </c>
      <c r="L147" s="129" t="e" cm="1">
        <f t="array" ref="L147">_xlfn.XLOOKUP($A147&amp;$Q$3,Data[Index]&amp;Data[Valid Test, Can be used for conformity (Y/N)],Data[PM/km (mg)])</f>
        <v>#N/A</v>
      </c>
      <c r="M147" s="126" t="e" cm="1">
        <f t="array" ref="M147">_xlfn.XLOOKUP($A147&amp;$Q$3,Data[Index]&amp;Data[Valid Test, Can be used for conformity (Y/N)],Data[CH4 (mg/km)])</f>
        <v>#N/A</v>
      </c>
      <c r="N147" s="126" t="e" cm="1">
        <f t="array" ref="N147">_xlfn.XLOOKUP($A147&amp;$Q$3,Data[Index]&amp;Data[Valid Test, Can be used for conformity (Y/N)],Data[N20 (mg/km)])</f>
        <v>#N/A</v>
      </c>
      <c r="O147" s="129" t="e" cm="1">
        <f t="array" ref="O147">_xlfn.XLOOKUP($A147&amp;$Q$3,Data[Index]&amp;Data[Valid Test, Can be used for conformity (Y/N)],Data[l/100km])</f>
        <v>#N/A</v>
      </c>
      <c r="P147" s="138" t="e">
        <f>_xlfn.XLOOKUP($A147,Data[Index],Data[Comments])</f>
        <v>#N/A</v>
      </c>
    </row>
    <row r="148" spans="1:16" x14ac:dyDescent="0.2">
      <c r="A148" s="129"/>
      <c r="B148" s="129"/>
      <c r="C148" s="129" t="e" cm="1">
        <f t="array" ref="C148">_xlfn.XLOOKUP($A148&amp;$Q$3&amp;$R$3,Data[Index]&amp;Data[Valid Test, Can be used for conformity (Y/N)]&amp;Data[Cycle],Data[Test Name])</f>
        <v>#N/A</v>
      </c>
      <c r="D148" s="167" t="e" cm="1">
        <f t="array" ref="D148">_xlfn.XLOOKUP($A148&amp;$Q$3&amp;$R$3,Data[Index]&amp;Data[Valid Test, Can be used for conformity (Y/N)]&amp;Data[Cycle],Data[Mileage (Miles)])</f>
        <v>#N/A</v>
      </c>
      <c r="E148" s="130" t="e" cm="1">
        <f t="array" ref="E148">_xlfn.XLOOKUP($A148&amp;$Q$3&amp;$R$3,Data[Index]&amp;Data[Valid Test, Can be used for conformity (Y/N)]&amp;Data[Cycle],Data[Date])</f>
        <v>#N/A</v>
      </c>
      <c r="F148" s="129" t="e" cm="1">
        <f t="array" ref="F148">_xlfn.XLOOKUP($A148&amp;$Q$3&amp;$R$3,Data[Index]&amp;Data[Valid Test, Can be used for conformity (Y/N)]&amp;Data[Cycle],Data[CO/km (mg)])</f>
        <v>#N/A</v>
      </c>
      <c r="G148" s="129" t="e" cm="1">
        <f t="array" ref="G148">_xlfn.XLOOKUP($A148&amp;$Q$3,Data[Index]&amp;Data[Valid Test, Can be used for conformity (Y/N)],Data[CO2/km (g)])</f>
        <v>#N/A</v>
      </c>
      <c r="H148" s="129" t="e" cm="1">
        <f t="array" ref="H148">_xlfn.XLOOKUP($A148&amp;$Q$3,Data[Index]&amp;Data[Valid Test, Can be used for conformity (Y/N)],Data[THC/km (mg)])</f>
        <v>#N/A</v>
      </c>
      <c r="I148" s="129" t="e" cm="1">
        <f t="array" ref="I148">_xlfn.XLOOKUP($A148&amp;$Q$3,Data[Index]&amp;Data[Valid Test, Can be used for conformity (Y/N)],Data[NOx/km (mg)])</f>
        <v>#N/A</v>
      </c>
      <c r="J148" s="129" t="e" cm="1">
        <f t="array" ref="J148">_xlfn.XLOOKUP($A148&amp;$Q$3,Data[Index]&amp;Data[Valid Test, Can be used for conformity (Y/N)],Data[THC + NOx/km (mg)])</f>
        <v>#N/A</v>
      </c>
      <c r="K148" s="142" t="e" cm="1">
        <f t="array" ref="K148">_xlfn.XLOOKUP($A148&amp;$Q$3,Data[Index]&amp;Data[Valid Test, Can be used for conformity (Y/N)],Data[PN/km ('#)])</f>
        <v>#N/A</v>
      </c>
      <c r="L148" s="129" t="e" cm="1">
        <f t="array" ref="L148">_xlfn.XLOOKUP($A148&amp;$Q$3,Data[Index]&amp;Data[Valid Test, Can be used for conformity (Y/N)],Data[PM/km (mg)])</f>
        <v>#N/A</v>
      </c>
      <c r="M148" s="126" t="e" cm="1">
        <f t="array" ref="M148">_xlfn.XLOOKUP($A148&amp;$Q$3,Data[Index]&amp;Data[Valid Test, Can be used for conformity (Y/N)],Data[CH4 (mg/km)])</f>
        <v>#N/A</v>
      </c>
      <c r="N148" s="126" t="e" cm="1">
        <f t="array" ref="N148">_xlfn.XLOOKUP($A148&amp;$Q$3,Data[Index]&amp;Data[Valid Test, Can be used for conformity (Y/N)],Data[N20 (mg/km)])</f>
        <v>#N/A</v>
      </c>
      <c r="O148" s="129" t="e" cm="1">
        <f t="array" ref="O148">_xlfn.XLOOKUP($A148&amp;$Q$3,Data[Index]&amp;Data[Valid Test, Can be used for conformity (Y/N)],Data[l/100km])</f>
        <v>#N/A</v>
      </c>
      <c r="P148" s="138">
        <f>_xlfn.XLOOKUP($A148,Data[Index],Data[Comments])</f>
        <v>0</v>
      </c>
    </row>
    <row r="149" spans="1:16" x14ac:dyDescent="0.2">
      <c r="A149" s="129"/>
      <c r="B149" s="129"/>
      <c r="C149" s="129" t="e" cm="1">
        <f t="array" ref="C149">_xlfn.XLOOKUP($A149&amp;$Q$3&amp;$R$3,Data[Index]&amp;Data[Valid Test, Can be used for conformity (Y/N)]&amp;Data[Cycle],Data[Test Name])</f>
        <v>#N/A</v>
      </c>
      <c r="D149" s="167" t="e" cm="1">
        <f t="array" ref="D149">_xlfn.XLOOKUP($A149&amp;$Q$3&amp;$R$3,Data[Index]&amp;Data[Valid Test, Can be used for conformity (Y/N)]&amp;Data[Cycle],Data[Mileage (Miles)])</f>
        <v>#N/A</v>
      </c>
      <c r="E149" s="130" t="e" cm="1">
        <f t="array" ref="E149">_xlfn.XLOOKUP($A149&amp;$Q$3&amp;$R$3,Data[Index]&amp;Data[Valid Test, Can be used for conformity (Y/N)]&amp;Data[Cycle],Data[Date])</f>
        <v>#N/A</v>
      </c>
      <c r="F149" s="129" t="e" cm="1">
        <f t="array" ref="F149">_xlfn.XLOOKUP($A149&amp;$Q$3&amp;$R$3,Data[Index]&amp;Data[Valid Test, Can be used for conformity (Y/N)]&amp;Data[Cycle],Data[CO/km (mg)])</f>
        <v>#N/A</v>
      </c>
      <c r="G149" s="129" t="e" cm="1">
        <f t="array" ref="G149">_xlfn.XLOOKUP($A149&amp;$Q$3,Data[Index]&amp;Data[Valid Test, Can be used for conformity (Y/N)],Data[CO2/km (g)])</f>
        <v>#N/A</v>
      </c>
      <c r="H149" s="129" t="e" cm="1">
        <f t="array" ref="H149">_xlfn.XLOOKUP($A149&amp;$Q$3,Data[Index]&amp;Data[Valid Test, Can be used for conformity (Y/N)],Data[THC/km (mg)])</f>
        <v>#N/A</v>
      </c>
      <c r="I149" s="129" t="e" cm="1">
        <f t="array" ref="I149">_xlfn.XLOOKUP($A149&amp;$Q$3,Data[Index]&amp;Data[Valid Test, Can be used for conformity (Y/N)],Data[NOx/km (mg)])</f>
        <v>#N/A</v>
      </c>
      <c r="J149" s="129" t="e" cm="1">
        <f t="array" ref="J149">_xlfn.XLOOKUP($A149&amp;$Q$3,Data[Index]&amp;Data[Valid Test, Can be used for conformity (Y/N)],Data[THC + NOx/km (mg)])</f>
        <v>#N/A</v>
      </c>
      <c r="K149" s="142" t="e" cm="1">
        <f t="array" ref="K149">_xlfn.XLOOKUP($A149&amp;$Q$3,Data[Index]&amp;Data[Valid Test, Can be used for conformity (Y/N)],Data[PN/km ('#)])</f>
        <v>#N/A</v>
      </c>
      <c r="L149" s="129" t="e" cm="1">
        <f t="array" ref="L149">_xlfn.XLOOKUP($A149&amp;$Q$3,Data[Index]&amp;Data[Valid Test, Can be used for conformity (Y/N)],Data[PM/km (mg)])</f>
        <v>#N/A</v>
      </c>
      <c r="M149" s="126" t="e" cm="1">
        <f t="array" ref="M149">_xlfn.XLOOKUP($A149&amp;$Q$3,Data[Index]&amp;Data[Valid Test, Can be used for conformity (Y/N)],Data[CH4 (mg/km)])</f>
        <v>#N/A</v>
      </c>
      <c r="N149" s="126" t="e" cm="1">
        <f t="array" ref="N149">_xlfn.XLOOKUP($A149&amp;$Q$3,Data[Index]&amp;Data[Valid Test, Can be used for conformity (Y/N)],Data[N20 (mg/km)])</f>
        <v>#N/A</v>
      </c>
      <c r="O149" s="129" t="e" cm="1">
        <f t="array" ref="O149">_xlfn.XLOOKUP($A149&amp;$Q$3,Data[Index]&amp;Data[Valid Test, Can be used for conformity (Y/N)],Data[l/100km])</f>
        <v>#N/A</v>
      </c>
      <c r="P149" s="138">
        <f>_xlfn.XLOOKUP($A149,Data[Index],Data[Comments])</f>
        <v>0</v>
      </c>
    </row>
    <row r="150" spans="1:16" x14ac:dyDescent="0.2">
      <c r="A150" s="129"/>
      <c r="B150" s="129"/>
      <c r="C150" s="129" t="e" cm="1">
        <f t="array" ref="C150">_xlfn.XLOOKUP($A150&amp;$Q$3&amp;$R$3,Data[Index]&amp;Data[Valid Test, Can be used for conformity (Y/N)]&amp;Data[Cycle],Data[Test Name])</f>
        <v>#N/A</v>
      </c>
      <c r="D150" s="167" t="e" cm="1">
        <f t="array" ref="D150">_xlfn.XLOOKUP($A150&amp;$Q$3&amp;$R$3,Data[Index]&amp;Data[Valid Test, Can be used for conformity (Y/N)]&amp;Data[Cycle],Data[Mileage (Miles)])</f>
        <v>#N/A</v>
      </c>
      <c r="E150" s="130" t="e" cm="1">
        <f t="array" ref="E150">_xlfn.XLOOKUP($A150&amp;$Q$3&amp;$R$3,Data[Index]&amp;Data[Valid Test, Can be used for conformity (Y/N)]&amp;Data[Cycle],Data[Date])</f>
        <v>#N/A</v>
      </c>
      <c r="F150" s="129" t="e" cm="1">
        <f t="array" ref="F150">_xlfn.XLOOKUP($A150&amp;$Q$3&amp;$R$3,Data[Index]&amp;Data[Valid Test, Can be used for conformity (Y/N)]&amp;Data[Cycle],Data[CO/km (mg)])</f>
        <v>#N/A</v>
      </c>
      <c r="G150" s="129" t="e" cm="1">
        <f t="array" ref="G150">_xlfn.XLOOKUP($A150&amp;$Q$3,Data[Index]&amp;Data[Valid Test, Can be used for conformity (Y/N)],Data[CO2/km (g)])</f>
        <v>#N/A</v>
      </c>
      <c r="H150" s="129" t="e" cm="1">
        <f t="array" ref="H150">_xlfn.XLOOKUP($A150&amp;$Q$3,Data[Index]&amp;Data[Valid Test, Can be used for conformity (Y/N)],Data[THC/km (mg)])</f>
        <v>#N/A</v>
      </c>
      <c r="I150" s="129" t="e" cm="1">
        <f t="array" ref="I150">_xlfn.XLOOKUP($A150&amp;$Q$3,Data[Index]&amp;Data[Valid Test, Can be used for conformity (Y/N)],Data[NOx/km (mg)])</f>
        <v>#N/A</v>
      </c>
      <c r="J150" s="129" t="e" cm="1">
        <f t="array" ref="J150">_xlfn.XLOOKUP($A150&amp;$Q$3,Data[Index]&amp;Data[Valid Test, Can be used for conformity (Y/N)],Data[THC + NOx/km (mg)])</f>
        <v>#N/A</v>
      </c>
      <c r="K150" s="142" t="e" cm="1">
        <f t="array" ref="K150">_xlfn.XLOOKUP($A150&amp;$Q$3,Data[Index]&amp;Data[Valid Test, Can be used for conformity (Y/N)],Data[PN/km ('#)])</f>
        <v>#N/A</v>
      </c>
      <c r="L150" s="129" t="e" cm="1">
        <f t="array" ref="L150">_xlfn.XLOOKUP($A150&amp;$Q$3,Data[Index]&amp;Data[Valid Test, Can be used for conformity (Y/N)],Data[PM/km (mg)])</f>
        <v>#N/A</v>
      </c>
      <c r="M150" s="126" t="e" cm="1">
        <f t="array" ref="M150">_xlfn.XLOOKUP($A150&amp;$Q$3,Data[Index]&amp;Data[Valid Test, Can be used for conformity (Y/N)],Data[CH4 (mg/km)])</f>
        <v>#N/A</v>
      </c>
      <c r="N150" s="126" t="e" cm="1">
        <f t="array" ref="N150">_xlfn.XLOOKUP($A150&amp;$Q$3,Data[Index]&amp;Data[Valid Test, Can be used for conformity (Y/N)],Data[N20 (mg/km)])</f>
        <v>#N/A</v>
      </c>
      <c r="O150" s="129" t="e" cm="1">
        <f t="array" ref="O150">_xlfn.XLOOKUP($A150&amp;$Q$3,Data[Index]&amp;Data[Valid Test, Can be used for conformity (Y/N)],Data[l/100km])</f>
        <v>#N/A</v>
      </c>
      <c r="P150" s="138" t="e">
        <f>_xlfn.XLOOKUP($A150,Data[Index],Data[Comments])</f>
        <v>#N/A</v>
      </c>
    </row>
    <row r="151" spans="1:16" x14ac:dyDescent="0.2">
      <c r="A151" s="129"/>
      <c r="B151" s="129"/>
      <c r="C151" s="129" t="e" cm="1">
        <f t="array" ref="C151">_xlfn.XLOOKUP($A151&amp;$Q$3&amp;$R$3,Data[Index]&amp;Data[Valid Test, Can be used for conformity (Y/N)]&amp;Data[Cycle],Data[Test Name])</f>
        <v>#N/A</v>
      </c>
      <c r="D151" s="167" t="e" cm="1">
        <f t="array" ref="D151">_xlfn.XLOOKUP($A151&amp;$Q$3&amp;$R$3,Data[Index]&amp;Data[Valid Test, Can be used for conformity (Y/N)]&amp;Data[Cycle],Data[Mileage (Miles)])</f>
        <v>#N/A</v>
      </c>
      <c r="E151" s="130" t="e" cm="1">
        <f t="array" ref="E151">_xlfn.XLOOKUP($A151&amp;$Q$3&amp;$R$3,Data[Index]&amp;Data[Valid Test, Can be used for conformity (Y/N)]&amp;Data[Cycle],Data[Date])</f>
        <v>#N/A</v>
      </c>
      <c r="F151" s="129" t="e" cm="1">
        <f t="array" ref="F151">_xlfn.XLOOKUP($A151&amp;$Q$3&amp;$R$3,Data[Index]&amp;Data[Valid Test, Can be used for conformity (Y/N)]&amp;Data[Cycle],Data[CO/km (mg)])</f>
        <v>#N/A</v>
      </c>
      <c r="G151" s="129" t="e" cm="1">
        <f t="array" ref="G151">_xlfn.XLOOKUP($A151&amp;$Q$3,Data[Index]&amp;Data[Valid Test, Can be used for conformity (Y/N)],Data[CO2/km (g)])</f>
        <v>#N/A</v>
      </c>
      <c r="H151" s="129" t="e" cm="1">
        <f t="array" ref="H151">_xlfn.XLOOKUP($A151&amp;$Q$3,Data[Index]&amp;Data[Valid Test, Can be used for conformity (Y/N)],Data[THC/km (mg)])</f>
        <v>#N/A</v>
      </c>
      <c r="I151" s="129" t="e" cm="1">
        <f t="array" ref="I151">_xlfn.XLOOKUP($A151&amp;$Q$3,Data[Index]&amp;Data[Valid Test, Can be used for conformity (Y/N)],Data[NOx/km (mg)])</f>
        <v>#N/A</v>
      </c>
      <c r="J151" s="129" t="e" cm="1">
        <f t="array" ref="J151">_xlfn.XLOOKUP($A151&amp;$Q$3,Data[Index]&amp;Data[Valid Test, Can be used for conformity (Y/N)],Data[THC + NOx/km (mg)])</f>
        <v>#N/A</v>
      </c>
      <c r="K151" s="142" t="e" cm="1">
        <f t="array" ref="K151">_xlfn.XLOOKUP($A151&amp;$Q$3,Data[Index]&amp;Data[Valid Test, Can be used for conformity (Y/N)],Data[PN/km ('#)])</f>
        <v>#N/A</v>
      </c>
      <c r="L151" s="129" t="e" cm="1">
        <f t="array" ref="L151">_xlfn.XLOOKUP($A151&amp;$Q$3,Data[Index]&amp;Data[Valid Test, Can be used for conformity (Y/N)],Data[PM/km (mg)])</f>
        <v>#N/A</v>
      </c>
      <c r="M151" s="126" t="e" cm="1">
        <f t="array" ref="M151">_xlfn.XLOOKUP($A151&amp;$Q$3,Data[Index]&amp;Data[Valid Test, Can be used for conformity (Y/N)],Data[CH4 (mg/km)])</f>
        <v>#N/A</v>
      </c>
      <c r="N151" s="126" t="e" cm="1">
        <f t="array" ref="N151">_xlfn.XLOOKUP($A151&amp;$Q$3,Data[Index]&amp;Data[Valid Test, Can be used for conformity (Y/N)],Data[N20 (mg/km)])</f>
        <v>#N/A</v>
      </c>
      <c r="O151" s="129" t="e" cm="1">
        <f t="array" ref="O151">_xlfn.XLOOKUP($A151&amp;$Q$3,Data[Index]&amp;Data[Valid Test, Can be used for conformity (Y/N)],Data[l/100km])</f>
        <v>#N/A</v>
      </c>
      <c r="P151" s="138" t="e">
        <f>_xlfn.XLOOKUP($A151,Data[Index],Data[Comments])</f>
        <v>#N/A</v>
      </c>
    </row>
    <row r="152" spans="1:16" x14ac:dyDescent="0.2">
      <c r="A152" s="129"/>
      <c r="B152" s="129"/>
      <c r="C152" s="129" t="e" cm="1">
        <f t="array" ref="C152">_xlfn.XLOOKUP($A152&amp;$Q$3&amp;$R$3,Data[Index]&amp;Data[Valid Test, Can be used for conformity (Y/N)]&amp;Data[Cycle],Data[Test Name])</f>
        <v>#N/A</v>
      </c>
      <c r="D152" s="167" t="e" cm="1">
        <f t="array" ref="D152">_xlfn.XLOOKUP($A152&amp;$Q$3&amp;$R$3,Data[Index]&amp;Data[Valid Test, Can be used for conformity (Y/N)]&amp;Data[Cycle],Data[Mileage (Miles)])</f>
        <v>#N/A</v>
      </c>
      <c r="E152" s="130" t="e" cm="1">
        <f t="array" ref="E152">_xlfn.XLOOKUP($A152&amp;$Q$3&amp;$R$3,Data[Index]&amp;Data[Valid Test, Can be used for conformity (Y/N)]&amp;Data[Cycle],Data[Date])</f>
        <v>#N/A</v>
      </c>
      <c r="F152" s="129" t="e" cm="1">
        <f t="array" ref="F152">_xlfn.XLOOKUP($A152&amp;$Q$3&amp;$R$3,Data[Index]&amp;Data[Valid Test, Can be used for conformity (Y/N)]&amp;Data[Cycle],Data[CO/km (mg)])</f>
        <v>#N/A</v>
      </c>
      <c r="G152" s="129" t="e" cm="1">
        <f t="array" ref="G152">_xlfn.XLOOKUP($A152&amp;$Q$3,Data[Index]&amp;Data[Valid Test, Can be used for conformity (Y/N)],Data[CO2/km (g)])</f>
        <v>#N/A</v>
      </c>
      <c r="H152" s="129" t="e" cm="1">
        <f t="array" ref="H152">_xlfn.XLOOKUP($A152&amp;$Q$3,Data[Index]&amp;Data[Valid Test, Can be used for conformity (Y/N)],Data[THC/km (mg)])</f>
        <v>#N/A</v>
      </c>
      <c r="I152" s="129" t="e" cm="1">
        <f t="array" ref="I152">_xlfn.XLOOKUP($A152&amp;$Q$3,Data[Index]&amp;Data[Valid Test, Can be used for conformity (Y/N)],Data[NOx/km (mg)])</f>
        <v>#N/A</v>
      </c>
      <c r="J152" s="129" t="e" cm="1">
        <f t="array" ref="J152">_xlfn.XLOOKUP($A152&amp;$Q$3,Data[Index]&amp;Data[Valid Test, Can be used for conformity (Y/N)],Data[THC + NOx/km (mg)])</f>
        <v>#N/A</v>
      </c>
      <c r="K152" s="142" t="e" cm="1">
        <f t="array" ref="K152">_xlfn.XLOOKUP($A152&amp;$Q$3,Data[Index]&amp;Data[Valid Test, Can be used for conformity (Y/N)],Data[PN/km ('#)])</f>
        <v>#N/A</v>
      </c>
      <c r="L152" s="129" t="e" cm="1">
        <f t="array" ref="L152">_xlfn.XLOOKUP($A152&amp;$Q$3,Data[Index]&amp;Data[Valid Test, Can be used for conformity (Y/N)],Data[PM/km (mg)])</f>
        <v>#N/A</v>
      </c>
      <c r="M152" s="126" t="e" cm="1">
        <f t="array" ref="M152">_xlfn.XLOOKUP($A152&amp;$Q$3,Data[Index]&amp;Data[Valid Test, Can be used for conformity (Y/N)],Data[CH4 (mg/km)])</f>
        <v>#N/A</v>
      </c>
      <c r="N152" s="126" t="e" cm="1">
        <f t="array" ref="N152">_xlfn.XLOOKUP($A152&amp;$Q$3,Data[Index]&amp;Data[Valid Test, Can be used for conformity (Y/N)],Data[N20 (mg/km)])</f>
        <v>#N/A</v>
      </c>
      <c r="O152" s="129" t="e" cm="1">
        <f t="array" ref="O152">_xlfn.XLOOKUP($A152&amp;$Q$3,Data[Index]&amp;Data[Valid Test, Can be used for conformity (Y/N)],Data[l/100km])</f>
        <v>#N/A</v>
      </c>
      <c r="P152" s="138" t="e">
        <f>_xlfn.XLOOKUP($A152,Data[Index],Data[Comments])</f>
        <v>#N/A</v>
      </c>
    </row>
    <row r="153" spans="1:16" x14ac:dyDescent="0.2">
      <c r="A153" s="129"/>
      <c r="B153" s="129"/>
      <c r="C153" s="129" t="e" cm="1">
        <f t="array" ref="C153">_xlfn.XLOOKUP($A153&amp;$Q$3&amp;$R$3,Data[Index]&amp;Data[Valid Test, Can be used for conformity (Y/N)]&amp;Data[Cycle],Data[Test Name])</f>
        <v>#N/A</v>
      </c>
      <c r="D153" s="167" t="e" cm="1">
        <f t="array" ref="D153">_xlfn.XLOOKUP($A153&amp;$Q$3&amp;$R$3,Data[Index]&amp;Data[Valid Test, Can be used for conformity (Y/N)]&amp;Data[Cycle],Data[Mileage (Miles)])</f>
        <v>#N/A</v>
      </c>
      <c r="E153" s="130" t="e" cm="1">
        <f t="array" ref="E153">_xlfn.XLOOKUP($A153&amp;$Q$3&amp;$R$3,Data[Index]&amp;Data[Valid Test, Can be used for conformity (Y/N)]&amp;Data[Cycle],Data[Date])</f>
        <v>#N/A</v>
      </c>
      <c r="F153" s="129" t="e" cm="1">
        <f t="array" ref="F153">_xlfn.XLOOKUP($A153&amp;$Q$3&amp;$R$3,Data[Index]&amp;Data[Valid Test, Can be used for conformity (Y/N)]&amp;Data[Cycle],Data[CO/km (mg)])</f>
        <v>#N/A</v>
      </c>
      <c r="G153" s="129" t="e" cm="1">
        <f t="array" ref="G153">_xlfn.XLOOKUP($A153&amp;$Q$3,Data[Index]&amp;Data[Valid Test, Can be used for conformity (Y/N)],Data[CO2/km (g)])</f>
        <v>#N/A</v>
      </c>
      <c r="H153" s="129" t="e" cm="1">
        <f t="array" ref="H153">_xlfn.XLOOKUP($A153&amp;$Q$3,Data[Index]&amp;Data[Valid Test, Can be used for conformity (Y/N)],Data[THC/km (mg)])</f>
        <v>#N/A</v>
      </c>
      <c r="I153" s="129" t="e" cm="1">
        <f t="array" ref="I153">_xlfn.XLOOKUP($A153&amp;$Q$3,Data[Index]&amp;Data[Valid Test, Can be used for conformity (Y/N)],Data[NOx/km (mg)])</f>
        <v>#N/A</v>
      </c>
      <c r="J153" s="129" t="e" cm="1">
        <f t="array" ref="J153">_xlfn.XLOOKUP($A153&amp;$Q$3,Data[Index]&amp;Data[Valid Test, Can be used for conformity (Y/N)],Data[THC + NOx/km (mg)])</f>
        <v>#N/A</v>
      </c>
      <c r="K153" s="142" t="e" cm="1">
        <f t="array" ref="K153">_xlfn.XLOOKUP($A153&amp;$Q$3,Data[Index]&amp;Data[Valid Test, Can be used for conformity (Y/N)],Data[PN/km ('#)])</f>
        <v>#N/A</v>
      </c>
      <c r="L153" s="129" t="e" cm="1">
        <f t="array" ref="L153">_xlfn.XLOOKUP($A153&amp;$Q$3,Data[Index]&amp;Data[Valid Test, Can be used for conformity (Y/N)],Data[PM/km (mg)])</f>
        <v>#N/A</v>
      </c>
      <c r="M153" s="126" t="e" cm="1">
        <f t="array" ref="M153">_xlfn.XLOOKUP($A153&amp;$Q$3,Data[Index]&amp;Data[Valid Test, Can be used for conformity (Y/N)],Data[CH4 (mg/km)])</f>
        <v>#N/A</v>
      </c>
      <c r="N153" s="126" t="e" cm="1">
        <f t="array" ref="N153">_xlfn.XLOOKUP($A153&amp;$Q$3,Data[Index]&amp;Data[Valid Test, Can be used for conformity (Y/N)],Data[N20 (mg/km)])</f>
        <v>#N/A</v>
      </c>
      <c r="O153" s="129" t="e" cm="1">
        <f t="array" ref="O153">_xlfn.XLOOKUP($A153&amp;$Q$3,Data[Index]&amp;Data[Valid Test, Can be used for conformity (Y/N)],Data[l/100km])</f>
        <v>#N/A</v>
      </c>
      <c r="P153" s="138">
        <f>_xlfn.XLOOKUP($A153,Data[Index],Data[Comments])</f>
        <v>0</v>
      </c>
    </row>
    <row r="154" spans="1:16" x14ac:dyDescent="0.2">
      <c r="A154" s="129"/>
      <c r="B154" s="129"/>
      <c r="C154" s="129" t="e" cm="1">
        <f t="array" ref="C154">_xlfn.XLOOKUP($A154&amp;$Q$3&amp;$R$3,Data[Index]&amp;Data[Valid Test, Can be used for conformity (Y/N)]&amp;Data[Cycle],Data[Test Name])</f>
        <v>#N/A</v>
      </c>
      <c r="D154" s="167" t="e" cm="1">
        <f t="array" ref="D154">_xlfn.XLOOKUP($A154&amp;$Q$3&amp;$R$3,Data[Index]&amp;Data[Valid Test, Can be used for conformity (Y/N)]&amp;Data[Cycle],Data[Mileage (Miles)])</f>
        <v>#N/A</v>
      </c>
      <c r="E154" s="130" t="e" cm="1">
        <f t="array" ref="E154">_xlfn.XLOOKUP($A154&amp;$Q$3&amp;$R$3,Data[Index]&amp;Data[Valid Test, Can be used for conformity (Y/N)]&amp;Data[Cycle],Data[Date])</f>
        <v>#N/A</v>
      </c>
      <c r="F154" s="129" t="e" cm="1">
        <f t="array" ref="F154">_xlfn.XLOOKUP($A154&amp;$Q$3&amp;$R$3,Data[Index]&amp;Data[Valid Test, Can be used for conformity (Y/N)]&amp;Data[Cycle],Data[CO/km (mg)])</f>
        <v>#N/A</v>
      </c>
      <c r="G154" s="129" t="e" cm="1">
        <f t="array" ref="G154">_xlfn.XLOOKUP($A154&amp;$Q$3,Data[Index]&amp;Data[Valid Test, Can be used for conformity (Y/N)],Data[CO2/km (g)])</f>
        <v>#N/A</v>
      </c>
      <c r="H154" s="129" t="e" cm="1">
        <f t="array" ref="H154">_xlfn.XLOOKUP($A154&amp;$Q$3,Data[Index]&amp;Data[Valid Test, Can be used for conformity (Y/N)],Data[THC/km (mg)])</f>
        <v>#N/A</v>
      </c>
      <c r="I154" s="129" t="e" cm="1">
        <f t="array" ref="I154">_xlfn.XLOOKUP($A154&amp;$Q$3,Data[Index]&amp;Data[Valid Test, Can be used for conformity (Y/N)],Data[NOx/km (mg)])</f>
        <v>#N/A</v>
      </c>
      <c r="J154" s="129" t="e" cm="1">
        <f t="array" ref="J154">_xlfn.XLOOKUP($A154&amp;$Q$3,Data[Index]&amp;Data[Valid Test, Can be used for conformity (Y/N)],Data[THC + NOx/km (mg)])</f>
        <v>#N/A</v>
      </c>
      <c r="K154" s="142" t="e" cm="1">
        <f t="array" ref="K154">_xlfn.XLOOKUP($A154&amp;$Q$3,Data[Index]&amp;Data[Valid Test, Can be used for conformity (Y/N)],Data[PN/km ('#)])</f>
        <v>#N/A</v>
      </c>
      <c r="L154" s="129" t="e" cm="1">
        <f t="array" ref="L154">_xlfn.XLOOKUP($A154&amp;$Q$3,Data[Index]&amp;Data[Valid Test, Can be used for conformity (Y/N)],Data[PM/km (mg)])</f>
        <v>#N/A</v>
      </c>
      <c r="M154" s="126" t="e" cm="1">
        <f t="array" ref="M154">_xlfn.XLOOKUP($A154&amp;$Q$3,Data[Index]&amp;Data[Valid Test, Can be used for conformity (Y/N)],Data[CH4 (mg/km)])</f>
        <v>#N/A</v>
      </c>
      <c r="N154" s="126" t="e" cm="1">
        <f t="array" ref="N154">_xlfn.XLOOKUP($A154&amp;$Q$3,Data[Index]&amp;Data[Valid Test, Can be used for conformity (Y/N)],Data[N20 (mg/km)])</f>
        <v>#N/A</v>
      </c>
      <c r="O154" s="129" t="e" cm="1">
        <f t="array" ref="O154">_xlfn.XLOOKUP($A154&amp;$Q$3,Data[Index]&amp;Data[Valid Test, Can be used for conformity (Y/N)],Data[l/100km])</f>
        <v>#N/A</v>
      </c>
      <c r="P154" s="138">
        <f>_xlfn.XLOOKUP($A154,Data[Index],Data[Comments])</f>
        <v>0</v>
      </c>
    </row>
    <row r="155" spans="1:16" x14ac:dyDescent="0.2">
      <c r="A155" s="129"/>
      <c r="B155" s="129"/>
      <c r="C155" s="129" t="e" cm="1">
        <f t="array" ref="C155">_xlfn.XLOOKUP($A155&amp;$Q$3&amp;$R$3,Data[Index]&amp;Data[Valid Test, Can be used for conformity (Y/N)]&amp;Data[Cycle],Data[Test Name])</f>
        <v>#N/A</v>
      </c>
      <c r="D155" s="167" t="e" cm="1">
        <f t="array" ref="D155">_xlfn.XLOOKUP($A155&amp;$Q$3&amp;$R$3,Data[Index]&amp;Data[Valid Test, Can be used for conformity (Y/N)]&amp;Data[Cycle],Data[Mileage (Miles)])</f>
        <v>#N/A</v>
      </c>
      <c r="E155" s="130" t="e" cm="1">
        <f t="array" ref="E155">_xlfn.XLOOKUP($A155&amp;$Q$3&amp;$R$3,Data[Index]&amp;Data[Valid Test, Can be used for conformity (Y/N)]&amp;Data[Cycle],Data[Date])</f>
        <v>#N/A</v>
      </c>
      <c r="F155" s="129" t="e" cm="1">
        <f t="array" ref="F155">_xlfn.XLOOKUP($A155&amp;$Q$3&amp;$R$3,Data[Index]&amp;Data[Valid Test, Can be used for conformity (Y/N)]&amp;Data[Cycle],Data[CO/km (mg)])</f>
        <v>#N/A</v>
      </c>
      <c r="G155" s="129" t="e" cm="1">
        <f t="array" ref="G155">_xlfn.XLOOKUP($A155&amp;$Q$3,Data[Index]&amp;Data[Valid Test, Can be used for conformity (Y/N)],Data[CO2/km (g)])</f>
        <v>#N/A</v>
      </c>
      <c r="H155" s="129" t="e" cm="1">
        <f t="array" ref="H155">_xlfn.XLOOKUP($A155&amp;$Q$3,Data[Index]&amp;Data[Valid Test, Can be used for conformity (Y/N)],Data[THC/km (mg)])</f>
        <v>#N/A</v>
      </c>
      <c r="I155" s="129" t="e" cm="1">
        <f t="array" ref="I155">_xlfn.XLOOKUP($A155&amp;$Q$3,Data[Index]&amp;Data[Valid Test, Can be used for conformity (Y/N)],Data[NOx/km (mg)])</f>
        <v>#N/A</v>
      </c>
      <c r="J155" s="129" t="e" cm="1">
        <f t="array" ref="J155">_xlfn.XLOOKUP($A155&amp;$Q$3,Data[Index]&amp;Data[Valid Test, Can be used for conformity (Y/N)],Data[THC + NOx/km (mg)])</f>
        <v>#N/A</v>
      </c>
      <c r="K155" s="142" t="e" cm="1">
        <f t="array" ref="K155">_xlfn.XLOOKUP($A155&amp;$Q$3,Data[Index]&amp;Data[Valid Test, Can be used for conformity (Y/N)],Data[PN/km ('#)])</f>
        <v>#N/A</v>
      </c>
      <c r="L155" s="129" t="e" cm="1">
        <f t="array" ref="L155">_xlfn.XLOOKUP($A155&amp;$Q$3,Data[Index]&amp;Data[Valid Test, Can be used for conformity (Y/N)],Data[PM/km (mg)])</f>
        <v>#N/A</v>
      </c>
      <c r="M155" s="126" t="e" cm="1">
        <f t="array" ref="M155">_xlfn.XLOOKUP($A155&amp;$Q$3,Data[Index]&amp;Data[Valid Test, Can be used for conformity (Y/N)],Data[CH4 (mg/km)])</f>
        <v>#N/A</v>
      </c>
      <c r="N155" s="126" t="e" cm="1">
        <f t="array" ref="N155">_xlfn.XLOOKUP($A155&amp;$Q$3,Data[Index]&amp;Data[Valid Test, Can be used for conformity (Y/N)],Data[N20 (mg/km)])</f>
        <v>#N/A</v>
      </c>
      <c r="O155" s="129" t="e" cm="1">
        <f t="array" ref="O155">_xlfn.XLOOKUP($A155&amp;$Q$3,Data[Index]&amp;Data[Valid Test, Can be used for conformity (Y/N)],Data[l/100km])</f>
        <v>#N/A</v>
      </c>
      <c r="P155" s="138" t="e">
        <f>_xlfn.XLOOKUP($A155,Data[Index],Data[Comments])</f>
        <v>#N/A</v>
      </c>
    </row>
    <row r="156" spans="1:16" x14ac:dyDescent="0.2">
      <c r="A156" s="129"/>
      <c r="B156" s="129"/>
      <c r="C156" s="129" t="e" cm="1">
        <f t="array" ref="C156">_xlfn.XLOOKUP($A156&amp;$Q$3&amp;$R$3,Data[Index]&amp;Data[Valid Test, Can be used for conformity (Y/N)]&amp;Data[Cycle],Data[Test Name])</f>
        <v>#N/A</v>
      </c>
      <c r="D156" s="167" t="e" cm="1">
        <f t="array" ref="D156">_xlfn.XLOOKUP($A156&amp;$Q$3&amp;$R$3,Data[Index]&amp;Data[Valid Test, Can be used for conformity (Y/N)]&amp;Data[Cycle],Data[Mileage (Miles)])</f>
        <v>#N/A</v>
      </c>
      <c r="E156" s="130" t="e" cm="1">
        <f t="array" ref="E156">_xlfn.XLOOKUP($A156&amp;$Q$3&amp;$R$3,Data[Index]&amp;Data[Valid Test, Can be used for conformity (Y/N)]&amp;Data[Cycle],Data[Date])</f>
        <v>#N/A</v>
      </c>
      <c r="F156" s="129" t="e" cm="1">
        <f t="array" ref="F156">_xlfn.XLOOKUP($A156&amp;$Q$3&amp;$R$3,Data[Index]&amp;Data[Valid Test, Can be used for conformity (Y/N)]&amp;Data[Cycle],Data[CO/km (mg)])</f>
        <v>#N/A</v>
      </c>
      <c r="G156" s="129" t="e" cm="1">
        <f t="array" ref="G156">_xlfn.XLOOKUP($A156&amp;$Q$3,Data[Index]&amp;Data[Valid Test, Can be used for conformity (Y/N)],Data[CO2/km (g)])</f>
        <v>#N/A</v>
      </c>
      <c r="H156" s="129" t="e" cm="1">
        <f t="array" ref="H156">_xlfn.XLOOKUP($A156&amp;$Q$3,Data[Index]&amp;Data[Valid Test, Can be used for conformity (Y/N)],Data[THC/km (mg)])</f>
        <v>#N/A</v>
      </c>
      <c r="I156" s="129" t="e" cm="1">
        <f t="array" ref="I156">_xlfn.XLOOKUP($A156&amp;$Q$3,Data[Index]&amp;Data[Valid Test, Can be used for conformity (Y/N)],Data[NOx/km (mg)])</f>
        <v>#N/A</v>
      </c>
      <c r="J156" s="129" t="e" cm="1">
        <f t="array" ref="J156">_xlfn.XLOOKUP($A156&amp;$Q$3,Data[Index]&amp;Data[Valid Test, Can be used for conformity (Y/N)],Data[THC + NOx/km (mg)])</f>
        <v>#N/A</v>
      </c>
      <c r="K156" s="142" t="e" cm="1">
        <f t="array" ref="K156">_xlfn.XLOOKUP($A156&amp;$Q$3,Data[Index]&amp;Data[Valid Test, Can be used for conformity (Y/N)],Data[PN/km ('#)])</f>
        <v>#N/A</v>
      </c>
      <c r="L156" s="129" t="e" cm="1">
        <f t="array" ref="L156">_xlfn.XLOOKUP($A156&amp;$Q$3,Data[Index]&amp;Data[Valid Test, Can be used for conformity (Y/N)],Data[PM/km (mg)])</f>
        <v>#N/A</v>
      </c>
      <c r="M156" s="126" t="e" cm="1">
        <f t="array" ref="M156">_xlfn.XLOOKUP($A156&amp;$Q$3,Data[Index]&amp;Data[Valid Test, Can be used for conformity (Y/N)],Data[CH4 (mg/km)])</f>
        <v>#N/A</v>
      </c>
      <c r="N156" s="126" t="e" cm="1">
        <f t="array" ref="N156">_xlfn.XLOOKUP($A156&amp;$Q$3,Data[Index]&amp;Data[Valid Test, Can be used for conformity (Y/N)],Data[N20 (mg/km)])</f>
        <v>#N/A</v>
      </c>
      <c r="O156" s="129" t="e" cm="1">
        <f t="array" ref="O156">_xlfn.XLOOKUP($A156&amp;$Q$3,Data[Index]&amp;Data[Valid Test, Can be used for conformity (Y/N)],Data[l/100km])</f>
        <v>#N/A</v>
      </c>
      <c r="P156" s="138">
        <f>_xlfn.XLOOKUP($A156,Data[Index],Data[Comments])</f>
        <v>0</v>
      </c>
    </row>
    <row r="157" spans="1:16" x14ac:dyDescent="0.2">
      <c r="A157" s="129"/>
      <c r="B157" s="129"/>
      <c r="C157" s="129" t="e" cm="1">
        <f t="array" ref="C157">_xlfn.XLOOKUP($A157&amp;$Q$3&amp;$R$3,Data[Index]&amp;Data[Valid Test, Can be used for conformity (Y/N)]&amp;Data[Cycle],Data[Test Name])</f>
        <v>#N/A</v>
      </c>
      <c r="D157" s="167" t="e" cm="1">
        <f t="array" ref="D157">_xlfn.XLOOKUP($A157&amp;$Q$3&amp;$R$3,Data[Index]&amp;Data[Valid Test, Can be used for conformity (Y/N)]&amp;Data[Cycle],Data[Mileage (Miles)])</f>
        <v>#N/A</v>
      </c>
      <c r="E157" s="130" t="e" cm="1">
        <f t="array" ref="E157">_xlfn.XLOOKUP($A157&amp;$Q$3&amp;$R$3,Data[Index]&amp;Data[Valid Test, Can be used for conformity (Y/N)]&amp;Data[Cycle],Data[Date])</f>
        <v>#N/A</v>
      </c>
      <c r="F157" s="129" t="e" cm="1">
        <f t="array" ref="F157">_xlfn.XLOOKUP($A157&amp;$Q$3&amp;$R$3,Data[Index]&amp;Data[Valid Test, Can be used for conformity (Y/N)]&amp;Data[Cycle],Data[CO/km (mg)])</f>
        <v>#N/A</v>
      </c>
      <c r="G157" s="129" t="e" cm="1">
        <f t="array" ref="G157">_xlfn.XLOOKUP($A157&amp;$Q$3,Data[Index]&amp;Data[Valid Test, Can be used for conformity (Y/N)],Data[CO2/km (g)])</f>
        <v>#N/A</v>
      </c>
      <c r="H157" s="129" t="e" cm="1">
        <f t="array" ref="H157">_xlfn.XLOOKUP($A157&amp;$Q$3,Data[Index]&amp;Data[Valid Test, Can be used for conformity (Y/N)],Data[THC/km (mg)])</f>
        <v>#N/A</v>
      </c>
      <c r="I157" s="129" t="e" cm="1">
        <f t="array" ref="I157">_xlfn.XLOOKUP($A157&amp;$Q$3,Data[Index]&amp;Data[Valid Test, Can be used for conformity (Y/N)],Data[NOx/km (mg)])</f>
        <v>#N/A</v>
      </c>
      <c r="J157" s="129" t="e" cm="1">
        <f t="array" ref="J157">_xlfn.XLOOKUP($A157&amp;$Q$3,Data[Index]&amp;Data[Valid Test, Can be used for conformity (Y/N)],Data[THC + NOx/km (mg)])</f>
        <v>#N/A</v>
      </c>
      <c r="K157" s="142" t="e" cm="1">
        <f t="array" ref="K157">_xlfn.XLOOKUP($A157&amp;$Q$3,Data[Index]&amp;Data[Valid Test, Can be used for conformity (Y/N)],Data[PN/km ('#)])</f>
        <v>#N/A</v>
      </c>
      <c r="L157" s="129" t="e" cm="1">
        <f t="array" ref="L157">_xlfn.XLOOKUP($A157&amp;$Q$3,Data[Index]&amp;Data[Valid Test, Can be used for conformity (Y/N)],Data[PM/km (mg)])</f>
        <v>#N/A</v>
      </c>
      <c r="M157" s="126" t="e" cm="1">
        <f t="array" ref="M157">_xlfn.XLOOKUP($A157&amp;$Q$3,Data[Index]&amp;Data[Valid Test, Can be used for conformity (Y/N)],Data[CH4 (mg/km)])</f>
        <v>#N/A</v>
      </c>
      <c r="N157" s="126" t="e" cm="1">
        <f t="array" ref="N157">_xlfn.XLOOKUP($A157&amp;$Q$3,Data[Index]&amp;Data[Valid Test, Can be used for conformity (Y/N)],Data[N20 (mg/km)])</f>
        <v>#N/A</v>
      </c>
      <c r="O157" s="129" t="e" cm="1">
        <f t="array" ref="O157">_xlfn.XLOOKUP($A157&amp;$Q$3,Data[Index]&amp;Data[Valid Test, Can be used for conformity (Y/N)],Data[l/100km])</f>
        <v>#N/A</v>
      </c>
      <c r="P157" s="138">
        <f>_xlfn.XLOOKUP($A157,Data[Index],Data[Comments])</f>
        <v>0</v>
      </c>
    </row>
    <row r="158" spans="1:16" x14ac:dyDescent="0.2">
      <c r="A158" s="129"/>
      <c r="B158" s="129"/>
      <c r="C158" s="129" t="e" cm="1">
        <f t="array" ref="C158">_xlfn.XLOOKUP($A158&amp;$Q$3&amp;$R$3,Data[Index]&amp;Data[Valid Test, Can be used for conformity (Y/N)]&amp;Data[Cycle],Data[Test Name])</f>
        <v>#N/A</v>
      </c>
      <c r="D158" s="167" t="e" cm="1">
        <f t="array" ref="D158">_xlfn.XLOOKUP($A158&amp;$Q$3&amp;$R$3,Data[Index]&amp;Data[Valid Test, Can be used for conformity (Y/N)]&amp;Data[Cycle],Data[Mileage (Miles)])</f>
        <v>#N/A</v>
      </c>
      <c r="E158" s="130" t="e" cm="1">
        <f t="array" ref="E158">_xlfn.XLOOKUP($A158&amp;$Q$3&amp;$R$3,Data[Index]&amp;Data[Valid Test, Can be used for conformity (Y/N)]&amp;Data[Cycle],Data[Date])</f>
        <v>#N/A</v>
      </c>
      <c r="F158" s="129" t="e" cm="1">
        <f t="array" ref="F158">_xlfn.XLOOKUP($A158&amp;$Q$3&amp;$R$3,Data[Index]&amp;Data[Valid Test, Can be used for conformity (Y/N)]&amp;Data[Cycle],Data[CO/km (mg)])</f>
        <v>#N/A</v>
      </c>
      <c r="G158" s="129" t="e" cm="1">
        <f t="array" ref="G158">_xlfn.XLOOKUP($A158&amp;$Q$3,Data[Index]&amp;Data[Valid Test, Can be used for conformity (Y/N)],Data[CO2/km (g)])</f>
        <v>#N/A</v>
      </c>
      <c r="H158" s="129" t="e" cm="1">
        <f t="array" ref="H158">_xlfn.XLOOKUP($A158&amp;$Q$3,Data[Index]&amp;Data[Valid Test, Can be used for conformity (Y/N)],Data[THC/km (mg)])</f>
        <v>#N/A</v>
      </c>
      <c r="I158" s="129" t="e" cm="1">
        <f t="array" ref="I158">_xlfn.XLOOKUP($A158&amp;$Q$3,Data[Index]&amp;Data[Valid Test, Can be used for conformity (Y/N)],Data[NOx/km (mg)])</f>
        <v>#N/A</v>
      </c>
      <c r="J158" s="129" t="e" cm="1">
        <f t="array" ref="J158">_xlfn.XLOOKUP($A158&amp;$Q$3,Data[Index]&amp;Data[Valid Test, Can be used for conformity (Y/N)],Data[THC + NOx/km (mg)])</f>
        <v>#N/A</v>
      </c>
      <c r="K158" s="142" t="e" cm="1">
        <f t="array" ref="K158">_xlfn.XLOOKUP($A158&amp;$Q$3,Data[Index]&amp;Data[Valid Test, Can be used for conformity (Y/N)],Data[PN/km ('#)])</f>
        <v>#N/A</v>
      </c>
      <c r="L158" s="129" t="e" cm="1">
        <f t="array" ref="L158">_xlfn.XLOOKUP($A158&amp;$Q$3,Data[Index]&amp;Data[Valid Test, Can be used for conformity (Y/N)],Data[PM/km (mg)])</f>
        <v>#N/A</v>
      </c>
      <c r="M158" s="126" t="e" cm="1">
        <f t="array" ref="M158">_xlfn.XLOOKUP($A158&amp;$Q$3,Data[Index]&amp;Data[Valid Test, Can be used for conformity (Y/N)],Data[CH4 (mg/km)])</f>
        <v>#N/A</v>
      </c>
      <c r="N158" s="126" t="e" cm="1">
        <f t="array" ref="N158">_xlfn.XLOOKUP($A158&amp;$Q$3,Data[Index]&amp;Data[Valid Test, Can be used for conformity (Y/N)],Data[N20 (mg/km)])</f>
        <v>#N/A</v>
      </c>
      <c r="O158" s="129" t="e" cm="1">
        <f t="array" ref="O158">_xlfn.XLOOKUP($A158&amp;$Q$3,Data[Index]&amp;Data[Valid Test, Can be used for conformity (Y/N)],Data[l/100km])</f>
        <v>#N/A</v>
      </c>
      <c r="P158" s="138" t="e">
        <f>_xlfn.XLOOKUP($A158,Data[Index],Data[Comments])</f>
        <v>#N/A</v>
      </c>
    </row>
    <row r="159" spans="1:16" x14ac:dyDescent="0.2">
      <c r="A159" s="129"/>
      <c r="B159" s="129"/>
      <c r="C159" s="129" t="e" cm="1">
        <f t="array" ref="C159">_xlfn.XLOOKUP($A159&amp;$Q$3&amp;$R$3,Data[Index]&amp;Data[Valid Test, Can be used for conformity (Y/N)]&amp;Data[Cycle],Data[Test Name])</f>
        <v>#N/A</v>
      </c>
      <c r="D159" s="167" t="e" cm="1">
        <f t="array" ref="D159">_xlfn.XLOOKUP($A159&amp;$Q$3&amp;$R$3,Data[Index]&amp;Data[Valid Test, Can be used for conformity (Y/N)]&amp;Data[Cycle],Data[Mileage (Miles)])</f>
        <v>#N/A</v>
      </c>
      <c r="E159" s="130" t="e" cm="1">
        <f t="array" ref="E159">_xlfn.XLOOKUP($A159&amp;$Q$3&amp;$R$3,Data[Index]&amp;Data[Valid Test, Can be used for conformity (Y/N)]&amp;Data[Cycle],Data[Date])</f>
        <v>#N/A</v>
      </c>
      <c r="F159" s="129" t="e" cm="1">
        <f t="array" ref="F159">_xlfn.XLOOKUP($A159&amp;$Q$3&amp;$R$3,Data[Index]&amp;Data[Valid Test, Can be used for conformity (Y/N)]&amp;Data[Cycle],Data[CO/km (mg)])</f>
        <v>#N/A</v>
      </c>
      <c r="G159" s="129" t="e" cm="1">
        <f t="array" ref="G159">_xlfn.XLOOKUP($A159&amp;$Q$3,Data[Index]&amp;Data[Valid Test, Can be used for conformity (Y/N)],Data[CO2/km (g)])</f>
        <v>#N/A</v>
      </c>
      <c r="H159" s="129" t="e" cm="1">
        <f t="array" ref="H159">_xlfn.XLOOKUP($A159&amp;$Q$3,Data[Index]&amp;Data[Valid Test, Can be used for conformity (Y/N)],Data[THC/km (mg)])</f>
        <v>#N/A</v>
      </c>
      <c r="I159" s="129" t="e" cm="1">
        <f t="array" ref="I159">_xlfn.XLOOKUP($A159&amp;$Q$3,Data[Index]&amp;Data[Valid Test, Can be used for conformity (Y/N)],Data[NOx/km (mg)])</f>
        <v>#N/A</v>
      </c>
      <c r="J159" s="129" t="e" cm="1">
        <f t="array" ref="J159">_xlfn.XLOOKUP($A159&amp;$Q$3,Data[Index]&amp;Data[Valid Test, Can be used for conformity (Y/N)],Data[THC + NOx/km (mg)])</f>
        <v>#N/A</v>
      </c>
      <c r="K159" s="142" t="e" cm="1">
        <f t="array" ref="K159">_xlfn.XLOOKUP($A159&amp;$Q$3,Data[Index]&amp;Data[Valid Test, Can be used for conformity (Y/N)],Data[PN/km ('#)])</f>
        <v>#N/A</v>
      </c>
      <c r="L159" s="129" t="e" cm="1">
        <f t="array" ref="L159">_xlfn.XLOOKUP($A159&amp;$Q$3,Data[Index]&amp;Data[Valid Test, Can be used for conformity (Y/N)],Data[PM/km (mg)])</f>
        <v>#N/A</v>
      </c>
      <c r="M159" s="126" t="e" cm="1">
        <f t="array" ref="M159">_xlfn.XLOOKUP($A159&amp;$Q$3,Data[Index]&amp;Data[Valid Test, Can be used for conformity (Y/N)],Data[CH4 (mg/km)])</f>
        <v>#N/A</v>
      </c>
      <c r="N159" s="126" t="e" cm="1">
        <f t="array" ref="N159">_xlfn.XLOOKUP($A159&amp;$Q$3,Data[Index]&amp;Data[Valid Test, Can be used for conformity (Y/N)],Data[N20 (mg/km)])</f>
        <v>#N/A</v>
      </c>
      <c r="O159" s="129" t="e" cm="1">
        <f t="array" ref="O159">_xlfn.XLOOKUP($A159&amp;$Q$3,Data[Index]&amp;Data[Valid Test, Can be used for conformity (Y/N)],Data[l/100km])</f>
        <v>#N/A</v>
      </c>
      <c r="P159" s="138" t="e">
        <f>_xlfn.XLOOKUP($A159,Data[Index],Data[Comments])</f>
        <v>#N/A</v>
      </c>
    </row>
    <row r="160" spans="1:16" x14ac:dyDescent="0.2">
      <c r="A160" s="129"/>
      <c r="B160" s="129"/>
      <c r="C160" s="129" t="e" cm="1">
        <f t="array" ref="C160">_xlfn.XLOOKUP($A160&amp;$Q$3&amp;$R$3,Data[Index]&amp;Data[Valid Test, Can be used for conformity (Y/N)]&amp;Data[Cycle],Data[Test Name])</f>
        <v>#N/A</v>
      </c>
      <c r="D160" s="167" t="e" cm="1">
        <f t="array" ref="D160">_xlfn.XLOOKUP($A160&amp;$Q$3&amp;$R$3,Data[Index]&amp;Data[Valid Test, Can be used for conformity (Y/N)]&amp;Data[Cycle],Data[Mileage (Miles)])</f>
        <v>#N/A</v>
      </c>
      <c r="E160" s="130" t="e" cm="1">
        <f t="array" ref="E160">_xlfn.XLOOKUP($A160&amp;$Q$3&amp;$R$3,Data[Index]&amp;Data[Valid Test, Can be used for conformity (Y/N)]&amp;Data[Cycle],Data[Date])</f>
        <v>#N/A</v>
      </c>
      <c r="F160" s="129" t="e" cm="1">
        <f t="array" ref="F160">_xlfn.XLOOKUP($A160&amp;$Q$3&amp;$R$3,Data[Index]&amp;Data[Valid Test, Can be used for conformity (Y/N)]&amp;Data[Cycle],Data[CO/km (mg)])</f>
        <v>#N/A</v>
      </c>
      <c r="G160" s="129" t="e" cm="1">
        <f t="array" ref="G160">_xlfn.XLOOKUP($A160&amp;$Q$3,Data[Index]&amp;Data[Valid Test, Can be used for conformity (Y/N)],Data[CO2/km (g)])</f>
        <v>#N/A</v>
      </c>
      <c r="H160" s="129" t="e" cm="1">
        <f t="array" ref="H160">_xlfn.XLOOKUP($A160&amp;$Q$3,Data[Index]&amp;Data[Valid Test, Can be used for conformity (Y/N)],Data[THC/km (mg)])</f>
        <v>#N/A</v>
      </c>
      <c r="I160" s="129" t="e" cm="1">
        <f t="array" ref="I160">_xlfn.XLOOKUP($A160&amp;$Q$3,Data[Index]&amp;Data[Valid Test, Can be used for conformity (Y/N)],Data[NOx/km (mg)])</f>
        <v>#N/A</v>
      </c>
      <c r="J160" s="129" t="e" cm="1">
        <f t="array" ref="J160">_xlfn.XLOOKUP($A160&amp;$Q$3,Data[Index]&amp;Data[Valid Test, Can be used for conformity (Y/N)],Data[THC + NOx/km (mg)])</f>
        <v>#N/A</v>
      </c>
      <c r="K160" s="142" t="e" cm="1">
        <f t="array" ref="K160">_xlfn.XLOOKUP($A160&amp;$Q$3,Data[Index]&amp;Data[Valid Test, Can be used for conformity (Y/N)],Data[PN/km ('#)])</f>
        <v>#N/A</v>
      </c>
      <c r="L160" s="129" t="e" cm="1">
        <f t="array" ref="L160">_xlfn.XLOOKUP($A160&amp;$Q$3,Data[Index]&amp;Data[Valid Test, Can be used for conformity (Y/N)],Data[PM/km (mg)])</f>
        <v>#N/A</v>
      </c>
      <c r="M160" s="126" t="e" cm="1">
        <f t="array" ref="M160">_xlfn.XLOOKUP($A160&amp;$Q$3,Data[Index]&amp;Data[Valid Test, Can be used for conformity (Y/N)],Data[CH4 (mg/km)])</f>
        <v>#N/A</v>
      </c>
      <c r="N160" s="126" t="e" cm="1">
        <f t="array" ref="N160">_xlfn.XLOOKUP($A160&amp;$Q$3,Data[Index]&amp;Data[Valid Test, Can be used for conformity (Y/N)],Data[N20 (mg/km)])</f>
        <v>#N/A</v>
      </c>
      <c r="O160" s="129" t="e" cm="1">
        <f t="array" ref="O160">_xlfn.XLOOKUP($A160&amp;$Q$3,Data[Index]&amp;Data[Valid Test, Can be used for conformity (Y/N)],Data[l/100km])</f>
        <v>#N/A</v>
      </c>
      <c r="P160" s="138" t="e">
        <f>_xlfn.XLOOKUP($A160,Data[Index],Data[Comments])</f>
        <v>#N/A</v>
      </c>
    </row>
    <row r="161" spans="1:16" x14ac:dyDescent="0.2">
      <c r="A161" s="129"/>
      <c r="B161" s="129"/>
      <c r="C161" s="129" t="e" cm="1">
        <f t="array" ref="C161">_xlfn.XLOOKUP($A161&amp;$Q$3&amp;$R$3,Data[Index]&amp;Data[Valid Test, Can be used for conformity (Y/N)]&amp;Data[Cycle],Data[Test Name])</f>
        <v>#N/A</v>
      </c>
      <c r="D161" s="167" t="e" cm="1">
        <f t="array" ref="D161">_xlfn.XLOOKUP($A161&amp;$Q$3&amp;$R$3,Data[Index]&amp;Data[Valid Test, Can be used for conformity (Y/N)]&amp;Data[Cycle],Data[Mileage (Miles)])</f>
        <v>#N/A</v>
      </c>
      <c r="E161" s="130" t="e" cm="1">
        <f t="array" ref="E161">_xlfn.XLOOKUP($A161&amp;$Q$3&amp;$R$3,Data[Index]&amp;Data[Valid Test, Can be used for conformity (Y/N)]&amp;Data[Cycle],Data[Date])</f>
        <v>#N/A</v>
      </c>
      <c r="F161" s="129" t="e" cm="1">
        <f t="array" ref="F161">_xlfn.XLOOKUP($A161&amp;$Q$3&amp;$R$3,Data[Index]&amp;Data[Valid Test, Can be used for conformity (Y/N)]&amp;Data[Cycle],Data[CO/km (mg)])</f>
        <v>#N/A</v>
      </c>
      <c r="G161" s="129" t="e" cm="1">
        <f t="array" ref="G161">_xlfn.XLOOKUP($A161&amp;$Q$3,Data[Index]&amp;Data[Valid Test, Can be used for conformity (Y/N)],Data[CO2/km (g)])</f>
        <v>#N/A</v>
      </c>
      <c r="H161" s="129" t="e" cm="1">
        <f t="array" ref="H161">_xlfn.XLOOKUP($A161&amp;$Q$3,Data[Index]&amp;Data[Valid Test, Can be used for conformity (Y/N)],Data[THC/km (mg)])</f>
        <v>#N/A</v>
      </c>
      <c r="I161" s="129" t="e" cm="1">
        <f t="array" ref="I161">_xlfn.XLOOKUP($A161&amp;$Q$3,Data[Index]&amp;Data[Valid Test, Can be used for conformity (Y/N)],Data[NOx/km (mg)])</f>
        <v>#N/A</v>
      </c>
      <c r="J161" s="129" t="e" cm="1">
        <f t="array" ref="J161">_xlfn.XLOOKUP($A161&amp;$Q$3,Data[Index]&amp;Data[Valid Test, Can be used for conformity (Y/N)],Data[THC + NOx/km (mg)])</f>
        <v>#N/A</v>
      </c>
      <c r="K161" s="142" t="e" cm="1">
        <f t="array" ref="K161">_xlfn.XLOOKUP($A161&amp;$Q$3,Data[Index]&amp;Data[Valid Test, Can be used for conformity (Y/N)],Data[PN/km ('#)])</f>
        <v>#N/A</v>
      </c>
      <c r="L161" s="129" t="e" cm="1">
        <f t="array" ref="L161">_xlfn.XLOOKUP($A161&amp;$Q$3,Data[Index]&amp;Data[Valid Test, Can be used for conformity (Y/N)],Data[PM/km (mg)])</f>
        <v>#N/A</v>
      </c>
      <c r="M161" s="126" t="e" cm="1">
        <f t="array" ref="M161">_xlfn.XLOOKUP($A161&amp;$Q$3,Data[Index]&amp;Data[Valid Test, Can be used for conformity (Y/N)],Data[CH4 (mg/km)])</f>
        <v>#N/A</v>
      </c>
      <c r="N161" s="126" t="e" cm="1">
        <f t="array" ref="N161">_xlfn.XLOOKUP($A161&amp;$Q$3,Data[Index]&amp;Data[Valid Test, Can be used for conformity (Y/N)],Data[N20 (mg/km)])</f>
        <v>#N/A</v>
      </c>
      <c r="O161" s="129" t="e" cm="1">
        <f t="array" ref="O161">_xlfn.XLOOKUP($A161&amp;$Q$3,Data[Index]&amp;Data[Valid Test, Can be used for conformity (Y/N)],Data[l/100km])</f>
        <v>#N/A</v>
      </c>
      <c r="P161" s="138">
        <f>_xlfn.XLOOKUP($A161,Data[Index],Data[Comments])</f>
        <v>0</v>
      </c>
    </row>
    <row r="162" spans="1:16" x14ac:dyDescent="0.2">
      <c r="A162" s="129"/>
      <c r="B162" s="129"/>
      <c r="C162" s="129" t="e" cm="1">
        <f t="array" ref="C162">_xlfn.XLOOKUP($A162&amp;$Q$3&amp;$R$3,Data[Index]&amp;Data[Valid Test, Can be used for conformity (Y/N)]&amp;Data[Cycle],Data[Test Name])</f>
        <v>#N/A</v>
      </c>
      <c r="D162" s="167" t="e" cm="1">
        <f t="array" ref="D162">_xlfn.XLOOKUP($A162&amp;$Q$3&amp;$R$3,Data[Index]&amp;Data[Valid Test, Can be used for conformity (Y/N)]&amp;Data[Cycle],Data[Mileage (Miles)])</f>
        <v>#N/A</v>
      </c>
      <c r="E162" s="130" t="e" cm="1">
        <f t="array" ref="E162">_xlfn.XLOOKUP($A162&amp;$Q$3&amp;$R$3,Data[Index]&amp;Data[Valid Test, Can be used for conformity (Y/N)]&amp;Data[Cycle],Data[Date])</f>
        <v>#N/A</v>
      </c>
      <c r="F162" s="129" t="e" cm="1">
        <f t="array" ref="F162">_xlfn.XLOOKUP($A162&amp;$Q$3&amp;$R$3,Data[Index]&amp;Data[Valid Test, Can be used for conformity (Y/N)]&amp;Data[Cycle],Data[CO/km (mg)])</f>
        <v>#N/A</v>
      </c>
      <c r="G162" s="129" t="e" cm="1">
        <f t="array" ref="G162">_xlfn.XLOOKUP($A162&amp;$Q$3,Data[Index]&amp;Data[Valid Test, Can be used for conformity (Y/N)],Data[CO2/km (g)])</f>
        <v>#N/A</v>
      </c>
      <c r="H162" s="129" t="e" cm="1">
        <f t="array" ref="H162">_xlfn.XLOOKUP($A162&amp;$Q$3,Data[Index]&amp;Data[Valid Test, Can be used for conformity (Y/N)],Data[THC/km (mg)])</f>
        <v>#N/A</v>
      </c>
      <c r="I162" s="129" t="e" cm="1">
        <f t="array" ref="I162">_xlfn.XLOOKUP($A162&amp;$Q$3,Data[Index]&amp;Data[Valid Test, Can be used for conformity (Y/N)],Data[NOx/km (mg)])</f>
        <v>#N/A</v>
      </c>
      <c r="J162" s="129" t="e" cm="1">
        <f t="array" ref="J162">_xlfn.XLOOKUP($A162&amp;$Q$3,Data[Index]&amp;Data[Valid Test, Can be used for conformity (Y/N)],Data[THC + NOx/km (mg)])</f>
        <v>#N/A</v>
      </c>
      <c r="K162" s="142" t="e" cm="1">
        <f t="array" ref="K162">_xlfn.XLOOKUP($A162&amp;$Q$3,Data[Index]&amp;Data[Valid Test, Can be used for conformity (Y/N)],Data[PN/km ('#)])</f>
        <v>#N/A</v>
      </c>
      <c r="L162" s="129" t="e" cm="1">
        <f t="array" ref="L162">_xlfn.XLOOKUP($A162&amp;$Q$3,Data[Index]&amp;Data[Valid Test, Can be used for conformity (Y/N)],Data[PM/km (mg)])</f>
        <v>#N/A</v>
      </c>
      <c r="M162" s="126" t="e" cm="1">
        <f t="array" ref="M162">_xlfn.XLOOKUP($A162&amp;$Q$3,Data[Index]&amp;Data[Valid Test, Can be used for conformity (Y/N)],Data[CH4 (mg/km)])</f>
        <v>#N/A</v>
      </c>
      <c r="N162" s="126" t="e" cm="1">
        <f t="array" ref="N162">_xlfn.XLOOKUP($A162&amp;$Q$3,Data[Index]&amp;Data[Valid Test, Can be used for conformity (Y/N)],Data[N20 (mg/km)])</f>
        <v>#N/A</v>
      </c>
      <c r="O162" s="129" t="e" cm="1">
        <f t="array" ref="O162">_xlfn.XLOOKUP($A162&amp;$Q$3,Data[Index]&amp;Data[Valid Test, Can be used for conformity (Y/N)],Data[l/100km])</f>
        <v>#N/A</v>
      </c>
      <c r="P162" s="138">
        <f>_xlfn.XLOOKUP($A162,Data[Index],Data[Comments])</f>
        <v>0</v>
      </c>
    </row>
    <row r="163" spans="1:16" x14ac:dyDescent="0.2">
      <c r="A163" s="129"/>
      <c r="B163" s="129"/>
      <c r="C163" s="129" t="e" cm="1">
        <f t="array" ref="C163">_xlfn.XLOOKUP($A163&amp;$Q$3&amp;$R$3,Data[Index]&amp;Data[Valid Test, Can be used for conformity (Y/N)]&amp;Data[Cycle],Data[Test Name])</f>
        <v>#N/A</v>
      </c>
      <c r="D163" s="167" t="e" cm="1">
        <f t="array" ref="D163">_xlfn.XLOOKUP($A163&amp;$Q$3&amp;$R$3,Data[Index]&amp;Data[Valid Test, Can be used for conformity (Y/N)]&amp;Data[Cycle],Data[Mileage (Miles)])</f>
        <v>#N/A</v>
      </c>
      <c r="E163" s="130" t="e" cm="1">
        <f t="array" ref="E163">_xlfn.XLOOKUP($A163&amp;$Q$3&amp;$R$3,Data[Index]&amp;Data[Valid Test, Can be used for conformity (Y/N)]&amp;Data[Cycle],Data[Date])</f>
        <v>#N/A</v>
      </c>
      <c r="F163" s="129" t="e" cm="1">
        <f t="array" ref="F163">_xlfn.XLOOKUP($A163&amp;$Q$3&amp;$R$3,Data[Index]&amp;Data[Valid Test, Can be used for conformity (Y/N)]&amp;Data[Cycle],Data[CO/km (mg)])</f>
        <v>#N/A</v>
      </c>
      <c r="G163" s="129" t="e" cm="1">
        <f t="array" ref="G163">_xlfn.XLOOKUP($A163&amp;$Q$3,Data[Index]&amp;Data[Valid Test, Can be used for conformity (Y/N)],Data[CO2/km (g)])</f>
        <v>#N/A</v>
      </c>
      <c r="H163" s="129" t="e" cm="1">
        <f t="array" ref="H163">_xlfn.XLOOKUP($A163&amp;$Q$3,Data[Index]&amp;Data[Valid Test, Can be used for conformity (Y/N)],Data[THC/km (mg)])</f>
        <v>#N/A</v>
      </c>
      <c r="I163" s="129" t="e" cm="1">
        <f t="array" ref="I163">_xlfn.XLOOKUP($A163&amp;$Q$3,Data[Index]&amp;Data[Valid Test, Can be used for conformity (Y/N)],Data[NOx/km (mg)])</f>
        <v>#N/A</v>
      </c>
      <c r="J163" s="129" t="e" cm="1">
        <f t="array" ref="J163">_xlfn.XLOOKUP($A163&amp;$Q$3,Data[Index]&amp;Data[Valid Test, Can be used for conformity (Y/N)],Data[THC + NOx/km (mg)])</f>
        <v>#N/A</v>
      </c>
      <c r="K163" s="142" t="e" cm="1">
        <f t="array" ref="K163">_xlfn.XLOOKUP($A163&amp;$Q$3,Data[Index]&amp;Data[Valid Test, Can be used for conformity (Y/N)],Data[PN/km ('#)])</f>
        <v>#N/A</v>
      </c>
      <c r="L163" s="129" t="e" cm="1">
        <f t="array" ref="L163">_xlfn.XLOOKUP($A163&amp;$Q$3,Data[Index]&amp;Data[Valid Test, Can be used for conformity (Y/N)],Data[PM/km (mg)])</f>
        <v>#N/A</v>
      </c>
      <c r="M163" s="126" t="e" cm="1">
        <f t="array" ref="M163">_xlfn.XLOOKUP($A163&amp;$Q$3,Data[Index]&amp;Data[Valid Test, Can be used for conformity (Y/N)],Data[CH4 (mg/km)])</f>
        <v>#N/A</v>
      </c>
      <c r="N163" s="126" t="e" cm="1">
        <f t="array" ref="N163">_xlfn.XLOOKUP($A163&amp;$Q$3,Data[Index]&amp;Data[Valid Test, Can be used for conformity (Y/N)],Data[N20 (mg/km)])</f>
        <v>#N/A</v>
      </c>
      <c r="O163" s="129" t="e" cm="1">
        <f t="array" ref="O163">_xlfn.XLOOKUP($A163&amp;$Q$3,Data[Index]&amp;Data[Valid Test, Can be used for conformity (Y/N)],Data[l/100km])</f>
        <v>#N/A</v>
      </c>
      <c r="P163" s="138" t="e">
        <f>_xlfn.XLOOKUP($A163,Data[Index],Data[Comments])</f>
        <v>#N/A</v>
      </c>
    </row>
    <row r="164" spans="1:16" x14ac:dyDescent="0.2">
      <c r="A164" s="129"/>
      <c r="B164" s="129"/>
      <c r="C164" s="129" t="e" cm="1">
        <f t="array" ref="C164">_xlfn.XLOOKUP($A164&amp;$Q$3&amp;$R$3,Data[Index]&amp;Data[Valid Test, Can be used for conformity (Y/N)]&amp;Data[Cycle],Data[Test Name])</f>
        <v>#N/A</v>
      </c>
      <c r="D164" s="167" t="e" cm="1">
        <f t="array" ref="D164">_xlfn.XLOOKUP($A164&amp;$Q$3&amp;$R$3,Data[Index]&amp;Data[Valid Test, Can be used for conformity (Y/N)]&amp;Data[Cycle],Data[Mileage (Miles)])</f>
        <v>#N/A</v>
      </c>
      <c r="E164" s="130" t="e" cm="1">
        <f t="array" ref="E164">_xlfn.XLOOKUP($A164&amp;$Q$3&amp;$R$3,Data[Index]&amp;Data[Valid Test, Can be used for conformity (Y/N)]&amp;Data[Cycle],Data[Date])</f>
        <v>#N/A</v>
      </c>
      <c r="F164" s="129" t="e" cm="1">
        <f t="array" ref="F164">_xlfn.XLOOKUP($A164&amp;$Q$3&amp;$R$3,Data[Index]&amp;Data[Valid Test, Can be used for conformity (Y/N)]&amp;Data[Cycle],Data[CO/km (mg)])</f>
        <v>#N/A</v>
      </c>
      <c r="G164" s="129" t="e" cm="1">
        <f t="array" ref="G164">_xlfn.XLOOKUP($A164&amp;$Q$3,Data[Index]&amp;Data[Valid Test, Can be used for conformity (Y/N)],Data[CO2/km (g)])</f>
        <v>#N/A</v>
      </c>
      <c r="H164" s="129" t="e" cm="1">
        <f t="array" ref="H164">_xlfn.XLOOKUP($A164&amp;$Q$3,Data[Index]&amp;Data[Valid Test, Can be used for conformity (Y/N)],Data[THC/km (mg)])</f>
        <v>#N/A</v>
      </c>
      <c r="I164" s="129" t="e" cm="1">
        <f t="array" ref="I164">_xlfn.XLOOKUP($A164&amp;$Q$3,Data[Index]&amp;Data[Valid Test, Can be used for conformity (Y/N)],Data[NOx/km (mg)])</f>
        <v>#N/A</v>
      </c>
      <c r="J164" s="129" t="e" cm="1">
        <f t="array" ref="J164">_xlfn.XLOOKUP($A164&amp;$Q$3,Data[Index]&amp;Data[Valid Test, Can be used for conformity (Y/N)],Data[THC + NOx/km (mg)])</f>
        <v>#N/A</v>
      </c>
      <c r="K164" s="142" t="e" cm="1">
        <f t="array" ref="K164">_xlfn.XLOOKUP($A164&amp;$Q$3,Data[Index]&amp;Data[Valid Test, Can be used for conformity (Y/N)],Data[PN/km ('#)])</f>
        <v>#N/A</v>
      </c>
      <c r="L164" s="129" t="e" cm="1">
        <f t="array" ref="L164">_xlfn.XLOOKUP($A164&amp;$Q$3,Data[Index]&amp;Data[Valid Test, Can be used for conformity (Y/N)],Data[PM/km (mg)])</f>
        <v>#N/A</v>
      </c>
      <c r="M164" s="126" t="e" cm="1">
        <f t="array" ref="M164">_xlfn.XLOOKUP($A164&amp;$Q$3,Data[Index]&amp;Data[Valid Test, Can be used for conformity (Y/N)],Data[CH4 (mg/km)])</f>
        <v>#N/A</v>
      </c>
      <c r="N164" s="126" t="e" cm="1">
        <f t="array" ref="N164">_xlfn.XLOOKUP($A164&amp;$Q$3,Data[Index]&amp;Data[Valid Test, Can be used for conformity (Y/N)],Data[N20 (mg/km)])</f>
        <v>#N/A</v>
      </c>
      <c r="O164" s="129" t="e" cm="1">
        <f t="array" ref="O164">_xlfn.XLOOKUP($A164&amp;$Q$3,Data[Index]&amp;Data[Valid Test, Can be used for conformity (Y/N)],Data[l/100km])</f>
        <v>#N/A</v>
      </c>
      <c r="P164" s="138">
        <f>_xlfn.XLOOKUP($A164,Data[Index],Data[Comments])</f>
        <v>0</v>
      </c>
    </row>
    <row r="165" spans="1:16" x14ac:dyDescent="0.2">
      <c r="A165" s="129"/>
      <c r="B165" s="129"/>
      <c r="C165" s="129" t="e" cm="1">
        <f t="array" ref="C165">_xlfn.XLOOKUP($A165&amp;$Q$3&amp;$R$3,Data[Index]&amp;Data[Valid Test, Can be used for conformity (Y/N)]&amp;Data[Cycle],Data[Test Name])</f>
        <v>#N/A</v>
      </c>
      <c r="D165" s="167" t="e" cm="1">
        <f t="array" ref="D165">_xlfn.XLOOKUP($A165&amp;$Q$3&amp;$R$3,Data[Index]&amp;Data[Valid Test, Can be used for conformity (Y/N)]&amp;Data[Cycle],Data[Mileage (Miles)])</f>
        <v>#N/A</v>
      </c>
      <c r="E165" s="130" t="e" cm="1">
        <f t="array" ref="E165">_xlfn.XLOOKUP($A165&amp;$Q$3&amp;$R$3,Data[Index]&amp;Data[Valid Test, Can be used for conformity (Y/N)]&amp;Data[Cycle],Data[Date])</f>
        <v>#N/A</v>
      </c>
      <c r="F165" s="129" t="e" cm="1">
        <f t="array" ref="F165">_xlfn.XLOOKUP($A165&amp;$Q$3&amp;$R$3,Data[Index]&amp;Data[Valid Test, Can be used for conformity (Y/N)]&amp;Data[Cycle],Data[CO/km (mg)])</f>
        <v>#N/A</v>
      </c>
      <c r="G165" s="129" t="e" cm="1">
        <f t="array" ref="G165">_xlfn.XLOOKUP($A165&amp;$Q$3,Data[Index]&amp;Data[Valid Test, Can be used for conformity (Y/N)],Data[CO2/km (g)])</f>
        <v>#N/A</v>
      </c>
      <c r="H165" s="129" t="e" cm="1">
        <f t="array" ref="H165">_xlfn.XLOOKUP($A165&amp;$Q$3,Data[Index]&amp;Data[Valid Test, Can be used for conformity (Y/N)],Data[THC/km (mg)])</f>
        <v>#N/A</v>
      </c>
      <c r="I165" s="129" t="e" cm="1">
        <f t="array" ref="I165">_xlfn.XLOOKUP($A165&amp;$Q$3,Data[Index]&amp;Data[Valid Test, Can be used for conformity (Y/N)],Data[NOx/km (mg)])</f>
        <v>#N/A</v>
      </c>
      <c r="J165" s="129" t="e" cm="1">
        <f t="array" ref="J165">_xlfn.XLOOKUP($A165&amp;$Q$3,Data[Index]&amp;Data[Valid Test, Can be used for conformity (Y/N)],Data[THC + NOx/km (mg)])</f>
        <v>#N/A</v>
      </c>
      <c r="K165" s="142" t="e" cm="1">
        <f t="array" ref="K165">_xlfn.XLOOKUP($A165&amp;$Q$3,Data[Index]&amp;Data[Valid Test, Can be used for conformity (Y/N)],Data[PN/km ('#)])</f>
        <v>#N/A</v>
      </c>
      <c r="L165" s="129" t="e" cm="1">
        <f t="array" ref="L165">_xlfn.XLOOKUP($A165&amp;$Q$3,Data[Index]&amp;Data[Valid Test, Can be used for conformity (Y/N)],Data[PM/km (mg)])</f>
        <v>#N/A</v>
      </c>
      <c r="M165" s="126" t="e" cm="1">
        <f t="array" ref="M165">_xlfn.XLOOKUP($A165&amp;$Q$3,Data[Index]&amp;Data[Valid Test, Can be used for conformity (Y/N)],Data[CH4 (mg/km)])</f>
        <v>#N/A</v>
      </c>
      <c r="N165" s="126" t="e" cm="1">
        <f t="array" ref="N165">_xlfn.XLOOKUP($A165&amp;$Q$3,Data[Index]&amp;Data[Valid Test, Can be used for conformity (Y/N)],Data[N20 (mg/km)])</f>
        <v>#N/A</v>
      </c>
      <c r="O165" s="129" t="e" cm="1">
        <f t="array" ref="O165">_xlfn.XLOOKUP($A165&amp;$Q$3,Data[Index]&amp;Data[Valid Test, Can be used for conformity (Y/N)],Data[l/100km])</f>
        <v>#N/A</v>
      </c>
      <c r="P165" s="138">
        <f>_xlfn.XLOOKUP($A165,Data[Index],Data[Comments])</f>
        <v>0</v>
      </c>
    </row>
    <row r="166" spans="1:16" x14ac:dyDescent="0.2">
      <c r="A166" s="129"/>
      <c r="B166" s="129"/>
      <c r="C166" s="129" t="e" cm="1">
        <f t="array" ref="C166">_xlfn.XLOOKUP($A166&amp;$Q$3&amp;$R$3,Data[Index]&amp;Data[Valid Test, Can be used for conformity (Y/N)]&amp;Data[Cycle],Data[Test Name])</f>
        <v>#N/A</v>
      </c>
      <c r="D166" s="167" t="e" cm="1">
        <f t="array" ref="D166">_xlfn.XLOOKUP($A166&amp;$Q$3&amp;$R$3,Data[Index]&amp;Data[Valid Test, Can be used for conformity (Y/N)]&amp;Data[Cycle],Data[Mileage (Miles)])</f>
        <v>#N/A</v>
      </c>
      <c r="E166" s="130" t="e" cm="1">
        <f t="array" ref="E166">_xlfn.XLOOKUP($A166&amp;$Q$3&amp;$R$3,Data[Index]&amp;Data[Valid Test, Can be used for conformity (Y/N)]&amp;Data[Cycle],Data[Date])</f>
        <v>#N/A</v>
      </c>
      <c r="F166" s="129" t="e" cm="1">
        <f t="array" ref="F166">_xlfn.XLOOKUP($A166&amp;$Q$3&amp;$R$3,Data[Index]&amp;Data[Valid Test, Can be used for conformity (Y/N)]&amp;Data[Cycle],Data[CO/km (mg)])</f>
        <v>#N/A</v>
      </c>
      <c r="G166" s="129" t="e" cm="1">
        <f t="array" ref="G166">_xlfn.XLOOKUP($A166&amp;$Q$3,Data[Index]&amp;Data[Valid Test, Can be used for conformity (Y/N)],Data[CO2/km (g)])</f>
        <v>#N/A</v>
      </c>
      <c r="H166" s="129" t="e" cm="1">
        <f t="array" ref="H166">_xlfn.XLOOKUP($A166&amp;$Q$3,Data[Index]&amp;Data[Valid Test, Can be used for conformity (Y/N)],Data[THC/km (mg)])</f>
        <v>#N/A</v>
      </c>
      <c r="I166" s="129" t="e" cm="1">
        <f t="array" ref="I166">_xlfn.XLOOKUP($A166&amp;$Q$3,Data[Index]&amp;Data[Valid Test, Can be used for conformity (Y/N)],Data[NOx/km (mg)])</f>
        <v>#N/A</v>
      </c>
      <c r="J166" s="129" t="e" cm="1">
        <f t="array" ref="J166">_xlfn.XLOOKUP($A166&amp;$Q$3,Data[Index]&amp;Data[Valid Test, Can be used for conformity (Y/N)],Data[THC + NOx/km (mg)])</f>
        <v>#N/A</v>
      </c>
      <c r="K166" s="142" t="e" cm="1">
        <f t="array" ref="K166">_xlfn.XLOOKUP($A166&amp;$Q$3,Data[Index]&amp;Data[Valid Test, Can be used for conformity (Y/N)],Data[PN/km ('#)])</f>
        <v>#N/A</v>
      </c>
      <c r="L166" s="129" t="e" cm="1">
        <f t="array" ref="L166">_xlfn.XLOOKUP($A166&amp;$Q$3,Data[Index]&amp;Data[Valid Test, Can be used for conformity (Y/N)],Data[PM/km (mg)])</f>
        <v>#N/A</v>
      </c>
      <c r="M166" s="126" t="e" cm="1">
        <f t="array" ref="M166">_xlfn.XLOOKUP($A166&amp;$Q$3,Data[Index]&amp;Data[Valid Test, Can be used for conformity (Y/N)],Data[CH4 (mg/km)])</f>
        <v>#N/A</v>
      </c>
      <c r="N166" s="126" t="e" cm="1">
        <f t="array" ref="N166">_xlfn.XLOOKUP($A166&amp;$Q$3,Data[Index]&amp;Data[Valid Test, Can be used for conformity (Y/N)],Data[N20 (mg/km)])</f>
        <v>#N/A</v>
      </c>
      <c r="O166" s="129" t="e" cm="1">
        <f t="array" ref="O166">_xlfn.XLOOKUP($A166&amp;$Q$3,Data[Index]&amp;Data[Valid Test, Can be used for conformity (Y/N)],Data[l/100km])</f>
        <v>#N/A</v>
      </c>
      <c r="P166" s="138" t="e">
        <f>_xlfn.XLOOKUP($A166,Data[Index],Data[Comments])</f>
        <v>#N/A</v>
      </c>
    </row>
    <row r="167" spans="1:16" x14ac:dyDescent="0.2">
      <c r="A167" s="129"/>
      <c r="B167" s="129"/>
      <c r="C167" s="129" t="e" cm="1">
        <f t="array" ref="C167">_xlfn.XLOOKUP($A167&amp;$Q$3&amp;$R$3,Data[Index]&amp;Data[Valid Test, Can be used for conformity (Y/N)]&amp;Data[Cycle],Data[Test Name])</f>
        <v>#N/A</v>
      </c>
      <c r="D167" s="167" t="e" cm="1">
        <f t="array" ref="D167">_xlfn.XLOOKUP($A167&amp;$Q$3&amp;$R$3,Data[Index]&amp;Data[Valid Test, Can be used for conformity (Y/N)]&amp;Data[Cycle],Data[Mileage (Miles)])</f>
        <v>#N/A</v>
      </c>
      <c r="E167" s="130" t="e" cm="1">
        <f t="array" ref="E167">_xlfn.XLOOKUP($A167&amp;$Q$3&amp;$R$3,Data[Index]&amp;Data[Valid Test, Can be used for conformity (Y/N)]&amp;Data[Cycle],Data[Date])</f>
        <v>#N/A</v>
      </c>
      <c r="F167" s="129" t="e" cm="1">
        <f t="array" ref="F167">_xlfn.XLOOKUP($A167&amp;$Q$3&amp;$R$3,Data[Index]&amp;Data[Valid Test, Can be used for conformity (Y/N)]&amp;Data[Cycle],Data[CO/km (mg)])</f>
        <v>#N/A</v>
      </c>
      <c r="G167" s="129" t="e" cm="1">
        <f t="array" ref="G167">_xlfn.XLOOKUP($A167&amp;$Q$3,Data[Index]&amp;Data[Valid Test, Can be used for conformity (Y/N)],Data[CO2/km (g)])</f>
        <v>#N/A</v>
      </c>
      <c r="H167" s="129" t="e" cm="1">
        <f t="array" ref="H167">_xlfn.XLOOKUP($A167&amp;$Q$3,Data[Index]&amp;Data[Valid Test, Can be used for conformity (Y/N)],Data[THC/km (mg)])</f>
        <v>#N/A</v>
      </c>
      <c r="I167" s="129" t="e" cm="1">
        <f t="array" ref="I167">_xlfn.XLOOKUP($A167&amp;$Q$3,Data[Index]&amp;Data[Valid Test, Can be used for conformity (Y/N)],Data[NOx/km (mg)])</f>
        <v>#N/A</v>
      </c>
      <c r="J167" s="129" t="e" cm="1">
        <f t="array" ref="J167">_xlfn.XLOOKUP($A167&amp;$Q$3,Data[Index]&amp;Data[Valid Test, Can be used for conformity (Y/N)],Data[THC + NOx/km (mg)])</f>
        <v>#N/A</v>
      </c>
      <c r="K167" s="142" t="e" cm="1">
        <f t="array" ref="K167">_xlfn.XLOOKUP($A167&amp;$Q$3,Data[Index]&amp;Data[Valid Test, Can be used for conformity (Y/N)],Data[PN/km ('#)])</f>
        <v>#N/A</v>
      </c>
      <c r="L167" s="129" t="e" cm="1">
        <f t="array" ref="L167">_xlfn.XLOOKUP($A167&amp;$Q$3,Data[Index]&amp;Data[Valid Test, Can be used for conformity (Y/N)],Data[PM/km (mg)])</f>
        <v>#N/A</v>
      </c>
      <c r="M167" s="126" t="e" cm="1">
        <f t="array" ref="M167">_xlfn.XLOOKUP($A167&amp;$Q$3,Data[Index]&amp;Data[Valid Test, Can be used for conformity (Y/N)],Data[CH4 (mg/km)])</f>
        <v>#N/A</v>
      </c>
      <c r="N167" s="126" t="e" cm="1">
        <f t="array" ref="N167">_xlfn.XLOOKUP($A167&amp;$Q$3,Data[Index]&amp;Data[Valid Test, Can be used for conformity (Y/N)],Data[N20 (mg/km)])</f>
        <v>#N/A</v>
      </c>
      <c r="O167" s="129" t="e" cm="1">
        <f t="array" ref="O167">_xlfn.XLOOKUP($A167&amp;$Q$3,Data[Index]&amp;Data[Valid Test, Can be used for conformity (Y/N)],Data[l/100km])</f>
        <v>#N/A</v>
      </c>
      <c r="P167" s="138" t="e">
        <f>_xlfn.XLOOKUP($A167,Data[Index],Data[Comments])</f>
        <v>#N/A</v>
      </c>
    </row>
    <row r="168" spans="1:16" x14ac:dyDescent="0.2">
      <c r="A168" s="129"/>
      <c r="B168" s="129"/>
      <c r="C168" s="129" t="e" cm="1">
        <f t="array" ref="C168">_xlfn.XLOOKUP($A168&amp;$Q$3&amp;$R$3,Data[Index]&amp;Data[Valid Test, Can be used for conformity (Y/N)]&amp;Data[Cycle],Data[Test Name])</f>
        <v>#N/A</v>
      </c>
      <c r="D168" s="167" t="e" cm="1">
        <f t="array" ref="D168">_xlfn.XLOOKUP($A168&amp;$Q$3&amp;$R$3,Data[Index]&amp;Data[Valid Test, Can be used for conformity (Y/N)]&amp;Data[Cycle],Data[Mileage (Miles)])</f>
        <v>#N/A</v>
      </c>
      <c r="E168" s="130" t="e" cm="1">
        <f t="array" ref="E168">_xlfn.XLOOKUP($A168&amp;$Q$3&amp;$R$3,Data[Index]&amp;Data[Valid Test, Can be used for conformity (Y/N)]&amp;Data[Cycle],Data[Date])</f>
        <v>#N/A</v>
      </c>
      <c r="F168" s="129" t="e" cm="1">
        <f t="array" ref="F168">_xlfn.XLOOKUP($A168&amp;$Q$3&amp;$R$3,Data[Index]&amp;Data[Valid Test, Can be used for conformity (Y/N)]&amp;Data[Cycle],Data[CO/km (mg)])</f>
        <v>#N/A</v>
      </c>
      <c r="G168" s="129" t="e" cm="1">
        <f t="array" ref="G168">_xlfn.XLOOKUP($A168&amp;$Q$3,Data[Index]&amp;Data[Valid Test, Can be used for conformity (Y/N)],Data[CO2/km (g)])</f>
        <v>#N/A</v>
      </c>
      <c r="H168" s="129" t="e" cm="1">
        <f t="array" ref="H168">_xlfn.XLOOKUP($A168&amp;$Q$3,Data[Index]&amp;Data[Valid Test, Can be used for conformity (Y/N)],Data[THC/km (mg)])</f>
        <v>#N/A</v>
      </c>
      <c r="I168" s="129" t="e" cm="1">
        <f t="array" ref="I168">_xlfn.XLOOKUP($A168&amp;$Q$3,Data[Index]&amp;Data[Valid Test, Can be used for conformity (Y/N)],Data[NOx/km (mg)])</f>
        <v>#N/A</v>
      </c>
      <c r="J168" s="129" t="e" cm="1">
        <f t="array" ref="J168">_xlfn.XLOOKUP($A168&amp;$Q$3,Data[Index]&amp;Data[Valid Test, Can be used for conformity (Y/N)],Data[THC + NOx/km (mg)])</f>
        <v>#N/A</v>
      </c>
      <c r="K168" s="142" t="e" cm="1">
        <f t="array" ref="K168">_xlfn.XLOOKUP($A168&amp;$Q$3,Data[Index]&amp;Data[Valid Test, Can be used for conformity (Y/N)],Data[PN/km ('#)])</f>
        <v>#N/A</v>
      </c>
      <c r="L168" s="129" t="e" cm="1">
        <f t="array" ref="L168">_xlfn.XLOOKUP($A168&amp;$Q$3,Data[Index]&amp;Data[Valid Test, Can be used for conformity (Y/N)],Data[PM/km (mg)])</f>
        <v>#N/A</v>
      </c>
      <c r="M168" s="126" t="e" cm="1">
        <f t="array" ref="M168">_xlfn.XLOOKUP($A168&amp;$Q$3,Data[Index]&amp;Data[Valid Test, Can be used for conformity (Y/N)],Data[CH4 (mg/km)])</f>
        <v>#N/A</v>
      </c>
      <c r="N168" s="126" t="e" cm="1">
        <f t="array" ref="N168">_xlfn.XLOOKUP($A168&amp;$Q$3,Data[Index]&amp;Data[Valid Test, Can be used for conformity (Y/N)],Data[N20 (mg/km)])</f>
        <v>#N/A</v>
      </c>
      <c r="O168" s="129" t="e" cm="1">
        <f t="array" ref="O168">_xlfn.XLOOKUP($A168&amp;$Q$3,Data[Index]&amp;Data[Valid Test, Can be used for conformity (Y/N)],Data[l/100km])</f>
        <v>#N/A</v>
      </c>
      <c r="P168" s="138" t="e">
        <f>_xlfn.XLOOKUP($A168,Data[Index],Data[Comments])</f>
        <v>#N/A</v>
      </c>
    </row>
    <row r="169" spans="1:16" x14ac:dyDescent="0.2">
      <c r="A169" s="129"/>
      <c r="B169" s="129"/>
      <c r="C169" s="129" t="e" cm="1">
        <f t="array" ref="C169">_xlfn.XLOOKUP($A169&amp;$Q$3&amp;$R$3,Data[Index]&amp;Data[Valid Test, Can be used for conformity (Y/N)]&amp;Data[Cycle],Data[Test Name])</f>
        <v>#N/A</v>
      </c>
      <c r="D169" s="167" t="e" cm="1">
        <f t="array" ref="D169">_xlfn.XLOOKUP($A169&amp;$Q$3&amp;$R$3,Data[Index]&amp;Data[Valid Test, Can be used for conformity (Y/N)]&amp;Data[Cycle],Data[Mileage (Miles)])</f>
        <v>#N/A</v>
      </c>
      <c r="E169" s="130" t="e" cm="1">
        <f t="array" ref="E169">_xlfn.XLOOKUP($A169&amp;$Q$3&amp;$R$3,Data[Index]&amp;Data[Valid Test, Can be used for conformity (Y/N)]&amp;Data[Cycle],Data[Date])</f>
        <v>#N/A</v>
      </c>
      <c r="F169" s="129" t="e" cm="1">
        <f t="array" ref="F169">_xlfn.XLOOKUP($A169&amp;$Q$3&amp;$R$3,Data[Index]&amp;Data[Valid Test, Can be used for conformity (Y/N)]&amp;Data[Cycle],Data[CO/km (mg)])</f>
        <v>#N/A</v>
      </c>
      <c r="G169" s="129" t="e" cm="1">
        <f t="array" ref="G169">_xlfn.XLOOKUP($A169&amp;$Q$3,Data[Index]&amp;Data[Valid Test, Can be used for conformity (Y/N)],Data[CO2/km (g)])</f>
        <v>#N/A</v>
      </c>
      <c r="H169" s="129" t="e" cm="1">
        <f t="array" ref="H169">_xlfn.XLOOKUP($A169&amp;$Q$3,Data[Index]&amp;Data[Valid Test, Can be used for conformity (Y/N)],Data[THC/km (mg)])</f>
        <v>#N/A</v>
      </c>
      <c r="I169" s="129" t="e" cm="1">
        <f t="array" ref="I169">_xlfn.XLOOKUP($A169&amp;$Q$3,Data[Index]&amp;Data[Valid Test, Can be used for conformity (Y/N)],Data[NOx/km (mg)])</f>
        <v>#N/A</v>
      </c>
      <c r="J169" s="129" t="e" cm="1">
        <f t="array" ref="J169">_xlfn.XLOOKUP($A169&amp;$Q$3,Data[Index]&amp;Data[Valid Test, Can be used for conformity (Y/N)],Data[THC + NOx/km (mg)])</f>
        <v>#N/A</v>
      </c>
      <c r="K169" s="142" t="e" cm="1">
        <f t="array" ref="K169">_xlfn.XLOOKUP($A169&amp;$Q$3,Data[Index]&amp;Data[Valid Test, Can be used for conformity (Y/N)],Data[PN/km ('#)])</f>
        <v>#N/A</v>
      </c>
      <c r="L169" s="129" t="e" cm="1">
        <f t="array" ref="L169">_xlfn.XLOOKUP($A169&amp;$Q$3,Data[Index]&amp;Data[Valid Test, Can be used for conformity (Y/N)],Data[PM/km (mg)])</f>
        <v>#N/A</v>
      </c>
      <c r="M169" s="126" t="e" cm="1">
        <f t="array" ref="M169">_xlfn.XLOOKUP($A169&amp;$Q$3,Data[Index]&amp;Data[Valid Test, Can be used for conformity (Y/N)],Data[CH4 (mg/km)])</f>
        <v>#N/A</v>
      </c>
      <c r="N169" s="126" t="e" cm="1">
        <f t="array" ref="N169">_xlfn.XLOOKUP($A169&amp;$Q$3,Data[Index]&amp;Data[Valid Test, Can be used for conformity (Y/N)],Data[N20 (mg/km)])</f>
        <v>#N/A</v>
      </c>
      <c r="O169" s="129" t="e" cm="1">
        <f t="array" ref="O169">_xlfn.XLOOKUP($A169&amp;$Q$3,Data[Index]&amp;Data[Valid Test, Can be used for conformity (Y/N)],Data[l/100km])</f>
        <v>#N/A</v>
      </c>
      <c r="P169" s="138">
        <f>_xlfn.XLOOKUP($A169,Data[Index],Data[Comments])</f>
        <v>0</v>
      </c>
    </row>
    <row r="170" spans="1:16" x14ac:dyDescent="0.2">
      <c r="A170" s="129"/>
      <c r="B170" s="129"/>
      <c r="C170" s="129" t="e" cm="1">
        <f t="array" ref="C170">_xlfn.XLOOKUP($A170&amp;$Q$3&amp;$R$3,Data[Index]&amp;Data[Valid Test, Can be used for conformity (Y/N)]&amp;Data[Cycle],Data[Test Name])</f>
        <v>#N/A</v>
      </c>
      <c r="D170" s="167" t="e" cm="1">
        <f t="array" ref="D170">_xlfn.XLOOKUP($A170&amp;$Q$3&amp;$R$3,Data[Index]&amp;Data[Valid Test, Can be used for conformity (Y/N)]&amp;Data[Cycle],Data[Mileage (Miles)])</f>
        <v>#N/A</v>
      </c>
      <c r="E170" s="130" t="e" cm="1">
        <f t="array" ref="E170">_xlfn.XLOOKUP($A170&amp;$Q$3&amp;$R$3,Data[Index]&amp;Data[Valid Test, Can be used for conformity (Y/N)]&amp;Data[Cycle],Data[Date])</f>
        <v>#N/A</v>
      </c>
      <c r="F170" s="129" t="e" cm="1">
        <f t="array" ref="F170">_xlfn.XLOOKUP($A170&amp;$Q$3&amp;$R$3,Data[Index]&amp;Data[Valid Test, Can be used for conformity (Y/N)]&amp;Data[Cycle],Data[CO/km (mg)])</f>
        <v>#N/A</v>
      </c>
      <c r="G170" s="129" t="e" cm="1">
        <f t="array" ref="G170">_xlfn.XLOOKUP($A170&amp;$Q$3,Data[Index]&amp;Data[Valid Test, Can be used for conformity (Y/N)],Data[CO2/km (g)])</f>
        <v>#N/A</v>
      </c>
      <c r="H170" s="129" t="e" cm="1">
        <f t="array" ref="H170">_xlfn.XLOOKUP($A170&amp;$Q$3,Data[Index]&amp;Data[Valid Test, Can be used for conformity (Y/N)],Data[THC/km (mg)])</f>
        <v>#N/A</v>
      </c>
      <c r="I170" s="129" t="e" cm="1">
        <f t="array" ref="I170">_xlfn.XLOOKUP($A170&amp;$Q$3,Data[Index]&amp;Data[Valid Test, Can be used for conformity (Y/N)],Data[NOx/km (mg)])</f>
        <v>#N/A</v>
      </c>
      <c r="J170" s="129" t="e" cm="1">
        <f t="array" ref="J170">_xlfn.XLOOKUP($A170&amp;$Q$3,Data[Index]&amp;Data[Valid Test, Can be used for conformity (Y/N)],Data[THC + NOx/km (mg)])</f>
        <v>#N/A</v>
      </c>
      <c r="K170" s="142" t="e" cm="1">
        <f t="array" ref="K170">_xlfn.XLOOKUP($A170&amp;$Q$3,Data[Index]&amp;Data[Valid Test, Can be used for conformity (Y/N)],Data[PN/km ('#)])</f>
        <v>#N/A</v>
      </c>
      <c r="L170" s="129" t="e" cm="1">
        <f t="array" ref="L170">_xlfn.XLOOKUP($A170&amp;$Q$3,Data[Index]&amp;Data[Valid Test, Can be used for conformity (Y/N)],Data[PM/km (mg)])</f>
        <v>#N/A</v>
      </c>
      <c r="M170" s="126" t="e" cm="1">
        <f t="array" ref="M170">_xlfn.XLOOKUP($A170&amp;$Q$3,Data[Index]&amp;Data[Valid Test, Can be used for conformity (Y/N)],Data[CH4 (mg/km)])</f>
        <v>#N/A</v>
      </c>
      <c r="N170" s="126" t="e" cm="1">
        <f t="array" ref="N170">_xlfn.XLOOKUP($A170&amp;$Q$3,Data[Index]&amp;Data[Valid Test, Can be used for conformity (Y/N)],Data[N20 (mg/km)])</f>
        <v>#N/A</v>
      </c>
      <c r="O170" s="129" t="e" cm="1">
        <f t="array" ref="O170">_xlfn.XLOOKUP($A170&amp;$Q$3,Data[Index]&amp;Data[Valid Test, Can be used for conformity (Y/N)],Data[l/100km])</f>
        <v>#N/A</v>
      </c>
      <c r="P170" s="138">
        <f>_xlfn.XLOOKUP($A170,Data[Index],Data[Comments])</f>
        <v>0</v>
      </c>
    </row>
    <row r="171" spans="1:16" x14ac:dyDescent="0.2">
      <c r="A171" s="129"/>
      <c r="B171" s="129"/>
      <c r="C171" s="129" t="e" cm="1">
        <f t="array" ref="C171">_xlfn.XLOOKUP($A171&amp;$Q$3&amp;$R$3,Data[Index]&amp;Data[Valid Test, Can be used for conformity (Y/N)]&amp;Data[Cycle],Data[Test Name])</f>
        <v>#N/A</v>
      </c>
      <c r="D171" s="167" t="e" cm="1">
        <f t="array" ref="D171">_xlfn.XLOOKUP($A171&amp;$Q$3&amp;$R$3,Data[Index]&amp;Data[Valid Test, Can be used for conformity (Y/N)]&amp;Data[Cycle],Data[Mileage (Miles)])</f>
        <v>#N/A</v>
      </c>
      <c r="E171" s="130" t="e" cm="1">
        <f t="array" ref="E171">_xlfn.XLOOKUP($A171&amp;$Q$3&amp;$R$3,Data[Index]&amp;Data[Valid Test, Can be used for conformity (Y/N)]&amp;Data[Cycle],Data[Date])</f>
        <v>#N/A</v>
      </c>
      <c r="F171" s="129" t="e" cm="1">
        <f t="array" ref="F171">_xlfn.XLOOKUP($A171&amp;$Q$3&amp;$R$3,Data[Index]&amp;Data[Valid Test, Can be used for conformity (Y/N)]&amp;Data[Cycle],Data[CO/km (mg)])</f>
        <v>#N/A</v>
      </c>
      <c r="G171" s="129" t="e" cm="1">
        <f t="array" ref="G171">_xlfn.XLOOKUP($A171&amp;$Q$3,Data[Index]&amp;Data[Valid Test, Can be used for conformity (Y/N)],Data[CO2/km (g)])</f>
        <v>#N/A</v>
      </c>
      <c r="H171" s="129" t="e" cm="1">
        <f t="array" ref="H171">_xlfn.XLOOKUP($A171&amp;$Q$3,Data[Index]&amp;Data[Valid Test, Can be used for conformity (Y/N)],Data[THC/km (mg)])</f>
        <v>#N/A</v>
      </c>
      <c r="I171" s="129" t="e" cm="1">
        <f t="array" ref="I171">_xlfn.XLOOKUP($A171&amp;$Q$3,Data[Index]&amp;Data[Valid Test, Can be used for conformity (Y/N)],Data[NOx/km (mg)])</f>
        <v>#N/A</v>
      </c>
      <c r="J171" s="129" t="e" cm="1">
        <f t="array" ref="J171">_xlfn.XLOOKUP($A171&amp;$Q$3,Data[Index]&amp;Data[Valid Test, Can be used for conformity (Y/N)],Data[THC + NOx/km (mg)])</f>
        <v>#N/A</v>
      </c>
      <c r="K171" s="142" t="e" cm="1">
        <f t="array" ref="K171">_xlfn.XLOOKUP($A171&amp;$Q$3,Data[Index]&amp;Data[Valid Test, Can be used for conformity (Y/N)],Data[PN/km ('#)])</f>
        <v>#N/A</v>
      </c>
      <c r="L171" s="129" t="e" cm="1">
        <f t="array" ref="L171">_xlfn.XLOOKUP($A171&amp;$Q$3,Data[Index]&amp;Data[Valid Test, Can be used for conformity (Y/N)],Data[PM/km (mg)])</f>
        <v>#N/A</v>
      </c>
      <c r="M171" s="126" t="e" cm="1">
        <f t="array" ref="M171">_xlfn.XLOOKUP($A171&amp;$Q$3,Data[Index]&amp;Data[Valid Test, Can be used for conformity (Y/N)],Data[CH4 (mg/km)])</f>
        <v>#N/A</v>
      </c>
      <c r="N171" s="126" t="e" cm="1">
        <f t="array" ref="N171">_xlfn.XLOOKUP($A171&amp;$Q$3,Data[Index]&amp;Data[Valid Test, Can be used for conformity (Y/N)],Data[N20 (mg/km)])</f>
        <v>#N/A</v>
      </c>
      <c r="O171" s="129" t="e" cm="1">
        <f t="array" ref="O171">_xlfn.XLOOKUP($A171&amp;$Q$3,Data[Index]&amp;Data[Valid Test, Can be used for conformity (Y/N)],Data[l/100km])</f>
        <v>#N/A</v>
      </c>
      <c r="P171" s="138" t="e">
        <f>_xlfn.XLOOKUP($A171,Data[Index],Data[Comments])</f>
        <v>#N/A</v>
      </c>
    </row>
    <row r="172" spans="1:16" x14ac:dyDescent="0.2">
      <c r="A172" s="129"/>
      <c r="B172" s="129"/>
      <c r="C172" s="129" t="e" cm="1">
        <f t="array" ref="C172">_xlfn.XLOOKUP($A172&amp;$Q$3&amp;$R$3,Data[Index]&amp;Data[Valid Test, Can be used for conformity (Y/N)]&amp;Data[Cycle],Data[Test Name])</f>
        <v>#N/A</v>
      </c>
      <c r="D172" s="167" t="e" cm="1">
        <f t="array" ref="D172">_xlfn.XLOOKUP($A172&amp;$Q$3&amp;$R$3,Data[Index]&amp;Data[Valid Test, Can be used for conformity (Y/N)]&amp;Data[Cycle],Data[Mileage (Miles)])</f>
        <v>#N/A</v>
      </c>
      <c r="E172" s="130" t="e" cm="1">
        <f t="array" ref="E172">_xlfn.XLOOKUP($A172&amp;$Q$3&amp;$R$3,Data[Index]&amp;Data[Valid Test, Can be used for conformity (Y/N)]&amp;Data[Cycle],Data[Date])</f>
        <v>#N/A</v>
      </c>
      <c r="F172" s="129" t="e" cm="1">
        <f t="array" ref="F172">_xlfn.XLOOKUP($A172&amp;$Q$3&amp;$R$3,Data[Index]&amp;Data[Valid Test, Can be used for conformity (Y/N)]&amp;Data[Cycle],Data[CO/km (mg)])</f>
        <v>#N/A</v>
      </c>
      <c r="G172" s="129" t="e" cm="1">
        <f t="array" ref="G172">_xlfn.XLOOKUP($A172&amp;$Q$3,Data[Index]&amp;Data[Valid Test, Can be used for conformity (Y/N)],Data[CO2/km (g)])</f>
        <v>#N/A</v>
      </c>
      <c r="H172" s="129" t="e" cm="1">
        <f t="array" ref="H172">_xlfn.XLOOKUP($A172&amp;$Q$3,Data[Index]&amp;Data[Valid Test, Can be used for conformity (Y/N)],Data[THC/km (mg)])</f>
        <v>#N/A</v>
      </c>
      <c r="I172" s="129" t="e" cm="1">
        <f t="array" ref="I172">_xlfn.XLOOKUP($A172&amp;$Q$3,Data[Index]&amp;Data[Valid Test, Can be used for conformity (Y/N)],Data[NOx/km (mg)])</f>
        <v>#N/A</v>
      </c>
      <c r="J172" s="129" t="e" cm="1">
        <f t="array" ref="J172">_xlfn.XLOOKUP($A172&amp;$Q$3,Data[Index]&amp;Data[Valid Test, Can be used for conformity (Y/N)],Data[THC + NOx/km (mg)])</f>
        <v>#N/A</v>
      </c>
      <c r="K172" s="142" t="e" cm="1">
        <f t="array" ref="K172">_xlfn.XLOOKUP($A172&amp;$Q$3,Data[Index]&amp;Data[Valid Test, Can be used for conformity (Y/N)],Data[PN/km ('#)])</f>
        <v>#N/A</v>
      </c>
      <c r="L172" s="129" t="e" cm="1">
        <f t="array" ref="L172">_xlfn.XLOOKUP($A172&amp;$Q$3,Data[Index]&amp;Data[Valid Test, Can be used for conformity (Y/N)],Data[PM/km (mg)])</f>
        <v>#N/A</v>
      </c>
      <c r="M172" s="126" t="e" cm="1">
        <f t="array" ref="M172">_xlfn.XLOOKUP($A172&amp;$Q$3,Data[Index]&amp;Data[Valid Test, Can be used for conformity (Y/N)],Data[CH4 (mg/km)])</f>
        <v>#N/A</v>
      </c>
      <c r="N172" s="126" t="e" cm="1">
        <f t="array" ref="N172">_xlfn.XLOOKUP($A172&amp;$Q$3,Data[Index]&amp;Data[Valid Test, Can be used for conformity (Y/N)],Data[N20 (mg/km)])</f>
        <v>#N/A</v>
      </c>
      <c r="O172" s="129" t="e" cm="1">
        <f t="array" ref="O172">_xlfn.XLOOKUP($A172&amp;$Q$3,Data[Index]&amp;Data[Valid Test, Can be used for conformity (Y/N)],Data[l/100km])</f>
        <v>#N/A</v>
      </c>
      <c r="P172" s="138">
        <f>_xlfn.XLOOKUP($A172,Data[Index],Data[Comments])</f>
        <v>0</v>
      </c>
    </row>
    <row r="173" spans="1:16" x14ac:dyDescent="0.2">
      <c r="A173" s="129"/>
      <c r="B173" s="129"/>
      <c r="C173" s="129" t="e" cm="1">
        <f t="array" ref="C173">_xlfn.XLOOKUP($A173&amp;$Q$3&amp;$R$3,Data[Index]&amp;Data[Valid Test, Can be used for conformity (Y/N)]&amp;Data[Cycle],Data[Test Name])</f>
        <v>#N/A</v>
      </c>
      <c r="D173" s="167" t="e" cm="1">
        <f t="array" ref="D173">_xlfn.XLOOKUP($A173&amp;$Q$3&amp;$R$3,Data[Index]&amp;Data[Valid Test, Can be used for conformity (Y/N)]&amp;Data[Cycle],Data[Mileage (Miles)])</f>
        <v>#N/A</v>
      </c>
      <c r="E173" s="130" t="e" cm="1">
        <f t="array" ref="E173">_xlfn.XLOOKUP($A173&amp;$Q$3&amp;$R$3,Data[Index]&amp;Data[Valid Test, Can be used for conformity (Y/N)]&amp;Data[Cycle],Data[Date])</f>
        <v>#N/A</v>
      </c>
      <c r="F173" s="129" t="e" cm="1">
        <f t="array" ref="F173">_xlfn.XLOOKUP($A173&amp;$Q$3&amp;$R$3,Data[Index]&amp;Data[Valid Test, Can be used for conformity (Y/N)]&amp;Data[Cycle],Data[CO/km (mg)])</f>
        <v>#N/A</v>
      </c>
      <c r="G173" s="129" t="e" cm="1">
        <f t="array" ref="G173">_xlfn.XLOOKUP($A173&amp;$Q$3,Data[Index]&amp;Data[Valid Test, Can be used for conformity (Y/N)],Data[CO2/km (g)])</f>
        <v>#N/A</v>
      </c>
      <c r="H173" s="129" t="e" cm="1">
        <f t="array" ref="H173">_xlfn.XLOOKUP($A173&amp;$Q$3,Data[Index]&amp;Data[Valid Test, Can be used for conformity (Y/N)],Data[THC/km (mg)])</f>
        <v>#N/A</v>
      </c>
      <c r="I173" s="129" t="e" cm="1">
        <f t="array" ref="I173">_xlfn.XLOOKUP($A173&amp;$Q$3,Data[Index]&amp;Data[Valid Test, Can be used for conformity (Y/N)],Data[NOx/km (mg)])</f>
        <v>#N/A</v>
      </c>
      <c r="J173" s="129" t="e" cm="1">
        <f t="array" ref="J173">_xlfn.XLOOKUP($A173&amp;$Q$3,Data[Index]&amp;Data[Valid Test, Can be used for conformity (Y/N)],Data[THC + NOx/km (mg)])</f>
        <v>#N/A</v>
      </c>
      <c r="K173" s="142" t="e" cm="1">
        <f t="array" ref="K173">_xlfn.XLOOKUP($A173&amp;$Q$3,Data[Index]&amp;Data[Valid Test, Can be used for conformity (Y/N)],Data[PN/km ('#)])</f>
        <v>#N/A</v>
      </c>
      <c r="L173" s="129" t="e" cm="1">
        <f t="array" ref="L173">_xlfn.XLOOKUP($A173&amp;$Q$3,Data[Index]&amp;Data[Valid Test, Can be used for conformity (Y/N)],Data[PM/km (mg)])</f>
        <v>#N/A</v>
      </c>
      <c r="M173" s="126" t="e" cm="1">
        <f t="array" ref="M173">_xlfn.XLOOKUP($A173&amp;$Q$3,Data[Index]&amp;Data[Valid Test, Can be used for conformity (Y/N)],Data[CH4 (mg/km)])</f>
        <v>#N/A</v>
      </c>
      <c r="N173" s="126" t="e" cm="1">
        <f t="array" ref="N173">_xlfn.XLOOKUP($A173&amp;$Q$3,Data[Index]&amp;Data[Valid Test, Can be used for conformity (Y/N)],Data[N20 (mg/km)])</f>
        <v>#N/A</v>
      </c>
      <c r="O173" s="129" t="e" cm="1">
        <f t="array" ref="O173">_xlfn.XLOOKUP($A173&amp;$Q$3,Data[Index]&amp;Data[Valid Test, Can be used for conformity (Y/N)],Data[l/100km])</f>
        <v>#N/A</v>
      </c>
      <c r="P173" s="138">
        <f>_xlfn.XLOOKUP($A173,Data[Index],Data[Comments])</f>
        <v>0</v>
      </c>
    </row>
    <row r="174" spans="1:16" x14ac:dyDescent="0.2">
      <c r="A174" s="129"/>
      <c r="B174" s="129"/>
      <c r="C174" s="129" t="e" cm="1">
        <f t="array" ref="C174">_xlfn.XLOOKUP($A174&amp;$Q$3&amp;$R$3,Data[Index]&amp;Data[Valid Test, Can be used for conformity (Y/N)]&amp;Data[Cycle],Data[Test Name])</f>
        <v>#N/A</v>
      </c>
      <c r="D174" s="167" t="e" cm="1">
        <f t="array" ref="D174">_xlfn.XLOOKUP($A174&amp;$Q$3&amp;$R$3,Data[Index]&amp;Data[Valid Test, Can be used for conformity (Y/N)]&amp;Data[Cycle],Data[Mileage (Miles)])</f>
        <v>#N/A</v>
      </c>
      <c r="E174" s="130" t="e" cm="1">
        <f t="array" ref="E174">_xlfn.XLOOKUP($A174&amp;$Q$3&amp;$R$3,Data[Index]&amp;Data[Valid Test, Can be used for conformity (Y/N)]&amp;Data[Cycle],Data[Date])</f>
        <v>#N/A</v>
      </c>
      <c r="F174" s="129" t="e" cm="1">
        <f t="array" ref="F174">_xlfn.XLOOKUP($A174&amp;$Q$3&amp;$R$3,Data[Index]&amp;Data[Valid Test, Can be used for conformity (Y/N)]&amp;Data[Cycle],Data[CO/km (mg)])</f>
        <v>#N/A</v>
      </c>
      <c r="G174" s="129" t="e" cm="1">
        <f t="array" ref="G174">_xlfn.XLOOKUP($A174&amp;$Q$3,Data[Index]&amp;Data[Valid Test, Can be used for conformity (Y/N)],Data[CO2/km (g)])</f>
        <v>#N/A</v>
      </c>
      <c r="H174" s="129" t="e" cm="1">
        <f t="array" ref="H174">_xlfn.XLOOKUP($A174&amp;$Q$3,Data[Index]&amp;Data[Valid Test, Can be used for conformity (Y/N)],Data[THC/km (mg)])</f>
        <v>#N/A</v>
      </c>
      <c r="I174" s="129" t="e" cm="1">
        <f t="array" ref="I174">_xlfn.XLOOKUP($A174&amp;$Q$3,Data[Index]&amp;Data[Valid Test, Can be used for conformity (Y/N)],Data[NOx/km (mg)])</f>
        <v>#N/A</v>
      </c>
      <c r="J174" s="129" t="e" cm="1">
        <f t="array" ref="J174">_xlfn.XLOOKUP($A174&amp;$Q$3,Data[Index]&amp;Data[Valid Test, Can be used for conformity (Y/N)],Data[THC + NOx/km (mg)])</f>
        <v>#N/A</v>
      </c>
      <c r="K174" s="142" t="e" cm="1">
        <f t="array" ref="K174">_xlfn.XLOOKUP($A174&amp;$Q$3,Data[Index]&amp;Data[Valid Test, Can be used for conformity (Y/N)],Data[PN/km ('#)])</f>
        <v>#N/A</v>
      </c>
      <c r="L174" s="129" t="e" cm="1">
        <f t="array" ref="L174">_xlfn.XLOOKUP($A174&amp;$Q$3,Data[Index]&amp;Data[Valid Test, Can be used for conformity (Y/N)],Data[PM/km (mg)])</f>
        <v>#N/A</v>
      </c>
      <c r="M174" s="126" t="e" cm="1">
        <f t="array" ref="M174">_xlfn.XLOOKUP($A174&amp;$Q$3,Data[Index]&amp;Data[Valid Test, Can be used for conformity (Y/N)],Data[CH4 (mg/km)])</f>
        <v>#N/A</v>
      </c>
      <c r="N174" s="126" t="e" cm="1">
        <f t="array" ref="N174">_xlfn.XLOOKUP($A174&amp;$Q$3,Data[Index]&amp;Data[Valid Test, Can be used for conformity (Y/N)],Data[N20 (mg/km)])</f>
        <v>#N/A</v>
      </c>
      <c r="O174" s="129" t="e" cm="1">
        <f t="array" ref="O174">_xlfn.XLOOKUP($A174&amp;$Q$3,Data[Index]&amp;Data[Valid Test, Can be used for conformity (Y/N)],Data[l/100km])</f>
        <v>#N/A</v>
      </c>
      <c r="P174" s="138" t="e">
        <f>_xlfn.XLOOKUP($A174,Data[Index],Data[Comments])</f>
        <v>#N/A</v>
      </c>
    </row>
    <row r="175" spans="1:16" x14ac:dyDescent="0.2">
      <c r="A175" s="129"/>
      <c r="B175" s="129"/>
      <c r="C175" s="129" t="e" cm="1">
        <f t="array" ref="C175">_xlfn.XLOOKUP($A175&amp;$Q$3&amp;$R$3,Data[Index]&amp;Data[Valid Test, Can be used for conformity (Y/N)]&amp;Data[Cycle],Data[Test Name])</f>
        <v>#N/A</v>
      </c>
      <c r="D175" s="167" t="e" cm="1">
        <f t="array" ref="D175">_xlfn.XLOOKUP($A175&amp;$Q$3&amp;$R$3,Data[Index]&amp;Data[Valid Test, Can be used for conformity (Y/N)]&amp;Data[Cycle],Data[Mileage (Miles)])</f>
        <v>#N/A</v>
      </c>
      <c r="E175" s="130" t="e" cm="1">
        <f t="array" ref="E175">_xlfn.XLOOKUP($A175&amp;$Q$3&amp;$R$3,Data[Index]&amp;Data[Valid Test, Can be used for conformity (Y/N)]&amp;Data[Cycle],Data[Date])</f>
        <v>#N/A</v>
      </c>
      <c r="F175" s="129" t="e" cm="1">
        <f t="array" ref="F175">_xlfn.XLOOKUP($A175&amp;$Q$3&amp;$R$3,Data[Index]&amp;Data[Valid Test, Can be used for conformity (Y/N)]&amp;Data[Cycle],Data[CO/km (mg)])</f>
        <v>#N/A</v>
      </c>
      <c r="G175" s="129" t="e" cm="1">
        <f t="array" ref="G175">_xlfn.XLOOKUP($A175&amp;$Q$3,Data[Index]&amp;Data[Valid Test, Can be used for conformity (Y/N)],Data[CO2/km (g)])</f>
        <v>#N/A</v>
      </c>
      <c r="H175" s="129" t="e" cm="1">
        <f t="array" ref="H175">_xlfn.XLOOKUP($A175&amp;$Q$3,Data[Index]&amp;Data[Valid Test, Can be used for conformity (Y/N)],Data[THC/km (mg)])</f>
        <v>#N/A</v>
      </c>
      <c r="I175" s="129" t="e" cm="1">
        <f t="array" ref="I175">_xlfn.XLOOKUP($A175&amp;$Q$3,Data[Index]&amp;Data[Valid Test, Can be used for conformity (Y/N)],Data[NOx/km (mg)])</f>
        <v>#N/A</v>
      </c>
      <c r="J175" s="129" t="e" cm="1">
        <f t="array" ref="J175">_xlfn.XLOOKUP($A175&amp;$Q$3,Data[Index]&amp;Data[Valid Test, Can be used for conformity (Y/N)],Data[THC + NOx/km (mg)])</f>
        <v>#N/A</v>
      </c>
      <c r="K175" s="142" t="e" cm="1">
        <f t="array" ref="K175">_xlfn.XLOOKUP($A175&amp;$Q$3,Data[Index]&amp;Data[Valid Test, Can be used for conformity (Y/N)],Data[PN/km ('#)])</f>
        <v>#N/A</v>
      </c>
      <c r="L175" s="129" t="e" cm="1">
        <f t="array" ref="L175">_xlfn.XLOOKUP($A175&amp;$Q$3,Data[Index]&amp;Data[Valid Test, Can be used for conformity (Y/N)],Data[PM/km (mg)])</f>
        <v>#N/A</v>
      </c>
      <c r="M175" s="126" t="e" cm="1">
        <f t="array" ref="M175">_xlfn.XLOOKUP($A175&amp;$Q$3,Data[Index]&amp;Data[Valid Test, Can be used for conformity (Y/N)],Data[CH4 (mg/km)])</f>
        <v>#N/A</v>
      </c>
      <c r="N175" s="126" t="e" cm="1">
        <f t="array" ref="N175">_xlfn.XLOOKUP($A175&amp;$Q$3,Data[Index]&amp;Data[Valid Test, Can be used for conformity (Y/N)],Data[N20 (mg/km)])</f>
        <v>#N/A</v>
      </c>
      <c r="O175" s="129" t="e" cm="1">
        <f t="array" ref="O175">_xlfn.XLOOKUP($A175&amp;$Q$3,Data[Index]&amp;Data[Valid Test, Can be used for conformity (Y/N)],Data[l/100km])</f>
        <v>#N/A</v>
      </c>
      <c r="P175" s="138" t="e">
        <f>_xlfn.XLOOKUP($A175,Data[Index],Data[Comments])</f>
        <v>#N/A</v>
      </c>
    </row>
    <row r="176" spans="1:16" x14ac:dyDescent="0.2">
      <c r="A176" s="129"/>
      <c r="B176" s="129"/>
      <c r="C176" s="129" t="e" cm="1">
        <f t="array" ref="C176">_xlfn.XLOOKUP($A176&amp;$Q$3&amp;$R$3,Data[Index]&amp;Data[Valid Test, Can be used for conformity (Y/N)]&amp;Data[Cycle],Data[Test Name])</f>
        <v>#N/A</v>
      </c>
      <c r="D176" s="167" t="e" cm="1">
        <f t="array" ref="D176">_xlfn.XLOOKUP($A176&amp;$Q$3&amp;$R$3,Data[Index]&amp;Data[Valid Test, Can be used for conformity (Y/N)]&amp;Data[Cycle],Data[Mileage (Miles)])</f>
        <v>#N/A</v>
      </c>
      <c r="E176" s="130" t="e" cm="1">
        <f t="array" ref="E176">_xlfn.XLOOKUP($A176&amp;$Q$3&amp;$R$3,Data[Index]&amp;Data[Valid Test, Can be used for conformity (Y/N)]&amp;Data[Cycle],Data[Date])</f>
        <v>#N/A</v>
      </c>
      <c r="F176" s="129" t="e" cm="1">
        <f t="array" ref="F176">_xlfn.XLOOKUP($A176&amp;$Q$3&amp;$R$3,Data[Index]&amp;Data[Valid Test, Can be used for conformity (Y/N)]&amp;Data[Cycle],Data[CO/km (mg)])</f>
        <v>#N/A</v>
      </c>
      <c r="G176" s="129" t="e" cm="1">
        <f t="array" ref="G176">_xlfn.XLOOKUP($A176&amp;$Q$3,Data[Index]&amp;Data[Valid Test, Can be used for conformity (Y/N)],Data[CO2/km (g)])</f>
        <v>#N/A</v>
      </c>
      <c r="H176" s="129" t="e" cm="1">
        <f t="array" ref="H176">_xlfn.XLOOKUP($A176&amp;$Q$3,Data[Index]&amp;Data[Valid Test, Can be used for conformity (Y/N)],Data[THC/km (mg)])</f>
        <v>#N/A</v>
      </c>
      <c r="I176" s="129" t="e" cm="1">
        <f t="array" ref="I176">_xlfn.XLOOKUP($A176&amp;$Q$3,Data[Index]&amp;Data[Valid Test, Can be used for conformity (Y/N)],Data[NOx/km (mg)])</f>
        <v>#N/A</v>
      </c>
      <c r="J176" s="129" t="e" cm="1">
        <f t="array" ref="J176">_xlfn.XLOOKUP($A176&amp;$Q$3,Data[Index]&amp;Data[Valid Test, Can be used for conformity (Y/N)],Data[THC + NOx/km (mg)])</f>
        <v>#N/A</v>
      </c>
      <c r="K176" s="142" t="e" cm="1">
        <f t="array" ref="K176">_xlfn.XLOOKUP($A176&amp;$Q$3,Data[Index]&amp;Data[Valid Test, Can be used for conformity (Y/N)],Data[PN/km ('#)])</f>
        <v>#N/A</v>
      </c>
      <c r="L176" s="129" t="e" cm="1">
        <f t="array" ref="L176">_xlfn.XLOOKUP($A176&amp;$Q$3,Data[Index]&amp;Data[Valid Test, Can be used for conformity (Y/N)],Data[PM/km (mg)])</f>
        <v>#N/A</v>
      </c>
      <c r="M176" s="126" t="e" cm="1">
        <f t="array" ref="M176">_xlfn.XLOOKUP($A176&amp;$Q$3,Data[Index]&amp;Data[Valid Test, Can be used for conformity (Y/N)],Data[CH4 (mg/km)])</f>
        <v>#N/A</v>
      </c>
      <c r="N176" s="126" t="e" cm="1">
        <f t="array" ref="N176">_xlfn.XLOOKUP($A176&amp;$Q$3,Data[Index]&amp;Data[Valid Test, Can be used for conformity (Y/N)],Data[N20 (mg/km)])</f>
        <v>#N/A</v>
      </c>
      <c r="O176" s="129" t="e" cm="1">
        <f t="array" ref="O176">_xlfn.XLOOKUP($A176&amp;$Q$3,Data[Index]&amp;Data[Valid Test, Can be used for conformity (Y/N)],Data[l/100km])</f>
        <v>#N/A</v>
      </c>
      <c r="P176" s="138" t="e">
        <f>_xlfn.XLOOKUP($A176,Data[Index],Data[Comments])</f>
        <v>#N/A</v>
      </c>
    </row>
    <row r="177" spans="1:16" x14ac:dyDescent="0.2">
      <c r="A177" s="129"/>
      <c r="B177" s="129"/>
      <c r="C177" s="129" t="e" cm="1">
        <f t="array" ref="C177">_xlfn.XLOOKUP($A177&amp;$Q$3&amp;$R$3,Data[Index]&amp;Data[Valid Test, Can be used for conformity (Y/N)]&amp;Data[Cycle],Data[Test Name])</f>
        <v>#N/A</v>
      </c>
      <c r="D177" s="167" t="e" cm="1">
        <f t="array" ref="D177">_xlfn.XLOOKUP($A177&amp;$Q$3&amp;$R$3,Data[Index]&amp;Data[Valid Test, Can be used for conformity (Y/N)]&amp;Data[Cycle],Data[Mileage (Miles)])</f>
        <v>#N/A</v>
      </c>
      <c r="E177" s="130" t="e" cm="1">
        <f t="array" ref="E177">_xlfn.XLOOKUP($A177&amp;$Q$3&amp;$R$3,Data[Index]&amp;Data[Valid Test, Can be used for conformity (Y/N)]&amp;Data[Cycle],Data[Date])</f>
        <v>#N/A</v>
      </c>
      <c r="F177" s="129" t="e" cm="1">
        <f t="array" ref="F177">_xlfn.XLOOKUP($A177&amp;$Q$3&amp;$R$3,Data[Index]&amp;Data[Valid Test, Can be used for conformity (Y/N)]&amp;Data[Cycle],Data[CO/km (mg)])</f>
        <v>#N/A</v>
      </c>
      <c r="G177" s="129" t="e" cm="1">
        <f t="array" ref="G177">_xlfn.XLOOKUP($A177&amp;$Q$3,Data[Index]&amp;Data[Valid Test, Can be used for conformity (Y/N)],Data[CO2/km (g)])</f>
        <v>#N/A</v>
      </c>
      <c r="H177" s="129" t="e" cm="1">
        <f t="array" ref="H177">_xlfn.XLOOKUP($A177&amp;$Q$3,Data[Index]&amp;Data[Valid Test, Can be used for conformity (Y/N)],Data[THC/km (mg)])</f>
        <v>#N/A</v>
      </c>
      <c r="I177" s="129" t="e" cm="1">
        <f t="array" ref="I177">_xlfn.XLOOKUP($A177&amp;$Q$3,Data[Index]&amp;Data[Valid Test, Can be used for conformity (Y/N)],Data[NOx/km (mg)])</f>
        <v>#N/A</v>
      </c>
      <c r="J177" s="129" t="e" cm="1">
        <f t="array" ref="J177">_xlfn.XLOOKUP($A177&amp;$Q$3,Data[Index]&amp;Data[Valid Test, Can be used for conformity (Y/N)],Data[THC + NOx/km (mg)])</f>
        <v>#N/A</v>
      </c>
      <c r="K177" s="142" t="e" cm="1">
        <f t="array" ref="K177">_xlfn.XLOOKUP($A177&amp;$Q$3,Data[Index]&amp;Data[Valid Test, Can be used for conformity (Y/N)],Data[PN/km ('#)])</f>
        <v>#N/A</v>
      </c>
      <c r="L177" s="129" t="e" cm="1">
        <f t="array" ref="L177">_xlfn.XLOOKUP($A177&amp;$Q$3,Data[Index]&amp;Data[Valid Test, Can be used for conformity (Y/N)],Data[PM/km (mg)])</f>
        <v>#N/A</v>
      </c>
      <c r="M177" s="126" t="e" cm="1">
        <f t="array" ref="M177">_xlfn.XLOOKUP($A177&amp;$Q$3,Data[Index]&amp;Data[Valid Test, Can be used for conformity (Y/N)],Data[CH4 (mg/km)])</f>
        <v>#N/A</v>
      </c>
      <c r="N177" s="126" t="e" cm="1">
        <f t="array" ref="N177">_xlfn.XLOOKUP($A177&amp;$Q$3,Data[Index]&amp;Data[Valid Test, Can be used for conformity (Y/N)],Data[N20 (mg/km)])</f>
        <v>#N/A</v>
      </c>
      <c r="O177" s="129" t="e" cm="1">
        <f t="array" ref="O177">_xlfn.XLOOKUP($A177&amp;$Q$3,Data[Index]&amp;Data[Valid Test, Can be used for conformity (Y/N)],Data[l/100km])</f>
        <v>#N/A</v>
      </c>
      <c r="P177" s="138">
        <f>_xlfn.XLOOKUP($A177,Data[Index],Data[Comments])</f>
        <v>0</v>
      </c>
    </row>
    <row r="178" spans="1:16" x14ac:dyDescent="0.2">
      <c r="A178" s="129"/>
      <c r="B178" s="129"/>
      <c r="C178" s="129" t="e" cm="1">
        <f t="array" ref="C178">_xlfn.XLOOKUP($A178&amp;$Q$3&amp;$R$3,Data[Index]&amp;Data[Valid Test, Can be used for conformity (Y/N)]&amp;Data[Cycle],Data[Test Name])</f>
        <v>#N/A</v>
      </c>
      <c r="D178" s="167" t="e" cm="1">
        <f t="array" ref="D178">_xlfn.XLOOKUP($A178&amp;$Q$3&amp;$R$3,Data[Index]&amp;Data[Valid Test, Can be used for conformity (Y/N)]&amp;Data[Cycle],Data[Mileage (Miles)])</f>
        <v>#N/A</v>
      </c>
      <c r="E178" s="130" t="e" cm="1">
        <f t="array" ref="E178">_xlfn.XLOOKUP($A178&amp;$Q$3&amp;$R$3,Data[Index]&amp;Data[Valid Test, Can be used for conformity (Y/N)]&amp;Data[Cycle],Data[Date])</f>
        <v>#N/A</v>
      </c>
      <c r="F178" s="129" t="e" cm="1">
        <f t="array" ref="F178">_xlfn.XLOOKUP($A178&amp;$Q$3&amp;$R$3,Data[Index]&amp;Data[Valid Test, Can be used for conformity (Y/N)]&amp;Data[Cycle],Data[CO/km (mg)])</f>
        <v>#N/A</v>
      </c>
      <c r="G178" s="129" t="e" cm="1">
        <f t="array" ref="G178">_xlfn.XLOOKUP($A178&amp;$Q$3,Data[Index]&amp;Data[Valid Test, Can be used for conformity (Y/N)],Data[CO2/km (g)])</f>
        <v>#N/A</v>
      </c>
      <c r="H178" s="129" t="e" cm="1">
        <f t="array" ref="H178">_xlfn.XLOOKUP($A178&amp;$Q$3,Data[Index]&amp;Data[Valid Test, Can be used for conformity (Y/N)],Data[THC/km (mg)])</f>
        <v>#N/A</v>
      </c>
      <c r="I178" s="129" t="e" cm="1">
        <f t="array" ref="I178">_xlfn.XLOOKUP($A178&amp;$Q$3,Data[Index]&amp;Data[Valid Test, Can be used for conformity (Y/N)],Data[NOx/km (mg)])</f>
        <v>#N/A</v>
      </c>
      <c r="J178" s="129" t="e" cm="1">
        <f t="array" ref="J178">_xlfn.XLOOKUP($A178&amp;$Q$3,Data[Index]&amp;Data[Valid Test, Can be used for conformity (Y/N)],Data[THC + NOx/km (mg)])</f>
        <v>#N/A</v>
      </c>
      <c r="K178" s="142" t="e" cm="1">
        <f t="array" ref="K178">_xlfn.XLOOKUP($A178&amp;$Q$3,Data[Index]&amp;Data[Valid Test, Can be used for conformity (Y/N)],Data[PN/km ('#)])</f>
        <v>#N/A</v>
      </c>
      <c r="L178" s="129" t="e" cm="1">
        <f t="array" ref="L178">_xlfn.XLOOKUP($A178&amp;$Q$3,Data[Index]&amp;Data[Valid Test, Can be used for conformity (Y/N)],Data[PM/km (mg)])</f>
        <v>#N/A</v>
      </c>
      <c r="M178" s="126" t="e" cm="1">
        <f t="array" ref="M178">_xlfn.XLOOKUP($A178&amp;$Q$3,Data[Index]&amp;Data[Valid Test, Can be used for conformity (Y/N)],Data[CH4 (mg/km)])</f>
        <v>#N/A</v>
      </c>
      <c r="N178" s="126" t="e" cm="1">
        <f t="array" ref="N178">_xlfn.XLOOKUP($A178&amp;$Q$3,Data[Index]&amp;Data[Valid Test, Can be used for conformity (Y/N)],Data[N20 (mg/km)])</f>
        <v>#N/A</v>
      </c>
      <c r="O178" s="129" t="e" cm="1">
        <f t="array" ref="O178">_xlfn.XLOOKUP($A178&amp;$Q$3,Data[Index]&amp;Data[Valid Test, Can be used for conformity (Y/N)],Data[l/100km])</f>
        <v>#N/A</v>
      </c>
      <c r="P178" s="138">
        <f>_xlfn.XLOOKUP($A178,Data[Index],Data[Comments])</f>
        <v>0</v>
      </c>
    </row>
    <row r="179" spans="1:16" x14ac:dyDescent="0.2">
      <c r="A179" s="129"/>
      <c r="B179" s="129"/>
      <c r="C179" s="129" t="e" cm="1">
        <f t="array" ref="C179">_xlfn.XLOOKUP($A179&amp;$Q$3&amp;$R$3,Data[Index]&amp;Data[Valid Test, Can be used for conformity (Y/N)]&amp;Data[Cycle],Data[Test Name])</f>
        <v>#N/A</v>
      </c>
      <c r="D179" s="167" t="e" cm="1">
        <f t="array" ref="D179">_xlfn.XLOOKUP($A179&amp;$Q$3&amp;$R$3,Data[Index]&amp;Data[Valid Test, Can be used for conformity (Y/N)]&amp;Data[Cycle],Data[Mileage (Miles)])</f>
        <v>#N/A</v>
      </c>
      <c r="E179" s="130" t="e" cm="1">
        <f t="array" ref="E179">_xlfn.XLOOKUP($A179&amp;$Q$3&amp;$R$3,Data[Index]&amp;Data[Valid Test, Can be used for conformity (Y/N)]&amp;Data[Cycle],Data[Date])</f>
        <v>#N/A</v>
      </c>
      <c r="F179" s="129" t="e" cm="1">
        <f t="array" ref="F179">_xlfn.XLOOKUP($A179&amp;$Q$3&amp;$R$3,Data[Index]&amp;Data[Valid Test, Can be used for conformity (Y/N)]&amp;Data[Cycle],Data[CO/km (mg)])</f>
        <v>#N/A</v>
      </c>
      <c r="G179" s="129" t="e" cm="1">
        <f t="array" ref="G179">_xlfn.XLOOKUP($A179&amp;$Q$3,Data[Index]&amp;Data[Valid Test, Can be used for conformity (Y/N)],Data[CO2/km (g)])</f>
        <v>#N/A</v>
      </c>
      <c r="H179" s="129" t="e" cm="1">
        <f t="array" ref="H179">_xlfn.XLOOKUP($A179&amp;$Q$3,Data[Index]&amp;Data[Valid Test, Can be used for conformity (Y/N)],Data[THC/km (mg)])</f>
        <v>#N/A</v>
      </c>
      <c r="I179" s="129" t="e" cm="1">
        <f t="array" ref="I179">_xlfn.XLOOKUP($A179&amp;$Q$3,Data[Index]&amp;Data[Valid Test, Can be used for conformity (Y/N)],Data[NOx/km (mg)])</f>
        <v>#N/A</v>
      </c>
      <c r="J179" s="129" t="e" cm="1">
        <f t="array" ref="J179">_xlfn.XLOOKUP($A179&amp;$Q$3,Data[Index]&amp;Data[Valid Test, Can be used for conformity (Y/N)],Data[THC + NOx/km (mg)])</f>
        <v>#N/A</v>
      </c>
      <c r="K179" s="142" t="e" cm="1">
        <f t="array" ref="K179">_xlfn.XLOOKUP($A179&amp;$Q$3,Data[Index]&amp;Data[Valid Test, Can be used for conformity (Y/N)],Data[PN/km ('#)])</f>
        <v>#N/A</v>
      </c>
      <c r="L179" s="129" t="e" cm="1">
        <f t="array" ref="L179">_xlfn.XLOOKUP($A179&amp;$Q$3,Data[Index]&amp;Data[Valid Test, Can be used for conformity (Y/N)],Data[PM/km (mg)])</f>
        <v>#N/A</v>
      </c>
      <c r="M179" s="126" t="e" cm="1">
        <f t="array" ref="M179">_xlfn.XLOOKUP($A179&amp;$Q$3,Data[Index]&amp;Data[Valid Test, Can be used for conformity (Y/N)],Data[CH4 (mg/km)])</f>
        <v>#N/A</v>
      </c>
      <c r="N179" s="126" t="e" cm="1">
        <f t="array" ref="N179">_xlfn.XLOOKUP($A179&amp;$Q$3,Data[Index]&amp;Data[Valid Test, Can be used for conformity (Y/N)],Data[N20 (mg/km)])</f>
        <v>#N/A</v>
      </c>
      <c r="O179" s="129" t="e" cm="1">
        <f t="array" ref="O179">_xlfn.XLOOKUP($A179&amp;$Q$3,Data[Index]&amp;Data[Valid Test, Can be used for conformity (Y/N)],Data[l/100km])</f>
        <v>#N/A</v>
      </c>
      <c r="P179" s="138" t="e">
        <f>_xlfn.XLOOKUP($A179,Data[Index],Data[Comments])</f>
        <v>#N/A</v>
      </c>
    </row>
    <row r="180" spans="1:16" x14ac:dyDescent="0.2">
      <c r="A180" s="129"/>
      <c r="B180" s="129"/>
      <c r="C180" s="129" t="e" cm="1">
        <f t="array" ref="C180">_xlfn.XLOOKUP($A180&amp;$Q$3&amp;$R$3,Data[Index]&amp;Data[Valid Test, Can be used for conformity (Y/N)]&amp;Data[Cycle],Data[Test Name])</f>
        <v>#N/A</v>
      </c>
      <c r="D180" s="167" t="e" cm="1">
        <f t="array" ref="D180">_xlfn.XLOOKUP($A180&amp;$Q$3&amp;$R$3,Data[Index]&amp;Data[Valid Test, Can be used for conformity (Y/N)]&amp;Data[Cycle],Data[Mileage (Miles)])</f>
        <v>#N/A</v>
      </c>
      <c r="E180" s="130" t="e" cm="1">
        <f t="array" ref="E180">_xlfn.XLOOKUP($A180&amp;$Q$3&amp;$R$3,Data[Index]&amp;Data[Valid Test, Can be used for conformity (Y/N)]&amp;Data[Cycle],Data[Date])</f>
        <v>#N/A</v>
      </c>
      <c r="F180" s="129" t="e" cm="1">
        <f t="array" ref="F180">_xlfn.XLOOKUP($A180&amp;$Q$3&amp;$R$3,Data[Index]&amp;Data[Valid Test, Can be used for conformity (Y/N)]&amp;Data[Cycle],Data[CO/km (mg)])</f>
        <v>#N/A</v>
      </c>
      <c r="G180" s="129" t="e" cm="1">
        <f t="array" ref="G180">_xlfn.XLOOKUP($A180&amp;$Q$3,Data[Index]&amp;Data[Valid Test, Can be used for conformity (Y/N)],Data[CO2/km (g)])</f>
        <v>#N/A</v>
      </c>
      <c r="H180" s="129" t="e" cm="1">
        <f t="array" ref="H180">_xlfn.XLOOKUP($A180&amp;$Q$3,Data[Index]&amp;Data[Valid Test, Can be used for conformity (Y/N)],Data[THC/km (mg)])</f>
        <v>#N/A</v>
      </c>
      <c r="I180" s="129" t="e" cm="1">
        <f t="array" ref="I180">_xlfn.XLOOKUP($A180&amp;$Q$3,Data[Index]&amp;Data[Valid Test, Can be used for conformity (Y/N)],Data[NOx/km (mg)])</f>
        <v>#N/A</v>
      </c>
      <c r="J180" s="129" t="e" cm="1">
        <f t="array" ref="J180">_xlfn.XLOOKUP($A180&amp;$Q$3,Data[Index]&amp;Data[Valid Test, Can be used for conformity (Y/N)],Data[THC + NOx/km (mg)])</f>
        <v>#N/A</v>
      </c>
      <c r="K180" s="142" t="e" cm="1">
        <f t="array" ref="K180">_xlfn.XLOOKUP($A180&amp;$Q$3,Data[Index]&amp;Data[Valid Test, Can be used for conformity (Y/N)],Data[PN/km ('#)])</f>
        <v>#N/A</v>
      </c>
      <c r="L180" s="129" t="e" cm="1">
        <f t="array" ref="L180">_xlfn.XLOOKUP($A180&amp;$Q$3,Data[Index]&amp;Data[Valid Test, Can be used for conformity (Y/N)],Data[PM/km (mg)])</f>
        <v>#N/A</v>
      </c>
      <c r="M180" s="126" t="e" cm="1">
        <f t="array" ref="M180">_xlfn.XLOOKUP($A180&amp;$Q$3,Data[Index]&amp;Data[Valid Test, Can be used for conformity (Y/N)],Data[CH4 (mg/km)])</f>
        <v>#N/A</v>
      </c>
      <c r="N180" s="126" t="e" cm="1">
        <f t="array" ref="N180">_xlfn.XLOOKUP($A180&amp;$Q$3,Data[Index]&amp;Data[Valid Test, Can be used for conformity (Y/N)],Data[N20 (mg/km)])</f>
        <v>#N/A</v>
      </c>
      <c r="O180" s="129" t="e" cm="1">
        <f t="array" ref="O180">_xlfn.XLOOKUP($A180&amp;$Q$3,Data[Index]&amp;Data[Valid Test, Can be used for conformity (Y/N)],Data[l/100km])</f>
        <v>#N/A</v>
      </c>
      <c r="P180" s="138">
        <f>_xlfn.XLOOKUP($A180,Data[Index],Data[Comments])</f>
        <v>0</v>
      </c>
    </row>
    <row r="181" spans="1:16" x14ac:dyDescent="0.2">
      <c r="A181" s="129"/>
      <c r="B181" s="129"/>
      <c r="C181" s="129" t="e" cm="1">
        <f t="array" ref="C181">_xlfn.XLOOKUP($A181&amp;$Q$3&amp;$R$3,Data[Index]&amp;Data[Valid Test, Can be used for conformity (Y/N)]&amp;Data[Cycle],Data[Test Name])</f>
        <v>#N/A</v>
      </c>
      <c r="D181" s="167" t="e" cm="1">
        <f t="array" ref="D181">_xlfn.XLOOKUP($A181&amp;$Q$3&amp;$R$3,Data[Index]&amp;Data[Valid Test, Can be used for conformity (Y/N)]&amp;Data[Cycle],Data[Mileage (Miles)])</f>
        <v>#N/A</v>
      </c>
      <c r="E181" s="130" t="e" cm="1">
        <f t="array" ref="E181">_xlfn.XLOOKUP($A181&amp;$Q$3&amp;$R$3,Data[Index]&amp;Data[Valid Test, Can be used for conformity (Y/N)]&amp;Data[Cycle],Data[Date])</f>
        <v>#N/A</v>
      </c>
      <c r="F181" s="129" t="e" cm="1">
        <f t="array" ref="F181">_xlfn.XLOOKUP($A181&amp;$Q$3&amp;$R$3,Data[Index]&amp;Data[Valid Test, Can be used for conformity (Y/N)]&amp;Data[Cycle],Data[CO/km (mg)])</f>
        <v>#N/A</v>
      </c>
      <c r="G181" s="129" t="e" cm="1">
        <f t="array" ref="G181">_xlfn.XLOOKUP($A181&amp;$Q$3,Data[Index]&amp;Data[Valid Test, Can be used for conformity (Y/N)],Data[CO2/km (g)])</f>
        <v>#N/A</v>
      </c>
      <c r="H181" s="129" t="e" cm="1">
        <f t="array" ref="H181">_xlfn.XLOOKUP($A181&amp;$Q$3,Data[Index]&amp;Data[Valid Test, Can be used for conformity (Y/N)],Data[THC/km (mg)])</f>
        <v>#N/A</v>
      </c>
      <c r="I181" s="129" t="e" cm="1">
        <f t="array" ref="I181">_xlfn.XLOOKUP($A181&amp;$Q$3,Data[Index]&amp;Data[Valid Test, Can be used for conformity (Y/N)],Data[NOx/km (mg)])</f>
        <v>#N/A</v>
      </c>
      <c r="J181" s="129" t="e" cm="1">
        <f t="array" ref="J181">_xlfn.XLOOKUP($A181&amp;$Q$3,Data[Index]&amp;Data[Valid Test, Can be used for conformity (Y/N)],Data[THC + NOx/km (mg)])</f>
        <v>#N/A</v>
      </c>
      <c r="K181" s="142" t="e" cm="1">
        <f t="array" ref="K181">_xlfn.XLOOKUP($A181&amp;$Q$3,Data[Index]&amp;Data[Valid Test, Can be used for conformity (Y/N)],Data[PN/km ('#)])</f>
        <v>#N/A</v>
      </c>
      <c r="L181" s="129" t="e" cm="1">
        <f t="array" ref="L181">_xlfn.XLOOKUP($A181&amp;$Q$3,Data[Index]&amp;Data[Valid Test, Can be used for conformity (Y/N)],Data[PM/km (mg)])</f>
        <v>#N/A</v>
      </c>
      <c r="M181" s="126" t="e" cm="1">
        <f t="array" ref="M181">_xlfn.XLOOKUP($A181&amp;$Q$3,Data[Index]&amp;Data[Valid Test, Can be used for conformity (Y/N)],Data[CH4 (mg/km)])</f>
        <v>#N/A</v>
      </c>
      <c r="N181" s="126" t="e" cm="1">
        <f t="array" ref="N181">_xlfn.XLOOKUP($A181&amp;$Q$3,Data[Index]&amp;Data[Valid Test, Can be used for conformity (Y/N)],Data[N20 (mg/km)])</f>
        <v>#N/A</v>
      </c>
      <c r="O181" s="129" t="e" cm="1">
        <f t="array" ref="O181">_xlfn.XLOOKUP($A181&amp;$Q$3,Data[Index]&amp;Data[Valid Test, Can be used for conformity (Y/N)],Data[l/100km])</f>
        <v>#N/A</v>
      </c>
      <c r="P181" s="138">
        <f>_xlfn.XLOOKUP($A181,Data[Index],Data[Comments])</f>
        <v>0</v>
      </c>
    </row>
    <row r="182" spans="1:16" x14ac:dyDescent="0.2">
      <c r="A182" s="129"/>
      <c r="B182" s="129"/>
      <c r="C182" s="129" t="e" cm="1">
        <f t="array" ref="C182">_xlfn.XLOOKUP($A182&amp;$Q$3&amp;$R$3,Data[Index]&amp;Data[Valid Test, Can be used for conformity (Y/N)]&amp;Data[Cycle],Data[Test Name])</f>
        <v>#N/A</v>
      </c>
      <c r="D182" s="167" t="e" cm="1">
        <f t="array" ref="D182">_xlfn.XLOOKUP($A182&amp;$Q$3&amp;$R$3,Data[Index]&amp;Data[Valid Test, Can be used for conformity (Y/N)]&amp;Data[Cycle],Data[Mileage (Miles)])</f>
        <v>#N/A</v>
      </c>
      <c r="E182" s="130" t="e" cm="1">
        <f t="array" ref="E182">_xlfn.XLOOKUP($A182&amp;$Q$3&amp;$R$3,Data[Index]&amp;Data[Valid Test, Can be used for conformity (Y/N)]&amp;Data[Cycle],Data[Date])</f>
        <v>#N/A</v>
      </c>
      <c r="F182" s="129" t="e" cm="1">
        <f t="array" ref="F182">_xlfn.XLOOKUP($A182&amp;$Q$3&amp;$R$3,Data[Index]&amp;Data[Valid Test, Can be used for conformity (Y/N)]&amp;Data[Cycle],Data[CO/km (mg)])</f>
        <v>#N/A</v>
      </c>
      <c r="G182" s="129" t="e" cm="1">
        <f t="array" ref="G182">_xlfn.XLOOKUP($A182&amp;$Q$3,Data[Index]&amp;Data[Valid Test, Can be used for conformity (Y/N)],Data[CO2/km (g)])</f>
        <v>#N/A</v>
      </c>
      <c r="H182" s="129" t="e" cm="1">
        <f t="array" ref="H182">_xlfn.XLOOKUP($A182&amp;$Q$3,Data[Index]&amp;Data[Valid Test, Can be used for conformity (Y/N)],Data[THC/km (mg)])</f>
        <v>#N/A</v>
      </c>
      <c r="I182" s="129" t="e" cm="1">
        <f t="array" ref="I182">_xlfn.XLOOKUP($A182&amp;$Q$3,Data[Index]&amp;Data[Valid Test, Can be used for conformity (Y/N)],Data[NOx/km (mg)])</f>
        <v>#N/A</v>
      </c>
      <c r="J182" s="129" t="e" cm="1">
        <f t="array" ref="J182">_xlfn.XLOOKUP($A182&amp;$Q$3,Data[Index]&amp;Data[Valid Test, Can be used for conformity (Y/N)],Data[THC + NOx/km (mg)])</f>
        <v>#N/A</v>
      </c>
      <c r="K182" s="142" t="e" cm="1">
        <f t="array" ref="K182">_xlfn.XLOOKUP($A182&amp;$Q$3,Data[Index]&amp;Data[Valid Test, Can be used for conformity (Y/N)],Data[PN/km ('#)])</f>
        <v>#N/A</v>
      </c>
      <c r="L182" s="129" t="e" cm="1">
        <f t="array" ref="L182">_xlfn.XLOOKUP($A182&amp;$Q$3,Data[Index]&amp;Data[Valid Test, Can be used for conformity (Y/N)],Data[PM/km (mg)])</f>
        <v>#N/A</v>
      </c>
      <c r="M182" s="126" t="e" cm="1">
        <f t="array" ref="M182">_xlfn.XLOOKUP($A182&amp;$Q$3,Data[Index]&amp;Data[Valid Test, Can be used for conformity (Y/N)],Data[CH4 (mg/km)])</f>
        <v>#N/A</v>
      </c>
      <c r="N182" s="126" t="e" cm="1">
        <f t="array" ref="N182">_xlfn.XLOOKUP($A182&amp;$Q$3,Data[Index]&amp;Data[Valid Test, Can be used for conformity (Y/N)],Data[N20 (mg/km)])</f>
        <v>#N/A</v>
      </c>
      <c r="O182" s="129" t="e" cm="1">
        <f t="array" ref="O182">_xlfn.XLOOKUP($A182&amp;$Q$3,Data[Index]&amp;Data[Valid Test, Can be used for conformity (Y/N)],Data[l/100km])</f>
        <v>#N/A</v>
      </c>
      <c r="P182" s="138" t="e">
        <f>_xlfn.XLOOKUP($A182,Data[Index],Data[Comments])</f>
        <v>#N/A</v>
      </c>
    </row>
    <row r="183" spans="1:16" x14ac:dyDescent="0.2">
      <c r="A183" s="129"/>
      <c r="B183" s="129"/>
      <c r="C183" s="129" t="e" cm="1">
        <f t="array" ref="C183">_xlfn.XLOOKUP($A183&amp;$Q$3&amp;$R$3,Data[Index]&amp;Data[Valid Test, Can be used for conformity (Y/N)]&amp;Data[Cycle],Data[Test Name])</f>
        <v>#N/A</v>
      </c>
      <c r="D183" s="167" t="e" cm="1">
        <f t="array" ref="D183">_xlfn.XLOOKUP($A183&amp;$Q$3&amp;$R$3,Data[Index]&amp;Data[Valid Test, Can be used for conformity (Y/N)]&amp;Data[Cycle],Data[Mileage (Miles)])</f>
        <v>#N/A</v>
      </c>
      <c r="E183" s="130" t="e" cm="1">
        <f t="array" ref="E183">_xlfn.XLOOKUP($A183&amp;$Q$3&amp;$R$3,Data[Index]&amp;Data[Valid Test, Can be used for conformity (Y/N)]&amp;Data[Cycle],Data[Date])</f>
        <v>#N/A</v>
      </c>
      <c r="F183" s="129" t="e" cm="1">
        <f t="array" ref="F183">_xlfn.XLOOKUP($A183&amp;$Q$3&amp;$R$3,Data[Index]&amp;Data[Valid Test, Can be used for conformity (Y/N)]&amp;Data[Cycle],Data[CO/km (mg)])</f>
        <v>#N/A</v>
      </c>
      <c r="G183" s="129" t="e" cm="1">
        <f t="array" ref="G183">_xlfn.XLOOKUP($A183&amp;$Q$3,Data[Index]&amp;Data[Valid Test, Can be used for conformity (Y/N)],Data[CO2/km (g)])</f>
        <v>#N/A</v>
      </c>
      <c r="H183" s="129" t="e" cm="1">
        <f t="array" ref="H183">_xlfn.XLOOKUP($A183&amp;$Q$3,Data[Index]&amp;Data[Valid Test, Can be used for conformity (Y/N)],Data[THC/km (mg)])</f>
        <v>#N/A</v>
      </c>
      <c r="I183" s="129" t="e" cm="1">
        <f t="array" ref="I183">_xlfn.XLOOKUP($A183&amp;$Q$3,Data[Index]&amp;Data[Valid Test, Can be used for conformity (Y/N)],Data[NOx/km (mg)])</f>
        <v>#N/A</v>
      </c>
      <c r="J183" s="129" t="e" cm="1">
        <f t="array" ref="J183">_xlfn.XLOOKUP($A183&amp;$Q$3,Data[Index]&amp;Data[Valid Test, Can be used for conformity (Y/N)],Data[THC + NOx/km (mg)])</f>
        <v>#N/A</v>
      </c>
      <c r="K183" s="142" t="e" cm="1">
        <f t="array" ref="K183">_xlfn.XLOOKUP($A183&amp;$Q$3,Data[Index]&amp;Data[Valid Test, Can be used for conformity (Y/N)],Data[PN/km ('#)])</f>
        <v>#N/A</v>
      </c>
      <c r="L183" s="129" t="e" cm="1">
        <f t="array" ref="L183">_xlfn.XLOOKUP($A183&amp;$Q$3,Data[Index]&amp;Data[Valid Test, Can be used for conformity (Y/N)],Data[PM/km (mg)])</f>
        <v>#N/A</v>
      </c>
      <c r="M183" s="126" t="e" cm="1">
        <f t="array" ref="M183">_xlfn.XLOOKUP($A183&amp;$Q$3,Data[Index]&amp;Data[Valid Test, Can be used for conformity (Y/N)],Data[CH4 (mg/km)])</f>
        <v>#N/A</v>
      </c>
      <c r="N183" s="126" t="e" cm="1">
        <f t="array" ref="N183">_xlfn.XLOOKUP($A183&amp;$Q$3,Data[Index]&amp;Data[Valid Test, Can be used for conformity (Y/N)],Data[N20 (mg/km)])</f>
        <v>#N/A</v>
      </c>
      <c r="O183" s="129" t="e" cm="1">
        <f t="array" ref="O183">_xlfn.XLOOKUP($A183&amp;$Q$3,Data[Index]&amp;Data[Valid Test, Can be used for conformity (Y/N)],Data[l/100km])</f>
        <v>#N/A</v>
      </c>
      <c r="P183" s="138" t="e">
        <f>_xlfn.XLOOKUP($A183,Data[Index],Data[Comments])</f>
        <v>#N/A</v>
      </c>
    </row>
    <row r="184" spans="1:16" x14ac:dyDescent="0.2">
      <c r="A184" s="129"/>
      <c r="B184" s="129"/>
      <c r="C184" s="129" t="e" cm="1">
        <f t="array" ref="C184">_xlfn.XLOOKUP($A184&amp;$Q$3&amp;$R$3,Data[Index]&amp;Data[Valid Test, Can be used for conformity (Y/N)]&amp;Data[Cycle],Data[Test Name])</f>
        <v>#N/A</v>
      </c>
      <c r="D184" s="167" t="e" cm="1">
        <f t="array" ref="D184">_xlfn.XLOOKUP($A184&amp;$Q$3&amp;$R$3,Data[Index]&amp;Data[Valid Test, Can be used for conformity (Y/N)]&amp;Data[Cycle],Data[Mileage (Miles)])</f>
        <v>#N/A</v>
      </c>
      <c r="E184" s="130" t="e" cm="1">
        <f t="array" ref="E184">_xlfn.XLOOKUP($A184&amp;$Q$3&amp;$R$3,Data[Index]&amp;Data[Valid Test, Can be used for conformity (Y/N)]&amp;Data[Cycle],Data[Date])</f>
        <v>#N/A</v>
      </c>
      <c r="F184" s="129" t="e" cm="1">
        <f t="array" ref="F184">_xlfn.XLOOKUP($A184&amp;$Q$3&amp;$R$3,Data[Index]&amp;Data[Valid Test, Can be used for conformity (Y/N)]&amp;Data[Cycle],Data[CO/km (mg)])</f>
        <v>#N/A</v>
      </c>
      <c r="G184" s="129" t="e" cm="1">
        <f t="array" ref="G184">_xlfn.XLOOKUP($A184&amp;$Q$3,Data[Index]&amp;Data[Valid Test, Can be used for conformity (Y/N)],Data[CO2/km (g)])</f>
        <v>#N/A</v>
      </c>
      <c r="H184" s="129" t="e" cm="1">
        <f t="array" ref="H184">_xlfn.XLOOKUP($A184&amp;$Q$3,Data[Index]&amp;Data[Valid Test, Can be used for conformity (Y/N)],Data[THC/km (mg)])</f>
        <v>#N/A</v>
      </c>
      <c r="I184" s="129" t="e" cm="1">
        <f t="array" ref="I184">_xlfn.XLOOKUP($A184&amp;$Q$3,Data[Index]&amp;Data[Valid Test, Can be used for conformity (Y/N)],Data[NOx/km (mg)])</f>
        <v>#N/A</v>
      </c>
      <c r="J184" s="129" t="e" cm="1">
        <f t="array" ref="J184">_xlfn.XLOOKUP($A184&amp;$Q$3,Data[Index]&amp;Data[Valid Test, Can be used for conformity (Y/N)],Data[THC + NOx/km (mg)])</f>
        <v>#N/A</v>
      </c>
      <c r="K184" s="142" t="e" cm="1">
        <f t="array" ref="K184">_xlfn.XLOOKUP($A184&amp;$Q$3,Data[Index]&amp;Data[Valid Test, Can be used for conformity (Y/N)],Data[PN/km ('#)])</f>
        <v>#N/A</v>
      </c>
      <c r="L184" s="129" t="e" cm="1">
        <f t="array" ref="L184">_xlfn.XLOOKUP($A184&amp;$Q$3,Data[Index]&amp;Data[Valid Test, Can be used for conformity (Y/N)],Data[PM/km (mg)])</f>
        <v>#N/A</v>
      </c>
      <c r="M184" s="126" t="e" cm="1">
        <f t="array" ref="M184">_xlfn.XLOOKUP($A184&amp;$Q$3,Data[Index]&amp;Data[Valid Test, Can be used for conformity (Y/N)],Data[CH4 (mg/km)])</f>
        <v>#N/A</v>
      </c>
      <c r="N184" s="126" t="e" cm="1">
        <f t="array" ref="N184">_xlfn.XLOOKUP($A184&amp;$Q$3,Data[Index]&amp;Data[Valid Test, Can be used for conformity (Y/N)],Data[N20 (mg/km)])</f>
        <v>#N/A</v>
      </c>
      <c r="O184" s="129" t="e" cm="1">
        <f t="array" ref="O184">_xlfn.XLOOKUP($A184&amp;$Q$3,Data[Index]&amp;Data[Valid Test, Can be used for conformity (Y/N)],Data[l/100km])</f>
        <v>#N/A</v>
      </c>
      <c r="P184" s="138" t="e">
        <f>_xlfn.XLOOKUP($A184,Data[Index],Data[Comments])</f>
        <v>#N/A</v>
      </c>
    </row>
    <row r="185" spans="1:16" x14ac:dyDescent="0.2">
      <c r="A185" s="129"/>
      <c r="B185" s="129"/>
      <c r="C185" s="129" t="e" cm="1">
        <f t="array" ref="C185">_xlfn.XLOOKUP($A185&amp;$Q$3&amp;$R$3,Data[Index]&amp;Data[Valid Test, Can be used for conformity (Y/N)]&amp;Data[Cycle],Data[Test Name])</f>
        <v>#N/A</v>
      </c>
      <c r="D185" s="167" t="e" cm="1">
        <f t="array" ref="D185">_xlfn.XLOOKUP($A185&amp;$Q$3&amp;$R$3,Data[Index]&amp;Data[Valid Test, Can be used for conformity (Y/N)]&amp;Data[Cycle],Data[Mileage (Miles)])</f>
        <v>#N/A</v>
      </c>
      <c r="E185" s="130" t="e" cm="1">
        <f t="array" ref="E185">_xlfn.XLOOKUP($A185&amp;$Q$3&amp;$R$3,Data[Index]&amp;Data[Valid Test, Can be used for conformity (Y/N)]&amp;Data[Cycle],Data[Date])</f>
        <v>#N/A</v>
      </c>
      <c r="F185" s="129" t="e" cm="1">
        <f t="array" ref="F185">_xlfn.XLOOKUP($A185&amp;$Q$3&amp;$R$3,Data[Index]&amp;Data[Valid Test, Can be used for conformity (Y/N)]&amp;Data[Cycle],Data[CO/km (mg)])</f>
        <v>#N/A</v>
      </c>
      <c r="G185" s="129" t="e" cm="1">
        <f t="array" ref="G185">_xlfn.XLOOKUP($A185&amp;$Q$3,Data[Index]&amp;Data[Valid Test, Can be used for conformity (Y/N)],Data[CO2/km (g)])</f>
        <v>#N/A</v>
      </c>
      <c r="H185" s="129" t="e" cm="1">
        <f t="array" ref="H185">_xlfn.XLOOKUP($A185&amp;$Q$3,Data[Index]&amp;Data[Valid Test, Can be used for conformity (Y/N)],Data[THC/km (mg)])</f>
        <v>#N/A</v>
      </c>
      <c r="I185" s="129" t="e" cm="1">
        <f t="array" ref="I185">_xlfn.XLOOKUP($A185&amp;$Q$3,Data[Index]&amp;Data[Valid Test, Can be used for conformity (Y/N)],Data[NOx/km (mg)])</f>
        <v>#N/A</v>
      </c>
      <c r="J185" s="129" t="e" cm="1">
        <f t="array" ref="J185">_xlfn.XLOOKUP($A185&amp;$Q$3,Data[Index]&amp;Data[Valid Test, Can be used for conformity (Y/N)],Data[THC + NOx/km (mg)])</f>
        <v>#N/A</v>
      </c>
      <c r="K185" s="142" t="e" cm="1">
        <f t="array" ref="K185">_xlfn.XLOOKUP($A185&amp;$Q$3,Data[Index]&amp;Data[Valid Test, Can be used for conformity (Y/N)],Data[PN/km ('#)])</f>
        <v>#N/A</v>
      </c>
      <c r="L185" s="129" t="e" cm="1">
        <f t="array" ref="L185">_xlfn.XLOOKUP($A185&amp;$Q$3,Data[Index]&amp;Data[Valid Test, Can be used for conformity (Y/N)],Data[PM/km (mg)])</f>
        <v>#N/A</v>
      </c>
      <c r="M185" s="126" t="e" cm="1">
        <f t="array" ref="M185">_xlfn.XLOOKUP($A185&amp;$Q$3,Data[Index]&amp;Data[Valid Test, Can be used for conformity (Y/N)],Data[CH4 (mg/km)])</f>
        <v>#N/A</v>
      </c>
      <c r="N185" s="126" t="e" cm="1">
        <f t="array" ref="N185">_xlfn.XLOOKUP($A185&amp;$Q$3,Data[Index]&amp;Data[Valid Test, Can be used for conformity (Y/N)],Data[N20 (mg/km)])</f>
        <v>#N/A</v>
      </c>
      <c r="O185" s="129" t="e" cm="1">
        <f t="array" ref="O185">_xlfn.XLOOKUP($A185&amp;$Q$3,Data[Index]&amp;Data[Valid Test, Can be used for conformity (Y/N)],Data[l/100km])</f>
        <v>#N/A</v>
      </c>
      <c r="P185" s="138">
        <f>_xlfn.XLOOKUP($A185,Data[Index],Data[Comments])</f>
        <v>0</v>
      </c>
    </row>
    <row r="186" spans="1:16" x14ac:dyDescent="0.2">
      <c r="A186" s="129"/>
      <c r="B186" s="129"/>
      <c r="C186" s="129" t="e" cm="1">
        <f t="array" ref="C186">_xlfn.XLOOKUP($A186&amp;$Q$3&amp;$R$3,Data[Index]&amp;Data[Valid Test, Can be used for conformity (Y/N)]&amp;Data[Cycle],Data[Test Name])</f>
        <v>#N/A</v>
      </c>
      <c r="D186" s="167" t="e" cm="1">
        <f t="array" ref="D186">_xlfn.XLOOKUP($A186&amp;$Q$3&amp;$R$3,Data[Index]&amp;Data[Valid Test, Can be used for conformity (Y/N)]&amp;Data[Cycle],Data[Mileage (Miles)])</f>
        <v>#N/A</v>
      </c>
      <c r="E186" s="130" t="e" cm="1">
        <f t="array" ref="E186">_xlfn.XLOOKUP($A186&amp;$Q$3&amp;$R$3,Data[Index]&amp;Data[Valid Test, Can be used for conformity (Y/N)]&amp;Data[Cycle],Data[Date])</f>
        <v>#N/A</v>
      </c>
      <c r="F186" s="129" t="e" cm="1">
        <f t="array" ref="F186">_xlfn.XLOOKUP($A186&amp;$Q$3&amp;$R$3,Data[Index]&amp;Data[Valid Test, Can be used for conformity (Y/N)]&amp;Data[Cycle],Data[CO/km (mg)])</f>
        <v>#N/A</v>
      </c>
      <c r="G186" s="129" t="e" cm="1">
        <f t="array" ref="G186">_xlfn.XLOOKUP($A186&amp;$Q$3,Data[Index]&amp;Data[Valid Test, Can be used for conformity (Y/N)],Data[CO2/km (g)])</f>
        <v>#N/A</v>
      </c>
      <c r="H186" s="129" t="e" cm="1">
        <f t="array" ref="H186">_xlfn.XLOOKUP($A186&amp;$Q$3,Data[Index]&amp;Data[Valid Test, Can be used for conformity (Y/N)],Data[THC/km (mg)])</f>
        <v>#N/A</v>
      </c>
      <c r="I186" s="129" t="e" cm="1">
        <f t="array" ref="I186">_xlfn.XLOOKUP($A186&amp;$Q$3,Data[Index]&amp;Data[Valid Test, Can be used for conformity (Y/N)],Data[NOx/km (mg)])</f>
        <v>#N/A</v>
      </c>
      <c r="J186" s="129" t="e" cm="1">
        <f t="array" ref="J186">_xlfn.XLOOKUP($A186&amp;$Q$3,Data[Index]&amp;Data[Valid Test, Can be used for conformity (Y/N)],Data[THC + NOx/km (mg)])</f>
        <v>#N/A</v>
      </c>
      <c r="K186" s="142" t="e" cm="1">
        <f t="array" ref="K186">_xlfn.XLOOKUP($A186&amp;$Q$3,Data[Index]&amp;Data[Valid Test, Can be used for conformity (Y/N)],Data[PN/km ('#)])</f>
        <v>#N/A</v>
      </c>
      <c r="L186" s="129" t="e" cm="1">
        <f t="array" ref="L186">_xlfn.XLOOKUP($A186&amp;$Q$3,Data[Index]&amp;Data[Valid Test, Can be used for conformity (Y/N)],Data[PM/km (mg)])</f>
        <v>#N/A</v>
      </c>
      <c r="M186" s="126" t="e" cm="1">
        <f t="array" ref="M186">_xlfn.XLOOKUP($A186&amp;$Q$3,Data[Index]&amp;Data[Valid Test, Can be used for conformity (Y/N)],Data[CH4 (mg/km)])</f>
        <v>#N/A</v>
      </c>
      <c r="N186" s="126" t="e" cm="1">
        <f t="array" ref="N186">_xlfn.XLOOKUP($A186&amp;$Q$3,Data[Index]&amp;Data[Valid Test, Can be used for conformity (Y/N)],Data[N20 (mg/km)])</f>
        <v>#N/A</v>
      </c>
      <c r="O186" s="129" t="e" cm="1">
        <f t="array" ref="O186">_xlfn.XLOOKUP($A186&amp;$Q$3,Data[Index]&amp;Data[Valid Test, Can be used for conformity (Y/N)],Data[l/100km])</f>
        <v>#N/A</v>
      </c>
      <c r="P186" s="138">
        <f>_xlfn.XLOOKUP($A186,Data[Index],Data[Comments])</f>
        <v>0</v>
      </c>
    </row>
    <row r="187" spans="1:16" x14ac:dyDescent="0.2">
      <c r="A187" s="129"/>
      <c r="B187" s="129"/>
      <c r="C187" s="129" t="e" cm="1">
        <f t="array" ref="C187">_xlfn.XLOOKUP($A187&amp;$Q$3&amp;$R$3,Data[Index]&amp;Data[Valid Test, Can be used for conformity (Y/N)]&amp;Data[Cycle],Data[Test Name])</f>
        <v>#N/A</v>
      </c>
      <c r="D187" s="167" t="e" cm="1">
        <f t="array" ref="D187">_xlfn.XLOOKUP($A187&amp;$Q$3&amp;$R$3,Data[Index]&amp;Data[Valid Test, Can be used for conformity (Y/N)]&amp;Data[Cycle],Data[Mileage (Miles)])</f>
        <v>#N/A</v>
      </c>
      <c r="E187" s="130" t="e" cm="1">
        <f t="array" ref="E187">_xlfn.XLOOKUP($A187&amp;$Q$3&amp;$R$3,Data[Index]&amp;Data[Valid Test, Can be used for conformity (Y/N)]&amp;Data[Cycle],Data[Date])</f>
        <v>#N/A</v>
      </c>
      <c r="F187" s="129" t="e" cm="1">
        <f t="array" ref="F187">_xlfn.XLOOKUP($A187&amp;$Q$3&amp;$R$3,Data[Index]&amp;Data[Valid Test, Can be used for conformity (Y/N)]&amp;Data[Cycle],Data[CO/km (mg)])</f>
        <v>#N/A</v>
      </c>
      <c r="G187" s="129" t="e" cm="1">
        <f t="array" ref="G187">_xlfn.XLOOKUP($A187&amp;$Q$3,Data[Index]&amp;Data[Valid Test, Can be used for conformity (Y/N)],Data[CO2/km (g)])</f>
        <v>#N/A</v>
      </c>
      <c r="H187" s="129" t="e" cm="1">
        <f t="array" ref="H187">_xlfn.XLOOKUP($A187&amp;$Q$3,Data[Index]&amp;Data[Valid Test, Can be used for conformity (Y/N)],Data[THC/km (mg)])</f>
        <v>#N/A</v>
      </c>
      <c r="I187" s="129" t="e" cm="1">
        <f t="array" ref="I187">_xlfn.XLOOKUP($A187&amp;$Q$3,Data[Index]&amp;Data[Valid Test, Can be used for conformity (Y/N)],Data[NOx/km (mg)])</f>
        <v>#N/A</v>
      </c>
      <c r="J187" s="129" t="e" cm="1">
        <f t="array" ref="J187">_xlfn.XLOOKUP($A187&amp;$Q$3,Data[Index]&amp;Data[Valid Test, Can be used for conformity (Y/N)],Data[THC + NOx/km (mg)])</f>
        <v>#N/A</v>
      </c>
      <c r="K187" s="142" t="e" cm="1">
        <f t="array" ref="K187">_xlfn.XLOOKUP($A187&amp;$Q$3,Data[Index]&amp;Data[Valid Test, Can be used for conformity (Y/N)],Data[PN/km ('#)])</f>
        <v>#N/A</v>
      </c>
      <c r="L187" s="129" t="e" cm="1">
        <f t="array" ref="L187">_xlfn.XLOOKUP($A187&amp;$Q$3,Data[Index]&amp;Data[Valid Test, Can be used for conformity (Y/N)],Data[PM/km (mg)])</f>
        <v>#N/A</v>
      </c>
      <c r="M187" s="126" t="e" cm="1">
        <f t="array" ref="M187">_xlfn.XLOOKUP($A187&amp;$Q$3,Data[Index]&amp;Data[Valid Test, Can be used for conformity (Y/N)],Data[CH4 (mg/km)])</f>
        <v>#N/A</v>
      </c>
      <c r="N187" s="126" t="e" cm="1">
        <f t="array" ref="N187">_xlfn.XLOOKUP($A187&amp;$Q$3,Data[Index]&amp;Data[Valid Test, Can be used for conformity (Y/N)],Data[N20 (mg/km)])</f>
        <v>#N/A</v>
      </c>
      <c r="O187" s="129" t="e" cm="1">
        <f t="array" ref="O187">_xlfn.XLOOKUP($A187&amp;$Q$3,Data[Index]&amp;Data[Valid Test, Can be used for conformity (Y/N)],Data[l/100km])</f>
        <v>#N/A</v>
      </c>
      <c r="P187" s="138" t="e">
        <f>_xlfn.XLOOKUP($A187,Data[Index],Data[Comments])</f>
        <v>#N/A</v>
      </c>
    </row>
    <row r="188" spans="1:16" x14ac:dyDescent="0.2">
      <c r="A188" s="129"/>
      <c r="B188" s="129"/>
      <c r="C188" s="129" t="e" cm="1">
        <f t="array" ref="C188">_xlfn.XLOOKUP($A188&amp;$Q$3&amp;$R$3,Data[Index]&amp;Data[Valid Test, Can be used for conformity (Y/N)]&amp;Data[Cycle],Data[Test Name])</f>
        <v>#N/A</v>
      </c>
      <c r="D188" s="167" t="e" cm="1">
        <f t="array" ref="D188">_xlfn.XLOOKUP($A188&amp;$Q$3&amp;$R$3,Data[Index]&amp;Data[Valid Test, Can be used for conformity (Y/N)]&amp;Data[Cycle],Data[Mileage (Miles)])</f>
        <v>#N/A</v>
      </c>
      <c r="E188" s="130" t="e" cm="1">
        <f t="array" ref="E188">_xlfn.XLOOKUP($A188&amp;$Q$3&amp;$R$3,Data[Index]&amp;Data[Valid Test, Can be used for conformity (Y/N)]&amp;Data[Cycle],Data[Date])</f>
        <v>#N/A</v>
      </c>
      <c r="F188" s="129" t="e" cm="1">
        <f t="array" ref="F188">_xlfn.XLOOKUP($A188&amp;$Q$3&amp;$R$3,Data[Index]&amp;Data[Valid Test, Can be used for conformity (Y/N)]&amp;Data[Cycle],Data[CO/km (mg)])</f>
        <v>#N/A</v>
      </c>
      <c r="G188" s="129" t="e" cm="1">
        <f t="array" ref="G188">_xlfn.XLOOKUP($A188&amp;$Q$3,Data[Index]&amp;Data[Valid Test, Can be used for conformity (Y/N)],Data[CO2/km (g)])</f>
        <v>#N/A</v>
      </c>
      <c r="H188" s="129" t="e" cm="1">
        <f t="array" ref="H188">_xlfn.XLOOKUP($A188&amp;$Q$3,Data[Index]&amp;Data[Valid Test, Can be used for conformity (Y/N)],Data[THC/km (mg)])</f>
        <v>#N/A</v>
      </c>
      <c r="I188" s="129" t="e" cm="1">
        <f t="array" ref="I188">_xlfn.XLOOKUP($A188&amp;$Q$3,Data[Index]&amp;Data[Valid Test, Can be used for conformity (Y/N)],Data[NOx/km (mg)])</f>
        <v>#N/A</v>
      </c>
      <c r="J188" s="129" t="e" cm="1">
        <f t="array" ref="J188">_xlfn.XLOOKUP($A188&amp;$Q$3,Data[Index]&amp;Data[Valid Test, Can be used for conformity (Y/N)],Data[THC + NOx/km (mg)])</f>
        <v>#N/A</v>
      </c>
      <c r="K188" s="142" t="e" cm="1">
        <f t="array" ref="K188">_xlfn.XLOOKUP($A188&amp;$Q$3,Data[Index]&amp;Data[Valid Test, Can be used for conformity (Y/N)],Data[PN/km ('#)])</f>
        <v>#N/A</v>
      </c>
      <c r="L188" s="129" t="e" cm="1">
        <f t="array" ref="L188">_xlfn.XLOOKUP($A188&amp;$Q$3,Data[Index]&amp;Data[Valid Test, Can be used for conformity (Y/N)],Data[PM/km (mg)])</f>
        <v>#N/A</v>
      </c>
      <c r="M188" s="126" t="e" cm="1">
        <f t="array" ref="M188">_xlfn.XLOOKUP($A188&amp;$Q$3,Data[Index]&amp;Data[Valid Test, Can be used for conformity (Y/N)],Data[CH4 (mg/km)])</f>
        <v>#N/A</v>
      </c>
      <c r="N188" s="126" t="e" cm="1">
        <f t="array" ref="N188">_xlfn.XLOOKUP($A188&amp;$Q$3,Data[Index]&amp;Data[Valid Test, Can be used for conformity (Y/N)],Data[N20 (mg/km)])</f>
        <v>#N/A</v>
      </c>
      <c r="O188" s="129" t="e" cm="1">
        <f t="array" ref="O188">_xlfn.XLOOKUP($A188&amp;$Q$3,Data[Index]&amp;Data[Valid Test, Can be used for conformity (Y/N)],Data[l/100km])</f>
        <v>#N/A</v>
      </c>
      <c r="P188" s="138">
        <f>_xlfn.XLOOKUP($A188,Data[Index],Data[Comments])</f>
        <v>0</v>
      </c>
    </row>
    <row r="189" spans="1:16" x14ac:dyDescent="0.2">
      <c r="A189" s="129"/>
      <c r="B189" s="129"/>
      <c r="C189" s="129" t="e" cm="1">
        <f t="array" ref="C189">_xlfn.XLOOKUP($A189&amp;$Q$3&amp;$R$3,Data[Index]&amp;Data[Valid Test, Can be used for conformity (Y/N)]&amp;Data[Cycle],Data[Test Name])</f>
        <v>#N/A</v>
      </c>
      <c r="D189" s="167" t="e" cm="1">
        <f t="array" ref="D189">_xlfn.XLOOKUP($A189&amp;$Q$3&amp;$R$3,Data[Index]&amp;Data[Valid Test, Can be used for conformity (Y/N)]&amp;Data[Cycle],Data[Mileage (Miles)])</f>
        <v>#N/A</v>
      </c>
      <c r="E189" s="130" t="e" cm="1">
        <f t="array" ref="E189">_xlfn.XLOOKUP($A189&amp;$Q$3&amp;$R$3,Data[Index]&amp;Data[Valid Test, Can be used for conformity (Y/N)]&amp;Data[Cycle],Data[Date])</f>
        <v>#N/A</v>
      </c>
      <c r="F189" s="129" t="e" cm="1">
        <f t="array" ref="F189">_xlfn.XLOOKUP($A189&amp;$Q$3&amp;$R$3,Data[Index]&amp;Data[Valid Test, Can be used for conformity (Y/N)]&amp;Data[Cycle],Data[CO/km (mg)])</f>
        <v>#N/A</v>
      </c>
      <c r="G189" s="129" t="e" cm="1">
        <f t="array" ref="G189">_xlfn.XLOOKUP($A189&amp;$Q$3,Data[Index]&amp;Data[Valid Test, Can be used for conformity (Y/N)],Data[CO2/km (g)])</f>
        <v>#N/A</v>
      </c>
      <c r="H189" s="129" t="e" cm="1">
        <f t="array" ref="H189">_xlfn.XLOOKUP($A189&amp;$Q$3,Data[Index]&amp;Data[Valid Test, Can be used for conformity (Y/N)],Data[THC/km (mg)])</f>
        <v>#N/A</v>
      </c>
      <c r="I189" s="129" t="e" cm="1">
        <f t="array" ref="I189">_xlfn.XLOOKUP($A189&amp;$Q$3,Data[Index]&amp;Data[Valid Test, Can be used for conformity (Y/N)],Data[NOx/km (mg)])</f>
        <v>#N/A</v>
      </c>
      <c r="J189" s="129" t="e" cm="1">
        <f t="array" ref="J189">_xlfn.XLOOKUP($A189&amp;$Q$3,Data[Index]&amp;Data[Valid Test, Can be used for conformity (Y/N)],Data[THC + NOx/km (mg)])</f>
        <v>#N/A</v>
      </c>
      <c r="K189" s="142" t="e" cm="1">
        <f t="array" ref="K189">_xlfn.XLOOKUP($A189&amp;$Q$3,Data[Index]&amp;Data[Valid Test, Can be used for conformity (Y/N)],Data[PN/km ('#)])</f>
        <v>#N/A</v>
      </c>
      <c r="L189" s="129" t="e" cm="1">
        <f t="array" ref="L189">_xlfn.XLOOKUP($A189&amp;$Q$3,Data[Index]&amp;Data[Valid Test, Can be used for conformity (Y/N)],Data[PM/km (mg)])</f>
        <v>#N/A</v>
      </c>
      <c r="M189" s="126" t="e" cm="1">
        <f t="array" ref="M189">_xlfn.XLOOKUP($A189&amp;$Q$3,Data[Index]&amp;Data[Valid Test, Can be used for conformity (Y/N)],Data[CH4 (mg/km)])</f>
        <v>#N/A</v>
      </c>
      <c r="N189" s="126" t="e" cm="1">
        <f t="array" ref="N189">_xlfn.XLOOKUP($A189&amp;$Q$3,Data[Index]&amp;Data[Valid Test, Can be used for conformity (Y/N)],Data[N20 (mg/km)])</f>
        <v>#N/A</v>
      </c>
      <c r="O189" s="129" t="e" cm="1">
        <f t="array" ref="O189">_xlfn.XLOOKUP($A189&amp;$Q$3,Data[Index]&amp;Data[Valid Test, Can be used for conformity (Y/N)],Data[l/100km])</f>
        <v>#N/A</v>
      </c>
      <c r="P189" s="138">
        <f>_xlfn.XLOOKUP($A189,Data[Index],Data[Comments])</f>
        <v>0</v>
      </c>
    </row>
    <row r="190" spans="1:16" x14ac:dyDescent="0.2">
      <c r="A190" s="129"/>
      <c r="B190" s="129"/>
      <c r="C190" s="129" t="e" cm="1">
        <f t="array" ref="C190">_xlfn.XLOOKUP($A190&amp;$Q$3&amp;$R$3,Data[Index]&amp;Data[Valid Test, Can be used for conformity (Y/N)]&amp;Data[Cycle],Data[Test Name])</f>
        <v>#N/A</v>
      </c>
      <c r="D190" s="167" t="e" cm="1">
        <f t="array" ref="D190">_xlfn.XLOOKUP($A190&amp;$Q$3&amp;$R$3,Data[Index]&amp;Data[Valid Test, Can be used for conformity (Y/N)]&amp;Data[Cycle],Data[Mileage (Miles)])</f>
        <v>#N/A</v>
      </c>
      <c r="E190" s="130" t="e" cm="1">
        <f t="array" ref="E190">_xlfn.XLOOKUP($A190&amp;$Q$3&amp;$R$3,Data[Index]&amp;Data[Valid Test, Can be used for conformity (Y/N)]&amp;Data[Cycle],Data[Date])</f>
        <v>#N/A</v>
      </c>
      <c r="F190" s="129" t="e" cm="1">
        <f t="array" ref="F190">_xlfn.XLOOKUP($A190&amp;$Q$3&amp;$R$3,Data[Index]&amp;Data[Valid Test, Can be used for conformity (Y/N)]&amp;Data[Cycle],Data[CO/km (mg)])</f>
        <v>#N/A</v>
      </c>
      <c r="G190" s="129" t="e" cm="1">
        <f t="array" ref="G190">_xlfn.XLOOKUP($A190&amp;$Q$3,Data[Index]&amp;Data[Valid Test, Can be used for conformity (Y/N)],Data[CO2/km (g)])</f>
        <v>#N/A</v>
      </c>
      <c r="H190" s="129" t="e" cm="1">
        <f t="array" ref="H190">_xlfn.XLOOKUP($A190&amp;$Q$3,Data[Index]&amp;Data[Valid Test, Can be used for conformity (Y/N)],Data[THC/km (mg)])</f>
        <v>#N/A</v>
      </c>
      <c r="I190" s="129" t="e" cm="1">
        <f t="array" ref="I190">_xlfn.XLOOKUP($A190&amp;$Q$3,Data[Index]&amp;Data[Valid Test, Can be used for conformity (Y/N)],Data[NOx/km (mg)])</f>
        <v>#N/A</v>
      </c>
      <c r="J190" s="129" t="e" cm="1">
        <f t="array" ref="J190">_xlfn.XLOOKUP($A190&amp;$Q$3,Data[Index]&amp;Data[Valid Test, Can be used for conformity (Y/N)],Data[THC + NOx/km (mg)])</f>
        <v>#N/A</v>
      </c>
      <c r="K190" s="142" t="e" cm="1">
        <f t="array" ref="K190">_xlfn.XLOOKUP($A190&amp;$Q$3,Data[Index]&amp;Data[Valid Test, Can be used for conformity (Y/N)],Data[PN/km ('#)])</f>
        <v>#N/A</v>
      </c>
      <c r="L190" s="129" t="e" cm="1">
        <f t="array" ref="L190">_xlfn.XLOOKUP($A190&amp;$Q$3,Data[Index]&amp;Data[Valid Test, Can be used for conformity (Y/N)],Data[PM/km (mg)])</f>
        <v>#N/A</v>
      </c>
      <c r="M190" s="126" t="e" cm="1">
        <f t="array" ref="M190">_xlfn.XLOOKUP($A190&amp;$Q$3,Data[Index]&amp;Data[Valid Test, Can be used for conformity (Y/N)],Data[CH4 (mg/km)])</f>
        <v>#N/A</v>
      </c>
      <c r="N190" s="126" t="e" cm="1">
        <f t="array" ref="N190">_xlfn.XLOOKUP($A190&amp;$Q$3,Data[Index]&amp;Data[Valid Test, Can be used for conformity (Y/N)],Data[N20 (mg/km)])</f>
        <v>#N/A</v>
      </c>
      <c r="O190" s="129" t="e" cm="1">
        <f t="array" ref="O190">_xlfn.XLOOKUP($A190&amp;$Q$3,Data[Index]&amp;Data[Valid Test, Can be used for conformity (Y/N)],Data[l/100km])</f>
        <v>#N/A</v>
      </c>
      <c r="P190" s="138" t="e">
        <f>_xlfn.XLOOKUP($A190,Data[Index],Data[Comments])</f>
        <v>#N/A</v>
      </c>
    </row>
    <row r="191" spans="1:16" x14ac:dyDescent="0.2">
      <c r="A191" s="129"/>
      <c r="B191" s="129"/>
      <c r="C191" s="129" t="e" cm="1">
        <f t="array" ref="C191">_xlfn.XLOOKUP($A191&amp;$Q$3&amp;$R$3,Data[Index]&amp;Data[Valid Test, Can be used for conformity (Y/N)]&amp;Data[Cycle],Data[Test Name])</f>
        <v>#N/A</v>
      </c>
      <c r="D191" s="167" t="e" cm="1">
        <f t="array" ref="D191">_xlfn.XLOOKUP($A191&amp;$Q$3&amp;$R$3,Data[Index]&amp;Data[Valid Test, Can be used for conformity (Y/N)]&amp;Data[Cycle],Data[Mileage (Miles)])</f>
        <v>#N/A</v>
      </c>
      <c r="E191" s="130" t="e" cm="1">
        <f t="array" ref="E191">_xlfn.XLOOKUP($A191&amp;$Q$3&amp;$R$3,Data[Index]&amp;Data[Valid Test, Can be used for conformity (Y/N)]&amp;Data[Cycle],Data[Date])</f>
        <v>#N/A</v>
      </c>
      <c r="F191" s="129" t="e" cm="1">
        <f t="array" ref="F191">_xlfn.XLOOKUP($A191&amp;$Q$3&amp;$R$3,Data[Index]&amp;Data[Valid Test, Can be used for conformity (Y/N)]&amp;Data[Cycle],Data[CO/km (mg)])</f>
        <v>#N/A</v>
      </c>
      <c r="G191" s="129" t="e" cm="1">
        <f t="array" ref="G191">_xlfn.XLOOKUP($A191&amp;$Q$3,Data[Index]&amp;Data[Valid Test, Can be used for conformity (Y/N)],Data[CO2/km (g)])</f>
        <v>#N/A</v>
      </c>
      <c r="H191" s="129" t="e" cm="1">
        <f t="array" ref="H191">_xlfn.XLOOKUP($A191&amp;$Q$3,Data[Index]&amp;Data[Valid Test, Can be used for conformity (Y/N)],Data[THC/km (mg)])</f>
        <v>#N/A</v>
      </c>
      <c r="I191" s="129" t="e" cm="1">
        <f t="array" ref="I191">_xlfn.XLOOKUP($A191&amp;$Q$3,Data[Index]&amp;Data[Valid Test, Can be used for conformity (Y/N)],Data[NOx/km (mg)])</f>
        <v>#N/A</v>
      </c>
      <c r="J191" s="129" t="e" cm="1">
        <f t="array" ref="J191">_xlfn.XLOOKUP($A191&amp;$Q$3,Data[Index]&amp;Data[Valid Test, Can be used for conformity (Y/N)],Data[THC + NOx/km (mg)])</f>
        <v>#N/A</v>
      </c>
      <c r="K191" s="142" t="e" cm="1">
        <f t="array" ref="K191">_xlfn.XLOOKUP($A191&amp;$Q$3,Data[Index]&amp;Data[Valid Test, Can be used for conformity (Y/N)],Data[PN/km ('#)])</f>
        <v>#N/A</v>
      </c>
      <c r="L191" s="129" t="e" cm="1">
        <f t="array" ref="L191">_xlfn.XLOOKUP($A191&amp;$Q$3,Data[Index]&amp;Data[Valid Test, Can be used for conformity (Y/N)],Data[PM/km (mg)])</f>
        <v>#N/A</v>
      </c>
      <c r="M191" s="126" t="e" cm="1">
        <f t="array" ref="M191">_xlfn.XLOOKUP($A191&amp;$Q$3,Data[Index]&amp;Data[Valid Test, Can be used for conformity (Y/N)],Data[CH4 (mg/km)])</f>
        <v>#N/A</v>
      </c>
      <c r="N191" s="126" t="e" cm="1">
        <f t="array" ref="N191">_xlfn.XLOOKUP($A191&amp;$Q$3,Data[Index]&amp;Data[Valid Test, Can be used for conformity (Y/N)],Data[N20 (mg/km)])</f>
        <v>#N/A</v>
      </c>
      <c r="O191" s="129" t="e" cm="1">
        <f t="array" ref="O191">_xlfn.XLOOKUP($A191&amp;$Q$3,Data[Index]&amp;Data[Valid Test, Can be used for conformity (Y/N)],Data[l/100km])</f>
        <v>#N/A</v>
      </c>
      <c r="P191" s="138" t="e">
        <f>_xlfn.XLOOKUP($A191,Data[Index],Data[Comments])</f>
        <v>#N/A</v>
      </c>
    </row>
    <row r="192" spans="1:16" x14ac:dyDescent="0.2">
      <c r="A192" s="129"/>
      <c r="B192" s="129"/>
      <c r="C192" s="129" t="e" cm="1">
        <f t="array" ref="C192">_xlfn.XLOOKUP($A192&amp;$Q$3&amp;$R$3,Data[Index]&amp;Data[Valid Test, Can be used for conformity (Y/N)]&amp;Data[Cycle],Data[Test Name])</f>
        <v>#N/A</v>
      </c>
      <c r="D192" s="167" t="e" cm="1">
        <f t="array" ref="D192">_xlfn.XLOOKUP($A192&amp;$Q$3&amp;$R$3,Data[Index]&amp;Data[Valid Test, Can be used for conformity (Y/N)]&amp;Data[Cycle],Data[Mileage (Miles)])</f>
        <v>#N/A</v>
      </c>
      <c r="E192" s="130" t="e" cm="1">
        <f t="array" ref="E192">_xlfn.XLOOKUP($A192&amp;$Q$3&amp;$R$3,Data[Index]&amp;Data[Valid Test, Can be used for conformity (Y/N)]&amp;Data[Cycle],Data[Date])</f>
        <v>#N/A</v>
      </c>
      <c r="F192" s="129" t="e" cm="1">
        <f t="array" ref="F192">_xlfn.XLOOKUP($A192&amp;$Q$3&amp;$R$3,Data[Index]&amp;Data[Valid Test, Can be used for conformity (Y/N)]&amp;Data[Cycle],Data[CO/km (mg)])</f>
        <v>#N/A</v>
      </c>
      <c r="G192" s="129" t="e" cm="1">
        <f t="array" ref="G192">_xlfn.XLOOKUP($A192&amp;$Q$3,Data[Index]&amp;Data[Valid Test, Can be used for conformity (Y/N)],Data[CO2/km (g)])</f>
        <v>#N/A</v>
      </c>
      <c r="H192" s="129" t="e" cm="1">
        <f t="array" ref="H192">_xlfn.XLOOKUP($A192&amp;$Q$3,Data[Index]&amp;Data[Valid Test, Can be used for conformity (Y/N)],Data[THC/km (mg)])</f>
        <v>#N/A</v>
      </c>
      <c r="I192" s="129" t="e" cm="1">
        <f t="array" ref="I192">_xlfn.XLOOKUP($A192&amp;$Q$3,Data[Index]&amp;Data[Valid Test, Can be used for conformity (Y/N)],Data[NOx/km (mg)])</f>
        <v>#N/A</v>
      </c>
      <c r="J192" s="129" t="e" cm="1">
        <f t="array" ref="J192">_xlfn.XLOOKUP($A192&amp;$Q$3,Data[Index]&amp;Data[Valid Test, Can be used for conformity (Y/N)],Data[THC + NOx/km (mg)])</f>
        <v>#N/A</v>
      </c>
      <c r="K192" s="142" t="e" cm="1">
        <f t="array" ref="K192">_xlfn.XLOOKUP($A192&amp;$Q$3,Data[Index]&amp;Data[Valid Test, Can be used for conformity (Y/N)],Data[PN/km ('#)])</f>
        <v>#N/A</v>
      </c>
      <c r="L192" s="129" t="e" cm="1">
        <f t="array" ref="L192">_xlfn.XLOOKUP($A192&amp;$Q$3,Data[Index]&amp;Data[Valid Test, Can be used for conformity (Y/N)],Data[PM/km (mg)])</f>
        <v>#N/A</v>
      </c>
      <c r="M192" s="126" t="e" cm="1">
        <f t="array" ref="M192">_xlfn.XLOOKUP($A192&amp;$Q$3,Data[Index]&amp;Data[Valid Test, Can be used for conformity (Y/N)],Data[CH4 (mg/km)])</f>
        <v>#N/A</v>
      </c>
      <c r="N192" s="126" t="e" cm="1">
        <f t="array" ref="N192">_xlfn.XLOOKUP($A192&amp;$Q$3,Data[Index]&amp;Data[Valid Test, Can be used for conformity (Y/N)],Data[N20 (mg/km)])</f>
        <v>#N/A</v>
      </c>
      <c r="O192" s="129" t="e" cm="1">
        <f t="array" ref="O192">_xlfn.XLOOKUP($A192&amp;$Q$3,Data[Index]&amp;Data[Valid Test, Can be used for conformity (Y/N)],Data[l/100km])</f>
        <v>#N/A</v>
      </c>
      <c r="P192" s="138" t="e">
        <f>_xlfn.XLOOKUP($A192,Data[Index],Data[Comments])</f>
        <v>#N/A</v>
      </c>
    </row>
    <row r="193" spans="1:16" x14ac:dyDescent="0.2">
      <c r="A193" s="129"/>
      <c r="B193" s="129"/>
      <c r="C193" s="129" t="e" cm="1">
        <f t="array" ref="C193">_xlfn.XLOOKUP($A193&amp;$Q$3&amp;$R$3,Data[Index]&amp;Data[Valid Test, Can be used for conformity (Y/N)]&amp;Data[Cycle],Data[Test Name])</f>
        <v>#N/A</v>
      </c>
      <c r="D193" s="167" t="e" cm="1">
        <f t="array" ref="D193">_xlfn.XLOOKUP($A193&amp;$Q$3&amp;$R$3,Data[Index]&amp;Data[Valid Test, Can be used for conformity (Y/N)]&amp;Data[Cycle],Data[Mileage (Miles)])</f>
        <v>#N/A</v>
      </c>
      <c r="E193" s="130" t="e" cm="1">
        <f t="array" ref="E193">_xlfn.XLOOKUP($A193&amp;$Q$3&amp;$R$3,Data[Index]&amp;Data[Valid Test, Can be used for conformity (Y/N)]&amp;Data[Cycle],Data[Date])</f>
        <v>#N/A</v>
      </c>
      <c r="F193" s="129" t="e" cm="1">
        <f t="array" ref="F193">_xlfn.XLOOKUP($A193&amp;$Q$3&amp;$R$3,Data[Index]&amp;Data[Valid Test, Can be used for conformity (Y/N)]&amp;Data[Cycle],Data[CO/km (mg)])</f>
        <v>#N/A</v>
      </c>
      <c r="G193" s="129" t="e" cm="1">
        <f t="array" ref="G193">_xlfn.XLOOKUP($A193&amp;$Q$3,Data[Index]&amp;Data[Valid Test, Can be used for conformity (Y/N)],Data[CO2/km (g)])</f>
        <v>#N/A</v>
      </c>
      <c r="H193" s="129" t="e" cm="1">
        <f t="array" ref="H193">_xlfn.XLOOKUP($A193&amp;$Q$3,Data[Index]&amp;Data[Valid Test, Can be used for conformity (Y/N)],Data[THC/km (mg)])</f>
        <v>#N/A</v>
      </c>
      <c r="I193" s="129" t="e" cm="1">
        <f t="array" ref="I193">_xlfn.XLOOKUP($A193&amp;$Q$3,Data[Index]&amp;Data[Valid Test, Can be used for conformity (Y/N)],Data[NOx/km (mg)])</f>
        <v>#N/A</v>
      </c>
      <c r="J193" s="129" t="e" cm="1">
        <f t="array" ref="J193">_xlfn.XLOOKUP($A193&amp;$Q$3,Data[Index]&amp;Data[Valid Test, Can be used for conformity (Y/N)],Data[THC + NOx/km (mg)])</f>
        <v>#N/A</v>
      </c>
      <c r="K193" s="142" t="e" cm="1">
        <f t="array" ref="K193">_xlfn.XLOOKUP($A193&amp;$Q$3,Data[Index]&amp;Data[Valid Test, Can be used for conformity (Y/N)],Data[PN/km ('#)])</f>
        <v>#N/A</v>
      </c>
      <c r="L193" s="129" t="e" cm="1">
        <f t="array" ref="L193">_xlfn.XLOOKUP($A193&amp;$Q$3,Data[Index]&amp;Data[Valid Test, Can be used for conformity (Y/N)],Data[PM/km (mg)])</f>
        <v>#N/A</v>
      </c>
      <c r="M193" s="126" t="e" cm="1">
        <f t="array" ref="M193">_xlfn.XLOOKUP($A193&amp;$Q$3,Data[Index]&amp;Data[Valid Test, Can be used for conformity (Y/N)],Data[CH4 (mg/km)])</f>
        <v>#N/A</v>
      </c>
      <c r="N193" s="126" t="e" cm="1">
        <f t="array" ref="N193">_xlfn.XLOOKUP($A193&amp;$Q$3,Data[Index]&amp;Data[Valid Test, Can be used for conformity (Y/N)],Data[N20 (mg/km)])</f>
        <v>#N/A</v>
      </c>
      <c r="O193" s="129" t="e" cm="1">
        <f t="array" ref="O193">_xlfn.XLOOKUP($A193&amp;$Q$3,Data[Index]&amp;Data[Valid Test, Can be used for conformity (Y/N)],Data[l/100km])</f>
        <v>#N/A</v>
      </c>
      <c r="P193" s="138">
        <f>_xlfn.XLOOKUP($A193,Data[Index],Data[Comments])</f>
        <v>0</v>
      </c>
    </row>
    <row r="194" spans="1:16" x14ac:dyDescent="0.2">
      <c r="A194" s="129"/>
      <c r="B194" s="129"/>
      <c r="C194" s="129" t="e" cm="1">
        <f t="array" ref="C194">_xlfn.XLOOKUP($A194&amp;$Q$3&amp;$R$3,Data[Index]&amp;Data[Valid Test, Can be used for conformity (Y/N)]&amp;Data[Cycle],Data[Test Name])</f>
        <v>#N/A</v>
      </c>
      <c r="D194" s="167" t="e" cm="1">
        <f t="array" ref="D194">_xlfn.XLOOKUP($A194&amp;$Q$3&amp;$R$3,Data[Index]&amp;Data[Valid Test, Can be used for conformity (Y/N)]&amp;Data[Cycle],Data[Mileage (Miles)])</f>
        <v>#N/A</v>
      </c>
      <c r="E194" s="130" t="e" cm="1">
        <f t="array" ref="E194">_xlfn.XLOOKUP($A194&amp;$Q$3&amp;$R$3,Data[Index]&amp;Data[Valid Test, Can be used for conformity (Y/N)]&amp;Data[Cycle],Data[Date])</f>
        <v>#N/A</v>
      </c>
      <c r="F194" s="129" t="e" cm="1">
        <f t="array" ref="F194">_xlfn.XLOOKUP($A194&amp;$Q$3&amp;$R$3,Data[Index]&amp;Data[Valid Test, Can be used for conformity (Y/N)]&amp;Data[Cycle],Data[CO/km (mg)])</f>
        <v>#N/A</v>
      </c>
      <c r="G194" s="129" t="e" cm="1">
        <f t="array" ref="G194">_xlfn.XLOOKUP($A194&amp;$Q$3,Data[Index]&amp;Data[Valid Test, Can be used for conformity (Y/N)],Data[CO2/km (g)])</f>
        <v>#N/A</v>
      </c>
      <c r="H194" s="129" t="e" cm="1">
        <f t="array" ref="H194">_xlfn.XLOOKUP($A194&amp;$Q$3,Data[Index]&amp;Data[Valid Test, Can be used for conformity (Y/N)],Data[THC/km (mg)])</f>
        <v>#N/A</v>
      </c>
      <c r="I194" s="129" t="e" cm="1">
        <f t="array" ref="I194">_xlfn.XLOOKUP($A194&amp;$Q$3,Data[Index]&amp;Data[Valid Test, Can be used for conformity (Y/N)],Data[NOx/km (mg)])</f>
        <v>#N/A</v>
      </c>
      <c r="J194" s="129" t="e" cm="1">
        <f t="array" ref="J194">_xlfn.XLOOKUP($A194&amp;$Q$3,Data[Index]&amp;Data[Valid Test, Can be used for conformity (Y/N)],Data[THC + NOx/km (mg)])</f>
        <v>#N/A</v>
      </c>
      <c r="K194" s="142" t="e" cm="1">
        <f t="array" ref="K194">_xlfn.XLOOKUP($A194&amp;$Q$3,Data[Index]&amp;Data[Valid Test, Can be used for conformity (Y/N)],Data[PN/km ('#)])</f>
        <v>#N/A</v>
      </c>
      <c r="L194" s="129" t="e" cm="1">
        <f t="array" ref="L194">_xlfn.XLOOKUP($A194&amp;$Q$3,Data[Index]&amp;Data[Valid Test, Can be used for conformity (Y/N)],Data[PM/km (mg)])</f>
        <v>#N/A</v>
      </c>
      <c r="M194" s="126" t="e" cm="1">
        <f t="array" ref="M194">_xlfn.XLOOKUP($A194&amp;$Q$3,Data[Index]&amp;Data[Valid Test, Can be used for conformity (Y/N)],Data[CH4 (mg/km)])</f>
        <v>#N/A</v>
      </c>
      <c r="N194" s="126" t="e" cm="1">
        <f t="array" ref="N194">_xlfn.XLOOKUP($A194&amp;$Q$3,Data[Index]&amp;Data[Valid Test, Can be used for conformity (Y/N)],Data[N20 (mg/km)])</f>
        <v>#N/A</v>
      </c>
      <c r="O194" s="129" t="e" cm="1">
        <f t="array" ref="O194">_xlfn.XLOOKUP($A194&amp;$Q$3,Data[Index]&amp;Data[Valid Test, Can be used for conformity (Y/N)],Data[l/100km])</f>
        <v>#N/A</v>
      </c>
      <c r="P194" s="138">
        <f>_xlfn.XLOOKUP($A194,Data[Index],Data[Comments])</f>
        <v>0</v>
      </c>
    </row>
    <row r="195" spans="1:16" x14ac:dyDescent="0.2">
      <c r="A195" s="129"/>
      <c r="B195" s="129"/>
      <c r="C195" s="129" t="e" cm="1">
        <f t="array" ref="C195">_xlfn.XLOOKUP($A195&amp;$Q$3&amp;$R$3,Data[Index]&amp;Data[Valid Test, Can be used for conformity (Y/N)]&amp;Data[Cycle],Data[Test Name])</f>
        <v>#N/A</v>
      </c>
      <c r="D195" s="167" t="e" cm="1">
        <f t="array" ref="D195">_xlfn.XLOOKUP($A195&amp;$Q$3&amp;$R$3,Data[Index]&amp;Data[Valid Test, Can be used for conformity (Y/N)]&amp;Data[Cycle],Data[Mileage (Miles)])</f>
        <v>#N/A</v>
      </c>
      <c r="E195" s="130" t="e" cm="1">
        <f t="array" ref="E195">_xlfn.XLOOKUP($A195&amp;$Q$3&amp;$R$3,Data[Index]&amp;Data[Valid Test, Can be used for conformity (Y/N)]&amp;Data[Cycle],Data[Date])</f>
        <v>#N/A</v>
      </c>
      <c r="F195" s="129" t="e" cm="1">
        <f t="array" ref="F195">_xlfn.XLOOKUP($A195&amp;$Q$3&amp;$R$3,Data[Index]&amp;Data[Valid Test, Can be used for conformity (Y/N)]&amp;Data[Cycle],Data[CO/km (mg)])</f>
        <v>#N/A</v>
      </c>
      <c r="G195" s="129" t="e" cm="1">
        <f t="array" ref="G195">_xlfn.XLOOKUP($A195&amp;$Q$3,Data[Index]&amp;Data[Valid Test, Can be used for conformity (Y/N)],Data[CO2/km (g)])</f>
        <v>#N/A</v>
      </c>
      <c r="H195" s="129" t="e" cm="1">
        <f t="array" ref="H195">_xlfn.XLOOKUP($A195&amp;$Q$3,Data[Index]&amp;Data[Valid Test, Can be used for conformity (Y/N)],Data[THC/km (mg)])</f>
        <v>#N/A</v>
      </c>
      <c r="I195" s="129" t="e" cm="1">
        <f t="array" ref="I195">_xlfn.XLOOKUP($A195&amp;$Q$3,Data[Index]&amp;Data[Valid Test, Can be used for conformity (Y/N)],Data[NOx/km (mg)])</f>
        <v>#N/A</v>
      </c>
      <c r="J195" s="129" t="e" cm="1">
        <f t="array" ref="J195">_xlfn.XLOOKUP($A195&amp;$Q$3,Data[Index]&amp;Data[Valid Test, Can be used for conformity (Y/N)],Data[THC + NOx/km (mg)])</f>
        <v>#N/A</v>
      </c>
      <c r="K195" s="142" t="e" cm="1">
        <f t="array" ref="K195">_xlfn.XLOOKUP($A195&amp;$Q$3,Data[Index]&amp;Data[Valid Test, Can be used for conformity (Y/N)],Data[PN/km ('#)])</f>
        <v>#N/A</v>
      </c>
      <c r="L195" s="129" t="e" cm="1">
        <f t="array" ref="L195">_xlfn.XLOOKUP($A195&amp;$Q$3,Data[Index]&amp;Data[Valid Test, Can be used for conformity (Y/N)],Data[PM/km (mg)])</f>
        <v>#N/A</v>
      </c>
      <c r="M195" s="126" t="e" cm="1">
        <f t="array" ref="M195">_xlfn.XLOOKUP($A195&amp;$Q$3,Data[Index]&amp;Data[Valid Test, Can be used for conformity (Y/N)],Data[CH4 (mg/km)])</f>
        <v>#N/A</v>
      </c>
      <c r="N195" s="126" t="e" cm="1">
        <f t="array" ref="N195">_xlfn.XLOOKUP($A195&amp;$Q$3,Data[Index]&amp;Data[Valid Test, Can be used for conformity (Y/N)],Data[N20 (mg/km)])</f>
        <v>#N/A</v>
      </c>
      <c r="O195" s="129" t="e" cm="1">
        <f t="array" ref="O195">_xlfn.XLOOKUP($A195&amp;$Q$3,Data[Index]&amp;Data[Valid Test, Can be used for conformity (Y/N)],Data[l/100km])</f>
        <v>#N/A</v>
      </c>
      <c r="P195" s="138" t="e">
        <f>_xlfn.XLOOKUP($A195,Data[Index],Data[Comments])</f>
        <v>#N/A</v>
      </c>
    </row>
    <row r="196" spans="1:16" x14ac:dyDescent="0.2">
      <c r="A196" s="129"/>
      <c r="B196" s="129"/>
      <c r="C196" s="129" t="e" cm="1">
        <f t="array" ref="C196">_xlfn.XLOOKUP($A196&amp;$Q$3&amp;$R$3,Data[Index]&amp;Data[Valid Test, Can be used for conformity (Y/N)]&amp;Data[Cycle],Data[Test Name])</f>
        <v>#N/A</v>
      </c>
      <c r="D196" s="167" t="e" cm="1">
        <f t="array" ref="D196">_xlfn.XLOOKUP($A196&amp;$Q$3&amp;$R$3,Data[Index]&amp;Data[Valid Test, Can be used for conformity (Y/N)]&amp;Data[Cycle],Data[Mileage (Miles)])</f>
        <v>#N/A</v>
      </c>
      <c r="E196" s="130" t="e" cm="1">
        <f t="array" ref="E196">_xlfn.XLOOKUP($A196&amp;$Q$3&amp;$R$3,Data[Index]&amp;Data[Valid Test, Can be used for conformity (Y/N)]&amp;Data[Cycle],Data[Date])</f>
        <v>#N/A</v>
      </c>
      <c r="F196" s="129" t="e" cm="1">
        <f t="array" ref="F196">_xlfn.XLOOKUP($A196&amp;$Q$3&amp;$R$3,Data[Index]&amp;Data[Valid Test, Can be used for conformity (Y/N)]&amp;Data[Cycle],Data[CO/km (mg)])</f>
        <v>#N/A</v>
      </c>
      <c r="G196" s="129" t="e" cm="1">
        <f t="array" ref="G196">_xlfn.XLOOKUP($A196&amp;$Q$3,Data[Index]&amp;Data[Valid Test, Can be used for conformity (Y/N)],Data[CO2/km (g)])</f>
        <v>#N/A</v>
      </c>
      <c r="H196" s="129" t="e" cm="1">
        <f t="array" ref="H196">_xlfn.XLOOKUP($A196&amp;$Q$3,Data[Index]&amp;Data[Valid Test, Can be used for conformity (Y/N)],Data[THC/km (mg)])</f>
        <v>#N/A</v>
      </c>
      <c r="I196" s="129" t="e" cm="1">
        <f t="array" ref="I196">_xlfn.XLOOKUP($A196&amp;$Q$3,Data[Index]&amp;Data[Valid Test, Can be used for conformity (Y/N)],Data[NOx/km (mg)])</f>
        <v>#N/A</v>
      </c>
      <c r="J196" s="129" t="e" cm="1">
        <f t="array" ref="J196">_xlfn.XLOOKUP($A196&amp;$Q$3,Data[Index]&amp;Data[Valid Test, Can be used for conformity (Y/N)],Data[THC + NOx/km (mg)])</f>
        <v>#N/A</v>
      </c>
      <c r="K196" s="142" t="e" cm="1">
        <f t="array" ref="K196">_xlfn.XLOOKUP($A196&amp;$Q$3,Data[Index]&amp;Data[Valid Test, Can be used for conformity (Y/N)],Data[PN/km ('#)])</f>
        <v>#N/A</v>
      </c>
      <c r="L196" s="129" t="e" cm="1">
        <f t="array" ref="L196">_xlfn.XLOOKUP($A196&amp;$Q$3,Data[Index]&amp;Data[Valid Test, Can be used for conformity (Y/N)],Data[PM/km (mg)])</f>
        <v>#N/A</v>
      </c>
      <c r="M196" s="126" t="e" cm="1">
        <f t="array" ref="M196">_xlfn.XLOOKUP($A196&amp;$Q$3,Data[Index]&amp;Data[Valid Test, Can be used for conformity (Y/N)],Data[CH4 (mg/km)])</f>
        <v>#N/A</v>
      </c>
      <c r="N196" s="126" t="e" cm="1">
        <f t="array" ref="N196">_xlfn.XLOOKUP($A196&amp;$Q$3,Data[Index]&amp;Data[Valid Test, Can be used for conformity (Y/N)],Data[N20 (mg/km)])</f>
        <v>#N/A</v>
      </c>
      <c r="O196" s="129" t="e" cm="1">
        <f t="array" ref="O196">_xlfn.XLOOKUP($A196&amp;$Q$3,Data[Index]&amp;Data[Valid Test, Can be used for conformity (Y/N)],Data[l/100km])</f>
        <v>#N/A</v>
      </c>
      <c r="P196" s="138">
        <f>_xlfn.XLOOKUP($A196,Data[Index],Data[Comments])</f>
        <v>0</v>
      </c>
    </row>
    <row r="197" spans="1:16" x14ac:dyDescent="0.2">
      <c r="A197" s="129"/>
      <c r="B197" s="129"/>
      <c r="C197" s="129" t="e" cm="1">
        <f t="array" ref="C197">_xlfn.XLOOKUP($A197&amp;$Q$3&amp;$R$3,Data[Index]&amp;Data[Valid Test, Can be used for conformity (Y/N)]&amp;Data[Cycle],Data[Test Name])</f>
        <v>#N/A</v>
      </c>
      <c r="D197" s="167" t="e" cm="1">
        <f t="array" ref="D197">_xlfn.XLOOKUP($A197&amp;$Q$3&amp;$R$3,Data[Index]&amp;Data[Valid Test, Can be used for conformity (Y/N)]&amp;Data[Cycle],Data[Mileage (Miles)])</f>
        <v>#N/A</v>
      </c>
      <c r="E197" s="130" t="e" cm="1">
        <f t="array" ref="E197">_xlfn.XLOOKUP($A197&amp;$Q$3&amp;$R$3,Data[Index]&amp;Data[Valid Test, Can be used for conformity (Y/N)]&amp;Data[Cycle],Data[Date])</f>
        <v>#N/A</v>
      </c>
      <c r="F197" s="129" t="e" cm="1">
        <f t="array" ref="F197">_xlfn.XLOOKUP($A197&amp;$Q$3&amp;$R$3,Data[Index]&amp;Data[Valid Test, Can be used for conformity (Y/N)]&amp;Data[Cycle],Data[CO/km (mg)])</f>
        <v>#N/A</v>
      </c>
      <c r="G197" s="129" t="e" cm="1">
        <f t="array" ref="G197">_xlfn.XLOOKUP($A197&amp;$Q$3,Data[Index]&amp;Data[Valid Test, Can be used for conformity (Y/N)],Data[CO2/km (g)])</f>
        <v>#N/A</v>
      </c>
      <c r="H197" s="129" t="e" cm="1">
        <f t="array" ref="H197">_xlfn.XLOOKUP($A197&amp;$Q$3,Data[Index]&amp;Data[Valid Test, Can be used for conformity (Y/N)],Data[THC/km (mg)])</f>
        <v>#N/A</v>
      </c>
      <c r="I197" s="129" t="e" cm="1">
        <f t="array" ref="I197">_xlfn.XLOOKUP($A197&amp;$Q$3,Data[Index]&amp;Data[Valid Test, Can be used for conformity (Y/N)],Data[NOx/km (mg)])</f>
        <v>#N/A</v>
      </c>
      <c r="J197" s="129" t="e" cm="1">
        <f t="array" ref="J197">_xlfn.XLOOKUP($A197&amp;$Q$3,Data[Index]&amp;Data[Valid Test, Can be used for conformity (Y/N)],Data[THC + NOx/km (mg)])</f>
        <v>#N/A</v>
      </c>
      <c r="K197" s="142" t="e" cm="1">
        <f t="array" ref="K197">_xlfn.XLOOKUP($A197&amp;$Q$3,Data[Index]&amp;Data[Valid Test, Can be used for conformity (Y/N)],Data[PN/km ('#)])</f>
        <v>#N/A</v>
      </c>
      <c r="L197" s="129" t="e" cm="1">
        <f t="array" ref="L197">_xlfn.XLOOKUP($A197&amp;$Q$3,Data[Index]&amp;Data[Valid Test, Can be used for conformity (Y/N)],Data[PM/km (mg)])</f>
        <v>#N/A</v>
      </c>
      <c r="M197" s="126" t="e" cm="1">
        <f t="array" ref="M197">_xlfn.XLOOKUP($A197&amp;$Q$3,Data[Index]&amp;Data[Valid Test, Can be used for conformity (Y/N)],Data[CH4 (mg/km)])</f>
        <v>#N/A</v>
      </c>
      <c r="N197" s="126" t="e" cm="1">
        <f t="array" ref="N197">_xlfn.XLOOKUP($A197&amp;$Q$3,Data[Index]&amp;Data[Valid Test, Can be used for conformity (Y/N)],Data[N20 (mg/km)])</f>
        <v>#N/A</v>
      </c>
      <c r="O197" s="129" t="e" cm="1">
        <f t="array" ref="O197">_xlfn.XLOOKUP($A197&amp;$Q$3,Data[Index]&amp;Data[Valid Test, Can be used for conformity (Y/N)],Data[l/100km])</f>
        <v>#N/A</v>
      </c>
      <c r="P197" s="138">
        <f>_xlfn.XLOOKUP($A197,Data[Index],Data[Comments])</f>
        <v>0</v>
      </c>
    </row>
    <row r="198" spans="1:16" x14ac:dyDescent="0.2">
      <c r="A198" s="129"/>
      <c r="B198" s="129"/>
      <c r="C198" s="129" t="e" cm="1">
        <f t="array" ref="C198">_xlfn.XLOOKUP($A198&amp;$Q$3&amp;$R$3,Data[Index]&amp;Data[Valid Test, Can be used for conformity (Y/N)]&amp;Data[Cycle],Data[Test Name])</f>
        <v>#N/A</v>
      </c>
      <c r="D198" s="167" t="e" cm="1">
        <f t="array" ref="D198">_xlfn.XLOOKUP($A198&amp;$Q$3&amp;$R$3,Data[Index]&amp;Data[Valid Test, Can be used for conformity (Y/N)]&amp;Data[Cycle],Data[Mileage (Miles)])</f>
        <v>#N/A</v>
      </c>
      <c r="E198" s="130" t="e" cm="1">
        <f t="array" ref="E198">_xlfn.XLOOKUP($A198&amp;$Q$3&amp;$R$3,Data[Index]&amp;Data[Valid Test, Can be used for conformity (Y/N)]&amp;Data[Cycle],Data[Date])</f>
        <v>#N/A</v>
      </c>
      <c r="F198" s="129" t="e" cm="1">
        <f t="array" ref="F198">_xlfn.XLOOKUP($A198&amp;$Q$3&amp;$R$3,Data[Index]&amp;Data[Valid Test, Can be used for conformity (Y/N)]&amp;Data[Cycle],Data[CO/km (mg)])</f>
        <v>#N/A</v>
      </c>
      <c r="G198" s="129" t="e" cm="1">
        <f t="array" ref="G198">_xlfn.XLOOKUP($A198&amp;$Q$3,Data[Index]&amp;Data[Valid Test, Can be used for conformity (Y/N)],Data[CO2/km (g)])</f>
        <v>#N/A</v>
      </c>
      <c r="H198" s="129" t="e" cm="1">
        <f t="array" ref="H198">_xlfn.XLOOKUP($A198&amp;$Q$3,Data[Index]&amp;Data[Valid Test, Can be used for conformity (Y/N)],Data[THC/km (mg)])</f>
        <v>#N/A</v>
      </c>
      <c r="I198" s="129" t="e" cm="1">
        <f t="array" ref="I198">_xlfn.XLOOKUP($A198&amp;$Q$3,Data[Index]&amp;Data[Valid Test, Can be used for conformity (Y/N)],Data[NOx/km (mg)])</f>
        <v>#N/A</v>
      </c>
      <c r="J198" s="129" t="e" cm="1">
        <f t="array" ref="J198">_xlfn.XLOOKUP($A198&amp;$Q$3,Data[Index]&amp;Data[Valid Test, Can be used for conformity (Y/N)],Data[THC + NOx/km (mg)])</f>
        <v>#N/A</v>
      </c>
      <c r="K198" s="142" t="e" cm="1">
        <f t="array" ref="K198">_xlfn.XLOOKUP($A198&amp;$Q$3,Data[Index]&amp;Data[Valid Test, Can be used for conformity (Y/N)],Data[PN/km ('#)])</f>
        <v>#N/A</v>
      </c>
      <c r="L198" s="129" t="e" cm="1">
        <f t="array" ref="L198">_xlfn.XLOOKUP($A198&amp;$Q$3,Data[Index]&amp;Data[Valid Test, Can be used for conformity (Y/N)],Data[PM/km (mg)])</f>
        <v>#N/A</v>
      </c>
      <c r="M198" s="126" t="e" cm="1">
        <f t="array" ref="M198">_xlfn.XLOOKUP($A198&amp;$Q$3,Data[Index]&amp;Data[Valid Test, Can be used for conformity (Y/N)],Data[CH4 (mg/km)])</f>
        <v>#N/A</v>
      </c>
      <c r="N198" s="126" t="e" cm="1">
        <f t="array" ref="N198">_xlfn.XLOOKUP($A198&amp;$Q$3,Data[Index]&amp;Data[Valid Test, Can be used for conformity (Y/N)],Data[N20 (mg/km)])</f>
        <v>#N/A</v>
      </c>
      <c r="O198" s="129" t="e" cm="1">
        <f t="array" ref="O198">_xlfn.XLOOKUP($A198&amp;$Q$3,Data[Index]&amp;Data[Valid Test, Can be used for conformity (Y/N)],Data[l/100km])</f>
        <v>#N/A</v>
      </c>
      <c r="P198" s="138" t="e">
        <f>_xlfn.XLOOKUP($A198,Data[Index],Data[Comments])</f>
        <v>#N/A</v>
      </c>
    </row>
    <row r="199" spans="1:16" x14ac:dyDescent="0.2">
      <c r="A199" s="129"/>
      <c r="B199" s="129"/>
      <c r="C199" s="129" t="e" cm="1">
        <f t="array" ref="C199">_xlfn.XLOOKUP($A199&amp;$Q$3&amp;$R$3,Data[Index]&amp;Data[Valid Test, Can be used for conformity (Y/N)]&amp;Data[Cycle],Data[Test Name])</f>
        <v>#N/A</v>
      </c>
      <c r="D199" s="167" t="e" cm="1">
        <f t="array" ref="D199">_xlfn.XLOOKUP($A199&amp;$Q$3&amp;$R$3,Data[Index]&amp;Data[Valid Test, Can be used for conformity (Y/N)]&amp;Data[Cycle],Data[Mileage (Miles)])</f>
        <v>#N/A</v>
      </c>
      <c r="E199" s="130" t="e" cm="1">
        <f t="array" ref="E199">_xlfn.XLOOKUP($A199&amp;$Q$3&amp;$R$3,Data[Index]&amp;Data[Valid Test, Can be used for conformity (Y/N)]&amp;Data[Cycle],Data[Date])</f>
        <v>#N/A</v>
      </c>
      <c r="F199" s="129" t="e" cm="1">
        <f t="array" ref="F199">_xlfn.XLOOKUP($A199&amp;$Q$3&amp;$R$3,Data[Index]&amp;Data[Valid Test, Can be used for conformity (Y/N)]&amp;Data[Cycle],Data[CO/km (mg)])</f>
        <v>#N/A</v>
      </c>
      <c r="G199" s="129" t="e" cm="1">
        <f t="array" ref="G199">_xlfn.XLOOKUP($A199&amp;$Q$3,Data[Index]&amp;Data[Valid Test, Can be used for conformity (Y/N)],Data[CO2/km (g)])</f>
        <v>#N/A</v>
      </c>
      <c r="H199" s="129" t="e" cm="1">
        <f t="array" ref="H199">_xlfn.XLOOKUP($A199&amp;$Q$3,Data[Index]&amp;Data[Valid Test, Can be used for conformity (Y/N)],Data[THC/km (mg)])</f>
        <v>#N/A</v>
      </c>
      <c r="I199" s="129" t="e" cm="1">
        <f t="array" ref="I199">_xlfn.XLOOKUP($A199&amp;$Q$3,Data[Index]&amp;Data[Valid Test, Can be used for conformity (Y/N)],Data[NOx/km (mg)])</f>
        <v>#N/A</v>
      </c>
      <c r="J199" s="129" t="e" cm="1">
        <f t="array" ref="J199">_xlfn.XLOOKUP($A199&amp;$Q$3,Data[Index]&amp;Data[Valid Test, Can be used for conformity (Y/N)],Data[THC + NOx/km (mg)])</f>
        <v>#N/A</v>
      </c>
      <c r="K199" s="142" t="e" cm="1">
        <f t="array" ref="K199">_xlfn.XLOOKUP($A199&amp;$Q$3,Data[Index]&amp;Data[Valid Test, Can be used for conformity (Y/N)],Data[PN/km ('#)])</f>
        <v>#N/A</v>
      </c>
      <c r="L199" s="129" t="e" cm="1">
        <f t="array" ref="L199">_xlfn.XLOOKUP($A199&amp;$Q$3,Data[Index]&amp;Data[Valid Test, Can be used for conformity (Y/N)],Data[PM/km (mg)])</f>
        <v>#N/A</v>
      </c>
      <c r="M199" s="126" t="e" cm="1">
        <f t="array" ref="M199">_xlfn.XLOOKUP($A199&amp;$Q$3,Data[Index]&amp;Data[Valid Test, Can be used for conformity (Y/N)],Data[CH4 (mg/km)])</f>
        <v>#N/A</v>
      </c>
      <c r="N199" s="126" t="e" cm="1">
        <f t="array" ref="N199">_xlfn.XLOOKUP($A199&amp;$Q$3,Data[Index]&amp;Data[Valid Test, Can be used for conformity (Y/N)],Data[N20 (mg/km)])</f>
        <v>#N/A</v>
      </c>
      <c r="O199" s="129" t="e" cm="1">
        <f t="array" ref="O199">_xlfn.XLOOKUP($A199&amp;$Q$3,Data[Index]&amp;Data[Valid Test, Can be used for conformity (Y/N)],Data[l/100km])</f>
        <v>#N/A</v>
      </c>
      <c r="P199" s="138" t="e">
        <f>_xlfn.XLOOKUP($A199,Data[Index],Data[Comments])</f>
        <v>#N/A</v>
      </c>
    </row>
    <row r="200" spans="1:16" x14ac:dyDescent="0.2">
      <c r="A200" s="129"/>
      <c r="B200" s="129"/>
      <c r="C200" s="129" t="e" cm="1">
        <f t="array" ref="C200">_xlfn.XLOOKUP($A200&amp;$Q$3&amp;$R$3,Data[Index]&amp;Data[Valid Test, Can be used for conformity (Y/N)]&amp;Data[Cycle],Data[Test Name])</f>
        <v>#N/A</v>
      </c>
      <c r="D200" s="167" t="e" cm="1">
        <f t="array" ref="D200">_xlfn.XLOOKUP($A200&amp;$Q$3&amp;$R$3,Data[Index]&amp;Data[Valid Test, Can be used for conformity (Y/N)]&amp;Data[Cycle],Data[Mileage (Miles)])</f>
        <v>#N/A</v>
      </c>
      <c r="E200" s="130" t="e" cm="1">
        <f t="array" ref="E200">_xlfn.XLOOKUP($A200&amp;$Q$3&amp;$R$3,Data[Index]&amp;Data[Valid Test, Can be used for conformity (Y/N)]&amp;Data[Cycle],Data[Date])</f>
        <v>#N/A</v>
      </c>
      <c r="F200" s="129" t="e" cm="1">
        <f t="array" ref="F200">_xlfn.XLOOKUP($A200&amp;$Q$3&amp;$R$3,Data[Index]&amp;Data[Valid Test, Can be used for conformity (Y/N)]&amp;Data[Cycle],Data[CO/km (mg)])</f>
        <v>#N/A</v>
      </c>
      <c r="G200" s="129" t="e" cm="1">
        <f t="array" ref="G200">_xlfn.XLOOKUP($A200&amp;$Q$3,Data[Index]&amp;Data[Valid Test, Can be used for conformity (Y/N)],Data[CO2/km (g)])</f>
        <v>#N/A</v>
      </c>
      <c r="H200" s="129" t="e" cm="1">
        <f t="array" ref="H200">_xlfn.XLOOKUP($A200&amp;$Q$3,Data[Index]&amp;Data[Valid Test, Can be used for conformity (Y/N)],Data[THC/km (mg)])</f>
        <v>#N/A</v>
      </c>
      <c r="I200" s="129" t="e" cm="1">
        <f t="array" ref="I200">_xlfn.XLOOKUP($A200&amp;$Q$3,Data[Index]&amp;Data[Valid Test, Can be used for conformity (Y/N)],Data[NOx/km (mg)])</f>
        <v>#N/A</v>
      </c>
      <c r="J200" s="129" t="e" cm="1">
        <f t="array" ref="J200">_xlfn.XLOOKUP($A200&amp;$Q$3,Data[Index]&amp;Data[Valid Test, Can be used for conformity (Y/N)],Data[THC + NOx/km (mg)])</f>
        <v>#N/A</v>
      </c>
      <c r="K200" s="142" t="e" cm="1">
        <f t="array" ref="K200">_xlfn.XLOOKUP($A200&amp;$Q$3,Data[Index]&amp;Data[Valid Test, Can be used for conformity (Y/N)],Data[PN/km ('#)])</f>
        <v>#N/A</v>
      </c>
      <c r="L200" s="129" t="e" cm="1">
        <f t="array" ref="L200">_xlfn.XLOOKUP($A200&amp;$Q$3,Data[Index]&amp;Data[Valid Test, Can be used for conformity (Y/N)],Data[PM/km (mg)])</f>
        <v>#N/A</v>
      </c>
      <c r="M200" s="126" t="e" cm="1">
        <f t="array" ref="M200">_xlfn.XLOOKUP($A200&amp;$Q$3,Data[Index]&amp;Data[Valid Test, Can be used for conformity (Y/N)],Data[CH4 (mg/km)])</f>
        <v>#N/A</v>
      </c>
      <c r="N200" s="126" t="e" cm="1">
        <f t="array" ref="N200">_xlfn.XLOOKUP($A200&amp;$Q$3,Data[Index]&amp;Data[Valid Test, Can be used for conformity (Y/N)],Data[N20 (mg/km)])</f>
        <v>#N/A</v>
      </c>
      <c r="O200" s="129" t="e" cm="1">
        <f t="array" ref="O200">_xlfn.XLOOKUP($A200&amp;$Q$3,Data[Index]&amp;Data[Valid Test, Can be used for conformity (Y/N)],Data[l/100km])</f>
        <v>#N/A</v>
      </c>
      <c r="P200" s="138" t="e">
        <f>_xlfn.XLOOKUP($A200,Data[Index],Data[Comments])</f>
        <v>#N/A</v>
      </c>
    </row>
    <row r="201" spans="1:16" x14ac:dyDescent="0.2">
      <c r="A201" s="129"/>
      <c r="B201" s="129"/>
      <c r="C201" s="129" t="e" cm="1">
        <f t="array" ref="C201">_xlfn.XLOOKUP($A201&amp;$Q$3&amp;$R$3,Data[Index]&amp;Data[Valid Test, Can be used for conformity (Y/N)]&amp;Data[Cycle],Data[Test Name])</f>
        <v>#N/A</v>
      </c>
      <c r="D201" s="167" t="e" cm="1">
        <f t="array" ref="D201">_xlfn.XLOOKUP($A201&amp;$Q$3&amp;$R$3,Data[Index]&amp;Data[Valid Test, Can be used for conformity (Y/N)]&amp;Data[Cycle],Data[Mileage (Miles)])</f>
        <v>#N/A</v>
      </c>
      <c r="E201" s="130" t="e" cm="1">
        <f t="array" ref="E201">_xlfn.XLOOKUP($A201&amp;$Q$3&amp;$R$3,Data[Index]&amp;Data[Valid Test, Can be used for conformity (Y/N)]&amp;Data[Cycle],Data[Date])</f>
        <v>#N/A</v>
      </c>
      <c r="F201" s="129" t="e" cm="1">
        <f t="array" ref="F201">_xlfn.XLOOKUP($A201&amp;$Q$3&amp;$R$3,Data[Index]&amp;Data[Valid Test, Can be used for conformity (Y/N)]&amp;Data[Cycle],Data[CO/km (mg)])</f>
        <v>#N/A</v>
      </c>
      <c r="G201" s="129" t="e" cm="1">
        <f t="array" ref="G201">_xlfn.XLOOKUP($A201&amp;$Q$3,Data[Index]&amp;Data[Valid Test, Can be used for conformity (Y/N)],Data[CO2/km (g)])</f>
        <v>#N/A</v>
      </c>
      <c r="H201" s="129" t="e" cm="1">
        <f t="array" ref="H201">_xlfn.XLOOKUP($A201&amp;$Q$3,Data[Index]&amp;Data[Valid Test, Can be used for conformity (Y/N)],Data[THC/km (mg)])</f>
        <v>#N/A</v>
      </c>
      <c r="I201" s="129" t="e" cm="1">
        <f t="array" ref="I201">_xlfn.XLOOKUP($A201&amp;$Q$3,Data[Index]&amp;Data[Valid Test, Can be used for conformity (Y/N)],Data[NOx/km (mg)])</f>
        <v>#N/A</v>
      </c>
      <c r="J201" s="129" t="e" cm="1">
        <f t="array" ref="J201">_xlfn.XLOOKUP($A201&amp;$Q$3,Data[Index]&amp;Data[Valid Test, Can be used for conformity (Y/N)],Data[THC + NOx/km (mg)])</f>
        <v>#N/A</v>
      </c>
      <c r="K201" s="142" t="e" cm="1">
        <f t="array" ref="K201">_xlfn.XLOOKUP($A201&amp;$Q$3,Data[Index]&amp;Data[Valid Test, Can be used for conformity (Y/N)],Data[PN/km ('#)])</f>
        <v>#N/A</v>
      </c>
      <c r="L201" s="129" t="e" cm="1">
        <f t="array" ref="L201">_xlfn.XLOOKUP($A201&amp;$Q$3,Data[Index]&amp;Data[Valid Test, Can be used for conformity (Y/N)],Data[PM/km (mg)])</f>
        <v>#N/A</v>
      </c>
      <c r="M201" s="126" t="e" cm="1">
        <f t="array" ref="M201">_xlfn.XLOOKUP($A201&amp;$Q$3,Data[Index]&amp;Data[Valid Test, Can be used for conformity (Y/N)],Data[CH4 (mg/km)])</f>
        <v>#N/A</v>
      </c>
      <c r="N201" s="126" t="e" cm="1">
        <f t="array" ref="N201">_xlfn.XLOOKUP($A201&amp;$Q$3,Data[Index]&amp;Data[Valid Test, Can be used for conformity (Y/N)],Data[N20 (mg/km)])</f>
        <v>#N/A</v>
      </c>
      <c r="O201" s="129" t="e" cm="1">
        <f t="array" ref="O201">_xlfn.XLOOKUP($A201&amp;$Q$3,Data[Index]&amp;Data[Valid Test, Can be used for conformity (Y/N)],Data[l/100km])</f>
        <v>#N/A</v>
      </c>
      <c r="P201" s="138">
        <f>_xlfn.XLOOKUP($A201,Data[Index],Data[Comments])</f>
        <v>0</v>
      </c>
    </row>
    <row r="202" spans="1:16" x14ac:dyDescent="0.2">
      <c r="A202" s="129"/>
      <c r="B202" s="129"/>
      <c r="C202" s="129" t="e" cm="1">
        <f t="array" ref="C202">_xlfn.XLOOKUP($A202&amp;$Q$3&amp;$R$3,Data[Index]&amp;Data[Valid Test, Can be used for conformity (Y/N)]&amp;Data[Cycle],Data[Test Name])</f>
        <v>#N/A</v>
      </c>
      <c r="D202" s="167" t="e" cm="1">
        <f t="array" ref="D202">_xlfn.XLOOKUP($A202&amp;$Q$3&amp;$R$3,Data[Index]&amp;Data[Valid Test, Can be used for conformity (Y/N)]&amp;Data[Cycle],Data[Mileage (Miles)])</f>
        <v>#N/A</v>
      </c>
      <c r="E202" s="130" t="e" cm="1">
        <f t="array" ref="E202">_xlfn.XLOOKUP($A202&amp;$Q$3&amp;$R$3,Data[Index]&amp;Data[Valid Test, Can be used for conformity (Y/N)]&amp;Data[Cycle],Data[Date])</f>
        <v>#N/A</v>
      </c>
      <c r="F202" s="129" t="e" cm="1">
        <f t="array" ref="F202">_xlfn.XLOOKUP($A202&amp;$Q$3&amp;$R$3,Data[Index]&amp;Data[Valid Test, Can be used for conformity (Y/N)]&amp;Data[Cycle],Data[CO/km (mg)])</f>
        <v>#N/A</v>
      </c>
      <c r="G202" s="129" t="e" cm="1">
        <f t="array" ref="G202">_xlfn.XLOOKUP($A202&amp;$Q$3,Data[Index]&amp;Data[Valid Test, Can be used for conformity (Y/N)],Data[CO2/km (g)])</f>
        <v>#N/A</v>
      </c>
      <c r="H202" s="129" t="e" cm="1">
        <f t="array" ref="H202">_xlfn.XLOOKUP($A202&amp;$Q$3,Data[Index]&amp;Data[Valid Test, Can be used for conformity (Y/N)],Data[THC/km (mg)])</f>
        <v>#N/A</v>
      </c>
      <c r="I202" s="129" t="e" cm="1">
        <f t="array" ref="I202">_xlfn.XLOOKUP($A202&amp;$Q$3,Data[Index]&amp;Data[Valid Test, Can be used for conformity (Y/N)],Data[NOx/km (mg)])</f>
        <v>#N/A</v>
      </c>
      <c r="J202" s="129" t="e" cm="1">
        <f t="array" ref="J202">_xlfn.XLOOKUP($A202&amp;$Q$3,Data[Index]&amp;Data[Valid Test, Can be used for conformity (Y/N)],Data[THC + NOx/km (mg)])</f>
        <v>#N/A</v>
      </c>
      <c r="K202" s="142" t="e" cm="1">
        <f t="array" ref="K202">_xlfn.XLOOKUP($A202&amp;$Q$3,Data[Index]&amp;Data[Valid Test, Can be used for conformity (Y/N)],Data[PN/km ('#)])</f>
        <v>#N/A</v>
      </c>
      <c r="L202" s="129" t="e" cm="1">
        <f t="array" ref="L202">_xlfn.XLOOKUP($A202&amp;$Q$3,Data[Index]&amp;Data[Valid Test, Can be used for conformity (Y/N)],Data[PM/km (mg)])</f>
        <v>#N/A</v>
      </c>
      <c r="M202" s="126" t="e" cm="1">
        <f t="array" ref="M202">_xlfn.XLOOKUP($A202&amp;$Q$3,Data[Index]&amp;Data[Valid Test, Can be used for conformity (Y/N)],Data[CH4 (mg/km)])</f>
        <v>#N/A</v>
      </c>
      <c r="N202" s="126" t="e" cm="1">
        <f t="array" ref="N202">_xlfn.XLOOKUP($A202&amp;$Q$3,Data[Index]&amp;Data[Valid Test, Can be used for conformity (Y/N)],Data[N20 (mg/km)])</f>
        <v>#N/A</v>
      </c>
      <c r="O202" s="129" t="e" cm="1">
        <f t="array" ref="O202">_xlfn.XLOOKUP($A202&amp;$Q$3,Data[Index]&amp;Data[Valid Test, Can be used for conformity (Y/N)],Data[l/100km])</f>
        <v>#N/A</v>
      </c>
      <c r="P202" s="138">
        <f>_xlfn.XLOOKUP($A202,Data[Index],Data[Comments])</f>
        <v>0</v>
      </c>
    </row>
    <row r="203" spans="1:16" x14ac:dyDescent="0.2">
      <c r="A203" s="129"/>
      <c r="B203" s="129"/>
      <c r="C203" s="129" t="e" cm="1">
        <f t="array" ref="C203">_xlfn.XLOOKUP($A203&amp;$Q$3&amp;$R$3,Data[Index]&amp;Data[Valid Test, Can be used for conformity (Y/N)]&amp;Data[Cycle],Data[Test Name])</f>
        <v>#N/A</v>
      </c>
      <c r="D203" s="167" t="e" cm="1">
        <f t="array" ref="D203">_xlfn.XLOOKUP($A203&amp;$Q$3&amp;$R$3,Data[Index]&amp;Data[Valid Test, Can be used for conformity (Y/N)]&amp;Data[Cycle],Data[Mileage (Miles)])</f>
        <v>#N/A</v>
      </c>
      <c r="E203" s="130" t="e" cm="1">
        <f t="array" ref="E203">_xlfn.XLOOKUP($A203&amp;$Q$3&amp;$R$3,Data[Index]&amp;Data[Valid Test, Can be used for conformity (Y/N)]&amp;Data[Cycle],Data[Date])</f>
        <v>#N/A</v>
      </c>
      <c r="F203" s="129" t="e" cm="1">
        <f t="array" ref="F203">_xlfn.XLOOKUP($A203&amp;$Q$3&amp;$R$3,Data[Index]&amp;Data[Valid Test, Can be used for conformity (Y/N)]&amp;Data[Cycle],Data[CO/km (mg)])</f>
        <v>#N/A</v>
      </c>
      <c r="G203" s="129" t="e" cm="1">
        <f t="array" ref="G203">_xlfn.XLOOKUP($A203&amp;$Q$3,Data[Index]&amp;Data[Valid Test, Can be used for conformity (Y/N)],Data[CO2/km (g)])</f>
        <v>#N/A</v>
      </c>
      <c r="H203" s="129" t="e" cm="1">
        <f t="array" ref="H203">_xlfn.XLOOKUP($A203&amp;$Q$3,Data[Index]&amp;Data[Valid Test, Can be used for conformity (Y/N)],Data[THC/km (mg)])</f>
        <v>#N/A</v>
      </c>
      <c r="I203" s="129" t="e" cm="1">
        <f t="array" ref="I203">_xlfn.XLOOKUP($A203&amp;$Q$3,Data[Index]&amp;Data[Valid Test, Can be used for conformity (Y/N)],Data[NOx/km (mg)])</f>
        <v>#N/A</v>
      </c>
      <c r="J203" s="129" t="e" cm="1">
        <f t="array" ref="J203">_xlfn.XLOOKUP($A203&amp;$Q$3,Data[Index]&amp;Data[Valid Test, Can be used for conformity (Y/N)],Data[THC + NOx/km (mg)])</f>
        <v>#N/A</v>
      </c>
      <c r="K203" s="142" t="e" cm="1">
        <f t="array" ref="K203">_xlfn.XLOOKUP($A203&amp;$Q$3,Data[Index]&amp;Data[Valid Test, Can be used for conformity (Y/N)],Data[PN/km ('#)])</f>
        <v>#N/A</v>
      </c>
      <c r="L203" s="129" t="e" cm="1">
        <f t="array" ref="L203">_xlfn.XLOOKUP($A203&amp;$Q$3,Data[Index]&amp;Data[Valid Test, Can be used for conformity (Y/N)],Data[PM/km (mg)])</f>
        <v>#N/A</v>
      </c>
      <c r="M203" s="126" t="e" cm="1">
        <f t="array" ref="M203">_xlfn.XLOOKUP($A203&amp;$Q$3,Data[Index]&amp;Data[Valid Test, Can be used for conformity (Y/N)],Data[CH4 (mg/km)])</f>
        <v>#N/A</v>
      </c>
      <c r="N203" s="126" t="e" cm="1">
        <f t="array" ref="N203">_xlfn.XLOOKUP($A203&amp;$Q$3,Data[Index]&amp;Data[Valid Test, Can be used for conformity (Y/N)],Data[N20 (mg/km)])</f>
        <v>#N/A</v>
      </c>
      <c r="O203" s="129" t="e" cm="1">
        <f t="array" ref="O203">_xlfn.XLOOKUP($A203&amp;$Q$3,Data[Index]&amp;Data[Valid Test, Can be used for conformity (Y/N)],Data[l/100km])</f>
        <v>#N/A</v>
      </c>
      <c r="P203" s="138" t="e">
        <f>_xlfn.XLOOKUP($A203,Data[Index],Data[Comments])</f>
        <v>#N/A</v>
      </c>
    </row>
    <row r="204" spans="1:16" x14ac:dyDescent="0.2">
      <c r="A204" s="129"/>
      <c r="B204" s="129"/>
      <c r="C204" s="129" t="e" cm="1">
        <f t="array" ref="C204">_xlfn.XLOOKUP($A204&amp;$Q$3&amp;$R$3,Data[Index]&amp;Data[Valid Test, Can be used for conformity (Y/N)]&amp;Data[Cycle],Data[Test Name])</f>
        <v>#N/A</v>
      </c>
      <c r="D204" s="167" t="e" cm="1">
        <f t="array" ref="D204">_xlfn.XLOOKUP($A204&amp;$Q$3&amp;$R$3,Data[Index]&amp;Data[Valid Test, Can be used for conformity (Y/N)]&amp;Data[Cycle],Data[Mileage (Miles)])</f>
        <v>#N/A</v>
      </c>
      <c r="E204" s="130" t="e" cm="1">
        <f t="array" ref="E204">_xlfn.XLOOKUP($A204&amp;$Q$3&amp;$R$3,Data[Index]&amp;Data[Valid Test, Can be used for conformity (Y/N)]&amp;Data[Cycle],Data[Date])</f>
        <v>#N/A</v>
      </c>
      <c r="F204" s="129" t="e" cm="1">
        <f t="array" ref="F204">_xlfn.XLOOKUP($A204&amp;$Q$3&amp;$R$3,Data[Index]&amp;Data[Valid Test, Can be used for conformity (Y/N)]&amp;Data[Cycle],Data[CO/km (mg)])</f>
        <v>#N/A</v>
      </c>
      <c r="G204" s="129" t="e" cm="1">
        <f t="array" ref="G204">_xlfn.XLOOKUP($A204&amp;$Q$3,Data[Index]&amp;Data[Valid Test, Can be used for conformity (Y/N)],Data[CO2/km (g)])</f>
        <v>#N/A</v>
      </c>
      <c r="H204" s="129" t="e" cm="1">
        <f t="array" ref="H204">_xlfn.XLOOKUP($A204&amp;$Q$3,Data[Index]&amp;Data[Valid Test, Can be used for conformity (Y/N)],Data[THC/km (mg)])</f>
        <v>#N/A</v>
      </c>
      <c r="I204" s="129" t="e" cm="1">
        <f t="array" ref="I204">_xlfn.XLOOKUP($A204&amp;$Q$3,Data[Index]&amp;Data[Valid Test, Can be used for conformity (Y/N)],Data[NOx/km (mg)])</f>
        <v>#N/A</v>
      </c>
      <c r="J204" s="129" t="e" cm="1">
        <f t="array" ref="J204">_xlfn.XLOOKUP($A204&amp;$Q$3,Data[Index]&amp;Data[Valid Test, Can be used for conformity (Y/N)],Data[THC + NOx/km (mg)])</f>
        <v>#N/A</v>
      </c>
      <c r="K204" s="142" t="e" cm="1">
        <f t="array" ref="K204">_xlfn.XLOOKUP($A204&amp;$Q$3,Data[Index]&amp;Data[Valid Test, Can be used for conformity (Y/N)],Data[PN/km ('#)])</f>
        <v>#N/A</v>
      </c>
      <c r="L204" s="129" t="e" cm="1">
        <f t="array" ref="L204">_xlfn.XLOOKUP($A204&amp;$Q$3,Data[Index]&amp;Data[Valid Test, Can be used for conformity (Y/N)],Data[PM/km (mg)])</f>
        <v>#N/A</v>
      </c>
      <c r="M204" s="126" t="e" cm="1">
        <f t="array" ref="M204">_xlfn.XLOOKUP($A204&amp;$Q$3,Data[Index]&amp;Data[Valid Test, Can be used for conformity (Y/N)],Data[CH4 (mg/km)])</f>
        <v>#N/A</v>
      </c>
      <c r="N204" s="126" t="e" cm="1">
        <f t="array" ref="N204">_xlfn.XLOOKUP($A204&amp;$Q$3,Data[Index]&amp;Data[Valid Test, Can be used for conformity (Y/N)],Data[N20 (mg/km)])</f>
        <v>#N/A</v>
      </c>
      <c r="O204" s="129" t="e" cm="1">
        <f t="array" ref="O204">_xlfn.XLOOKUP($A204&amp;$Q$3,Data[Index]&amp;Data[Valid Test, Can be used for conformity (Y/N)],Data[l/100km])</f>
        <v>#N/A</v>
      </c>
      <c r="P204" s="138">
        <f>_xlfn.XLOOKUP($A204,Data[Index],Data[Comments])</f>
        <v>0</v>
      </c>
    </row>
    <row r="205" spans="1:16" x14ac:dyDescent="0.2">
      <c r="A205" s="129"/>
      <c r="B205" s="129"/>
      <c r="C205" s="129" t="e" cm="1">
        <f t="array" ref="C205">_xlfn.XLOOKUP($A205&amp;$Q$3&amp;$R$3,Data[Index]&amp;Data[Valid Test, Can be used for conformity (Y/N)]&amp;Data[Cycle],Data[Test Name])</f>
        <v>#N/A</v>
      </c>
      <c r="D205" s="167" t="e" cm="1">
        <f t="array" ref="D205">_xlfn.XLOOKUP($A205&amp;$Q$3&amp;$R$3,Data[Index]&amp;Data[Valid Test, Can be used for conformity (Y/N)]&amp;Data[Cycle],Data[Mileage (Miles)])</f>
        <v>#N/A</v>
      </c>
      <c r="E205" s="130" t="e" cm="1">
        <f t="array" ref="E205">_xlfn.XLOOKUP($A205&amp;$Q$3&amp;$R$3,Data[Index]&amp;Data[Valid Test, Can be used for conformity (Y/N)]&amp;Data[Cycle],Data[Date])</f>
        <v>#N/A</v>
      </c>
      <c r="F205" s="129" t="e" cm="1">
        <f t="array" ref="F205">_xlfn.XLOOKUP($A205&amp;$Q$3&amp;$R$3,Data[Index]&amp;Data[Valid Test, Can be used for conformity (Y/N)]&amp;Data[Cycle],Data[CO/km (mg)])</f>
        <v>#N/A</v>
      </c>
      <c r="G205" s="129" t="e" cm="1">
        <f t="array" ref="G205">_xlfn.XLOOKUP($A205&amp;$Q$3,Data[Index]&amp;Data[Valid Test, Can be used for conformity (Y/N)],Data[CO2/km (g)])</f>
        <v>#N/A</v>
      </c>
      <c r="H205" s="129" t="e" cm="1">
        <f t="array" ref="H205">_xlfn.XLOOKUP($A205&amp;$Q$3,Data[Index]&amp;Data[Valid Test, Can be used for conformity (Y/N)],Data[THC/km (mg)])</f>
        <v>#N/A</v>
      </c>
      <c r="I205" s="129" t="e" cm="1">
        <f t="array" ref="I205">_xlfn.XLOOKUP($A205&amp;$Q$3,Data[Index]&amp;Data[Valid Test, Can be used for conformity (Y/N)],Data[NOx/km (mg)])</f>
        <v>#N/A</v>
      </c>
      <c r="J205" s="129" t="e" cm="1">
        <f t="array" ref="J205">_xlfn.XLOOKUP($A205&amp;$Q$3,Data[Index]&amp;Data[Valid Test, Can be used for conformity (Y/N)],Data[THC + NOx/km (mg)])</f>
        <v>#N/A</v>
      </c>
      <c r="K205" s="142" t="e" cm="1">
        <f t="array" ref="K205">_xlfn.XLOOKUP($A205&amp;$Q$3,Data[Index]&amp;Data[Valid Test, Can be used for conformity (Y/N)],Data[PN/km ('#)])</f>
        <v>#N/A</v>
      </c>
      <c r="L205" s="129" t="e" cm="1">
        <f t="array" ref="L205">_xlfn.XLOOKUP($A205&amp;$Q$3,Data[Index]&amp;Data[Valid Test, Can be used for conformity (Y/N)],Data[PM/km (mg)])</f>
        <v>#N/A</v>
      </c>
      <c r="M205" s="126" t="e" cm="1">
        <f t="array" ref="M205">_xlfn.XLOOKUP($A205&amp;$Q$3,Data[Index]&amp;Data[Valid Test, Can be used for conformity (Y/N)],Data[CH4 (mg/km)])</f>
        <v>#N/A</v>
      </c>
      <c r="N205" s="126" t="e" cm="1">
        <f t="array" ref="N205">_xlfn.XLOOKUP($A205&amp;$Q$3,Data[Index]&amp;Data[Valid Test, Can be used for conformity (Y/N)],Data[N20 (mg/km)])</f>
        <v>#N/A</v>
      </c>
      <c r="O205" s="129" t="e" cm="1">
        <f t="array" ref="O205">_xlfn.XLOOKUP($A205&amp;$Q$3,Data[Index]&amp;Data[Valid Test, Can be used for conformity (Y/N)],Data[l/100km])</f>
        <v>#N/A</v>
      </c>
      <c r="P205" s="138">
        <f>_xlfn.XLOOKUP($A205,Data[Index],Data[Comments])</f>
        <v>0</v>
      </c>
    </row>
    <row r="206" spans="1:16" x14ac:dyDescent="0.2">
      <c r="A206" s="129"/>
      <c r="B206" s="129"/>
      <c r="C206" s="129" t="e" cm="1">
        <f t="array" ref="C206">_xlfn.XLOOKUP($A206&amp;$Q$3&amp;$R$3,Data[Index]&amp;Data[Valid Test, Can be used for conformity (Y/N)]&amp;Data[Cycle],Data[Test Name])</f>
        <v>#N/A</v>
      </c>
      <c r="D206" s="167" t="e" cm="1">
        <f t="array" ref="D206">_xlfn.XLOOKUP($A206&amp;$Q$3&amp;$R$3,Data[Index]&amp;Data[Valid Test, Can be used for conformity (Y/N)]&amp;Data[Cycle],Data[Mileage (Miles)])</f>
        <v>#N/A</v>
      </c>
      <c r="E206" s="130" t="e" cm="1">
        <f t="array" ref="E206">_xlfn.XLOOKUP($A206&amp;$Q$3&amp;$R$3,Data[Index]&amp;Data[Valid Test, Can be used for conformity (Y/N)]&amp;Data[Cycle],Data[Date])</f>
        <v>#N/A</v>
      </c>
      <c r="F206" s="129" t="e" cm="1">
        <f t="array" ref="F206">_xlfn.XLOOKUP($A206&amp;$Q$3&amp;$R$3,Data[Index]&amp;Data[Valid Test, Can be used for conformity (Y/N)]&amp;Data[Cycle],Data[CO/km (mg)])</f>
        <v>#N/A</v>
      </c>
      <c r="G206" s="129" t="e" cm="1">
        <f t="array" ref="G206">_xlfn.XLOOKUP($A206&amp;$Q$3,Data[Index]&amp;Data[Valid Test, Can be used for conformity (Y/N)],Data[CO2/km (g)])</f>
        <v>#N/A</v>
      </c>
      <c r="H206" s="129" t="e" cm="1">
        <f t="array" ref="H206">_xlfn.XLOOKUP($A206&amp;$Q$3,Data[Index]&amp;Data[Valid Test, Can be used for conformity (Y/N)],Data[THC/km (mg)])</f>
        <v>#N/A</v>
      </c>
      <c r="I206" s="129" t="e" cm="1">
        <f t="array" ref="I206">_xlfn.XLOOKUP($A206&amp;$Q$3,Data[Index]&amp;Data[Valid Test, Can be used for conformity (Y/N)],Data[NOx/km (mg)])</f>
        <v>#N/A</v>
      </c>
      <c r="J206" s="129" t="e" cm="1">
        <f t="array" ref="J206">_xlfn.XLOOKUP($A206&amp;$Q$3,Data[Index]&amp;Data[Valid Test, Can be used for conformity (Y/N)],Data[THC + NOx/km (mg)])</f>
        <v>#N/A</v>
      </c>
      <c r="K206" s="142" t="e" cm="1">
        <f t="array" ref="K206">_xlfn.XLOOKUP($A206&amp;$Q$3,Data[Index]&amp;Data[Valid Test, Can be used for conformity (Y/N)],Data[PN/km ('#)])</f>
        <v>#N/A</v>
      </c>
      <c r="L206" s="129" t="e" cm="1">
        <f t="array" ref="L206">_xlfn.XLOOKUP($A206&amp;$Q$3,Data[Index]&amp;Data[Valid Test, Can be used for conformity (Y/N)],Data[PM/km (mg)])</f>
        <v>#N/A</v>
      </c>
      <c r="M206" s="126" t="e" cm="1">
        <f t="array" ref="M206">_xlfn.XLOOKUP($A206&amp;$Q$3,Data[Index]&amp;Data[Valid Test, Can be used for conformity (Y/N)],Data[CH4 (mg/km)])</f>
        <v>#N/A</v>
      </c>
      <c r="N206" s="126" t="e" cm="1">
        <f t="array" ref="N206">_xlfn.XLOOKUP($A206&amp;$Q$3,Data[Index]&amp;Data[Valid Test, Can be used for conformity (Y/N)],Data[N20 (mg/km)])</f>
        <v>#N/A</v>
      </c>
      <c r="O206" s="129" t="e" cm="1">
        <f t="array" ref="O206">_xlfn.XLOOKUP($A206&amp;$Q$3,Data[Index]&amp;Data[Valid Test, Can be used for conformity (Y/N)],Data[l/100km])</f>
        <v>#N/A</v>
      </c>
      <c r="P206" s="138" t="e">
        <f>_xlfn.XLOOKUP($A206,Data[Index],Data[Comments])</f>
        <v>#N/A</v>
      </c>
    </row>
    <row r="207" spans="1:16" x14ac:dyDescent="0.2">
      <c r="A207" s="129"/>
      <c r="B207" s="129"/>
      <c r="C207" s="129" t="e" cm="1">
        <f t="array" ref="C207">_xlfn.XLOOKUP($A207&amp;$Q$3&amp;$R$3,Data[Index]&amp;Data[Valid Test, Can be used for conformity (Y/N)]&amp;Data[Cycle],Data[Test Name])</f>
        <v>#N/A</v>
      </c>
      <c r="D207" s="167" t="e" cm="1">
        <f t="array" ref="D207">_xlfn.XLOOKUP($A207&amp;$Q$3&amp;$R$3,Data[Index]&amp;Data[Valid Test, Can be used for conformity (Y/N)]&amp;Data[Cycle],Data[Mileage (Miles)])</f>
        <v>#N/A</v>
      </c>
      <c r="E207" s="130" t="e" cm="1">
        <f t="array" ref="E207">_xlfn.XLOOKUP($A207&amp;$Q$3&amp;$R$3,Data[Index]&amp;Data[Valid Test, Can be used for conformity (Y/N)]&amp;Data[Cycle],Data[Date])</f>
        <v>#N/A</v>
      </c>
      <c r="F207" s="129" t="e" cm="1">
        <f t="array" ref="F207">_xlfn.XLOOKUP($A207&amp;$Q$3&amp;$R$3,Data[Index]&amp;Data[Valid Test, Can be used for conformity (Y/N)]&amp;Data[Cycle],Data[CO/km (mg)])</f>
        <v>#N/A</v>
      </c>
      <c r="G207" s="129" t="e" cm="1">
        <f t="array" ref="G207">_xlfn.XLOOKUP($A207&amp;$Q$3,Data[Index]&amp;Data[Valid Test, Can be used for conformity (Y/N)],Data[CO2/km (g)])</f>
        <v>#N/A</v>
      </c>
      <c r="H207" s="129" t="e" cm="1">
        <f t="array" ref="H207">_xlfn.XLOOKUP($A207&amp;$Q$3,Data[Index]&amp;Data[Valid Test, Can be used for conformity (Y/N)],Data[THC/km (mg)])</f>
        <v>#N/A</v>
      </c>
      <c r="I207" s="129" t="e" cm="1">
        <f t="array" ref="I207">_xlfn.XLOOKUP($A207&amp;$Q$3,Data[Index]&amp;Data[Valid Test, Can be used for conformity (Y/N)],Data[NOx/km (mg)])</f>
        <v>#N/A</v>
      </c>
      <c r="J207" s="129" t="e" cm="1">
        <f t="array" ref="J207">_xlfn.XLOOKUP($A207&amp;$Q$3,Data[Index]&amp;Data[Valid Test, Can be used for conformity (Y/N)],Data[THC + NOx/km (mg)])</f>
        <v>#N/A</v>
      </c>
      <c r="K207" s="142" t="e" cm="1">
        <f t="array" ref="K207">_xlfn.XLOOKUP($A207&amp;$Q$3,Data[Index]&amp;Data[Valid Test, Can be used for conformity (Y/N)],Data[PN/km ('#)])</f>
        <v>#N/A</v>
      </c>
      <c r="L207" s="129" t="e" cm="1">
        <f t="array" ref="L207">_xlfn.XLOOKUP($A207&amp;$Q$3,Data[Index]&amp;Data[Valid Test, Can be used for conformity (Y/N)],Data[PM/km (mg)])</f>
        <v>#N/A</v>
      </c>
      <c r="M207" s="126" t="e" cm="1">
        <f t="array" ref="M207">_xlfn.XLOOKUP($A207&amp;$Q$3,Data[Index]&amp;Data[Valid Test, Can be used for conformity (Y/N)],Data[CH4 (mg/km)])</f>
        <v>#N/A</v>
      </c>
      <c r="N207" s="126" t="e" cm="1">
        <f t="array" ref="N207">_xlfn.XLOOKUP($A207&amp;$Q$3,Data[Index]&amp;Data[Valid Test, Can be used for conformity (Y/N)],Data[N20 (mg/km)])</f>
        <v>#N/A</v>
      </c>
      <c r="O207" s="129" t="e" cm="1">
        <f t="array" ref="O207">_xlfn.XLOOKUP($A207&amp;$Q$3,Data[Index]&amp;Data[Valid Test, Can be used for conformity (Y/N)],Data[l/100km])</f>
        <v>#N/A</v>
      </c>
      <c r="P207" s="138" t="e">
        <f>_xlfn.XLOOKUP($A207,Data[Index],Data[Comments])</f>
        <v>#N/A</v>
      </c>
    </row>
    <row r="208" spans="1:16" x14ac:dyDescent="0.2">
      <c r="A208" s="129"/>
      <c r="B208" s="129"/>
      <c r="C208" s="129" t="e" cm="1">
        <f t="array" ref="C208">_xlfn.XLOOKUP($A208&amp;$Q$3&amp;$R$3,Data[Index]&amp;Data[Valid Test, Can be used for conformity (Y/N)]&amp;Data[Cycle],Data[Test Name])</f>
        <v>#N/A</v>
      </c>
      <c r="D208" s="167" t="e" cm="1">
        <f t="array" ref="D208">_xlfn.XLOOKUP($A208&amp;$Q$3&amp;$R$3,Data[Index]&amp;Data[Valid Test, Can be used for conformity (Y/N)]&amp;Data[Cycle],Data[Mileage (Miles)])</f>
        <v>#N/A</v>
      </c>
      <c r="E208" s="130" t="e" cm="1">
        <f t="array" ref="E208">_xlfn.XLOOKUP($A208&amp;$Q$3&amp;$R$3,Data[Index]&amp;Data[Valid Test, Can be used for conformity (Y/N)]&amp;Data[Cycle],Data[Date])</f>
        <v>#N/A</v>
      </c>
      <c r="F208" s="129" t="e" cm="1">
        <f t="array" ref="F208">_xlfn.XLOOKUP($A208&amp;$Q$3&amp;$R$3,Data[Index]&amp;Data[Valid Test, Can be used for conformity (Y/N)]&amp;Data[Cycle],Data[CO/km (mg)])</f>
        <v>#N/A</v>
      </c>
      <c r="G208" s="129" t="e" cm="1">
        <f t="array" ref="G208">_xlfn.XLOOKUP($A208&amp;$Q$3,Data[Index]&amp;Data[Valid Test, Can be used for conformity (Y/N)],Data[CO2/km (g)])</f>
        <v>#N/A</v>
      </c>
      <c r="H208" s="129" t="e" cm="1">
        <f t="array" ref="H208">_xlfn.XLOOKUP($A208&amp;$Q$3,Data[Index]&amp;Data[Valid Test, Can be used for conformity (Y/N)],Data[THC/km (mg)])</f>
        <v>#N/A</v>
      </c>
      <c r="I208" s="129" t="e" cm="1">
        <f t="array" ref="I208">_xlfn.XLOOKUP($A208&amp;$Q$3,Data[Index]&amp;Data[Valid Test, Can be used for conformity (Y/N)],Data[NOx/km (mg)])</f>
        <v>#N/A</v>
      </c>
      <c r="J208" s="129" t="e" cm="1">
        <f t="array" ref="J208">_xlfn.XLOOKUP($A208&amp;$Q$3,Data[Index]&amp;Data[Valid Test, Can be used for conformity (Y/N)],Data[THC + NOx/km (mg)])</f>
        <v>#N/A</v>
      </c>
      <c r="K208" s="142" t="e" cm="1">
        <f t="array" ref="K208">_xlfn.XLOOKUP($A208&amp;$Q$3,Data[Index]&amp;Data[Valid Test, Can be used for conformity (Y/N)],Data[PN/km ('#)])</f>
        <v>#N/A</v>
      </c>
      <c r="L208" s="129" t="e" cm="1">
        <f t="array" ref="L208">_xlfn.XLOOKUP($A208&amp;$Q$3,Data[Index]&amp;Data[Valid Test, Can be used for conformity (Y/N)],Data[PM/km (mg)])</f>
        <v>#N/A</v>
      </c>
      <c r="M208" s="126" t="e" cm="1">
        <f t="array" ref="M208">_xlfn.XLOOKUP($A208&amp;$Q$3,Data[Index]&amp;Data[Valid Test, Can be used for conformity (Y/N)],Data[CH4 (mg/km)])</f>
        <v>#N/A</v>
      </c>
      <c r="N208" s="126" t="e" cm="1">
        <f t="array" ref="N208">_xlfn.XLOOKUP($A208&amp;$Q$3,Data[Index]&amp;Data[Valid Test, Can be used for conformity (Y/N)],Data[N20 (mg/km)])</f>
        <v>#N/A</v>
      </c>
      <c r="O208" s="129" t="e" cm="1">
        <f t="array" ref="O208">_xlfn.XLOOKUP($A208&amp;$Q$3,Data[Index]&amp;Data[Valid Test, Can be used for conformity (Y/N)],Data[l/100km])</f>
        <v>#N/A</v>
      </c>
      <c r="P208" s="138" t="e">
        <f>_xlfn.XLOOKUP($A208,Data[Index],Data[Comments])</f>
        <v>#N/A</v>
      </c>
    </row>
    <row r="209" spans="1:16" x14ac:dyDescent="0.2">
      <c r="A209" s="129"/>
      <c r="B209" s="129"/>
      <c r="C209" s="129" t="e" cm="1">
        <f t="array" ref="C209">_xlfn.XLOOKUP($A209&amp;$Q$3&amp;$R$3,Data[Index]&amp;Data[Valid Test, Can be used for conformity (Y/N)]&amp;Data[Cycle],Data[Test Name])</f>
        <v>#N/A</v>
      </c>
      <c r="D209" s="167" t="e" cm="1">
        <f t="array" ref="D209">_xlfn.XLOOKUP($A209&amp;$Q$3&amp;$R$3,Data[Index]&amp;Data[Valid Test, Can be used for conformity (Y/N)]&amp;Data[Cycle],Data[Mileage (Miles)])</f>
        <v>#N/A</v>
      </c>
      <c r="E209" s="130" t="e" cm="1">
        <f t="array" ref="E209">_xlfn.XLOOKUP($A209&amp;$Q$3&amp;$R$3,Data[Index]&amp;Data[Valid Test, Can be used for conformity (Y/N)]&amp;Data[Cycle],Data[Date])</f>
        <v>#N/A</v>
      </c>
      <c r="F209" s="129" t="e" cm="1">
        <f t="array" ref="F209">_xlfn.XLOOKUP($A209&amp;$Q$3&amp;$R$3,Data[Index]&amp;Data[Valid Test, Can be used for conformity (Y/N)]&amp;Data[Cycle],Data[CO/km (mg)])</f>
        <v>#N/A</v>
      </c>
      <c r="G209" s="129" t="e" cm="1">
        <f t="array" ref="G209">_xlfn.XLOOKUP($A209&amp;$Q$3,Data[Index]&amp;Data[Valid Test, Can be used for conformity (Y/N)],Data[CO2/km (g)])</f>
        <v>#N/A</v>
      </c>
      <c r="H209" s="129" t="e" cm="1">
        <f t="array" ref="H209">_xlfn.XLOOKUP($A209&amp;$Q$3,Data[Index]&amp;Data[Valid Test, Can be used for conformity (Y/N)],Data[THC/km (mg)])</f>
        <v>#N/A</v>
      </c>
      <c r="I209" s="129" t="e" cm="1">
        <f t="array" ref="I209">_xlfn.XLOOKUP($A209&amp;$Q$3,Data[Index]&amp;Data[Valid Test, Can be used for conformity (Y/N)],Data[NOx/km (mg)])</f>
        <v>#N/A</v>
      </c>
      <c r="J209" s="129" t="e" cm="1">
        <f t="array" ref="J209">_xlfn.XLOOKUP($A209&amp;$Q$3,Data[Index]&amp;Data[Valid Test, Can be used for conformity (Y/N)],Data[THC + NOx/km (mg)])</f>
        <v>#N/A</v>
      </c>
      <c r="K209" s="142" t="e" cm="1">
        <f t="array" ref="K209">_xlfn.XLOOKUP($A209&amp;$Q$3,Data[Index]&amp;Data[Valid Test, Can be used for conformity (Y/N)],Data[PN/km ('#)])</f>
        <v>#N/A</v>
      </c>
      <c r="L209" s="129" t="e" cm="1">
        <f t="array" ref="L209">_xlfn.XLOOKUP($A209&amp;$Q$3,Data[Index]&amp;Data[Valid Test, Can be used for conformity (Y/N)],Data[PM/km (mg)])</f>
        <v>#N/A</v>
      </c>
      <c r="M209" s="126" t="e" cm="1">
        <f t="array" ref="M209">_xlfn.XLOOKUP($A209&amp;$Q$3,Data[Index]&amp;Data[Valid Test, Can be used for conformity (Y/N)],Data[CH4 (mg/km)])</f>
        <v>#N/A</v>
      </c>
      <c r="N209" s="126" t="e" cm="1">
        <f t="array" ref="N209">_xlfn.XLOOKUP($A209&amp;$Q$3,Data[Index]&amp;Data[Valid Test, Can be used for conformity (Y/N)],Data[N20 (mg/km)])</f>
        <v>#N/A</v>
      </c>
      <c r="O209" s="129" t="e" cm="1">
        <f t="array" ref="O209">_xlfn.XLOOKUP($A209&amp;$Q$3,Data[Index]&amp;Data[Valid Test, Can be used for conformity (Y/N)],Data[l/100km])</f>
        <v>#N/A</v>
      </c>
      <c r="P209" s="138">
        <f>_xlfn.XLOOKUP($A209,Data[Index],Data[Comments])</f>
        <v>0</v>
      </c>
    </row>
    <row r="210" spans="1:16" x14ac:dyDescent="0.2">
      <c r="A210" s="129"/>
      <c r="B210" s="129"/>
      <c r="C210" s="129" t="e" cm="1">
        <f t="array" ref="C210">_xlfn.XLOOKUP($A210&amp;$Q$3&amp;$R$3,Data[Index]&amp;Data[Valid Test, Can be used for conformity (Y/N)]&amp;Data[Cycle],Data[Test Name])</f>
        <v>#N/A</v>
      </c>
      <c r="D210" s="167" t="e" cm="1">
        <f t="array" ref="D210">_xlfn.XLOOKUP($A210&amp;$Q$3&amp;$R$3,Data[Index]&amp;Data[Valid Test, Can be used for conformity (Y/N)]&amp;Data[Cycle],Data[Mileage (Miles)])</f>
        <v>#N/A</v>
      </c>
      <c r="E210" s="130" t="e" cm="1">
        <f t="array" ref="E210">_xlfn.XLOOKUP($A210&amp;$Q$3&amp;$R$3,Data[Index]&amp;Data[Valid Test, Can be used for conformity (Y/N)]&amp;Data[Cycle],Data[Date])</f>
        <v>#N/A</v>
      </c>
      <c r="F210" s="129" t="e" cm="1">
        <f t="array" ref="F210">_xlfn.XLOOKUP($A210&amp;$Q$3&amp;$R$3,Data[Index]&amp;Data[Valid Test, Can be used for conformity (Y/N)]&amp;Data[Cycle],Data[CO/km (mg)])</f>
        <v>#N/A</v>
      </c>
      <c r="G210" s="129" t="e" cm="1">
        <f t="array" ref="G210">_xlfn.XLOOKUP($A210&amp;$Q$3,Data[Index]&amp;Data[Valid Test, Can be used for conformity (Y/N)],Data[CO2/km (g)])</f>
        <v>#N/A</v>
      </c>
      <c r="H210" s="129" t="e" cm="1">
        <f t="array" ref="H210">_xlfn.XLOOKUP($A210&amp;$Q$3,Data[Index]&amp;Data[Valid Test, Can be used for conformity (Y/N)],Data[THC/km (mg)])</f>
        <v>#N/A</v>
      </c>
      <c r="I210" s="129" t="e" cm="1">
        <f t="array" ref="I210">_xlfn.XLOOKUP($A210&amp;$Q$3,Data[Index]&amp;Data[Valid Test, Can be used for conformity (Y/N)],Data[NOx/km (mg)])</f>
        <v>#N/A</v>
      </c>
      <c r="J210" s="129" t="e" cm="1">
        <f t="array" ref="J210">_xlfn.XLOOKUP($A210&amp;$Q$3,Data[Index]&amp;Data[Valid Test, Can be used for conformity (Y/N)],Data[THC + NOx/km (mg)])</f>
        <v>#N/A</v>
      </c>
      <c r="K210" s="142" t="e" cm="1">
        <f t="array" ref="K210">_xlfn.XLOOKUP($A210&amp;$Q$3,Data[Index]&amp;Data[Valid Test, Can be used for conformity (Y/N)],Data[PN/km ('#)])</f>
        <v>#N/A</v>
      </c>
      <c r="L210" s="129" t="e" cm="1">
        <f t="array" ref="L210">_xlfn.XLOOKUP($A210&amp;$Q$3,Data[Index]&amp;Data[Valid Test, Can be used for conformity (Y/N)],Data[PM/km (mg)])</f>
        <v>#N/A</v>
      </c>
      <c r="M210" s="126" t="e" cm="1">
        <f t="array" ref="M210">_xlfn.XLOOKUP($A210&amp;$Q$3,Data[Index]&amp;Data[Valid Test, Can be used for conformity (Y/N)],Data[CH4 (mg/km)])</f>
        <v>#N/A</v>
      </c>
      <c r="N210" s="126" t="e" cm="1">
        <f t="array" ref="N210">_xlfn.XLOOKUP($A210&amp;$Q$3,Data[Index]&amp;Data[Valid Test, Can be used for conformity (Y/N)],Data[N20 (mg/km)])</f>
        <v>#N/A</v>
      </c>
      <c r="O210" s="129" t="e" cm="1">
        <f t="array" ref="O210">_xlfn.XLOOKUP($A210&amp;$Q$3,Data[Index]&amp;Data[Valid Test, Can be used for conformity (Y/N)],Data[l/100km])</f>
        <v>#N/A</v>
      </c>
      <c r="P210" s="138">
        <f>_xlfn.XLOOKUP($A210,Data[Index],Data[Comments])</f>
        <v>0</v>
      </c>
    </row>
    <row r="211" spans="1:16" x14ac:dyDescent="0.2">
      <c r="A211" s="129"/>
      <c r="B211" s="129"/>
      <c r="C211" s="129" t="e" cm="1">
        <f t="array" ref="C211">_xlfn.XLOOKUP($A211&amp;$Q$3&amp;$R$3,Data[Index]&amp;Data[Valid Test, Can be used for conformity (Y/N)]&amp;Data[Cycle],Data[Test Name])</f>
        <v>#N/A</v>
      </c>
      <c r="D211" s="167" t="e" cm="1">
        <f t="array" ref="D211">_xlfn.XLOOKUP($A211&amp;$Q$3&amp;$R$3,Data[Index]&amp;Data[Valid Test, Can be used for conformity (Y/N)]&amp;Data[Cycle],Data[Mileage (Miles)])</f>
        <v>#N/A</v>
      </c>
      <c r="E211" s="130" t="e" cm="1">
        <f t="array" ref="E211">_xlfn.XLOOKUP($A211&amp;$Q$3&amp;$R$3,Data[Index]&amp;Data[Valid Test, Can be used for conformity (Y/N)]&amp;Data[Cycle],Data[Date])</f>
        <v>#N/A</v>
      </c>
      <c r="F211" s="129" t="e" cm="1">
        <f t="array" ref="F211">_xlfn.XLOOKUP($A211&amp;$Q$3&amp;$R$3,Data[Index]&amp;Data[Valid Test, Can be used for conformity (Y/N)]&amp;Data[Cycle],Data[CO/km (mg)])</f>
        <v>#N/A</v>
      </c>
      <c r="G211" s="129" t="e" cm="1">
        <f t="array" ref="G211">_xlfn.XLOOKUP($A211&amp;$Q$3,Data[Index]&amp;Data[Valid Test, Can be used for conformity (Y/N)],Data[CO2/km (g)])</f>
        <v>#N/A</v>
      </c>
      <c r="H211" s="129" t="e" cm="1">
        <f t="array" ref="H211">_xlfn.XLOOKUP($A211&amp;$Q$3,Data[Index]&amp;Data[Valid Test, Can be used for conformity (Y/N)],Data[THC/km (mg)])</f>
        <v>#N/A</v>
      </c>
      <c r="I211" s="129" t="e" cm="1">
        <f t="array" ref="I211">_xlfn.XLOOKUP($A211&amp;$Q$3,Data[Index]&amp;Data[Valid Test, Can be used for conformity (Y/N)],Data[NOx/km (mg)])</f>
        <v>#N/A</v>
      </c>
      <c r="J211" s="129" t="e" cm="1">
        <f t="array" ref="J211">_xlfn.XLOOKUP($A211&amp;$Q$3,Data[Index]&amp;Data[Valid Test, Can be used for conformity (Y/N)],Data[THC + NOx/km (mg)])</f>
        <v>#N/A</v>
      </c>
      <c r="K211" s="142" t="e" cm="1">
        <f t="array" ref="K211">_xlfn.XLOOKUP($A211&amp;$Q$3,Data[Index]&amp;Data[Valid Test, Can be used for conformity (Y/N)],Data[PN/km ('#)])</f>
        <v>#N/A</v>
      </c>
      <c r="L211" s="129" t="e" cm="1">
        <f t="array" ref="L211">_xlfn.XLOOKUP($A211&amp;$Q$3,Data[Index]&amp;Data[Valid Test, Can be used for conformity (Y/N)],Data[PM/km (mg)])</f>
        <v>#N/A</v>
      </c>
      <c r="M211" s="126" t="e" cm="1">
        <f t="array" ref="M211">_xlfn.XLOOKUP($A211&amp;$Q$3,Data[Index]&amp;Data[Valid Test, Can be used for conformity (Y/N)],Data[CH4 (mg/km)])</f>
        <v>#N/A</v>
      </c>
      <c r="N211" s="126" t="e" cm="1">
        <f t="array" ref="N211">_xlfn.XLOOKUP($A211&amp;$Q$3,Data[Index]&amp;Data[Valid Test, Can be used for conformity (Y/N)],Data[N20 (mg/km)])</f>
        <v>#N/A</v>
      </c>
      <c r="O211" s="129" t="e" cm="1">
        <f t="array" ref="O211">_xlfn.XLOOKUP($A211&amp;$Q$3,Data[Index]&amp;Data[Valid Test, Can be used for conformity (Y/N)],Data[l/100km])</f>
        <v>#N/A</v>
      </c>
      <c r="P211" s="138" t="e">
        <f>_xlfn.XLOOKUP($A211,Data[Index],Data[Comments])</f>
        <v>#N/A</v>
      </c>
    </row>
    <row r="212" spans="1:16" x14ac:dyDescent="0.2">
      <c r="A212" s="129"/>
      <c r="B212" s="129"/>
      <c r="C212" s="129" t="e" cm="1">
        <f t="array" ref="C212">_xlfn.XLOOKUP($A212&amp;$Q$3&amp;$R$3,Data[Index]&amp;Data[Valid Test, Can be used for conformity (Y/N)]&amp;Data[Cycle],Data[Test Name])</f>
        <v>#N/A</v>
      </c>
      <c r="D212" s="167" t="e" cm="1">
        <f t="array" ref="D212">_xlfn.XLOOKUP($A212&amp;$Q$3&amp;$R$3,Data[Index]&amp;Data[Valid Test, Can be used for conformity (Y/N)]&amp;Data[Cycle],Data[Mileage (Miles)])</f>
        <v>#N/A</v>
      </c>
      <c r="E212" s="130" t="e" cm="1">
        <f t="array" ref="E212">_xlfn.XLOOKUP($A212&amp;$Q$3&amp;$R$3,Data[Index]&amp;Data[Valid Test, Can be used for conformity (Y/N)]&amp;Data[Cycle],Data[Date])</f>
        <v>#N/A</v>
      </c>
      <c r="F212" s="129" t="e" cm="1">
        <f t="array" ref="F212">_xlfn.XLOOKUP($A212&amp;$Q$3&amp;$R$3,Data[Index]&amp;Data[Valid Test, Can be used for conformity (Y/N)]&amp;Data[Cycle],Data[CO/km (mg)])</f>
        <v>#N/A</v>
      </c>
      <c r="G212" s="129" t="e" cm="1">
        <f t="array" ref="G212">_xlfn.XLOOKUP($A212&amp;$Q$3,Data[Index]&amp;Data[Valid Test, Can be used for conformity (Y/N)],Data[CO2/km (g)])</f>
        <v>#N/A</v>
      </c>
      <c r="H212" s="129" t="e" cm="1">
        <f t="array" ref="H212">_xlfn.XLOOKUP($A212&amp;$Q$3,Data[Index]&amp;Data[Valid Test, Can be used for conformity (Y/N)],Data[THC/km (mg)])</f>
        <v>#N/A</v>
      </c>
      <c r="I212" s="129" t="e" cm="1">
        <f t="array" ref="I212">_xlfn.XLOOKUP($A212&amp;$Q$3,Data[Index]&amp;Data[Valid Test, Can be used for conformity (Y/N)],Data[NOx/km (mg)])</f>
        <v>#N/A</v>
      </c>
      <c r="J212" s="129" t="e" cm="1">
        <f t="array" ref="J212">_xlfn.XLOOKUP($A212&amp;$Q$3,Data[Index]&amp;Data[Valid Test, Can be used for conformity (Y/N)],Data[THC + NOx/km (mg)])</f>
        <v>#N/A</v>
      </c>
      <c r="K212" s="142" t="e" cm="1">
        <f t="array" ref="K212">_xlfn.XLOOKUP($A212&amp;$Q$3,Data[Index]&amp;Data[Valid Test, Can be used for conformity (Y/N)],Data[PN/km ('#)])</f>
        <v>#N/A</v>
      </c>
      <c r="L212" s="129" t="e" cm="1">
        <f t="array" ref="L212">_xlfn.XLOOKUP($A212&amp;$Q$3,Data[Index]&amp;Data[Valid Test, Can be used for conformity (Y/N)],Data[PM/km (mg)])</f>
        <v>#N/A</v>
      </c>
      <c r="M212" s="126" t="e" cm="1">
        <f t="array" ref="M212">_xlfn.XLOOKUP($A212&amp;$Q$3,Data[Index]&amp;Data[Valid Test, Can be used for conformity (Y/N)],Data[CH4 (mg/km)])</f>
        <v>#N/A</v>
      </c>
      <c r="N212" s="126" t="e" cm="1">
        <f t="array" ref="N212">_xlfn.XLOOKUP($A212&amp;$Q$3,Data[Index]&amp;Data[Valid Test, Can be used for conformity (Y/N)],Data[N20 (mg/km)])</f>
        <v>#N/A</v>
      </c>
      <c r="O212" s="129" t="e" cm="1">
        <f t="array" ref="O212">_xlfn.XLOOKUP($A212&amp;$Q$3,Data[Index]&amp;Data[Valid Test, Can be used for conformity (Y/N)],Data[l/100km])</f>
        <v>#N/A</v>
      </c>
      <c r="P212" s="138">
        <f>_xlfn.XLOOKUP($A212,Data[Index],Data[Comments])</f>
        <v>0</v>
      </c>
    </row>
    <row r="213" spans="1:16" x14ac:dyDescent="0.2">
      <c r="A213" s="129"/>
      <c r="B213" s="129"/>
      <c r="C213" s="129" t="e" cm="1">
        <f t="array" ref="C213">_xlfn.XLOOKUP($A213&amp;$Q$3&amp;$R$3,Data[Index]&amp;Data[Valid Test, Can be used for conformity (Y/N)]&amp;Data[Cycle],Data[Test Name])</f>
        <v>#N/A</v>
      </c>
      <c r="D213" s="167" t="e" cm="1">
        <f t="array" ref="D213">_xlfn.XLOOKUP($A213&amp;$Q$3&amp;$R$3,Data[Index]&amp;Data[Valid Test, Can be used for conformity (Y/N)]&amp;Data[Cycle],Data[Mileage (Miles)])</f>
        <v>#N/A</v>
      </c>
      <c r="E213" s="130" t="e" cm="1">
        <f t="array" ref="E213">_xlfn.XLOOKUP($A213&amp;$Q$3&amp;$R$3,Data[Index]&amp;Data[Valid Test, Can be used for conformity (Y/N)]&amp;Data[Cycle],Data[Date])</f>
        <v>#N/A</v>
      </c>
      <c r="F213" s="129" t="e" cm="1">
        <f t="array" ref="F213">_xlfn.XLOOKUP($A213&amp;$Q$3&amp;$R$3,Data[Index]&amp;Data[Valid Test, Can be used for conformity (Y/N)]&amp;Data[Cycle],Data[CO/km (mg)])</f>
        <v>#N/A</v>
      </c>
      <c r="G213" s="129" t="e" cm="1">
        <f t="array" ref="G213">_xlfn.XLOOKUP($A213&amp;$Q$3,Data[Index]&amp;Data[Valid Test, Can be used for conformity (Y/N)],Data[CO2/km (g)])</f>
        <v>#N/A</v>
      </c>
      <c r="H213" s="129" t="e" cm="1">
        <f t="array" ref="H213">_xlfn.XLOOKUP($A213&amp;$Q$3,Data[Index]&amp;Data[Valid Test, Can be used for conformity (Y/N)],Data[THC/km (mg)])</f>
        <v>#N/A</v>
      </c>
      <c r="I213" s="129" t="e" cm="1">
        <f t="array" ref="I213">_xlfn.XLOOKUP($A213&amp;$Q$3,Data[Index]&amp;Data[Valid Test, Can be used for conformity (Y/N)],Data[NOx/km (mg)])</f>
        <v>#N/A</v>
      </c>
      <c r="J213" s="129" t="e" cm="1">
        <f t="array" ref="J213">_xlfn.XLOOKUP($A213&amp;$Q$3,Data[Index]&amp;Data[Valid Test, Can be used for conformity (Y/N)],Data[THC + NOx/km (mg)])</f>
        <v>#N/A</v>
      </c>
      <c r="K213" s="142" t="e" cm="1">
        <f t="array" ref="K213">_xlfn.XLOOKUP($A213&amp;$Q$3,Data[Index]&amp;Data[Valid Test, Can be used for conformity (Y/N)],Data[PN/km ('#)])</f>
        <v>#N/A</v>
      </c>
      <c r="L213" s="129" t="e" cm="1">
        <f t="array" ref="L213">_xlfn.XLOOKUP($A213&amp;$Q$3,Data[Index]&amp;Data[Valid Test, Can be used for conformity (Y/N)],Data[PM/km (mg)])</f>
        <v>#N/A</v>
      </c>
      <c r="M213" s="126" t="e" cm="1">
        <f t="array" ref="M213">_xlfn.XLOOKUP($A213&amp;$Q$3,Data[Index]&amp;Data[Valid Test, Can be used for conformity (Y/N)],Data[CH4 (mg/km)])</f>
        <v>#N/A</v>
      </c>
      <c r="N213" s="126" t="e" cm="1">
        <f t="array" ref="N213">_xlfn.XLOOKUP($A213&amp;$Q$3,Data[Index]&amp;Data[Valid Test, Can be used for conformity (Y/N)],Data[N20 (mg/km)])</f>
        <v>#N/A</v>
      </c>
      <c r="O213" s="129" t="e" cm="1">
        <f t="array" ref="O213">_xlfn.XLOOKUP($A213&amp;$Q$3,Data[Index]&amp;Data[Valid Test, Can be used for conformity (Y/N)],Data[l/100km])</f>
        <v>#N/A</v>
      </c>
      <c r="P213" s="138">
        <f>_xlfn.XLOOKUP($A213,Data[Index],Data[Comments])</f>
        <v>0</v>
      </c>
    </row>
    <row r="214" spans="1:16" x14ac:dyDescent="0.2">
      <c r="A214" s="129"/>
      <c r="B214" s="129"/>
      <c r="C214" s="129" t="e" cm="1">
        <f t="array" ref="C214">_xlfn.XLOOKUP($A214&amp;$Q$3&amp;$R$3,Data[Index]&amp;Data[Valid Test, Can be used for conformity (Y/N)]&amp;Data[Cycle],Data[Test Name])</f>
        <v>#N/A</v>
      </c>
      <c r="D214" s="167" t="e" cm="1">
        <f t="array" ref="D214">_xlfn.XLOOKUP($A214&amp;$Q$3&amp;$R$3,Data[Index]&amp;Data[Valid Test, Can be used for conformity (Y/N)]&amp;Data[Cycle],Data[Mileage (Miles)])</f>
        <v>#N/A</v>
      </c>
      <c r="E214" s="130" t="e" cm="1">
        <f t="array" ref="E214">_xlfn.XLOOKUP($A214&amp;$Q$3&amp;$R$3,Data[Index]&amp;Data[Valid Test, Can be used for conformity (Y/N)]&amp;Data[Cycle],Data[Date])</f>
        <v>#N/A</v>
      </c>
      <c r="F214" s="129" t="e" cm="1">
        <f t="array" ref="F214">_xlfn.XLOOKUP($A214&amp;$Q$3&amp;$R$3,Data[Index]&amp;Data[Valid Test, Can be used for conformity (Y/N)]&amp;Data[Cycle],Data[CO/km (mg)])</f>
        <v>#N/A</v>
      </c>
      <c r="G214" s="129" t="e" cm="1">
        <f t="array" ref="G214">_xlfn.XLOOKUP($A214&amp;$Q$3,Data[Index]&amp;Data[Valid Test, Can be used for conformity (Y/N)],Data[CO2/km (g)])</f>
        <v>#N/A</v>
      </c>
      <c r="H214" s="129" t="e" cm="1">
        <f t="array" ref="H214">_xlfn.XLOOKUP($A214&amp;$Q$3,Data[Index]&amp;Data[Valid Test, Can be used for conformity (Y/N)],Data[THC/km (mg)])</f>
        <v>#N/A</v>
      </c>
      <c r="I214" s="129" t="e" cm="1">
        <f t="array" ref="I214">_xlfn.XLOOKUP($A214&amp;$Q$3,Data[Index]&amp;Data[Valid Test, Can be used for conformity (Y/N)],Data[NOx/km (mg)])</f>
        <v>#N/A</v>
      </c>
      <c r="J214" s="129" t="e" cm="1">
        <f t="array" ref="J214">_xlfn.XLOOKUP($A214&amp;$Q$3,Data[Index]&amp;Data[Valid Test, Can be used for conformity (Y/N)],Data[THC + NOx/km (mg)])</f>
        <v>#N/A</v>
      </c>
      <c r="K214" s="142" t="e" cm="1">
        <f t="array" ref="K214">_xlfn.XLOOKUP($A214&amp;$Q$3,Data[Index]&amp;Data[Valid Test, Can be used for conformity (Y/N)],Data[PN/km ('#)])</f>
        <v>#N/A</v>
      </c>
      <c r="L214" s="129" t="e" cm="1">
        <f t="array" ref="L214">_xlfn.XLOOKUP($A214&amp;$Q$3,Data[Index]&amp;Data[Valid Test, Can be used for conformity (Y/N)],Data[PM/km (mg)])</f>
        <v>#N/A</v>
      </c>
      <c r="M214" s="126" t="e" cm="1">
        <f t="array" ref="M214">_xlfn.XLOOKUP($A214&amp;$Q$3,Data[Index]&amp;Data[Valid Test, Can be used for conformity (Y/N)],Data[CH4 (mg/km)])</f>
        <v>#N/A</v>
      </c>
      <c r="N214" s="126" t="e" cm="1">
        <f t="array" ref="N214">_xlfn.XLOOKUP($A214&amp;$Q$3,Data[Index]&amp;Data[Valid Test, Can be used for conformity (Y/N)],Data[N20 (mg/km)])</f>
        <v>#N/A</v>
      </c>
      <c r="O214" s="129" t="e" cm="1">
        <f t="array" ref="O214">_xlfn.XLOOKUP($A214&amp;$Q$3,Data[Index]&amp;Data[Valid Test, Can be used for conformity (Y/N)],Data[l/100km])</f>
        <v>#N/A</v>
      </c>
      <c r="P214" s="138" t="e">
        <f>_xlfn.XLOOKUP($A214,Data[Index],Data[Comments])</f>
        <v>#N/A</v>
      </c>
    </row>
    <row r="215" spans="1:16" x14ac:dyDescent="0.2">
      <c r="A215" s="129"/>
      <c r="B215" s="129"/>
      <c r="C215" s="129" t="e" cm="1">
        <f t="array" ref="C215">_xlfn.XLOOKUP($A215&amp;$Q$3&amp;$R$3,Data[Index]&amp;Data[Valid Test, Can be used for conformity (Y/N)]&amp;Data[Cycle],Data[Test Name])</f>
        <v>#N/A</v>
      </c>
      <c r="D215" s="167" t="e" cm="1">
        <f t="array" ref="D215">_xlfn.XLOOKUP($A215&amp;$Q$3&amp;$R$3,Data[Index]&amp;Data[Valid Test, Can be used for conformity (Y/N)]&amp;Data[Cycle],Data[Mileage (Miles)])</f>
        <v>#N/A</v>
      </c>
      <c r="E215" s="130" t="e" cm="1">
        <f t="array" ref="E215">_xlfn.XLOOKUP($A215&amp;$Q$3&amp;$R$3,Data[Index]&amp;Data[Valid Test, Can be used for conformity (Y/N)]&amp;Data[Cycle],Data[Date])</f>
        <v>#N/A</v>
      </c>
      <c r="F215" s="129" t="e" cm="1">
        <f t="array" ref="F215">_xlfn.XLOOKUP($A215&amp;$Q$3&amp;$R$3,Data[Index]&amp;Data[Valid Test, Can be used for conformity (Y/N)]&amp;Data[Cycle],Data[CO/km (mg)])</f>
        <v>#N/A</v>
      </c>
      <c r="G215" s="129" t="e" cm="1">
        <f t="array" ref="G215">_xlfn.XLOOKUP($A215&amp;$Q$3,Data[Index]&amp;Data[Valid Test, Can be used for conformity (Y/N)],Data[CO2/km (g)])</f>
        <v>#N/A</v>
      </c>
      <c r="H215" s="129" t="e" cm="1">
        <f t="array" ref="H215">_xlfn.XLOOKUP($A215&amp;$Q$3,Data[Index]&amp;Data[Valid Test, Can be used for conformity (Y/N)],Data[THC/km (mg)])</f>
        <v>#N/A</v>
      </c>
      <c r="I215" s="129" t="e" cm="1">
        <f t="array" ref="I215">_xlfn.XLOOKUP($A215&amp;$Q$3,Data[Index]&amp;Data[Valid Test, Can be used for conformity (Y/N)],Data[NOx/km (mg)])</f>
        <v>#N/A</v>
      </c>
      <c r="J215" s="129" t="e" cm="1">
        <f t="array" ref="J215">_xlfn.XLOOKUP($A215&amp;$Q$3,Data[Index]&amp;Data[Valid Test, Can be used for conformity (Y/N)],Data[THC + NOx/km (mg)])</f>
        <v>#N/A</v>
      </c>
      <c r="K215" s="142" t="e" cm="1">
        <f t="array" ref="K215">_xlfn.XLOOKUP($A215&amp;$Q$3,Data[Index]&amp;Data[Valid Test, Can be used for conformity (Y/N)],Data[PN/km ('#)])</f>
        <v>#N/A</v>
      </c>
      <c r="L215" s="129" t="e" cm="1">
        <f t="array" ref="L215">_xlfn.XLOOKUP($A215&amp;$Q$3,Data[Index]&amp;Data[Valid Test, Can be used for conformity (Y/N)],Data[PM/km (mg)])</f>
        <v>#N/A</v>
      </c>
      <c r="M215" s="126" t="e" cm="1">
        <f t="array" ref="M215">_xlfn.XLOOKUP($A215&amp;$Q$3,Data[Index]&amp;Data[Valid Test, Can be used for conformity (Y/N)],Data[CH4 (mg/km)])</f>
        <v>#N/A</v>
      </c>
      <c r="N215" s="126" t="e" cm="1">
        <f t="array" ref="N215">_xlfn.XLOOKUP($A215&amp;$Q$3,Data[Index]&amp;Data[Valid Test, Can be used for conformity (Y/N)],Data[N20 (mg/km)])</f>
        <v>#N/A</v>
      </c>
      <c r="O215" s="129" t="e" cm="1">
        <f t="array" ref="O215">_xlfn.XLOOKUP($A215&amp;$Q$3,Data[Index]&amp;Data[Valid Test, Can be used for conformity (Y/N)],Data[l/100km])</f>
        <v>#N/A</v>
      </c>
      <c r="P215" s="138" t="e">
        <f>_xlfn.XLOOKUP($A215,Data[Index],Data[Comments])</f>
        <v>#N/A</v>
      </c>
    </row>
    <row r="216" spans="1:16" x14ac:dyDescent="0.2">
      <c r="A216" s="129"/>
      <c r="B216" s="129"/>
      <c r="C216" s="129" t="e" cm="1">
        <f t="array" ref="C216">_xlfn.XLOOKUP($A216&amp;$Q$3&amp;$R$3,Data[Index]&amp;Data[Valid Test, Can be used for conformity (Y/N)]&amp;Data[Cycle],Data[Test Name])</f>
        <v>#N/A</v>
      </c>
      <c r="D216" s="167" t="e" cm="1">
        <f t="array" ref="D216">_xlfn.XLOOKUP($A216&amp;$Q$3&amp;$R$3,Data[Index]&amp;Data[Valid Test, Can be used for conformity (Y/N)]&amp;Data[Cycle],Data[Mileage (Miles)])</f>
        <v>#N/A</v>
      </c>
      <c r="E216" s="130" t="e" cm="1">
        <f t="array" ref="E216">_xlfn.XLOOKUP($A216&amp;$Q$3&amp;$R$3,Data[Index]&amp;Data[Valid Test, Can be used for conformity (Y/N)]&amp;Data[Cycle],Data[Date])</f>
        <v>#N/A</v>
      </c>
      <c r="F216" s="129" t="e" cm="1">
        <f t="array" ref="F216">_xlfn.XLOOKUP($A216&amp;$Q$3&amp;$R$3,Data[Index]&amp;Data[Valid Test, Can be used for conformity (Y/N)]&amp;Data[Cycle],Data[CO/km (mg)])</f>
        <v>#N/A</v>
      </c>
      <c r="G216" s="129" t="e" cm="1">
        <f t="array" ref="G216">_xlfn.XLOOKUP($A216&amp;$Q$3,Data[Index]&amp;Data[Valid Test, Can be used for conformity (Y/N)],Data[CO2/km (g)])</f>
        <v>#N/A</v>
      </c>
      <c r="H216" s="129" t="e" cm="1">
        <f t="array" ref="H216">_xlfn.XLOOKUP($A216&amp;$Q$3,Data[Index]&amp;Data[Valid Test, Can be used for conformity (Y/N)],Data[THC/km (mg)])</f>
        <v>#N/A</v>
      </c>
      <c r="I216" s="129" t="e" cm="1">
        <f t="array" ref="I216">_xlfn.XLOOKUP($A216&amp;$Q$3,Data[Index]&amp;Data[Valid Test, Can be used for conformity (Y/N)],Data[NOx/km (mg)])</f>
        <v>#N/A</v>
      </c>
      <c r="J216" s="129" t="e" cm="1">
        <f t="array" ref="J216">_xlfn.XLOOKUP($A216&amp;$Q$3,Data[Index]&amp;Data[Valid Test, Can be used for conformity (Y/N)],Data[THC + NOx/km (mg)])</f>
        <v>#N/A</v>
      </c>
      <c r="K216" s="142" t="e" cm="1">
        <f t="array" ref="K216">_xlfn.XLOOKUP($A216&amp;$Q$3,Data[Index]&amp;Data[Valid Test, Can be used for conformity (Y/N)],Data[PN/km ('#)])</f>
        <v>#N/A</v>
      </c>
      <c r="L216" s="129" t="e" cm="1">
        <f t="array" ref="L216">_xlfn.XLOOKUP($A216&amp;$Q$3,Data[Index]&amp;Data[Valid Test, Can be used for conformity (Y/N)],Data[PM/km (mg)])</f>
        <v>#N/A</v>
      </c>
      <c r="M216" s="126" t="e" cm="1">
        <f t="array" ref="M216">_xlfn.XLOOKUP($A216&amp;$Q$3,Data[Index]&amp;Data[Valid Test, Can be used for conformity (Y/N)],Data[CH4 (mg/km)])</f>
        <v>#N/A</v>
      </c>
      <c r="N216" s="126" t="e" cm="1">
        <f t="array" ref="N216">_xlfn.XLOOKUP($A216&amp;$Q$3,Data[Index]&amp;Data[Valid Test, Can be used for conformity (Y/N)],Data[N20 (mg/km)])</f>
        <v>#N/A</v>
      </c>
      <c r="O216" s="129" t="e" cm="1">
        <f t="array" ref="O216">_xlfn.XLOOKUP($A216&amp;$Q$3,Data[Index]&amp;Data[Valid Test, Can be used for conformity (Y/N)],Data[l/100km])</f>
        <v>#N/A</v>
      </c>
      <c r="P216" s="138" t="e">
        <f>_xlfn.XLOOKUP($A216,Data[Index],Data[Comments])</f>
        <v>#N/A</v>
      </c>
    </row>
    <row r="217" spans="1:16" x14ac:dyDescent="0.2">
      <c r="A217" s="129"/>
      <c r="B217" s="129"/>
      <c r="C217" s="129" t="e" cm="1">
        <f t="array" ref="C217">_xlfn.XLOOKUP($A217&amp;$Q$3&amp;$R$3,Data[Index]&amp;Data[Valid Test, Can be used for conformity (Y/N)]&amp;Data[Cycle],Data[Test Name])</f>
        <v>#N/A</v>
      </c>
      <c r="D217" s="167" t="e" cm="1">
        <f t="array" ref="D217">_xlfn.XLOOKUP($A217&amp;$Q$3&amp;$R$3,Data[Index]&amp;Data[Valid Test, Can be used for conformity (Y/N)]&amp;Data[Cycle],Data[Mileage (Miles)])</f>
        <v>#N/A</v>
      </c>
      <c r="E217" s="130" t="e" cm="1">
        <f t="array" ref="E217">_xlfn.XLOOKUP($A217&amp;$Q$3&amp;$R$3,Data[Index]&amp;Data[Valid Test, Can be used for conformity (Y/N)]&amp;Data[Cycle],Data[Date])</f>
        <v>#N/A</v>
      </c>
      <c r="F217" s="129" t="e" cm="1">
        <f t="array" ref="F217">_xlfn.XLOOKUP($A217&amp;$Q$3&amp;$R$3,Data[Index]&amp;Data[Valid Test, Can be used for conformity (Y/N)]&amp;Data[Cycle],Data[CO/km (mg)])</f>
        <v>#N/A</v>
      </c>
      <c r="G217" s="129" t="e" cm="1">
        <f t="array" ref="G217">_xlfn.XLOOKUP($A217&amp;$Q$3,Data[Index]&amp;Data[Valid Test, Can be used for conformity (Y/N)],Data[CO2/km (g)])</f>
        <v>#N/A</v>
      </c>
      <c r="H217" s="129" t="e" cm="1">
        <f t="array" ref="H217">_xlfn.XLOOKUP($A217&amp;$Q$3,Data[Index]&amp;Data[Valid Test, Can be used for conformity (Y/N)],Data[THC/km (mg)])</f>
        <v>#N/A</v>
      </c>
      <c r="I217" s="129" t="e" cm="1">
        <f t="array" ref="I217">_xlfn.XLOOKUP($A217&amp;$Q$3,Data[Index]&amp;Data[Valid Test, Can be used for conformity (Y/N)],Data[NOx/km (mg)])</f>
        <v>#N/A</v>
      </c>
      <c r="J217" s="129" t="e" cm="1">
        <f t="array" ref="J217">_xlfn.XLOOKUP($A217&amp;$Q$3,Data[Index]&amp;Data[Valid Test, Can be used for conformity (Y/N)],Data[THC + NOx/km (mg)])</f>
        <v>#N/A</v>
      </c>
      <c r="K217" s="142" t="e" cm="1">
        <f t="array" ref="K217">_xlfn.XLOOKUP($A217&amp;$Q$3,Data[Index]&amp;Data[Valid Test, Can be used for conformity (Y/N)],Data[PN/km ('#)])</f>
        <v>#N/A</v>
      </c>
      <c r="L217" s="129" t="e" cm="1">
        <f t="array" ref="L217">_xlfn.XLOOKUP($A217&amp;$Q$3,Data[Index]&amp;Data[Valid Test, Can be used for conformity (Y/N)],Data[PM/km (mg)])</f>
        <v>#N/A</v>
      </c>
      <c r="M217" s="126" t="e" cm="1">
        <f t="array" ref="M217">_xlfn.XLOOKUP($A217&amp;$Q$3,Data[Index]&amp;Data[Valid Test, Can be used for conformity (Y/N)],Data[CH4 (mg/km)])</f>
        <v>#N/A</v>
      </c>
      <c r="N217" s="126" t="e" cm="1">
        <f t="array" ref="N217">_xlfn.XLOOKUP($A217&amp;$Q$3,Data[Index]&amp;Data[Valid Test, Can be used for conformity (Y/N)],Data[N20 (mg/km)])</f>
        <v>#N/A</v>
      </c>
      <c r="O217" s="129" t="e" cm="1">
        <f t="array" ref="O217">_xlfn.XLOOKUP($A217&amp;$Q$3,Data[Index]&amp;Data[Valid Test, Can be used for conformity (Y/N)],Data[l/100km])</f>
        <v>#N/A</v>
      </c>
      <c r="P217" s="138">
        <f>_xlfn.XLOOKUP($A217,Data[Index],Data[Comments])</f>
        <v>0</v>
      </c>
    </row>
    <row r="218" spans="1:16" x14ac:dyDescent="0.2">
      <c r="A218" s="129"/>
      <c r="B218" s="129"/>
      <c r="C218" s="129" t="e" cm="1">
        <f t="array" ref="C218">_xlfn.XLOOKUP($A218&amp;$Q$3&amp;$R$3,Data[Index]&amp;Data[Valid Test, Can be used for conformity (Y/N)]&amp;Data[Cycle],Data[Test Name])</f>
        <v>#N/A</v>
      </c>
      <c r="D218" s="167" t="e" cm="1">
        <f t="array" ref="D218">_xlfn.XLOOKUP($A218&amp;$Q$3&amp;$R$3,Data[Index]&amp;Data[Valid Test, Can be used for conformity (Y/N)]&amp;Data[Cycle],Data[Mileage (Miles)])</f>
        <v>#N/A</v>
      </c>
      <c r="E218" s="130" t="e" cm="1">
        <f t="array" ref="E218">_xlfn.XLOOKUP($A218&amp;$Q$3&amp;$R$3,Data[Index]&amp;Data[Valid Test, Can be used for conformity (Y/N)]&amp;Data[Cycle],Data[Date])</f>
        <v>#N/A</v>
      </c>
      <c r="F218" s="129" t="e" cm="1">
        <f t="array" ref="F218">_xlfn.XLOOKUP($A218&amp;$Q$3&amp;$R$3,Data[Index]&amp;Data[Valid Test, Can be used for conformity (Y/N)]&amp;Data[Cycle],Data[CO/km (mg)])</f>
        <v>#N/A</v>
      </c>
      <c r="G218" s="129" t="e" cm="1">
        <f t="array" ref="G218">_xlfn.XLOOKUP($A218&amp;$Q$3,Data[Index]&amp;Data[Valid Test, Can be used for conformity (Y/N)],Data[CO2/km (g)])</f>
        <v>#N/A</v>
      </c>
      <c r="H218" s="129" t="e" cm="1">
        <f t="array" ref="H218">_xlfn.XLOOKUP($A218&amp;$Q$3,Data[Index]&amp;Data[Valid Test, Can be used for conformity (Y/N)],Data[THC/km (mg)])</f>
        <v>#N/A</v>
      </c>
      <c r="I218" s="129" t="e" cm="1">
        <f t="array" ref="I218">_xlfn.XLOOKUP($A218&amp;$Q$3,Data[Index]&amp;Data[Valid Test, Can be used for conformity (Y/N)],Data[NOx/km (mg)])</f>
        <v>#N/A</v>
      </c>
      <c r="J218" s="129" t="e" cm="1">
        <f t="array" ref="J218">_xlfn.XLOOKUP($A218&amp;$Q$3,Data[Index]&amp;Data[Valid Test, Can be used for conformity (Y/N)],Data[THC + NOx/km (mg)])</f>
        <v>#N/A</v>
      </c>
      <c r="K218" s="142" t="e" cm="1">
        <f t="array" ref="K218">_xlfn.XLOOKUP($A218&amp;$Q$3,Data[Index]&amp;Data[Valid Test, Can be used for conformity (Y/N)],Data[PN/km ('#)])</f>
        <v>#N/A</v>
      </c>
      <c r="L218" s="129" t="e" cm="1">
        <f t="array" ref="L218">_xlfn.XLOOKUP($A218&amp;$Q$3,Data[Index]&amp;Data[Valid Test, Can be used for conformity (Y/N)],Data[PM/km (mg)])</f>
        <v>#N/A</v>
      </c>
      <c r="M218" s="126" t="e" cm="1">
        <f t="array" ref="M218">_xlfn.XLOOKUP($A218&amp;$Q$3,Data[Index]&amp;Data[Valid Test, Can be used for conformity (Y/N)],Data[CH4 (mg/km)])</f>
        <v>#N/A</v>
      </c>
      <c r="N218" s="126" t="e" cm="1">
        <f t="array" ref="N218">_xlfn.XLOOKUP($A218&amp;$Q$3,Data[Index]&amp;Data[Valid Test, Can be used for conformity (Y/N)],Data[N20 (mg/km)])</f>
        <v>#N/A</v>
      </c>
      <c r="O218" s="129" t="e" cm="1">
        <f t="array" ref="O218">_xlfn.XLOOKUP($A218&amp;$Q$3,Data[Index]&amp;Data[Valid Test, Can be used for conformity (Y/N)],Data[l/100km])</f>
        <v>#N/A</v>
      </c>
      <c r="P218" s="138">
        <f>_xlfn.XLOOKUP($A218,Data[Index],Data[Comments])</f>
        <v>0</v>
      </c>
    </row>
    <row r="219" spans="1:16" x14ac:dyDescent="0.2">
      <c r="A219" s="129"/>
      <c r="B219" s="129"/>
      <c r="C219" s="129" t="e" cm="1">
        <f t="array" ref="C219">_xlfn.XLOOKUP($A219&amp;$Q$3&amp;$R$3,Data[Index]&amp;Data[Valid Test, Can be used for conformity (Y/N)]&amp;Data[Cycle],Data[Test Name])</f>
        <v>#N/A</v>
      </c>
      <c r="D219" s="167" t="e" cm="1">
        <f t="array" ref="D219">_xlfn.XLOOKUP($A219&amp;$Q$3&amp;$R$3,Data[Index]&amp;Data[Valid Test, Can be used for conformity (Y/N)]&amp;Data[Cycle],Data[Mileage (Miles)])</f>
        <v>#N/A</v>
      </c>
      <c r="E219" s="130" t="e" cm="1">
        <f t="array" ref="E219">_xlfn.XLOOKUP($A219&amp;$Q$3&amp;$R$3,Data[Index]&amp;Data[Valid Test, Can be used for conformity (Y/N)]&amp;Data[Cycle],Data[Date])</f>
        <v>#N/A</v>
      </c>
      <c r="F219" s="129" t="e" cm="1">
        <f t="array" ref="F219">_xlfn.XLOOKUP($A219&amp;$Q$3&amp;$R$3,Data[Index]&amp;Data[Valid Test, Can be used for conformity (Y/N)]&amp;Data[Cycle],Data[CO/km (mg)])</f>
        <v>#N/A</v>
      </c>
      <c r="G219" s="129" t="e" cm="1">
        <f t="array" ref="G219">_xlfn.XLOOKUP($A219&amp;$Q$3,Data[Index]&amp;Data[Valid Test, Can be used for conformity (Y/N)],Data[CO2/km (g)])</f>
        <v>#N/A</v>
      </c>
      <c r="H219" s="129" t="e" cm="1">
        <f t="array" ref="H219">_xlfn.XLOOKUP($A219&amp;$Q$3,Data[Index]&amp;Data[Valid Test, Can be used for conformity (Y/N)],Data[THC/km (mg)])</f>
        <v>#N/A</v>
      </c>
      <c r="I219" s="129" t="e" cm="1">
        <f t="array" ref="I219">_xlfn.XLOOKUP($A219&amp;$Q$3,Data[Index]&amp;Data[Valid Test, Can be used for conformity (Y/N)],Data[NOx/km (mg)])</f>
        <v>#N/A</v>
      </c>
      <c r="J219" s="129" t="e" cm="1">
        <f t="array" ref="J219">_xlfn.XLOOKUP($A219&amp;$Q$3,Data[Index]&amp;Data[Valid Test, Can be used for conformity (Y/N)],Data[THC + NOx/km (mg)])</f>
        <v>#N/A</v>
      </c>
      <c r="K219" s="142" t="e" cm="1">
        <f t="array" ref="K219">_xlfn.XLOOKUP($A219&amp;$Q$3,Data[Index]&amp;Data[Valid Test, Can be used for conformity (Y/N)],Data[PN/km ('#)])</f>
        <v>#N/A</v>
      </c>
      <c r="L219" s="129" t="e" cm="1">
        <f t="array" ref="L219">_xlfn.XLOOKUP($A219&amp;$Q$3,Data[Index]&amp;Data[Valid Test, Can be used for conformity (Y/N)],Data[PM/km (mg)])</f>
        <v>#N/A</v>
      </c>
      <c r="M219" s="126" t="e" cm="1">
        <f t="array" ref="M219">_xlfn.XLOOKUP($A219&amp;$Q$3,Data[Index]&amp;Data[Valid Test, Can be used for conformity (Y/N)],Data[CH4 (mg/km)])</f>
        <v>#N/A</v>
      </c>
      <c r="N219" s="126" t="e" cm="1">
        <f t="array" ref="N219">_xlfn.XLOOKUP($A219&amp;$Q$3,Data[Index]&amp;Data[Valid Test, Can be used for conformity (Y/N)],Data[N20 (mg/km)])</f>
        <v>#N/A</v>
      </c>
      <c r="O219" s="129" t="e" cm="1">
        <f t="array" ref="O219">_xlfn.XLOOKUP($A219&amp;$Q$3,Data[Index]&amp;Data[Valid Test, Can be used for conformity (Y/N)],Data[l/100km])</f>
        <v>#N/A</v>
      </c>
      <c r="P219" s="138" t="e">
        <f>_xlfn.XLOOKUP($A219,Data[Index],Data[Comments])</f>
        <v>#N/A</v>
      </c>
    </row>
    <row r="220" spans="1:16" x14ac:dyDescent="0.2">
      <c r="A220" s="129"/>
      <c r="B220" s="129"/>
      <c r="C220" s="129" t="e" cm="1">
        <f t="array" ref="C220">_xlfn.XLOOKUP($A220&amp;$Q$3&amp;$R$3,Data[Index]&amp;Data[Valid Test, Can be used for conformity (Y/N)]&amp;Data[Cycle],Data[Test Name])</f>
        <v>#N/A</v>
      </c>
      <c r="D220" s="167" t="e" cm="1">
        <f t="array" ref="D220">_xlfn.XLOOKUP($A220&amp;$Q$3&amp;$R$3,Data[Index]&amp;Data[Valid Test, Can be used for conformity (Y/N)]&amp;Data[Cycle],Data[Mileage (Miles)])</f>
        <v>#N/A</v>
      </c>
      <c r="E220" s="130" t="e" cm="1">
        <f t="array" ref="E220">_xlfn.XLOOKUP($A220&amp;$Q$3&amp;$R$3,Data[Index]&amp;Data[Valid Test, Can be used for conformity (Y/N)]&amp;Data[Cycle],Data[Date])</f>
        <v>#N/A</v>
      </c>
      <c r="F220" s="129" t="e" cm="1">
        <f t="array" ref="F220">_xlfn.XLOOKUP($A220&amp;$Q$3&amp;$R$3,Data[Index]&amp;Data[Valid Test, Can be used for conformity (Y/N)]&amp;Data[Cycle],Data[CO/km (mg)])</f>
        <v>#N/A</v>
      </c>
      <c r="G220" s="129" t="e" cm="1">
        <f t="array" ref="G220">_xlfn.XLOOKUP($A220&amp;$Q$3,Data[Index]&amp;Data[Valid Test, Can be used for conformity (Y/N)],Data[CO2/km (g)])</f>
        <v>#N/A</v>
      </c>
      <c r="H220" s="129" t="e" cm="1">
        <f t="array" ref="H220">_xlfn.XLOOKUP($A220&amp;$Q$3,Data[Index]&amp;Data[Valid Test, Can be used for conformity (Y/N)],Data[THC/km (mg)])</f>
        <v>#N/A</v>
      </c>
      <c r="I220" s="129" t="e" cm="1">
        <f t="array" ref="I220">_xlfn.XLOOKUP($A220&amp;$Q$3,Data[Index]&amp;Data[Valid Test, Can be used for conformity (Y/N)],Data[NOx/km (mg)])</f>
        <v>#N/A</v>
      </c>
      <c r="J220" s="129" t="e" cm="1">
        <f t="array" ref="J220">_xlfn.XLOOKUP($A220&amp;$Q$3,Data[Index]&amp;Data[Valid Test, Can be used for conformity (Y/N)],Data[THC + NOx/km (mg)])</f>
        <v>#N/A</v>
      </c>
      <c r="K220" s="142" t="e" cm="1">
        <f t="array" ref="K220">_xlfn.XLOOKUP($A220&amp;$Q$3,Data[Index]&amp;Data[Valid Test, Can be used for conformity (Y/N)],Data[PN/km ('#)])</f>
        <v>#N/A</v>
      </c>
      <c r="L220" s="129" t="e" cm="1">
        <f t="array" ref="L220">_xlfn.XLOOKUP($A220&amp;$Q$3,Data[Index]&amp;Data[Valid Test, Can be used for conformity (Y/N)],Data[PM/km (mg)])</f>
        <v>#N/A</v>
      </c>
      <c r="M220" s="126" t="e" cm="1">
        <f t="array" ref="M220">_xlfn.XLOOKUP($A220&amp;$Q$3,Data[Index]&amp;Data[Valid Test, Can be used for conformity (Y/N)],Data[CH4 (mg/km)])</f>
        <v>#N/A</v>
      </c>
      <c r="N220" s="126" t="e" cm="1">
        <f t="array" ref="N220">_xlfn.XLOOKUP($A220&amp;$Q$3,Data[Index]&amp;Data[Valid Test, Can be used for conformity (Y/N)],Data[N20 (mg/km)])</f>
        <v>#N/A</v>
      </c>
      <c r="O220" s="129" t="e" cm="1">
        <f t="array" ref="O220">_xlfn.XLOOKUP($A220&amp;$Q$3,Data[Index]&amp;Data[Valid Test, Can be used for conformity (Y/N)],Data[l/100km])</f>
        <v>#N/A</v>
      </c>
      <c r="P220" s="138">
        <f>_xlfn.XLOOKUP($A220,Data[Index],Data[Comments])</f>
        <v>0</v>
      </c>
    </row>
    <row r="221" spans="1:16" x14ac:dyDescent="0.2">
      <c r="A221" s="129"/>
      <c r="B221" s="129"/>
      <c r="C221" s="129" t="e" cm="1">
        <f t="array" ref="C221">_xlfn.XLOOKUP($A221&amp;$Q$3&amp;$R$3,Data[Index]&amp;Data[Valid Test, Can be used for conformity (Y/N)]&amp;Data[Cycle],Data[Test Name])</f>
        <v>#N/A</v>
      </c>
      <c r="D221" s="167" t="e" cm="1">
        <f t="array" ref="D221">_xlfn.XLOOKUP($A221&amp;$Q$3&amp;$R$3,Data[Index]&amp;Data[Valid Test, Can be used for conformity (Y/N)]&amp;Data[Cycle],Data[Mileage (Miles)])</f>
        <v>#N/A</v>
      </c>
      <c r="E221" s="130" t="e" cm="1">
        <f t="array" ref="E221">_xlfn.XLOOKUP($A221&amp;$Q$3&amp;$R$3,Data[Index]&amp;Data[Valid Test, Can be used for conformity (Y/N)]&amp;Data[Cycle],Data[Date])</f>
        <v>#N/A</v>
      </c>
      <c r="F221" s="129" t="e" cm="1">
        <f t="array" ref="F221">_xlfn.XLOOKUP($A221&amp;$Q$3&amp;$R$3,Data[Index]&amp;Data[Valid Test, Can be used for conformity (Y/N)]&amp;Data[Cycle],Data[CO/km (mg)])</f>
        <v>#N/A</v>
      </c>
      <c r="G221" s="129" t="e" cm="1">
        <f t="array" ref="G221">_xlfn.XLOOKUP($A221&amp;$Q$3,Data[Index]&amp;Data[Valid Test, Can be used for conformity (Y/N)],Data[CO2/km (g)])</f>
        <v>#N/A</v>
      </c>
      <c r="H221" s="129" t="e" cm="1">
        <f t="array" ref="H221">_xlfn.XLOOKUP($A221&amp;$Q$3,Data[Index]&amp;Data[Valid Test, Can be used for conformity (Y/N)],Data[THC/km (mg)])</f>
        <v>#N/A</v>
      </c>
      <c r="I221" s="129" t="e" cm="1">
        <f t="array" ref="I221">_xlfn.XLOOKUP($A221&amp;$Q$3,Data[Index]&amp;Data[Valid Test, Can be used for conformity (Y/N)],Data[NOx/km (mg)])</f>
        <v>#N/A</v>
      </c>
      <c r="J221" s="129" t="e" cm="1">
        <f t="array" ref="J221">_xlfn.XLOOKUP($A221&amp;$Q$3,Data[Index]&amp;Data[Valid Test, Can be used for conformity (Y/N)],Data[THC + NOx/km (mg)])</f>
        <v>#N/A</v>
      </c>
      <c r="K221" s="142" t="e" cm="1">
        <f t="array" ref="K221">_xlfn.XLOOKUP($A221&amp;$Q$3,Data[Index]&amp;Data[Valid Test, Can be used for conformity (Y/N)],Data[PN/km ('#)])</f>
        <v>#N/A</v>
      </c>
      <c r="L221" s="129" t="e" cm="1">
        <f t="array" ref="L221">_xlfn.XLOOKUP($A221&amp;$Q$3,Data[Index]&amp;Data[Valid Test, Can be used for conformity (Y/N)],Data[PM/km (mg)])</f>
        <v>#N/A</v>
      </c>
      <c r="M221" s="126" t="e" cm="1">
        <f t="array" ref="M221">_xlfn.XLOOKUP($A221&amp;$Q$3,Data[Index]&amp;Data[Valid Test, Can be used for conformity (Y/N)],Data[CH4 (mg/km)])</f>
        <v>#N/A</v>
      </c>
      <c r="N221" s="126" t="e" cm="1">
        <f t="array" ref="N221">_xlfn.XLOOKUP($A221&amp;$Q$3,Data[Index]&amp;Data[Valid Test, Can be used for conformity (Y/N)],Data[N20 (mg/km)])</f>
        <v>#N/A</v>
      </c>
      <c r="O221" s="129" t="e" cm="1">
        <f t="array" ref="O221">_xlfn.XLOOKUP($A221&amp;$Q$3,Data[Index]&amp;Data[Valid Test, Can be used for conformity (Y/N)],Data[l/100km])</f>
        <v>#N/A</v>
      </c>
      <c r="P221" s="138">
        <f>_xlfn.XLOOKUP($A221,Data[Index],Data[Comments])</f>
        <v>0</v>
      </c>
    </row>
    <row r="222" spans="1:16" x14ac:dyDescent="0.2">
      <c r="A222" s="129"/>
      <c r="B222" s="129"/>
      <c r="C222" s="129" t="e" cm="1">
        <f t="array" ref="C222">_xlfn.XLOOKUP($A222&amp;$Q$3&amp;$R$3,Data[Index]&amp;Data[Valid Test, Can be used for conformity (Y/N)]&amp;Data[Cycle],Data[Test Name])</f>
        <v>#N/A</v>
      </c>
      <c r="D222" s="167" t="e" cm="1">
        <f t="array" ref="D222">_xlfn.XLOOKUP($A222&amp;$Q$3&amp;$R$3,Data[Index]&amp;Data[Valid Test, Can be used for conformity (Y/N)]&amp;Data[Cycle],Data[Mileage (Miles)])</f>
        <v>#N/A</v>
      </c>
      <c r="E222" s="130" t="e" cm="1">
        <f t="array" ref="E222">_xlfn.XLOOKUP($A222&amp;$Q$3&amp;$R$3,Data[Index]&amp;Data[Valid Test, Can be used for conformity (Y/N)]&amp;Data[Cycle],Data[Date])</f>
        <v>#N/A</v>
      </c>
      <c r="F222" s="129" t="e" cm="1">
        <f t="array" ref="F222">_xlfn.XLOOKUP($A222&amp;$Q$3&amp;$R$3,Data[Index]&amp;Data[Valid Test, Can be used for conformity (Y/N)]&amp;Data[Cycle],Data[CO/km (mg)])</f>
        <v>#N/A</v>
      </c>
      <c r="G222" s="129" t="e" cm="1">
        <f t="array" ref="G222">_xlfn.XLOOKUP($A222&amp;$Q$3,Data[Index]&amp;Data[Valid Test, Can be used for conformity (Y/N)],Data[CO2/km (g)])</f>
        <v>#N/A</v>
      </c>
      <c r="H222" s="129" t="e" cm="1">
        <f t="array" ref="H222">_xlfn.XLOOKUP($A222&amp;$Q$3,Data[Index]&amp;Data[Valid Test, Can be used for conformity (Y/N)],Data[THC/km (mg)])</f>
        <v>#N/A</v>
      </c>
      <c r="I222" s="129" t="e" cm="1">
        <f t="array" ref="I222">_xlfn.XLOOKUP($A222&amp;$Q$3,Data[Index]&amp;Data[Valid Test, Can be used for conformity (Y/N)],Data[NOx/km (mg)])</f>
        <v>#N/A</v>
      </c>
      <c r="J222" s="129" t="e" cm="1">
        <f t="array" ref="J222">_xlfn.XLOOKUP($A222&amp;$Q$3,Data[Index]&amp;Data[Valid Test, Can be used for conformity (Y/N)],Data[THC + NOx/km (mg)])</f>
        <v>#N/A</v>
      </c>
      <c r="K222" s="142" t="e" cm="1">
        <f t="array" ref="K222">_xlfn.XLOOKUP($A222&amp;$Q$3,Data[Index]&amp;Data[Valid Test, Can be used for conformity (Y/N)],Data[PN/km ('#)])</f>
        <v>#N/A</v>
      </c>
      <c r="L222" s="129" t="e" cm="1">
        <f t="array" ref="L222">_xlfn.XLOOKUP($A222&amp;$Q$3,Data[Index]&amp;Data[Valid Test, Can be used for conformity (Y/N)],Data[PM/km (mg)])</f>
        <v>#N/A</v>
      </c>
      <c r="M222" s="126" t="e" cm="1">
        <f t="array" ref="M222">_xlfn.XLOOKUP($A222&amp;$Q$3,Data[Index]&amp;Data[Valid Test, Can be used for conformity (Y/N)],Data[CH4 (mg/km)])</f>
        <v>#N/A</v>
      </c>
      <c r="N222" s="126" t="e" cm="1">
        <f t="array" ref="N222">_xlfn.XLOOKUP($A222&amp;$Q$3,Data[Index]&amp;Data[Valid Test, Can be used for conformity (Y/N)],Data[N20 (mg/km)])</f>
        <v>#N/A</v>
      </c>
      <c r="O222" s="129" t="e" cm="1">
        <f t="array" ref="O222">_xlfn.XLOOKUP($A222&amp;$Q$3,Data[Index]&amp;Data[Valid Test, Can be used for conformity (Y/N)],Data[l/100km])</f>
        <v>#N/A</v>
      </c>
      <c r="P222" s="138" t="e">
        <f>_xlfn.XLOOKUP($A222,Data[Index],Data[Comments])</f>
        <v>#N/A</v>
      </c>
    </row>
    <row r="223" spans="1:16" x14ac:dyDescent="0.2">
      <c r="A223" s="129"/>
      <c r="B223" s="129"/>
      <c r="C223" s="129" t="e" cm="1">
        <f t="array" ref="C223">_xlfn.XLOOKUP($A223&amp;$Q$3&amp;$R$3,Data[Index]&amp;Data[Valid Test, Can be used for conformity (Y/N)]&amp;Data[Cycle],Data[Test Name])</f>
        <v>#N/A</v>
      </c>
      <c r="D223" s="167" t="e" cm="1">
        <f t="array" ref="D223">_xlfn.XLOOKUP($A223&amp;$Q$3&amp;$R$3,Data[Index]&amp;Data[Valid Test, Can be used for conformity (Y/N)]&amp;Data[Cycle],Data[Mileage (Miles)])</f>
        <v>#N/A</v>
      </c>
      <c r="E223" s="130" t="e" cm="1">
        <f t="array" ref="E223">_xlfn.XLOOKUP($A223&amp;$Q$3&amp;$R$3,Data[Index]&amp;Data[Valid Test, Can be used for conformity (Y/N)]&amp;Data[Cycle],Data[Date])</f>
        <v>#N/A</v>
      </c>
      <c r="F223" s="129" t="e" cm="1">
        <f t="array" ref="F223">_xlfn.XLOOKUP($A223&amp;$Q$3&amp;$R$3,Data[Index]&amp;Data[Valid Test, Can be used for conformity (Y/N)]&amp;Data[Cycle],Data[CO/km (mg)])</f>
        <v>#N/A</v>
      </c>
      <c r="G223" s="129" t="e" cm="1">
        <f t="array" ref="G223">_xlfn.XLOOKUP($A223&amp;$Q$3,Data[Index]&amp;Data[Valid Test, Can be used for conformity (Y/N)],Data[CO2/km (g)])</f>
        <v>#N/A</v>
      </c>
      <c r="H223" s="129" t="e" cm="1">
        <f t="array" ref="H223">_xlfn.XLOOKUP($A223&amp;$Q$3,Data[Index]&amp;Data[Valid Test, Can be used for conformity (Y/N)],Data[THC/km (mg)])</f>
        <v>#N/A</v>
      </c>
      <c r="I223" s="129" t="e" cm="1">
        <f t="array" ref="I223">_xlfn.XLOOKUP($A223&amp;$Q$3,Data[Index]&amp;Data[Valid Test, Can be used for conformity (Y/N)],Data[NOx/km (mg)])</f>
        <v>#N/A</v>
      </c>
      <c r="J223" s="129" t="e" cm="1">
        <f t="array" ref="J223">_xlfn.XLOOKUP($A223&amp;$Q$3,Data[Index]&amp;Data[Valid Test, Can be used for conformity (Y/N)],Data[THC + NOx/km (mg)])</f>
        <v>#N/A</v>
      </c>
      <c r="K223" s="142" t="e" cm="1">
        <f t="array" ref="K223">_xlfn.XLOOKUP($A223&amp;$Q$3,Data[Index]&amp;Data[Valid Test, Can be used for conformity (Y/N)],Data[PN/km ('#)])</f>
        <v>#N/A</v>
      </c>
      <c r="L223" s="129" t="e" cm="1">
        <f t="array" ref="L223">_xlfn.XLOOKUP($A223&amp;$Q$3,Data[Index]&amp;Data[Valid Test, Can be used for conformity (Y/N)],Data[PM/km (mg)])</f>
        <v>#N/A</v>
      </c>
      <c r="M223" s="126" t="e" cm="1">
        <f t="array" ref="M223">_xlfn.XLOOKUP($A223&amp;$Q$3,Data[Index]&amp;Data[Valid Test, Can be used for conformity (Y/N)],Data[CH4 (mg/km)])</f>
        <v>#N/A</v>
      </c>
      <c r="N223" s="126" t="e" cm="1">
        <f t="array" ref="N223">_xlfn.XLOOKUP($A223&amp;$Q$3,Data[Index]&amp;Data[Valid Test, Can be used for conformity (Y/N)],Data[N20 (mg/km)])</f>
        <v>#N/A</v>
      </c>
      <c r="O223" s="129" t="e" cm="1">
        <f t="array" ref="O223">_xlfn.XLOOKUP($A223&amp;$Q$3,Data[Index]&amp;Data[Valid Test, Can be used for conformity (Y/N)],Data[l/100km])</f>
        <v>#N/A</v>
      </c>
      <c r="P223" s="138" t="e">
        <f>_xlfn.XLOOKUP($A223,Data[Index],Data[Comments])</f>
        <v>#N/A</v>
      </c>
    </row>
    <row r="224" spans="1:16" x14ac:dyDescent="0.2">
      <c r="A224" s="129"/>
      <c r="B224" s="129"/>
      <c r="C224" s="129" t="e" cm="1">
        <f t="array" ref="C224">_xlfn.XLOOKUP($A224&amp;$Q$3&amp;$R$3,Data[Index]&amp;Data[Valid Test, Can be used for conformity (Y/N)]&amp;Data[Cycle],Data[Test Name])</f>
        <v>#N/A</v>
      </c>
      <c r="D224" s="167" t="e" cm="1">
        <f t="array" ref="D224">_xlfn.XLOOKUP($A224&amp;$Q$3&amp;$R$3,Data[Index]&amp;Data[Valid Test, Can be used for conformity (Y/N)]&amp;Data[Cycle],Data[Mileage (Miles)])</f>
        <v>#N/A</v>
      </c>
      <c r="E224" s="130" t="e" cm="1">
        <f t="array" ref="E224">_xlfn.XLOOKUP($A224&amp;$Q$3&amp;$R$3,Data[Index]&amp;Data[Valid Test, Can be used for conformity (Y/N)]&amp;Data[Cycle],Data[Date])</f>
        <v>#N/A</v>
      </c>
      <c r="F224" s="129" t="e" cm="1">
        <f t="array" ref="F224">_xlfn.XLOOKUP($A224&amp;$Q$3&amp;$R$3,Data[Index]&amp;Data[Valid Test, Can be used for conformity (Y/N)]&amp;Data[Cycle],Data[CO/km (mg)])</f>
        <v>#N/A</v>
      </c>
      <c r="G224" s="129" t="e" cm="1">
        <f t="array" ref="G224">_xlfn.XLOOKUP($A224&amp;$Q$3,Data[Index]&amp;Data[Valid Test, Can be used for conformity (Y/N)],Data[CO2/km (g)])</f>
        <v>#N/A</v>
      </c>
      <c r="H224" s="129" t="e" cm="1">
        <f t="array" ref="H224">_xlfn.XLOOKUP($A224&amp;$Q$3,Data[Index]&amp;Data[Valid Test, Can be used for conformity (Y/N)],Data[THC/km (mg)])</f>
        <v>#N/A</v>
      </c>
      <c r="I224" s="129" t="e" cm="1">
        <f t="array" ref="I224">_xlfn.XLOOKUP($A224&amp;$Q$3,Data[Index]&amp;Data[Valid Test, Can be used for conformity (Y/N)],Data[NOx/km (mg)])</f>
        <v>#N/A</v>
      </c>
      <c r="J224" s="129" t="e" cm="1">
        <f t="array" ref="J224">_xlfn.XLOOKUP($A224&amp;$Q$3,Data[Index]&amp;Data[Valid Test, Can be used for conformity (Y/N)],Data[THC + NOx/km (mg)])</f>
        <v>#N/A</v>
      </c>
      <c r="K224" s="142" t="e" cm="1">
        <f t="array" ref="K224">_xlfn.XLOOKUP($A224&amp;$Q$3,Data[Index]&amp;Data[Valid Test, Can be used for conformity (Y/N)],Data[PN/km ('#)])</f>
        <v>#N/A</v>
      </c>
      <c r="L224" s="129" t="e" cm="1">
        <f t="array" ref="L224">_xlfn.XLOOKUP($A224&amp;$Q$3,Data[Index]&amp;Data[Valid Test, Can be used for conformity (Y/N)],Data[PM/km (mg)])</f>
        <v>#N/A</v>
      </c>
      <c r="M224" s="126" t="e" cm="1">
        <f t="array" ref="M224">_xlfn.XLOOKUP($A224&amp;$Q$3,Data[Index]&amp;Data[Valid Test, Can be used for conformity (Y/N)],Data[CH4 (mg/km)])</f>
        <v>#N/A</v>
      </c>
      <c r="N224" s="126" t="e" cm="1">
        <f t="array" ref="N224">_xlfn.XLOOKUP($A224&amp;$Q$3,Data[Index]&amp;Data[Valid Test, Can be used for conformity (Y/N)],Data[N20 (mg/km)])</f>
        <v>#N/A</v>
      </c>
      <c r="O224" s="129" t="e" cm="1">
        <f t="array" ref="O224">_xlfn.XLOOKUP($A224&amp;$Q$3,Data[Index]&amp;Data[Valid Test, Can be used for conformity (Y/N)],Data[l/100km])</f>
        <v>#N/A</v>
      </c>
      <c r="P224" s="138" t="e">
        <f>_xlfn.XLOOKUP($A224,Data[Index],Data[Comments])</f>
        <v>#N/A</v>
      </c>
    </row>
    <row r="225" spans="1:16" x14ac:dyDescent="0.2">
      <c r="A225" s="129"/>
      <c r="B225" s="129"/>
      <c r="C225" s="129" t="e" cm="1">
        <f t="array" ref="C225">_xlfn.XLOOKUP($A225&amp;$Q$3&amp;$R$3,Data[Index]&amp;Data[Valid Test, Can be used for conformity (Y/N)]&amp;Data[Cycle],Data[Test Name])</f>
        <v>#N/A</v>
      </c>
      <c r="D225" s="167" t="e" cm="1">
        <f t="array" ref="D225">_xlfn.XLOOKUP($A225&amp;$Q$3&amp;$R$3,Data[Index]&amp;Data[Valid Test, Can be used for conformity (Y/N)]&amp;Data[Cycle],Data[Mileage (Miles)])</f>
        <v>#N/A</v>
      </c>
      <c r="E225" s="130" t="e" cm="1">
        <f t="array" ref="E225">_xlfn.XLOOKUP($A225&amp;$Q$3&amp;$R$3,Data[Index]&amp;Data[Valid Test, Can be used for conformity (Y/N)]&amp;Data[Cycle],Data[Date])</f>
        <v>#N/A</v>
      </c>
      <c r="F225" s="129" t="e" cm="1">
        <f t="array" ref="F225">_xlfn.XLOOKUP($A225&amp;$Q$3&amp;$R$3,Data[Index]&amp;Data[Valid Test, Can be used for conformity (Y/N)]&amp;Data[Cycle],Data[CO/km (mg)])</f>
        <v>#N/A</v>
      </c>
      <c r="G225" s="129" t="e" cm="1">
        <f t="array" ref="G225">_xlfn.XLOOKUP($A225&amp;$Q$3,Data[Index]&amp;Data[Valid Test, Can be used for conformity (Y/N)],Data[CO2/km (g)])</f>
        <v>#N/A</v>
      </c>
      <c r="H225" s="129" t="e" cm="1">
        <f t="array" ref="H225">_xlfn.XLOOKUP($A225&amp;$Q$3,Data[Index]&amp;Data[Valid Test, Can be used for conformity (Y/N)],Data[THC/km (mg)])</f>
        <v>#N/A</v>
      </c>
      <c r="I225" s="129" t="e" cm="1">
        <f t="array" ref="I225">_xlfn.XLOOKUP($A225&amp;$Q$3,Data[Index]&amp;Data[Valid Test, Can be used for conformity (Y/N)],Data[NOx/km (mg)])</f>
        <v>#N/A</v>
      </c>
      <c r="J225" s="129" t="e" cm="1">
        <f t="array" ref="J225">_xlfn.XLOOKUP($A225&amp;$Q$3,Data[Index]&amp;Data[Valid Test, Can be used for conformity (Y/N)],Data[THC + NOx/km (mg)])</f>
        <v>#N/A</v>
      </c>
      <c r="K225" s="142" t="e" cm="1">
        <f t="array" ref="K225">_xlfn.XLOOKUP($A225&amp;$Q$3,Data[Index]&amp;Data[Valid Test, Can be used for conformity (Y/N)],Data[PN/km ('#)])</f>
        <v>#N/A</v>
      </c>
      <c r="L225" s="129" t="e" cm="1">
        <f t="array" ref="L225">_xlfn.XLOOKUP($A225&amp;$Q$3,Data[Index]&amp;Data[Valid Test, Can be used for conformity (Y/N)],Data[PM/km (mg)])</f>
        <v>#N/A</v>
      </c>
      <c r="M225" s="126" t="e" cm="1">
        <f t="array" ref="M225">_xlfn.XLOOKUP($A225&amp;$Q$3,Data[Index]&amp;Data[Valid Test, Can be used for conformity (Y/N)],Data[CH4 (mg/km)])</f>
        <v>#N/A</v>
      </c>
      <c r="N225" s="126" t="e" cm="1">
        <f t="array" ref="N225">_xlfn.XLOOKUP($A225&amp;$Q$3,Data[Index]&amp;Data[Valid Test, Can be used for conformity (Y/N)],Data[N20 (mg/km)])</f>
        <v>#N/A</v>
      </c>
      <c r="O225" s="129" t="e" cm="1">
        <f t="array" ref="O225">_xlfn.XLOOKUP($A225&amp;$Q$3,Data[Index]&amp;Data[Valid Test, Can be used for conformity (Y/N)],Data[l/100km])</f>
        <v>#N/A</v>
      </c>
      <c r="P225" s="138">
        <f>_xlfn.XLOOKUP($A225,Data[Index],Data[Comments])</f>
        <v>0</v>
      </c>
    </row>
    <row r="226" spans="1:16" x14ac:dyDescent="0.2">
      <c r="A226" s="129"/>
      <c r="B226" s="129"/>
      <c r="C226" s="129" t="e" cm="1">
        <f t="array" ref="C226">_xlfn.XLOOKUP($A226&amp;$Q$3&amp;$R$3,Data[Index]&amp;Data[Valid Test, Can be used for conformity (Y/N)]&amp;Data[Cycle],Data[Test Name])</f>
        <v>#N/A</v>
      </c>
      <c r="D226" s="167" t="e" cm="1">
        <f t="array" ref="D226">_xlfn.XLOOKUP($A226&amp;$Q$3&amp;$R$3,Data[Index]&amp;Data[Valid Test, Can be used for conformity (Y/N)]&amp;Data[Cycle],Data[Mileage (Miles)])</f>
        <v>#N/A</v>
      </c>
      <c r="E226" s="130" t="e" cm="1">
        <f t="array" ref="E226">_xlfn.XLOOKUP($A226&amp;$Q$3&amp;$R$3,Data[Index]&amp;Data[Valid Test, Can be used for conformity (Y/N)]&amp;Data[Cycle],Data[Date])</f>
        <v>#N/A</v>
      </c>
      <c r="F226" s="129" t="e" cm="1">
        <f t="array" ref="F226">_xlfn.XLOOKUP($A226&amp;$Q$3&amp;$R$3,Data[Index]&amp;Data[Valid Test, Can be used for conformity (Y/N)]&amp;Data[Cycle],Data[CO/km (mg)])</f>
        <v>#N/A</v>
      </c>
      <c r="G226" s="129" t="e" cm="1">
        <f t="array" ref="G226">_xlfn.XLOOKUP($A226&amp;$Q$3,Data[Index]&amp;Data[Valid Test, Can be used for conformity (Y/N)],Data[CO2/km (g)])</f>
        <v>#N/A</v>
      </c>
      <c r="H226" s="129" t="e" cm="1">
        <f t="array" ref="H226">_xlfn.XLOOKUP($A226&amp;$Q$3,Data[Index]&amp;Data[Valid Test, Can be used for conformity (Y/N)],Data[THC/km (mg)])</f>
        <v>#N/A</v>
      </c>
      <c r="I226" s="129" t="e" cm="1">
        <f t="array" ref="I226">_xlfn.XLOOKUP($A226&amp;$Q$3,Data[Index]&amp;Data[Valid Test, Can be used for conformity (Y/N)],Data[NOx/km (mg)])</f>
        <v>#N/A</v>
      </c>
      <c r="J226" s="129" t="e" cm="1">
        <f t="array" ref="J226">_xlfn.XLOOKUP($A226&amp;$Q$3,Data[Index]&amp;Data[Valid Test, Can be used for conformity (Y/N)],Data[THC + NOx/km (mg)])</f>
        <v>#N/A</v>
      </c>
      <c r="K226" s="142" t="e" cm="1">
        <f t="array" ref="K226">_xlfn.XLOOKUP($A226&amp;$Q$3,Data[Index]&amp;Data[Valid Test, Can be used for conformity (Y/N)],Data[PN/km ('#)])</f>
        <v>#N/A</v>
      </c>
      <c r="L226" s="129" t="e" cm="1">
        <f t="array" ref="L226">_xlfn.XLOOKUP($A226&amp;$Q$3,Data[Index]&amp;Data[Valid Test, Can be used for conformity (Y/N)],Data[PM/km (mg)])</f>
        <v>#N/A</v>
      </c>
      <c r="M226" s="126" t="e" cm="1">
        <f t="array" ref="M226">_xlfn.XLOOKUP($A226&amp;$Q$3,Data[Index]&amp;Data[Valid Test, Can be used for conformity (Y/N)],Data[CH4 (mg/km)])</f>
        <v>#N/A</v>
      </c>
      <c r="N226" s="126" t="e" cm="1">
        <f t="array" ref="N226">_xlfn.XLOOKUP($A226&amp;$Q$3,Data[Index]&amp;Data[Valid Test, Can be used for conformity (Y/N)],Data[N20 (mg/km)])</f>
        <v>#N/A</v>
      </c>
      <c r="O226" s="129" t="e" cm="1">
        <f t="array" ref="O226">_xlfn.XLOOKUP($A226&amp;$Q$3,Data[Index]&amp;Data[Valid Test, Can be used for conformity (Y/N)],Data[l/100km])</f>
        <v>#N/A</v>
      </c>
      <c r="P226" s="138">
        <f>_xlfn.XLOOKUP($A226,Data[Index],Data[Comments])</f>
        <v>0</v>
      </c>
    </row>
    <row r="227" spans="1:16" x14ac:dyDescent="0.2">
      <c r="A227" s="129"/>
      <c r="B227" s="129"/>
      <c r="C227" s="129" t="e" cm="1">
        <f t="array" ref="C227">_xlfn.XLOOKUP($A227&amp;$Q$3&amp;$R$3,Data[Index]&amp;Data[Valid Test, Can be used for conformity (Y/N)]&amp;Data[Cycle],Data[Test Name])</f>
        <v>#N/A</v>
      </c>
      <c r="D227" s="167" t="e" cm="1">
        <f t="array" ref="D227">_xlfn.XLOOKUP($A227&amp;$Q$3&amp;$R$3,Data[Index]&amp;Data[Valid Test, Can be used for conformity (Y/N)]&amp;Data[Cycle],Data[Mileage (Miles)])</f>
        <v>#N/A</v>
      </c>
      <c r="E227" s="130" t="e" cm="1">
        <f t="array" ref="E227">_xlfn.XLOOKUP($A227&amp;$Q$3&amp;$R$3,Data[Index]&amp;Data[Valid Test, Can be used for conformity (Y/N)]&amp;Data[Cycle],Data[Date])</f>
        <v>#N/A</v>
      </c>
      <c r="F227" s="129" t="e" cm="1">
        <f t="array" ref="F227">_xlfn.XLOOKUP($A227&amp;$Q$3&amp;$R$3,Data[Index]&amp;Data[Valid Test, Can be used for conformity (Y/N)]&amp;Data[Cycle],Data[CO/km (mg)])</f>
        <v>#N/A</v>
      </c>
      <c r="G227" s="129" t="e" cm="1">
        <f t="array" ref="G227">_xlfn.XLOOKUP($A227&amp;$Q$3,Data[Index]&amp;Data[Valid Test, Can be used for conformity (Y/N)],Data[CO2/km (g)])</f>
        <v>#N/A</v>
      </c>
      <c r="H227" s="129" t="e" cm="1">
        <f t="array" ref="H227">_xlfn.XLOOKUP($A227&amp;$Q$3,Data[Index]&amp;Data[Valid Test, Can be used for conformity (Y/N)],Data[THC/km (mg)])</f>
        <v>#N/A</v>
      </c>
      <c r="I227" s="129" t="e" cm="1">
        <f t="array" ref="I227">_xlfn.XLOOKUP($A227&amp;$Q$3,Data[Index]&amp;Data[Valid Test, Can be used for conformity (Y/N)],Data[NOx/km (mg)])</f>
        <v>#N/A</v>
      </c>
      <c r="J227" s="129" t="e" cm="1">
        <f t="array" ref="J227">_xlfn.XLOOKUP($A227&amp;$Q$3,Data[Index]&amp;Data[Valid Test, Can be used for conformity (Y/N)],Data[THC + NOx/km (mg)])</f>
        <v>#N/A</v>
      </c>
      <c r="K227" s="142" t="e" cm="1">
        <f t="array" ref="K227">_xlfn.XLOOKUP($A227&amp;$Q$3,Data[Index]&amp;Data[Valid Test, Can be used for conformity (Y/N)],Data[PN/km ('#)])</f>
        <v>#N/A</v>
      </c>
      <c r="L227" s="129" t="e" cm="1">
        <f t="array" ref="L227">_xlfn.XLOOKUP($A227&amp;$Q$3,Data[Index]&amp;Data[Valid Test, Can be used for conformity (Y/N)],Data[PM/km (mg)])</f>
        <v>#N/A</v>
      </c>
      <c r="M227" s="126" t="e" cm="1">
        <f t="array" ref="M227">_xlfn.XLOOKUP($A227&amp;$Q$3,Data[Index]&amp;Data[Valid Test, Can be used for conformity (Y/N)],Data[CH4 (mg/km)])</f>
        <v>#N/A</v>
      </c>
      <c r="N227" s="126" t="e" cm="1">
        <f t="array" ref="N227">_xlfn.XLOOKUP($A227&amp;$Q$3,Data[Index]&amp;Data[Valid Test, Can be used for conformity (Y/N)],Data[N20 (mg/km)])</f>
        <v>#N/A</v>
      </c>
      <c r="O227" s="129" t="e" cm="1">
        <f t="array" ref="O227">_xlfn.XLOOKUP($A227&amp;$Q$3,Data[Index]&amp;Data[Valid Test, Can be used for conformity (Y/N)],Data[l/100km])</f>
        <v>#N/A</v>
      </c>
      <c r="P227" s="138" t="e">
        <f>_xlfn.XLOOKUP($A227,Data[Index],Data[Comments])</f>
        <v>#N/A</v>
      </c>
    </row>
    <row r="228" spans="1:16" x14ac:dyDescent="0.2">
      <c r="A228" s="129"/>
      <c r="B228" s="129"/>
      <c r="C228" s="129" t="e" cm="1">
        <f t="array" ref="C228">_xlfn.XLOOKUP($A228&amp;$Q$3&amp;$R$3,Data[Index]&amp;Data[Valid Test, Can be used for conformity (Y/N)]&amp;Data[Cycle],Data[Test Name])</f>
        <v>#N/A</v>
      </c>
      <c r="D228" s="167" t="e" cm="1">
        <f t="array" ref="D228">_xlfn.XLOOKUP($A228&amp;$Q$3&amp;$R$3,Data[Index]&amp;Data[Valid Test, Can be used for conformity (Y/N)]&amp;Data[Cycle],Data[Mileage (Miles)])</f>
        <v>#N/A</v>
      </c>
      <c r="E228" s="130" t="e" cm="1">
        <f t="array" ref="E228">_xlfn.XLOOKUP($A228&amp;$Q$3&amp;$R$3,Data[Index]&amp;Data[Valid Test, Can be used for conformity (Y/N)]&amp;Data[Cycle],Data[Date])</f>
        <v>#N/A</v>
      </c>
      <c r="F228" s="129" t="e" cm="1">
        <f t="array" ref="F228">_xlfn.XLOOKUP($A228&amp;$Q$3&amp;$R$3,Data[Index]&amp;Data[Valid Test, Can be used for conformity (Y/N)]&amp;Data[Cycle],Data[CO/km (mg)])</f>
        <v>#N/A</v>
      </c>
      <c r="G228" s="129" t="e" cm="1">
        <f t="array" ref="G228">_xlfn.XLOOKUP($A228&amp;$Q$3,Data[Index]&amp;Data[Valid Test, Can be used for conformity (Y/N)],Data[CO2/km (g)])</f>
        <v>#N/A</v>
      </c>
      <c r="H228" s="129" t="e" cm="1">
        <f t="array" ref="H228">_xlfn.XLOOKUP($A228&amp;$Q$3,Data[Index]&amp;Data[Valid Test, Can be used for conformity (Y/N)],Data[THC/km (mg)])</f>
        <v>#N/A</v>
      </c>
      <c r="I228" s="129" t="e" cm="1">
        <f t="array" ref="I228">_xlfn.XLOOKUP($A228&amp;$Q$3,Data[Index]&amp;Data[Valid Test, Can be used for conformity (Y/N)],Data[NOx/km (mg)])</f>
        <v>#N/A</v>
      </c>
      <c r="J228" s="129" t="e" cm="1">
        <f t="array" ref="J228">_xlfn.XLOOKUP($A228&amp;$Q$3,Data[Index]&amp;Data[Valid Test, Can be used for conformity (Y/N)],Data[THC + NOx/km (mg)])</f>
        <v>#N/A</v>
      </c>
      <c r="K228" s="142" t="e" cm="1">
        <f t="array" ref="K228">_xlfn.XLOOKUP($A228&amp;$Q$3,Data[Index]&amp;Data[Valid Test, Can be used for conformity (Y/N)],Data[PN/km ('#)])</f>
        <v>#N/A</v>
      </c>
      <c r="L228" s="129" t="e" cm="1">
        <f t="array" ref="L228">_xlfn.XLOOKUP($A228&amp;$Q$3,Data[Index]&amp;Data[Valid Test, Can be used for conformity (Y/N)],Data[PM/km (mg)])</f>
        <v>#N/A</v>
      </c>
      <c r="M228" s="126" t="e" cm="1">
        <f t="array" ref="M228">_xlfn.XLOOKUP($A228&amp;$Q$3,Data[Index]&amp;Data[Valid Test, Can be used for conformity (Y/N)],Data[CH4 (mg/km)])</f>
        <v>#N/A</v>
      </c>
      <c r="N228" s="126" t="e" cm="1">
        <f t="array" ref="N228">_xlfn.XLOOKUP($A228&amp;$Q$3,Data[Index]&amp;Data[Valid Test, Can be used for conformity (Y/N)],Data[N20 (mg/km)])</f>
        <v>#N/A</v>
      </c>
      <c r="O228" s="129" t="e" cm="1">
        <f t="array" ref="O228">_xlfn.XLOOKUP($A228&amp;$Q$3,Data[Index]&amp;Data[Valid Test, Can be used for conformity (Y/N)],Data[l/100km])</f>
        <v>#N/A</v>
      </c>
      <c r="P228" s="138">
        <f>_xlfn.XLOOKUP($A228,Data[Index],Data[Comments])</f>
        <v>0</v>
      </c>
    </row>
    <row r="229" spans="1:16" x14ac:dyDescent="0.2">
      <c r="A229" s="129"/>
      <c r="B229" s="129"/>
      <c r="C229" s="129" t="e" cm="1">
        <f t="array" ref="C229">_xlfn.XLOOKUP($A229&amp;$Q$3&amp;$R$3,Data[Index]&amp;Data[Valid Test, Can be used for conformity (Y/N)]&amp;Data[Cycle],Data[Test Name])</f>
        <v>#N/A</v>
      </c>
      <c r="D229" s="167" t="e" cm="1">
        <f t="array" ref="D229">_xlfn.XLOOKUP($A229&amp;$Q$3&amp;$R$3,Data[Index]&amp;Data[Valid Test, Can be used for conformity (Y/N)]&amp;Data[Cycle],Data[Mileage (Miles)])</f>
        <v>#N/A</v>
      </c>
      <c r="E229" s="130" t="e" cm="1">
        <f t="array" ref="E229">_xlfn.XLOOKUP($A229&amp;$Q$3&amp;$R$3,Data[Index]&amp;Data[Valid Test, Can be used for conformity (Y/N)]&amp;Data[Cycle],Data[Date])</f>
        <v>#N/A</v>
      </c>
      <c r="F229" s="129" t="e" cm="1">
        <f t="array" ref="F229">_xlfn.XLOOKUP($A229&amp;$Q$3&amp;$R$3,Data[Index]&amp;Data[Valid Test, Can be used for conformity (Y/N)]&amp;Data[Cycle],Data[CO/km (mg)])</f>
        <v>#N/A</v>
      </c>
      <c r="G229" s="129" t="e" cm="1">
        <f t="array" ref="G229">_xlfn.XLOOKUP($A229&amp;$Q$3,Data[Index]&amp;Data[Valid Test, Can be used for conformity (Y/N)],Data[CO2/km (g)])</f>
        <v>#N/A</v>
      </c>
      <c r="H229" s="129" t="e" cm="1">
        <f t="array" ref="H229">_xlfn.XLOOKUP($A229&amp;$Q$3,Data[Index]&amp;Data[Valid Test, Can be used for conformity (Y/N)],Data[THC/km (mg)])</f>
        <v>#N/A</v>
      </c>
      <c r="I229" s="129" t="e" cm="1">
        <f t="array" ref="I229">_xlfn.XLOOKUP($A229&amp;$Q$3,Data[Index]&amp;Data[Valid Test, Can be used for conformity (Y/N)],Data[NOx/km (mg)])</f>
        <v>#N/A</v>
      </c>
      <c r="J229" s="129" t="e" cm="1">
        <f t="array" ref="J229">_xlfn.XLOOKUP($A229&amp;$Q$3,Data[Index]&amp;Data[Valid Test, Can be used for conformity (Y/N)],Data[THC + NOx/km (mg)])</f>
        <v>#N/A</v>
      </c>
      <c r="K229" s="142" t="e" cm="1">
        <f t="array" ref="K229">_xlfn.XLOOKUP($A229&amp;$Q$3,Data[Index]&amp;Data[Valid Test, Can be used for conformity (Y/N)],Data[PN/km ('#)])</f>
        <v>#N/A</v>
      </c>
      <c r="L229" s="129" t="e" cm="1">
        <f t="array" ref="L229">_xlfn.XLOOKUP($A229&amp;$Q$3,Data[Index]&amp;Data[Valid Test, Can be used for conformity (Y/N)],Data[PM/km (mg)])</f>
        <v>#N/A</v>
      </c>
      <c r="M229" s="126" t="e" cm="1">
        <f t="array" ref="M229">_xlfn.XLOOKUP($A229&amp;$Q$3,Data[Index]&amp;Data[Valid Test, Can be used for conformity (Y/N)],Data[CH4 (mg/km)])</f>
        <v>#N/A</v>
      </c>
      <c r="N229" s="126" t="e" cm="1">
        <f t="array" ref="N229">_xlfn.XLOOKUP($A229&amp;$Q$3,Data[Index]&amp;Data[Valid Test, Can be used for conformity (Y/N)],Data[N20 (mg/km)])</f>
        <v>#N/A</v>
      </c>
      <c r="O229" s="129" t="e" cm="1">
        <f t="array" ref="O229">_xlfn.XLOOKUP($A229&amp;$Q$3,Data[Index]&amp;Data[Valid Test, Can be used for conformity (Y/N)],Data[l/100km])</f>
        <v>#N/A</v>
      </c>
      <c r="P229" s="138">
        <f>_xlfn.XLOOKUP($A229,Data[Index],Data[Comments])</f>
        <v>0</v>
      </c>
    </row>
    <row r="230" spans="1:16" x14ac:dyDescent="0.2">
      <c r="A230" s="129"/>
      <c r="B230" s="129"/>
      <c r="C230" s="129" t="e" cm="1">
        <f t="array" ref="C230">_xlfn.XLOOKUP($A230&amp;$Q$3&amp;$R$3,Data[Index]&amp;Data[Valid Test, Can be used for conformity (Y/N)]&amp;Data[Cycle],Data[Test Name])</f>
        <v>#N/A</v>
      </c>
      <c r="D230" s="167" t="e" cm="1">
        <f t="array" ref="D230">_xlfn.XLOOKUP($A230&amp;$Q$3&amp;$R$3,Data[Index]&amp;Data[Valid Test, Can be used for conformity (Y/N)]&amp;Data[Cycle],Data[Mileage (Miles)])</f>
        <v>#N/A</v>
      </c>
      <c r="E230" s="130" t="e" cm="1">
        <f t="array" ref="E230">_xlfn.XLOOKUP($A230&amp;$Q$3&amp;$R$3,Data[Index]&amp;Data[Valid Test, Can be used for conformity (Y/N)]&amp;Data[Cycle],Data[Date])</f>
        <v>#N/A</v>
      </c>
      <c r="F230" s="129" t="e" cm="1">
        <f t="array" ref="F230">_xlfn.XLOOKUP($A230&amp;$Q$3&amp;$R$3,Data[Index]&amp;Data[Valid Test, Can be used for conformity (Y/N)]&amp;Data[Cycle],Data[CO/km (mg)])</f>
        <v>#N/A</v>
      </c>
      <c r="G230" s="129" t="e" cm="1">
        <f t="array" ref="G230">_xlfn.XLOOKUP($A230&amp;$Q$3,Data[Index]&amp;Data[Valid Test, Can be used for conformity (Y/N)],Data[CO2/km (g)])</f>
        <v>#N/A</v>
      </c>
      <c r="H230" s="129" t="e" cm="1">
        <f t="array" ref="H230">_xlfn.XLOOKUP($A230&amp;$Q$3,Data[Index]&amp;Data[Valid Test, Can be used for conformity (Y/N)],Data[THC/km (mg)])</f>
        <v>#N/A</v>
      </c>
      <c r="I230" s="129" t="e" cm="1">
        <f t="array" ref="I230">_xlfn.XLOOKUP($A230&amp;$Q$3,Data[Index]&amp;Data[Valid Test, Can be used for conformity (Y/N)],Data[NOx/km (mg)])</f>
        <v>#N/A</v>
      </c>
      <c r="J230" s="129" t="e" cm="1">
        <f t="array" ref="J230">_xlfn.XLOOKUP($A230&amp;$Q$3,Data[Index]&amp;Data[Valid Test, Can be used for conformity (Y/N)],Data[THC + NOx/km (mg)])</f>
        <v>#N/A</v>
      </c>
      <c r="K230" s="142" t="e" cm="1">
        <f t="array" ref="K230">_xlfn.XLOOKUP($A230&amp;$Q$3,Data[Index]&amp;Data[Valid Test, Can be used for conformity (Y/N)],Data[PN/km ('#)])</f>
        <v>#N/A</v>
      </c>
      <c r="L230" s="129" t="e" cm="1">
        <f t="array" ref="L230">_xlfn.XLOOKUP($A230&amp;$Q$3,Data[Index]&amp;Data[Valid Test, Can be used for conformity (Y/N)],Data[PM/km (mg)])</f>
        <v>#N/A</v>
      </c>
      <c r="M230" s="126" t="e" cm="1">
        <f t="array" ref="M230">_xlfn.XLOOKUP($A230&amp;$Q$3,Data[Index]&amp;Data[Valid Test, Can be used for conformity (Y/N)],Data[CH4 (mg/km)])</f>
        <v>#N/A</v>
      </c>
      <c r="N230" s="126" t="e" cm="1">
        <f t="array" ref="N230">_xlfn.XLOOKUP($A230&amp;$Q$3,Data[Index]&amp;Data[Valid Test, Can be used for conformity (Y/N)],Data[N20 (mg/km)])</f>
        <v>#N/A</v>
      </c>
      <c r="O230" s="129" t="e" cm="1">
        <f t="array" ref="O230">_xlfn.XLOOKUP($A230&amp;$Q$3,Data[Index]&amp;Data[Valid Test, Can be used for conformity (Y/N)],Data[l/100km])</f>
        <v>#N/A</v>
      </c>
      <c r="P230" s="138" t="e">
        <f>_xlfn.XLOOKUP($A230,Data[Index],Data[Comments])</f>
        <v>#N/A</v>
      </c>
    </row>
    <row r="231" spans="1:16" x14ac:dyDescent="0.2">
      <c r="A231" s="129"/>
      <c r="B231" s="129"/>
      <c r="C231" s="129" t="e" cm="1">
        <f t="array" ref="C231">_xlfn.XLOOKUP($A231&amp;$Q$3&amp;$R$3,Data[Index]&amp;Data[Valid Test, Can be used for conformity (Y/N)]&amp;Data[Cycle],Data[Test Name])</f>
        <v>#N/A</v>
      </c>
      <c r="D231" s="167" t="e" cm="1">
        <f t="array" ref="D231">_xlfn.XLOOKUP($A231&amp;$Q$3&amp;$R$3,Data[Index]&amp;Data[Valid Test, Can be used for conformity (Y/N)]&amp;Data[Cycle],Data[Mileage (Miles)])</f>
        <v>#N/A</v>
      </c>
      <c r="E231" s="130" t="e" cm="1">
        <f t="array" ref="E231">_xlfn.XLOOKUP($A231&amp;$Q$3&amp;$R$3,Data[Index]&amp;Data[Valid Test, Can be used for conformity (Y/N)]&amp;Data[Cycle],Data[Date])</f>
        <v>#N/A</v>
      </c>
      <c r="F231" s="129" t="e" cm="1">
        <f t="array" ref="F231">_xlfn.XLOOKUP($A231&amp;$Q$3&amp;$R$3,Data[Index]&amp;Data[Valid Test, Can be used for conformity (Y/N)]&amp;Data[Cycle],Data[CO/km (mg)])</f>
        <v>#N/A</v>
      </c>
      <c r="G231" s="129" t="e" cm="1">
        <f t="array" ref="G231">_xlfn.XLOOKUP($A231&amp;$Q$3,Data[Index]&amp;Data[Valid Test, Can be used for conformity (Y/N)],Data[CO2/km (g)])</f>
        <v>#N/A</v>
      </c>
      <c r="H231" s="129" t="e" cm="1">
        <f t="array" ref="H231">_xlfn.XLOOKUP($A231&amp;$Q$3,Data[Index]&amp;Data[Valid Test, Can be used for conformity (Y/N)],Data[THC/km (mg)])</f>
        <v>#N/A</v>
      </c>
      <c r="I231" s="129" t="e" cm="1">
        <f t="array" ref="I231">_xlfn.XLOOKUP($A231&amp;$Q$3,Data[Index]&amp;Data[Valid Test, Can be used for conformity (Y/N)],Data[NOx/km (mg)])</f>
        <v>#N/A</v>
      </c>
      <c r="J231" s="129" t="e" cm="1">
        <f t="array" ref="J231">_xlfn.XLOOKUP($A231&amp;$Q$3,Data[Index]&amp;Data[Valid Test, Can be used for conformity (Y/N)],Data[THC + NOx/km (mg)])</f>
        <v>#N/A</v>
      </c>
      <c r="K231" s="142" t="e" cm="1">
        <f t="array" ref="K231">_xlfn.XLOOKUP($A231&amp;$Q$3,Data[Index]&amp;Data[Valid Test, Can be used for conformity (Y/N)],Data[PN/km ('#)])</f>
        <v>#N/A</v>
      </c>
      <c r="L231" s="129" t="e" cm="1">
        <f t="array" ref="L231">_xlfn.XLOOKUP($A231&amp;$Q$3,Data[Index]&amp;Data[Valid Test, Can be used for conformity (Y/N)],Data[PM/km (mg)])</f>
        <v>#N/A</v>
      </c>
      <c r="M231" s="126" t="e" cm="1">
        <f t="array" ref="M231">_xlfn.XLOOKUP($A231&amp;$Q$3,Data[Index]&amp;Data[Valid Test, Can be used for conformity (Y/N)],Data[CH4 (mg/km)])</f>
        <v>#N/A</v>
      </c>
      <c r="N231" s="126" t="e" cm="1">
        <f t="array" ref="N231">_xlfn.XLOOKUP($A231&amp;$Q$3,Data[Index]&amp;Data[Valid Test, Can be used for conformity (Y/N)],Data[N20 (mg/km)])</f>
        <v>#N/A</v>
      </c>
      <c r="O231" s="129" t="e" cm="1">
        <f t="array" ref="O231">_xlfn.XLOOKUP($A231&amp;$Q$3,Data[Index]&amp;Data[Valid Test, Can be used for conformity (Y/N)],Data[l/100km])</f>
        <v>#N/A</v>
      </c>
      <c r="P231" s="138" t="e">
        <f>_xlfn.XLOOKUP($A231,Data[Index],Data[Comments])</f>
        <v>#N/A</v>
      </c>
    </row>
    <row r="232" spans="1:16" x14ac:dyDescent="0.2">
      <c r="A232" s="129"/>
      <c r="B232" s="129"/>
      <c r="C232" s="129" t="e" cm="1">
        <f t="array" ref="C232">_xlfn.XLOOKUP($A232&amp;$Q$3&amp;$R$3,Data[Index]&amp;Data[Valid Test, Can be used for conformity (Y/N)]&amp;Data[Cycle],Data[Test Name])</f>
        <v>#N/A</v>
      </c>
      <c r="D232" s="167" t="e" cm="1">
        <f t="array" ref="D232">_xlfn.XLOOKUP($A232&amp;$Q$3&amp;$R$3,Data[Index]&amp;Data[Valid Test, Can be used for conformity (Y/N)]&amp;Data[Cycle],Data[Mileage (Miles)])</f>
        <v>#N/A</v>
      </c>
      <c r="E232" s="130" t="e" cm="1">
        <f t="array" ref="E232">_xlfn.XLOOKUP($A232&amp;$Q$3&amp;$R$3,Data[Index]&amp;Data[Valid Test, Can be used for conformity (Y/N)]&amp;Data[Cycle],Data[Date])</f>
        <v>#N/A</v>
      </c>
      <c r="F232" s="129" t="e" cm="1">
        <f t="array" ref="F232">_xlfn.XLOOKUP($A232&amp;$Q$3&amp;$R$3,Data[Index]&amp;Data[Valid Test, Can be used for conformity (Y/N)]&amp;Data[Cycle],Data[CO/km (mg)])</f>
        <v>#N/A</v>
      </c>
      <c r="G232" s="129" t="e" cm="1">
        <f t="array" ref="G232">_xlfn.XLOOKUP($A232&amp;$Q$3,Data[Index]&amp;Data[Valid Test, Can be used for conformity (Y/N)],Data[CO2/km (g)])</f>
        <v>#N/A</v>
      </c>
      <c r="H232" s="129" t="e" cm="1">
        <f t="array" ref="H232">_xlfn.XLOOKUP($A232&amp;$Q$3,Data[Index]&amp;Data[Valid Test, Can be used for conformity (Y/N)],Data[THC/km (mg)])</f>
        <v>#N/A</v>
      </c>
      <c r="I232" s="129" t="e" cm="1">
        <f t="array" ref="I232">_xlfn.XLOOKUP($A232&amp;$Q$3,Data[Index]&amp;Data[Valid Test, Can be used for conformity (Y/N)],Data[NOx/km (mg)])</f>
        <v>#N/A</v>
      </c>
      <c r="J232" s="129" t="e" cm="1">
        <f t="array" ref="J232">_xlfn.XLOOKUP($A232&amp;$Q$3,Data[Index]&amp;Data[Valid Test, Can be used for conformity (Y/N)],Data[THC + NOx/km (mg)])</f>
        <v>#N/A</v>
      </c>
      <c r="K232" s="142" t="e" cm="1">
        <f t="array" ref="K232">_xlfn.XLOOKUP($A232&amp;$Q$3,Data[Index]&amp;Data[Valid Test, Can be used for conformity (Y/N)],Data[PN/km ('#)])</f>
        <v>#N/A</v>
      </c>
      <c r="L232" s="129" t="e" cm="1">
        <f t="array" ref="L232">_xlfn.XLOOKUP($A232&amp;$Q$3,Data[Index]&amp;Data[Valid Test, Can be used for conformity (Y/N)],Data[PM/km (mg)])</f>
        <v>#N/A</v>
      </c>
      <c r="M232" s="126" t="e" cm="1">
        <f t="array" ref="M232">_xlfn.XLOOKUP($A232&amp;$Q$3,Data[Index]&amp;Data[Valid Test, Can be used for conformity (Y/N)],Data[CH4 (mg/km)])</f>
        <v>#N/A</v>
      </c>
      <c r="N232" s="126" t="e" cm="1">
        <f t="array" ref="N232">_xlfn.XLOOKUP($A232&amp;$Q$3,Data[Index]&amp;Data[Valid Test, Can be used for conformity (Y/N)],Data[N20 (mg/km)])</f>
        <v>#N/A</v>
      </c>
      <c r="O232" s="129" t="e" cm="1">
        <f t="array" ref="O232">_xlfn.XLOOKUP($A232&amp;$Q$3,Data[Index]&amp;Data[Valid Test, Can be used for conformity (Y/N)],Data[l/100km])</f>
        <v>#N/A</v>
      </c>
      <c r="P232" s="138" t="e">
        <f>_xlfn.XLOOKUP($A232,Data[Index],Data[Comments])</f>
        <v>#N/A</v>
      </c>
    </row>
    <row r="233" spans="1:16" x14ac:dyDescent="0.2">
      <c r="A233" s="129"/>
      <c r="B233" s="129"/>
      <c r="C233" s="129" t="e" cm="1">
        <f t="array" ref="C233">_xlfn.XLOOKUP($A233&amp;$Q$3&amp;$R$3,Data[Index]&amp;Data[Valid Test, Can be used for conformity (Y/N)]&amp;Data[Cycle],Data[Test Name])</f>
        <v>#N/A</v>
      </c>
      <c r="D233" s="167" t="e" cm="1">
        <f t="array" ref="D233">_xlfn.XLOOKUP($A233&amp;$Q$3&amp;$R$3,Data[Index]&amp;Data[Valid Test, Can be used for conformity (Y/N)]&amp;Data[Cycle],Data[Mileage (Miles)])</f>
        <v>#N/A</v>
      </c>
      <c r="E233" s="130" t="e" cm="1">
        <f t="array" ref="E233">_xlfn.XLOOKUP($A233&amp;$Q$3&amp;$R$3,Data[Index]&amp;Data[Valid Test, Can be used for conformity (Y/N)]&amp;Data[Cycle],Data[Date])</f>
        <v>#N/A</v>
      </c>
      <c r="F233" s="129" t="e" cm="1">
        <f t="array" ref="F233">_xlfn.XLOOKUP($A233&amp;$Q$3&amp;$R$3,Data[Index]&amp;Data[Valid Test, Can be used for conformity (Y/N)]&amp;Data[Cycle],Data[CO/km (mg)])</f>
        <v>#N/A</v>
      </c>
      <c r="G233" s="129" t="e" cm="1">
        <f t="array" ref="G233">_xlfn.XLOOKUP($A233&amp;$Q$3,Data[Index]&amp;Data[Valid Test, Can be used for conformity (Y/N)],Data[CO2/km (g)])</f>
        <v>#N/A</v>
      </c>
      <c r="H233" s="129" t="e" cm="1">
        <f t="array" ref="H233">_xlfn.XLOOKUP($A233&amp;$Q$3,Data[Index]&amp;Data[Valid Test, Can be used for conformity (Y/N)],Data[THC/km (mg)])</f>
        <v>#N/A</v>
      </c>
      <c r="I233" s="129" t="e" cm="1">
        <f t="array" ref="I233">_xlfn.XLOOKUP($A233&amp;$Q$3,Data[Index]&amp;Data[Valid Test, Can be used for conformity (Y/N)],Data[NOx/km (mg)])</f>
        <v>#N/A</v>
      </c>
      <c r="J233" s="129" t="e" cm="1">
        <f t="array" ref="J233">_xlfn.XLOOKUP($A233&amp;$Q$3,Data[Index]&amp;Data[Valid Test, Can be used for conformity (Y/N)],Data[THC + NOx/km (mg)])</f>
        <v>#N/A</v>
      </c>
      <c r="K233" s="142" t="e" cm="1">
        <f t="array" ref="K233">_xlfn.XLOOKUP($A233&amp;$Q$3,Data[Index]&amp;Data[Valid Test, Can be used for conformity (Y/N)],Data[PN/km ('#)])</f>
        <v>#N/A</v>
      </c>
      <c r="L233" s="129" t="e" cm="1">
        <f t="array" ref="L233">_xlfn.XLOOKUP($A233&amp;$Q$3,Data[Index]&amp;Data[Valid Test, Can be used for conformity (Y/N)],Data[PM/km (mg)])</f>
        <v>#N/A</v>
      </c>
      <c r="M233" s="126" t="e" cm="1">
        <f t="array" ref="M233">_xlfn.XLOOKUP($A233&amp;$Q$3,Data[Index]&amp;Data[Valid Test, Can be used for conformity (Y/N)],Data[CH4 (mg/km)])</f>
        <v>#N/A</v>
      </c>
      <c r="N233" s="126" t="e" cm="1">
        <f t="array" ref="N233">_xlfn.XLOOKUP($A233&amp;$Q$3,Data[Index]&amp;Data[Valid Test, Can be used for conformity (Y/N)],Data[N20 (mg/km)])</f>
        <v>#N/A</v>
      </c>
      <c r="O233" s="129" t="e" cm="1">
        <f t="array" ref="O233">_xlfn.XLOOKUP($A233&amp;$Q$3,Data[Index]&amp;Data[Valid Test, Can be used for conformity (Y/N)],Data[l/100km])</f>
        <v>#N/A</v>
      </c>
      <c r="P233" s="138">
        <f>_xlfn.XLOOKUP($A233,Data[Index],Data[Comments])</f>
        <v>0</v>
      </c>
    </row>
    <row r="234" spans="1:16" x14ac:dyDescent="0.2">
      <c r="A234" s="129"/>
      <c r="B234" s="129"/>
      <c r="C234" s="129" t="e" cm="1">
        <f t="array" ref="C234">_xlfn.XLOOKUP($A234&amp;$Q$3&amp;$R$3,Data[Index]&amp;Data[Valid Test, Can be used for conformity (Y/N)]&amp;Data[Cycle],Data[Test Name])</f>
        <v>#N/A</v>
      </c>
      <c r="D234" s="167" t="e" cm="1">
        <f t="array" ref="D234">_xlfn.XLOOKUP($A234&amp;$Q$3&amp;$R$3,Data[Index]&amp;Data[Valid Test, Can be used for conformity (Y/N)]&amp;Data[Cycle],Data[Mileage (Miles)])</f>
        <v>#N/A</v>
      </c>
      <c r="E234" s="130" t="e" cm="1">
        <f t="array" ref="E234">_xlfn.XLOOKUP($A234&amp;$Q$3&amp;$R$3,Data[Index]&amp;Data[Valid Test, Can be used for conformity (Y/N)]&amp;Data[Cycle],Data[Date])</f>
        <v>#N/A</v>
      </c>
      <c r="F234" s="129" t="e" cm="1">
        <f t="array" ref="F234">_xlfn.XLOOKUP($A234&amp;$Q$3&amp;$R$3,Data[Index]&amp;Data[Valid Test, Can be used for conformity (Y/N)]&amp;Data[Cycle],Data[CO/km (mg)])</f>
        <v>#N/A</v>
      </c>
      <c r="G234" s="129" t="e" cm="1">
        <f t="array" ref="G234">_xlfn.XLOOKUP($A234&amp;$Q$3,Data[Index]&amp;Data[Valid Test, Can be used for conformity (Y/N)],Data[CO2/km (g)])</f>
        <v>#N/A</v>
      </c>
      <c r="H234" s="129" t="e" cm="1">
        <f t="array" ref="H234">_xlfn.XLOOKUP($A234&amp;$Q$3,Data[Index]&amp;Data[Valid Test, Can be used for conformity (Y/N)],Data[THC/km (mg)])</f>
        <v>#N/A</v>
      </c>
      <c r="I234" s="129" t="e" cm="1">
        <f t="array" ref="I234">_xlfn.XLOOKUP($A234&amp;$Q$3,Data[Index]&amp;Data[Valid Test, Can be used for conformity (Y/N)],Data[NOx/km (mg)])</f>
        <v>#N/A</v>
      </c>
      <c r="J234" s="129" t="e" cm="1">
        <f t="array" ref="J234">_xlfn.XLOOKUP($A234&amp;$Q$3,Data[Index]&amp;Data[Valid Test, Can be used for conformity (Y/N)],Data[THC + NOx/km (mg)])</f>
        <v>#N/A</v>
      </c>
      <c r="K234" s="142" t="e" cm="1">
        <f t="array" ref="K234">_xlfn.XLOOKUP($A234&amp;$Q$3,Data[Index]&amp;Data[Valid Test, Can be used for conformity (Y/N)],Data[PN/km ('#)])</f>
        <v>#N/A</v>
      </c>
      <c r="L234" s="129" t="e" cm="1">
        <f t="array" ref="L234">_xlfn.XLOOKUP($A234&amp;$Q$3,Data[Index]&amp;Data[Valid Test, Can be used for conformity (Y/N)],Data[PM/km (mg)])</f>
        <v>#N/A</v>
      </c>
      <c r="M234" s="126" t="e" cm="1">
        <f t="array" ref="M234">_xlfn.XLOOKUP($A234&amp;$Q$3,Data[Index]&amp;Data[Valid Test, Can be used for conformity (Y/N)],Data[CH4 (mg/km)])</f>
        <v>#N/A</v>
      </c>
      <c r="N234" s="126" t="e" cm="1">
        <f t="array" ref="N234">_xlfn.XLOOKUP($A234&amp;$Q$3,Data[Index]&amp;Data[Valid Test, Can be used for conformity (Y/N)],Data[N20 (mg/km)])</f>
        <v>#N/A</v>
      </c>
      <c r="O234" s="129" t="e" cm="1">
        <f t="array" ref="O234">_xlfn.XLOOKUP($A234&amp;$Q$3,Data[Index]&amp;Data[Valid Test, Can be used for conformity (Y/N)],Data[l/100km])</f>
        <v>#N/A</v>
      </c>
      <c r="P234" s="138">
        <f>_xlfn.XLOOKUP($A234,Data[Index],Data[Comments])</f>
        <v>0</v>
      </c>
    </row>
    <row r="235" spans="1:16" x14ac:dyDescent="0.2">
      <c r="A235" s="129"/>
      <c r="B235" s="129"/>
      <c r="C235" s="129" t="e" cm="1">
        <f t="array" ref="C235">_xlfn.XLOOKUP($A235&amp;$Q$3&amp;$R$3,Data[Index]&amp;Data[Valid Test, Can be used for conformity (Y/N)]&amp;Data[Cycle],Data[Test Name])</f>
        <v>#N/A</v>
      </c>
      <c r="D235" s="167" t="e" cm="1">
        <f t="array" ref="D235">_xlfn.XLOOKUP($A235&amp;$Q$3&amp;$R$3,Data[Index]&amp;Data[Valid Test, Can be used for conformity (Y/N)]&amp;Data[Cycle],Data[Mileage (Miles)])</f>
        <v>#N/A</v>
      </c>
      <c r="E235" s="130" t="e" cm="1">
        <f t="array" ref="E235">_xlfn.XLOOKUP($A235&amp;$Q$3&amp;$R$3,Data[Index]&amp;Data[Valid Test, Can be used for conformity (Y/N)]&amp;Data[Cycle],Data[Date])</f>
        <v>#N/A</v>
      </c>
      <c r="F235" s="129" t="e" cm="1">
        <f t="array" ref="F235">_xlfn.XLOOKUP($A235&amp;$Q$3&amp;$R$3,Data[Index]&amp;Data[Valid Test, Can be used for conformity (Y/N)]&amp;Data[Cycle],Data[CO/km (mg)])</f>
        <v>#N/A</v>
      </c>
      <c r="G235" s="129" t="e" cm="1">
        <f t="array" ref="G235">_xlfn.XLOOKUP($A235&amp;$Q$3,Data[Index]&amp;Data[Valid Test, Can be used for conformity (Y/N)],Data[CO2/km (g)])</f>
        <v>#N/A</v>
      </c>
      <c r="H235" s="129" t="e" cm="1">
        <f t="array" ref="H235">_xlfn.XLOOKUP($A235&amp;$Q$3,Data[Index]&amp;Data[Valid Test, Can be used for conformity (Y/N)],Data[THC/km (mg)])</f>
        <v>#N/A</v>
      </c>
      <c r="I235" s="129" t="e" cm="1">
        <f t="array" ref="I235">_xlfn.XLOOKUP($A235&amp;$Q$3,Data[Index]&amp;Data[Valid Test, Can be used for conformity (Y/N)],Data[NOx/km (mg)])</f>
        <v>#N/A</v>
      </c>
      <c r="J235" s="129" t="e" cm="1">
        <f t="array" ref="J235">_xlfn.XLOOKUP($A235&amp;$Q$3,Data[Index]&amp;Data[Valid Test, Can be used for conformity (Y/N)],Data[THC + NOx/km (mg)])</f>
        <v>#N/A</v>
      </c>
      <c r="K235" s="142" t="e" cm="1">
        <f t="array" ref="K235">_xlfn.XLOOKUP($A235&amp;$Q$3,Data[Index]&amp;Data[Valid Test, Can be used for conformity (Y/N)],Data[PN/km ('#)])</f>
        <v>#N/A</v>
      </c>
      <c r="L235" s="129" t="e" cm="1">
        <f t="array" ref="L235">_xlfn.XLOOKUP($A235&amp;$Q$3,Data[Index]&amp;Data[Valid Test, Can be used for conformity (Y/N)],Data[PM/km (mg)])</f>
        <v>#N/A</v>
      </c>
      <c r="M235" s="126" t="e" cm="1">
        <f t="array" ref="M235">_xlfn.XLOOKUP($A235&amp;$Q$3,Data[Index]&amp;Data[Valid Test, Can be used for conformity (Y/N)],Data[CH4 (mg/km)])</f>
        <v>#N/A</v>
      </c>
      <c r="N235" s="126" t="e" cm="1">
        <f t="array" ref="N235">_xlfn.XLOOKUP($A235&amp;$Q$3,Data[Index]&amp;Data[Valid Test, Can be used for conformity (Y/N)],Data[N20 (mg/km)])</f>
        <v>#N/A</v>
      </c>
      <c r="O235" s="129" t="e" cm="1">
        <f t="array" ref="O235">_xlfn.XLOOKUP($A235&amp;$Q$3,Data[Index]&amp;Data[Valid Test, Can be used for conformity (Y/N)],Data[l/100km])</f>
        <v>#N/A</v>
      </c>
      <c r="P235" s="138" t="e">
        <f>_xlfn.XLOOKUP($A235,Data[Index],Data[Comments])</f>
        <v>#N/A</v>
      </c>
    </row>
    <row r="236" spans="1:16" x14ac:dyDescent="0.2">
      <c r="A236" s="129"/>
      <c r="B236" s="129"/>
      <c r="C236" s="129" t="e" cm="1">
        <f t="array" ref="C236">_xlfn.XLOOKUP($A236&amp;$Q$3&amp;$R$3,Data[Index]&amp;Data[Valid Test, Can be used for conformity (Y/N)]&amp;Data[Cycle],Data[Test Name])</f>
        <v>#N/A</v>
      </c>
      <c r="D236" s="167" t="e" cm="1">
        <f t="array" ref="D236">_xlfn.XLOOKUP($A236&amp;$Q$3&amp;$R$3,Data[Index]&amp;Data[Valid Test, Can be used for conformity (Y/N)]&amp;Data[Cycle],Data[Mileage (Miles)])</f>
        <v>#N/A</v>
      </c>
      <c r="E236" s="130" t="e" cm="1">
        <f t="array" ref="E236">_xlfn.XLOOKUP($A236&amp;$Q$3&amp;$R$3,Data[Index]&amp;Data[Valid Test, Can be used for conformity (Y/N)]&amp;Data[Cycle],Data[Date])</f>
        <v>#N/A</v>
      </c>
      <c r="F236" s="129" t="e" cm="1">
        <f t="array" ref="F236">_xlfn.XLOOKUP($A236&amp;$Q$3&amp;$R$3,Data[Index]&amp;Data[Valid Test, Can be used for conformity (Y/N)]&amp;Data[Cycle],Data[CO/km (mg)])</f>
        <v>#N/A</v>
      </c>
      <c r="G236" s="129" t="e" cm="1">
        <f t="array" ref="G236">_xlfn.XLOOKUP($A236&amp;$Q$3,Data[Index]&amp;Data[Valid Test, Can be used for conformity (Y/N)],Data[CO2/km (g)])</f>
        <v>#N/A</v>
      </c>
      <c r="H236" s="129" t="e" cm="1">
        <f t="array" ref="H236">_xlfn.XLOOKUP($A236&amp;$Q$3,Data[Index]&amp;Data[Valid Test, Can be used for conformity (Y/N)],Data[THC/km (mg)])</f>
        <v>#N/A</v>
      </c>
      <c r="I236" s="129" t="e" cm="1">
        <f t="array" ref="I236">_xlfn.XLOOKUP($A236&amp;$Q$3,Data[Index]&amp;Data[Valid Test, Can be used for conformity (Y/N)],Data[NOx/km (mg)])</f>
        <v>#N/A</v>
      </c>
      <c r="J236" s="129" t="e" cm="1">
        <f t="array" ref="J236">_xlfn.XLOOKUP($A236&amp;$Q$3,Data[Index]&amp;Data[Valid Test, Can be used for conformity (Y/N)],Data[THC + NOx/km (mg)])</f>
        <v>#N/A</v>
      </c>
      <c r="K236" s="142" t="e" cm="1">
        <f t="array" ref="K236">_xlfn.XLOOKUP($A236&amp;$Q$3,Data[Index]&amp;Data[Valid Test, Can be used for conformity (Y/N)],Data[PN/km ('#)])</f>
        <v>#N/A</v>
      </c>
      <c r="L236" s="129" t="e" cm="1">
        <f t="array" ref="L236">_xlfn.XLOOKUP($A236&amp;$Q$3,Data[Index]&amp;Data[Valid Test, Can be used for conformity (Y/N)],Data[PM/km (mg)])</f>
        <v>#N/A</v>
      </c>
      <c r="M236" s="126" t="e" cm="1">
        <f t="array" ref="M236">_xlfn.XLOOKUP($A236&amp;$Q$3,Data[Index]&amp;Data[Valid Test, Can be used for conformity (Y/N)],Data[CH4 (mg/km)])</f>
        <v>#N/A</v>
      </c>
      <c r="N236" s="126" t="e" cm="1">
        <f t="array" ref="N236">_xlfn.XLOOKUP($A236&amp;$Q$3,Data[Index]&amp;Data[Valid Test, Can be used for conformity (Y/N)],Data[N20 (mg/km)])</f>
        <v>#N/A</v>
      </c>
      <c r="O236" s="129" t="e" cm="1">
        <f t="array" ref="O236">_xlfn.XLOOKUP($A236&amp;$Q$3,Data[Index]&amp;Data[Valid Test, Can be used for conformity (Y/N)],Data[l/100km])</f>
        <v>#N/A</v>
      </c>
      <c r="P236" s="138">
        <f>_xlfn.XLOOKUP($A236,Data[Index],Data[Comments])</f>
        <v>0</v>
      </c>
    </row>
    <row r="237" spans="1:16" x14ac:dyDescent="0.2">
      <c r="A237" s="129"/>
      <c r="B237" s="129"/>
      <c r="C237" s="129" t="e" cm="1">
        <f t="array" ref="C237">_xlfn.XLOOKUP($A237&amp;$Q$3&amp;$R$3,Data[Index]&amp;Data[Valid Test, Can be used for conformity (Y/N)]&amp;Data[Cycle],Data[Test Name])</f>
        <v>#N/A</v>
      </c>
      <c r="D237" s="167" t="e" cm="1">
        <f t="array" ref="D237">_xlfn.XLOOKUP($A237&amp;$Q$3&amp;$R$3,Data[Index]&amp;Data[Valid Test, Can be used for conformity (Y/N)]&amp;Data[Cycle],Data[Mileage (Miles)])</f>
        <v>#N/A</v>
      </c>
      <c r="E237" s="130" t="e" cm="1">
        <f t="array" ref="E237">_xlfn.XLOOKUP($A237&amp;$Q$3&amp;$R$3,Data[Index]&amp;Data[Valid Test, Can be used for conformity (Y/N)]&amp;Data[Cycle],Data[Date])</f>
        <v>#N/A</v>
      </c>
      <c r="F237" s="129" t="e" cm="1">
        <f t="array" ref="F237">_xlfn.XLOOKUP($A237&amp;$Q$3&amp;$R$3,Data[Index]&amp;Data[Valid Test, Can be used for conformity (Y/N)]&amp;Data[Cycle],Data[CO/km (mg)])</f>
        <v>#N/A</v>
      </c>
      <c r="G237" s="129" t="e" cm="1">
        <f t="array" ref="G237">_xlfn.XLOOKUP($A237&amp;$Q$3,Data[Index]&amp;Data[Valid Test, Can be used for conformity (Y/N)],Data[CO2/km (g)])</f>
        <v>#N/A</v>
      </c>
      <c r="H237" s="129" t="e" cm="1">
        <f t="array" ref="H237">_xlfn.XLOOKUP($A237&amp;$Q$3,Data[Index]&amp;Data[Valid Test, Can be used for conformity (Y/N)],Data[THC/km (mg)])</f>
        <v>#N/A</v>
      </c>
      <c r="I237" s="129" t="e" cm="1">
        <f t="array" ref="I237">_xlfn.XLOOKUP($A237&amp;$Q$3,Data[Index]&amp;Data[Valid Test, Can be used for conformity (Y/N)],Data[NOx/km (mg)])</f>
        <v>#N/A</v>
      </c>
      <c r="J237" s="129" t="e" cm="1">
        <f t="array" ref="J237">_xlfn.XLOOKUP($A237&amp;$Q$3,Data[Index]&amp;Data[Valid Test, Can be used for conformity (Y/N)],Data[THC + NOx/km (mg)])</f>
        <v>#N/A</v>
      </c>
      <c r="K237" s="142" t="e" cm="1">
        <f t="array" ref="K237">_xlfn.XLOOKUP($A237&amp;$Q$3,Data[Index]&amp;Data[Valid Test, Can be used for conformity (Y/N)],Data[PN/km ('#)])</f>
        <v>#N/A</v>
      </c>
      <c r="L237" s="129" t="e" cm="1">
        <f t="array" ref="L237">_xlfn.XLOOKUP($A237&amp;$Q$3,Data[Index]&amp;Data[Valid Test, Can be used for conformity (Y/N)],Data[PM/km (mg)])</f>
        <v>#N/A</v>
      </c>
      <c r="M237" s="126" t="e" cm="1">
        <f t="array" ref="M237">_xlfn.XLOOKUP($A237&amp;$Q$3,Data[Index]&amp;Data[Valid Test, Can be used for conformity (Y/N)],Data[CH4 (mg/km)])</f>
        <v>#N/A</v>
      </c>
      <c r="N237" s="126" t="e" cm="1">
        <f t="array" ref="N237">_xlfn.XLOOKUP($A237&amp;$Q$3,Data[Index]&amp;Data[Valid Test, Can be used for conformity (Y/N)],Data[N20 (mg/km)])</f>
        <v>#N/A</v>
      </c>
      <c r="O237" s="129" t="e" cm="1">
        <f t="array" ref="O237">_xlfn.XLOOKUP($A237&amp;$Q$3,Data[Index]&amp;Data[Valid Test, Can be used for conformity (Y/N)],Data[l/100km])</f>
        <v>#N/A</v>
      </c>
      <c r="P237" s="138">
        <f>_xlfn.XLOOKUP($A237,Data[Index],Data[Comments])</f>
        <v>0</v>
      </c>
    </row>
    <row r="238" spans="1:16" x14ac:dyDescent="0.2">
      <c r="A238" s="129"/>
      <c r="B238" s="129"/>
      <c r="C238" s="129" t="e" cm="1">
        <f t="array" ref="C238">_xlfn.XLOOKUP($A238&amp;$Q$3&amp;$R$3,Data[Index]&amp;Data[Valid Test, Can be used for conformity (Y/N)]&amp;Data[Cycle],Data[Test Name])</f>
        <v>#N/A</v>
      </c>
      <c r="D238" s="167" t="e" cm="1">
        <f t="array" ref="D238">_xlfn.XLOOKUP($A238&amp;$Q$3&amp;$R$3,Data[Index]&amp;Data[Valid Test, Can be used for conformity (Y/N)]&amp;Data[Cycle],Data[Mileage (Miles)])</f>
        <v>#N/A</v>
      </c>
      <c r="E238" s="130" t="e" cm="1">
        <f t="array" ref="E238">_xlfn.XLOOKUP($A238&amp;$Q$3&amp;$R$3,Data[Index]&amp;Data[Valid Test, Can be used for conformity (Y/N)]&amp;Data[Cycle],Data[Date])</f>
        <v>#N/A</v>
      </c>
      <c r="F238" s="129" t="e" cm="1">
        <f t="array" ref="F238">_xlfn.XLOOKUP($A238&amp;$Q$3&amp;$R$3,Data[Index]&amp;Data[Valid Test, Can be used for conformity (Y/N)]&amp;Data[Cycle],Data[CO/km (mg)])</f>
        <v>#N/A</v>
      </c>
      <c r="G238" s="129" t="e" cm="1">
        <f t="array" ref="G238">_xlfn.XLOOKUP($A238&amp;$Q$3,Data[Index]&amp;Data[Valid Test, Can be used for conformity (Y/N)],Data[CO2/km (g)])</f>
        <v>#N/A</v>
      </c>
      <c r="H238" s="129" t="e" cm="1">
        <f t="array" ref="H238">_xlfn.XLOOKUP($A238&amp;$Q$3,Data[Index]&amp;Data[Valid Test, Can be used for conformity (Y/N)],Data[THC/km (mg)])</f>
        <v>#N/A</v>
      </c>
      <c r="I238" s="129" t="e" cm="1">
        <f t="array" ref="I238">_xlfn.XLOOKUP($A238&amp;$Q$3,Data[Index]&amp;Data[Valid Test, Can be used for conformity (Y/N)],Data[NOx/km (mg)])</f>
        <v>#N/A</v>
      </c>
      <c r="J238" s="129" t="e" cm="1">
        <f t="array" ref="J238">_xlfn.XLOOKUP($A238&amp;$Q$3,Data[Index]&amp;Data[Valid Test, Can be used for conformity (Y/N)],Data[THC + NOx/km (mg)])</f>
        <v>#N/A</v>
      </c>
      <c r="K238" s="142" t="e" cm="1">
        <f t="array" ref="K238">_xlfn.XLOOKUP($A238&amp;$Q$3,Data[Index]&amp;Data[Valid Test, Can be used for conformity (Y/N)],Data[PN/km ('#)])</f>
        <v>#N/A</v>
      </c>
      <c r="L238" s="129" t="e" cm="1">
        <f t="array" ref="L238">_xlfn.XLOOKUP($A238&amp;$Q$3,Data[Index]&amp;Data[Valid Test, Can be used for conformity (Y/N)],Data[PM/km (mg)])</f>
        <v>#N/A</v>
      </c>
      <c r="M238" s="126" t="e" cm="1">
        <f t="array" ref="M238">_xlfn.XLOOKUP($A238&amp;$Q$3,Data[Index]&amp;Data[Valid Test, Can be used for conformity (Y/N)],Data[CH4 (mg/km)])</f>
        <v>#N/A</v>
      </c>
      <c r="N238" s="126" t="e" cm="1">
        <f t="array" ref="N238">_xlfn.XLOOKUP($A238&amp;$Q$3,Data[Index]&amp;Data[Valid Test, Can be used for conformity (Y/N)],Data[N20 (mg/km)])</f>
        <v>#N/A</v>
      </c>
      <c r="O238" s="129" t="e" cm="1">
        <f t="array" ref="O238">_xlfn.XLOOKUP($A238&amp;$Q$3,Data[Index]&amp;Data[Valid Test, Can be used for conformity (Y/N)],Data[l/100km])</f>
        <v>#N/A</v>
      </c>
      <c r="P238" s="138" t="e">
        <f>_xlfn.XLOOKUP($A238,Data[Index],Data[Comments])</f>
        <v>#N/A</v>
      </c>
    </row>
    <row r="239" spans="1:16" x14ac:dyDescent="0.2">
      <c r="A239" s="129"/>
      <c r="B239" s="129"/>
      <c r="C239" s="129" t="e" cm="1">
        <f t="array" ref="C239">_xlfn.XLOOKUP($A239&amp;$Q$3&amp;$R$3,Data[Index]&amp;Data[Valid Test, Can be used for conformity (Y/N)]&amp;Data[Cycle],Data[Test Name])</f>
        <v>#N/A</v>
      </c>
      <c r="D239" s="167" t="e" cm="1">
        <f t="array" ref="D239">_xlfn.XLOOKUP($A239&amp;$Q$3&amp;$R$3,Data[Index]&amp;Data[Valid Test, Can be used for conformity (Y/N)]&amp;Data[Cycle],Data[Mileage (Miles)])</f>
        <v>#N/A</v>
      </c>
      <c r="E239" s="130" t="e" cm="1">
        <f t="array" ref="E239">_xlfn.XLOOKUP($A239&amp;$Q$3&amp;$R$3,Data[Index]&amp;Data[Valid Test, Can be used for conformity (Y/N)]&amp;Data[Cycle],Data[Date])</f>
        <v>#N/A</v>
      </c>
      <c r="F239" s="129" t="e" cm="1">
        <f t="array" ref="F239">_xlfn.XLOOKUP($A239&amp;$Q$3&amp;$R$3,Data[Index]&amp;Data[Valid Test, Can be used for conformity (Y/N)]&amp;Data[Cycle],Data[CO/km (mg)])</f>
        <v>#N/A</v>
      </c>
      <c r="G239" s="129" t="e" cm="1">
        <f t="array" ref="G239">_xlfn.XLOOKUP($A239&amp;$Q$3,Data[Index]&amp;Data[Valid Test, Can be used for conformity (Y/N)],Data[CO2/km (g)])</f>
        <v>#N/A</v>
      </c>
      <c r="H239" s="129" t="e" cm="1">
        <f t="array" ref="H239">_xlfn.XLOOKUP($A239&amp;$Q$3,Data[Index]&amp;Data[Valid Test, Can be used for conformity (Y/N)],Data[THC/km (mg)])</f>
        <v>#N/A</v>
      </c>
      <c r="I239" s="129" t="e" cm="1">
        <f t="array" ref="I239">_xlfn.XLOOKUP($A239&amp;$Q$3,Data[Index]&amp;Data[Valid Test, Can be used for conformity (Y/N)],Data[NOx/km (mg)])</f>
        <v>#N/A</v>
      </c>
      <c r="J239" s="129" t="e" cm="1">
        <f t="array" ref="J239">_xlfn.XLOOKUP($A239&amp;$Q$3,Data[Index]&amp;Data[Valid Test, Can be used for conformity (Y/N)],Data[THC + NOx/km (mg)])</f>
        <v>#N/A</v>
      </c>
      <c r="K239" s="142" t="e" cm="1">
        <f t="array" ref="K239">_xlfn.XLOOKUP($A239&amp;$Q$3,Data[Index]&amp;Data[Valid Test, Can be used for conformity (Y/N)],Data[PN/km ('#)])</f>
        <v>#N/A</v>
      </c>
      <c r="L239" s="129" t="e" cm="1">
        <f t="array" ref="L239">_xlfn.XLOOKUP($A239&amp;$Q$3,Data[Index]&amp;Data[Valid Test, Can be used for conformity (Y/N)],Data[PM/km (mg)])</f>
        <v>#N/A</v>
      </c>
      <c r="M239" s="126" t="e" cm="1">
        <f t="array" ref="M239">_xlfn.XLOOKUP($A239&amp;$Q$3,Data[Index]&amp;Data[Valid Test, Can be used for conformity (Y/N)],Data[CH4 (mg/km)])</f>
        <v>#N/A</v>
      </c>
      <c r="N239" s="126" t="e" cm="1">
        <f t="array" ref="N239">_xlfn.XLOOKUP($A239&amp;$Q$3,Data[Index]&amp;Data[Valid Test, Can be used for conformity (Y/N)],Data[N20 (mg/km)])</f>
        <v>#N/A</v>
      </c>
      <c r="O239" s="129" t="e" cm="1">
        <f t="array" ref="O239">_xlfn.XLOOKUP($A239&amp;$Q$3,Data[Index]&amp;Data[Valid Test, Can be used for conformity (Y/N)],Data[l/100km])</f>
        <v>#N/A</v>
      </c>
      <c r="P239" s="138" t="e">
        <f>_xlfn.XLOOKUP($A239,Data[Index],Data[Comments])</f>
        <v>#N/A</v>
      </c>
    </row>
    <row r="240" spans="1:16" x14ac:dyDescent="0.2">
      <c r="A240" s="129"/>
      <c r="B240" s="129"/>
      <c r="C240" s="129" t="e" cm="1">
        <f t="array" ref="C240">_xlfn.XLOOKUP($A240&amp;$Q$3&amp;$R$3,Data[Index]&amp;Data[Valid Test, Can be used for conformity (Y/N)]&amp;Data[Cycle],Data[Test Name])</f>
        <v>#N/A</v>
      </c>
      <c r="D240" s="167" t="e" cm="1">
        <f t="array" ref="D240">_xlfn.XLOOKUP($A240&amp;$Q$3&amp;$R$3,Data[Index]&amp;Data[Valid Test, Can be used for conformity (Y/N)]&amp;Data[Cycle],Data[Mileage (Miles)])</f>
        <v>#N/A</v>
      </c>
      <c r="E240" s="130" t="e" cm="1">
        <f t="array" ref="E240">_xlfn.XLOOKUP($A240&amp;$Q$3&amp;$R$3,Data[Index]&amp;Data[Valid Test, Can be used for conformity (Y/N)]&amp;Data[Cycle],Data[Date])</f>
        <v>#N/A</v>
      </c>
      <c r="F240" s="129" t="e" cm="1">
        <f t="array" ref="F240">_xlfn.XLOOKUP($A240&amp;$Q$3&amp;$R$3,Data[Index]&amp;Data[Valid Test, Can be used for conformity (Y/N)]&amp;Data[Cycle],Data[CO/km (mg)])</f>
        <v>#N/A</v>
      </c>
      <c r="G240" s="129" t="e" cm="1">
        <f t="array" ref="G240">_xlfn.XLOOKUP($A240&amp;$Q$3,Data[Index]&amp;Data[Valid Test, Can be used for conformity (Y/N)],Data[CO2/km (g)])</f>
        <v>#N/A</v>
      </c>
      <c r="H240" s="129" t="e" cm="1">
        <f t="array" ref="H240">_xlfn.XLOOKUP($A240&amp;$Q$3,Data[Index]&amp;Data[Valid Test, Can be used for conformity (Y/N)],Data[THC/km (mg)])</f>
        <v>#N/A</v>
      </c>
      <c r="I240" s="129" t="e" cm="1">
        <f t="array" ref="I240">_xlfn.XLOOKUP($A240&amp;$Q$3,Data[Index]&amp;Data[Valid Test, Can be used for conformity (Y/N)],Data[NOx/km (mg)])</f>
        <v>#N/A</v>
      </c>
      <c r="J240" s="129" t="e" cm="1">
        <f t="array" ref="J240">_xlfn.XLOOKUP($A240&amp;$Q$3,Data[Index]&amp;Data[Valid Test, Can be used for conformity (Y/N)],Data[THC + NOx/km (mg)])</f>
        <v>#N/A</v>
      </c>
      <c r="K240" s="142" t="e" cm="1">
        <f t="array" ref="K240">_xlfn.XLOOKUP($A240&amp;$Q$3,Data[Index]&amp;Data[Valid Test, Can be used for conformity (Y/N)],Data[PN/km ('#)])</f>
        <v>#N/A</v>
      </c>
      <c r="L240" s="129" t="e" cm="1">
        <f t="array" ref="L240">_xlfn.XLOOKUP($A240&amp;$Q$3,Data[Index]&amp;Data[Valid Test, Can be used for conformity (Y/N)],Data[PM/km (mg)])</f>
        <v>#N/A</v>
      </c>
      <c r="M240" s="126" t="e" cm="1">
        <f t="array" ref="M240">_xlfn.XLOOKUP($A240&amp;$Q$3,Data[Index]&amp;Data[Valid Test, Can be used for conformity (Y/N)],Data[CH4 (mg/km)])</f>
        <v>#N/A</v>
      </c>
      <c r="N240" s="126" t="e" cm="1">
        <f t="array" ref="N240">_xlfn.XLOOKUP($A240&amp;$Q$3,Data[Index]&amp;Data[Valid Test, Can be used for conformity (Y/N)],Data[N20 (mg/km)])</f>
        <v>#N/A</v>
      </c>
      <c r="O240" s="129" t="e" cm="1">
        <f t="array" ref="O240">_xlfn.XLOOKUP($A240&amp;$Q$3,Data[Index]&amp;Data[Valid Test, Can be used for conformity (Y/N)],Data[l/100km])</f>
        <v>#N/A</v>
      </c>
      <c r="P240" s="138" t="e">
        <f>_xlfn.XLOOKUP($A240,Data[Index],Data[Comments])</f>
        <v>#N/A</v>
      </c>
    </row>
    <row r="241" spans="1:16" x14ac:dyDescent="0.2">
      <c r="A241" s="129"/>
      <c r="B241" s="129"/>
      <c r="C241" s="129" t="e" cm="1">
        <f t="array" ref="C241">_xlfn.XLOOKUP($A241&amp;$Q$3&amp;$R$3,Data[Index]&amp;Data[Valid Test, Can be used for conformity (Y/N)]&amp;Data[Cycle],Data[Test Name])</f>
        <v>#N/A</v>
      </c>
      <c r="D241" s="167" t="e" cm="1">
        <f t="array" ref="D241">_xlfn.XLOOKUP($A241&amp;$Q$3&amp;$R$3,Data[Index]&amp;Data[Valid Test, Can be used for conformity (Y/N)]&amp;Data[Cycle],Data[Mileage (Miles)])</f>
        <v>#N/A</v>
      </c>
      <c r="E241" s="130" t="e" cm="1">
        <f t="array" ref="E241">_xlfn.XLOOKUP($A241&amp;$Q$3&amp;$R$3,Data[Index]&amp;Data[Valid Test, Can be used for conformity (Y/N)]&amp;Data[Cycle],Data[Date])</f>
        <v>#N/A</v>
      </c>
      <c r="F241" s="129" t="e" cm="1">
        <f t="array" ref="F241">_xlfn.XLOOKUP($A241&amp;$Q$3&amp;$R$3,Data[Index]&amp;Data[Valid Test, Can be used for conformity (Y/N)]&amp;Data[Cycle],Data[CO/km (mg)])</f>
        <v>#N/A</v>
      </c>
      <c r="G241" s="129" t="e" cm="1">
        <f t="array" ref="G241">_xlfn.XLOOKUP($A241&amp;$Q$3,Data[Index]&amp;Data[Valid Test, Can be used for conformity (Y/N)],Data[CO2/km (g)])</f>
        <v>#N/A</v>
      </c>
      <c r="H241" s="129" t="e" cm="1">
        <f t="array" ref="H241">_xlfn.XLOOKUP($A241&amp;$Q$3,Data[Index]&amp;Data[Valid Test, Can be used for conformity (Y/N)],Data[THC/km (mg)])</f>
        <v>#N/A</v>
      </c>
      <c r="I241" s="129" t="e" cm="1">
        <f t="array" ref="I241">_xlfn.XLOOKUP($A241&amp;$Q$3,Data[Index]&amp;Data[Valid Test, Can be used for conformity (Y/N)],Data[NOx/km (mg)])</f>
        <v>#N/A</v>
      </c>
      <c r="J241" s="129" t="e" cm="1">
        <f t="array" ref="J241">_xlfn.XLOOKUP($A241&amp;$Q$3,Data[Index]&amp;Data[Valid Test, Can be used for conformity (Y/N)],Data[THC + NOx/km (mg)])</f>
        <v>#N/A</v>
      </c>
      <c r="K241" s="142" t="e" cm="1">
        <f t="array" ref="K241">_xlfn.XLOOKUP($A241&amp;$Q$3,Data[Index]&amp;Data[Valid Test, Can be used for conformity (Y/N)],Data[PN/km ('#)])</f>
        <v>#N/A</v>
      </c>
      <c r="L241" s="129" t="e" cm="1">
        <f t="array" ref="L241">_xlfn.XLOOKUP($A241&amp;$Q$3,Data[Index]&amp;Data[Valid Test, Can be used for conformity (Y/N)],Data[PM/km (mg)])</f>
        <v>#N/A</v>
      </c>
      <c r="M241" s="126" t="e" cm="1">
        <f t="array" ref="M241">_xlfn.XLOOKUP($A241&amp;$Q$3,Data[Index]&amp;Data[Valid Test, Can be used for conformity (Y/N)],Data[CH4 (mg/km)])</f>
        <v>#N/A</v>
      </c>
      <c r="N241" s="126" t="e" cm="1">
        <f t="array" ref="N241">_xlfn.XLOOKUP($A241&amp;$Q$3,Data[Index]&amp;Data[Valid Test, Can be used for conformity (Y/N)],Data[N20 (mg/km)])</f>
        <v>#N/A</v>
      </c>
      <c r="O241" s="129" t="e" cm="1">
        <f t="array" ref="O241">_xlfn.XLOOKUP($A241&amp;$Q$3,Data[Index]&amp;Data[Valid Test, Can be used for conformity (Y/N)],Data[l/100km])</f>
        <v>#N/A</v>
      </c>
      <c r="P241" s="138">
        <f>_xlfn.XLOOKUP($A241,Data[Index],Data[Comments])</f>
        <v>0</v>
      </c>
    </row>
    <row r="242" spans="1:16" x14ac:dyDescent="0.2">
      <c r="A242" s="129"/>
      <c r="B242" s="129"/>
      <c r="C242" s="129" t="e" cm="1">
        <f t="array" ref="C242">_xlfn.XLOOKUP($A242&amp;$Q$3&amp;$R$3,Data[Index]&amp;Data[Valid Test, Can be used for conformity (Y/N)]&amp;Data[Cycle],Data[Test Name])</f>
        <v>#N/A</v>
      </c>
      <c r="D242" s="167" t="e" cm="1">
        <f t="array" ref="D242">_xlfn.XLOOKUP($A242&amp;$Q$3&amp;$R$3,Data[Index]&amp;Data[Valid Test, Can be used for conformity (Y/N)]&amp;Data[Cycle],Data[Mileage (Miles)])</f>
        <v>#N/A</v>
      </c>
      <c r="E242" s="130" t="e" cm="1">
        <f t="array" ref="E242">_xlfn.XLOOKUP($A242&amp;$Q$3&amp;$R$3,Data[Index]&amp;Data[Valid Test, Can be used for conformity (Y/N)]&amp;Data[Cycle],Data[Date])</f>
        <v>#N/A</v>
      </c>
      <c r="F242" s="129" t="e" cm="1">
        <f t="array" ref="F242">_xlfn.XLOOKUP($A242&amp;$Q$3&amp;$R$3,Data[Index]&amp;Data[Valid Test, Can be used for conformity (Y/N)]&amp;Data[Cycle],Data[CO/km (mg)])</f>
        <v>#N/A</v>
      </c>
      <c r="G242" s="129" t="e" cm="1">
        <f t="array" ref="G242">_xlfn.XLOOKUP($A242&amp;$Q$3,Data[Index]&amp;Data[Valid Test, Can be used for conformity (Y/N)],Data[CO2/km (g)])</f>
        <v>#N/A</v>
      </c>
      <c r="H242" s="129" t="e" cm="1">
        <f t="array" ref="H242">_xlfn.XLOOKUP($A242&amp;$Q$3,Data[Index]&amp;Data[Valid Test, Can be used for conformity (Y/N)],Data[THC/km (mg)])</f>
        <v>#N/A</v>
      </c>
      <c r="I242" s="129" t="e" cm="1">
        <f t="array" ref="I242">_xlfn.XLOOKUP($A242&amp;$Q$3,Data[Index]&amp;Data[Valid Test, Can be used for conformity (Y/N)],Data[NOx/km (mg)])</f>
        <v>#N/A</v>
      </c>
      <c r="J242" s="129" t="e" cm="1">
        <f t="array" ref="J242">_xlfn.XLOOKUP($A242&amp;$Q$3,Data[Index]&amp;Data[Valid Test, Can be used for conformity (Y/N)],Data[THC + NOx/km (mg)])</f>
        <v>#N/A</v>
      </c>
      <c r="K242" s="142" t="e" cm="1">
        <f t="array" ref="K242">_xlfn.XLOOKUP($A242&amp;$Q$3,Data[Index]&amp;Data[Valid Test, Can be used for conformity (Y/N)],Data[PN/km ('#)])</f>
        <v>#N/A</v>
      </c>
      <c r="L242" s="129" t="e" cm="1">
        <f t="array" ref="L242">_xlfn.XLOOKUP($A242&amp;$Q$3,Data[Index]&amp;Data[Valid Test, Can be used for conformity (Y/N)],Data[PM/km (mg)])</f>
        <v>#N/A</v>
      </c>
      <c r="M242" s="126" t="e" cm="1">
        <f t="array" ref="M242">_xlfn.XLOOKUP($A242&amp;$Q$3,Data[Index]&amp;Data[Valid Test, Can be used for conformity (Y/N)],Data[CH4 (mg/km)])</f>
        <v>#N/A</v>
      </c>
      <c r="N242" s="126" t="e" cm="1">
        <f t="array" ref="N242">_xlfn.XLOOKUP($A242&amp;$Q$3,Data[Index]&amp;Data[Valid Test, Can be used for conformity (Y/N)],Data[N20 (mg/km)])</f>
        <v>#N/A</v>
      </c>
      <c r="O242" s="129" t="e" cm="1">
        <f t="array" ref="O242">_xlfn.XLOOKUP($A242&amp;$Q$3,Data[Index]&amp;Data[Valid Test, Can be used for conformity (Y/N)],Data[l/100km])</f>
        <v>#N/A</v>
      </c>
      <c r="P242" s="138">
        <f>_xlfn.XLOOKUP($A242,Data[Index],Data[Comments])</f>
        <v>0</v>
      </c>
    </row>
    <row r="243" spans="1:16" x14ac:dyDescent="0.2">
      <c r="A243" s="129"/>
      <c r="B243" s="129"/>
      <c r="C243" s="129" t="e" cm="1">
        <f t="array" ref="C243">_xlfn.XLOOKUP($A243&amp;$Q$3&amp;$R$3,Data[Index]&amp;Data[Valid Test, Can be used for conformity (Y/N)]&amp;Data[Cycle],Data[Test Name])</f>
        <v>#N/A</v>
      </c>
      <c r="D243" s="167" t="e" cm="1">
        <f t="array" ref="D243">_xlfn.XLOOKUP($A243&amp;$Q$3&amp;$R$3,Data[Index]&amp;Data[Valid Test, Can be used for conformity (Y/N)]&amp;Data[Cycle],Data[Mileage (Miles)])</f>
        <v>#N/A</v>
      </c>
      <c r="E243" s="130" t="e" cm="1">
        <f t="array" ref="E243">_xlfn.XLOOKUP($A243&amp;$Q$3&amp;$R$3,Data[Index]&amp;Data[Valid Test, Can be used for conformity (Y/N)]&amp;Data[Cycle],Data[Date])</f>
        <v>#N/A</v>
      </c>
      <c r="F243" s="129" t="e" cm="1">
        <f t="array" ref="F243">_xlfn.XLOOKUP($A243&amp;$Q$3&amp;$R$3,Data[Index]&amp;Data[Valid Test, Can be used for conformity (Y/N)]&amp;Data[Cycle],Data[CO/km (mg)])</f>
        <v>#N/A</v>
      </c>
      <c r="G243" s="129" t="e" cm="1">
        <f t="array" ref="G243">_xlfn.XLOOKUP($A243&amp;$Q$3,Data[Index]&amp;Data[Valid Test, Can be used for conformity (Y/N)],Data[CO2/km (g)])</f>
        <v>#N/A</v>
      </c>
      <c r="H243" s="129" t="e" cm="1">
        <f t="array" ref="H243">_xlfn.XLOOKUP($A243&amp;$Q$3,Data[Index]&amp;Data[Valid Test, Can be used for conformity (Y/N)],Data[THC/km (mg)])</f>
        <v>#N/A</v>
      </c>
      <c r="I243" s="129" t="e" cm="1">
        <f t="array" ref="I243">_xlfn.XLOOKUP($A243&amp;$Q$3,Data[Index]&amp;Data[Valid Test, Can be used for conformity (Y/N)],Data[NOx/km (mg)])</f>
        <v>#N/A</v>
      </c>
      <c r="J243" s="129" t="e" cm="1">
        <f t="array" ref="J243">_xlfn.XLOOKUP($A243&amp;$Q$3,Data[Index]&amp;Data[Valid Test, Can be used for conformity (Y/N)],Data[THC + NOx/km (mg)])</f>
        <v>#N/A</v>
      </c>
      <c r="K243" s="142" t="e" cm="1">
        <f t="array" ref="K243">_xlfn.XLOOKUP($A243&amp;$Q$3,Data[Index]&amp;Data[Valid Test, Can be used for conformity (Y/N)],Data[PN/km ('#)])</f>
        <v>#N/A</v>
      </c>
      <c r="L243" s="129" t="e" cm="1">
        <f t="array" ref="L243">_xlfn.XLOOKUP($A243&amp;$Q$3,Data[Index]&amp;Data[Valid Test, Can be used for conformity (Y/N)],Data[PM/km (mg)])</f>
        <v>#N/A</v>
      </c>
      <c r="M243" s="126" t="e" cm="1">
        <f t="array" ref="M243">_xlfn.XLOOKUP($A243&amp;$Q$3,Data[Index]&amp;Data[Valid Test, Can be used for conformity (Y/N)],Data[CH4 (mg/km)])</f>
        <v>#N/A</v>
      </c>
      <c r="N243" s="126" t="e" cm="1">
        <f t="array" ref="N243">_xlfn.XLOOKUP($A243&amp;$Q$3,Data[Index]&amp;Data[Valid Test, Can be used for conformity (Y/N)],Data[N20 (mg/km)])</f>
        <v>#N/A</v>
      </c>
      <c r="O243" s="129" t="e" cm="1">
        <f t="array" ref="O243">_xlfn.XLOOKUP($A243&amp;$Q$3,Data[Index]&amp;Data[Valid Test, Can be used for conformity (Y/N)],Data[l/100km])</f>
        <v>#N/A</v>
      </c>
      <c r="P243" s="138" t="e">
        <f>_xlfn.XLOOKUP($A243,Data[Index],Data[Comments])</f>
        <v>#N/A</v>
      </c>
    </row>
    <row r="244" spans="1:16" x14ac:dyDescent="0.2">
      <c r="A244" s="129"/>
      <c r="B244" s="129"/>
      <c r="C244" s="129" t="e" cm="1">
        <f t="array" ref="C244">_xlfn.XLOOKUP($A244&amp;$Q$3&amp;$R$3,Data[Index]&amp;Data[Valid Test, Can be used for conformity (Y/N)]&amp;Data[Cycle],Data[Test Name])</f>
        <v>#N/A</v>
      </c>
      <c r="D244" s="167" t="e" cm="1">
        <f t="array" ref="D244">_xlfn.XLOOKUP($A244&amp;$Q$3&amp;$R$3,Data[Index]&amp;Data[Valid Test, Can be used for conformity (Y/N)]&amp;Data[Cycle],Data[Mileage (Miles)])</f>
        <v>#N/A</v>
      </c>
      <c r="E244" s="130" t="e" cm="1">
        <f t="array" ref="E244">_xlfn.XLOOKUP($A244&amp;$Q$3&amp;$R$3,Data[Index]&amp;Data[Valid Test, Can be used for conformity (Y/N)]&amp;Data[Cycle],Data[Date])</f>
        <v>#N/A</v>
      </c>
      <c r="F244" s="129" t="e" cm="1">
        <f t="array" ref="F244">_xlfn.XLOOKUP($A244&amp;$Q$3&amp;$R$3,Data[Index]&amp;Data[Valid Test, Can be used for conformity (Y/N)]&amp;Data[Cycle],Data[CO/km (mg)])</f>
        <v>#N/A</v>
      </c>
      <c r="G244" s="129" t="e" cm="1">
        <f t="array" ref="G244">_xlfn.XLOOKUP($A244&amp;$Q$3,Data[Index]&amp;Data[Valid Test, Can be used for conformity (Y/N)],Data[CO2/km (g)])</f>
        <v>#N/A</v>
      </c>
      <c r="H244" s="129" t="e" cm="1">
        <f t="array" ref="H244">_xlfn.XLOOKUP($A244&amp;$Q$3,Data[Index]&amp;Data[Valid Test, Can be used for conformity (Y/N)],Data[THC/km (mg)])</f>
        <v>#N/A</v>
      </c>
      <c r="I244" s="129" t="e" cm="1">
        <f t="array" ref="I244">_xlfn.XLOOKUP($A244&amp;$Q$3,Data[Index]&amp;Data[Valid Test, Can be used for conformity (Y/N)],Data[NOx/km (mg)])</f>
        <v>#N/A</v>
      </c>
      <c r="J244" s="129" t="e" cm="1">
        <f t="array" ref="J244">_xlfn.XLOOKUP($A244&amp;$Q$3,Data[Index]&amp;Data[Valid Test, Can be used for conformity (Y/N)],Data[THC + NOx/km (mg)])</f>
        <v>#N/A</v>
      </c>
      <c r="K244" s="142" t="e" cm="1">
        <f t="array" ref="K244">_xlfn.XLOOKUP($A244&amp;$Q$3,Data[Index]&amp;Data[Valid Test, Can be used for conformity (Y/N)],Data[PN/km ('#)])</f>
        <v>#N/A</v>
      </c>
      <c r="L244" s="129" t="e" cm="1">
        <f t="array" ref="L244">_xlfn.XLOOKUP($A244&amp;$Q$3,Data[Index]&amp;Data[Valid Test, Can be used for conformity (Y/N)],Data[PM/km (mg)])</f>
        <v>#N/A</v>
      </c>
      <c r="M244" s="126" t="e" cm="1">
        <f t="array" ref="M244">_xlfn.XLOOKUP($A244&amp;$Q$3,Data[Index]&amp;Data[Valid Test, Can be used for conformity (Y/N)],Data[CH4 (mg/km)])</f>
        <v>#N/A</v>
      </c>
      <c r="N244" s="126" t="e" cm="1">
        <f t="array" ref="N244">_xlfn.XLOOKUP($A244&amp;$Q$3,Data[Index]&amp;Data[Valid Test, Can be used for conformity (Y/N)],Data[N20 (mg/km)])</f>
        <v>#N/A</v>
      </c>
      <c r="O244" s="129" t="e" cm="1">
        <f t="array" ref="O244">_xlfn.XLOOKUP($A244&amp;$Q$3,Data[Index]&amp;Data[Valid Test, Can be used for conformity (Y/N)],Data[l/100km])</f>
        <v>#N/A</v>
      </c>
      <c r="P244" s="138">
        <f>_xlfn.XLOOKUP($A244,Data[Index],Data[Comments])</f>
        <v>0</v>
      </c>
    </row>
    <row r="245" spans="1:16" x14ac:dyDescent="0.2">
      <c r="A245" s="129"/>
      <c r="B245" s="129"/>
      <c r="C245" s="129" t="e" cm="1">
        <f t="array" ref="C245">_xlfn.XLOOKUP($A245&amp;$Q$3&amp;$R$3,Data[Index]&amp;Data[Valid Test, Can be used for conformity (Y/N)]&amp;Data[Cycle],Data[Test Name])</f>
        <v>#N/A</v>
      </c>
      <c r="D245" s="167" t="e" cm="1">
        <f t="array" ref="D245">_xlfn.XLOOKUP($A245&amp;$Q$3&amp;$R$3,Data[Index]&amp;Data[Valid Test, Can be used for conformity (Y/N)]&amp;Data[Cycle],Data[Mileage (Miles)])</f>
        <v>#N/A</v>
      </c>
      <c r="E245" s="130" t="e" cm="1">
        <f t="array" ref="E245">_xlfn.XLOOKUP($A245&amp;$Q$3&amp;$R$3,Data[Index]&amp;Data[Valid Test, Can be used for conformity (Y/N)]&amp;Data[Cycle],Data[Date])</f>
        <v>#N/A</v>
      </c>
      <c r="F245" s="129" t="e" cm="1">
        <f t="array" ref="F245">_xlfn.XLOOKUP($A245&amp;$Q$3&amp;$R$3,Data[Index]&amp;Data[Valid Test, Can be used for conformity (Y/N)]&amp;Data[Cycle],Data[CO/km (mg)])</f>
        <v>#N/A</v>
      </c>
      <c r="G245" s="129" t="e" cm="1">
        <f t="array" ref="G245">_xlfn.XLOOKUP($A245&amp;$Q$3,Data[Index]&amp;Data[Valid Test, Can be used for conformity (Y/N)],Data[CO2/km (g)])</f>
        <v>#N/A</v>
      </c>
      <c r="H245" s="129" t="e" cm="1">
        <f t="array" ref="H245">_xlfn.XLOOKUP($A245&amp;$Q$3,Data[Index]&amp;Data[Valid Test, Can be used for conformity (Y/N)],Data[THC/km (mg)])</f>
        <v>#N/A</v>
      </c>
      <c r="I245" s="129" t="e" cm="1">
        <f t="array" ref="I245">_xlfn.XLOOKUP($A245&amp;$Q$3,Data[Index]&amp;Data[Valid Test, Can be used for conformity (Y/N)],Data[NOx/km (mg)])</f>
        <v>#N/A</v>
      </c>
      <c r="J245" s="129" t="e" cm="1">
        <f t="array" ref="J245">_xlfn.XLOOKUP($A245&amp;$Q$3,Data[Index]&amp;Data[Valid Test, Can be used for conformity (Y/N)],Data[THC + NOx/km (mg)])</f>
        <v>#N/A</v>
      </c>
      <c r="K245" s="142" t="e" cm="1">
        <f t="array" ref="K245">_xlfn.XLOOKUP($A245&amp;$Q$3,Data[Index]&amp;Data[Valid Test, Can be used for conformity (Y/N)],Data[PN/km ('#)])</f>
        <v>#N/A</v>
      </c>
      <c r="L245" s="129" t="e" cm="1">
        <f t="array" ref="L245">_xlfn.XLOOKUP($A245&amp;$Q$3,Data[Index]&amp;Data[Valid Test, Can be used for conformity (Y/N)],Data[PM/km (mg)])</f>
        <v>#N/A</v>
      </c>
      <c r="M245" s="126" t="e" cm="1">
        <f t="array" ref="M245">_xlfn.XLOOKUP($A245&amp;$Q$3,Data[Index]&amp;Data[Valid Test, Can be used for conformity (Y/N)],Data[CH4 (mg/km)])</f>
        <v>#N/A</v>
      </c>
      <c r="N245" s="126" t="e" cm="1">
        <f t="array" ref="N245">_xlfn.XLOOKUP($A245&amp;$Q$3,Data[Index]&amp;Data[Valid Test, Can be used for conformity (Y/N)],Data[N20 (mg/km)])</f>
        <v>#N/A</v>
      </c>
      <c r="O245" s="129" t="e" cm="1">
        <f t="array" ref="O245">_xlfn.XLOOKUP($A245&amp;$Q$3,Data[Index]&amp;Data[Valid Test, Can be used for conformity (Y/N)],Data[l/100km])</f>
        <v>#N/A</v>
      </c>
      <c r="P245" s="138">
        <f>_xlfn.XLOOKUP($A245,Data[Index],Data[Comments])</f>
        <v>0</v>
      </c>
    </row>
    <row r="246" spans="1:16" x14ac:dyDescent="0.2">
      <c r="A246" s="129"/>
      <c r="B246" s="129"/>
      <c r="C246" s="129" t="e" cm="1">
        <f t="array" ref="C246">_xlfn.XLOOKUP($A246&amp;$Q$3&amp;$R$3,Data[Index]&amp;Data[Valid Test, Can be used for conformity (Y/N)]&amp;Data[Cycle],Data[Test Name])</f>
        <v>#N/A</v>
      </c>
      <c r="D246" s="167" t="e" cm="1">
        <f t="array" ref="D246">_xlfn.XLOOKUP($A246&amp;$Q$3&amp;$R$3,Data[Index]&amp;Data[Valid Test, Can be used for conformity (Y/N)]&amp;Data[Cycle],Data[Mileage (Miles)])</f>
        <v>#N/A</v>
      </c>
      <c r="E246" s="130" t="e" cm="1">
        <f t="array" ref="E246">_xlfn.XLOOKUP($A246&amp;$Q$3&amp;$R$3,Data[Index]&amp;Data[Valid Test, Can be used for conformity (Y/N)]&amp;Data[Cycle],Data[Date])</f>
        <v>#N/A</v>
      </c>
      <c r="F246" s="129" t="e" cm="1">
        <f t="array" ref="F246">_xlfn.XLOOKUP($A246&amp;$Q$3&amp;$R$3,Data[Index]&amp;Data[Valid Test, Can be used for conformity (Y/N)]&amp;Data[Cycle],Data[CO/km (mg)])</f>
        <v>#N/A</v>
      </c>
      <c r="G246" s="129" t="e" cm="1">
        <f t="array" ref="G246">_xlfn.XLOOKUP($A246&amp;$Q$3,Data[Index]&amp;Data[Valid Test, Can be used for conformity (Y/N)],Data[CO2/km (g)])</f>
        <v>#N/A</v>
      </c>
      <c r="H246" s="129" t="e" cm="1">
        <f t="array" ref="H246">_xlfn.XLOOKUP($A246&amp;$Q$3,Data[Index]&amp;Data[Valid Test, Can be used for conformity (Y/N)],Data[THC/km (mg)])</f>
        <v>#N/A</v>
      </c>
      <c r="I246" s="129" t="e" cm="1">
        <f t="array" ref="I246">_xlfn.XLOOKUP($A246&amp;$Q$3,Data[Index]&amp;Data[Valid Test, Can be used for conformity (Y/N)],Data[NOx/km (mg)])</f>
        <v>#N/A</v>
      </c>
      <c r="J246" s="129" t="e" cm="1">
        <f t="array" ref="J246">_xlfn.XLOOKUP($A246&amp;$Q$3,Data[Index]&amp;Data[Valid Test, Can be used for conformity (Y/N)],Data[THC + NOx/km (mg)])</f>
        <v>#N/A</v>
      </c>
      <c r="K246" s="142" t="e" cm="1">
        <f t="array" ref="K246">_xlfn.XLOOKUP($A246&amp;$Q$3,Data[Index]&amp;Data[Valid Test, Can be used for conformity (Y/N)],Data[PN/km ('#)])</f>
        <v>#N/A</v>
      </c>
      <c r="L246" s="129" t="e" cm="1">
        <f t="array" ref="L246">_xlfn.XLOOKUP($A246&amp;$Q$3,Data[Index]&amp;Data[Valid Test, Can be used for conformity (Y/N)],Data[PM/km (mg)])</f>
        <v>#N/A</v>
      </c>
      <c r="M246" s="126" t="e" cm="1">
        <f t="array" ref="M246">_xlfn.XLOOKUP($A246&amp;$Q$3,Data[Index]&amp;Data[Valid Test, Can be used for conformity (Y/N)],Data[CH4 (mg/km)])</f>
        <v>#N/A</v>
      </c>
      <c r="N246" s="126" t="e" cm="1">
        <f t="array" ref="N246">_xlfn.XLOOKUP($A246&amp;$Q$3,Data[Index]&amp;Data[Valid Test, Can be used for conformity (Y/N)],Data[N20 (mg/km)])</f>
        <v>#N/A</v>
      </c>
      <c r="O246" s="129" t="e" cm="1">
        <f t="array" ref="O246">_xlfn.XLOOKUP($A246&amp;$Q$3,Data[Index]&amp;Data[Valid Test, Can be used for conformity (Y/N)],Data[l/100km])</f>
        <v>#N/A</v>
      </c>
      <c r="P246" s="138" t="e">
        <f>_xlfn.XLOOKUP($A246,Data[Index],Data[Comments])</f>
        <v>#N/A</v>
      </c>
    </row>
    <row r="247" spans="1:16" x14ac:dyDescent="0.2">
      <c r="A247" s="129"/>
      <c r="B247" s="129"/>
      <c r="C247" s="129" t="e" cm="1">
        <f t="array" ref="C247">_xlfn.XLOOKUP($A247&amp;$Q$3&amp;$R$3,Data[Index]&amp;Data[Valid Test, Can be used for conformity (Y/N)]&amp;Data[Cycle],Data[Test Name])</f>
        <v>#N/A</v>
      </c>
      <c r="D247" s="167" t="e" cm="1">
        <f t="array" ref="D247">_xlfn.XLOOKUP($A247&amp;$Q$3&amp;$R$3,Data[Index]&amp;Data[Valid Test, Can be used for conformity (Y/N)]&amp;Data[Cycle],Data[Mileage (Miles)])</f>
        <v>#N/A</v>
      </c>
      <c r="E247" s="130" t="e" cm="1">
        <f t="array" ref="E247">_xlfn.XLOOKUP($A247&amp;$Q$3&amp;$R$3,Data[Index]&amp;Data[Valid Test, Can be used for conformity (Y/N)]&amp;Data[Cycle],Data[Date])</f>
        <v>#N/A</v>
      </c>
      <c r="F247" s="129" t="e" cm="1">
        <f t="array" ref="F247">_xlfn.XLOOKUP($A247&amp;$Q$3&amp;$R$3,Data[Index]&amp;Data[Valid Test, Can be used for conformity (Y/N)]&amp;Data[Cycle],Data[CO/km (mg)])</f>
        <v>#N/A</v>
      </c>
      <c r="G247" s="129" t="e" cm="1">
        <f t="array" ref="G247">_xlfn.XLOOKUP($A247&amp;$Q$3,Data[Index]&amp;Data[Valid Test, Can be used for conformity (Y/N)],Data[CO2/km (g)])</f>
        <v>#N/A</v>
      </c>
      <c r="H247" s="129" t="e" cm="1">
        <f t="array" ref="H247">_xlfn.XLOOKUP($A247&amp;$Q$3,Data[Index]&amp;Data[Valid Test, Can be used for conformity (Y/N)],Data[THC/km (mg)])</f>
        <v>#N/A</v>
      </c>
      <c r="I247" s="129" t="e" cm="1">
        <f t="array" ref="I247">_xlfn.XLOOKUP($A247&amp;$Q$3,Data[Index]&amp;Data[Valid Test, Can be used for conformity (Y/N)],Data[NOx/km (mg)])</f>
        <v>#N/A</v>
      </c>
      <c r="J247" s="129" t="e" cm="1">
        <f t="array" ref="J247">_xlfn.XLOOKUP($A247&amp;$Q$3,Data[Index]&amp;Data[Valid Test, Can be used for conformity (Y/N)],Data[THC + NOx/km (mg)])</f>
        <v>#N/A</v>
      </c>
      <c r="K247" s="142" t="e" cm="1">
        <f t="array" ref="K247">_xlfn.XLOOKUP($A247&amp;$Q$3,Data[Index]&amp;Data[Valid Test, Can be used for conformity (Y/N)],Data[PN/km ('#)])</f>
        <v>#N/A</v>
      </c>
      <c r="L247" s="129" t="e" cm="1">
        <f t="array" ref="L247">_xlfn.XLOOKUP($A247&amp;$Q$3,Data[Index]&amp;Data[Valid Test, Can be used for conformity (Y/N)],Data[PM/km (mg)])</f>
        <v>#N/A</v>
      </c>
      <c r="M247" s="126" t="e" cm="1">
        <f t="array" ref="M247">_xlfn.XLOOKUP($A247&amp;$Q$3,Data[Index]&amp;Data[Valid Test, Can be used for conformity (Y/N)],Data[CH4 (mg/km)])</f>
        <v>#N/A</v>
      </c>
      <c r="N247" s="126" t="e" cm="1">
        <f t="array" ref="N247">_xlfn.XLOOKUP($A247&amp;$Q$3,Data[Index]&amp;Data[Valid Test, Can be used for conformity (Y/N)],Data[N20 (mg/km)])</f>
        <v>#N/A</v>
      </c>
      <c r="O247" s="129" t="e" cm="1">
        <f t="array" ref="O247">_xlfn.XLOOKUP($A247&amp;$Q$3,Data[Index]&amp;Data[Valid Test, Can be used for conformity (Y/N)],Data[l/100km])</f>
        <v>#N/A</v>
      </c>
      <c r="P247" s="138" t="e">
        <f>_xlfn.XLOOKUP($A247,Data[Index],Data[Comments])</f>
        <v>#N/A</v>
      </c>
    </row>
    <row r="248" spans="1:16" x14ac:dyDescent="0.2">
      <c r="A248" s="129"/>
      <c r="B248" s="129"/>
      <c r="C248" s="129" t="e" cm="1">
        <f t="array" ref="C248">_xlfn.XLOOKUP($A248&amp;$Q$3&amp;$R$3,Data[Index]&amp;Data[Valid Test, Can be used for conformity (Y/N)]&amp;Data[Cycle],Data[Test Name])</f>
        <v>#N/A</v>
      </c>
      <c r="D248" s="167" t="e" cm="1">
        <f t="array" ref="D248">_xlfn.XLOOKUP($A248&amp;$Q$3&amp;$R$3,Data[Index]&amp;Data[Valid Test, Can be used for conformity (Y/N)]&amp;Data[Cycle],Data[Mileage (Miles)])</f>
        <v>#N/A</v>
      </c>
      <c r="E248" s="130" t="e" cm="1">
        <f t="array" ref="E248">_xlfn.XLOOKUP($A248&amp;$Q$3&amp;$R$3,Data[Index]&amp;Data[Valid Test, Can be used for conformity (Y/N)]&amp;Data[Cycle],Data[Date])</f>
        <v>#N/A</v>
      </c>
      <c r="F248" s="129" t="e" cm="1">
        <f t="array" ref="F248">_xlfn.XLOOKUP($A248&amp;$Q$3&amp;$R$3,Data[Index]&amp;Data[Valid Test, Can be used for conformity (Y/N)]&amp;Data[Cycle],Data[CO/km (mg)])</f>
        <v>#N/A</v>
      </c>
      <c r="G248" s="129" t="e" cm="1">
        <f t="array" ref="G248">_xlfn.XLOOKUP($A248&amp;$Q$3,Data[Index]&amp;Data[Valid Test, Can be used for conformity (Y/N)],Data[CO2/km (g)])</f>
        <v>#N/A</v>
      </c>
      <c r="H248" s="129" t="e" cm="1">
        <f t="array" ref="H248">_xlfn.XLOOKUP($A248&amp;$Q$3,Data[Index]&amp;Data[Valid Test, Can be used for conformity (Y/N)],Data[THC/km (mg)])</f>
        <v>#N/A</v>
      </c>
      <c r="I248" s="129" t="e" cm="1">
        <f t="array" ref="I248">_xlfn.XLOOKUP($A248&amp;$Q$3,Data[Index]&amp;Data[Valid Test, Can be used for conformity (Y/N)],Data[NOx/km (mg)])</f>
        <v>#N/A</v>
      </c>
      <c r="J248" s="129" t="e" cm="1">
        <f t="array" ref="J248">_xlfn.XLOOKUP($A248&amp;$Q$3,Data[Index]&amp;Data[Valid Test, Can be used for conformity (Y/N)],Data[THC + NOx/km (mg)])</f>
        <v>#N/A</v>
      </c>
      <c r="K248" s="142" t="e" cm="1">
        <f t="array" ref="K248">_xlfn.XLOOKUP($A248&amp;$Q$3,Data[Index]&amp;Data[Valid Test, Can be used for conformity (Y/N)],Data[PN/km ('#)])</f>
        <v>#N/A</v>
      </c>
      <c r="L248" s="129" t="e" cm="1">
        <f t="array" ref="L248">_xlfn.XLOOKUP($A248&amp;$Q$3,Data[Index]&amp;Data[Valid Test, Can be used for conformity (Y/N)],Data[PM/km (mg)])</f>
        <v>#N/A</v>
      </c>
      <c r="M248" s="126" t="e" cm="1">
        <f t="array" ref="M248">_xlfn.XLOOKUP($A248&amp;$Q$3,Data[Index]&amp;Data[Valid Test, Can be used for conformity (Y/N)],Data[CH4 (mg/km)])</f>
        <v>#N/A</v>
      </c>
      <c r="N248" s="126" t="e" cm="1">
        <f t="array" ref="N248">_xlfn.XLOOKUP($A248&amp;$Q$3,Data[Index]&amp;Data[Valid Test, Can be used for conformity (Y/N)],Data[N20 (mg/km)])</f>
        <v>#N/A</v>
      </c>
      <c r="O248" s="129" t="e" cm="1">
        <f t="array" ref="O248">_xlfn.XLOOKUP($A248&amp;$Q$3,Data[Index]&amp;Data[Valid Test, Can be used for conformity (Y/N)],Data[l/100km])</f>
        <v>#N/A</v>
      </c>
      <c r="P248" s="138" t="e">
        <f>_xlfn.XLOOKUP($A248,Data[Index],Data[Comments])</f>
        <v>#N/A</v>
      </c>
    </row>
    <row r="249" spans="1:16" x14ac:dyDescent="0.2">
      <c r="A249" s="129"/>
      <c r="B249" s="129"/>
      <c r="C249" s="129" t="e" cm="1">
        <f t="array" ref="C249">_xlfn.XLOOKUP($A249&amp;$Q$3&amp;$R$3,Data[Index]&amp;Data[Valid Test, Can be used for conformity (Y/N)]&amp;Data[Cycle],Data[Test Name])</f>
        <v>#N/A</v>
      </c>
      <c r="D249" s="167" t="e" cm="1">
        <f t="array" ref="D249">_xlfn.XLOOKUP($A249&amp;$Q$3&amp;$R$3,Data[Index]&amp;Data[Valid Test, Can be used for conformity (Y/N)]&amp;Data[Cycle],Data[Mileage (Miles)])</f>
        <v>#N/A</v>
      </c>
      <c r="E249" s="130" t="e" cm="1">
        <f t="array" ref="E249">_xlfn.XLOOKUP($A249&amp;$Q$3&amp;$R$3,Data[Index]&amp;Data[Valid Test, Can be used for conformity (Y/N)]&amp;Data[Cycle],Data[Date])</f>
        <v>#N/A</v>
      </c>
      <c r="F249" s="129" t="e" cm="1">
        <f t="array" ref="F249">_xlfn.XLOOKUP($A249&amp;$Q$3&amp;$R$3,Data[Index]&amp;Data[Valid Test, Can be used for conformity (Y/N)]&amp;Data[Cycle],Data[CO/km (mg)])</f>
        <v>#N/A</v>
      </c>
      <c r="G249" s="129" t="e" cm="1">
        <f t="array" ref="G249">_xlfn.XLOOKUP($A249&amp;$Q$3,Data[Index]&amp;Data[Valid Test, Can be used for conformity (Y/N)],Data[CO2/km (g)])</f>
        <v>#N/A</v>
      </c>
      <c r="H249" s="129" t="e" cm="1">
        <f t="array" ref="H249">_xlfn.XLOOKUP($A249&amp;$Q$3,Data[Index]&amp;Data[Valid Test, Can be used for conformity (Y/N)],Data[THC/km (mg)])</f>
        <v>#N/A</v>
      </c>
      <c r="I249" s="129" t="e" cm="1">
        <f t="array" ref="I249">_xlfn.XLOOKUP($A249&amp;$Q$3,Data[Index]&amp;Data[Valid Test, Can be used for conformity (Y/N)],Data[NOx/km (mg)])</f>
        <v>#N/A</v>
      </c>
      <c r="J249" s="129" t="e" cm="1">
        <f t="array" ref="J249">_xlfn.XLOOKUP($A249&amp;$Q$3,Data[Index]&amp;Data[Valid Test, Can be used for conformity (Y/N)],Data[THC + NOx/km (mg)])</f>
        <v>#N/A</v>
      </c>
      <c r="K249" s="142" t="e" cm="1">
        <f t="array" ref="K249">_xlfn.XLOOKUP($A249&amp;$Q$3,Data[Index]&amp;Data[Valid Test, Can be used for conformity (Y/N)],Data[PN/km ('#)])</f>
        <v>#N/A</v>
      </c>
      <c r="L249" s="129" t="e" cm="1">
        <f t="array" ref="L249">_xlfn.XLOOKUP($A249&amp;$Q$3,Data[Index]&amp;Data[Valid Test, Can be used for conformity (Y/N)],Data[PM/km (mg)])</f>
        <v>#N/A</v>
      </c>
      <c r="M249" s="126" t="e" cm="1">
        <f t="array" ref="M249">_xlfn.XLOOKUP($A249&amp;$Q$3,Data[Index]&amp;Data[Valid Test, Can be used for conformity (Y/N)],Data[CH4 (mg/km)])</f>
        <v>#N/A</v>
      </c>
      <c r="N249" s="126" t="e" cm="1">
        <f t="array" ref="N249">_xlfn.XLOOKUP($A249&amp;$Q$3,Data[Index]&amp;Data[Valid Test, Can be used for conformity (Y/N)],Data[N20 (mg/km)])</f>
        <v>#N/A</v>
      </c>
      <c r="O249" s="129" t="e" cm="1">
        <f t="array" ref="O249">_xlfn.XLOOKUP($A249&amp;$Q$3,Data[Index]&amp;Data[Valid Test, Can be used for conformity (Y/N)],Data[l/100km])</f>
        <v>#N/A</v>
      </c>
      <c r="P249" s="138">
        <f>_xlfn.XLOOKUP($A249,Data[Index],Data[Comments])</f>
        <v>0</v>
      </c>
    </row>
    <row r="250" spans="1:16" x14ac:dyDescent="0.2">
      <c r="A250" s="129"/>
      <c r="B250" s="129"/>
      <c r="C250" s="129" t="e" cm="1">
        <f t="array" ref="C250">_xlfn.XLOOKUP($A250&amp;$Q$3&amp;$R$3,Data[Index]&amp;Data[Valid Test, Can be used for conformity (Y/N)]&amp;Data[Cycle],Data[Test Name])</f>
        <v>#N/A</v>
      </c>
      <c r="D250" s="167" t="e" cm="1">
        <f t="array" ref="D250">_xlfn.XLOOKUP($A250&amp;$Q$3&amp;$R$3,Data[Index]&amp;Data[Valid Test, Can be used for conformity (Y/N)]&amp;Data[Cycle],Data[Mileage (Miles)])</f>
        <v>#N/A</v>
      </c>
      <c r="E250" s="130" t="e" cm="1">
        <f t="array" ref="E250">_xlfn.XLOOKUP($A250&amp;$Q$3&amp;$R$3,Data[Index]&amp;Data[Valid Test, Can be used for conformity (Y/N)]&amp;Data[Cycle],Data[Date])</f>
        <v>#N/A</v>
      </c>
      <c r="F250" s="129" t="e" cm="1">
        <f t="array" ref="F250">_xlfn.XLOOKUP($A250&amp;$Q$3&amp;$R$3,Data[Index]&amp;Data[Valid Test, Can be used for conformity (Y/N)]&amp;Data[Cycle],Data[CO/km (mg)])</f>
        <v>#N/A</v>
      </c>
      <c r="G250" s="129" t="e" cm="1">
        <f t="array" ref="G250">_xlfn.XLOOKUP($A250&amp;$Q$3,Data[Index]&amp;Data[Valid Test, Can be used for conformity (Y/N)],Data[CO2/km (g)])</f>
        <v>#N/A</v>
      </c>
      <c r="H250" s="129" t="e" cm="1">
        <f t="array" ref="H250">_xlfn.XLOOKUP($A250&amp;$Q$3,Data[Index]&amp;Data[Valid Test, Can be used for conformity (Y/N)],Data[THC/km (mg)])</f>
        <v>#N/A</v>
      </c>
      <c r="I250" s="129" t="e" cm="1">
        <f t="array" ref="I250">_xlfn.XLOOKUP($A250&amp;$Q$3,Data[Index]&amp;Data[Valid Test, Can be used for conformity (Y/N)],Data[NOx/km (mg)])</f>
        <v>#N/A</v>
      </c>
      <c r="J250" s="129" t="e" cm="1">
        <f t="array" ref="J250">_xlfn.XLOOKUP($A250&amp;$Q$3,Data[Index]&amp;Data[Valid Test, Can be used for conformity (Y/N)],Data[THC + NOx/km (mg)])</f>
        <v>#N/A</v>
      </c>
      <c r="K250" s="142" t="e" cm="1">
        <f t="array" ref="K250">_xlfn.XLOOKUP($A250&amp;$Q$3,Data[Index]&amp;Data[Valid Test, Can be used for conformity (Y/N)],Data[PN/km ('#)])</f>
        <v>#N/A</v>
      </c>
      <c r="L250" s="129" t="e" cm="1">
        <f t="array" ref="L250">_xlfn.XLOOKUP($A250&amp;$Q$3,Data[Index]&amp;Data[Valid Test, Can be used for conformity (Y/N)],Data[PM/km (mg)])</f>
        <v>#N/A</v>
      </c>
      <c r="M250" s="126" t="e" cm="1">
        <f t="array" ref="M250">_xlfn.XLOOKUP($A250&amp;$Q$3,Data[Index]&amp;Data[Valid Test, Can be used for conformity (Y/N)],Data[CH4 (mg/km)])</f>
        <v>#N/A</v>
      </c>
      <c r="N250" s="126" t="e" cm="1">
        <f t="array" ref="N250">_xlfn.XLOOKUP($A250&amp;$Q$3,Data[Index]&amp;Data[Valid Test, Can be used for conformity (Y/N)],Data[N20 (mg/km)])</f>
        <v>#N/A</v>
      </c>
      <c r="O250" s="129" t="e" cm="1">
        <f t="array" ref="O250">_xlfn.XLOOKUP($A250&amp;$Q$3,Data[Index]&amp;Data[Valid Test, Can be used for conformity (Y/N)],Data[l/100km])</f>
        <v>#N/A</v>
      </c>
      <c r="P250" s="138">
        <f>_xlfn.XLOOKUP($A250,Data[Index],Data[Comments])</f>
        <v>0</v>
      </c>
    </row>
    <row r="251" spans="1:16" x14ac:dyDescent="0.2">
      <c r="A251" s="129"/>
      <c r="B251" s="129"/>
      <c r="C251" s="129" t="e" cm="1">
        <f t="array" ref="C251">_xlfn.XLOOKUP($A251&amp;$Q$3&amp;$R$3,Data[Index]&amp;Data[Valid Test, Can be used for conformity (Y/N)]&amp;Data[Cycle],Data[Test Name])</f>
        <v>#N/A</v>
      </c>
      <c r="D251" s="167" t="e" cm="1">
        <f t="array" ref="D251">_xlfn.XLOOKUP($A251&amp;$Q$3&amp;$R$3,Data[Index]&amp;Data[Valid Test, Can be used for conformity (Y/N)]&amp;Data[Cycle],Data[Mileage (Miles)])</f>
        <v>#N/A</v>
      </c>
      <c r="E251" s="130" t="e" cm="1">
        <f t="array" ref="E251">_xlfn.XLOOKUP($A251&amp;$Q$3&amp;$R$3,Data[Index]&amp;Data[Valid Test, Can be used for conformity (Y/N)]&amp;Data[Cycle],Data[Date])</f>
        <v>#N/A</v>
      </c>
      <c r="F251" s="129" t="e" cm="1">
        <f t="array" ref="F251">_xlfn.XLOOKUP($A251&amp;$Q$3&amp;$R$3,Data[Index]&amp;Data[Valid Test, Can be used for conformity (Y/N)]&amp;Data[Cycle],Data[CO/km (mg)])</f>
        <v>#N/A</v>
      </c>
      <c r="G251" s="129" t="e" cm="1">
        <f t="array" ref="G251">_xlfn.XLOOKUP($A251&amp;$Q$3,Data[Index]&amp;Data[Valid Test, Can be used for conformity (Y/N)],Data[CO2/km (g)])</f>
        <v>#N/A</v>
      </c>
      <c r="H251" s="129" t="e" cm="1">
        <f t="array" ref="H251">_xlfn.XLOOKUP($A251&amp;$Q$3,Data[Index]&amp;Data[Valid Test, Can be used for conformity (Y/N)],Data[THC/km (mg)])</f>
        <v>#N/A</v>
      </c>
      <c r="I251" s="129" t="e" cm="1">
        <f t="array" ref="I251">_xlfn.XLOOKUP($A251&amp;$Q$3,Data[Index]&amp;Data[Valid Test, Can be used for conformity (Y/N)],Data[NOx/km (mg)])</f>
        <v>#N/A</v>
      </c>
      <c r="J251" s="129" t="e" cm="1">
        <f t="array" ref="J251">_xlfn.XLOOKUP($A251&amp;$Q$3,Data[Index]&amp;Data[Valid Test, Can be used for conformity (Y/N)],Data[THC + NOx/km (mg)])</f>
        <v>#N/A</v>
      </c>
      <c r="K251" s="142" t="e" cm="1">
        <f t="array" ref="K251">_xlfn.XLOOKUP($A251&amp;$Q$3,Data[Index]&amp;Data[Valid Test, Can be used for conformity (Y/N)],Data[PN/km ('#)])</f>
        <v>#N/A</v>
      </c>
      <c r="L251" s="129" t="e" cm="1">
        <f t="array" ref="L251">_xlfn.XLOOKUP($A251&amp;$Q$3,Data[Index]&amp;Data[Valid Test, Can be used for conformity (Y/N)],Data[PM/km (mg)])</f>
        <v>#N/A</v>
      </c>
      <c r="M251" s="126" t="e" cm="1">
        <f t="array" ref="M251">_xlfn.XLOOKUP($A251&amp;$Q$3,Data[Index]&amp;Data[Valid Test, Can be used for conformity (Y/N)],Data[CH4 (mg/km)])</f>
        <v>#N/A</v>
      </c>
      <c r="N251" s="126" t="e" cm="1">
        <f t="array" ref="N251">_xlfn.XLOOKUP($A251&amp;$Q$3,Data[Index]&amp;Data[Valid Test, Can be used for conformity (Y/N)],Data[N20 (mg/km)])</f>
        <v>#N/A</v>
      </c>
      <c r="O251" s="129" t="e" cm="1">
        <f t="array" ref="O251">_xlfn.XLOOKUP($A251&amp;$Q$3,Data[Index]&amp;Data[Valid Test, Can be used for conformity (Y/N)],Data[l/100km])</f>
        <v>#N/A</v>
      </c>
      <c r="P251" s="138" t="e">
        <f>_xlfn.XLOOKUP($A251,Data[Index],Data[Comments])</f>
        <v>#N/A</v>
      </c>
    </row>
    <row r="252" spans="1:16" x14ac:dyDescent="0.2">
      <c r="A252" s="129"/>
      <c r="B252" s="129"/>
      <c r="C252" s="129" t="e" cm="1">
        <f t="array" ref="C252">_xlfn.XLOOKUP($A252&amp;$Q$3&amp;$R$3,Data[Index]&amp;Data[Valid Test, Can be used for conformity (Y/N)]&amp;Data[Cycle],Data[Test Name])</f>
        <v>#N/A</v>
      </c>
      <c r="D252" s="167" t="e" cm="1">
        <f t="array" ref="D252">_xlfn.XLOOKUP($A252&amp;$Q$3&amp;$R$3,Data[Index]&amp;Data[Valid Test, Can be used for conformity (Y/N)]&amp;Data[Cycle],Data[Mileage (Miles)])</f>
        <v>#N/A</v>
      </c>
      <c r="E252" s="130" t="e" cm="1">
        <f t="array" ref="E252">_xlfn.XLOOKUP($A252&amp;$Q$3&amp;$R$3,Data[Index]&amp;Data[Valid Test, Can be used for conformity (Y/N)]&amp;Data[Cycle],Data[Date])</f>
        <v>#N/A</v>
      </c>
      <c r="F252" s="129" t="e" cm="1">
        <f t="array" ref="F252">_xlfn.XLOOKUP($A252&amp;$Q$3&amp;$R$3,Data[Index]&amp;Data[Valid Test, Can be used for conformity (Y/N)]&amp;Data[Cycle],Data[CO/km (mg)])</f>
        <v>#N/A</v>
      </c>
      <c r="G252" s="129" t="e" cm="1">
        <f t="array" ref="G252">_xlfn.XLOOKUP($A252&amp;$Q$3,Data[Index]&amp;Data[Valid Test, Can be used for conformity (Y/N)],Data[CO2/km (g)])</f>
        <v>#N/A</v>
      </c>
      <c r="H252" s="129" t="e" cm="1">
        <f t="array" ref="H252">_xlfn.XLOOKUP($A252&amp;$Q$3,Data[Index]&amp;Data[Valid Test, Can be used for conformity (Y/N)],Data[THC/km (mg)])</f>
        <v>#N/A</v>
      </c>
      <c r="I252" s="129" t="e" cm="1">
        <f t="array" ref="I252">_xlfn.XLOOKUP($A252&amp;$Q$3,Data[Index]&amp;Data[Valid Test, Can be used for conformity (Y/N)],Data[NOx/km (mg)])</f>
        <v>#N/A</v>
      </c>
      <c r="J252" s="129" t="e" cm="1">
        <f t="array" ref="J252">_xlfn.XLOOKUP($A252&amp;$Q$3,Data[Index]&amp;Data[Valid Test, Can be used for conformity (Y/N)],Data[THC + NOx/km (mg)])</f>
        <v>#N/A</v>
      </c>
      <c r="K252" s="142" t="e" cm="1">
        <f t="array" ref="K252">_xlfn.XLOOKUP($A252&amp;$Q$3,Data[Index]&amp;Data[Valid Test, Can be used for conformity (Y/N)],Data[PN/km ('#)])</f>
        <v>#N/A</v>
      </c>
      <c r="L252" s="129" t="e" cm="1">
        <f t="array" ref="L252">_xlfn.XLOOKUP($A252&amp;$Q$3,Data[Index]&amp;Data[Valid Test, Can be used for conformity (Y/N)],Data[PM/km (mg)])</f>
        <v>#N/A</v>
      </c>
      <c r="M252" s="126" t="e" cm="1">
        <f t="array" ref="M252">_xlfn.XLOOKUP($A252&amp;$Q$3,Data[Index]&amp;Data[Valid Test, Can be used for conformity (Y/N)],Data[CH4 (mg/km)])</f>
        <v>#N/A</v>
      </c>
      <c r="N252" s="126" t="e" cm="1">
        <f t="array" ref="N252">_xlfn.XLOOKUP($A252&amp;$Q$3,Data[Index]&amp;Data[Valid Test, Can be used for conformity (Y/N)],Data[N20 (mg/km)])</f>
        <v>#N/A</v>
      </c>
      <c r="O252" s="129" t="e" cm="1">
        <f t="array" ref="O252">_xlfn.XLOOKUP($A252&amp;$Q$3,Data[Index]&amp;Data[Valid Test, Can be used for conformity (Y/N)],Data[l/100km])</f>
        <v>#N/A</v>
      </c>
      <c r="P252" s="138">
        <f>_xlfn.XLOOKUP($A252,Data[Index],Data[Comments])</f>
        <v>0</v>
      </c>
    </row>
    <row r="253" spans="1:16" x14ac:dyDescent="0.2">
      <c r="A253" s="129"/>
      <c r="B253" s="129"/>
      <c r="C253" s="129" t="e" cm="1">
        <f t="array" ref="C253">_xlfn.XLOOKUP($A253&amp;$Q$3&amp;$R$3,Data[Index]&amp;Data[Valid Test, Can be used for conformity (Y/N)]&amp;Data[Cycle],Data[Test Name])</f>
        <v>#N/A</v>
      </c>
      <c r="D253" s="167" t="e" cm="1">
        <f t="array" ref="D253">_xlfn.XLOOKUP($A253&amp;$Q$3&amp;$R$3,Data[Index]&amp;Data[Valid Test, Can be used for conformity (Y/N)]&amp;Data[Cycle],Data[Mileage (Miles)])</f>
        <v>#N/A</v>
      </c>
      <c r="E253" s="130" t="e" cm="1">
        <f t="array" ref="E253">_xlfn.XLOOKUP($A253&amp;$Q$3&amp;$R$3,Data[Index]&amp;Data[Valid Test, Can be used for conformity (Y/N)]&amp;Data[Cycle],Data[Date])</f>
        <v>#N/A</v>
      </c>
      <c r="F253" s="129" t="e" cm="1">
        <f t="array" ref="F253">_xlfn.XLOOKUP($A253&amp;$Q$3&amp;$R$3,Data[Index]&amp;Data[Valid Test, Can be used for conformity (Y/N)]&amp;Data[Cycle],Data[CO/km (mg)])</f>
        <v>#N/A</v>
      </c>
      <c r="G253" s="129" t="e" cm="1">
        <f t="array" ref="G253">_xlfn.XLOOKUP($A253&amp;$Q$3,Data[Index]&amp;Data[Valid Test, Can be used for conformity (Y/N)],Data[CO2/km (g)])</f>
        <v>#N/A</v>
      </c>
      <c r="H253" s="129" t="e" cm="1">
        <f t="array" ref="H253">_xlfn.XLOOKUP($A253&amp;$Q$3,Data[Index]&amp;Data[Valid Test, Can be used for conformity (Y/N)],Data[THC/km (mg)])</f>
        <v>#N/A</v>
      </c>
      <c r="I253" s="129" t="e" cm="1">
        <f t="array" ref="I253">_xlfn.XLOOKUP($A253&amp;$Q$3,Data[Index]&amp;Data[Valid Test, Can be used for conformity (Y/N)],Data[NOx/km (mg)])</f>
        <v>#N/A</v>
      </c>
      <c r="J253" s="129" t="e" cm="1">
        <f t="array" ref="J253">_xlfn.XLOOKUP($A253&amp;$Q$3,Data[Index]&amp;Data[Valid Test, Can be used for conformity (Y/N)],Data[THC + NOx/km (mg)])</f>
        <v>#N/A</v>
      </c>
      <c r="K253" s="142" t="e" cm="1">
        <f t="array" ref="K253">_xlfn.XLOOKUP($A253&amp;$Q$3,Data[Index]&amp;Data[Valid Test, Can be used for conformity (Y/N)],Data[PN/km ('#)])</f>
        <v>#N/A</v>
      </c>
      <c r="L253" s="129" t="e" cm="1">
        <f t="array" ref="L253">_xlfn.XLOOKUP($A253&amp;$Q$3,Data[Index]&amp;Data[Valid Test, Can be used for conformity (Y/N)],Data[PM/km (mg)])</f>
        <v>#N/A</v>
      </c>
      <c r="M253" s="126" t="e" cm="1">
        <f t="array" ref="M253">_xlfn.XLOOKUP($A253&amp;$Q$3,Data[Index]&amp;Data[Valid Test, Can be used for conformity (Y/N)],Data[CH4 (mg/km)])</f>
        <v>#N/A</v>
      </c>
      <c r="N253" s="126" t="e" cm="1">
        <f t="array" ref="N253">_xlfn.XLOOKUP($A253&amp;$Q$3,Data[Index]&amp;Data[Valid Test, Can be used for conformity (Y/N)],Data[N20 (mg/km)])</f>
        <v>#N/A</v>
      </c>
      <c r="O253" s="129" t="e" cm="1">
        <f t="array" ref="O253">_xlfn.XLOOKUP($A253&amp;$Q$3,Data[Index]&amp;Data[Valid Test, Can be used for conformity (Y/N)],Data[l/100km])</f>
        <v>#N/A</v>
      </c>
      <c r="P253" s="138">
        <f>_xlfn.XLOOKUP($A253,Data[Index],Data[Comments])</f>
        <v>0</v>
      </c>
    </row>
    <row r="254" spans="1:16" x14ac:dyDescent="0.2">
      <c r="A254" s="129"/>
      <c r="B254" s="129"/>
      <c r="C254" s="129" t="e" cm="1">
        <f t="array" ref="C254">_xlfn.XLOOKUP($A254&amp;$Q$3&amp;$R$3,Data[Index]&amp;Data[Valid Test, Can be used for conformity (Y/N)]&amp;Data[Cycle],Data[Test Name])</f>
        <v>#N/A</v>
      </c>
      <c r="D254" s="167" t="e" cm="1">
        <f t="array" ref="D254">_xlfn.XLOOKUP($A254&amp;$Q$3&amp;$R$3,Data[Index]&amp;Data[Valid Test, Can be used for conformity (Y/N)]&amp;Data[Cycle],Data[Mileage (Miles)])</f>
        <v>#N/A</v>
      </c>
      <c r="E254" s="130" t="e" cm="1">
        <f t="array" ref="E254">_xlfn.XLOOKUP($A254&amp;$Q$3&amp;$R$3,Data[Index]&amp;Data[Valid Test, Can be used for conformity (Y/N)]&amp;Data[Cycle],Data[Date])</f>
        <v>#N/A</v>
      </c>
      <c r="F254" s="129" t="e" cm="1">
        <f t="array" ref="F254">_xlfn.XLOOKUP($A254&amp;$Q$3&amp;$R$3,Data[Index]&amp;Data[Valid Test, Can be used for conformity (Y/N)]&amp;Data[Cycle],Data[CO/km (mg)])</f>
        <v>#N/A</v>
      </c>
      <c r="G254" s="129" t="e" cm="1">
        <f t="array" ref="G254">_xlfn.XLOOKUP($A254&amp;$Q$3,Data[Index]&amp;Data[Valid Test, Can be used for conformity (Y/N)],Data[CO2/km (g)])</f>
        <v>#N/A</v>
      </c>
      <c r="H254" s="129" t="e" cm="1">
        <f t="array" ref="H254">_xlfn.XLOOKUP($A254&amp;$Q$3,Data[Index]&amp;Data[Valid Test, Can be used for conformity (Y/N)],Data[THC/km (mg)])</f>
        <v>#N/A</v>
      </c>
      <c r="I254" s="129" t="e" cm="1">
        <f t="array" ref="I254">_xlfn.XLOOKUP($A254&amp;$Q$3,Data[Index]&amp;Data[Valid Test, Can be used for conformity (Y/N)],Data[NOx/km (mg)])</f>
        <v>#N/A</v>
      </c>
      <c r="J254" s="129" t="e" cm="1">
        <f t="array" ref="J254">_xlfn.XLOOKUP($A254&amp;$Q$3,Data[Index]&amp;Data[Valid Test, Can be used for conformity (Y/N)],Data[THC + NOx/km (mg)])</f>
        <v>#N/A</v>
      </c>
      <c r="K254" s="142" t="e" cm="1">
        <f t="array" ref="K254">_xlfn.XLOOKUP($A254&amp;$Q$3,Data[Index]&amp;Data[Valid Test, Can be used for conformity (Y/N)],Data[PN/km ('#)])</f>
        <v>#N/A</v>
      </c>
      <c r="L254" s="129" t="e" cm="1">
        <f t="array" ref="L254">_xlfn.XLOOKUP($A254&amp;$Q$3,Data[Index]&amp;Data[Valid Test, Can be used for conformity (Y/N)],Data[PM/km (mg)])</f>
        <v>#N/A</v>
      </c>
      <c r="M254" s="126" t="e" cm="1">
        <f t="array" ref="M254">_xlfn.XLOOKUP($A254&amp;$Q$3,Data[Index]&amp;Data[Valid Test, Can be used for conformity (Y/N)],Data[CH4 (mg/km)])</f>
        <v>#N/A</v>
      </c>
      <c r="N254" s="126" t="e" cm="1">
        <f t="array" ref="N254">_xlfn.XLOOKUP($A254&amp;$Q$3,Data[Index]&amp;Data[Valid Test, Can be used for conformity (Y/N)],Data[N20 (mg/km)])</f>
        <v>#N/A</v>
      </c>
      <c r="O254" s="129" t="e" cm="1">
        <f t="array" ref="O254">_xlfn.XLOOKUP($A254&amp;$Q$3,Data[Index]&amp;Data[Valid Test, Can be used for conformity (Y/N)],Data[l/100km])</f>
        <v>#N/A</v>
      </c>
      <c r="P254" s="138" t="e">
        <f>_xlfn.XLOOKUP($A254,Data[Index],Data[Comments])</f>
        <v>#N/A</v>
      </c>
    </row>
    <row r="255" spans="1:16" x14ac:dyDescent="0.2">
      <c r="A255" s="129"/>
      <c r="B255" s="129"/>
      <c r="C255" s="129" t="e" cm="1">
        <f t="array" ref="C255">_xlfn.XLOOKUP($A255&amp;$Q$3&amp;$R$3,Data[Index]&amp;Data[Valid Test, Can be used for conformity (Y/N)]&amp;Data[Cycle],Data[Test Name])</f>
        <v>#N/A</v>
      </c>
      <c r="D255" s="167" t="e" cm="1">
        <f t="array" ref="D255">_xlfn.XLOOKUP($A255&amp;$Q$3&amp;$R$3,Data[Index]&amp;Data[Valid Test, Can be used for conformity (Y/N)]&amp;Data[Cycle],Data[Mileage (Miles)])</f>
        <v>#N/A</v>
      </c>
      <c r="E255" s="130" t="e" cm="1">
        <f t="array" ref="E255">_xlfn.XLOOKUP($A255&amp;$Q$3&amp;$R$3,Data[Index]&amp;Data[Valid Test, Can be used for conformity (Y/N)]&amp;Data[Cycle],Data[Date])</f>
        <v>#N/A</v>
      </c>
      <c r="F255" s="129" t="e" cm="1">
        <f t="array" ref="F255">_xlfn.XLOOKUP($A255&amp;$Q$3&amp;$R$3,Data[Index]&amp;Data[Valid Test, Can be used for conformity (Y/N)]&amp;Data[Cycle],Data[CO/km (mg)])</f>
        <v>#N/A</v>
      </c>
      <c r="G255" s="129" t="e" cm="1">
        <f t="array" ref="G255">_xlfn.XLOOKUP($A255&amp;$Q$3,Data[Index]&amp;Data[Valid Test, Can be used for conformity (Y/N)],Data[CO2/km (g)])</f>
        <v>#N/A</v>
      </c>
      <c r="H255" s="129" t="e" cm="1">
        <f t="array" ref="H255">_xlfn.XLOOKUP($A255&amp;$Q$3,Data[Index]&amp;Data[Valid Test, Can be used for conformity (Y/N)],Data[THC/km (mg)])</f>
        <v>#N/A</v>
      </c>
      <c r="I255" s="129" t="e" cm="1">
        <f t="array" ref="I255">_xlfn.XLOOKUP($A255&amp;$Q$3,Data[Index]&amp;Data[Valid Test, Can be used for conformity (Y/N)],Data[NOx/km (mg)])</f>
        <v>#N/A</v>
      </c>
      <c r="J255" s="129" t="e" cm="1">
        <f t="array" ref="J255">_xlfn.XLOOKUP($A255&amp;$Q$3,Data[Index]&amp;Data[Valid Test, Can be used for conformity (Y/N)],Data[THC + NOx/km (mg)])</f>
        <v>#N/A</v>
      </c>
      <c r="K255" s="142" t="e" cm="1">
        <f t="array" ref="K255">_xlfn.XLOOKUP($A255&amp;$Q$3,Data[Index]&amp;Data[Valid Test, Can be used for conformity (Y/N)],Data[PN/km ('#)])</f>
        <v>#N/A</v>
      </c>
      <c r="L255" s="129" t="e" cm="1">
        <f t="array" ref="L255">_xlfn.XLOOKUP($A255&amp;$Q$3,Data[Index]&amp;Data[Valid Test, Can be used for conformity (Y/N)],Data[PM/km (mg)])</f>
        <v>#N/A</v>
      </c>
      <c r="M255" s="126" t="e" cm="1">
        <f t="array" ref="M255">_xlfn.XLOOKUP($A255&amp;$Q$3,Data[Index]&amp;Data[Valid Test, Can be used for conformity (Y/N)],Data[CH4 (mg/km)])</f>
        <v>#N/A</v>
      </c>
      <c r="N255" s="126" t="e" cm="1">
        <f t="array" ref="N255">_xlfn.XLOOKUP($A255&amp;$Q$3,Data[Index]&amp;Data[Valid Test, Can be used for conformity (Y/N)],Data[N20 (mg/km)])</f>
        <v>#N/A</v>
      </c>
      <c r="O255" s="129" t="e" cm="1">
        <f t="array" ref="O255">_xlfn.XLOOKUP($A255&amp;$Q$3,Data[Index]&amp;Data[Valid Test, Can be used for conformity (Y/N)],Data[l/100km])</f>
        <v>#N/A</v>
      </c>
      <c r="P255" s="138" t="e">
        <f>_xlfn.XLOOKUP($A255,Data[Index],Data[Comments])</f>
        <v>#N/A</v>
      </c>
    </row>
    <row r="256" spans="1:16" x14ac:dyDescent="0.2">
      <c r="A256" s="129"/>
      <c r="B256" s="129"/>
      <c r="C256" s="129" t="e" cm="1">
        <f t="array" ref="C256">_xlfn.XLOOKUP($A256&amp;$Q$3&amp;$R$3,Data[Index]&amp;Data[Valid Test, Can be used for conformity (Y/N)]&amp;Data[Cycle],Data[Test Name])</f>
        <v>#N/A</v>
      </c>
      <c r="D256" s="167" t="e" cm="1">
        <f t="array" ref="D256">_xlfn.XLOOKUP($A256&amp;$Q$3&amp;$R$3,Data[Index]&amp;Data[Valid Test, Can be used for conformity (Y/N)]&amp;Data[Cycle],Data[Mileage (Miles)])</f>
        <v>#N/A</v>
      </c>
      <c r="E256" s="130" t="e" cm="1">
        <f t="array" ref="E256">_xlfn.XLOOKUP($A256&amp;$Q$3&amp;$R$3,Data[Index]&amp;Data[Valid Test, Can be used for conformity (Y/N)]&amp;Data[Cycle],Data[Date])</f>
        <v>#N/A</v>
      </c>
      <c r="F256" s="129" t="e" cm="1">
        <f t="array" ref="F256">_xlfn.XLOOKUP($A256&amp;$Q$3&amp;$R$3,Data[Index]&amp;Data[Valid Test, Can be used for conformity (Y/N)]&amp;Data[Cycle],Data[CO/km (mg)])</f>
        <v>#N/A</v>
      </c>
      <c r="G256" s="129" t="e" cm="1">
        <f t="array" ref="G256">_xlfn.XLOOKUP($A256&amp;$Q$3,Data[Index]&amp;Data[Valid Test, Can be used for conformity (Y/N)],Data[CO2/km (g)])</f>
        <v>#N/A</v>
      </c>
      <c r="H256" s="129" t="e" cm="1">
        <f t="array" ref="H256">_xlfn.XLOOKUP($A256&amp;$Q$3,Data[Index]&amp;Data[Valid Test, Can be used for conformity (Y/N)],Data[THC/km (mg)])</f>
        <v>#N/A</v>
      </c>
      <c r="I256" s="129" t="e" cm="1">
        <f t="array" ref="I256">_xlfn.XLOOKUP($A256&amp;$Q$3,Data[Index]&amp;Data[Valid Test, Can be used for conformity (Y/N)],Data[NOx/km (mg)])</f>
        <v>#N/A</v>
      </c>
      <c r="J256" s="129" t="e" cm="1">
        <f t="array" ref="J256">_xlfn.XLOOKUP($A256&amp;$Q$3,Data[Index]&amp;Data[Valid Test, Can be used for conformity (Y/N)],Data[THC + NOx/km (mg)])</f>
        <v>#N/A</v>
      </c>
      <c r="K256" s="142" t="e" cm="1">
        <f t="array" ref="K256">_xlfn.XLOOKUP($A256&amp;$Q$3,Data[Index]&amp;Data[Valid Test, Can be used for conformity (Y/N)],Data[PN/km ('#)])</f>
        <v>#N/A</v>
      </c>
      <c r="L256" s="129" t="e" cm="1">
        <f t="array" ref="L256">_xlfn.XLOOKUP($A256&amp;$Q$3,Data[Index]&amp;Data[Valid Test, Can be used for conformity (Y/N)],Data[PM/km (mg)])</f>
        <v>#N/A</v>
      </c>
      <c r="M256" s="126" t="e" cm="1">
        <f t="array" ref="M256">_xlfn.XLOOKUP($A256&amp;$Q$3,Data[Index]&amp;Data[Valid Test, Can be used for conformity (Y/N)],Data[CH4 (mg/km)])</f>
        <v>#N/A</v>
      </c>
      <c r="N256" s="126" t="e" cm="1">
        <f t="array" ref="N256">_xlfn.XLOOKUP($A256&amp;$Q$3,Data[Index]&amp;Data[Valid Test, Can be used for conformity (Y/N)],Data[N20 (mg/km)])</f>
        <v>#N/A</v>
      </c>
      <c r="O256" s="129" t="e" cm="1">
        <f t="array" ref="O256">_xlfn.XLOOKUP($A256&amp;$Q$3,Data[Index]&amp;Data[Valid Test, Can be used for conformity (Y/N)],Data[l/100km])</f>
        <v>#N/A</v>
      </c>
      <c r="P256" s="138" t="e">
        <f>_xlfn.XLOOKUP($A256,Data[Index],Data[Comments])</f>
        <v>#N/A</v>
      </c>
    </row>
    <row r="257" spans="1:16" x14ac:dyDescent="0.2">
      <c r="A257" s="129"/>
      <c r="B257" s="129"/>
      <c r="C257" s="129" t="e" cm="1">
        <f t="array" ref="C257">_xlfn.XLOOKUP($A257&amp;$Q$3&amp;$R$3,Data[Index]&amp;Data[Valid Test, Can be used for conformity (Y/N)]&amp;Data[Cycle],Data[Test Name])</f>
        <v>#N/A</v>
      </c>
      <c r="D257" s="167" t="e" cm="1">
        <f t="array" ref="D257">_xlfn.XLOOKUP($A257&amp;$Q$3&amp;$R$3,Data[Index]&amp;Data[Valid Test, Can be used for conformity (Y/N)]&amp;Data[Cycle],Data[Mileage (Miles)])</f>
        <v>#N/A</v>
      </c>
      <c r="E257" s="130" t="e" cm="1">
        <f t="array" ref="E257">_xlfn.XLOOKUP($A257&amp;$Q$3&amp;$R$3,Data[Index]&amp;Data[Valid Test, Can be used for conformity (Y/N)]&amp;Data[Cycle],Data[Date])</f>
        <v>#N/A</v>
      </c>
      <c r="F257" s="129" t="e" cm="1">
        <f t="array" ref="F257">_xlfn.XLOOKUP($A257&amp;$Q$3&amp;$R$3,Data[Index]&amp;Data[Valid Test, Can be used for conformity (Y/N)]&amp;Data[Cycle],Data[CO/km (mg)])</f>
        <v>#N/A</v>
      </c>
      <c r="G257" s="129" t="e" cm="1">
        <f t="array" ref="G257">_xlfn.XLOOKUP($A257&amp;$Q$3,Data[Index]&amp;Data[Valid Test, Can be used for conformity (Y/N)],Data[CO2/km (g)])</f>
        <v>#N/A</v>
      </c>
      <c r="H257" s="129" t="e" cm="1">
        <f t="array" ref="H257">_xlfn.XLOOKUP($A257&amp;$Q$3,Data[Index]&amp;Data[Valid Test, Can be used for conformity (Y/N)],Data[THC/km (mg)])</f>
        <v>#N/A</v>
      </c>
      <c r="I257" s="129" t="e" cm="1">
        <f t="array" ref="I257">_xlfn.XLOOKUP($A257&amp;$Q$3,Data[Index]&amp;Data[Valid Test, Can be used for conformity (Y/N)],Data[NOx/km (mg)])</f>
        <v>#N/A</v>
      </c>
      <c r="J257" s="129" t="e" cm="1">
        <f t="array" ref="J257">_xlfn.XLOOKUP($A257&amp;$Q$3,Data[Index]&amp;Data[Valid Test, Can be used for conformity (Y/N)],Data[THC + NOx/km (mg)])</f>
        <v>#N/A</v>
      </c>
      <c r="K257" s="142" t="e" cm="1">
        <f t="array" ref="K257">_xlfn.XLOOKUP($A257&amp;$Q$3,Data[Index]&amp;Data[Valid Test, Can be used for conformity (Y/N)],Data[PN/km ('#)])</f>
        <v>#N/A</v>
      </c>
      <c r="L257" s="129" t="e" cm="1">
        <f t="array" ref="L257">_xlfn.XLOOKUP($A257&amp;$Q$3,Data[Index]&amp;Data[Valid Test, Can be used for conformity (Y/N)],Data[PM/km (mg)])</f>
        <v>#N/A</v>
      </c>
      <c r="M257" s="126" t="e" cm="1">
        <f t="array" ref="M257">_xlfn.XLOOKUP($A257&amp;$Q$3,Data[Index]&amp;Data[Valid Test, Can be used for conformity (Y/N)],Data[CH4 (mg/km)])</f>
        <v>#N/A</v>
      </c>
      <c r="N257" s="126" t="e" cm="1">
        <f t="array" ref="N257">_xlfn.XLOOKUP($A257&amp;$Q$3,Data[Index]&amp;Data[Valid Test, Can be used for conformity (Y/N)],Data[N20 (mg/km)])</f>
        <v>#N/A</v>
      </c>
      <c r="O257" s="129" t="e" cm="1">
        <f t="array" ref="O257">_xlfn.XLOOKUP($A257&amp;$Q$3,Data[Index]&amp;Data[Valid Test, Can be used for conformity (Y/N)],Data[l/100km])</f>
        <v>#N/A</v>
      </c>
      <c r="P257" s="138">
        <f>_xlfn.XLOOKUP($A257,Data[Index],Data[Comments])</f>
        <v>0</v>
      </c>
    </row>
    <row r="258" spans="1:16" x14ac:dyDescent="0.2">
      <c r="A258" s="129"/>
      <c r="B258" s="129"/>
      <c r="C258" s="129" t="e" cm="1">
        <f t="array" ref="C258">_xlfn.XLOOKUP($A258&amp;$Q$3&amp;$R$3,Data[Index]&amp;Data[Valid Test, Can be used for conformity (Y/N)]&amp;Data[Cycle],Data[Test Name])</f>
        <v>#N/A</v>
      </c>
      <c r="D258" s="167" t="e" cm="1">
        <f t="array" ref="D258">_xlfn.XLOOKUP($A258&amp;$Q$3&amp;$R$3,Data[Index]&amp;Data[Valid Test, Can be used for conformity (Y/N)]&amp;Data[Cycle],Data[Mileage (Miles)])</f>
        <v>#N/A</v>
      </c>
      <c r="E258" s="130" t="e" cm="1">
        <f t="array" ref="E258">_xlfn.XLOOKUP($A258&amp;$Q$3&amp;$R$3,Data[Index]&amp;Data[Valid Test, Can be used for conformity (Y/N)]&amp;Data[Cycle],Data[Date])</f>
        <v>#N/A</v>
      </c>
      <c r="F258" s="129" t="e" cm="1">
        <f t="array" ref="F258">_xlfn.XLOOKUP($A258&amp;$Q$3&amp;$R$3,Data[Index]&amp;Data[Valid Test, Can be used for conformity (Y/N)]&amp;Data[Cycle],Data[CO/km (mg)])</f>
        <v>#N/A</v>
      </c>
      <c r="G258" s="129" t="e" cm="1">
        <f t="array" ref="G258">_xlfn.XLOOKUP($A258&amp;$Q$3,Data[Index]&amp;Data[Valid Test, Can be used for conformity (Y/N)],Data[CO2/km (g)])</f>
        <v>#N/A</v>
      </c>
      <c r="H258" s="129" t="e" cm="1">
        <f t="array" ref="H258">_xlfn.XLOOKUP($A258&amp;$Q$3,Data[Index]&amp;Data[Valid Test, Can be used for conformity (Y/N)],Data[THC/km (mg)])</f>
        <v>#N/A</v>
      </c>
      <c r="I258" s="129" t="e" cm="1">
        <f t="array" ref="I258">_xlfn.XLOOKUP($A258&amp;$Q$3,Data[Index]&amp;Data[Valid Test, Can be used for conformity (Y/N)],Data[NOx/km (mg)])</f>
        <v>#N/A</v>
      </c>
      <c r="J258" s="129" t="e" cm="1">
        <f t="array" ref="J258">_xlfn.XLOOKUP($A258&amp;$Q$3,Data[Index]&amp;Data[Valid Test, Can be used for conformity (Y/N)],Data[THC + NOx/km (mg)])</f>
        <v>#N/A</v>
      </c>
      <c r="K258" s="142" t="e" cm="1">
        <f t="array" ref="K258">_xlfn.XLOOKUP($A258&amp;$Q$3,Data[Index]&amp;Data[Valid Test, Can be used for conformity (Y/N)],Data[PN/km ('#)])</f>
        <v>#N/A</v>
      </c>
      <c r="L258" s="129" t="e" cm="1">
        <f t="array" ref="L258">_xlfn.XLOOKUP($A258&amp;$Q$3,Data[Index]&amp;Data[Valid Test, Can be used for conformity (Y/N)],Data[PM/km (mg)])</f>
        <v>#N/A</v>
      </c>
      <c r="M258" s="126" t="e" cm="1">
        <f t="array" ref="M258">_xlfn.XLOOKUP($A258&amp;$Q$3,Data[Index]&amp;Data[Valid Test, Can be used for conformity (Y/N)],Data[CH4 (mg/km)])</f>
        <v>#N/A</v>
      </c>
      <c r="N258" s="126" t="e" cm="1">
        <f t="array" ref="N258">_xlfn.XLOOKUP($A258&amp;$Q$3,Data[Index]&amp;Data[Valid Test, Can be used for conformity (Y/N)],Data[N20 (mg/km)])</f>
        <v>#N/A</v>
      </c>
      <c r="O258" s="129" t="e" cm="1">
        <f t="array" ref="O258">_xlfn.XLOOKUP($A258&amp;$Q$3,Data[Index]&amp;Data[Valid Test, Can be used for conformity (Y/N)],Data[l/100km])</f>
        <v>#N/A</v>
      </c>
      <c r="P258" s="138">
        <f>_xlfn.XLOOKUP($A258,Data[Index],Data[Comments])</f>
        <v>0</v>
      </c>
    </row>
    <row r="259" spans="1:16" x14ac:dyDescent="0.2">
      <c r="A259" s="129"/>
      <c r="B259" s="129"/>
      <c r="C259" s="129" t="e" cm="1">
        <f t="array" ref="C259">_xlfn.XLOOKUP($A259&amp;$Q$3&amp;$R$3,Data[Index]&amp;Data[Valid Test, Can be used for conformity (Y/N)]&amp;Data[Cycle],Data[Test Name])</f>
        <v>#N/A</v>
      </c>
      <c r="D259" s="167" t="e" cm="1">
        <f t="array" ref="D259">_xlfn.XLOOKUP($A259&amp;$Q$3&amp;$R$3,Data[Index]&amp;Data[Valid Test, Can be used for conformity (Y/N)]&amp;Data[Cycle],Data[Mileage (Miles)])</f>
        <v>#N/A</v>
      </c>
      <c r="E259" s="130" t="e" cm="1">
        <f t="array" ref="E259">_xlfn.XLOOKUP($A259&amp;$Q$3&amp;$R$3,Data[Index]&amp;Data[Valid Test, Can be used for conformity (Y/N)]&amp;Data[Cycle],Data[Date])</f>
        <v>#N/A</v>
      </c>
      <c r="F259" s="129" t="e" cm="1">
        <f t="array" ref="F259">_xlfn.XLOOKUP($A259&amp;$Q$3&amp;$R$3,Data[Index]&amp;Data[Valid Test, Can be used for conformity (Y/N)]&amp;Data[Cycle],Data[CO/km (mg)])</f>
        <v>#N/A</v>
      </c>
      <c r="G259" s="129" t="e" cm="1">
        <f t="array" ref="G259">_xlfn.XLOOKUP($A259&amp;$Q$3,Data[Index]&amp;Data[Valid Test, Can be used for conformity (Y/N)],Data[CO2/km (g)])</f>
        <v>#N/A</v>
      </c>
      <c r="H259" s="129" t="e" cm="1">
        <f t="array" ref="H259">_xlfn.XLOOKUP($A259&amp;$Q$3,Data[Index]&amp;Data[Valid Test, Can be used for conformity (Y/N)],Data[THC/km (mg)])</f>
        <v>#N/A</v>
      </c>
      <c r="I259" s="129" t="e" cm="1">
        <f t="array" ref="I259">_xlfn.XLOOKUP($A259&amp;$Q$3,Data[Index]&amp;Data[Valid Test, Can be used for conformity (Y/N)],Data[NOx/km (mg)])</f>
        <v>#N/A</v>
      </c>
      <c r="J259" s="129" t="e" cm="1">
        <f t="array" ref="J259">_xlfn.XLOOKUP($A259&amp;$Q$3,Data[Index]&amp;Data[Valid Test, Can be used for conformity (Y/N)],Data[THC + NOx/km (mg)])</f>
        <v>#N/A</v>
      </c>
      <c r="K259" s="142" t="e" cm="1">
        <f t="array" ref="K259">_xlfn.XLOOKUP($A259&amp;$Q$3,Data[Index]&amp;Data[Valid Test, Can be used for conformity (Y/N)],Data[PN/km ('#)])</f>
        <v>#N/A</v>
      </c>
      <c r="L259" s="129" t="e" cm="1">
        <f t="array" ref="L259">_xlfn.XLOOKUP($A259&amp;$Q$3,Data[Index]&amp;Data[Valid Test, Can be used for conformity (Y/N)],Data[PM/km (mg)])</f>
        <v>#N/A</v>
      </c>
      <c r="M259" s="126" t="e" cm="1">
        <f t="array" ref="M259">_xlfn.XLOOKUP($A259&amp;$Q$3,Data[Index]&amp;Data[Valid Test, Can be used for conformity (Y/N)],Data[CH4 (mg/km)])</f>
        <v>#N/A</v>
      </c>
      <c r="N259" s="126" t="e" cm="1">
        <f t="array" ref="N259">_xlfn.XLOOKUP($A259&amp;$Q$3,Data[Index]&amp;Data[Valid Test, Can be used for conformity (Y/N)],Data[N20 (mg/km)])</f>
        <v>#N/A</v>
      </c>
      <c r="O259" s="129" t="e" cm="1">
        <f t="array" ref="O259">_xlfn.XLOOKUP($A259&amp;$Q$3,Data[Index]&amp;Data[Valid Test, Can be used for conformity (Y/N)],Data[l/100km])</f>
        <v>#N/A</v>
      </c>
      <c r="P259" s="138" t="e">
        <f>_xlfn.XLOOKUP($A259,Data[Index],Data[Comments])</f>
        <v>#N/A</v>
      </c>
    </row>
    <row r="260" spans="1:16" x14ac:dyDescent="0.2">
      <c r="A260" s="129"/>
      <c r="B260" s="129"/>
      <c r="C260" s="129" t="e" cm="1">
        <f t="array" ref="C260">_xlfn.XLOOKUP($A260&amp;$Q$3&amp;$R$3,Data[Index]&amp;Data[Valid Test, Can be used for conformity (Y/N)]&amp;Data[Cycle],Data[Test Name])</f>
        <v>#N/A</v>
      </c>
      <c r="D260" s="167" t="e" cm="1">
        <f t="array" ref="D260">_xlfn.XLOOKUP($A260&amp;$Q$3&amp;$R$3,Data[Index]&amp;Data[Valid Test, Can be used for conformity (Y/N)]&amp;Data[Cycle],Data[Mileage (Miles)])</f>
        <v>#N/A</v>
      </c>
      <c r="E260" s="130" t="e" cm="1">
        <f t="array" ref="E260">_xlfn.XLOOKUP($A260&amp;$Q$3&amp;$R$3,Data[Index]&amp;Data[Valid Test, Can be used for conformity (Y/N)]&amp;Data[Cycle],Data[Date])</f>
        <v>#N/A</v>
      </c>
      <c r="F260" s="129" t="e" cm="1">
        <f t="array" ref="F260">_xlfn.XLOOKUP($A260&amp;$Q$3&amp;$R$3,Data[Index]&amp;Data[Valid Test, Can be used for conformity (Y/N)]&amp;Data[Cycle],Data[CO/km (mg)])</f>
        <v>#N/A</v>
      </c>
      <c r="G260" s="129" t="e" cm="1">
        <f t="array" ref="G260">_xlfn.XLOOKUP($A260&amp;$Q$3,Data[Index]&amp;Data[Valid Test, Can be used for conformity (Y/N)],Data[CO2/km (g)])</f>
        <v>#N/A</v>
      </c>
      <c r="H260" s="129" t="e" cm="1">
        <f t="array" ref="H260">_xlfn.XLOOKUP($A260&amp;$Q$3,Data[Index]&amp;Data[Valid Test, Can be used for conformity (Y/N)],Data[THC/km (mg)])</f>
        <v>#N/A</v>
      </c>
      <c r="I260" s="129" t="e" cm="1">
        <f t="array" ref="I260">_xlfn.XLOOKUP($A260&amp;$Q$3,Data[Index]&amp;Data[Valid Test, Can be used for conformity (Y/N)],Data[NOx/km (mg)])</f>
        <v>#N/A</v>
      </c>
      <c r="J260" s="129" t="e" cm="1">
        <f t="array" ref="J260">_xlfn.XLOOKUP($A260&amp;$Q$3,Data[Index]&amp;Data[Valid Test, Can be used for conformity (Y/N)],Data[THC + NOx/km (mg)])</f>
        <v>#N/A</v>
      </c>
      <c r="K260" s="142" t="e" cm="1">
        <f t="array" ref="K260">_xlfn.XLOOKUP($A260&amp;$Q$3,Data[Index]&amp;Data[Valid Test, Can be used for conformity (Y/N)],Data[PN/km ('#)])</f>
        <v>#N/A</v>
      </c>
      <c r="L260" s="129" t="e" cm="1">
        <f t="array" ref="L260">_xlfn.XLOOKUP($A260&amp;$Q$3,Data[Index]&amp;Data[Valid Test, Can be used for conformity (Y/N)],Data[PM/km (mg)])</f>
        <v>#N/A</v>
      </c>
      <c r="M260" s="126" t="e" cm="1">
        <f t="array" ref="M260">_xlfn.XLOOKUP($A260&amp;$Q$3,Data[Index]&amp;Data[Valid Test, Can be used for conformity (Y/N)],Data[CH4 (mg/km)])</f>
        <v>#N/A</v>
      </c>
      <c r="N260" s="126" t="e" cm="1">
        <f t="array" ref="N260">_xlfn.XLOOKUP($A260&amp;$Q$3,Data[Index]&amp;Data[Valid Test, Can be used for conformity (Y/N)],Data[N20 (mg/km)])</f>
        <v>#N/A</v>
      </c>
      <c r="O260" s="129" t="e" cm="1">
        <f t="array" ref="O260">_xlfn.XLOOKUP($A260&amp;$Q$3,Data[Index]&amp;Data[Valid Test, Can be used for conformity (Y/N)],Data[l/100km])</f>
        <v>#N/A</v>
      </c>
      <c r="P260" s="138">
        <f>_xlfn.XLOOKUP($A260,Data[Index],Data[Comments])</f>
        <v>0</v>
      </c>
    </row>
    <row r="261" spans="1:16" x14ac:dyDescent="0.2">
      <c r="A261" s="129"/>
      <c r="B261" s="129"/>
      <c r="C261" s="129" t="e" cm="1">
        <f t="array" ref="C261">_xlfn.XLOOKUP($A261&amp;$Q$3&amp;$R$3,Data[Index]&amp;Data[Valid Test, Can be used for conformity (Y/N)]&amp;Data[Cycle],Data[Test Name])</f>
        <v>#N/A</v>
      </c>
      <c r="D261" s="167" t="e" cm="1">
        <f t="array" ref="D261">_xlfn.XLOOKUP($A261&amp;$Q$3&amp;$R$3,Data[Index]&amp;Data[Valid Test, Can be used for conformity (Y/N)]&amp;Data[Cycle],Data[Mileage (Miles)])</f>
        <v>#N/A</v>
      </c>
      <c r="E261" s="130" t="e" cm="1">
        <f t="array" ref="E261">_xlfn.XLOOKUP($A261&amp;$Q$3&amp;$R$3,Data[Index]&amp;Data[Valid Test, Can be used for conformity (Y/N)]&amp;Data[Cycle],Data[Date])</f>
        <v>#N/A</v>
      </c>
      <c r="F261" s="129" t="e" cm="1">
        <f t="array" ref="F261">_xlfn.XLOOKUP($A261&amp;$Q$3&amp;$R$3,Data[Index]&amp;Data[Valid Test, Can be used for conformity (Y/N)]&amp;Data[Cycle],Data[CO/km (mg)])</f>
        <v>#N/A</v>
      </c>
      <c r="G261" s="129" t="e" cm="1">
        <f t="array" ref="G261">_xlfn.XLOOKUP($A261&amp;$Q$3,Data[Index]&amp;Data[Valid Test, Can be used for conformity (Y/N)],Data[CO2/km (g)])</f>
        <v>#N/A</v>
      </c>
      <c r="H261" s="129" t="e" cm="1">
        <f t="array" ref="H261">_xlfn.XLOOKUP($A261&amp;$Q$3,Data[Index]&amp;Data[Valid Test, Can be used for conformity (Y/N)],Data[THC/km (mg)])</f>
        <v>#N/A</v>
      </c>
      <c r="I261" s="129" t="e" cm="1">
        <f t="array" ref="I261">_xlfn.XLOOKUP($A261&amp;$Q$3,Data[Index]&amp;Data[Valid Test, Can be used for conformity (Y/N)],Data[NOx/km (mg)])</f>
        <v>#N/A</v>
      </c>
      <c r="J261" s="129" t="e" cm="1">
        <f t="array" ref="J261">_xlfn.XLOOKUP($A261&amp;$Q$3,Data[Index]&amp;Data[Valid Test, Can be used for conformity (Y/N)],Data[THC + NOx/km (mg)])</f>
        <v>#N/A</v>
      </c>
      <c r="K261" s="142" t="e" cm="1">
        <f t="array" ref="K261">_xlfn.XLOOKUP($A261&amp;$Q$3,Data[Index]&amp;Data[Valid Test, Can be used for conformity (Y/N)],Data[PN/km ('#)])</f>
        <v>#N/A</v>
      </c>
      <c r="L261" s="129" t="e" cm="1">
        <f t="array" ref="L261">_xlfn.XLOOKUP($A261&amp;$Q$3,Data[Index]&amp;Data[Valid Test, Can be used for conformity (Y/N)],Data[PM/km (mg)])</f>
        <v>#N/A</v>
      </c>
      <c r="M261" s="126" t="e" cm="1">
        <f t="array" ref="M261">_xlfn.XLOOKUP($A261&amp;$Q$3,Data[Index]&amp;Data[Valid Test, Can be used for conformity (Y/N)],Data[CH4 (mg/km)])</f>
        <v>#N/A</v>
      </c>
      <c r="N261" s="126" t="e" cm="1">
        <f t="array" ref="N261">_xlfn.XLOOKUP($A261&amp;$Q$3,Data[Index]&amp;Data[Valid Test, Can be used for conformity (Y/N)],Data[N20 (mg/km)])</f>
        <v>#N/A</v>
      </c>
      <c r="O261" s="129" t="e" cm="1">
        <f t="array" ref="O261">_xlfn.XLOOKUP($A261&amp;$Q$3,Data[Index]&amp;Data[Valid Test, Can be used for conformity (Y/N)],Data[l/100km])</f>
        <v>#N/A</v>
      </c>
      <c r="P261" s="138">
        <f>_xlfn.XLOOKUP($A261,Data[Index],Data[Comments])</f>
        <v>0</v>
      </c>
    </row>
    <row r="262" spans="1:16" x14ac:dyDescent="0.2">
      <c r="A262" s="129"/>
      <c r="B262" s="129"/>
      <c r="C262" s="129" t="e" cm="1">
        <f t="array" ref="C262">_xlfn.XLOOKUP($A262&amp;$Q$3&amp;$R$3,Data[Index]&amp;Data[Valid Test, Can be used for conformity (Y/N)]&amp;Data[Cycle],Data[Test Name])</f>
        <v>#N/A</v>
      </c>
      <c r="D262" s="167" t="e" cm="1">
        <f t="array" ref="D262">_xlfn.XLOOKUP($A262&amp;$Q$3&amp;$R$3,Data[Index]&amp;Data[Valid Test, Can be used for conformity (Y/N)]&amp;Data[Cycle],Data[Mileage (Miles)])</f>
        <v>#N/A</v>
      </c>
      <c r="E262" s="130" t="e" cm="1">
        <f t="array" ref="E262">_xlfn.XLOOKUP($A262&amp;$Q$3&amp;$R$3,Data[Index]&amp;Data[Valid Test, Can be used for conformity (Y/N)]&amp;Data[Cycle],Data[Date])</f>
        <v>#N/A</v>
      </c>
      <c r="F262" s="129" t="e" cm="1">
        <f t="array" ref="F262">_xlfn.XLOOKUP($A262&amp;$Q$3&amp;$R$3,Data[Index]&amp;Data[Valid Test, Can be used for conformity (Y/N)]&amp;Data[Cycle],Data[CO/km (mg)])</f>
        <v>#N/A</v>
      </c>
      <c r="G262" s="129" t="e" cm="1">
        <f t="array" ref="G262">_xlfn.XLOOKUP($A262&amp;$Q$3,Data[Index]&amp;Data[Valid Test, Can be used for conformity (Y/N)],Data[CO2/km (g)])</f>
        <v>#N/A</v>
      </c>
      <c r="H262" s="129" t="e" cm="1">
        <f t="array" ref="H262">_xlfn.XLOOKUP($A262&amp;$Q$3,Data[Index]&amp;Data[Valid Test, Can be used for conformity (Y/N)],Data[THC/km (mg)])</f>
        <v>#N/A</v>
      </c>
      <c r="I262" s="129" t="e" cm="1">
        <f t="array" ref="I262">_xlfn.XLOOKUP($A262&amp;$Q$3,Data[Index]&amp;Data[Valid Test, Can be used for conformity (Y/N)],Data[NOx/km (mg)])</f>
        <v>#N/A</v>
      </c>
      <c r="J262" s="129" t="e" cm="1">
        <f t="array" ref="J262">_xlfn.XLOOKUP($A262&amp;$Q$3,Data[Index]&amp;Data[Valid Test, Can be used for conformity (Y/N)],Data[THC + NOx/km (mg)])</f>
        <v>#N/A</v>
      </c>
      <c r="K262" s="142" t="e" cm="1">
        <f t="array" ref="K262">_xlfn.XLOOKUP($A262&amp;$Q$3,Data[Index]&amp;Data[Valid Test, Can be used for conformity (Y/N)],Data[PN/km ('#)])</f>
        <v>#N/A</v>
      </c>
      <c r="L262" s="129" t="e" cm="1">
        <f t="array" ref="L262">_xlfn.XLOOKUP($A262&amp;$Q$3,Data[Index]&amp;Data[Valid Test, Can be used for conformity (Y/N)],Data[PM/km (mg)])</f>
        <v>#N/A</v>
      </c>
      <c r="M262" s="126" t="e" cm="1">
        <f t="array" ref="M262">_xlfn.XLOOKUP($A262&amp;$Q$3,Data[Index]&amp;Data[Valid Test, Can be used for conformity (Y/N)],Data[CH4 (mg/km)])</f>
        <v>#N/A</v>
      </c>
      <c r="N262" s="126" t="e" cm="1">
        <f t="array" ref="N262">_xlfn.XLOOKUP($A262&amp;$Q$3,Data[Index]&amp;Data[Valid Test, Can be used for conformity (Y/N)],Data[N20 (mg/km)])</f>
        <v>#N/A</v>
      </c>
      <c r="O262" s="129" t="e" cm="1">
        <f t="array" ref="O262">_xlfn.XLOOKUP($A262&amp;$Q$3,Data[Index]&amp;Data[Valid Test, Can be used for conformity (Y/N)],Data[l/100km])</f>
        <v>#N/A</v>
      </c>
      <c r="P262" s="138" t="e">
        <f>_xlfn.XLOOKUP($A262,Data[Index],Data[Comments])</f>
        <v>#N/A</v>
      </c>
    </row>
    <row r="263" spans="1:16" x14ac:dyDescent="0.2">
      <c r="A263" s="129"/>
      <c r="B263" s="129"/>
      <c r="C263" s="129" t="e" cm="1">
        <f t="array" ref="C263">_xlfn.XLOOKUP($A263&amp;$Q$3&amp;$R$3,Data[Index]&amp;Data[Valid Test, Can be used for conformity (Y/N)]&amp;Data[Cycle],Data[Test Name])</f>
        <v>#N/A</v>
      </c>
      <c r="D263" s="167" t="e" cm="1">
        <f t="array" ref="D263">_xlfn.XLOOKUP($A263&amp;$Q$3&amp;$R$3,Data[Index]&amp;Data[Valid Test, Can be used for conformity (Y/N)]&amp;Data[Cycle],Data[Mileage (Miles)])</f>
        <v>#N/A</v>
      </c>
      <c r="E263" s="130" t="e" cm="1">
        <f t="array" ref="E263">_xlfn.XLOOKUP($A263&amp;$Q$3&amp;$R$3,Data[Index]&amp;Data[Valid Test, Can be used for conformity (Y/N)]&amp;Data[Cycle],Data[Date])</f>
        <v>#N/A</v>
      </c>
      <c r="F263" s="129" t="e" cm="1">
        <f t="array" ref="F263">_xlfn.XLOOKUP($A263&amp;$Q$3&amp;$R$3,Data[Index]&amp;Data[Valid Test, Can be used for conformity (Y/N)]&amp;Data[Cycle],Data[CO/km (mg)])</f>
        <v>#N/A</v>
      </c>
      <c r="G263" s="129" t="e" cm="1">
        <f t="array" ref="G263">_xlfn.XLOOKUP($A263&amp;$Q$3,Data[Index]&amp;Data[Valid Test, Can be used for conformity (Y/N)],Data[CO2/km (g)])</f>
        <v>#N/A</v>
      </c>
      <c r="H263" s="129" t="e" cm="1">
        <f t="array" ref="H263">_xlfn.XLOOKUP($A263&amp;$Q$3,Data[Index]&amp;Data[Valid Test, Can be used for conformity (Y/N)],Data[THC/km (mg)])</f>
        <v>#N/A</v>
      </c>
      <c r="I263" s="129" t="e" cm="1">
        <f t="array" ref="I263">_xlfn.XLOOKUP($A263&amp;$Q$3,Data[Index]&amp;Data[Valid Test, Can be used for conformity (Y/N)],Data[NOx/km (mg)])</f>
        <v>#N/A</v>
      </c>
      <c r="J263" s="129" t="e" cm="1">
        <f t="array" ref="J263">_xlfn.XLOOKUP($A263&amp;$Q$3,Data[Index]&amp;Data[Valid Test, Can be used for conformity (Y/N)],Data[THC + NOx/km (mg)])</f>
        <v>#N/A</v>
      </c>
      <c r="K263" s="142" t="e" cm="1">
        <f t="array" ref="K263">_xlfn.XLOOKUP($A263&amp;$Q$3,Data[Index]&amp;Data[Valid Test, Can be used for conformity (Y/N)],Data[PN/km ('#)])</f>
        <v>#N/A</v>
      </c>
      <c r="L263" s="129" t="e" cm="1">
        <f t="array" ref="L263">_xlfn.XLOOKUP($A263&amp;$Q$3,Data[Index]&amp;Data[Valid Test, Can be used for conformity (Y/N)],Data[PM/km (mg)])</f>
        <v>#N/A</v>
      </c>
      <c r="M263" s="126" t="e" cm="1">
        <f t="array" ref="M263">_xlfn.XLOOKUP($A263&amp;$Q$3,Data[Index]&amp;Data[Valid Test, Can be used for conformity (Y/N)],Data[CH4 (mg/km)])</f>
        <v>#N/A</v>
      </c>
      <c r="N263" s="126" t="e" cm="1">
        <f t="array" ref="N263">_xlfn.XLOOKUP($A263&amp;$Q$3,Data[Index]&amp;Data[Valid Test, Can be used for conformity (Y/N)],Data[N20 (mg/km)])</f>
        <v>#N/A</v>
      </c>
      <c r="O263" s="129" t="e" cm="1">
        <f t="array" ref="O263">_xlfn.XLOOKUP($A263&amp;$Q$3,Data[Index]&amp;Data[Valid Test, Can be used for conformity (Y/N)],Data[l/100km])</f>
        <v>#N/A</v>
      </c>
      <c r="P263" s="138" t="e">
        <f>_xlfn.XLOOKUP($A263,Data[Index],Data[Comments])</f>
        <v>#N/A</v>
      </c>
    </row>
    <row r="264" spans="1:16" x14ac:dyDescent="0.2">
      <c r="A264" s="129"/>
      <c r="B264" s="129"/>
      <c r="C264" s="129" t="e" cm="1">
        <f t="array" ref="C264">_xlfn.XLOOKUP($A264&amp;$Q$3&amp;$R$3,Data[Index]&amp;Data[Valid Test, Can be used for conformity (Y/N)]&amp;Data[Cycle],Data[Test Name])</f>
        <v>#N/A</v>
      </c>
      <c r="D264" s="167" t="e" cm="1">
        <f t="array" ref="D264">_xlfn.XLOOKUP($A264&amp;$Q$3&amp;$R$3,Data[Index]&amp;Data[Valid Test, Can be used for conformity (Y/N)]&amp;Data[Cycle],Data[Mileage (Miles)])</f>
        <v>#N/A</v>
      </c>
      <c r="E264" s="130" t="e" cm="1">
        <f t="array" ref="E264">_xlfn.XLOOKUP($A264&amp;$Q$3&amp;$R$3,Data[Index]&amp;Data[Valid Test, Can be used for conformity (Y/N)]&amp;Data[Cycle],Data[Date])</f>
        <v>#N/A</v>
      </c>
      <c r="F264" s="129" t="e" cm="1">
        <f t="array" ref="F264">_xlfn.XLOOKUP($A264&amp;$Q$3&amp;$R$3,Data[Index]&amp;Data[Valid Test, Can be used for conformity (Y/N)]&amp;Data[Cycle],Data[CO/km (mg)])</f>
        <v>#N/A</v>
      </c>
      <c r="G264" s="129" t="e" cm="1">
        <f t="array" ref="G264">_xlfn.XLOOKUP($A264&amp;$Q$3,Data[Index]&amp;Data[Valid Test, Can be used for conformity (Y/N)],Data[CO2/km (g)])</f>
        <v>#N/A</v>
      </c>
      <c r="H264" s="129" t="e" cm="1">
        <f t="array" ref="H264">_xlfn.XLOOKUP($A264&amp;$Q$3,Data[Index]&amp;Data[Valid Test, Can be used for conformity (Y/N)],Data[THC/km (mg)])</f>
        <v>#N/A</v>
      </c>
      <c r="I264" s="129" t="e" cm="1">
        <f t="array" ref="I264">_xlfn.XLOOKUP($A264&amp;$Q$3,Data[Index]&amp;Data[Valid Test, Can be used for conformity (Y/N)],Data[NOx/km (mg)])</f>
        <v>#N/A</v>
      </c>
      <c r="J264" s="129" t="e" cm="1">
        <f t="array" ref="J264">_xlfn.XLOOKUP($A264&amp;$Q$3,Data[Index]&amp;Data[Valid Test, Can be used for conformity (Y/N)],Data[THC + NOx/km (mg)])</f>
        <v>#N/A</v>
      </c>
      <c r="K264" s="142" t="e" cm="1">
        <f t="array" ref="K264">_xlfn.XLOOKUP($A264&amp;$Q$3,Data[Index]&amp;Data[Valid Test, Can be used for conformity (Y/N)],Data[PN/km ('#)])</f>
        <v>#N/A</v>
      </c>
      <c r="L264" s="129" t="e" cm="1">
        <f t="array" ref="L264">_xlfn.XLOOKUP($A264&amp;$Q$3,Data[Index]&amp;Data[Valid Test, Can be used for conformity (Y/N)],Data[PM/km (mg)])</f>
        <v>#N/A</v>
      </c>
      <c r="M264" s="126" t="e" cm="1">
        <f t="array" ref="M264">_xlfn.XLOOKUP($A264&amp;$Q$3,Data[Index]&amp;Data[Valid Test, Can be used for conformity (Y/N)],Data[CH4 (mg/km)])</f>
        <v>#N/A</v>
      </c>
      <c r="N264" s="126" t="e" cm="1">
        <f t="array" ref="N264">_xlfn.XLOOKUP($A264&amp;$Q$3,Data[Index]&amp;Data[Valid Test, Can be used for conformity (Y/N)],Data[N20 (mg/km)])</f>
        <v>#N/A</v>
      </c>
      <c r="O264" s="129" t="e" cm="1">
        <f t="array" ref="O264">_xlfn.XLOOKUP($A264&amp;$Q$3,Data[Index]&amp;Data[Valid Test, Can be used for conformity (Y/N)],Data[l/100km])</f>
        <v>#N/A</v>
      </c>
      <c r="P264" s="138" t="e">
        <f>_xlfn.XLOOKUP($A264,Data[Index],Data[Comments])</f>
        <v>#N/A</v>
      </c>
    </row>
    <row r="265" spans="1:16" x14ac:dyDescent="0.2">
      <c r="A265" s="129"/>
      <c r="B265" s="129"/>
      <c r="C265" s="129" t="e" cm="1">
        <f t="array" ref="C265">_xlfn.XLOOKUP($A265&amp;$Q$3&amp;$R$3,Data[Index]&amp;Data[Valid Test, Can be used for conformity (Y/N)]&amp;Data[Cycle],Data[Test Name])</f>
        <v>#N/A</v>
      </c>
      <c r="D265" s="167" t="e" cm="1">
        <f t="array" ref="D265">_xlfn.XLOOKUP($A265&amp;$Q$3&amp;$R$3,Data[Index]&amp;Data[Valid Test, Can be used for conformity (Y/N)]&amp;Data[Cycle],Data[Mileage (Miles)])</f>
        <v>#N/A</v>
      </c>
      <c r="E265" s="130" t="e" cm="1">
        <f t="array" ref="E265">_xlfn.XLOOKUP($A265&amp;$Q$3&amp;$R$3,Data[Index]&amp;Data[Valid Test, Can be used for conformity (Y/N)]&amp;Data[Cycle],Data[Date])</f>
        <v>#N/A</v>
      </c>
      <c r="F265" s="129" t="e" cm="1">
        <f t="array" ref="F265">_xlfn.XLOOKUP($A265&amp;$Q$3&amp;$R$3,Data[Index]&amp;Data[Valid Test, Can be used for conformity (Y/N)]&amp;Data[Cycle],Data[CO/km (mg)])</f>
        <v>#N/A</v>
      </c>
      <c r="G265" s="129" t="e" cm="1">
        <f t="array" ref="G265">_xlfn.XLOOKUP($A265&amp;$Q$3,Data[Index]&amp;Data[Valid Test, Can be used for conformity (Y/N)],Data[CO2/km (g)])</f>
        <v>#N/A</v>
      </c>
      <c r="H265" s="129" t="e" cm="1">
        <f t="array" ref="H265">_xlfn.XLOOKUP($A265&amp;$Q$3,Data[Index]&amp;Data[Valid Test, Can be used for conformity (Y/N)],Data[THC/km (mg)])</f>
        <v>#N/A</v>
      </c>
      <c r="I265" s="129" t="e" cm="1">
        <f t="array" ref="I265">_xlfn.XLOOKUP($A265&amp;$Q$3,Data[Index]&amp;Data[Valid Test, Can be used for conformity (Y/N)],Data[NOx/km (mg)])</f>
        <v>#N/A</v>
      </c>
      <c r="J265" s="129" t="e" cm="1">
        <f t="array" ref="J265">_xlfn.XLOOKUP($A265&amp;$Q$3,Data[Index]&amp;Data[Valid Test, Can be used for conformity (Y/N)],Data[THC + NOx/km (mg)])</f>
        <v>#N/A</v>
      </c>
      <c r="K265" s="142" t="e" cm="1">
        <f t="array" ref="K265">_xlfn.XLOOKUP($A265&amp;$Q$3,Data[Index]&amp;Data[Valid Test, Can be used for conformity (Y/N)],Data[PN/km ('#)])</f>
        <v>#N/A</v>
      </c>
      <c r="L265" s="129" t="e" cm="1">
        <f t="array" ref="L265">_xlfn.XLOOKUP($A265&amp;$Q$3,Data[Index]&amp;Data[Valid Test, Can be used for conformity (Y/N)],Data[PM/km (mg)])</f>
        <v>#N/A</v>
      </c>
      <c r="M265" s="126" t="e" cm="1">
        <f t="array" ref="M265">_xlfn.XLOOKUP($A265&amp;$Q$3,Data[Index]&amp;Data[Valid Test, Can be used for conformity (Y/N)],Data[CH4 (mg/km)])</f>
        <v>#N/A</v>
      </c>
      <c r="N265" s="126" t="e" cm="1">
        <f t="array" ref="N265">_xlfn.XLOOKUP($A265&amp;$Q$3,Data[Index]&amp;Data[Valid Test, Can be used for conformity (Y/N)],Data[N20 (mg/km)])</f>
        <v>#N/A</v>
      </c>
      <c r="O265" s="129" t="e" cm="1">
        <f t="array" ref="O265">_xlfn.XLOOKUP($A265&amp;$Q$3,Data[Index]&amp;Data[Valid Test, Can be used for conformity (Y/N)],Data[l/100km])</f>
        <v>#N/A</v>
      </c>
      <c r="P265" s="138">
        <f>_xlfn.XLOOKUP($A265,Data[Index],Data[Comments])</f>
        <v>0</v>
      </c>
    </row>
    <row r="266" spans="1:16" x14ac:dyDescent="0.2">
      <c r="A266" s="129"/>
      <c r="B266" s="129"/>
      <c r="C266" s="129" t="e" cm="1">
        <f t="array" ref="C266">_xlfn.XLOOKUP($A266&amp;$Q$3&amp;$R$3,Data[Index]&amp;Data[Valid Test, Can be used for conformity (Y/N)]&amp;Data[Cycle],Data[Test Name])</f>
        <v>#N/A</v>
      </c>
      <c r="D266" s="167" t="e" cm="1">
        <f t="array" ref="D266">_xlfn.XLOOKUP($A266&amp;$Q$3&amp;$R$3,Data[Index]&amp;Data[Valid Test, Can be used for conformity (Y/N)]&amp;Data[Cycle],Data[Mileage (Miles)])</f>
        <v>#N/A</v>
      </c>
      <c r="E266" s="130" t="e" cm="1">
        <f t="array" ref="E266">_xlfn.XLOOKUP($A266&amp;$Q$3&amp;$R$3,Data[Index]&amp;Data[Valid Test, Can be used for conformity (Y/N)]&amp;Data[Cycle],Data[Date])</f>
        <v>#N/A</v>
      </c>
      <c r="F266" s="129" t="e" cm="1">
        <f t="array" ref="F266">_xlfn.XLOOKUP($A266&amp;$Q$3&amp;$R$3,Data[Index]&amp;Data[Valid Test, Can be used for conformity (Y/N)]&amp;Data[Cycle],Data[CO/km (mg)])</f>
        <v>#N/A</v>
      </c>
      <c r="G266" s="129" t="e" cm="1">
        <f t="array" ref="G266">_xlfn.XLOOKUP($A266&amp;$Q$3,Data[Index]&amp;Data[Valid Test, Can be used for conformity (Y/N)],Data[CO2/km (g)])</f>
        <v>#N/A</v>
      </c>
      <c r="H266" s="129" t="e" cm="1">
        <f t="array" ref="H266">_xlfn.XLOOKUP($A266&amp;$Q$3,Data[Index]&amp;Data[Valid Test, Can be used for conformity (Y/N)],Data[THC/km (mg)])</f>
        <v>#N/A</v>
      </c>
      <c r="I266" s="129" t="e" cm="1">
        <f t="array" ref="I266">_xlfn.XLOOKUP($A266&amp;$Q$3,Data[Index]&amp;Data[Valid Test, Can be used for conformity (Y/N)],Data[NOx/km (mg)])</f>
        <v>#N/A</v>
      </c>
      <c r="J266" s="129" t="e" cm="1">
        <f t="array" ref="J266">_xlfn.XLOOKUP($A266&amp;$Q$3,Data[Index]&amp;Data[Valid Test, Can be used for conformity (Y/N)],Data[THC + NOx/km (mg)])</f>
        <v>#N/A</v>
      </c>
      <c r="K266" s="142" t="e" cm="1">
        <f t="array" ref="K266">_xlfn.XLOOKUP($A266&amp;$Q$3,Data[Index]&amp;Data[Valid Test, Can be used for conformity (Y/N)],Data[PN/km ('#)])</f>
        <v>#N/A</v>
      </c>
      <c r="L266" s="129" t="e" cm="1">
        <f t="array" ref="L266">_xlfn.XLOOKUP($A266&amp;$Q$3,Data[Index]&amp;Data[Valid Test, Can be used for conformity (Y/N)],Data[PM/km (mg)])</f>
        <v>#N/A</v>
      </c>
      <c r="M266" s="126" t="e" cm="1">
        <f t="array" ref="M266">_xlfn.XLOOKUP($A266&amp;$Q$3,Data[Index]&amp;Data[Valid Test, Can be used for conformity (Y/N)],Data[CH4 (mg/km)])</f>
        <v>#N/A</v>
      </c>
      <c r="N266" s="126" t="e" cm="1">
        <f t="array" ref="N266">_xlfn.XLOOKUP($A266&amp;$Q$3,Data[Index]&amp;Data[Valid Test, Can be used for conformity (Y/N)],Data[N20 (mg/km)])</f>
        <v>#N/A</v>
      </c>
      <c r="O266" s="129" t="e" cm="1">
        <f t="array" ref="O266">_xlfn.XLOOKUP($A266&amp;$Q$3,Data[Index]&amp;Data[Valid Test, Can be used for conformity (Y/N)],Data[l/100km])</f>
        <v>#N/A</v>
      </c>
      <c r="P266" s="138">
        <f>_xlfn.XLOOKUP($A266,Data[Index],Data[Comments])</f>
        <v>0</v>
      </c>
    </row>
    <row r="267" spans="1:16" x14ac:dyDescent="0.2">
      <c r="A267" s="129"/>
      <c r="B267" s="129"/>
      <c r="C267" s="129" t="e" cm="1">
        <f t="array" ref="C267">_xlfn.XLOOKUP($A267&amp;$Q$3&amp;$R$3,Data[Index]&amp;Data[Valid Test, Can be used for conformity (Y/N)]&amp;Data[Cycle],Data[Test Name])</f>
        <v>#N/A</v>
      </c>
      <c r="D267" s="167" t="e" cm="1">
        <f t="array" ref="D267">_xlfn.XLOOKUP($A267&amp;$Q$3&amp;$R$3,Data[Index]&amp;Data[Valid Test, Can be used for conformity (Y/N)]&amp;Data[Cycle],Data[Mileage (Miles)])</f>
        <v>#N/A</v>
      </c>
      <c r="E267" s="130" t="e" cm="1">
        <f t="array" ref="E267">_xlfn.XLOOKUP($A267&amp;$Q$3&amp;$R$3,Data[Index]&amp;Data[Valid Test, Can be used for conformity (Y/N)]&amp;Data[Cycle],Data[Date])</f>
        <v>#N/A</v>
      </c>
      <c r="F267" s="129" t="e" cm="1">
        <f t="array" ref="F267">_xlfn.XLOOKUP($A267&amp;$Q$3&amp;$R$3,Data[Index]&amp;Data[Valid Test, Can be used for conformity (Y/N)]&amp;Data[Cycle],Data[CO/km (mg)])</f>
        <v>#N/A</v>
      </c>
      <c r="G267" s="129" t="e" cm="1">
        <f t="array" ref="G267">_xlfn.XLOOKUP($A267&amp;$Q$3,Data[Index]&amp;Data[Valid Test, Can be used for conformity (Y/N)],Data[CO2/km (g)])</f>
        <v>#N/A</v>
      </c>
      <c r="H267" s="129" t="e" cm="1">
        <f t="array" ref="H267">_xlfn.XLOOKUP($A267&amp;$Q$3,Data[Index]&amp;Data[Valid Test, Can be used for conformity (Y/N)],Data[THC/km (mg)])</f>
        <v>#N/A</v>
      </c>
      <c r="I267" s="129" t="e" cm="1">
        <f t="array" ref="I267">_xlfn.XLOOKUP($A267&amp;$Q$3,Data[Index]&amp;Data[Valid Test, Can be used for conformity (Y/N)],Data[NOx/km (mg)])</f>
        <v>#N/A</v>
      </c>
      <c r="J267" s="129" t="e" cm="1">
        <f t="array" ref="J267">_xlfn.XLOOKUP($A267&amp;$Q$3,Data[Index]&amp;Data[Valid Test, Can be used for conformity (Y/N)],Data[THC + NOx/km (mg)])</f>
        <v>#N/A</v>
      </c>
      <c r="K267" s="142" t="e" cm="1">
        <f t="array" ref="K267">_xlfn.XLOOKUP($A267&amp;$Q$3,Data[Index]&amp;Data[Valid Test, Can be used for conformity (Y/N)],Data[PN/km ('#)])</f>
        <v>#N/A</v>
      </c>
      <c r="L267" s="129" t="e" cm="1">
        <f t="array" ref="L267">_xlfn.XLOOKUP($A267&amp;$Q$3,Data[Index]&amp;Data[Valid Test, Can be used for conformity (Y/N)],Data[PM/km (mg)])</f>
        <v>#N/A</v>
      </c>
      <c r="M267" s="126" t="e" cm="1">
        <f t="array" ref="M267">_xlfn.XLOOKUP($A267&amp;$Q$3,Data[Index]&amp;Data[Valid Test, Can be used for conformity (Y/N)],Data[CH4 (mg/km)])</f>
        <v>#N/A</v>
      </c>
      <c r="N267" s="126" t="e" cm="1">
        <f t="array" ref="N267">_xlfn.XLOOKUP($A267&amp;$Q$3,Data[Index]&amp;Data[Valid Test, Can be used for conformity (Y/N)],Data[N20 (mg/km)])</f>
        <v>#N/A</v>
      </c>
      <c r="O267" s="129" t="e" cm="1">
        <f t="array" ref="O267">_xlfn.XLOOKUP($A267&amp;$Q$3,Data[Index]&amp;Data[Valid Test, Can be used for conformity (Y/N)],Data[l/100km])</f>
        <v>#N/A</v>
      </c>
      <c r="P267" s="138" t="e">
        <f>_xlfn.XLOOKUP($A267,Data[Index],Data[Comments])</f>
        <v>#N/A</v>
      </c>
    </row>
    <row r="268" spans="1:16" x14ac:dyDescent="0.2">
      <c r="A268" s="129"/>
      <c r="B268" s="129"/>
      <c r="C268" s="129" t="e" cm="1">
        <f t="array" ref="C268">_xlfn.XLOOKUP($A268&amp;$Q$3&amp;$R$3,Data[Index]&amp;Data[Valid Test, Can be used for conformity (Y/N)]&amp;Data[Cycle],Data[Test Name])</f>
        <v>#N/A</v>
      </c>
      <c r="D268" s="167" t="e" cm="1">
        <f t="array" ref="D268">_xlfn.XLOOKUP($A268&amp;$Q$3&amp;$R$3,Data[Index]&amp;Data[Valid Test, Can be used for conformity (Y/N)]&amp;Data[Cycle],Data[Mileage (Miles)])</f>
        <v>#N/A</v>
      </c>
      <c r="E268" s="130" t="e" cm="1">
        <f t="array" ref="E268">_xlfn.XLOOKUP($A268&amp;$Q$3&amp;$R$3,Data[Index]&amp;Data[Valid Test, Can be used for conformity (Y/N)]&amp;Data[Cycle],Data[Date])</f>
        <v>#N/A</v>
      </c>
      <c r="F268" s="129" t="e" cm="1">
        <f t="array" ref="F268">_xlfn.XLOOKUP($A268&amp;$Q$3&amp;$R$3,Data[Index]&amp;Data[Valid Test, Can be used for conformity (Y/N)]&amp;Data[Cycle],Data[CO/km (mg)])</f>
        <v>#N/A</v>
      </c>
      <c r="G268" s="129" t="e" cm="1">
        <f t="array" ref="G268">_xlfn.XLOOKUP($A268&amp;$Q$3,Data[Index]&amp;Data[Valid Test, Can be used for conformity (Y/N)],Data[CO2/km (g)])</f>
        <v>#N/A</v>
      </c>
      <c r="H268" s="129" t="e" cm="1">
        <f t="array" ref="H268">_xlfn.XLOOKUP($A268&amp;$Q$3,Data[Index]&amp;Data[Valid Test, Can be used for conformity (Y/N)],Data[THC/km (mg)])</f>
        <v>#N/A</v>
      </c>
      <c r="I268" s="129" t="e" cm="1">
        <f t="array" ref="I268">_xlfn.XLOOKUP($A268&amp;$Q$3,Data[Index]&amp;Data[Valid Test, Can be used for conformity (Y/N)],Data[NOx/km (mg)])</f>
        <v>#N/A</v>
      </c>
      <c r="J268" s="129" t="e" cm="1">
        <f t="array" ref="J268">_xlfn.XLOOKUP($A268&amp;$Q$3,Data[Index]&amp;Data[Valid Test, Can be used for conformity (Y/N)],Data[THC + NOx/km (mg)])</f>
        <v>#N/A</v>
      </c>
      <c r="K268" s="142" t="e" cm="1">
        <f t="array" ref="K268">_xlfn.XLOOKUP($A268&amp;$Q$3,Data[Index]&amp;Data[Valid Test, Can be used for conformity (Y/N)],Data[PN/km ('#)])</f>
        <v>#N/A</v>
      </c>
      <c r="L268" s="129" t="e" cm="1">
        <f t="array" ref="L268">_xlfn.XLOOKUP($A268&amp;$Q$3,Data[Index]&amp;Data[Valid Test, Can be used for conformity (Y/N)],Data[PM/km (mg)])</f>
        <v>#N/A</v>
      </c>
      <c r="M268" s="126" t="e" cm="1">
        <f t="array" ref="M268">_xlfn.XLOOKUP($A268&amp;$Q$3,Data[Index]&amp;Data[Valid Test, Can be used for conformity (Y/N)],Data[CH4 (mg/km)])</f>
        <v>#N/A</v>
      </c>
      <c r="N268" s="126" t="e" cm="1">
        <f t="array" ref="N268">_xlfn.XLOOKUP($A268&amp;$Q$3,Data[Index]&amp;Data[Valid Test, Can be used for conformity (Y/N)],Data[N20 (mg/km)])</f>
        <v>#N/A</v>
      </c>
      <c r="O268" s="129" t="e" cm="1">
        <f t="array" ref="O268">_xlfn.XLOOKUP($A268&amp;$Q$3,Data[Index]&amp;Data[Valid Test, Can be used for conformity (Y/N)],Data[l/100km])</f>
        <v>#N/A</v>
      </c>
      <c r="P268" s="138">
        <f>_xlfn.XLOOKUP($A268,Data[Index],Data[Comments])</f>
        <v>0</v>
      </c>
    </row>
    <row r="269" spans="1:16" x14ac:dyDescent="0.2">
      <c r="A269" s="129"/>
      <c r="B269" s="129"/>
      <c r="C269" s="129" t="e" cm="1">
        <f t="array" ref="C269">_xlfn.XLOOKUP($A269&amp;$Q$3&amp;$R$3,Data[Index]&amp;Data[Valid Test, Can be used for conformity (Y/N)]&amp;Data[Cycle],Data[Test Name])</f>
        <v>#N/A</v>
      </c>
      <c r="D269" s="167" t="e" cm="1">
        <f t="array" ref="D269">_xlfn.XLOOKUP($A269&amp;$Q$3&amp;$R$3,Data[Index]&amp;Data[Valid Test, Can be used for conformity (Y/N)]&amp;Data[Cycle],Data[Mileage (Miles)])</f>
        <v>#N/A</v>
      </c>
      <c r="E269" s="130" t="e" cm="1">
        <f t="array" ref="E269">_xlfn.XLOOKUP($A269&amp;$Q$3&amp;$R$3,Data[Index]&amp;Data[Valid Test, Can be used for conformity (Y/N)]&amp;Data[Cycle],Data[Date])</f>
        <v>#N/A</v>
      </c>
      <c r="F269" s="129" t="e" cm="1">
        <f t="array" ref="F269">_xlfn.XLOOKUP($A269&amp;$Q$3&amp;$R$3,Data[Index]&amp;Data[Valid Test, Can be used for conformity (Y/N)]&amp;Data[Cycle],Data[CO/km (mg)])</f>
        <v>#N/A</v>
      </c>
      <c r="G269" s="129" t="e" cm="1">
        <f t="array" ref="G269">_xlfn.XLOOKUP($A269&amp;$Q$3,Data[Index]&amp;Data[Valid Test, Can be used for conformity (Y/N)],Data[CO2/km (g)])</f>
        <v>#N/A</v>
      </c>
      <c r="H269" s="129" t="e" cm="1">
        <f t="array" ref="H269">_xlfn.XLOOKUP($A269&amp;$Q$3,Data[Index]&amp;Data[Valid Test, Can be used for conformity (Y/N)],Data[THC/km (mg)])</f>
        <v>#N/A</v>
      </c>
      <c r="I269" s="129" t="e" cm="1">
        <f t="array" ref="I269">_xlfn.XLOOKUP($A269&amp;$Q$3,Data[Index]&amp;Data[Valid Test, Can be used for conformity (Y/N)],Data[NOx/km (mg)])</f>
        <v>#N/A</v>
      </c>
      <c r="J269" s="129" t="e" cm="1">
        <f t="array" ref="J269">_xlfn.XLOOKUP($A269&amp;$Q$3,Data[Index]&amp;Data[Valid Test, Can be used for conformity (Y/N)],Data[THC + NOx/km (mg)])</f>
        <v>#N/A</v>
      </c>
      <c r="K269" s="142" t="e" cm="1">
        <f t="array" ref="K269">_xlfn.XLOOKUP($A269&amp;$Q$3,Data[Index]&amp;Data[Valid Test, Can be used for conformity (Y/N)],Data[PN/km ('#)])</f>
        <v>#N/A</v>
      </c>
      <c r="L269" s="129" t="e" cm="1">
        <f t="array" ref="L269">_xlfn.XLOOKUP($A269&amp;$Q$3,Data[Index]&amp;Data[Valid Test, Can be used for conformity (Y/N)],Data[PM/km (mg)])</f>
        <v>#N/A</v>
      </c>
      <c r="M269" s="126" t="e" cm="1">
        <f t="array" ref="M269">_xlfn.XLOOKUP($A269&amp;$Q$3,Data[Index]&amp;Data[Valid Test, Can be used for conformity (Y/N)],Data[CH4 (mg/km)])</f>
        <v>#N/A</v>
      </c>
      <c r="N269" s="126" t="e" cm="1">
        <f t="array" ref="N269">_xlfn.XLOOKUP($A269&amp;$Q$3,Data[Index]&amp;Data[Valid Test, Can be used for conformity (Y/N)],Data[N20 (mg/km)])</f>
        <v>#N/A</v>
      </c>
      <c r="O269" s="129" t="e" cm="1">
        <f t="array" ref="O269">_xlfn.XLOOKUP($A269&amp;$Q$3,Data[Index]&amp;Data[Valid Test, Can be used for conformity (Y/N)],Data[l/100km])</f>
        <v>#N/A</v>
      </c>
      <c r="P269" s="138">
        <f>_xlfn.XLOOKUP($A269,Data[Index],Data[Comments])</f>
        <v>0</v>
      </c>
    </row>
    <row r="270" spans="1:16" x14ac:dyDescent="0.2">
      <c r="A270" s="129"/>
      <c r="B270" s="129"/>
      <c r="C270" s="129" t="e" cm="1">
        <f t="array" ref="C270">_xlfn.XLOOKUP($A270&amp;$Q$3&amp;$R$3,Data[Index]&amp;Data[Valid Test, Can be used for conformity (Y/N)]&amp;Data[Cycle],Data[Test Name])</f>
        <v>#N/A</v>
      </c>
      <c r="D270" s="167" t="e" cm="1">
        <f t="array" ref="D270">_xlfn.XLOOKUP($A270&amp;$Q$3&amp;$R$3,Data[Index]&amp;Data[Valid Test, Can be used for conformity (Y/N)]&amp;Data[Cycle],Data[Mileage (Miles)])</f>
        <v>#N/A</v>
      </c>
      <c r="E270" s="130" t="e" cm="1">
        <f t="array" ref="E270">_xlfn.XLOOKUP($A270&amp;$Q$3&amp;$R$3,Data[Index]&amp;Data[Valid Test, Can be used for conformity (Y/N)]&amp;Data[Cycle],Data[Date])</f>
        <v>#N/A</v>
      </c>
      <c r="F270" s="129" t="e" cm="1">
        <f t="array" ref="F270">_xlfn.XLOOKUP($A270&amp;$Q$3&amp;$R$3,Data[Index]&amp;Data[Valid Test, Can be used for conformity (Y/N)]&amp;Data[Cycle],Data[CO/km (mg)])</f>
        <v>#N/A</v>
      </c>
      <c r="G270" s="129" t="e" cm="1">
        <f t="array" ref="G270">_xlfn.XLOOKUP($A270&amp;$Q$3,Data[Index]&amp;Data[Valid Test, Can be used for conformity (Y/N)],Data[CO2/km (g)])</f>
        <v>#N/A</v>
      </c>
      <c r="H270" s="129" t="e" cm="1">
        <f t="array" ref="H270">_xlfn.XLOOKUP($A270&amp;$Q$3,Data[Index]&amp;Data[Valid Test, Can be used for conformity (Y/N)],Data[THC/km (mg)])</f>
        <v>#N/A</v>
      </c>
      <c r="I270" s="129" t="e" cm="1">
        <f t="array" ref="I270">_xlfn.XLOOKUP($A270&amp;$Q$3,Data[Index]&amp;Data[Valid Test, Can be used for conformity (Y/N)],Data[NOx/km (mg)])</f>
        <v>#N/A</v>
      </c>
      <c r="J270" s="129" t="e" cm="1">
        <f t="array" ref="J270">_xlfn.XLOOKUP($A270&amp;$Q$3,Data[Index]&amp;Data[Valid Test, Can be used for conformity (Y/N)],Data[THC + NOx/km (mg)])</f>
        <v>#N/A</v>
      </c>
      <c r="K270" s="142" t="e" cm="1">
        <f t="array" ref="K270">_xlfn.XLOOKUP($A270&amp;$Q$3,Data[Index]&amp;Data[Valid Test, Can be used for conformity (Y/N)],Data[PN/km ('#)])</f>
        <v>#N/A</v>
      </c>
      <c r="L270" s="129" t="e" cm="1">
        <f t="array" ref="L270">_xlfn.XLOOKUP($A270&amp;$Q$3,Data[Index]&amp;Data[Valid Test, Can be used for conformity (Y/N)],Data[PM/km (mg)])</f>
        <v>#N/A</v>
      </c>
      <c r="M270" s="126" t="e" cm="1">
        <f t="array" ref="M270">_xlfn.XLOOKUP($A270&amp;$Q$3,Data[Index]&amp;Data[Valid Test, Can be used for conformity (Y/N)],Data[CH4 (mg/km)])</f>
        <v>#N/A</v>
      </c>
      <c r="N270" s="126" t="e" cm="1">
        <f t="array" ref="N270">_xlfn.XLOOKUP($A270&amp;$Q$3,Data[Index]&amp;Data[Valid Test, Can be used for conformity (Y/N)],Data[N20 (mg/km)])</f>
        <v>#N/A</v>
      </c>
      <c r="O270" s="129" t="e" cm="1">
        <f t="array" ref="O270">_xlfn.XLOOKUP($A270&amp;$Q$3,Data[Index]&amp;Data[Valid Test, Can be used for conformity (Y/N)],Data[l/100km])</f>
        <v>#N/A</v>
      </c>
      <c r="P270" s="138" t="e">
        <f>_xlfn.XLOOKUP($A270,Data[Index],Data[Comments])</f>
        <v>#N/A</v>
      </c>
    </row>
    <row r="271" spans="1:16" x14ac:dyDescent="0.2">
      <c r="A271" s="129"/>
      <c r="B271" s="129"/>
      <c r="C271" s="129" t="e" cm="1">
        <f t="array" ref="C271">_xlfn.XLOOKUP($A271&amp;$Q$3&amp;$R$3,Data[Index]&amp;Data[Valid Test, Can be used for conformity (Y/N)]&amp;Data[Cycle],Data[Test Name])</f>
        <v>#N/A</v>
      </c>
      <c r="D271" s="167" t="e" cm="1">
        <f t="array" ref="D271">_xlfn.XLOOKUP($A271&amp;$Q$3&amp;$R$3,Data[Index]&amp;Data[Valid Test, Can be used for conformity (Y/N)]&amp;Data[Cycle],Data[Mileage (Miles)])</f>
        <v>#N/A</v>
      </c>
      <c r="E271" s="130" t="e" cm="1">
        <f t="array" ref="E271">_xlfn.XLOOKUP($A271&amp;$Q$3&amp;$R$3,Data[Index]&amp;Data[Valid Test, Can be used for conformity (Y/N)]&amp;Data[Cycle],Data[Date])</f>
        <v>#N/A</v>
      </c>
      <c r="F271" s="129" t="e" cm="1">
        <f t="array" ref="F271">_xlfn.XLOOKUP($A271&amp;$Q$3&amp;$R$3,Data[Index]&amp;Data[Valid Test, Can be used for conformity (Y/N)]&amp;Data[Cycle],Data[CO/km (mg)])</f>
        <v>#N/A</v>
      </c>
      <c r="G271" s="129" t="e" cm="1">
        <f t="array" ref="G271">_xlfn.XLOOKUP($A271&amp;$Q$3,Data[Index]&amp;Data[Valid Test, Can be used for conformity (Y/N)],Data[CO2/km (g)])</f>
        <v>#N/A</v>
      </c>
      <c r="H271" s="129" t="e" cm="1">
        <f t="array" ref="H271">_xlfn.XLOOKUP($A271&amp;$Q$3,Data[Index]&amp;Data[Valid Test, Can be used for conformity (Y/N)],Data[THC/km (mg)])</f>
        <v>#N/A</v>
      </c>
      <c r="I271" s="129" t="e" cm="1">
        <f t="array" ref="I271">_xlfn.XLOOKUP($A271&amp;$Q$3,Data[Index]&amp;Data[Valid Test, Can be used for conformity (Y/N)],Data[NOx/km (mg)])</f>
        <v>#N/A</v>
      </c>
      <c r="J271" s="129" t="e" cm="1">
        <f t="array" ref="J271">_xlfn.XLOOKUP($A271&amp;$Q$3,Data[Index]&amp;Data[Valid Test, Can be used for conformity (Y/N)],Data[THC + NOx/km (mg)])</f>
        <v>#N/A</v>
      </c>
      <c r="K271" s="142" t="e" cm="1">
        <f t="array" ref="K271">_xlfn.XLOOKUP($A271&amp;$Q$3,Data[Index]&amp;Data[Valid Test, Can be used for conformity (Y/N)],Data[PN/km ('#)])</f>
        <v>#N/A</v>
      </c>
      <c r="L271" s="129" t="e" cm="1">
        <f t="array" ref="L271">_xlfn.XLOOKUP($A271&amp;$Q$3,Data[Index]&amp;Data[Valid Test, Can be used for conformity (Y/N)],Data[PM/km (mg)])</f>
        <v>#N/A</v>
      </c>
      <c r="M271" s="126" t="e" cm="1">
        <f t="array" ref="M271">_xlfn.XLOOKUP($A271&amp;$Q$3,Data[Index]&amp;Data[Valid Test, Can be used for conformity (Y/N)],Data[CH4 (mg/km)])</f>
        <v>#N/A</v>
      </c>
      <c r="N271" s="126" t="e" cm="1">
        <f t="array" ref="N271">_xlfn.XLOOKUP($A271&amp;$Q$3,Data[Index]&amp;Data[Valid Test, Can be used for conformity (Y/N)],Data[N20 (mg/km)])</f>
        <v>#N/A</v>
      </c>
      <c r="O271" s="129" t="e" cm="1">
        <f t="array" ref="O271">_xlfn.XLOOKUP($A271&amp;$Q$3,Data[Index]&amp;Data[Valid Test, Can be used for conformity (Y/N)],Data[l/100km])</f>
        <v>#N/A</v>
      </c>
      <c r="P271" s="138" t="e">
        <f>_xlfn.XLOOKUP($A271,Data[Index],Data[Comments])</f>
        <v>#N/A</v>
      </c>
    </row>
    <row r="272" spans="1:16" x14ac:dyDescent="0.2">
      <c r="A272" s="129"/>
      <c r="B272" s="129"/>
      <c r="C272" s="129" t="e" cm="1">
        <f t="array" ref="C272">_xlfn.XLOOKUP($A272&amp;$Q$3&amp;$R$3,Data[Index]&amp;Data[Valid Test, Can be used for conformity (Y/N)]&amp;Data[Cycle],Data[Test Name])</f>
        <v>#N/A</v>
      </c>
      <c r="D272" s="167" t="e" cm="1">
        <f t="array" ref="D272">_xlfn.XLOOKUP($A272&amp;$Q$3&amp;$R$3,Data[Index]&amp;Data[Valid Test, Can be used for conformity (Y/N)]&amp;Data[Cycle],Data[Mileage (Miles)])</f>
        <v>#N/A</v>
      </c>
      <c r="E272" s="130" t="e" cm="1">
        <f t="array" ref="E272">_xlfn.XLOOKUP($A272&amp;$Q$3&amp;$R$3,Data[Index]&amp;Data[Valid Test, Can be used for conformity (Y/N)]&amp;Data[Cycle],Data[Date])</f>
        <v>#N/A</v>
      </c>
      <c r="F272" s="129" t="e" cm="1">
        <f t="array" ref="F272">_xlfn.XLOOKUP($A272&amp;$Q$3&amp;$R$3,Data[Index]&amp;Data[Valid Test, Can be used for conformity (Y/N)]&amp;Data[Cycle],Data[CO/km (mg)])</f>
        <v>#N/A</v>
      </c>
      <c r="G272" s="129" t="e" cm="1">
        <f t="array" ref="G272">_xlfn.XLOOKUP($A272&amp;$Q$3,Data[Index]&amp;Data[Valid Test, Can be used for conformity (Y/N)],Data[CO2/km (g)])</f>
        <v>#N/A</v>
      </c>
      <c r="H272" s="129" t="e" cm="1">
        <f t="array" ref="H272">_xlfn.XLOOKUP($A272&amp;$Q$3,Data[Index]&amp;Data[Valid Test, Can be used for conformity (Y/N)],Data[THC/km (mg)])</f>
        <v>#N/A</v>
      </c>
      <c r="I272" s="129" t="e" cm="1">
        <f t="array" ref="I272">_xlfn.XLOOKUP($A272&amp;$Q$3,Data[Index]&amp;Data[Valid Test, Can be used for conformity (Y/N)],Data[NOx/km (mg)])</f>
        <v>#N/A</v>
      </c>
      <c r="J272" s="129" t="e" cm="1">
        <f t="array" ref="J272">_xlfn.XLOOKUP($A272&amp;$Q$3,Data[Index]&amp;Data[Valid Test, Can be used for conformity (Y/N)],Data[THC + NOx/km (mg)])</f>
        <v>#N/A</v>
      </c>
      <c r="K272" s="142" t="e" cm="1">
        <f t="array" ref="K272">_xlfn.XLOOKUP($A272&amp;$Q$3,Data[Index]&amp;Data[Valid Test, Can be used for conformity (Y/N)],Data[PN/km ('#)])</f>
        <v>#N/A</v>
      </c>
      <c r="L272" s="129" t="e" cm="1">
        <f t="array" ref="L272">_xlfn.XLOOKUP($A272&amp;$Q$3,Data[Index]&amp;Data[Valid Test, Can be used for conformity (Y/N)],Data[PM/km (mg)])</f>
        <v>#N/A</v>
      </c>
      <c r="M272" s="126" t="e" cm="1">
        <f t="array" ref="M272">_xlfn.XLOOKUP($A272&amp;$Q$3,Data[Index]&amp;Data[Valid Test, Can be used for conformity (Y/N)],Data[CH4 (mg/km)])</f>
        <v>#N/A</v>
      </c>
      <c r="N272" s="126" t="e" cm="1">
        <f t="array" ref="N272">_xlfn.XLOOKUP($A272&amp;$Q$3,Data[Index]&amp;Data[Valid Test, Can be used for conformity (Y/N)],Data[N20 (mg/km)])</f>
        <v>#N/A</v>
      </c>
      <c r="O272" s="129" t="e" cm="1">
        <f t="array" ref="O272">_xlfn.XLOOKUP($A272&amp;$Q$3,Data[Index]&amp;Data[Valid Test, Can be used for conformity (Y/N)],Data[l/100km])</f>
        <v>#N/A</v>
      </c>
      <c r="P272" s="138" t="e">
        <f>_xlfn.XLOOKUP($A272,Data[Index],Data[Comments])</f>
        <v>#N/A</v>
      </c>
    </row>
    <row r="273" spans="1:16" x14ac:dyDescent="0.2">
      <c r="A273" s="129"/>
      <c r="B273" s="129"/>
      <c r="C273" s="129" t="e" cm="1">
        <f t="array" ref="C273">_xlfn.XLOOKUP($A273&amp;$Q$3&amp;$R$3,Data[Index]&amp;Data[Valid Test, Can be used for conformity (Y/N)]&amp;Data[Cycle],Data[Test Name])</f>
        <v>#N/A</v>
      </c>
      <c r="D273" s="167" t="e" cm="1">
        <f t="array" ref="D273">_xlfn.XLOOKUP($A273&amp;$Q$3&amp;$R$3,Data[Index]&amp;Data[Valid Test, Can be used for conformity (Y/N)]&amp;Data[Cycle],Data[Mileage (Miles)])</f>
        <v>#N/A</v>
      </c>
      <c r="E273" s="130" t="e" cm="1">
        <f t="array" ref="E273">_xlfn.XLOOKUP($A273&amp;$Q$3&amp;$R$3,Data[Index]&amp;Data[Valid Test, Can be used for conformity (Y/N)]&amp;Data[Cycle],Data[Date])</f>
        <v>#N/A</v>
      </c>
      <c r="F273" s="129" t="e" cm="1">
        <f t="array" ref="F273">_xlfn.XLOOKUP($A273&amp;$Q$3&amp;$R$3,Data[Index]&amp;Data[Valid Test, Can be used for conformity (Y/N)]&amp;Data[Cycle],Data[CO/km (mg)])</f>
        <v>#N/A</v>
      </c>
      <c r="G273" s="129" t="e" cm="1">
        <f t="array" ref="G273">_xlfn.XLOOKUP($A273&amp;$Q$3,Data[Index]&amp;Data[Valid Test, Can be used for conformity (Y/N)],Data[CO2/km (g)])</f>
        <v>#N/A</v>
      </c>
      <c r="H273" s="129" t="e" cm="1">
        <f t="array" ref="H273">_xlfn.XLOOKUP($A273&amp;$Q$3,Data[Index]&amp;Data[Valid Test, Can be used for conformity (Y/N)],Data[THC/km (mg)])</f>
        <v>#N/A</v>
      </c>
      <c r="I273" s="129" t="e" cm="1">
        <f t="array" ref="I273">_xlfn.XLOOKUP($A273&amp;$Q$3,Data[Index]&amp;Data[Valid Test, Can be used for conformity (Y/N)],Data[NOx/km (mg)])</f>
        <v>#N/A</v>
      </c>
      <c r="J273" s="129" t="e" cm="1">
        <f t="array" ref="J273">_xlfn.XLOOKUP($A273&amp;$Q$3,Data[Index]&amp;Data[Valid Test, Can be used for conformity (Y/N)],Data[THC + NOx/km (mg)])</f>
        <v>#N/A</v>
      </c>
      <c r="K273" s="142" t="e" cm="1">
        <f t="array" ref="K273">_xlfn.XLOOKUP($A273&amp;$Q$3,Data[Index]&amp;Data[Valid Test, Can be used for conformity (Y/N)],Data[PN/km ('#)])</f>
        <v>#N/A</v>
      </c>
      <c r="L273" s="129" t="e" cm="1">
        <f t="array" ref="L273">_xlfn.XLOOKUP($A273&amp;$Q$3,Data[Index]&amp;Data[Valid Test, Can be used for conformity (Y/N)],Data[PM/km (mg)])</f>
        <v>#N/A</v>
      </c>
      <c r="M273" s="126" t="e" cm="1">
        <f t="array" ref="M273">_xlfn.XLOOKUP($A273&amp;$Q$3,Data[Index]&amp;Data[Valid Test, Can be used for conformity (Y/N)],Data[CH4 (mg/km)])</f>
        <v>#N/A</v>
      </c>
      <c r="N273" s="126" t="e" cm="1">
        <f t="array" ref="N273">_xlfn.XLOOKUP($A273&amp;$Q$3,Data[Index]&amp;Data[Valid Test, Can be used for conformity (Y/N)],Data[N20 (mg/km)])</f>
        <v>#N/A</v>
      </c>
      <c r="O273" s="129" t="e" cm="1">
        <f t="array" ref="O273">_xlfn.XLOOKUP($A273&amp;$Q$3,Data[Index]&amp;Data[Valid Test, Can be used for conformity (Y/N)],Data[l/100km])</f>
        <v>#N/A</v>
      </c>
      <c r="P273" s="138">
        <f>_xlfn.XLOOKUP($A273,Data[Index],Data[Comments])</f>
        <v>0</v>
      </c>
    </row>
    <row r="274" spans="1:16" x14ac:dyDescent="0.2">
      <c r="A274" s="129"/>
      <c r="B274" s="129"/>
      <c r="C274" s="129" t="e" cm="1">
        <f t="array" ref="C274">_xlfn.XLOOKUP($A274&amp;$Q$3&amp;$R$3,Data[Index]&amp;Data[Valid Test, Can be used for conformity (Y/N)]&amp;Data[Cycle],Data[Test Name])</f>
        <v>#N/A</v>
      </c>
      <c r="D274" s="167" t="e" cm="1">
        <f t="array" ref="D274">_xlfn.XLOOKUP($A274&amp;$Q$3&amp;$R$3,Data[Index]&amp;Data[Valid Test, Can be used for conformity (Y/N)]&amp;Data[Cycle],Data[Mileage (Miles)])</f>
        <v>#N/A</v>
      </c>
      <c r="E274" s="130" t="e" cm="1">
        <f t="array" ref="E274">_xlfn.XLOOKUP($A274&amp;$Q$3&amp;$R$3,Data[Index]&amp;Data[Valid Test, Can be used for conformity (Y/N)]&amp;Data[Cycle],Data[Date])</f>
        <v>#N/A</v>
      </c>
      <c r="F274" s="129" t="e" cm="1">
        <f t="array" ref="F274">_xlfn.XLOOKUP($A274&amp;$Q$3&amp;$R$3,Data[Index]&amp;Data[Valid Test, Can be used for conformity (Y/N)]&amp;Data[Cycle],Data[CO/km (mg)])</f>
        <v>#N/A</v>
      </c>
      <c r="G274" s="129" t="e" cm="1">
        <f t="array" ref="G274">_xlfn.XLOOKUP($A274&amp;$Q$3,Data[Index]&amp;Data[Valid Test, Can be used for conformity (Y/N)],Data[CO2/km (g)])</f>
        <v>#N/A</v>
      </c>
      <c r="H274" s="129" t="e" cm="1">
        <f t="array" ref="H274">_xlfn.XLOOKUP($A274&amp;$Q$3,Data[Index]&amp;Data[Valid Test, Can be used for conformity (Y/N)],Data[THC/km (mg)])</f>
        <v>#N/A</v>
      </c>
      <c r="I274" s="129" t="e" cm="1">
        <f t="array" ref="I274">_xlfn.XLOOKUP($A274&amp;$Q$3,Data[Index]&amp;Data[Valid Test, Can be used for conformity (Y/N)],Data[NOx/km (mg)])</f>
        <v>#N/A</v>
      </c>
      <c r="J274" s="129" t="e" cm="1">
        <f t="array" ref="J274">_xlfn.XLOOKUP($A274&amp;$Q$3,Data[Index]&amp;Data[Valid Test, Can be used for conformity (Y/N)],Data[THC + NOx/km (mg)])</f>
        <v>#N/A</v>
      </c>
      <c r="K274" s="142" t="e" cm="1">
        <f t="array" ref="K274">_xlfn.XLOOKUP($A274&amp;$Q$3,Data[Index]&amp;Data[Valid Test, Can be used for conformity (Y/N)],Data[PN/km ('#)])</f>
        <v>#N/A</v>
      </c>
      <c r="L274" s="129" t="e" cm="1">
        <f t="array" ref="L274">_xlfn.XLOOKUP($A274&amp;$Q$3,Data[Index]&amp;Data[Valid Test, Can be used for conformity (Y/N)],Data[PM/km (mg)])</f>
        <v>#N/A</v>
      </c>
      <c r="M274" s="126" t="e" cm="1">
        <f t="array" ref="M274">_xlfn.XLOOKUP($A274&amp;$Q$3,Data[Index]&amp;Data[Valid Test, Can be used for conformity (Y/N)],Data[CH4 (mg/km)])</f>
        <v>#N/A</v>
      </c>
      <c r="N274" s="126" t="e" cm="1">
        <f t="array" ref="N274">_xlfn.XLOOKUP($A274&amp;$Q$3,Data[Index]&amp;Data[Valid Test, Can be used for conformity (Y/N)],Data[N20 (mg/km)])</f>
        <v>#N/A</v>
      </c>
      <c r="O274" s="129" t="e" cm="1">
        <f t="array" ref="O274">_xlfn.XLOOKUP($A274&amp;$Q$3,Data[Index]&amp;Data[Valid Test, Can be used for conformity (Y/N)],Data[l/100km])</f>
        <v>#N/A</v>
      </c>
      <c r="P274" s="138">
        <f>_xlfn.XLOOKUP($A274,Data[Index],Data[Comments])</f>
        <v>0</v>
      </c>
    </row>
    <row r="275" spans="1:16" x14ac:dyDescent="0.2">
      <c r="A275" s="129"/>
      <c r="B275" s="129"/>
      <c r="C275" s="129" t="e" cm="1">
        <f t="array" ref="C275">_xlfn.XLOOKUP($A275&amp;$Q$3&amp;$R$3,Data[Index]&amp;Data[Valid Test, Can be used for conformity (Y/N)]&amp;Data[Cycle],Data[Test Name])</f>
        <v>#N/A</v>
      </c>
      <c r="D275" s="167" t="e" cm="1">
        <f t="array" ref="D275">_xlfn.XLOOKUP($A275&amp;$Q$3&amp;$R$3,Data[Index]&amp;Data[Valid Test, Can be used for conformity (Y/N)]&amp;Data[Cycle],Data[Mileage (Miles)])</f>
        <v>#N/A</v>
      </c>
      <c r="E275" s="130" t="e" cm="1">
        <f t="array" ref="E275">_xlfn.XLOOKUP($A275&amp;$Q$3&amp;$R$3,Data[Index]&amp;Data[Valid Test, Can be used for conformity (Y/N)]&amp;Data[Cycle],Data[Date])</f>
        <v>#N/A</v>
      </c>
      <c r="F275" s="129" t="e" cm="1">
        <f t="array" ref="F275">_xlfn.XLOOKUP($A275&amp;$Q$3&amp;$R$3,Data[Index]&amp;Data[Valid Test, Can be used for conformity (Y/N)]&amp;Data[Cycle],Data[CO/km (mg)])</f>
        <v>#N/A</v>
      </c>
      <c r="G275" s="129" t="e" cm="1">
        <f t="array" ref="G275">_xlfn.XLOOKUP($A275&amp;$Q$3,Data[Index]&amp;Data[Valid Test, Can be used for conformity (Y/N)],Data[CO2/km (g)])</f>
        <v>#N/A</v>
      </c>
      <c r="H275" s="129" t="e" cm="1">
        <f t="array" ref="H275">_xlfn.XLOOKUP($A275&amp;$Q$3,Data[Index]&amp;Data[Valid Test, Can be used for conformity (Y/N)],Data[THC/km (mg)])</f>
        <v>#N/A</v>
      </c>
      <c r="I275" s="129" t="e" cm="1">
        <f t="array" ref="I275">_xlfn.XLOOKUP($A275&amp;$Q$3,Data[Index]&amp;Data[Valid Test, Can be used for conformity (Y/N)],Data[NOx/km (mg)])</f>
        <v>#N/A</v>
      </c>
      <c r="J275" s="129" t="e" cm="1">
        <f t="array" ref="J275">_xlfn.XLOOKUP($A275&amp;$Q$3,Data[Index]&amp;Data[Valid Test, Can be used for conformity (Y/N)],Data[THC + NOx/km (mg)])</f>
        <v>#N/A</v>
      </c>
      <c r="K275" s="142" t="e" cm="1">
        <f t="array" ref="K275">_xlfn.XLOOKUP($A275&amp;$Q$3,Data[Index]&amp;Data[Valid Test, Can be used for conformity (Y/N)],Data[PN/km ('#)])</f>
        <v>#N/A</v>
      </c>
      <c r="L275" s="129" t="e" cm="1">
        <f t="array" ref="L275">_xlfn.XLOOKUP($A275&amp;$Q$3,Data[Index]&amp;Data[Valid Test, Can be used for conformity (Y/N)],Data[PM/km (mg)])</f>
        <v>#N/A</v>
      </c>
      <c r="M275" s="126" t="e" cm="1">
        <f t="array" ref="M275">_xlfn.XLOOKUP($A275&amp;$Q$3,Data[Index]&amp;Data[Valid Test, Can be used for conformity (Y/N)],Data[CH4 (mg/km)])</f>
        <v>#N/A</v>
      </c>
      <c r="N275" s="126" t="e" cm="1">
        <f t="array" ref="N275">_xlfn.XLOOKUP($A275&amp;$Q$3,Data[Index]&amp;Data[Valid Test, Can be used for conformity (Y/N)],Data[N20 (mg/km)])</f>
        <v>#N/A</v>
      </c>
      <c r="O275" s="129" t="e" cm="1">
        <f t="array" ref="O275">_xlfn.XLOOKUP($A275&amp;$Q$3,Data[Index]&amp;Data[Valid Test, Can be used for conformity (Y/N)],Data[l/100km])</f>
        <v>#N/A</v>
      </c>
      <c r="P275" s="138" t="e">
        <f>_xlfn.XLOOKUP($A275,Data[Index],Data[Comments])</f>
        <v>#N/A</v>
      </c>
    </row>
    <row r="276" spans="1:16" x14ac:dyDescent="0.2">
      <c r="A276" s="129"/>
      <c r="B276" s="129"/>
      <c r="C276" s="129" t="e" cm="1">
        <f t="array" ref="C276">_xlfn.XLOOKUP($A276&amp;$Q$3&amp;$R$3,Data[Index]&amp;Data[Valid Test, Can be used for conformity (Y/N)]&amp;Data[Cycle],Data[Test Name])</f>
        <v>#N/A</v>
      </c>
      <c r="D276" s="167" t="e" cm="1">
        <f t="array" ref="D276">_xlfn.XLOOKUP($A276&amp;$Q$3&amp;$R$3,Data[Index]&amp;Data[Valid Test, Can be used for conformity (Y/N)]&amp;Data[Cycle],Data[Mileage (Miles)])</f>
        <v>#N/A</v>
      </c>
      <c r="E276" s="130" t="e" cm="1">
        <f t="array" ref="E276">_xlfn.XLOOKUP($A276&amp;$Q$3&amp;$R$3,Data[Index]&amp;Data[Valid Test, Can be used for conformity (Y/N)]&amp;Data[Cycle],Data[Date])</f>
        <v>#N/A</v>
      </c>
      <c r="F276" s="129" t="e" cm="1">
        <f t="array" ref="F276">_xlfn.XLOOKUP($A276&amp;$Q$3&amp;$R$3,Data[Index]&amp;Data[Valid Test, Can be used for conformity (Y/N)]&amp;Data[Cycle],Data[CO/km (mg)])</f>
        <v>#N/A</v>
      </c>
      <c r="G276" s="129" t="e" cm="1">
        <f t="array" ref="G276">_xlfn.XLOOKUP($A276&amp;$Q$3,Data[Index]&amp;Data[Valid Test, Can be used for conformity (Y/N)],Data[CO2/km (g)])</f>
        <v>#N/A</v>
      </c>
      <c r="H276" s="129" t="e" cm="1">
        <f t="array" ref="H276">_xlfn.XLOOKUP($A276&amp;$Q$3,Data[Index]&amp;Data[Valid Test, Can be used for conformity (Y/N)],Data[THC/km (mg)])</f>
        <v>#N/A</v>
      </c>
      <c r="I276" s="129" t="e" cm="1">
        <f t="array" ref="I276">_xlfn.XLOOKUP($A276&amp;$Q$3,Data[Index]&amp;Data[Valid Test, Can be used for conformity (Y/N)],Data[NOx/km (mg)])</f>
        <v>#N/A</v>
      </c>
      <c r="J276" s="129" t="e" cm="1">
        <f t="array" ref="J276">_xlfn.XLOOKUP($A276&amp;$Q$3,Data[Index]&amp;Data[Valid Test, Can be used for conformity (Y/N)],Data[THC + NOx/km (mg)])</f>
        <v>#N/A</v>
      </c>
      <c r="K276" s="142" t="e" cm="1">
        <f t="array" ref="K276">_xlfn.XLOOKUP($A276&amp;$Q$3,Data[Index]&amp;Data[Valid Test, Can be used for conformity (Y/N)],Data[PN/km ('#)])</f>
        <v>#N/A</v>
      </c>
      <c r="L276" s="129" t="e" cm="1">
        <f t="array" ref="L276">_xlfn.XLOOKUP($A276&amp;$Q$3,Data[Index]&amp;Data[Valid Test, Can be used for conformity (Y/N)],Data[PM/km (mg)])</f>
        <v>#N/A</v>
      </c>
      <c r="M276" s="126" t="e" cm="1">
        <f t="array" ref="M276">_xlfn.XLOOKUP($A276&amp;$Q$3,Data[Index]&amp;Data[Valid Test, Can be used for conformity (Y/N)],Data[CH4 (mg/km)])</f>
        <v>#N/A</v>
      </c>
      <c r="N276" s="126" t="e" cm="1">
        <f t="array" ref="N276">_xlfn.XLOOKUP($A276&amp;$Q$3,Data[Index]&amp;Data[Valid Test, Can be used for conformity (Y/N)],Data[N20 (mg/km)])</f>
        <v>#N/A</v>
      </c>
      <c r="O276" s="129" t="e" cm="1">
        <f t="array" ref="O276">_xlfn.XLOOKUP($A276&amp;$Q$3,Data[Index]&amp;Data[Valid Test, Can be used for conformity (Y/N)],Data[l/100km])</f>
        <v>#N/A</v>
      </c>
      <c r="P276" s="138">
        <f>_xlfn.XLOOKUP($A276,Data[Index],Data[Comments])</f>
        <v>0</v>
      </c>
    </row>
    <row r="277" spans="1:16" x14ac:dyDescent="0.2">
      <c r="A277" s="129"/>
      <c r="B277" s="129"/>
      <c r="C277" s="129" t="e" cm="1">
        <f t="array" ref="C277">_xlfn.XLOOKUP($A277&amp;$Q$3&amp;$R$3,Data[Index]&amp;Data[Valid Test, Can be used for conformity (Y/N)]&amp;Data[Cycle],Data[Test Name])</f>
        <v>#N/A</v>
      </c>
      <c r="D277" s="167" t="e" cm="1">
        <f t="array" ref="D277">_xlfn.XLOOKUP($A277&amp;$Q$3&amp;$R$3,Data[Index]&amp;Data[Valid Test, Can be used for conformity (Y/N)]&amp;Data[Cycle],Data[Mileage (Miles)])</f>
        <v>#N/A</v>
      </c>
      <c r="E277" s="130" t="e" cm="1">
        <f t="array" ref="E277">_xlfn.XLOOKUP($A277&amp;$Q$3&amp;$R$3,Data[Index]&amp;Data[Valid Test, Can be used for conformity (Y/N)]&amp;Data[Cycle],Data[Date])</f>
        <v>#N/A</v>
      </c>
      <c r="F277" s="129" t="e" cm="1">
        <f t="array" ref="F277">_xlfn.XLOOKUP($A277&amp;$Q$3&amp;$R$3,Data[Index]&amp;Data[Valid Test, Can be used for conformity (Y/N)]&amp;Data[Cycle],Data[CO/km (mg)])</f>
        <v>#N/A</v>
      </c>
      <c r="G277" s="129" t="e" cm="1">
        <f t="array" ref="G277">_xlfn.XLOOKUP($A277&amp;$Q$3,Data[Index]&amp;Data[Valid Test, Can be used for conformity (Y/N)],Data[CO2/km (g)])</f>
        <v>#N/A</v>
      </c>
      <c r="H277" s="129" t="e" cm="1">
        <f t="array" ref="H277">_xlfn.XLOOKUP($A277&amp;$Q$3,Data[Index]&amp;Data[Valid Test, Can be used for conformity (Y/N)],Data[THC/km (mg)])</f>
        <v>#N/A</v>
      </c>
      <c r="I277" s="129" t="e" cm="1">
        <f t="array" ref="I277">_xlfn.XLOOKUP($A277&amp;$Q$3,Data[Index]&amp;Data[Valid Test, Can be used for conformity (Y/N)],Data[NOx/km (mg)])</f>
        <v>#N/A</v>
      </c>
      <c r="J277" s="129" t="e" cm="1">
        <f t="array" ref="J277">_xlfn.XLOOKUP($A277&amp;$Q$3,Data[Index]&amp;Data[Valid Test, Can be used for conformity (Y/N)],Data[THC + NOx/km (mg)])</f>
        <v>#N/A</v>
      </c>
      <c r="K277" s="142" t="e" cm="1">
        <f t="array" ref="K277">_xlfn.XLOOKUP($A277&amp;$Q$3,Data[Index]&amp;Data[Valid Test, Can be used for conformity (Y/N)],Data[PN/km ('#)])</f>
        <v>#N/A</v>
      </c>
      <c r="L277" s="129" t="e" cm="1">
        <f t="array" ref="L277">_xlfn.XLOOKUP($A277&amp;$Q$3,Data[Index]&amp;Data[Valid Test, Can be used for conformity (Y/N)],Data[PM/km (mg)])</f>
        <v>#N/A</v>
      </c>
      <c r="M277" s="126" t="e" cm="1">
        <f t="array" ref="M277">_xlfn.XLOOKUP($A277&amp;$Q$3,Data[Index]&amp;Data[Valid Test, Can be used for conformity (Y/N)],Data[CH4 (mg/km)])</f>
        <v>#N/A</v>
      </c>
      <c r="N277" s="126" t="e" cm="1">
        <f t="array" ref="N277">_xlfn.XLOOKUP($A277&amp;$Q$3,Data[Index]&amp;Data[Valid Test, Can be used for conformity (Y/N)],Data[N20 (mg/km)])</f>
        <v>#N/A</v>
      </c>
      <c r="O277" s="129" t="e" cm="1">
        <f t="array" ref="O277">_xlfn.XLOOKUP($A277&amp;$Q$3,Data[Index]&amp;Data[Valid Test, Can be used for conformity (Y/N)],Data[l/100km])</f>
        <v>#N/A</v>
      </c>
      <c r="P277" s="138">
        <f>_xlfn.XLOOKUP($A277,Data[Index],Data[Comments])</f>
        <v>0</v>
      </c>
    </row>
    <row r="278" spans="1:16" x14ac:dyDescent="0.2">
      <c r="A278" s="129"/>
      <c r="B278" s="129"/>
      <c r="C278" s="129" t="e" cm="1">
        <f t="array" ref="C278">_xlfn.XLOOKUP($A278&amp;$Q$3&amp;$R$3,Data[Index]&amp;Data[Valid Test, Can be used for conformity (Y/N)]&amp;Data[Cycle],Data[Test Name])</f>
        <v>#N/A</v>
      </c>
      <c r="D278" s="167" t="e" cm="1">
        <f t="array" ref="D278">_xlfn.XLOOKUP($A278&amp;$Q$3&amp;$R$3,Data[Index]&amp;Data[Valid Test, Can be used for conformity (Y/N)]&amp;Data[Cycle],Data[Mileage (Miles)])</f>
        <v>#N/A</v>
      </c>
      <c r="E278" s="130" t="e" cm="1">
        <f t="array" ref="E278">_xlfn.XLOOKUP($A278&amp;$Q$3&amp;$R$3,Data[Index]&amp;Data[Valid Test, Can be used for conformity (Y/N)]&amp;Data[Cycle],Data[Date])</f>
        <v>#N/A</v>
      </c>
      <c r="F278" s="129" t="e" cm="1">
        <f t="array" ref="F278">_xlfn.XLOOKUP($A278&amp;$Q$3&amp;$R$3,Data[Index]&amp;Data[Valid Test, Can be used for conformity (Y/N)]&amp;Data[Cycle],Data[CO/km (mg)])</f>
        <v>#N/A</v>
      </c>
      <c r="G278" s="129" t="e" cm="1">
        <f t="array" ref="G278">_xlfn.XLOOKUP($A278&amp;$Q$3,Data[Index]&amp;Data[Valid Test, Can be used for conformity (Y/N)],Data[CO2/km (g)])</f>
        <v>#N/A</v>
      </c>
      <c r="H278" s="129" t="e" cm="1">
        <f t="array" ref="H278">_xlfn.XLOOKUP($A278&amp;$Q$3,Data[Index]&amp;Data[Valid Test, Can be used for conformity (Y/N)],Data[THC/km (mg)])</f>
        <v>#N/A</v>
      </c>
      <c r="I278" s="129" t="e" cm="1">
        <f t="array" ref="I278">_xlfn.XLOOKUP($A278&amp;$Q$3,Data[Index]&amp;Data[Valid Test, Can be used for conformity (Y/N)],Data[NOx/km (mg)])</f>
        <v>#N/A</v>
      </c>
      <c r="J278" s="129" t="e" cm="1">
        <f t="array" ref="J278">_xlfn.XLOOKUP($A278&amp;$Q$3,Data[Index]&amp;Data[Valid Test, Can be used for conformity (Y/N)],Data[THC + NOx/km (mg)])</f>
        <v>#N/A</v>
      </c>
      <c r="K278" s="142" t="e" cm="1">
        <f t="array" ref="K278">_xlfn.XLOOKUP($A278&amp;$Q$3,Data[Index]&amp;Data[Valid Test, Can be used for conformity (Y/N)],Data[PN/km ('#)])</f>
        <v>#N/A</v>
      </c>
      <c r="L278" s="129" t="e" cm="1">
        <f t="array" ref="L278">_xlfn.XLOOKUP($A278&amp;$Q$3,Data[Index]&amp;Data[Valid Test, Can be used for conformity (Y/N)],Data[PM/km (mg)])</f>
        <v>#N/A</v>
      </c>
      <c r="M278" s="126" t="e" cm="1">
        <f t="array" ref="M278">_xlfn.XLOOKUP($A278&amp;$Q$3,Data[Index]&amp;Data[Valid Test, Can be used for conformity (Y/N)],Data[CH4 (mg/km)])</f>
        <v>#N/A</v>
      </c>
      <c r="N278" s="126" t="e" cm="1">
        <f t="array" ref="N278">_xlfn.XLOOKUP($A278&amp;$Q$3,Data[Index]&amp;Data[Valid Test, Can be used for conformity (Y/N)],Data[N20 (mg/km)])</f>
        <v>#N/A</v>
      </c>
      <c r="O278" s="129" t="e" cm="1">
        <f t="array" ref="O278">_xlfn.XLOOKUP($A278&amp;$Q$3,Data[Index]&amp;Data[Valid Test, Can be used for conformity (Y/N)],Data[l/100km])</f>
        <v>#N/A</v>
      </c>
      <c r="P278" s="138" t="e">
        <f>_xlfn.XLOOKUP($A278,Data[Index],Data[Comments])</f>
        <v>#N/A</v>
      </c>
    </row>
    <row r="279" spans="1:16" x14ac:dyDescent="0.2">
      <c r="A279" s="129"/>
      <c r="B279" s="129"/>
      <c r="C279" s="129" t="e" cm="1">
        <f t="array" ref="C279">_xlfn.XLOOKUP($A279&amp;$Q$3&amp;$R$3,Data[Index]&amp;Data[Valid Test, Can be used for conformity (Y/N)]&amp;Data[Cycle],Data[Test Name])</f>
        <v>#N/A</v>
      </c>
      <c r="D279" s="167" t="e" cm="1">
        <f t="array" ref="D279">_xlfn.XLOOKUP($A279&amp;$Q$3&amp;$R$3,Data[Index]&amp;Data[Valid Test, Can be used for conformity (Y/N)]&amp;Data[Cycle],Data[Mileage (Miles)])</f>
        <v>#N/A</v>
      </c>
      <c r="E279" s="130" t="e" cm="1">
        <f t="array" ref="E279">_xlfn.XLOOKUP($A279&amp;$Q$3&amp;$R$3,Data[Index]&amp;Data[Valid Test, Can be used for conformity (Y/N)]&amp;Data[Cycle],Data[Date])</f>
        <v>#N/A</v>
      </c>
      <c r="F279" s="129" t="e" cm="1">
        <f t="array" ref="F279">_xlfn.XLOOKUP($A279&amp;$Q$3&amp;$R$3,Data[Index]&amp;Data[Valid Test, Can be used for conformity (Y/N)]&amp;Data[Cycle],Data[CO/km (mg)])</f>
        <v>#N/A</v>
      </c>
      <c r="G279" s="129" t="e" cm="1">
        <f t="array" ref="G279">_xlfn.XLOOKUP($A279&amp;$Q$3,Data[Index]&amp;Data[Valid Test, Can be used for conformity (Y/N)],Data[CO2/km (g)])</f>
        <v>#N/A</v>
      </c>
      <c r="H279" s="129" t="e" cm="1">
        <f t="array" ref="H279">_xlfn.XLOOKUP($A279&amp;$Q$3,Data[Index]&amp;Data[Valid Test, Can be used for conformity (Y/N)],Data[THC/km (mg)])</f>
        <v>#N/A</v>
      </c>
      <c r="I279" s="129" t="e" cm="1">
        <f t="array" ref="I279">_xlfn.XLOOKUP($A279&amp;$Q$3,Data[Index]&amp;Data[Valid Test, Can be used for conformity (Y/N)],Data[NOx/km (mg)])</f>
        <v>#N/A</v>
      </c>
      <c r="J279" s="129" t="e" cm="1">
        <f t="array" ref="J279">_xlfn.XLOOKUP($A279&amp;$Q$3,Data[Index]&amp;Data[Valid Test, Can be used for conformity (Y/N)],Data[THC + NOx/km (mg)])</f>
        <v>#N/A</v>
      </c>
      <c r="K279" s="142" t="e" cm="1">
        <f t="array" ref="K279">_xlfn.XLOOKUP($A279&amp;$Q$3,Data[Index]&amp;Data[Valid Test, Can be used for conformity (Y/N)],Data[PN/km ('#)])</f>
        <v>#N/A</v>
      </c>
      <c r="L279" s="129" t="e" cm="1">
        <f t="array" ref="L279">_xlfn.XLOOKUP($A279&amp;$Q$3,Data[Index]&amp;Data[Valid Test, Can be used for conformity (Y/N)],Data[PM/km (mg)])</f>
        <v>#N/A</v>
      </c>
      <c r="M279" s="126" t="e" cm="1">
        <f t="array" ref="M279">_xlfn.XLOOKUP($A279&amp;$Q$3,Data[Index]&amp;Data[Valid Test, Can be used for conformity (Y/N)],Data[CH4 (mg/km)])</f>
        <v>#N/A</v>
      </c>
      <c r="N279" s="126" t="e" cm="1">
        <f t="array" ref="N279">_xlfn.XLOOKUP($A279&amp;$Q$3,Data[Index]&amp;Data[Valid Test, Can be used for conformity (Y/N)],Data[N20 (mg/km)])</f>
        <v>#N/A</v>
      </c>
      <c r="O279" s="129" t="e" cm="1">
        <f t="array" ref="O279">_xlfn.XLOOKUP($A279&amp;$Q$3,Data[Index]&amp;Data[Valid Test, Can be used for conformity (Y/N)],Data[l/100km])</f>
        <v>#N/A</v>
      </c>
      <c r="P279" s="138" t="e">
        <f>_xlfn.XLOOKUP($A279,Data[Index],Data[Comments])</f>
        <v>#N/A</v>
      </c>
    </row>
    <row r="280" spans="1:16" x14ac:dyDescent="0.2">
      <c r="A280" s="129"/>
      <c r="B280" s="129"/>
      <c r="C280" s="129" t="e" cm="1">
        <f t="array" ref="C280">_xlfn.XLOOKUP($A280&amp;$Q$3&amp;$R$3,Data[Index]&amp;Data[Valid Test, Can be used for conformity (Y/N)]&amp;Data[Cycle],Data[Test Name])</f>
        <v>#N/A</v>
      </c>
      <c r="D280" s="167" t="e" cm="1">
        <f t="array" ref="D280">_xlfn.XLOOKUP($A280&amp;$Q$3&amp;$R$3,Data[Index]&amp;Data[Valid Test, Can be used for conformity (Y/N)]&amp;Data[Cycle],Data[Mileage (Miles)])</f>
        <v>#N/A</v>
      </c>
      <c r="E280" s="130" t="e" cm="1">
        <f t="array" ref="E280">_xlfn.XLOOKUP($A280&amp;$Q$3&amp;$R$3,Data[Index]&amp;Data[Valid Test, Can be used for conformity (Y/N)]&amp;Data[Cycle],Data[Date])</f>
        <v>#N/A</v>
      </c>
      <c r="F280" s="129" t="e" cm="1">
        <f t="array" ref="F280">_xlfn.XLOOKUP($A280&amp;$Q$3&amp;$R$3,Data[Index]&amp;Data[Valid Test, Can be used for conformity (Y/N)]&amp;Data[Cycle],Data[CO/km (mg)])</f>
        <v>#N/A</v>
      </c>
      <c r="G280" s="129" t="e" cm="1">
        <f t="array" ref="G280">_xlfn.XLOOKUP($A280&amp;$Q$3,Data[Index]&amp;Data[Valid Test, Can be used for conformity (Y/N)],Data[CO2/km (g)])</f>
        <v>#N/A</v>
      </c>
      <c r="H280" s="129" t="e" cm="1">
        <f t="array" ref="H280">_xlfn.XLOOKUP($A280&amp;$Q$3,Data[Index]&amp;Data[Valid Test, Can be used for conformity (Y/N)],Data[THC/km (mg)])</f>
        <v>#N/A</v>
      </c>
      <c r="I280" s="129" t="e" cm="1">
        <f t="array" ref="I280">_xlfn.XLOOKUP($A280&amp;$Q$3,Data[Index]&amp;Data[Valid Test, Can be used for conformity (Y/N)],Data[NOx/km (mg)])</f>
        <v>#N/A</v>
      </c>
      <c r="J280" s="129" t="e" cm="1">
        <f t="array" ref="J280">_xlfn.XLOOKUP($A280&amp;$Q$3,Data[Index]&amp;Data[Valid Test, Can be used for conformity (Y/N)],Data[THC + NOx/km (mg)])</f>
        <v>#N/A</v>
      </c>
      <c r="K280" s="142" t="e" cm="1">
        <f t="array" ref="K280">_xlfn.XLOOKUP($A280&amp;$Q$3,Data[Index]&amp;Data[Valid Test, Can be used for conformity (Y/N)],Data[PN/km ('#)])</f>
        <v>#N/A</v>
      </c>
      <c r="L280" s="129" t="e" cm="1">
        <f t="array" ref="L280">_xlfn.XLOOKUP($A280&amp;$Q$3,Data[Index]&amp;Data[Valid Test, Can be used for conformity (Y/N)],Data[PM/km (mg)])</f>
        <v>#N/A</v>
      </c>
      <c r="M280" s="126" t="e" cm="1">
        <f t="array" ref="M280">_xlfn.XLOOKUP($A280&amp;$Q$3,Data[Index]&amp;Data[Valid Test, Can be used for conformity (Y/N)],Data[CH4 (mg/km)])</f>
        <v>#N/A</v>
      </c>
      <c r="N280" s="126" t="e" cm="1">
        <f t="array" ref="N280">_xlfn.XLOOKUP($A280&amp;$Q$3,Data[Index]&amp;Data[Valid Test, Can be used for conformity (Y/N)],Data[N20 (mg/km)])</f>
        <v>#N/A</v>
      </c>
      <c r="O280" s="129" t="e" cm="1">
        <f t="array" ref="O280">_xlfn.XLOOKUP($A280&amp;$Q$3,Data[Index]&amp;Data[Valid Test, Can be used for conformity (Y/N)],Data[l/100km])</f>
        <v>#N/A</v>
      </c>
      <c r="P280" s="138" t="e">
        <f>_xlfn.XLOOKUP($A280,Data[Index],Data[Comments])</f>
        <v>#N/A</v>
      </c>
    </row>
    <row r="281" spans="1:16" x14ac:dyDescent="0.2">
      <c r="A281" s="129"/>
      <c r="B281" s="129"/>
      <c r="C281" s="129" t="e" cm="1">
        <f t="array" ref="C281">_xlfn.XLOOKUP($A281&amp;$Q$3&amp;$R$3,Data[Index]&amp;Data[Valid Test, Can be used for conformity (Y/N)]&amp;Data[Cycle],Data[Test Name])</f>
        <v>#N/A</v>
      </c>
      <c r="D281" s="167" t="e" cm="1">
        <f t="array" ref="D281">_xlfn.XLOOKUP($A281&amp;$Q$3&amp;$R$3,Data[Index]&amp;Data[Valid Test, Can be used for conformity (Y/N)]&amp;Data[Cycle],Data[Mileage (Miles)])</f>
        <v>#N/A</v>
      </c>
      <c r="E281" s="130" t="e" cm="1">
        <f t="array" ref="E281">_xlfn.XLOOKUP($A281&amp;$Q$3&amp;$R$3,Data[Index]&amp;Data[Valid Test, Can be used for conformity (Y/N)]&amp;Data[Cycle],Data[Date])</f>
        <v>#N/A</v>
      </c>
      <c r="F281" s="129" t="e" cm="1">
        <f t="array" ref="F281">_xlfn.XLOOKUP($A281&amp;$Q$3&amp;$R$3,Data[Index]&amp;Data[Valid Test, Can be used for conformity (Y/N)]&amp;Data[Cycle],Data[CO/km (mg)])</f>
        <v>#N/A</v>
      </c>
      <c r="G281" s="129" t="e" cm="1">
        <f t="array" ref="G281">_xlfn.XLOOKUP($A281&amp;$Q$3,Data[Index]&amp;Data[Valid Test, Can be used for conformity (Y/N)],Data[CO2/km (g)])</f>
        <v>#N/A</v>
      </c>
      <c r="H281" s="129" t="e" cm="1">
        <f t="array" ref="H281">_xlfn.XLOOKUP($A281&amp;$Q$3,Data[Index]&amp;Data[Valid Test, Can be used for conformity (Y/N)],Data[THC/km (mg)])</f>
        <v>#N/A</v>
      </c>
      <c r="I281" s="129" t="e" cm="1">
        <f t="array" ref="I281">_xlfn.XLOOKUP($A281&amp;$Q$3,Data[Index]&amp;Data[Valid Test, Can be used for conformity (Y/N)],Data[NOx/km (mg)])</f>
        <v>#N/A</v>
      </c>
      <c r="J281" s="129" t="e" cm="1">
        <f t="array" ref="J281">_xlfn.XLOOKUP($A281&amp;$Q$3,Data[Index]&amp;Data[Valid Test, Can be used for conformity (Y/N)],Data[THC + NOx/km (mg)])</f>
        <v>#N/A</v>
      </c>
      <c r="K281" s="142" t="e" cm="1">
        <f t="array" ref="K281">_xlfn.XLOOKUP($A281&amp;$Q$3,Data[Index]&amp;Data[Valid Test, Can be used for conformity (Y/N)],Data[PN/km ('#)])</f>
        <v>#N/A</v>
      </c>
      <c r="L281" s="129" t="e" cm="1">
        <f t="array" ref="L281">_xlfn.XLOOKUP($A281&amp;$Q$3,Data[Index]&amp;Data[Valid Test, Can be used for conformity (Y/N)],Data[PM/km (mg)])</f>
        <v>#N/A</v>
      </c>
      <c r="M281" s="126" t="e" cm="1">
        <f t="array" ref="M281">_xlfn.XLOOKUP($A281&amp;$Q$3,Data[Index]&amp;Data[Valid Test, Can be used for conformity (Y/N)],Data[CH4 (mg/km)])</f>
        <v>#N/A</v>
      </c>
      <c r="N281" s="126" t="e" cm="1">
        <f t="array" ref="N281">_xlfn.XLOOKUP($A281&amp;$Q$3,Data[Index]&amp;Data[Valid Test, Can be used for conformity (Y/N)],Data[N20 (mg/km)])</f>
        <v>#N/A</v>
      </c>
      <c r="O281" s="129" t="e" cm="1">
        <f t="array" ref="O281">_xlfn.XLOOKUP($A281&amp;$Q$3,Data[Index]&amp;Data[Valid Test, Can be used for conformity (Y/N)],Data[l/100km])</f>
        <v>#N/A</v>
      </c>
      <c r="P281" s="138">
        <f>_xlfn.XLOOKUP($A281,Data[Index],Data[Comments])</f>
        <v>0</v>
      </c>
    </row>
    <row r="282" spans="1:16" x14ac:dyDescent="0.2">
      <c r="A282" s="129"/>
      <c r="B282" s="129"/>
      <c r="C282" s="129" t="e" cm="1">
        <f t="array" ref="C282">_xlfn.XLOOKUP($A282&amp;$Q$3&amp;$R$3,Data[Index]&amp;Data[Valid Test, Can be used for conformity (Y/N)]&amp;Data[Cycle],Data[Test Name])</f>
        <v>#N/A</v>
      </c>
      <c r="D282" s="167" t="e" cm="1">
        <f t="array" ref="D282">_xlfn.XLOOKUP($A282&amp;$Q$3&amp;$R$3,Data[Index]&amp;Data[Valid Test, Can be used for conformity (Y/N)]&amp;Data[Cycle],Data[Mileage (Miles)])</f>
        <v>#N/A</v>
      </c>
      <c r="E282" s="130" t="e" cm="1">
        <f t="array" ref="E282">_xlfn.XLOOKUP($A282&amp;$Q$3&amp;$R$3,Data[Index]&amp;Data[Valid Test, Can be used for conformity (Y/N)]&amp;Data[Cycle],Data[Date])</f>
        <v>#N/A</v>
      </c>
      <c r="F282" s="129" t="e" cm="1">
        <f t="array" ref="F282">_xlfn.XLOOKUP($A282&amp;$Q$3&amp;$R$3,Data[Index]&amp;Data[Valid Test, Can be used for conformity (Y/N)]&amp;Data[Cycle],Data[CO/km (mg)])</f>
        <v>#N/A</v>
      </c>
      <c r="G282" s="129" t="e" cm="1">
        <f t="array" ref="G282">_xlfn.XLOOKUP($A282&amp;$Q$3,Data[Index]&amp;Data[Valid Test, Can be used for conformity (Y/N)],Data[CO2/km (g)])</f>
        <v>#N/A</v>
      </c>
      <c r="H282" s="129" t="e" cm="1">
        <f t="array" ref="H282">_xlfn.XLOOKUP($A282&amp;$Q$3,Data[Index]&amp;Data[Valid Test, Can be used for conformity (Y/N)],Data[THC/km (mg)])</f>
        <v>#N/A</v>
      </c>
      <c r="I282" s="129" t="e" cm="1">
        <f t="array" ref="I282">_xlfn.XLOOKUP($A282&amp;$Q$3,Data[Index]&amp;Data[Valid Test, Can be used for conformity (Y/N)],Data[NOx/km (mg)])</f>
        <v>#N/A</v>
      </c>
      <c r="J282" s="129" t="e" cm="1">
        <f t="array" ref="J282">_xlfn.XLOOKUP($A282&amp;$Q$3,Data[Index]&amp;Data[Valid Test, Can be used for conformity (Y/N)],Data[THC + NOx/km (mg)])</f>
        <v>#N/A</v>
      </c>
      <c r="K282" s="142" t="e" cm="1">
        <f t="array" ref="K282">_xlfn.XLOOKUP($A282&amp;$Q$3,Data[Index]&amp;Data[Valid Test, Can be used for conformity (Y/N)],Data[PN/km ('#)])</f>
        <v>#N/A</v>
      </c>
      <c r="L282" s="129" t="e" cm="1">
        <f t="array" ref="L282">_xlfn.XLOOKUP($A282&amp;$Q$3,Data[Index]&amp;Data[Valid Test, Can be used for conformity (Y/N)],Data[PM/km (mg)])</f>
        <v>#N/A</v>
      </c>
      <c r="M282" s="126" t="e" cm="1">
        <f t="array" ref="M282">_xlfn.XLOOKUP($A282&amp;$Q$3,Data[Index]&amp;Data[Valid Test, Can be used for conformity (Y/N)],Data[CH4 (mg/km)])</f>
        <v>#N/A</v>
      </c>
      <c r="N282" s="126" t="e" cm="1">
        <f t="array" ref="N282">_xlfn.XLOOKUP($A282&amp;$Q$3,Data[Index]&amp;Data[Valid Test, Can be used for conformity (Y/N)],Data[N20 (mg/km)])</f>
        <v>#N/A</v>
      </c>
      <c r="O282" s="129" t="e" cm="1">
        <f t="array" ref="O282">_xlfn.XLOOKUP($A282&amp;$Q$3,Data[Index]&amp;Data[Valid Test, Can be used for conformity (Y/N)],Data[l/100km])</f>
        <v>#N/A</v>
      </c>
      <c r="P282" s="138">
        <f>_xlfn.XLOOKUP($A282,Data[Index],Data[Comments])</f>
        <v>0</v>
      </c>
    </row>
    <row r="283" spans="1:16" x14ac:dyDescent="0.2">
      <c r="A283" s="129"/>
      <c r="B283" s="129"/>
      <c r="C283" s="129" t="e" cm="1">
        <f t="array" ref="C283">_xlfn.XLOOKUP($A283&amp;$Q$3&amp;$R$3,Data[Index]&amp;Data[Valid Test, Can be used for conformity (Y/N)]&amp;Data[Cycle],Data[Test Name])</f>
        <v>#N/A</v>
      </c>
      <c r="D283" s="167" t="e" cm="1">
        <f t="array" ref="D283">_xlfn.XLOOKUP($A283&amp;$Q$3&amp;$R$3,Data[Index]&amp;Data[Valid Test, Can be used for conformity (Y/N)]&amp;Data[Cycle],Data[Mileage (Miles)])</f>
        <v>#N/A</v>
      </c>
      <c r="E283" s="130" t="e" cm="1">
        <f t="array" ref="E283">_xlfn.XLOOKUP($A283&amp;$Q$3&amp;$R$3,Data[Index]&amp;Data[Valid Test, Can be used for conformity (Y/N)]&amp;Data[Cycle],Data[Date])</f>
        <v>#N/A</v>
      </c>
      <c r="F283" s="129" t="e" cm="1">
        <f t="array" ref="F283">_xlfn.XLOOKUP($A283&amp;$Q$3&amp;$R$3,Data[Index]&amp;Data[Valid Test, Can be used for conformity (Y/N)]&amp;Data[Cycle],Data[CO/km (mg)])</f>
        <v>#N/A</v>
      </c>
      <c r="G283" s="129" t="e" cm="1">
        <f t="array" ref="G283">_xlfn.XLOOKUP($A283&amp;$Q$3,Data[Index]&amp;Data[Valid Test, Can be used for conformity (Y/N)],Data[CO2/km (g)])</f>
        <v>#N/A</v>
      </c>
      <c r="H283" s="129" t="e" cm="1">
        <f t="array" ref="H283">_xlfn.XLOOKUP($A283&amp;$Q$3,Data[Index]&amp;Data[Valid Test, Can be used for conformity (Y/N)],Data[THC/km (mg)])</f>
        <v>#N/A</v>
      </c>
      <c r="I283" s="129" t="e" cm="1">
        <f t="array" ref="I283">_xlfn.XLOOKUP($A283&amp;$Q$3,Data[Index]&amp;Data[Valid Test, Can be used for conformity (Y/N)],Data[NOx/km (mg)])</f>
        <v>#N/A</v>
      </c>
      <c r="J283" s="129" t="e" cm="1">
        <f t="array" ref="J283">_xlfn.XLOOKUP($A283&amp;$Q$3,Data[Index]&amp;Data[Valid Test, Can be used for conformity (Y/N)],Data[THC + NOx/km (mg)])</f>
        <v>#N/A</v>
      </c>
      <c r="K283" s="142" t="e" cm="1">
        <f t="array" ref="K283">_xlfn.XLOOKUP($A283&amp;$Q$3,Data[Index]&amp;Data[Valid Test, Can be used for conformity (Y/N)],Data[PN/km ('#)])</f>
        <v>#N/A</v>
      </c>
      <c r="L283" s="129" t="e" cm="1">
        <f t="array" ref="L283">_xlfn.XLOOKUP($A283&amp;$Q$3,Data[Index]&amp;Data[Valid Test, Can be used for conformity (Y/N)],Data[PM/km (mg)])</f>
        <v>#N/A</v>
      </c>
      <c r="M283" s="126" t="e" cm="1">
        <f t="array" ref="M283">_xlfn.XLOOKUP($A283&amp;$Q$3,Data[Index]&amp;Data[Valid Test, Can be used for conformity (Y/N)],Data[CH4 (mg/km)])</f>
        <v>#N/A</v>
      </c>
      <c r="N283" s="126" t="e" cm="1">
        <f t="array" ref="N283">_xlfn.XLOOKUP($A283&amp;$Q$3,Data[Index]&amp;Data[Valid Test, Can be used for conformity (Y/N)],Data[N20 (mg/km)])</f>
        <v>#N/A</v>
      </c>
      <c r="O283" s="129" t="e" cm="1">
        <f t="array" ref="O283">_xlfn.XLOOKUP($A283&amp;$Q$3,Data[Index]&amp;Data[Valid Test, Can be used for conformity (Y/N)],Data[l/100km])</f>
        <v>#N/A</v>
      </c>
      <c r="P283" s="138" t="e">
        <f>_xlfn.XLOOKUP($A283,Data[Index],Data[Comments])</f>
        <v>#N/A</v>
      </c>
    </row>
    <row r="284" spans="1:16" x14ac:dyDescent="0.2">
      <c r="A284" s="129"/>
      <c r="B284" s="129"/>
      <c r="C284" s="129" t="e" cm="1">
        <f t="array" ref="C284">_xlfn.XLOOKUP($A284&amp;$Q$3&amp;$R$3,Data[Index]&amp;Data[Valid Test, Can be used for conformity (Y/N)]&amp;Data[Cycle],Data[Test Name])</f>
        <v>#N/A</v>
      </c>
      <c r="D284" s="167" t="e" cm="1">
        <f t="array" ref="D284">_xlfn.XLOOKUP($A284&amp;$Q$3&amp;$R$3,Data[Index]&amp;Data[Valid Test, Can be used for conformity (Y/N)]&amp;Data[Cycle],Data[Mileage (Miles)])</f>
        <v>#N/A</v>
      </c>
      <c r="E284" s="130" t="e" cm="1">
        <f t="array" ref="E284">_xlfn.XLOOKUP($A284&amp;$Q$3&amp;$R$3,Data[Index]&amp;Data[Valid Test, Can be used for conformity (Y/N)]&amp;Data[Cycle],Data[Date])</f>
        <v>#N/A</v>
      </c>
      <c r="F284" s="129" t="e" cm="1">
        <f t="array" ref="F284">_xlfn.XLOOKUP($A284&amp;$Q$3&amp;$R$3,Data[Index]&amp;Data[Valid Test, Can be used for conformity (Y/N)]&amp;Data[Cycle],Data[CO/km (mg)])</f>
        <v>#N/A</v>
      </c>
      <c r="G284" s="129" t="e" cm="1">
        <f t="array" ref="G284">_xlfn.XLOOKUP($A284&amp;$Q$3,Data[Index]&amp;Data[Valid Test, Can be used for conformity (Y/N)],Data[CO2/km (g)])</f>
        <v>#N/A</v>
      </c>
      <c r="H284" s="129" t="e" cm="1">
        <f t="array" ref="H284">_xlfn.XLOOKUP($A284&amp;$Q$3,Data[Index]&amp;Data[Valid Test, Can be used for conformity (Y/N)],Data[THC/km (mg)])</f>
        <v>#N/A</v>
      </c>
      <c r="I284" s="129" t="e" cm="1">
        <f t="array" ref="I284">_xlfn.XLOOKUP($A284&amp;$Q$3,Data[Index]&amp;Data[Valid Test, Can be used for conformity (Y/N)],Data[NOx/km (mg)])</f>
        <v>#N/A</v>
      </c>
      <c r="J284" s="129" t="e" cm="1">
        <f t="array" ref="J284">_xlfn.XLOOKUP($A284&amp;$Q$3,Data[Index]&amp;Data[Valid Test, Can be used for conformity (Y/N)],Data[THC + NOx/km (mg)])</f>
        <v>#N/A</v>
      </c>
      <c r="K284" s="142" t="e" cm="1">
        <f t="array" ref="K284">_xlfn.XLOOKUP($A284&amp;$Q$3,Data[Index]&amp;Data[Valid Test, Can be used for conformity (Y/N)],Data[PN/km ('#)])</f>
        <v>#N/A</v>
      </c>
      <c r="L284" s="129" t="e" cm="1">
        <f t="array" ref="L284">_xlfn.XLOOKUP($A284&amp;$Q$3,Data[Index]&amp;Data[Valid Test, Can be used for conformity (Y/N)],Data[PM/km (mg)])</f>
        <v>#N/A</v>
      </c>
      <c r="M284" s="126" t="e" cm="1">
        <f t="array" ref="M284">_xlfn.XLOOKUP($A284&amp;$Q$3,Data[Index]&amp;Data[Valid Test, Can be used for conformity (Y/N)],Data[CH4 (mg/km)])</f>
        <v>#N/A</v>
      </c>
      <c r="N284" s="126" t="e" cm="1">
        <f t="array" ref="N284">_xlfn.XLOOKUP($A284&amp;$Q$3,Data[Index]&amp;Data[Valid Test, Can be used for conformity (Y/N)],Data[N20 (mg/km)])</f>
        <v>#N/A</v>
      </c>
      <c r="O284" s="129" t="e" cm="1">
        <f t="array" ref="O284">_xlfn.XLOOKUP($A284&amp;$Q$3,Data[Index]&amp;Data[Valid Test, Can be used for conformity (Y/N)],Data[l/100km])</f>
        <v>#N/A</v>
      </c>
      <c r="P284" s="138">
        <f>_xlfn.XLOOKUP($A284,Data[Index],Data[Comments])</f>
        <v>0</v>
      </c>
    </row>
    <row r="285" spans="1:16" x14ac:dyDescent="0.2">
      <c r="A285" s="129"/>
      <c r="B285" s="129"/>
      <c r="C285" s="129" t="e" cm="1">
        <f t="array" ref="C285">_xlfn.XLOOKUP($A285&amp;$Q$3&amp;$R$3,Data[Index]&amp;Data[Valid Test, Can be used for conformity (Y/N)]&amp;Data[Cycle],Data[Test Name])</f>
        <v>#N/A</v>
      </c>
      <c r="D285" s="167" t="e" cm="1">
        <f t="array" ref="D285">_xlfn.XLOOKUP($A285&amp;$Q$3&amp;$R$3,Data[Index]&amp;Data[Valid Test, Can be used for conformity (Y/N)]&amp;Data[Cycle],Data[Mileage (Miles)])</f>
        <v>#N/A</v>
      </c>
      <c r="E285" s="130" t="e" cm="1">
        <f t="array" ref="E285">_xlfn.XLOOKUP($A285&amp;$Q$3&amp;$R$3,Data[Index]&amp;Data[Valid Test, Can be used for conformity (Y/N)]&amp;Data[Cycle],Data[Date])</f>
        <v>#N/A</v>
      </c>
      <c r="F285" s="129" t="e" cm="1">
        <f t="array" ref="F285">_xlfn.XLOOKUP($A285&amp;$Q$3&amp;$R$3,Data[Index]&amp;Data[Valid Test, Can be used for conformity (Y/N)]&amp;Data[Cycle],Data[CO/km (mg)])</f>
        <v>#N/A</v>
      </c>
      <c r="G285" s="129" t="e" cm="1">
        <f t="array" ref="G285">_xlfn.XLOOKUP($A285&amp;$Q$3,Data[Index]&amp;Data[Valid Test, Can be used for conformity (Y/N)],Data[CO2/km (g)])</f>
        <v>#N/A</v>
      </c>
      <c r="H285" s="129" t="e" cm="1">
        <f t="array" ref="H285">_xlfn.XLOOKUP($A285&amp;$Q$3,Data[Index]&amp;Data[Valid Test, Can be used for conformity (Y/N)],Data[THC/km (mg)])</f>
        <v>#N/A</v>
      </c>
      <c r="I285" s="129" t="e" cm="1">
        <f t="array" ref="I285">_xlfn.XLOOKUP($A285&amp;$Q$3,Data[Index]&amp;Data[Valid Test, Can be used for conformity (Y/N)],Data[NOx/km (mg)])</f>
        <v>#N/A</v>
      </c>
      <c r="J285" s="129" t="e" cm="1">
        <f t="array" ref="J285">_xlfn.XLOOKUP($A285&amp;$Q$3,Data[Index]&amp;Data[Valid Test, Can be used for conformity (Y/N)],Data[THC + NOx/km (mg)])</f>
        <v>#N/A</v>
      </c>
      <c r="K285" s="142" t="e" cm="1">
        <f t="array" ref="K285">_xlfn.XLOOKUP($A285&amp;$Q$3,Data[Index]&amp;Data[Valid Test, Can be used for conformity (Y/N)],Data[PN/km ('#)])</f>
        <v>#N/A</v>
      </c>
      <c r="L285" s="129" t="e" cm="1">
        <f t="array" ref="L285">_xlfn.XLOOKUP($A285&amp;$Q$3,Data[Index]&amp;Data[Valid Test, Can be used for conformity (Y/N)],Data[PM/km (mg)])</f>
        <v>#N/A</v>
      </c>
      <c r="M285" s="126" t="e" cm="1">
        <f t="array" ref="M285">_xlfn.XLOOKUP($A285&amp;$Q$3,Data[Index]&amp;Data[Valid Test, Can be used for conformity (Y/N)],Data[CH4 (mg/km)])</f>
        <v>#N/A</v>
      </c>
      <c r="N285" s="126" t="e" cm="1">
        <f t="array" ref="N285">_xlfn.XLOOKUP($A285&amp;$Q$3,Data[Index]&amp;Data[Valid Test, Can be used for conformity (Y/N)],Data[N20 (mg/km)])</f>
        <v>#N/A</v>
      </c>
      <c r="O285" s="129" t="e" cm="1">
        <f t="array" ref="O285">_xlfn.XLOOKUP($A285&amp;$Q$3,Data[Index]&amp;Data[Valid Test, Can be used for conformity (Y/N)],Data[l/100km])</f>
        <v>#N/A</v>
      </c>
      <c r="P285" s="138">
        <f>_xlfn.XLOOKUP($A285,Data[Index],Data[Comments])</f>
        <v>0</v>
      </c>
    </row>
    <row r="286" spans="1:16" x14ac:dyDescent="0.2">
      <c r="A286" s="129"/>
      <c r="B286" s="129"/>
      <c r="C286" s="129" t="e" cm="1">
        <f t="array" ref="C286">_xlfn.XLOOKUP($A286&amp;$Q$3&amp;$R$3,Data[Index]&amp;Data[Valid Test, Can be used for conformity (Y/N)]&amp;Data[Cycle],Data[Test Name])</f>
        <v>#N/A</v>
      </c>
      <c r="D286" s="167" t="e" cm="1">
        <f t="array" ref="D286">_xlfn.XLOOKUP($A286&amp;$Q$3&amp;$R$3,Data[Index]&amp;Data[Valid Test, Can be used for conformity (Y/N)]&amp;Data[Cycle],Data[Mileage (Miles)])</f>
        <v>#N/A</v>
      </c>
      <c r="E286" s="130" t="e" cm="1">
        <f t="array" ref="E286">_xlfn.XLOOKUP($A286&amp;$Q$3&amp;$R$3,Data[Index]&amp;Data[Valid Test, Can be used for conformity (Y/N)]&amp;Data[Cycle],Data[Date])</f>
        <v>#N/A</v>
      </c>
      <c r="F286" s="129" t="e" cm="1">
        <f t="array" ref="F286">_xlfn.XLOOKUP($A286&amp;$Q$3&amp;$R$3,Data[Index]&amp;Data[Valid Test, Can be used for conformity (Y/N)]&amp;Data[Cycle],Data[CO/km (mg)])</f>
        <v>#N/A</v>
      </c>
      <c r="G286" s="129" t="e" cm="1">
        <f t="array" ref="G286">_xlfn.XLOOKUP($A286&amp;$Q$3,Data[Index]&amp;Data[Valid Test, Can be used for conformity (Y/N)],Data[CO2/km (g)])</f>
        <v>#N/A</v>
      </c>
      <c r="H286" s="129" t="e" cm="1">
        <f t="array" ref="H286">_xlfn.XLOOKUP($A286&amp;$Q$3,Data[Index]&amp;Data[Valid Test, Can be used for conformity (Y/N)],Data[THC/km (mg)])</f>
        <v>#N/A</v>
      </c>
      <c r="I286" s="129" t="e" cm="1">
        <f t="array" ref="I286">_xlfn.XLOOKUP($A286&amp;$Q$3,Data[Index]&amp;Data[Valid Test, Can be used for conformity (Y/N)],Data[NOx/km (mg)])</f>
        <v>#N/A</v>
      </c>
      <c r="J286" s="129" t="e" cm="1">
        <f t="array" ref="J286">_xlfn.XLOOKUP($A286&amp;$Q$3,Data[Index]&amp;Data[Valid Test, Can be used for conformity (Y/N)],Data[THC + NOx/km (mg)])</f>
        <v>#N/A</v>
      </c>
      <c r="K286" s="142" t="e" cm="1">
        <f t="array" ref="K286">_xlfn.XLOOKUP($A286&amp;$Q$3,Data[Index]&amp;Data[Valid Test, Can be used for conformity (Y/N)],Data[PN/km ('#)])</f>
        <v>#N/A</v>
      </c>
      <c r="L286" s="129" t="e" cm="1">
        <f t="array" ref="L286">_xlfn.XLOOKUP($A286&amp;$Q$3,Data[Index]&amp;Data[Valid Test, Can be used for conformity (Y/N)],Data[PM/km (mg)])</f>
        <v>#N/A</v>
      </c>
      <c r="M286" s="126" t="e" cm="1">
        <f t="array" ref="M286">_xlfn.XLOOKUP($A286&amp;$Q$3,Data[Index]&amp;Data[Valid Test, Can be used for conformity (Y/N)],Data[CH4 (mg/km)])</f>
        <v>#N/A</v>
      </c>
      <c r="N286" s="126" t="e" cm="1">
        <f t="array" ref="N286">_xlfn.XLOOKUP($A286&amp;$Q$3,Data[Index]&amp;Data[Valid Test, Can be used for conformity (Y/N)],Data[N20 (mg/km)])</f>
        <v>#N/A</v>
      </c>
      <c r="O286" s="129" t="e" cm="1">
        <f t="array" ref="O286">_xlfn.XLOOKUP($A286&amp;$Q$3,Data[Index]&amp;Data[Valid Test, Can be used for conformity (Y/N)],Data[l/100km])</f>
        <v>#N/A</v>
      </c>
      <c r="P286" s="138" t="e">
        <f>_xlfn.XLOOKUP($A286,Data[Index],Data[Comments])</f>
        <v>#N/A</v>
      </c>
    </row>
    <row r="287" spans="1:16" x14ac:dyDescent="0.2">
      <c r="A287" s="129"/>
      <c r="B287" s="129"/>
      <c r="C287" s="129" t="e" cm="1">
        <f t="array" ref="C287">_xlfn.XLOOKUP($A287&amp;$Q$3&amp;$R$3,Data[Index]&amp;Data[Valid Test, Can be used for conformity (Y/N)]&amp;Data[Cycle],Data[Test Name])</f>
        <v>#N/A</v>
      </c>
      <c r="D287" s="167" t="e" cm="1">
        <f t="array" ref="D287">_xlfn.XLOOKUP($A287&amp;$Q$3&amp;$R$3,Data[Index]&amp;Data[Valid Test, Can be used for conformity (Y/N)]&amp;Data[Cycle],Data[Mileage (Miles)])</f>
        <v>#N/A</v>
      </c>
      <c r="E287" s="130" t="e" cm="1">
        <f t="array" ref="E287">_xlfn.XLOOKUP($A287&amp;$Q$3&amp;$R$3,Data[Index]&amp;Data[Valid Test, Can be used for conformity (Y/N)]&amp;Data[Cycle],Data[Date])</f>
        <v>#N/A</v>
      </c>
      <c r="F287" s="129" t="e" cm="1">
        <f t="array" ref="F287">_xlfn.XLOOKUP($A287&amp;$Q$3&amp;$R$3,Data[Index]&amp;Data[Valid Test, Can be used for conformity (Y/N)]&amp;Data[Cycle],Data[CO/km (mg)])</f>
        <v>#N/A</v>
      </c>
      <c r="G287" s="129" t="e" cm="1">
        <f t="array" ref="G287">_xlfn.XLOOKUP($A287&amp;$Q$3,Data[Index]&amp;Data[Valid Test, Can be used for conformity (Y/N)],Data[CO2/km (g)])</f>
        <v>#N/A</v>
      </c>
      <c r="H287" s="129" t="e" cm="1">
        <f t="array" ref="H287">_xlfn.XLOOKUP($A287&amp;$Q$3,Data[Index]&amp;Data[Valid Test, Can be used for conformity (Y/N)],Data[THC/km (mg)])</f>
        <v>#N/A</v>
      </c>
      <c r="I287" s="129" t="e" cm="1">
        <f t="array" ref="I287">_xlfn.XLOOKUP($A287&amp;$Q$3,Data[Index]&amp;Data[Valid Test, Can be used for conformity (Y/N)],Data[NOx/km (mg)])</f>
        <v>#N/A</v>
      </c>
      <c r="J287" s="129" t="e" cm="1">
        <f t="array" ref="J287">_xlfn.XLOOKUP($A287&amp;$Q$3,Data[Index]&amp;Data[Valid Test, Can be used for conformity (Y/N)],Data[THC + NOx/km (mg)])</f>
        <v>#N/A</v>
      </c>
      <c r="K287" s="142" t="e" cm="1">
        <f t="array" ref="K287">_xlfn.XLOOKUP($A287&amp;$Q$3,Data[Index]&amp;Data[Valid Test, Can be used for conformity (Y/N)],Data[PN/km ('#)])</f>
        <v>#N/A</v>
      </c>
      <c r="L287" s="129" t="e" cm="1">
        <f t="array" ref="L287">_xlfn.XLOOKUP($A287&amp;$Q$3,Data[Index]&amp;Data[Valid Test, Can be used for conformity (Y/N)],Data[PM/km (mg)])</f>
        <v>#N/A</v>
      </c>
      <c r="M287" s="126" t="e" cm="1">
        <f t="array" ref="M287">_xlfn.XLOOKUP($A287&amp;$Q$3,Data[Index]&amp;Data[Valid Test, Can be used for conformity (Y/N)],Data[CH4 (mg/km)])</f>
        <v>#N/A</v>
      </c>
      <c r="N287" s="126" t="e" cm="1">
        <f t="array" ref="N287">_xlfn.XLOOKUP($A287&amp;$Q$3,Data[Index]&amp;Data[Valid Test, Can be used for conformity (Y/N)],Data[N20 (mg/km)])</f>
        <v>#N/A</v>
      </c>
      <c r="O287" s="129" t="e" cm="1">
        <f t="array" ref="O287">_xlfn.XLOOKUP($A287&amp;$Q$3,Data[Index]&amp;Data[Valid Test, Can be used for conformity (Y/N)],Data[l/100km])</f>
        <v>#N/A</v>
      </c>
      <c r="P287" s="138" t="e">
        <f>_xlfn.XLOOKUP($A287,Data[Index],Data[Comments])</f>
        <v>#N/A</v>
      </c>
    </row>
    <row r="288" spans="1:16" x14ac:dyDescent="0.2">
      <c r="A288" s="129"/>
      <c r="B288" s="129"/>
      <c r="C288" s="129" t="e" cm="1">
        <f t="array" ref="C288">_xlfn.XLOOKUP($A288&amp;$Q$3&amp;$R$3,Data[Index]&amp;Data[Valid Test, Can be used for conformity (Y/N)]&amp;Data[Cycle],Data[Test Name])</f>
        <v>#N/A</v>
      </c>
      <c r="D288" s="167" t="e" cm="1">
        <f t="array" ref="D288">_xlfn.XLOOKUP($A288&amp;$Q$3&amp;$R$3,Data[Index]&amp;Data[Valid Test, Can be used for conformity (Y/N)]&amp;Data[Cycle],Data[Mileage (Miles)])</f>
        <v>#N/A</v>
      </c>
      <c r="E288" s="130" t="e" cm="1">
        <f t="array" ref="E288">_xlfn.XLOOKUP($A288&amp;$Q$3&amp;$R$3,Data[Index]&amp;Data[Valid Test, Can be used for conformity (Y/N)]&amp;Data[Cycle],Data[Date])</f>
        <v>#N/A</v>
      </c>
      <c r="F288" s="129" t="e" cm="1">
        <f t="array" ref="F288">_xlfn.XLOOKUP($A288&amp;$Q$3&amp;$R$3,Data[Index]&amp;Data[Valid Test, Can be used for conformity (Y/N)]&amp;Data[Cycle],Data[CO/km (mg)])</f>
        <v>#N/A</v>
      </c>
      <c r="G288" s="129" t="e" cm="1">
        <f t="array" ref="G288">_xlfn.XLOOKUP($A288&amp;$Q$3,Data[Index]&amp;Data[Valid Test, Can be used for conformity (Y/N)],Data[CO2/km (g)])</f>
        <v>#N/A</v>
      </c>
      <c r="H288" s="129" t="e" cm="1">
        <f t="array" ref="H288">_xlfn.XLOOKUP($A288&amp;$Q$3,Data[Index]&amp;Data[Valid Test, Can be used for conformity (Y/N)],Data[THC/km (mg)])</f>
        <v>#N/A</v>
      </c>
      <c r="I288" s="129" t="e" cm="1">
        <f t="array" ref="I288">_xlfn.XLOOKUP($A288&amp;$Q$3,Data[Index]&amp;Data[Valid Test, Can be used for conformity (Y/N)],Data[NOx/km (mg)])</f>
        <v>#N/A</v>
      </c>
      <c r="J288" s="129" t="e" cm="1">
        <f t="array" ref="J288">_xlfn.XLOOKUP($A288&amp;$Q$3,Data[Index]&amp;Data[Valid Test, Can be used for conformity (Y/N)],Data[THC + NOx/km (mg)])</f>
        <v>#N/A</v>
      </c>
      <c r="K288" s="142" t="e" cm="1">
        <f t="array" ref="K288">_xlfn.XLOOKUP($A288&amp;$Q$3,Data[Index]&amp;Data[Valid Test, Can be used for conformity (Y/N)],Data[PN/km ('#)])</f>
        <v>#N/A</v>
      </c>
      <c r="L288" s="129" t="e" cm="1">
        <f t="array" ref="L288">_xlfn.XLOOKUP($A288&amp;$Q$3,Data[Index]&amp;Data[Valid Test, Can be used for conformity (Y/N)],Data[PM/km (mg)])</f>
        <v>#N/A</v>
      </c>
      <c r="M288" s="126" t="e" cm="1">
        <f t="array" ref="M288">_xlfn.XLOOKUP($A288&amp;$Q$3,Data[Index]&amp;Data[Valid Test, Can be used for conformity (Y/N)],Data[CH4 (mg/km)])</f>
        <v>#N/A</v>
      </c>
      <c r="N288" s="126" t="e" cm="1">
        <f t="array" ref="N288">_xlfn.XLOOKUP($A288&amp;$Q$3,Data[Index]&amp;Data[Valid Test, Can be used for conformity (Y/N)],Data[N20 (mg/km)])</f>
        <v>#N/A</v>
      </c>
      <c r="O288" s="129" t="e" cm="1">
        <f t="array" ref="O288">_xlfn.XLOOKUP($A288&amp;$Q$3,Data[Index]&amp;Data[Valid Test, Can be used for conformity (Y/N)],Data[l/100km])</f>
        <v>#N/A</v>
      </c>
      <c r="P288" s="138" t="e">
        <f>_xlfn.XLOOKUP($A288,Data[Index],Data[Comments])</f>
        <v>#N/A</v>
      </c>
    </row>
    <row r="289" spans="1:16" x14ac:dyDescent="0.2">
      <c r="A289" s="129"/>
      <c r="B289" s="129"/>
      <c r="C289" s="129" t="e" cm="1">
        <f t="array" ref="C289">_xlfn.XLOOKUP($A289&amp;$Q$3&amp;$R$3,Data[Index]&amp;Data[Valid Test, Can be used for conformity (Y/N)]&amp;Data[Cycle],Data[Test Name])</f>
        <v>#N/A</v>
      </c>
      <c r="D289" s="167" t="e" cm="1">
        <f t="array" ref="D289">_xlfn.XLOOKUP($A289&amp;$Q$3&amp;$R$3,Data[Index]&amp;Data[Valid Test, Can be used for conformity (Y/N)]&amp;Data[Cycle],Data[Mileage (Miles)])</f>
        <v>#N/A</v>
      </c>
      <c r="E289" s="130" t="e" cm="1">
        <f t="array" ref="E289">_xlfn.XLOOKUP($A289&amp;$Q$3&amp;$R$3,Data[Index]&amp;Data[Valid Test, Can be used for conformity (Y/N)]&amp;Data[Cycle],Data[Date])</f>
        <v>#N/A</v>
      </c>
      <c r="F289" s="129" t="e" cm="1">
        <f t="array" ref="F289">_xlfn.XLOOKUP($A289&amp;$Q$3&amp;$R$3,Data[Index]&amp;Data[Valid Test, Can be used for conformity (Y/N)]&amp;Data[Cycle],Data[CO/km (mg)])</f>
        <v>#N/A</v>
      </c>
      <c r="G289" s="129" t="e" cm="1">
        <f t="array" ref="G289">_xlfn.XLOOKUP($A289&amp;$Q$3,Data[Index]&amp;Data[Valid Test, Can be used for conformity (Y/N)],Data[CO2/km (g)])</f>
        <v>#N/A</v>
      </c>
      <c r="H289" s="129" t="e" cm="1">
        <f t="array" ref="H289">_xlfn.XLOOKUP($A289&amp;$Q$3,Data[Index]&amp;Data[Valid Test, Can be used for conformity (Y/N)],Data[THC/km (mg)])</f>
        <v>#N/A</v>
      </c>
      <c r="I289" s="129" t="e" cm="1">
        <f t="array" ref="I289">_xlfn.XLOOKUP($A289&amp;$Q$3,Data[Index]&amp;Data[Valid Test, Can be used for conformity (Y/N)],Data[NOx/km (mg)])</f>
        <v>#N/A</v>
      </c>
      <c r="J289" s="129" t="e" cm="1">
        <f t="array" ref="J289">_xlfn.XLOOKUP($A289&amp;$Q$3,Data[Index]&amp;Data[Valid Test, Can be used for conformity (Y/N)],Data[THC + NOx/km (mg)])</f>
        <v>#N/A</v>
      </c>
      <c r="K289" s="142" t="e" cm="1">
        <f t="array" ref="K289">_xlfn.XLOOKUP($A289&amp;$Q$3,Data[Index]&amp;Data[Valid Test, Can be used for conformity (Y/N)],Data[PN/km ('#)])</f>
        <v>#N/A</v>
      </c>
      <c r="L289" s="129" t="e" cm="1">
        <f t="array" ref="L289">_xlfn.XLOOKUP($A289&amp;$Q$3,Data[Index]&amp;Data[Valid Test, Can be used for conformity (Y/N)],Data[PM/km (mg)])</f>
        <v>#N/A</v>
      </c>
      <c r="M289" s="126" t="e" cm="1">
        <f t="array" ref="M289">_xlfn.XLOOKUP($A289&amp;$Q$3,Data[Index]&amp;Data[Valid Test, Can be used for conformity (Y/N)],Data[CH4 (mg/km)])</f>
        <v>#N/A</v>
      </c>
      <c r="N289" s="126" t="e" cm="1">
        <f t="array" ref="N289">_xlfn.XLOOKUP($A289&amp;$Q$3,Data[Index]&amp;Data[Valid Test, Can be used for conformity (Y/N)],Data[N20 (mg/km)])</f>
        <v>#N/A</v>
      </c>
      <c r="O289" s="129" t="e" cm="1">
        <f t="array" ref="O289">_xlfn.XLOOKUP($A289&amp;$Q$3,Data[Index]&amp;Data[Valid Test, Can be used for conformity (Y/N)],Data[l/100km])</f>
        <v>#N/A</v>
      </c>
      <c r="P289" s="138">
        <f>_xlfn.XLOOKUP($A289,Data[Index],Data[Comments])</f>
        <v>0</v>
      </c>
    </row>
    <row r="290" spans="1:16" x14ac:dyDescent="0.2">
      <c r="A290" s="129"/>
      <c r="B290" s="129"/>
      <c r="C290" s="129" t="e" cm="1">
        <f t="array" ref="C290">_xlfn.XLOOKUP($A290&amp;$Q$3&amp;$R$3,Data[Index]&amp;Data[Valid Test, Can be used for conformity (Y/N)]&amp;Data[Cycle],Data[Test Name])</f>
        <v>#N/A</v>
      </c>
      <c r="D290" s="167" t="e" cm="1">
        <f t="array" ref="D290">_xlfn.XLOOKUP($A290&amp;$Q$3&amp;$R$3,Data[Index]&amp;Data[Valid Test, Can be used for conformity (Y/N)]&amp;Data[Cycle],Data[Mileage (Miles)])</f>
        <v>#N/A</v>
      </c>
      <c r="E290" s="130" t="e" cm="1">
        <f t="array" ref="E290">_xlfn.XLOOKUP($A290&amp;$Q$3&amp;$R$3,Data[Index]&amp;Data[Valid Test, Can be used for conformity (Y/N)]&amp;Data[Cycle],Data[Date])</f>
        <v>#N/A</v>
      </c>
      <c r="F290" s="129" t="e" cm="1">
        <f t="array" ref="F290">_xlfn.XLOOKUP($A290&amp;$Q$3&amp;$R$3,Data[Index]&amp;Data[Valid Test, Can be used for conformity (Y/N)]&amp;Data[Cycle],Data[CO/km (mg)])</f>
        <v>#N/A</v>
      </c>
      <c r="G290" s="129" t="e" cm="1">
        <f t="array" ref="G290">_xlfn.XLOOKUP($A290&amp;$Q$3,Data[Index]&amp;Data[Valid Test, Can be used for conformity (Y/N)],Data[CO2/km (g)])</f>
        <v>#N/A</v>
      </c>
      <c r="H290" s="129" t="e" cm="1">
        <f t="array" ref="H290">_xlfn.XLOOKUP($A290&amp;$Q$3,Data[Index]&amp;Data[Valid Test, Can be used for conformity (Y/N)],Data[THC/km (mg)])</f>
        <v>#N/A</v>
      </c>
      <c r="I290" s="129" t="e" cm="1">
        <f t="array" ref="I290">_xlfn.XLOOKUP($A290&amp;$Q$3,Data[Index]&amp;Data[Valid Test, Can be used for conformity (Y/N)],Data[NOx/km (mg)])</f>
        <v>#N/A</v>
      </c>
      <c r="J290" s="129" t="e" cm="1">
        <f t="array" ref="J290">_xlfn.XLOOKUP($A290&amp;$Q$3,Data[Index]&amp;Data[Valid Test, Can be used for conformity (Y/N)],Data[THC + NOx/km (mg)])</f>
        <v>#N/A</v>
      </c>
      <c r="K290" s="142" t="e" cm="1">
        <f t="array" ref="K290">_xlfn.XLOOKUP($A290&amp;$Q$3,Data[Index]&amp;Data[Valid Test, Can be used for conformity (Y/N)],Data[PN/km ('#)])</f>
        <v>#N/A</v>
      </c>
      <c r="L290" s="129" t="e" cm="1">
        <f t="array" ref="L290">_xlfn.XLOOKUP($A290&amp;$Q$3,Data[Index]&amp;Data[Valid Test, Can be used for conformity (Y/N)],Data[PM/km (mg)])</f>
        <v>#N/A</v>
      </c>
      <c r="M290" s="126" t="e" cm="1">
        <f t="array" ref="M290">_xlfn.XLOOKUP($A290&amp;$Q$3,Data[Index]&amp;Data[Valid Test, Can be used for conformity (Y/N)],Data[CH4 (mg/km)])</f>
        <v>#N/A</v>
      </c>
      <c r="N290" s="126" t="e" cm="1">
        <f t="array" ref="N290">_xlfn.XLOOKUP($A290&amp;$Q$3,Data[Index]&amp;Data[Valid Test, Can be used for conformity (Y/N)],Data[N20 (mg/km)])</f>
        <v>#N/A</v>
      </c>
      <c r="O290" s="129" t="e" cm="1">
        <f t="array" ref="O290">_xlfn.XLOOKUP($A290&amp;$Q$3,Data[Index]&amp;Data[Valid Test, Can be used for conformity (Y/N)],Data[l/100km])</f>
        <v>#N/A</v>
      </c>
      <c r="P290" s="138">
        <f>_xlfn.XLOOKUP($A290,Data[Index],Data[Comments])</f>
        <v>0</v>
      </c>
    </row>
    <row r="291" spans="1:16" x14ac:dyDescent="0.2">
      <c r="A291" s="129"/>
      <c r="B291" s="129"/>
      <c r="C291" s="129" t="e" cm="1">
        <f t="array" ref="C291">_xlfn.XLOOKUP($A291&amp;$Q$3&amp;$R$3,Data[Index]&amp;Data[Valid Test, Can be used for conformity (Y/N)]&amp;Data[Cycle],Data[Test Name])</f>
        <v>#N/A</v>
      </c>
      <c r="D291" s="167" t="e" cm="1">
        <f t="array" ref="D291">_xlfn.XLOOKUP($A291&amp;$Q$3&amp;$R$3,Data[Index]&amp;Data[Valid Test, Can be used for conformity (Y/N)]&amp;Data[Cycle],Data[Mileage (Miles)])</f>
        <v>#N/A</v>
      </c>
      <c r="E291" s="130" t="e" cm="1">
        <f t="array" ref="E291">_xlfn.XLOOKUP($A291&amp;$Q$3&amp;$R$3,Data[Index]&amp;Data[Valid Test, Can be used for conformity (Y/N)]&amp;Data[Cycle],Data[Date])</f>
        <v>#N/A</v>
      </c>
      <c r="F291" s="129" t="e" cm="1">
        <f t="array" ref="F291">_xlfn.XLOOKUP($A291&amp;$Q$3&amp;$R$3,Data[Index]&amp;Data[Valid Test, Can be used for conformity (Y/N)]&amp;Data[Cycle],Data[CO/km (mg)])</f>
        <v>#N/A</v>
      </c>
      <c r="G291" s="129" t="e" cm="1">
        <f t="array" ref="G291">_xlfn.XLOOKUP($A291&amp;$Q$3,Data[Index]&amp;Data[Valid Test, Can be used for conformity (Y/N)],Data[CO2/km (g)])</f>
        <v>#N/A</v>
      </c>
      <c r="H291" s="129" t="e" cm="1">
        <f t="array" ref="H291">_xlfn.XLOOKUP($A291&amp;$Q$3,Data[Index]&amp;Data[Valid Test, Can be used for conformity (Y/N)],Data[THC/km (mg)])</f>
        <v>#N/A</v>
      </c>
      <c r="I291" s="129" t="e" cm="1">
        <f t="array" ref="I291">_xlfn.XLOOKUP($A291&amp;$Q$3,Data[Index]&amp;Data[Valid Test, Can be used for conformity (Y/N)],Data[NOx/km (mg)])</f>
        <v>#N/A</v>
      </c>
      <c r="J291" s="129" t="e" cm="1">
        <f t="array" ref="J291">_xlfn.XLOOKUP($A291&amp;$Q$3,Data[Index]&amp;Data[Valid Test, Can be used for conformity (Y/N)],Data[THC + NOx/km (mg)])</f>
        <v>#N/A</v>
      </c>
      <c r="K291" s="142" t="e" cm="1">
        <f t="array" ref="K291">_xlfn.XLOOKUP($A291&amp;$Q$3,Data[Index]&amp;Data[Valid Test, Can be used for conformity (Y/N)],Data[PN/km ('#)])</f>
        <v>#N/A</v>
      </c>
      <c r="L291" s="129" t="e" cm="1">
        <f t="array" ref="L291">_xlfn.XLOOKUP($A291&amp;$Q$3,Data[Index]&amp;Data[Valid Test, Can be used for conformity (Y/N)],Data[PM/km (mg)])</f>
        <v>#N/A</v>
      </c>
      <c r="M291" s="126" t="e" cm="1">
        <f t="array" ref="M291">_xlfn.XLOOKUP($A291&amp;$Q$3,Data[Index]&amp;Data[Valid Test, Can be used for conformity (Y/N)],Data[CH4 (mg/km)])</f>
        <v>#N/A</v>
      </c>
      <c r="N291" s="126" t="e" cm="1">
        <f t="array" ref="N291">_xlfn.XLOOKUP($A291&amp;$Q$3,Data[Index]&amp;Data[Valid Test, Can be used for conformity (Y/N)],Data[N20 (mg/km)])</f>
        <v>#N/A</v>
      </c>
      <c r="O291" s="129" t="e" cm="1">
        <f t="array" ref="O291">_xlfn.XLOOKUP($A291&amp;$Q$3,Data[Index]&amp;Data[Valid Test, Can be used for conformity (Y/N)],Data[l/100km])</f>
        <v>#N/A</v>
      </c>
      <c r="P291" s="138" t="e">
        <f>_xlfn.XLOOKUP($A291,Data[Index],Data[Comments])</f>
        <v>#N/A</v>
      </c>
    </row>
    <row r="292" spans="1:16" x14ac:dyDescent="0.2">
      <c r="A292" s="129"/>
      <c r="B292" s="129"/>
      <c r="C292" s="129" t="e" cm="1">
        <f t="array" ref="C292">_xlfn.XLOOKUP($A292&amp;$Q$3&amp;$R$3,Data[Index]&amp;Data[Valid Test, Can be used for conformity (Y/N)]&amp;Data[Cycle],Data[Test Name])</f>
        <v>#N/A</v>
      </c>
      <c r="D292" s="167" t="e" cm="1">
        <f t="array" ref="D292">_xlfn.XLOOKUP($A292&amp;$Q$3&amp;$R$3,Data[Index]&amp;Data[Valid Test, Can be used for conformity (Y/N)]&amp;Data[Cycle],Data[Mileage (Miles)])</f>
        <v>#N/A</v>
      </c>
      <c r="E292" s="130" t="e" cm="1">
        <f t="array" ref="E292">_xlfn.XLOOKUP($A292&amp;$Q$3&amp;$R$3,Data[Index]&amp;Data[Valid Test, Can be used for conformity (Y/N)]&amp;Data[Cycle],Data[Date])</f>
        <v>#N/A</v>
      </c>
      <c r="F292" s="129" t="e" cm="1">
        <f t="array" ref="F292">_xlfn.XLOOKUP($A292&amp;$Q$3&amp;$R$3,Data[Index]&amp;Data[Valid Test, Can be used for conformity (Y/N)]&amp;Data[Cycle],Data[CO/km (mg)])</f>
        <v>#N/A</v>
      </c>
      <c r="G292" s="129" t="e" cm="1">
        <f t="array" ref="G292">_xlfn.XLOOKUP($A292&amp;$Q$3,Data[Index]&amp;Data[Valid Test, Can be used for conformity (Y/N)],Data[CO2/km (g)])</f>
        <v>#N/A</v>
      </c>
      <c r="H292" s="129" t="e" cm="1">
        <f t="array" ref="H292">_xlfn.XLOOKUP($A292&amp;$Q$3,Data[Index]&amp;Data[Valid Test, Can be used for conformity (Y/N)],Data[THC/km (mg)])</f>
        <v>#N/A</v>
      </c>
      <c r="I292" s="129" t="e" cm="1">
        <f t="array" ref="I292">_xlfn.XLOOKUP($A292&amp;$Q$3,Data[Index]&amp;Data[Valid Test, Can be used for conformity (Y/N)],Data[NOx/km (mg)])</f>
        <v>#N/A</v>
      </c>
      <c r="J292" s="129" t="e" cm="1">
        <f t="array" ref="J292">_xlfn.XLOOKUP($A292&amp;$Q$3,Data[Index]&amp;Data[Valid Test, Can be used for conformity (Y/N)],Data[THC + NOx/km (mg)])</f>
        <v>#N/A</v>
      </c>
      <c r="K292" s="142" t="e" cm="1">
        <f t="array" ref="K292">_xlfn.XLOOKUP($A292&amp;$Q$3,Data[Index]&amp;Data[Valid Test, Can be used for conformity (Y/N)],Data[PN/km ('#)])</f>
        <v>#N/A</v>
      </c>
      <c r="L292" s="129" t="e" cm="1">
        <f t="array" ref="L292">_xlfn.XLOOKUP($A292&amp;$Q$3,Data[Index]&amp;Data[Valid Test, Can be used for conformity (Y/N)],Data[PM/km (mg)])</f>
        <v>#N/A</v>
      </c>
      <c r="M292" s="126" t="e" cm="1">
        <f t="array" ref="M292">_xlfn.XLOOKUP($A292&amp;$Q$3,Data[Index]&amp;Data[Valid Test, Can be used for conformity (Y/N)],Data[CH4 (mg/km)])</f>
        <v>#N/A</v>
      </c>
      <c r="N292" s="126" t="e" cm="1">
        <f t="array" ref="N292">_xlfn.XLOOKUP($A292&amp;$Q$3,Data[Index]&amp;Data[Valid Test, Can be used for conformity (Y/N)],Data[N20 (mg/km)])</f>
        <v>#N/A</v>
      </c>
      <c r="O292" s="129" t="e" cm="1">
        <f t="array" ref="O292">_xlfn.XLOOKUP($A292&amp;$Q$3,Data[Index]&amp;Data[Valid Test, Can be used for conformity (Y/N)],Data[l/100km])</f>
        <v>#N/A</v>
      </c>
      <c r="P292" s="138">
        <f>_xlfn.XLOOKUP($A292,Data[Index],Data[Comments])</f>
        <v>0</v>
      </c>
    </row>
    <row r="293" spans="1:16" x14ac:dyDescent="0.2">
      <c r="A293" s="129"/>
      <c r="B293" s="129"/>
      <c r="C293" s="129" t="e" cm="1">
        <f t="array" ref="C293">_xlfn.XLOOKUP($A293&amp;$Q$3&amp;$R$3,Data[Index]&amp;Data[Valid Test, Can be used for conformity (Y/N)]&amp;Data[Cycle],Data[Test Name])</f>
        <v>#N/A</v>
      </c>
      <c r="D293" s="167" t="e" cm="1">
        <f t="array" ref="D293">_xlfn.XLOOKUP($A293&amp;$Q$3&amp;$R$3,Data[Index]&amp;Data[Valid Test, Can be used for conformity (Y/N)]&amp;Data[Cycle],Data[Mileage (Miles)])</f>
        <v>#N/A</v>
      </c>
      <c r="E293" s="130" t="e" cm="1">
        <f t="array" ref="E293">_xlfn.XLOOKUP($A293&amp;$Q$3&amp;$R$3,Data[Index]&amp;Data[Valid Test, Can be used for conformity (Y/N)]&amp;Data[Cycle],Data[Date])</f>
        <v>#N/A</v>
      </c>
      <c r="F293" s="129" t="e" cm="1">
        <f t="array" ref="F293">_xlfn.XLOOKUP($A293&amp;$Q$3&amp;$R$3,Data[Index]&amp;Data[Valid Test, Can be used for conformity (Y/N)]&amp;Data[Cycle],Data[CO/km (mg)])</f>
        <v>#N/A</v>
      </c>
      <c r="G293" s="129" t="e" cm="1">
        <f t="array" ref="G293">_xlfn.XLOOKUP($A293&amp;$Q$3,Data[Index]&amp;Data[Valid Test, Can be used for conformity (Y/N)],Data[CO2/km (g)])</f>
        <v>#N/A</v>
      </c>
      <c r="H293" s="129" t="e" cm="1">
        <f t="array" ref="H293">_xlfn.XLOOKUP($A293&amp;$Q$3,Data[Index]&amp;Data[Valid Test, Can be used for conformity (Y/N)],Data[THC/km (mg)])</f>
        <v>#N/A</v>
      </c>
      <c r="I293" s="129" t="e" cm="1">
        <f t="array" ref="I293">_xlfn.XLOOKUP($A293&amp;$Q$3,Data[Index]&amp;Data[Valid Test, Can be used for conformity (Y/N)],Data[NOx/km (mg)])</f>
        <v>#N/A</v>
      </c>
      <c r="J293" s="129" t="e" cm="1">
        <f t="array" ref="J293">_xlfn.XLOOKUP($A293&amp;$Q$3,Data[Index]&amp;Data[Valid Test, Can be used for conformity (Y/N)],Data[THC + NOx/km (mg)])</f>
        <v>#N/A</v>
      </c>
      <c r="K293" s="142" t="e" cm="1">
        <f t="array" ref="K293">_xlfn.XLOOKUP($A293&amp;$Q$3,Data[Index]&amp;Data[Valid Test, Can be used for conformity (Y/N)],Data[PN/km ('#)])</f>
        <v>#N/A</v>
      </c>
      <c r="L293" s="129" t="e" cm="1">
        <f t="array" ref="L293">_xlfn.XLOOKUP($A293&amp;$Q$3,Data[Index]&amp;Data[Valid Test, Can be used for conformity (Y/N)],Data[PM/km (mg)])</f>
        <v>#N/A</v>
      </c>
      <c r="M293" s="126" t="e" cm="1">
        <f t="array" ref="M293">_xlfn.XLOOKUP($A293&amp;$Q$3,Data[Index]&amp;Data[Valid Test, Can be used for conformity (Y/N)],Data[CH4 (mg/km)])</f>
        <v>#N/A</v>
      </c>
      <c r="N293" s="126" t="e" cm="1">
        <f t="array" ref="N293">_xlfn.XLOOKUP($A293&amp;$Q$3,Data[Index]&amp;Data[Valid Test, Can be used for conformity (Y/N)],Data[N20 (mg/km)])</f>
        <v>#N/A</v>
      </c>
      <c r="O293" s="129" t="e" cm="1">
        <f t="array" ref="O293">_xlfn.XLOOKUP($A293&amp;$Q$3,Data[Index]&amp;Data[Valid Test, Can be used for conformity (Y/N)],Data[l/100km])</f>
        <v>#N/A</v>
      </c>
      <c r="P293" s="138">
        <f>_xlfn.XLOOKUP($A293,Data[Index],Data[Comments])</f>
        <v>0</v>
      </c>
    </row>
    <row r="294" spans="1:16" x14ac:dyDescent="0.2">
      <c r="A294" s="129"/>
      <c r="B294" s="129"/>
      <c r="C294" s="129" t="e" cm="1">
        <f t="array" ref="C294">_xlfn.XLOOKUP($A294&amp;$Q$3&amp;$R$3,Data[Index]&amp;Data[Valid Test, Can be used for conformity (Y/N)]&amp;Data[Cycle],Data[Test Name])</f>
        <v>#N/A</v>
      </c>
      <c r="D294" s="167" t="e" cm="1">
        <f t="array" ref="D294">_xlfn.XLOOKUP($A294&amp;$Q$3&amp;$R$3,Data[Index]&amp;Data[Valid Test, Can be used for conformity (Y/N)]&amp;Data[Cycle],Data[Mileage (Miles)])</f>
        <v>#N/A</v>
      </c>
      <c r="E294" s="130" t="e" cm="1">
        <f t="array" ref="E294">_xlfn.XLOOKUP($A294&amp;$Q$3&amp;$R$3,Data[Index]&amp;Data[Valid Test, Can be used for conformity (Y/N)]&amp;Data[Cycle],Data[Date])</f>
        <v>#N/A</v>
      </c>
      <c r="F294" s="129" t="e" cm="1">
        <f t="array" ref="F294">_xlfn.XLOOKUP($A294&amp;$Q$3&amp;$R$3,Data[Index]&amp;Data[Valid Test, Can be used for conformity (Y/N)]&amp;Data[Cycle],Data[CO/km (mg)])</f>
        <v>#N/A</v>
      </c>
      <c r="G294" s="129" t="e" cm="1">
        <f t="array" ref="G294">_xlfn.XLOOKUP($A294&amp;$Q$3,Data[Index]&amp;Data[Valid Test, Can be used for conformity (Y/N)],Data[CO2/km (g)])</f>
        <v>#N/A</v>
      </c>
      <c r="H294" s="129" t="e" cm="1">
        <f t="array" ref="H294">_xlfn.XLOOKUP($A294&amp;$Q$3,Data[Index]&amp;Data[Valid Test, Can be used for conformity (Y/N)],Data[THC/km (mg)])</f>
        <v>#N/A</v>
      </c>
      <c r="I294" s="129" t="e" cm="1">
        <f t="array" ref="I294">_xlfn.XLOOKUP($A294&amp;$Q$3,Data[Index]&amp;Data[Valid Test, Can be used for conformity (Y/N)],Data[NOx/km (mg)])</f>
        <v>#N/A</v>
      </c>
      <c r="J294" s="129" t="e" cm="1">
        <f t="array" ref="J294">_xlfn.XLOOKUP($A294&amp;$Q$3,Data[Index]&amp;Data[Valid Test, Can be used for conformity (Y/N)],Data[THC + NOx/km (mg)])</f>
        <v>#N/A</v>
      </c>
      <c r="K294" s="142" t="e" cm="1">
        <f t="array" ref="K294">_xlfn.XLOOKUP($A294&amp;$Q$3,Data[Index]&amp;Data[Valid Test, Can be used for conformity (Y/N)],Data[PN/km ('#)])</f>
        <v>#N/A</v>
      </c>
      <c r="L294" s="129" t="e" cm="1">
        <f t="array" ref="L294">_xlfn.XLOOKUP($A294&amp;$Q$3,Data[Index]&amp;Data[Valid Test, Can be used for conformity (Y/N)],Data[PM/km (mg)])</f>
        <v>#N/A</v>
      </c>
      <c r="M294" s="126" t="e" cm="1">
        <f t="array" ref="M294">_xlfn.XLOOKUP($A294&amp;$Q$3,Data[Index]&amp;Data[Valid Test, Can be used for conformity (Y/N)],Data[CH4 (mg/km)])</f>
        <v>#N/A</v>
      </c>
      <c r="N294" s="126" t="e" cm="1">
        <f t="array" ref="N294">_xlfn.XLOOKUP($A294&amp;$Q$3,Data[Index]&amp;Data[Valid Test, Can be used for conformity (Y/N)],Data[N20 (mg/km)])</f>
        <v>#N/A</v>
      </c>
      <c r="O294" s="129" t="e" cm="1">
        <f t="array" ref="O294">_xlfn.XLOOKUP($A294&amp;$Q$3,Data[Index]&amp;Data[Valid Test, Can be used for conformity (Y/N)],Data[l/100km])</f>
        <v>#N/A</v>
      </c>
      <c r="P294" s="138" t="e">
        <f>_xlfn.XLOOKUP($A294,Data[Index],Data[Comments])</f>
        <v>#N/A</v>
      </c>
    </row>
    <row r="295" spans="1:16" x14ac:dyDescent="0.2">
      <c r="A295" s="129"/>
      <c r="B295" s="129"/>
      <c r="C295" s="129" t="e" cm="1">
        <f t="array" ref="C295">_xlfn.XLOOKUP($A295&amp;$Q$3&amp;$R$3,Data[Index]&amp;Data[Valid Test, Can be used for conformity (Y/N)]&amp;Data[Cycle],Data[Test Name])</f>
        <v>#N/A</v>
      </c>
      <c r="D295" s="167" t="e" cm="1">
        <f t="array" ref="D295">_xlfn.XLOOKUP($A295&amp;$Q$3&amp;$R$3,Data[Index]&amp;Data[Valid Test, Can be used for conformity (Y/N)]&amp;Data[Cycle],Data[Mileage (Miles)])</f>
        <v>#N/A</v>
      </c>
      <c r="E295" s="130" t="e" cm="1">
        <f t="array" ref="E295">_xlfn.XLOOKUP($A295&amp;$Q$3&amp;$R$3,Data[Index]&amp;Data[Valid Test, Can be used for conformity (Y/N)]&amp;Data[Cycle],Data[Date])</f>
        <v>#N/A</v>
      </c>
      <c r="F295" s="129" t="e" cm="1">
        <f t="array" ref="F295">_xlfn.XLOOKUP($A295&amp;$Q$3&amp;$R$3,Data[Index]&amp;Data[Valid Test, Can be used for conformity (Y/N)]&amp;Data[Cycle],Data[CO/km (mg)])</f>
        <v>#N/A</v>
      </c>
      <c r="G295" s="129" t="e" cm="1">
        <f t="array" ref="G295">_xlfn.XLOOKUP($A295&amp;$Q$3,Data[Index]&amp;Data[Valid Test, Can be used for conformity (Y/N)],Data[CO2/km (g)])</f>
        <v>#N/A</v>
      </c>
      <c r="H295" s="129" t="e" cm="1">
        <f t="array" ref="H295">_xlfn.XLOOKUP($A295&amp;$Q$3,Data[Index]&amp;Data[Valid Test, Can be used for conformity (Y/N)],Data[THC/km (mg)])</f>
        <v>#N/A</v>
      </c>
      <c r="I295" s="129" t="e" cm="1">
        <f t="array" ref="I295">_xlfn.XLOOKUP($A295&amp;$Q$3,Data[Index]&amp;Data[Valid Test, Can be used for conformity (Y/N)],Data[NOx/km (mg)])</f>
        <v>#N/A</v>
      </c>
      <c r="J295" s="129" t="e" cm="1">
        <f t="array" ref="J295">_xlfn.XLOOKUP($A295&amp;$Q$3,Data[Index]&amp;Data[Valid Test, Can be used for conformity (Y/N)],Data[THC + NOx/km (mg)])</f>
        <v>#N/A</v>
      </c>
      <c r="K295" s="142" t="e" cm="1">
        <f t="array" ref="K295">_xlfn.XLOOKUP($A295&amp;$Q$3,Data[Index]&amp;Data[Valid Test, Can be used for conformity (Y/N)],Data[PN/km ('#)])</f>
        <v>#N/A</v>
      </c>
      <c r="L295" s="129" t="e" cm="1">
        <f t="array" ref="L295">_xlfn.XLOOKUP($A295&amp;$Q$3,Data[Index]&amp;Data[Valid Test, Can be used for conformity (Y/N)],Data[PM/km (mg)])</f>
        <v>#N/A</v>
      </c>
      <c r="M295" s="126" t="e" cm="1">
        <f t="array" ref="M295">_xlfn.XLOOKUP($A295&amp;$Q$3,Data[Index]&amp;Data[Valid Test, Can be used for conformity (Y/N)],Data[CH4 (mg/km)])</f>
        <v>#N/A</v>
      </c>
      <c r="N295" s="126" t="e" cm="1">
        <f t="array" ref="N295">_xlfn.XLOOKUP($A295&amp;$Q$3,Data[Index]&amp;Data[Valid Test, Can be used for conformity (Y/N)],Data[N20 (mg/km)])</f>
        <v>#N/A</v>
      </c>
      <c r="O295" s="129" t="e" cm="1">
        <f t="array" ref="O295">_xlfn.XLOOKUP($A295&amp;$Q$3,Data[Index]&amp;Data[Valid Test, Can be used for conformity (Y/N)],Data[l/100km])</f>
        <v>#N/A</v>
      </c>
      <c r="P295" s="138" t="e">
        <f>_xlfn.XLOOKUP($A295,Data[Index],Data[Comments])</f>
        <v>#N/A</v>
      </c>
    </row>
    <row r="296" spans="1:16" x14ac:dyDescent="0.2">
      <c r="A296" s="129"/>
      <c r="B296" s="129"/>
      <c r="C296" s="129" t="e" cm="1">
        <f t="array" ref="C296">_xlfn.XLOOKUP($A296&amp;$Q$3&amp;$R$3,Data[Index]&amp;Data[Valid Test, Can be used for conformity (Y/N)]&amp;Data[Cycle],Data[Test Name])</f>
        <v>#N/A</v>
      </c>
      <c r="D296" s="167" t="e" cm="1">
        <f t="array" ref="D296">_xlfn.XLOOKUP($A296&amp;$Q$3&amp;$R$3,Data[Index]&amp;Data[Valid Test, Can be used for conformity (Y/N)]&amp;Data[Cycle],Data[Mileage (Miles)])</f>
        <v>#N/A</v>
      </c>
      <c r="E296" s="130" t="e" cm="1">
        <f t="array" ref="E296">_xlfn.XLOOKUP($A296&amp;$Q$3&amp;$R$3,Data[Index]&amp;Data[Valid Test, Can be used for conformity (Y/N)]&amp;Data[Cycle],Data[Date])</f>
        <v>#N/A</v>
      </c>
      <c r="F296" s="129" t="e" cm="1">
        <f t="array" ref="F296">_xlfn.XLOOKUP($A296&amp;$Q$3&amp;$R$3,Data[Index]&amp;Data[Valid Test, Can be used for conformity (Y/N)]&amp;Data[Cycle],Data[CO/km (mg)])</f>
        <v>#N/A</v>
      </c>
      <c r="G296" s="129" t="e" cm="1">
        <f t="array" ref="G296">_xlfn.XLOOKUP($A296&amp;$Q$3,Data[Index]&amp;Data[Valid Test, Can be used for conformity (Y/N)],Data[CO2/km (g)])</f>
        <v>#N/A</v>
      </c>
      <c r="H296" s="129" t="e" cm="1">
        <f t="array" ref="H296">_xlfn.XLOOKUP($A296&amp;$Q$3,Data[Index]&amp;Data[Valid Test, Can be used for conformity (Y/N)],Data[THC/km (mg)])</f>
        <v>#N/A</v>
      </c>
      <c r="I296" s="129" t="e" cm="1">
        <f t="array" ref="I296">_xlfn.XLOOKUP($A296&amp;$Q$3,Data[Index]&amp;Data[Valid Test, Can be used for conformity (Y/N)],Data[NOx/km (mg)])</f>
        <v>#N/A</v>
      </c>
      <c r="J296" s="129" t="e" cm="1">
        <f t="array" ref="J296">_xlfn.XLOOKUP($A296&amp;$Q$3,Data[Index]&amp;Data[Valid Test, Can be used for conformity (Y/N)],Data[THC + NOx/km (mg)])</f>
        <v>#N/A</v>
      </c>
      <c r="K296" s="142" t="e" cm="1">
        <f t="array" ref="K296">_xlfn.XLOOKUP($A296&amp;$Q$3,Data[Index]&amp;Data[Valid Test, Can be used for conformity (Y/N)],Data[PN/km ('#)])</f>
        <v>#N/A</v>
      </c>
      <c r="L296" s="129" t="e" cm="1">
        <f t="array" ref="L296">_xlfn.XLOOKUP($A296&amp;$Q$3,Data[Index]&amp;Data[Valid Test, Can be used for conformity (Y/N)],Data[PM/km (mg)])</f>
        <v>#N/A</v>
      </c>
      <c r="M296" s="126" t="e" cm="1">
        <f t="array" ref="M296">_xlfn.XLOOKUP($A296&amp;$Q$3,Data[Index]&amp;Data[Valid Test, Can be used for conformity (Y/N)],Data[CH4 (mg/km)])</f>
        <v>#N/A</v>
      </c>
      <c r="N296" s="126" t="e" cm="1">
        <f t="array" ref="N296">_xlfn.XLOOKUP($A296&amp;$Q$3,Data[Index]&amp;Data[Valid Test, Can be used for conformity (Y/N)],Data[N20 (mg/km)])</f>
        <v>#N/A</v>
      </c>
      <c r="O296" s="129" t="e" cm="1">
        <f t="array" ref="O296">_xlfn.XLOOKUP($A296&amp;$Q$3,Data[Index]&amp;Data[Valid Test, Can be used for conformity (Y/N)],Data[l/100km])</f>
        <v>#N/A</v>
      </c>
      <c r="P296" s="138" t="e">
        <f>_xlfn.XLOOKUP($A296,Data[Index],Data[Comments])</f>
        <v>#N/A</v>
      </c>
    </row>
    <row r="297" spans="1:16" x14ac:dyDescent="0.2">
      <c r="A297" s="129"/>
      <c r="B297" s="129"/>
      <c r="C297" s="129" t="e" cm="1">
        <f t="array" ref="C297">_xlfn.XLOOKUP($A297&amp;$Q$3&amp;$R$3,Data[Index]&amp;Data[Valid Test, Can be used for conformity (Y/N)]&amp;Data[Cycle],Data[Test Name])</f>
        <v>#N/A</v>
      </c>
      <c r="D297" s="167" t="e" cm="1">
        <f t="array" ref="D297">_xlfn.XLOOKUP($A297&amp;$Q$3&amp;$R$3,Data[Index]&amp;Data[Valid Test, Can be used for conformity (Y/N)]&amp;Data[Cycle],Data[Mileage (Miles)])</f>
        <v>#N/A</v>
      </c>
      <c r="E297" s="130" t="e" cm="1">
        <f t="array" ref="E297">_xlfn.XLOOKUP($A297&amp;$Q$3&amp;$R$3,Data[Index]&amp;Data[Valid Test, Can be used for conformity (Y/N)]&amp;Data[Cycle],Data[Date])</f>
        <v>#N/A</v>
      </c>
      <c r="F297" s="129" t="e" cm="1">
        <f t="array" ref="F297">_xlfn.XLOOKUP($A297&amp;$Q$3&amp;$R$3,Data[Index]&amp;Data[Valid Test, Can be used for conformity (Y/N)]&amp;Data[Cycle],Data[CO/km (mg)])</f>
        <v>#N/A</v>
      </c>
      <c r="G297" s="129" t="e" cm="1">
        <f t="array" ref="G297">_xlfn.XLOOKUP($A297&amp;$Q$3,Data[Index]&amp;Data[Valid Test, Can be used for conformity (Y/N)],Data[CO2/km (g)])</f>
        <v>#N/A</v>
      </c>
      <c r="H297" s="129" t="e" cm="1">
        <f t="array" ref="H297">_xlfn.XLOOKUP($A297&amp;$Q$3,Data[Index]&amp;Data[Valid Test, Can be used for conformity (Y/N)],Data[THC/km (mg)])</f>
        <v>#N/A</v>
      </c>
      <c r="I297" s="129" t="e" cm="1">
        <f t="array" ref="I297">_xlfn.XLOOKUP($A297&amp;$Q$3,Data[Index]&amp;Data[Valid Test, Can be used for conformity (Y/N)],Data[NOx/km (mg)])</f>
        <v>#N/A</v>
      </c>
      <c r="J297" s="129" t="e" cm="1">
        <f t="array" ref="J297">_xlfn.XLOOKUP($A297&amp;$Q$3,Data[Index]&amp;Data[Valid Test, Can be used for conformity (Y/N)],Data[THC + NOx/km (mg)])</f>
        <v>#N/A</v>
      </c>
      <c r="K297" s="142" t="e" cm="1">
        <f t="array" ref="K297">_xlfn.XLOOKUP($A297&amp;$Q$3,Data[Index]&amp;Data[Valid Test, Can be used for conformity (Y/N)],Data[PN/km ('#)])</f>
        <v>#N/A</v>
      </c>
      <c r="L297" s="129" t="e" cm="1">
        <f t="array" ref="L297">_xlfn.XLOOKUP($A297&amp;$Q$3,Data[Index]&amp;Data[Valid Test, Can be used for conformity (Y/N)],Data[PM/km (mg)])</f>
        <v>#N/A</v>
      </c>
      <c r="M297" s="126" t="e" cm="1">
        <f t="array" ref="M297">_xlfn.XLOOKUP($A297&amp;$Q$3,Data[Index]&amp;Data[Valid Test, Can be used for conformity (Y/N)],Data[CH4 (mg/km)])</f>
        <v>#N/A</v>
      </c>
      <c r="N297" s="126" t="e" cm="1">
        <f t="array" ref="N297">_xlfn.XLOOKUP($A297&amp;$Q$3,Data[Index]&amp;Data[Valid Test, Can be used for conformity (Y/N)],Data[N20 (mg/km)])</f>
        <v>#N/A</v>
      </c>
      <c r="O297" s="129" t="e" cm="1">
        <f t="array" ref="O297">_xlfn.XLOOKUP($A297&amp;$Q$3,Data[Index]&amp;Data[Valid Test, Can be used for conformity (Y/N)],Data[l/100km])</f>
        <v>#N/A</v>
      </c>
      <c r="P297" s="138">
        <f>_xlfn.XLOOKUP($A297,Data[Index],Data[Comments])</f>
        <v>0</v>
      </c>
    </row>
    <row r="298" spans="1:16" x14ac:dyDescent="0.2">
      <c r="A298" s="129"/>
      <c r="B298" s="129"/>
      <c r="C298" s="129" t="e" cm="1">
        <f t="array" ref="C298">_xlfn.XLOOKUP($A298&amp;$Q$3&amp;$R$3,Data[Index]&amp;Data[Valid Test, Can be used for conformity (Y/N)]&amp;Data[Cycle],Data[Test Name])</f>
        <v>#N/A</v>
      </c>
      <c r="D298" s="167" t="e" cm="1">
        <f t="array" ref="D298">_xlfn.XLOOKUP($A298&amp;$Q$3&amp;$R$3,Data[Index]&amp;Data[Valid Test, Can be used for conformity (Y/N)]&amp;Data[Cycle],Data[Mileage (Miles)])</f>
        <v>#N/A</v>
      </c>
      <c r="E298" s="130" t="e" cm="1">
        <f t="array" ref="E298">_xlfn.XLOOKUP($A298&amp;$Q$3&amp;$R$3,Data[Index]&amp;Data[Valid Test, Can be used for conformity (Y/N)]&amp;Data[Cycle],Data[Date])</f>
        <v>#N/A</v>
      </c>
      <c r="F298" s="129" t="e" cm="1">
        <f t="array" ref="F298">_xlfn.XLOOKUP($A298&amp;$Q$3&amp;$R$3,Data[Index]&amp;Data[Valid Test, Can be used for conformity (Y/N)]&amp;Data[Cycle],Data[CO/km (mg)])</f>
        <v>#N/A</v>
      </c>
      <c r="G298" s="129" t="e" cm="1">
        <f t="array" ref="G298">_xlfn.XLOOKUP($A298&amp;$Q$3,Data[Index]&amp;Data[Valid Test, Can be used for conformity (Y/N)],Data[CO2/km (g)])</f>
        <v>#N/A</v>
      </c>
      <c r="H298" s="129" t="e" cm="1">
        <f t="array" ref="H298">_xlfn.XLOOKUP($A298&amp;$Q$3,Data[Index]&amp;Data[Valid Test, Can be used for conformity (Y/N)],Data[THC/km (mg)])</f>
        <v>#N/A</v>
      </c>
      <c r="I298" s="129" t="e" cm="1">
        <f t="array" ref="I298">_xlfn.XLOOKUP($A298&amp;$Q$3,Data[Index]&amp;Data[Valid Test, Can be used for conformity (Y/N)],Data[NOx/km (mg)])</f>
        <v>#N/A</v>
      </c>
      <c r="J298" s="129" t="e" cm="1">
        <f t="array" ref="J298">_xlfn.XLOOKUP($A298&amp;$Q$3,Data[Index]&amp;Data[Valid Test, Can be used for conformity (Y/N)],Data[THC + NOx/km (mg)])</f>
        <v>#N/A</v>
      </c>
      <c r="K298" s="142" t="e" cm="1">
        <f t="array" ref="K298">_xlfn.XLOOKUP($A298&amp;$Q$3,Data[Index]&amp;Data[Valid Test, Can be used for conformity (Y/N)],Data[PN/km ('#)])</f>
        <v>#N/A</v>
      </c>
      <c r="L298" s="129" t="e" cm="1">
        <f t="array" ref="L298">_xlfn.XLOOKUP($A298&amp;$Q$3,Data[Index]&amp;Data[Valid Test, Can be used for conformity (Y/N)],Data[PM/km (mg)])</f>
        <v>#N/A</v>
      </c>
      <c r="M298" s="126" t="e" cm="1">
        <f t="array" ref="M298">_xlfn.XLOOKUP($A298&amp;$Q$3,Data[Index]&amp;Data[Valid Test, Can be used for conformity (Y/N)],Data[CH4 (mg/km)])</f>
        <v>#N/A</v>
      </c>
      <c r="N298" s="126" t="e" cm="1">
        <f t="array" ref="N298">_xlfn.XLOOKUP($A298&amp;$Q$3,Data[Index]&amp;Data[Valid Test, Can be used for conformity (Y/N)],Data[N20 (mg/km)])</f>
        <v>#N/A</v>
      </c>
      <c r="O298" s="129" t="e" cm="1">
        <f t="array" ref="O298">_xlfn.XLOOKUP($A298&amp;$Q$3,Data[Index]&amp;Data[Valid Test, Can be used for conformity (Y/N)],Data[l/100km])</f>
        <v>#N/A</v>
      </c>
      <c r="P298" s="138">
        <f>_xlfn.XLOOKUP($A298,Data[Index],Data[Comments])</f>
        <v>0</v>
      </c>
    </row>
    <row r="299" spans="1:16" x14ac:dyDescent="0.2">
      <c r="A299" s="129"/>
      <c r="B299" s="129"/>
      <c r="C299" s="129" t="e" cm="1">
        <f t="array" ref="C299">_xlfn.XLOOKUP($A299&amp;$Q$3&amp;$R$3,Data[Index]&amp;Data[Valid Test, Can be used for conformity (Y/N)]&amp;Data[Cycle],Data[Test Name])</f>
        <v>#N/A</v>
      </c>
      <c r="D299" s="167" t="e" cm="1">
        <f t="array" ref="D299">_xlfn.XLOOKUP($A299&amp;$Q$3&amp;$R$3,Data[Index]&amp;Data[Valid Test, Can be used for conformity (Y/N)]&amp;Data[Cycle],Data[Mileage (Miles)])</f>
        <v>#N/A</v>
      </c>
      <c r="E299" s="130" t="e" cm="1">
        <f t="array" ref="E299">_xlfn.XLOOKUP($A299&amp;$Q$3&amp;$R$3,Data[Index]&amp;Data[Valid Test, Can be used for conformity (Y/N)]&amp;Data[Cycle],Data[Date])</f>
        <v>#N/A</v>
      </c>
      <c r="F299" s="129" t="e" cm="1">
        <f t="array" ref="F299">_xlfn.XLOOKUP($A299&amp;$Q$3&amp;$R$3,Data[Index]&amp;Data[Valid Test, Can be used for conformity (Y/N)]&amp;Data[Cycle],Data[CO/km (mg)])</f>
        <v>#N/A</v>
      </c>
      <c r="G299" s="129" t="e" cm="1">
        <f t="array" ref="G299">_xlfn.XLOOKUP($A299&amp;$Q$3,Data[Index]&amp;Data[Valid Test, Can be used for conformity (Y/N)],Data[CO2/km (g)])</f>
        <v>#N/A</v>
      </c>
      <c r="H299" s="129" t="e" cm="1">
        <f t="array" ref="H299">_xlfn.XLOOKUP($A299&amp;$Q$3,Data[Index]&amp;Data[Valid Test, Can be used for conformity (Y/N)],Data[THC/km (mg)])</f>
        <v>#N/A</v>
      </c>
      <c r="I299" s="129" t="e" cm="1">
        <f t="array" ref="I299">_xlfn.XLOOKUP($A299&amp;$Q$3,Data[Index]&amp;Data[Valid Test, Can be used for conformity (Y/N)],Data[NOx/km (mg)])</f>
        <v>#N/A</v>
      </c>
      <c r="J299" s="129" t="e" cm="1">
        <f t="array" ref="J299">_xlfn.XLOOKUP($A299&amp;$Q$3,Data[Index]&amp;Data[Valid Test, Can be used for conformity (Y/N)],Data[THC + NOx/km (mg)])</f>
        <v>#N/A</v>
      </c>
      <c r="K299" s="142" t="e" cm="1">
        <f t="array" ref="K299">_xlfn.XLOOKUP($A299&amp;$Q$3,Data[Index]&amp;Data[Valid Test, Can be used for conformity (Y/N)],Data[PN/km ('#)])</f>
        <v>#N/A</v>
      </c>
      <c r="L299" s="129" t="e" cm="1">
        <f t="array" ref="L299">_xlfn.XLOOKUP($A299&amp;$Q$3,Data[Index]&amp;Data[Valid Test, Can be used for conformity (Y/N)],Data[PM/km (mg)])</f>
        <v>#N/A</v>
      </c>
      <c r="M299" s="126" t="e" cm="1">
        <f t="array" ref="M299">_xlfn.XLOOKUP($A299&amp;$Q$3,Data[Index]&amp;Data[Valid Test, Can be used for conformity (Y/N)],Data[CH4 (mg/km)])</f>
        <v>#N/A</v>
      </c>
      <c r="N299" s="126" t="e" cm="1">
        <f t="array" ref="N299">_xlfn.XLOOKUP($A299&amp;$Q$3,Data[Index]&amp;Data[Valid Test, Can be used for conformity (Y/N)],Data[N20 (mg/km)])</f>
        <v>#N/A</v>
      </c>
      <c r="O299" s="129" t="e" cm="1">
        <f t="array" ref="O299">_xlfn.XLOOKUP($A299&amp;$Q$3,Data[Index]&amp;Data[Valid Test, Can be used for conformity (Y/N)],Data[l/100km])</f>
        <v>#N/A</v>
      </c>
      <c r="P299" s="138" t="e">
        <f>_xlfn.XLOOKUP($A299,Data[Index],Data[Comments])</f>
        <v>#N/A</v>
      </c>
    </row>
    <row r="300" spans="1:16" x14ac:dyDescent="0.2">
      <c r="A300" s="129"/>
      <c r="B300" s="129"/>
      <c r="C300" s="129" t="e" cm="1">
        <f t="array" ref="C300">_xlfn.XLOOKUP($A300&amp;$Q$3&amp;$R$3,Data[Index]&amp;Data[Valid Test, Can be used for conformity (Y/N)]&amp;Data[Cycle],Data[Test Name])</f>
        <v>#N/A</v>
      </c>
      <c r="D300" s="167" t="e" cm="1">
        <f t="array" ref="D300">_xlfn.XLOOKUP($A300&amp;$Q$3&amp;$R$3,Data[Index]&amp;Data[Valid Test, Can be used for conformity (Y/N)]&amp;Data[Cycle],Data[Mileage (Miles)])</f>
        <v>#N/A</v>
      </c>
      <c r="E300" s="130" t="e" cm="1">
        <f t="array" ref="E300">_xlfn.XLOOKUP($A300&amp;$Q$3&amp;$R$3,Data[Index]&amp;Data[Valid Test, Can be used for conformity (Y/N)]&amp;Data[Cycle],Data[Date])</f>
        <v>#N/A</v>
      </c>
      <c r="F300" s="129" t="e" cm="1">
        <f t="array" ref="F300">_xlfn.XLOOKUP($A300&amp;$Q$3&amp;$R$3,Data[Index]&amp;Data[Valid Test, Can be used for conformity (Y/N)]&amp;Data[Cycle],Data[CO/km (mg)])</f>
        <v>#N/A</v>
      </c>
      <c r="G300" s="129" t="e" cm="1">
        <f t="array" ref="G300">_xlfn.XLOOKUP($A300&amp;$Q$3,Data[Index]&amp;Data[Valid Test, Can be used for conformity (Y/N)],Data[CO2/km (g)])</f>
        <v>#N/A</v>
      </c>
      <c r="H300" s="129" t="e" cm="1">
        <f t="array" ref="H300">_xlfn.XLOOKUP($A300&amp;$Q$3,Data[Index]&amp;Data[Valid Test, Can be used for conformity (Y/N)],Data[THC/km (mg)])</f>
        <v>#N/A</v>
      </c>
      <c r="I300" s="129" t="e" cm="1">
        <f t="array" ref="I300">_xlfn.XLOOKUP($A300&amp;$Q$3,Data[Index]&amp;Data[Valid Test, Can be used for conformity (Y/N)],Data[NOx/km (mg)])</f>
        <v>#N/A</v>
      </c>
      <c r="J300" s="129" t="e" cm="1">
        <f t="array" ref="J300">_xlfn.XLOOKUP($A300&amp;$Q$3,Data[Index]&amp;Data[Valid Test, Can be used for conformity (Y/N)],Data[THC + NOx/km (mg)])</f>
        <v>#N/A</v>
      </c>
      <c r="K300" s="142" t="e" cm="1">
        <f t="array" ref="K300">_xlfn.XLOOKUP($A300&amp;$Q$3,Data[Index]&amp;Data[Valid Test, Can be used for conformity (Y/N)],Data[PN/km ('#)])</f>
        <v>#N/A</v>
      </c>
      <c r="L300" s="129" t="e" cm="1">
        <f t="array" ref="L300">_xlfn.XLOOKUP($A300&amp;$Q$3,Data[Index]&amp;Data[Valid Test, Can be used for conformity (Y/N)],Data[PM/km (mg)])</f>
        <v>#N/A</v>
      </c>
      <c r="M300" s="126" t="e" cm="1">
        <f t="array" ref="M300">_xlfn.XLOOKUP($A300&amp;$Q$3,Data[Index]&amp;Data[Valid Test, Can be used for conformity (Y/N)],Data[CH4 (mg/km)])</f>
        <v>#N/A</v>
      </c>
      <c r="N300" s="126" t="e" cm="1">
        <f t="array" ref="N300">_xlfn.XLOOKUP($A300&amp;$Q$3,Data[Index]&amp;Data[Valid Test, Can be used for conformity (Y/N)],Data[N20 (mg/km)])</f>
        <v>#N/A</v>
      </c>
      <c r="O300" s="129" t="e" cm="1">
        <f t="array" ref="O300">_xlfn.XLOOKUP($A300&amp;$Q$3,Data[Index]&amp;Data[Valid Test, Can be used for conformity (Y/N)],Data[l/100km])</f>
        <v>#N/A</v>
      </c>
      <c r="P300" s="138">
        <f>_xlfn.XLOOKUP($A300,Data[Index],Data[Comments])</f>
        <v>0</v>
      </c>
    </row>
    <row r="301" spans="1:16" x14ac:dyDescent="0.2">
      <c r="A301" s="129"/>
      <c r="B301" s="129"/>
      <c r="C301" s="129" t="e" cm="1">
        <f t="array" ref="C301">_xlfn.XLOOKUP($A301&amp;$Q$3&amp;$R$3,Data[Index]&amp;Data[Valid Test, Can be used for conformity (Y/N)]&amp;Data[Cycle],Data[Test Name])</f>
        <v>#N/A</v>
      </c>
      <c r="D301" s="167" t="e" cm="1">
        <f t="array" ref="D301">_xlfn.XLOOKUP($A301&amp;$Q$3&amp;$R$3,Data[Index]&amp;Data[Valid Test, Can be used for conformity (Y/N)]&amp;Data[Cycle],Data[Mileage (Miles)])</f>
        <v>#N/A</v>
      </c>
      <c r="E301" s="130" t="e" cm="1">
        <f t="array" ref="E301">_xlfn.XLOOKUP($A301&amp;$Q$3&amp;$R$3,Data[Index]&amp;Data[Valid Test, Can be used for conformity (Y/N)]&amp;Data[Cycle],Data[Date])</f>
        <v>#N/A</v>
      </c>
      <c r="F301" s="129" t="e" cm="1">
        <f t="array" ref="F301">_xlfn.XLOOKUP($A301&amp;$Q$3&amp;$R$3,Data[Index]&amp;Data[Valid Test, Can be used for conformity (Y/N)]&amp;Data[Cycle],Data[CO/km (mg)])</f>
        <v>#N/A</v>
      </c>
      <c r="G301" s="129" t="e" cm="1">
        <f t="array" ref="G301">_xlfn.XLOOKUP($A301&amp;$Q$3,Data[Index]&amp;Data[Valid Test, Can be used for conformity (Y/N)],Data[CO2/km (g)])</f>
        <v>#N/A</v>
      </c>
      <c r="H301" s="129" t="e" cm="1">
        <f t="array" ref="H301">_xlfn.XLOOKUP($A301&amp;$Q$3,Data[Index]&amp;Data[Valid Test, Can be used for conformity (Y/N)],Data[THC/km (mg)])</f>
        <v>#N/A</v>
      </c>
      <c r="I301" s="129" t="e" cm="1">
        <f t="array" ref="I301">_xlfn.XLOOKUP($A301&amp;$Q$3,Data[Index]&amp;Data[Valid Test, Can be used for conformity (Y/N)],Data[NOx/km (mg)])</f>
        <v>#N/A</v>
      </c>
      <c r="J301" s="129" t="e" cm="1">
        <f t="array" ref="J301">_xlfn.XLOOKUP($A301&amp;$Q$3,Data[Index]&amp;Data[Valid Test, Can be used for conformity (Y/N)],Data[THC + NOx/km (mg)])</f>
        <v>#N/A</v>
      </c>
      <c r="K301" s="142" t="e" cm="1">
        <f t="array" ref="K301">_xlfn.XLOOKUP($A301&amp;$Q$3,Data[Index]&amp;Data[Valid Test, Can be used for conformity (Y/N)],Data[PN/km ('#)])</f>
        <v>#N/A</v>
      </c>
      <c r="L301" s="129" t="e" cm="1">
        <f t="array" ref="L301">_xlfn.XLOOKUP($A301&amp;$Q$3,Data[Index]&amp;Data[Valid Test, Can be used for conformity (Y/N)],Data[PM/km (mg)])</f>
        <v>#N/A</v>
      </c>
      <c r="M301" s="126" t="e" cm="1">
        <f t="array" ref="M301">_xlfn.XLOOKUP($A301&amp;$Q$3,Data[Index]&amp;Data[Valid Test, Can be used for conformity (Y/N)],Data[CH4 (mg/km)])</f>
        <v>#N/A</v>
      </c>
      <c r="N301" s="126" t="e" cm="1">
        <f t="array" ref="N301">_xlfn.XLOOKUP($A301&amp;$Q$3,Data[Index]&amp;Data[Valid Test, Can be used for conformity (Y/N)],Data[N20 (mg/km)])</f>
        <v>#N/A</v>
      </c>
      <c r="O301" s="129" t="e" cm="1">
        <f t="array" ref="O301">_xlfn.XLOOKUP($A301&amp;$Q$3,Data[Index]&amp;Data[Valid Test, Can be used for conformity (Y/N)],Data[l/100km])</f>
        <v>#N/A</v>
      </c>
      <c r="P301" s="138">
        <f>_xlfn.XLOOKUP($A301,Data[Index],Data[Comments])</f>
        <v>0</v>
      </c>
    </row>
    <row r="302" spans="1:16" x14ac:dyDescent="0.2">
      <c r="A302" s="129"/>
      <c r="B302" s="129"/>
      <c r="C302" s="129" t="e" cm="1">
        <f t="array" ref="C302">_xlfn.XLOOKUP($A302&amp;$Q$3&amp;$R$3,Data[Index]&amp;Data[Valid Test, Can be used for conformity (Y/N)]&amp;Data[Cycle],Data[Test Name])</f>
        <v>#N/A</v>
      </c>
      <c r="D302" s="167" t="e" cm="1">
        <f t="array" ref="D302">_xlfn.XLOOKUP($A302&amp;$Q$3&amp;$R$3,Data[Index]&amp;Data[Valid Test, Can be used for conformity (Y/N)]&amp;Data[Cycle],Data[Mileage (Miles)])</f>
        <v>#N/A</v>
      </c>
      <c r="E302" s="130" t="e" cm="1">
        <f t="array" ref="E302">_xlfn.XLOOKUP($A302&amp;$Q$3&amp;$R$3,Data[Index]&amp;Data[Valid Test, Can be used for conformity (Y/N)]&amp;Data[Cycle],Data[Date])</f>
        <v>#N/A</v>
      </c>
      <c r="F302" s="129" t="e" cm="1">
        <f t="array" ref="F302">_xlfn.XLOOKUP($A302&amp;$Q$3&amp;$R$3,Data[Index]&amp;Data[Valid Test, Can be used for conformity (Y/N)]&amp;Data[Cycle],Data[CO/km (mg)])</f>
        <v>#N/A</v>
      </c>
      <c r="G302" s="129" t="e" cm="1">
        <f t="array" ref="G302">_xlfn.XLOOKUP($A302&amp;$Q$3,Data[Index]&amp;Data[Valid Test, Can be used for conformity (Y/N)],Data[CO2/km (g)])</f>
        <v>#N/A</v>
      </c>
      <c r="H302" s="129" t="e" cm="1">
        <f t="array" ref="H302">_xlfn.XLOOKUP($A302&amp;$Q$3,Data[Index]&amp;Data[Valid Test, Can be used for conformity (Y/N)],Data[THC/km (mg)])</f>
        <v>#N/A</v>
      </c>
      <c r="I302" s="129" t="e" cm="1">
        <f t="array" ref="I302">_xlfn.XLOOKUP($A302&amp;$Q$3,Data[Index]&amp;Data[Valid Test, Can be used for conformity (Y/N)],Data[NOx/km (mg)])</f>
        <v>#N/A</v>
      </c>
      <c r="J302" s="129" t="e" cm="1">
        <f t="array" ref="J302">_xlfn.XLOOKUP($A302&amp;$Q$3,Data[Index]&amp;Data[Valid Test, Can be used for conformity (Y/N)],Data[THC + NOx/km (mg)])</f>
        <v>#N/A</v>
      </c>
      <c r="K302" s="142" t="e" cm="1">
        <f t="array" ref="K302">_xlfn.XLOOKUP($A302&amp;$Q$3,Data[Index]&amp;Data[Valid Test, Can be used for conformity (Y/N)],Data[PN/km ('#)])</f>
        <v>#N/A</v>
      </c>
      <c r="L302" s="129" t="e" cm="1">
        <f t="array" ref="L302">_xlfn.XLOOKUP($A302&amp;$Q$3,Data[Index]&amp;Data[Valid Test, Can be used for conformity (Y/N)],Data[PM/km (mg)])</f>
        <v>#N/A</v>
      </c>
      <c r="M302" s="126" t="e" cm="1">
        <f t="array" ref="M302">_xlfn.XLOOKUP($A302&amp;$Q$3,Data[Index]&amp;Data[Valid Test, Can be used for conformity (Y/N)],Data[CH4 (mg/km)])</f>
        <v>#N/A</v>
      </c>
      <c r="N302" s="126" t="e" cm="1">
        <f t="array" ref="N302">_xlfn.XLOOKUP($A302&amp;$Q$3,Data[Index]&amp;Data[Valid Test, Can be used for conformity (Y/N)],Data[N20 (mg/km)])</f>
        <v>#N/A</v>
      </c>
      <c r="O302" s="129" t="e" cm="1">
        <f t="array" ref="O302">_xlfn.XLOOKUP($A302&amp;$Q$3,Data[Index]&amp;Data[Valid Test, Can be used for conformity (Y/N)],Data[l/100km])</f>
        <v>#N/A</v>
      </c>
      <c r="P302" s="138" t="e">
        <f>_xlfn.XLOOKUP($A302,Data[Index],Data[Comments])</f>
        <v>#N/A</v>
      </c>
    </row>
    <row r="303" spans="1:16" x14ac:dyDescent="0.2">
      <c r="A303" s="129"/>
      <c r="B303" s="129"/>
      <c r="C303" s="129" t="e" cm="1">
        <f t="array" ref="C303">_xlfn.XLOOKUP($A303&amp;$Q$3&amp;$R$3,Data[Index]&amp;Data[Valid Test, Can be used for conformity (Y/N)]&amp;Data[Cycle],Data[Test Name])</f>
        <v>#N/A</v>
      </c>
      <c r="D303" s="167" t="e" cm="1">
        <f t="array" ref="D303">_xlfn.XLOOKUP($A303&amp;$Q$3&amp;$R$3,Data[Index]&amp;Data[Valid Test, Can be used for conformity (Y/N)]&amp;Data[Cycle],Data[Mileage (Miles)])</f>
        <v>#N/A</v>
      </c>
      <c r="E303" s="130" t="e" cm="1">
        <f t="array" ref="E303">_xlfn.XLOOKUP($A303&amp;$Q$3&amp;$R$3,Data[Index]&amp;Data[Valid Test, Can be used for conformity (Y/N)]&amp;Data[Cycle],Data[Date])</f>
        <v>#N/A</v>
      </c>
      <c r="F303" s="129" t="e" cm="1">
        <f t="array" ref="F303">_xlfn.XLOOKUP($A303&amp;$Q$3&amp;$R$3,Data[Index]&amp;Data[Valid Test, Can be used for conformity (Y/N)]&amp;Data[Cycle],Data[CO/km (mg)])</f>
        <v>#N/A</v>
      </c>
      <c r="G303" s="129" t="e" cm="1">
        <f t="array" ref="G303">_xlfn.XLOOKUP($A303&amp;$Q$3,Data[Index]&amp;Data[Valid Test, Can be used for conformity (Y/N)],Data[CO2/km (g)])</f>
        <v>#N/A</v>
      </c>
      <c r="H303" s="129" t="e" cm="1">
        <f t="array" ref="H303">_xlfn.XLOOKUP($A303&amp;$Q$3,Data[Index]&amp;Data[Valid Test, Can be used for conformity (Y/N)],Data[THC/km (mg)])</f>
        <v>#N/A</v>
      </c>
      <c r="I303" s="129" t="e" cm="1">
        <f t="array" ref="I303">_xlfn.XLOOKUP($A303&amp;$Q$3,Data[Index]&amp;Data[Valid Test, Can be used for conformity (Y/N)],Data[NOx/km (mg)])</f>
        <v>#N/A</v>
      </c>
      <c r="J303" s="129" t="e" cm="1">
        <f t="array" ref="J303">_xlfn.XLOOKUP($A303&amp;$Q$3,Data[Index]&amp;Data[Valid Test, Can be used for conformity (Y/N)],Data[THC + NOx/km (mg)])</f>
        <v>#N/A</v>
      </c>
      <c r="K303" s="142" t="e" cm="1">
        <f t="array" ref="K303">_xlfn.XLOOKUP($A303&amp;$Q$3,Data[Index]&amp;Data[Valid Test, Can be used for conformity (Y/N)],Data[PN/km ('#)])</f>
        <v>#N/A</v>
      </c>
      <c r="L303" s="129" t="e" cm="1">
        <f t="array" ref="L303">_xlfn.XLOOKUP($A303&amp;$Q$3,Data[Index]&amp;Data[Valid Test, Can be used for conformity (Y/N)],Data[PM/km (mg)])</f>
        <v>#N/A</v>
      </c>
      <c r="M303" s="126" t="e" cm="1">
        <f t="array" ref="M303">_xlfn.XLOOKUP($A303&amp;$Q$3,Data[Index]&amp;Data[Valid Test, Can be used for conformity (Y/N)],Data[CH4 (mg/km)])</f>
        <v>#N/A</v>
      </c>
      <c r="N303" s="126" t="e" cm="1">
        <f t="array" ref="N303">_xlfn.XLOOKUP($A303&amp;$Q$3,Data[Index]&amp;Data[Valid Test, Can be used for conformity (Y/N)],Data[N20 (mg/km)])</f>
        <v>#N/A</v>
      </c>
      <c r="O303" s="129" t="e" cm="1">
        <f t="array" ref="O303">_xlfn.XLOOKUP($A303&amp;$Q$3,Data[Index]&amp;Data[Valid Test, Can be used for conformity (Y/N)],Data[l/100km])</f>
        <v>#N/A</v>
      </c>
      <c r="P303" s="138" t="e">
        <f>_xlfn.XLOOKUP($A303,Data[Index],Data[Comments])</f>
        <v>#N/A</v>
      </c>
    </row>
    <row r="304" spans="1:16" x14ac:dyDescent="0.2">
      <c r="A304" s="129"/>
      <c r="B304" s="129"/>
      <c r="C304" s="129" t="e" cm="1">
        <f t="array" ref="C304">_xlfn.XLOOKUP($A304&amp;$Q$3&amp;$R$3,Data[Index]&amp;Data[Valid Test, Can be used for conformity (Y/N)]&amp;Data[Cycle],Data[Test Name])</f>
        <v>#N/A</v>
      </c>
      <c r="D304" s="167" t="e" cm="1">
        <f t="array" ref="D304">_xlfn.XLOOKUP($A304&amp;$Q$3&amp;$R$3,Data[Index]&amp;Data[Valid Test, Can be used for conformity (Y/N)]&amp;Data[Cycle],Data[Mileage (Miles)])</f>
        <v>#N/A</v>
      </c>
      <c r="E304" s="130" t="e" cm="1">
        <f t="array" ref="E304">_xlfn.XLOOKUP($A304&amp;$Q$3&amp;$R$3,Data[Index]&amp;Data[Valid Test, Can be used for conformity (Y/N)]&amp;Data[Cycle],Data[Date])</f>
        <v>#N/A</v>
      </c>
      <c r="F304" s="129" t="e" cm="1">
        <f t="array" ref="F304">_xlfn.XLOOKUP($A304&amp;$Q$3&amp;$R$3,Data[Index]&amp;Data[Valid Test, Can be used for conformity (Y/N)]&amp;Data[Cycle],Data[CO/km (mg)])</f>
        <v>#N/A</v>
      </c>
      <c r="G304" s="129" t="e" cm="1">
        <f t="array" ref="G304">_xlfn.XLOOKUP($A304&amp;$Q$3,Data[Index]&amp;Data[Valid Test, Can be used for conformity (Y/N)],Data[CO2/km (g)])</f>
        <v>#N/A</v>
      </c>
      <c r="H304" s="129" t="e" cm="1">
        <f t="array" ref="H304">_xlfn.XLOOKUP($A304&amp;$Q$3,Data[Index]&amp;Data[Valid Test, Can be used for conformity (Y/N)],Data[THC/km (mg)])</f>
        <v>#N/A</v>
      </c>
      <c r="I304" s="129" t="e" cm="1">
        <f t="array" ref="I304">_xlfn.XLOOKUP($A304&amp;$Q$3,Data[Index]&amp;Data[Valid Test, Can be used for conformity (Y/N)],Data[NOx/km (mg)])</f>
        <v>#N/A</v>
      </c>
      <c r="J304" s="129" t="e" cm="1">
        <f t="array" ref="J304">_xlfn.XLOOKUP($A304&amp;$Q$3,Data[Index]&amp;Data[Valid Test, Can be used for conformity (Y/N)],Data[THC + NOx/km (mg)])</f>
        <v>#N/A</v>
      </c>
      <c r="K304" s="142" t="e" cm="1">
        <f t="array" ref="K304">_xlfn.XLOOKUP($A304&amp;$Q$3,Data[Index]&amp;Data[Valid Test, Can be used for conformity (Y/N)],Data[PN/km ('#)])</f>
        <v>#N/A</v>
      </c>
      <c r="L304" s="129" t="e" cm="1">
        <f t="array" ref="L304">_xlfn.XLOOKUP($A304&amp;$Q$3,Data[Index]&amp;Data[Valid Test, Can be used for conformity (Y/N)],Data[PM/km (mg)])</f>
        <v>#N/A</v>
      </c>
      <c r="M304" s="126" t="e" cm="1">
        <f t="array" ref="M304">_xlfn.XLOOKUP($A304&amp;$Q$3,Data[Index]&amp;Data[Valid Test, Can be used for conformity (Y/N)],Data[CH4 (mg/km)])</f>
        <v>#N/A</v>
      </c>
      <c r="N304" s="126" t="e" cm="1">
        <f t="array" ref="N304">_xlfn.XLOOKUP($A304&amp;$Q$3,Data[Index]&amp;Data[Valid Test, Can be used for conformity (Y/N)],Data[N20 (mg/km)])</f>
        <v>#N/A</v>
      </c>
      <c r="O304" s="129" t="e" cm="1">
        <f t="array" ref="O304">_xlfn.XLOOKUP($A304&amp;$Q$3,Data[Index]&amp;Data[Valid Test, Can be used for conformity (Y/N)],Data[l/100km])</f>
        <v>#N/A</v>
      </c>
      <c r="P304" s="138" t="e">
        <f>_xlfn.XLOOKUP($A304,Data[Index],Data[Comments])</f>
        <v>#N/A</v>
      </c>
    </row>
    <row r="305" spans="1:16" x14ac:dyDescent="0.2">
      <c r="A305" s="129"/>
      <c r="B305" s="129"/>
      <c r="C305" s="129" t="e" cm="1">
        <f t="array" ref="C305">_xlfn.XLOOKUP($A305&amp;$Q$3&amp;$R$3,Data[Index]&amp;Data[Valid Test, Can be used for conformity (Y/N)]&amp;Data[Cycle],Data[Test Name])</f>
        <v>#N/A</v>
      </c>
      <c r="D305" s="167" t="e" cm="1">
        <f t="array" ref="D305">_xlfn.XLOOKUP($A305&amp;$Q$3&amp;$R$3,Data[Index]&amp;Data[Valid Test, Can be used for conformity (Y/N)]&amp;Data[Cycle],Data[Mileage (Miles)])</f>
        <v>#N/A</v>
      </c>
      <c r="E305" s="130" t="e" cm="1">
        <f t="array" ref="E305">_xlfn.XLOOKUP($A305&amp;$Q$3&amp;$R$3,Data[Index]&amp;Data[Valid Test, Can be used for conformity (Y/N)]&amp;Data[Cycle],Data[Date])</f>
        <v>#N/A</v>
      </c>
      <c r="F305" s="129" t="e" cm="1">
        <f t="array" ref="F305">_xlfn.XLOOKUP($A305&amp;$Q$3&amp;$R$3,Data[Index]&amp;Data[Valid Test, Can be used for conformity (Y/N)]&amp;Data[Cycle],Data[CO/km (mg)])</f>
        <v>#N/A</v>
      </c>
      <c r="G305" s="129" t="e" cm="1">
        <f t="array" ref="G305">_xlfn.XLOOKUP($A305&amp;$Q$3,Data[Index]&amp;Data[Valid Test, Can be used for conformity (Y/N)],Data[CO2/km (g)])</f>
        <v>#N/A</v>
      </c>
      <c r="H305" s="129" t="e" cm="1">
        <f t="array" ref="H305">_xlfn.XLOOKUP($A305&amp;$Q$3,Data[Index]&amp;Data[Valid Test, Can be used for conformity (Y/N)],Data[THC/km (mg)])</f>
        <v>#N/A</v>
      </c>
      <c r="I305" s="129" t="e" cm="1">
        <f t="array" ref="I305">_xlfn.XLOOKUP($A305&amp;$Q$3,Data[Index]&amp;Data[Valid Test, Can be used for conformity (Y/N)],Data[NOx/km (mg)])</f>
        <v>#N/A</v>
      </c>
      <c r="J305" s="129" t="e" cm="1">
        <f t="array" ref="J305">_xlfn.XLOOKUP($A305&amp;$Q$3,Data[Index]&amp;Data[Valid Test, Can be used for conformity (Y/N)],Data[THC + NOx/km (mg)])</f>
        <v>#N/A</v>
      </c>
      <c r="K305" s="142" t="e" cm="1">
        <f t="array" ref="K305">_xlfn.XLOOKUP($A305&amp;$Q$3,Data[Index]&amp;Data[Valid Test, Can be used for conformity (Y/N)],Data[PN/km ('#)])</f>
        <v>#N/A</v>
      </c>
      <c r="L305" s="129" t="e" cm="1">
        <f t="array" ref="L305">_xlfn.XLOOKUP($A305&amp;$Q$3,Data[Index]&amp;Data[Valid Test, Can be used for conformity (Y/N)],Data[PM/km (mg)])</f>
        <v>#N/A</v>
      </c>
      <c r="M305" s="126" t="e" cm="1">
        <f t="array" ref="M305">_xlfn.XLOOKUP($A305&amp;$Q$3,Data[Index]&amp;Data[Valid Test, Can be used for conformity (Y/N)],Data[CH4 (mg/km)])</f>
        <v>#N/A</v>
      </c>
      <c r="N305" s="126" t="e" cm="1">
        <f t="array" ref="N305">_xlfn.XLOOKUP($A305&amp;$Q$3,Data[Index]&amp;Data[Valid Test, Can be used for conformity (Y/N)],Data[N20 (mg/km)])</f>
        <v>#N/A</v>
      </c>
      <c r="O305" s="129" t="e" cm="1">
        <f t="array" ref="O305">_xlfn.XLOOKUP($A305&amp;$Q$3,Data[Index]&amp;Data[Valid Test, Can be used for conformity (Y/N)],Data[l/100km])</f>
        <v>#N/A</v>
      </c>
      <c r="P305" s="138">
        <f>_xlfn.XLOOKUP($A305,Data[Index],Data[Comments])</f>
        <v>0</v>
      </c>
    </row>
    <row r="306" spans="1:16" x14ac:dyDescent="0.2">
      <c r="A306" s="129"/>
      <c r="B306" s="129"/>
      <c r="C306" s="129" t="e" cm="1">
        <f t="array" ref="C306">_xlfn.XLOOKUP($A306&amp;$Q$3&amp;$R$3,Data[Index]&amp;Data[Valid Test, Can be used for conformity (Y/N)]&amp;Data[Cycle],Data[Test Name])</f>
        <v>#N/A</v>
      </c>
      <c r="D306" s="167" t="e" cm="1">
        <f t="array" ref="D306">_xlfn.XLOOKUP($A306&amp;$Q$3&amp;$R$3,Data[Index]&amp;Data[Valid Test, Can be used for conformity (Y/N)]&amp;Data[Cycle],Data[Mileage (Miles)])</f>
        <v>#N/A</v>
      </c>
      <c r="E306" s="130" t="e" cm="1">
        <f t="array" ref="E306">_xlfn.XLOOKUP($A306&amp;$Q$3&amp;$R$3,Data[Index]&amp;Data[Valid Test, Can be used for conformity (Y/N)]&amp;Data[Cycle],Data[Date])</f>
        <v>#N/A</v>
      </c>
      <c r="F306" s="129" t="e" cm="1">
        <f t="array" ref="F306">_xlfn.XLOOKUP($A306&amp;$Q$3&amp;$R$3,Data[Index]&amp;Data[Valid Test, Can be used for conformity (Y/N)]&amp;Data[Cycle],Data[CO/km (mg)])</f>
        <v>#N/A</v>
      </c>
      <c r="G306" s="129" t="e" cm="1">
        <f t="array" ref="G306">_xlfn.XLOOKUP($A306&amp;$Q$3,Data[Index]&amp;Data[Valid Test, Can be used for conformity (Y/N)],Data[CO2/km (g)])</f>
        <v>#N/A</v>
      </c>
      <c r="H306" s="129" t="e" cm="1">
        <f t="array" ref="H306">_xlfn.XLOOKUP($A306&amp;$Q$3,Data[Index]&amp;Data[Valid Test, Can be used for conformity (Y/N)],Data[THC/km (mg)])</f>
        <v>#N/A</v>
      </c>
      <c r="I306" s="129" t="e" cm="1">
        <f t="array" ref="I306">_xlfn.XLOOKUP($A306&amp;$Q$3,Data[Index]&amp;Data[Valid Test, Can be used for conformity (Y/N)],Data[NOx/km (mg)])</f>
        <v>#N/A</v>
      </c>
      <c r="J306" s="129" t="e" cm="1">
        <f t="array" ref="J306">_xlfn.XLOOKUP($A306&amp;$Q$3,Data[Index]&amp;Data[Valid Test, Can be used for conformity (Y/N)],Data[THC + NOx/km (mg)])</f>
        <v>#N/A</v>
      </c>
      <c r="K306" s="142" t="e" cm="1">
        <f t="array" ref="K306">_xlfn.XLOOKUP($A306&amp;$Q$3,Data[Index]&amp;Data[Valid Test, Can be used for conformity (Y/N)],Data[PN/km ('#)])</f>
        <v>#N/A</v>
      </c>
      <c r="L306" s="129" t="e" cm="1">
        <f t="array" ref="L306">_xlfn.XLOOKUP($A306&amp;$Q$3,Data[Index]&amp;Data[Valid Test, Can be used for conformity (Y/N)],Data[PM/km (mg)])</f>
        <v>#N/A</v>
      </c>
      <c r="M306" s="126" t="e" cm="1">
        <f t="array" ref="M306">_xlfn.XLOOKUP($A306&amp;$Q$3,Data[Index]&amp;Data[Valid Test, Can be used for conformity (Y/N)],Data[CH4 (mg/km)])</f>
        <v>#N/A</v>
      </c>
      <c r="N306" s="126" t="e" cm="1">
        <f t="array" ref="N306">_xlfn.XLOOKUP($A306&amp;$Q$3,Data[Index]&amp;Data[Valid Test, Can be used for conformity (Y/N)],Data[N20 (mg/km)])</f>
        <v>#N/A</v>
      </c>
      <c r="O306" s="129" t="e" cm="1">
        <f t="array" ref="O306">_xlfn.XLOOKUP($A306&amp;$Q$3,Data[Index]&amp;Data[Valid Test, Can be used for conformity (Y/N)],Data[l/100km])</f>
        <v>#N/A</v>
      </c>
      <c r="P306" s="138">
        <f>_xlfn.XLOOKUP($A306,Data[Index],Data[Comments])</f>
        <v>0</v>
      </c>
    </row>
    <row r="307" spans="1:16" x14ac:dyDescent="0.2">
      <c r="A307" s="129"/>
      <c r="B307" s="129"/>
      <c r="C307" s="129" t="e" cm="1">
        <f t="array" ref="C307">_xlfn.XLOOKUP($A307&amp;$Q$3&amp;$R$3,Data[Index]&amp;Data[Valid Test, Can be used for conformity (Y/N)]&amp;Data[Cycle],Data[Test Name])</f>
        <v>#N/A</v>
      </c>
      <c r="D307" s="167" t="e" cm="1">
        <f t="array" ref="D307">_xlfn.XLOOKUP($A307&amp;$Q$3&amp;$R$3,Data[Index]&amp;Data[Valid Test, Can be used for conformity (Y/N)]&amp;Data[Cycle],Data[Mileage (Miles)])</f>
        <v>#N/A</v>
      </c>
      <c r="E307" s="130" t="e" cm="1">
        <f t="array" ref="E307">_xlfn.XLOOKUP($A307&amp;$Q$3&amp;$R$3,Data[Index]&amp;Data[Valid Test, Can be used for conformity (Y/N)]&amp;Data[Cycle],Data[Date])</f>
        <v>#N/A</v>
      </c>
      <c r="F307" s="129" t="e" cm="1">
        <f t="array" ref="F307">_xlfn.XLOOKUP($A307&amp;$Q$3&amp;$R$3,Data[Index]&amp;Data[Valid Test, Can be used for conformity (Y/N)]&amp;Data[Cycle],Data[CO/km (mg)])</f>
        <v>#N/A</v>
      </c>
      <c r="G307" s="129" t="e" cm="1">
        <f t="array" ref="G307">_xlfn.XLOOKUP($A307&amp;$Q$3,Data[Index]&amp;Data[Valid Test, Can be used for conformity (Y/N)],Data[CO2/km (g)])</f>
        <v>#N/A</v>
      </c>
      <c r="H307" s="129" t="e" cm="1">
        <f t="array" ref="H307">_xlfn.XLOOKUP($A307&amp;$Q$3,Data[Index]&amp;Data[Valid Test, Can be used for conformity (Y/N)],Data[THC/km (mg)])</f>
        <v>#N/A</v>
      </c>
      <c r="I307" s="129" t="e" cm="1">
        <f t="array" ref="I307">_xlfn.XLOOKUP($A307&amp;$Q$3,Data[Index]&amp;Data[Valid Test, Can be used for conformity (Y/N)],Data[NOx/km (mg)])</f>
        <v>#N/A</v>
      </c>
      <c r="J307" s="129" t="e" cm="1">
        <f t="array" ref="J307">_xlfn.XLOOKUP($A307&amp;$Q$3,Data[Index]&amp;Data[Valid Test, Can be used for conformity (Y/N)],Data[THC + NOx/km (mg)])</f>
        <v>#N/A</v>
      </c>
      <c r="K307" s="142" t="e" cm="1">
        <f t="array" ref="K307">_xlfn.XLOOKUP($A307&amp;$Q$3,Data[Index]&amp;Data[Valid Test, Can be used for conformity (Y/N)],Data[PN/km ('#)])</f>
        <v>#N/A</v>
      </c>
      <c r="L307" s="129" t="e" cm="1">
        <f t="array" ref="L307">_xlfn.XLOOKUP($A307&amp;$Q$3,Data[Index]&amp;Data[Valid Test, Can be used for conformity (Y/N)],Data[PM/km (mg)])</f>
        <v>#N/A</v>
      </c>
      <c r="M307" s="126" t="e" cm="1">
        <f t="array" ref="M307">_xlfn.XLOOKUP($A307&amp;$Q$3,Data[Index]&amp;Data[Valid Test, Can be used for conformity (Y/N)],Data[CH4 (mg/km)])</f>
        <v>#N/A</v>
      </c>
      <c r="N307" s="126" t="e" cm="1">
        <f t="array" ref="N307">_xlfn.XLOOKUP($A307&amp;$Q$3,Data[Index]&amp;Data[Valid Test, Can be used for conformity (Y/N)],Data[N20 (mg/km)])</f>
        <v>#N/A</v>
      </c>
      <c r="O307" s="129" t="e" cm="1">
        <f t="array" ref="O307">_xlfn.XLOOKUP($A307&amp;$Q$3,Data[Index]&amp;Data[Valid Test, Can be used for conformity (Y/N)],Data[l/100km])</f>
        <v>#N/A</v>
      </c>
      <c r="P307" s="138" t="e">
        <f>_xlfn.XLOOKUP($A307,Data[Index],Data[Comments])</f>
        <v>#N/A</v>
      </c>
    </row>
    <row r="308" spans="1:16" x14ac:dyDescent="0.2">
      <c r="A308" s="129"/>
      <c r="B308" s="129"/>
      <c r="C308" s="129" t="e" cm="1">
        <f t="array" ref="C308">_xlfn.XLOOKUP($A308&amp;$Q$3&amp;$R$3,Data[Index]&amp;Data[Valid Test, Can be used for conformity (Y/N)]&amp;Data[Cycle],Data[Test Name])</f>
        <v>#N/A</v>
      </c>
      <c r="D308" s="167" t="e" cm="1">
        <f t="array" ref="D308">_xlfn.XLOOKUP($A308&amp;$Q$3&amp;$R$3,Data[Index]&amp;Data[Valid Test, Can be used for conformity (Y/N)]&amp;Data[Cycle],Data[Mileage (Miles)])</f>
        <v>#N/A</v>
      </c>
      <c r="E308" s="130" t="e" cm="1">
        <f t="array" ref="E308">_xlfn.XLOOKUP($A308&amp;$Q$3&amp;$R$3,Data[Index]&amp;Data[Valid Test, Can be used for conformity (Y/N)]&amp;Data[Cycle],Data[Date])</f>
        <v>#N/A</v>
      </c>
      <c r="F308" s="129" t="e" cm="1">
        <f t="array" ref="F308">_xlfn.XLOOKUP($A308&amp;$Q$3&amp;$R$3,Data[Index]&amp;Data[Valid Test, Can be used for conformity (Y/N)]&amp;Data[Cycle],Data[CO/km (mg)])</f>
        <v>#N/A</v>
      </c>
      <c r="G308" s="129" t="e" cm="1">
        <f t="array" ref="G308">_xlfn.XLOOKUP($A308&amp;$Q$3,Data[Index]&amp;Data[Valid Test, Can be used for conformity (Y/N)],Data[CO2/km (g)])</f>
        <v>#N/A</v>
      </c>
      <c r="H308" s="129" t="e" cm="1">
        <f t="array" ref="H308">_xlfn.XLOOKUP($A308&amp;$Q$3,Data[Index]&amp;Data[Valid Test, Can be used for conformity (Y/N)],Data[THC/km (mg)])</f>
        <v>#N/A</v>
      </c>
      <c r="I308" s="129" t="e" cm="1">
        <f t="array" ref="I308">_xlfn.XLOOKUP($A308&amp;$Q$3,Data[Index]&amp;Data[Valid Test, Can be used for conformity (Y/N)],Data[NOx/km (mg)])</f>
        <v>#N/A</v>
      </c>
      <c r="J308" s="129" t="e" cm="1">
        <f t="array" ref="J308">_xlfn.XLOOKUP($A308&amp;$Q$3,Data[Index]&amp;Data[Valid Test, Can be used for conformity (Y/N)],Data[THC + NOx/km (mg)])</f>
        <v>#N/A</v>
      </c>
      <c r="K308" s="142" t="e" cm="1">
        <f t="array" ref="K308">_xlfn.XLOOKUP($A308&amp;$Q$3,Data[Index]&amp;Data[Valid Test, Can be used for conformity (Y/N)],Data[PN/km ('#)])</f>
        <v>#N/A</v>
      </c>
      <c r="L308" s="129" t="e" cm="1">
        <f t="array" ref="L308">_xlfn.XLOOKUP($A308&amp;$Q$3,Data[Index]&amp;Data[Valid Test, Can be used for conformity (Y/N)],Data[PM/km (mg)])</f>
        <v>#N/A</v>
      </c>
      <c r="M308" s="126" t="e" cm="1">
        <f t="array" ref="M308">_xlfn.XLOOKUP($A308&amp;$Q$3,Data[Index]&amp;Data[Valid Test, Can be used for conformity (Y/N)],Data[CH4 (mg/km)])</f>
        <v>#N/A</v>
      </c>
      <c r="N308" s="126" t="e" cm="1">
        <f t="array" ref="N308">_xlfn.XLOOKUP($A308&amp;$Q$3,Data[Index]&amp;Data[Valid Test, Can be used for conformity (Y/N)],Data[N20 (mg/km)])</f>
        <v>#N/A</v>
      </c>
      <c r="O308" s="129" t="e" cm="1">
        <f t="array" ref="O308">_xlfn.XLOOKUP($A308&amp;$Q$3,Data[Index]&amp;Data[Valid Test, Can be used for conformity (Y/N)],Data[l/100km])</f>
        <v>#N/A</v>
      </c>
      <c r="P308" s="138">
        <f>_xlfn.XLOOKUP($A308,Data[Index],Data[Comments])</f>
        <v>0</v>
      </c>
    </row>
    <row r="309" spans="1:16" x14ac:dyDescent="0.2">
      <c r="A309" s="129"/>
      <c r="B309" s="129"/>
      <c r="C309" s="129" t="e" cm="1">
        <f t="array" ref="C309">_xlfn.XLOOKUP($A309&amp;$Q$3&amp;$R$3,Data[Index]&amp;Data[Valid Test, Can be used for conformity (Y/N)]&amp;Data[Cycle],Data[Test Name])</f>
        <v>#N/A</v>
      </c>
      <c r="D309" s="167" t="e" cm="1">
        <f t="array" ref="D309">_xlfn.XLOOKUP($A309&amp;$Q$3&amp;$R$3,Data[Index]&amp;Data[Valid Test, Can be used for conformity (Y/N)]&amp;Data[Cycle],Data[Mileage (Miles)])</f>
        <v>#N/A</v>
      </c>
      <c r="E309" s="130" t="e" cm="1">
        <f t="array" ref="E309">_xlfn.XLOOKUP($A309&amp;$Q$3&amp;$R$3,Data[Index]&amp;Data[Valid Test, Can be used for conformity (Y/N)]&amp;Data[Cycle],Data[Date])</f>
        <v>#N/A</v>
      </c>
      <c r="F309" s="129" t="e" cm="1">
        <f t="array" ref="F309">_xlfn.XLOOKUP($A309&amp;$Q$3&amp;$R$3,Data[Index]&amp;Data[Valid Test, Can be used for conformity (Y/N)]&amp;Data[Cycle],Data[CO/km (mg)])</f>
        <v>#N/A</v>
      </c>
      <c r="G309" s="129" t="e" cm="1">
        <f t="array" ref="G309">_xlfn.XLOOKUP($A309&amp;$Q$3,Data[Index]&amp;Data[Valid Test, Can be used for conformity (Y/N)],Data[CO2/km (g)])</f>
        <v>#N/A</v>
      </c>
      <c r="H309" s="129" t="e" cm="1">
        <f t="array" ref="H309">_xlfn.XLOOKUP($A309&amp;$Q$3,Data[Index]&amp;Data[Valid Test, Can be used for conformity (Y/N)],Data[THC/km (mg)])</f>
        <v>#N/A</v>
      </c>
      <c r="I309" s="129" t="e" cm="1">
        <f t="array" ref="I309">_xlfn.XLOOKUP($A309&amp;$Q$3,Data[Index]&amp;Data[Valid Test, Can be used for conformity (Y/N)],Data[NOx/km (mg)])</f>
        <v>#N/A</v>
      </c>
      <c r="J309" s="129" t="e" cm="1">
        <f t="array" ref="J309">_xlfn.XLOOKUP($A309&amp;$Q$3,Data[Index]&amp;Data[Valid Test, Can be used for conformity (Y/N)],Data[THC + NOx/km (mg)])</f>
        <v>#N/A</v>
      </c>
      <c r="K309" s="142" t="e" cm="1">
        <f t="array" ref="K309">_xlfn.XLOOKUP($A309&amp;$Q$3,Data[Index]&amp;Data[Valid Test, Can be used for conformity (Y/N)],Data[PN/km ('#)])</f>
        <v>#N/A</v>
      </c>
      <c r="L309" s="129" t="e" cm="1">
        <f t="array" ref="L309">_xlfn.XLOOKUP($A309&amp;$Q$3,Data[Index]&amp;Data[Valid Test, Can be used for conformity (Y/N)],Data[PM/km (mg)])</f>
        <v>#N/A</v>
      </c>
      <c r="M309" s="126" t="e" cm="1">
        <f t="array" ref="M309">_xlfn.XLOOKUP($A309&amp;$Q$3,Data[Index]&amp;Data[Valid Test, Can be used for conformity (Y/N)],Data[CH4 (mg/km)])</f>
        <v>#N/A</v>
      </c>
      <c r="N309" s="126" t="e" cm="1">
        <f t="array" ref="N309">_xlfn.XLOOKUP($A309&amp;$Q$3,Data[Index]&amp;Data[Valid Test, Can be used for conformity (Y/N)],Data[N20 (mg/km)])</f>
        <v>#N/A</v>
      </c>
      <c r="O309" s="129" t="e" cm="1">
        <f t="array" ref="O309">_xlfn.XLOOKUP($A309&amp;$Q$3,Data[Index]&amp;Data[Valid Test, Can be used for conformity (Y/N)],Data[l/100km])</f>
        <v>#N/A</v>
      </c>
      <c r="P309" s="138">
        <f>_xlfn.XLOOKUP($A309,Data[Index],Data[Comments])</f>
        <v>0</v>
      </c>
    </row>
    <row r="310" spans="1:16" x14ac:dyDescent="0.2">
      <c r="A310" s="129"/>
      <c r="B310" s="129"/>
      <c r="C310" s="129" t="e" cm="1">
        <f t="array" ref="C310">_xlfn.XLOOKUP($A310&amp;$Q$3&amp;$R$3,Data[Index]&amp;Data[Valid Test, Can be used for conformity (Y/N)]&amp;Data[Cycle],Data[Test Name])</f>
        <v>#N/A</v>
      </c>
      <c r="D310" s="167" t="e" cm="1">
        <f t="array" ref="D310">_xlfn.XLOOKUP($A310&amp;$Q$3&amp;$R$3,Data[Index]&amp;Data[Valid Test, Can be used for conformity (Y/N)]&amp;Data[Cycle],Data[Mileage (Miles)])</f>
        <v>#N/A</v>
      </c>
      <c r="E310" s="130" t="e" cm="1">
        <f t="array" ref="E310">_xlfn.XLOOKUP($A310&amp;$Q$3&amp;$R$3,Data[Index]&amp;Data[Valid Test, Can be used for conformity (Y/N)]&amp;Data[Cycle],Data[Date])</f>
        <v>#N/A</v>
      </c>
      <c r="F310" s="129" t="e" cm="1">
        <f t="array" ref="F310">_xlfn.XLOOKUP($A310&amp;$Q$3&amp;$R$3,Data[Index]&amp;Data[Valid Test, Can be used for conformity (Y/N)]&amp;Data[Cycle],Data[CO/km (mg)])</f>
        <v>#N/A</v>
      </c>
      <c r="G310" s="129" t="e" cm="1">
        <f t="array" ref="G310">_xlfn.XLOOKUP($A310&amp;$Q$3,Data[Index]&amp;Data[Valid Test, Can be used for conformity (Y/N)],Data[CO2/km (g)])</f>
        <v>#N/A</v>
      </c>
      <c r="H310" s="129" t="e" cm="1">
        <f t="array" ref="H310">_xlfn.XLOOKUP($A310&amp;$Q$3,Data[Index]&amp;Data[Valid Test, Can be used for conformity (Y/N)],Data[THC/km (mg)])</f>
        <v>#N/A</v>
      </c>
      <c r="I310" s="129" t="e" cm="1">
        <f t="array" ref="I310">_xlfn.XLOOKUP($A310&amp;$Q$3,Data[Index]&amp;Data[Valid Test, Can be used for conformity (Y/N)],Data[NOx/km (mg)])</f>
        <v>#N/A</v>
      </c>
      <c r="J310" s="129" t="e" cm="1">
        <f t="array" ref="J310">_xlfn.XLOOKUP($A310&amp;$Q$3,Data[Index]&amp;Data[Valid Test, Can be used for conformity (Y/N)],Data[THC + NOx/km (mg)])</f>
        <v>#N/A</v>
      </c>
      <c r="K310" s="142" t="e" cm="1">
        <f t="array" ref="K310">_xlfn.XLOOKUP($A310&amp;$Q$3,Data[Index]&amp;Data[Valid Test, Can be used for conformity (Y/N)],Data[PN/km ('#)])</f>
        <v>#N/A</v>
      </c>
      <c r="L310" s="129" t="e" cm="1">
        <f t="array" ref="L310">_xlfn.XLOOKUP($A310&amp;$Q$3,Data[Index]&amp;Data[Valid Test, Can be used for conformity (Y/N)],Data[PM/km (mg)])</f>
        <v>#N/A</v>
      </c>
      <c r="M310" s="126" t="e" cm="1">
        <f t="array" ref="M310">_xlfn.XLOOKUP($A310&amp;$Q$3,Data[Index]&amp;Data[Valid Test, Can be used for conformity (Y/N)],Data[CH4 (mg/km)])</f>
        <v>#N/A</v>
      </c>
      <c r="N310" s="126" t="e" cm="1">
        <f t="array" ref="N310">_xlfn.XLOOKUP($A310&amp;$Q$3,Data[Index]&amp;Data[Valid Test, Can be used for conformity (Y/N)],Data[N20 (mg/km)])</f>
        <v>#N/A</v>
      </c>
      <c r="O310" s="129" t="e" cm="1">
        <f t="array" ref="O310">_xlfn.XLOOKUP($A310&amp;$Q$3,Data[Index]&amp;Data[Valid Test, Can be used for conformity (Y/N)],Data[l/100km])</f>
        <v>#N/A</v>
      </c>
      <c r="P310" s="138" t="e">
        <f>_xlfn.XLOOKUP($A310,Data[Index],Data[Comments])</f>
        <v>#N/A</v>
      </c>
    </row>
    <row r="311" spans="1:16" x14ac:dyDescent="0.2">
      <c r="A311" s="129"/>
      <c r="B311" s="129"/>
      <c r="C311" s="129" t="e" cm="1">
        <f t="array" ref="C311">_xlfn.XLOOKUP($A311&amp;$Q$3&amp;$R$3,Data[Index]&amp;Data[Valid Test, Can be used for conformity (Y/N)]&amp;Data[Cycle],Data[Test Name])</f>
        <v>#N/A</v>
      </c>
      <c r="D311" s="167" t="e" cm="1">
        <f t="array" ref="D311">_xlfn.XLOOKUP($A311&amp;$Q$3&amp;$R$3,Data[Index]&amp;Data[Valid Test, Can be used for conformity (Y/N)]&amp;Data[Cycle],Data[Mileage (Miles)])</f>
        <v>#N/A</v>
      </c>
      <c r="E311" s="130" t="e" cm="1">
        <f t="array" ref="E311">_xlfn.XLOOKUP($A311&amp;$Q$3&amp;$R$3,Data[Index]&amp;Data[Valid Test, Can be used for conformity (Y/N)]&amp;Data[Cycle],Data[Date])</f>
        <v>#N/A</v>
      </c>
      <c r="F311" s="129" t="e" cm="1">
        <f t="array" ref="F311">_xlfn.XLOOKUP($A311&amp;$Q$3&amp;$R$3,Data[Index]&amp;Data[Valid Test, Can be used for conformity (Y/N)]&amp;Data[Cycle],Data[CO/km (mg)])</f>
        <v>#N/A</v>
      </c>
      <c r="G311" s="129" t="e" cm="1">
        <f t="array" ref="G311">_xlfn.XLOOKUP($A311&amp;$Q$3,Data[Index]&amp;Data[Valid Test, Can be used for conformity (Y/N)],Data[CO2/km (g)])</f>
        <v>#N/A</v>
      </c>
      <c r="H311" s="129" t="e" cm="1">
        <f t="array" ref="H311">_xlfn.XLOOKUP($A311&amp;$Q$3,Data[Index]&amp;Data[Valid Test, Can be used for conformity (Y/N)],Data[THC/km (mg)])</f>
        <v>#N/A</v>
      </c>
      <c r="I311" s="129" t="e" cm="1">
        <f t="array" ref="I311">_xlfn.XLOOKUP($A311&amp;$Q$3,Data[Index]&amp;Data[Valid Test, Can be used for conformity (Y/N)],Data[NOx/km (mg)])</f>
        <v>#N/A</v>
      </c>
      <c r="J311" s="129" t="e" cm="1">
        <f t="array" ref="J311">_xlfn.XLOOKUP($A311&amp;$Q$3,Data[Index]&amp;Data[Valid Test, Can be used for conformity (Y/N)],Data[THC + NOx/km (mg)])</f>
        <v>#N/A</v>
      </c>
      <c r="K311" s="142" t="e" cm="1">
        <f t="array" ref="K311">_xlfn.XLOOKUP($A311&amp;$Q$3,Data[Index]&amp;Data[Valid Test, Can be used for conformity (Y/N)],Data[PN/km ('#)])</f>
        <v>#N/A</v>
      </c>
      <c r="L311" s="129" t="e" cm="1">
        <f t="array" ref="L311">_xlfn.XLOOKUP($A311&amp;$Q$3,Data[Index]&amp;Data[Valid Test, Can be used for conformity (Y/N)],Data[PM/km (mg)])</f>
        <v>#N/A</v>
      </c>
      <c r="M311" s="126" t="e" cm="1">
        <f t="array" ref="M311">_xlfn.XLOOKUP($A311&amp;$Q$3,Data[Index]&amp;Data[Valid Test, Can be used for conformity (Y/N)],Data[CH4 (mg/km)])</f>
        <v>#N/A</v>
      </c>
      <c r="N311" s="126" t="e" cm="1">
        <f t="array" ref="N311">_xlfn.XLOOKUP($A311&amp;$Q$3,Data[Index]&amp;Data[Valid Test, Can be used for conformity (Y/N)],Data[N20 (mg/km)])</f>
        <v>#N/A</v>
      </c>
      <c r="O311" s="129" t="e" cm="1">
        <f t="array" ref="O311">_xlfn.XLOOKUP($A311&amp;$Q$3,Data[Index]&amp;Data[Valid Test, Can be used for conformity (Y/N)],Data[l/100km])</f>
        <v>#N/A</v>
      </c>
      <c r="P311" s="138" t="e">
        <f>_xlfn.XLOOKUP($A311,Data[Index],Data[Comments])</f>
        <v>#N/A</v>
      </c>
    </row>
    <row r="312" spans="1:16" x14ac:dyDescent="0.2">
      <c r="A312" s="129"/>
      <c r="B312" s="129"/>
      <c r="C312" s="129" t="e" cm="1">
        <f t="array" ref="C312">_xlfn.XLOOKUP($A312&amp;$Q$3&amp;$R$3,Data[Index]&amp;Data[Valid Test, Can be used for conformity (Y/N)]&amp;Data[Cycle],Data[Test Name])</f>
        <v>#N/A</v>
      </c>
      <c r="D312" s="167" t="e" cm="1">
        <f t="array" ref="D312">_xlfn.XLOOKUP($A312&amp;$Q$3&amp;$R$3,Data[Index]&amp;Data[Valid Test, Can be used for conformity (Y/N)]&amp;Data[Cycle],Data[Mileage (Miles)])</f>
        <v>#N/A</v>
      </c>
      <c r="E312" s="130" t="e" cm="1">
        <f t="array" ref="E312">_xlfn.XLOOKUP($A312&amp;$Q$3&amp;$R$3,Data[Index]&amp;Data[Valid Test, Can be used for conformity (Y/N)]&amp;Data[Cycle],Data[Date])</f>
        <v>#N/A</v>
      </c>
      <c r="F312" s="129" t="e" cm="1">
        <f t="array" ref="F312">_xlfn.XLOOKUP($A312&amp;$Q$3&amp;$R$3,Data[Index]&amp;Data[Valid Test, Can be used for conformity (Y/N)]&amp;Data[Cycle],Data[CO/km (mg)])</f>
        <v>#N/A</v>
      </c>
      <c r="G312" s="129" t="e" cm="1">
        <f t="array" ref="G312">_xlfn.XLOOKUP($A312&amp;$Q$3,Data[Index]&amp;Data[Valid Test, Can be used for conformity (Y/N)],Data[CO2/km (g)])</f>
        <v>#N/A</v>
      </c>
      <c r="H312" s="129" t="e" cm="1">
        <f t="array" ref="H312">_xlfn.XLOOKUP($A312&amp;$Q$3,Data[Index]&amp;Data[Valid Test, Can be used for conformity (Y/N)],Data[THC/km (mg)])</f>
        <v>#N/A</v>
      </c>
      <c r="I312" s="129" t="e" cm="1">
        <f t="array" ref="I312">_xlfn.XLOOKUP($A312&amp;$Q$3,Data[Index]&amp;Data[Valid Test, Can be used for conformity (Y/N)],Data[NOx/km (mg)])</f>
        <v>#N/A</v>
      </c>
      <c r="J312" s="129" t="e" cm="1">
        <f t="array" ref="J312">_xlfn.XLOOKUP($A312&amp;$Q$3,Data[Index]&amp;Data[Valid Test, Can be used for conformity (Y/N)],Data[THC + NOx/km (mg)])</f>
        <v>#N/A</v>
      </c>
      <c r="K312" s="142" t="e" cm="1">
        <f t="array" ref="K312">_xlfn.XLOOKUP($A312&amp;$Q$3,Data[Index]&amp;Data[Valid Test, Can be used for conformity (Y/N)],Data[PN/km ('#)])</f>
        <v>#N/A</v>
      </c>
      <c r="L312" s="129" t="e" cm="1">
        <f t="array" ref="L312">_xlfn.XLOOKUP($A312&amp;$Q$3,Data[Index]&amp;Data[Valid Test, Can be used for conformity (Y/N)],Data[PM/km (mg)])</f>
        <v>#N/A</v>
      </c>
      <c r="M312" s="126" t="e" cm="1">
        <f t="array" ref="M312">_xlfn.XLOOKUP($A312&amp;$Q$3,Data[Index]&amp;Data[Valid Test, Can be used for conformity (Y/N)],Data[CH4 (mg/km)])</f>
        <v>#N/A</v>
      </c>
      <c r="N312" s="126" t="e" cm="1">
        <f t="array" ref="N312">_xlfn.XLOOKUP($A312&amp;$Q$3,Data[Index]&amp;Data[Valid Test, Can be used for conformity (Y/N)],Data[N20 (mg/km)])</f>
        <v>#N/A</v>
      </c>
      <c r="O312" s="129" t="e" cm="1">
        <f t="array" ref="O312">_xlfn.XLOOKUP($A312&amp;$Q$3,Data[Index]&amp;Data[Valid Test, Can be used for conformity (Y/N)],Data[l/100km])</f>
        <v>#N/A</v>
      </c>
      <c r="P312" s="138" t="e">
        <f>_xlfn.XLOOKUP($A312,Data[Index],Data[Comments])</f>
        <v>#N/A</v>
      </c>
    </row>
    <row r="313" spans="1:16" x14ac:dyDescent="0.2">
      <c r="A313" s="129"/>
      <c r="B313" s="129"/>
      <c r="C313" s="129" t="e" cm="1">
        <f t="array" ref="C313">_xlfn.XLOOKUP($A313&amp;$Q$3&amp;$R$3,Data[Index]&amp;Data[Valid Test, Can be used for conformity (Y/N)]&amp;Data[Cycle],Data[Test Name])</f>
        <v>#N/A</v>
      </c>
      <c r="D313" s="167" t="e" cm="1">
        <f t="array" ref="D313">_xlfn.XLOOKUP($A313&amp;$Q$3&amp;$R$3,Data[Index]&amp;Data[Valid Test, Can be used for conformity (Y/N)]&amp;Data[Cycle],Data[Mileage (Miles)])</f>
        <v>#N/A</v>
      </c>
      <c r="E313" s="130" t="e" cm="1">
        <f t="array" ref="E313">_xlfn.XLOOKUP($A313&amp;$Q$3&amp;$R$3,Data[Index]&amp;Data[Valid Test, Can be used for conformity (Y/N)]&amp;Data[Cycle],Data[Date])</f>
        <v>#N/A</v>
      </c>
      <c r="F313" s="129" t="e" cm="1">
        <f t="array" ref="F313">_xlfn.XLOOKUP($A313&amp;$Q$3&amp;$R$3,Data[Index]&amp;Data[Valid Test, Can be used for conformity (Y/N)]&amp;Data[Cycle],Data[CO/km (mg)])</f>
        <v>#N/A</v>
      </c>
      <c r="G313" s="129" t="e" cm="1">
        <f t="array" ref="G313">_xlfn.XLOOKUP($A313&amp;$Q$3,Data[Index]&amp;Data[Valid Test, Can be used for conformity (Y/N)],Data[CO2/km (g)])</f>
        <v>#N/A</v>
      </c>
      <c r="H313" s="129" t="e" cm="1">
        <f t="array" ref="H313">_xlfn.XLOOKUP($A313&amp;$Q$3,Data[Index]&amp;Data[Valid Test, Can be used for conformity (Y/N)],Data[THC/km (mg)])</f>
        <v>#N/A</v>
      </c>
      <c r="I313" s="129" t="e" cm="1">
        <f t="array" ref="I313">_xlfn.XLOOKUP($A313&amp;$Q$3,Data[Index]&amp;Data[Valid Test, Can be used for conformity (Y/N)],Data[NOx/km (mg)])</f>
        <v>#N/A</v>
      </c>
      <c r="J313" s="129" t="e" cm="1">
        <f t="array" ref="J313">_xlfn.XLOOKUP($A313&amp;$Q$3,Data[Index]&amp;Data[Valid Test, Can be used for conformity (Y/N)],Data[THC + NOx/km (mg)])</f>
        <v>#N/A</v>
      </c>
      <c r="K313" s="142" t="e" cm="1">
        <f t="array" ref="K313">_xlfn.XLOOKUP($A313&amp;$Q$3,Data[Index]&amp;Data[Valid Test, Can be used for conformity (Y/N)],Data[PN/km ('#)])</f>
        <v>#N/A</v>
      </c>
      <c r="L313" s="129" t="e" cm="1">
        <f t="array" ref="L313">_xlfn.XLOOKUP($A313&amp;$Q$3,Data[Index]&amp;Data[Valid Test, Can be used for conformity (Y/N)],Data[PM/km (mg)])</f>
        <v>#N/A</v>
      </c>
      <c r="M313" s="126" t="e" cm="1">
        <f t="array" ref="M313">_xlfn.XLOOKUP($A313&amp;$Q$3,Data[Index]&amp;Data[Valid Test, Can be used for conformity (Y/N)],Data[CH4 (mg/km)])</f>
        <v>#N/A</v>
      </c>
      <c r="N313" s="126" t="e" cm="1">
        <f t="array" ref="N313">_xlfn.XLOOKUP($A313&amp;$Q$3,Data[Index]&amp;Data[Valid Test, Can be used for conformity (Y/N)],Data[N20 (mg/km)])</f>
        <v>#N/A</v>
      </c>
      <c r="O313" s="129" t="e" cm="1">
        <f t="array" ref="O313">_xlfn.XLOOKUP($A313&amp;$Q$3,Data[Index]&amp;Data[Valid Test, Can be used for conformity (Y/N)],Data[l/100km])</f>
        <v>#N/A</v>
      </c>
      <c r="P313" s="138">
        <f>_xlfn.XLOOKUP($A313,Data[Index],Data[Comments])</f>
        <v>0</v>
      </c>
    </row>
    <row r="314" spans="1:16" x14ac:dyDescent="0.2">
      <c r="A314" s="129"/>
      <c r="B314" s="129"/>
      <c r="C314" s="129" t="e" cm="1">
        <f t="array" ref="C314">_xlfn.XLOOKUP($A314&amp;$Q$3&amp;$R$3,Data[Index]&amp;Data[Valid Test, Can be used for conformity (Y/N)]&amp;Data[Cycle],Data[Test Name])</f>
        <v>#N/A</v>
      </c>
      <c r="D314" s="167" t="e" cm="1">
        <f t="array" ref="D314">_xlfn.XLOOKUP($A314&amp;$Q$3&amp;$R$3,Data[Index]&amp;Data[Valid Test, Can be used for conformity (Y/N)]&amp;Data[Cycle],Data[Mileage (Miles)])</f>
        <v>#N/A</v>
      </c>
      <c r="E314" s="130" t="e" cm="1">
        <f t="array" ref="E314">_xlfn.XLOOKUP($A314&amp;$Q$3&amp;$R$3,Data[Index]&amp;Data[Valid Test, Can be used for conformity (Y/N)]&amp;Data[Cycle],Data[Date])</f>
        <v>#N/A</v>
      </c>
      <c r="F314" s="129" t="e" cm="1">
        <f t="array" ref="F314">_xlfn.XLOOKUP($A314&amp;$Q$3&amp;$R$3,Data[Index]&amp;Data[Valid Test, Can be used for conformity (Y/N)]&amp;Data[Cycle],Data[CO/km (mg)])</f>
        <v>#N/A</v>
      </c>
      <c r="G314" s="129" t="e" cm="1">
        <f t="array" ref="G314">_xlfn.XLOOKUP($A314&amp;$Q$3,Data[Index]&amp;Data[Valid Test, Can be used for conformity (Y/N)],Data[CO2/km (g)])</f>
        <v>#N/A</v>
      </c>
      <c r="H314" s="129" t="e" cm="1">
        <f t="array" ref="H314">_xlfn.XLOOKUP($A314&amp;$Q$3,Data[Index]&amp;Data[Valid Test, Can be used for conformity (Y/N)],Data[THC/km (mg)])</f>
        <v>#N/A</v>
      </c>
      <c r="I314" s="129" t="e" cm="1">
        <f t="array" ref="I314">_xlfn.XLOOKUP($A314&amp;$Q$3,Data[Index]&amp;Data[Valid Test, Can be used for conformity (Y/N)],Data[NOx/km (mg)])</f>
        <v>#N/A</v>
      </c>
      <c r="J314" s="129" t="e" cm="1">
        <f t="array" ref="J314">_xlfn.XLOOKUP($A314&amp;$Q$3,Data[Index]&amp;Data[Valid Test, Can be used for conformity (Y/N)],Data[THC + NOx/km (mg)])</f>
        <v>#N/A</v>
      </c>
      <c r="K314" s="142" t="e" cm="1">
        <f t="array" ref="K314">_xlfn.XLOOKUP($A314&amp;$Q$3,Data[Index]&amp;Data[Valid Test, Can be used for conformity (Y/N)],Data[PN/km ('#)])</f>
        <v>#N/A</v>
      </c>
      <c r="L314" s="129" t="e" cm="1">
        <f t="array" ref="L314">_xlfn.XLOOKUP($A314&amp;$Q$3,Data[Index]&amp;Data[Valid Test, Can be used for conformity (Y/N)],Data[PM/km (mg)])</f>
        <v>#N/A</v>
      </c>
      <c r="M314" s="126" t="e" cm="1">
        <f t="array" ref="M314">_xlfn.XLOOKUP($A314&amp;$Q$3,Data[Index]&amp;Data[Valid Test, Can be used for conformity (Y/N)],Data[CH4 (mg/km)])</f>
        <v>#N/A</v>
      </c>
      <c r="N314" s="126" t="e" cm="1">
        <f t="array" ref="N314">_xlfn.XLOOKUP($A314&amp;$Q$3,Data[Index]&amp;Data[Valid Test, Can be used for conformity (Y/N)],Data[N20 (mg/km)])</f>
        <v>#N/A</v>
      </c>
      <c r="O314" s="129" t="e" cm="1">
        <f t="array" ref="O314">_xlfn.XLOOKUP($A314&amp;$Q$3,Data[Index]&amp;Data[Valid Test, Can be used for conformity (Y/N)],Data[l/100km])</f>
        <v>#N/A</v>
      </c>
      <c r="P314" s="138">
        <f>_xlfn.XLOOKUP($A314,Data[Index],Data[Comments])</f>
        <v>0</v>
      </c>
    </row>
    <row r="315" spans="1:16" x14ac:dyDescent="0.2">
      <c r="A315" s="129"/>
      <c r="B315" s="129"/>
      <c r="C315" s="129" t="e" cm="1">
        <f t="array" ref="C315">_xlfn.XLOOKUP($A315&amp;$Q$3&amp;$R$3,Data[Index]&amp;Data[Valid Test, Can be used for conformity (Y/N)]&amp;Data[Cycle],Data[Test Name])</f>
        <v>#N/A</v>
      </c>
      <c r="D315" s="167" t="e" cm="1">
        <f t="array" ref="D315">_xlfn.XLOOKUP($A315&amp;$Q$3&amp;$R$3,Data[Index]&amp;Data[Valid Test, Can be used for conformity (Y/N)]&amp;Data[Cycle],Data[Mileage (Miles)])</f>
        <v>#N/A</v>
      </c>
      <c r="E315" s="130" t="e" cm="1">
        <f t="array" ref="E315">_xlfn.XLOOKUP($A315&amp;$Q$3&amp;$R$3,Data[Index]&amp;Data[Valid Test, Can be used for conformity (Y/N)]&amp;Data[Cycle],Data[Date])</f>
        <v>#N/A</v>
      </c>
      <c r="F315" s="129" t="e" cm="1">
        <f t="array" ref="F315">_xlfn.XLOOKUP($A315&amp;$Q$3&amp;$R$3,Data[Index]&amp;Data[Valid Test, Can be used for conformity (Y/N)]&amp;Data[Cycle],Data[CO/km (mg)])</f>
        <v>#N/A</v>
      </c>
      <c r="G315" s="129" t="e" cm="1">
        <f t="array" ref="G315">_xlfn.XLOOKUP($A315&amp;$Q$3,Data[Index]&amp;Data[Valid Test, Can be used for conformity (Y/N)],Data[CO2/km (g)])</f>
        <v>#N/A</v>
      </c>
      <c r="H315" s="129" t="e" cm="1">
        <f t="array" ref="H315">_xlfn.XLOOKUP($A315&amp;$Q$3,Data[Index]&amp;Data[Valid Test, Can be used for conformity (Y/N)],Data[THC/km (mg)])</f>
        <v>#N/A</v>
      </c>
      <c r="I315" s="129" t="e" cm="1">
        <f t="array" ref="I315">_xlfn.XLOOKUP($A315&amp;$Q$3,Data[Index]&amp;Data[Valid Test, Can be used for conformity (Y/N)],Data[NOx/km (mg)])</f>
        <v>#N/A</v>
      </c>
      <c r="J315" s="129" t="e" cm="1">
        <f t="array" ref="J315">_xlfn.XLOOKUP($A315&amp;$Q$3,Data[Index]&amp;Data[Valid Test, Can be used for conformity (Y/N)],Data[THC + NOx/km (mg)])</f>
        <v>#N/A</v>
      </c>
      <c r="K315" s="142" t="e" cm="1">
        <f t="array" ref="K315">_xlfn.XLOOKUP($A315&amp;$Q$3,Data[Index]&amp;Data[Valid Test, Can be used for conformity (Y/N)],Data[PN/km ('#)])</f>
        <v>#N/A</v>
      </c>
      <c r="L315" s="129" t="e" cm="1">
        <f t="array" ref="L315">_xlfn.XLOOKUP($A315&amp;$Q$3,Data[Index]&amp;Data[Valid Test, Can be used for conformity (Y/N)],Data[PM/km (mg)])</f>
        <v>#N/A</v>
      </c>
      <c r="M315" s="126" t="e" cm="1">
        <f t="array" ref="M315">_xlfn.XLOOKUP($A315&amp;$Q$3,Data[Index]&amp;Data[Valid Test, Can be used for conformity (Y/N)],Data[CH4 (mg/km)])</f>
        <v>#N/A</v>
      </c>
      <c r="N315" s="126" t="e" cm="1">
        <f t="array" ref="N315">_xlfn.XLOOKUP($A315&amp;$Q$3,Data[Index]&amp;Data[Valid Test, Can be used for conformity (Y/N)],Data[N20 (mg/km)])</f>
        <v>#N/A</v>
      </c>
      <c r="O315" s="129" t="e" cm="1">
        <f t="array" ref="O315">_xlfn.XLOOKUP($A315&amp;$Q$3,Data[Index]&amp;Data[Valid Test, Can be used for conformity (Y/N)],Data[l/100km])</f>
        <v>#N/A</v>
      </c>
      <c r="P315" s="138" t="e">
        <f>_xlfn.XLOOKUP($A315,Data[Index],Data[Comments])</f>
        <v>#N/A</v>
      </c>
    </row>
    <row r="316" spans="1:16" x14ac:dyDescent="0.2">
      <c r="A316" s="129"/>
      <c r="B316" s="129"/>
      <c r="C316" s="129" t="e" cm="1">
        <f t="array" ref="C316">_xlfn.XLOOKUP($A316&amp;$Q$3&amp;$R$3,Data[Index]&amp;Data[Valid Test, Can be used for conformity (Y/N)]&amp;Data[Cycle],Data[Test Name])</f>
        <v>#N/A</v>
      </c>
      <c r="D316" s="167" t="e" cm="1">
        <f t="array" ref="D316">_xlfn.XLOOKUP($A316&amp;$Q$3&amp;$R$3,Data[Index]&amp;Data[Valid Test, Can be used for conformity (Y/N)]&amp;Data[Cycle],Data[Mileage (Miles)])</f>
        <v>#N/A</v>
      </c>
      <c r="E316" s="130" t="e" cm="1">
        <f t="array" ref="E316">_xlfn.XLOOKUP($A316&amp;$Q$3&amp;$R$3,Data[Index]&amp;Data[Valid Test, Can be used for conformity (Y/N)]&amp;Data[Cycle],Data[Date])</f>
        <v>#N/A</v>
      </c>
      <c r="F316" s="129" t="e" cm="1">
        <f t="array" ref="F316">_xlfn.XLOOKUP($A316&amp;$Q$3&amp;$R$3,Data[Index]&amp;Data[Valid Test, Can be used for conformity (Y/N)]&amp;Data[Cycle],Data[CO/km (mg)])</f>
        <v>#N/A</v>
      </c>
      <c r="G316" s="129" t="e" cm="1">
        <f t="array" ref="G316">_xlfn.XLOOKUP($A316&amp;$Q$3,Data[Index]&amp;Data[Valid Test, Can be used for conformity (Y/N)],Data[CO2/km (g)])</f>
        <v>#N/A</v>
      </c>
      <c r="H316" s="129" t="e" cm="1">
        <f t="array" ref="H316">_xlfn.XLOOKUP($A316&amp;$Q$3,Data[Index]&amp;Data[Valid Test, Can be used for conformity (Y/N)],Data[THC/km (mg)])</f>
        <v>#N/A</v>
      </c>
      <c r="I316" s="129" t="e" cm="1">
        <f t="array" ref="I316">_xlfn.XLOOKUP($A316&amp;$Q$3,Data[Index]&amp;Data[Valid Test, Can be used for conformity (Y/N)],Data[NOx/km (mg)])</f>
        <v>#N/A</v>
      </c>
      <c r="J316" s="129" t="e" cm="1">
        <f t="array" ref="J316">_xlfn.XLOOKUP($A316&amp;$Q$3,Data[Index]&amp;Data[Valid Test, Can be used for conformity (Y/N)],Data[THC + NOx/km (mg)])</f>
        <v>#N/A</v>
      </c>
      <c r="K316" s="142" t="e" cm="1">
        <f t="array" ref="K316">_xlfn.XLOOKUP($A316&amp;$Q$3,Data[Index]&amp;Data[Valid Test, Can be used for conformity (Y/N)],Data[PN/km ('#)])</f>
        <v>#N/A</v>
      </c>
      <c r="L316" s="129" t="e" cm="1">
        <f t="array" ref="L316">_xlfn.XLOOKUP($A316&amp;$Q$3,Data[Index]&amp;Data[Valid Test, Can be used for conformity (Y/N)],Data[PM/km (mg)])</f>
        <v>#N/A</v>
      </c>
      <c r="M316" s="126" t="e" cm="1">
        <f t="array" ref="M316">_xlfn.XLOOKUP($A316&amp;$Q$3,Data[Index]&amp;Data[Valid Test, Can be used for conformity (Y/N)],Data[CH4 (mg/km)])</f>
        <v>#N/A</v>
      </c>
      <c r="N316" s="126" t="e" cm="1">
        <f t="array" ref="N316">_xlfn.XLOOKUP($A316&amp;$Q$3,Data[Index]&amp;Data[Valid Test, Can be used for conformity (Y/N)],Data[N20 (mg/km)])</f>
        <v>#N/A</v>
      </c>
      <c r="O316" s="129" t="e" cm="1">
        <f t="array" ref="O316">_xlfn.XLOOKUP($A316&amp;$Q$3,Data[Index]&amp;Data[Valid Test, Can be used for conformity (Y/N)],Data[l/100km])</f>
        <v>#N/A</v>
      </c>
      <c r="P316" s="138">
        <f>_xlfn.XLOOKUP($A316,Data[Index],Data[Comments])</f>
        <v>0</v>
      </c>
    </row>
    <row r="317" spans="1:16" x14ac:dyDescent="0.2">
      <c r="A317" s="129"/>
      <c r="B317" s="129"/>
      <c r="C317" s="129" t="e" cm="1">
        <f t="array" ref="C317">_xlfn.XLOOKUP($A317&amp;$Q$3&amp;$R$3,Data[Index]&amp;Data[Valid Test, Can be used for conformity (Y/N)]&amp;Data[Cycle],Data[Test Name])</f>
        <v>#N/A</v>
      </c>
      <c r="D317" s="167" t="e" cm="1">
        <f t="array" ref="D317">_xlfn.XLOOKUP($A317&amp;$Q$3&amp;$R$3,Data[Index]&amp;Data[Valid Test, Can be used for conformity (Y/N)]&amp;Data[Cycle],Data[Mileage (Miles)])</f>
        <v>#N/A</v>
      </c>
      <c r="E317" s="130" t="e" cm="1">
        <f t="array" ref="E317">_xlfn.XLOOKUP($A317&amp;$Q$3&amp;$R$3,Data[Index]&amp;Data[Valid Test, Can be used for conformity (Y/N)]&amp;Data[Cycle],Data[Date])</f>
        <v>#N/A</v>
      </c>
      <c r="F317" s="129" t="e" cm="1">
        <f t="array" ref="F317">_xlfn.XLOOKUP($A317&amp;$Q$3&amp;$R$3,Data[Index]&amp;Data[Valid Test, Can be used for conformity (Y/N)]&amp;Data[Cycle],Data[CO/km (mg)])</f>
        <v>#N/A</v>
      </c>
      <c r="G317" s="129" t="e" cm="1">
        <f t="array" ref="G317">_xlfn.XLOOKUP($A317&amp;$Q$3,Data[Index]&amp;Data[Valid Test, Can be used for conformity (Y/N)],Data[CO2/km (g)])</f>
        <v>#N/A</v>
      </c>
      <c r="H317" s="129" t="e" cm="1">
        <f t="array" ref="H317">_xlfn.XLOOKUP($A317&amp;$Q$3,Data[Index]&amp;Data[Valid Test, Can be used for conformity (Y/N)],Data[THC/km (mg)])</f>
        <v>#N/A</v>
      </c>
      <c r="I317" s="129" t="e" cm="1">
        <f t="array" ref="I317">_xlfn.XLOOKUP($A317&amp;$Q$3,Data[Index]&amp;Data[Valid Test, Can be used for conformity (Y/N)],Data[NOx/km (mg)])</f>
        <v>#N/A</v>
      </c>
      <c r="J317" s="129" t="e" cm="1">
        <f t="array" ref="J317">_xlfn.XLOOKUP($A317&amp;$Q$3,Data[Index]&amp;Data[Valid Test, Can be used for conformity (Y/N)],Data[THC + NOx/km (mg)])</f>
        <v>#N/A</v>
      </c>
      <c r="K317" s="142" t="e" cm="1">
        <f t="array" ref="K317">_xlfn.XLOOKUP($A317&amp;$Q$3,Data[Index]&amp;Data[Valid Test, Can be used for conformity (Y/N)],Data[PN/km ('#)])</f>
        <v>#N/A</v>
      </c>
      <c r="L317" s="129" t="e" cm="1">
        <f t="array" ref="L317">_xlfn.XLOOKUP($A317&amp;$Q$3,Data[Index]&amp;Data[Valid Test, Can be used for conformity (Y/N)],Data[PM/km (mg)])</f>
        <v>#N/A</v>
      </c>
      <c r="M317" s="126" t="e" cm="1">
        <f t="array" ref="M317">_xlfn.XLOOKUP($A317&amp;$Q$3,Data[Index]&amp;Data[Valid Test, Can be used for conformity (Y/N)],Data[CH4 (mg/km)])</f>
        <v>#N/A</v>
      </c>
      <c r="N317" s="126" t="e" cm="1">
        <f t="array" ref="N317">_xlfn.XLOOKUP($A317&amp;$Q$3,Data[Index]&amp;Data[Valid Test, Can be used for conformity (Y/N)],Data[N20 (mg/km)])</f>
        <v>#N/A</v>
      </c>
      <c r="O317" s="129" t="e" cm="1">
        <f t="array" ref="O317">_xlfn.XLOOKUP($A317&amp;$Q$3,Data[Index]&amp;Data[Valid Test, Can be used for conformity (Y/N)],Data[l/100km])</f>
        <v>#N/A</v>
      </c>
      <c r="P317" s="138">
        <f>_xlfn.XLOOKUP($A317,Data[Index],Data[Comments])</f>
        <v>0</v>
      </c>
    </row>
    <row r="318" spans="1:16" x14ac:dyDescent="0.2">
      <c r="A318" s="129"/>
      <c r="B318" s="129"/>
      <c r="C318" s="129" t="e" cm="1">
        <f t="array" ref="C318">_xlfn.XLOOKUP($A318&amp;$Q$3&amp;$R$3,Data[Index]&amp;Data[Valid Test, Can be used for conformity (Y/N)]&amp;Data[Cycle],Data[Test Name])</f>
        <v>#N/A</v>
      </c>
      <c r="D318" s="167" t="e" cm="1">
        <f t="array" ref="D318">_xlfn.XLOOKUP($A318&amp;$Q$3&amp;$R$3,Data[Index]&amp;Data[Valid Test, Can be used for conformity (Y/N)]&amp;Data[Cycle],Data[Mileage (Miles)])</f>
        <v>#N/A</v>
      </c>
      <c r="E318" s="130" t="e" cm="1">
        <f t="array" ref="E318">_xlfn.XLOOKUP($A318&amp;$Q$3&amp;$R$3,Data[Index]&amp;Data[Valid Test, Can be used for conformity (Y/N)]&amp;Data[Cycle],Data[Date])</f>
        <v>#N/A</v>
      </c>
      <c r="F318" s="129" t="e" cm="1">
        <f t="array" ref="F318">_xlfn.XLOOKUP($A318&amp;$Q$3&amp;$R$3,Data[Index]&amp;Data[Valid Test, Can be used for conformity (Y/N)]&amp;Data[Cycle],Data[CO/km (mg)])</f>
        <v>#N/A</v>
      </c>
      <c r="G318" s="129" t="e" cm="1">
        <f t="array" ref="G318">_xlfn.XLOOKUP($A318&amp;$Q$3,Data[Index]&amp;Data[Valid Test, Can be used for conformity (Y/N)],Data[CO2/km (g)])</f>
        <v>#N/A</v>
      </c>
      <c r="H318" s="129" t="e" cm="1">
        <f t="array" ref="H318">_xlfn.XLOOKUP($A318&amp;$Q$3,Data[Index]&amp;Data[Valid Test, Can be used for conformity (Y/N)],Data[THC/km (mg)])</f>
        <v>#N/A</v>
      </c>
      <c r="I318" s="129" t="e" cm="1">
        <f t="array" ref="I318">_xlfn.XLOOKUP($A318&amp;$Q$3,Data[Index]&amp;Data[Valid Test, Can be used for conformity (Y/N)],Data[NOx/km (mg)])</f>
        <v>#N/A</v>
      </c>
      <c r="J318" s="129" t="e" cm="1">
        <f t="array" ref="J318">_xlfn.XLOOKUP($A318&amp;$Q$3,Data[Index]&amp;Data[Valid Test, Can be used for conformity (Y/N)],Data[THC + NOx/km (mg)])</f>
        <v>#N/A</v>
      </c>
      <c r="K318" s="142" t="e" cm="1">
        <f t="array" ref="K318">_xlfn.XLOOKUP($A318&amp;$Q$3,Data[Index]&amp;Data[Valid Test, Can be used for conformity (Y/N)],Data[PN/km ('#)])</f>
        <v>#N/A</v>
      </c>
      <c r="L318" s="129" t="e" cm="1">
        <f t="array" ref="L318">_xlfn.XLOOKUP($A318&amp;$Q$3,Data[Index]&amp;Data[Valid Test, Can be used for conformity (Y/N)],Data[PM/km (mg)])</f>
        <v>#N/A</v>
      </c>
      <c r="M318" s="126" t="e" cm="1">
        <f t="array" ref="M318">_xlfn.XLOOKUP($A318&amp;$Q$3,Data[Index]&amp;Data[Valid Test, Can be used for conformity (Y/N)],Data[CH4 (mg/km)])</f>
        <v>#N/A</v>
      </c>
      <c r="N318" s="126" t="e" cm="1">
        <f t="array" ref="N318">_xlfn.XLOOKUP($A318&amp;$Q$3,Data[Index]&amp;Data[Valid Test, Can be used for conformity (Y/N)],Data[N20 (mg/km)])</f>
        <v>#N/A</v>
      </c>
      <c r="O318" s="129" t="e" cm="1">
        <f t="array" ref="O318">_xlfn.XLOOKUP($A318&amp;$Q$3,Data[Index]&amp;Data[Valid Test, Can be used for conformity (Y/N)],Data[l/100km])</f>
        <v>#N/A</v>
      </c>
      <c r="P318" s="138" t="e">
        <f>_xlfn.XLOOKUP($A318,Data[Index],Data[Comments])</f>
        <v>#N/A</v>
      </c>
    </row>
    <row r="319" spans="1:16" x14ac:dyDescent="0.2">
      <c r="A319" s="129"/>
      <c r="B319" s="129"/>
      <c r="C319" s="129" t="e" cm="1">
        <f t="array" ref="C319">_xlfn.XLOOKUP($A319&amp;$Q$3&amp;$R$3,Data[Index]&amp;Data[Valid Test, Can be used for conformity (Y/N)]&amp;Data[Cycle],Data[Test Name])</f>
        <v>#N/A</v>
      </c>
      <c r="D319" s="167" t="e" cm="1">
        <f t="array" ref="D319">_xlfn.XLOOKUP($A319&amp;$Q$3&amp;$R$3,Data[Index]&amp;Data[Valid Test, Can be used for conformity (Y/N)]&amp;Data[Cycle],Data[Mileage (Miles)])</f>
        <v>#N/A</v>
      </c>
      <c r="E319" s="130" t="e" cm="1">
        <f t="array" ref="E319">_xlfn.XLOOKUP($A319&amp;$Q$3&amp;$R$3,Data[Index]&amp;Data[Valid Test, Can be used for conformity (Y/N)]&amp;Data[Cycle],Data[Date])</f>
        <v>#N/A</v>
      </c>
      <c r="F319" s="129" t="e" cm="1">
        <f t="array" ref="F319">_xlfn.XLOOKUP($A319&amp;$Q$3&amp;$R$3,Data[Index]&amp;Data[Valid Test, Can be used for conformity (Y/N)]&amp;Data[Cycle],Data[CO/km (mg)])</f>
        <v>#N/A</v>
      </c>
      <c r="G319" s="129" t="e" cm="1">
        <f t="array" ref="G319">_xlfn.XLOOKUP($A319&amp;$Q$3,Data[Index]&amp;Data[Valid Test, Can be used for conformity (Y/N)],Data[CO2/km (g)])</f>
        <v>#N/A</v>
      </c>
      <c r="H319" s="129" t="e" cm="1">
        <f t="array" ref="H319">_xlfn.XLOOKUP($A319&amp;$Q$3,Data[Index]&amp;Data[Valid Test, Can be used for conformity (Y/N)],Data[THC/km (mg)])</f>
        <v>#N/A</v>
      </c>
      <c r="I319" s="129" t="e" cm="1">
        <f t="array" ref="I319">_xlfn.XLOOKUP($A319&amp;$Q$3,Data[Index]&amp;Data[Valid Test, Can be used for conformity (Y/N)],Data[NOx/km (mg)])</f>
        <v>#N/A</v>
      </c>
      <c r="J319" s="129" t="e" cm="1">
        <f t="array" ref="J319">_xlfn.XLOOKUP($A319&amp;$Q$3,Data[Index]&amp;Data[Valid Test, Can be used for conformity (Y/N)],Data[THC + NOx/km (mg)])</f>
        <v>#N/A</v>
      </c>
      <c r="K319" s="142" t="e" cm="1">
        <f t="array" ref="K319">_xlfn.XLOOKUP($A319&amp;$Q$3,Data[Index]&amp;Data[Valid Test, Can be used for conformity (Y/N)],Data[PN/km ('#)])</f>
        <v>#N/A</v>
      </c>
      <c r="L319" s="129" t="e" cm="1">
        <f t="array" ref="L319">_xlfn.XLOOKUP($A319&amp;$Q$3,Data[Index]&amp;Data[Valid Test, Can be used for conformity (Y/N)],Data[PM/km (mg)])</f>
        <v>#N/A</v>
      </c>
      <c r="M319" s="126" t="e" cm="1">
        <f t="array" ref="M319">_xlfn.XLOOKUP($A319&amp;$Q$3,Data[Index]&amp;Data[Valid Test, Can be used for conformity (Y/N)],Data[CH4 (mg/km)])</f>
        <v>#N/A</v>
      </c>
      <c r="N319" s="126" t="e" cm="1">
        <f t="array" ref="N319">_xlfn.XLOOKUP($A319&amp;$Q$3,Data[Index]&amp;Data[Valid Test, Can be used for conformity (Y/N)],Data[N20 (mg/km)])</f>
        <v>#N/A</v>
      </c>
      <c r="O319" s="129" t="e" cm="1">
        <f t="array" ref="O319">_xlfn.XLOOKUP($A319&amp;$Q$3,Data[Index]&amp;Data[Valid Test, Can be used for conformity (Y/N)],Data[l/100km])</f>
        <v>#N/A</v>
      </c>
      <c r="P319" s="138" t="e">
        <f>_xlfn.XLOOKUP($A319,Data[Index],Data[Comments])</f>
        <v>#N/A</v>
      </c>
    </row>
    <row r="320" spans="1:16" x14ac:dyDescent="0.2">
      <c r="A320" s="129"/>
      <c r="B320" s="129"/>
      <c r="C320" s="129" t="e" cm="1">
        <f t="array" ref="C320">_xlfn.XLOOKUP($A320&amp;$Q$3&amp;$R$3,Data[Index]&amp;Data[Valid Test, Can be used for conformity (Y/N)]&amp;Data[Cycle],Data[Test Name])</f>
        <v>#N/A</v>
      </c>
      <c r="D320" s="167" t="e" cm="1">
        <f t="array" ref="D320">_xlfn.XLOOKUP($A320&amp;$Q$3&amp;$R$3,Data[Index]&amp;Data[Valid Test, Can be used for conformity (Y/N)]&amp;Data[Cycle],Data[Mileage (Miles)])</f>
        <v>#N/A</v>
      </c>
      <c r="E320" s="130" t="e" cm="1">
        <f t="array" ref="E320">_xlfn.XLOOKUP($A320&amp;$Q$3&amp;$R$3,Data[Index]&amp;Data[Valid Test, Can be used for conformity (Y/N)]&amp;Data[Cycle],Data[Date])</f>
        <v>#N/A</v>
      </c>
      <c r="F320" s="129" t="e" cm="1">
        <f t="array" ref="F320">_xlfn.XLOOKUP($A320&amp;$Q$3&amp;$R$3,Data[Index]&amp;Data[Valid Test, Can be used for conformity (Y/N)]&amp;Data[Cycle],Data[CO/km (mg)])</f>
        <v>#N/A</v>
      </c>
      <c r="G320" s="129" t="e" cm="1">
        <f t="array" ref="G320">_xlfn.XLOOKUP($A320&amp;$Q$3,Data[Index]&amp;Data[Valid Test, Can be used for conformity (Y/N)],Data[CO2/km (g)])</f>
        <v>#N/A</v>
      </c>
      <c r="H320" s="129" t="e" cm="1">
        <f t="array" ref="H320">_xlfn.XLOOKUP($A320&amp;$Q$3,Data[Index]&amp;Data[Valid Test, Can be used for conformity (Y/N)],Data[THC/km (mg)])</f>
        <v>#N/A</v>
      </c>
      <c r="I320" s="129" t="e" cm="1">
        <f t="array" ref="I320">_xlfn.XLOOKUP($A320&amp;$Q$3,Data[Index]&amp;Data[Valid Test, Can be used for conformity (Y/N)],Data[NOx/km (mg)])</f>
        <v>#N/A</v>
      </c>
      <c r="J320" s="129" t="e" cm="1">
        <f t="array" ref="J320">_xlfn.XLOOKUP($A320&amp;$Q$3,Data[Index]&amp;Data[Valid Test, Can be used for conformity (Y/N)],Data[THC + NOx/km (mg)])</f>
        <v>#N/A</v>
      </c>
      <c r="K320" s="142" t="e" cm="1">
        <f t="array" ref="K320">_xlfn.XLOOKUP($A320&amp;$Q$3,Data[Index]&amp;Data[Valid Test, Can be used for conformity (Y/N)],Data[PN/km ('#)])</f>
        <v>#N/A</v>
      </c>
      <c r="L320" s="129" t="e" cm="1">
        <f t="array" ref="L320">_xlfn.XLOOKUP($A320&amp;$Q$3,Data[Index]&amp;Data[Valid Test, Can be used for conformity (Y/N)],Data[PM/km (mg)])</f>
        <v>#N/A</v>
      </c>
      <c r="M320" s="126" t="e" cm="1">
        <f t="array" ref="M320">_xlfn.XLOOKUP($A320&amp;$Q$3,Data[Index]&amp;Data[Valid Test, Can be used for conformity (Y/N)],Data[CH4 (mg/km)])</f>
        <v>#N/A</v>
      </c>
      <c r="N320" s="126" t="e" cm="1">
        <f t="array" ref="N320">_xlfn.XLOOKUP($A320&amp;$Q$3,Data[Index]&amp;Data[Valid Test, Can be used for conformity (Y/N)],Data[N20 (mg/km)])</f>
        <v>#N/A</v>
      </c>
      <c r="O320" s="129" t="e" cm="1">
        <f t="array" ref="O320">_xlfn.XLOOKUP($A320&amp;$Q$3,Data[Index]&amp;Data[Valid Test, Can be used for conformity (Y/N)],Data[l/100km])</f>
        <v>#N/A</v>
      </c>
      <c r="P320" s="138" t="e">
        <f>_xlfn.XLOOKUP($A320,Data[Index],Data[Comments])</f>
        <v>#N/A</v>
      </c>
    </row>
    <row r="321" spans="1:16" x14ac:dyDescent="0.2">
      <c r="A321" s="129"/>
      <c r="B321" s="129"/>
      <c r="C321" s="129" t="e" cm="1">
        <f t="array" ref="C321">_xlfn.XLOOKUP($A321&amp;$Q$3&amp;$R$3,Data[Index]&amp;Data[Valid Test, Can be used for conformity (Y/N)]&amp;Data[Cycle],Data[Test Name])</f>
        <v>#N/A</v>
      </c>
      <c r="D321" s="167" t="e" cm="1">
        <f t="array" ref="D321">_xlfn.XLOOKUP($A321&amp;$Q$3&amp;$R$3,Data[Index]&amp;Data[Valid Test, Can be used for conformity (Y/N)]&amp;Data[Cycle],Data[Mileage (Miles)])</f>
        <v>#N/A</v>
      </c>
      <c r="E321" s="130" t="e" cm="1">
        <f t="array" ref="E321">_xlfn.XLOOKUP($A321&amp;$Q$3&amp;$R$3,Data[Index]&amp;Data[Valid Test, Can be used for conformity (Y/N)]&amp;Data[Cycle],Data[Date])</f>
        <v>#N/A</v>
      </c>
      <c r="F321" s="129" t="e" cm="1">
        <f t="array" ref="F321">_xlfn.XLOOKUP($A321&amp;$Q$3&amp;$R$3,Data[Index]&amp;Data[Valid Test, Can be used for conformity (Y/N)]&amp;Data[Cycle],Data[CO/km (mg)])</f>
        <v>#N/A</v>
      </c>
      <c r="G321" s="129" t="e" cm="1">
        <f t="array" ref="G321">_xlfn.XLOOKUP($A321&amp;$Q$3,Data[Index]&amp;Data[Valid Test, Can be used for conformity (Y/N)],Data[CO2/km (g)])</f>
        <v>#N/A</v>
      </c>
      <c r="H321" s="129" t="e" cm="1">
        <f t="array" ref="H321">_xlfn.XLOOKUP($A321&amp;$Q$3,Data[Index]&amp;Data[Valid Test, Can be used for conformity (Y/N)],Data[THC/km (mg)])</f>
        <v>#N/A</v>
      </c>
      <c r="I321" s="129" t="e" cm="1">
        <f t="array" ref="I321">_xlfn.XLOOKUP($A321&amp;$Q$3,Data[Index]&amp;Data[Valid Test, Can be used for conformity (Y/N)],Data[NOx/km (mg)])</f>
        <v>#N/A</v>
      </c>
      <c r="J321" s="129" t="e" cm="1">
        <f t="array" ref="J321">_xlfn.XLOOKUP($A321&amp;$Q$3,Data[Index]&amp;Data[Valid Test, Can be used for conformity (Y/N)],Data[THC + NOx/km (mg)])</f>
        <v>#N/A</v>
      </c>
      <c r="K321" s="142" t="e" cm="1">
        <f t="array" ref="K321">_xlfn.XLOOKUP($A321&amp;$Q$3,Data[Index]&amp;Data[Valid Test, Can be used for conformity (Y/N)],Data[PN/km ('#)])</f>
        <v>#N/A</v>
      </c>
      <c r="L321" s="129" t="e" cm="1">
        <f t="array" ref="L321">_xlfn.XLOOKUP($A321&amp;$Q$3,Data[Index]&amp;Data[Valid Test, Can be used for conformity (Y/N)],Data[PM/km (mg)])</f>
        <v>#N/A</v>
      </c>
      <c r="M321" s="126" t="e" cm="1">
        <f t="array" ref="M321">_xlfn.XLOOKUP($A321&amp;$Q$3,Data[Index]&amp;Data[Valid Test, Can be used for conformity (Y/N)],Data[CH4 (mg/km)])</f>
        <v>#N/A</v>
      </c>
      <c r="N321" s="126" t="e" cm="1">
        <f t="array" ref="N321">_xlfn.XLOOKUP($A321&amp;$Q$3,Data[Index]&amp;Data[Valid Test, Can be used for conformity (Y/N)],Data[N20 (mg/km)])</f>
        <v>#N/A</v>
      </c>
      <c r="O321" s="129" t="e" cm="1">
        <f t="array" ref="O321">_xlfn.XLOOKUP($A321&amp;$Q$3,Data[Index]&amp;Data[Valid Test, Can be used for conformity (Y/N)],Data[l/100km])</f>
        <v>#N/A</v>
      </c>
      <c r="P321" s="138">
        <f>_xlfn.XLOOKUP($A321,Data[Index],Data[Comments])</f>
        <v>0</v>
      </c>
    </row>
    <row r="322" spans="1:16" x14ac:dyDescent="0.2">
      <c r="A322" s="129"/>
      <c r="B322" s="129"/>
      <c r="C322" s="129" t="e" cm="1">
        <f t="array" ref="C322">_xlfn.XLOOKUP($A322&amp;$Q$3&amp;$R$3,Data[Index]&amp;Data[Valid Test, Can be used for conformity (Y/N)]&amp;Data[Cycle],Data[Test Name])</f>
        <v>#N/A</v>
      </c>
      <c r="D322" s="167" t="e" cm="1">
        <f t="array" ref="D322">_xlfn.XLOOKUP($A322&amp;$Q$3&amp;$R$3,Data[Index]&amp;Data[Valid Test, Can be used for conformity (Y/N)]&amp;Data[Cycle],Data[Mileage (Miles)])</f>
        <v>#N/A</v>
      </c>
      <c r="E322" s="130" t="e" cm="1">
        <f t="array" ref="E322">_xlfn.XLOOKUP($A322&amp;$Q$3&amp;$R$3,Data[Index]&amp;Data[Valid Test, Can be used for conformity (Y/N)]&amp;Data[Cycle],Data[Date])</f>
        <v>#N/A</v>
      </c>
      <c r="F322" s="129" t="e" cm="1">
        <f t="array" ref="F322">_xlfn.XLOOKUP($A322&amp;$Q$3&amp;$R$3,Data[Index]&amp;Data[Valid Test, Can be used for conformity (Y/N)]&amp;Data[Cycle],Data[CO/km (mg)])</f>
        <v>#N/A</v>
      </c>
      <c r="G322" s="129" t="e" cm="1">
        <f t="array" ref="G322">_xlfn.XLOOKUP($A322&amp;$Q$3,Data[Index]&amp;Data[Valid Test, Can be used for conformity (Y/N)],Data[CO2/km (g)])</f>
        <v>#N/A</v>
      </c>
      <c r="H322" s="129" t="e" cm="1">
        <f t="array" ref="H322">_xlfn.XLOOKUP($A322&amp;$Q$3,Data[Index]&amp;Data[Valid Test, Can be used for conformity (Y/N)],Data[THC/km (mg)])</f>
        <v>#N/A</v>
      </c>
      <c r="I322" s="129" t="e" cm="1">
        <f t="array" ref="I322">_xlfn.XLOOKUP($A322&amp;$Q$3,Data[Index]&amp;Data[Valid Test, Can be used for conformity (Y/N)],Data[NOx/km (mg)])</f>
        <v>#N/A</v>
      </c>
      <c r="J322" s="129" t="e" cm="1">
        <f t="array" ref="J322">_xlfn.XLOOKUP($A322&amp;$Q$3,Data[Index]&amp;Data[Valid Test, Can be used for conformity (Y/N)],Data[THC + NOx/km (mg)])</f>
        <v>#N/A</v>
      </c>
      <c r="K322" s="142" t="e" cm="1">
        <f t="array" ref="K322">_xlfn.XLOOKUP($A322&amp;$Q$3,Data[Index]&amp;Data[Valid Test, Can be used for conformity (Y/N)],Data[PN/km ('#)])</f>
        <v>#N/A</v>
      </c>
      <c r="L322" s="129" t="e" cm="1">
        <f t="array" ref="L322">_xlfn.XLOOKUP($A322&amp;$Q$3,Data[Index]&amp;Data[Valid Test, Can be used for conformity (Y/N)],Data[PM/km (mg)])</f>
        <v>#N/A</v>
      </c>
      <c r="M322" s="126" t="e" cm="1">
        <f t="array" ref="M322">_xlfn.XLOOKUP($A322&amp;$Q$3,Data[Index]&amp;Data[Valid Test, Can be used for conformity (Y/N)],Data[CH4 (mg/km)])</f>
        <v>#N/A</v>
      </c>
      <c r="N322" s="126" t="e" cm="1">
        <f t="array" ref="N322">_xlfn.XLOOKUP($A322&amp;$Q$3,Data[Index]&amp;Data[Valid Test, Can be used for conformity (Y/N)],Data[N20 (mg/km)])</f>
        <v>#N/A</v>
      </c>
      <c r="O322" s="129" t="e" cm="1">
        <f t="array" ref="O322">_xlfn.XLOOKUP($A322&amp;$Q$3,Data[Index]&amp;Data[Valid Test, Can be used for conformity (Y/N)],Data[l/100km])</f>
        <v>#N/A</v>
      </c>
      <c r="P322" s="138">
        <f>_xlfn.XLOOKUP($A322,Data[Index],Data[Comments])</f>
        <v>0</v>
      </c>
    </row>
    <row r="323" spans="1:16" x14ac:dyDescent="0.2">
      <c r="A323" s="129"/>
      <c r="B323" s="129"/>
      <c r="C323" s="129" t="e" cm="1">
        <f t="array" ref="C323">_xlfn.XLOOKUP($A323&amp;$Q$3&amp;$R$3,Data[Index]&amp;Data[Valid Test, Can be used for conformity (Y/N)]&amp;Data[Cycle],Data[Test Name])</f>
        <v>#N/A</v>
      </c>
      <c r="D323" s="167" t="e" cm="1">
        <f t="array" ref="D323">_xlfn.XLOOKUP($A323&amp;$Q$3&amp;$R$3,Data[Index]&amp;Data[Valid Test, Can be used for conformity (Y/N)]&amp;Data[Cycle],Data[Mileage (Miles)])</f>
        <v>#N/A</v>
      </c>
      <c r="E323" s="130" t="e" cm="1">
        <f t="array" ref="E323">_xlfn.XLOOKUP($A323&amp;$Q$3&amp;$R$3,Data[Index]&amp;Data[Valid Test, Can be used for conformity (Y/N)]&amp;Data[Cycle],Data[Date])</f>
        <v>#N/A</v>
      </c>
      <c r="F323" s="129" t="e" cm="1">
        <f t="array" ref="F323">_xlfn.XLOOKUP($A323&amp;$Q$3&amp;$R$3,Data[Index]&amp;Data[Valid Test, Can be used for conformity (Y/N)]&amp;Data[Cycle],Data[CO/km (mg)])</f>
        <v>#N/A</v>
      </c>
      <c r="G323" s="129" t="e" cm="1">
        <f t="array" ref="G323">_xlfn.XLOOKUP($A323&amp;$Q$3,Data[Index]&amp;Data[Valid Test, Can be used for conformity (Y/N)],Data[CO2/km (g)])</f>
        <v>#N/A</v>
      </c>
      <c r="H323" s="129" t="e" cm="1">
        <f t="array" ref="H323">_xlfn.XLOOKUP($A323&amp;$Q$3,Data[Index]&amp;Data[Valid Test, Can be used for conformity (Y/N)],Data[THC/km (mg)])</f>
        <v>#N/A</v>
      </c>
      <c r="I323" s="129" t="e" cm="1">
        <f t="array" ref="I323">_xlfn.XLOOKUP($A323&amp;$Q$3,Data[Index]&amp;Data[Valid Test, Can be used for conformity (Y/N)],Data[NOx/km (mg)])</f>
        <v>#N/A</v>
      </c>
      <c r="J323" s="129" t="e" cm="1">
        <f t="array" ref="J323">_xlfn.XLOOKUP($A323&amp;$Q$3,Data[Index]&amp;Data[Valid Test, Can be used for conformity (Y/N)],Data[THC + NOx/km (mg)])</f>
        <v>#N/A</v>
      </c>
      <c r="K323" s="142" t="e" cm="1">
        <f t="array" ref="K323">_xlfn.XLOOKUP($A323&amp;$Q$3,Data[Index]&amp;Data[Valid Test, Can be used for conformity (Y/N)],Data[PN/km ('#)])</f>
        <v>#N/A</v>
      </c>
      <c r="L323" s="129" t="e" cm="1">
        <f t="array" ref="L323">_xlfn.XLOOKUP($A323&amp;$Q$3,Data[Index]&amp;Data[Valid Test, Can be used for conformity (Y/N)],Data[PM/km (mg)])</f>
        <v>#N/A</v>
      </c>
      <c r="M323" s="126" t="e" cm="1">
        <f t="array" ref="M323">_xlfn.XLOOKUP($A323&amp;$Q$3,Data[Index]&amp;Data[Valid Test, Can be used for conformity (Y/N)],Data[CH4 (mg/km)])</f>
        <v>#N/A</v>
      </c>
      <c r="N323" s="126" t="e" cm="1">
        <f t="array" ref="N323">_xlfn.XLOOKUP($A323&amp;$Q$3,Data[Index]&amp;Data[Valid Test, Can be used for conformity (Y/N)],Data[N20 (mg/km)])</f>
        <v>#N/A</v>
      </c>
      <c r="O323" s="129" t="e" cm="1">
        <f t="array" ref="O323">_xlfn.XLOOKUP($A323&amp;$Q$3,Data[Index]&amp;Data[Valid Test, Can be used for conformity (Y/N)],Data[l/100km])</f>
        <v>#N/A</v>
      </c>
      <c r="P323" s="138" t="e">
        <f>_xlfn.XLOOKUP($A323,Data[Index],Data[Comments])</f>
        <v>#N/A</v>
      </c>
    </row>
    <row r="324" spans="1:16" x14ac:dyDescent="0.2">
      <c r="A324" s="129"/>
      <c r="B324" s="129"/>
      <c r="C324" s="129" t="e" cm="1">
        <f t="array" ref="C324">_xlfn.XLOOKUP($A324&amp;$Q$3&amp;$R$3,Data[Index]&amp;Data[Valid Test, Can be used for conformity (Y/N)]&amp;Data[Cycle],Data[Test Name])</f>
        <v>#N/A</v>
      </c>
      <c r="D324" s="167" t="e" cm="1">
        <f t="array" ref="D324">_xlfn.XLOOKUP($A324&amp;$Q$3&amp;$R$3,Data[Index]&amp;Data[Valid Test, Can be used for conformity (Y/N)]&amp;Data[Cycle],Data[Mileage (Miles)])</f>
        <v>#N/A</v>
      </c>
      <c r="E324" s="130" t="e" cm="1">
        <f t="array" ref="E324">_xlfn.XLOOKUP($A324&amp;$Q$3&amp;$R$3,Data[Index]&amp;Data[Valid Test, Can be used for conformity (Y/N)]&amp;Data[Cycle],Data[Date])</f>
        <v>#N/A</v>
      </c>
      <c r="F324" s="129" t="e" cm="1">
        <f t="array" ref="F324">_xlfn.XLOOKUP($A324&amp;$Q$3&amp;$R$3,Data[Index]&amp;Data[Valid Test, Can be used for conformity (Y/N)]&amp;Data[Cycle],Data[CO/km (mg)])</f>
        <v>#N/A</v>
      </c>
      <c r="G324" s="129" t="e" cm="1">
        <f t="array" ref="G324">_xlfn.XLOOKUP($A324&amp;$Q$3,Data[Index]&amp;Data[Valid Test, Can be used for conformity (Y/N)],Data[CO2/km (g)])</f>
        <v>#N/A</v>
      </c>
      <c r="H324" s="129" t="e" cm="1">
        <f t="array" ref="H324">_xlfn.XLOOKUP($A324&amp;$Q$3,Data[Index]&amp;Data[Valid Test, Can be used for conformity (Y/N)],Data[THC/km (mg)])</f>
        <v>#N/A</v>
      </c>
      <c r="I324" s="129" t="e" cm="1">
        <f t="array" ref="I324">_xlfn.XLOOKUP($A324&amp;$Q$3,Data[Index]&amp;Data[Valid Test, Can be used for conformity (Y/N)],Data[NOx/km (mg)])</f>
        <v>#N/A</v>
      </c>
      <c r="J324" s="129" t="e" cm="1">
        <f t="array" ref="J324">_xlfn.XLOOKUP($A324&amp;$Q$3,Data[Index]&amp;Data[Valid Test, Can be used for conformity (Y/N)],Data[THC + NOx/km (mg)])</f>
        <v>#N/A</v>
      </c>
      <c r="K324" s="142" t="e" cm="1">
        <f t="array" ref="K324">_xlfn.XLOOKUP($A324&amp;$Q$3,Data[Index]&amp;Data[Valid Test, Can be used for conformity (Y/N)],Data[PN/km ('#)])</f>
        <v>#N/A</v>
      </c>
      <c r="L324" s="129" t="e" cm="1">
        <f t="array" ref="L324">_xlfn.XLOOKUP($A324&amp;$Q$3,Data[Index]&amp;Data[Valid Test, Can be used for conformity (Y/N)],Data[PM/km (mg)])</f>
        <v>#N/A</v>
      </c>
      <c r="M324" s="126" t="e" cm="1">
        <f t="array" ref="M324">_xlfn.XLOOKUP($A324&amp;$Q$3,Data[Index]&amp;Data[Valid Test, Can be used for conformity (Y/N)],Data[CH4 (mg/km)])</f>
        <v>#N/A</v>
      </c>
      <c r="N324" s="126" t="e" cm="1">
        <f t="array" ref="N324">_xlfn.XLOOKUP($A324&amp;$Q$3,Data[Index]&amp;Data[Valid Test, Can be used for conformity (Y/N)],Data[N20 (mg/km)])</f>
        <v>#N/A</v>
      </c>
      <c r="O324" s="129" t="e" cm="1">
        <f t="array" ref="O324">_xlfn.XLOOKUP($A324&amp;$Q$3,Data[Index]&amp;Data[Valid Test, Can be used for conformity (Y/N)],Data[l/100km])</f>
        <v>#N/A</v>
      </c>
      <c r="P324" s="138">
        <f>_xlfn.XLOOKUP($A324,Data[Index],Data[Comments])</f>
        <v>0</v>
      </c>
    </row>
    <row r="325" spans="1:16" x14ac:dyDescent="0.2">
      <c r="A325" s="129"/>
      <c r="B325" s="129"/>
      <c r="C325" s="129" t="e" cm="1">
        <f t="array" ref="C325">_xlfn.XLOOKUP($A325&amp;$Q$3&amp;$R$3,Data[Index]&amp;Data[Valid Test, Can be used for conformity (Y/N)]&amp;Data[Cycle],Data[Test Name])</f>
        <v>#N/A</v>
      </c>
      <c r="D325" s="167" t="e" cm="1">
        <f t="array" ref="D325">_xlfn.XLOOKUP($A325&amp;$Q$3&amp;$R$3,Data[Index]&amp;Data[Valid Test, Can be used for conformity (Y/N)]&amp;Data[Cycle],Data[Mileage (Miles)])</f>
        <v>#N/A</v>
      </c>
      <c r="E325" s="130" t="e" cm="1">
        <f t="array" ref="E325">_xlfn.XLOOKUP($A325&amp;$Q$3&amp;$R$3,Data[Index]&amp;Data[Valid Test, Can be used for conformity (Y/N)]&amp;Data[Cycle],Data[Date])</f>
        <v>#N/A</v>
      </c>
      <c r="F325" s="129" t="e" cm="1">
        <f t="array" ref="F325">_xlfn.XLOOKUP($A325&amp;$Q$3&amp;$R$3,Data[Index]&amp;Data[Valid Test, Can be used for conformity (Y/N)]&amp;Data[Cycle],Data[CO/km (mg)])</f>
        <v>#N/A</v>
      </c>
      <c r="G325" s="129" t="e" cm="1">
        <f t="array" ref="G325">_xlfn.XLOOKUP($A325&amp;$Q$3,Data[Index]&amp;Data[Valid Test, Can be used for conformity (Y/N)],Data[CO2/km (g)])</f>
        <v>#N/A</v>
      </c>
      <c r="H325" s="129" t="e" cm="1">
        <f t="array" ref="H325">_xlfn.XLOOKUP($A325&amp;$Q$3,Data[Index]&amp;Data[Valid Test, Can be used for conformity (Y/N)],Data[THC/km (mg)])</f>
        <v>#N/A</v>
      </c>
      <c r="I325" s="129" t="e" cm="1">
        <f t="array" ref="I325">_xlfn.XLOOKUP($A325&amp;$Q$3,Data[Index]&amp;Data[Valid Test, Can be used for conformity (Y/N)],Data[NOx/km (mg)])</f>
        <v>#N/A</v>
      </c>
      <c r="J325" s="129" t="e" cm="1">
        <f t="array" ref="J325">_xlfn.XLOOKUP($A325&amp;$Q$3,Data[Index]&amp;Data[Valid Test, Can be used for conformity (Y/N)],Data[THC + NOx/km (mg)])</f>
        <v>#N/A</v>
      </c>
      <c r="K325" s="142" t="e" cm="1">
        <f t="array" ref="K325">_xlfn.XLOOKUP($A325&amp;$Q$3,Data[Index]&amp;Data[Valid Test, Can be used for conformity (Y/N)],Data[PN/km ('#)])</f>
        <v>#N/A</v>
      </c>
      <c r="L325" s="129" t="e" cm="1">
        <f t="array" ref="L325">_xlfn.XLOOKUP($A325&amp;$Q$3,Data[Index]&amp;Data[Valid Test, Can be used for conformity (Y/N)],Data[PM/km (mg)])</f>
        <v>#N/A</v>
      </c>
      <c r="M325" s="126" t="e" cm="1">
        <f t="array" ref="M325">_xlfn.XLOOKUP($A325&amp;$Q$3,Data[Index]&amp;Data[Valid Test, Can be used for conformity (Y/N)],Data[CH4 (mg/km)])</f>
        <v>#N/A</v>
      </c>
      <c r="N325" s="126" t="e" cm="1">
        <f t="array" ref="N325">_xlfn.XLOOKUP($A325&amp;$Q$3,Data[Index]&amp;Data[Valid Test, Can be used for conformity (Y/N)],Data[N20 (mg/km)])</f>
        <v>#N/A</v>
      </c>
      <c r="O325" s="129" t="e" cm="1">
        <f t="array" ref="O325">_xlfn.XLOOKUP($A325&amp;$Q$3,Data[Index]&amp;Data[Valid Test, Can be used for conformity (Y/N)],Data[l/100km])</f>
        <v>#N/A</v>
      </c>
      <c r="P325" s="138">
        <f>_xlfn.XLOOKUP($A325,Data[Index],Data[Comments])</f>
        <v>0</v>
      </c>
    </row>
    <row r="326" spans="1:16" x14ac:dyDescent="0.2">
      <c r="A326" s="129"/>
      <c r="B326" s="129"/>
      <c r="C326" s="129" t="e" cm="1">
        <f t="array" ref="C326">_xlfn.XLOOKUP($A326&amp;$Q$3&amp;$R$3,Data[Index]&amp;Data[Valid Test, Can be used for conformity (Y/N)]&amp;Data[Cycle],Data[Test Name])</f>
        <v>#N/A</v>
      </c>
      <c r="D326" s="167" t="e" cm="1">
        <f t="array" ref="D326">_xlfn.XLOOKUP($A326&amp;$Q$3&amp;$R$3,Data[Index]&amp;Data[Valid Test, Can be used for conformity (Y/N)]&amp;Data[Cycle],Data[Mileage (Miles)])</f>
        <v>#N/A</v>
      </c>
      <c r="E326" s="130" t="e" cm="1">
        <f t="array" ref="E326">_xlfn.XLOOKUP($A326&amp;$Q$3&amp;$R$3,Data[Index]&amp;Data[Valid Test, Can be used for conformity (Y/N)]&amp;Data[Cycle],Data[Date])</f>
        <v>#N/A</v>
      </c>
      <c r="F326" s="129" t="e" cm="1">
        <f t="array" ref="F326">_xlfn.XLOOKUP($A326&amp;$Q$3&amp;$R$3,Data[Index]&amp;Data[Valid Test, Can be used for conformity (Y/N)]&amp;Data[Cycle],Data[CO/km (mg)])</f>
        <v>#N/A</v>
      </c>
      <c r="G326" s="129" t="e" cm="1">
        <f t="array" ref="G326">_xlfn.XLOOKUP($A326&amp;$Q$3,Data[Index]&amp;Data[Valid Test, Can be used for conformity (Y/N)],Data[CO2/km (g)])</f>
        <v>#N/A</v>
      </c>
      <c r="H326" s="129" t="e" cm="1">
        <f t="array" ref="H326">_xlfn.XLOOKUP($A326&amp;$Q$3,Data[Index]&amp;Data[Valid Test, Can be used for conformity (Y/N)],Data[THC/km (mg)])</f>
        <v>#N/A</v>
      </c>
      <c r="I326" s="129" t="e" cm="1">
        <f t="array" ref="I326">_xlfn.XLOOKUP($A326&amp;$Q$3,Data[Index]&amp;Data[Valid Test, Can be used for conformity (Y/N)],Data[NOx/km (mg)])</f>
        <v>#N/A</v>
      </c>
      <c r="J326" s="129" t="e" cm="1">
        <f t="array" ref="J326">_xlfn.XLOOKUP($A326&amp;$Q$3,Data[Index]&amp;Data[Valid Test, Can be used for conformity (Y/N)],Data[THC + NOx/km (mg)])</f>
        <v>#N/A</v>
      </c>
      <c r="K326" s="142" t="e" cm="1">
        <f t="array" ref="K326">_xlfn.XLOOKUP($A326&amp;$Q$3,Data[Index]&amp;Data[Valid Test, Can be used for conformity (Y/N)],Data[PN/km ('#)])</f>
        <v>#N/A</v>
      </c>
      <c r="L326" s="129" t="e" cm="1">
        <f t="array" ref="L326">_xlfn.XLOOKUP($A326&amp;$Q$3,Data[Index]&amp;Data[Valid Test, Can be used for conformity (Y/N)],Data[PM/km (mg)])</f>
        <v>#N/A</v>
      </c>
      <c r="M326" s="126" t="e" cm="1">
        <f t="array" ref="M326">_xlfn.XLOOKUP($A326&amp;$Q$3,Data[Index]&amp;Data[Valid Test, Can be used for conformity (Y/N)],Data[CH4 (mg/km)])</f>
        <v>#N/A</v>
      </c>
      <c r="N326" s="126" t="e" cm="1">
        <f t="array" ref="N326">_xlfn.XLOOKUP($A326&amp;$Q$3,Data[Index]&amp;Data[Valid Test, Can be used for conformity (Y/N)],Data[N20 (mg/km)])</f>
        <v>#N/A</v>
      </c>
      <c r="O326" s="129" t="e" cm="1">
        <f t="array" ref="O326">_xlfn.XLOOKUP($A326&amp;$Q$3,Data[Index]&amp;Data[Valid Test, Can be used for conformity (Y/N)],Data[l/100km])</f>
        <v>#N/A</v>
      </c>
      <c r="P326" s="138" t="e">
        <f>_xlfn.XLOOKUP($A326,Data[Index],Data[Comments])</f>
        <v>#N/A</v>
      </c>
    </row>
    <row r="327" spans="1:16" x14ac:dyDescent="0.2">
      <c r="A327" s="129"/>
      <c r="B327" s="129"/>
      <c r="C327" s="129" t="e" cm="1">
        <f t="array" ref="C327">_xlfn.XLOOKUP($A327&amp;$Q$3&amp;$R$3,Data[Index]&amp;Data[Valid Test, Can be used for conformity (Y/N)]&amp;Data[Cycle],Data[Test Name])</f>
        <v>#N/A</v>
      </c>
      <c r="D327" s="167" t="e" cm="1">
        <f t="array" ref="D327">_xlfn.XLOOKUP($A327&amp;$Q$3&amp;$R$3,Data[Index]&amp;Data[Valid Test, Can be used for conformity (Y/N)]&amp;Data[Cycle],Data[Mileage (Miles)])</f>
        <v>#N/A</v>
      </c>
      <c r="E327" s="130" t="e" cm="1">
        <f t="array" ref="E327">_xlfn.XLOOKUP($A327&amp;$Q$3&amp;$R$3,Data[Index]&amp;Data[Valid Test, Can be used for conformity (Y/N)]&amp;Data[Cycle],Data[Date])</f>
        <v>#N/A</v>
      </c>
      <c r="F327" s="129" t="e" cm="1">
        <f t="array" ref="F327">_xlfn.XLOOKUP($A327&amp;$Q$3&amp;$R$3,Data[Index]&amp;Data[Valid Test, Can be used for conformity (Y/N)]&amp;Data[Cycle],Data[CO/km (mg)])</f>
        <v>#N/A</v>
      </c>
      <c r="G327" s="129" t="e" cm="1">
        <f t="array" ref="G327">_xlfn.XLOOKUP($A327&amp;$Q$3,Data[Index]&amp;Data[Valid Test, Can be used for conformity (Y/N)],Data[CO2/km (g)])</f>
        <v>#N/A</v>
      </c>
      <c r="H327" s="129" t="e" cm="1">
        <f t="array" ref="H327">_xlfn.XLOOKUP($A327&amp;$Q$3,Data[Index]&amp;Data[Valid Test, Can be used for conformity (Y/N)],Data[THC/km (mg)])</f>
        <v>#N/A</v>
      </c>
      <c r="I327" s="129" t="e" cm="1">
        <f t="array" ref="I327">_xlfn.XLOOKUP($A327&amp;$Q$3,Data[Index]&amp;Data[Valid Test, Can be used for conformity (Y/N)],Data[NOx/km (mg)])</f>
        <v>#N/A</v>
      </c>
      <c r="J327" s="129" t="e" cm="1">
        <f t="array" ref="J327">_xlfn.XLOOKUP($A327&amp;$Q$3,Data[Index]&amp;Data[Valid Test, Can be used for conformity (Y/N)],Data[THC + NOx/km (mg)])</f>
        <v>#N/A</v>
      </c>
      <c r="K327" s="142" t="e" cm="1">
        <f t="array" ref="K327">_xlfn.XLOOKUP($A327&amp;$Q$3,Data[Index]&amp;Data[Valid Test, Can be used for conformity (Y/N)],Data[PN/km ('#)])</f>
        <v>#N/A</v>
      </c>
      <c r="L327" s="129" t="e" cm="1">
        <f t="array" ref="L327">_xlfn.XLOOKUP($A327&amp;$Q$3,Data[Index]&amp;Data[Valid Test, Can be used for conformity (Y/N)],Data[PM/km (mg)])</f>
        <v>#N/A</v>
      </c>
      <c r="M327" s="126" t="e" cm="1">
        <f t="array" ref="M327">_xlfn.XLOOKUP($A327&amp;$Q$3,Data[Index]&amp;Data[Valid Test, Can be used for conformity (Y/N)],Data[CH4 (mg/km)])</f>
        <v>#N/A</v>
      </c>
      <c r="N327" s="126" t="e" cm="1">
        <f t="array" ref="N327">_xlfn.XLOOKUP($A327&amp;$Q$3,Data[Index]&amp;Data[Valid Test, Can be used for conformity (Y/N)],Data[N20 (mg/km)])</f>
        <v>#N/A</v>
      </c>
      <c r="O327" s="129" t="e" cm="1">
        <f t="array" ref="O327">_xlfn.XLOOKUP($A327&amp;$Q$3,Data[Index]&amp;Data[Valid Test, Can be used for conformity (Y/N)],Data[l/100km])</f>
        <v>#N/A</v>
      </c>
      <c r="P327" s="138" t="e">
        <f>_xlfn.XLOOKUP($A327,Data[Index],Data[Comments])</f>
        <v>#N/A</v>
      </c>
    </row>
    <row r="328" spans="1:16" x14ac:dyDescent="0.2">
      <c r="A328" s="129"/>
      <c r="B328" s="129"/>
      <c r="C328" s="129" t="e" cm="1">
        <f t="array" ref="C328">_xlfn.XLOOKUP($A328&amp;$Q$3&amp;$R$3,Data[Index]&amp;Data[Valid Test, Can be used for conformity (Y/N)]&amp;Data[Cycle],Data[Test Name])</f>
        <v>#N/A</v>
      </c>
      <c r="D328" s="167" t="e" cm="1">
        <f t="array" ref="D328">_xlfn.XLOOKUP($A328&amp;$Q$3&amp;$R$3,Data[Index]&amp;Data[Valid Test, Can be used for conformity (Y/N)]&amp;Data[Cycle],Data[Mileage (Miles)])</f>
        <v>#N/A</v>
      </c>
      <c r="E328" s="130" t="e" cm="1">
        <f t="array" ref="E328">_xlfn.XLOOKUP($A328&amp;$Q$3&amp;$R$3,Data[Index]&amp;Data[Valid Test, Can be used for conformity (Y/N)]&amp;Data[Cycle],Data[Date])</f>
        <v>#N/A</v>
      </c>
      <c r="F328" s="129" t="e" cm="1">
        <f t="array" ref="F328">_xlfn.XLOOKUP($A328&amp;$Q$3&amp;$R$3,Data[Index]&amp;Data[Valid Test, Can be used for conformity (Y/N)]&amp;Data[Cycle],Data[CO/km (mg)])</f>
        <v>#N/A</v>
      </c>
      <c r="G328" s="129" t="e" cm="1">
        <f t="array" ref="G328">_xlfn.XLOOKUP($A328&amp;$Q$3,Data[Index]&amp;Data[Valid Test, Can be used for conformity (Y/N)],Data[CO2/km (g)])</f>
        <v>#N/A</v>
      </c>
      <c r="H328" s="129" t="e" cm="1">
        <f t="array" ref="H328">_xlfn.XLOOKUP($A328&amp;$Q$3,Data[Index]&amp;Data[Valid Test, Can be used for conformity (Y/N)],Data[THC/km (mg)])</f>
        <v>#N/A</v>
      </c>
      <c r="I328" s="129" t="e" cm="1">
        <f t="array" ref="I328">_xlfn.XLOOKUP($A328&amp;$Q$3,Data[Index]&amp;Data[Valid Test, Can be used for conformity (Y/N)],Data[NOx/km (mg)])</f>
        <v>#N/A</v>
      </c>
      <c r="J328" s="129" t="e" cm="1">
        <f t="array" ref="J328">_xlfn.XLOOKUP($A328&amp;$Q$3,Data[Index]&amp;Data[Valid Test, Can be used for conformity (Y/N)],Data[THC + NOx/km (mg)])</f>
        <v>#N/A</v>
      </c>
      <c r="K328" s="142" t="e" cm="1">
        <f t="array" ref="K328">_xlfn.XLOOKUP($A328&amp;$Q$3,Data[Index]&amp;Data[Valid Test, Can be used for conformity (Y/N)],Data[PN/km ('#)])</f>
        <v>#N/A</v>
      </c>
      <c r="L328" s="129" t="e" cm="1">
        <f t="array" ref="L328">_xlfn.XLOOKUP($A328&amp;$Q$3,Data[Index]&amp;Data[Valid Test, Can be used for conformity (Y/N)],Data[PM/km (mg)])</f>
        <v>#N/A</v>
      </c>
      <c r="M328" s="126" t="e" cm="1">
        <f t="array" ref="M328">_xlfn.XLOOKUP($A328&amp;$Q$3,Data[Index]&amp;Data[Valid Test, Can be used for conformity (Y/N)],Data[CH4 (mg/km)])</f>
        <v>#N/A</v>
      </c>
      <c r="N328" s="126" t="e" cm="1">
        <f t="array" ref="N328">_xlfn.XLOOKUP($A328&amp;$Q$3,Data[Index]&amp;Data[Valid Test, Can be used for conformity (Y/N)],Data[N20 (mg/km)])</f>
        <v>#N/A</v>
      </c>
      <c r="O328" s="129" t="e" cm="1">
        <f t="array" ref="O328">_xlfn.XLOOKUP($A328&amp;$Q$3,Data[Index]&amp;Data[Valid Test, Can be used for conformity (Y/N)],Data[l/100km])</f>
        <v>#N/A</v>
      </c>
      <c r="P328" s="138" t="e">
        <f>_xlfn.XLOOKUP($A328,Data[Index],Data[Comments])</f>
        <v>#N/A</v>
      </c>
    </row>
    <row r="329" spans="1:16" x14ac:dyDescent="0.2">
      <c r="A329" s="129"/>
      <c r="B329" s="129"/>
      <c r="C329" s="129" t="e" cm="1">
        <f t="array" ref="C329">_xlfn.XLOOKUP($A329&amp;$Q$3&amp;$R$3,Data[Index]&amp;Data[Valid Test, Can be used for conformity (Y/N)]&amp;Data[Cycle],Data[Test Name])</f>
        <v>#N/A</v>
      </c>
      <c r="D329" s="167" t="e" cm="1">
        <f t="array" ref="D329">_xlfn.XLOOKUP($A329&amp;$Q$3&amp;$R$3,Data[Index]&amp;Data[Valid Test, Can be used for conformity (Y/N)]&amp;Data[Cycle],Data[Mileage (Miles)])</f>
        <v>#N/A</v>
      </c>
      <c r="E329" s="130" t="e" cm="1">
        <f t="array" ref="E329">_xlfn.XLOOKUP($A329&amp;$Q$3&amp;$R$3,Data[Index]&amp;Data[Valid Test, Can be used for conformity (Y/N)]&amp;Data[Cycle],Data[Date])</f>
        <v>#N/A</v>
      </c>
      <c r="F329" s="129" t="e" cm="1">
        <f t="array" ref="F329">_xlfn.XLOOKUP($A329&amp;$Q$3&amp;$R$3,Data[Index]&amp;Data[Valid Test, Can be used for conformity (Y/N)]&amp;Data[Cycle],Data[CO/km (mg)])</f>
        <v>#N/A</v>
      </c>
      <c r="G329" s="129" t="e" cm="1">
        <f t="array" ref="G329">_xlfn.XLOOKUP($A329&amp;$Q$3,Data[Index]&amp;Data[Valid Test, Can be used for conformity (Y/N)],Data[CO2/km (g)])</f>
        <v>#N/A</v>
      </c>
      <c r="H329" s="129" t="e" cm="1">
        <f t="array" ref="H329">_xlfn.XLOOKUP($A329&amp;$Q$3,Data[Index]&amp;Data[Valid Test, Can be used for conformity (Y/N)],Data[THC/km (mg)])</f>
        <v>#N/A</v>
      </c>
      <c r="I329" s="129" t="e" cm="1">
        <f t="array" ref="I329">_xlfn.XLOOKUP($A329&amp;$Q$3,Data[Index]&amp;Data[Valid Test, Can be used for conformity (Y/N)],Data[NOx/km (mg)])</f>
        <v>#N/A</v>
      </c>
      <c r="J329" s="129" t="e" cm="1">
        <f t="array" ref="J329">_xlfn.XLOOKUP($A329&amp;$Q$3,Data[Index]&amp;Data[Valid Test, Can be used for conformity (Y/N)],Data[THC + NOx/km (mg)])</f>
        <v>#N/A</v>
      </c>
      <c r="K329" s="142" t="e" cm="1">
        <f t="array" ref="K329">_xlfn.XLOOKUP($A329&amp;$Q$3,Data[Index]&amp;Data[Valid Test, Can be used for conformity (Y/N)],Data[PN/km ('#)])</f>
        <v>#N/A</v>
      </c>
      <c r="L329" s="129" t="e" cm="1">
        <f t="array" ref="L329">_xlfn.XLOOKUP($A329&amp;$Q$3,Data[Index]&amp;Data[Valid Test, Can be used for conformity (Y/N)],Data[PM/km (mg)])</f>
        <v>#N/A</v>
      </c>
      <c r="M329" s="126" t="e" cm="1">
        <f t="array" ref="M329">_xlfn.XLOOKUP($A329&amp;$Q$3,Data[Index]&amp;Data[Valid Test, Can be used for conformity (Y/N)],Data[CH4 (mg/km)])</f>
        <v>#N/A</v>
      </c>
      <c r="N329" s="126" t="e" cm="1">
        <f t="array" ref="N329">_xlfn.XLOOKUP($A329&amp;$Q$3,Data[Index]&amp;Data[Valid Test, Can be used for conformity (Y/N)],Data[N20 (mg/km)])</f>
        <v>#N/A</v>
      </c>
      <c r="O329" s="129" t="e" cm="1">
        <f t="array" ref="O329">_xlfn.XLOOKUP($A329&amp;$Q$3,Data[Index]&amp;Data[Valid Test, Can be used for conformity (Y/N)],Data[l/100km])</f>
        <v>#N/A</v>
      </c>
      <c r="P329" s="138">
        <f>_xlfn.XLOOKUP($A329,Data[Index],Data[Comments])</f>
        <v>0</v>
      </c>
    </row>
    <row r="330" spans="1:16" x14ac:dyDescent="0.2">
      <c r="A330" s="129"/>
      <c r="B330" s="129"/>
      <c r="C330" s="129" t="e" cm="1">
        <f t="array" ref="C330">_xlfn.XLOOKUP($A330&amp;$Q$3&amp;$R$3,Data[Index]&amp;Data[Valid Test, Can be used for conformity (Y/N)]&amp;Data[Cycle],Data[Test Name])</f>
        <v>#N/A</v>
      </c>
      <c r="D330" s="167" t="e" cm="1">
        <f t="array" ref="D330">_xlfn.XLOOKUP($A330&amp;$Q$3&amp;$R$3,Data[Index]&amp;Data[Valid Test, Can be used for conformity (Y/N)]&amp;Data[Cycle],Data[Mileage (Miles)])</f>
        <v>#N/A</v>
      </c>
      <c r="E330" s="130" t="e" cm="1">
        <f t="array" ref="E330">_xlfn.XLOOKUP($A330&amp;$Q$3&amp;$R$3,Data[Index]&amp;Data[Valid Test, Can be used for conformity (Y/N)]&amp;Data[Cycle],Data[Date])</f>
        <v>#N/A</v>
      </c>
      <c r="F330" s="129" t="e" cm="1">
        <f t="array" ref="F330">_xlfn.XLOOKUP($A330&amp;$Q$3&amp;$R$3,Data[Index]&amp;Data[Valid Test, Can be used for conformity (Y/N)]&amp;Data[Cycle],Data[CO/km (mg)])</f>
        <v>#N/A</v>
      </c>
      <c r="G330" s="129" t="e" cm="1">
        <f t="array" ref="G330">_xlfn.XLOOKUP($A330&amp;$Q$3,Data[Index]&amp;Data[Valid Test, Can be used for conformity (Y/N)],Data[CO2/km (g)])</f>
        <v>#N/A</v>
      </c>
      <c r="H330" s="129" t="e" cm="1">
        <f t="array" ref="H330">_xlfn.XLOOKUP($A330&amp;$Q$3,Data[Index]&amp;Data[Valid Test, Can be used for conformity (Y/N)],Data[THC/km (mg)])</f>
        <v>#N/A</v>
      </c>
      <c r="I330" s="129" t="e" cm="1">
        <f t="array" ref="I330">_xlfn.XLOOKUP($A330&amp;$Q$3,Data[Index]&amp;Data[Valid Test, Can be used for conformity (Y/N)],Data[NOx/km (mg)])</f>
        <v>#N/A</v>
      </c>
      <c r="J330" s="129" t="e" cm="1">
        <f t="array" ref="J330">_xlfn.XLOOKUP($A330&amp;$Q$3,Data[Index]&amp;Data[Valid Test, Can be used for conformity (Y/N)],Data[THC + NOx/km (mg)])</f>
        <v>#N/A</v>
      </c>
      <c r="K330" s="142" t="e" cm="1">
        <f t="array" ref="K330">_xlfn.XLOOKUP($A330&amp;$Q$3,Data[Index]&amp;Data[Valid Test, Can be used for conformity (Y/N)],Data[PN/km ('#)])</f>
        <v>#N/A</v>
      </c>
      <c r="L330" s="129" t="e" cm="1">
        <f t="array" ref="L330">_xlfn.XLOOKUP($A330&amp;$Q$3,Data[Index]&amp;Data[Valid Test, Can be used for conformity (Y/N)],Data[PM/km (mg)])</f>
        <v>#N/A</v>
      </c>
      <c r="M330" s="126" t="e" cm="1">
        <f t="array" ref="M330">_xlfn.XLOOKUP($A330&amp;$Q$3,Data[Index]&amp;Data[Valid Test, Can be used for conformity (Y/N)],Data[CH4 (mg/km)])</f>
        <v>#N/A</v>
      </c>
      <c r="N330" s="126" t="e" cm="1">
        <f t="array" ref="N330">_xlfn.XLOOKUP($A330&amp;$Q$3,Data[Index]&amp;Data[Valid Test, Can be used for conformity (Y/N)],Data[N20 (mg/km)])</f>
        <v>#N/A</v>
      </c>
      <c r="O330" s="129" t="e" cm="1">
        <f t="array" ref="O330">_xlfn.XLOOKUP($A330&amp;$Q$3,Data[Index]&amp;Data[Valid Test, Can be used for conformity (Y/N)],Data[l/100km])</f>
        <v>#N/A</v>
      </c>
      <c r="P330" s="138">
        <f>_xlfn.XLOOKUP($A330,Data[Index],Data[Comments])</f>
        <v>0</v>
      </c>
    </row>
    <row r="331" spans="1:16" x14ac:dyDescent="0.2">
      <c r="A331" s="129"/>
      <c r="B331" s="129"/>
      <c r="C331" s="129" t="e" cm="1">
        <f t="array" ref="C331">_xlfn.XLOOKUP($A331&amp;$Q$3&amp;$R$3,Data[Index]&amp;Data[Valid Test, Can be used for conformity (Y/N)]&amp;Data[Cycle],Data[Test Name])</f>
        <v>#N/A</v>
      </c>
      <c r="D331" s="167" t="e" cm="1">
        <f t="array" ref="D331">_xlfn.XLOOKUP($A331&amp;$Q$3&amp;$R$3,Data[Index]&amp;Data[Valid Test, Can be used for conformity (Y/N)]&amp;Data[Cycle],Data[Mileage (Miles)])</f>
        <v>#N/A</v>
      </c>
      <c r="E331" s="130" t="e" cm="1">
        <f t="array" ref="E331">_xlfn.XLOOKUP($A331&amp;$Q$3&amp;$R$3,Data[Index]&amp;Data[Valid Test, Can be used for conformity (Y/N)]&amp;Data[Cycle],Data[Date])</f>
        <v>#N/A</v>
      </c>
      <c r="F331" s="129" t="e" cm="1">
        <f t="array" ref="F331">_xlfn.XLOOKUP($A331&amp;$Q$3&amp;$R$3,Data[Index]&amp;Data[Valid Test, Can be used for conformity (Y/N)]&amp;Data[Cycle],Data[CO/km (mg)])</f>
        <v>#N/A</v>
      </c>
      <c r="G331" s="129" t="e" cm="1">
        <f t="array" ref="G331">_xlfn.XLOOKUP($A331&amp;$Q$3,Data[Index]&amp;Data[Valid Test, Can be used for conformity (Y/N)],Data[CO2/km (g)])</f>
        <v>#N/A</v>
      </c>
      <c r="H331" s="129" t="e" cm="1">
        <f t="array" ref="H331">_xlfn.XLOOKUP($A331&amp;$Q$3,Data[Index]&amp;Data[Valid Test, Can be used for conformity (Y/N)],Data[THC/km (mg)])</f>
        <v>#N/A</v>
      </c>
      <c r="I331" s="129" t="e" cm="1">
        <f t="array" ref="I331">_xlfn.XLOOKUP($A331&amp;$Q$3,Data[Index]&amp;Data[Valid Test, Can be used for conformity (Y/N)],Data[NOx/km (mg)])</f>
        <v>#N/A</v>
      </c>
      <c r="J331" s="129" t="e" cm="1">
        <f t="array" ref="J331">_xlfn.XLOOKUP($A331&amp;$Q$3,Data[Index]&amp;Data[Valid Test, Can be used for conformity (Y/N)],Data[THC + NOx/km (mg)])</f>
        <v>#N/A</v>
      </c>
      <c r="K331" s="142" t="e" cm="1">
        <f t="array" ref="K331">_xlfn.XLOOKUP($A331&amp;$Q$3,Data[Index]&amp;Data[Valid Test, Can be used for conformity (Y/N)],Data[PN/km ('#)])</f>
        <v>#N/A</v>
      </c>
      <c r="L331" s="129" t="e" cm="1">
        <f t="array" ref="L331">_xlfn.XLOOKUP($A331&amp;$Q$3,Data[Index]&amp;Data[Valid Test, Can be used for conformity (Y/N)],Data[PM/km (mg)])</f>
        <v>#N/A</v>
      </c>
      <c r="M331" s="126" t="e" cm="1">
        <f t="array" ref="M331">_xlfn.XLOOKUP($A331&amp;$Q$3,Data[Index]&amp;Data[Valid Test, Can be used for conformity (Y/N)],Data[CH4 (mg/km)])</f>
        <v>#N/A</v>
      </c>
      <c r="N331" s="126" t="e" cm="1">
        <f t="array" ref="N331">_xlfn.XLOOKUP($A331&amp;$Q$3,Data[Index]&amp;Data[Valid Test, Can be used for conformity (Y/N)],Data[N20 (mg/km)])</f>
        <v>#N/A</v>
      </c>
      <c r="O331" s="129" t="e" cm="1">
        <f t="array" ref="O331">_xlfn.XLOOKUP($A331&amp;$Q$3,Data[Index]&amp;Data[Valid Test, Can be used for conformity (Y/N)],Data[l/100km])</f>
        <v>#N/A</v>
      </c>
      <c r="P331" s="138" t="e">
        <f>_xlfn.XLOOKUP($A331,Data[Index],Data[Comments])</f>
        <v>#N/A</v>
      </c>
    </row>
    <row r="332" spans="1:16" x14ac:dyDescent="0.2">
      <c r="A332" s="129"/>
      <c r="B332" s="129"/>
      <c r="C332" s="129" t="e" cm="1">
        <f t="array" ref="C332">_xlfn.XLOOKUP($A332&amp;$Q$3&amp;$R$3,Data[Index]&amp;Data[Valid Test, Can be used for conformity (Y/N)]&amp;Data[Cycle],Data[Test Name])</f>
        <v>#N/A</v>
      </c>
      <c r="D332" s="167" t="e" cm="1">
        <f t="array" ref="D332">_xlfn.XLOOKUP($A332&amp;$Q$3&amp;$R$3,Data[Index]&amp;Data[Valid Test, Can be used for conformity (Y/N)]&amp;Data[Cycle],Data[Mileage (Miles)])</f>
        <v>#N/A</v>
      </c>
      <c r="E332" s="130" t="e" cm="1">
        <f t="array" ref="E332">_xlfn.XLOOKUP($A332&amp;$Q$3&amp;$R$3,Data[Index]&amp;Data[Valid Test, Can be used for conformity (Y/N)]&amp;Data[Cycle],Data[Date])</f>
        <v>#N/A</v>
      </c>
      <c r="F332" s="129" t="e" cm="1">
        <f t="array" ref="F332">_xlfn.XLOOKUP($A332&amp;$Q$3&amp;$R$3,Data[Index]&amp;Data[Valid Test, Can be used for conformity (Y/N)]&amp;Data[Cycle],Data[CO/km (mg)])</f>
        <v>#N/A</v>
      </c>
      <c r="G332" s="129" t="e" cm="1">
        <f t="array" ref="G332">_xlfn.XLOOKUP($A332&amp;$Q$3,Data[Index]&amp;Data[Valid Test, Can be used for conformity (Y/N)],Data[CO2/km (g)])</f>
        <v>#N/A</v>
      </c>
      <c r="H332" s="129" t="e" cm="1">
        <f t="array" ref="H332">_xlfn.XLOOKUP($A332&amp;$Q$3,Data[Index]&amp;Data[Valid Test, Can be used for conformity (Y/N)],Data[THC/km (mg)])</f>
        <v>#N/A</v>
      </c>
      <c r="I332" s="129" t="e" cm="1">
        <f t="array" ref="I332">_xlfn.XLOOKUP($A332&amp;$Q$3,Data[Index]&amp;Data[Valid Test, Can be used for conformity (Y/N)],Data[NOx/km (mg)])</f>
        <v>#N/A</v>
      </c>
      <c r="J332" s="129" t="e" cm="1">
        <f t="array" ref="J332">_xlfn.XLOOKUP($A332&amp;$Q$3,Data[Index]&amp;Data[Valid Test, Can be used for conformity (Y/N)],Data[THC + NOx/km (mg)])</f>
        <v>#N/A</v>
      </c>
      <c r="K332" s="142" t="e" cm="1">
        <f t="array" ref="K332">_xlfn.XLOOKUP($A332&amp;$Q$3,Data[Index]&amp;Data[Valid Test, Can be used for conformity (Y/N)],Data[PN/km ('#)])</f>
        <v>#N/A</v>
      </c>
      <c r="L332" s="129" t="e" cm="1">
        <f t="array" ref="L332">_xlfn.XLOOKUP($A332&amp;$Q$3,Data[Index]&amp;Data[Valid Test, Can be used for conformity (Y/N)],Data[PM/km (mg)])</f>
        <v>#N/A</v>
      </c>
      <c r="M332" s="126" t="e" cm="1">
        <f t="array" ref="M332">_xlfn.XLOOKUP($A332&amp;$Q$3,Data[Index]&amp;Data[Valid Test, Can be used for conformity (Y/N)],Data[CH4 (mg/km)])</f>
        <v>#N/A</v>
      </c>
      <c r="N332" s="126" t="e" cm="1">
        <f t="array" ref="N332">_xlfn.XLOOKUP($A332&amp;$Q$3,Data[Index]&amp;Data[Valid Test, Can be used for conformity (Y/N)],Data[N20 (mg/km)])</f>
        <v>#N/A</v>
      </c>
      <c r="O332" s="129" t="e" cm="1">
        <f t="array" ref="O332">_xlfn.XLOOKUP($A332&amp;$Q$3,Data[Index]&amp;Data[Valid Test, Can be used for conformity (Y/N)],Data[l/100km])</f>
        <v>#N/A</v>
      </c>
      <c r="P332" s="138">
        <f>_xlfn.XLOOKUP($A332,Data[Index],Data[Comments])</f>
        <v>0</v>
      </c>
    </row>
    <row r="333" spans="1:16" x14ac:dyDescent="0.2">
      <c r="A333" s="129"/>
      <c r="B333" s="129"/>
      <c r="C333" s="129" t="e" cm="1">
        <f t="array" ref="C333">_xlfn.XLOOKUP($A333&amp;$Q$3&amp;$R$3,Data[Index]&amp;Data[Valid Test, Can be used for conformity (Y/N)]&amp;Data[Cycle],Data[Test Name])</f>
        <v>#N/A</v>
      </c>
      <c r="D333" s="167" t="e" cm="1">
        <f t="array" ref="D333">_xlfn.XLOOKUP($A333&amp;$Q$3&amp;$R$3,Data[Index]&amp;Data[Valid Test, Can be used for conformity (Y/N)]&amp;Data[Cycle],Data[Mileage (Miles)])</f>
        <v>#N/A</v>
      </c>
      <c r="E333" s="130" t="e" cm="1">
        <f t="array" ref="E333">_xlfn.XLOOKUP($A333&amp;$Q$3&amp;$R$3,Data[Index]&amp;Data[Valid Test, Can be used for conformity (Y/N)]&amp;Data[Cycle],Data[Date])</f>
        <v>#N/A</v>
      </c>
      <c r="F333" s="129" t="e" cm="1">
        <f t="array" ref="F333">_xlfn.XLOOKUP($A333&amp;$Q$3&amp;$R$3,Data[Index]&amp;Data[Valid Test, Can be used for conformity (Y/N)]&amp;Data[Cycle],Data[CO/km (mg)])</f>
        <v>#N/A</v>
      </c>
      <c r="G333" s="129" t="e" cm="1">
        <f t="array" ref="G333">_xlfn.XLOOKUP($A333&amp;$Q$3,Data[Index]&amp;Data[Valid Test, Can be used for conformity (Y/N)],Data[CO2/km (g)])</f>
        <v>#N/A</v>
      </c>
      <c r="H333" s="129" t="e" cm="1">
        <f t="array" ref="H333">_xlfn.XLOOKUP($A333&amp;$Q$3,Data[Index]&amp;Data[Valid Test, Can be used for conformity (Y/N)],Data[THC/km (mg)])</f>
        <v>#N/A</v>
      </c>
      <c r="I333" s="129" t="e" cm="1">
        <f t="array" ref="I333">_xlfn.XLOOKUP($A333&amp;$Q$3,Data[Index]&amp;Data[Valid Test, Can be used for conformity (Y/N)],Data[NOx/km (mg)])</f>
        <v>#N/A</v>
      </c>
      <c r="J333" s="129" t="e" cm="1">
        <f t="array" ref="J333">_xlfn.XLOOKUP($A333&amp;$Q$3,Data[Index]&amp;Data[Valid Test, Can be used for conformity (Y/N)],Data[THC + NOx/km (mg)])</f>
        <v>#N/A</v>
      </c>
      <c r="K333" s="142" t="e" cm="1">
        <f t="array" ref="K333">_xlfn.XLOOKUP($A333&amp;$Q$3,Data[Index]&amp;Data[Valid Test, Can be used for conformity (Y/N)],Data[PN/km ('#)])</f>
        <v>#N/A</v>
      </c>
      <c r="L333" s="129" t="e" cm="1">
        <f t="array" ref="L333">_xlfn.XLOOKUP($A333&amp;$Q$3,Data[Index]&amp;Data[Valid Test, Can be used for conformity (Y/N)],Data[PM/km (mg)])</f>
        <v>#N/A</v>
      </c>
      <c r="M333" s="126" t="e" cm="1">
        <f t="array" ref="M333">_xlfn.XLOOKUP($A333&amp;$Q$3,Data[Index]&amp;Data[Valid Test, Can be used for conformity (Y/N)],Data[CH4 (mg/km)])</f>
        <v>#N/A</v>
      </c>
      <c r="N333" s="126" t="e" cm="1">
        <f t="array" ref="N333">_xlfn.XLOOKUP($A333&amp;$Q$3,Data[Index]&amp;Data[Valid Test, Can be used for conformity (Y/N)],Data[N20 (mg/km)])</f>
        <v>#N/A</v>
      </c>
      <c r="O333" s="129" t="e" cm="1">
        <f t="array" ref="O333">_xlfn.XLOOKUP($A333&amp;$Q$3,Data[Index]&amp;Data[Valid Test, Can be used for conformity (Y/N)],Data[l/100km])</f>
        <v>#N/A</v>
      </c>
      <c r="P333" s="138">
        <f>_xlfn.XLOOKUP($A333,Data[Index],Data[Comments])</f>
        <v>0</v>
      </c>
    </row>
    <row r="334" spans="1:16" x14ac:dyDescent="0.2">
      <c r="A334" s="129"/>
      <c r="B334" s="129"/>
      <c r="C334" s="129" t="e" cm="1">
        <f t="array" ref="C334">_xlfn.XLOOKUP($A334&amp;$Q$3&amp;$R$3,Data[Index]&amp;Data[Valid Test, Can be used for conformity (Y/N)]&amp;Data[Cycle],Data[Test Name])</f>
        <v>#N/A</v>
      </c>
      <c r="D334" s="167" t="e" cm="1">
        <f t="array" ref="D334">_xlfn.XLOOKUP($A334&amp;$Q$3&amp;$R$3,Data[Index]&amp;Data[Valid Test, Can be used for conformity (Y/N)]&amp;Data[Cycle],Data[Mileage (Miles)])</f>
        <v>#N/A</v>
      </c>
      <c r="E334" s="130" t="e" cm="1">
        <f t="array" ref="E334">_xlfn.XLOOKUP($A334&amp;$Q$3&amp;$R$3,Data[Index]&amp;Data[Valid Test, Can be used for conformity (Y/N)]&amp;Data[Cycle],Data[Date])</f>
        <v>#N/A</v>
      </c>
      <c r="F334" s="129" t="e" cm="1">
        <f t="array" ref="F334">_xlfn.XLOOKUP($A334&amp;$Q$3&amp;$R$3,Data[Index]&amp;Data[Valid Test, Can be used for conformity (Y/N)]&amp;Data[Cycle],Data[CO/km (mg)])</f>
        <v>#N/A</v>
      </c>
      <c r="G334" s="129" t="e" cm="1">
        <f t="array" ref="G334">_xlfn.XLOOKUP($A334&amp;$Q$3,Data[Index]&amp;Data[Valid Test, Can be used for conformity (Y/N)],Data[CO2/km (g)])</f>
        <v>#N/A</v>
      </c>
      <c r="H334" s="129" t="e" cm="1">
        <f t="array" ref="H334">_xlfn.XLOOKUP($A334&amp;$Q$3,Data[Index]&amp;Data[Valid Test, Can be used for conformity (Y/N)],Data[THC/km (mg)])</f>
        <v>#N/A</v>
      </c>
      <c r="I334" s="129" t="e" cm="1">
        <f t="array" ref="I334">_xlfn.XLOOKUP($A334&amp;$Q$3,Data[Index]&amp;Data[Valid Test, Can be used for conformity (Y/N)],Data[NOx/km (mg)])</f>
        <v>#N/A</v>
      </c>
      <c r="J334" s="129" t="e" cm="1">
        <f t="array" ref="J334">_xlfn.XLOOKUP($A334&amp;$Q$3,Data[Index]&amp;Data[Valid Test, Can be used for conformity (Y/N)],Data[THC + NOx/km (mg)])</f>
        <v>#N/A</v>
      </c>
      <c r="K334" s="142" t="e" cm="1">
        <f t="array" ref="K334">_xlfn.XLOOKUP($A334&amp;$Q$3,Data[Index]&amp;Data[Valid Test, Can be used for conformity (Y/N)],Data[PN/km ('#)])</f>
        <v>#N/A</v>
      </c>
      <c r="L334" s="129" t="e" cm="1">
        <f t="array" ref="L334">_xlfn.XLOOKUP($A334&amp;$Q$3,Data[Index]&amp;Data[Valid Test, Can be used for conformity (Y/N)],Data[PM/km (mg)])</f>
        <v>#N/A</v>
      </c>
      <c r="M334" s="126" t="e" cm="1">
        <f t="array" ref="M334">_xlfn.XLOOKUP($A334&amp;$Q$3,Data[Index]&amp;Data[Valid Test, Can be used for conformity (Y/N)],Data[CH4 (mg/km)])</f>
        <v>#N/A</v>
      </c>
      <c r="N334" s="126" t="e" cm="1">
        <f t="array" ref="N334">_xlfn.XLOOKUP($A334&amp;$Q$3,Data[Index]&amp;Data[Valid Test, Can be used for conformity (Y/N)],Data[N20 (mg/km)])</f>
        <v>#N/A</v>
      </c>
      <c r="O334" s="129" t="e" cm="1">
        <f t="array" ref="O334">_xlfn.XLOOKUP($A334&amp;$Q$3,Data[Index]&amp;Data[Valid Test, Can be used for conformity (Y/N)],Data[l/100km])</f>
        <v>#N/A</v>
      </c>
      <c r="P334" s="138" t="e">
        <f>_xlfn.XLOOKUP($A334,Data[Index],Data[Comments])</f>
        <v>#N/A</v>
      </c>
    </row>
    <row r="335" spans="1:16" x14ac:dyDescent="0.2">
      <c r="A335" s="129"/>
      <c r="B335" s="129"/>
      <c r="C335" s="129" t="e" cm="1">
        <f t="array" ref="C335">_xlfn.XLOOKUP($A335&amp;$Q$3&amp;$R$3,Data[Index]&amp;Data[Valid Test, Can be used for conformity (Y/N)]&amp;Data[Cycle],Data[Test Name])</f>
        <v>#N/A</v>
      </c>
      <c r="D335" s="167" t="e" cm="1">
        <f t="array" ref="D335">_xlfn.XLOOKUP($A335&amp;$Q$3&amp;$R$3,Data[Index]&amp;Data[Valid Test, Can be used for conformity (Y/N)]&amp;Data[Cycle],Data[Mileage (Miles)])</f>
        <v>#N/A</v>
      </c>
      <c r="E335" s="130" t="e" cm="1">
        <f t="array" ref="E335">_xlfn.XLOOKUP($A335&amp;$Q$3&amp;$R$3,Data[Index]&amp;Data[Valid Test, Can be used for conformity (Y/N)]&amp;Data[Cycle],Data[Date])</f>
        <v>#N/A</v>
      </c>
      <c r="F335" s="129" t="e" cm="1">
        <f t="array" ref="F335">_xlfn.XLOOKUP($A335&amp;$Q$3&amp;$R$3,Data[Index]&amp;Data[Valid Test, Can be used for conformity (Y/N)]&amp;Data[Cycle],Data[CO/km (mg)])</f>
        <v>#N/A</v>
      </c>
      <c r="G335" s="129" t="e" cm="1">
        <f t="array" ref="G335">_xlfn.XLOOKUP($A335&amp;$Q$3,Data[Index]&amp;Data[Valid Test, Can be used for conformity (Y/N)],Data[CO2/km (g)])</f>
        <v>#N/A</v>
      </c>
      <c r="H335" s="129" t="e" cm="1">
        <f t="array" ref="H335">_xlfn.XLOOKUP($A335&amp;$Q$3,Data[Index]&amp;Data[Valid Test, Can be used for conformity (Y/N)],Data[THC/km (mg)])</f>
        <v>#N/A</v>
      </c>
      <c r="I335" s="129" t="e" cm="1">
        <f t="array" ref="I335">_xlfn.XLOOKUP($A335&amp;$Q$3,Data[Index]&amp;Data[Valid Test, Can be used for conformity (Y/N)],Data[NOx/km (mg)])</f>
        <v>#N/A</v>
      </c>
      <c r="J335" s="129" t="e" cm="1">
        <f t="array" ref="J335">_xlfn.XLOOKUP($A335&amp;$Q$3,Data[Index]&amp;Data[Valid Test, Can be used for conformity (Y/N)],Data[THC + NOx/km (mg)])</f>
        <v>#N/A</v>
      </c>
      <c r="K335" s="142" t="e" cm="1">
        <f t="array" ref="K335">_xlfn.XLOOKUP($A335&amp;$Q$3,Data[Index]&amp;Data[Valid Test, Can be used for conformity (Y/N)],Data[PN/km ('#)])</f>
        <v>#N/A</v>
      </c>
      <c r="L335" s="129" t="e" cm="1">
        <f t="array" ref="L335">_xlfn.XLOOKUP($A335&amp;$Q$3,Data[Index]&amp;Data[Valid Test, Can be used for conformity (Y/N)],Data[PM/km (mg)])</f>
        <v>#N/A</v>
      </c>
      <c r="M335" s="126" t="e" cm="1">
        <f t="array" ref="M335">_xlfn.XLOOKUP($A335&amp;$Q$3,Data[Index]&amp;Data[Valid Test, Can be used for conformity (Y/N)],Data[CH4 (mg/km)])</f>
        <v>#N/A</v>
      </c>
      <c r="N335" s="126" t="e" cm="1">
        <f t="array" ref="N335">_xlfn.XLOOKUP($A335&amp;$Q$3,Data[Index]&amp;Data[Valid Test, Can be used for conformity (Y/N)],Data[N20 (mg/km)])</f>
        <v>#N/A</v>
      </c>
      <c r="O335" s="129" t="e" cm="1">
        <f t="array" ref="O335">_xlfn.XLOOKUP($A335&amp;$Q$3,Data[Index]&amp;Data[Valid Test, Can be used for conformity (Y/N)],Data[l/100km])</f>
        <v>#N/A</v>
      </c>
      <c r="P335" s="138" t="e">
        <f>_xlfn.XLOOKUP($A335,Data[Index],Data[Comments])</f>
        <v>#N/A</v>
      </c>
    </row>
    <row r="336" spans="1:16" x14ac:dyDescent="0.2">
      <c r="A336" s="129"/>
      <c r="B336" s="129"/>
      <c r="C336" s="129" t="e" cm="1">
        <f t="array" ref="C336">_xlfn.XLOOKUP($A336&amp;$Q$3&amp;$R$3,Data[Index]&amp;Data[Valid Test, Can be used for conformity (Y/N)]&amp;Data[Cycle],Data[Test Name])</f>
        <v>#N/A</v>
      </c>
      <c r="D336" s="167" t="e" cm="1">
        <f t="array" ref="D336">_xlfn.XLOOKUP($A336&amp;$Q$3&amp;$R$3,Data[Index]&amp;Data[Valid Test, Can be used for conformity (Y/N)]&amp;Data[Cycle],Data[Mileage (Miles)])</f>
        <v>#N/A</v>
      </c>
      <c r="E336" s="130" t="e" cm="1">
        <f t="array" ref="E336">_xlfn.XLOOKUP($A336&amp;$Q$3&amp;$R$3,Data[Index]&amp;Data[Valid Test, Can be used for conformity (Y/N)]&amp;Data[Cycle],Data[Date])</f>
        <v>#N/A</v>
      </c>
      <c r="F336" s="129" t="e" cm="1">
        <f t="array" ref="F336">_xlfn.XLOOKUP($A336&amp;$Q$3&amp;$R$3,Data[Index]&amp;Data[Valid Test, Can be used for conformity (Y/N)]&amp;Data[Cycle],Data[CO/km (mg)])</f>
        <v>#N/A</v>
      </c>
      <c r="G336" s="129" t="e" cm="1">
        <f t="array" ref="G336">_xlfn.XLOOKUP($A336&amp;$Q$3,Data[Index]&amp;Data[Valid Test, Can be used for conformity (Y/N)],Data[CO2/km (g)])</f>
        <v>#N/A</v>
      </c>
      <c r="H336" s="129" t="e" cm="1">
        <f t="array" ref="H336">_xlfn.XLOOKUP($A336&amp;$Q$3,Data[Index]&amp;Data[Valid Test, Can be used for conformity (Y/N)],Data[THC/km (mg)])</f>
        <v>#N/A</v>
      </c>
      <c r="I336" s="129" t="e" cm="1">
        <f t="array" ref="I336">_xlfn.XLOOKUP($A336&amp;$Q$3,Data[Index]&amp;Data[Valid Test, Can be used for conformity (Y/N)],Data[NOx/km (mg)])</f>
        <v>#N/A</v>
      </c>
      <c r="J336" s="129" t="e" cm="1">
        <f t="array" ref="J336">_xlfn.XLOOKUP($A336&amp;$Q$3,Data[Index]&amp;Data[Valid Test, Can be used for conformity (Y/N)],Data[THC + NOx/km (mg)])</f>
        <v>#N/A</v>
      </c>
      <c r="K336" s="142" t="e" cm="1">
        <f t="array" ref="K336">_xlfn.XLOOKUP($A336&amp;$Q$3,Data[Index]&amp;Data[Valid Test, Can be used for conformity (Y/N)],Data[PN/km ('#)])</f>
        <v>#N/A</v>
      </c>
      <c r="L336" s="129" t="e" cm="1">
        <f t="array" ref="L336">_xlfn.XLOOKUP($A336&amp;$Q$3,Data[Index]&amp;Data[Valid Test, Can be used for conformity (Y/N)],Data[PM/km (mg)])</f>
        <v>#N/A</v>
      </c>
      <c r="M336" s="126" t="e" cm="1">
        <f t="array" ref="M336">_xlfn.XLOOKUP($A336&amp;$Q$3,Data[Index]&amp;Data[Valid Test, Can be used for conformity (Y/N)],Data[CH4 (mg/km)])</f>
        <v>#N/A</v>
      </c>
      <c r="N336" s="126" t="e" cm="1">
        <f t="array" ref="N336">_xlfn.XLOOKUP($A336&amp;$Q$3,Data[Index]&amp;Data[Valid Test, Can be used for conformity (Y/N)],Data[N20 (mg/km)])</f>
        <v>#N/A</v>
      </c>
      <c r="O336" s="129" t="e" cm="1">
        <f t="array" ref="O336">_xlfn.XLOOKUP($A336&amp;$Q$3,Data[Index]&amp;Data[Valid Test, Can be used for conformity (Y/N)],Data[l/100km])</f>
        <v>#N/A</v>
      </c>
      <c r="P336" s="138" t="e">
        <f>_xlfn.XLOOKUP($A336,Data[Index],Data[Comments])</f>
        <v>#N/A</v>
      </c>
    </row>
    <row r="337" spans="1:16" x14ac:dyDescent="0.2">
      <c r="A337" s="129"/>
      <c r="B337" s="129"/>
      <c r="C337" s="129" t="e" cm="1">
        <f t="array" ref="C337">_xlfn.XLOOKUP($A337&amp;$Q$3&amp;$R$3,Data[Index]&amp;Data[Valid Test, Can be used for conformity (Y/N)]&amp;Data[Cycle],Data[Test Name])</f>
        <v>#N/A</v>
      </c>
      <c r="D337" s="167" t="e" cm="1">
        <f t="array" ref="D337">_xlfn.XLOOKUP($A337&amp;$Q$3&amp;$R$3,Data[Index]&amp;Data[Valid Test, Can be used for conformity (Y/N)]&amp;Data[Cycle],Data[Mileage (Miles)])</f>
        <v>#N/A</v>
      </c>
      <c r="E337" s="130" t="e" cm="1">
        <f t="array" ref="E337">_xlfn.XLOOKUP($A337&amp;$Q$3&amp;$R$3,Data[Index]&amp;Data[Valid Test, Can be used for conformity (Y/N)]&amp;Data[Cycle],Data[Date])</f>
        <v>#N/A</v>
      </c>
      <c r="F337" s="129" t="e" cm="1">
        <f t="array" ref="F337">_xlfn.XLOOKUP($A337&amp;$Q$3&amp;$R$3,Data[Index]&amp;Data[Valid Test, Can be used for conformity (Y/N)]&amp;Data[Cycle],Data[CO/km (mg)])</f>
        <v>#N/A</v>
      </c>
      <c r="G337" s="129" t="e" cm="1">
        <f t="array" ref="G337">_xlfn.XLOOKUP($A337&amp;$Q$3,Data[Index]&amp;Data[Valid Test, Can be used for conformity (Y/N)],Data[CO2/km (g)])</f>
        <v>#N/A</v>
      </c>
      <c r="H337" s="129" t="e" cm="1">
        <f t="array" ref="H337">_xlfn.XLOOKUP($A337&amp;$Q$3,Data[Index]&amp;Data[Valid Test, Can be used for conformity (Y/N)],Data[THC/km (mg)])</f>
        <v>#N/A</v>
      </c>
      <c r="I337" s="129" t="e" cm="1">
        <f t="array" ref="I337">_xlfn.XLOOKUP($A337&amp;$Q$3,Data[Index]&amp;Data[Valid Test, Can be used for conformity (Y/N)],Data[NOx/km (mg)])</f>
        <v>#N/A</v>
      </c>
      <c r="J337" s="129" t="e" cm="1">
        <f t="array" ref="J337">_xlfn.XLOOKUP($A337&amp;$Q$3,Data[Index]&amp;Data[Valid Test, Can be used for conformity (Y/N)],Data[THC + NOx/km (mg)])</f>
        <v>#N/A</v>
      </c>
      <c r="K337" s="142" t="e" cm="1">
        <f t="array" ref="K337">_xlfn.XLOOKUP($A337&amp;$Q$3,Data[Index]&amp;Data[Valid Test, Can be used for conformity (Y/N)],Data[PN/km ('#)])</f>
        <v>#N/A</v>
      </c>
      <c r="L337" s="129" t="e" cm="1">
        <f t="array" ref="L337">_xlfn.XLOOKUP($A337&amp;$Q$3,Data[Index]&amp;Data[Valid Test, Can be used for conformity (Y/N)],Data[PM/km (mg)])</f>
        <v>#N/A</v>
      </c>
      <c r="M337" s="126" t="e" cm="1">
        <f t="array" ref="M337">_xlfn.XLOOKUP($A337&amp;$Q$3,Data[Index]&amp;Data[Valid Test, Can be used for conformity (Y/N)],Data[CH4 (mg/km)])</f>
        <v>#N/A</v>
      </c>
      <c r="N337" s="126" t="e" cm="1">
        <f t="array" ref="N337">_xlfn.XLOOKUP($A337&amp;$Q$3,Data[Index]&amp;Data[Valid Test, Can be used for conformity (Y/N)],Data[N20 (mg/km)])</f>
        <v>#N/A</v>
      </c>
      <c r="O337" s="129" t="e" cm="1">
        <f t="array" ref="O337">_xlfn.XLOOKUP($A337&amp;$Q$3,Data[Index]&amp;Data[Valid Test, Can be used for conformity (Y/N)],Data[l/100km])</f>
        <v>#N/A</v>
      </c>
      <c r="P337" s="138">
        <f>_xlfn.XLOOKUP($A337,Data[Index],Data[Comments])</f>
        <v>0</v>
      </c>
    </row>
    <row r="338" spans="1:16" x14ac:dyDescent="0.2">
      <c r="A338" s="129"/>
      <c r="B338" s="129"/>
      <c r="C338" s="129" t="e" cm="1">
        <f t="array" ref="C338">_xlfn.XLOOKUP($A338&amp;$Q$3&amp;$R$3,Data[Index]&amp;Data[Valid Test, Can be used for conformity (Y/N)]&amp;Data[Cycle],Data[Test Name])</f>
        <v>#N/A</v>
      </c>
      <c r="D338" s="167" t="e" cm="1">
        <f t="array" ref="D338">_xlfn.XLOOKUP($A338&amp;$Q$3&amp;$R$3,Data[Index]&amp;Data[Valid Test, Can be used for conformity (Y/N)]&amp;Data[Cycle],Data[Mileage (Miles)])</f>
        <v>#N/A</v>
      </c>
      <c r="E338" s="130" t="e" cm="1">
        <f t="array" ref="E338">_xlfn.XLOOKUP($A338&amp;$Q$3&amp;$R$3,Data[Index]&amp;Data[Valid Test, Can be used for conformity (Y/N)]&amp;Data[Cycle],Data[Date])</f>
        <v>#N/A</v>
      </c>
      <c r="F338" s="129" t="e" cm="1">
        <f t="array" ref="F338">_xlfn.XLOOKUP($A338&amp;$Q$3&amp;$R$3,Data[Index]&amp;Data[Valid Test, Can be used for conformity (Y/N)]&amp;Data[Cycle],Data[CO/km (mg)])</f>
        <v>#N/A</v>
      </c>
      <c r="G338" s="129" t="e" cm="1">
        <f t="array" ref="G338">_xlfn.XLOOKUP($A338&amp;$Q$3,Data[Index]&amp;Data[Valid Test, Can be used for conformity (Y/N)],Data[CO2/km (g)])</f>
        <v>#N/A</v>
      </c>
      <c r="H338" s="129" t="e" cm="1">
        <f t="array" ref="H338">_xlfn.XLOOKUP($A338&amp;$Q$3,Data[Index]&amp;Data[Valid Test, Can be used for conformity (Y/N)],Data[THC/km (mg)])</f>
        <v>#N/A</v>
      </c>
      <c r="I338" s="129" t="e" cm="1">
        <f t="array" ref="I338">_xlfn.XLOOKUP($A338&amp;$Q$3,Data[Index]&amp;Data[Valid Test, Can be used for conformity (Y/N)],Data[NOx/km (mg)])</f>
        <v>#N/A</v>
      </c>
      <c r="J338" s="129" t="e" cm="1">
        <f t="array" ref="J338">_xlfn.XLOOKUP($A338&amp;$Q$3,Data[Index]&amp;Data[Valid Test, Can be used for conformity (Y/N)],Data[THC + NOx/km (mg)])</f>
        <v>#N/A</v>
      </c>
      <c r="K338" s="142" t="e" cm="1">
        <f t="array" ref="K338">_xlfn.XLOOKUP($A338&amp;$Q$3,Data[Index]&amp;Data[Valid Test, Can be used for conformity (Y/N)],Data[PN/km ('#)])</f>
        <v>#N/A</v>
      </c>
      <c r="L338" s="129" t="e" cm="1">
        <f t="array" ref="L338">_xlfn.XLOOKUP($A338&amp;$Q$3,Data[Index]&amp;Data[Valid Test, Can be used for conformity (Y/N)],Data[PM/km (mg)])</f>
        <v>#N/A</v>
      </c>
      <c r="M338" s="126" t="e" cm="1">
        <f t="array" ref="M338">_xlfn.XLOOKUP($A338&amp;$Q$3,Data[Index]&amp;Data[Valid Test, Can be used for conformity (Y/N)],Data[CH4 (mg/km)])</f>
        <v>#N/A</v>
      </c>
      <c r="N338" s="126" t="e" cm="1">
        <f t="array" ref="N338">_xlfn.XLOOKUP($A338&amp;$Q$3,Data[Index]&amp;Data[Valid Test, Can be used for conformity (Y/N)],Data[N20 (mg/km)])</f>
        <v>#N/A</v>
      </c>
      <c r="O338" s="129" t="e" cm="1">
        <f t="array" ref="O338">_xlfn.XLOOKUP($A338&amp;$Q$3,Data[Index]&amp;Data[Valid Test, Can be used for conformity (Y/N)],Data[l/100km])</f>
        <v>#N/A</v>
      </c>
      <c r="P338" s="138">
        <f>_xlfn.XLOOKUP($A338,Data[Index],Data[Comments])</f>
        <v>0</v>
      </c>
    </row>
    <row r="339" spans="1:16" x14ac:dyDescent="0.2">
      <c r="A339" s="129"/>
      <c r="B339" s="129"/>
      <c r="C339" s="129" t="e" cm="1">
        <f t="array" ref="C339">_xlfn.XLOOKUP($A339&amp;$Q$3&amp;$R$3,Data[Index]&amp;Data[Valid Test, Can be used for conformity (Y/N)]&amp;Data[Cycle],Data[Test Name])</f>
        <v>#N/A</v>
      </c>
      <c r="D339" s="167" t="e" cm="1">
        <f t="array" ref="D339">_xlfn.XLOOKUP($A339&amp;$Q$3&amp;$R$3,Data[Index]&amp;Data[Valid Test, Can be used for conformity (Y/N)]&amp;Data[Cycle],Data[Mileage (Miles)])</f>
        <v>#N/A</v>
      </c>
      <c r="E339" s="130" t="e" cm="1">
        <f t="array" ref="E339">_xlfn.XLOOKUP($A339&amp;$Q$3&amp;$R$3,Data[Index]&amp;Data[Valid Test, Can be used for conformity (Y/N)]&amp;Data[Cycle],Data[Date])</f>
        <v>#N/A</v>
      </c>
      <c r="F339" s="129" t="e" cm="1">
        <f t="array" ref="F339">_xlfn.XLOOKUP($A339&amp;$Q$3&amp;$R$3,Data[Index]&amp;Data[Valid Test, Can be used for conformity (Y/N)]&amp;Data[Cycle],Data[CO/km (mg)])</f>
        <v>#N/A</v>
      </c>
      <c r="G339" s="129" t="e" cm="1">
        <f t="array" ref="G339">_xlfn.XLOOKUP($A339&amp;$Q$3,Data[Index]&amp;Data[Valid Test, Can be used for conformity (Y/N)],Data[CO2/km (g)])</f>
        <v>#N/A</v>
      </c>
      <c r="H339" s="129" t="e" cm="1">
        <f t="array" ref="H339">_xlfn.XLOOKUP($A339&amp;$Q$3,Data[Index]&amp;Data[Valid Test, Can be used for conformity (Y/N)],Data[THC/km (mg)])</f>
        <v>#N/A</v>
      </c>
      <c r="I339" s="129" t="e" cm="1">
        <f t="array" ref="I339">_xlfn.XLOOKUP($A339&amp;$Q$3,Data[Index]&amp;Data[Valid Test, Can be used for conformity (Y/N)],Data[NOx/km (mg)])</f>
        <v>#N/A</v>
      </c>
      <c r="J339" s="129" t="e" cm="1">
        <f t="array" ref="J339">_xlfn.XLOOKUP($A339&amp;$Q$3,Data[Index]&amp;Data[Valid Test, Can be used for conformity (Y/N)],Data[THC + NOx/km (mg)])</f>
        <v>#N/A</v>
      </c>
      <c r="K339" s="142" t="e" cm="1">
        <f t="array" ref="K339">_xlfn.XLOOKUP($A339&amp;$Q$3,Data[Index]&amp;Data[Valid Test, Can be used for conformity (Y/N)],Data[PN/km ('#)])</f>
        <v>#N/A</v>
      </c>
      <c r="L339" s="129" t="e" cm="1">
        <f t="array" ref="L339">_xlfn.XLOOKUP($A339&amp;$Q$3,Data[Index]&amp;Data[Valid Test, Can be used for conformity (Y/N)],Data[PM/km (mg)])</f>
        <v>#N/A</v>
      </c>
      <c r="M339" s="126" t="e" cm="1">
        <f t="array" ref="M339">_xlfn.XLOOKUP($A339&amp;$Q$3,Data[Index]&amp;Data[Valid Test, Can be used for conformity (Y/N)],Data[CH4 (mg/km)])</f>
        <v>#N/A</v>
      </c>
      <c r="N339" s="126" t="e" cm="1">
        <f t="array" ref="N339">_xlfn.XLOOKUP($A339&amp;$Q$3,Data[Index]&amp;Data[Valid Test, Can be used for conformity (Y/N)],Data[N20 (mg/km)])</f>
        <v>#N/A</v>
      </c>
      <c r="O339" s="129" t="e" cm="1">
        <f t="array" ref="O339">_xlfn.XLOOKUP($A339&amp;$Q$3,Data[Index]&amp;Data[Valid Test, Can be used for conformity (Y/N)],Data[l/100km])</f>
        <v>#N/A</v>
      </c>
      <c r="P339" s="138" t="e">
        <f>_xlfn.XLOOKUP($A339,Data[Index],Data[Comments])</f>
        <v>#N/A</v>
      </c>
    </row>
    <row r="340" spans="1:16" x14ac:dyDescent="0.2">
      <c r="A340" s="129"/>
      <c r="B340" s="129"/>
      <c r="C340" s="129" t="e" cm="1">
        <f t="array" ref="C340">_xlfn.XLOOKUP($A340&amp;$Q$3&amp;$R$3,Data[Index]&amp;Data[Valid Test, Can be used for conformity (Y/N)]&amp;Data[Cycle],Data[Test Name])</f>
        <v>#N/A</v>
      </c>
      <c r="D340" s="167" t="e" cm="1">
        <f t="array" ref="D340">_xlfn.XLOOKUP($A340&amp;$Q$3&amp;$R$3,Data[Index]&amp;Data[Valid Test, Can be used for conformity (Y/N)]&amp;Data[Cycle],Data[Mileage (Miles)])</f>
        <v>#N/A</v>
      </c>
      <c r="E340" s="130" t="e" cm="1">
        <f t="array" ref="E340">_xlfn.XLOOKUP($A340&amp;$Q$3&amp;$R$3,Data[Index]&amp;Data[Valid Test, Can be used for conformity (Y/N)]&amp;Data[Cycle],Data[Date])</f>
        <v>#N/A</v>
      </c>
      <c r="F340" s="129" t="e" cm="1">
        <f t="array" ref="F340">_xlfn.XLOOKUP($A340&amp;$Q$3&amp;$R$3,Data[Index]&amp;Data[Valid Test, Can be used for conformity (Y/N)]&amp;Data[Cycle],Data[CO/km (mg)])</f>
        <v>#N/A</v>
      </c>
      <c r="G340" s="129" t="e" cm="1">
        <f t="array" ref="G340">_xlfn.XLOOKUP($A340&amp;$Q$3,Data[Index]&amp;Data[Valid Test, Can be used for conformity (Y/N)],Data[CO2/km (g)])</f>
        <v>#N/A</v>
      </c>
      <c r="H340" s="129" t="e" cm="1">
        <f t="array" ref="H340">_xlfn.XLOOKUP($A340&amp;$Q$3,Data[Index]&amp;Data[Valid Test, Can be used for conformity (Y/N)],Data[THC/km (mg)])</f>
        <v>#N/A</v>
      </c>
      <c r="I340" s="129" t="e" cm="1">
        <f t="array" ref="I340">_xlfn.XLOOKUP($A340&amp;$Q$3,Data[Index]&amp;Data[Valid Test, Can be used for conformity (Y/N)],Data[NOx/km (mg)])</f>
        <v>#N/A</v>
      </c>
      <c r="J340" s="129" t="e" cm="1">
        <f t="array" ref="J340">_xlfn.XLOOKUP($A340&amp;$Q$3,Data[Index]&amp;Data[Valid Test, Can be used for conformity (Y/N)],Data[THC + NOx/km (mg)])</f>
        <v>#N/A</v>
      </c>
      <c r="K340" s="142" t="e" cm="1">
        <f t="array" ref="K340">_xlfn.XLOOKUP($A340&amp;$Q$3,Data[Index]&amp;Data[Valid Test, Can be used for conformity (Y/N)],Data[PN/km ('#)])</f>
        <v>#N/A</v>
      </c>
      <c r="L340" s="129" t="e" cm="1">
        <f t="array" ref="L340">_xlfn.XLOOKUP($A340&amp;$Q$3,Data[Index]&amp;Data[Valid Test, Can be used for conformity (Y/N)],Data[PM/km (mg)])</f>
        <v>#N/A</v>
      </c>
      <c r="M340" s="126" t="e" cm="1">
        <f t="array" ref="M340">_xlfn.XLOOKUP($A340&amp;$Q$3,Data[Index]&amp;Data[Valid Test, Can be used for conformity (Y/N)],Data[CH4 (mg/km)])</f>
        <v>#N/A</v>
      </c>
      <c r="N340" s="126" t="e" cm="1">
        <f t="array" ref="N340">_xlfn.XLOOKUP($A340&amp;$Q$3,Data[Index]&amp;Data[Valid Test, Can be used for conformity (Y/N)],Data[N20 (mg/km)])</f>
        <v>#N/A</v>
      </c>
      <c r="O340" s="129" t="e" cm="1">
        <f t="array" ref="O340">_xlfn.XLOOKUP($A340&amp;$Q$3,Data[Index]&amp;Data[Valid Test, Can be used for conformity (Y/N)],Data[l/100km])</f>
        <v>#N/A</v>
      </c>
      <c r="P340" s="138">
        <f>_xlfn.XLOOKUP($A340,Data[Index],Data[Comments])</f>
        <v>0</v>
      </c>
    </row>
    <row r="341" spans="1:16" x14ac:dyDescent="0.2">
      <c r="A341" s="129"/>
      <c r="B341" s="129"/>
      <c r="C341" s="129" t="e" cm="1">
        <f t="array" ref="C341">_xlfn.XLOOKUP($A341&amp;$Q$3&amp;$R$3,Data[Index]&amp;Data[Valid Test, Can be used for conformity (Y/N)]&amp;Data[Cycle],Data[Test Name])</f>
        <v>#N/A</v>
      </c>
      <c r="D341" s="167" t="e" cm="1">
        <f t="array" ref="D341">_xlfn.XLOOKUP($A341&amp;$Q$3&amp;$R$3,Data[Index]&amp;Data[Valid Test, Can be used for conformity (Y/N)]&amp;Data[Cycle],Data[Mileage (Miles)])</f>
        <v>#N/A</v>
      </c>
      <c r="E341" s="130" t="e" cm="1">
        <f t="array" ref="E341">_xlfn.XLOOKUP($A341&amp;$Q$3&amp;$R$3,Data[Index]&amp;Data[Valid Test, Can be used for conformity (Y/N)]&amp;Data[Cycle],Data[Date])</f>
        <v>#N/A</v>
      </c>
      <c r="F341" s="129" t="e" cm="1">
        <f t="array" ref="F341">_xlfn.XLOOKUP($A341&amp;$Q$3&amp;$R$3,Data[Index]&amp;Data[Valid Test, Can be used for conformity (Y/N)]&amp;Data[Cycle],Data[CO/km (mg)])</f>
        <v>#N/A</v>
      </c>
      <c r="G341" s="129" t="e" cm="1">
        <f t="array" ref="G341">_xlfn.XLOOKUP($A341&amp;$Q$3,Data[Index]&amp;Data[Valid Test, Can be used for conformity (Y/N)],Data[CO2/km (g)])</f>
        <v>#N/A</v>
      </c>
      <c r="H341" s="129" t="e" cm="1">
        <f t="array" ref="H341">_xlfn.XLOOKUP($A341&amp;$Q$3,Data[Index]&amp;Data[Valid Test, Can be used for conformity (Y/N)],Data[THC/km (mg)])</f>
        <v>#N/A</v>
      </c>
      <c r="I341" s="129" t="e" cm="1">
        <f t="array" ref="I341">_xlfn.XLOOKUP($A341&amp;$Q$3,Data[Index]&amp;Data[Valid Test, Can be used for conformity (Y/N)],Data[NOx/km (mg)])</f>
        <v>#N/A</v>
      </c>
      <c r="J341" s="129" t="e" cm="1">
        <f t="array" ref="J341">_xlfn.XLOOKUP($A341&amp;$Q$3,Data[Index]&amp;Data[Valid Test, Can be used for conformity (Y/N)],Data[THC + NOx/km (mg)])</f>
        <v>#N/A</v>
      </c>
      <c r="K341" s="142" t="e" cm="1">
        <f t="array" ref="K341">_xlfn.XLOOKUP($A341&amp;$Q$3,Data[Index]&amp;Data[Valid Test, Can be used for conformity (Y/N)],Data[PN/km ('#)])</f>
        <v>#N/A</v>
      </c>
      <c r="L341" s="129" t="e" cm="1">
        <f t="array" ref="L341">_xlfn.XLOOKUP($A341&amp;$Q$3,Data[Index]&amp;Data[Valid Test, Can be used for conformity (Y/N)],Data[PM/km (mg)])</f>
        <v>#N/A</v>
      </c>
      <c r="M341" s="126" t="e" cm="1">
        <f t="array" ref="M341">_xlfn.XLOOKUP($A341&amp;$Q$3,Data[Index]&amp;Data[Valid Test, Can be used for conformity (Y/N)],Data[CH4 (mg/km)])</f>
        <v>#N/A</v>
      </c>
      <c r="N341" s="126" t="e" cm="1">
        <f t="array" ref="N341">_xlfn.XLOOKUP($A341&amp;$Q$3,Data[Index]&amp;Data[Valid Test, Can be used for conformity (Y/N)],Data[N20 (mg/km)])</f>
        <v>#N/A</v>
      </c>
      <c r="O341" s="129" t="e" cm="1">
        <f t="array" ref="O341">_xlfn.XLOOKUP($A341&amp;$Q$3,Data[Index]&amp;Data[Valid Test, Can be used for conformity (Y/N)],Data[l/100km])</f>
        <v>#N/A</v>
      </c>
      <c r="P341" s="138">
        <f>_xlfn.XLOOKUP($A341,Data[Index],Data[Comments])</f>
        <v>0</v>
      </c>
    </row>
    <row r="342" spans="1:16" x14ac:dyDescent="0.2">
      <c r="A342" s="129"/>
      <c r="B342" s="129"/>
      <c r="C342" s="129" t="e" cm="1">
        <f t="array" ref="C342">_xlfn.XLOOKUP($A342&amp;$Q$3&amp;$R$3,Data[Index]&amp;Data[Valid Test, Can be used for conformity (Y/N)]&amp;Data[Cycle],Data[Test Name])</f>
        <v>#N/A</v>
      </c>
      <c r="D342" s="167" t="e" cm="1">
        <f t="array" ref="D342">_xlfn.XLOOKUP($A342&amp;$Q$3&amp;$R$3,Data[Index]&amp;Data[Valid Test, Can be used for conformity (Y/N)]&amp;Data[Cycle],Data[Mileage (Miles)])</f>
        <v>#N/A</v>
      </c>
      <c r="E342" s="130" t="e" cm="1">
        <f t="array" ref="E342">_xlfn.XLOOKUP($A342&amp;$Q$3&amp;$R$3,Data[Index]&amp;Data[Valid Test, Can be used for conformity (Y/N)]&amp;Data[Cycle],Data[Date])</f>
        <v>#N/A</v>
      </c>
      <c r="F342" s="129" t="e" cm="1">
        <f t="array" ref="F342">_xlfn.XLOOKUP($A342&amp;$Q$3&amp;$R$3,Data[Index]&amp;Data[Valid Test, Can be used for conformity (Y/N)]&amp;Data[Cycle],Data[CO/km (mg)])</f>
        <v>#N/A</v>
      </c>
      <c r="G342" s="129" t="e" cm="1">
        <f t="array" ref="G342">_xlfn.XLOOKUP($A342&amp;$Q$3,Data[Index]&amp;Data[Valid Test, Can be used for conformity (Y/N)],Data[CO2/km (g)])</f>
        <v>#N/A</v>
      </c>
      <c r="H342" s="129" t="e" cm="1">
        <f t="array" ref="H342">_xlfn.XLOOKUP($A342&amp;$Q$3,Data[Index]&amp;Data[Valid Test, Can be used for conformity (Y/N)],Data[THC/km (mg)])</f>
        <v>#N/A</v>
      </c>
      <c r="I342" s="129" t="e" cm="1">
        <f t="array" ref="I342">_xlfn.XLOOKUP($A342&amp;$Q$3,Data[Index]&amp;Data[Valid Test, Can be used for conformity (Y/N)],Data[NOx/km (mg)])</f>
        <v>#N/A</v>
      </c>
      <c r="J342" s="129" t="e" cm="1">
        <f t="array" ref="J342">_xlfn.XLOOKUP($A342&amp;$Q$3,Data[Index]&amp;Data[Valid Test, Can be used for conformity (Y/N)],Data[THC + NOx/km (mg)])</f>
        <v>#N/A</v>
      </c>
      <c r="K342" s="142" t="e" cm="1">
        <f t="array" ref="K342">_xlfn.XLOOKUP($A342&amp;$Q$3,Data[Index]&amp;Data[Valid Test, Can be used for conformity (Y/N)],Data[PN/km ('#)])</f>
        <v>#N/A</v>
      </c>
      <c r="L342" s="129" t="e" cm="1">
        <f t="array" ref="L342">_xlfn.XLOOKUP($A342&amp;$Q$3,Data[Index]&amp;Data[Valid Test, Can be used for conformity (Y/N)],Data[PM/km (mg)])</f>
        <v>#N/A</v>
      </c>
      <c r="M342" s="126" t="e" cm="1">
        <f t="array" ref="M342">_xlfn.XLOOKUP($A342&amp;$Q$3,Data[Index]&amp;Data[Valid Test, Can be used for conformity (Y/N)],Data[CH4 (mg/km)])</f>
        <v>#N/A</v>
      </c>
      <c r="N342" s="126" t="e" cm="1">
        <f t="array" ref="N342">_xlfn.XLOOKUP($A342&amp;$Q$3,Data[Index]&amp;Data[Valid Test, Can be used for conformity (Y/N)],Data[N20 (mg/km)])</f>
        <v>#N/A</v>
      </c>
      <c r="O342" s="129" t="e" cm="1">
        <f t="array" ref="O342">_xlfn.XLOOKUP($A342&amp;$Q$3,Data[Index]&amp;Data[Valid Test, Can be used for conformity (Y/N)],Data[l/100km])</f>
        <v>#N/A</v>
      </c>
      <c r="P342" s="138" t="e">
        <f>_xlfn.XLOOKUP($A342,Data[Index],Data[Comments])</f>
        <v>#N/A</v>
      </c>
    </row>
    <row r="343" spans="1:16" x14ac:dyDescent="0.2">
      <c r="A343" s="129"/>
      <c r="B343" s="129"/>
      <c r="C343" s="129" t="e" cm="1">
        <f t="array" ref="C343">_xlfn.XLOOKUP($A343&amp;$Q$3&amp;$R$3,Data[Index]&amp;Data[Valid Test, Can be used for conformity (Y/N)]&amp;Data[Cycle],Data[Test Name])</f>
        <v>#N/A</v>
      </c>
      <c r="D343" s="167" t="e" cm="1">
        <f t="array" ref="D343">_xlfn.XLOOKUP($A343&amp;$Q$3&amp;$R$3,Data[Index]&amp;Data[Valid Test, Can be used for conformity (Y/N)]&amp;Data[Cycle],Data[Mileage (Miles)])</f>
        <v>#N/A</v>
      </c>
      <c r="E343" s="130" t="e" cm="1">
        <f t="array" ref="E343">_xlfn.XLOOKUP($A343&amp;$Q$3&amp;$R$3,Data[Index]&amp;Data[Valid Test, Can be used for conformity (Y/N)]&amp;Data[Cycle],Data[Date])</f>
        <v>#N/A</v>
      </c>
      <c r="F343" s="129" t="e" cm="1">
        <f t="array" ref="F343">_xlfn.XLOOKUP($A343&amp;$Q$3&amp;$R$3,Data[Index]&amp;Data[Valid Test, Can be used for conformity (Y/N)]&amp;Data[Cycle],Data[CO/km (mg)])</f>
        <v>#N/A</v>
      </c>
      <c r="G343" s="129" t="e" cm="1">
        <f t="array" ref="G343">_xlfn.XLOOKUP($A343&amp;$Q$3,Data[Index]&amp;Data[Valid Test, Can be used for conformity (Y/N)],Data[CO2/km (g)])</f>
        <v>#N/A</v>
      </c>
      <c r="H343" s="129" t="e" cm="1">
        <f t="array" ref="H343">_xlfn.XLOOKUP($A343&amp;$Q$3,Data[Index]&amp;Data[Valid Test, Can be used for conformity (Y/N)],Data[THC/km (mg)])</f>
        <v>#N/A</v>
      </c>
      <c r="I343" s="129" t="e" cm="1">
        <f t="array" ref="I343">_xlfn.XLOOKUP($A343&amp;$Q$3,Data[Index]&amp;Data[Valid Test, Can be used for conformity (Y/N)],Data[NOx/km (mg)])</f>
        <v>#N/A</v>
      </c>
      <c r="J343" s="129" t="e" cm="1">
        <f t="array" ref="J343">_xlfn.XLOOKUP($A343&amp;$Q$3,Data[Index]&amp;Data[Valid Test, Can be used for conformity (Y/N)],Data[THC + NOx/km (mg)])</f>
        <v>#N/A</v>
      </c>
      <c r="K343" s="142" t="e" cm="1">
        <f t="array" ref="K343">_xlfn.XLOOKUP($A343&amp;$Q$3,Data[Index]&amp;Data[Valid Test, Can be used for conformity (Y/N)],Data[PN/km ('#)])</f>
        <v>#N/A</v>
      </c>
      <c r="L343" s="129" t="e" cm="1">
        <f t="array" ref="L343">_xlfn.XLOOKUP($A343&amp;$Q$3,Data[Index]&amp;Data[Valid Test, Can be used for conformity (Y/N)],Data[PM/km (mg)])</f>
        <v>#N/A</v>
      </c>
      <c r="M343" s="126" t="e" cm="1">
        <f t="array" ref="M343">_xlfn.XLOOKUP($A343&amp;$Q$3,Data[Index]&amp;Data[Valid Test, Can be used for conformity (Y/N)],Data[CH4 (mg/km)])</f>
        <v>#N/A</v>
      </c>
      <c r="N343" s="126" t="e" cm="1">
        <f t="array" ref="N343">_xlfn.XLOOKUP($A343&amp;$Q$3,Data[Index]&amp;Data[Valid Test, Can be used for conformity (Y/N)],Data[N20 (mg/km)])</f>
        <v>#N/A</v>
      </c>
      <c r="O343" s="129" t="e" cm="1">
        <f t="array" ref="O343">_xlfn.XLOOKUP($A343&amp;$Q$3,Data[Index]&amp;Data[Valid Test, Can be used for conformity (Y/N)],Data[l/100km])</f>
        <v>#N/A</v>
      </c>
      <c r="P343" s="138" t="e">
        <f>_xlfn.XLOOKUP($A343,Data[Index],Data[Comments])</f>
        <v>#N/A</v>
      </c>
    </row>
    <row r="344" spans="1:16" x14ac:dyDescent="0.2">
      <c r="A344" s="129"/>
      <c r="B344" s="129"/>
      <c r="C344" s="129" t="e" cm="1">
        <f t="array" ref="C344">_xlfn.XLOOKUP($A344&amp;$Q$3&amp;$R$3,Data[Index]&amp;Data[Valid Test, Can be used for conformity (Y/N)]&amp;Data[Cycle],Data[Test Name])</f>
        <v>#N/A</v>
      </c>
      <c r="D344" s="167" t="e" cm="1">
        <f t="array" ref="D344">_xlfn.XLOOKUP($A344&amp;$Q$3&amp;$R$3,Data[Index]&amp;Data[Valid Test, Can be used for conformity (Y/N)]&amp;Data[Cycle],Data[Mileage (Miles)])</f>
        <v>#N/A</v>
      </c>
      <c r="E344" s="130" t="e" cm="1">
        <f t="array" ref="E344">_xlfn.XLOOKUP($A344&amp;$Q$3&amp;$R$3,Data[Index]&amp;Data[Valid Test, Can be used for conformity (Y/N)]&amp;Data[Cycle],Data[Date])</f>
        <v>#N/A</v>
      </c>
      <c r="F344" s="129" t="e" cm="1">
        <f t="array" ref="F344">_xlfn.XLOOKUP($A344&amp;$Q$3&amp;$R$3,Data[Index]&amp;Data[Valid Test, Can be used for conformity (Y/N)]&amp;Data[Cycle],Data[CO/km (mg)])</f>
        <v>#N/A</v>
      </c>
      <c r="G344" s="129" t="e" cm="1">
        <f t="array" ref="G344">_xlfn.XLOOKUP($A344&amp;$Q$3,Data[Index]&amp;Data[Valid Test, Can be used for conformity (Y/N)],Data[CO2/km (g)])</f>
        <v>#N/A</v>
      </c>
      <c r="H344" s="129" t="e" cm="1">
        <f t="array" ref="H344">_xlfn.XLOOKUP($A344&amp;$Q$3,Data[Index]&amp;Data[Valid Test, Can be used for conformity (Y/N)],Data[THC/km (mg)])</f>
        <v>#N/A</v>
      </c>
      <c r="I344" s="129" t="e" cm="1">
        <f t="array" ref="I344">_xlfn.XLOOKUP($A344&amp;$Q$3,Data[Index]&amp;Data[Valid Test, Can be used for conformity (Y/N)],Data[NOx/km (mg)])</f>
        <v>#N/A</v>
      </c>
      <c r="J344" s="129" t="e" cm="1">
        <f t="array" ref="J344">_xlfn.XLOOKUP($A344&amp;$Q$3,Data[Index]&amp;Data[Valid Test, Can be used for conformity (Y/N)],Data[THC + NOx/km (mg)])</f>
        <v>#N/A</v>
      </c>
      <c r="K344" s="142" t="e" cm="1">
        <f t="array" ref="K344">_xlfn.XLOOKUP($A344&amp;$Q$3,Data[Index]&amp;Data[Valid Test, Can be used for conformity (Y/N)],Data[PN/km ('#)])</f>
        <v>#N/A</v>
      </c>
      <c r="L344" s="129" t="e" cm="1">
        <f t="array" ref="L344">_xlfn.XLOOKUP($A344&amp;$Q$3,Data[Index]&amp;Data[Valid Test, Can be used for conformity (Y/N)],Data[PM/km (mg)])</f>
        <v>#N/A</v>
      </c>
      <c r="M344" s="126" t="e" cm="1">
        <f t="array" ref="M344">_xlfn.XLOOKUP($A344&amp;$Q$3,Data[Index]&amp;Data[Valid Test, Can be used for conformity (Y/N)],Data[CH4 (mg/km)])</f>
        <v>#N/A</v>
      </c>
      <c r="N344" s="126" t="e" cm="1">
        <f t="array" ref="N344">_xlfn.XLOOKUP($A344&amp;$Q$3,Data[Index]&amp;Data[Valid Test, Can be used for conformity (Y/N)],Data[N20 (mg/km)])</f>
        <v>#N/A</v>
      </c>
      <c r="O344" s="129" t="e" cm="1">
        <f t="array" ref="O344">_xlfn.XLOOKUP($A344&amp;$Q$3,Data[Index]&amp;Data[Valid Test, Can be used for conformity (Y/N)],Data[l/100km])</f>
        <v>#N/A</v>
      </c>
      <c r="P344" s="138" t="e">
        <f>_xlfn.XLOOKUP($A344,Data[Index],Data[Comments])</f>
        <v>#N/A</v>
      </c>
    </row>
    <row r="345" spans="1:16" x14ac:dyDescent="0.2">
      <c r="A345" s="129"/>
      <c r="B345" s="129"/>
      <c r="C345" s="129" t="e" cm="1">
        <f t="array" ref="C345">_xlfn.XLOOKUP($A345&amp;$Q$3&amp;$R$3,Data[Index]&amp;Data[Valid Test, Can be used for conformity (Y/N)]&amp;Data[Cycle],Data[Test Name])</f>
        <v>#N/A</v>
      </c>
      <c r="D345" s="167" t="e" cm="1">
        <f t="array" ref="D345">_xlfn.XLOOKUP($A345&amp;$Q$3&amp;$R$3,Data[Index]&amp;Data[Valid Test, Can be used for conformity (Y/N)]&amp;Data[Cycle],Data[Mileage (Miles)])</f>
        <v>#N/A</v>
      </c>
      <c r="E345" s="130" t="e" cm="1">
        <f t="array" ref="E345">_xlfn.XLOOKUP($A345&amp;$Q$3&amp;$R$3,Data[Index]&amp;Data[Valid Test, Can be used for conformity (Y/N)]&amp;Data[Cycle],Data[Date])</f>
        <v>#N/A</v>
      </c>
      <c r="F345" s="129" t="e" cm="1">
        <f t="array" ref="F345">_xlfn.XLOOKUP($A345&amp;$Q$3&amp;$R$3,Data[Index]&amp;Data[Valid Test, Can be used for conformity (Y/N)]&amp;Data[Cycle],Data[CO/km (mg)])</f>
        <v>#N/A</v>
      </c>
      <c r="G345" s="129" t="e" cm="1">
        <f t="array" ref="G345">_xlfn.XLOOKUP($A345&amp;$Q$3,Data[Index]&amp;Data[Valid Test, Can be used for conformity (Y/N)],Data[CO2/km (g)])</f>
        <v>#N/A</v>
      </c>
      <c r="H345" s="129" t="e" cm="1">
        <f t="array" ref="H345">_xlfn.XLOOKUP($A345&amp;$Q$3,Data[Index]&amp;Data[Valid Test, Can be used for conformity (Y/N)],Data[THC/km (mg)])</f>
        <v>#N/A</v>
      </c>
      <c r="I345" s="129" t="e" cm="1">
        <f t="array" ref="I345">_xlfn.XLOOKUP($A345&amp;$Q$3,Data[Index]&amp;Data[Valid Test, Can be used for conformity (Y/N)],Data[NOx/km (mg)])</f>
        <v>#N/A</v>
      </c>
      <c r="J345" s="129" t="e" cm="1">
        <f t="array" ref="J345">_xlfn.XLOOKUP($A345&amp;$Q$3,Data[Index]&amp;Data[Valid Test, Can be used for conformity (Y/N)],Data[THC + NOx/km (mg)])</f>
        <v>#N/A</v>
      </c>
      <c r="K345" s="142" t="e" cm="1">
        <f t="array" ref="K345">_xlfn.XLOOKUP($A345&amp;$Q$3,Data[Index]&amp;Data[Valid Test, Can be used for conformity (Y/N)],Data[PN/km ('#)])</f>
        <v>#N/A</v>
      </c>
      <c r="L345" s="129" t="e" cm="1">
        <f t="array" ref="L345">_xlfn.XLOOKUP($A345&amp;$Q$3,Data[Index]&amp;Data[Valid Test, Can be used for conformity (Y/N)],Data[PM/km (mg)])</f>
        <v>#N/A</v>
      </c>
      <c r="M345" s="126" t="e" cm="1">
        <f t="array" ref="M345">_xlfn.XLOOKUP($A345&amp;$Q$3,Data[Index]&amp;Data[Valid Test, Can be used for conformity (Y/N)],Data[CH4 (mg/km)])</f>
        <v>#N/A</v>
      </c>
      <c r="N345" s="126" t="e" cm="1">
        <f t="array" ref="N345">_xlfn.XLOOKUP($A345&amp;$Q$3,Data[Index]&amp;Data[Valid Test, Can be used for conformity (Y/N)],Data[N20 (mg/km)])</f>
        <v>#N/A</v>
      </c>
      <c r="O345" s="129" t="e" cm="1">
        <f t="array" ref="O345">_xlfn.XLOOKUP($A345&amp;$Q$3,Data[Index]&amp;Data[Valid Test, Can be used for conformity (Y/N)],Data[l/100km])</f>
        <v>#N/A</v>
      </c>
      <c r="P345" s="138">
        <f>_xlfn.XLOOKUP($A345,Data[Index],Data[Comments])</f>
        <v>0</v>
      </c>
    </row>
    <row r="346" spans="1:16" x14ac:dyDescent="0.2">
      <c r="A346" s="129"/>
      <c r="B346" s="129"/>
      <c r="C346" s="129" t="e" cm="1">
        <f t="array" ref="C346">_xlfn.XLOOKUP($A346&amp;$Q$3&amp;$R$3,Data[Index]&amp;Data[Valid Test, Can be used for conformity (Y/N)]&amp;Data[Cycle],Data[Test Name])</f>
        <v>#N/A</v>
      </c>
      <c r="D346" s="167" t="e" cm="1">
        <f t="array" ref="D346">_xlfn.XLOOKUP($A346&amp;$Q$3&amp;$R$3,Data[Index]&amp;Data[Valid Test, Can be used for conformity (Y/N)]&amp;Data[Cycle],Data[Mileage (Miles)])</f>
        <v>#N/A</v>
      </c>
      <c r="E346" s="130" t="e" cm="1">
        <f t="array" ref="E346">_xlfn.XLOOKUP($A346&amp;$Q$3&amp;$R$3,Data[Index]&amp;Data[Valid Test, Can be used for conformity (Y/N)]&amp;Data[Cycle],Data[Date])</f>
        <v>#N/A</v>
      </c>
      <c r="F346" s="129" t="e" cm="1">
        <f t="array" ref="F346">_xlfn.XLOOKUP($A346&amp;$Q$3&amp;$R$3,Data[Index]&amp;Data[Valid Test, Can be used for conformity (Y/N)]&amp;Data[Cycle],Data[CO/km (mg)])</f>
        <v>#N/A</v>
      </c>
      <c r="G346" s="129" t="e" cm="1">
        <f t="array" ref="G346">_xlfn.XLOOKUP($A346&amp;$Q$3,Data[Index]&amp;Data[Valid Test, Can be used for conformity (Y/N)],Data[CO2/km (g)])</f>
        <v>#N/A</v>
      </c>
      <c r="H346" s="129" t="e" cm="1">
        <f t="array" ref="H346">_xlfn.XLOOKUP($A346&amp;$Q$3,Data[Index]&amp;Data[Valid Test, Can be used for conformity (Y/N)],Data[THC/km (mg)])</f>
        <v>#N/A</v>
      </c>
      <c r="I346" s="129" t="e" cm="1">
        <f t="array" ref="I346">_xlfn.XLOOKUP($A346&amp;$Q$3,Data[Index]&amp;Data[Valid Test, Can be used for conformity (Y/N)],Data[NOx/km (mg)])</f>
        <v>#N/A</v>
      </c>
      <c r="J346" s="129" t="e" cm="1">
        <f t="array" ref="J346">_xlfn.XLOOKUP($A346&amp;$Q$3,Data[Index]&amp;Data[Valid Test, Can be used for conformity (Y/N)],Data[THC + NOx/km (mg)])</f>
        <v>#N/A</v>
      </c>
      <c r="K346" s="142" t="e" cm="1">
        <f t="array" ref="K346">_xlfn.XLOOKUP($A346&amp;$Q$3,Data[Index]&amp;Data[Valid Test, Can be used for conformity (Y/N)],Data[PN/km ('#)])</f>
        <v>#N/A</v>
      </c>
      <c r="L346" s="129" t="e" cm="1">
        <f t="array" ref="L346">_xlfn.XLOOKUP($A346&amp;$Q$3,Data[Index]&amp;Data[Valid Test, Can be used for conformity (Y/N)],Data[PM/km (mg)])</f>
        <v>#N/A</v>
      </c>
      <c r="M346" s="126" t="e" cm="1">
        <f t="array" ref="M346">_xlfn.XLOOKUP($A346&amp;$Q$3,Data[Index]&amp;Data[Valid Test, Can be used for conformity (Y/N)],Data[CH4 (mg/km)])</f>
        <v>#N/A</v>
      </c>
      <c r="N346" s="126" t="e" cm="1">
        <f t="array" ref="N346">_xlfn.XLOOKUP($A346&amp;$Q$3,Data[Index]&amp;Data[Valid Test, Can be used for conformity (Y/N)],Data[N20 (mg/km)])</f>
        <v>#N/A</v>
      </c>
      <c r="O346" s="129" t="e" cm="1">
        <f t="array" ref="O346">_xlfn.XLOOKUP($A346&amp;$Q$3,Data[Index]&amp;Data[Valid Test, Can be used for conformity (Y/N)],Data[l/100km])</f>
        <v>#N/A</v>
      </c>
      <c r="P346" s="138">
        <f>_xlfn.XLOOKUP($A346,Data[Index],Data[Comments])</f>
        <v>0</v>
      </c>
    </row>
    <row r="347" spans="1:16" x14ac:dyDescent="0.2">
      <c r="A347" s="129"/>
      <c r="B347" s="129"/>
      <c r="C347" s="129" t="e" cm="1">
        <f t="array" ref="C347">_xlfn.XLOOKUP($A347&amp;$Q$3&amp;$R$3,Data[Index]&amp;Data[Valid Test, Can be used for conformity (Y/N)]&amp;Data[Cycle],Data[Test Name])</f>
        <v>#N/A</v>
      </c>
      <c r="D347" s="167" t="e" cm="1">
        <f t="array" ref="D347">_xlfn.XLOOKUP($A347&amp;$Q$3&amp;$R$3,Data[Index]&amp;Data[Valid Test, Can be used for conformity (Y/N)]&amp;Data[Cycle],Data[Mileage (Miles)])</f>
        <v>#N/A</v>
      </c>
      <c r="E347" s="130" t="e" cm="1">
        <f t="array" ref="E347">_xlfn.XLOOKUP($A347&amp;$Q$3&amp;$R$3,Data[Index]&amp;Data[Valid Test, Can be used for conformity (Y/N)]&amp;Data[Cycle],Data[Date])</f>
        <v>#N/A</v>
      </c>
      <c r="F347" s="129" t="e" cm="1">
        <f t="array" ref="F347">_xlfn.XLOOKUP($A347&amp;$Q$3&amp;$R$3,Data[Index]&amp;Data[Valid Test, Can be used for conformity (Y/N)]&amp;Data[Cycle],Data[CO/km (mg)])</f>
        <v>#N/A</v>
      </c>
      <c r="G347" s="129" t="e" cm="1">
        <f t="array" ref="G347">_xlfn.XLOOKUP($A347&amp;$Q$3,Data[Index]&amp;Data[Valid Test, Can be used for conformity (Y/N)],Data[CO2/km (g)])</f>
        <v>#N/A</v>
      </c>
      <c r="H347" s="129" t="e" cm="1">
        <f t="array" ref="H347">_xlfn.XLOOKUP($A347&amp;$Q$3,Data[Index]&amp;Data[Valid Test, Can be used for conformity (Y/N)],Data[THC/km (mg)])</f>
        <v>#N/A</v>
      </c>
      <c r="I347" s="129" t="e" cm="1">
        <f t="array" ref="I347">_xlfn.XLOOKUP($A347&amp;$Q$3,Data[Index]&amp;Data[Valid Test, Can be used for conformity (Y/N)],Data[NOx/km (mg)])</f>
        <v>#N/A</v>
      </c>
      <c r="J347" s="129" t="e" cm="1">
        <f t="array" ref="J347">_xlfn.XLOOKUP($A347&amp;$Q$3,Data[Index]&amp;Data[Valid Test, Can be used for conformity (Y/N)],Data[THC + NOx/km (mg)])</f>
        <v>#N/A</v>
      </c>
      <c r="K347" s="142" t="e" cm="1">
        <f t="array" ref="K347">_xlfn.XLOOKUP($A347&amp;$Q$3,Data[Index]&amp;Data[Valid Test, Can be used for conformity (Y/N)],Data[PN/km ('#)])</f>
        <v>#N/A</v>
      </c>
      <c r="L347" s="129" t="e" cm="1">
        <f t="array" ref="L347">_xlfn.XLOOKUP($A347&amp;$Q$3,Data[Index]&amp;Data[Valid Test, Can be used for conformity (Y/N)],Data[PM/km (mg)])</f>
        <v>#N/A</v>
      </c>
      <c r="M347" s="126" t="e" cm="1">
        <f t="array" ref="M347">_xlfn.XLOOKUP($A347&amp;$Q$3,Data[Index]&amp;Data[Valid Test, Can be used for conformity (Y/N)],Data[CH4 (mg/km)])</f>
        <v>#N/A</v>
      </c>
      <c r="N347" s="126" t="e" cm="1">
        <f t="array" ref="N347">_xlfn.XLOOKUP($A347&amp;$Q$3,Data[Index]&amp;Data[Valid Test, Can be used for conformity (Y/N)],Data[N20 (mg/km)])</f>
        <v>#N/A</v>
      </c>
      <c r="O347" s="129" t="e" cm="1">
        <f t="array" ref="O347">_xlfn.XLOOKUP($A347&amp;$Q$3,Data[Index]&amp;Data[Valid Test, Can be used for conformity (Y/N)],Data[l/100km])</f>
        <v>#N/A</v>
      </c>
      <c r="P347" s="138" t="e">
        <f>_xlfn.XLOOKUP($A347,Data[Index],Data[Comments])</f>
        <v>#N/A</v>
      </c>
    </row>
    <row r="348" spans="1:16" x14ac:dyDescent="0.2">
      <c r="A348" s="129"/>
      <c r="B348" s="129"/>
      <c r="C348" s="129" t="e" cm="1">
        <f t="array" ref="C348">_xlfn.XLOOKUP($A348&amp;$Q$3&amp;$R$3,Data[Index]&amp;Data[Valid Test, Can be used for conformity (Y/N)]&amp;Data[Cycle],Data[Test Name])</f>
        <v>#N/A</v>
      </c>
      <c r="D348" s="167" t="e" cm="1">
        <f t="array" ref="D348">_xlfn.XLOOKUP($A348&amp;$Q$3&amp;$R$3,Data[Index]&amp;Data[Valid Test, Can be used for conformity (Y/N)]&amp;Data[Cycle],Data[Mileage (Miles)])</f>
        <v>#N/A</v>
      </c>
      <c r="E348" s="130" t="e" cm="1">
        <f t="array" ref="E348">_xlfn.XLOOKUP($A348&amp;$Q$3&amp;$R$3,Data[Index]&amp;Data[Valid Test, Can be used for conformity (Y/N)]&amp;Data[Cycle],Data[Date])</f>
        <v>#N/A</v>
      </c>
      <c r="F348" s="129" t="e" cm="1">
        <f t="array" ref="F348">_xlfn.XLOOKUP($A348&amp;$Q$3&amp;$R$3,Data[Index]&amp;Data[Valid Test, Can be used for conformity (Y/N)]&amp;Data[Cycle],Data[CO/km (mg)])</f>
        <v>#N/A</v>
      </c>
      <c r="G348" s="129" t="e" cm="1">
        <f t="array" ref="G348">_xlfn.XLOOKUP($A348&amp;$Q$3,Data[Index]&amp;Data[Valid Test, Can be used for conformity (Y/N)],Data[CO2/km (g)])</f>
        <v>#N/A</v>
      </c>
      <c r="H348" s="129" t="e" cm="1">
        <f t="array" ref="H348">_xlfn.XLOOKUP($A348&amp;$Q$3,Data[Index]&amp;Data[Valid Test, Can be used for conformity (Y/N)],Data[THC/km (mg)])</f>
        <v>#N/A</v>
      </c>
      <c r="I348" s="129" t="e" cm="1">
        <f t="array" ref="I348">_xlfn.XLOOKUP($A348&amp;$Q$3,Data[Index]&amp;Data[Valid Test, Can be used for conformity (Y/N)],Data[NOx/km (mg)])</f>
        <v>#N/A</v>
      </c>
      <c r="J348" s="129" t="e" cm="1">
        <f t="array" ref="J348">_xlfn.XLOOKUP($A348&amp;$Q$3,Data[Index]&amp;Data[Valid Test, Can be used for conformity (Y/N)],Data[THC + NOx/km (mg)])</f>
        <v>#N/A</v>
      </c>
      <c r="K348" s="142" t="e" cm="1">
        <f t="array" ref="K348">_xlfn.XLOOKUP($A348&amp;$Q$3,Data[Index]&amp;Data[Valid Test, Can be used for conformity (Y/N)],Data[PN/km ('#)])</f>
        <v>#N/A</v>
      </c>
      <c r="L348" s="129" t="e" cm="1">
        <f t="array" ref="L348">_xlfn.XLOOKUP($A348&amp;$Q$3,Data[Index]&amp;Data[Valid Test, Can be used for conformity (Y/N)],Data[PM/km (mg)])</f>
        <v>#N/A</v>
      </c>
      <c r="M348" s="126" t="e" cm="1">
        <f t="array" ref="M348">_xlfn.XLOOKUP($A348&amp;$Q$3,Data[Index]&amp;Data[Valid Test, Can be used for conformity (Y/N)],Data[CH4 (mg/km)])</f>
        <v>#N/A</v>
      </c>
      <c r="N348" s="126" t="e" cm="1">
        <f t="array" ref="N348">_xlfn.XLOOKUP($A348&amp;$Q$3,Data[Index]&amp;Data[Valid Test, Can be used for conformity (Y/N)],Data[N20 (mg/km)])</f>
        <v>#N/A</v>
      </c>
      <c r="O348" s="129" t="e" cm="1">
        <f t="array" ref="O348">_xlfn.XLOOKUP($A348&amp;$Q$3,Data[Index]&amp;Data[Valid Test, Can be used for conformity (Y/N)],Data[l/100km])</f>
        <v>#N/A</v>
      </c>
      <c r="P348" s="138">
        <f>_xlfn.XLOOKUP($A348,Data[Index],Data[Comments])</f>
        <v>0</v>
      </c>
    </row>
    <row r="349" spans="1:16" x14ac:dyDescent="0.2">
      <c r="A349" s="129"/>
      <c r="B349" s="129"/>
      <c r="C349" s="129" t="e" cm="1">
        <f t="array" ref="C349">_xlfn.XLOOKUP($A349&amp;$Q$3&amp;$R$3,Data[Index]&amp;Data[Valid Test, Can be used for conformity (Y/N)]&amp;Data[Cycle],Data[Test Name])</f>
        <v>#N/A</v>
      </c>
      <c r="D349" s="167" t="e" cm="1">
        <f t="array" ref="D349">_xlfn.XLOOKUP($A349&amp;$Q$3&amp;$R$3,Data[Index]&amp;Data[Valid Test, Can be used for conformity (Y/N)]&amp;Data[Cycle],Data[Mileage (Miles)])</f>
        <v>#N/A</v>
      </c>
      <c r="E349" s="130" t="e" cm="1">
        <f t="array" ref="E349">_xlfn.XLOOKUP($A349&amp;$Q$3&amp;$R$3,Data[Index]&amp;Data[Valid Test, Can be used for conformity (Y/N)]&amp;Data[Cycle],Data[Date])</f>
        <v>#N/A</v>
      </c>
      <c r="F349" s="129" t="e" cm="1">
        <f t="array" ref="F349">_xlfn.XLOOKUP($A349&amp;$Q$3&amp;$R$3,Data[Index]&amp;Data[Valid Test, Can be used for conformity (Y/N)]&amp;Data[Cycle],Data[CO/km (mg)])</f>
        <v>#N/A</v>
      </c>
      <c r="G349" s="129" t="e" cm="1">
        <f t="array" ref="G349">_xlfn.XLOOKUP($A349&amp;$Q$3,Data[Index]&amp;Data[Valid Test, Can be used for conformity (Y/N)],Data[CO2/km (g)])</f>
        <v>#N/A</v>
      </c>
      <c r="H349" s="129" t="e" cm="1">
        <f t="array" ref="H349">_xlfn.XLOOKUP($A349&amp;$Q$3,Data[Index]&amp;Data[Valid Test, Can be used for conformity (Y/N)],Data[THC/km (mg)])</f>
        <v>#N/A</v>
      </c>
      <c r="I349" s="129" t="e" cm="1">
        <f t="array" ref="I349">_xlfn.XLOOKUP($A349&amp;$Q$3,Data[Index]&amp;Data[Valid Test, Can be used for conformity (Y/N)],Data[NOx/km (mg)])</f>
        <v>#N/A</v>
      </c>
      <c r="J349" s="129" t="e" cm="1">
        <f t="array" ref="J349">_xlfn.XLOOKUP($A349&amp;$Q$3,Data[Index]&amp;Data[Valid Test, Can be used for conformity (Y/N)],Data[THC + NOx/km (mg)])</f>
        <v>#N/A</v>
      </c>
      <c r="K349" s="142" t="e" cm="1">
        <f t="array" ref="K349">_xlfn.XLOOKUP($A349&amp;$Q$3,Data[Index]&amp;Data[Valid Test, Can be used for conformity (Y/N)],Data[PN/km ('#)])</f>
        <v>#N/A</v>
      </c>
      <c r="L349" s="129" t="e" cm="1">
        <f t="array" ref="L349">_xlfn.XLOOKUP($A349&amp;$Q$3,Data[Index]&amp;Data[Valid Test, Can be used for conformity (Y/N)],Data[PM/km (mg)])</f>
        <v>#N/A</v>
      </c>
      <c r="M349" s="126" t="e" cm="1">
        <f t="array" ref="M349">_xlfn.XLOOKUP($A349&amp;$Q$3,Data[Index]&amp;Data[Valid Test, Can be used for conformity (Y/N)],Data[CH4 (mg/km)])</f>
        <v>#N/A</v>
      </c>
      <c r="N349" s="126" t="e" cm="1">
        <f t="array" ref="N349">_xlfn.XLOOKUP($A349&amp;$Q$3,Data[Index]&amp;Data[Valid Test, Can be used for conformity (Y/N)],Data[N20 (mg/km)])</f>
        <v>#N/A</v>
      </c>
      <c r="O349" s="129" t="e" cm="1">
        <f t="array" ref="O349">_xlfn.XLOOKUP($A349&amp;$Q$3,Data[Index]&amp;Data[Valid Test, Can be used for conformity (Y/N)],Data[l/100km])</f>
        <v>#N/A</v>
      </c>
      <c r="P349" s="138">
        <f>_xlfn.XLOOKUP($A349,Data[Index],Data[Comments])</f>
        <v>0</v>
      </c>
    </row>
    <row r="350" spans="1:16" x14ac:dyDescent="0.2">
      <c r="A350" s="129"/>
      <c r="B350" s="129"/>
      <c r="C350" s="129" t="e" cm="1">
        <f t="array" ref="C350">_xlfn.XLOOKUP($A350&amp;$Q$3&amp;$R$3,Data[Index]&amp;Data[Valid Test, Can be used for conformity (Y/N)]&amp;Data[Cycle],Data[Test Name])</f>
        <v>#N/A</v>
      </c>
      <c r="D350" s="167" t="e" cm="1">
        <f t="array" ref="D350">_xlfn.XLOOKUP($A350&amp;$Q$3&amp;$R$3,Data[Index]&amp;Data[Valid Test, Can be used for conformity (Y/N)]&amp;Data[Cycle],Data[Mileage (Miles)])</f>
        <v>#N/A</v>
      </c>
      <c r="E350" s="130" t="e" cm="1">
        <f t="array" ref="E350">_xlfn.XLOOKUP($A350&amp;$Q$3&amp;$R$3,Data[Index]&amp;Data[Valid Test, Can be used for conformity (Y/N)]&amp;Data[Cycle],Data[Date])</f>
        <v>#N/A</v>
      </c>
      <c r="F350" s="129" t="e" cm="1">
        <f t="array" ref="F350">_xlfn.XLOOKUP($A350&amp;$Q$3&amp;$R$3,Data[Index]&amp;Data[Valid Test, Can be used for conformity (Y/N)]&amp;Data[Cycle],Data[CO/km (mg)])</f>
        <v>#N/A</v>
      </c>
      <c r="G350" s="129" t="e" cm="1">
        <f t="array" ref="G350">_xlfn.XLOOKUP($A350&amp;$Q$3,Data[Index]&amp;Data[Valid Test, Can be used for conformity (Y/N)],Data[CO2/km (g)])</f>
        <v>#N/A</v>
      </c>
      <c r="H350" s="129" t="e" cm="1">
        <f t="array" ref="H350">_xlfn.XLOOKUP($A350&amp;$Q$3,Data[Index]&amp;Data[Valid Test, Can be used for conformity (Y/N)],Data[THC/km (mg)])</f>
        <v>#N/A</v>
      </c>
      <c r="I350" s="129" t="e" cm="1">
        <f t="array" ref="I350">_xlfn.XLOOKUP($A350&amp;$Q$3,Data[Index]&amp;Data[Valid Test, Can be used for conformity (Y/N)],Data[NOx/km (mg)])</f>
        <v>#N/A</v>
      </c>
      <c r="J350" s="129" t="e" cm="1">
        <f t="array" ref="J350">_xlfn.XLOOKUP($A350&amp;$Q$3,Data[Index]&amp;Data[Valid Test, Can be used for conformity (Y/N)],Data[THC + NOx/km (mg)])</f>
        <v>#N/A</v>
      </c>
      <c r="K350" s="142" t="e" cm="1">
        <f t="array" ref="K350">_xlfn.XLOOKUP($A350&amp;$Q$3,Data[Index]&amp;Data[Valid Test, Can be used for conformity (Y/N)],Data[PN/km ('#)])</f>
        <v>#N/A</v>
      </c>
      <c r="L350" s="129" t="e" cm="1">
        <f t="array" ref="L350">_xlfn.XLOOKUP($A350&amp;$Q$3,Data[Index]&amp;Data[Valid Test, Can be used for conformity (Y/N)],Data[PM/km (mg)])</f>
        <v>#N/A</v>
      </c>
      <c r="M350" s="126" t="e" cm="1">
        <f t="array" ref="M350">_xlfn.XLOOKUP($A350&amp;$Q$3,Data[Index]&amp;Data[Valid Test, Can be used for conformity (Y/N)],Data[CH4 (mg/km)])</f>
        <v>#N/A</v>
      </c>
      <c r="N350" s="126" t="e" cm="1">
        <f t="array" ref="N350">_xlfn.XLOOKUP($A350&amp;$Q$3,Data[Index]&amp;Data[Valid Test, Can be used for conformity (Y/N)],Data[N20 (mg/km)])</f>
        <v>#N/A</v>
      </c>
      <c r="O350" s="129" t="e" cm="1">
        <f t="array" ref="O350">_xlfn.XLOOKUP($A350&amp;$Q$3,Data[Index]&amp;Data[Valid Test, Can be used for conformity (Y/N)],Data[l/100km])</f>
        <v>#N/A</v>
      </c>
      <c r="P350" s="138" t="e">
        <f>_xlfn.XLOOKUP($A350,Data[Index],Data[Comments])</f>
        <v>#N/A</v>
      </c>
    </row>
    <row r="351" spans="1:16" x14ac:dyDescent="0.2">
      <c r="A351" s="129"/>
      <c r="B351" s="129"/>
      <c r="C351" s="129" t="e" cm="1">
        <f t="array" ref="C351">_xlfn.XLOOKUP($A351&amp;$Q$3&amp;$R$3,Data[Index]&amp;Data[Valid Test, Can be used for conformity (Y/N)]&amp;Data[Cycle],Data[Test Name])</f>
        <v>#N/A</v>
      </c>
      <c r="D351" s="167" t="e" cm="1">
        <f t="array" ref="D351">_xlfn.XLOOKUP($A351&amp;$Q$3&amp;$R$3,Data[Index]&amp;Data[Valid Test, Can be used for conformity (Y/N)]&amp;Data[Cycle],Data[Mileage (Miles)])</f>
        <v>#N/A</v>
      </c>
      <c r="E351" s="130" t="e" cm="1">
        <f t="array" ref="E351">_xlfn.XLOOKUP($A351&amp;$Q$3&amp;$R$3,Data[Index]&amp;Data[Valid Test, Can be used for conformity (Y/N)]&amp;Data[Cycle],Data[Date])</f>
        <v>#N/A</v>
      </c>
      <c r="F351" s="129" t="e" cm="1">
        <f t="array" ref="F351">_xlfn.XLOOKUP($A351&amp;$Q$3&amp;$R$3,Data[Index]&amp;Data[Valid Test, Can be used for conformity (Y/N)]&amp;Data[Cycle],Data[CO/km (mg)])</f>
        <v>#N/A</v>
      </c>
      <c r="G351" s="129" t="e" cm="1">
        <f t="array" ref="G351">_xlfn.XLOOKUP($A351&amp;$Q$3,Data[Index]&amp;Data[Valid Test, Can be used for conformity (Y/N)],Data[CO2/km (g)])</f>
        <v>#N/A</v>
      </c>
      <c r="H351" s="129" t="e" cm="1">
        <f t="array" ref="H351">_xlfn.XLOOKUP($A351&amp;$Q$3,Data[Index]&amp;Data[Valid Test, Can be used for conformity (Y/N)],Data[THC/km (mg)])</f>
        <v>#N/A</v>
      </c>
      <c r="I351" s="129" t="e" cm="1">
        <f t="array" ref="I351">_xlfn.XLOOKUP($A351&amp;$Q$3,Data[Index]&amp;Data[Valid Test, Can be used for conformity (Y/N)],Data[NOx/km (mg)])</f>
        <v>#N/A</v>
      </c>
      <c r="J351" s="129" t="e" cm="1">
        <f t="array" ref="J351">_xlfn.XLOOKUP($A351&amp;$Q$3,Data[Index]&amp;Data[Valid Test, Can be used for conformity (Y/N)],Data[THC + NOx/km (mg)])</f>
        <v>#N/A</v>
      </c>
      <c r="K351" s="142" t="e" cm="1">
        <f t="array" ref="K351">_xlfn.XLOOKUP($A351&amp;$Q$3,Data[Index]&amp;Data[Valid Test, Can be used for conformity (Y/N)],Data[PN/km ('#)])</f>
        <v>#N/A</v>
      </c>
      <c r="L351" s="129" t="e" cm="1">
        <f t="array" ref="L351">_xlfn.XLOOKUP($A351&amp;$Q$3,Data[Index]&amp;Data[Valid Test, Can be used for conformity (Y/N)],Data[PM/km (mg)])</f>
        <v>#N/A</v>
      </c>
      <c r="M351" s="126" t="e" cm="1">
        <f t="array" ref="M351">_xlfn.XLOOKUP($A351&amp;$Q$3,Data[Index]&amp;Data[Valid Test, Can be used for conformity (Y/N)],Data[CH4 (mg/km)])</f>
        <v>#N/A</v>
      </c>
      <c r="N351" s="126" t="e" cm="1">
        <f t="array" ref="N351">_xlfn.XLOOKUP($A351&amp;$Q$3,Data[Index]&amp;Data[Valid Test, Can be used for conformity (Y/N)],Data[N20 (mg/km)])</f>
        <v>#N/A</v>
      </c>
      <c r="O351" s="129" t="e" cm="1">
        <f t="array" ref="O351">_xlfn.XLOOKUP($A351&amp;$Q$3,Data[Index]&amp;Data[Valid Test, Can be used for conformity (Y/N)],Data[l/100km])</f>
        <v>#N/A</v>
      </c>
      <c r="P351" s="138" t="e">
        <f>_xlfn.XLOOKUP($A351,Data[Index],Data[Comments])</f>
        <v>#N/A</v>
      </c>
    </row>
    <row r="352" spans="1:16" x14ac:dyDescent="0.2">
      <c r="A352" s="129"/>
      <c r="B352" s="129"/>
      <c r="C352" s="129" t="e" cm="1">
        <f t="array" ref="C352">_xlfn.XLOOKUP($A352&amp;$Q$3&amp;$R$3,Data[Index]&amp;Data[Valid Test, Can be used for conformity (Y/N)]&amp;Data[Cycle],Data[Test Name])</f>
        <v>#N/A</v>
      </c>
      <c r="D352" s="167" t="e" cm="1">
        <f t="array" ref="D352">_xlfn.XLOOKUP($A352&amp;$Q$3&amp;$R$3,Data[Index]&amp;Data[Valid Test, Can be used for conformity (Y/N)]&amp;Data[Cycle],Data[Mileage (Miles)])</f>
        <v>#N/A</v>
      </c>
      <c r="E352" s="130" t="e" cm="1">
        <f t="array" ref="E352">_xlfn.XLOOKUP($A352&amp;$Q$3&amp;$R$3,Data[Index]&amp;Data[Valid Test, Can be used for conformity (Y/N)]&amp;Data[Cycle],Data[Date])</f>
        <v>#N/A</v>
      </c>
      <c r="F352" s="129" t="e" cm="1">
        <f t="array" ref="F352">_xlfn.XLOOKUP($A352&amp;$Q$3&amp;$R$3,Data[Index]&amp;Data[Valid Test, Can be used for conformity (Y/N)]&amp;Data[Cycle],Data[CO/km (mg)])</f>
        <v>#N/A</v>
      </c>
      <c r="G352" s="129" t="e" cm="1">
        <f t="array" ref="G352">_xlfn.XLOOKUP($A352&amp;$Q$3,Data[Index]&amp;Data[Valid Test, Can be used for conformity (Y/N)],Data[CO2/km (g)])</f>
        <v>#N/A</v>
      </c>
      <c r="H352" s="129" t="e" cm="1">
        <f t="array" ref="H352">_xlfn.XLOOKUP($A352&amp;$Q$3,Data[Index]&amp;Data[Valid Test, Can be used for conformity (Y/N)],Data[THC/km (mg)])</f>
        <v>#N/A</v>
      </c>
      <c r="I352" s="129" t="e" cm="1">
        <f t="array" ref="I352">_xlfn.XLOOKUP($A352&amp;$Q$3,Data[Index]&amp;Data[Valid Test, Can be used for conformity (Y/N)],Data[NOx/km (mg)])</f>
        <v>#N/A</v>
      </c>
      <c r="J352" s="129" t="e" cm="1">
        <f t="array" ref="J352">_xlfn.XLOOKUP($A352&amp;$Q$3,Data[Index]&amp;Data[Valid Test, Can be used for conformity (Y/N)],Data[THC + NOx/km (mg)])</f>
        <v>#N/A</v>
      </c>
      <c r="K352" s="142" t="e" cm="1">
        <f t="array" ref="K352">_xlfn.XLOOKUP($A352&amp;$Q$3,Data[Index]&amp;Data[Valid Test, Can be used for conformity (Y/N)],Data[PN/km ('#)])</f>
        <v>#N/A</v>
      </c>
      <c r="L352" s="129" t="e" cm="1">
        <f t="array" ref="L352">_xlfn.XLOOKUP($A352&amp;$Q$3,Data[Index]&amp;Data[Valid Test, Can be used for conformity (Y/N)],Data[PM/km (mg)])</f>
        <v>#N/A</v>
      </c>
      <c r="M352" s="126" t="e" cm="1">
        <f t="array" ref="M352">_xlfn.XLOOKUP($A352&amp;$Q$3,Data[Index]&amp;Data[Valid Test, Can be used for conformity (Y/N)],Data[CH4 (mg/km)])</f>
        <v>#N/A</v>
      </c>
      <c r="N352" s="126" t="e" cm="1">
        <f t="array" ref="N352">_xlfn.XLOOKUP($A352&amp;$Q$3,Data[Index]&amp;Data[Valid Test, Can be used for conformity (Y/N)],Data[N20 (mg/km)])</f>
        <v>#N/A</v>
      </c>
      <c r="O352" s="129" t="e" cm="1">
        <f t="array" ref="O352">_xlfn.XLOOKUP($A352&amp;$Q$3,Data[Index]&amp;Data[Valid Test, Can be used for conformity (Y/N)],Data[l/100km])</f>
        <v>#N/A</v>
      </c>
      <c r="P352" s="138" t="e">
        <f>_xlfn.XLOOKUP($A352,Data[Index],Data[Comments])</f>
        <v>#N/A</v>
      </c>
    </row>
    <row r="353" spans="1:16" x14ac:dyDescent="0.2">
      <c r="A353" s="129"/>
      <c r="B353" s="129"/>
      <c r="C353" s="129" t="e" cm="1">
        <f t="array" ref="C353">_xlfn.XLOOKUP($A353&amp;$Q$3&amp;$R$3,Data[Index]&amp;Data[Valid Test, Can be used for conformity (Y/N)]&amp;Data[Cycle],Data[Test Name])</f>
        <v>#N/A</v>
      </c>
      <c r="D353" s="167" t="e" cm="1">
        <f t="array" ref="D353">_xlfn.XLOOKUP($A353&amp;$Q$3&amp;$R$3,Data[Index]&amp;Data[Valid Test, Can be used for conformity (Y/N)]&amp;Data[Cycle],Data[Mileage (Miles)])</f>
        <v>#N/A</v>
      </c>
      <c r="E353" s="130" t="e" cm="1">
        <f t="array" ref="E353">_xlfn.XLOOKUP($A353&amp;$Q$3&amp;$R$3,Data[Index]&amp;Data[Valid Test, Can be used for conformity (Y/N)]&amp;Data[Cycle],Data[Date])</f>
        <v>#N/A</v>
      </c>
      <c r="F353" s="129" t="e" cm="1">
        <f t="array" ref="F353">_xlfn.XLOOKUP($A353&amp;$Q$3&amp;$R$3,Data[Index]&amp;Data[Valid Test, Can be used for conformity (Y/N)]&amp;Data[Cycle],Data[CO/km (mg)])</f>
        <v>#N/A</v>
      </c>
      <c r="G353" s="129" t="e" cm="1">
        <f t="array" ref="G353">_xlfn.XLOOKUP($A353&amp;$Q$3,Data[Index]&amp;Data[Valid Test, Can be used for conformity (Y/N)],Data[CO2/km (g)])</f>
        <v>#N/A</v>
      </c>
      <c r="H353" s="129" t="e" cm="1">
        <f t="array" ref="H353">_xlfn.XLOOKUP($A353&amp;$Q$3,Data[Index]&amp;Data[Valid Test, Can be used for conformity (Y/N)],Data[THC/km (mg)])</f>
        <v>#N/A</v>
      </c>
      <c r="I353" s="129" t="e" cm="1">
        <f t="array" ref="I353">_xlfn.XLOOKUP($A353&amp;$Q$3,Data[Index]&amp;Data[Valid Test, Can be used for conformity (Y/N)],Data[NOx/km (mg)])</f>
        <v>#N/A</v>
      </c>
      <c r="J353" s="129" t="e" cm="1">
        <f t="array" ref="J353">_xlfn.XLOOKUP($A353&amp;$Q$3,Data[Index]&amp;Data[Valid Test, Can be used for conformity (Y/N)],Data[THC + NOx/km (mg)])</f>
        <v>#N/A</v>
      </c>
      <c r="K353" s="142" t="e" cm="1">
        <f t="array" ref="K353">_xlfn.XLOOKUP($A353&amp;$Q$3,Data[Index]&amp;Data[Valid Test, Can be used for conformity (Y/N)],Data[PN/km ('#)])</f>
        <v>#N/A</v>
      </c>
      <c r="L353" s="129" t="e" cm="1">
        <f t="array" ref="L353">_xlfn.XLOOKUP($A353&amp;$Q$3,Data[Index]&amp;Data[Valid Test, Can be used for conformity (Y/N)],Data[PM/km (mg)])</f>
        <v>#N/A</v>
      </c>
      <c r="M353" s="126" t="e" cm="1">
        <f t="array" ref="M353">_xlfn.XLOOKUP($A353&amp;$Q$3,Data[Index]&amp;Data[Valid Test, Can be used for conformity (Y/N)],Data[CH4 (mg/km)])</f>
        <v>#N/A</v>
      </c>
      <c r="N353" s="126" t="e" cm="1">
        <f t="array" ref="N353">_xlfn.XLOOKUP($A353&amp;$Q$3,Data[Index]&amp;Data[Valid Test, Can be used for conformity (Y/N)],Data[N20 (mg/km)])</f>
        <v>#N/A</v>
      </c>
      <c r="O353" s="129" t="e" cm="1">
        <f t="array" ref="O353">_xlfn.XLOOKUP($A353&amp;$Q$3,Data[Index]&amp;Data[Valid Test, Can be used for conformity (Y/N)],Data[l/100km])</f>
        <v>#N/A</v>
      </c>
      <c r="P353" s="138">
        <f>_xlfn.XLOOKUP($A353,Data[Index],Data[Comments])</f>
        <v>0</v>
      </c>
    </row>
    <row r="354" spans="1:16" x14ac:dyDescent="0.2">
      <c r="A354" s="129"/>
      <c r="B354" s="129"/>
      <c r="C354" s="129" t="e" cm="1">
        <f t="array" ref="C354">_xlfn.XLOOKUP($A354&amp;$Q$3&amp;$R$3,Data[Index]&amp;Data[Valid Test, Can be used for conformity (Y/N)]&amp;Data[Cycle],Data[Test Name])</f>
        <v>#N/A</v>
      </c>
      <c r="D354" s="167" t="e" cm="1">
        <f t="array" ref="D354">_xlfn.XLOOKUP($A354&amp;$Q$3&amp;$R$3,Data[Index]&amp;Data[Valid Test, Can be used for conformity (Y/N)]&amp;Data[Cycle],Data[Mileage (Miles)])</f>
        <v>#N/A</v>
      </c>
      <c r="E354" s="130" t="e" cm="1">
        <f t="array" ref="E354">_xlfn.XLOOKUP($A354&amp;$Q$3&amp;$R$3,Data[Index]&amp;Data[Valid Test, Can be used for conformity (Y/N)]&amp;Data[Cycle],Data[Date])</f>
        <v>#N/A</v>
      </c>
      <c r="F354" s="129" t="e" cm="1">
        <f t="array" ref="F354">_xlfn.XLOOKUP($A354&amp;$Q$3&amp;$R$3,Data[Index]&amp;Data[Valid Test, Can be used for conformity (Y/N)]&amp;Data[Cycle],Data[CO/km (mg)])</f>
        <v>#N/A</v>
      </c>
      <c r="G354" s="129" t="e" cm="1">
        <f t="array" ref="G354">_xlfn.XLOOKUP($A354&amp;$Q$3,Data[Index]&amp;Data[Valid Test, Can be used for conformity (Y/N)],Data[CO2/km (g)])</f>
        <v>#N/A</v>
      </c>
      <c r="H354" s="129" t="e" cm="1">
        <f t="array" ref="H354">_xlfn.XLOOKUP($A354&amp;$Q$3,Data[Index]&amp;Data[Valid Test, Can be used for conformity (Y/N)],Data[THC/km (mg)])</f>
        <v>#N/A</v>
      </c>
      <c r="I354" s="129" t="e" cm="1">
        <f t="array" ref="I354">_xlfn.XLOOKUP($A354&amp;$Q$3,Data[Index]&amp;Data[Valid Test, Can be used for conformity (Y/N)],Data[NOx/km (mg)])</f>
        <v>#N/A</v>
      </c>
      <c r="J354" s="129" t="e" cm="1">
        <f t="array" ref="J354">_xlfn.XLOOKUP($A354&amp;$Q$3,Data[Index]&amp;Data[Valid Test, Can be used for conformity (Y/N)],Data[THC + NOx/km (mg)])</f>
        <v>#N/A</v>
      </c>
      <c r="K354" s="142" t="e" cm="1">
        <f t="array" ref="K354">_xlfn.XLOOKUP($A354&amp;$Q$3,Data[Index]&amp;Data[Valid Test, Can be used for conformity (Y/N)],Data[PN/km ('#)])</f>
        <v>#N/A</v>
      </c>
      <c r="L354" s="129" t="e" cm="1">
        <f t="array" ref="L354">_xlfn.XLOOKUP($A354&amp;$Q$3,Data[Index]&amp;Data[Valid Test, Can be used for conformity (Y/N)],Data[PM/km (mg)])</f>
        <v>#N/A</v>
      </c>
      <c r="M354" s="126" t="e" cm="1">
        <f t="array" ref="M354">_xlfn.XLOOKUP($A354&amp;$Q$3,Data[Index]&amp;Data[Valid Test, Can be used for conformity (Y/N)],Data[CH4 (mg/km)])</f>
        <v>#N/A</v>
      </c>
      <c r="N354" s="126" t="e" cm="1">
        <f t="array" ref="N354">_xlfn.XLOOKUP($A354&amp;$Q$3,Data[Index]&amp;Data[Valid Test, Can be used for conformity (Y/N)],Data[N20 (mg/km)])</f>
        <v>#N/A</v>
      </c>
      <c r="O354" s="129" t="e" cm="1">
        <f t="array" ref="O354">_xlfn.XLOOKUP($A354&amp;$Q$3,Data[Index]&amp;Data[Valid Test, Can be used for conformity (Y/N)],Data[l/100km])</f>
        <v>#N/A</v>
      </c>
      <c r="P354" s="138">
        <f>_xlfn.XLOOKUP($A354,Data[Index],Data[Comments])</f>
        <v>0</v>
      </c>
    </row>
    <row r="355" spans="1:16" x14ac:dyDescent="0.2">
      <c r="A355" s="129"/>
      <c r="B355" s="129"/>
      <c r="C355" s="129" t="e" cm="1">
        <f t="array" ref="C355">_xlfn.XLOOKUP($A355&amp;$Q$3&amp;$R$3,Data[Index]&amp;Data[Valid Test, Can be used for conformity (Y/N)]&amp;Data[Cycle],Data[Test Name])</f>
        <v>#N/A</v>
      </c>
      <c r="D355" s="167" t="e" cm="1">
        <f t="array" ref="D355">_xlfn.XLOOKUP($A355&amp;$Q$3&amp;$R$3,Data[Index]&amp;Data[Valid Test, Can be used for conformity (Y/N)]&amp;Data[Cycle],Data[Mileage (Miles)])</f>
        <v>#N/A</v>
      </c>
      <c r="E355" s="130" t="e" cm="1">
        <f t="array" ref="E355">_xlfn.XLOOKUP($A355&amp;$Q$3&amp;$R$3,Data[Index]&amp;Data[Valid Test, Can be used for conformity (Y/N)]&amp;Data[Cycle],Data[Date])</f>
        <v>#N/A</v>
      </c>
      <c r="F355" s="129" t="e" cm="1">
        <f t="array" ref="F355">_xlfn.XLOOKUP($A355&amp;$Q$3&amp;$R$3,Data[Index]&amp;Data[Valid Test, Can be used for conformity (Y/N)]&amp;Data[Cycle],Data[CO/km (mg)])</f>
        <v>#N/A</v>
      </c>
      <c r="G355" s="129" t="e" cm="1">
        <f t="array" ref="G355">_xlfn.XLOOKUP($A355&amp;$Q$3,Data[Index]&amp;Data[Valid Test, Can be used for conformity (Y/N)],Data[CO2/km (g)])</f>
        <v>#N/A</v>
      </c>
      <c r="H355" s="129" t="e" cm="1">
        <f t="array" ref="H355">_xlfn.XLOOKUP($A355&amp;$Q$3,Data[Index]&amp;Data[Valid Test, Can be used for conformity (Y/N)],Data[THC/km (mg)])</f>
        <v>#N/A</v>
      </c>
      <c r="I355" s="129" t="e" cm="1">
        <f t="array" ref="I355">_xlfn.XLOOKUP($A355&amp;$Q$3,Data[Index]&amp;Data[Valid Test, Can be used for conformity (Y/N)],Data[NOx/km (mg)])</f>
        <v>#N/A</v>
      </c>
      <c r="J355" s="129" t="e" cm="1">
        <f t="array" ref="J355">_xlfn.XLOOKUP($A355&amp;$Q$3,Data[Index]&amp;Data[Valid Test, Can be used for conformity (Y/N)],Data[THC + NOx/km (mg)])</f>
        <v>#N/A</v>
      </c>
      <c r="K355" s="142" t="e" cm="1">
        <f t="array" ref="K355">_xlfn.XLOOKUP($A355&amp;$Q$3,Data[Index]&amp;Data[Valid Test, Can be used for conformity (Y/N)],Data[PN/km ('#)])</f>
        <v>#N/A</v>
      </c>
      <c r="L355" s="129" t="e" cm="1">
        <f t="array" ref="L355">_xlfn.XLOOKUP($A355&amp;$Q$3,Data[Index]&amp;Data[Valid Test, Can be used for conformity (Y/N)],Data[PM/km (mg)])</f>
        <v>#N/A</v>
      </c>
      <c r="M355" s="126" t="e" cm="1">
        <f t="array" ref="M355">_xlfn.XLOOKUP($A355&amp;$Q$3,Data[Index]&amp;Data[Valid Test, Can be used for conformity (Y/N)],Data[CH4 (mg/km)])</f>
        <v>#N/A</v>
      </c>
      <c r="N355" s="126" t="e" cm="1">
        <f t="array" ref="N355">_xlfn.XLOOKUP($A355&amp;$Q$3,Data[Index]&amp;Data[Valid Test, Can be used for conformity (Y/N)],Data[N20 (mg/km)])</f>
        <v>#N/A</v>
      </c>
      <c r="O355" s="129" t="e" cm="1">
        <f t="array" ref="O355">_xlfn.XLOOKUP($A355&amp;$Q$3,Data[Index]&amp;Data[Valid Test, Can be used for conformity (Y/N)],Data[l/100km])</f>
        <v>#N/A</v>
      </c>
      <c r="P355" s="138" t="e">
        <f>_xlfn.XLOOKUP($A355,Data[Index],Data[Comments])</f>
        <v>#N/A</v>
      </c>
    </row>
    <row r="356" spans="1:16" x14ac:dyDescent="0.2">
      <c r="A356" s="129"/>
      <c r="B356" s="129"/>
      <c r="C356" s="129" t="e" cm="1">
        <f t="array" ref="C356">_xlfn.XLOOKUP($A356&amp;$Q$3&amp;$R$3,Data[Index]&amp;Data[Valid Test, Can be used for conformity (Y/N)]&amp;Data[Cycle],Data[Test Name])</f>
        <v>#N/A</v>
      </c>
      <c r="D356" s="167" t="e" cm="1">
        <f t="array" ref="D356">_xlfn.XLOOKUP($A356&amp;$Q$3&amp;$R$3,Data[Index]&amp;Data[Valid Test, Can be used for conformity (Y/N)]&amp;Data[Cycle],Data[Mileage (Miles)])</f>
        <v>#N/A</v>
      </c>
      <c r="E356" s="130" t="e" cm="1">
        <f t="array" ref="E356">_xlfn.XLOOKUP($A356&amp;$Q$3&amp;$R$3,Data[Index]&amp;Data[Valid Test, Can be used for conformity (Y/N)]&amp;Data[Cycle],Data[Date])</f>
        <v>#N/A</v>
      </c>
      <c r="F356" s="129" t="e" cm="1">
        <f t="array" ref="F356">_xlfn.XLOOKUP($A356&amp;$Q$3&amp;$R$3,Data[Index]&amp;Data[Valid Test, Can be used for conformity (Y/N)]&amp;Data[Cycle],Data[CO/km (mg)])</f>
        <v>#N/A</v>
      </c>
      <c r="G356" s="129" t="e" cm="1">
        <f t="array" ref="G356">_xlfn.XLOOKUP($A356&amp;$Q$3,Data[Index]&amp;Data[Valid Test, Can be used for conformity (Y/N)],Data[CO2/km (g)])</f>
        <v>#N/A</v>
      </c>
      <c r="H356" s="129" t="e" cm="1">
        <f t="array" ref="H356">_xlfn.XLOOKUP($A356&amp;$Q$3,Data[Index]&amp;Data[Valid Test, Can be used for conformity (Y/N)],Data[THC/km (mg)])</f>
        <v>#N/A</v>
      </c>
      <c r="I356" s="129" t="e" cm="1">
        <f t="array" ref="I356">_xlfn.XLOOKUP($A356&amp;$Q$3,Data[Index]&amp;Data[Valid Test, Can be used for conformity (Y/N)],Data[NOx/km (mg)])</f>
        <v>#N/A</v>
      </c>
      <c r="J356" s="129" t="e" cm="1">
        <f t="array" ref="J356">_xlfn.XLOOKUP($A356&amp;$Q$3,Data[Index]&amp;Data[Valid Test, Can be used for conformity (Y/N)],Data[THC + NOx/km (mg)])</f>
        <v>#N/A</v>
      </c>
      <c r="K356" s="142" t="e" cm="1">
        <f t="array" ref="K356">_xlfn.XLOOKUP($A356&amp;$Q$3,Data[Index]&amp;Data[Valid Test, Can be used for conformity (Y/N)],Data[PN/km ('#)])</f>
        <v>#N/A</v>
      </c>
      <c r="L356" s="129" t="e" cm="1">
        <f t="array" ref="L356">_xlfn.XLOOKUP($A356&amp;$Q$3,Data[Index]&amp;Data[Valid Test, Can be used for conformity (Y/N)],Data[PM/km (mg)])</f>
        <v>#N/A</v>
      </c>
      <c r="M356" s="126" t="e" cm="1">
        <f t="array" ref="M356">_xlfn.XLOOKUP($A356&amp;$Q$3,Data[Index]&amp;Data[Valid Test, Can be used for conformity (Y/N)],Data[CH4 (mg/km)])</f>
        <v>#N/A</v>
      </c>
      <c r="N356" s="126" t="e" cm="1">
        <f t="array" ref="N356">_xlfn.XLOOKUP($A356&amp;$Q$3,Data[Index]&amp;Data[Valid Test, Can be used for conformity (Y/N)],Data[N20 (mg/km)])</f>
        <v>#N/A</v>
      </c>
      <c r="O356" s="129" t="e" cm="1">
        <f t="array" ref="O356">_xlfn.XLOOKUP($A356&amp;$Q$3,Data[Index]&amp;Data[Valid Test, Can be used for conformity (Y/N)],Data[l/100km])</f>
        <v>#N/A</v>
      </c>
      <c r="P356" s="138">
        <f>_xlfn.XLOOKUP($A356,Data[Index],Data[Comments])</f>
        <v>0</v>
      </c>
    </row>
    <row r="357" spans="1:16" x14ac:dyDescent="0.2">
      <c r="A357" s="129"/>
      <c r="B357" s="129"/>
      <c r="C357" s="129" t="e" cm="1">
        <f t="array" ref="C357">_xlfn.XLOOKUP($A357&amp;$Q$3&amp;$R$3,Data[Index]&amp;Data[Valid Test, Can be used for conformity (Y/N)]&amp;Data[Cycle],Data[Test Name])</f>
        <v>#N/A</v>
      </c>
      <c r="D357" s="167" t="e" cm="1">
        <f t="array" ref="D357">_xlfn.XLOOKUP($A357&amp;$Q$3&amp;$R$3,Data[Index]&amp;Data[Valid Test, Can be used for conformity (Y/N)]&amp;Data[Cycle],Data[Mileage (Miles)])</f>
        <v>#N/A</v>
      </c>
      <c r="E357" s="130" t="e" cm="1">
        <f t="array" ref="E357">_xlfn.XLOOKUP($A357&amp;$Q$3&amp;$R$3,Data[Index]&amp;Data[Valid Test, Can be used for conformity (Y/N)]&amp;Data[Cycle],Data[Date])</f>
        <v>#N/A</v>
      </c>
      <c r="F357" s="129" t="e" cm="1">
        <f t="array" ref="F357">_xlfn.XLOOKUP($A357&amp;$Q$3&amp;$R$3,Data[Index]&amp;Data[Valid Test, Can be used for conformity (Y/N)]&amp;Data[Cycle],Data[CO/km (mg)])</f>
        <v>#N/A</v>
      </c>
      <c r="G357" s="129" t="e" cm="1">
        <f t="array" ref="G357">_xlfn.XLOOKUP($A357&amp;$Q$3,Data[Index]&amp;Data[Valid Test, Can be used for conformity (Y/N)],Data[CO2/km (g)])</f>
        <v>#N/A</v>
      </c>
      <c r="H357" s="129" t="e" cm="1">
        <f t="array" ref="H357">_xlfn.XLOOKUP($A357&amp;$Q$3,Data[Index]&amp;Data[Valid Test, Can be used for conformity (Y/N)],Data[THC/km (mg)])</f>
        <v>#N/A</v>
      </c>
      <c r="I357" s="129" t="e" cm="1">
        <f t="array" ref="I357">_xlfn.XLOOKUP($A357&amp;$Q$3,Data[Index]&amp;Data[Valid Test, Can be used for conformity (Y/N)],Data[NOx/km (mg)])</f>
        <v>#N/A</v>
      </c>
      <c r="J357" s="129" t="e" cm="1">
        <f t="array" ref="J357">_xlfn.XLOOKUP($A357&amp;$Q$3,Data[Index]&amp;Data[Valid Test, Can be used for conformity (Y/N)],Data[THC + NOx/km (mg)])</f>
        <v>#N/A</v>
      </c>
      <c r="K357" s="142" t="e" cm="1">
        <f t="array" ref="K357">_xlfn.XLOOKUP($A357&amp;$Q$3,Data[Index]&amp;Data[Valid Test, Can be used for conformity (Y/N)],Data[PN/km ('#)])</f>
        <v>#N/A</v>
      </c>
      <c r="L357" s="129" t="e" cm="1">
        <f t="array" ref="L357">_xlfn.XLOOKUP($A357&amp;$Q$3,Data[Index]&amp;Data[Valid Test, Can be used for conformity (Y/N)],Data[PM/km (mg)])</f>
        <v>#N/A</v>
      </c>
      <c r="M357" s="126" t="e" cm="1">
        <f t="array" ref="M357">_xlfn.XLOOKUP($A357&amp;$Q$3,Data[Index]&amp;Data[Valid Test, Can be used for conformity (Y/N)],Data[CH4 (mg/km)])</f>
        <v>#N/A</v>
      </c>
      <c r="N357" s="126" t="e" cm="1">
        <f t="array" ref="N357">_xlfn.XLOOKUP($A357&amp;$Q$3,Data[Index]&amp;Data[Valid Test, Can be used for conformity (Y/N)],Data[N20 (mg/km)])</f>
        <v>#N/A</v>
      </c>
      <c r="O357" s="129" t="e" cm="1">
        <f t="array" ref="O357">_xlfn.XLOOKUP($A357&amp;$Q$3,Data[Index]&amp;Data[Valid Test, Can be used for conformity (Y/N)],Data[l/100km])</f>
        <v>#N/A</v>
      </c>
      <c r="P357" s="138">
        <f>_xlfn.XLOOKUP($A357,Data[Index],Data[Comments])</f>
        <v>0</v>
      </c>
    </row>
    <row r="358" spans="1:16" x14ac:dyDescent="0.2">
      <c r="A358" s="129"/>
      <c r="B358" s="129"/>
      <c r="C358" s="129" t="e" cm="1">
        <f t="array" ref="C358">_xlfn.XLOOKUP($A358&amp;$Q$3&amp;$R$3,Data[Index]&amp;Data[Valid Test, Can be used for conformity (Y/N)]&amp;Data[Cycle],Data[Test Name])</f>
        <v>#N/A</v>
      </c>
      <c r="D358" s="167" t="e" cm="1">
        <f t="array" ref="D358">_xlfn.XLOOKUP($A358&amp;$Q$3&amp;$R$3,Data[Index]&amp;Data[Valid Test, Can be used for conformity (Y/N)]&amp;Data[Cycle],Data[Mileage (Miles)])</f>
        <v>#N/A</v>
      </c>
      <c r="E358" s="130" t="e" cm="1">
        <f t="array" ref="E358">_xlfn.XLOOKUP($A358&amp;$Q$3&amp;$R$3,Data[Index]&amp;Data[Valid Test, Can be used for conformity (Y/N)]&amp;Data[Cycle],Data[Date])</f>
        <v>#N/A</v>
      </c>
      <c r="F358" s="129" t="e" cm="1">
        <f t="array" ref="F358">_xlfn.XLOOKUP($A358&amp;$Q$3&amp;$R$3,Data[Index]&amp;Data[Valid Test, Can be used for conformity (Y/N)]&amp;Data[Cycle],Data[CO/km (mg)])</f>
        <v>#N/A</v>
      </c>
      <c r="G358" s="129" t="e" cm="1">
        <f t="array" ref="G358">_xlfn.XLOOKUP($A358&amp;$Q$3,Data[Index]&amp;Data[Valid Test, Can be used for conformity (Y/N)],Data[CO2/km (g)])</f>
        <v>#N/A</v>
      </c>
      <c r="H358" s="129" t="e" cm="1">
        <f t="array" ref="H358">_xlfn.XLOOKUP($A358&amp;$Q$3,Data[Index]&amp;Data[Valid Test, Can be used for conformity (Y/N)],Data[THC/km (mg)])</f>
        <v>#N/A</v>
      </c>
      <c r="I358" s="129" t="e" cm="1">
        <f t="array" ref="I358">_xlfn.XLOOKUP($A358&amp;$Q$3,Data[Index]&amp;Data[Valid Test, Can be used for conformity (Y/N)],Data[NOx/km (mg)])</f>
        <v>#N/A</v>
      </c>
      <c r="J358" s="129" t="e" cm="1">
        <f t="array" ref="J358">_xlfn.XLOOKUP($A358&amp;$Q$3,Data[Index]&amp;Data[Valid Test, Can be used for conformity (Y/N)],Data[THC + NOx/km (mg)])</f>
        <v>#N/A</v>
      </c>
      <c r="K358" s="142" t="e" cm="1">
        <f t="array" ref="K358">_xlfn.XLOOKUP($A358&amp;$Q$3,Data[Index]&amp;Data[Valid Test, Can be used for conformity (Y/N)],Data[PN/km ('#)])</f>
        <v>#N/A</v>
      </c>
      <c r="L358" s="129" t="e" cm="1">
        <f t="array" ref="L358">_xlfn.XLOOKUP($A358&amp;$Q$3,Data[Index]&amp;Data[Valid Test, Can be used for conformity (Y/N)],Data[PM/km (mg)])</f>
        <v>#N/A</v>
      </c>
      <c r="M358" s="126" t="e" cm="1">
        <f t="array" ref="M358">_xlfn.XLOOKUP($A358&amp;$Q$3,Data[Index]&amp;Data[Valid Test, Can be used for conformity (Y/N)],Data[CH4 (mg/km)])</f>
        <v>#N/A</v>
      </c>
      <c r="N358" s="126" t="e" cm="1">
        <f t="array" ref="N358">_xlfn.XLOOKUP($A358&amp;$Q$3,Data[Index]&amp;Data[Valid Test, Can be used for conformity (Y/N)],Data[N20 (mg/km)])</f>
        <v>#N/A</v>
      </c>
      <c r="O358" s="129" t="e" cm="1">
        <f t="array" ref="O358">_xlfn.XLOOKUP($A358&amp;$Q$3,Data[Index]&amp;Data[Valid Test, Can be used for conformity (Y/N)],Data[l/100km])</f>
        <v>#N/A</v>
      </c>
      <c r="P358" s="138" t="e">
        <f>_xlfn.XLOOKUP($A358,Data[Index],Data[Comments])</f>
        <v>#N/A</v>
      </c>
    </row>
    <row r="359" spans="1:16" x14ac:dyDescent="0.2">
      <c r="A359" s="129"/>
      <c r="B359" s="129"/>
      <c r="C359" s="129" t="e" cm="1">
        <f t="array" ref="C359">_xlfn.XLOOKUP($A359&amp;$Q$3&amp;$R$3,Data[Index]&amp;Data[Valid Test, Can be used for conformity (Y/N)]&amp;Data[Cycle],Data[Test Name])</f>
        <v>#N/A</v>
      </c>
      <c r="D359" s="167" t="e" cm="1">
        <f t="array" ref="D359">_xlfn.XLOOKUP($A359&amp;$Q$3&amp;$R$3,Data[Index]&amp;Data[Valid Test, Can be used for conformity (Y/N)]&amp;Data[Cycle],Data[Mileage (Miles)])</f>
        <v>#N/A</v>
      </c>
      <c r="E359" s="130" t="e" cm="1">
        <f t="array" ref="E359">_xlfn.XLOOKUP($A359&amp;$Q$3&amp;$R$3,Data[Index]&amp;Data[Valid Test, Can be used for conformity (Y/N)]&amp;Data[Cycle],Data[Date])</f>
        <v>#N/A</v>
      </c>
      <c r="F359" s="129" t="e" cm="1">
        <f t="array" ref="F359">_xlfn.XLOOKUP($A359&amp;$Q$3&amp;$R$3,Data[Index]&amp;Data[Valid Test, Can be used for conformity (Y/N)]&amp;Data[Cycle],Data[CO/km (mg)])</f>
        <v>#N/A</v>
      </c>
      <c r="G359" s="129" t="e" cm="1">
        <f t="array" ref="G359">_xlfn.XLOOKUP($A359&amp;$Q$3,Data[Index]&amp;Data[Valid Test, Can be used for conformity (Y/N)],Data[CO2/km (g)])</f>
        <v>#N/A</v>
      </c>
      <c r="H359" s="129" t="e" cm="1">
        <f t="array" ref="H359">_xlfn.XLOOKUP($A359&amp;$Q$3,Data[Index]&amp;Data[Valid Test, Can be used for conformity (Y/N)],Data[THC/km (mg)])</f>
        <v>#N/A</v>
      </c>
      <c r="I359" s="129" t="e" cm="1">
        <f t="array" ref="I359">_xlfn.XLOOKUP($A359&amp;$Q$3,Data[Index]&amp;Data[Valid Test, Can be used for conformity (Y/N)],Data[NOx/km (mg)])</f>
        <v>#N/A</v>
      </c>
      <c r="J359" s="129" t="e" cm="1">
        <f t="array" ref="J359">_xlfn.XLOOKUP($A359&amp;$Q$3,Data[Index]&amp;Data[Valid Test, Can be used for conformity (Y/N)],Data[THC + NOx/km (mg)])</f>
        <v>#N/A</v>
      </c>
      <c r="K359" s="142" t="e" cm="1">
        <f t="array" ref="K359">_xlfn.XLOOKUP($A359&amp;$Q$3,Data[Index]&amp;Data[Valid Test, Can be used for conformity (Y/N)],Data[PN/km ('#)])</f>
        <v>#N/A</v>
      </c>
      <c r="L359" s="129" t="e" cm="1">
        <f t="array" ref="L359">_xlfn.XLOOKUP($A359&amp;$Q$3,Data[Index]&amp;Data[Valid Test, Can be used for conformity (Y/N)],Data[PM/km (mg)])</f>
        <v>#N/A</v>
      </c>
      <c r="M359" s="126" t="e" cm="1">
        <f t="array" ref="M359">_xlfn.XLOOKUP($A359&amp;$Q$3,Data[Index]&amp;Data[Valid Test, Can be used for conformity (Y/N)],Data[CH4 (mg/km)])</f>
        <v>#N/A</v>
      </c>
      <c r="N359" s="126" t="e" cm="1">
        <f t="array" ref="N359">_xlfn.XLOOKUP($A359&amp;$Q$3,Data[Index]&amp;Data[Valid Test, Can be used for conformity (Y/N)],Data[N20 (mg/km)])</f>
        <v>#N/A</v>
      </c>
      <c r="O359" s="129" t="e" cm="1">
        <f t="array" ref="O359">_xlfn.XLOOKUP($A359&amp;$Q$3,Data[Index]&amp;Data[Valid Test, Can be used for conformity (Y/N)],Data[l/100km])</f>
        <v>#N/A</v>
      </c>
      <c r="P359" s="138" t="e">
        <f>_xlfn.XLOOKUP($A359,Data[Index],Data[Comments])</f>
        <v>#N/A</v>
      </c>
    </row>
    <row r="360" spans="1:16" x14ac:dyDescent="0.2">
      <c r="A360" s="129"/>
      <c r="B360" s="129"/>
      <c r="C360" s="129" t="e" cm="1">
        <f t="array" ref="C360">_xlfn.XLOOKUP($A360&amp;$Q$3&amp;$R$3,Data[Index]&amp;Data[Valid Test, Can be used for conformity (Y/N)]&amp;Data[Cycle],Data[Test Name])</f>
        <v>#N/A</v>
      </c>
      <c r="D360" s="167" t="e" cm="1">
        <f t="array" ref="D360">_xlfn.XLOOKUP($A360&amp;$Q$3&amp;$R$3,Data[Index]&amp;Data[Valid Test, Can be used for conformity (Y/N)]&amp;Data[Cycle],Data[Mileage (Miles)])</f>
        <v>#N/A</v>
      </c>
      <c r="E360" s="130" t="e" cm="1">
        <f t="array" ref="E360">_xlfn.XLOOKUP($A360&amp;$Q$3&amp;$R$3,Data[Index]&amp;Data[Valid Test, Can be used for conformity (Y/N)]&amp;Data[Cycle],Data[Date])</f>
        <v>#N/A</v>
      </c>
      <c r="F360" s="129" t="e" cm="1">
        <f t="array" ref="F360">_xlfn.XLOOKUP($A360&amp;$Q$3&amp;$R$3,Data[Index]&amp;Data[Valid Test, Can be used for conformity (Y/N)]&amp;Data[Cycle],Data[CO/km (mg)])</f>
        <v>#N/A</v>
      </c>
      <c r="G360" s="129" t="e" cm="1">
        <f t="array" ref="G360">_xlfn.XLOOKUP($A360&amp;$Q$3,Data[Index]&amp;Data[Valid Test, Can be used for conformity (Y/N)],Data[CO2/km (g)])</f>
        <v>#N/A</v>
      </c>
      <c r="H360" s="129" t="e" cm="1">
        <f t="array" ref="H360">_xlfn.XLOOKUP($A360&amp;$Q$3,Data[Index]&amp;Data[Valid Test, Can be used for conformity (Y/N)],Data[THC/km (mg)])</f>
        <v>#N/A</v>
      </c>
      <c r="I360" s="129" t="e" cm="1">
        <f t="array" ref="I360">_xlfn.XLOOKUP($A360&amp;$Q$3,Data[Index]&amp;Data[Valid Test, Can be used for conformity (Y/N)],Data[NOx/km (mg)])</f>
        <v>#N/A</v>
      </c>
      <c r="J360" s="129" t="e" cm="1">
        <f t="array" ref="J360">_xlfn.XLOOKUP($A360&amp;$Q$3,Data[Index]&amp;Data[Valid Test, Can be used for conformity (Y/N)],Data[THC + NOx/km (mg)])</f>
        <v>#N/A</v>
      </c>
      <c r="K360" s="142" t="e" cm="1">
        <f t="array" ref="K360">_xlfn.XLOOKUP($A360&amp;$Q$3,Data[Index]&amp;Data[Valid Test, Can be used for conformity (Y/N)],Data[PN/km ('#)])</f>
        <v>#N/A</v>
      </c>
      <c r="L360" s="129" t="e" cm="1">
        <f t="array" ref="L360">_xlfn.XLOOKUP($A360&amp;$Q$3,Data[Index]&amp;Data[Valid Test, Can be used for conformity (Y/N)],Data[PM/km (mg)])</f>
        <v>#N/A</v>
      </c>
      <c r="M360" s="126" t="e" cm="1">
        <f t="array" ref="M360">_xlfn.XLOOKUP($A360&amp;$Q$3,Data[Index]&amp;Data[Valid Test, Can be used for conformity (Y/N)],Data[CH4 (mg/km)])</f>
        <v>#N/A</v>
      </c>
      <c r="N360" s="126" t="e" cm="1">
        <f t="array" ref="N360">_xlfn.XLOOKUP($A360&amp;$Q$3,Data[Index]&amp;Data[Valid Test, Can be used for conformity (Y/N)],Data[N20 (mg/km)])</f>
        <v>#N/A</v>
      </c>
      <c r="O360" s="129" t="e" cm="1">
        <f t="array" ref="O360">_xlfn.XLOOKUP($A360&amp;$Q$3,Data[Index]&amp;Data[Valid Test, Can be used for conformity (Y/N)],Data[l/100km])</f>
        <v>#N/A</v>
      </c>
      <c r="P360" s="138" t="e">
        <f>_xlfn.XLOOKUP($A360,Data[Index],Data[Comments])</f>
        <v>#N/A</v>
      </c>
    </row>
    <row r="361" spans="1:16" x14ac:dyDescent="0.2">
      <c r="A361" s="129"/>
      <c r="B361" s="129"/>
      <c r="C361" s="129" t="e" cm="1">
        <f t="array" ref="C361">_xlfn.XLOOKUP($A361&amp;$Q$3&amp;$R$3,Data[Index]&amp;Data[Valid Test, Can be used for conformity (Y/N)]&amp;Data[Cycle],Data[Test Name])</f>
        <v>#N/A</v>
      </c>
      <c r="D361" s="167" t="e" cm="1">
        <f t="array" ref="D361">_xlfn.XLOOKUP($A361&amp;$Q$3&amp;$R$3,Data[Index]&amp;Data[Valid Test, Can be used for conformity (Y/N)]&amp;Data[Cycle],Data[Mileage (Miles)])</f>
        <v>#N/A</v>
      </c>
      <c r="E361" s="130" t="e" cm="1">
        <f t="array" ref="E361">_xlfn.XLOOKUP($A361&amp;$Q$3&amp;$R$3,Data[Index]&amp;Data[Valid Test, Can be used for conformity (Y/N)]&amp;Data[Cycle],Data[Date])</f>
        <v>#N/A</v>
      </c>
      <c r="F361" s="129" t="e" cm="1">
        <f t="array" ref="F361">_xlfn.XLOOKUP($A361&amp;$Q$3&amp;$R$3,Data[Index]&amp;Data[Valid Test, Can be used for conformity (Y/N)]&amp;Data[Cycle],Data[CO/km (mg)])</f>
        <v>#N/A</v>
      </c>
      <c r="G361" s="129" t="e" cm="1">
        <f t="array" ref="G361">_xlfn.XLOOKUP($A361&amp;$Q$3,Data[Index]&amp;Data[Valid Test, Can be used for conformity (Y/N)],Data[CO2/km (g)])</f>
        <v>#N/A</v>
      </c>
      <c r="H361" s="129" t="e" cm="1">
        <f t="array" ref="H361">_xlfn.XLOOKUP($A361&amp;$Q$3,Data[Index]&amp;Data[Valid Test, Can be used for conformity (Y/N)],Data[THC/km (mg)])</f>
        <v>#N/A</v>
      </c>
      <c r="I361" s="129" t="e" cm="1">
        <f t="array" ref="I361">_xlfn.XLOOKUP($A361&amp;$Q$3,Data[Index]&amp;Data[Valid Test, Can be used for conformity (Y/N)],Data[NOx/km (mg)])</f>
        <v>#N/A</v>
      </c>
      <c r="J361" s="129" t="e" cm="1">
        <f t="array" ref="J361">_xlfn.XLOOKUP($A361&amp;$Q$3,Data[Index]&amp;Data[Valid Test, Can be used for conformity (Y/N)],Data[THC + NOx/km (mg)])</f>
        <v>#N/A</v>
      </c>
      <c r="K361" s="142" t="e" cm="1">
        <f t="array" ref="K361">_xlfn.XLOOKUP($A361&amp;$Q$3,Data[Index]&amp;Data[Valid Test, Can be used for conformity (Y/N)],Data[PN/km ('#)])</f>
        <v>#N/A</v>
      </c>
      <c r="L361" s="129" t="e" cm="1">
        <f t="array" ref="L361">_xlfn.XLOOKUP($A361&amp;$Q$3,Data[Index]&amp;Data[Valid Test, Can be used for conformity (Y/N)],Data[PM/km (mg)])</f>
        <v>#N/A</v>
      </c>
      <c r="M361" s="126" t="e" cm="1">
        <f t="array" ref="M361">_xlfn.XLOOKUP($A361&amp;$Q$3,Data[Index]&amp;Data[Valid Test, Can be used for conformity (Y/N)],Data[CH4 (mg/km)])</f>
        <v>#N/A</v>
      </c>
      <c r="N361" s="126" t="e" cm="1">
        <f t="array" ref="N361">_xlfn.XLOOKUP($A361&amp;$Q$3,Data[Index]&amp;Data[Valid Test, Can be used for conformity (Y/N)],Data[N20 (mg/km)])</f>
        <v>#N/A</v>
      </c>
      <c r="O361" s="129" t="e" cm="1">
        <f t="array" ref="O361">_xlfn.XLOOKUP($A361&amp;$Q$3,Data[Index]&amp;Data[Valid Test, Can be used for conformity (Y/N)],Data[l/100km])</f>
        <v>#N/A</v>
      </c>
      <c r="P361" s="138">
        <f>_xlfn.XLOOKUP($A361,Data[Index],Data[Comments])</f>
        <v>0</v>
      </c>
    </row>
    <row r="362" spans="1:16" x14ac:dyDescent="0.2">
      <c r="A362" s="129"/>
      <c r="B362" s="129"/>
      <c r="C362" s="129" t="e" cm="1">
        <f t="array" ref="C362">_xlfn.XLOOKUP($A362&amp;$Q$3&amp;$R$3,Data[Index]&amp;Data[Valid Test, Can be used for conformity (Y/N)]&amp;Data[Cycle],Data[Test Name])</f>
        <v>#N/A</v>
      </c>
      <c r="D362" s="167" t="e" cm="1">
        <f t="array" ref="D362">_xlfn.XLOOKUP($A362&amp;$Q$3&amp;$R$3,Data[Index]&amp;Data[Valid Test, Can be used for conformity (Y/N)]&amp;Data[Cycle],Data[Mileage (Miles)])</f>
        <v>#N/A</v>
      </c>
      <c r="E362" s="130" t="e" cm="1">
        <f t="array" ref="E362">_xlfn.XLOOKUP($A362&amp;$Q$3&amp;$R$3,Data[Index]&amp;Data[Valid Test, Can be used for conformity (Y/N)]&amp;Data[Cycle],Data[Date])</f>
        <v>#N/A</v>
      </c>
      <c r="F362" s="129" t="e" cm="1">
        <f t="array" ref="F362">_xlfn.XLOOKUP($A362&amp;$Q$3&amp;$R$3,Data[Index]&amp;Data[Valid Test, Can be used for conformity (Y/N)]&amp;Data[Cycle],Data[CO/km (mg)])</f>
        <v>#N/A</v>
      </c>
      <c r="G362" s="129" t="e" cm="1">
        <f t="array" ref="G362">_xlfn.XLOOKUP($A362&amp;$Q$3,Data[Index]&amp;Data[Valid Test, Can be used for conformity (Y/N)],Data[CO2/km (g)])</f>
        <v>#N/A</v>
      </c>
      <c r="H362" s="129" t="e" cm="1">
        <f t="array" ref="H362">_xlfn.XLOOKUP($A362&amp;$Q$3,Data[Index]&amp;Data[Valid Test, Can be used for conformity (Y/N)],Data[THC/km (mg)])</f>
        <v>#N/A</v>
      </c>
      <c r="I362" s="129" t="e" cm="1">
        <f t="array" ref="I362">_xlfn.XLOOKUP($A362&amp;$Q$3,Data[Index]&amp;Data[Valid Test, Can be used for conformity (Y/N)],Data[NOx/km (mg)])</f>
        <v>#N/A</v>
      </c>
      <c r="J362" s="129" t="e" cm="1">
        <f t="array" ref="J362">_xlfn.XLOOKUP($A362&amp;$Q$3,Data[Index]&amp;Data[Valid Test, Can be used for conformity (Y/N)],Data[THC + NOx/km (mg)])</f>
        <v>#N/A</v>
      </c>
      <c r="K362" s="142" t="e" cm="1">
        <f t="array" ref="K362">_xlfn.XLOOKUP($A362&amp;$Q$3,Data[Index]&amp;Data[Valid Test, Can be used for conformity (Y/N)],Data[PN/km ('#)])</f>
        <v>#N/A</v>
      </c>
      <c r="L362" s="129" t="e" cm="1">
        <f t="array" ref="L362">_xlfn.XLOOKUP($A362&amp;$Q$3,Data[Index]&amp;Data[Valid Test, Can be used for conformity (Y/N)],Data[PM/km (mg)])</f>
        <v>#N/A</v>
      </c>
      <c r="M362" s="126" t="e" cm="1">
        <f t="array" ref="M362">_xlfn.XLOOKUP($A362&amp;$Q$3,Data[Index]&amp;Data[Valid Test, Can be used for conformity (Y/N)],Data[CH4 (mg/km)])</f>
        <v>#N/A</v>
      </c>
      <c r="N362" s="126" t="e" cm="1">
        <f t="array" ref="N362">_xlfn.XLOOKUP($A362&amp;$Q$3,Data[Index]&amp;Data[Valid Test, Can be used for conformity (Y/N)],Data[N20 (mg/km)])</f>
        <v>#N/A</v>
      </c>
      <c r="O362" s="129" t="e" cm="1">
        <f t="array" ref="O362">_xlfn.XLOOKUP($A362&amp;$Q$3,Data[Index]&amp;Data[Valid Test, Can be used for conformity (Y/N)],Data[l/100km])</f>
        <v>#N/A</v>
      </c>
      <c r="P362" s="138">
        <f>_xlfn.XLOOKUP($A362,Data[Index],Data[Comments])</f>
        <v>0</v>
      </c>
    </row>
    <row r="363" spans="1:16" x14ac:dyDescent="0.2">
      <c r="A363" s="129"/>
      <c r="B363" s="129"/>
      <c r="C363" s="129" t="e" cm="1">
        <f t="array" ref="C363">_xlfn.XLOOKUP($A363&amp;$Q$3&amp;$R$3,Data[Index]&amp;Data[Valid Test, Can be used for conformity (Y/N)]&amp;Data[Cycle],Data[Test Name])</f>
        <v>#N/A</v>
      </c>
      <c r="D363" s="167" t="e" cm="1">
        <f t="array" ref="D363">_xlfn.XLOOKUP($A363&amp;$Q$3&amp;$R$3,Data[Index]&amp;Data[Valid Test, Can be used for conformity (Y/N)]&amp;Data[Cycle],Data[Mileage (Miles)])</f>
        <v>#N/A</v>
      </c>
      <c r="E363" s="130" t="e" cm="1">
        <f t="array" ref="E363">_xlfn.XLOOKUP($A363&amp;$Q$3&amp;$R$3,Data[Index]&amp;Data[Valid Test, Can be used for conformity (Y/N)]&amp;Data[Cycle],Data[Date])</f>
        <v>#N/A</v>
      </c>
      <c r="F363" s="129" t="e" cm="1">
        <f t="array" ref="F363">_xlfn.XLOOKUP($A363&amp;$Q$3&amp;$R$3,Data[Index]&amp;Data[Valid Test, Can be used for conformity (Y/N)]&amp;Data[Cycle],Data[CO/km (mg)])</f>
        <v>#N/A</v>
      </c>
      <c r="G363" s="129" t="e" cm="1">
        <f t="array" ref="G363">_xlfn.XLOOKUP($A363&amp;$Q$3,Data[Index]&amp;Data[Valid Test, Can be used for conformity (Y/N)],Data[CO2/km (g)])</f>
        <v>#N/A</v>
      </c>
      <c r="H363" s="129" t="e" cm="1">
        <f t="array" ref="H363">_xlfn.XLOOKUP($A363&amp;$Q$3,Data[Index]&amp;Data[Valid Test, Can be used for conformity (Y/N)],Data[THC/km (mg)])</f>
        <v>#N/A</v>
      </c>
      <c r="I363" s="129" t="e" cm="1">
        <f t="array" ref="I363">_xlfn.XLOOKUP($A363&amp;$Q$3,Data[Index]&amp;Data[Valid Test, Can be used for conformity (Y/N)],Data[NOx/km (mg)])</f>
        <v>#N/A</v>
      </c>
      <c r="J363" s="129" t="e" cm="1">
        <f t="array" ref="J363">_xlfn.XLOOKUP($A363&amp;$Q$3,Data[Index]&amp;Data[Valid Test, Can be used for conformity (Y/N)],Data[THC + NOx/km (mg)])</f>
        <v>#N/A</v>
      </c>
      <c r="K363" s="142" t="e" cm="1">
        <f t="array" ref="K363">_xlfn.XLOOKUP($A363&amp;$Q$3,Data[Index]&amp;Data[Valid Test, Can be used for conformity (Y/N)],Data[PN/km ('#)])</f>
        <v>#N/A</v>
      </c>
      <c r="L363" s="129" t="e" cm="1">
        <f t="array" ref="L363">_xlfn.XLOOKUP($A363&amp;$Q$3,Data[Index]&amp;Data[Valid Test, Can be used for conformity (Y/N)],Data[PM/km (mg)])</f>
        <v>#N/A</v>
      </c>
      <c r="M363" s="126" t="e" cm="1">
        <f t="array" ref="M363">_xlfn.XLOOKUP($A363&amp;$Q$3,Data[Index]&amp;Data[Valid Test, Can be used for conformity (Y/N)],Data[CH4 (mg/km)])</f>
        <v>#N/A</v>
      </c>
      <c r="N363" s="126" t="e" cm="1">
        <f t="array" ref="N363">_xlfn.XLOOKUP($A363&amp;$Q$3,Data[Index]&amp;Data[Valid Test, Can be used for conformity (Y/N)],Data[N20 (mg/km)])</f>
        <v>#N/A</v>
      </c>
      <c r="O363" s="129" t="e" cm="1">
        <f t="array" ref="O363">_xlfn.XLOOKUP($A363&amp;$Q$3,Data[Index]&amp;Data[Valid Test, Can be used for conformity (Y/N)],Data[l/100km])</f>
        <v>#N/A</v>
      </c>
      <c r="P363" s="138" t="e">
        <f>_xlfn.XLOOKUP($A363,Data[Index],Data[Comments])</f>
        <v>#N/A</v>
      </c>
    </row>
    <row r="364" spans="1:16" x14ac:dyDescent="0.2">
      <c r="A364" s="129"/>
      <c r="B364" s="129"/>
      <c r="C364" s="129" t="e" cm="1">
        <f t="array" ref="C364">_xlfn.XLOOKUP($A364&amp;$Q$3&amp;$R$3,Data[Index]&amp;Data[Valid Test, Can be used for conformity (Y/N)]&amp;Data[Cycle],Data[Test Name])</f>
        <v>#N/A</v>
      </c>
      <c r="D364" s="167" t="e" cm="1">
        <f t="array" ref="D364">_xlfn.XLOOKUP($A364&amp;$Q$3&amp;$R$3,Data[Index]&amp;Data[Valid Test, Can be used for conformity (Y/N)]&amp;Data[Cycle],Data[Mileage (Miles)])</f>
        <v>#N/A</v>
      </c>
      <c r="E364" s="130" t="e" cm="1">
        <f t="array" ref="E364">_xlfn.XLOOKUP($A364&amp;$Q$3&amp;$R$3,Data[Index]&amp;Data[Valid Test, Can be used for conformity (Y/N)]&amp;Data[Cycle],Data[Date])</f>
        <v>#N/A</v>
      </c>
      <c r="F364" s="129" t="e" cm="1">
        <f t="array" ref="F364">_xlfn.XLOOKUP($A364&amp;$Q$3&amp;$R$3,Data[Index]&amp;Data[Valid Test, Can be used for conformity (Y/N)]&amp;Data[Cycle],Data[CO/km (mg)])</f>
        <v>#N/A</v>
      </c>
      <c r="G364" s="129" t="e" cm="1">
        <f t="array" ref="G364">_xlfn.XLOOKUP($A364&amp;$Q$3,Data[Index]&amp;Data[Valid Test, Can be used for conformity (Y/N)],Data[CO2/km (g)])</f>
        <v>#N/A</v>
      </c>
      <c r="H364" s="129" t="e" cm="1">
        <f t="array" ref="H364">_xlfn.XLOOKUP($A364&amp;$Q$3,Data[Index]&amp;Data[Valid Test, Can be used for conformity (Y/N)],Data[THC/km (mg)])</f>
        <v>#N/A</v>
      </c>
      <c r="I364" s="129" t="e" cm="1">
        <f t="array" ref="I364">_xlfn.XLOOKUP($A364&amp;$Q$3,Data[Index]&amp;Data[Valid Test, Can be used for conformity (Y/N)],Data[NOx/km (mg)])</f>
        <v>#N/A</v>
      </c>
      <c r="J364" s="129" t="e" cm="1">
        <f t="array" ref="J364">_xlfn.XLOOKUP($A364&amp;$Q$3,Data[Index]&amp;Data[Valid Test, Can be used for conformity (Y/N)],Data[THC + NOx/km (mg)])</f>
        <v>#N/A</v>
      </c>
      <c r="K364" s="142" t="e" cm="1">
        <f t="array" ref="K364">_xlfn.XLOOKUP($A364&amp;$Q$3,Data[Index]&amp;Data[Valid Test, Can be used for conformity (Y/N)],Data[PN/km ('#)])</f>
        <v>#N/A</v>
      </c>
      <c r="L364" s="129" t="e" cm="1">
        <f t="array" ref="L364">_xlfn.XLOOKUP($A364&amp;$Q$3,Data[Index]&amp;Data[Valid Test, Can be used for conformity (Y/N)],Data[PM/km (mg)])</f>
        <v>#N/A</v>
      </c>
      <c r="M364" s="126" t="e" cm="1">
        <f t="array" ref="M364">_xlfn.XLOOKUP($A364&amp;$Q$3,Data[Index]&amp;Data[Valid Test, Can be used for conformity (Y/N)],Data[CH4 (mg/km)])</f>
        <v>#N/A</v>
      </c>
      <c r="N364" s="126" t="e" cm="1">
        <f t="array" ref="N364">_xlfn.XLOOKUP($A364&amp;$Q$3,Data[Index]&amp;Data[Valid Test, Can be used for conformity (Y/N)],Data[N20 (mg/km)])</f>
        <v>#N/A</v>
      </c>
      <c r="O364" s="129" t="e" cm="1">
        <f t="array" ref="O364">_xlfn.XLOOKUP($A364&amp;$Q$3,Data[Index]&amp;Data[Valid Test, Can be used for conformity (Y/N)],Data[l/100km])</f>
        <v>#N/A</v>
      </c>
      <c r="P364" s="138">
        <f>_xlfn.XLOOKUP($A364,Data[Index],Data[Comments])</f>
        <v>0</v>
      </c>
    </row>
    <row r="365" spans="1:16" x14ac:dyDescent="0.2">
      <c r="A365" s="129"/>
      <c r="B365" s="129"/>
      <c r="C365" s="129" t="e" cm="1">
        <f t="array" ref="C365">_xlfn.XLOOKUP($A365&amp;$Q$3&amp;$R$3,Data[Index]&amp;Data[Valid Test, Can be used for conformity (Y/N)]&amp;Data[Cycle],Data[Test Name])</f>
        <v>#N/A</v>
      </c>
      <c r="D365" s="167" t="e" cm="1">
        <f t="array" ref="D365">_xlfn.XLOOKUP($A365&amp;$Q$3&amp;$R$3,Data[Index]&amp;Data[Valid Test, Can be used for conformity (Y/N)]&amp;Data[Cycle],Data[Mileage (Miles)])</f>
        <v>#N/A</v>
      </c>
      <c r="E365" s="130" t="e" cm="1">
        <f t="array" ref="E365">_xlfn.XLOOKUP($A365&amp;$Q$3&amp;$R$3,Data[Index]&amp;Data[Valid Test, Can be used for conformity (Y/N)]&amp;Data[Cycle],Data[Date])</f>
        <v>#N/A</v>
      </c>
      <c r="F365" s="129" t="e" cm="1">
        <f t="array" ref="F365">_xlfn.XLOOKUP($A365&amp;$Q$3&amp;$R$3,Data[Index]&amp;Data[Valid Test, Can be used for conformity (Y/N)]&amp;Data[Cycle],Data[CO/km (mg)])</f>
        <v>#N/A</v>
      </c>
      <c r="G365" s="129" t="e" cm="1">
        <f t="array" ref="G365">_xlfn.XLOOKUP($A365&amp;$Q$3,Data[Index]&amp;Data[Valid Test, Can be used for conformity (Y/N)],Data[CO2/km (g)])</f>
        <v>#N/A</v>
      </c>
      <c r="H365" s="129" t="e" cm="1">
        <f t="array" ref="H365">_xlfn.XLOOKUP($A365&amp;$Q$3,Data[Index]&amp;Data[Valid Test, Can be used for conformity (Y/N)],Data[THC/km (mg)])</f>
        <v>#N/A</v>
      </c>
      <c r="I365" s="129" t="e" cm="1">
        <f t="array" ref="I365">_xlfn.XLOOKUP($A365&amp;$Q$3,Data[Index]&amp;Data[Valid Test, Can be used for conformity (Y/N)],Data[NOx/km (mg)])</f>
        <v>#N/A</v>
      </c>
      <c r="J365" s="129" t="e" cm="1">
        <f t="array" ref="J365">_xlfn.XLOOKUP($A365&amp;$Q$3,Data[Index]&amp;Data[Valid Test, Can be used for conformity (Y/N)],Data[THC + NOx/km (mg)])</f>
        <v>#N/A</v>
      </c>
      <c r="K365" s="142" t="e" cm="1">
        <f t="array" ref="K365">_xlfn.XLOOKUP($A365&amp;$Q$3,Data[Index]&amp;Data[Valid Test, Can be used for conformity (Y/N)],Data[PN/km ('#)])</f>
        <v>#N/A</v>
      </c>
      <c r="L365" s="129" t="e" cm="1">
        <f t="array" ref="L365">_xlfn.XLOOKUP($A365&amp;$Q$3,Data[Index]&amp;Data[Valid Test, Can be used for conformity (Y/N)],Data[PM/km (mg)])</f>
        <v>#N/A</v>
      </c>
      <c r="M365" s="126" t="e" cm="1">
        <f t="array" ref="M365">_xlfn.XLOOKUP($A365&amp;$Q$3,Data[Index]&amp;Data[Valid Test, Can be used for conformity (Y/N)],Data[CH4 (mg/km)])</f>
        <v>#N/A</v>
      </c>
      <c r="N365" s="126" t="e" cm="1">
        <f t="array" ref="N365">_xlfn.XLOOKUP($A365&amp;$Q$3,Data[Index]&amp;Data[Valid Test, Can be used for conformity (Y/N)],Data[N20 (mg/km)])</f>
        <v>#N/A</v>
      </c>
      <c r="O365" s="129" t="e" cm="1">
        <f t="array" ref="O365">_xlfn.XLOOKUP($A365&amp;$Q$3,Data[Index]&amp;Data[Valid Test, Can be used for conformity (Y/N)],Data[l/100km])</f>
        <v>#N/A</v>
      </c>
      <c r="P365" s="138">
        <f>_xlfn.XLOOKUP($A365,Data[Index],Data[Comments])</f>
        <v>0</v>
      </c>
    </row>
    <row r="366" spans="1:16" x14ac:dyDescent="0.2">
      <c r="A366" s="129"/>
      <c r="B366" s="129"/>
      <c r="C366" s="129" t="e" cm="1">
        <f t="array" ref="C366">_xlfn.XLOOKUP($A366&amp;$Q$3&amp;$R$3,Data[Index]&amp;Data[Valid Test, Can be used for conformity (Y/N)]&amp;Data[Cycle],Data[Test Name])</f>
        <v>#N/A</v>
      </c>
      <c r="D366" s="167" t="e" cm="1">
        <f t="array" ref="D366">_xlfn.XLOOKUP($A366&amp;$Q$3&amp;$R$3,Data[Index]&amp;Data[Valid Test, Can be used for conformity (Y/N)]&amp;Data[Cycle],Data[Mileage (Miles)])</f>
        <v>#N/A</v>
      </c>
      <c r="E366" s="130" t="e" cm="1">
        <f t="array" ref="E366">_xlfn.XLOOKUP($A366&amp;$Q$3&amp;$R$3,Data[Index]&amp;Data[Valid Test, Can be used for conformity (Y/N)]&amp;Data[Cycle],Data[Date])</f>
        <v>#N/A</v>
      </c>
      <c r="F366" s="129" t="e" cm="1">
        <f t="array" ref="F366">_xlfn.XLOOKUP($A366&amp;$Q$3&amp;$R$3,Data[Index]&amp;Data[Valid Test, Can be used for conformity (Y/N)]&amp;Data[Cycle],Data[CO/km (mg)])</f>
        <v>#N/A</v>
      </c>
      <c r="G366" s="129" t="e" cm="1">
        <f t="array" ref="G366">_xlfn.XLOOKUP($A366&amp;$Q$3,Data[Index]&amp;Data[Valid Test, Can be used for conformity (Y/N)],Data[CO2/km (g)])</f>
        <v>#N/A</v>
      </c>
      <c r="H366" s="129" t="e" cm="1">
        <f t="array" ref="H366">_xlfn.XLOOKUP($A366&amp;$Q$3,Data[Index]&amp;Data[Valid Test, Can be used for conformity (Y/N)],Data[THC/km (mg)])</f>
        <v>#N/A</v>
      </c>
      <c r="I366" s="129" t="e" cm="1">
        <f t="array" ref="I366">_xlfn.XLOOKUP($A366&amp;$Q$3,Data[Index]&amp;Data[Valid Test, Can be used for conformity (Y/N)],Data[NOx/km (mg)])</f>
        <v>#N/A</v>
      </c>
      <c r="J366" s="129" t="e" cm="1">
        <f t="array" ref="J366">_xlfn.XLOOKUP($A366&amp;$Q$3,Data[Index]&amp;Data[Valid Test, Can be used for conformity (Y/N)],Data[THC + NOx/km (mg)])</f>
        <v>#N/A</v>
      </c>
      <c r="K366" s="142" t="e" cm="1">
        <f t="array" ref="K366">_xlfn.XLOOKUP($A366&amp;$Q$3,Data[Index]&amp;Data[Valid Test, Can be used for conformity (Y/N)],Data[PN/km ('#)])</f>
        <v>#N/A</v>
      </c>
      <c r="L366" s="129" t="e" cm="1">
        <f t="array" ref="L366">_xlfn.XLOOKUP($A366&amp;$Q$3,Data[Index]&amp;Data[Valid Test, Can be used for conformity (Y/N)],Data[PM/km (mg)])</f>
        <v>#N/A</v>
      </c>
      <c r="M366" s="126" t="e" cm="1">
        <f t="array" ref="M366">_xlfn.XLOOKUP($A366&amp;$Q$3,Data[Index]&amp;Data[Valid Test, Can be used for conformity (Y/N)],Data[CH4 (mg/km)])</f>
        <v>#N/A</v>
      </c>
      <c r="N366" s="126" t="e" cm="1">
        <f t="array" ref="N366">_xlfn.XLOOKUP($A366&amp;$Q$3,Data[Index]&amp;Data[Valid Test, Can be used for conformity (Y/N)],Data[N20 (mg/km)])</f>
        <v>#N/A</v>
      </c>
      <c r="O366" s="129" t="e" cm="1">
        <f t="array" ref="O366">_xlfn.XLOOKUP($A366&amp;$Q$3,Data[Index]&amp;Data[Valid Test, Can be used for conformity (Y/N)],Data[l/100km])</f>
        <v>#N/A</v>
      </c>
      <c r="P366" s="138" t="e">
        <f>_xlfn.XLOOKUP($A366,Data[Index],Data[Comments])</f>
        <v>#N/A</v>
      </c>
    </row>
    <row r="367" spans="1:16" x14ac:dyDescent="0.2">
      <c r="A367" s="129"/>
      <c r="B367" s="129"/>
      <c r="C367" s="129" t="e" cm="1">
        <f t="array" ref="C367">_xlfn.XLOOKUP($A367&amp;$Q$3&amp;$R$3,Data[Index]&amp;Data[Valid Test, Can be used for conformity (Y/N)]&amp;Data[Cycle],Data[Test Name])</f>
        <v>#N/A</v>
      </c>
      <c r="D367" s="167" t="e" cm="1">
        <f t="array" ref="D367">_xlfn.XLOOKUP($A367&amp;$Q$3&amp;$R$3,Data[Index]&amp;Data[Valid Test, Can be used for conformity (Y/N)]&amp;Data[Cycle],Data[Mileage (Miles)])</f>
        <v>#N/A</v>
      </c>
      <c r="E367" s="130" t="e" cm="1">
        <f t="array" ref="E367">_xlfn.XLOOKUP($A367&amp;$Q$3&amp;$R$3,Data[Index]&amp;Data[Valid Test, Can be used for conformity (Y/N)]&amp;Data[Cycle],Data[Date])</f>
        <v>#N/A</v>
      </c>
      <c r="F367" s="129" t="e" cm="1">
        <f t="array" ref="F367">_xlfn.XLOOKUP($A367&amp;$Q$3&amp;$R$3,Data[Index]&amp;Data[Valid Test, Can be used for conformity (Y/N)]&amp;Data[Cycle],Data[CO/km (mg)])</f>
        <v>#N/A</v>
      </c>
      <c r="G367" s="129" t="e" cm="1">
        <f t="array" ref="G367">_xlfn.XLOOKUP($A367&amp;$Q$3,Data[Index]&amp;Data[Valid Test, Can be used for conformity (Y/N)],Data[CO2/km (g)])</f>
        <v>#N/A</v>
      </c>
      <c r="H367" s="129" t="e" cm="1">
        <f t="array" ref="H367">_xlfn.XLOOKUP($A367&amp;$Q$3,Data[Index]&amp;Data[Valid Test, Can be used for conformity (Y/N)],Data[THC/km (mg)])</f>
        <v>#N/A</v>
      </c>
      <c r="I367" s="129" t="e" cm="1">
        <f t="array" ref="I367">_xlfn.XLOOKUP($A367&amp;$Q$3,Data[Index]&amp;Data[Valid Test, Can be used for conformity (Y/N)],Data[NOx/km (mg)])</f>
        <v>#N/A</v>
      </c>
      <c r="J367" s="129" t="e" cm="1">
        <f t="array" ref="J367">_xlfn.XLOOKUP($A367&amp;$Q$3,Data[Index]&amp;Data[Valid Test, Can be used for conformity (Y/N)],Data[THC + NOx/km (mg)])</f>
        <v>#N/A</v>
      </c>
      <c r="K367" s="142" t="e" cm="1">
        <f t="array" ref="K367">_xlfn.XLOOKUP($A367&amp;$Q$3,Data[Index]&amp;Data[Valid Test, Can be used for conformity (Y/N)],Data[PN/km ('#)])</f>
        <v>#N/A</v>
      </c>
      <c r="L367" s="129" t="e" cm="1">
        <f t="array" ref="L367">_xlfn.XLOOKUP($A367&amp;$Q$3,Data[Index]&amp;Data[Valid Test, Can be used for conformity (Y/N)],Data[PM/km (mg)])</f>
        <v>#N/A</v>
      </c>
      <c r="M367" s="126" t="e" cm="1">
        <f t="array" ref="M367">_xlfn.XLOOKUP($A367&amp;$Q$3,Data[Index]&amp;Data[Valid Test, Can be used for conformity (Y/N)],Data[CH4 (mg/km)])</f>
        <v>#N/A</v>
      </c>
      <c r="N367" s="126" t="e" cm="1">
        <f t="array" ref="N367">_xlfn.XLOOKUP($A367&amp;$Q$3,Data[Index]&amp;Data[Valid Test, Can be used for conformity (Y/N)],Data[N20 (mg/km)])</f>
        <v>#N/A</v>
      </c>
      <c r="O367" s="129" t="e" cm="1">
        <f t="array" ref="O367">_xlfn.XLOOKUP($A367&amp;$Q$3,Data[Index]&amp;Data[Valid Test, Can be used for conformity (Y/N)],Data[l/100km])</f>
        <v>#N/A</v>
      </c>
      <c r="P367" s="138" t="e">
        <f>_xlfn.XLOOKUP($A367,Data[Index],Data[Comments])</f>
        <v>#N/A</v>
      </c>
    </row>
    <row r="368" spans="1:16" x14ac:dyDescent="0.2">
      <c r="A368" s="129"/>
      <c r="B368" s="129"/>
      <c r="C368" s="129" t="e" cm="1">
        <f t="array" ref="C368">_xlfn.XLOOKUP($A368&amp;$Q$3&amp;$R$3,Data[Index]&amp;Data[Valid Test, Can be used for conformity (Y/N)]&amp;Data[Cycle],Data[Test Name])</f>
        <v>#N/A</v>
      </c>
      <c r="D368" s="167" t="e" cm="1">
        <f t="array" ref="D368">_xlfn.XLOOKUP($A368&amp;$Q$3&amp;$R$3,Data[Index]&amp;Data[Valid Test, Can be used for conformity (Y/N)]&amp;Data[Cycle],Data[Mileage (Miles)])</f>
        <v>#N/A</v>
      </c>
      <c r="E368" s="130" t="e" cm="1">
        <f t="array" ref="E368">_xlfn.XLOOKUP($A368&amp;$Q$3&amp;$R$3,Data[Index]&amp;Data[Valid Test, Can be used for conformity (Y/N)]&amp;Data[Cycle],Data[Date])</f>
        <v>#N/A</v>
      </c>
      <c r="F368" s="129" t="e" cm="1">
        <f t="array" ref="F368">_xlfn.XLOOKUP($A368&amp;$Q$3&amp;$R$3,Data[Index]&amp;Data[Valid Test, Can be used for conformity (Y/N)]&amp;Data[Cycle],Data[CO/km (mg)])</f>
        <v>#N/A</v>
      </c>
      <c r="G368" s="129" t="e" cm="1">
        <f t="array" ref="G368">_xlfn.XLOOKUP($A368&amp;$Q$3,Data[Index]&amp;Data[Valid Test, Can be used for conformity (Y/N)],Data[CO2/km (g)])</f>
        <v>#N/A</v>
      </c>
      <c r="H368" s="129" t="e" cm="1">
        <f t="array" ref="H368">_xlfn.XLOOKUP($A368&amp;$Q$3,Data[Index]&amp;Data[Valid Test, Can be used for conformity (Y/N)],Data[THC/km (mg)])</f>
        <v>#N/A</v>
      </c>
      <c r="I368" s="129" t="e" cm="1">
        <f t="array" ref="I368">_xlfn.XLOOKUP($A368&amp;$Q$3,Data[Index]&amp;Data[Valid Test, Can be used for conformity (Y/N)],Data[NOx/km (mg)])</f>
        <v>#N/A</v>
      </c>
      <c r="J368" s="129" t="e" cm="1">
        <f t="array" ref="J368">_xlfn.XLOOKUP($A368&amp;$Q$3,Data[Index]&amp;Data[Valid Test, Can be used for conformity (Y/N)],Data[THC + NOx/km (mg)])</f>
        <v>#N/A</v>
      </c>
      <c r="K368" s="142" t="e" cm="1">
        <f t="array" ref="K368">_xlfn.XLOOKUP($A368&amp;$Q$3,Data[Index]&amp;Data[Valid Test, Can be used for conformity (Y/N)],Data[PN/km ('#)])</f>
        <v>#N/A</v>
      </c>
      <c r="L368" s="129" t="e" cm="1">
        <f t="array" ref="L368">_xlfn.XLOOKUP($A368&amp;$Q$3,Data[Index]&amp;Data[Valid Test, Can be used for conformity (Y/N)],Data[PM/km (mg)])</f>
        <v>#N/A</v>
      </c>
      <c r="M368" s="126" t="e" cm="1">
        <f t="array" ref="M368">_xlfn.XLOOKUP($A368&amp;$Q$3,Data[Index]&amp;Data[Valid Test, Can be used for conformity (Y/N)],Data[CH4 (mg/km)])</f>
        <v>#N/A</v>
      </c>
      <c r="N368" s="126" t="e" cm="1">
        <f t="array" ref="N368">_xlfn.XLOOKUP($A368&amp;$Q$3,Data[Index]&amp;Data[Valid Test, Can be used for conformity (Y/N)],Data[N20 (mg/km)])</f>
        <v>#N/A</v>
      </c>
      <c r="O368" s="129" t="e" cm="1">
        <f t="array" ref="O368">_xlfn.XLOOKUP($A368&amp;$Q$3,Data[Index]&amp;Data[Valid Test, Can be used for conformity (Y/N)],Data[l/100km])</f>
        <v>#N/A</v>
      </c>
      <c r="P368" s="138" t="e">
        <f>_xlfn.XLOOKUP($A368,Data[Index],Data[Comments])</f>
        <v>#N/A</v>
      </c>
    </row>
    <row r="369" spans="1:16" x14ac:dyDescent="0.2">
      <c r="A369" s="129"/>
      <c r="B369" s="129"/>
      <c r="C369" s="129" t="e" cm="1">
        <f t="array" ref="C369">_xlfn.XLOOKUP($A369&amp;$Q$3&amp;$R$3,Data[Index]&amp;Data[Valid Test, Can be used for conformity (Y/N)]&amp;Data[Cycle],Data[Test Name])</f>
        <v>#N/A</v>
      </c>
      <c r="D369" s="167" t="e" cm="1">
        <f t="array" ref="D369">_xlfn.XLOOKUP($A369&amp;$Q$3&amp;$R$3,Data[Index]&amp;Data[Valid Test, Can be used for conformity (Y/N)]&amp;Data[Cycle],Data[Mileage (Miles)])</f>
        <v>#N/A</v>
      </c>
      <c r="E369" s="130" t="e" cm="1">
        <f t="array" ref="E369">_xlfn.XLOOKUP($A369&amp;$Q$3&amp;$R$3,Data[Index]&amp;Data[Valid Test, Can be used for conformity (Y/N)]&amp;Data[Cycle],Data[Date])</f>
        <v>#N/A</v>
      </c>
      <c r="F369" s="129" t="e" cm="1">
        <f t="array" ref="F369">_xlfn.XLOOKUP($A369&amp;$Q$3&amp;$R$3,Data[Index]&amp;Data[Valid Test, Can be used for conformity (Y/N)]&amp;Data[Cycle],Data[CO/km (mg)])</f>
        <v>#N/A</v>
      </c>
      <c r="G369" s="129" t="e" cm="1">
        <f t="array" ref="G369">_xlfn.XLOOKUP($A369&amp;$Q$3,Data[Index]&amp;Data[Valid Test, Can be used for conformity (Y/N)],Data[CO2/km (g)])</f>
        <v>#N/A</v>
      </c>
      <c r="H369" s="129" t="e" cm="1">
        <f t="array" ref="H369">_xlfn.XLOOKUP($A369&amp;$Q$3,Data[Index]&amp;Data[Valid Test, Can be used for conformity (Y/N)],Data[THC/km (mg)])</f>
        <v>#N/A</v>
      </c>
      <c r="I369" s="129" t="e" cm="1">
        <f t="array" ref="I369">_xlfn.XLOOKUP($A369&amp;$Q$3,Data[Index]&amp;Data[Valid Test, Can be used for conformity (Y/N)],Data[NOx/km (mg)])</f>
        <v>#N/A</v>
      </c>
      <c r="J369" s="129" t="e" cm="1">
        <f t="array" ref="J369">_xlfn.XLOOKUP($A369&amp;$Q$3,Data[Index]&amp;Data[Valid Test, Can be used for conformity (Y/N)],Data[THC + NOx/km (mg)])</f>
        <v>#N/A</v>
      </c>
      <c r="K369" s="142" t="e" cm="1">
        <f t="array" ref="K369">_xlfn.XLOOKUP($A369&amp;$Q$3,Data[Index]&amp;Data[Valid Test, Can be used for conformity (Y/N)],Data[PN/km ('#)])</f>
        <v>#N/A</v>
      </c>
      <c r="L369" s="129" t="e" cm="1">
        <f t="array" ref="L369">_xlfn.XLOOKUP($A369&amp;$Q$3,Data[Index]&amp;Data[Valid Test, Can be used for conformity (Y/N)],Data[PM/km (mg)])</f>
        <v>#N/A</v>
      </c>
      <c r="M369" s="126" t="e" cm="1">
        <f t="array" ref="M369">_xlfn.XLOOKUP($A369&amp;$Q$3,Data[Index]&amp;Data[Valid Test, Can be used for conformity (Y/N)],Data[CH4 (mg/km)])</f>
        <v>#N/A</v>
      </c>
      <c r="N369" s="126" t="e" cm="1">
        <f t="array" ref="N369">_xlfn.XLOOKUP($A369&amp;$Q$3,Data[Index]&amp;Data[Valid Test, Can be used for conformity (Y/N)],Data[N20 (mg/km)])</f>
        <v>#N/A</v>
      </c>
      <c r="O369" s="129" t="e" cm="1">
        <f t="array" ref="O369">_xlfn.XLOOKUP($A369&amp;$Q$3,Data[Index]&amp;Data[Valid Test, Can be used for conformity (Y/N)],Data[l/100km])</f>
        <v>#N/A</v>
      </c>
      <c r="P369" s="138">
        <f>_xlfn.XLOOKUP($A369,Data[Index],Data[Comments])</f>
        <v>0</v>
      </c>
    </row>
    <row r="370" spans="1:16" x14ac:dyDescent="0.2">
      <c r="A370" s="129"/>
      <c r="B370" s="129"/>
      <c r="C370" s="129" t="e" cm="1">
        <f t="array" ref="C370">_xlfn.XLOOKUP($A370&amp;$Q$3&amp;$R$3,Data[Index]&amp;Data[Valid Test, Can be used for conformity (Y/N)]&amp;Data[Cycle],Data[Test Name])</f>
        <v>#N/A</v>
      </c>
      <c r="D370" s="167" t="e" cm="1">
        <f t="array" ref="D370">_xlfn.XLOOKUP($A370&amp;$Q$3&amp;$R$3,Data[Index]&amp;Data[Valid Test, Can be used for conformity (Y/N)]&amp;Data[Cycle],Data[Mileage (Miles)])</f>
        <v>#N/A</v>
      </c>
      <c r="E370" s="130" t="e" cm="1">
        <f t="array" ref="E370">_xlfn.XLOOKUP($A370&amp;$Q$3&amp;$R$3,Data[Index]&amp;Data[Valid Test, Can be used for conformity (Y/N)]&amp;Data[Cycle],Data[Date])</f>
        <v>#N/A</v>
      </c>
      <c r="F370" s="129" t="e" cm="1">
        <f t="array" ref="F370">_xlfn.XLOOKUP($A370&amp;$Q$3&amp;$R$3,Data[Index]&amp;Data[Valid Test, Can be used for conformity (Y/N)]&amp;Data[Cycle],Data[CO/km (mg)])</f>
        <v>#N/A</v>
      </c>
      <c r="G370" s="129" t="e" cm="1">
        <f t="array" ref="G370">_xlfn.XLOOKUP($A370&amp;$Q$3,Data[Index]&amp;Data[Valid Test, Can be used for conformity (Y/N)],Data[CO2/km (g)])</f>
        <v>#N/A</v>
      </c>
      <c r="H370" s="129" t="e" cm="1">
        <f t="array" ref="H370">_xlfn.XLOOKUP($A370&amp;$Q$3,Data[Index]&amp;Data[Valid Test, Can be used for conformity (Y/N)],Data[THC/km (mg)])</f>
        <v>#N/A</v>
      </c>
      <c r="I370" s="129" t="e" cm="1">
        <f t="array" ref="I370">_xlfn.XLOOKUP($A370&amp;$Q$3,Data[Index]&amp;Data[Valid Test, Can be used for conformity (Y/N)],Data[NOx/km (mg)])</f>
        <v>#N/A</v>
      </c>
      <c r="J370" s="129" t="e" cm="1">
        <f t="array" ref="J370">_xlfn.XLOOKUP($A370&amp;$Q$3,Data[Index]&amp;Data[Valid Test, Can be used for conformity (Y/N)],Data[THC + NOx/km (mg)])</f>
        <v>#N/A</v>
      </c>
      <c r="K370" s="142" t="e" cm="1">
        <f t="array" ref="K370">_xlfn.XLOOKUP($A370&amp;$Q$3,Data[Index]&amp;Data[Valid Test, Can be used for conformity (Y/N)],Data[PN/km ('#)])</f>
        <v>#N/A</v>
      </c>
      <c r="L370" s="129" t="e" cm="1">
        <f t="array" ref="L370">_xlfn.XLOOKUP($A370&amp;$Q$3,Data[Index]&amp;Data[Valid Test, Can be used for conformity (Y/N)],Data[PM/km (mg)])</f>
        <v>#N/A</v>
      </c>
      <c r="M370" s="126" t="e" cm="1">
        <f t="array" ref="M370">_xlfn.XLOOKUP($A370&amp;$Q$3,Data[Index]&amp;Data[Valid Test, Can be used for conformity (Y/N)],Data[CH4 (mg/km)])</f>
        <v>#N/A</v>
      </c>
      <c r="N370" s="126" t="e" cm="1">
        <f t="array" ref="N370">_xlfn.XLOOKUP($A370&amp;$Q$3,Data[Index]&amp;Data[Valid Test, Can be used for conformity (Y/N)],Data[N20 (mg/km)])</f>
        <v>#N/A</v>
      </c>
      <c r="O370" s="129" t="e" cm="1">
        <f t="array" ref="O370">_xlfn.XLOOKUP($A370&amp;$Q$3,Data[Index]&amp;Data[Valid Test, Can be used for conformity (Y/N)],Data[l/100km])</f>
        <v>#N/A</v>
      </c>
      <c r="P370" s="138">
        <f>_xlfn.XLOOKUP($A370,Data[Index],Data[Comments])</f>
        <v>0</v>
      </c>
    </row>
    <row r="371" spans="1:16" x14ac:dyDescent="0.2">
      <c r="A371" s="129"/>
      <c r="B371" s="129"/>
      <c r="C371" s="129" t="e" cm="1">
        <f t="array" ref="C371">_xlfn.XLOOKUP($A371&amp;$Q$3&amp;$R$3,Data[Index]&amp;Data[Valid Test, Can be used for conformity (Y/N)]&amp;Data[Cycle],Data[Test Name])</f>
        <v>#N/A</v>
      </c>
      <c r="D371" s="167" t="e" cm="1">
        <f t="array" ref="D371">_xlfn.XLOOKUP($A371&amp;$Q$3&amp;$R$3,Data[Index]&amp;Data[Valid Test, Can be used for conformity (Y/N)]&amp;Data[Cycle],Data[Mileage (Miles)])</f>
        <v>#N/A</v>
      </c>
      <c r="E371" s="130" t="e" cm="1">
        <f t="array" ref="E371">_xlfn.XLOOKUP($A371&amp;$Q$3&amp;$R$3,Data[Index]&amp;Data[Valid Test, Can be used for conformity (Y/N)]&amp;Data[Cycle],Data[Date])</f>
        <v>#N/A</v>
      </c>
      <c r="F371" s="129" t="e" cm="1">
        <f t="array" ref="F371">_xlfn.XLOOKUP($A371&amp;$Q$3&amp;$R$3,Data[Index]&amp;Data[Valid Test, Can be used for conformity (Y/N)]&amp;Data[Cycle],Data[CO/km (mg)])</f>
        <v>#N/A</v>
      </c>
      <c r="G371" s="129" t="e" cm="1">
        <f t="array" ref="G371">_xlfn.XLOOKUP($A371&amp;$Q$3,Data[Index]&amp;Data[Valid Test, Can be used for conformity (Y/N)],Data[CO2/km (g)])</f>
        <v>#N/A</v>
      </c>
      <c r="H371" s="129" t="e" cm="1">
        <f t="array" ref="H371">_xlfn.XLOOKUP($A371&amp;$Q$3,Data[Index]&amp;Data[Valid Test, Can be used for conformity (Y/N)],Data[THC/km (mg)])</f>
        <v>#N/A</v>
      </c>
      <c r="I371" s="129" t="e" cm="1">
        <f t="array" ref="I371">_xlfn.XLOOKUP($A371&amp;$Q$3,Data[Index]&amp;Data[Valid Test, Can be used for conformity (Y/N)],Data[NOx/km (mg)])</f>
        <v>#N/A</v>
      </c>
      <c r="J371" s="129" t="e" cm="1">
        <f t="array" ref="J371">_xlfn.XLOOKUP($A371&amp;$Q$3,Data[Index]&amp;Data[Valid Test, Can be used for conformity (Y/N)],Data[THC + NOx/km (mg)])</f>
        <v>#N/A</v>
      </c>
      <c r="K371" s="142" t="e" cm="1">
        <f t="array" ref="K371">_xlfn.XLOOKUP($A371&amp;$Q$3,Data[Index]&amp;Data[Valid Test, Can be used for conformity (Y/N)],Data[PN/km ('#)])</f>
        <v>#N/A</v>
      </c>
      <c r="L371" s="129" t="e" cm="1">
        <f t="array" ref="L371">_xlfn.XLOOKUP($A371&amp;$Q$3,Data[Index]&amp;Data[Valid Test, Can be used for conformity (Y/N)],Data[PM/km (mg)])</f>
        <v>#N/A</v>
      </c>
      <c r="M371" s="126" t="e" cm="1">
        <f t="array" ref="M371">_xlfn.XLOOKUP($A371&amp;$Q$3,Data[Index]&amp;Data[Valid Test, Can be used for conformity (Y/N)],Data[CH4 (mg/km)])</f>
        <v>#N/A</v>
      </c>
      <c r="N371" s="126" t="e" cm="1">
        <f t="array" ref="N371">_xlfn.XLOOKUP($A371&amp;$Q$3,Data[Index]&amp;Data[Valid Test, Can be used for conformity (Y/N)],Data[N20 (mg/km)])</f>
        <v>#N/A</v>
      </c>
      <c r="O371" s="129" t="e" cm="1">
        <f t="array" ref="O371">_xlfn.XLOOKUP($A371&amp;$Q$3,Data[Index]&amp;Data[Valid Test, Can be used for conformity (Y/N)],Data[l/100km])</f>
        <v>#N/A</v>
      </c>
      <c r="P371" s="138" t="e">
        <f>_xlfn.XLOOKUP($A371,Data[Index],Data[Comments])</f>
        <v>#N/A</v>
      </c>
    </row>
    <row r="372" spans="1:16" x14ac:dyDescent="0.2">
      <c r="A372" s="129"/>
      <c r="B372" s="129"/>
      <c r="C372" s="129" t="e" cm="1">
        <f t="array" ref="C372">_xlfn.XLOOKUP($A372&amp;$Q$3&amp;$R$3,Data[Index]&amp;Data[Valid Test, Can be used for conformity (Y/N)]&amp;Data[Cycle],Data[Test Name])</f>
        <v>#N/A</v>
      </c>
      <c r="D372" s="167" t="e" cm="1">
        <f t="array" ref="D372">_xlfn.XLOOKUP($A372&amp;$Q$3&amp;$R$3,Data[Index]&amp;Data[Valid Test, Can be used for conformity (Y/N)]&amp;Data[Cycle],Data[Mileage (Miles)])</f>
        <v>#N/A</v>
      </c>
      <c r="E372" s="130" t="e" cm="1">
        <f t="array" ref="E372">_xlfn.XLOOKUP($A372&amp;$Q$3&amp;$R$3,Data[Index]&amp;Data[Valid Test, Can be used for conformity (Y/N)]&amp;Data[Cycle],Data[Date])</f>
        <v>#N/A</v>
      </c>
      <c r="F372" s="129" t="e" cm="1">
        <f t="array" ref="F372">_xlfn.XLOOKUP($A372&amp;$Q$3&amp;$R$3,Data[Index]&amp;Data[Valid Test, Can be used for conformity (Y/N)]&amp;Data[Cycle],Data[CO/km (mg)])</f>
        <v>#N/A</v>
      </c>
      <c r="G372" s="129" t="e" cm="1">
        <f t="array" ref="G372">_xlfn.XLOOKUP($A372&amp;$Q$3,Data[Index]&amp;Data[Valid Test, Can be used for conformity (Y/N)],Data[CO2/km (g)])</f>
        <v>#N/A</v>
      </c>
      <c r="H372" s="129" t="e" cm="1">
        <f t="array" ref="H372">_xlfn.XLOOKUP($A372&amp;$Q$3,Data[Index]&amp;Data[Valid Test, Can be used for conformity (Y/N)],Data[THC/km (mg)])</f>
        <v>#N/A</v>
      </c>
      <c r="I372" s="129" t="e" cm="1">
        <f t="array" ref="I372">_xlfn.XLOOKUP($A372&amp;$Q$3,Data[Index]&amp;Data[Valid Test, Can be used for conformity (Y/N)],Data[NOx/km (mg)])</f>
        <v>#N/A</v>
      </c>
      <c r="J372" s="129" t="e" cm="1">
        <f t="array" ref="J372">_xlfn.XLOOKUP($A372&amp;$Q$3,Data[Index]&amp;Data[Valid Test, Can be used for conformity (Y/N)],Data[THC + NOx/km (mg)])</f>
        <v>#N/A</v>
      </c>
      <c r="K372" s="142" t="e" cm="1">
        <f t="array" ref="K372">_xlfn.XLOOKUP($A372&amp;$Q$3,Data[Index]&amp;Data[Valid Test, Can be used for conformity (Y/N)],Data[PN/km ('#)])</f>
        <v>#N/A</v>
      </c>
      <c r="L372" s="129" t="e" cm="1">
        <f t="array" ref="L372">_xlfn.XLOOKUP($A372&amp;$Q$3,Data[Index]&amp;Data[Valid Test, Can be used for conformity (Y/N)],Data[PM/km (mg)])</f>
        <v>#N/A</v>
      </c>
      <c r="M372" s="126" t="e" cm="1">
        <f t="array" ref="M372">_xlfn.XLOOKUP($A372&amp;$Q$3,Data[Index]&amp;Data[Valid Test, Can be used for conformity (Y/N)],Data[CH4 (mg/km)])</f>
        <v>#N/A</v>
      </c>
      <c r="N372" s="126" t="e" cm="1">
        <f t="array" ref="N372">_xlfn.XLOOKUP($A372&amp;$Q$3,Data[Index]&amp;Data[Valid Test, Can be used for conformity (Y/N)],Data[N20 (mg/km)])</f>
        <v>#N/A</v>
      </c>
      <c r="O372" s="129" t="e" cm="1">
        <f t="array" ref="O372">_xlfn.XLOOKUP($A372&amp;$Q$3,Data[Index]&amp;Data[Valid Test, Can be used for conformity (Y/N)],Data[l/100km])</f>
        <v>#N/A</v>
      </c>
      <c r="P372" s="138">
        <f>_xlfn.XLOOKUP($A372,Data[Index],Data[Comments])</f>
        <v>0</v>
      </c>
    </row>
    <row r="373" spans="1:16" x14ac:dyDescent="0.2">
      <c r="A373" s="129"/>
      <c r="B373" s="129"/>
      <c r="C373" s="129" t="e" cm="1">
        <f t="array" ref="C373">_xlfn.XLOOKUP($A373&amp;$Q$3&amp;$R$3,Data[Index]&amp;Data[Valid Test, Can be used for conformity (Y/N)]&amp;Data[Cycle],Data[Test Name])</f>
        <v>#N/A</v>
      </c>
      <c r="D373" s="167" t="e" cm="1">
        <f t="array" ref="D373">_xlfn.XLOOKUP($A373&amp;$Q$3&amp;$R$3,Data[Index]&amp;Data[Valid Test, Can be used for conformity (Y/N)]&amp;Data[Cycle],Data[Mileage (Miles)])</f>
        <v>#N/A</v>
      </c>
      <c r="E373" s="130" t="e" cm="1">
        <f t="array" ref="E373">_xlfn.XLOOKUP($A373&amp;$Q$3&amp;$R$3,Data[Index]&amp;Data[Valid Test, Can be used for conformity (Y/N)]&amp;Data[Cycle],Data[Date])</f>
        <v>#N/A</v>
      </c>
      <c r="F373" s="129" t="e" cm="1">
        <f t="array" ref="F373">_xlfn.XLOOKUP($A373&amp;$Q$3&amp;$R$3,Data[Index]&amp;Data[Valid Test, Can be used for conformity (Y/N)]&amp;Data[Cycle],Data[CO/km (mg)])</f>
        <v>#N/A</v>
      </c>
      <c r="G373" s="129" t="e" cm="1">
        <f t="array" ref="G373">_xlfn.XLOOKUP($A373&amp;$Q$3,Data[Index]&amp;Data[Valid Test, Can be used for conformity (Y/N)],Data[CO2/km (g)])</f>
        <v>#N/A</v>
      </c>
      <c r="H373" s="129" t="e" cm="1">
        <f t="array" ref="H373">_xlfn.XLOOKUP($A373&amp;$Q$3,Data[Index]&amp;Data[Valid Test, Can be used for conformity (Y/N)],Data[THC/km (mg)])</f>
        <v>#N/A</v>
      </c>
      <c r="I373" s="129" t="e" cm="1">
        <f t="array" ref="I373">_xlfn.XLOOKUP($A373&amp;$Q$3,Data[Index]&amp;Data[Valid Test, Can be used for conformity (Y/N)],Data[NOx/km (mg)])</f>
        <v>#N/A</v>
      </c>
      <c r="J373" s="129" t="e" cm="1">
        <f t="array" ref="J373">_xlfn.XLOOKUP($A373&amp;$Q$3,Data[Index]&amp;Data[Valid Test, Can be used for conformity (Y/N)],Data[THC + NOx/km (mg)])</f>
        <v>#N/A</v>
      </c>
      <c r="K373" s="142" t="e" cm="1">
        <f t="array" ref="K373">_xlfn.XLOOKUP($A373&amp;$Q$3,Data[Index]&amp;Data[Valid Test, Can be used for conformity (Y/N)],Data[PN/km ('#)])</f>
        <v>#N/A</v>
      </c>
      <c r="L373" s="129" t="e" cm="1">
        <f t="array" ref="L373">_xlfn.XLOOKUP($A373&amp;$Q$3,Data[Index]&amp;Data[Valid Test, Can be used for conformity (Y/N)],Data[PM/km (mg)])</f>
        <v>#N/A</v>
      </c>
      <c r="M373" s="126" t="e" cm="1">
        <f t="array" ref="M373">_xlfn.XLOOKUP($A373&amp;$Q$3,Data[Index]&amp;Data[Valid Test, Can be used for conformity (Y/N)],Data[CH4 (mg/km)])</f>
        <v>#N/A</v>
      </c>
      <c r="N373" s="126" t="e" cm="1">
        <f t="array" ref="N373">_xlfn.XLOOKUP($A373&amp;$Q$3,Data[Index]&amp;Data[Valid Test, Can be used for conformity (Y/N)],Data[N20 (mg/km)])</f>
        <v>#N/A</v>
      </c>
      <c r="O373" s="129" t="e" cm="1">
        <f t="array" ref="O373">_xlfn.XLOOKUP($A373&amp;$Q$3,Data[Index]&amp;Data[Valid Test, Can be used for conformity (Y/N)],Data[l/100km])</f>
        <v>#N/A</v>
      </c>
      <c r="P373" s="138">
        <f>_xlfn.XLOOKUP($A373,Data[Index],Data[Comments])</f>
        <v>0</v>
      </c>
    </row>
    <row r="374" spans="1:16" x14ac:dyDescent="0.2">
      <c r="A374" s="129"/>
      <c r="B374" s="129"/>
      <c r="C374" s="129" t="e" cm="1">
        <f t="array" ref="C374">_xlfn.XLOOKUP($A374&amp;$Q$3&amp;$R$3,Data[Index]&amp;Data[Valid Test, Can be used for conformity (Y/N)]&amp;Data[Cycle],Data[Test Name])</f>
        <v>#N/A</v>
      </c>
      <c r="D374" s="167" t="e" cm="1">
        <f t="array" ref="D374">_xlfn.XLOOKUP($A374&amp;$Q$3&amp;$R$3,Data[Index]&amp;Data[Valid Test, Can be used for conformity (Y/N)]&amp;Data[Cycle],Data[Mileage (Miles)])</f>
        <v>#N/A</v>
      </c>
      <c r="E374" s="130" t="e" cm="1">
        <f t="array" ref="E374">_xlfn.XLOOKUP($A374&amp;$Q$3&amp;$R$3,Data[Index]&amp;Data[Valid Test, Can be used for conformity (Y/N)]&amp;Data[Cycle],Data[Date])</f>
        <v>#N/A</v>
      </c>
      <c r="F374" s="129" t="e" cm="1">
        <f t="array" ref="F374">_xlfn.XLOOKUP($A374&amp;$Q$3&amp;$R$3,Data[Index]&amp;Data[Valid Test, Can be used for conformity (Y/N)]&amp;Data[Cycle],Data[CO/km (mg)])</f>
        <v>#N/A</v>
      </c>
      <c r="G374" s="129" t="e" cm="1">
        <f t="array" ref="G374">_xlfn.XLOOKUP($A374&amp;$Q$3,Data[Index]&amp;Data[Valid Test, Can be used for conformity (Y/N)],Data[CO2/km (g)])</f>
        <v>#N/A</v>
      </c>
      <c r="H374" s="129" t="e" cm="1">
        <f t="array" ref="H374">_xlfn.XLOOKUP($A374&amp;$Q$3,Data[Index]&amp;Data[Valid Test, Can be used for conformity (Y/N)],Data[THC/km (mg)])</f>
        <v>#N/A</v>
      </c>
      <c r="I374" s="129" t="e" cm="1">
        <f t="array" ref="I374">_xlfn.XLOOKUP($A374&amp;$Q$3,Data[Index]&amp;Data[Valid Test, Can be used for conformity (Y/N)],Data[NOx/km (mg)])</f>
        <v>#N/A</v>
      </c>
      <c r="J374" s="129" t="e" cm="1">
        <f t="array" ref="J374">_xlfn.XLOOKUP($A374&amp;$Q$3,Data[Index]&amp;Data[Valid Test, Can be used for conformity (Y/N)],Data[THC + NOx/km (mg)])</f>
        <v>#N/A</v>
      </c>
      <c r="K374" s="142" t="e" cm="1">
        <f t="array" ref="K374">_xlfn.XLOOKUP($A374&amp;$Q$3,Data[Index]&amp;Data[Valid Test, Can be used for conformity (Y/N)],Data[PN/km ('#)])</f>
        <v>#N/A</v>
      </c>
      <c r="L374" s="129" t="e" cm="1">
        <f t="array" ref="L374">_xlfn.XLOOKUP($A374&amp;$Q$3,Data[Index]&amp;Data[Valid Test, Can be used for conformity (Y/N)],Data[PM/km (mg)])</f>
        <v>#N/A</v>
      </c>
      <c r="M374" s="126" t="e" cm="1">
        <f t="array" ref="M374">_xlfn.XLOOKUP($A374&amp;$Q$3,Data[Index]&amp;Data[Valid Test, Can be used for conformity (Y/N)],Data[CH4 (mg/km)])</f>
        <v>#N/A</v>
      </c>
      <c r="N374" s="126" t="e" cm="1">
        <f t="array" ref="N374">_xlfn.XLOOKUP($A374&amp;$Q$3,Data[Index]&amp;Data[Valid Test, Can be used for conformity (Y/N)],Data[N20 (mg/km)])</f>
        <v>#N/A</v>
      </c>
      <c r="O374" s="129" t="e" cm="1">
        <f t="array" ref="O374">_xlfn.XLOOKUP($A374&amp;$Q$3,Data[Index]&amp;Data[Valid Test, Can be used for conformity (Y/N)],Data[l/100km])</f>
        <v>#N/A</v>
      </c>
      <c r="P374" s="138" t="e">
        <f>_xlfn.XLOOKUP($A374,Data[Index],Data[Comments])</f>
        <v>#N/A</v>
      </c>
    </row>
    <row r="375" spans="1:16" x14ac:dyDescent="0.2">
      <c r="A375" s="129"/>
      <c r="B375" s="129"/>
      <c r="C375" s="129" t="e" cm="1">
        <f t="array" ref="C375">_xlfn.XLOOKUP($A375&amp;$Q$3&amp;$R$3,Data[Index]&amp;Data[Valid Test, Can be used for conformity (Y/N)]&amp;Data[Cycle],Data[Test Name])</f>
        <v>#N/A</v>
      </c>
      <c r="D375" s="167" t="e" cm="1">
        <f t="array" ref="D375">_xlfn.XLOOKUP($A375&amp;$Q$3&amp;$R$3,Data[Index]&amp;Data[Valid Test, Can be used for conformity (Y/N)]&amp;Data[Cycle],Data[Mileage (Miles)])</f>
        <v>#N/A</v>
      </c>
      <c r="E375" s="130" t="e" cm="1">
        <f t="array" ref="E375">_xlfn.XLOOKUP($A375&amp;$Q$3&amp;$R$3,Data[Index]&amp;Data[Valid Test, Can be used for conformity (Y/N)]&amp;Data[Cycle],Data[Date])</f>
        <v>#N/A</v>
      </c>
      <c r="F375" s="129" t="e" cm="1">
        <f t="array" ref="F375">_xlfn.XLOOKUP($A375&amp;$Q$3&amp;$R$3,Data[Index]&amp;Data[Valid Test, Can be used for conformity (Y/N)]&amp;Data[Cycle],Data[CO/km (mg)])</f>
        <v>#N/A</v>
      </c>
      <c r="G375" s="129" t="e" cm="1">
        <f t="array" ref="G375">_xlfn.XLOOKUP($A375&amp;$Q$3,Data[Index]&amp;Data[Valid Test, Can be used for conformity (Y/N)],Data[CO2/km (g)])</f>
        <v>#N/A</v>
      </c>
      <c r="H375" s="129" t="e" cm="1">
        <f t="array" ref="H375">_xlfn.XLOOKUP($A375&amp;$Q$3,Data[Index]&amp;Data[Valid Test, Can be used for conformity (Y/N)],Data[THC/km (mg)])</f>
        <v>#N/A</v>
      </c>
      <c r="I375" s="129" t="e" cm="1">
        <f t="array" ref="I375">_xlfn.XLOOKUP($A375&amp;$Q$3,Data[Index]&amp;Data[Valid Test, Can be used for conformity (Y/N)],Data[NOx/km (mg)])</f>
        <v>#N/A</v>
      </c>
      <c r="J375" s="129" t="e" cm="1">
        <f t="array" ref="J375">_xlfn.XLOOKUP($A375&amp;$Q$3,Data[Index]&amp;Data[Valid Test, Can be used for conformity (Y/N)],Data[THC + NOx/km (mg)])</f>
        <v>#N/A</v>
      </c>
      <c r="K375" s="142" t="e" cm="1">
        <f t="array" ref="K375">_xlfn.XLOOKUP($A375&amp;$Q$3,Data[Index]&amp;Data[Valid Test, Can be used for conformity (Y/N)],Data[PN/km ('#)])</f>
        <v>#N/A</v>
      </c>
      <c r="L375" s="129" t="e" cm="1">
        <f t="array" ref="L375">_xlfn.XLOOKUP($A375&amp;$Q$3,Data[Index]&amp;Data[Valid Test, Can be used for conformity (Y/N)],Data[PM/km (mg)])</f>
        <v>#N/A</v>
      </c>
      <c r="M375" s="126" t="e" cm="1">
        <f t="array" ref="M375">_xlfn.XLOOKUP($A375&amp;$Q$3,Data[Index]&amp;Data[Valid Test, Can be used for conformity (Y/N)],Data[CH4 (mg/km)])</f>
        <v>#N/A</v>
      </c>
      <c r="N375" s="126" t="e" cm="1">
        <f t="array" ref="N375">_xlfn.XLOOKUP($A375&amp;$Q$3,Data[Index]&amp;Data[Valid Test, Can be used for conformity (Y/N)],Data[N20 (mg/km)])</f>
        <v>#N/A</v>
      </c>
      <c r="O375" s="129" t="e" cm="1">
        <f t="array" ref="O375">_xlfn.XLOOKUP($A375&amp;$Q$3,Data[Index]&amp;Data[Valid Test, Can be used for conformity (Y/N)],Data[l/100km])</f>
        <v>#N/A</v>
      </c>
      <c r="P375" s="138" t="e">
        <f>_xlfn.XLOOKUP($A375,Data[Index],Data[Comments])</f>
        <v>#N/A</v>
      </c>
    </row>
    <row r="376" spans="1:16" x14ac:dyDescent="0.2">
      <c r="A376" s="129"/>
      <c r="B376" s="129"/>
      <c r="C376" s="129" t="e" cm="1">
        <f t="array" ref="C376">_xlfn.XLOOKUP($A376&amp;$Q$3&amp;$R$3,Data[Index]&amp;Data[Valid Test, Can be used for conformity (Y/N)]&amp;Data[Cycle],Data[Test Name])</f>
        <v>#N/A</v>
      </c>
      <c r="D376" s="167" t="e" cm="1">
        <f t="array" ref="D376">_xlfn.XLOOKUP($A376&amp;$Q$3&amp;$R$3,Data[Index]&amp;Data[Valid Test, Can be used for conformity (Y/N)]&amp;Data[Cycle],Data[Mileage (Miles)])</f>
        <v>#N/A</v>
      </c>
      <c r="E376" s="130" t="e" cm="1">
        <f t="array" ref="E376">_xlfn.XLOOKUP($A376&amp;$Q$3&amp;$R$3,Data[Index]&amp;Data[Valid Test, Can be used for conformity (Y/N)]&amp;Data[Cycle],Data[Date])</f>
        <v>#N/A</v>
      </c>
      <c r="F376" s="129" t="e" cm="1">
        <f t="array" ref="F376">_xlfn.XLOOKUP($A376&amp;$Q$3&amp;$R$3,Data[Index]&amp;Data[Valid Test, Can be used for conformity (Y/N)]&amp;Data[Cycle],Data[CO/km (mg)])</f>
        <v>#N/A</v>
      </c>
      <c r="G376" s="129" t="e" cm="1">
        <f t="array" ref="G376">_xlfn.XLOOKUP($A376&amp;$Q$3,Data[Index]&amp;Data[Valid Test, Can be used for conformity (Y/N)],Data[CO2/km (g)])</f>
        <v>#N/A</v>
      </c>
      <c r="H376" s="129" t="e" cm="1">
        <f t="array" ref="H376">_xlfn.XLOOKUP($A376&amp;$Q$3,Data[Index]&amp;Data[Valid Test, Can be used for conformity (Y/N)],Data[THC/km (mg)])</f>
        <v>#N/A</v>
      </c>
      <c r="I376" s="129" t="e" cm="1">
        <f t="array" ref="I376">_xlfn.XLOOKUP($A376&amp;$Q$3,Data[Index]&amp;Data[Valid Test, Can be used for conformity (Y/N)],Data[NOx/km (mg)])</f>
        <v>#N/A</v>
      </c>
      <c r="J376" s="129" t="e" cm="1">
        <f t="array" ref="J376">_xlfn.XLOOKUP($A376&amp;$Q$3,Data[Index]&amp;Data[Valid Test, Can be used for conformity (Y/N)],Data[THC + NOx/km (mg)])</f>
        <v>#N/A</v>
      </c>
      <c r="K376" s="142" t="e" cm="1">
        <f t="array" ref="K376">_xlfn.XLOOKUP($A376&amp;$Q$3,Data[Index]&amp;Data[Valid Test, Can be used for conformity (Y/N)],Data[PN/km ('#)])</f>
        <v>#N/A</v>
      </c>
      <c r="L376" s="129" t="e" cm="1">
        <f t="array" ref="L376">_xlfn.XLOOKUP($A376&amp;$Q$3,Data[Index]&amp;Data[Valid Test, Can be used for conformity (Y/N)],Data[PM/km (mg)])</f>
        <v>#N/A</v>
      </c>
      <c r="M376" s="126" t="e" cm="1">
        <f t="array" ref="M376">_xlfn.XLOOKUP($A376&amp;$Q$3,Data[Index]&amp;Data[Valid Test, Can be used for conformity (Y/N)],Data[CH4 (mg/km)])</f>
        <v>#N/A</v>
      </c>
      <c r="N376" s="126" t="e" cm="1">
        <f t="array" ref="N376">_xlfn.XLOOKUP($A376&amp;$Q$3,Data[Index]&amp;Data[Valid Test, Can be used for conformity (Y/N)],Data[N20 (mg/km)])</f>
        <v>#N/A</v>
      </c>
      <c r="O376" s="129" t="e" cm="1">
        <f t="array" ref="O376">_xlfn.XLOOKUP($A376&amp;$Q$3,Data[Index]&amp;Data[Valid Test, Can be used for conformity (Y/N)],Data[l/100km])</f>
        <v>#N/A</v>
      </c>
      <c r="P376" s="138" t="e">
        <f>_xlfn.XLOOKUP($A376,Data[Index],Data[Comments])</f>
        <v>#N/A</v>
      </c>
    </row>
    <row r="377" spans="1:16" x14ac:dyDescent="0.2">
      <c r="A377" s="129"/>
      <c r="B377" s="129"/>
      <c r="C377" s="129" t="e" cm="1">
        <f t="array" ref="C377">_xlfn.XLOOKUP($A377&amp;$Q$3&amp;$R$3,Data[Index]&amp;Data[Valid Test, Can be used for conformity (Y/N)]&amp;Data[Cycle],Data[Test Name])</f>
        <v>#N/A</v>
      </c>
      <c r="D377" s="167" t="e" cm="1">
        <f t="array" ref="D377">_xlfn.XLOOKUP($A377&amp;$Q$3&amp;$R$3,Data[Index]&amp;Data[Valid Test, Can be used for conformity (Y/N)]&amp;Data[Cycle],Data[Mileage (Miles)])</f>
        <v>#N/A</v>
      </c>
      <c r="E377" s="130" t="e" cm="1">
        <f t="array" ref="E377">_xlfn.XLOOKUP($A377&amp;$Q$3&amp;$R$3,Data[Index]&amp;Data[Valid Test, Can be used for conformity (Y/N)]&amp;Data[Cycle],Data[Date])</f>
        <v>#N/A</v>
      </c>
      <c r="F377" s="129" t="e" cm="1">
        <f t="array" ref="F377">_xlfn.XLOOKUP($A377&amp;$Q$3&amp;$R$3,Data[Index]&amp;Data[Valid Test, Can be used for conformity (Y/N)]&amp;Data[Cycle],Data[CO/km (mg)])</f>
        <v>#N/A</v>
      </c>
      <c r="G377" s="129" t="e" cm="1">
        <f t="array" ref="G377">_xlfn.XLOOKUP($A377&amp;$Q$3,Data[Index]&amp;Data[Valid Test, Can be used for conformity (Y/N)],Data[CO2/km (g)])</f>
        <v>#N/A</v>
      </c>
      <c r="H377" s="129" t="e" cm="1">
        <f t="array" ref="H377">_xlfn.XLOOKUP($A377&amp;$Q$3,Data[Index]&amp;Data[Valid Test, Can be used for conformity (Y/N)],Data[THC/km (mg)])</f>
        <v>#N/A</v>
      </c>
      <c r="I377" s="129" t="e" cm="1">
        <f t="array" ref="I377">_xlfn.XLOOKUP($A377&amp;$Q$3,Data[Index]&amp;Data[Valid Test, Can be used for conformity (Y/N)],Data[NOx/km (mg)])</f>
        <v>#N/A</v>
      </c>
      <c r="J377" s="129" t="e" cm="1">
        <f t="array" ref="J377">_xlfn.XLOOKUP($A377&amp;$Q$3,Data[Index]&amp;Data[Valid Test, Can be used for conformity (Y/N)],Data[THC + NOx/km (mg)])</f>
        <v>#N/A</v>
      </c>
      <c r="K377" s="142" t="e" cm="1">
        <f t="array" ref="K377">_xlfn.XLOOKUP($A377&amp;$Q$3,Data[Index]&amp;Data[Valid Test, Can be used for conformity (Y/N)],Data[PN/km ('#)])</f>
        <v>#N/A</v>
      </c>
      <c r="L377" s="129" t="e" cm="1">
        <f t="array" ref="L377">_xlfn.XLOOKUP($A377&amp;$Q$3,Data[Index]&amp;Data[Valid Test, Can be used for conformity (Y/N)],Data[PM/km (mg)])</f>
        <v>#N/A</v>
      </c>
      <c r="M377" s="126" t="e" cm="1">
        <f t="array" ref="M377">_xlfn.XLOOKUP($A377&amp;$Q$3,Data[Index]&amp;Data[Valid Test, Can be used for conformity (Y/N)],Data[CH4 (mg/km)])</f>
        <v>#N/A</v>
      </c>
      <c r="N377" s="126" t="e" cm="1">
        <f t="array" ref="N377">_xlfn.XLOOKUP($A377&amp;$Q$3,Data[Index]&amp;Data[Valid Test, Can be used for conformity (Y/N)],Data[N20 (mg/km)])</f>
        <v>#N/A</v>
      </c>
      <c r="O377" s="129" t="e" cm="1">
        <f t="array" ref="O377">_xlfn.XLOOKUP($A377&amp;$Q$3,Data[Index]&amp;Data[Valid Test, Can be used for conformity (Y/N)],Data[l/100km])</f>
        <v>#N/A</v>
      </c>
      <c r="P377" s="138">
        <f>_xlfn.XLOOKUP($A377,Data[Index],Data[Comments])</f>
        <v>0</v>
      </c>
    </row>
    <row r="378" spans="1:16" x14ac:dyDescent="0.2">
      <c r="A378" s="129"/>
      <c r="B378" s="129"/>
      <c r="C378" s="129" t="e" cm="1">
        <f t="array" ref="C378">_xlfn.XLOOKUP($A378&amp;$Q$3&amp;$R$3,Data[Index]&amp;Data[Valid Test, Can be used for conformity (Y/N)]&amp;Data[Cycle],Data[Test Name])</f>
        <v>#N/A</v>
      </c>
      <c r="D378" s="167" t="e" cm="1">
        <f t="array" ref="D378">_xlfn.XLOOKUP($A378&amp;$Q$3&amp;$R$3,Data[Index]&amp;Data[Valid Test, Can be used for conformity (Y/N)]&amp;Data[Cycle],Data[Mileage (Miles)])</f>
        <v>#N/A</v>
      </c>
      <c r="E378" s="130" t="e" cm="1">
        <f t="array" ref="E378">_xlfn.XLOOKUP($A378&amp;$Q$3&amp;$R$3,Data[Index]&amp;Data[Valid Test, Can be used for conformity (Y/N)]&amp;Data[Cycle],Data[Date])</f>
        <v>#N/A</v>
      </c>
      <c r="F378" s="129" t="e" cm="1">
        <f t="array" ref="F378">_xlfn.XLOOKUP($A378&amp;$Q$3&amp;$R$3,Data[Index]&amp;Data[Valid Test, Can be used for conformity (Y/N)]&amp;Data[Cycle],Data[CO/km (mg)])</f>
        <v>#N/A</v>
      </c>
      <c r="G378" s="129" t="e" cm="1">
        <f t="array" ref="G378">_xlfn.XLOOKUP($A378&amp;$Q$3,Data[Index]&amp;Data[Valid Test, Can be used for conformity (Y/N)],Data[CO2/km (g)])</f>
        <v>#N/A</v>
      </c>
      <c r="H378" s="129" t="e" cm="1">
        <f t="array" ref="H378">_xlfn.XLOOKUP($A378&amp;$Q$3,Data[Index]&amp;Data[Valid Test, Can be used for conformity (Y/N)],Data[THC/km (mg)])</f>
        <v>#N/A</v>
      </c>
      <c r="I378" s="129" t="e" cm="1">
        <f t="array" ref="I378">_xlfn.XLOOKUP($A378&amp;$Q$3,Data[Index]&amp;Data[Valid Test, Can be used for conformity (Y/N)],Data[NOx/km (mg)])</f>
        <v>#N/A</v>
      </c>
      <c r="J378" s="129" t="e" cm="1">
        <f t="array" ref="J378">_xlfn.XLOOKUP($A378&amp;$Q$3,Data[Index]&amp;Data[Valid Test, Can be used for conformity (Y/N)],Data[THC + NOx/km (mg)])</f>
        <v>#N/A</v>
      </c>
      <c r="K378" s="142" t="e" cm="1">
        <f t="array" ref="K378">_xlfn.XLOOKUP($A378&amp;$Q$3,Data[Index]&amp;Data[Valid Test, Can be used for conformity (Y/N)],Data[PN/km ('#)])</f>
        <v>#N/A</v>
      </c>
      <c r="L378" s="129" t="e" cm="1">
        <f t="array" ref="L378">_xlfn.XLOOKUP($A378&amp;$Q$3,Data[Index]&amp;Data[Valid Test, Can be used for conformity (Y/N)],Data[PM/km (mg)])</f>
        <v>#N/A</v>
      </c>
      <c r="M378" s="126" t="e" cm="1">
        <f t="array" ref="M378">_xlfn.XLOOKUP($A378&amp;$Q$3,Data[Index]&amp;Data[Valid Test, Can be used for conformity (Y/N)],Data[CH4 (mg/km)])</f>
        <v>#N/A</v>
      </c>
      <c r="N378" s="126" t="e" cm="1">
        <f t="array" ref="N378">_xlfn.XLOOKUP($A378&amp;$Q$3,Data[Index]&amp;Data[Valid Test, Can be used for conformity (Y/N)],Data[N20 (mg/km)])</f>
        <v>#N/A</v>
      </c>
      <c r="O378" s="129" t="e" cm="1">
        <f t="array" ref="O378">_xlfn.XLOOKUP($A378&amp;$Q$3,Data[Index]&amp;Data[Valid Test, Can be used for conformity (Y/N)],Data[l/100km])</f>
        <v>#N/A</v>
      </c>
      <c r="P378" s="138">
        <f>_xlfn.XLOOKUP($A378,Data[Index],Data[Comments])</f>
        <v>0</v>
      </c>
    </row>
    <row r="379" spans="1:16" x14ac:dyDescent="0.2">
      <c r="A379" s="129"/>
      <c r="B379" s="129"/>
      <c r="C379" s="129" t="e" cm="1">
        <f t="array" ref="C379">_xlfn.XLOOKUP($A379&amp;$Q$3&amp;$R$3,Data[Index]&amp;Data[Valid Test, Can be used for conformity (Y/N)]&amp;Data[Cycle],Data[Test Name])</f>
        <v>#N/A</v>
      </c>
      <c r="D379" s="167" t="e" cm="1">
        <f t="array" ref="D379">_xlfn.XLOOKUP($A379&amp;$Q$3&amp;$R$3,Data[Index]&amp;Data[Valid Test, Can be used for conformity (Y/N)]&amp;Data[Cycle],Data[Mileage (Miles)])</f>
        <v>#N/A</v>
      </c>
      <c r="E379" s="130" t="e" cm="1">
        <f t="array" ref="E379">_xlfn.XLOOKUP($A379&amp;$Q$3&amp;$R$3,Data[Index]&amp;Data[Valid Test, Can be used for conformity (Y/N)]&amp;Data[Cycle],Data[Date])</f>
        <v>#N/A</v>
      </c>
      <c r="F379" s="129" t="e" cm="1">
        <f t="array" ref="F379">_xlfn.XLOOKUP($A379&amp;$Q$3&amp;$R$3,Data[Index]&amp;Data[Valid Test, Can be used for conformity (Y/N)]&amp;Data[Cycle],Data[CO/km (mg)])</f>
        <v>#N/A</v>
      </c>
      <c r="G379" s="129" t="e" cm="1">
        <f t="array" ref="G379">_xlfn.XLOOKUP($A379&amp;$Q$3,Data[Index]&amp;Data[Valid Test, Can be used for conformity (Y/N)],Data[CO2/km (g)])</f>
        <v>#N/A</v>
      </c>
      <c r="H379" s="129" t="e" cm="1">
        <f t="array" ref="H379">_xlfn.XLOOKUP($A379&amp;$Q$3,Data[Index]&amp;Data[Valid Test, Can be used for conformity (Y/N)],Data[THC/km (mg)])</f>
        <v>#N/A</v>
      </c>
      <c r="I379" s="129" t="e" cm="1">
        <f t="array" ref="I379">_xlfn.XLOOKUP($A379&amp;$Q$3,Data[Index]&amp;Data[Valid Test, Can be used for conformity (Y/N)],Data[NOx/km (mg)])</f>
        <v>#N/A</v>
      </c>
      <c r="J379" s="129" t="e" cm="1">
        <f t="array" ref="J379">_xlfn.XLOOKUP($A379&amp;$Q$3,Data[Index]&amp;Data[Valid Test, Can be used for conformity (Y/N)],Data[THC + NOx/km (mg)])</f>
        <v>#N/A</v>
      </c>
      <c r="K379" s="142" t="e" cm="1">
        <f t="array" ref="K379">_xlfn.XLOOKUP($A379&amp;$Q$3,Data[Index]&amp;Data[Valid Test, Can be used for conformity (Y/N)],Data[PN/km ('#)])</f>
        <v>#N/A</v>
      </c>
      <c r="L379" s="129" t="e" cm="1">
        <f t="array" ref="L379">_xlfn.XLOOKUP($A379&amp;$Q$3,Data[Index]&amp;Data[Valid Test, Can be used for conformity (Y/N)],Data[PM/km (mg)])</f>
        <v>#N/A</v>
      </c>
      <c r="M379" s="126" t="e" cm="1">
        <f t="array" ref="M379">_xlfn.XLOOKUP($A379&amp;$Q$3,Data[Index]&amp;Data[Valid Test, Can be used for conformity (Y/N)],Data[CH4 (mg/km)])</f>
        <v>#N/A</v>
      </c>
      <c r="N379" s="126" t="e" cm="1">
        <f t="array" ref="N379">_xlfn.XLOOKUP($A379&amp;$Q$3,Data[Index]&amp;Data[Valid Test, Can be used for conformity (Y/N)],Data[N20 (mg/km)])</f>
        <v>#N/A</v>
      </c>
      <c r="O379" s="129" t="e" cm="1">
        <f t="array" ref="O379">_xlfn.XLOOKUP($A379&amp;$Q$3,Data[Index]&amp;Data[Valid Test, Can be used for conformity (Y/N)],Data[l/100km])</f>
        <v>#N/A</v>
      </c>
      <c r="P379" s="138" t="e">
        <f>_xlfn.XLOOKUP($A379,Data[Index],Data[Comments])</f>
        <v>#N/A</v>
      </c>
    </row>
    <row r="380" spans="1:16" x14ac:dyDescent="0.2">
      <c r="A380" s="129"/>
      <c r="B380" s="129"/>
      <c r="C380" s="129" t="e" cm="1">
        <f t="array" ref="C380">_xlfn.XLOOKUP($A380&amp;$Q$3&amp;$R$3,Data[Index]&amp;Data[Valid Test, Can be used for conformity (Y/N)]&amp;Data[Cycle],Data[Test Name])</f>
        <v>#N/A</v>
      </c>
      <c r="D380" s="167" t="e" cm="1">
        <f t="array" ref="D380">_xlfn.XLOOKUP($A380&amp;$Q$3&amp;$R$3,Data[Index]&amp;Data[Valid Test, Can be used for conformity (Y/N)]&amp;Data[Cycle],Data[Mileage (Miles)])</f>
        <v>#N/A</v>
      </c>
      <c r="E380" s="130" t="e" cm="1">
        <f t="array" ref="E380">_xlfn.XLOOKUP($A380&amp;$Q$3&amp;$R$3,Data[Index]&amp;Data[Valid Test, Can be used for conformity (Y/N)]&amp;Data[Cycle],Data[Date])</f>
        <v>#N/A</v>
      </c>
      <c r="F380" s="129" t="e" cm="1">
        <f t="array" ref="F380">_xlfn.XLOOKUP($A380&amp;$Q$3&amp;$R$3,Data[Index]&amp;Data[Valid Test, Can be used for conformity (Y/N)]&amp;Data[Cycle],Data[CO/km (mg)])</f>
        <v>#N/A</v>
      </c>
      <c r="G380" s="129" t="e" cm="1">
        <f t="array" ref="G380">_xlfn.XLOOKUP($A380&amp;$Q$3,Data[Index]&amp;Data[Valid Test, Can be used for conformity (Y/N)],Data[CO2/km (g)])</f>
        <v>#N/A</v>
      </c>
      <c r="H380" s="129" t="e" cm="1">
        <f t="array" ref="H380">_xlfn.XLOOKUP($A380&amp;$Q$3,Data[Index]&amp;Data[Valid Test, Can be used for conformity (Y/N)],Data[THC/km (mg)])</f>
        <v>#N/A</v>
      </c>
      <c r="I380" s="129" t="e" cm="1">
        <f t="array" ref="I380">_xlfn.XLOOKUP($A380&amp;$Q$3,Data[Index]&amp;Data[Valid Test, Can be used for conformity (Y/N)],Data[NOx/km (mg)])</f>
        <v>#N/A</v>
      </c>
      <c r="J380" s="129" t="e" cm="1">
        <f t="array" ref="J380">_xlfn.XLOOKUP($A380&amp;$Q$3,Data[Index]&amp;Data[Valid Test, Can be used for conformity (Y/N)],Data[THC + NOx/km (mg)])</f>
        <v>#N/A</v>
      </c>
      <c r="K380" s="142" t="e" cm="1">
        <f t="array" ref="K380">_xlfn.XLOOKUP($A380&amp;$Q$3,Data[Index]&amp;Data[Valid Test, Can be used for conformity (Y/N)],Data[PN/km ('#)])</f>
        <v>#N/A</v>
      </c>
      <c r="L380" s="129" t="e" cm="1">
        <f t="array" ref="L380">_xlfn.XLOOKUP($A380&amp;$Q$3,Data[Index]&amp;Data[Valid Test, Can be used for conformity (Y/N)],Data[PM/km (mg)])</f>
        <v>#N/A</v>
      </c>
      <c r="M380" s="126" t="e" cm="1">
        <f t="array" ref="M380">_xlfn.XLOOKUP($A380&amp;$Q$3,Data[Index]&amp;Data[Valid Test, Can be used for conformity (Y/N)],Data[CH4 (mg/km)])</f>
        <v>#N/A</v>
      </c>
      <c r="N380" s="126" t="e" cm="1">
        <f t="array" ref="N380">_xlfn.XLOOKUP($A380&amp;$Q$3,Data[Index]&amp;Data[Valid Test, Can be used for conformity (Y/N)],Data[N20 (mg/km)])</f>
        <v>#N/A</v>
      </c>
      <c r="O380" s="129" t="e" cm="1">
        <f t="array" ref="O380">_xlfn.XLOOKUP($A380&amp;$Q$3,Data[Index]&amp;Data[Valid Test, Can be used for conformity (Y/N)],Data[l/100km])</f>
        <v>#N/A</v>
      </c>
      <c r="P380" s="138">
        <f>_xlfn.XLOOKUP($A380,Data[Index],Data[Comments])</f>
        <v>0</v>
      </c>
    </row>
    <row r="381" spans="1:16" x14ac:dyDescent="0.2">
      <c r="A381" s="129"/>
      <c r="B381" s="129"/>
      <c r="C381" s="129" t="e" cm="1">
        <f t="array" ref="C381">_xlfn.XLOOKUP($A381&amp;$Q$3&amp;$R$3,Data[Index]&amp;Data[Valid Test, Can be used for conformity (Y/N)]&amp;Data[Cycle],Data[Test Name])</f>
        <v>#N/A</v>
      </c>
      <c r="D381" s="167" t="e" cm="1">
        <f t="array" ref="D381">_xlfn.XLOOKUP($A381&amp;$Q$3&amp;$R$3,Data[Index]&amp;Data[Valid Test, Can be used for conformity (Y/N)]&amp;Data[Cycle],Data[Mileage (Miles)])</f>
        <v>#N/A</v>
      </c>
      <c r="E381" s="130" t="e" cm="1">
        <f t="array" ref="E381">_xlfn.XLOOKUP($A381&amp;$Q$3&amp;$R$3,Data[Index]&amp;Data[Valid Test, Can be used for conformity (Y/N)]&amp;Data[Cycle],Data[Date])</f>
        <v>#N/A</v>
      </c>
      <c r="F381" s="129" t="e" cm="1">
        <f t="array" ref="F381">_xlfn.XLOOKUP($A381&amp;$Q$3&amp;$R$3,Data[Index]&amp;Data[Valid Test, Can be used for conformity (Y/N)]&amp;Data[Cycle],Data[CO/km (mg)])</f>
        <v>#N/A</v>
      </c>
      <c r="G381" s="129" t="e" cm="1">
        <f t="array" ref="G381">_xlfn.XLOOKUP($A381&amp;$Q$3,Data[Index]&amp;Data[Valid Test, Can be used for conformity (Y/N)],Data[CO2/km (g)])</f>
        <v>#N/A</v>
      </c>
      <c r="H381" s="129" t="e" cm="1">
        <f t="array" ref="H381">_xlfn.XLOOKUP($A381&amp;$Q$3,Data[Index]&amp;Data[Valid Test, Can be used for conformity (Y/N)],Data[THC/km (mg)])</f>
        <v>#N/A</v>
      </c>
      <c r="I381" s="129" t="e" cm="1">
        <f t="array" ref="I381">_xlfn.XLOOKUP($A381&amp;$Q$3,Data[Index]&amp;Data[Valid Test, Can be used for conformity (Y/N)],Data[NOx/km (mg)])</f>
        <v>#N/A</v>
      </c>
      <c r="J381" s="129" t="e" cm="1">
        <f t="array" ref="J381">_xlfn.XLOOKUP($A381&amp;$Q$3,Data[Index]&amp;Data[Valid Test, Can be used for conformity (Y/N)],Data[THC + NOx/km (mg)])</f>
        <v>#N/A</v>
      </c>
      <c r="K381" s="142" t="e" cm="1">
        <f t="array" ref="K381">_xlfn.XLOOKUP($A381&amp;$Q$3,Data[Index]&amp;Data[Valid Test, Can be used for conformity (Y/N)],Data[PN/km ('#)])</f>
        <v>#N/A</v>
      </c>
      <c r="L381" s="129" t="e" cm="1">
        <f t="array" ref="L381">_xlfn.XLOOKUP($A381&amp;$Q$3,Data[Index]&amp;Data[Valid Test, Can be used for conformity (Y/N)],Data[PM/km (mg)])</f>
        <v>#N/A</v>
      </c>
      <c r="M381" s="126" t="e" cm="1">
        <f t="array" ref="M381">_xlfn.XLOOKUP($A381&amp;$Q$3,Data[Index]&amp;Data[Valid Test, Can be used for conformity (Y/N)],Data[CH4 (mg/km)])</f>
        <v>#N/A</v>
      </c>
      <c r="N381" s="126" t="e" cm="1">
        <f t="array" ref="N381">_xlfn.XLOOKUP($A381&amp;$Q$3,Data[Index]&amp;Data[Valid Test, Can be used for conformity (Y/N)],Data[N20 (mg/km)])</f>
        <v>#N/A</v>
      </c>
      <c r="O381" s="129" t="e" cm="1">
        <f t="array" ref="O381">_xlfn.XLOOKUP($A381&amp;$Q$3,Data[Index]&amp;Data[Valid Test, Can be used for conformity (Y/N)],Data[l/100km])</f>
        <v>#N/A</v>
      </c>
      <c r="P381" s="138">
        <f>_xlfn.XLOOKUP($A381,Data[Index],Data[Comments])</f>
        <v>0</v>
      </c>
    </row>
    <row r="382" spans="1:16" x14ac:dyDescent="0.2">
      <c r="A382" s="129"/>
      <c r="B382" s="129"/>
      <c r="C382" s="129" t="e" cm="1">
        <f t="array" ref="C382">_xlfn.XLOOKUP($A382&amp;$Q$3&amp;$R$3,Data[Index]&amp;Data[Valid Test, Can be used for conformity (Y/N)]&amp;Data[Cycle],Data[Test Name])</f>
        <v>#N/A</v>
      </c>
      <c r="D382" s="167" t="e" cm="1">
        <f t="array" ref="D382">_xlfn.XLOOKUP($A382&amp;$Q$3&amp;$R$3,Data[Index]&amp;Data[Valid Test, Can be used for conformity (Y/N)]&amp;Data[Cycle],Data[Mileage (Miles)])</f>
        <v>#N/A</v>
      </c>
      <c r="E382" s="130" t="e" cm="1">
        <f t="array" ref="E382">_xlfn.XLOOKUP($A382&amp;$Q$3&amp;$R$3,Data[Index]&amp;Data[Valid Test, Can be used for conformity (Y/N)]&amp;Data[Cycle],Data[Date])</f>
        <v>#N/A</v>
      </c>
      <c r="F382" s="129" t="e" cm="1">
        <f t="array" ref="F382">_xlfn.XLOOKUP($A382&amp;$Q$3&amp;$R$3,Data[Index]&amp;Data[Valid Test, Can be used for conformity (Y/N)]&amp;Data[Cycle],Data[CO/km (mg)])</f>
        <v>#N/A</v>
      </c>
      <c r="G382" s="129" t="e" cm="1">
        <f t="array" ref="G382">_xlfn.XLOOKUP($A382&amp;$Q$3,Data[Index]&amp;Data[Valid Test, Can be used for conformity (Y/N)],Data[CO2/km (g)])</f>
        <v>#N/A</v>
      </c>
      <c r="H382" s="129" t="e" cm="1">
        <f t="array" ref="H382">_xlfn.XLOOKUP($A382&amp;$Q$3,Data[Index]&amp;Data[Valid Test, Can be used for conformity (Y/N)],Data[THC/km (mg)])</f>
        <v>#N/A</v>
      </c>
      <c r="I382" s="129" t="e" cm="1">
        <f t="array" ref="I382">_xlfn.XLOOKUP($A382&amp;$Q$3,Data[Index]&amp;Data[Valid Test, Can be used for conformity (Y/N)],Data[NOx/km (mg)])</f>
        <v>#N/A</v>
      </c>
      <c r="J382" s="129" t="e" cm="1">
        <f t="array" ref="J382">_xlfn.XLOOKUP($A382&amp;$Q$3,Data[Index]&amp;Data[Valid Test, Can be used for conformity (Y/N)],Data[THC + NOx/km (mg)])</f>
        <v>#N/A</v>
      </c>
      <c r="K382" s="142" t="e" cm="1">
        <f t="array" ref="K382">_xlfn.XLOOKUP($A382&amp;$Q$3,Data[Index]&amp;Data[Valid Test, Can be used for conformity (Y/N)],Data[PN/km ('#)])</f>
        <v>#N/A</v>
      </c>
      <c r="L382" s="129" t="e" cm="1">
        <f t="array" ref="L382">_xlfn.XLOOKUP($A382&amp;$Q$3,Data[Index]&amp;Data[Valid Test, Can be used for conformity (Y/N)],Data[PM/km (mg)])</f>
        <v>#N/A</v>
      </c>
      <c r="M382" s="126" t="e" cm="1">
        <f t="array" ref="M382">_xlfn.XLOOKUP($A382&amp;$Q$3,Data[Index]&amp;Data[Valid Test, Can be used for conformity (Y/N)],Data[CH4 (mg/km)])</f>
        <v>#N/A</v>
      </c>
      <c r="N382" s="126" t="e" cm="1">
        <f t="array" ref="N382">_xlfn.XLOOKUP($A382&amp;$Q$3,Data[Index]&amp;Data[Valid Test, Can be used for conformity (Y/N)],Data[N20 (mg/km)])</f>
        <v>#N/A</v>
      </c>
      <c r="O382" s="129" t="e" cm="1">
        <f t="array" ref="O382">_xlfn.XLOOKUP($A382&amp;$Q$3,Data[Index]&amp;Data[Valid Test, Can be used for conformity (Y/N)],Data[l/100km])</f>
        <v>#N/A</v>
      </c>
      <c r="P382" s="138" t="e">
        <f>_xlfn.XLOOKUP($A382,Data[Index],Data[Comments])</f>
        <v>#N/A</v>
      </c>
    </row>
    <row r="383" spans="1:16" x14ac:dyDescent="0.2">
      <c r="A383" s="129"/>
      <c r="B383" s="129"/>
      <c r="C383" s="129" t="e" cm="1">
        <f t="array" ref="C383">_xlfn.XLOOKUP($A383&amp;$Q$3&amp;$R$3,Data[Index]&amp;Data[Valid Test, Can be used for conformity (Y/N)]&amp;Data[Cycle],Data[Test Name])</f>
        <v>#N/A</v>
      </c>
      <c r="D383" s="167" t="e" cm="1">
        <f t="array" ref="D383">_xlfn.XLOOKUP($A383&amp;$Q$3&amp;$R$3,Data[Index]&amp;Data[Valid Test, Can be used for conformity (Y/N)]&amp;Data[Cycle],Data[Mileage (Miles)])</f>
        <v>#N/A</v>
      </c>
      <c r="E383" s="130" t="e" cm="1">
        <f t="array" ref="E383">_xlfn.XLOOKUP($A383&amp;$Q$3&amp;$R$3,Data[Index]&amp;Data[Valid Test, Can be used for conformity (Y/N)]&amp;Data[Cycle],Data[Date])</f>
        <v>#N/A</v>
      </c>
      <c r="F383" s="129" t="e" cm="1">
        <f t="array" ref="F383">_xlfn.XLOOKUP($A383&amp;$Q$3&amp;$R$3,Data[Index]&amp;Data[Valid Test, Can be used for conformity (Y/N)]&amp;Data[Cycle],Data[CO/km (mg)])</f>
        <v>#N/A</v>
      </c>
      <c r="G383" s="129" t="e" cm="1">
        <f t="array" ref="G383">_xlfn.XLOOKUP($A383&amp;$Q$3,Data[Index]&amp;Data[Valid Test, Can be used for conformity (Y/N)],Data[CO2/km (g)])</f>
        <v>#N/A</v>
      </c>
      <c r="H383" s="129" t="e" cm="1">
        <f t="array" ref="H383">_xlfn.XLOOKUP($A383&amp;$Q$3,Data[Index]&amp;Data[Valid Test, Can be used for conformity (Y/N)],Data[THC/km (mg)])</f>
        <v>#N/A</v>
      </c>
      <c r="I383" s="129" t="e" cm="1">
        <f t="array" ref="I383">_xlfn.XLOOKUP($A383&amp;$Q$3,Data[Index]&amp;Data[Valid Test, Can be used for conformity (Y/N)],Data[NOx/km (mg)])</f>
        <v>#N/A</v>
      </c>
      <c r="J383" s="129" t="e" cm="1">
        <f t="array" ref="J383">_xlfn.XLOOKUP($A383&amp;$Q$3,Data[Index]&amp;Data[Valid Test, Can be used for conformity (Y/N)],Data[THC + NOx/km (mg)])</f>
        <v>#N/A</v>
      </c>
      <c r="K383" s="142" t="e" cm="1">
        <f t="array" ref="K383">_xlfn.XLOOKUP($A383&amp;$Q$3,Data[Index]&amp;Data[Valid Test, Can be used for conformity (Y/N)],Data[PN/km ('#)])</f>
        <v>#N/A</v>
      </c>
      <c r="L383" s="129" t="e" cm="1">
        <f t="array" ref="L383">_xlfn.XLOOKUP($A383&amp;$Q$3,Data[Index]&amp;Data[Valid Test, Can be used for conformity (Y/N)],Data[PM/km (mg)])</f>
        <v>#N/A</v>
      </c>
      <c r="M383" s="126" t="e" cm="1">
        <f t="array" ref="M383">_xlfn.XLOOKUP($A383&amp;$Q$3,Data[Index]&amp;Data[Valid Test, Can be used for conformity (Y/N)],Data[CH4 (mg/km)])</f>
        <v>#N/A</v>
      </c>
      <c r="N383" s="126" t="e" cm="1">
        <f t="array" ref="N383">_xlfn.XLOOKUP($A383&amp;$Q$3,Data[Index]&amp;Data[Valid Test, Can be used for conformity (Y/N)],Data[N20 (mg/km)])</f>
        <v>#N/A</v>
      </c>
      <c r="O383" s="129" t="e" cm="1">
        <f t="array" ref="O383">_xlfn.XLOOKUP($A383&amp;$Q$3,Data[Index]&amp;Data[Valid Test, Can be used for conformity (Y/N)],Data[l/100km])</f>
        <v>#N/A</v>
      </c>
      <c r="P383" s="138" t="e">
        <f>_xlfn.XLOOKUP($A383,Data[Index],Data[Comments])</f>
        <v>#N/A</v>
      </c>
    </row>
    <row r="384" spans="1:16" x14ac:dyDescent="0.2">
      <c r="A384" s="129"/>
      <c r="B384" s="129"/>
      <c r="C384" s="129" t="e" cm="1">
        <f t="array" ref="C384">_xlfn.XLOOKUP($A384&amp;$Q$3&amp;$R$3,Data[Index]&amp;Data[Valid Test, Can be used for conformity (Y/N)]&amp;Data[Cycle],Data[Test Name])</f>
        <v>#N/A</v>
      </c>
      <c r="D384" s="167" t="e" cm="1">
        <f t="array" ref="D384">_xlfn.XLOOKUP($A384&amp;$Q$3&amp;$R$3,Data[Index]&amp;Data[Valid Test, Can be used for conformity (Y/N)]&amp;Data[Cycle],Data[Mileage (Miles)])</f>
        <v>#N/A</v>
      </c>
      <c r="E384" s="130" t="e" cm="1">
        <f t="array" ref="E384">_xlfn.XLOOKUP($A384&amp;$Q$3&amp;$R$3,Data[Index]&amp;Data[Valid Test, Can be used for conformity (Y/N)]&amp;Data[Cycle],Data[Date])</f>
        <v>#N/A</v>
      </c>
      <c r="F384" s="129" t="e" cm="1">
        <f t="array" ref="F384">_xlfn.XLOOKUP($A384&amp;$Q$3&amp;$R$3,Data[Index]&amp;Data[Valid Test, Can be used for conformity (Y/N)]&amp;Data[Cycle],Data[CO/km (mg)])</f>
        <v>#N/A</v>
      </c>
      <c r="G384" s="129" t="e" cm="1">
        <f t="array" ref="G384">_xlfn.XLOOKUP($A384&amp;$Q$3,Data[Index]&amp;Data[Valid Test, Can be used for conformity (Y/N)],Data[CO2/km (g)])</f>
        <v>#N/A</v>
      </c>
      <c r="H384" s="129" t="e" cm="1">
        <f t="array" ref="H384">_xlfn.XLOOKUP($A384&amp;$Q$3,Data[Index]&amp;Data[Valid Test, Can be used for conformity (Y/N)],Data[THC/km (mg)])</f>
        <v>#N/A</v>
      </c>
      <c r="I384" s="129" t="e" cm="1">
        <f t="array" ref="I384">_xlfn.XLOOKUP($A384&amp;$Q$3,Data[Index]&amp;Data[Valid Test, Can be used for conformity (Y/N)],Data[NOx/km (mg)])</f>
        <v>#N/A</v>
      </c>
      <c r="J384" s="129" t="e" cm="1">
        <f t="array" ref="J384">_xlfn.XLOOKUP($A384&amp;$Q$3,Data[Index]&amp;Data[Valid Test, Can be used for conformity (Y/N)],Data[THC + NOx/km (mg)])</f>
        <v>#N/A</v>
      </c>
      <c r="K384" s="142" t="e" cm="1">
        <f t="array" ref="K384">_xlfn.XLOOKUP($A384&amp;$Q$3,Data[Index]&amp;Data[Valid Test, Can be used for conformity (Y/N)],Data[PN/km ('#)])</f>
        <v>#N/A</v>
      </c>
      <c r="L384" s="129" t="e" cm="1">
        <f t="array" ref="L384">_xlfn.XLOOKUP($A384&amp;$Q$3,Data[Index]&amp;Data[Valid Test, Can be used for conformity (Y/N)],Data[PM/km (mg)])</f>
        <v>#N/A</v>
      </c>
      <c r="M384" s="126" t="e" cm="1">
        <f t="array" ref="M384">_xlfn.XLOOKUP($A384&amp;$Q$3,Data[Index]&amp;Data[Valid Test, Can be used for conformity (Y/N)],Data[CH4 (mg/km)])</f>
        <v>#N/A</v>
      </c>
      <c r="N384" s="126" t="e" cm="1">
        <f t="array" ref="N384">_xlfn.XLOOKUP($A384&amp;$Q$3,Data[Index]&amp;Data[Valid Test, Can be used for conformity (Y/N)],Data[N20 (mg/km)])</f>
        <v>#N/A</v>
      </c>
      <c r="O384" s="129" t="e" cm="1">
        <f t="array" ref="O384">_xlfn.XLOOKUP($A384&amp;$Q$3,Data[Index]&amp;Data[Valid Test, Can be used for conformity (Y/N)],Data[l/100km])</f>
        <v>#N/A</v>
      </c>
      <c r="P384" s="138" t="e">
        <f>_xlfn.XLOOKUP($A384,Data[Index],Data[Comments])</f>
        <v>#N/A</v>
      </c>
    </row>
    <row r="385" spans="1:16" x14ac:dyDescent="0.2">
      <c r="A385" s="129"/>
      <c r="B385" s="129"/>
      <c r="C385" s="129" t="e" cm="1">
        <f t="array" ref="C385">_xlfn.XLOOKUP($A385&amp;$Q$3&amp;$R$3,Data[Index]&amp;Data[Valid Test, Can be used for conformity (Y/N)]&amp;Data[Cycle],Data[Test Name])</f>
        <v>#N/A</v>
      </c>
      <c r="D385" s="167" t="e" cm="1">
        <f t="array" ref="D385">_xlfn.XLOOKUP($A385&amp;$Q$3&amp;$R$3,Data[Index]&amp;Data[Valid Test, Can be used for conformity (Y/N)]&amp;Data[Cycle],Data[Mileage (Miles)])</f>
        <v>#N/A</v>
      </c>
      <c r="E385" s="130" t="e" cm="1">
        <f t="array" ref="E385">_xlfn.XLOOKUP($A385&amp;$Q$3&amp;$R$3,Data[Index]&amp;Data[Valid Test, Can be used for conformity (Y/N)]&amp;Data[Cycle],Data[Date])</f>
        <v>#N/A</v>
      </c>
      <c r="F385" s="129" t="e" cm="1">
        <f t="array" ref="F385">_xlfn.XLOOKUP($A385&amp;$Q$3&amp;$R$3,Data[Index]&amp;Data[Valid Test, Can be used for conformity (Y/N)]&amp;Data[Cycle],Data[CO/km (mg)])</f>
        <v>#N/A</v>
      </c>
      <c r="G385" s="129" t="e" cm="1">
        <f t="array" ref="G385">_xlfn.XLOOKUP($A385&amp;$Q$3,Data[Index]&amp;Data[Valid Test, Can be used for conformity (Y/N)],Data[CO2/km (g)])</f>
        <v>#N/A</v>
      </c>
      <c r="H385" s="129" t="e" cm="1">
        <f t="array" ref="H385">_xlfn.XLOOKUP($A385&amp;$Q$3,Data[Index]&amp;Data[Valid Test, Can be used for conformity (Y/N)],Data[THC/km (mg)])</f>
        <v>#N/A</v>
      </c>
      <c r="I385" s="129" t="e" cm="1">
        <f t="array" ref="I385">_xlfn.XLOOKUP($A385&amp;$Q$3,Data[Index]&amp;Data[Valid Test, Can be used for conformity (Y/N)],Data[NOx/km (mg)])</f>
        <v>#N/A</v>
      </c>
      <c r="J385" s="129" t="e" cm="1">
        <f t="array" ref="J385">_xlfn.XLOOKUP($A385&amp;$Q$3,Data[Index]&amp;Data[Valid Test, Can be used for conformity (Y/N)],Data[THC + NOx/km (mg)])</f>
        <v>#N/A</v>
      </c>
      <c r="K385" s="142" t="e" cm="1">
        <f t="array" ref="K385">_xlfn.XLOOKUP($A385&amp;$Q$3,Data[Index]&amp;Data[Valid Test, Can be used for conformity (Y/N)],Data[PN/km ('#)])</f>
        <v>#N/A</v>
      </c>
      <c r="L385" s="129" t="e" cm="1">
        <f t="array" ref="L385">_xlfn.XLOOKUP($A385&amp;$Q$3,Data[Index]&amp;Data[Valid Test, Can be used for conformity (Y/N)],Data[PM/km (mg)])</f>
        <v>#N/A</v>
      </c>
      <c r="M385" s="126" t="e" cm="1">
        <f t="array" ref="M385">_xlfn.XLOOKUP($A385&amp;$Q$3,Data[Index]&amp;Data[Valid Test, Can be used for conformity (Y/N)],Data[CH4 (mg/km)])</f>
        <v>#N/A</v>
      </c>
      <c r="N385" s="126" t="e" cm="1">
        <f t="array" ref="N385">_xlfn.XLOOKUP($A385&amp;$Q$3,Data[Index]&amp;Data[Valid Test, Can be used for conformity (Y/N)],Data[N20 (mg/km)])</f>
        <v>#N/A</v>
      </c>
      <c r="O385" s="129" t="e" cm="1">
        <f t="array" ref="O385">_xlfn.XLOOKUP($A385&amp;$Q$3,Data[Index]&amp;Data[Valid Test, Can be used for conformity (Y/N)],Data[l/100km])</f>
        <v>#N/A</v>
      </c>
      <c r="P385" s="138">
        <f>_xlfn.XLOOKUP($A385,Data[Index],Data[Comments])</f>
        <v>0</v>
      </c>
    </row>
    <row r="386" spans="1:16" x14ac:dyDescent="0.2">
      <c r="A386" s="129"/>
      <c r="B386" s="129"/>
      <c r="C386" s="129" t="e" cm="1">
        <f t="array" ref="C386">_xlfn.XLOOKUP($A386&amp;$Q$3&amp;$R$3,Data[Index]&amp;Data[Valid Test, Can be used for conformity (Y/N)]&amp;Data[Cycle],Data[Test Name])</f>
        <v>#N/A</v>
      </c>
      <c r="D386" s="167" t="e" cm="1">
        <f t="array" ref="D386">_xlfn.XLOOKUP($A386&amp;$Q$3&amp;$R$3,Data[Index]&amp;Data[Valid Test, Can be used for conformity (Y/N)]&amp;Data[Cycle],Data[Mileage (Miles)])</f>
        <v>#N/A</v>
      </c>
      <c r="E386" s="130" t="e" cm="1">
        <f t="array" ref="E386">_xlfn.XLOOKUP($A386&amp;$Q$3&amp;$R$3,Data[Index]&amp;Data[Valid Test, Can be used for conformity (Y/N)]&amp;Data[Cycle],Data[Date])</f>
        <v>#N/A</v>
      </c>
      <c r="F386" s="129" t="e" cm="1">
        <f t="array" ref="F386">_xlfn.XLOOKUP($A386&amp;$Q$3&amp;$R$3,Data[Index]&amp;Data[Valid Test, Can be used for conformity (Y/N)]&amp;Data[Cycle],Data[CO/km (mg)])</f>
        <v>#N/A</v>
      </c>
      <c r="G386" s="129" t="e" cm="1">
        <f t="array" ref="G386">_xlfn.XLOOKUP($A386&amp;$Q$3,Data[Index]&amp;Data[Valid Test, Can be used for conformity (Y/N)],Data[CO2/km (g)])</f>
        <v>#N/A</v>
      </c>
      <c r="H386" s="129" t="e" cm="1">
        <f t="array" ref="H386">_xlfn.XLOOKUP($A386&amp;$Q$3,Data[Index]&amp;Data[Valid Test, Can be used for conformity (Y/N)],Data[THC/km (mg)])</f>
        <v>#N/A</v>
      </c>
      <c r="I386" s="129" t="e" cm="1">
        <f t="array" ref="I386">_xlfn.XLOOKUP($A386&amp;$Q$3,Data[Index]&amp;Data[Valid Test, Can be used for conformity (Y/N)],Data[NOx/km (mg)])</f>
        <v>#N/A</v>
      </c>
      <c r="J386" s="129" t="e" cm="1">
        <f t="array" ref="J386">_xlfn.XLOOKUP($A386&amp;$Q$3,Data[Index]&amp;Data[Valid Test, Can be used for conformity (Y/N)],Data[THC + NOx/km (mg)])</f>
        <v>#N/A</v>
      </c>
      <c r="K386" s="142" t="e" cm="1">
        <f t="array" ref="K386">_xlfn.XLOOKUP($A386&amp;$Q$3,Data[Index]&amp;Data[Valid Test, Can be used for conformity (Y/N)],Data[PN/km ('#)])</f>
        <v>#N/A</v>
      </c>
      <c r="L386" s="129" t="e" cm="1">
        <f t="array" ref="L386">_xlfn.XLOOKUP($A386&amp;$Q$3,Data[Index]&amp;Data[Valid Test, Can be used for conformity (Y/N)],Data[PM/km (mg)])</f>
        <v>#N/A</v>
      </c>
      <c r="M386" s="126" t="e" cm="1">
        <f t="array" ref="M386">_xlfn.XLOOKUP($A386&amp;$Q$3,Data[Index]&amp;Data[Valid Test, Can be used for conformity (Y/N)],Data[CH4 (mg/km)])</f>
        <v>#N/A</v>
      </c>
      <c r="N386" s="126" t="e" cm="1">
        <f t="array" ref="N386">_xlfn.XLOOKUP($A386&amp;$Q$3,Data[Index]&amp;Data[Valid Test, Can be used for conformity (Y/N)],Data[N20 (mg/km)])</f>
        <v>#N/A</v>
      </c>
      <c r="O386" s="129" t="e" cm="1">
        <f t="array" ref="O386">_xlfn.XLOOKUP($A386&amp;$Q$3,Data[Index]&amp;Data[Valid Test, Can be used for conformity (Y/N)],Data[l/100km])</f>
        <v>#N/A</v>
      </c>
      <c r="P386" s="138">
        <f>_xlfn.XLOOKUP($A386,Data[Index],Data[Comments])</f>
        <v>0</v>
      </c>
    </row>
    <row r="387" spans="1:16" x14ac:dyDescent="0.2">
      <c r="A387" s="129"/>
      <c r="B387" s="129"/>
      <c r="C387" s="129" t="e" cm="1">
        <f t="array" ref="C387">_xlfn.XLOOKUP($A387&amp;$Q$3&amp;$R$3,Data[Index]&amp;Data[Valid Test, Can be used for conformity (Y/N)]&amp;Data[Cycle],Data[Test Name])</f>
        <v>#N/A</v>
      </c>
      <c r="D387" s="167" t="e" cm="1">
        <f t="array" ref="D387">_xlfn.XLOOKUP($A387&amp;$Q$3&amp;$R$3,Data[Index]&amp;Data[Valid Test, Can be used for conformity (Y/N)]&amp;Data[Cycle],Data[Mileage (Miles)])</f>
        <v>#N/A</v>
      </c>
      <c r="E387" s="130" t="e" cm="1">
        <f t="array" ref="E387">_xlfn.XLOOKUP($A387&amp;$Q$3&amp;$R$3,Data[Index]&amp;Data[Valid Test, Can be used for conformity (Y/N)]&amp;Data[Cycle],Data[Date])</f>
        <v>#N/A</v>
      </c>
      <c r="F387" s="129" t="e" cm="1">
        <f t="array" ref="F387">_xlfn.XLOOKUP($A387&amp;$Q$3&amp;$R$3,Data[Index]&amp;Data[Valid Test, Can be used for conformity (Y/N)]&amp;Data[Cycle],Data[CO/km (mg)])</f>
        <v>#N/A</v>
      </c>
      <c r="G387" s="129" t="e" cm="1">
        <f t="array" ref="G387">_xlfn.XLOOKUP($A387&amp;$Q$3,Data[Index]&amp;Data[Valid Test, Can be used for conformity (Y/N)],Data[CO2/km (g)])</f>
        <v>#N/A</v>
      </c>
      <c r="H387" s="129" t="e" cm="1">
        <f t="array" ref="H387">_xlfn.XLOOKUP($A387&amp;$Q$3,Data[Index]&amp;Data[Valid Test, Can be used for conformity (Y/N)],Data[THC/km (mg)])</f>
        <v>#N/A</v>
      </c>
      <c r="I387" s="129" t="e" cm="1">
        <f t="array" ref="I387">_xlfn.XLOOKUP($A387&amp;$Q$3,Data[Index]&amp;Data[Valid Test, Can be used for conformity (Y/N)],Data[NOx/km (mg)])</f>
        <v>#N/A</v>
      </c>
      <c r="J387" s="129" t="e" cm="1">
        <f t="array" ref="J387">_xlfn.XLOOKUP($A387&amp;$Q$3,Data[Index]&amp;Data[Valid Test, Can be used for conformity (Y/N)],Data[THC + NOx/km (mg)])</f>
        <v>#N/A</v>
      </c>
      <c r="K387" s="142" t="e" cm="1">
        <f t="array" ref="K387">_xlfn.XLOOKUP($A387&amp;$Q$3,Data[Index]&amp;Data[Valid Test, Can be used for conformity (Y/N)],Data[PN/km ('#)])</f>
        <v>#N/A</v>
      </c>
      <c r="L387" s="129" t="e" cm="1">
        <f t="array" ref="L387">_xlfn.XLOOKUP($A387&amp;$Q$3,Data[Index]&amp;Data[Valid Test, Can be used for conformity (Y/N)],Data[PM/km (mg)])</f>
        <v>#N/A</v>
      </c>
      <c r="M387" s="126" t="e" cm="1">
        <f t="array" ref="M387">_xlfn.XLOOKUP($A387&amp;$Q$3,Data[Index]&amp;Data[Valid Test, Can be used for conformity (Y/N)],Data[CH4 (mg/km)])</f>
        <v>#N/A</v>
      </c>
      <c r="N387" s="126" t="e" cm="1">
        <f t="array" ref="N387">_xlfn.XLOOKUP($A387&amp;$Q$3,Data[Index]&amp;Data[Valid Test, Can be used for conformity (Y/N)],Data[N20 (mg/km)])</f>
        <v>#N/A</v>
      </c>
      <c r="O387" s="129" t="e" cm="1">
        <f t="array" ref="O387">_xlfn.XLOOKUP($A387&amp;$Q$3,Data[Index]&amp;Data[Valid Test, Can be used for conformity (Y/N)],Data[l/100km])</f>
        <v>#N/A</v>
      </c>
      <c r="P387" s="138" t="e">
        <f>_xlfn.XLOOKUP($A387,Data[Index],Data[Comments])</f>
        <v>#N/A</v>
      </c>
    </row>
    <row r="388" spans="1:16" x14ac:dyDescent="0.2">
      <c r="A388" s="129"/>
      <c r="B388" s="129"/>
      <c r="C388" s="129" t="e" cm="1">
        <f t="array" ref="C388">_xlfn.XLOOKUP($A388&amp;$Q$3&amp;$R$3,Data[Index]&amp;Data[Valid Test, Can be used for conformity (Y/N)]&amp;Data[Cycle],Data[Test Name])</f>
        <v>#N/A</v>
      </c>
      <c r="D388" s="167" t="e" cm="1">
        <f t="array" ref="D388">_xlfn.XLOOKUP($A388&amp;$Q$3&amp;$R$3,Data[Index]&amp;Data[Valid Test, Can be used for conformity (Y/N)]&amp;Data[Cycle],Data[Mileage (Miles)])</f>
        <v>#N/A</v>
      </c>
      <c r="E388" s="130" t="e" cm="1">
        <f t="array" ref="E388">_xlfn.XLOOKUP($A388&amp;$Q$3&amp;$R$3,Data[Index]&amp;Data[Valid Test, Can be used for conformity (Y/N)]&amp;Data[Cycle],Data[Date])</f>
        <v>#N/A</v>
      </c>
      <c r="F388" s="129" t="e" cm="1">
        <f t="array" ref="F388">_xlfn.XLOOKUP($A388&amp;$Q$3&amp;$R$3,Data[Index]&amp;Data[Valid Test, Can be used for conformity (Y/N)]&amp;Data[Cycle],Data[CO/km (mg)])</f>
        <v>#N/A</v>
      </c>
      <c r="G388" s="129" t="e" cm="1">
        <f t="array" ref="G388">_xlfn.XLOOKUP($A388&amp;$Q$3,Data[Index]&amp;Data[Valid Test, Can be used for conformity (Y/N)],Data[CO2/km (g)])</f>
        <v>#N/A</v>
      </c>
      <c r="H388" s="129" t="e" cm="1">
        <f t="array" ref="H388">_xlfn.XLOOKUP($A388&amp;$Q$3,Data[Index]&amp;Data[Valid Test, Can be used for conformity (Y/N)],Data[THC/km (mg)])</f>
        <v>#N/A</v>
      </c>
      <c r="I388" s="129" t="e" cm="1">
        <f t="array" ref="I388">_xlfn.XLOOKUP($A388&amp;$Q$3,Data[Index]&amp;Data[Valid Test, Can be used for conformity (Y/N)],Data[NOx/km (mg)])</f>
        <v>#N/A</v>
      </c>
      <c r="J388" s="129" t="e" cm="1">
        <f t="array" ref="J388">_xlfn.XLOOKUP($A388&amp;$Q$3,Data[Index]&amp;Data[Valid Test, Can be used for conformity (Y/N)],Data[THC + NOx/km (mg)])</f>
        <v>#N/A</v>
      </c>
      <c r="K388" s="142" t="e" cm="1">
        <f t="array" ref="K388">_xlfn.XLOOKUP($A388&amp;$Q$3,Data[Index]&amp;Data[Valid Test, Can be used for conformity (Y/N)],Data[PN/km ('#)])</f>
        <v>#N/A</v>
      </c>
      <c r="L388" s="129" t="e" cm="1">
        <f t="array" ref="L388">_xlfn.XLOOKUP($A388&amp;$Q$3,Data[Index]&amp;Data[Valid Test, Can be used for conformity (Y/N)],Data[PM/km (mg)])</f>
        <v>#N/A</v>
      </c>
      <c r="M388" s="126" t="e" cm="1">
        <f t="array" ref="M388">_xlfn.XLOOKUP($A388&amp;$Q$3,Data[Index]&amp;Data[Valid Test, Can be used for conformity (Y/N)],Data[CH4 (mg/km)])</f>
        <v>#N/A</v>
      </c>
      <c r="N388" s="126" t="e" cm="1">
        <f t="array" ref="N388">_xlfn.XLOOKUP($A388&amp;$Q$3,Data[Index]&amp;Data[Valid Test, Can be used for conformity (Y/N)],Data[N20 (mg/km)])</f>
        <v>#N/A</v>
      </c>
      <c r="O388" s="129" t="e" cm="1">
        <f t="array" ref="O388">_xlfn.XLOOKUP($A388&amp;$Q$3,Data[Index]&amp;Data[Valid Test, Can be used for conformity (Y/N)],Data[l/100km])</f>
        <v>#N/A</v>
      </c>
      <c r="P388" s="138">
        <f>_xlfn.XLOOKUP($A388,Data[Index],Data[Comments])</f>
        <v>0</v>
      </c>
    </row>
    <row r="389" spans="1:16" x14ac:dyDescent="0.2">
      <c r="A389" s="129"/>
      <c r="B389" s="129"/>
      <c r="C389" s="129" t="e" cm="1">
        <f t="array" ref="C389">_xlfn.XLOOKUP($A389&amp;$Q$3&amp;$R$3,Data[Index]&amp;Data[Valid Test, Can be used for conformity (Y/N)]&amp;Data[Cycle],Data[Test Name])</f>
        <v>#N/A</v>
      </c>
      <c r="D389" s="167" t="e" cm="1">
        <f t="array" ref="D389">_xlfn.XLOOKUP($A389&amp;$Q$3&amp;$R$3,Data[Index]&amp;Data[Valid Test, Can be used for conformity (Y/N)]&amp;Data[Cycle],Data[Mileage (Miles)])</f>
        <v>#N/A</v>
      </c>
      <c r="E389" s="130" t="e" cm="1">
        <f t="array" ref="E389">_xlfn.XLOOKUP($A389&amp;$Q$3&amp;$R$3,Data[Index]&amp;Data[Valid Test, Can be used for conformity (Y/N)]&amp;Data[Cycle],Data[Date])</f>
        <v>#N/A</v>
      </c>
      <c r="F389" s="129" t="e" cm="1">
        <f t="array" ref="F389">_xlfn.XLOOKUP($A389&amp;$Q$3&amp;$R$3,Data[Index]&amp;Data[Valid Test, Can be used for conformity (Y/N)]&amp;Data[Cycle],Data[CO/km (mg)])</f>
        <v>#N/A</v>
      </c>
      <c r="G389" s="129" t="e" cm="1">
        <f t="array" ref="G389">_xlfn.XLOOKUP($A389&amp;$Q$3,Data[Index]&amp;Data[Valid Test, Can be used for conformity (Y/N)],Data[CO2/km (g)])</f>
        <v>#N/A</v>
      </c>
      <c r="H389" s="129" t="e" cm="1">
        <f t="array" ref="H389">_xlfn.XLOOKUP($A389&amp;$Q$3,Data[Index]&amp;Data[Valid Test, Can be used for conformity (Y/N)],Data[THC/km (mg)])</f>
        <v>#N/A</v>
      </c>
      <c r="I389" s="129" t="e" cm="1">
        <f t="array" ref="I389">_xlfn.XLOOKUP($A389&amp;$Q$3,Data[Index]&amp;Data[Valid Test, Can be used for conformity (Y/N)],Data[NOx/km (mg)])</f>
        <v>#N/A</v>
      </c>
      <c r="J389" s="129" t="e" cm="1">
        <f t="array" ref="J389">_xlfn.XLOOKUP($A389&amp;$Q$3,Data[Index]&amp;Data[Valid Test, Can be used for conformity (Y/N)],Data[THC + NOx/km (mg)])</f>
        <v>#N/A</v>
      </c>
      <c r="K389" s="142" t="e" cm="1">
        <f t="array" ref="K389">_xlfn.XLOOKUP($A389&amp;$Q$3,Data[Index]&amp;Data[Valid Test, Can be used for conformity (Y/N)],Data[PN/km ('#)])</f>
        <v>#N/A</v>
      </c>
      <c r="L389" s="129" t="e" cm="1">
        <f t="array" ref="L389">_xlfn.XLOOKUP($A389&amp;$Q$3,Data[Index]&amp;Data[Valid Test, Can be used for conformity (Y/N)],Data[PM/km (mg)])</f>
        <v>#N/A</v>
      </c>
      <c r="M389" s="126" t="e" cm="1">
        <f t="array" ref="M389">_xlfn.XLOOKUP($A389&amp;$Q$3,Data[Index]&amp;Data[Valid Test, Can be used for conformity (Y/N)],Data[CH4 (mg/km)])</f>
        <v>#N/A</v>
      </c>
      <c r="N389" s="126" t="e" cm="1">
        <f t="array" ref="N389">_xlfn.XLOOKUP($A389&amp;$Q$3,Data[Index]&amp;Data[Valid Test, Can be used for conformity (Y/N)],Data[N20 (mg/km)])</f>
        <v>#N/A</v>
      </c>
      <c r="O389" s="129" t="e" cm="1">
        <f t="array" ref="O389">_xlfn.XLOOKUP($A389&amp;$Q$3,Data[Index]&amp;Data[Valid Test, Can be used for conformity (Y/N)],Data[l/100km])</f>
        <v>#N/A</v>
      </c>
      <c r="P389" s="138">
        <f>_xlfn.XLOOKUP($A389,Data[Index],Data[Comments])</f>
        <v>0</v>
      </c>
    </row>
    <row r="390" spans="1:16" x14ac:dyDescent="0.2">
      <c r="A390" s="129"/>
      <c r="B390" s="129"/>
      <c r="C390" s="129" t="e" cm="1">
        <f t="array" ref="C390">_xlfn.XLOOKUP($A390&amp;$Q$3&amp;$R$3,Data[Index]&amp;Data[Valid Test, Can be used for conformity (Y/N)]&amp;Data[Cycle],Data[Test Name])</f>
        <v>#N/A</v>
      </c>
      <c r="D390" s="167" t="e" cm="1">
        <f t="array" ref="D390">_xlfn.XLOOKUP($A390&amp;$Q$3&amp;$R$3,Data[Index]&amp;Data[Valid Test, Can be used for conformity (Y/N)]&amp;Data[Cycle],Data[Mileage (Miles)])</f>
        <v>#N/A</v>
      </c>
      <c r="E390" s="130" t="e" cm="1">
        <f t="array" ref="E390">_xlfn.XLOOKUP($A390&amp;$Q$3&amp;$R$3,Data[Index]&amp;Data[Valid Test, Can be used for conformity (Y/N)]&amp;Data[Cycle],Data[Date])</f>
        <v>#N/A</v>
      </c>
      <c r="F390" s="129" t="e" cm="1">
        <f t="array" ref="F390">_xlfn.XLOOKUP($A390&amp;$Q$3&amp;$R$3,Data[Index]&amp;Data[Valid Test, Can be used for conformity (Y/N)]&amp;Data[Cycle],Data[CO/km (mg)])</f>
        <v>#N/A</v>
      </c>
      <c r="G390" s="129" t="e" cm="1">
        <f t="array" ref="G390">_xlfn.XLOOKUP($A390&amp;$Q$3,Data[Index]&amp;Data[Valid Test, Can be used for conformity (Y/N)],Data[CO2/km (g)])</f>
        <v>#N/A</v>
      </c>
      <c r="H390" s="129" t="e" cm="1">
        <f t="array" ref="H390">_xlfn.XLOOKUP($A390&amp;$Q$3,Data[Index]&amp;Data[Valid Test, Can be used for conformity (Y/N)],Data[THC/km (mg)])</f>
        <v>#N/A</v>
      </c>
      <c r="I390" s="129" t="e" cm="1">
        <f t="array" ref="I390">_xlfn.XLOOKUP($A390&amp;$Q$3,Data[Index]&amp;Data[Valid Test, Can be used for conformity (Y/N)],Data[NOx/km (mg)])</f>
        <v>#N/A</v>
      </c>
      <c r="J390" s="129" t="e" cm="1">
        <f t="array" ref="J390">_xlfn.XLOOKUP($A390&amp;$Q$3,Data[Index]&amp;Data[Valid Test, Can be used for conformity (Y/N)],Data[THC + NOx/km (mg)])</f>
        <v>#N/A</v>
      </c>
      <c r="K390" s="142" t="e" cm="1">
        <f t="array" ref="K390">_xlfn.XLOOKUP($A390&amp;$Q$3,Data[Index]&amp;Data[Valid Test, Can be used for conformity (Y/N)],Data[PN/km ('#)])</f>
        <v>#N/A</v>
      </c>
      <c r="L390" s="129" t="e" cm="1">
        <f t="array" ref="L390">_xlfn.XLOOKUP($A390&amp;$Q$3,Data[Index]&amp;Data[Valid Test, Can be used for conformity (Y/N)],Data[PM/km (mg)])</f>
        <v>#N/A</v>
      </c>
      <c r="M390" s="126" t="e" cm="1">
        <f t="array" ref="M390">_xlfn.XLOOKUP($A390&amp;$Q$3,Data[Index]&amp;Data[Valid Test, Can be used for conformity (Y/N)],Data[CH4 (mg/km)])</f>
        <v>#N/A</v>
      </c>
      <c r="N390" s="126" t="e" cm="1">
        <f t="array" ref="N390">_xlfn.XLOOKUP($A390&amp;$Q$3,Data[Index]&amp;Data[Valid Test, Can be used for conformity (Y/N)],Data[N20 (mg/km)])</f>
        <v>#N/A</v>
      </c>
      <c r="O390" s="129" t="e" cm="1">
        <f t="array" ref="O390">_xlfn.XLOOKUP($A390&amp;$Q$3,Data[Index]&amp;Data[Valid Test, Can be used for conformity (Y/N)],Data[l/100km])</f>
        <v>#N/A</v>
      </c>
      <c r="P390" s="138" t="e">
        <f>_xlfn.XLOOKUP($A390,Data[Index],Data[Comments])</f>
        <v>#N/A</v>
      </c>
    </row>
    <row r="391" spans="1:16" x14ac:dyDescent="0.2">
      <c r="A391" s="129"/>
      <c r="B391" s="129"/>
      <c r="C391" s="129" t="e" cm="1">
        <f t="array" ref="C391">_xlfn.XLOOKUP($A391&amp;$Q$3&amp;$R$3,Data[Index]&amp;Data[Valid Test, Can be used for conformity (Y/N)]&amp;Data[Cycle],Data[Test Name])</f>
        <v>#N/A</v>
      </c>
      <c r="D391" s="167" t="e" cm="1">
        <f t="array" ref="D391">_xlfn.XLOOKUP($A391&amp;$Q$3&amp;$R$3,Data[Index]&amp;Data[Valid Test, Can be used for conformity (Y/N)]&amp;Data[Cycle],Data[Mileage (Miles)])</f>
        <v>#N/A</v>
      </c>
      <c r="E391" s="130" t="e" cm="1">
        <f t="array" ref="E391">_xlfn.XLOOKUP($A391&amp;$Q$3&amp;$R$3,Data[Index]&amp;Data[Valid Test, Can be used for conformity (Y/N)]&amp;Data[Cycle],Data[Date])</f>
        <v>#N/A</v>
      </c>
      <c r="F391" s="129" t="e" cm="1">
        <f t="array" ref="F391">_xlfn.XLOOKUP($A391&amp;$Q$3&amp;$R$3,Data[Index]&amp;Data[Valid Test, Can be used for conformity (Y/N)]&amp;Data[Cycle],Data[CO/km (mg)])</f>
        <v>#N/A</v>
      </c>
      <c r="G391" s="129" t="e" cm="1">
        <f t="array" ref="G391">_xlfn.XLOOKUP($A391&amp;$Q$3,Data[Index]&amp;Data[Valid Test, Can be used for conformity (Y/N)],Data[CO2/km (g)])</f>
        <v>#N/A</v>
      </c>
      <c r="H391" s="129" t="e" cm="1">
        <f t="array" ref="H391">_xlfn.XLOOKUP($A391&amp;$Q$3,Data[Index]&amp;Data[Valid Test, Can be used for conformity (Y/N)],Data[THC/km (mg)])</f>
        <v>#N/A</v>
      </c>
      <c r="I391" s="129" t="e" cm="1">
        <f t="array" ref="I391">_xlfn.XLOOKUP($A391&amp;$Q$3,Data[Index]&amp;Data[Valid Test, Can be used for conformity (Y/N)],Data[NOx/km (mg)])</f>
        <v>#N/A</v>
      </c>
      <c r="J391" s="129" t="e" cm="1">
        <f t="array" ref="J391">_xlfn.XLOOKUP($A391&amp;$Q$3,Data[Index]&amp;Data[Valid Test, Can be used for conformity (Y/N)],Data[THC + NOx/km (mg)])</f>
        <v>#N/A</v>
      </c>
      <c r="K391" s="142" t="e" cm="1">
        <f t="array" ref="K391">_xlfn.XLOOKUP($A391&amp;$Q$3,Data[Index]&amp;Data[Valid Test, Can be used for conformity (Y/N)],Data[PN/km ('#)])</f>
        <v>#N/A</v>
      </c>
      <c r="L391" s="129" t="e" cm="1">
        <f t="array" ref="L391">_xlfn.XLOOKUP($A391&amp;$Q$3,Data[Index]&amp;Data[Valid Test, Can be used for conformity (Y/N)],Data[PM/km (mg)])</f>
        <v>#N/A</v>
      </c>
      <c r="M391" s="126" t="e" cm="1">
        <f t="array" ref="M391">_xlfn.XLOOKUP($A391&amp;$Q$3,Data[Index]&amp;Data[Valid Test, Can be used for conformity (Y/N)],Data[CH4 (mg/km)])</f>
        <v>#N/A</v>
      </c>
      <c r="N391" s="126" t="e" cm="1">
        <f t="array" ref="N391">_xlfn.XLOOKUP($A391&amp;$Q$3,Data[Index]&amp;Data[Valid Test, Can be used for conformity (Y/N)],Data[N20 (mg/km)])</f>
        <v>#N/A</v>
      </c>
      <c r="O391" s="129" t="e" cm="1">
        <f t="array" ref="O391">_xlfn.XLOOKUP($A391&amp;$Q$3,Data[Index]&amp;Data[Valid Test, Can be used for conformity (Y/N)],Data[l/100km])</f>
        <v>#N/A</v>
      </c>
      <c r="P391" s="138" t="e">
        <f>_xlfn.XLOOKUP($A391,Data[Index],Data[Comments])</f>
        <v>#N/A</v>
      </c>
    </row>
    <row r="392" spans="1:16" x14ac:dyDescent="0.2">
      <c r="A392" s="129"/>
      <c r="B392" s="129"/>
      <c r="C392" s="129" t="e" cm="1">
        <f t="array" ref="C392">_xlfn.XLOOKUP($A392&amp;$Q$3&amp;$R$3,Data[Index]&amp;Data[Valid Test, Can be used for conformity (Y/N)]&amp;Data[Cycle],Data[Test Name])</f>
        <v>#N/A</v>
      </c>
      <c r="D392" s="167" t="e" cm="1">
        <f t="array" ref="D392">_xlfn.XLOOKUP($A392&amp;$Q$3&amp;$R$3,Data[Index]&amp;Data[Valid Test, Can be used for conformity (Y/N)]&amp;Data[Cycle],Data[Mileage (Miles)])</f>
        <v>#N/A</v>
      </c>
      <c r="E392" s="130" t="e" cm="1">
        <f t="array" ref="E392">_xlfn.XLOOKUP($A392&amp;$Q$3&amp;$R$3,Data[Index]&amp;Data[Valid Test, Can be used for conformity (Y/N)]&amp;Data[Cycle],Data[Date])</f>
        <v>#N/A</v>
      </c>
      <c r="F392" s="129" t="e" cm="1">
        <f t="array" ref="F392">_xlfn.XLOOKUP($A392&amp;$Q$3&amp;$R$3,Data[Index]&amp;Data[Valid Test, Can be used for conformity (Y/N)]&amp;Data[Cycle],Data[CO/km (mg)])</f>
        <v>#N/A</v>
      </c>
      <c r="G392" s="129" t="e" cm="1">
        <f t="array" ref="G392">_xlfn.XLOOKUP($A392&amp;$Q$3,Data[Index]&amp;Data[Valid Test, Can be used for conformity (Y/N)],Data[CO2/km (g)])</f>
        <v>#N/A</v>
      </c>
      <c r="H392" s="129" t="e" cm="1">
        <f t="array" ref="H392">_xlfn.XLOOKUP($A392&amp;$Q$3,Data[Index]&amp;Data[Valid Test, Can be used for conformity (Y/N)],Data[THC/km (mg)])</f>
        <v>#N/A</v>
      </c>
      <c r="I392" s="129" t="e" cm="1">
        <f t="array" ref="I392">_xlfn.XLOOKUP($A392&amp;$Q$3,Data[Index]&amp;Data[Valid Test, Can be used for conformity (Y/N)],Data[NOx/km (mg)])</f>
        <v>#N/A</v>
      </c>
      <c r="J392" s="129" t="e" cm="1">
        <f t="array" ref="J392">_xlfn.XLOOKUP($A392&amp;$Q$3,Data[Index]&amp;Data[Valid Test, Can be used for conformity (Y/N)],Data[THC + NOx/km (mg)])</f>
        <v>#N/A</v>
      </c>
      <c r="K392" s="142" t="e" cm="1">
        <f t="array" ref="K392">_xlfn.XLOOKUP($A392&amp;$Q$3,Data[Index]&amp;Data[Valid Test, Can be used for conformity (Y/N)],Data[PN/km ('#)])</f>
        <v>#N/A</v>
      </c>
      <c r="L392" s="129" t="e" cm="1">
        <f t="array" ref="L392">_xlfn.XLOOKUP($A392&amp;$Q$3,Data[Index]&amp;Data[Valid Test, Can be used for conformity (Y/N)],Data[PM/km (mg)])</f>
        <v>#N/A</v>
      </c>
      <c r="M392" s="126" t="e" cm="1">
        <f t="array" ref="M392">_xlfn.XLOOKUP($A392&amp;$Q$3,Data[Index]&amp;Data[Valid Test, Can be used for conformity (Y/N)],Data[CH4 (mg/km)])</f>
        <v>#N/A</v>
      </c>
      <c r="N392" s="126" t="e" cm="1">
        <f t="array" ref="N392">_xlfn.XLOOKUP($A392&amp;$Q$3,Data[Index]&amp;Data[Valid Test, Can be used for conformity (Y/N)],Data[N20 (mg/km)])</f>
        <v>#N/A</v>
      </c>
      <c r="O392" s="129" t="e" cm="1">
        <f t="array" ref="O392">_xlfn.XLOOKUP($A392&amp;$Q$3,Data[Index]&amp;Data[Valid Test, Can be used for conformity (Y/N)],Data[l/100km])</f>
        <v>#N/A</v>
      </c>
      <c r="P392" s="138" t="e">
        <f>_xlfn.XLOOKUP($A392,Data[Index],Data[Comments])</f>
        <v>#N/A</v>
      </c>
    </row>
    <row r="393" spans="1:16" x14ac:dyDescent="0.2">
      <c r="A393" s="129"/>
      <c r="B393" s="129"/>
      <c r="C393" s="129" t="e" cm="1">
        <f t="array" ref="C393">_xlfn.XLOOKUP($A393&amp;$Q$3&amp;$R$3,Data[Index]&amp;Data[Valid Test, Can be used for conformity (Y/N)]&amp;Data[Cycle],Data[Test Name])</f>
        <v>#N/A</v>
      </c>
      <c r="D393" s="167" t="e" cm="1">
        <f t="array" ref="D393">_xlfn.XLOOKUP($A393&amp;$Q$3&amp;$R$3,Data[Index]&amp;Data[Valid Test, Can be used for conformity (Y/N)]&amp;Data[Cycle],Data[Mileage (Miles)])</f>
        <v>#N/A</v>
      </c>
      <c r="E393" s="130" t="e" cm="1">
        <f t="array" ref="E393">_xlfn.XLOOKUP($A393&amp;$Q$3&amp;$R$3,Data[Index]&amp;Data[Valid Test, Can be used for conformity (Y/N)]&amp;Data[Cycle],Data[Date])</f>
        <v>#N/A</v>
      </c>
      <c r="F393" s="129" t="e" cm="1">
        <f t="array" ref="F393">_xlfn.XLOOKUP($A393&amp;$Q$3&amp;$R$3,Data[Index]&amp;Data[Valid Test, Can be used for conformity (Y/N)]&amp;Data[Cycle],Data[CO/km (mg)])</f>
        <v>#N/A</v>
      </c>
      <c r="G393" s="129" t="e" cm="1">
        <f t="array" ref="G393">_xlfn.XLOOKUP($A393&amp;$Q$3,Data[Index]&amp;Data[Valid Test, Can be used for conformity (Y/N)],Data[CO2/km (g)])</f>
        <v>#N/A</v>
      </c>
      <c r="H393" s="129" t="e" cm="1">
        <f t="array" ref="H393">_xlfn.XLOOKUP($A393&amp;$Q$3,Data[Index]&amp;Data[Valid Test, Can be used for conformity (Y/N)],Data[THC/km (mg)])</f>
        <v>#N/A</v>
      </c>
      <c r="I393" s="129" t="e" cm="1">
        <f t="array" ref="I393">_xlfn.XLOOKUP($A393&amp;$Q$3,Data[Index]&amp;Data[Valid Test, Can be used for conformity (Y/N)],Data[NOx/km (mg)])</f>
        <v>#N/A</v>
      </c>
      <c r="J393" s="129" t="e" cm="1">
        <f t="array" ref="J393">_xlfn.XLOOKUP($A393&amp;$Q$3,Data[Index]&amp;Data[Valid Test, Can be used for conformity (Y/N)],Data[THC + NOx/km (mg)])</f>
        <v>#N/A</v>
      </c>
      <c r="K393" s="142" t="e" cm="1">
        <f t="array" ref="K393">_xlfn.XLOOKUP($A393&amp;$Q$3,Data[Index]&amp;Data[Valid Test, Can be used for conformity (Y/N)],Data[PN/km ('#)])</f>
        <v>#N/A</v>
      </c>
      <c r="L393" s="129" t="e" cm="1">
        <f t="array" ref="L393">_xlfn.XLOOKUP($A393&amp;$Q$3,Data[Index]&amp;Data[Valid Test, Can be used for conformity (Y/N)],Data[PM/km (mg)])</f>
        <v>#N/A</v>
      </c>
      <c r="M393" s="126" t="e" cm="1">
        <f t="array" ref="M393">_xlfn.XLOOKUP($A393&amp;$Q$3,Data[Index]&amp;Data[Valid Test, Can be used for conformity (Y/N)],Data[CH4 (mg/km)])</f>
        <v>#N/A</v>
      </c>
      <c r="N393" s="126" t="e" cm="1">
        <f t="array" ref="N393">_xlfn.XLOOKUP($A393&amp;$Q$3,Data[Index]&amp;Data[Valid Test, Can be used for conformity (Y/N)],Data[N20 (mg/km)])</f>
        <v>#N/A</v>
      </c>
      <c r="O393" s="129" t="e" cm="1">
        <f t="array" ref="O393">_xlfn.XLOOKUP($A393&amp;$Q$3,Data[Index]&amp;Data[Valid Test, Can be used for conformity (Y/N)],Data[l/100km])</f>
        <v>#N/A</v>
      </c>
      <c r="P393" s="138">
        <f>_xlfn.XLOOKUP($A393,Data[Index],Data[Comments])</f>
        <v>0</v>
      </c>
    </row>
    <row r="394" spans="1:16" x14ac:dyDescent="0.2">
      <c r="A394" s="129"/>
      <c r="B394" s="129"/>
      <c r="C394" s="129" t="e" cm="1">
        <f t="array" ref="C394">_xlfn.XLOOKUP($A394&amp;$Q$3&amp;$R$3,Data[Index]&amp;Data[Valid Test, Can be used for conformity (Y/N)]&amp;Data[Cycle],Data[Test Name])</f>
        <v>#N/A</v>
      </c>
      <c r="D394" s="167" t="e" cm="1">
        <f t="array" ref="D394">_xlfn.XLOOKUP($A394&amp;$Q$3&amp;$R$3,Data[Index]&amp;Data[Valid Test, Can be used for conformity (Y/N)]&amp;Data[Cycle],Data[Mileage (Miles)])</f>
        <v>#N/A</v>
      </c>
      <c r="E394" s="130" t="e" cm="1">
        <f t="array" ref="E394">_xlfn.XLOOKUP($A394&amp;$Q$3&amp;$R$3,Data[Index]&amp;Data[Valid Test, Can be used for conformity (Y/N)]&amp;Data[Cycle],Data[Date])</f>
        <v>#N/A</v>
      </c>
      <c r="F394" s="129" t="e" cm="1">
        <f t="array" ref="F394">_xlfn.XLOOKUP($A394&amp;$Q$3&amp;$R$3,Data[Index]&amp;Data[Valid Test, Can be used for conformity (Y/N)]&amp;Data[Cycle],Data[CO/km (mg)])</f>
        <v>#N/A</v>
      </c>
      <c r="G394" s="129" t="e" cm="1">
        <f t="array" ref="G394">_xlfn.XLOOKUP($A394&amp;$Q$3,Data[Index]&amp;Data[Valid Test, Can be used for conformity (Y/N)],Data[CO2/km (g)])</f>
        <v>#N/A</v>
      </c>
      <c r="H394" s="129" t="e" cm="1">
        <f t="array" ref="H394">_xlfn.XLOOKUP($A394&amp;$Q$3,Data[Index]&amp;Data[Valid Test, Can be used for conformity (Y/N)],Data[THC/km (mg)])</f>
        <v>#N/A</v>
      </c>
      <c r="I394" s="129" t="e" cm="1">
        <f t="array" ref="I394">_xlfn.XLOOKUP($A394&amp;$Q$3,Data[Index]&amp;Data[Valid Test, Can be used for conformity (Y/N)],Data[NOx/km (mg)])</f>
        <v>#N/A</v>
      </c>
      <c r="J394" s="129" t="e" cm="1">
        <f t="array" ref="J394">_xlfn.XLOOKUP($A394&amp;$Q$3,Data[Index]&amp;Data[Valid Test, Can be used for conformity (Y/N)],Data[THC + NOx/km (mg)])</f>
        <v>#N/A</v>
      </c>
      <c r="K394" s="142" t="e" cm="1">
        <f t="array" ref="K394">_xlfn.XLOOKUP($A394&amp;$Q$3,Data[Index]&amp;Data[Valid Test, Can be used for conformity (Y/N)],Data[PN/km ('#)])</f>
        <v>#N/A</v>
      </c>
      <c r="L394" s="129" t="e" cm="1">
        <f t="array" ref="L394">_xlfn.XLOOKUP($A394&amp;$Q$3,Data[Index]&amp;Data[Valid Test, Can be used for conformity (Y/N)],Data[PM/km (mg)])</f>
        <v>#N/A</v>
      </c>
      <c r="M394" s="126" t="e" cm="1">
        <f t="array" ref="M394">_xlfn.XLOOKUP($A394&amp;$Q$3,Data[Index]&amp;Data[Valid Test, Can be used for conformity (Y/N)],Data[CH4 (mg/km)])</f>
        <v>#N/A</v>
      </c>
      <c r="N394" s="126" t="e" cm="1">
        <f t="array" ref="N394">_xlfn.XLOOKUP($A394&amp;$Q$3,Data[Index]&amp;Data[Valid Test, Can be used for conformity (Y/N)],Data[N20 (mg/km)])</f>
        <v>#N/A</v>
      </c>
      <c r="O394" s="129" t="e" cm="1">
        <f t="array" ref="O394">_xlfn.XLOOKUP($A394&amp;$Q$3,Data[Index]&amp;Data[Valid Test, Can be used for conformity (Y/N)],Data[l/100km])</f>
        <v>#N/A</v>
      </c>
      <c r="P394" s="138">
        <f>_xlfn.XLOOKUP($A394,Data[Index],Data[Comments])</f>
        <v>0</v>
      </c>
    </row>
    <row r="395" spans="1:16" x14ac:dyDescent="0.2">
      <c r="A395" s="129"/>
      <c r="B395" s="129"/>
      <c r="C395" s="129" t="e" cm="1">
        <f t="array" ref="C395">_xlfn.XLOOKUP($A395&amp;$Q$3&amp;$R$3,Data[Index]&amp;Data[Valid Test, Can be used for conformity (Y/N)]&amp;Data[Cycle],Data[Test Name])</f>
        <v>#N/A</v>
      </c>
      <c r="D395" s="167" t="e" cm="1">
        <f t="array" ref="D395">_xlfn.XLOOKUP($A395&amp;$Q$3&amp;$R$3,Data[Index]&amp;Data[Valid Test, Can be used for conformity (Y/N)]&amp;Data[Cycle],Data[Mileage (Miles)])</f>
        <v>#N/A</v>
      </c>
      <c r="E395" s="130" t="e" cm="1">
        <f t="array" ref="E395">_xlfn.XLOOKUP($A395&amp;$Q$3&amp;$R$3,Data[Index]&amp;Data[Valid Test, Can be used for conformity (Y/N)]&amp;Data[Cycle],Data[Date])</f>
        <v>#N/A</v>
      </c>
      <c r="F395" s="129" t="e" cm="1">
        <f t="array" ref="F395">_xlfn.XLOOKUP($A395&amp;$Q$3&amp;$R$3,Data[Index]&amp;Data[Valid Test, Can be used for conformity (Y/N)]&amp;Data[Cycle],Data[CO/km (mg)])</f>
        <v>#N/A</v>
      </c>
      <c r="G395" s="129" t="e" cm="1">
        <f t="array" ref="G395">_xlfn.XLOOKUP($A395&amp;$Q$3,Data[Index]&amp;Data[Valid Test, Can be used for conformity (Y/N)],Data[CO2/km (g)])</f>
        <v>#N/A</v>
      </c>
      <c r="H395" s="129" t="e" cm="1">
        <f t="array" ref="H395">_xlfn.XLOOKUP($A395&amp;$Q$3,Data[Index]&amp;Data[Valid Test, Can be used for conformity (Y/N)],Data[THC/km (mg)])</f>
        <v>#N/A</v>
      </c>
      <c r="I395" s="129" t="e" cm="1">
        <f t="array" ref="I395">_xlfn.XLOOKUP($A395&amp;$Q$3,Data[Index]&amp;Data[Valid Test, Can be used for conformity (Y/N)],Data[NOx/km (mg)])</f>
        <v>#N/A</v>
      </c>
      <c r="J395" s="129" t="e" cm="1">
        <f t="array" ref="J395">_xlfn.XLOOKUP($A395&amp;$Q$3,Data[Index]&amp;Data[Valid Test, Can be used for conformity (Y/N)],Data[THC + NOx/km (mg)])</f>
        <v>#N/A</v>
      </c>
      <c r="K395" s="142" t="e" cm="1">
        <f t="array" ref="K395">_xlfn.XLOOKUP($A395&amp;$Q$3,Data[Index]&amp;Data[Valid Test, Can be used for conformity (Y/N)],Data[PN/km ('#)])</f>
        <v>#N/A</v>
      </c>
      <c r="L395" s="129" t="e" cm="1">
        <f t="array" ref="L395">_xlfn.XLOOKUP($A395&amp;$Q$3,Data[Index]&amp;Data[Valid Test, Can be used for conformity (Y/N)],Data[PM/km (mg)])</f>
        <v>#N/A</v>
      </c>
      <c r="M395" s="126" t="e" cm="1">
        <f t="array" ref="M395">_xlfn.XLOOKUP($A395&amp;$Q$3,Data[Index]&amp;Data[Valid Test, Can be used for conformity (Y/N)],Data[CH4 (mg/km)])</f>
        <v>#N/A</v>
      </c>
      <c r="N395" s="126" t="e" cm="1">
        <f t="array" ref="N395">_xlfn.XLOOKUP($A395&amp;$Q$3,Data[Index]&amp;Data[Valid Test, Can be used for conformity (Y/N)],Data[N20 (mg/km)])</f>
        <v>#N/A</v>
      </c>
      <c r="O395" s="129" t="e" cm="1">
        <f t="array" ref="O395">_xlfn.XLOOKUP($A395&amp;$Q$3,Data[Index]&amp;Data[Valid Test, Can be used for conformity (Y/N)],Data[l/100km])</f>
        <v>#N/A</v>
      </c>
      <c r="P395" s="138" t="e">
        <f>_xlfn.XLOOKUP($A395,Data[Index],Data[Comments])</f>
        <v>#N/A</v>
      </c>
    </row>
    <row r="396" spans="1:16" x14ac:dyDescent="0.2">
      <c r="A396" s="129"/>
      <c r="B396" s="129"/>
      <c r="C396" s="129" t="e" cm="1">
        <f t="array" ref="C396">_xlfn.XLOOKUP($A396&amp;$Q$3&amp;$R$3,Data[Index]&amp;Data[Valid Test, Can be used for conformity (Y/N)]&amp;Data[Cycle],Data[Test Name])</f>
        <v>#N/A</v>
      </c>
      <c r="D396" s="167" t="e" cm="1">
        <f t="array" ref="D396">_xlfn.XLOOKUP($A396&amp;$Q$3&amp;$R$3,Data[Index]&amp;Data[Valid Test, Can be used for conformity (Y/N)]&amp;Data[Cycle],Data[Mileage (Miles)])</f>
        <v>#N/A</v>
      </c>
      <c r="E396" s="130" t="e" cm="1">
        <f t="array" ref="E396">_xlfn.XLOOKUP($A396&amp;$Q$3&amp;$R$3,Data[Index]&amp;Data[Valid Test, Can be used for conformity (Y/N)]&amp;Data[Cycle],Data[Date])</f>
        <v>#N/A</v>
      </c>
      <c r="F396" s="129" t="e" cm="1">
        <f t="array" ref="F396">_xlfn.XLOOKUP($A396&amp;$Q$3&amp;$R$3,Data[Index]&amp;Data[Valid Test, Can be used for conformity (Y/N)]&amp;Data[Cycle],Data[CO/km (mg)])</f>
        <v>#N/A</v>
      </c>
      <c r="G396" s="129" t="e" cm="1">
        <f t="array" ref="G396">_xlfn.XLOOKUP($A396&amp;$Q$3,Data[Index]&amp;Data[Valid Test, Can be used for conformity (Y/N)],Data[CO2/km (g)])</f>
        <v>#N/A</v>
      </c>
      <c r="H396" s="129" t="e" cm="1">
        <f t="array" ref="H396">_xlfn.XLOOKUP($A396&amp;$Q$3,Data[Index]&amp;Data[Valid Test, Can be used for conformity (Y/N)],Data[THC/km (mg)])</f>
        <v>#N/A</v>
      </c>
      <c r="I396" s="129" t="e" cm="1">
        <f t="array" ref="I396">_xlfn.XLOOKUP($A396&amp;$Q$3,Data[Index]&amp;Data[Valid Test, Can be used for conformity (Y/N)],Data[NOx/km (mg)])</f>
        <v>#N/A</v>
      </c>
      <c r="J396" s="129" t="e" cm="1">
        <f t="array" ref="J396">_xlfn.XLOOKUP($A396&amp;$Q$3,Data[Index]&amp;Data[Valid Test, Can be used for conformity (Y/N)],Data[THC + NOx/km (mg)])</f>
        <v>#N/A</v>
      </c>
      <c r="K396" s="142" t="e" cm="1">
        <f t="array" ref="K396">_xlfn.XLOOKUP($A396&amp;$Q$3,Data[Index]&amp;Data[Valid Test, Can be used for conformity (Y/N)],Data[PN/km ('#)])</f>
        <v>#N/A</v>
      </c>
      <c r="L396" s="129" t="e" cm="1">
        <f t="array" ref="L396">_xlfn.XLOOKUP($A396&amp;$Q$3,Data[Index]&amp;Data[Valid Test, Can be used for conformity (Y/N)],Data[PM/km (mg)])</f>
        <v>#N/A</v>
      </c>
      <c r="M396" s="126" t="e" cm="1">
        <f t="array" ref="M396">_xlfn.XLOOKUP($A396&amp;$Q$3,Data[Index]&amp;Data[Valid Test, Can be used for conformity (Y/N)],Data[CH4 (mg/km)])</f>
        <v>#N/A</v>
      </c>
      <c r="N396" s="126" t="e" cm="1">
        <f t="array" ref="N396">_xlfn.XLOOKUP($A396&amp;$Q$3,Data[Index]&amp;Data[Valid Test, Can be used for conformity (Y/N)],Data[N20 (mg/km)])</f>
        <v>#N/A</v>
      </c>
      <c r="O396" s="129" t="e" cm="1">
        <f t="array" ref="O396">_xlfn.XLOOKUP($A396&amp;$Q$3,Data[Index]&amp;Data[Valid Test, Can be used for conformity (Y/N)],Data[l/100km])</f>
        <v>#N/A</v>
      </c>
      <c r="P396" s="138">
        <f>_xlfn.XLOOKUP($A396,Data[Index],Data[Comments])</f>
        <v>0</v>
      </c>
    </row>
    <row r="397" spans="1:16" x14ac:dyDescent="0.2">
      <c r="A397" s="129"/>
      <c r="B397" s="129"/>
      <c r="C397" s="129" t="e" cm="1">
        <f t="array" ref="C397">_xlfn.XLOOKUP($A397&amp;$Q$3&amp;$R$3,Data[Index]&amp;Data[Valid Test, Can be used for conformity (Y/N)]&amp;Data[Cycle],Data[Test Name])</f>
        <v>#N/A</v>
      </c>
      <c r="D397" s="167" t="e" cm="1">
        <f t="array" ref="D397">_xlfn.XLOOKUP($A397&amp;$Q$3&amp;$R$3,Data[Index]&amp;Data[Valid Test, Can be used for conformity (Y/N)]&amp;Data[Cycle],Data[Mileage (Miles)])</f>
        <v>#N/A</v>
      </c>
      <c r="E397" s="130" t="e" cm="1">
        <f t="array" ref="E397">_xlfn.XLOOKUP($A397&amp;$Q$3&amp;$R$3,Data[Index]&amp;Data[Valid Test, Can be used for conformity (Y/N)]&amp;Data[Cycle],Data[Date])</f>
        <v>#N/A</v>
      </c>
      <c r="F397" s="129" t="e" cm="1">
        <f t="array" ref="F397">_xlfn.XLOOKUP($A397&amp;$Q$3&amp;$R$3,Data[Index]&amp;Data[Valid Test, Can be used for conformity (Y/N)]&amp;Data[Cycle],Data[CO/km (mg)])</f>
        <v>#N/A</v>
      </c>
      <c r="G397" s="129" t="e" cm="1">
        <f t="array" ref="G397">_xlfn.XLOOKUP($A397&amp;$Q$3,Data[Index]&amp;Data[Valid Test, Can be used for conformity (Y/N)],Data[CO2/km (g)])</f>
        <v>#N/A</v>
      </c>
      <c r="H397" s="129" t="e" cm="1">
        <f t="array" ref="H397">_xlfn.XLOOKUP($A397&amp;$Q$3,Data[Index]&amp;Data[Valid Test, Can be used for conformity (Y/N)],Data[THC/km (mg)])</f>
        <v>#N/A</v>
      </c>
      <c r="I397" s="129" t="e" cm="1">
        <f t="array" ref="I397">_xlfn.XLOOKUP($A397&amp;$Q$3,Data[Index]&amp;Data[Valid Test, Can be used for conformity (Y/N)],Data[NOx/km (mg)])</f>
        <v>#N/A</v>
      </c>
      <c r="J397" s="129" t="e" cm="1">
        <f t="array" ref="J397">_xlfn.XLOOKUP($A397&amp;$Q$3,Data[Index]&amp;Data[Valid Test, Can be used for conformity (Y/N)],Data[THC + NOx/km (mg)])</f>
        <v>#N/A</v>
      </c>
      <c r="K397" s="142" t="e" cm="1">
        <f t="array" ref="K397">_xlfn.XLOOKUP($A397&amp;$Q$3,Data[Index]&amp;Data[Valid Test, Can be used for conformity (Y/N)],Data[PN/km ('#)])</f>
        <v>#N/A</v>
      </c>
      <c r="L397" s="129" t="e" cm="1">
        <f t="array" ref="L397">_xlfn.XLOOKUP($A397&amp;$Q$3,Data[Index]&amp;Data[Valid Test, Can be used for conformity (Y/N)],Data[PM/km (mg)])</f>
        <v>#N/A</v>
      </c>
      <c r="M397" s="126" t="e" cm="1">
        <f t="array" ref="M397">_xlfn.XLOOKUP($A397&amp;$Q$3,Data[Index]&amp;Data[Valid Test, Can be used for conformity (Y/N)],Data[CH4 (mg/km)])</f>
        <v>#N/A</v>
      </c>
      <c r="N397" s="126" t="e" cm="1">
        <f t="array" ref="N397">_xlfn.XLOOKUP($A397&amp;$Q$3,Data[Index]&amp;Data[Valid Test, Can be used for conformity (Y/N)],Data[N20 (mg/km)])</f>
        <v>#N/A</v>
      </c>
      <c r="O397" s="129" t="e" cm="1">
        <f t="array" ref="O397">_xlfn.XLOOKUP($A397&amp;$Q$3,Data[Index]&amp;Data[Valid Test, Can be used for conformity (Y/N)],Data[l/100km])</f>
        <v>#N/A</v>
      </c>
      <c r="P397" s="138">
        <f>_xlfn.XLOOKUP($A397,Data[Index],Data[Comments])</f>
        <v>0</v>
      </c>
    </row>
    <row r="398" spans="1:16" x14ac:dyDescent="0.2">
      <c r="A398" s="129"/>
      <c r="B398" s="129"/>
      <c r="C398" s="129" t="e" cm="1">
        <f t="array" ref="C398">_xlfn.XLOOKUP($A398&amp;$Q$3&amp;$R$3,Data[Index]&amp;Data[Valid Test, Can be used for conformity (Y/N)]&amp;Data[Cycle],Data[Test Name])</f>
        <v>#N/A</v>
      </c>
      <c r="D398" s="167" t="e" cm="1">
        <f t="array" ref="D398">_xlfn.XLOOKUP($A398&amp;$Q$3&amp;$R$3,Data[Index]&amp;Data[Valid Test, Can be used for conformity (Y/N)]&amp;Data[Cycle],Data[Mileage (Miles)])</f>
        <v>#N/A</v>
      </c>
      <c r="E398" s="130" t="e" cm="1">
        <f t="array" ref="E398">_xlfn.XLOOKUP($A398&amp;$Q$3&amp;$R$3,Data[Index]&amp;Data[Valid Test, Can be used for conformity (Y/N)]&amp;Data[Cycle],Data[Date])</f>
        <v>#N/A</v>
      </c>
      <c r="F398" s="129" t="e" cm="1">
        <f t="array" ref="F398">_xlfn.XLOOKUP($A398&amp;$Q$3&amp;$R$3,Data[Index]&amp;Data[Valid Test, Can be used for conformity (Y/N)]&amp;Data[Cycle],Data[CO/km (mg)])</f>
        <v>#N/A</v>
      </c>
      <c r="G398" s="129" t="e" cm="1">
        <f t="array" ref="G398">_xlfn.XLOOKUP($A398&amp;$Q$3,Data[Index]&amp;Data[Valid Test, Can be used for conformity (Y/N)],Data[CO2/km (g)])</f>
        <v>#N/A</v>
      </c>
      <c r="H398" s="129" t="e" cm="1">
        <f t="array" ref="H398">_xlfn.XLOOKUP($A398&amp;$Q$3,Data[Index]&amp;Data[Valid Test, Can be used for conformity (Y/N)],Data[THC/km (mg)])</f>
        <v>#N/A</v>
      </c>
      <c r="I398" s="129" t="e" cm="1">
        <f t="array" ref="I398">_xlfn.XLOOKUP($A398&amp;$Q$3,Data[Index]&amp;Data[Valid Test, Can be used for conformity (Y/N)],Data[NOx/km (mg)])</f>
        <v>#N/A</v>
      </c>
      <c r="J398" s="129" t="e" cm="1">
        <f t="array" ref="J398">_xlfn.XLOOKUP($A398&amp;$Q$3,Data[Index]&amp;Data[Valid Test, Can be used for conformity (Y/N)],Data[THC + NOx/km (mg)])</f>
        <v>#N/A</v>
      </c>
      <c r="K398" s="142" t="e" cm="1">
        <f t="array" ref="K398">_xlfn.XLOOKUP($A398&amp;$Q$3,Data[Index]&amp;Data[Valid Test, Can be used for conformity (Y/N)],Data[PN/km ('#)])</f>
        <v>#N/A</v>
      </c>
      <c r="L398" s="129" t="e" cm="1">
        <f t="array" ref="L398">_xlfn.XLOOKUP($A398&amp;$Q$3,Data[Index]&amp;Data[Valid Test, Can be used for conformity (Y/N)],Data[PM/km (mg)])</f>
        <v>#N/A</v>
      </c>
      <c r="M398" s="126" t="e" cm="1">
        <f t="array" ref="M398">_xlfn.XLOOKUP($A398&amp;$Q$3,Data[Index]&amp;Data[Valid Test, Can be used for conformity (Y/N)],Data[CH4 (mg/km)])</f>
        <v>#N/A</v>
      </c>
      <c r="N398" s="126" t="e" cm="1">
        <f t="array" ref="N398">_xlfn.XLOOKUP($A398&amp;$Q$3,Data[Index]&amp;Data[Valid Test, Can be used for conformity (Y/N)],Data[N20 (mg/km)])</f>
        <v>#N/A</v>
      </c>
      <c r="O398" s="129" t="e" cm="1">
        <f t="array" ref="O398">_xlfn.XLOOKUP($A398&amp;$Q$3,Data[Index]&amp;Data[Valid Test, Can be used for conformity (Y/N)],Data[l/100km])</f>
        <v>#N/A</v>
      </c>
      <c r="P398" s="138" t="e">
        <f>_xlfn.XLOOKUP($A398,Data[Index],Data[Comments])</f>
        <v>#N/A</v>
      </c>
    </row>
    <row r="399" spans="1:16" x14ac:dyDescent="0.2">
      <c r="A399" s="129"/>
      <c r="B399" s="129"/>
      <c r="C399" s="129" t="e" cm="1">
        <f t="array" ref="C399">_xlfn.XLOOKUP($A399&amp;$Q$3&amp;$R$3,Data[Index]&amp;Data[Valid Test, Can be used for conformity (Y/N)]&amp;Data[Cycle],Data[Test Name])</f>
        <v>#N/A</v>
      </c>
      <c r="D399" s="167" t="e" cm="1">
        <f t="array" ref="D399">_xlfn.XLOOKUP($A399&amp;$Q$3&amp;$R$3,Data[Index]&amp;Data[Valid Test, Can be used for conformity (Y/N)]&amp;Data[Cycle],Data[Mileage (Miles)])</f>
        <v>#N/A</v>
      </c>
      <c r="E399" s="130" t="e" cm="1">
        <f t="array" ref="E399">_xlfn.XLOOKUP($A399&amp;$Q$3&amp;$R$3,Data[Index]&amp;Data[Valid Test, Can be used for conformity (Y/N)]&amp;Data[Cycle],Data[Date])</f>
        <v>#N/A</v>
      </c>
      <c r="F399" s="129" t="e" cm="1">
        <f t="array" ref="F399">_xlfn.XLOOKUP($A399&amp;$Q$3&amp;$R$3,Data[Index]&amp;Data[Valid Test, Can be used for conformity (Y/N)]&amp;Data[Cycle],Data[CO/km (mg)])</f>
        <v>#N/A</v>
      </c>
      <c r="G399" s="129" t="e" cm="1">
        <f t="array" ref="G399">_xlfn.XLOOKUP($A399&amp;$Q$3,Data[Index]&amp;Data[Valid Test, Can be used for conformity (Y/N)],Data[CO2/km (g)])</f>
        <v>#N/A</v>
      </c>
      <c r="H399" s="129" t="e" cm="1">
        <f t="array" ref="H399">_xlfn.XLOOKUP($A399&amp;$Q$3,Data[Index]&amp;Data[Valid Test, Can be used for conformity (Y/N)],Data[THC/km (mg)])</f>
        <v>#N/A</v>
      </c>
      <c r="I399" s="129" t="e" cm="1">
        <f t="array" ref="I399">_xlfn.XLOOKUP($A399&amp;$Q$3,Data[Index]&amp;Data[Valid Test, Can be used for conformity (Y/N)],Data[NOx/km (mg)])</f>
        <v>#N/A</v>
      </c>
      <c r="J399" s="129" t="e" cm="1">
        <f t="array" ref="J399">_xlfn.XLOOKUP($A399&amp;$Q$3,Data[Index]&amp;Data[Valid Test, Can be used for conformity (Y/N)],Data[THC + NOx/km (mg)])</f>
        <v>#N/A</v>
      </c>
      <c r="K399" s="142" t="e" cm="1">
        <f t="array" ref="K399">_xlfn.XLOOKUP($A399&amp;$Q$3,Data[Index]&amp;Data[Valid Test, Can be used for conformity (Y/N)],Data[PN/km ('#)])</f>
        <v>#N/A</v>
      </c>
      <c r="L399" s="129" t="e" cm="1">
        <f t="array" ref="L399">_xlfn.XLOOKUP($A399&amp;$Q$3,Data[Index]&amp;Data[Valid Test, Can be used for conformity (Y/N)],Data[PM/km (mg)])</f>
        <v>#N/A</v>
      </c>
      <c r="M399" s="126" t="e" cm="1">
        <f t="array" ref="M399">_xlfn.XLOOKUP($A399&amp;$Q$3,Data[Index]&amp;Data[Valid Test, Can be used for conformity (Y/N)],Data[CH4 (mg/km)])</f>
        <v>#N/A</v>
      </c>
      <c r="N399" s="126" t="e" cm="1">
        <f t="array" ref="N399">_xlfn.XLOOKUP($A399&amp;$Q$3,Data[Index]&amp;Data[Valid Test, Can be used for conformity (Y/N)],Data[N20 (mg/km)])</f>
        <v>#N/A</v>
      </c>
      <c r="O399" s="129" t="e" cm="1">
        <f t="array" ref="O399">_xlfn.XLOOKUP($A399&amp;$Q$3,Data[Index]&amp;Data[Valid Test, Can be used for conformity (Y/N)],Data[l/100km])</f>
        <v>#N/A</v>
      </c>
      <c r="P399" s="138" t="e">
        <f>_xlfn.XLOOKUP($A399,Data[Index],Data[Comments])</f>
        <v>#N/A</v>
      </c>
    </row>
    <row r="400" spans="1:16" x14ac:dyDescent="0.2">
      <c r="A400" s="129"/>
      <c r="B400" s="129"/>
      <c r="C400" s="129" t="e" cm="1">
        <f t="array" ref="C400">_xlfn.XLOOKUP($A400&amp;$Q$3&amp;$R$3,Data[Index]&amp;Data[Valid Test, Can be used for conformity (Y/N)]&amp;Data[Cycle],Data[Test Name])</f>
        <v>#N/A</v>
      </c>
      <c r="D400" s="167" t="e" cm="1">
        <f t="array" ref="D400">_xlfn.XLOOKUP($A400&amp;$Q$3&amp;$R$3,Data[Index]&amp;Data[Valid Test, Can be used for conformity (Y/N)]&amp;Data[Cycle],Data[Mileage (Miles)])</f>
        <v>#N/A</v>
      </c>
      <c r="E400" s="130" t="e" cm="1">
        <f t="array" ref="E400">_xlfn.XLOOKUP($A400&amp;$Q$3&amp;$R$3,Data[Index]&amp;Data[Valid Test, Can be used for conformity (Y/N)]&amp;Data[Cycle],Data[Date])</f>
        <v>#N/A</v>
      </c>
      <c r="F400" s="129" t="e" cm="1">
        <f t="array" ref="F400">_xlfn.XLOOKUP($A400&amp;$Q$3&amp;$R$3,Data[Index]&amp;Data[Valid Test, Can be used for conformity (Y/N)]&amp;Data[Cycle],Data[CO/km (mg)])</f>
        <v>#N/A</v>
      </c>
      <c r="G400" s="129" t="e" cm="1">
        <f t="array" ref="G400">_xlfn.XLOOKUP($A400&amp;$Q$3,Data[Index]&amp;Data[Valid Test, Can be used for conformity (Y/N)],Data[CO2/km (g)])</f>
        <v>#N/A</v>
      </c>
      <c r="H400" s="129" t="e" cm="1">
        <f t="array" ref="H400">_xlfn.XLOOKUP($A400&amp;$Q$3,Data[Index]&amp;Data[Valid Test, Can be used for conformity (Y/N)],Data[THC/km (mg)])</f>
        <v>#N/A</v>
      </c>
      <c r="I400" s="129" t="e" cm="1">
        <f t="array" ref="I400">_xlfn.XLOOKUP($A400&amp;$Q$3,Data[Index]&amp;Data[Valid Test, Can be used for conformity (Y/N)],Data[NOx/km (mg)])</f>
        <v>#N/A</v>
      </c>
      <c r="J400" s="129" t="e" cm="1">
        <f t="array" ref="J400">_xlfn.XLOOKUP($A400&amp;$Q$3,Data[Index]&amp;Data[Valid Test, Can be used for conformity (Y/N)],Data[THC + NOx/km (mg)])</f>
        <v>#N/A</v>
      </c>
      <c r="K400" s="142" t="e" cm="1">
        <f t="array" ref="K400">_xlfn.XLOOKUP($A400&amp;$Q$3,Data[Index]&amp;Data[Valid Test, Can be used for conformity (Y/N)],Data[PN/km ('#)])</f>
        <v>#N/A</v>
      </c>
      <c r="L400" s="129" t="e" cm="1">
        <f t="array" ref="L400">_xlfn.XLOOKUP($A400&amp;$Q$3,Data[Index]&amp;Data[Valid Test, Can be used for conformity (Y/N)],Data[PM/km (mg)])</f>
        <v>#N/A</v>
      </c>
      <c r="M400" s="126" t="e" cm="1">
        <f t="array" ref="M400">_xlfn.XLOOKUP($A400&amp;$Q$3,Data[Index]&amp;Data[Valid Test, Can be used for conformity (Y/N)],Data[CH4 (mg/km)])</f>
        <v>#N/A</v>
      </c>
      <c r="N400" s="126" t="e" cm="1">
        <f t="array" ref="N400">_xlfn.XLOOKUP($A400&amp;$Q$3,Data[Index]&amp;Data[Valid Test, Can be used for conformity (Y/N)],Data[N20 (mg/km)])</f>
        <v>#N/A</v>
      </c>
      <c r="O400" s="129" t="e" cm="1">
        <f t="array" ref="O400">_xlfn.XLOOKUP($A400&amp;$Q$3,Data[Index]&amp;Data[Valid Test, Can be used for conformity (Y/N)],Data[l/100km])</f>
        <v>#N/A</v>
      </c>
      <c r="P400" s="138" t="e">
        <f>_xlfn.XLOOKUP($A400,Data[Index],Data[Comments])</f>
        <v>#N/A</v>
      </c>
    </row>
    <row r="401" spans="1:16" x14ac:dyDescent="0.2">
      <c r="A401" s="129"/>
      <c r="B401" s="129"/>
      <c r="C401" s="129" t="e" cm="1">
        <f t="array" ref="C401">_xlfn.XLOOKUP($A401&amp;$Q$3&amp;$R$3,Data[Index]&amp;Data[Valid Test, Can be used for conformity (Y/N)]&amp;Data[Cycle],Data[Test Name])</f>
        <v>#N/A</v>
      </c>
      <c r="D401" s="167" t="e" cm="1">
        <f t="array" ref="D401">_xlfn.XLOOKUP($A401&amp;$Q$3&amp;$R$3,Data[Index]&amp;Data[Valid Test, Can be used for conformity (Y/N)]&amp;Data[Cycle],Data[Mileage (Miles)])</f>
        <v>#N/A</v>
      </c>
      <c r="E401" s="130" t="e" cm="1">
        <f t="array" ref="E401">_xlfn.XLOOKUP($A401&amp;$Q$3&amp;$R$3,Data[Index]&amp;Data[Valid Test, Can be used for conformity (Y/N)]&amp;Data[Cycle],Data[Date])</f>
        <v>#N/A</v>
      </c>
      <c r="F401" s="129" t="e" cm="1">
        <f t="array" ref="F401">_xlfn.XLOOKUP($A401&amp;$Q$3&amp;$R$3,Data[Index]&amp;Data[Valid Test, Can be used for conformity (Y/N)]&amp;Data[Cycle],Data[CO/km (mg)])</f>
        <v>#N/A</v>
      </c>
      <c r="G401" s="129" t="e" cm="1">
        <f t="array" ref="G401">_xlfn.XLOOKUP($A401&amp;$Q$3,Data[Index]&amp;Data[Valid Test, Can be used for conformity (Y/N)],Data[CO2/km (g)])</f>
        <v>#N/A</v>
      </c>
      <c r="H401" s="129" t="e" cm="1">
        <f t="array" ref="H401">_xlfn.XLOOKUP($A401&amp;$Q$3,Data[Index]&amp;Data[Valid Test, Can be used for conformity (Y/N)],Data[THC/km (mg)])</f>
        <v>#N/A</v>
      </c>
      <c r="I401" s="129" t="e" cm="1">
        <f t="array" ref="I401">_xlfn.XLOOKUP($A401&amp;$Q$3,Data[Index]&amp;Data[Valid Test, Can be used for conformity (Y/N)],Data[NOx/km (mg)])</f>
        <v>#N/A</v>
      </c>
      <c r="J401" s="129" t="e" cm="1">
        <f t="array" ref="J401">_xlfn.XLOOKUP($A401&amp;$Q$3,Data[Index]&amp;Data[Valid Test, Can be used for conformity (Y/N)],Data[THC + NOx/km (mg)])</f>
        <v>#N/A</v>
      </c>
      <c r="K401" s="142" t="e" cm="1">
        <f t="array" ref="K401">_xlfn.XLOOKUP($A401&amp;$Q$3,Data[Index]&amp;Data[Valid Test, Can be used for conformity (Y/N)],Data[PN/km ('#)])</f>
        <v>#N/A</v>
      </c>
      <c r="L401" s="129" t="e" cm="1">
        <f t="array" ref="L401">_xlfn.XLOOKUP($A401&amp;$Q$3,Data[Index]&amp;Data[Valid Test, Can be used for conformity (Y/N)],Data[PM/km (mg)])</f>
        <v>#N/A</v>
      </c>
      <c r="M401" s="126" t="e" cm="1">
        <f t="array" ref="M401">_xlfn.XLOOKUP($A401&amp;$Q$3,Data[Index]&amp;Data[Valid Test, Can be used for conformity (Y/N)],Data[CH4 (mg/km)])</f>
        <v>#N/A</v>
      </c>
      <c r="N401" s="126" t="e" cm="1">
        <f t="array" ref="N401">_xlfn.XLOOKUP($A401&amp;$Q$3,Data[Index]&amp;Data[Valid Test, Can be used for conformity (Y/N)],Data[N20 (mg/km)])</f>
        <v>#N/A</v>
      </c>
      <c r="O401" s="129" t="e" cm="1">
        <f t="array" ref="O401">_xlfn.XLOOKUP($A401&amp;$Q$3,Data[Index]&amp;Data[Valid Test, Can be used for conformity (Y/N)],Data[l/100km])</f>
        <v>#N/A</v>
      </c>
      <c r="P401" s="138">
        <f>_xlfn.XLOOKUP($A401,Data[Index],Data[Comments])</f>
        <v>0</v>
      </c>
    </row>
    <row r="402" spans="1:16" x14ac:dyDescent="0.2">
      <c r="A402" s="129"/>
      <c r="B402" s="129"/>
      <c r="C402" s="129" t="e" cm="1">
        <f t="array" ref="C402">_xlfn.XLOOKUP($A402&amp;$Q$3&amp;$R$3,Data[Index]&amp;Data[Valid Test, Can be used for conformity (Y/N)]&amp;Data[Cycle],Data[Test Name])</f>
        <v>#N/A</v>
      </c>
      <c r="D402" s="167" t="e" cm="1">
        <f t="array" ref="D402">_xlfn.XLOOKUP($A402&amp;$Q$3&amp;$R$3,Data[Index]&amp;Data[Valid Test, Can be used for conformity (Y/N)]&amp;Data[Cycle],Data[Mileage (Miles)])</f>
        <v>#N/A</v>
      </c>
      <c r="E402" s="130" t="e" cm="1">
        <f t="array" ref="E402">_xlfn.XLOOKUP($A402&amp;$Q$3&amp;$R$3,Data[Index]&amp;Data[Valid Test, Can be used for conformity (Y/N)]&amp;Data[Cycle],Data[Date])</f>
        <v>#N/A</v>
      </c>
      <c r="F402" s="129" t="e" cm="1">
        <f t="array" ref="F402">_xlfn.XLOOKUP($A402&amp;$Q$3&amp;$R$3,Data[Index]&amp;Data[Valid Test, Can be used for conformity (Y/N)]&amp;Data[Cycle],Data[CO/km (mg)])</f>
        <v>#N/A</v>
      </c>
      <c r="G402" s="129" t="e" cm="1">
        <f t="array" ref="G402">_xlfn.XLOOKUP($A402&amp;$Q$3,Data[Index]&amp;Data[Valid Test, Can be used for conformity (Y/N)],Data[CO2/km (g)])</f>
        <v>#N/A</v>
      </c>
      <c r="H402" s="129" t="e" cm="1">
        <f t="array" ref="H402">_xlfn.XLOOKUP($A402&amp;$Q$3,Data[Index]&amp;Data[Valid Test, Can be used for conformity (Y/N)],Data[THC/km (mg)])</f>
        <v>#N/A</v>
      </c>
      <c r="I402" s="129" t="e" cm="1">
        <f t="array" ref="I402">_xlfn.XLOOKUP($A402&amp;$Q$3,Data[Index]&amp;Data[Valid Test, Can be used for conformity (Y/N)],Data[NOx/km (mg)])</f>
        <v>#N/A</v>
      </c>
      <c r="J402" s="129" t="e" cm="1">
        <f t="array" ref="J402">_xlfn.XLOOKUP($A402&amp;$Q$3,Data[Index]&amp;Data[Valid Test, Can be used for conformity (Y/N)],Data[THC + NOx/km (mg)])</f>
        <v>#N/A</v>
      </c>
      <c r="K402" s="142" t="e" cm="1">
        <f t="array" ref="K402">_xlfn.XLOOKUP($A402&amp;$Q$3,Data[Index]&amp;Data[Valid Test, Can be used for conformity (Y/N)],Data[PN/km ('#)])</f>
        <v>#N/A</v>
      </c>
      <c r="L402" s="129" t="e" cm="1">
        <f t="array" ref="L402">_xlfn.XLOOKUP($A402&amp;$Q$3,Data[Index]&amp;Data[Valid Test, Can be used for conformity (Y/N)],Data[PM/km (mg)])</f>
        <v>#N/A</v>
      </c>
      <c r="M402" s="126" t="e" cm="1">
        <f t="array" ref="M402">_xlfn.XLOOKUP($A402&amp;$Q$3,Data[Index]&amp;Data[Valid Test, Can be used for conformity (Y/N)],Data[CH4 (mg/km)])</f>
        <v>#N/A</v>
      </c>
      <c r="N402" s="126" t="e" cm="1">
        <f t="array" ref="N402">_xlfn.XLOOKUP($A402&amp;$Q$3,Data[Index]&amp;Data[Valid Test, Can be used for conformity (Y/N)],Data[N20 (mg/km)])</f>
        <v>#N/A</v>
      </c>
      <c r="O402" s="129" t="e" cm="1">
        <f t="array" ref="O402">_xlfn.XLOOKUP($A402&amp;$Q$3,Data[Index]&amp;Data[Valid Test, Can be used for conformity (Y/N)],Data[l/100km])</f>
        <v>#N/A</v>
      </c>
      <c r="P402" s="138">
        <f>_xlfn.XLOOKUP($A402,Data[Index],Data[Comments])</f>
        <v>0</v>
      </c>
    </row>
    <row r="403" spans="1:16" x14ac:dyDescent="0.2">
      <c r="A403" s="129"/>
      <c r="B403" s="129"/>
      <c r="C403" s="129" t="e" cm="1">
        <f t="array" ref="C403">_xlfn.XLOOKUP($A403&amp;$Q$3&amp;$R$3,Data[Index]&amp;Data[Valid Test, Can be used for conformity (Y/N)]&amp;Data[Cycle],Data[Test Name])</f>
        <v>#N/A</v>
      </c>
      <c r="D403" s="167" t="e" cm="1">
        <f t="array" ref="D403">_xlfn.XLOOKUP($A403&amp;$Q$3&amp;$R$3,Data[Index]&amp;Data[Valid Test, Can be used for conformity (Y/N)]&amp;Data[Cycle],Data[Mileage (Miles)])</f>
        <v>#N/A</v>
      </c>
      <c r="E403" s="130" t="e" cm="1">
        <f t="array" ref="E403">_xlfn.XLOOKUP($A403&amp;$Q$3&amp;$R$3,Data[Index]&amp;Data[Valid Test, Can be used for conformity (Y/N)]&amp;Data[Cycle],Data[Date])</f>
        <v>#N/A</v>
      </c>
      <c r="F403" s="129" t="e" cm="1">
        <f t="array" ref="F403">_xlfn.XLOOKUP($A403&amp;$Q$3&amp;$R$3,Data[Index]&amp;Data[Valid Test, Can be used for conformity (Y/N)]&amp;Data[Cycle],Data[CO/km (mg)])</f>
        <v>#N/A</v>
      </c>
      <c r="G403" s="129" t="e" cm="1">
        <f t="array" ref="G403">_xlfn.XLOOKUP($A403&amp;$Q$3,Data[Index]&amp;Data[Valid Test, Can be used for conformity (Y/N)],Data[CO2/km (g)])</f>
        <v>#N/A</v>
      </c>
      <c r="H403" s="129" t="e" cm="1">
        <f t="array" ref="H403">_xlfn.XLOOKUP($A403&amp;$Q$3,Data[Index]&amp;Data[Valid Test, Can be used for conformity (Y/N)],Data[THC/km (mg)])</f>
        <v>#N/A</v>
      </c>
      <c r="I403" s="129" t="e" cm="1">
        <f t="array" ref="I403">_xlfn.XLOOKUP($A403&amp;$Q$3,Data[Index]&amp;Data[Valid Test, Can be used for conformity (Y/N)],Data[NOx/km (mg)])</f>
        <v>#N/A</v>
      </c>
      <c r="J403" s="129" t="e" cm="1">
        <f t="array" ref="J403">_xlfn.XLOOKUP($A403&amp;$Q$3,Data[Index]&amp;Data[Valid Test, Can be used for conformity (Y/N)],Data[THC + NOx/km (mg)])</f>
        <v>#N/A</v>
      </c>
      <c r="K403" s="142" t="e" cm="1">
        <f t="array" ref="K403">_xlfn.XLOOKUP($A403&amp;$Q$3,Data[Index]&amp;Data[Valid Test, Can be used for conformity (Y/N)],Data[PN/km ('#)])</f>
        <v>#N/A</v>
      </c>
      <c r="L403" s="129" t="e" cm="1">
        <f t="array" ref="L403">_xlfn.XLOOKUP($A403&amp;$Q$3,Data[Index]&amp;Data[Valid Test, Can be used for conformity (Y/N)],Data[PM/km (mg)])</f>
        <v>#N/A</v>
      </c>
      <c r="M403" s="126" t="e" cm="1">
        <f t="array" ref="M403">_xlfn.XLOOKUP($A403&amp;$Q$3,Data[Index]&amp;Data[Valid Test, Can be used for conformity (Y/N)],Data[CH4 (mg/km)])</f>
        <v>#N/A</v>
      </c>
      <c r="N403" s="126" t="e" cm="1">
        <f t="array" ref="N403">_xlfn.XLOOKUP($A403&amp;$Q$3,Data[Index]&amp;Data[Valid Test, Can be used for conformity (Y/N)],Data[N20 (mg/km)])</f>
        <v>#N/A</v>
      </c>
      <c r="O403" s="129" t="e" cm="1">
        <f t="array" ref="O403">_xlfn.XLOOKUP($A403&amp;$Q$3,Data[Index]&amp;Data[Valid Test, Can be used for conformity (Y/N)],Data[l/100km])</f>
        <v>#N/A</v>
      </c>
      <c r="P403" s="138" t="e">
        <f>_xlfn.XLOOKUP($A403,Data[Index],Data[Comments])</f>
        <v>#N/A</v>
      </c>
    </row>
    <row r="404" spans="1:16" x14ac:dyDescent="0.2">
      <c r="A404" s="129"/>
      <c r="B404" s="129"/>
      <c r="C404" s="129" t="e" cm="1">
        <f t="array" ref="C404">_xlfn.XLOOKUP($A404&amp;$Q$3&amp;$R$3,Data[Index]&amp;Data[Valid Test, Can be used for conformity (Y/N)]&amp;Data[Cycle],Data[Test Name])</f>
        <v>#N/A</v>
      </c>
      <c r="D404" s="167" t="e" cm="1">
        <f t="array" ref="D404">_xlfn.XLOOKUP($A404&amp;$Q$3&amp;$R$3,Data[Index]&amp;Data[Valid Test, Can be used for conformity (Y/N)]&amp;Data[Cycle],Data[Mileage (Miles)])</f>
        <v>#N/A</v>
      </c>
      <c r="E404" s="130" t="e" cm="1">
        <f t="array" ref="E404">_xlfn.XLOOKUP($A404&amp;$Q$3&amp;$R$3,Data[Index]&amp;Data[Valid Test, Can be used for conformity (Y/N)]&amp;Data[Cycle],Data[Date])</f>
        <v>#N/A</v>
      </c>
      <c r="F404" s="129" t="e" cm="1">
        <f t="array" ref="F404">_xlfn.XLOOKUP($A404&amp;$Q$3&amp;$R$3,Data[Index]&amp;Data[Valid Test, Can be used for conformity (Y/N)]&amp;Data[Cycle],Data[CO/km (mg)])</f>
        <v>#N/A</v>
      </c>
      <c r="G404" s="129" t="e" cm="1">
        <f t="array" ref="G404">_xlfn.XLOOKUP($A404&amp;$Q$3,Data[Index]&amp;Data[Valid Test, Can be used for conformity (Y/N)],Data[CO2/km (g)])</f>
        <v>#N/A</v>
      </c>
      <c r="H404" s="129" t="e" cm="1">
        <f t="array" ref="H404">_xlfn.XLOOKUP($A404&amp;$Q$3,Data[Index]&amp;Data[Valid Test, Can be used for conformity (Y/N)],Data[THC/km (mg)])</f>
        <v>#N/A</v>
      </c>
      <c r="I404" s="129" t="e" cm="1">
        <f t="array" ref="I404">_xlfn.XLOOKUP($A404&amp;$Q$3,Data[Index]&amp;Data[Valid Test, Can be used for conformity (Y/N)],Data[NOx/km (mg)])</f>
        <v>#N/A</v>
      </c>
      <c r="J404" s="129" t="e" cm="1">
        <f t="array" ref="J404">_xlfn.XLOOKUP($A404&amp;$Q$3,Data[Index]&amp;Data[Valid Test, Can be used for conformity (Y/N)],Data[THC + NOx/km (mg)])</f>
        <v>#N/A</v>
      </c>
      <c r="K404" s="142" t="e" cm="1">
        <f t="array" ref="K404">_xlfn.XLOOKUP($A404&amp;$Q$3,Data[Index]&amp;Data[Valid Test, Can be used for conformity (Y/N)],Data[PN/km ('#)])</f>
        <v>#N/A</v>
      </c>
      <c r="L404" s="129" t="e" cm="1">
        <f t="array" ref="L404">_xlfn.XLOOKUP($A404&amp;$Q$3,Data[Index]&amp;Data[Valid Test, Can be used for conformity (Y/N)],Data[PM/km (mg)])</f>
        <v>#N/A</v>
      </c>
      <c r="M404" s="126" t="e" cm="1">
        <f t="array" ref="M404">_xlfn.XLOOKUP($A404&amp;$Q$3,Data[Index]&amp;Data[Valid Test, Can be used for conformity (Y/N)],Data[CH4 (mg/km)])</f>
        <v>#N/A</v>
      </c>
      <c r="N404" s="126" t="e" cm="1">
        <f t="array" ref="N404">_xlfn.XLOOKUP($A404&amp;$Q$3,Data[Index]&amp;Data[Valid Test, Can be used for conformity (Y/N)],Data[N20 (mg/km)])</f>
        <v>#N/A</v>
      </c>
      <c r="O404" s="129" t="e" cm="1">
        <f t="array" ref="O404">_xlfn.XLOOKUP($A404&amp;$Q$3,Data[Index]&amp;Data[Valid Test, Can be used for conformity (Y/N)],Data[l/100km])</f>
        <v>#N/A</v>
      </c>
      <c r="P404" s="138">
        <f>_xlfn.XLOOKUP($A404,Data[Index],Data[Comments])</f>
        <v>0</v>
      </c>
    </row>
    <row r="405" spans="1:16" x14ac:dyDescent="0.2">
      <c r="A405" s="129"/>
      <c r="B405" s="129"/>
      <c r="C405" s="129" t="e" cm="1">
        <f t="array" ref="C405">_xlfn.XLOOKUP($A405&amp;$Q$3&amp;$R$3,Data[Index]&amp;Data[Valid Test, Can be used for conformity (Y/N)]&amp;Data[Cycle],Data[Test Name])</f>
        <v>#N/A</v>
      </c>
      <c r="D405" s="167" t="e" cm="1">
        <f t="array" ref="D405">_xlfn.XLOOKUP($A405&amp;$Q$3&amp;$R$3,Data[Index]&amp;Data[Valid Test, Can be used for conformity (Y/N)]&amp;Data[Cycle],Data[Mileage (Miles)])</f>
        <v>#N/A</v>
      </c>
      <c r="E405" s="130" t="e" cm="1">
        <f t="array" ref="E405">_xlfn.XLOOKUP($A405&amp;$Q$3&amp;$R$3,Data[Index]&amp;Data[Valid Test, Can be used for conformity (Y/N)]&amp;Data[Cycle],Data[Date])</f>
        <v>#N/A</v>
      </c>
      <c r="F405" s="129" t="e" cm="1">
        <f t="array" ref="F405">_xlfn.XLOOKUP($A405&amp;$Q$3&amp;$R$3,Data[Index]&amp;Data[Valid Test, Can be used for conformity (Y/N)]&amp;Data[Cycle],Data[CO/km (mg)])</f>
        <v>#N/A</v>
      </c>
      <c r="G405" s="129" t="e" cm="1">
        <f t="array" ref="G405">_xlfn.XLOOKUP($A405&amp;$Q$3,Data[Index]&amp;Data[Valid Test, Can be used for conformity (Y/N)],Data[CO2/km (g)])</f>
        <v>#N/A</v>
      </c>
      <c r="H405" s="129" t="e" cm="1">
        <f t="array" ref="H405">_xlfn.XLOOKUP($A405&amp;$Q$3,Data[Index]&amp;Data[Valid Test, Can be used for conformity (Y/N)],Data[THC/km (mg)])</f>
        <v>#N/A</v>
      </c>
      <c r="I405" s="129" t="e" cm="1">
        <f t="array" ref="I405">_xlfn.XLOOKUP($A405&amp;$Q$3,Data[Index]&amp;Data[Valid Test, Can be used for conformity (Y/N)],Data[NOx/km (mg)])</f>
        <v>#N/A</v>
      </c>
      <c r="J405" s="129" t="e" cm="1">
        <f t="array" ref="J405">_xlfn.XLOOKUP($A405&amp;$Q$3,Data[Index]&amp;Data[Valid Test, Can be used for conformity (Y/N)],Data[THC + NOx/km (mg)])</f>
        <v>#N/A</v>
      </c>
      <c r="K405" s="142" t="e" cm="1">
        <f t="array" ref="K405">_xlfn.XLOOKUP($A405&amp;$Q$3,Data[Index]&amp;Data[Valid Test, Can be used for conformity (Y/N)],Data[PN/km ('#)])</f>
        <v>#N/A</v>
      </c>
      <c r="L405" s="129" t="e" cm="1">
        <f t="array" ref="L405">_xlfn.XLOOKUP($A405&amp;$Q$3,Data[Index]&amp;Data[Valid Test, Can be used for conformity (Y/N)],Data[PM/km (mg)])</f>
        <v>#N/A</v>
      </c>
      <c r="M405" s="126" t="e" cm="1">
        <f t="array" ref="M405">_xlfn.XLOOKUP($A405&amp;$Q$3,Data[Index]&amp;Data[Valid Test, Can be used for conformity (Y/N)],Data[CH4 (mg/km)])</f>
        <v>#N/A</v>
      </c>
      <c r="N405" s="126" t="e" cm="1">
        <f t="array" ref="N405">_xlfn.XLOOKUP($A405&amp;$Q$3,Data[Index]&amp;Data[Valid Test, Can be used for conformity (Y/N)],Data[N20 (mg/km)])</f>
        <v>#N/A</v>
      </c>
      <c r="O405" s="129" t="e" cm="1">
        <f t="array" ref="O405">_xlfn.XLOOKUP($A405&amp;$Q$3,Data[Index]&amp;Data[Valid Test, Can be used for conformity (Y/N)],Data[l/100km])</f>
        <v>#N/A</v>
      </c>
      <c r="P405" s="138">
        <f>_xlfn.XLOOKUP($A405,Data[Index],Data[Comments])</f>
        <v>0</v>
      </c>
    </row>
    <row r="406" spans="1:16" x14ac:dyDescent="0.2">
      <c r="A406" s="129"/>
      <c r="B406" s="129"/>
      <c r="C406" s="129" t="e" cm="1">
        <f t="array" ref="C406">_xlfn.XLOOKUP($A406&amp;$Q$3&amp;$R$3,Data[Index]&amp;Data[Valid Test, Can be used for conformity (Y/N)]&amp;Data[Cycle],Data[Test Name])</f>
        <v>#N/A</v>
      </c>
      <c r="D406" s="167" t="e" cm="1">
        <f t="array" ref="D406">_xlfn.XLOOKUP($A406&amp;$Q$3&amp;$R$3,Data[Index]&amp;Data[Valid Test, Can be used for conformity (Y/N)]&amp;Data[Cycle],Data[Mileage (Miles)])</f>
        <v>#N/A</v>
      </c>
      <c r="E406" s="130" t="e" cm="1">
        <f t="array" ref="E406">_xlfn.XLOOKUP($A406&amp;$Q$3&amp;$R$3,Data[Index]&amp;Data[Valid Test, Can be used for conformity (Y/N)]&amp;Data[Cycle],Data[Date])</f>
        <v>#N/A</v>
      </c>
      <c r="F406" s="129" t="e" cm="1">
        <f t="array" ref="F406">_xlfn.XLOOKUP($A406&amp;$Q$3&amp;$R$3,Data[Index]&amp;Data[Valid Test, Can be used for conformity (Y/N)]&amp;Data[Cycle],Data[CO/km (mg)])</f>
        <v>#N/A</v>
      </c>
      <c r="G406" s="129" t="e" cm="1">
        <f t="array" ref="G406">_xlfn.XLOOKUP($A406&amp;$Q$3,Data[Index]&amp;Data[Valid Test, Can be used for conformity (Y/N)],Data[CO2/km (g)])</f>
        <v>#N/A</v>
      </c>
      <c r="H406" s="129" t="e" cm="1">
        <f t="array" ref="H406">_xlfn.XLOOKUP($A406&amp;$Q$3,Data[Index]&amp;Data[Valid Test, Can be used for conformity (Y/N)],Data[THC/km (mg)])</f>
        <v>#N/A</v>
      </c>
      <c r="I406" s="129" t="e" cm="1">
        <f t="array" ref="I406">_xlfn.XLOOKUP($A406&amp;$Q$3,Data[Index]&amp;Data[Valid Test, Can be used for conformity (Y/N)],Data[NOx/km (mg)])</f>
        <v>#N/A</v>
      </c>
      <c r="J406" s="129" t="e" cm="1">
        <f t="array" ref="J406">_xlfn.XLOOKUP($A406&amp;$Q$3,Data[Index]&amp;Data[Valid Test, Can be used for conformity (Y/N)],Data[THC + NOx/km (mg)])</f>
        <v>#N/A</v>
      </c>
      <c r="K406" s="142" t="e" cm="1">
        <f t="array" ref="K406">_xlfn.XLOOKUP($A406&amp;$Q$3,Data[Index]&amp;Data[Valid Test, Can be used for conformity (Y/N)],Data[PN/km ('#)])</f>
        <v>#N/A</v>
      </c>
      <c r="L406" s="129" t="e" cm="1">
        <f t="array" ref="L406">_xlfn.XLOOKUP($A406&amp;$Q$3,Data[Index]&amp;Data[Valid Test, Can be used for conformity (Y/N)],Data[PM/km (mg)])</f>
        <v>#N/A</v>
      </c>
      <c r="M406" s="126" t="e" cm="1">
        <f t="array" ref="M406">_xlfn.XLOOKUP($A406&amp;$Q$3,Data[Index]&amp;Data[Valid Test, Can be used for conformity (Y/N)],Data[CH4 (mg/km)])</f>
        <v>#N/A</v>
      </c>
      <c r="N406" s="126" t="e" cm="1">
        <f t="array" ref="N406">_xlfn.XLOOKUP($A406&amp;$Q$3,Data[Index]&amp;Data[Valid Test, Can be used for conformity (Y/N)],Data[N20 (mg/km)])</f>
        <v>#N/A</v>
      </c>
      <c r="O406" s="129" t="e" cm="1">
        <f t="array" ref="O406">_xlfn.XLOOKUP($A406&amp;$Q$3,Data[Index]&amp;Data[Valid Test, Can be used for conformity (Y/N)],Data[l/100km])</f>
        <v>#N/A</v>
      </c>
      <c r="P406" s="138" t="e">
        <f>_xlfn.XLOOKUP($A406,Data[Index],Data[Comments])</f>
        <v>#N/A</v>
      </c>
    </row>
    <row r="407" spans="1:16" x14ac:dyDescent="0.2">
      <c r="A407" s="129"/>
      <c r="B407" s="129"/>
      <c r="C407" s="129" t="e" cm="1">
        <f t="array" ref="C407">_xlfn.XLOOKUP($A407&amp;$Q$3&amp;$R$3,Data[Index]&amp;Data[Valid Test, Can be used for conformity (Y/N)]&amp;Data[Cycle],Data[Test Name])</f>
        <v>#N/A</v>
      </c>
      <c r="D407" s="167" t="e" cm="1">
        <f t="array" ref="D407">_xlfn.XLOOKUP($A407&amp;$Q$3&amp;$R$3,Data[Index]&amp;Data[Valid Test, Can be used for conformity (Y/N)]&amp;Data[Cycle],Data[Mileage (Miles)])</f>
        <v>#N/A</v>
      </c>
      <c r="E407" s="130" t="e" cm="1">
        <f t="array" ref="E407">_xlfn.XLOOKUP($A407&amp;$Q$3&amp;$R$3,Data[Index]&amp;Data[Valid Test, Can be used for conformity (Y/N)]&amp;Data[Cycle],Data[Date])</f>
        <v>#N/A</v>
      </c>
      <c r="F407" s="129" t="e" cm="1">
        <f t="array" ref="F407">_xlfn.XLOOKUP($A407&amp;$Q$3&amp;$R$3,Data[Index]&amp;Data[Valid Test, Can be used for conformity (Y/N)]&amp;Data[Cycle],Data[CO/km (mg)])</f>
        <v>#N/A</v>
      </c>
      <c r="G407" s="129" t="e" cm="1">
        <f t="array" ref="G407">_xlfn.XLOOKUP($A407&amp;$Q$3,Data[Index]&amp;Data[Valid Test, Can be used for conformity (Y/N)],Data[CO2/km (g)])</f>
        <v>#N/A</v>
      </c>
      <c r="H407" s="129" t="e" cm="1">
        <f t="array" ref="H407">_xlfn.XLOOKUP($A407&amp;$Q$3,Data[Index]&amp;Data[Valid Test, Can be used for conformity (Y/N)],Data[THC/km (mg)])</f>
        <v>#N/A</v>
      </c>
      <c r="I407" s="129" t="e" cm="1">
        <f t="array" ref="I407">_xlfn.XLOOKUP($A407&amp;$Q$3,Data[Index]&amp;Data[Valid Test, Can be used for conformity (Y/N)],Data[NOx/km (mg)])</f>
        <v>#N/A</v>
      </c>
      <c r="J407" s="129" t="e" cm="1">
        <f t="array" ref="J407">_xlfn.XLOOKUP($A407&amp;$Q$3,Data[Index]&amp;Data[Valid Test, Can be used for conformity (Y/N)],Data[THC + NOx/km (mg)])</f>
        <v>#N/A</v>
      </c>
      <c r="K407" s="142" t="e" cm="1">
        <f t="array" ref="K407">_xlfn.XLOOKUP($A407&amp;$Q$3,Data[Index]&amp;Data[Valid Test, Can be used for conformity (Y/N)],Data[PN/km ('#)])</f>
        <v>#N/A</v>
      </c>
      <c r="L407" s="129" t="e" cm="1">
        <f t="array" ref="L407">_xlfn.XLOOKUP($A407&amp;$Q$3,Data[Index]&amp;Data[Valid Test, Can be used for conformity (Y/N)],Data[PM/km (mg)])</f>
        <v>#N/A</v>
      </c>
      <c r="M407" s="126" t="e" cm="1">
        <f t="array" ref="M407">_xlfn.XLOOKUP($A407&amp;$Q$3,Data[Index]&amp;Data[Valid Test, Can be used for conformity (Y/N)],Data[CH4 (mg/km)])</f>
        <v>#N/A</v>
      </c>
      <c r="N407" s="126" t="e" cm="1">
        <f t="array" ref="N407">_xlfn.XLOOKUP($A407&amp;$Q$3,Data[Index]&amp;Data[Valid Test, Can be used for conformity (Y/N)],Data[N20 (mg/km)])</f>
        <v>#N/A</v>
      </c>
      <c r="O407" s="129" t="e" cm="1">
        <f t="array" ref="O407">_xlfn.XLOOKUP($A407&amp;$Q$3,Data[Index]&amp;Data[Valid Test, Can be used for conformity (Y/N)],Data[l/100km])</f>
        <v>#N/A</v>
      </c>
      <c r="P407" s="138" t="e">
        <f>_xlfn.XLOOKUP($A407,Data[Index],Data[Comments])</f>
        <v>#N/A</v>
      </c>
    </row>
    <row r="408" spans="1:16" x14ac:dyDescent="0.2">
      <c r="A408" s="129"/>
      <c r="B408" s="129"/>
      <c r="C408" s="129" t="e" cm="1">
        <f t="array" ref="C408">_xlfn.XLOOKUP($A408&amp;$Q$3&amp;$R$3,Data[Index]&amp;Data[Valid Test, Can be used for conformity (Y/N)]&amp;Data[Cycle],Data[Test Name])</f>
        <v>#N/A</v>
      </c>
      <c r="D408" s="167" t="e" cm="1">
        <f t="array" ref="D408">_xlfn.XLOOKUP($A408&amp;$Q$3&amp;$R$3,Data[Index]&amp;Data[Valid Test, Can be used for conformity (Y/N)]&amp;Data[Cycle],Data[Mileage (Miles)])</f>
        <v>#N/A</v>
      </c>
      <c r="E408" s="130" t="e" cm="1">
        <f t="array" ref="E408">_xlfn.XLOOKUP($A408&amp;$Q$3&amp;$R$3,Data[Index]&amp;Data[Valid Test, Can be used for conformity (Y/N)]&amp;Data[Cycle],Data[Date])</f>
        <v>#N/A</v>
      </c>
      <c r="F408" s="129" t="e" cm="1">
        <f t="array" ref="F408">_xlfn.XLOOKUP($A408&amp;$Q$3&amp;$R$3,Data[Index]&amp;Data[Valid Test, Can be used for conformity (Y/N)]&amp;Data[Cycle],Data[CO/km (mg)])</f>
        <v>#N/A</v>
      </c>
      <c r="G408" s="129" t="e" cm="1">
        <f t="array" ref="G408">_xlfn.XLOOKUP($A408&amp;$Q$3,Data[Index]&amp;Data[Valid Test, Can be used for conformity (Y/N)],Data[CO2/km (g)])</f>
        <v>#N/A</v>
      </c>
      <c r="H408" s="129" t="e" cm="1">
        <f t="array" ref="H408">_xlfn.XLOOKUP($A408&amp;$Q$3,Data[Index]&amp;Data[Valid Test, Can be used for conformity (Y/N)],Data[THC/km (mg)])</f>
        <v>#N/A</v>
      </c>
      <c r="I408" s="129" t="e" cm="1">
        <f t="array" ref="I408">_xlfn.XLOOKUP($A408&amp;$Q$3,Data[Index]&amp;Data[Valid Test, Can be used for conformity (Y/N)],Data[NOx/km (mg)])</f>
        <v>#N/A</v>
      </c>
      <c r="J408" s="129" t="e" cm="1">
        <f t="array" ref="J408">_xlfn.XLOOKUP($A408&amp;$Q$3,Data[Index]&amp;Data[Valid Test, Can be used for conformity (Y/N)],Data[THC + NOx/km (mg)])</f>
        <v>#N/A</v>
      </c>
      <c r="K408" s="142" t="e" cm="1">
        <f t="array" ref="K408">_xlfn.XLOOKUP($A408&amp;$Q$3,Data[Index]&amp;Data[Valid Test, Can be used for conformity (Y/N)],Data[PN/km ('#)])</f>
        <v>#N/A</v>
      </c>
      <c r="L408" s="129" t="e" cm="1">
        <f t="array" ref="L408">_xlfn.XLOOKUP($A408&amp;$Q$3,Data[Index]&amp;Data[Valid Test, Can be used for conformity (Y/N)],Data[PM/km (mg)])</f>
        <v>#N/A</v>
      </c>
      <c r="M408" s="126" t="e" cm="1">
        <f t="array" ref="M408">_xlfn.XLOOKUP($A408&amp;$Q$3,Data[Index]&amp;Data[Valid Test, Can be used for conformity (Y/N)],Data[CH4 (mg/km)])</f>
        <v>#N/A</v>
      </c>
      <c r="N408" s="126" t="e" cm="1">
        <f t="array" ref="N408">_xlfn.XLOOKUP($A408&amp;$Q$3,Data[Index]&amp;Data[Valid Test, Can be used for conformity (Y/N)],Data[N20 (mg/km)])</f>
        <v>#N/A</v>
      </c>
      <c r="O408" s="129" t="e" cm="1">
        <f t="array" ref="O408">_xlfn.XLOOKUP($A408&amp;$Q$3,Data[Index]&amp;Data[Valid Test, Can be used for conformity (Y/N)],Data[l/100km])</f>
        <v>#N/A</v>
      </c>
      <c r="P408" s="138" t="e">
        <f>_xlfn.XLOOKUP($A408,Data[Index],Data[Comments])</f>
        <v>#N/A</v>
      </c>
    </row>
    <row r="409" spans="1:16" x14ac:dyDescent="0.2">
      <c r="A409" s="129"/>
      <c r="B409" s="129"/>
      <c r="C409" s="129" t="e" cm="1">
        <f t="array" ref="C409">_xlfn.XLOOKUP($A409&amp;$Q$3&amp;$R$3,Data[Index]&amp;Data[Valid Test, Can be used for conformity (Y/N)]&amp;Data[Cycle],Data[Test Name])</f>
        <v>#N/A</v>
      </c>
      <c r="D409" s="167" t="e" cm="1">
        <f t="array" ref="D409">_xlfn.XLOOKUP($A409&amp;$Q$3&amp;$R$3,Data[Index]&amp;Data[Valid Test, Can be used for conformity (Y/N)]&amp;Data[Cycle],Data[Mileage (Miles)])</f>
        <v>#N/A</v>
      </c>
      <c r="E409" s="130" t="e" cm="1">
        <f t="array" ref="E409">_xlfn.XLOOKUP($A409&amp;$Q$3&amp;$R$3,Data[Index]&amp;Data[Valid Test, Can be used for conformity (Y/N)]&amp;Data[Cycle],Data[Date])</f>
        <v>#N/A</v>
      </c>
      <c r="F409" s="129" t="e" cm="1">
        <f t="array" ref="F409">_xlfn.XLOOKUP($A409&amp;$Q$3&amp;$R$3,Data[Index]&amp;Data[Valid Test, Can be used for conformity (Y/N)]&amp;Data[Cycle],Data[CO/km (mg)])</f>
        <v>#N/A</v>
      </c>
      <c r="G409" s="129" t="e" cm="1">
        <f t="array" ref="G409">_xlfn.XLOOKUP($A409&amp;$Q$3,Data[Index]&amp;Data[Valid Test, Can be used for conformity (Y/N)],Data[CO2/km (g)])</f>
        <v>#N/A</v>
      </c>
      <c r="H409" s="129" t="e" cm="1">
        <f t="array" ref="H409">_xlfn.XLOOKUP($A409&amp;$Q$3,Data[Index]&amp;Data[Valid Test, Can be used for conformity (Y/N)],Data[THC/km (mg)])</f>
        <v>#N/A</v>
      </c>
      <c r="I409" s="129" t="e" cm="1">
        <f t="array" ref="I409">_xlfn.XLOOKUP($A409&amp;$Q$3,Data[Index]&amp;Data[Valid Test, Can be used for conformity (Y/N)],Data[NOx/km (mg)])</f>
        <v>#N/A</v>
      </c>
      <c r="J409" s="129" t="e" cm="1">
        <f t="array" ref="J409">_xlfn.XLOOKUP($A409&amp;$Q$3,Data[Index]&amp;Data[Valid Test, Can be used for conformity (Y/N)],Data[THC + NOx/km (mg)])</f>
        <v>#N/A</v>
      </c>
      <c r="K409" s="142" t="e" cm="1">
        <f t="array" ref="K409">_xlfn.XLOOKUP($A409&amp;$Q$3,Data[Index]&amp;Data[Valid Test, Can be used for conformity (Y/N)],Data[PN/km ('#)])</f>
        <v>#N/A</v>
      </c>
      <c r="L409" s="129" t="e" cm="1">
        <f t="array" ref="L409">_xlfn.XLOOKUP($A409&amp;$Q$3,Data[Index]&amp;Data[Valid Test, Can be used for conformity (Y/N)],Data[PM/km (mg)])</f>
        <v>#N/A</v>
      </c>
      <c r="M409" s="126" t="e" cm="1">
        <f t="array" ref="M409">_xlfn.XLOOKUP($A409&amp;$Q$3,Data[Index]&amp;Data[Valid Test, Can be used for conformity (Y/N)],Data[CH4 (mg/km)])</f>
        <v>#N/A</v>
      </c>
      <c r="N409" s="126" t="e" cm="1">
        <f t="array" ref="N409">_xlfn.XLOOKUP($A409&amp;$Q$3,Data[Index]&amp;Data[Valid Test, Can be used for conformity (Y/N)],Data[N20 (mg/km)])</f>
        <v>#N/A</v>
      </c>
      <c r="O409" s="129" t="e" cm="1">
        <f t="array" ref="O409">_xlfn.XLOOKUP($A409&amp;$Q$3,Data[Index]&amp;Data[Valid Test, Can be used for conformity (Y/N)],Data[l/100km])</f>
        <v>#N/A</v>
      </c>
      <c r="P409" s="138">
        <f>_xlfn.XLOOKUP($A409,Data[Index],Data[Comments])</f>
        <v>0</v>
      </c>
    </row>
    <row r="410" spans="1:16" x14ac:dyDescent="0.2">
      <c r="A410" s="129"/>
      <c r="B410" s="129"/>
      <c r="C410" s="129" t="e" cm="1">
        <f t="array" ref="C410">_xlfn.XLOOKUP($A410&amp;$Q$3&amp;$R$3,Data[Index]&amp;Data[Valid Test, Can be used for conformity (Y/N)]&amp;Data[Cycle],Data[Test Name])</f>
        <v>#N/A</v>
      </c>
      <c r="D410" s="167" t="e" cm="1">
        <f t="array" ref="D410">_xlfn.XLOOKUP($A410&amp;$Q$3&amp;$R$3,Data[Index]&amp;Data[Valid Test, Can be used for conformity (Y/N)]&amp;Data[Cycle],Data[Mileage (Miles)])</f>
        <v>#N/A</v>
      </c>
      <c r="E410" s="130" t="e" cm="1">
        <f t="array" ref="E410">_xlfn.XLOOKUP($A410&amp;$Q$3&amp;$R$3,Data[Index]&amp;Data[Valid Test, Can be used for conformity (Y/N)]&amp;Data[Cycle],Data[Date])</f>
        <v>#N/A</v>
      </c>
      <c r="F410" s="129" t="e" cm="1">
        <f t="array" ref="F410">_xlfn.XLOOKUP($A410&amp;$Q$3&amp;$R$3,Data[Index]&amp;Data[Valid Test, Can be used for conformity (Y/N)]&amp;Data[Cycle],Data[CO/km (mg)])</f>
        <v>#N/A</v>
      </c>
      <c r="G410" s="129" t="e" cm="1">
        <f t="array" ref="G410">_xlfn.XLOOKUP($A410&amp;$Q$3,Data[Index]&amp;Data[Valid Test, Can be used for conformity (Y/N)],Data[CO2/km (g)])</f>
        <v>#N/A</v>
      </c>
      <c r="H410" s="129" t="e" cm="1">
        <f t="array" ref="H410">_xlfn.XLOOKUP($A410&amp;$Q$3,Data[Index]&amp;Data[Valid Test, Can be used for conformity (Y/N)],Data[THC/km (mg)])</f>
        <v>#N/A</v>
      </c>
      <c r="I410" s="129" t="e" cm="1">
        <f t="array" ref="I410">_xlfn.XLOOKUP($A410&amp;$Q$3,Data[Index]&amp;Data[Valid Test, Can be used for conformity (Y/N)],Data[NOx/km (mg)])</f>
        <v>#N/A</v>
      </c>
      <c r="J410" s="129" t="e" cm="1">
        <f t="array" ref="J410">_xlfn.XLOOKUP($A410&amp;$Q$3,Data[Index]&amp;Data[Valid Test, Can be used for conformity (Y/N)],Data[THC + NOx/km (mg)])</f>
        <v>#N/A</v>
      </c>
      <c r="K410" s="142" t="e" cm="1">
        <f t="array" ref="K410">_xlfn.XLOOKUP($A410&amp;$Q$3,Data[Index]&amp;Data[Valid Test, Can be used for conformity (Y/N)],Data[PN/km ('#)])</f>
        <v>#N/A</v>
      </c>
      <c r="L410" s="129" t="e" cm="1">
        <f t="array" ref="L410">_xlfn.XLOOKUP($A410&amp;$Q$3,Data[Index]&amp;Data[Valid Test, Can be used for conformity (Y/N)],Data[PM/km (mg)])</f>
        <v>#N/A</v>
      </c>
      <c r="M410" s="126" t="e" cm="1">
        <f t="array" ref="M410">_xlfn.XLOOKUP($A410&amp;$Q$3,Data[Index]&amp;Data[Valid Test, Can be used for conformity (Y/N)],Data[CH4 (mg/km)])</f>
        <v>#N/A</v>
      </c>
      <c r="N410" s="126" t="e" cm="1">
        <f t="array" ref="N410">_xlfn.XLOOKUP($A410&amp;$Q$3,Data[Index]&amp;Data[Valid Test, Can be used for conformity (Y/N)],Data[N20 (mg/km)])</f>
        <v>#N/A</v>
      </c>
      <c r="O410" s="129" t="e" cm="1">
        <f t="array" ref="O410">_xlfn.XLOOKUP($A410&amp;$Q$3,Data[Index]&amp;Data[Valid Test, Can be used for conformity (Y/N)],Data[l/100km])</f>
        <v>#N/A</v>
      </c>
      <c r="P410" s="138">
        <f>_xlfn.XLOOKUP($A410,Data[Index],Data[Comments])</f>
        <v>0</v>
      </c>
    </row>
    <row r="411" spans="1:16" x14ac:dyDescent="0.2">
      <c r="A411" s="129"/>
      <c r="B411" s="129"/>
      <c r="C411" s="129" t="e" cm="1">
        <f t="array" ref="C411">_xlfn.XLOOKUP($A411&amp;$Q$3&amp;$R$3,Data[Index]&amp;Data[Valid Test, Can be used for conformity (Y/N)]&amp;Data[Cycle],Data[Test Name])</f>
        <v>#N/A</v>
      </c>
      <c r="D411" s="167" t="e" cm="1">
        <f t="array" ref="D411">_xlfn.XLOOKUP($A411&amp;$Q$3&amp;$R$3,Data[Index]&amp;Data[Valid Test, Can be used for conformity (Y/N)]&amp;Data[Cycle],Data[Mileage (Miles)])</f>
        <v>#N/A</v>
      </c>
      <c r="E411" s="130" t="e" cm="1">
        <f t="array" ref="E411">_xlfn.XLOOKUP($A411&amp;$Q$3&amp;$R$3,Data[Index]&amp;Data[Valid Test, Can be used for conformity (Y/N)]&amp;Data[Cycle],Data[Date])</f>
        <v>#N/A</v>
      </c>
      <c r="F411" s="129" t="e" cm="1">
        <f t="array" ref="F411">_xlfn.XLOOKUP($A411&amp;$Q$3&amp;$R$3,Data[Index]&amp;Data[Valid Test, Can be used for conformity (Y/N)]&amp;Data[Cycle],Data[CO/km (mg)])</f>
        <v>#N/A</v>
      </c>
      <c r="G411" s="129" t="e" cm="1">
        <f t="array" ref="G411">_xlfn.XLOOKUP($A411&amp;$Q$3,Data[Index]&amp;Data[Valid Test, Can be used for conformity (Y/N)],Data[CO2/km (g)])</f>
        <v>#N/A</v>
      </c>
      <c r="H411" s="129" t="e" cm="1">
        <f t="array" ref="H411">_xlfn.XLOOKUP($A411&amp;$Q$3,Data[Index]&amp;Data[Valid Test, Can be used for conformity (Y/N)],Data[THC/km (mg)])</f>
        <v>#N/A</v>
      </c>
      <c r="I411" s="129" t="e" cm="1">
        <f t="array" ref="I411">_xlfn.XLOOKUP($A411&amp;$Q$3,Data[Index]&amp;Data[Valid Test, Can be used for conformity (Y/N)],Data[NOx/km (mg)])</f>
        <v>#N/A</v>
      </c>
      <c r="J411" s="129" t="e" cm="1">
        <f t="array" ref="J411">_xlfn.XLOOKUP($A411&amp;$Q$3,Data[Index]&amp;Data[Valid Test, Can be used for conformity (Y/N)],Data[THC + NOx/km (mg)])</f>
        <v>#N/A</v>
      </c>
      <c r="K411" s="142" t="e" cm="1">
        <f t="array" ref="K411">_xlfn.XLOOKUP($A411&amp;$Q$3,Data[Index]&amp;Data[Valid Test, Can be used for conformity (Y/N)],Data[PN/km ('#)])</f>
        <v>#N/A</v>
      </c>
      <c r="L411" s="129" t="e" cm="1">
        <f t="array" ref="L411">_xlfn.XLOOKUP($A411&amp;$Q$3,Data[Index]&amp;Data[Valid Test, Can be used for conformity (Y/N)],Data[PM/km (mg)])</f>
        <v>#N/A</v>
      </c>
      <c r="M411" s="126" t="e" cm="1">
        <f t="array" ref="M411">_xlfn.XLOOKUP($A411&amp;$Q$3,Data[Index]&amp;Data[Valid Test, Can be used for conformity (Y/N)],Data[CH4 (mg/km)])</f>
        <v>#N/A</v>
      </c>
      <c r="N411" s="126" t="e" cm="1">
        <f t="array" ref="N411">_xlfn.XLOOKUP($A411&amp;$Q$3,Data[Index]&amp;Data[Valid Test, Can be used for conformity (Y/N)],Data[N20 (mg/km)])</f>
        <v>#N/A</v>
      </c>
      <c r="O411" s="129" t="e" cm="1">
        <f t="array" ref="O411">_xlfn.XLOOKUP($A411&amp;$Q$3,Data[Index]&amp;Data[Valid Test, Can be used for conformity (Y/N)],Data[l/100km])</f>
        <v>#N/A</v>
      </c>
      <c r="P411" s="138" t="e">
        <f>_xlfn.XLOOKUP($A411,Data[Index],Data[Comments])</f>
        <v>#N/A</v>
      </c>
    </row>
    <row r="412" spans="1:16" x14ac:dyDescent="0.2">
      <c r="A412" s="129"/>
      <c r="B412" s="129"/>
      <c r="C412" s="129" t="e" cm="1">
        <f t="array" ref="C412">_xlfn.XLOOKUP($A412&amp;$Q$3&amp;$R$3,Data[Index]&amp;Data[Valid Test, Can be used for conformity (Y/N)]&amp;Data[Cycle],Data[Test Name])</f>
        <v>#N/A</v>
      </c>
      <c r="D412" s="167" t="e" cm="1">
        <f t="array" ref="D412">_xlfn.XLOOKUP($A412&amp;$Q$3&amp;$R$3,Data[Index]&amp;Data[Valid Test, Can be used for conformity (Y/N)]&amp;Data[Cycle],Data[Mileage (Miles)])</f>
        <v>#N/A</v>
      </c>
      <c r="E412" s="130" t="e" cm="1">
        <f t="array" ref="E412">_xlfn.XLOOKUP($A412&amp;$Q$3&amp;$R$3,Data[Index]&amp;Data[Valid Test, Can be used for conformity (Y/N)]&amp;Data[Cycle],Data[Date])</f>
        <v>#N/A</v>
      </c>
      <c r="F412" s="129" t="e" cm="1">
        <f t="array" ref="F412">_xlfn.XLOOKUP($A412&amp;$Q$3&amp;$R$3,Data[Index]&amp;Data[Valid Test, Can be used for conformity (Y/N)]&amp;Data[Cycle],Data[CO/km (mg)])</f>
        <v>#N/A</v>
      </c>
      <c r="G412" s="129" t="e" cm="1">
        <f t="array" ref="G412">_xlfn.XLOOKUP($A412&amp;$Q$3,Data[Index]&amp;Data[Valid Test, Can be used for conformity (Y/N)],Data[CO2/km (g)])</f>
        <v>#N/A</v>
      </c>
      <c r="H412" s="129" t="e" cm="1">
        <f t="array" ref="H412">_xlfn.XLOOKUP($A412&amp;$Q$3,Data[Index]&amp;Data[Valid Test, Can be used for conformity (Y/N)],Data[THC/km (mg)])</f>
        <v>#N/A</v>
      </c>
      <c r="I412" s="129" t="e" cm="1">
        <f t="array" ref="I412">_xlfn.XLOOKUP($A412&amp;$Q$3,Data[Index]&amp;Data[Valid Test, Can be used for conformity (Y/N)],Data[NOx/km (mg)])</f>
        <v>#N/A</v>
      </c>
      <c r="J412" s="129" t="e" cm="1">
        <f t="array" ref="J412">_xlfn.XLOOKUP($A412&amp;$Q$3,Data[Index]&amp;Data[Valid Test, Can be used for conformity (Y/N)],Data[THC + NOx/km (mg)])</f>
        <v>#N/A</v>
      </c>
      <c r="K412" s="142" t="e" cm="1">
        <f t="array" ref="K412">_xlfn.XLOOKUP($A412&amp;$Q$3,Data[Index]&amp;Data[Valid Test, Can be used for conformity (Y/N)],Data[PN/km ('#)])</f>
        <v>#N/A</v>
      </c>
      <c r="L412" s="129" t="e" cm="1">
        <f t="array" ref="L412">_xlfn.XLOOKUP($A412&amp;$Q$3,Data[Index]&amp;Data[Valid Test, Can be used for conformity (Y/N)],Data[PM/km (mg)])</f>
        <v>#N/A</v>
      </c>
      <c r="M412" s="126" t="e" cm="1">
        <f t="array" ref="M412">_xlfn.XLOOKUP($A412&amp;$Q$3,Data[Index]&amp;Data[Valid Test, Can be used for conformity (Y/N)],Data[CH4 (mg/km)])</f>
        <v>#N/A</v>
      </c>
      <c r="N412" s="126" t="e" cm="1">
        <f t="array" ref="N412">_xlfn.XLOOKUP($A412&amp;$Q$3,Data[Index]&amp;Data[Valid Test, Can be used for conformity (Y/N)],Data[N20 (mg/km)])</f>
        <v>#N/A</v>
      </c>
      <c r="O412" s="129" t="e" cm="1">
        <f t="array" ref="O412">_xlfn.XLOOKUP($A412&amp;$Q$3,Data[Index]&amp;Data[Valid Test, Can be used for conformity (Y/N)],Data[l/100km])</f>
        <v>#N/A</v>
      </c>
      <c r="P412" s="138">
        <f>_xlfn.XLOOKUP($A412,Data[Index],Data[Comments])</f>
        <v>0</v>
      </c>
    </row>
    <row r="413" spans="1:16" x14ac:dyDescent="0.2">
      <c r="A413" s="129"/>
      <c r="B413" s="129"/>
      <c r="C413" s="129" t="e" cm="1">
        <f t="array" ref="C413">_xlfn.XLOOKUP($A413&amp;$Q$3&amp;$R$3,Data[Index]&amp;Data[Valid Test, Can be used for conformity (Y/N)]&amp;Data[Cycle],Data[Test Name])</f>
        <v>#N/A</v>
      </c>
      <c r="D413" s="167" t="e" cm="1">
        <f t="array" ref="D413">_xlfn.XLOOKUP($A413&amp;$Q$3&amp;$R$3,Data[Index]&amp;Data[Valid Test, Can be used for conformity (Y/N)]&amp;Data[Cycle],Data[Mileage (Miles)])</f>
        <v>#N/A</v>
      </c>
      <c r="E413" s="130" t="e" cm="1">
        <f t="array" ref="E413">_xlfn.XLOOKUP($A413&amp;$Q$3&amp;$R$3,Data[Index]&amp;Data[Valid Test, Can be used for conformity (Y/N)]&amp;Data[Cycle],Data[Date])</f>
        <v>#N/A</v>
      </c>
      <c r="F413" s="129" t="e" cm="1">
        <f t="array" ref="F413">_xlfn.XLOOKUP($A413&amp;$Q$3&amp;$R$3,Data[Index]&amp;Data[Valid Test, Can be used for conformity (Y/N)]&amp;Data[Cycle],Data[CO/km (mg)])</f>
        <v>#N/A</v>
      </c>
      <c r="G413" s="129" t="e" cm="1">
        <f t="array" ref="G413">_xlfn.XLOOKUP($A413&amp;$Q$3,Data[Index]&amp;Data[Valid Test, Can be used for conformity (Y/N)],Data[CO2/km (g)])</f>
        <v>#N/A</v>
      </c>
      <c r="H413" s="129" t="e" cm="1">
        <f t="array" ref="H413">_xlfn.XLOOKUP($A413&amp;$Q$3,Data[Index]&amp;Data[Valid Test, Can be used for conformity (Y/N)],Data[THC/km (mg)])</f>
        <v>#N/A</v>
      </c>
      <c r="I413" s="129" t="e" cm="1">
        <f t="array" ref="I413">_xlfn.XLOOKUP($A413&amp;$Q$3,Data[Index]&amp;Data[Valid Test, Can be used for conformity (Y/N)],Data[NOx/km (mg)])</f>
        <v>#N/A</v>
      </c>
      <c r="J413" s="129" t="e" cm="1">
        <f t="array" ref="J413">_xlfn.XLOOKUP($A413&amp;$Q$3,Data[Index]&amp;Data[Valid Test, Can be used for conformity (Y/N)],Data[THC + NOx/km (mg)])</f>
        <v>#N/A</v>
      </c>
      <c r="K413" s="142" t="e" cm="1">
        <f t="array" ref="K413">_xlfn.XLOOKUP($A413&amp;$Q$3,Data[Index]&amp;Data[Valid Test, Can be used for conformity (Y/N)],Data[PN/km ('#)])</f>
        <v>#N/A</v>
      </c>
      <c r="L413" s="129" t="e" cm="1">
        <f t="array" ref="L413">_xlfn.XLOOKUP($A413&amp;$Q$3,Data[Index]&amp;Data[Valid Test, Can be used for conformity (Y/N)],Data[PM/km (mg)])</f>
        <v>#N/A</v>
      </c>
      <c r="M413" s="126" t="e" cm="1">
        <f t="array" ref="M413">_xlfn.XLOOKUP($A413&amp;$Q$3,Data[Index]&amp;Data[Valid Test, Can be used for conformity (Y/N)],Data[CH4 (mg/km)])</f>
        <v>#N/A</v>
      </c>
      <c r="N413" s="126" t="e" cm="1">
        <f t="array" ref="N413">_xlfn.XLOOKUP($A413&amp;$Q$3,Data[Index]&amp;Data[Valid Test, Can be used for conformity (Y/N)],Data[N20 (mg/km)])</f>
        <v>#N/A</v>
      </c>
      <c r="O413" s="129" t="e" cm="1">
        <f t="array" ref="O413">_xlfn.XLOOKUP($A413&amp;$Q$3,Data[Index]&amp;Data[Valid Test, Can be used for conformity (Y/N)],Data[l/100km])</f>
        <v>#N/A</v>
      </c>
      <c r="P413" s="138">
        <f>_xlfn.XLOOKUP($A413,Data[Index],Data[Comments])</f>
        <v>0</v>
      </c>
    </row>
    <row r="414" spans="1:16" x14ac:dyDescent="0.2">
      <c r="A414" s="129"/>
      <c r="B414" s="129"/>
      <c r="C414" s="129" t="e" cm="1">
        <f t="array" ref="C414">_xlfn.XLOOKUP($A414&amp;$Q$3&amp;$R$3,Data[Index]&amp;Data[Valid Test, Can be used for conformity (Y/N)]&amp;Data[Cycle],Data[Test Name])</f>
        <v>#N/A</v>
      </c>
      <c r="D414" s="167" t="e" cm="1">
        <f t="array" ref="D414">_xlfn.XLOOKUP($A414&amp;$Q$3&amp;$R$3,Data[Index]&amp;Data[Valid Test, Can be used for conformity (Y/N)]&amp;Data[Cycle],Data[Mileage (Miles)])</f>
        <v>#N/A</v>
      </c>
      <c r="E414" s="130" t="e" cm="1">
        <f t="array" ref="E414">_xlfn.XLOOKUP($A414&amp;$Q$3&amp;$R$3,Data[Index]&amp;Data[Valid Test, Can be used for conformity (Y/N)]&amp;Data[Cycle],Data[Date])</f>
        <v>#N/A</v>
      </c>
      <c r="F414" s="129" t="e" cm="1">
        <f t="array" ref="F414">_xlfn.XLOOKUP($A414&amp;$Q$3&amp;$R$3,Data[Index]&amp;Data[Valid Test, Can be used for conformity (Y/N)]&amp;Data[Cycle],Data[CO/km (mg)])</f>
        <v>#N/A</v>
      </c>
      <c r="G414" s="129" t="e" cm="1">
        <f t="array" ref="G414">_xlfn.XLOOKUP($A414&amp;$Q$3,Data[Index]&amp;Data[Valid Test, Can be used for conformity (Y/N)],Data[CO2/km (g)])</f>
        <v>#N/A</v>
      </c>
      <c r="H414" s="129" t="e" cm="1">
        <f t="array" ref="H414">_xlfn.XLOOKUP($A414&amp;$Q$3,Data[Index]&amp;Data[Valid Test, Can be used for conformity (Y/N)],Data[THC/km (mg)])</f>
        <v>#N/A</v>
      </c>
      <c r="I414" s="129" t="e" cm="1">
        <f t="array" ref="I414">_xlfn.XLOOKUP($A414&amp;$Q$3,Data[Index]&amp;Data[Valid Test, Can be used for conformity (Y/N)],Data[NOx/km (mg)])</f>
        <v>#N/A</v>
      </c>
      <c r="J414" s="129" t="e" cm="1">
        <f t="array" ref="J414">_xlfn.XLOOKUP($A414&amp;$Q$3,Data[Index]&amp;Data[Valid Test, Can be used for conformity (Y/N)],Data[THC + NOx/km (mg)])</f>
        <v>#N/A</v>
      </c>
      <c r="K414" s="142" t="e" cm="1">
        <f t="array" ref="K414">_xlfn.XLOOKUP($A414&amp;$Q$3,Data[Index]&amp;Data[Valid Test, Can be used for conformity (Y/N)],Data[PN/km ('#)])</f>
        <v>#N/A</v>
      </c>
      <c r="L414" s="129" t="e" cm="1">
        <f t="array" ref="L414">_xlfn.XLOOKUP($A414&amp;$Q$3,Data[Index]&amp;Data[Valid Test, Can be used for conformity (Y/N)],Data[PM/km (mg)])</f>
        <v>#N/A</v>
      </c>
      <c r="M414" s="126" t="e" cm="1">
        <f t="array" ref="M414">_xlfn.XLOOKUP($A414&amp;$Q$3,Data[Index]&amp;Data[Valid Test, Can be used for conformity (Y/N)],Data[CH4 (mg/km)])</f>
        <v>#N/A</v>
      </c>
      <c r="N414" s="126" t="e" cm="1">
        <f t="array" ref="N414">_xlfn.XLOOKUP($A414&amp;$Q$3,Data[Index]&amp;Data[Valid Test, Can be used for conformity (Y/N)],Data[N20 (mg/km)])</f>
        <v>#N/A</v>
      </c>
      <c r="O414" s="129" t="e" cm="1">
        <f t="array" ref="O414">_xlfn.XLOOKUP($A414&amp;$Q$3,Data[Index]&amp;Data[Valid Test, Can be used for conformity (Y/N)],Data[l/100km])</f>
        <v>#N/A</v>
      </c>
      <c r="P414" s="138" t="e">
        <f>_xlfn.XLOOKUP($A414,Data[Index],Data[Comments])</f>
        <v>#N/A</v>
      </c>
    </row>
    <row r="415" spans="1:16" x14ac:dyDescent="0.2">
      <c r="A415" s="129"/>
      <c r="B415" s="129"/>
      <c r="C415" s="129" t="e" cm="1">
        <f t="array" ref="C415">_xlfn.XLOOKUP($A415&amp;$Q$3&amp;$R$3,Data[Index]&amp;Data[Valid Test, Can be used for conformity (Y/N)]&amp;Data[Cycle],Data[Test Name])</f>
        <v>#N/A</v>
      </c>
      <c r="D415" s="167" t="e" cm="1">
        <f t="array" ref="D415">_xlfn.XLOOKUP($A415&amp;$Q$3&amp;$R$3,Data[Index]&amp;Data[Valid Test, Can be used for conformity (Y/N)]&amp;Data[Cycle],Data[Mileage (Miles)])</f>
        <v>#N/A</v>
      </c>
      <c r="E415" s="130" t="e" cm="1">
        <f t="array" ref="E415">_xlfn.XLOOKUP($A415&amp;$Q$3&amp;$R$3,Data[Index]&amp;Data[Valid Test, Can be used for conformity (Y/N)]&amp;Data[Cycle],Data[Date])</f>
        <v>#N/A</v>
      </c>
      <c r="F415" s="129" t="e" cm="1">
        <f t="array" ref="F415">_xlfn.XLOOKUP($A415&amp;$Q$3&amp;$R$3,Data[Index]&amp;Data[Valid Test, Can be used for conformity (Y/N)]&amp;Data[Cycle],Data[CO/km (mg)])</f>
        <v>#N/A</v>
      </c>
      <c r="G415" s="129" t="e" cm="1">
        <f t="array" ref="G415">_xlfn.XLOOKUP($A415&amp;$Q$3,Data[Index]&amp;Data[Valid Test, Can be used for conformity (Y/N)],Data[CO2/km (g)])</f>
        <v>#N/A</v>
      </c>
      <c r="H415" s="129" t="e" cm="1">
        <f t="array" ref="H415">_xlfn.XLOOKUP($A415&amp;$Q$3,Data[Index]&amp;Data[Valid Test, Can be used for conformity (Y/N)],Data[THC/km (mg)])</f>
        <v>#N/A</v>
      </c>
      <c r="I415" s="129" t="e" cm="1">
        <f t="array" ref="I415">_xlfn.XLOOKUP($A415&amp;$Q$3,Data[Index]&amp;Data[Valid Test, Can be used for conformity (Y/N)],Data[NOx/km (mg)])</f>
        <v>#N/A</v>
      </c>
      <c r="J415" s="129" t="e" cm="1">
        <f t="array" ref="J415">_xlfn.XLOOKUP($A415&amp;$Q$3,Data[Index]&amp;Data[Valid Test, Can be used for conformity (Y/N)],Data[THC + NOx/km (mg)])</f>
        <v>#N/A</v>
      </c>
      <c r="K415" s="142" t="e" cm="1">
        <f t="array" ref="K415">_xlfn.XLOOKUP($A415&amp;$Q$3,Data[Index]&amp;Data[Valid Test, Can be used for conformity (Y/N)],Data[PN/km ('#)])</f>
        <v>#N/A</v>
      </c>
      <c r="L415" s="129" t="e" cm="1">
        <f t="array" ref="L415">_xlfn.XLOOKUP($A415&amp;$Q$3,Data[Index]&amp;Data[Valid Test, Can be used for conformity (Y/N)],Data[PM/km (mg)])</f>
        <v>#N/A</v>
      </c>
      <c r="M415" s="126" t="e" cm="1">
        <f t="array" ref="M415">_xlfn.XLOOKUP($A415&amp;$Q$3,Data[Index]&amp;Data[Valid Test, Can be used for conformity (Y/N)],Data[CH4 (mg/km)])</f>
        <v>#N/A</v>
      </c>
      <c r="N415" s="126" t="e" cm="1">
        <f t="array" ref="N415">_xlfn.XLOOKUP($A415&amp;$Q$3,Data[Index]&amp;Data[Valid Test, Can be used for conformity (Y/N)],Data[N20 (mg/km)])</f>
        <v>#N/A</v>
      </c>
      <c r="O415" s="129" t="e" cm="1">
        <f t="array" ref="O415">_xlfn.XLOOKUP($A415&amp;$Q$3,Data[Index]&amp;Data[Valid Test, Can be used for conformity (Y/N)],Data[l/100km])</f>
        <v>#N/A</v>
      </c>
      <c r="P415" s="138" t="e">
        <f>_xlfn.XLOOKUP($A415,Data[Index],Data[Comments])</f>
        <v>#N/A</v>
      </c>
    </row>
    <row r="416" spans="1:16" x14ac:dyDescent="0.2">
      <c r="A416" s="129"/>
      <c r="B416" s="129"/>
      <c r="C416" s="129" t="e" cm="1">
        <f t="array" ref="C416">_xlfn.XLOOKUP($A416&amp;$Q$3&amp;$R$3,Data[Index]&amp;Data[Valid Test, Can be used for conformity (Y/N)]&amp;Data[Cycle],Data[Test Name])</f>
        <v>#N/A</v>
      </c>
      <c r="D416" s="167" t="e" cm="1">
        <f t="array" ref="D416">_xlfn.XLOOKUP($A416&amp;$Q$3&amp;$R$3,Data[Index]&amp;Data[Valid Test, Can be used for conformity (Y/N)]&amp;Data[Cycle],Data[Mileage (Miles)])</f>
        <v>#N/A</v>
      </c>
      <c r="E416" s="130" t="e" cm="1">
        <f t="array" ref="E416">_xlfn.XLOOKUP($A416&amp;$Q$3&amp;$R$3,Data[Index]&amp;Data[Valid Test, Can be used for conformity (Y/N)]&amp;Data[Cycle],Data[Date])</f>
        <v>#N/A</v>
      </c>
      <c r="F416" s="129" t="e" cm="1">
        <f t="array" ref="F416">_xlfn.XLOOKUP($A416&amp;$Q$3&amp;$R$3,Data[Index]&amp;Data[Valid Test, Can be used for conformity (Y/N)]&amp;Data[Cycle],Data[CO/km (mg)])</f>
        <v>#N/A</v>
      </c>
      <c r="G416" s="129" t="e" cm="1">
        <f t="array" ref="G416">_xlfn.XLOOKUP($A416&amp;$Q$3,Data[Index]&amp;Data[Valid Test, Can be used for conformity (Y/N)],Data[CO2/km (g)])</f>
        <v>#N/A</v>
      </c>
      <c r="H416" s="129" t="e" cm="1">
        <f t="array" ref="H416">_xlfn.XLOOKUP($A416&amp;$Q$3,Data[Index]&amp;Data[Valid Test, Can be used for conformity (Y/N)],Data[THC/km (mg)])</f>
        <v>#N/A</v>
      </c>
      <c r="I416" s="129" t="e" cm="1">
        <f t="array" ref="I416">_xlfn.XLOOKUP($A416&amp;$Q$3,Data[Index]&amp;Data[Valid Test, Can be used for conformity (Y/N)],Data[NOx/km (mg)])</f>
        <v>#N/A</v>
      </c>
      <c r="J416" s="129" t="e" cm="1">
        <f t="array" ref="J416">_xlfn.XLOOKUP($A416&amp;$Q$3,Data[Index]&amp;Data[Valid Test, Can be used for conformity (Y/N)],Data[THC + NOx/km (mg)])</f>
        <v>#N/A</v>
      </c>
      <c r="K416" s="142" t="e" cm="1">
        <f t="array" ref="K416">_xlfn.XLOOKUP($A416&amp;$Q$3,Data[Index]&amp;Data[Valid Test, Can be used for conformity (Y/N)],Data[PN/km ('#)])</f>
        <v>#N/A</v>
      </c>
      <c r="L416" s="129" t="e" cm="1">
        <f t="array" ref="L416">_xlfn.XLOOKUP($A416&amp;$Q$3,Data[Index]&amp;Data[Valid Test, Can be used for conformity (Y/N)],Data[PM/km (mg)])</f>
        <v>#N/A</v>
      </c>
      <c r="M416" s="126" t="e" cm="1">
        <f t="array" ref="M416">_xlfn.XLOOKUP($A416&amp;$Q$3,Data[Index]&amp;Data[Valid Test, Can be used for conformity (Y/N)],Data[CH4 (mg/km)])</f>
        <v>#N/A</v>
      </c>
      <c r="N416" s="126" t="e" cm="1">
        <f t="array" ref="N416">_xlfn.XLOOKUP($A416&amp;$Q$3,Data[Index]&amp;Data[Valid Test, Can be used for conformity (Y/N)],Data[N20 (mg/km)])</f>
        <v>#N/A</v>
      </c>
      <c r="O416" s="129" t="e" cm="1">
        <f t="array" ref="O416">_xlfn.XLOOKUP($A416&amp;$Q$3,Data[Index]&amp;Data[Valid Test, Can be used for conformity (Y/N)],Data[l/100km])</f>
        <v>#N/A</v>
      </c>
      <c r="P416" s="138" t="e">
        <f>_xlfn.XLOOKUP($A416,Data[Index],Data[Comments])</f>
        <v>#N/A</v>
      </c>
    </row>
    <row r="417" spans="1:16" x14ac:dyDescent="0.2">
      <c r="A417" s="129"/>
      <c r="B417" s="129"/>
      <c r="C417" s="129" t="e" cm="1">
        <f t="array" ref="C417">_xlfn.XLOOKUP($A417&amp;$Q$3&amp;$R$3,Data[Index]&amp;Data[Valid Test, Can be used for conformity (Y/N)]&amp;Data[Cycle],Data[Test Name])</f>
        <v>#N/A</v>
      </c>
      <c r="D417" s="167" t="e" cm="1">
        <f t="array" ref="D417">_xlfn.XLOOKUP($A417&amp;$Q$3&amp;$R$3,Data[Index]&amp;Data[Valid Test, Can be used for conformity (Y/N)]&amp;Data[Cycle],Data[Mileage (Miles)])</f>
        <v>#N/A</v>
      </c>
      <c r="E417" s="130" t="e" cm="1">
        <f t="array" ref="E417">_xlfn.XLOOKUP($A417&amp;$Q$3&amp;$R$3,Data[Index]&amp;Data[Valid Test, Can be used for conformity (Y/N)]&amp;Data[Cycle],Data[Date])</f>
        <v>#N/A</v>
      </c>
      <c r="F417" s="129" t="e" cm="1">
        <f t="array" ref="F417">_xlfn.XLOOKUP($A417&amp;$Q$3&amp;$R$3,Data[Index]&amp;Data[Valid Test, Can be used for conformity (Y/N)]&amp;Data[Cycle],Data[CO/km (mg)])</f>
        <v>#N/A</v>
      </c>
      <c r="G417" s="129" t="e" cm="1">
        <f t="array" ref="G417">_xlfn.XLOOKUP($A417&amp;$Q$3,Data[Index]&amp;Data[Valid Test, Can be used for conformity (Y/N)],Data[CO2/km (g)])</f>
        <v>#N/A</v>
      </c>
      <c r="H417" s="129" t="e" cm="1">
        <f t="array" ref="H417">_xlfn.XLOOKUP($A417&amp;$Q$3,Data[Index]&amp;Data[Valid Test, Can be used for conformity (Y/N)],Data[THC/km (mg)])</f>
        <v>#N/A</v>
      </c>
      <c r="I417" s="129" t="e" cm="1">
        <f t="array" ref="I417">_xlfn.XLOOKUP($A417&amp;$Q$3,Data[Index]&amp;Data[Valid Test, Can be used for conformity (Y/N)],Data[NOx/km (mg)])</f>
        <v>#N/A</v>
      </c>
      <c r="J417" s="129" t="e" cm="1">
        <f t="array" ref="J417">_xlfn.XLOOKUP($A417&amp;$Q$3,Data[Index]&amp;Data[Valid Test, Can be used for conformity (Y/N)],Data[THC + NOx/km (mg)])</f>
        <v>#N/A</v>
      </c>
      <c r="K417" s="142" t="e" cm="1">
        <f t="array" ref="K417">_xlfn.XLOOKUP($A417&amp;$Q$3,Data[Index]&amp;Data[Valid Test, Can be used for conformity (Y/N)],Data[PN/km ('#)])</f>
        <v>#N/A</v>
      </c>
      <c r="L417" s="129" t="e" cm="1">
        <f t="array" ref="L417">_xlfn.XLOOKUP($A417&amp;$Q$3,Data[Index]&amp;Data[Valid Test, Can be used for conformity (Y/N)],Data[PM/km (mg)])</f>
        <v>#N/A</v>
      </c>
      <c r="M417" s="126" t="e" cm="1">
        <f t="array" ref="M417">_xlfn.XLOOKUP($A417&amp;$Q$3,Data[Index]&amp;Data[Valid Test, Can be used for conformity (Y/N)],Data[CH4 (mg/km)])</f>
        <v>#N/A</v>
      </c>
      <c r="N417" s="126" t="e" cm="1">
        <f t="array" ref="N417">_xlfn.XLOOKUP($A417&amp;$Q$3,Data[Index]&amp;Data[Valid Test, Can be used for conformity (Y/N)],Data[N20 (mg/km)])</f>
        <v>#N/A</v>
      </c>
      <c r="O417" s="129" t="e" cm="1">
        <f t="array" ref="O417">_xlfn.XLOOKUP($A417&amp;$Q$3,Data[Index]&amp;Data[Valid Test, Can be used for conformity (Y/N)],Data[l/100km])</f>
        <v>#N/A</v>
      </c>
      <c r="P417" s="138">
        <f>_xlfn.XLOOKUP($A417,Data[Index],Data[Comments])</f>
        <v>0</v>
      </c>
    </row>
    <row r="418" spans="1:16" x14ac:dyDescent="0.2">
      <c r="A418" s="129"/>
      <c r="B418" s="129"/>
      <c r="C418" s="129" t="e" cm="1">
        <f t="array" ref="C418">_xlfn.XLOOKUP($A418&amp;$Q$3&amp;$R$3,Data[Index]&amp;Data[Valid Test, Can be used for conformity (Y/N)]&amp;Data[Cycle],Data[Test Name])</f>
        <v>#N/A</v>
      </c>
      <c r="D418" s="167" t="e" cm="1">
        <f t="array" ref="D418">_xlfn.XLOOKUP($A418&amp;$Q$3&amp;$R$3,Data[Index]&amp;Data[Valid Test, Can be used for conformity (Y/N)]&amp;Data[Cycle],Data[Mileage (Miles)])</f>
        <v>#N/A</v>
      </c>
      <c r="E418" s="130" t="e" cm="1">
        <f t="array" ref="E418">_xlfn.XLOOKUP($A418&amp;$Q$3&amp;$R$3,Data[Index]&amp;Data[Valid Test, Can be used for conformity (Y/N)]&amp;Data[Cycle],Data[Date])</f>
        <v>#N/A</v>
      </c>
      <c r="F418" s="129" t="e" cm="1">
        <f t="array" ref="F418">_xlfn.XLOOKUP($A418&amp;$Q$3&amp;$R$3,Data[Index]&amp;Data[Valid Test, Can be used for conformity (Y/N)]&amp;Data[Cycle],Data[CO/km (mg)])</f>
        <v>#N/A</v>
      </c>
      <c r="G418" s="129" t="e" cm="1">
        <f t="array" ref="G418">_xlfn.XLOOKUP($A418&amp;$Q$3,Data[Index]&amp;Data[Valid Test, Can be used for conformity (Y/N)],Data[CO2/km (g)])</f>
        <v>#N/A</v>
      </c>
      <c r="H418" s="129" t="e" cm="1">
        <f t="array" ref="H418">_xlfn.XLOOKUP($A418&amp;$Q$3,Data[Index]&amp;Data[Valid Test, Can be used for conformity (Y/N)],Data[THC/km (mg)])</f>
        <v>#N/A</v>
      </c>
      <c r="I418" s="129" t="e" cm="1">
        <f t="array" ref="I418">_xlfn.XLOOKUP($A418&amp;$Q$3,Data[Index]&amp;Data[Valid Test, Can be used for conformity (Y/N)],Data[NOx/km (mg)])</f>
        <v>#N/A</v>
      </c>
      <c r="J418" s="129" t="e" cm="1">
        <f t="array" ref="J418">_xlfn.XLOOKUP($A418&amp;$Q$3,Data[Index]&amp;Data[Valid Test, Can be used for conformity (Y/N)],Data[THC + NOx/km (mg)])</f>
        <v>#N/A</v>
      </c>
      <c r="K418" s="142" t="e" cm="1">
        <f t="array" ref="K418">_xlfn.XLOOKUP($A418&amp;$Q$3,Data[Index]&amp;Data[Valid Test, Can be used for conformity (Y/N)],Data[PN/km ('#)])</f>
        <v>#N/A</v>
      </c>
      <c r="L418" s="129" t="e" cm="1">
        <f t="array" ref="L418">_xlfn.XLOOKUP($A418&amp;$Q$3,Data[Index]&amp;Data[Valid Test, Can be used for conformity (Y/N)],Data[PM/km (mg)])</f>
        <v>#N/A</v>
      </c>
      <c r="M418" s="126" t="e" cm="1">
        <f t="array" ref="M418">_xlfn.XLOOKUP($A418&amp;$Q$3,Data[Index]&amp;Data[Valid Test, Can be used for conformity (Y/N)],Data[CH4 (mg/km)])</f>
        <v>#N/A</v>
      </c>
      <c r="N418" s="126" t="e" cm="1">
        <f t="array" ref="N418">_xlfn.XLOOKUP($A418&amp;$Q$3,Data[Index]&amp;Data[Valid Test, Can be used for conformity (Y/N)],Data[N20 (mg/km)])</f>
        <v>#N/A</v>
      </c>
      <c r="O418" s="129" t="e" cm="1">
        <f t="array" ref="O418">_xlfn.XLOOKUP($A418&amp;$Q$3,Data[Index]&amp;Data[Valid Test, Can be used for conformity (Y/N)],Data[l/100km])</f>
        <v>#N/A</v>
      </c>
      <c r="P418" s="138">
        <f>_xlfn.XLOOKUP($A418,Data[Index],Data[Comments])</f>
        <v>0</v>
      </c>
    </row>
    <row r="419" spans="1:16" x14ac:dyDescent="0.2">
      <c r="A419" s="129"/>
      <c r="B419" s="129"/>
      <c r="C419" s="129" t="e" cm="1">
        <f t="array" ref="C419">_xlfn.XLOOKUP($A419&amp;$Q$3&amp;$R$3,Data[Index]&amp;Data[Valid Test, Can be used for conformity (Y/N)]&amp;Data[Cycle],Data[Test Name])</f>
        <v>#N/A</v>
      </c>
      <c r="D419" s="167" t="e" cm="1">
        <f t="array" ref="D419">_xlfn.XLOOKUP($A419&amp;$Q$3&amp;$R$3,Data[Index]&amp;Data[Valid Test, Can be used for conformity (Y/N)]&amp;Data[Cycle],Data[Mileage (Miles)])</f>
        <v>#N/A</v>
      </c>
      <c r="E419" s="130" t="e" cm="1">
        <f t="array" ref="E419">_xlfn.XLOOKUP($A419&amp;$Q$3&amp;$R$3,Data[Index]&amp;Data[Valid Test, Can be used for conformity (Y/N)]&amp;Data[Cycle],Data[Date])</f>
        <v>#N/A</v>
      </c>
      <c r="F419" s="129" t="e" cm="1">
        <f t="array" ref="F419">_xlfn.XLOOKUP($A419&amp;$Q$3&amp;$R$3,Data[Index]&amp;Data[Valid Test, Can be used for conformity (Y/N)]&amp;Data[Cycle],Data[CO/km (mg)])</f>
        <v>#N/A</v>
      </c>
      <c r="G419" s="129" t="e" cm="1">
        <f t="array" ref="G419">_xlfn.XLOOKUP($A419&amp;$Q$3,Data[Index]&amp;Data[Valid Test, Can be used for conformity (Y/N)],Data[CO2/km (g)])</f>
        <v>#N/A</v>
      </c>
      <c r="H419" s="129" t="e" cm="1">
        <f t="array" ref="H419">_xlfn.XLOOKUP($A419&amp;$Q$3,Data[Index]&amp;Data[Valid Test, Can be used for conformity (Y/N)],Data[THC/km (mg)])</f>
        <v>#N/A</v>
      </c>
      <c r="I419" s="129" t="e" cm="1">
        <f t="array" ref="I419">_xlfn.XLOOKUP($A419&amp;$Q$3,Data[Index]&amp;Data[Valid Test, Can be used for conformity (Y/N)],Data[NOx/km (mg)])</f>
        <v>#N/A</v>
      </c>
      <c r="J419" s="129" t="e" cm="1">
        <f t="array" ref="J419">_xlfn.XLOOKUP($A419&amp;$Q$3,Data[Index]&amp;Data[Valid Test, Can be used for conformity (Y/N)],Data[THC + NOx/km (mg)])</f>
        <v>#N/A</v>
      </c>
      <c r="K419" s="142" t="e" cm="1">
        <f t="array" ref="K419">_xlfn.XLOOKUP($A419&amp;$Q$3,Data[Index]&amp;Data[Valid Test, Can be used for conformity (Y/N)],Data[PN/km ('#)])</f>
        <v>#N/A</v>
      </c>
      <c r="L419" s="129" t="e" cm="1">
        <f t="array" ref="L419">_xlfn.XLOOKUP($A419&amp;$Q$3,Data[Index]&amp;Data[Valid Test, Can be used for conformity (Y/N)],Data[PM/km (mg)])</f>
        <v>#N/A</v>
      </c>
      <c r="M419" s="126" t="e" cm="1">
        <f t="array" ref="M419">_xlfn.XLOOKUP($A419&amp;$Q$3,Data[Index]&amp;Data[Valid Test, Can be used for conformity (Y/N)],Data[CH4 (mg/km)])</f>
        <v>#N/A</v>
      </c>
      <c r="N419" s="126" t="e" cm="1">
        <f t="array" ref="N419">_xlfn.XLOOKUP($A419&amp;$Q$3,Data[Index]&amp;Data[Valid Test, Can be used for conformity (Y/N)],Data[N20 (mg/km)])</f>
        <v>#N/A</v>
      </c>
      <c r="O419" s="129" t="e" cm="1">
        <f t="array" ref="O419">_xlfn.XLOOKUP($A419&amp;$Q$3,Data[Index]&amp;Data[Valid Test, Can be used for conformity (Y/N)],Data[l/100km])</f>
        <v>#N/A</v>
      </c>
      <c r="P419" s="138" t="e">
        <f>_xlfn.XLOOKUP($A419,Data[Index],Data[Comments])</f>
        <v>#N/A</v>
      </c>
    </row>
    <row r="420" spans="1:16" x14ac:dyDescent="0.2">
      <c r="A420" s="129"/>
      <c r="B420" s="129"/>
      <c r="C420" s="129" t="e" cm="1">
        <f t="array" ref="C420">_xlfn.XLOOKUP($A420&amp;$Q$3&amp;$R$3,Data[Index]&amp;Data[Valid Test, Can be used for conformity (Y/N)]&amp;Data[Cycle],Data[Test Name])</f>
        <v>#N/A</v>
      </c>
      <c r="D420" s="167" t="e" cm="1">
        <f t="array" ref="D420">_xlfn.XLOOKUP($A420&amp;$Q$3&amp;$R$3,Data[Index]&amp;Data[Valid Test, Can be used for conformity (Y/N)]&amp;Data[Cycle],Data[Mileage (Miles)])</f>
        <v>#N/A</v>
      </c>
      <c r="E420" s="130" t="e" cm="1">
        <f t="array" ref="E420">_xlfn.XLOOKUP($A420&amp;$Q$3&amp;$R$3,Data[Index]&amp;Data[Valid Test, Can be used for conformity (Y/N)]&amp;Data[Cycle],Data[Date])</f>
        <v>#N/A</v>
      </c>
      <c r="F420" s="129" t="e" cm="1">
        <f t="array" ref="F420">_xlfn.XLOOKUP($A420&amp;$Q$3&amp;$R$3,Data[Index]&amp;Data[Valid Test, Can be used for conformity (Y/N)]&amp;Data[Cycle],Data[CO/km (mg)])</f>
        <v>#N/A</v>
      </c>
      <c r="G420" s="129" t="e" cm="1">
        <f t="array" ref="G420">_xlfn.XLOOKUP($A420&amp;$Q$3,Data[Index]&amp;Data[Valid Test, Can be used for conformity (Y/N)],Data[CO2/km (g)])</f>
        <v>#N/A</v>
      </c>
      <c r="H420" s="129" t="e" cm="1">
        <f t="array" ref="H420">_xlfn.XLOOKUP($A420&amp;$Q$3,Data[Index]&amp;Data[Valid Test, Can be used for conformity (Y/N)],Data[THC/km (mg)])</f>
        <v>#N/A</v>
      </c>
      <c r="I420" s="129" t="e" cm="1">
        <f t="array" ref="I420">_xlfn.XLOOKUP($A420&amp;$Q$3,Data[Index]&amp;Data[Valid Test, Can be used for conformity (Y/N)],Data[NOx/km (mg)])</f>
        <v>#N/A</v>
      </c>
      <c r="J420" s="129" t="e" cm="1">
        <f t="array" ref="J420">_xlfn.XLOOKUP($A420&amp;$Q$3,Data[Index]&amp;Data[Valid Test, Can be used for conformity (Y/N)],Data[THC + NOx/km (mg)])</f>
        <v>#N/A</v>
      </c>
      <c r="K420" s="142" t="e" cm="1">
        <f t="array" ref="K420">_xlfn.XLOOKUP($A420&amp;$Q$3,Data[Index]&amp;Data[Valid Test, Can be used for conformity (Y/N)],Data[PN/km ('#)])</f>
        <v>#N/A</v>
      </c>
      <c r="L420" s="129" t="e" cm="1">
        <f t="array" ref="L420">_xlfn.XLOOKUP($A420&amp;$Q$3,Data[Index]&amp;Data[Valid Test, Can be used for conformity (Y/N)],Data[PM/km (mg)])</f>
        <v>#N/A</v>
      </c>
      <c r="M420" s="126" t="e" cm="1">
        <f t="array" ref="M420">_xlfn.XLOOKUP($A420&amp;$Q$3,Data[Index]&amp;Data[Valid Test, Can be used for conformity (Y/N)],Data[CH4 (mg/km)])</f>
        <v>#N/A</v>
      </c>
      <c r="N420" s="126" t="e" cm="1">
        <f t="array" ref="N420">_xlfn.XLOOKUP($A420&amp;$Q$3,Data[Index]&amp;Data[Valid Test, Can be used for conformity (Y/N)],Data[N20 (mg/km)])</f>
        <v>#N/A</v>
      </c>
      <c r="O420" s="129" t="e" cm="1">
        <f t="array" ref="O420">_xlfn.XLOOKUP($A420&amp;$Q$3,Data[Index]&amp;Data[Valid Test, Can be used for conformity (Y/N)],Data[l/100km])</f>
        <v>#N/A</v>
      </c>
      <c r="P420" s="138">
        <f>_xlfn.XLOOKUP($A420,Data[Index],Data[Comments])</f>
        <v>0</v>
      </c>
    </row>
    <row r="421" spans="1:16" x14ac:dyDescent="0.2">
      <c r="A421" s="129"/>
      <c r="B421" s="129"/>
      <c r="C421" s="129" t="e" cm="1">
        <f t="array" ref="C421">_xlfn.XLOOKUP($A421&amp;$Q$3&amp;$R$3,Data[Index]&amp;Data[Valid Test, Can be used for conformity (Y/N)]&amp;Data[Cycle],Data[Test Name])</f>
        <v>#N/A</v>
      </c>
      <c r="D421" s="167" t="e" cm="1">
        <f t="array" ref="D421">_xlfn.XLOOKUP($A421&amp;$Q$3&amp;$R$3,Data[Index]&amp;Data[Valid Test, Can be used for conformity (Y/N)]&amp;Data[Cycle],Data[Mileage (Miles)])</f>
        <v>#N/A</v>
      </c>
      <c r="E421" s="130" t="e" cm="1">
        <f t="array" ref="E421">_xlfn.XLOOKUP($A421&amp;$Q$3&amp;$R$3,Data[Index]&amp;Data[Valid Test, Can be used for conformity (Y/N)]&amp;Data[Cycle],Data[Date])</f>
        <v>#N/A</v>
      </c>
      <c r="F421" s="129" t="e" cm="1">
        <f t="array" ref="F421">_xlfn.XLOOKUP($A421&amp;$Q$3&amp;$R$3,Data[Index]&amp;Data[Valid Test, Can be used for conformity (Y/N)]&amp;Data[Cycle],Data[CO/km (mg)])</f>
        <v>#N/A</v>
      </c>
      <c r="G421" s="129" t="e" cm="1">
        <f t="array" ref="G421">_xlfn.XLOOKUP($A421&amp;$Q$3,Data[Index]&amp;Data[Valid Test, Can be used for conformity (Y/N)],Data[CO2/km (g)])</f>
        <v>#N/A</v>
      </c>
      <c r="H421" s="129" t="e" cm="1">
        <f t="array" ref="H421">_xlfn.XLOOKUP($A421&amp;$Q$3,Data[Index]&amp;Data[Valid Test, Can be used for conformity (Y/N)],Data[THC/km (mg)])</f>
        <v>#N/A</v>
      </c>
      <c r="I421" s="129" t="e" cm="1">
        <f t="array" ref="I421">_xlfn.XLOOKUP($A421&amp;$Q$3,Data[Index]&amp;Data[Valid Test, Can be used for conformity (Y/N)],Data[NOx/km (mg)])</f>
        <v>#N/A</v>
      </c>
      <c r="J421" s="129" t="e" cm="1">
        <f t="array" ref="J421">_xlfn.XLOOKUP($A421&amp;$Q$3,Data[Index]&amp;Data[Valid Test, Can be used for conformity (Y/N)],Data[THC + NOx/km (mg)])</f>
        <v>#N/A</v>
      </c>
      <c r="K421" s="142" t="e" cm="1">
        <f t="array" ref="K421">_xlfn.XLOOKUP($A421&amp;$Q$3,Data[Index]&amp;Data[Valid Test, Can be used for conformity (Y/N)],Data[PN/km ('#)])</f>
        <v>#N/A</v>
      </c>
      <c r="L421" s="129" t="e" cm="1">
        <f t="array" ref="L421">_xlfn.XLOOKUP($A421&amp;$Q$3,Data[Index]&amp;Data[Valid Test, Can be used for conformity (Y/N)],Data[PM/km (mg)])</f>
        <v>#N/A</v>
      </c>
      <c r="M421" s="126" t="e" cm="1">
        <f t="array" ref="M421">_xlfn.XLOOKUP($A421&amp;$Q$3,Data[Index]&amp;Data[Valid Test, Can be used for conformity (Y/N)],Data[CH4 (mg/km)])</f>
        <v>#N/A</v>
      </c>
      <c r="N421" s="126" t="e" cm="1">
        <f t="array" ref="N421">_xlfn.XLOOKUP($A421&amp;$Q$3,Data[Index]&amp;Data[Valid Test, Can be used for conformity (Y/N)],Data[N20 (mg/km)])</f>
        <v>#N/A</v>
      </c>
      <c r="O421" s="129" t="e" cm="1">
        <f t="array" ref="O421">_xlfn.XLOOKUP($A421&amp;$Q$3,Data[Index]&amp;Data[Valid Test, Can be used for conformity (Y/N)],Data[l/100km])</f>
        <v>#N/A</v>
      </c>
      <c r="P421" s="138">
        <f>_xlfn.XLOOKUP($A421,Data[Index],Data[Comments])</f>
        <v>0</v>
      </c>
    </row>
    <row r="422" spans="1:16" x14ac:dyDescent="0.2">
      <c r="A422" s="129"/>
      <c r="B422" s="129"/>
      <c r="C422" s="129" t="e" cm="1">
        <f t="array" ref="C422">_xlfn.XLOOKUP($A422&amp;$Q$3&amp;$R$3,Data[Index]&amp;Data[Valid Test, Can be used for conformity (Y/N)]&amp;Data[Cycle],Data[Test Name])</f>
        <v>#N/A</v>
      </c>
      <c r="D422" s="167" t="e" cm="1">
        <f t="array" ref="D422">_xlfn.XLOOKUP($A422&amp;$Q$3&amp;$R$3,Data[Index]&amp;Data[Valid Test, Can be used for conformity (Y/N)]&amp;Data[Cycle],Data[Mileage (Miles)])</f>
        <v>#N/A</v>
      </c>
      <c r="E422" s="130" t="e" cm="1">
        <f t="array" ref="E422">_xlfn.XLOOKUP($A422&amp;$Q$3&amp;$R$3,Data[Index]&amp;Data[Valid Test, Can be used for conformity (Y/N)]&amp;Data[Cycle],Data[Date])</f>
        <v>#N/A</v>
      </c>
      <c r="F422" s="129" t="e" cm="1">
        <f t="array" ref="F422">_xlfn.XLOOKUP($A422&amp;$Q$3&amp;$R$3,Data[Index]&amp;Data[Valid Test, Can be used for conformity (Y/N)]&amp;Data[Cycle],Data[CO/km (mg)])</f>
        <v>#N/A</v>
      </c>
      <c r="G422" s="129" t="e" cm="1">
        <f t="array" ref="G422">_xlfn.XLOOKUP($A422&amp;$Q$3,Data[Index]&amp;Data[Valid Test, Can be used for conformity (Y/N)],Data[CO2/km (g)])</f>
        <v>#N/A</v>
      </c>
      <c r="H422" s="129" t="e" cm="1">
        <f t="array" ref="H422">_xlfn.XLOOKUP($A422&amp;$Q$3,Data[Index]&amp;Data[Valid Test, Can be used for conformity (Y/N)],Data[THC/km (mg)])</f>
        <v>#N/A</v>
      </c>
      <c r="I422" s="129" t="e" cm="1">
        <f t="array" ref="I422">_xlfn.XLOOKUP($A422&amp;$Q$3,Data[Index]&amp;Data[Valid Test, Can be used for conformity (Y/N)],Data[NOx/km (mg)])</f>
        <v>#N/A</v>
      </c>
      <c r="J422" s="129" t="e" cm="1">
        <f t="array" ref="J422">_xlfn.XLOOKUP($A422&amp;$Q$3,Data[Index]&amp;Data[Valid Test, Can be used for conformity (Y/N)],Data[THC + NOx/km (mg)])</f>
        <v>#N/A</v>
      </c>
      <c r="K422" s="142" t="e" cm="1">
        <f t="array" ref="K422">_xlfn.XLOOKUP($A422&amp;$Q$3,Data[Index]&amp;Data[Valid Test, Can be used for conformity (Y/N)],Data[PN/km ('#)])</f>
        <v>#N/A</v>
      </c>
      <c r="L422" s="129" t="e" cm="1">
        <f t="array" ref="L422">_xlfn.XLOOKUP($A422&amp;$Q$3,Data[Index]&amp;Data[Valid Test, Can be used for conformity (Y/N)],Data[PM/km (mg)])</f>
        <v>#N/A</v>
      </c>
      <c r="M422" s="126" t="e" cm="1">
        <f t="array" ref="M422">_xlfn.XLOOKUP($A422&amp;$Q$3,Data[Index]&amp;Data[Valid Test, Can be used for conformity (Y/N)],Data[CH4 (mg/km)])</f>
        <v>#N/A</v>
      </c>
      <c r="N422" s="126" t="e" cm="1">
        <f t="array" ref="N422">_xlfn.XLOOKUP($A422&amp;$Q$3,Data[Index]&amp;Data[Valid Test, Can be used for conformity (Y/N)],Data[N20 (mg/km)])</f>
        <v>#N/A</v>
      </c>
      <c r="O422" s="129" t="e" cm="1">
        <f t="array" ref="O422">_xlfn.XLOOKUP($A422&amp;$Q$3,Data[Index]&amp;Data[Valid Test, Can be used for conformity (Y/N)],Data[l/100km])</f>
        <v>#N/A</v>
      </c>
      <c r="P422" s="138" t="e">
        <f>_xlfn.XLOOKUP($A422,Data[Index],Data[Comments])</f>
        <v>#N/A</v>
      </c>
    </row>
    <row r="423" spans="1:16" x14ac:dyDescent="0.2">
      <c r="A423" s="129"/>
      <c r="B423" s="129"/>
      <c r="C423" s="129" t="e" cm="1">
        <f t="array" ref="C423">_xlfn.XLOOKUP($A423&amp;$Q$3&amp;$R$3,Data[Index]&amp;Data[Valid Test, Can be used for conformity (Y/N)]&amp;Data[Cycle],Data[Test Name])</f>
        <v>#N/A</v>
      </c>
      <c r="D423" s="167" t="e" cm="1">
        <f t="array" ref="D423">_xlfn.XLOOKUP($A423&amp;$Q$3&amp;$R$3,Data[Index]&amp;Data[Valid Test, Can be used for conformity (Y/N)]&amp;Data[Cycle],Data[Mileage (Miles)])</f>
        <v>#N/A</v>
      </c>
      <c r="E423" s="130" t="e" cm="1">
        <f t="array" ref="E423">_xlfn.XLOOKUP($A423&amp;$Q$3&amp;$R$3,Data[Index]&amp;Data[Valid Test, Can be used for conformity (Y/N)]&amp;Data[Cycle],Data[Date])</f>
        <v>#N/A</v>
      </c>
      <c r="F423" s="129" t="e" cm="1">
        <f t="array" ref="F423">_xlfn.XLOOKUP($A423&amp;$Q$3&amp;$R$3,Data[Index]&amp;Data[Valid Test, Can be used for conformity (Y/N)]&amp;Data[Cycle],Data[CO/km (mg)])</f>
        <v>#N/A</v>
      </c>
      <c r="G423" s="129" t="e" cm="1">
        <f t="array" ref="G423">_xlfn.XLOOKUP($A423&amp;$Q$3,Data[Index]&amp;Data[Valid Test, Can be used for conformity (Y/N)],Data[CO2/km (g)])</f>
        <v>#N/A</v>
      </c>
      <c r="H423" s="129" t="e" cm="1">
        <f t="array" ref="H423">_xlfn.XLOOKUP($A423&amp;$Q$3,Data[Index]&amp;Data[Valid Test, Can be used for conformity (Y/N)],Data[THC/km (mg)])</f>
        <v>#N/A</v>
      </c>
      <c r="I423" s="129" t="e" cm="1">
        <f t="array" ref="I423">_xlfn.XLOOKUP($A423&amp;$Q$3,Data[Index]&amp;Data[Valid Test, Can be used for conformity (Y/N)],Data[NOx/km (mg)])</f>
        <v>#N/A</v>
      </c>
      <c r="J423" s="129" t="e" cm="1">
        <f t="array" ref="J423">_xlfn.XLOOKUP($A423&amp;$Q$3,Data[Index]&amp;Data[Valid Test, Can be used for conformity (Y/N)],Data[THC + NOx/km (mg)])</f>
        <v>#N/A</v>
      </c>
      <c r="K423" s="142" t="e" cm="1">
        <f t="array" ref="K423">_xlfn.XLOOKUP($A423&amp;$Q$3,Data[Index]&amp;Data[Valid Test, Can be used for conformity (Y/N)],Data[PN/km ('#)])</f>
        <v>#N/A</v>
      </c>
      <c r="L423" s="129" t="e" cm="1">
        <f t="array" ref="L423">_xlfn.XLOOKUP($A423&amp;$Q$3,Data[Index]&amp;Data[Valid Test, Can be used for conformity (Y/N)],Data[PM/km (mg)])</f>
        <v>#N/A</v>
      </c>
      <c r="M423" s="126" t="e" cm="1">
        <f t="array" ref="M423">_xlfn.XLOOKUP($A423&amp;$Q$3,Data[Index]&amp;Data[Valid Test, Can be used for conformity (Y/N)],Data[CH4 (mg/km)])</f>
        <v>#N/A</v>
      </c>
      <c r="N423" s="126" t="e" cm="1">
        <f t="array" ref="N423">_xlfn.XLOOKUP($A423&amp;$Q$3,Data[Index]&amp;Data[Valid Test, Can be used for conformity (Y/N)],Data[N20 (mg/km)])</f>
        <v>#N/A</v>
      </c>
      <c r="O423" s="129" t="e" cm="1">
        <f t="array" ref="O423">_xlfn.XLOOKUP($A423&amp;$Q$3,Data[Index]&amp;Data[Valid Test, Can be used for conformity (Y/N)],Data[l/100km])</f>
        <v>#N/A</v>
      </c>
      <c r="P423" s="138" t="e">
        <f>_xlfn.XLOOKUP($A423,Data[Index],Data[Comments])</f>
        <v>#N/A</v>
      </c>
    </row>
    <row r="424" spans="1:16" x14ac:dyDescent="0.2">
      <c r="A424" s="129"/>
      <c r="B424" s="129"/>
      <c r="C424" s="129" t="e" cm="1">
        <f t="array" ref="C424">_xlfn.XLOOKUP($A424&amp;$Q$3&amp;$R$3,Data[Index]&amp;Data[Valid Test, Can be used for conformity (Y/N)]&amp;Data[Cycle],Data[Test Name])</f>
        <v>#N/A</v>
      </c>
      <c r="D424" s="167" t="e" cm="1">
        <f t="array" ref="D424">_xlfn.XLOOKUP($A424&amp;$Q$3&amp;$R$3,Data[Index]&amp;Data[Valid Test, Can be used for conformity (Y/N)]&amp;Data[Cycle],Data[Mileage (Miles)])</f>
        <v>#N/A</v>
      </c>
      <c r="E424" s="130" t="e" cm="1">
        <f t="array" ref="E424">_xlfn.XLOOKUP($A424&amp;$Q$3&amp;$R$3,Data[Index]&amp;Data[Valid Test, Can be used for conformity (Y/N)]&amp;Data[Cycle],Data[Date])</f>
        <v>#N/A</v>
      </c>
      <c r="F424" s="129" t="e" cm="1">
        <f t="array" ref="F424">_xlfn.XLOOKUP($A424&amp;$Q$3&amp;$R$3,Data[Index]&amp;Data[Valid Test, Can be used for conformity (Y/N)]&amp;Data[Cycle],Data[CO/km (mg)])</f>
        <v>#N/A</v>
      </c>
      <c r="G424" s="129" t="e" cm="1">
        <f t="array" ref="G424">_xlfn.XLOOKUP($A424&amp;$Q$3,Data[Index]&amp;Data[Valid Test, Can be used for conformity (Y/N)],Data[CO2/km (g)])</f>
        <v>#N/A</v>
      </c>
      <c r="H424" s="129" t="e" cm="1">
        <f t="array" ref="H424">_xlfn.XLOOKUP($A424&amp;$Q$3,Data[Index]&amp;Data[Valid Test, Can be used for conformity (Y/N)],Data[THC/km (mg)])</f>
        <v>#N/A</v>
      </c>
      <c r="I424" s="129" t="e" cm="1">
        <f t="array" ref="I424">_xlfn.XLOOKUP($A424&amp;$Q$3,Data[Index]&amp;Data[Valid Test, Can be used for conformity (Y/N)],Data[NOx/km (mg)])</f>
        <v>#N/A</v>
      </c>
      <c r="J424" s="129" t="e" cm="1">
        <f t="array" ref="J424">_xlfn.XLOOKUP($A424&amp;$Q$3,Data[Index]&amp;Data[Valid Test, Can be used for conformity (Y/N)],Data[THC + NOx/km (mg)])</f>
        <v>#N/A</v>
      </c>
      <c r="K424" s="142" t="e" cm="1">
        <f t="array" ref="K424">_xlfn.XLOOKUP($A424&amp;$Q$3,Data[Index]&amp;Data[Valid Test, Can be used for conformity (Y/N)],Data[PN/km ('#)])</f>
        <v>#N/A</v>
      </c>
      <c r="L424" s="129" t="e" cm="1">
        <f t="array" ref="L424">_xlfn.XLOOKUP($A424&amp;$Q$3,Data[Index]&amp;Data[Valid Test, Can be used for conformity (Y/N)],Data[PM/km (mg)])</f>
        <v>#N/A</v>
      </c>
      <c r="M424" s="126" t="e" cm="1">
        <f t="array" ref="M424">_xlfn.XLOOKUP($A424&amp;$Q$3,Data[Index]&amp;Data[Valid Test, Can be used for conformity (Y/N)],Data[CH4 (mg/km)])</f>
        <v>#N/A</v>
      </c>
      <c r="N424" s="126" t="e" cm="1">
        <f t="array" ref="N424">_xlfn.XLOOKUP($A424&amp;$Q$3,Data[Index]&amp;Data[Valid Test, Can be used for conformity (Y/N)],Data[N20 (mg/km)])</f>
        <v>#N/A</v>
      </c>
      <c r="O424" s="129" t="e" cm="1">
        <f t="array" ref="O424">_xlfn.XLOOKUP($A424&amp;$Q$3,Data[Index]&amp;Data[Valid Test, Can be used for conformity (Y/N)],Data[l/100km])</f>
        <v>#N/A</v>
      </c>
      <c r="P424" s="138" t="e">
        <f>_xlfn.XLOOKUP($A424,Data[Index],Data[Comments])</f>
        <v>#N/A</v>
      </c>
    </row>
    <row r="425" spans="1:16" x14ac:dyDescent="0.2">
      <c r="A425" s="129"/>
      <c r="B425" s="129"/>
      <c r="C425" s="129" t="e" cm="1">
        <f t="array" ref="C425">_xlfn.XLOOKUP($A425&amp;$Q$3&amp;$R$3,Data[Index]&amp;Data[Valid Test, Can be used for conformity (Y/N)]&amp;Data[Cycle],Data[Test Name])</f>
        <v>#N/A</v>
      </c>
      <c r="D425" s="167" t="e" cm="1">
        <f t="array" ref="D425">_xlfn.XLOOKUP($A425&amp;$Q$3&amp;$R$3,Data[Index]&amp;Data[Valid Test, Can be used for conformity (Y/N)]&amp;Data[Cycle],Data[Mileage (Miles)])</f>
        <v>#N/A</v>
      </c>
      <c r="E425" s="130" t="e" cm="1">
        <f t="array" ref="E425">_xlfn.XLOOKUP($A425&amp;$Q$3&amp;$R$3,Data[Index]&amp;Data[Valid Test, Can be used for conformity (Y/N)]&amp;Data[Cycle],Data[Date])</f>
        <v>#N/A</v>
      </c>
      <c r="F425" s="129" t="e" cm="1">
        <f t="array" ref="F425">_xlfn.XLOOKUP($A425&amp;$Q$3&amp;$R$3,Data[Index]&amp;Data[Valid Test, Can be used for conformity (Y/N)]&amp;Data[Cycle],Data[CO/km (mg)])</f>
        <v>#N/A</v>
      </c>
      <c r="G425" s="129" t="e" cm="1">
        <f t="array" ref="G425">_xlfn.XLOOKUP($A425&amp;$Q$3,Data[Index]&amp;Data[Valid Test, Can be used for conformity (Y/N)],Data[CO2/km (g)])</f>
        <v>#N/A</v>
      </c>
      <c r="H425" s="129" t="e" cm="1">
        <f t="array" ref="H425">_xlfn.XLOOKUP($A425&amp;$Q$3,Data[Index]&amp;Data[Valid Test, Can be used for conformity (Y/N)],Data[THC/km (mg)])</f>
        <v>#N/A</v>
      </c>
      <c r="I425" s="129" t="e" cm="1">
        <f t="array" ref="I425">_xlfn.XLOOKUP($A425&amp;$Q$3,Data[Index]&amp;Data[Valid Test, Can be used for conformity (Y/N)],Data[NOx/km (mg)])</f>
        <v>#N/A</v>
      </c>
      <c r="J425" s="129" t="e" cm="1">
        <f t="array" ref="J425">_xlfn.XLOOKUP($A425&amp;$Q$3,Data[Index]&amp;Data[Valid Test, Can be used for conformity (Y/N)],Data[THC + NOx/km (mg)])</f>
        <v>#N/A</v>
      </c>
      <c r="K425" s="142" t="e" cm="1">
        <f t="array" ref="K425">_xlfn.XLOOKUP($A425&amp;$Q$3,Data[Index]&amp;Data[Valid Test, Can be used for conformity (Y/N)],Data[PN/km ('#)])</f>
        <v>#N/A</v>
      </c>
      <c r="L425" s="129" t="e" cm="1">
        <f t="array" ref="L425">_xlfn.XLOOKUP($A425&amp;$Q$3,Data[Index]&amp;Data[Valid Test, Can be used for conformity (Y/N)],Data[PM/km (mg)])</f>
        <v>#N/A</v>
      </c>
      <c r="M425" s="126" t="e" cm="1">
        <f t="array" ref="M425">_xlfn.XLOOKUP($A425&amp;$Q$3,Data[Index]&amp;Data[Valid Test, Can be used for conformity (Y/N)],Data[CH4 (mg/km)])</f>
        <v>#N/A</v>
      </c>
      <c r="N425" s="126" t="e" cm="1">
        <f t="array" ref="N425">_xlfn.XLOOKUP($A425&amp;$Q$3,Data[Index]&amp;Data[Valid Test, Can be used for conformity (Y/N)],Data[N20 (mg/km)])</f>
        <v>#N/A</v>
      </c>
      <c r="O425" s="129" t="e" cm="1">
        <f t="array" ref="O425">_xlfn.XLOOKUP($A425&amp;$Q$3,Data[Index]&amp;Data[Valid Test, Can be used for conformity (Y/N)],Data[l/100km])</f>
        <v>#N/A</v>
      </c>
      <c r="P425" s="138">
        <f>_xlfn.XLOOKUP($A425,Data[Index],Data[Comments])</f>
        <v>0</v>
      </c>
    </row>
    <row r="426" spans="1:16" x14ac:dyDescent="0.2">
      <c r="A426" s="129"/>
      <c r="B426" s="129"/>
      <c r="C426" s="129" t="e" cm="1">
        <f t="array" ref="C426">_xlfn.XLOOKUP($A426&amp;$Q$3&amp;$R$3,Data[Index]&amp;Data[Valid Test, Can be used for conformity (Y/N)]&amp;Data[Cycle],Data[Test Name])</f>
        <v>#N/A</v>
      </c>
      <c r="D426" s="167" t="e" cm="1">
        <f t="array" ref="D426">_xlfn.XLOOKUP($A426&amp;$Q$3&amp;$R$3,Data[Index]&amp;Data[Valid Test, Can be used for conformity (Y/N)]&amp;Data[Cycle],Data[Mileage (Miles)])</f>
        <v>#N/A</v>
      </c>
      <c r="E426" s="130" t="e" cm="1">
        <f t="array" ref="E426">_xlfn.XLOOKUP($A426&amp;$Q$3&amp;$R$3,Data[Index]&amp;Data[Valid Test, Can be used for conformity (Y/N)]&amp;Data[Cycle],Data[Date])</f>
        <v>#N/A</v>
      </c>
      <c r="F426" s="129" t="e" cm="1">
        <f t="array" ref="F426">_xlfn.XLOOKUP($A426&amp;$Q$3&amp;$R$3,Data[Index]&amp;Data[Valid Test, Can be used for conformity (Y/N)]&amp;Data[Cycle],Data[CO/km (mg)])</f>
        <v>#N/A</v>
      </c>
      <c r="G426" s="129" t="e" cm="1">
        <f t="array" ref="G426">_xlfn.XLOOKUP($A426&amp;$Q$3,Data[Index]&amp;Data[Valid Test, Can be used for conformity (Y/N)],Data[CO2/km (g)])</f>
        <v>#N/A</v>
      </c>
      <c r="H426" s="129" t="e" cm="1">
        <f t="array" ref="H426">_xlfn.XLOOKUP($A426&amp;$Q$3,Data[Index]&amp;Data[Valid Test, Can be used for conformity (Y/N)],Data[THC/km (mg)])</f>
        <v>#N/A</v>
      </c>
      <c r="I426" s="129" t="e" cm="1">
        <f t="array" ref="I426">_xlfn.XLOOKUP($A426&amp;$Q$3,Data[Index]&amp;Data[Valid Test, Can be used for conformity (Y/N)],Data[NOx/km (mg)])</f>
        <v>#N/A</v>
      </c>
      <c r="J426" s="129" t="e" cm="1">
        <f t="array" ref="J426">_xlfn.XLOOKUP($A426&amp;$Q$3,Data[Index]&amp;Data[Valid Test, Can be used for conformity (Y/N)],Data[THC + NOx/km (mg)])</f>
        <v>#N/A</v>
      </c>
      <c r="K426" s="142" t="e" cm="1">
        <f t="array" ref="K426">_xlfn.XLOOKUP($A426&amp;$Q$3,Data[Index]&amp;Data[Valid Test, Can be used for conformity (Y/N)],Data[PN/km ('#)])</f>
        <v>#N/A</v>
      </c>
      <c r="L426" s="129" t="e" cm="1">
        <f t="array" ref="L426">_xlfn.XLOOKUP($A426&amp;$Q$3,Data[Index]&amp;Data[Valid Test, Can be used for conformity (Y/N)],Data[PM/km (mg)])</f>
        <v>#N/A</v>
      </c>
      <c r="M426" s="126" t="e" cm="1">
        <f t="array" ref="M426">_xlfn.XLOOKUP($A426&amp;$Q$3,Data[Index]&amp;Data[Valid Test, Can be used for conformity (Y/N)],Data[CH4 (mg/km)])</f>
        <v>#N/A</v>
      </c>
      <c r="N426" s="126" t="e" cm="1">
        <f t="array" ref="N426">_xlfn.XLOOKUP($A426&amp;$Q$3,Data[Index]&amp;Data[Valid Test, Can be used for conformity (Y/N)],Data[N20 (mg/km)])</f>
        <v>#N/A</v>
      </c>
      <c r="O426" s="129" t="e" cm="1">
        <f t="array" ref="O426">_xlfn.XLOOKUP($A426&amp;$Q$3,Data[Index]&amp;Data[Valid Test, Can be used for conformity (Y/N)],Data[l/100km])</f>
        <v>#N/A</v>
      </c>
      <c r="P426" s="138">
        <f>_xlfn.XLOOKUP($A426,Data[Index],Data[Comments])</f>
        <v>0</v>
      </c>
    </row>
    <row r="427" spans="1:16" x14ac:dyDescent="0.2">
      <c r="A427" s="129"/>
      <c r="B427" s="129"/>
      <c r="C427" s="129" t="e" cm="1">
        <f t="array" ref="C427">_xlfn.XLOOKUP($A427&amp;$Q$3&amp;$R$3,Data[Index]&amp;Data[Valid Test, Can be used for conformity (Y/N)]&amp;Data[Cycle],Data[Test Name])</f>
        <v>#N/A</v>
      </c>
      <c r="D427" s="167" t="e" cm="1">
        <f t="array" ref="D427">_xlfn.XLOOKUP($A427&amp;$Q$3&amp;$R$3,Data[Index]&amp;Data[Valid Test, Can be used for conformity (Y/N)]&amp;Data[Cycle],Data[Mileage (Miles)])</f>
        <v>#N/A</v>
      </c>
      <c r="E427" s="130" t="e" cm="1">
        <f t="array" ref="E427">_xlfn.XLOOKUP($A427&amp;$Q$3&amp;$R$3,Data[Index]&amp;Data[Valid Test, Can be used for conformity (Y/N)]&amp;Data[Cycle],Data[Date])</f>
        <v>#N/A</v>
      </c>
      <c r="F427" s="129" t="e" cm="1">
        <f t="array" ref="F427">_xlfn.XLOOKUP($A427&amp;$Q$3&amp;$R$3,Data[Index]&amp;Data[Valid Test, Can be used for conformity (Y/N)]&amp;Data[Cycle],Data[CO/km (mg)])</f>
        <v>#N/A</v>
      </c>
      <c r="G427" s="129" t="e" cm="1">
        <f t="array" ref="G427">_xlfn.XLOOKUP($A427&amp;$Q$3,Data[Index]&amp;Data[Valid Test, Can be used for conformity (Y/N)],Data[CO2/km (g)])</f>
        <v>#N/A</v>
      </c>
      <c r="H427" s="129" t="e" cm="1">
        <f t="array" ref="H427">_xlfn.XLOOKUP($A427&amp;$Q$3,Data[Index]&amp;Data[Valid Test, Can be used for conformity (Y/N)],Data[THC/km (mg)])</f>
        <v>#N/A</v>
      </c>
      <c r="I427" s="129" t="e" cm="1">
        <f t="array" ref="I427">_xlfn.XLOOKUP($A427&amp;$Q$3,Data[Index]&amp;Data[Valid Test, Can be used for conformity (Y/N)],Data[NOx/km (mg)])</f>
        <v>#N/A</v>
      </c>
      <c r="J427" s="129" t="e" cm="1">
        <f t="array" ref="J427">_xlfn.XLOOKUP($A427&amp;$Q$3,Data[Index]&amp;Data[Valid Test, Can be used for conformity (Y/N)],Data[THC + NOx/km (mg)])</f>
        <v>#N/A</v>
      </c>
      <c r="K427" s="142" t="e" cm="1">
        <f t="array" ref="K427">_xlfn.XLOOKUP($A427&amp;$Q$3,Data[Index]&amp;Data[Valid Test, Can be used for conformity (Y/N)],Data[PN/km ('#)])</f>
        <v>#N/A</v>
      </c>
      <c r="L427" s="129" t="e" cm="1">
        <f t="array" ref="L427">_xlfn.XLOOKUP($A427&amp;$Q$3,Data[Index]&amp;Data[Valid Test, Can be used for conformity (Y/N)],Data[PM/km (mg)])</f>
        <v>#N/A</v>
      </c>
      <c r="M427" s="126" t="e" cm="1">
        <f t="array" ref="M427">_xlfn.XLOOKUP($A427&amp;$Q$3,Data[Index]&amp;Data[Valid Test, Can be used for conformity (Y/N)],Data[CH4 (mg/km)])</f>
        <v>#N/A</v>
      </c>
      <c r="N427" s="126" t="e" cm="1">
        <f t="array" ref="N427">_xlfn.XLOOKUP($A427&amp;$Q$3,Data[Index]&amp;Data[Valid Test, Can be used for conformity (Y/N)],Data[N20 (mg/km)])</f>
        <v>#N/A</v>
      </c>
      <c r="O427" s="129" t="e" cm="1">
        <f t="array" ref="O427">_xlfn.XLOOKUP($A427&amp;$Q$3,Data[Index]&amp;Data[Valid Test, Can be used for conformity (Y/N)],Data[l/100km])</f>
        <v>#N/A</v>
      </c>
      <c r="P427" s="138" t="e">
        <f>_xlfn.XLOOKUP($A427,Data[Index],Data[Comments])</f>
        <v>#N/A</v>
      </c>
    </row>
    <row r="428" spans="1:16" x14ac:dyDescent="0.2">
      <c r="A428" s="129"/>
      <c r="B428" s="129"/>
      <c r="C428" s="129" t="e" cm="1">
        <f t="array" ref="C428">_xlfn.XLOOKUP($A428&amp;$Q$3&amp;$R$3,Data[Index]&amp;Data[Valid Test, Can be used for conformity (Y/N)]&amp;Data[Cycle],Data[Test Name])</f>
        <v>#N/A</v>
      </c>
      <c r="D428" s="167" t="e" cm="1">
        <f t="array" ref="D428">_xlfn.XLOOKUP($A428&amp;$Q$3&amp;$R$3,Data[Index]&amp;Data[Valid Test, Can be used for conformity (Y/N)]&amp;Data[Cycle],Data[Mileage (Miles)])</f>
        <v>#N/A</v>
      </c>
      <c r="E428" s="130" t="e" cm="1">
        <f t="array" ref="E428">_xlfn.XLOOKUP($A428&amp;$Q$3&amp;$R$3,Data[Index]&amp;Data[Valid Test, Can be used for conformity (Y/N)]&amp;Data[Cycle],Data[Date])</f>
        <v>#N/A</v>
      </c>
      <c r="F428" s="129" t="e" cm="1">
        <f t="array" ref="F428">_xlfn.XLOOKUP($A428&amp;$Q$3&amp;$R$3,Data[Index]&amp;Data[Valid Test, Can be used for conformity (Y/N)]&amp;Data[Cycle],Data[CO/km (mg)])</f>
        <v>#N/A</v>
      </c>
      <c r="G428" s="129" t="e" cm="1">
        <f t="array" ref="G428">_xlfn.XLOOKUP($A428&amp;$Q$3,Data[Index]&amp;Data[Valid Test, Can be used for conformity (Y/N)],Data[CO2/km (g)])</f>
        <v>#N/A</v>
      </c>
      <c r="H428" s="129" t="e" cm="1">
        <f t="array" ref="H428">_xlfn.XLOOKUP($A428&amp;$Q$3,Data[Index]&amp;Data[Valid Test, Can be used for conformity (Y/N)],Data[THC/km (mg)])</f>
        <v>#N/A</v>
      </c>
      <c r="I428" s="129" t="e" cm="1">
        <f t="array" ref="I428">_xlfn.XLOOKUP($A428&amp;$Q$3,Data[Index]&amp;Data[Valid Test, Can be used for conformity (Y/N)],Data[NOx/km (mg)])</f>
        <v>#N/A</v>
      </c>
      <c r="J428" s="129" t="e" cm="1">
        <f t="array" ref="J428">_xlfn.XLOOKUP($A428&amp;$Q$3,Data[Index]&amp;Data[Valid Test, Can be used for conformity (Y/N)],Data[THC + NOx/km (mg)])</f>
        <v>#N/A</v>
      </c>
      <c r="K428" s="142" t="e" cm="1">
        <f t="array" ref="K428">_xlfn.XLOOKUP($A428&amp;$Q$3,Data[Index]&amp;Data[Valid Test, Can be used for conformity (Y/N)],Data[PN/km ('#)])</f>
        <v>#N/A</v>
      </c>
      <c r="L428" s="129" t="e" cm="1">
        <f t="array" ref="L428">_xlfn.XLOOKUP($A428&amp;$Q$3,Data[Index]&amp;Data[Valid Test, Can be used for conformity (Y/N)],Data[PM/km (mg)])</f>
        <v>#N/A</v>
      </c>
      <c r="M428" s="126" t="e" cm="1">
        <f t="array" ref="M428">_xlfn.XLOOKUP($A428&amp;$Q$3,Data[Index]&amp;Data[Valid Test, Can be used for conformity (Y/N)],Data[CH4 (mg/km)])</f>
        <v>#N/A</v>
      </c>
      <c r="N428" s="126" t="e" cm="1">
        <f t="array" ref="N428">_xlfn.XLOOKUP($A428&amp;$Q$3,Data[Index]&amp;Data[Valid Test, Can be used for conformity (Y/N)],Data[N20 (mg/km)])</f>
        <v>#N/A</v>
      </c>
      <c r="O428" s="129" t="e" cm="1">
        <f t="array" ref="O428">_xlfn.XLOOKUP($A428&amp;$Q$3,Data[Index]&amp;Data[Valid Test, Can be used for conformity (Y/N)],Data[l/100km])</f>
        <v>#N/A</v>
      </c>
      <c r="P428" s="138">
        <f>_xlfn.XLOOKUP($A428,Data[Index],Data[Comments])</f>
        <v>0</v>
      </c>
    </row>
    <row r="429" spans="1:16" x14ac:dyDescent="0.2">
      <c r="A429" s="129"/>
      <c r="B429" s="129"/>
      <c r="C429" s="129" t="e" cm="1">
        <f t="array" ref="C429">_xlfn.XLOOKUP($A429&amp;$Q$3&amp;$R$3,Data[Index]&amp;Data[Valid Test, Can be used for conformity (Y/N)]&amp;Data[Cycle],Data[Test Name])</f>
        <v>#N/A</v>
      </c>
      <c r="D429" s="167" t="e" cm="1">
        <f t="array" ref="D429">_xlfn.XLOOKUP($A429&amp;$Q$3&amp;$R$3,Data[Index]&amp;Data[Valid Test, Can be used for conformity (Y/N)]&amp;Data[Cycle],Data[Mileage (Miles)])</f>
        <v>#N/A</v>
      </c>
      <c r="E429" s="130" t="e" cm="1">
        <f t="array" ref="E429">_xlfn.XLOOKUP($A429&amp;$Q$3&amp;$R$3,Data[Index]&amp;Data[Valid Test, Can be used for conformity (Y/N)]&amp;Data[Cycle],Data[Date])</f>
        <v>#N/A</v>
      </c>
      <c r="F429" s="129" t="e" cm="1">
        <f t="array" ref="F429">_xlfn.XLOOKUP($A429&amp;$Q$3&amp;$R$3,Data[Index]&amp;Data[Valid Test, Can be used for conformity (Y/N)]&amp;Data[Cycle],Data[CO/km (mg)])</f>
        <v>#N/A</v>
      </c>
      <c r="G429" s="129" t="e" cm="1">
        <f t="array" ref="G429">_xlfn.XLOOKUP($A429&amp;$Q$3,Data[Index]&amp;Data[Valid Test, Can be used for conformity (Y/N)],Data[CO2/km (g)])</f>
        <v>#N/A</v>
      </c>
      <c r="H429" s="129" t="e" cm="1">
        <f t="array" ref="H429">_xlfn.XLOOKUP($A429&amp;$Q$3,Data[Index]&amp;Data[Valid Test, Can be used for conformity (Y/N)],Data[THC/km (mg)])</f>
        <v>#N/A</v>
      </c>
      <c r="I429" s="129" t="e" cm="1">
        <f t="array" ref="I429">_xlfn.XLOOKUP($A429&amp;$Q$3,Data[Index]&amp;Data[Valid Test, Can be used for conformity (Y/N)],Data[NOx/km (mg)])</f>
        <v>#N/A</v>
      </c>
      <c r="J429" s="129" t="e" cm="1">
        <f t="array" ref="J429">_xlfn.XLOOKUP($A429&amp;$Q$3,Data[Index]&amp;Data[Valid Test, Can be used for conformity (Y/N)],Data[THC + NOx/km (mg)])</f>
        <v>#N/A</v>
      </c>
      <c r="K429" s="142" t="e" cm="1">
        <f t="array" ref="K429">_xlfn.XLOOKUP($A429&amp;$Q$3,Data[Index]&amp;Data[Valid Test, Can be used for conformity (Y/N)],Data[PN/km ('#)])</f>
        <v>#N/A</v>
      </c>
      <c r="L429" s="129" t="e" cm="1">
        <f t="array" ref="L429">_xlfn.XLOOKUP($A429&amp;$Q$3,Data[Index]&amp;Data[Valid Test, Can be used for conformity (Y/N)],Data[PM/km (mg)])</f>
        <v>#N/A</v>
      </c>
      <c r="M429" s="126" t="e" cm="1">
        <f t="array" ref="M429">_xlfn.XLOOKUP($A429&amp;$Q$3,Data[Index]&amp;Data[Valid Test, Can be used for conformity (Y/N)],Data[CH4 (mg/km)])</f>
        <v>#N/A</v>
      </c>
      <c r="N429" s="126" t="e" cm="1">
        <f t="array" ref="N429">_xlfn.XLOOKUP($A429&amp;$Q$3,Data[Index]&amp;Data[Valid Test, Can be used for conformity (Y/N)],Data[N20 (mg/km)])</f>
        <v>#N/A</v>
      </c>
      <c r="O429" s="129" t="e" cm="1">
        <f t="array" ref="O429">_xlfn.XLOOKUP($A429&amp;$Q$3,Data[Index]&amp;Data[Valid Test, Can be used for conformity (Y/N)],Data[l/100km])</f>
        <v>#N/A</v>
      </c>
      <c r="P429" s="138">
        <f>_xlfn.XLOOKUP($A429,Data[Index],Data[Comments])</f>
        <v>0</v>
      </c>
    </row>
    <row r="430" spans="1:16" x14ac:dyDescent="0.2">
      <c r="A430" s="129"/>
      <c r="B430" s="129"/>
      <c r="C430" s="129" t="e" cm="1">
        <f t="array" ref="C430">_xlfn.XLOOKUP($A430&amp;$Q$3&amp;$R$3,Data[Index]&amp;Data[Valid Test, Can be used for conformity (Y/N)]&amp;Data[Cycle],Data[Test Name])</f>
        <v>#N/A</v>
      </c>
      <c r="D430" s="167" t="e" cm="1">
        <f t="array" ref="D430">_xlfn.XLOOKUP($A430&amp;$Q$3&amp;$R$3,Data[Index]&amp;Data[Valid Test, Can be used for conformity (Y/N)]&amp;Data[Cycle],Data[Mileage (Miles)])</f>
        <v>#N/A</v>
      </c>
      <c r="E430" s="130" t="e" cm="1">
        <f t="array" ref="E430">_xlfn.XLOOKUP($A430&amp;$Q$3&amp;$R$3,Data[Index]&amp;Data[Valid Test, Can be used for conformity (Y/N)]&amp;Data[Cycle],Data[Date])</f>
        <v>#N/A</v>
      </c>
      <c r="F430" s="129" t="e" cm="1">
        <f t="array" ref="F430">_xlfn.XLOOKUP($A430&amp;$Q$3&amp;$R$3,Data[Index]&amp;Data[Valid Test, Can be used for conformity (Y/N)]&amp;Data[Cycle],Data[CO/km (mg)])</f>
        <v>#N/A</v>
      </c>
      <c r="G430" s="129" t="e" cm="1">
        <f t="array" ref="G430">_xlfn.XLOOKUP($A430&amp;$Q$3,Data[Index]&amp;Data[Valid Test, Can be used for conformity (Y/N)],Data[CO2/km (g)])</f>
        <v>#N/A</v>
      </c>
      <c r="H430" s="129" t="e" cm="1">
        <f t="array" ref="H430">_xlfn.XLOOKUP($A430&amp;$Q$3,Data[Index]&amp;Data[Valid Test, Can be used for conformity (Y/N)],Data[THC/km (mg)])</f>
        <v>#N/A</v>
      </c>
      <c r="I430" s="129" t="e" cm="1">
        <f t="array" ref="I430">_xlfn.XLOOKUP($A430&amp;$Q$3,Data[Index]&amp;Data[Valid Test, Can be used for conformity (Y/N)],Data[NOx/km (mg)])</f>
        <v>#N/A</v>
      </c>
      <c r="J430" s="129" t="e" cm="1">
        <f t="array" ref="J430">_xlfn.XLOOKUP($A430&amp;$Q$3,Data[Index]&amp;Data[Valid Test, Can be used for conformity (Y/N)],Data[THC + NOx/km (mg)])</f>
        <v>#N/A</v>
      </c>
      <c r="K430" s="142" t="e" cm="1">
        <f t="array" ref="K430">_xlfn.XLOOKUP($A430&amp;$Q$3,Data[Index]&amp;Data[Valid Test, Can be used for conformity (Y/N)],Data[PN/km ('#)])</f>
        <v>#N/A</v>
      </c>
      <c r="L430" s="129" t="e" cm="1">
        <f t="array" ref="L430">_xlfn.XLOOKUP($A430&amp;$Q$3,Data[Index]&amp;Data[Valid Test, Can be used for conformity (Y/N)],Data[PM/km (mg)])</f>
        <v>#N/A</v>
      </c>
      <c r="M430" s="126" t="e" cm="1">
        <f t="array" ref="M430">_xlfn.XLOOKUP($A430&amp;$Q$3,Data[Index]&amp;Data[Valid Test, Can be used for conformity (Y/N)],Data[CH4 (mg/km)])</f>
        <v>#N/A</v>
      </c>
      <c r="N430" s="126" t="e" cm="1">
        <f t="array" ref="N430">_xlfn.XLOOKUP($A430&amp;$Q$3,Data[Index]&amp;Data[Valid Test, Can be used for conformity (Y/N)],Data[N20 (mg/km)])</f>
        <v>#N/A</v>
      </c>
      <c r="O430" s="129" t="e" cm="1">
        <f t="array" ref="O430">_xlfn.XLOOKUP($A430&amp;$Q$3,Data[Index]&amp;Data[Valid Test, Can be used for conformity (Y/N)],Data[l/100km])</f>
        <v>#N/A</v>
      </c>
      <c r="P430" s="138" t="e">
        <f>_xlfn.XLOOKUP($A430,Data[Index],Data[Comments])</f>
        <v>#N/A</v>
      </c>
    </row>
    <row r="431" spans="1:16" x14ac:dyDescent="0.2">
      <c r="A431" s="129"/>
      <c r="B431" s="129"/>
      <c r="C431" s="129" t="e" cm="1">
        <f t="array" ref="C431">_xlfn.XLOOKUP($A431&amp;$Q$3&amp;$R$3,Data[Index]&amp;Data[Valid Test, Can be used for conformity (Y/N)]&amp;Data[Cycle],Data[Test Name])</f>
        <v>#N/A</v>
      </c>
      <c r="D431" s="167" t="e" cm="1">
        <f t="array" ref="D431">_xlfn.XLOOKUP($A431&amp;$Q$3&amp;$R$3,Data[Index]&amp;Data[Valid Test, Can be used for conformity (Y/N)]&amp;Data[Cycle],Data[Mileage (Miles)])</f>
        <v>#N/A</v>
      </c>
      <c r="E431" s="130" t="e" cm="1">
        <f t="array" ref="E431">_xlfn.XLOOKUP($A431&amp;$Q$3&amp;$R$3,Data[Index]&amp;Data[Valid Test, Can be used for conformity (Y/N)]&amp;Data[Cycle],Data[Date])</f>
        <v>#N/A</v>
      </c>
      <c r="F431" s="129" t="e" cm="1">
        <f t="array" ref="F431">_xlfn.XLOOKUP($A431&amp;$Q$3&amp;$R$3,Data[Index]&amp;Data[Valid Test, Can be used for conformity (Y/N)]&amp;Data[Cycle],Data[CO/km (mg)])</f>
        <v>#N/A</v>
      </c>
      <c r="G431" s="129" t="e" cm="1">
        <f t="array" ref="G431">_xlfn.XLOOKUP($A431&amp;$Q$3,Data[Index]&amp;Data[Valid Test, Can be used for conformity (Y/N)],Data[CO2/km (g)])</f>
        <v>#N/A</v>
      </c>
      <c r="H431" s="129" t="e" cm="1">
        <f t="array" ref="H431">_xlfn.XLOOKUP($A431&amp;$Q$3,Data[Index]&amp;Data[Valid Test, Can be used for conformity (Y/N)],Data[THC/km (mg)])</f>
        <v>#N/A</v>
      </c>
      <c r="I431" s="129" t="e" cm="1">
        <f t="array" ref="I431">_xlfn.XLOOKUP($A431&amp;$Q$3,Data[Index]&amp;Data[Valid Test, Can be used for conformity (Y/N)],Data[NOx/km (mg)])</f>
        <v>#N/A</v>
      </c>
      <c r="J431" s="129" t="e" cm="1">
        <f t="array" ref="J431">_xlfn.XLOOKUP($A431&amp;$Q$3,Data[Index]&amp;Data[Valid Test, Can be used for conformity (Y/N)],Data[THC + NOx/km (mg)])</f>
        <v>#N/A</v>
      </c>
      <c r="K431" s="142" t="e" cm="1">
        <f t="array" ref="K431">_xlfn.XLOOKUP($A431&amp;$Q$3,Data[Index]&amp;Data[Valid Test, Can be used for conformity (Y/N)],Data[PN/km ('#)])</f>
        <v>#N/A</v>
      </c>
      <c r="L431" s="129" t="e" cm="1">
        <f t="array" ref="L431">_xlfn.XLOOKUP($A431&amp;$Q$3,Data[Index]&amp;Data[Valid Test, Can be used for conformity (Y/N)],Data[PM/km (mg)])</f>
        <v>#N/A</v>
      </c>
      <c r="M431" s="126" t="e" cm="1">
        <f t="array" ref="M431">_xlfn.XLOOKUP($A431&amp;$Q$3,Data[Index]&amp;Data[Valid Test, Can be used for conformity (Y/N)],Data[CH4 (mg/km)])</f>
        <v>#N/A</v>
      </c>
      <c r="N431" s="126" t="e" cm="1">
        <f t="array" ref="N431">_xlfn.XLOOKUP($A431&amp;$Q$3,Data[Index]&amp;Data[Valid Test, Can be used for conformity (Y/N)],Data[N20 (mg/km)])</f>
        <v>#N/A</v>
      </c>
      <c r="O431" s="129" t="e" cm="1">
        <f t="array" ref="O431">_xlfn.XLOOKUP($A431&amp;$Q$3,Data[Index]&amp;Data[Valid Test, Can be used for conformity (Y/N)],Data[l/100km])</f>
        <v>#N/A</v>
      </c>
      <c r="P431" s="138" t="e">
        <f>_xlfn.XLOOKUP($A431,Data[Index],Data[Comments])</f>
        <v>#N/A</v>
      </c>
    </row>
    <row r="432" spans="1:16" x14ac:dyDescent="0.2">
      <c r="A432" s="129"/>
      <c r="B432" s="129"/>
      <c r="C432" s="129" t="e" cm="1">
        <f t="array" ref="C432">_xlfn.XLOOKUP($A432&amp;$Q$3&amp;$R$3,Data[Index]&amp;Data[Valid Test, Can be used for conformity (Y/N)]&amp;Data[Cycle],Data[Test Name])</f>
        <v>#N/A</v>
      </c>
      <c r="D432" s="167" t="e" cm="1">
        <f t="array" ref="D432">_xlfn.XLOOKUP($A432&amp;$Q$3&amp;$R$3,Data[Index]&amp;Data[Valid Test, Can be used for conformity (Y/N)]&amp;Data[Cycle],Data[Mileage (Miles)])</f>
        <v>#N/A</v>
      </c>
      <c r="E432" s="130" t="e" cm="1">
        <f t="array" ref="E432">_xlfn.XLOOKUP($A432&amp;$Q$3&amp;$R$3,Data[Index]&amp;Data[Valid Test, Can be used for conformity (Y/N)]&amp;Data[Cycle],Data[Date])</f>
        <v>#N/A</v>
      </c>
      <c r="F432" s="129" t="e" cm="1">
        <f t="array" ref="F432">_xlfn.XLOOKUP($A432&amp;$Q$3&amp;$R$3,Data[Index]&amp;Data[Valid Test, Can be used for conformity (Y/N)]&amp;Data[Cycle],Data[CO/km (mg)])</f>
        <v>#N/A</v>
      </c>
      <c r="G432" s="129" t="e" cm="1">
        <f t="array" ref="G432">_xlfn.XLOOKUP($A432&amp;$Q$3,Data[Index]&amp;Data[Valid Test, Can be used for conformity (Y/N)],Data[CO2/km (g)])</f>
        <v>#N/A</v>
      </c>
      <c r="H432" s="129" t="e" cm="1">
        <f t="array" ref="H432">_xlfn.XLOOKUP($A432&amp;$Q$3,Data[Index]&amp;Data[Valid Test, Can be used for conformity (Y/N)],Data[THC/km (mg)])</f>
        <v>#N/A</v>
      </c>
      <c r="I432" s="129" t="e" cm="1">
        <f t="array" ref="I432">_xlfn.XLOOKUP($A432&amp;$Q$3,Data[Index]&amp;Data[Valid Test, Can be used for conformity (Y/N)],Data[NOx/km (mg)])</f>
        <v>#N/A</v>
      </c>
      <c r="J432" s="129" t="e" cm="1">
        <f t="array" ref="J432">_xlfn.XLOOKUP($A432&amp;$Q$3,Data[Index]&amp;Data[Valid Test, Can be used for conformity (Y/N)],Data[THC + NOx/km (mg)])</f>
        <v>#N/A</v>
      </c>
      <c r="K432" s="142" t="e" cm="1">
        <f t="array" ref="K432">_xlfn.XLOOKUP($A432&amp;$Q$3,Data[Index]&amp;Data[Valid Test, Can be used for conformity (Y/N)],Data[PN/km ('#)])</f>
        <v>#N/A</v>
      </c>
      <c r="L432" s="129" t="e" cm="1">
        <f t="array" ref="L432">_xlfn.XLOOKUP($A432&amp;$Q$3,Data[Index]&amp;Data[Valid Test, Can be used for conformity (Y/N)],Data[PM/km (mg)])</f>
        <v>#N/A</v>
      </c>
      <c r="M432" s="126" t="e" cm="1">
        <f t="array" ref="M432">_xlfn.XLOOKUP($A432&amp;$Q$3,Data[Index]&amp;Data[Valid Test, Can be used for conformity (Y/N)],Data[CH4 (mg/km)])</f>
        <v>#N/A</v>
      </c>
      <c r="N432" s="126" t="e" cm="1">
        <f t="array" ref="N432">_xlfn.XLOOKUP($A432&amp;$Q$3,Data[Index]&amp;Data[Valid Test, Can be used for conformity (Y/N)],Data[N20 (mg/km)])</f>
        <v>#N/A</v>
      </c>
      <c r="O432" s="129" t="e" cm="1">
        <f t="array" ref="O432">_xlfn.XLOOKUP($A432&amp;$Q$3,Data[Index]&amp;Data[Valid Test, Can be used for conformity (Y/N)],Data[l/100km])</f>
        <v>#N/A</v>
      </c>
      <c r="P432" s="138" t="e">
        <f>_xlfn.XLOOKUP($A432,Data[Index],Data[Comments])</f>
        <v>#N/A</v>
      </c>
    </row>
    <row r="433" spans="1:16" x14ac:dyDescent="0.2">
      <c r="A433" s="129"/>
      <c r="B433" s="129"/>
      <c r="C433" s="129" t="e" cm="1">
        <f t="array" ref="C433">_xlfn.XLOOKUP($A433&amp;$Q$3&amp;$R$3,Data[Index]&amp;Data[Valid Test, Can be used for conformity (Y/N)]&amp;Data[Cycle],Data[Test Name])</f>
        <v>#N/A</v>
      </c>
      <c r="D433" s="167" t="e" cm="1">
        <f t="array" ref="D433">_xlfn.XLOOKUP($A433&amp;$Q$3&amp;$R$3,Data[Index]&amp;Data[Valid Test, Can be used for conformity (Y/N)]&amp;Data[Cycle],Data[Mileage (Miles)])</f>
        <v>#N/A</v>
      </c>
      <c r="E433" s="130" t="e" cm="1">
        <f t="array" ref="E433">_xlfn.XLOOKUP($A433&amp;$Q$3&amp;$R$3,Data[Index]&amp;Data[Valid Test, Can be used for conformity (Y/N)]&amp;Data[Cycle],Data[Date])</f>
        <v>#N/A</v>
      </c>
      <c r="F433" s="129" t="e" cm="1">
        <f t="array" ref="F433">_xlfn.XLOOKUP($A433&amp;$Q$3&amp;$R$3,Data[Index]&amp;Data[Valid Test, Can be used for conformity (Y/N)]&amp;Data[Cycle],Data[CO/km (mg)])</f>
        <v>#N/A</v>
      </c>
      <c r="G433" s="129" t="e" cm="1">
        <f t="array" ref="G433">_xlfn.XLOOKUP($A433&amp;$Q$3,Data[Index]&amp;Data[Valid Test, Can be used for conformity (Y/N)],Data[CO2/km (g)])</f>
        <v>#N/A</v>
      </c>
      <c r="H433" s="129" t="e" cm="1">
        <f t="array" ref="H433">_xlfn.XLOOKUP($A433&amp;$Q$3,Data[Index]&amp;Data[Valid Test, Can be used for conformity (Y/N)],Data[THC/km (mg)])</f>
        <v>#N/A</v>
      </c>
      <c r="I433" s="129" t="e" cm="1">
        <f t="array" ref="I433">_xlfn.XLOOKUP($A433&amp;$Q$3,Data[Index]&amp;Data[Valid Test, Can be used for conformity (Y/N)],Data[NOx/km (mg)])</f>
        <v>#N/A</v>
      </c>
      <c r="J433" s="129" t="e" cm="1">
        <f t="array" ref="J433">_xlfn.XLOOKUP($A433&amp;$Q$3,Data[Index]&amp;Data[Valid Test, Can be used for conformity (Y/N)],Data[THC + NOx/km (mg)])</f>
        <v>#N/A</v>
      </c>
      <c r="K433" s="142" t="e" cm="1">
        <f t="array" ref="K433">_xlfn.XLOOKUP($A433&amp;$Q$3,Data[Index]&amp;Data[Valid Test, Can be used for conformity (Y/N)],Data[PN/km ('#)])</f>
        <v>#N/A</v>
      </c>
      <c r="L433" s="129" t="e" cm="1">
        <f t="array" ref="L433">_xlfn.XLOOKUP($A433&amp;$Q$3,Data[Index]&amp;Data[Valid Test, Can be used for conformity (Y/N)],Data[PM/km (mg)])</f>
        <v>#N/A</v>
      </c>
      <c r="M433" s="126" t="e" cm="1">
        <f t="array" ref="M433">_xlfn.XLOOKUP($A433&amp;$Q$3,Data[Index]&amp;Data[Valid Test, Can be used for conformity (Y/N)],Data[CH4 (mg/km)])</f>
        <v>#N/A</v>
      </c>
      <c r="N433" s="126" t="e" cm="1">
        <f t="array" ref="N433">_xlfn.XLOOKUP($A433&amp;$Q$3,Data[Index]&amp;Data[Valid Test, Can be used for conformity (Y/N)],Data[N20 (mg/km)])</f>
        <v>#N/A</v>
      </c>
      <c r="O433" s="129" t="e" cm="1">
        <f t="array" ref="O433">_xlfn.XLOOKUP($A433&amp;$Q$3,Data[Index]&amp;Data[Valid Test, Can be used for conformity (Y/N)],Data[l/100km])</f>
        <v>#N/A</v>
      </c>
      <c r="P433" s="138">
        <f>_xlfn.XLOOKUP($A433,Data[Index],Data[Comments])</f>
        <v>0</v>
      </c>
    </row>
    <row r="434" spans="1:16" x14ac:dyDescent="0.2">
      <c r="A434" s="129"/>
      <c r="B434" s="129"/>
      <c r="C434" s="129" t="e" cm="1">
        <f t="array" ref="C434">_xlfn.XLOOKUP($A434&amp;$Q$3&amp;$R$3,Data[Index]&amp;Data[Valid Test, Can be used for conformity (Y/N)]&amp;Data[Cycle],Data[Test Name])</f>
        <v>#N/A</v>
      </c>
      <c r="D434" s="167" t="e" cm="1">
        <f t="array" ref="D434">_xlfn.XLOOKUP($A434&amp;$Q$3&amp;$R$3,Data[Index]&amp;Data[Valid Test, Can be used for conformity (Y/N)]&amp;Data[Cycle],Data[Mileage (Miles)])</f>
        <v>#N/A</v>
      </c>
      <c r="E434" s="130" t="e" cm="1">
        <f t="array" ref="E434">_xlfn.XLOOKUP($A434&amp;$Q$3&amp;$R$3,Data[Index]&amp;Data[Valid Test, Can be used for conformity (Y/N)]&amp;Data[Cycle],Data[Date])</f>
        <v>#N/A</v>
      </c>
      <c r="F434" s="129" t="e" cm="1">
        <f t="array" ref="F434">_xlfn.XLOOKUP($A434&amp;$Q$3&amp;$R$3,Data[Index]&amp;Data[Valid Test, Can be used for conformity (Y/N)]&amp;Data[Cycle],Data[CO/km (mg)])</f>
        <v>#N/A</v>
      </c>
      <c r="G434" s="129" t="e" cm="1">
        <f t="array" ref="G434">_xlfn.XLOOKUP($A434&amp;$Q$3,Data[Index]&amp;Data[Valid Test, Can be used for conformity (Y/N)],Data[CO2/km (g)])</f>
        <v>#N/A</v>
      </c>
      <c r="H434" s="129" t="e" cm="1">
        <f t="array" ref="H434">_xlfn.XLOOKUP($A434&amp;$Q$3,Data[Index]&amp;Data[Valid Test, Can be used for conformity (Y/N)],Data[THC/km (mg)])</f>
        <v>#N/A</v>
      </c>
      <c r="I434" s="129" t="e" cm="1">
        <f t="array" ref="I434">_xlfn.XLOOKUP($A434&amp;$Q$3,Data[Index]&amp;Data[Valid Test, Can be used for conformity (Y/N)],Data[NOx/km (mg)])</f>
        <v>#N/A</v>
      </c>
      <c r="J434" s="129" t="e" cm="1">
        <f t="array" ref="J434">_xlfn.XLOOKUP($A434&amp;$Q$3,Data[Index]&amp;Data[Valid Test, Can be used for conformity (Y/N)],Data[THC + NOx/km (mg)])</f>
        <v>#N/A</v>
      </c>
      <c r="K434" s="142" t="e" cm="1">
        <f t="array" ref="K434">_xlfn.XLOOKUP($A434&amp;$Q$3,Data[Index]&amp;Data[Valid Test, Can be used for conformity (Y/N)],Data[PN/km ('#)])</f>
        <v>#N/A</v>
      </c>
      <c r="L434" s="129" t="e" cm="1">
        <f t="array" ref="L434">_xlfn.XLOOKUP($A434&amp;$Q$3,Data[Index]&amp;Data[Valid Test, Can be used for conformity (Y/N)],Data[PM/km (mg)])</f>
        <v>#N/A</v>
      </c>
      <c r="M434" s="126" t="e" cm="1">
        <f t="array" ref="M434">_xlfn.XLOOKUP($A434&amp;$Q$3,Data[Index]&amp;Data[Valid Test, Can be used for conformity (Y/N)],Data[CH4 (mg/km)])</f>
        <v>#N/A</v>
      </c>
      <c r="N434" s="126" t="e" cm="1">
        <f t="array" ref="N434">_xlfn.XLOOKUP($A434&amp;$Q$3,Data[Index]&amp;Data[Valid Test, Can be used for conformity (Y/N)],Data[N20 (mg/km)])</f>
        <v>#N/A</v>
      </c>
      <c r="O434" s="129" t="e" cm="1">
        <f t="array" ref="O434">_xlfn.XLOOKUP($A434&amp;$Q$3,Data[Index]&amp;Data[Valid Test, Can be used for conformity (Y/N)],Data[l/100km])</f>
        <v>#N/A</v>
      </c>
      <c r="P434" s="138">
        <f>_xlfn.XLOOKUP($A434,Data[Index],Data[Comments])</f>
        <v>0</v>
      </c>
    </row>
    <row r="435" spans="1:16" x14ac:dyDescent="0.2">
      <c r="A435" s="129"/>
      <c r="B435" s="129"/>
      <c r="C435" s="129" t="e" cm="1">
        <f t="array" ref="C435">_xlfn.XLOOKUP($A435&amp;$Q$3&amp;$R$3,Data[Index]&amp;Data[Valid Test, Can be used for conformity (Y/N)]&amp;Data[Cycle],Data[Test Name])</f>
        <v>#N/A</v>
      </c>
      <c r="D435" s="167" t="e" cm="1">
        <f t="array" ref="D435">_xlfn.XLOOKUP($A435&amp;$Q$3&amp;$R$3,Data[Index]&amp;Data[Valid Test, Can be used for conformity (Y/N)]&amp;Data[Cycle],Data[Mileage (Miles)])</f>
        <v>#N/A</v>
      </c>
      <c r="E435" s="130" t="e" cm="1">
        <f t="array" ref="E435">_xlfn.XLOOKUP($A435&amp;$Q$3&amp;$R$3,Data[Index]&amp;Data[Valid Test, Can be used for conformity (Y/N)]&amp;Data[Cycle],Data[Date])</f>
        <v>#N/A</v>
      </c>
      <c r="F435" s="129" t="e" cm="1">
        <f t="array" ref="F435">_xlfn.XLOOKUP($A435&amp;$Q$3&amp;$R$3,Data[Index]&amp;Data[Valid Test, Can be used for conformity (Y/N)]&amp;Data[Cycle],Data[CO/km (mg)])</f>
        <v>#N/A</v>
      </c>
      <c r="G435" s="129" t="e" cm="1">
        <f t="array" ref="G435">_xlfn.XLOOKUP($A435&amp;$Q$3,Data[Index]&amp;Data[Valid Test, Can be used for conformity (Y/N)],Data[CO2/km (g)])</f>
        <v>#N/A</v>
      </c>
      <c r="H435" s="129" t="e" cm="1">
        <f t="array" ref="H435">_xlfn.XLOOKUP($A435&amp;$Q$3,Data[Index]&amp;Data[Valid Test, Can be used for conformity (Y/N)],Data[THC/km (mg)])</f>
        <v>#N/A</v>
      </c>
      <c r="I435" s="129" t="e" cm="1">
        <f t="array" ref="I435">_xlfn.XLOOKUP($A435&amp;$Q$3,Data[Index]&amp;Data[Valid Test, Can be used for conformity (Y/N)],Data[NOx/km (mg)])</f>
        <v>#N/A</v>
      </c>
      <c r="J435" s="129" t="e" cm="1">
        <f t="array" ref="J435">_xlfn.XLOOKUP($A435&amp;$Q$3,Data[Index]&amp;Data[Valid Test, Can be used for conformity (Y/N)],Data[THC + NOx/km (mg)])</f>
        <v>#N/A</v>
      </c>
      <c r="K435" s="142" t="e" cm="1">
        <f t="array" ref="K435">_xlfn.XLOOKUP($A435&amp;$Q$3,Data[Index]&amp;Data[Valid Test, Can be used for conformity (Y/N)],Data[PN/km ('#)])</f>
        <v>#N/A</v>
      </c>
      <c r="L435" s="129" t="e" cm="1">
        <f t="array" ref="L435">_xlfn.XLOOKUP($A435&amp;$Q$3,Data[Index]&amp;Data[Valid Test, Can be used for conformity (Y/N)],Data[PM/km (mg)])</f>
        <v>#N/A</v>
      </c>
      <c r="M435" s="126" t="e" cm="1">
        <f t="array" ref="M435">_xlfn.XLOOKUP($A435&amp;$Q$3,Data[Index]&amp;Data[Valid Test, Can be used for conformity (Y/N)],Data[CH4 (mg/km)])</f>
        <v>#N/A</v>
      </c>
      <c r="N435" s="126" t="e" cm="1">
        <f t="array" ref="N435">_xlfn.XLOOKUP($A435&amp;$Q$3,Data[Index]&amp;Data[Valid Test, Can be used for conformity (Y/N)],Data[N20 (mg/km)])</f>
        <v>#N/A</v>
      </c>
      <c r="O435" s="129" t="e" cm="1">
        <f t="array" ref="O435">_xlfn.XLOOKUP($A435&amp;$Q$3,Data[Index]&amp;Data[Valid Test, Can be used for conformity (Y/N)],Data[l/100km])</f>
        <v>#N/A</v>
      </c>
      <c r="P435" s="138" t="e">
        <f>_xlfn.XLOOKUP($A435,Data[Index],Data[Comments])</f>
        <v>#N/A</v>
      </c>
    </row>
    <row r="436" spans="1:16" x14ac:dyDescent="0.2">
      <c r="A436" s="129"/>
      <c r="B436" s="129"/>
      <c r="C436" s="129" t="e" cm="1">
        <f t="array" ref="C436">_xlfn.XLOOKUP($A436&amp;$Q$3&amp;$R$3,Data[Index]&amp;Data[Valid Test, Can be used for conformity (Y/N)]&amp;Data[Cycle],Data[Test Name])</f>
        <v>#N/A</v>
      </c>
      <c r="D436" s="167" t="e" cm="1">
        <f t="array" ref="D436">_xlfn.XLOOKUP($A436&amp;$Q$3&amp;$R$3,Data[Index]&amp;Data[Valid Test, Can be used for conformity (Y/N)]&amp;Data[Cycle],Data[Mileage (Miles)])</f>
        <v>#N/A</v>
      </c>
      <c r="E436" s="130" t="e" cm="1">
        <f t="array" ref="E436">_xlfn.XLOOKUP($A436&amp;$Q$3&amp;$R$3,Data[Index]&amp;Data[Valid Test, Can be used for conformity (Y/N)]&amp;Data[Cycle],Data[Date])</f>
        <v>#N/A</v>
      </c>
      <c r="F436" s="129" t="e" cm="1">
        <f t="array" ref="F436">_xlfn.XLOOKUP($A436&amp;$Q$3&amp;$R$3,Data[Index]&amp;Data[Valid Test, Can be used for conformity (Y/N)]&amp;Data[Cycle],Data[CO/km (mg)])</f>
        <v>#N/A</v>
      </c>
      <c r="G436" s="129" t="e" cm="1">
        <f t="array" ref="G436">_xlfn.XLOOKUP($A436&amp;$Q$3,Data[Index]&amp;Data[Valid Test, Can be used for conformity (Y/N)],Data[CO2/km (g)])</f>
        <v>#N/A</v>
      </c>
      <c r="H436" s="129" t="e" cm="1">
        <f t="array" ref="H436">_xlfn.XLOOKUP($A436&amp;$Q$3,Data[Index]&amp;Data[Valid Test, Can be used for conformity (Y/N)],Data[THC/km (mg)])</f>
        <v>#N/A</v>
      </c>
      <c r="I436" s="129" t="e" cm="1">
        <f t="array" ref="I436">_xlfn.XLOOKUP($A436&amp;$Q$3,Data[Index]&amp;Data[Valid Test, Can be used for conformity (Y/N)],Data[NOx/km (mg)])</f>
        <v>#N/A</v>
      </c>
      <c r="J436" s="129" t="e" cm="1">
        <f t="array" ref="J436">_xlfn.XLOOKUP($A436&amp;$Q$3,Data[Index]&amp;Data[Valid Test, Can be used for conformity (Y/N)],Data[THC + NOx/km (mg)])</f>
        <v>#N/A</v>
      </c>
      <c r="K436" s="142" t="e" cm="1">
        <f t="array" ref="K436">_xlfn.XLOOKUP($A436&amp;$Q$3,Data[Index]&amp;Data[Valid Test, Can be used for conformity (Y/N)],Data[PN/km ('#)])</f>
        <v>#N/A</v>
      </c>
      <c r="L436" s="129" t="e" cm="1">
        <f t="array" ref="L436">_xlfn.XLOOKUP($A436&amp;$Q$3,Data[Index]&amp;Data[Valid Test, Can be used for conformity (Y/N)],Data[PM/km (mg)])</f>
        <v>#N/A</v>
      </c>
      <c r="M436" s="126" t="e" cm="1">
        <f t="array" ref="M436">_xlfn.XLOOKUP($A436&amp;$Q$3,Data[Index]&amp;Data[Valid Test, Can be used for conformity (Y/N)],Data[CH4 (mg/km)])</f>
        <v>#N/A</v>
      </c>
      <c r="N436" s="126" t="e" cm="1">
        <f t="array" ref="N436">_xlfn.XLOOKUP($A436&amp;$Q$3,Data[Index]&amp;Data[Valid Test, Can be used for conformity (Y/N)],Data[N20 (mg/km)])</f>
        <v>#N/A</v>
      </c>
      <c r="O436" s="129" t="e" cm="1">
        <f t="array" ref="O436">_xlfn.XLOOKUP($A436&amp;$Q$3,Data[Index]&amp;Data[Valid Test, Can be used for conformity (Y/N)],Data[l/100km])</f>
        <v>#N/A</v>
      </c>
      <c r="P436" s="138">
        <f>_xlfn.XLOOKUP($A436,Data[Index],Data[Comments])</f>
        <v>0</v>
      </c>
    </row>
    <row r="437" spans="1:16" x14ac:dyDescent="0.2">
      <c r="A437" s="129"/>
      <c r="B437" s="129"/>
      <c r="C437" s="129" t="e" cm="1">
        <f t="array" ref="C437">_xlfn.XLOOKUP($A437&amp;$Q$3&amp;$R$3,Data[Index]&amp;Data[Valid Test, Can be used for conformity (Y/N)]&amp;Data[Cycle],Data[Test Name])</f>
        <v>#N/A</v>
      </c>
      <c r="D437" s="167" t="e" cm="1">
        <f t="array" ref="D437">_xlfn.XLOOKUP($A437&amp;$Q$3&amp;$R$3,Data[Index]&amp;Data[Valid Test, Can be used for conformity (Y/N)]&amp;Data[Cycle],Data[Mileage (Miles)])</f>
        <v>#N/A</v>
      </c>
      <c r="E437" s="130" t="e" cm="1">
        <f t="array" ref="E437">_xlfn.XLOOKUP($A437&amp;$Q$3&amp;$R$3,Data[Index]&amp;Data[Valid Test, Can be used for conformity (Y/N)]&amp;Data[Cycle],Data[Date])</f>
        <v>#N/A</v>
      </c>
      <c r="F437" s="129" t="e" cm="1">
        <f t="array" ref="F437">_xlfn.XLOOKUP($A437&amp;$Q$3&amp;$R$3,Data[Index]&amp;Data[Valid Test, Can be used for conformity (Y/N)]&amp;Data[Cycle],Data[CO/km (mg)])</f>
        <v>#N/A</v>
      </c>
      <c r="G437" s="129" t="e" cm="1">
        <f t="array" ref="G437">_xlfn.XLOOKUP($A437&amp;$Q$3,Data[Index]&amp;Data[Valid Test, Can be used for conformity (Y/N)],Data[CO2/km (g)])</f>
        <v>#N/A</v>
      </c>
      <c r="H437" s="129" t="e" cm="1">
        <f t="array" ref="H437">_xlfn.XLOOKUP($A437&amp;$Q$3,Data[Index]&amp;Data[Valid Test, Can be used for conformity (Y/N)],Data[THC/km (mg)])</f>
        <v>#N/A</v>
      </c>
      <c r="I437" s="129" t="e" cm="1">
        <f t="array" ref="I437">_xlfn.XLOOKUP($A437&amp;$Q$3,Data[Index]&amp;Data[Valid Test, Can be used for conformity (Y/N)],Data[NOx/km (mg)])</f>
        <v>#N/A</v>
      </c>
      <c r="J437" s="129" t="e" cm="1">
        <f t="array" ref="J437">_xlfn.XLOOKUP($A437&amp;$Q$3,Data[Index]&amp;Data[Valid Test, Can be used for conformity (Y/N)],Data[THC + NOx/km (mg)])</f>
        <v>#N/A</v>
      </c>
      <c r="K437" s="142" t="e" cm="1">
        <f t="array" ref="K437">_xlfn.XLOOKUP($A437&amp;$Q$3,Data[Index]&amp;Data[Valid Test, Can be used for conformity (Y/N)],Data[PN/km ('#)])</f>
        <v>#N/A</v>
      </c>
      <c r="L437" s="129" t="e" cm="1">
        <f t="array" ref="L437">_xlfn.XLOOKUP($A437&amp;$Q$3,Data[Index]&amp;Data[Valid Test, Can be used for conformity (Y/N)],Data[PM/km (mg)])</f>
        <v>#N/A</v>
      </c>
      <c r="M437" s="126" t="e" cm="1">
        <f t="array" ref="M437">_xlfn.XLOOKUP($A437&amp;$Q$3,Data[Index]&amp;Data[Valid Test, Can be used for conformity (Y/N)],Data[CH4 (mg/km)])</f>
        <v>#N/A</v>
      </c>
      <c r="N437" s="126" t="e" cm="1">
        <f t="array" ref="N437">_xlfn.XLOOKUP($A437&amp;$Q$3,Data[Index]&amp;Data[Valid Test, Can be used for conformity (Y/N)],Data[N20 (mg/km)])</f>
        <v>#N/A</v>
      </c>
      <c r="O437" s="129" t="e" cm="1">
        <f t="array" ref="O437">_xlfn.XLOOKUP($A437&amp;$Q$3,Data[Index]&amp;Data[Valid Test, Can be used for conformity (Y/N)],Data[l/100km])</f>
        <v>#N/A</v>
      </c>
      <c r="P437" s="138">
        <f>_xlfn.XLOOKUP($A437,Data[Index],Data[Comments])</f>
        <v>0</v>
      </c>
    </row>
    <row r="438" spans="1:16" x14ac:dyDescent="0.2">
      <c r="A438" s="129"/>
      <c r="B438" s="129"/>
      <c r="C438" s="129" t="e" cm="1">
        <f t="array" ref="C438">_xlfn.XLOOKUP($A438&amp;$Q$3&amp;$R$3,Data[Index]&amp;Data[Valid Test, Can be used for conformity (Y/N)]&amp;Data[Cycle],Data[Test Name])</f>
        <v>#N/A</v>
      </c>
      <c r="D438" s="167" t="e" cm="1">
        <f t="array" ref="D438">_xlfn.XLOOKUP($A438&amp;$Q$3&amp;$R$3,Data[Index]&amp;Data[Valid Test, Can be used for conformity (Y/N)]&amp;Data[Cycle],Data[Mileage (Miles)])</f>
        <v>#N/A</v>
      </c>
      <c r="E438" s="130" t="e" cm="1">
        <f t="array" ref="E438">_xlfn.XLOOKUP($A438&amp;$Q$3&amp;$R$3,Data[Index]&amp;Data[Valid Test, Can be used for conformity (Y/N)]&amp;Data[Cycle],Data[Date])</f>
        <v>#N/A</v>
      </c>
      <c r="F438" s="129" t="e" cm="1">
        <f t="array" ref="F438">_xlfn.XLOOKUP($A438&amp;$Q$3&amp;$R$3,Data[Index]&amp;Data[Valid Test, Can be used for conformity (Y/N)]&amp;Data[Cycle],Data[CO/km (mg)])</f>
        <v>#N/A</v>
      </c>
      <c r="G438" s="129" t="e" cm="1">
        <f t="array" ref="G438">_xlfn.XLOOKUP($A438&amp;$Q$3,Data[Index]&amp;Data[Valid Test, Can be used for conformity (Y/N)],Data[CO2/km (g)])</f>
        <v>#N/A</v>
      </c>
      <c r="H438" s="129" t="e" cm="1">
        <f t="array" ref="H438">_xlfn.XLOOKUP($A438&amp;$Q$3,Data[Index]&amp;Data[Valid Test, Can be used for conformity (Y/N)],Data[THC/km (mg)])</f>
        <v>#N/A</v>
      </c>
      <c r="I438" s="129" t="e" cm="1">
        <f t="array" ref="I438">_xlfn.XLOOKUP($A438&amp;$Q$3,Data[Index]&amp;Data[Valid Test, Can be used for conformity (Y/N)],Data[NOx/km (mg)])</f>
        <v>#N/A</v>
      </c>
      <c r="J438" s="129" t="e" cm="1">
        <f t="array" ref="J438">_xlfn.XLOOKUP($A438&amp;$Q$3,Data[Index]&amp;Data[Valid Test, Can be used for conformity (Y/N)],Data[THC + NOx/km (mg)])</f>
        <v>#N/A</v>
      </c>
      <c r="K438" s="142" t="e" cm="1">
        <f t="array" ref="K438">_xlfn.XLOOKUP($A438&amp;$Q$3,Data[Index]&amp;Data[Valid Test, Can be used for conformity (Y/N)],Data[PN/km ('#)])</f>
        <v>#N/A</v>
      </c>
      <c r="L438" s="129" t="e" cm="1">
        <f t="array" ref="L438">_xlfn.XLOOKUP($A438&amp;$Q$3,Data[Index]&amp;Data[Valid Test, Can be used for conformity (Y/N)],Data[PM/km (mg)])</f>
        <v>#N/A</v>
      </c>
      <c r="M438" s="126" t="e" cm="1">
        <f t="array" ref="M438">_xlfn.XLOOKUP($A438&amp;$Q$3,Data[Index]&amp;Data[Valid Test, Can be used for conformity (Y/N)],Data[CH4 (mg/km)])</f>
        <v>#N/A</v>
      </c>
      <c r="N438" s="126" t="e" cm="1">
        <f t="array" ref="N438">_xlfn.XLOOKUP($A438&amp;$Q$3,Data[Index]&amp;Data[Valid Test, Can be used for conformity (Y/N)],Data[N20 (mg/km)])</f>
        <v>#N/A</v>
      </c>
      <c r="O438" s="129" t="e" cm="1">
        <f t="array" ref="O438">_xlfn.XLOOKUP($A438&amp;$Q$3,Data[Index]&amp;Data[Valid Test, Can be used for conformity (Y/N)],Data[l/100km])</f>
        <v>#N/A</v>
      </c>
      <c r="P438" s="138" t="e">
        <f>_xlfn.XLOOKUP($A438,Data[Index],Data[Comments])</f>
        <v>#N/A</v>
      </c>
    </row>
    <row r="439" spans="1:16" x14ac:dyDescent="0.2">
      <c r="A439" s="129"/>
      <c r="B439" s="129"/>
      <c r="C439" s="129" t="e" cm="1">
        <f t="array" ref="C439">_xlfn.XLOOKUP($A439&amp;$Q$3&amp;$R$3,Data[Index]&amp;Data[Valid Test, Can be used for conformity (Y/N)]&amp;Data[Cycle],Data[Test Name])</f>
        <v>#N/A</v>
      </c>
      <c r="D439" s="167" t="e" cm="1">
        <f t="array" ref="D439">_xlfn.XLOOKUP($A439&amp;$Q$3&amp;$R$3,Data[Index]&amp;Data[Valid Test, Can be used for conformity (Y/N)]&amp;Data[Cycle],Data[Mileage (Miles)])</f>
        <v>#N/A</v>
      </c>
      <c r="E439" s="130" t="e" cm="1">
        <f t="array" ref="E439">_xlfn.XLOOKUP($A439&amp;$Q$3&amp;$R$3,Data[Index]&amp;Data[Valid Test, Can be used for conformity (Y/N)]&amp;Data[Cycle],Data[Date])</f>
        <v>#N/A</v>
      </c>
      <c r="F439" s="129" t="e" cm="1">
        <f t="array" ref="F439">_xlfn.XLOOKUP($A439&amp;$Q$3&amp;$R$3,Data[Index]&amp;Data[Valid Test, Can be used for conformity (Y/N)]&amp;Data[Cycle],Data[CO/km (mg)])</f>
        <v>#N/A</v>
      </c>
      <c r="G439" s="129" t="e" cm="1">
        <f t="array" ref="G439">_xlfn.XLOOKUP($A439&amp;$Q$3,Data[Index]&amp;Data[Valid Test, Can be used for conformity (Y/N)],Data[CO2/km (g)])</f>
        <v>#N/A</v>
      </c>
      <c r="H439" s="129" t="e" cm="1">
        <f t="array" ref="H439">_xlfn.XLOOKUP($A439&amp;$Q$3,Data[Index]&amp;Data[Valid Test, Can be used for conformity (Y/N)],Data[THC/km (mg)])</f>
        <v>#N/A</v>
      </c>
      <c r="I439" s="129" t="e" cm="1">
        <f t="array" ref="I439">_xlfn.XLOOKUP($A439&amp;$Q$3,Data[Index]&amp;Data[Valid Test, Can be used for conformity (Y/N)],Data[NOx/km (mg)])</f>
        <v>#N/A</v>
      </c>
      <c r="J439" s="129" t="e" cm="1">
        <f t="array" ref="J439">_xlfn.XLOOKUP($A439&amp;$Q$3,Data[Index]&amp;Data[Valid Test, Can be used for conformity (Y/N)],Data[THC + NOx/km (mg)])</f>
        <v>#N/A</v>
      </c>
      <c r="K439" s="142" t="e" cm="1">
        <f t="array" ref="K439">_xlfn.XLOOKUP($A439&amp;$Q$3,Data[Index]&amp;Data[Valid Test, Can be used for conformity (Y/N)],Data[PN/km ('#)])</f>
        <v>#N/A</v>
      </c>
      <c r="L439" s="129" t="e" cm="1">
        <f t="array" ref="L439">_xlfn.XLOOKUP($A439&amp;$Q$3,Data[Index]&amp;Data[Valid Test, Can be used for conformity (Y/N)],Data[PM/km (mg)])</f>
        <v>#N/A</v>
      </c>
      <c r="M439" s="126" t="e" cm="1">
        <f t="array" ref="M439">_xlfn.XLOOKUP($A439&amp;$Q$3,Data[Index]&amp;Data[Valid Test, Can be used for conformity (Y/N)],Data[CH4 (mg/km)])</f>
        <v>#N/A</v>
      </c>
      <c r="N439" s="126" t="e" cm="1">
        <f t="array" ref="N439">_xlfn.XLOOKUP($A439&amp;$Q$3,Data[Index]&amp;Data[Valid Test, Can be used for conformity (Y/N)],Data[N20 (mg/km)])</f>
        <v>#N/A</v>
      </c>
      <c r="O439" s="129" t="e" cm="1">
        <f t="array" ref="O439">_xlfn.XLOOKUP($A439&amp;$Q$3,Data[Index]&amp;Data[Valid Test, Can be used for conformity (Y/N)],Data[l/100km])</f>
        <v>#N/A</v>
      </c>
      <c r="P439" s="138" t="e">
        <f>_xlfn.XLOOKUP($A439,Data[Index],Data[Comments])</f>
        <v>#N/A</v>
      </c>
    </row>
    <row r="440" spans="1:16" x14ac:dyDescent="0.2">
      <c r="A440" s="129"/>
      <c r="B440" s="129"/>
      <c r="C440" s="129" t="e" cm="1">
        <f t="array" ref="C440">_xlfn.XLOOKUP($A440&amp;$Q$3&amp;$R$3,Data[Index]&amp;Data[Valid Test, Can be used for conformity (Y/N)]&amp;Data[Cycle],Data[Test Name])</f>
        <v>#N/A</v>
      </c>
      <c r="D440" s="167" t="e" cm="1">
        <f t="array" ref="D440">_xlfn.XLOOKUP($A440&amp;$Q$3&amp;$R$3,Data[Index]&amp;Data[Valid Test, Can be used for conformity (Y/N)]&amp;Data[Cycle],Data[Mileage (Miles)])</f>
        <v>#N/A</v>
      </c>
      <c r="E440" s="130" t="e" cm="1">
        <f t="array" ref="E440">_xlfn.XLOOKUP($A440&amp;$Q$3&amp;$R$3,Data[Index]&amp;Data[Valid Test, Can be used for conformity (Y/N)]&amp;Data[Cycle],Data[Date])</f>
        <v>#N/A</v>
      </c>
      <c r="F440" s="129" t="e" cm="1">
        <f t="array" ref="F440">_xlfn.XLOOKUP($A440&amp;$Q$3&amp;$R$3,Data[Index]&amp;Data[Valid Test, Can be used for conformity (Y/N)]&amp;Data[Cycle],Data[CO/km (mg)])</f>
        <v>#N/A</v>
      </c>
      <c r="G440" s="129" t="e" cm="1">
        <f t="array" ref="G440">_xlfn.XLOOKUP($A440&amp;$Q$3,Data[Index]&amp;Data[Valid Test, Can be used for conformity (Y/N)],Data[CO2/km (g)])</f>
        <v>#N/A</v>
      </c>
      <c r="H440" s="129" t="e" cm="1">
        <f t="array" ref="H440">_xlfn.XLOOKUP($A440&amp;$Q$3,Data[Index]&amp;Data[Valid Test, Can be used for conformity (Y/N)],Data[THC/km (mg)])</f>
        <v>#N/A</v>
      </c>
      <c r="I440" s="129" t="e" cm="1">
        <f t="array" ref="I440">_xlfn.XLOOKUP($A440&amp;$Q$3,Data[Index]&amp;Data[Valid Test, Can be used for conformity (Y/N)],Data[NOx/km (mg)])</f>
        <v>#N/A</v>
      </c>
      <c r="J440" s="129" t="e" cm="1">
        <f t="array" ref="J440">_xlfn.XLOOKUP($A440&amp;$Q$3,Data[Index]&amp;Data[Valid Test, Can be used for conformity (Y/N)],Data[THC + NOx/km (mg)])</f>
        <v>#N/A</v>
      </c>
      <c r="K440" s="142" t="e" cm="1">
        <f t="array" ref="K440">_xlfn.XLOOKUP($A440&amp;$Q$3,Data[Index]&amp;Data[Valid Test, Can be used for conformity (Y/N)],Data[PN/km ('#)])</f>
        <v>#N/A</v>
      </c>
      <c r="L440" s="129" t="e" cm="1">
        <f t="array" ref="L440">_xlfn.XLOOKUP($A440&amp;$Q$3,Data[Index]&amp;Data[Valid Test, Can be used for conformity (Y/N)],Data[PM/km (mg)])</f>
        <v>#N/A</v>
      </c>
      <c r="M440" s="126" t="e" cm="1">
        <f t="array" ref="M440">_xlfn.XLOOKUP($A440&amp;$Q$3,Data[Index]&amp;Data[Valid Test, Can be used for conformity (Y/N)],Data[CH4 (mg/km)])</f>
        <v>#N/A</v>
      </c>
      <c r="N440" s="126" t="e" cm="1">
        <f t="array" ref="N440">_xlfn.XLOOKUP($A440&amp;$Q$3,Data[Index]&amp;Data[Valid Test, Can be used for conformity (Y/N)],Data[N20 (mg/km)])</f>
        <v>#N/A</v>
      </c>
      <c r="O440" s="129" t="e" cm="1">
        <f t="array" ref="O440">_xlfn.XLOOKUP($A440&amp;$Q$3,Data[Index]&amp;Data[Valid Test, Can be used for conformity (Y/N)],Data[l/100km])</f>
        <v>#N/A</v>
      </c>
      <c r="P440" s="138" t="e">
        <f>_xlfn.XLOOKUP($A440,Data[Index],Data[Comments])</f>
        <v>#N/A</v>
      </c>
    </row>
    <row r="441" spans="1:16" x14ac:dyDescent="0.2">
      <c r="A441" s="129"/>
      <c r="B441" s="129"/>
      <c r="C441" s="129" t="e" cm="1">
        <f t="array" ref="C441">_xlfn.XLOOKUP($A441&amp;$Q$3&amp;$R$3,Data[Index]&amp;Data[Valid Test, Can be used for conformity (Y/N)]&amp;Data[Cycle],Data[Test Name])</f>
        <v>#N/A</v>
      </c>
      <c r="D441" s="167" t="e" cm="1">
        <f t="array" ref="D441">_xlfn.XLOOKUP($A441&amp;$Q$3&amp;$R$3,Data[Index]&amp;Data[Valid Test, Can be used for conformity (Y/N)]&amp;Data[Cycle],Data[Mileage (Miles)])</f>
        <v>#N/A</v>
      </c>
      <c r="E441" s="130" t="e" cm="1">
        <f t="array" ref="E441">_xlfn.XLOOKUP($A441&amp;$Q$3&amp;$R$3,Data[Index]&amp;Data[Valid Test, Can be used for conformity (Y/N)]&amp;Data[Cycle],Data[Date])</f>
        <v>#N/A</v>
      </c>
      <c r="F441" s="129" t="e" cm="1">
        <f t="array" ref="F441">_xlfn.XLOOKUP($A441&amp;$Q$3&amp;$R$3,Data[Index]&amp;Data[Valid Test, Can be used for conformity (Y/N)]&amp;Data[Cycle],Data[CO/km (mg)])</f>
        <v>#N/A</v>
      </c>
      <c r="G441" s="129" t="e" cm="1">
        <f t="array" ref="G441">_xlfn.XLOOKUP($A441&amp;$Q$3,Data[Index]&amp;Data[Valid Test, Can be used for conformity (Y/N)],Data[CO2/km (g)])</f>
        <v>#N/A</v>
      </c>
      <c r="H441" s="129" t="e" cm="1">
        <f t="array" ref="H441">_xlfn.XLOOKUP($A441&amp;$Q$3,Data[Index]&amp;Data[Valid Test, Can be used for conformity (Y/N)],Data[THC/km (mg)])</f>
        <v>#N/A</v>
      </c>
      <c r="I441" s="129" t="e" cm="1">
        <f t="array" ref="I441">_xlfn.XLOOKUP($A441&amp;$Q$3,Data[Index]&amp;Data[Valid Test, Can be used for conformity (Y/N)],Data[NOx/km (mg)])</f>
        <v>#N/A</v>
      </c>
      <c r="J441" s="129" t="e" cm="1">
        <f t="array" ref="J441">_xlfn.XLOOKUP($A441&amp;$Q$3,Data[Index]&amp;Data[Valid Test, Can be used for conformity (Y/N)],Data[THC + NOx/km (mg)])</f>
        <v>#N/A</v>
      </c>
      <c r="K441" s="142" t="e" cm="1">
        <f t="array" ref="K441">_xlfn.XLOOKUP($A441&amp;$Q$3,Data[Index]&amp;Data[Valid Test, Can be used for conformity (Y/N)],Data[PN/km ('#)])</f>
        <v>#N/A</v>
      </c>
      <c r="L441" s="129" t="e" cm="1">
        <f t="array" ref="L441">_xlfn.XLOOKUP($A441&amp;$Q$3,Data[Index]&amp;Data[Valid Test, Can be used for conformity (Y/N)],Data[PM/km (mg)])</f>
        <v>#N/A</v>
      </c>
      <c r="M441" s="126" t="e" cm="1">
        <f t="array" ref="M441">_xlfn.XLOOKUP($A441&amp;$Q$3,Data[Index]&amp;Data[Valid Test, Can be used for conformity (Y/N)],Data[CH4 (mg/km)])</f>
        <v>#N/A</v>
      </c>
      <c r="N441" s="126" t="e" cm="1">
        <f t="array" ref="N441">_xlfn.XLOOKUP($A441&amp;$Q$3,Data[Index]&amp;Data[Valid Test, Can be used for conformity (Y/N)],Data[N20 (mg/km)])</f>
        <v>#N/A</v>
      </c>
      <c r="O441" s="129" t="e" cm="1">
        <f t="array" ref="O441">_xlfn.XLOOKUP($A441&amp;$Q$3,Data[Index]&amp;Data[Valid Test, Can be used for conformity (Y/N)],Data[l/100km])</f>
        <v>#N/A</v>
      </c>
      <c r="P441" s="138">
        <f>_xlfn.XLOOKUP($A441,Data[Index],Data[Comments])</f>
        <v>0</v>
      </c>
    </row>
    <row r="442" spans="1:16" x14ac:dyDescent="0.2">
      <c r="A442" s="129"/>
      <c r="B442" s="129"/>
      <c r="C442" s="129" t="e" cm="1">
        <f t="array" ref="C442">_xlfn.XLOOKUP($A442&amp;$Q$3&amp;$R$3,Data[Index]&amp;Data[Valid Test, Can be used for conformity (Y/N)]&amp;Data[Cycle],Data[Test Name])</f>
        <v>#N/A</v>
      </c>
      <c r="D442" s="167" t="e" cm="1">
        <f t="array" ref="D442">_xlfn.XLOOKUP($A442&amp;$Q$3&amp;$R$3,Data[Index]&amp;Data[Valid Test, Can be used for conformity (Y/N)]&amp;Data[Cycle],Data[Mileage (Miles)])</f>
        <v>#N/A</v>
      </c>
      <c r="E442" s="130" t="e" cm="1">
        <f t="array" ref="E442">_xlfn.XLOOKUP($A442&amp;$Q$3&amp;$R$3,Data[Index]&amp;Data[Valid Test, Can be used for conformity (Y/N)]&amp;Data[Cycle],Data[Date])</f>
        <v>#N/A</v>
      </c>
      <c r="F442" s="129" t="e" cm="1">
        <f t="array" ref="F442">_xlfn.XLOOKUP($A442&amp;$Q$3&amp;$R$3,Data[Index]&amp;Data[Valid Test, Can be used for conformity (Y/N)]&amp;Data[Cycle],Data[CO/km (mg)])</f>
        <v>#N/A</v>
      </c>
      <c r="G442" s="129" t="e" cm="1">
        <f t="array" ref="G442">_xlfn.XLOOKUP($A442&amp;$Q$3,Data[Index]&amp;Data[Valid Test, Can be used for conformity (Y/N)],Data[CO2/km (g)])</f>
        <v>#N/A</v>
      </c>
      <c r="H442" s="129" t="e" cm="1">
        <f t="array" ref="H442">_xlfn.XLOOKUP($A442&amp;$Q$3,Data[Index]&amp;Data[Valid Test, Can be used for conformity (Y/N)],Data[THC/km (mg)])</f>
        <v>#N/A</v>
      </c>
      <c r="I442" s="129" t="e" cm="1">
        <f t="array" ref="I442">_xlfn.XLOOKUP($A442&amp;$Q$3,Data[Index]&amp;Data[Valid Test, Can be used for conformity (Y/N)],Data[NOx/km (mg)])</f>
        <v>#N/A</v>
      </c>
      <c r="J442" s="129" t="e" cm="1">
        <f t="array" ref="J442">_xlfn.XLOOKUP($A442&amp;$Q$3,Data[Index]&amp;Data[Valid Test, Can be used for conformity (Y/N)],Data[THC + NOx/km (mg)])</f>
        <v>#N/A</v>
      </c>
      <c r="K442" s="142" t="e" cm="1">
        <f t="array" ref="K442">_xlfn.XLOOKUP($A442&amp;$Q$3,Data[Index]&amp;Data[Valid Test, Can be used for conformity (Y/N)],Data[PN/km ('#)])</f>
        <v>#N/A</v>
      </c>
      <c r="L442" s="129" t="e" cm="1">
        <f t="array" ref="L442">_xlfn.XLOOKUP($A442&amp;$Q$3,Data[Index]&amp;Data[Valid Test, Can be used for conformity (Y/N)],Data[PM/km (mg)])</f>
        <v>#N/A</v>
      </c>
      <c r="M442" s="126" t="e" cm="1">
        <f t="array" ref="M442">_xlfn.XLOOKUP($A442&amp;$Q$3,Data[Index]&amp;Data[Valid Test, Can be used for conformity (Y/N)],Data[CH4 (mg/km)])</f>
        <v>#N/A</v>
      </c>
      <c r="N442" s="126" t="e" cm="1">
        <f t="array" ref="N442">_xlfn.XLOOKUP($A442&amp;$Q$3,Data[Index]&amp;Data[Valid Test, Can be used for conformity (Y/N)],Data[N20 (mg/km)])</f>
        <v>#N/A</v>
      </c>
      <c r="O442" s="129" t="e" cm="1">
        <f t="array" ref="O442">_xlfn.XLOOKUP($A442&amp;$Q$3,Data[Index]&amp;Data[Valid Test, Can be used for conformity (Y/N)],Data[l/100km])</f>
        <v>#N/A</v>
      </c>
      <c r="P442" s="138">
        <f>_xlfn.XLOOKUP($A442,Data[Index],Data[Comments])</f>
        <v>0</v>
      </c>
    </row>
    <row r="443" spans="1:16" x14ac:dyDescent="0.2">
      <c r="A443" s="129"/>
      <c r="B443" s="129"/>
      <c r="C443" s="129" t="e" cm="1">
        <f t="array" ref="C443">_xlfn.XLOOKUP($A443&amp;$Q$3&amp;$R$3,Data[Index]&amp;Data[Valid Test, Can be used for conformity (Y/N)]&amp;Data[Cycle],Data[Test Name])</f>
        <v>#N/A</v>
      </c>
      <c r="D443" s="167" t="e" cm="1">
        <f t="array" ref="D443">_xlfn.XLOOKUP($A443&amp;$Q$3&amp;$R$3,Data[Index]&amp;Data[Valid Test, Can be used for conformity (Y/N)]&amp;Data[Cycle],Data[Mileage (Miles)])</f>
        <v>#N/A</v>
      </c>
      <c r="E443" s="130" t="e" cm="1">
        <f t="array" ref="E443">_xlfn.XLOOKUP($A443&amp;$Q$3&amp;$R$3,Data[Index]&amp;Data[Valid Test, Can be used for conformity (Y/N)]&amp;Data[Cycle],Data[Date])</f>
        <v>#N/A</v>
      </c>
      <c r="F443" s="129" t="e" cm="1">
        <f t="array" ref="F443">_xlfn.XLOOKUP($A443&amp;$Q$3&amp;$R$3,Data[Index]&amp;Data[Valid Test, Can be used for conformity (Y/N)]&amp;Data[Cycle],Data[CO/km (mg)])</f>
        <v>#N/A</v>
      </c>
      <c r="G443" s="129" t="e" cm="1">
        <f t="array" ref="G443">_xlfn.XLOOKUP($A443&amp;$Q$3,Data[Index]&amp;Data[Valid Test, Can be used for conformity (Y/N)],Data[CO2/km (g)])</f>
        <v>#N/A</v>
      </c>
      <c r="H443" s="129" t="e" cm="1">
        <f t="array" ref="H443">_xlfn.XLOOKUP($A443&amp;$Q$3,Data[Index]&amp;Data[Valid Test, Can be used for conformity (Y/N)],Data[THC/km (mg)])</f>
        <v>#N/A</v>
      </c>
      <c r="I443" s="129" t="e" cm="1">
        <f t="array" ref="I443">_xlfn.XLOOKUP($A443&amp;$Q$3,Data[Index]&amp;Data[Valid Test, Can be used for conformity (Y/N)],Data[NOx/km (mg)])</f>
        <v>#N/A</v>
      </c>
      <c r="J443" s="129" t="e" cm="1">
        <f t="array" ref="J443">_xlfn.XLOOKUP($A443&amp;$Q$3,Data[Index]&amp;Data[Valid Test, Can be used for conformity (Y/N)],Data[THC + NOx/km (mg)])</f>
        <v>#N/A</v>
      </c>
      <c r="K443" s="142" t="e" cm="1">
        <f t="array" ref="K443">_xlfn.XLOOKUP($A443&amp;$Q$3,Data[Index]&amp;Data[Valid Test, Can be used for conformity (Y/N)],Data[PN/km ('#)])</f>
        <v>#N/A</v>
      </c>
      <c r="L443" s="129" t="e" cm="1">
        <f t="array" ref="L443">_xlfn.XLOOKUP($A443&amp;$Q$3,Data[Index]&amp;Data[Valid Test, Can be used for conformity (Y/N)],Data[PM/km (mg)])</f>
        <v>#N/A</v>
      </c>
      <c r="M443" s="126" t="e" cm="1">
        <f t="array" ref="M443">_xlfn.XLOOKUP($A443&amp;$Q$3,Data[Index]&amp;Data[Valid Test, Can be used for conformity (Y/N)],Data[CH4 (mg/km)])</f>
        <v>#N/A</v>
      </c>
      <c r="N443" s="126" t="e" cm="1">
        <f t="array" ref="N443">_xlfn.XLOOKUP($A443&amp;$Q$3,Data[Index]&amp;Data[Valid Test, Can be used for conformity (Y/N)],Data[N20 (mg/km)])</f>
        <v>#N/A</v>
      </c>
      <c r="O443" s="129" t="e" cm="1">
        <f t="array" ref="O443">_xlfn.XLOOKUP($A443&amp;$Q$3,Data[Index]&amp;Data[Valid Test, Can be used for conformity (Y/N)],Data[l/100km])</f>
        <v>#N/A</v>
      </c>
      <c r="P443" s="138" t="e">
        <f>_xlfn.XLOOKUP($A443,Data[Index],Data[Comments])</f>
        <v>#N/A</v>
      </c>
    </row>
    <row r="444" spans="1:16" x14ac:dyDescent="0.2">
      <c r="A444" s="129"/>
      <c r="B444" s="129"/>
      <c r="C444" s="129" t="e" cm="1">
        <f t="array" ref="C444">_xlfn.XLOOKUP($A444&amp;$Q$3&amp;$R$3,Data[Index]&amp;Data[Valid Test, Can be used for conformity (Y/N)]&amp;Data[Cycle],Data[Test Name])</f>
        <v>#N/A</v>
      </c>
      <c r="D444" s="167" t="e" cm="1">
        <f t="array" ref="D444">_xlfn.XLOOKUP($A444&amp;$Q$3&amp;$R$3,Data[Index]&amp;Data[Valid Test, Can be used for conformity (Y/N)]&amp;Data[Cycle],Data[Mileage (Miles)])</f>
        <v>#N/A</v>
      </c>
      <c r="E444" s="130" t="e" cm="1">
        <f t="array" ref="E444">_xlfn.XLOOKUP($A444&amp;$Q$3&amp;$R$3,Data[Index]&amp;Data[Valid Test, Can be used for conformity (Y/N)]&amp;Data[Cycle],Data[Date])</f>
        <v>#N/A</v>
      </c>
      <c r="F444" s="129" t="e" cm="1">
        <f t="array" ref="F444">_xlfn.XLOOKUP($A444&amp;$Q$3&amp;$R$3,Data[Index]&amp;Data[Valid Test, Can be used for conformity (Y/N)]&amp;Data[Cycle],Data[CO/km (mg)])</f>
        <v>#N/A</v>
      </c>
      <c r="G444" s="129" t="e" cm="1">
        <f t="array" ref="G444">_xlfn.XLOOKUP($A444&amp;$Q$3,Data[Index]&amp;Data[Valid Test, Can be used for conformity (Y/N)],Data[CO2/km (g)])</f>
        <v>#N/A</v>
      </c>
      <c r="H444" s="129" t="e" cm="1">
        <f t="array" ref="H444">_xlfn.XLOOKUP($A444&amp;$Q$3,Data[Index]&amp;Data[Valid Test, Can be used for conformity (Y/N)],Data[THC/km (mg)])</f>
        <v>#N/A</v>
      </c>
      <c r="I444" s="129" t="e" cm="1">
        <f t="array" ref="I444">_xlfn.XLOOKUP($A444&amp;$Q$3,Data[Index]&amp;Data[Valid Test, Can be used for conformity (Y/N)],Data[NOx/km (mg)])</f>
        <v>#N/A</v>
      </c>
      <c r="J444" s="129" t="e" cm="1">
        <f t="array" ref="J444">_xlfn.XLOOKUP($A444&amp;$Q$3,Data[Index]&amp;Data[Valid Test, Can be used for conformity (Y/N)],Data[THC + NOx/km (mg)])</f>
        <v>#N/A</v>
      </c>
      <c r="K444" s="142" t="e" cm="1">
        <f t="array" ref="K444">_xlfn.XLOOKUP($A444&amp;$Q$3,Data[Index]&amp;Data[Valid Test, Can be used for conformity (Y/N)],Data[PN/km ('#)])</f>
        <v>#N/A</v>
      </c>
      <c r="L444" s="129" t="e" cm="1">
        <f t="array" ref="L444">_xlfn.XLOOKUP($A444&amp;$Q$3,Data[Index]&amp;Data[Valid Test, Can be used for conformity (Y/N)],Data[PM/km (mg)])</f>
        <v>#N/A</v>
      </c>
      <c r="M444" s="126" t="e" cm="1">
        <f t="array" ref="M444">_xlfn.XLOOKUP($A444&amp;$Q$3,Data[Index]&amp;Data[Valid Test, Can be used for conformity (Y/N)],Data[CH4 (mg/km)])</f>
        <v>#N/A</v>
      </c>
      <c r="N444" s="126" t="e" cm="1">
        <f t="array" ref="N444">_xlfn.XLOOKUP($A444&amp;$Q$3,Data[Index]&amp;Data[Valid Test, Can be used for conformity (Y/N)],Data[N20 (mg/km)])</f>
        <v>#N/A</v>
      </c>
      <c r="O444" s="129" t="e" cm="1">
        <f t="array" ref="O444">_xlfn.XLOOKUP($A444&amp;$Q$3,Data[Index]&amp;Data[Valid Test, Can be used for conformity (Y/N)],Data[l/100km])</f>
        <v>#N/A</v>
      </c>
      <c r="P444" s="138">
        <f>_xlfn.XLOOKUP($A444,Data[Index],Data[Comments])</f>
        <v>0</v>
      </c>
    </row>
    <row r="445" spans="1:16" x14ac:dyDescent="0.2">
      <c r="A445" s="129"/>
      <c r="B445" s="129"/>
      <c r="C445" s="129" t="e" cm="1">
        <f t="array" ref="C445">_xlfn.XLOOKUP($A445&amp;$Q$3&amp;$R$3,Data[Index]&amp;Data[Valid Test, Can be used for conformity (Y/N)]&amp;Data[Cycle],Data[Test Name])</f>
        <v>#N/A</v>
      </c>
      <c r="D445" s="167" t="e" cm="1">
        <f t="array" ref="D445">_xlfn.XLOOKUP($A445&amp;$Q$3&amp;$R$3,Data[Index]&amp;Data[Valid Test, Can be used for conformity (Y/N)]&amp;Data[Cycle],Data[Mileage (Miles)])</f>
        <v>#N/A</v>
      </c>
      <c r="E445" s="130" t="e" cm="1">
        <f t="array" ref="E445">_xlfn.XLOOKUP($A445&amp;$Q$3&amp;$R$3,Data[Index]&amp;Data[Valid Test, Can be used for conformity (Y/N)]&amp;Data[Cycle],Data[Date])</f>
        <v>#N/A</v>
      </c>
      <c r="F445" s="129" t="e" cm="1">
        <f t="array" ref="F445">_xlfn.XLOOKUP($A445&amp;$Q$3&amp;$R$3,Data[Index]&amp;Data[Valid Test, Can be used for conformity (Y/N)]&amp;Data[Cycle],Data[CO/km (mg)])</f>
        <v>#N/A</v>
      </c>
      <c r="G445" s="129" t="e" cm="1">
        <f t="array" ref="G445">_xlfn.XLOOKUP($A445&amp;$Q$3,Data[Index]&amp;Data[Valid Test, Can be used for conformity (Y/N)],Data[CO2/km (g)])</f>
        <v>#N/A</v>
      </c>
      <c r="H445" s="129" t="e" cm="1">
        <f t="array" ref="H445">_xlfn.XLOOKUP($A445&amp;$Q$3,Data[Index]&amp;Data[Valid Test, Can be used for conformity (Y/N)],Data[THC/km (mg)])</f>
        <v>#N/A</v>
      </c>
      <c r="I445" s="129" t="e" cm="1">
        <f t="array" ref="I445">_xlfn.XLOOKUP($A445&amp;$Q$3,Data[Index]&amp;Data[Valid Test, Can be used for conformity (Y/N)],Data[NOx/km (mg)])</f>
        <v>#N/A</v>
      </c>
      <c r="J445" s="129" t="e" cm="1">
        <f t="array" ref="J445">_xlfn.XLOOKUP($A445&amp;$Q$3,Data[Index]&amp;Data[Valid Test, Can be used for conformity (Y/N)],Data[THC + NOx/km (mg)])</f>
        <v>#N/A</v>
      </c>
      <c r="K445" s="142" t="e" cm="1">
        <f t="array" ref="K445">_xlfn.XLOOKUP($A445&amp;$Q$3,Data[Index]&amp;Data[Valid Test, Can be used for conformity (Y/N)],Data[PN/km ('#)])</f>
        <v>#N/A</v>
      </c>
      <c r="L445" s="129" t="e" cm="1">
        <f t="array" ref="L445">_xlfn.XLOOKUP($A445&amp;$Q$3,Data[Index]&amp;Data[Valid Test, Can be used for conformity (Y/N)],Data[PM/km (mg)])</f>
        <v>#N/A</v>
      </c>
      <c r="M445" s="126" t="e" cm="1">
        <f t="array" ref="M445">_xlfn.XLOOKUP($A445&amp;$Q$3,Data[Index]&amp;Data[Valid Test, Can be used for conformity (Y/N)],Data[CH4 (mg/km)])</f>
        <v>#N/A</v>
      </c>
      <c r="N445" s="126" t="e" cm="1">
        <f t="array" ref="N445">_xlfn.XLOOKUP($A445&amp;$Q$3,Data[Index]&amp;Data[Valid Test, Can be used for conformity (Y/N)],Data[N20 (mg/km)])</f>
        <v>#N/A</v>
      </c>
      <c r="O445" s="129" t="e" cm="1">
        <f t="array" ref="O445">_xlfn.XLOOKUP($A445&amp;$Q$3,Data[Index]&amp;Data[Valid Test, Can be used for conformity (Y/N)],Data[l/100km])</f>
        <v>#N/A</v>
      </c>
      <c r="P445" s="138">
        <f>_xlfn.XLOOKUP($A445,Data[Index],Data[Comments])</f>
        <v>0</v>
      </c>
    </row>
    <row r="446" spans="1:16" x14ac:dyDescent="0.2">
      <c r="A446" s="129"/>
      <c r="B446" s="129"/>
      <c r="C446" s="129" t="e" cm="1">
        <f t="array" ref="C446">_xlfn.XLOOKUP($A446&amp;$Q$3&amp;$R$3,Data[Index]&amp;Data[Valid Test, Can be used for conformity (Y/N)]&amp;Data[Cycle],Data[Test Name])</f>
        <v>#N/A</v>
      </c>
      <c r="D446" s="167" t="e" cm="1">
        <f t="array" ref="D446">_xlfn.XLOOKUP($A446&amp;$Q$3&amp;$R$3,Data[Index]&amp;Data[Valid Test, Can be used for conformity (Y/N)]&amp;Data[Cycle],Data[Mileage (Miles)])</f>
        <v>#N/A</v>
      </c>
      <c r="E446" s="130" t="e" cm="1">
        <f t="array" ref="E446">_xlfn.XLOOKUP($A446&amp;$Q$3&amp;$R$3,Data[Index]&amp;Data[Valid Test, Can be used for conformity (Y/N)]&amp;Data[Cycle],Data[Date])</f>
        <v>#N/A</v>
      </c>
      <c r="F446" s="129" t="e" cm="1">
        <f t="array" ref="F446">_xlfn.XLOOKUP($A446&amp;$Q$3&amp;$R$3,Data[Index]&amp;Data[Valid Test, Can be used for conformity (Y/N)]&amp;Data[Cycle],Data[CO/km (mg)])</f>
        <v>#N/A</v>
      </c>
      <c r="G446" s="129" t="e" cm="1">
        <f t="array" ref="G446">_xlfn.XLOOKUP($A446&amp;$Q$3,Data[Index]&amp;Data[Valid Test, Can be used for conformity (Y/N)],Data[CO2/km (g)])</f>
        <v>#N/A</v>
      </c>
      <c r="H446" s="129" t="e" cm="1">
        <f t="array" ref="H446">_xlfn.XLOOKUP($A446&amp;$Q$3,Data[Index]&amp;Data[Valid Test, Can be used for conformity (Y/N)],Data[THC/km (mg)])</f>
        <v>#N/A</v>
      </c>
      <c r="I446" s="129" t="e" cm="1">
        <f t="array" ref="I446">_xlfn.XLOOKUP($A446&amp;$Q$3,Data[Index]&amp;Data[Valid Test, Can be used for conformity (Y/N)],Data[NOx/km (mg)])</f>
        <v>#N/A</v>
      </c>
      <c r="J446" s="129" t="e" cm="1">
        <f t="array" ref="J446">_xlfn.XLOOKUP($A446&amp;$Q$3,Data[Index]&amp;Data[Valid Test, Can be used for conformity (Y/N)],Data[THC + NOx/km (mg)])</f>
        <v>#N/A</v>
      </c>
      <c r="K446" s="142" t="e" cm="1">
        <f t="array" ref="K446">_xlfn.XLOOKUP($A446&amp;$Q$3,Data[Index]&amp;Data[Valid Test, Can be used for conformity (Y/N)],Data[PN/km ('#)])</f>
        <v>#N/A</v>
      </c>
      <c r="L446" s="129" t="e" cm="1">
        <f t="array" ref="L446">_xlfn.XLOOKUP($A446&amp;$Q$3,Data[Index]&amp;Data[Valid Test, Can be used for conformity (Y/N)],Data[PM/km (mg)])</f>
        <v>#N/A</v>
      </c>
      <c r="M446" s="126" t="e" cm="1">
        <f t="array" ref="M446">_xlfn.XLOOKUP($A446&amp;$Q$3,Data[Index]&amp;Data[Valid Test, Can be used for conformity (Y/N)],Data[CH4 (mg/km)])</f>
        <v>#N/A</v>
      </c>
      <c r="N446" s="126" t="e" cm="1">
        <f t="array" ref="N446">_xlfn.XLOOKUP($A446&amp;$Q$3,Data[Index]&amp;Data[Valid Test, Can be used for conformity (Y/N)],Data[N20 (mg/km)])</f>
        <v>#N/A</v>
      </c>
      <c r="O446" s="129" t="e" cm="1">
        <f t="array" ref="O446">_xlfn.XLOOKUP($A446&amp;$Q$3,Data[Index]&amp;Data[Valid Test, Can be used for conformity (Y/N)],Data[l/100km])</f>
        <v>#N/A</v>
      </c>
      <c r="P446" s="138" t="e">
        <f>_xlfn.XLOOKUP($A446,Data[Index],Data[Comments])</f>
        <v>#N/A</v>
      </c>
    </row>
    <row r="447" spans="1:16" x14ac:dyDescent="0.2">
      <c r="A447" s="129"/>
      <c r="B447" s="129"/>
      <c r="C447" s="129" t="e" cm="1">
        <f t="array" ref="C447">_xlfn.XLOOKUP($A447&amp;$Q$3&amp;$R$3,Data[Index]&amp;Data[Valid Test, Can be used for conformity (Y/N)]&amp;Data[Cycle],Data[Test Name])</f>
        <v>#N/A</v>
      </c>
      <c r="D447" s="167" t="e" cm="1">
        <f t="array" ref="D447">_xlfn.XLOOKUP($A447&amp;$Q$3&amp;$R$3,Data[Index]&amp;Data[Valid Test, Can be used for conformity (Y/N)]&amp;Data[Cycle],Data[Mileage (Miles)])</f>
        <v>#N/A</v>
      </c>
      <c r="E447" s="130" t="e" cm="1">
        <f t="array" ref="E447">_xlfn.XLOOKUP($A447&amp;$Q$3&amp;$R$3,Data[Index]&amp;Data[Valid Test, Can be used for conformity (Y/N)]&amp;Data[Cycle],Data[Date])</f>
        <v>#N/A</v>
      </c>
      <c r="F447" s="129" t="e" cm="1">
        <f t="array" ref="F447">_xlfn.XLOOKUP($A447&amp;$Q$3&amp;$R$3,Data[Index]&amp;Data[Valid Test, Can be used for conformity (Y/N)]&amp;Data[Cycle],Data[CO/km (mg)])</f>
        <v>#N/A</v>
      </c>
      <c r="G447" s="129" t="e" cm="1">
        <f t="array" ref="G447">_xlfn.XLOOKUP($A447&amp;$Q$3,Data[Index]&amp;Data[Valid Test, Can be used for conformity (Y/N)],Data[CO2/km (g)])</f>
        <v>#N/A</v>
      </c>
      <c r="H447" s="129" t="e" cm="1">
        <f t="array" ref="H447">_xlfn.XLOOKUP($A447&amp;$Q$3,Data[Index]&amp;Data[Valid Test, Can be used for conformity (Y/N)],Data[THC/km (mg)])</f>
        <v>#N/A</v>
      </c>
      <c r="I447" s="129" t="e" cm="1">
        <f t="array" ref="I447">_xlfn.XLOOKUP($A447&amp;$Q$3,Data[Index]&amp;Data[Valid Test, Can be used for conformity (Y/N)],Data[NOx/km (mg)])</f>
        <v>#N/A</v>
      </c>
      <c r="J447" s="129" t="e" cm="1">
        <f t="array" ref="J447">_xlfn.XLOOKUP($A447&amp;$Q$3,Data[Index]&amp;Data[Valid Test, Can be used for conformity (Y/N)],Data[THC + NOx/km (mg)])</f>
        <v>#N/A</v>
      </c>
      <c r="K447" s="142" t="e" cm="1">
        <f t="array" ref="K447">_xlfn.XLOOKUP($A447&amp;$Q$3,Data[Index]&amp;Data[Valid Test, Can be used for conformity (Y/N)],Data[PN/km ('#)])</f>
        <v>#N/A</v>
      </c>
      <c r="L447" s="129" t="e" cm="1">
        <f t="array" ref="L447">_xlfn.XLOOKUP($A447&amp;$Q$3,Data[Index]&amp;Data[Valid Test, Can be used for conformity (Y/N)],Data[PM/km (mg)])</f>
        <v>#N/A</v>
      </c>
      <c r="M447" s="126" t="e" cm="1">
        <f t="array" ref="M447">_xlfn.XLOOKUP($A447&amp;$Q$3,Data[Index]&amp;Data[Valid Test, Can be used for conformity (Y/N)],Data[CH4 (mg/km)])</f>
        <v>#N/A</v>
      </c>
      <c r="N447" s="126" t="e" cm="1">
        <f t="array" ref="N447">_xlfn.XLOOKUP($A447&amp;$Q$3,Data[Index]&amp;Data[Valid Test, Can be used for conformity (Y/N)],Data[N20 (mg/km)])</f>
        <v>#N/A</v>
      </c>
      <c r="O447" s="129" t="e" cm="1">
        <f t="array" ref="O447">_xlfn.XLOOKUP($A447&amp;$Q$3,Data[Index]&amp;Data[Valid Test, Can be used for conformity (Y/N)],Data[l/100km])</f>
        <v>#N/A</v>
      </c>
      <c r="P447" s="138" t="e">
        <f>_xlfn.XLOOKUP($A447,Data[Index],Data[Comments])</f>
        <v>#N/A</v>
      </c>
    </row>
    <row r="448" spans="1:16" x14ac:dyDescent="0.2">
      <c r="A448" s="129"/>
      <c r="B448" s="129"/>
      <c r="C448" s="129" t="e" cm="1">
        <f t="array" ref="C448">_xlfn.XLOOKUP($A448&amp;$Q$3&amp;$R$3,Data[Index]&amp;Data[Valid Test, Can be used for conformity (Y/N)]&amp;Data[Cycle],Data[Test Name])</f>
        <v>#N/A</v>
      </c>
      <c r="D448" s="167" t="e" cm="1">
        <f t="array" ref="D448">_xlfn.XLOOKUP($A448&amp;$Q$3&amp;$R$3,Data[Index]&amp;Data[Valid Test, Can be used for conformity (Y/N)]&amp;Data[Cycle],Data[Mileage (Miles)])</f>
        <v>#N/A</v>
      </c>
      <c r="E448" s="130" t="e" cm="1">
        <f t="array" ref="E448">_xlfn.XLOOKUP($A448&amp;$Q$3&amp;$R$3,Data[Index]&amp;Data[Valid Test, Can be used for conformity (Y/N)]&amp;Data[Cycle],Data[Date])</f>
        <v>#N/A</v>
      </c>
      <c r="F448" s="129" t="e" cm="1">
        <f t="array" ref="F448">_xlfn.XLOOKUP($A448&amp;$Q$3&amp;$R$3,Data[Index]&amp;Data[Valid Test, Can be used for conformity (Y/N)]&amp;Data[Cycle],Data[CO/km (mg)])</f>
        <v>#N/A</v>
      </c>
      <c r="G448" s="129" t="e" cm="1">
        <f t="array" ref="G448">_xlfn.XLOOKUP($A448&amp;$Q$3,Data[Index]&amp;Data[Valid Test, Can be used for conformity (Y/N)],Data[CO2/km (g)])</f>
        <v>#N/A</v>
      </c>
      <c r="H448" s="129" t="e" cm="1">
        <f t="array" ref="H448">_xlfn.XLOOKUP($A448&amp;$Q$3,Data[Index]&amp;Data[Valid Test, Can be used for conformity (Y/N)],Data[THC/km (mg)])</f>
        <v>#N/A</v>
      </c>
      <c r="I448" s="129" t="e" cm="1">
        <f t="array" ref="I448">_xlfn.XLOOKUP($A448&amp;$Q$3,Data[Index]&amp;Data[Valid Test, Can be used for conformity (Y/N)],Data[NOx/km (mg)])</f>
        <v>#N/A</v>
      </c>
      <c r="J448" s="129" t="e" cm="1">
        <f t="array" ref="J448">_xlfn.XLOOKUP($A448&amp;$Q$3,Data[Index]&amp;Data[Valid Test, Can be used for conformity (Y/N)],Data[THC + NOx/km (mg)])</f>
        <v>#N/A</v>
      </c>
      <c r="K448" s="142" t="e" cm="1">
        <f t="array" ref="K448">_xlfn.XLOOKUP($A448&amp;$Q$3,Data[Index]&amp;Data[Valid Test, Can be used for conformity (Y/N)],Data[PN/km ('#)])</f>
        <v>#N/A</v>
      </c>
      <c r="L448" s="129" t="e" cm="1">
        <f t="array" ref="L448">_xlfn.XLOOKUP($A448&amp;$Q$3,Data[Index]&amp;Data[Valid Test, Can be used for conformity (Y/N)],Data[PM/km (mg)])</f>
        <v>#N/A</v>
      </c>
      <c r="M448" s="126" t="e" cm="1">
        <f t="array" ref="M448">_xlfn.XLOOKUP($A448&amp;$Q$3,Data[Index]&amp;Data[Valid Test, Can be used for conformity (Y/N)],Data[CH4 (mg/km)])</f>
        <v>#N/A</v>
      </c>
      <c r="N448" s="126" t="e" cm="1">
        <f t="array" ref="N448">_xlfn.XLOOKUP($A448&amp;$Q$3,Data[Index]&amp;Data[Valid Test, Can be used for conformity (Y/N)],Data[N20 (mg/km)])</f>
        <v>#N/A</v>
      </c>
      <c r="O448" s="129" t="e" cm="1">
        <f t="array" ref="O448">_xlfn.XLOOKUP($A448&amp;$Q$3,Data[Index]&amp;Data[Valid Test, Can be used for conformity (Y/N)],Data[l/100km])</f>
        <v>#N/A</v>
      </c>
      <c r="P448" s="138" t="e">
        <f>_xlfn.XLOOKUP($A448,Data[Index],Data[Comments])</f>
        <v>#N/A</v>
      </c>
    </row>
    <row r="449" spans="1:16" x14ac:dyDescent="0.2">
      <c r="A449" s="129"/>
      <c r="B449" s="129"/>
      <c r="C449" s="129" t="e" cm="1">
        <f t="array" ref="C449">_xlfn.XLOOKUP($A449&amp;$Q$3&amp;$R$3,Data[Index]&amp;Data[Valid Test, Can be used for conformity (Y/N)]&amp;Data[Cycle],Data[Test Name])</f>
        <v>#N/A</v>
      </c>
      <c r="D449" s="167" t="e" cm="1">
        <f t="array" ref="D449">_xlfn.XLOOKUP($A449&amp;$Q$3&amp;$R$3,Data[Index]&amp;Data[Valid Test, Can be used for conformity (Y/N)]&amp;Data[Cycle],Data[Mileage (Miles)])</f>
        <v>#N/A</v>
      </c>
      <c r="E449" s="130" t="e" cm="1">
        <f t="array" ref="E449">_xlfn.XLOOKUP($A449&amp;$Q$3&amp;$R$3,Data[Index]&amp;Data[Valid Test, Can be used for conformity (Y/N)]&amp;Data[Cycle],Data[Date])</f>
        <v>#N/A</v>
      </c>
      <c r="F449" s="129" t="e" cm="1">
        <f t="array" ref="F449">_xlfn.XLOOKUP($A449&amp;$Q$3&amp;$R$3,Data[Index]&amp;Data[Valid Test, Can be used for conformity (Y/N)]&amp;Data[Cycle],Data[CO/km (mg)])</f>
        <v>#N/A</v>
      </c>
      <c r="G449" s="129" t="e" cm="1">
        <f t="array" ref="G449">_xlfn.XLOOKUP($A449&amp;$Q$3,Data[Index]&amp;Data[Valid Test, Can be used for conformity (Y/N)],Data[CO2/km (g)])</f>
        <v>#N/A</v>
      </c>
      <c r="H449" s="129" t="e" cm="1">
        <f t="array" ref="H449">_xlfn.XLOOKUP($A449&amp;$Q$3,Data[Index]&amp;Data[Valid Test, Can be used for conformity (Y/N)],Data[THC/km (mg)])</f>
        <v>#N/A</v>
      </c>
      <c r="I449" s="129" t="e" cm="1">
        <f t="array" ref="I449">_xlfn.XLOOKUP($A449&amp;$Q$3,Data[Index]&amp;Data[Valid Test, Can be used for conformity (Y/N)],Data[NOx/km (mg)])</f>
        <v>#N/A</v>
      </c>
      <c r="J449" s="129" t="e" cm="1">
        <f t="array" ref="J449">_xlfn.XLOOKUP($A449&amp;$Q$3,Data[Index]&amp;Data[Valid Test, Can be used for conformity (Y/N)],Data[THC + NOx/km (mg)])</f>
        <v>#N/A</v>
      </c>
      <c r="K449" s="142" t="e" cm="1">
        <f t="array" ref="K449">_xlfn.XLOOKUP($A449&amp;$Q$3,Data[Index]&amp;Data[Valid Test, Can be used for conformity (Y/N)],Data[PN/km ('#)])</f>
        <v>#N/A</v>
      </c>
      <c r="L449" s="129" t="e" cm="1">
        <f t="array" ref="L449">_xlfn.XLOOKUP($A449&amp;$Q$3,Data[Index]&amp;Data[Valid Test, Can be used for conformity (Y/N)],Data[PM/km (mg)])</f>
        <v>#N/A</v>
      </c>
      <c r="M449" s="126" t="e" cm="1">
        <f t="array" ref="M449">_xlfn.XLOOKUP($A449&amp;$Q$3,Data[Index]&amp;Data[Valid Test, Can be used for conformity (Y/N)],Data[CH4 (mg/km)])</f>
        <v>#N/A</v>
      </c>
      <c r="N449" s="126" t="e" cm="1">
        <f t="array" ref="N449">_xlfn.XLOOKUP($A449&amp;$Q$3,Data[Index]&amp;Data[Valid Test, Can be used for conformity (Y/N)],Data[N20 (mg/km)])</f>
        <v>#N/A</v>
      </c>
      <c r="O449" s="129" t="e" cm="1">
        <f t="array" ref="O449">_xlfn.XLOOKUP($A449&amp;$Q$3,Data[Index]&amp;Data[Valid Test, Can be used for conformity (Y/N)],Data[l/100km])</f>
        <v>#N/A</v>
      </c>
      <c r="P449" s="138">
        <f>_xlfn.XLOOKUP($A449,Data[Index],Data[Comments])</f>
        <v>0</v>
      </c>
    </row>
    <row r="450" spans="1:16" x14ac:dyDescent="0.2">
      <c r="A450" s="129"/>
      <c r="B450" s="129"/>
      <c r="C450" s="129" t="e" cm="1">
        <f t="array" ref="C450">_xlfn.XLOOKUP($A450&amp;$Q$3&amp;$R$3,Data[Index]&amp;Data[Valid Test, Can be used for conformity (Y/N)]&amp;Data[Cycle],Data[Test Name])</f>
        <v>#N/A</v>
      </c>
      <c r="D450" s="167" t="e" cm="1">
        <f t="array" ref="D450">_xlfn.XLOOKUP($A450&amp;$Q$3&amp;$R$3,Data[Index]&amp;Data[Valid Test, Can be used for conformity (Y/N)]&amp;Data[Cycle],Data[Mileage (Miles)])</f>
        <v>#N/A</v>
      </c>
      <c r="E450" s="130" t="e" cm="1">
        <f t="array" ref="E450">_xlfn.XLOOKUP($A450&amp;$Q$3&amp;$R$3,Data[Index]&amp;Data[Valid Test, Can be used for conformity (Y/N)]&amp;Data[Cycle],Data[Date])</f>
        <v>#N/A</v>
      </c>
      <c r="F450" s="129" t="e" cm="1">
        <f t="array" ref="F450">_xlfn.XLOOKUP($A450&amp;$Q$3&amp;$R$3,Data[Index]&amp;Data[Valid Test, Can be used for conformity (Y/N)]&amp;Data[Cycle],Data[CO/km (mg)])</f>
        <v>#N/A</v>
      </c>
      <c r="G450" s="129" t="e" cm="1">
        <f t="array" ref="G450">_xlfn.XLOOKUP($A450&amp;$Q$3,Data[Index]&amp;Data[Valid Test, Can be used for conformity (Y/N)],Data[CO2/km (g)])</f>
        <v>#N/A</v>
      </c>
      <c r="H450" s="129" t="e" cm="1">
        <f t="array" ref="H450">_xlfn.XLOOKUP($A450&amp;$Q$3,Data[Index]&amp;Data[Valid Test, Can be used for conformity (Y/N)],Data[THC/km (mg)])</f>
        <v>#N/A</v>
      </c>
      <c r="I450" s="129" t="e" cm="1">
        <f t="array" ref="I450">_xlfn.XLOOKUP($A450&amp;$Q$3,Data[Index]&amp;Data[Valid Test, Can be used for conformity (Y/N)],Data[NOx/km (mg)])</f>
        <v>#N/A</v>
      </c>
      <c r="J450" s="129" t="e" cm="1">
        <f t="array" ref="J450">_xlfn.XLOOKUP($A450&amp;$Q$3,Data[Index]&amp;Data[Valid Test, Can be used for conformity (Y/N)],Data[THC + NOx/km (mg)])</f>
        <v>#N/A</v>
      </c>
      <c r="K450" s="142" t="e" cm="1">
        <f t="array" ref="K450">_xlfn.XLOOKUP($A450&amp;$Q$3,Data[Index]&amp;Data[Valid Test, Can be used for conformity (Y/N)],Data[PN/km ('#)])</f>
        <v>#N/A</v>
      </c>
      <c r="L450" s="129" t="e" cm="1">
        <f t="array" ref="L450">_xlfn.XLOOKUP($A450&amp;$Q$3,Data[Index]&amp;Data[Valid Test, Can be used for conformity (Y/N)],Data[PM/km (mg)])</f>
        <v>#N/A</v>
      </c>
      <c r="M450" s="126" t="e" cm="1">
        <f t="array" ref="M450">_xlfn.XLOOKUP($A450&amp;$Q$3,Data[Index]&amp;Data[Valid Test, Can be used for conformity (Y/N)],Data[CH4 (mg/km)])</f>
        <v>#N/A</v>
      </c>
      <c r="N450" s="126" t="e" cm="1">
        <f t="array" ref="N450">_xlfn.XLOOKUP($A450&amp;$Q$3,Data[Index]&amp;Data[Valid Test, Can be used for conformity (Y/N)],Data[N20 (mg/km)])</f>
        <v>#N/A</v>
      </c>
      <c r="O450" s="129" t="e" cm="1">
        <f t="array" ref="O450">_xlfn.XLOOKUP($A450&amp;$Q$3,Data[Index]&amp;Data[Valid Test, Can be used for conformity (Y/N)],Data[l/100km])</f>
        <v>#N/A</v>
      </c>
      <c r="P450" s="138">
        <f>_xlfn.XLOOKUP($A450,Data[Index],Data[Comments])</f>
        <v>0</v>
      </c>
    </row>
    <row r="451" spans="1:16" x14ac:dyDescent="0.2">
      <c r="A451" s="129"/>
      <c r="B451" s="129"/>
      <c r="C451" s="129" t="e" cm="1">
        <f t="array" ref="C451">_xlfn.XLOOKUP($A451&amp;$Q$3&amp;$R$3,Data[Index]&amp;Data[Valid Test, Can be used for conformity (Y/N)]&amp;Data[Cycle],Data[Test Name])</f>
        <v>#N/A</v>
      </c>
      <c r="D451" s="167" t="e" cm="1">
        <f t="array" ref="D451">_xlfn.XLOOKUP($A451&amp;$Q$3&amp;$R$3,Data[Index]&amp;Data[Valid Test, Can be used for conformity (Y/N)]&amp;Data[Cycle],Data[Mileage (Miles)])</f>
        <v>#N/A</v>
      </c>
      <c r="E451" s="130" t="e" cm="1">
        <f t="array" ref="E451">_xlfn.XLOOKUP($A451&amp;$Q$3&amp;$R$3,Data[Index]&amp;Data[Valid Test, Can be used for conformity (Y/N)]&amp;Data[Cycle],Data[Date])</f>
        <v>#N/A</v>
      </c>
      <c r="F451" s="129" t="e" cm="1">
        <f t="array" ref="F451">_xlfn.XLOOKUP($A451&amp;$Q$3&amp;$R$3,Data[Index]&amp;Data[Valid Test, Can be used for conformity (Y/N)]&amp;Data[Cycle],Data[CO/km (mg)])</f>
        <v>#N/A</v>
      </c>
      <c r="G451" s="129" t="e" cm="1">
        <f t="array" ref="G451">_xlfn.XLOOKUP($A451&amp;$Q$3,Data[Index]&amp;Data[Valid Test, Can be used for conformity (Y/N)],Data[CO2/km (g)])</f>
        <v>#N/A</v>
      </c>
      <c r="H451" s="129" t="e" cm="1">
        <f t="array" ref="H451">_xlfn.XLOOKUP($A451&amp;$Q$3,Data[Index]&amp;Data[Valid Test, Can be used for conformity (Y/N)],Data[THC/km (mg)])</f>
        <v>#N/A</v>
      </c>
      <c r="I451" s="129" t="e" cm="1">
        <f t="array" ref="I451">_xlfn.XLOOKUP($A451&amp;$Q$3,Data[Index]&amp;Data[Valid Test, Can be used for conformity (Y/N)],Data[NOx/km (mg)])</f>
        <v>#N/A</v>
      </c>
      <c r="J451" s="129" t="e" cm="1">
        <f t="array" ref="J451">_xlfn.XLOOKUP($A451&amp;$Q$3,Data[Index]&amp;Data[Valid Test, Can be used for conformity (Y/N)],Data[THC + NOx/km (mg)])</f>
        <v>#N/A</v>
      </c>
      <c r="K451" s="142" t="e" cm="1">
        <f t="array" ref="K451">_xlfn.XLOOKUP($A451&amp;$Q$3,Data[Index]&amp;Data[Valid Test, Can be used for conformity (Y/N)],Data[PN/km ('#)])</f>
        <v>#N/A</v>
      </c>
      <c r="L451" s="129" t="e" cm="1">
        <f t="array" ref="L451">_xlfn.XLOOKUP($A451&amp;$Q$3,Data[Index]&amp;Data[Valid Test, Can be used for conformity (Y/N)],Data[PM/km (mg)])</f>
        <v>#N/A</v>
      </c>
      <c r="M451" s="126" t="e" cm="1">
        <f t="array" ref="M451">_xlfn.XLOOKUP($A451&amp;$Q$3,Data[Index]&amp;Data[Valid Test, Can be used for conformity (Y/N)],Data[CH4 (mg/km)])</f>
        <v>#N/A</v>
      </c>
      <c r="N451" s="126" t="e" cm="1">
        <f t="array" ref="N451">_xlfn.XLOOKUP($A451&amp;$Q$3,Data[Index]&amp;Data[Valid Test, Can be used for conformity (Y/N)],Data[N20 (mg/km)])</f>
        <v>#N/A</v>
      </c>
      <c r="O451" s="129" t="e" cm="1">
        <f t="array" ref="O451">_xlfn.XLOOKUP($A451&amp;$Q$3,Data[Index]&amp;Data[Valid Test, Can be used for conformity (Y/N)],Data[l/100km])</f>
        <v>#N/A</v>
      </c>
      <c r="P451" s="138" t="e">
        <f>_xlfn.XLOOKUP($A451,Data[Index],Data[Comments])</f>
        <v>#N/A</v>
      </c>
    </row>
    <row r="452" spans="1:16" x14ac:dyDescent="0.2">
      <c r="A452" s="129"/>
      <c r="B452" s="129"/>
      <c r="C452" s="129" t="e" cm="1">
        <f t="array" ref="C452">_xlfn.XLOOKUP($A452&amp;$Q$3&amp;$R$3,Data[Index]&amp;Data[Valid Test, Can be used for conformity (Y/N)]&amp;Data[Cycle],Data[Test Name])</f>
        <v>#N/A</v>
      </c>
      <c r="D452" s="167" t="e" cm="1">
        <f t="array" ref="D452">_xlfn.XLOOKUP($A452&amp;$Q$3&amp;$R$3,Data[Index]&amp;Data[Valid Test, Can be used for conformity (Y/N)]&amp;Data[Cycle],Data[Mileage (Miles)])</f>
        <v>#N/A</v>
      </c>
      <c r="E452" s="130" t="e" cm="1">
        <f t="array" ref="E452">_xlfn.XLOOKUP($A452&amp;$Q$3&amp;$R$3,Data[Index]&amp;Data[Valid Test, Can be used for conformity (Y/N)]&amp;Data[Cycle],Data[Date])</f>
        <v>#N/A</v>
      </c>
      <c r="F452" s="129" t="e" cm="1">
        <f t="array" ref="F452">_xlfn.XLOOKUP($A452&amp;$Q$3&amp;$R$3,Data[Index]&amp;Data[Valid Test, Can be used for conformity (Y/N)]&amp;Data[Cycle],Data[CO/km (mg)])</f>
        <v>#N/A</v>
      </c>
      <c r="G452" s="129" t="e" cm="1">
        <f t="array" ref="G452">_xlfn.XLOOKUP($A452&amp;$Q$3,Data[Index]&amp;Data[Valid Test, Can be used for conformity (Y/N)],Data[CO2/km (g)])</f>
        <v>#N/A</v>
      </c>
      <c r="H452" s="129" t="e" cm="1">
        <f t="array" ref="H452">_xlfn.XLOOKUP($A452&amp;$Q$3,Data[Index]&amp;Data[Valid Test, Can be used for conformity (Y/N)],Data[THC/km (mg)])</f>
        <v>#N/A</v>
      </c>
      <c r="I452" s="129" t="e" cm="1">
        <f t="array" ref="I452">_xlfn.XLOOKUP($A452&amp;$Q$3,Data[Index]&amp;Data[Valid Test, Can be used for conformity (Y/N)],Data[NOx/km (mg)])</f>
        <v>#N/A</v>
      </c>
      <c r="J452" s="129" t="e" cm="1">
        <f t="array" ref="J452">_xlfn.XLOOKUP($A452&amp;$Q$3,Data[Index]&amp;Data[Valid Test, Can be used for conformity (Y/N)],Data[THC + NOx/km (mg)])</f>
        <v>#N/A</v>
      </c>
      <c r="K452" s="142" t="e" cm="1">
        <f t="array" ref="K452">_xlfn.XLOOKUP($A452&amp;$Q$3,Data[Index]&amp;Data[Valid Test, Can be used for conformity (Y/N)],Data[PN/km ('#)])</f>
        <v>#N/A</v>
      </c>
      <c r="L452" s="129" t="e" cm="1">
        <f t="array" ref="L452">_xlfn.XLOOKUP($A452&amp;$Q$3,Data[Index]&amp;Data[Valid Test, Can be used for conformity (Y/N)],Data[PM/km (mg)])</f>
        <v>#N/A</v>
      </c>
      <c r="M452" s="126" t="e" cm="1">
        <f t="array" ref="M452">_xlfn.XLOOKUP($A452&amp;$Q$3,Data[Index]&amp;Data[Valid Test, Can be used for conformity (Y/N)],Data[CH4 (mg/km)])</f>
        <v>#N/A</v>
      </c>
      <c r="N452" s="126" t="e" cm="1">
        <f t="array" ref="N452">_xlfn.XLOOKUP($A452&amp;$Q$3,Data[Index]&amp;Data[Valid Test, Can be used for conformity (Y/N)],Data[N20 (mg/km)])</f>
        <v>#N/A</v>
      </c>
      <c r="O452" s="129" t="e" cm="1">
        <f t="array" ref="O452">_xlfn.XLOOKUP($A452&amp;$Q$3,Data[Index]&amp;Data[Valid Test, Can be used for conformity (Y/N)],Data[l/100km])</f>
        <v>#N/A</v>
      </c>
      <c r="P452" s="138">
        <f>_xlfn.XLOOKUP($A452,Data[Index],Data[Comments])</f>
        <v>0</v>
      </c>
    </row>
    <row r="453" spans="1:16" x14ac:dyDescent="0.2">
      <c r="A453" s="129"/>
      <c r="B453" s="129"/>
      <c r="C453" s="129" t="e" cm="1">
        <f t="array" ref="C453">_xlfn.XLOOKUP($A453&amp;$Q$3&amp;$R$3,Data[Index]&amp;Data[Valid Test, Can be used for conformity (Y/N)]&amp;Data[Cycle],Data[Test Name])</f>
        <v>#N/A</v>
      </c>
      <c r="D453" s="167" t="e" cm="1">
        <f t="array" ref="D453">_xlfn.XLOOKUP($A453&amp;$Q$3&amp;$R$3,Data[Index]&amp;Data[Valid Test, Can be used for conformity (Y/N)]&amp;Data[Cycle],Data[Mileage (Miles)])</f>
        <v>#N/A</v>
      </c>
      <c r="E453" s="130" t="e" cm="1">
        <f t="array" ref="E453">_xlfn.XLOOKUP($A453&amp;$Q$3&amp;$R$3,Data[Index]&amp;Data[Valid Test, Can be used for conformity (Y/N)]&amp;Data[Cycle],Data[Date])</f>
        <v>#N/A</v>
      </c>
      <c r="F453" s="129" t="e" cm="1">
        <f t="array" ref="F453">_xlfn.XLOOKUP($A453&amp;$Q$3&amp;$R$3,Data[Index]&amp;Data[Valid Test, Can be used for conformity (Y/N)]&amp;Data[Cycle],Data[CO/km (mg)])</f>
        <v>#N/A</v>
      </c>
      <c r="G453" s="129" t="e" cm="1">
        <f t="array" ref="G453">_xlfn.XLOOKUP($A453&amp;$Q$3,Data[Index]&amp;Data[Valid Test, Can be used for conformity (Y/N)],Data[CO2/km (g)])</f>
        <v>#N/A</v>
      </c>
      <c r="H453" s="129" t="e" cm="1">
        <f t="array" ref="H453">_xlfn.XLOOKUP($A453&amp;$Q$3,Data[Index]&amp;Data[Valid Test, Can be used for conformity (Y/N)],Data[THC/km (mg)])</f>
        <v>#N/A</v>
      </c>
      <c r="I453" s="129" t="e" cm="1">
        <f t="array" ref="I453">_xlfn.XLOOKUP($A453&amp;$Q$3,Data[Index]&amp;Data[Valid Test, Can be used for conformity (Y/N)],Data[NOx/km (mg)])</f>
        <v>#N/A</v>
      </c>
      <c r="J453" s="129" t="e" cm="1">
        <f t="array" ref="J453">_xlfn.XLOOKUP($A453&amp;$Q$3,Data[Index]&amp;Data[Valid Test, Can be used for conformity (Y/N)],Data[THC + NOx/km (mg)])</f>
        <v>#N/A</v>
      </c>
      <c r="K453" s="142" t="e" cm="1">
        <f t="array" ref="K453">_xlfn.XLOOKUP($A453&amp;$Q$3,Data[Index]&amp;Data[Valid Test, Can be used for conformity (Y/N)],Data[PN/km ('#)])</f>
        <v>#N/A</v>
      </c>
      <c r="L453" s="129" t="e" cm="1">
        <f t="array" ref="L453">_xlfn.XLOOKUP($A453&amp;$Q$3,Data[Index]&amp;Data[Valid Test, Can be used for conformity (Y/N)],Data[PM/km (mg)])</f>
        <v>#N/A</v>
      </c>
      <c r="M453" s="126" t="e" cm="1">
        <f t="array" ref="M453">_xlfn.XLOOKUP($A453&amp;$Q$3,Data[Index]&amp;Data[Valid Test, Can be used for conformity (Y/N)],Data[CH4 (mg/km)])</f>
        <v>#N/A</v>
      </c>
      <c r="N453" s="126" t="e" cm="1">
        <f t="array" ref="N453">_xlfn.XLOOKUP($A453&amp;$Q$3,Data[Index]&amp;Data[Valid Test, Can be used for conformity (Y/N)],Data[N20 (mg/km)])</f>
        <v>#N/A</v>
      </c>
      <c r="O453" s="129" t="e" cm="1">
        <f t="array" ref="O453">_xlfn.XLOOKUP($A453&amp;$Q$3,Data[Index]&amp;Data[Valid Test, Can be used for conformity (Y/N)],Data[l/100km])</f>
        <v>#N/A</v>
      </c>
      <c r="P453" s="138">
        <f>_xlfn.XLOOKUP($A453,Data[Index],Data[Comments])</f>
        <v>0</v>
      </c>
    </row>
    <row r="454" spans="1:16" x14ac:dyDescent="0.2">
      <c r="A454" s="129"/>
      <c r="B454" s="129"/>
      <c r="C454" s="129" t="e" cm="1">
        <f t="array" ref="C454">_xlfn.XLOOKUP($A454&amp;$Q$3&amp;$R$3,Data[Index]&amp;Data[Valid Test, Can be used for conformity (Y/N)]&amp;Data[Cycle],Data[Test Name])</f>
        <v>#N/A</v>
      </c>
      <c r="D454" s="167" t="e" cm="1">
        <f t="array" ref="D454">_xlfn.XLOOKUP($A454&amp;$Q$3&amp;$R$3,Data[Index]&amp;Data[Valid Test, Can be used for conformity (Y/N)]&amp;Data[Cycle],Data[Mileage (Miles)])</f>
        <v>#N/A</v>
      </c>
      <c r="E454" s="130" t="e" cm="1">
        <f t="array" ref="E454">_xlfn.XLOOKUP($A454&amp;$Q$3&amp;$R$3,Data[Index]&amp;Data[Valid Test, Can be used for conformity (Y/N)]&amp;Data[Cycle],Data[Date])</f>
        <v>#N/A</v>
      </c>
      <c r="F454" s="129" t="e" cm="1">
        <f t="array" ref="F454">_xlfn.XLOOKUP($A454&amp;$Q$3&amp;$R$3,Data[Index]&amp;Data[Valid Test, Can be used for conformity (Y/N)]&amp;Data[Cycle],Data[CO/km (mg)])</f>
        <v>#N/A</v>
      </c>
      <c r="G454" s="129" t="e" cm="1">
        <f t="array" ref="G454">_xlfn.XLOOKUP($A454&amp;$Q$3,Data[Index]&amp;Data[Valid Test, Can be used for conformity (Y/N)],Data[CO2/km (g)])</f>
        <v>#N/A</v>
      </c>
      <c r="H454" s="129" t="e" cm="1">
        <f t="array" ref="H454">_xlfn.XLOOKUP($A454&amp;$Q$3,Data[Index]&amp;Data[Valid Test, Can be used for conformity (Y/N)],Data[THC/km (mg)])</f>
        <v>#N/A</v>
      </c>
      <c r="I454" s="129" t="e" cm="1">
        <f t="array" ref="I454">_xlfn.XLOOKUP($A454&amp;$Q$3,Data[Index]&amp;Data[Valid Test, Can be used for conformity (Y/N)],Data[NOx/km (mg)])</f>
        <v>#N/A</v>
      </c>
      <c r="J454" s="129" t="e" cm="1">
        <f t="array" ref="J454">_xlfn.XLOOKUP($A454&amp;$Q$3,Data[Index]&amp;Data[Valid Test, Can be used for conformity (Y/N)],Data[THC + NOx/km (mg)])</f>
        <v>#N/A</v>
      </c>
      <c r="K454" s="142" t="e" cm="1">
        <f t="array" ref="K454">_xlfn.XLOOKUP($A454&amp;$Q$3,Data[Index]&amp;Data[Valid Test, Can be used for conformity (Y/N)],Data[PN/km ('#)])</f>
        <v>#N/A</v>
      </c>
      <c r="L454" s="129" t="e" cm="1">
        <f t="array" ref="L454">_xlfn.XLOOKUP($A454&amp;$Q$3,Data[Index]&amp;Data[Valid Test, Can be used for conformity (Y/N)],Data[PM/km (mg)])</f>
        <v>#N/A</v>
      </c>
      <c r="M454" s="126" t="e" cm="1">
        <f t="array" ref="M454">_xlfn.XLOOKUP($A454&amp;$Q$3,Data[Index]&amp;Data[Valid Test, Can be used for conformity (Y/N)],Data[CH4 (mg/km)])</f>
        <v>#N/A</v>
      </c>
      <c r="N454" s="126" t="e" cm="1">
        <f t="array" ref="N454">_xlfn.XLOOKUP($A454&amp;$Q$3,Data[Index]&amp;Data[Valid Test, Can be used for conformity (Y/N)],Data[N20 (mg/km)])</f>
        <v>#N/A</v>
      </c>
      <c r="O454" s="129" t="e" cm="1">
        <f t="array" ref="O454">_xlfn.XLOOKUP($A454&amp;$Q$3,Data[Index]&amp;Data[Valid Test, Can be used for conformity (Y/N)],Data[l/100km])</f>
        <v>#N/A</v>
      </c>
      <c r="P454" s="138" t="e">
        <f>_xlfn.XLOOKUP($A454,Data[Index],Data[Comments])</f>
        <v>#N/A</v>
      </c>
    </row>
    <row r="455" spans="1:16" x14ac:dyDescent="0.2">
      <c r="A455" s="129"/>
      <c r="B455" s="129"/>
      <c r="C455" s="129" t="e" cm="1">
        <f t="array" ref="C455">_xlfn.XLOOKUP($A455&amp;$Q$3&amp;$R$3,Data[Index]&amp;Data[Valid Test, Can be used for conformity (Y/N)]&amp;Data[Cycle],Data[Test Name])</f>
        <v>#N/A</v>
      </c>
      <c r="D455" s="167" t="e" cm="1">
        <f t="array" ref="D455">_xlfn.XLOOKUP($A455&amp;$Q$3&amp;$R$3,Data[Index]&amp;Data[Valid Test, Can be used for conformity (Y/N)]&amp;Data[Cycle],Data[Mileage (Miles)])</f>
        <v>#N/A</v>
      </c>
      <c r="E455" s="130" t="e" cm="1">
        <f t="array" ref="E455">_xlfn.XLOOKUP($A455&amp;$Q$3&amp;$R$3,Data[Index]&amp;Data[Valid Test, Can be used for conformity (Y/N)]&amp;Data[Cycle],Data[Date])</f>
        <v>#N/A</v>
      </c>
      <c r="F455" s="129" t="e" cm="1">
        <f t="array" ref="F455">_xlfn.XLOOKUP($A455&amp;$Q$3&amp;$R$3,Data[Index]&amp;Data[Valid Test, Can be used for conformity (Y/N)]&amp;Data[Cycle],Data[CO/km (mg)])</f>
        <v>#N/A</v>
      </c>
      <c r="G455" s="129" t="e" cm="1">
        <f t="array" ref="G455">_xlfn.XLOOKUP($A455&amp;$Q$3,Data[Index]&amp;Data[Valid Test, Can be used for conformity (Y/N)],Data[CO2/km (g)])</f>
        <v>#N/A</v>
      </c>
      <c r="H455" s="129" t="e" cm="1">
        <f t="array" ref="H455">_xlfn.XLOOKUP($A455&amp;$Q$3,Data[Index]&amp;Data[Valid Test, Can be used for conformity (Y/N)],Data[THC/km (mg)])</f>
        <v>#N/A</v>
      </c>
      <c r="I455" s="129" t="e" cm="1">
        <f t="array" ref="I455">_xlfn.XLOOKUP($A455&amp;$Q$3,Data[Index]&amp;Data[Valid Test, Can be used for conformity (Y/N)],Data[NOx/km (mg)])</f>
        <v>#N/A</v>
      </c>
      <c r="J455" s="129" t="e" cm="1">
        <f t="array" ref="J455">_xlfn.XLOOKUP($A455&amp;$Q$3,Data[Index]&amp;Data[Valid Test, Can be used for conformity (Y/N)],Data[THC + NOx/km (mg)])</f>
        <v>#N/A</v>
      </c>
      <c r="K455" s="142" t="e" cm="1">
        <f t="array" ref="K455">_xlfn.XLOOKUP($A455&amp;$Q$3,Data[Index]&amp;Data[Valid Test, Can be used for conformity (Y/N)],Data[PN/km ('#)])</f>
        <v>#N/A</v>
      </c>
      <c r="L455" s="129" t="e" cm="1">
        <f t="array" ref="L455">_xlfn.XLOOKUP($A455&amp;$Q$3,Data[Index]&amp;Data[Valid Test, Can be used for conformity (Y/N)],Data[PM/km (mg)])</f>
        <v>#N/A</v>
      </c>
      <c r="M455" s="126" t="e" cm="1">
        <f t="array" ref="M455">_xlfn.XLOOKUP($A455&amp;$Q$3,Data[Index]&amp;Data[Valid Test, Can be used for conformity (Y/N)],Data[CH4 (mg/km)])</f>
        <v>#N/A</v>
      </c>
      <c r="N455" s="126" t="e" cm="1">
        <f t="array" ref="N455">_xlfn.XLOOKUP($A455&amp;$Q$3,Data[Index]&amp;Data[Valid Test, Can be used for conformity (Y/N)],Data[N20 (mg/km)])</f>
        <v>#N/A</v>
      </c>
      <c r="O455" s="129" t="e" cm="1">
        <f t="array" ref="O455">_xlfn.XLOOKUP($A455&amp;$Q$3,Data[Index]&amp;Data[Valid Test, Can be used for conformity (Y/N)],Data[l/100km])</f>
        <v>#N/A</v>
      </c>
      <c r="P455" s="138" t="e">
        <f>_xlfn.XLOOKUP($A455,Data[Index],Data[Comments])</f>
        <v>#N/A</v>
      </c>
    </row>
    <row r="456" spans="1:16" x14ac:dyDescent="0.2">
      <c r="A456" s="129"/>
      <c r="B456" s="129"/>
      <c r="C456" s="129" t="e" cm="1">
        <f t="array" ref="C456">_xlfn.XLOOKUP($A456&amp;$Q$3&amp;$R$3,Data[Index]&amp;Data[Valid Test, Can be used for conformity (Y/N)]&amp;Data[Cycle],Data[Test Name])</f>
        <v>#N/A</v>
      </c>
      <c r="D456" s="167" t="e" cm="1">
        <f t="array" ref="D456">_xlfn.XLOOKUP($A456&amp;$Q$3&amp;$R$3,Data[Index]&amp;Data[Valid Test, Can be used for conformity (Y/N)]&amp;Data[Cycle],Data[Mileage (Miles)])</f>
        <v>#N/A</v>
      </c>
      <c r="E456" s="130" t="e" cm="1">
        <f t="array" ref="E456">_xlfn.XLOOKUP($A456&amp;$Q$3&amp;$R$3,Data[Index]&amp;Data[Valid Test, Can be used for conformity (Y/N)]&amp;Data[Cycle],Data[Date])</f>
        <v>#N/A</v>
      </c>
      <c r="F456" s="129" t="e" cm="1">
        <f t="array" ref="F456">_xlfn.XLOOKUP($A456&amp;$Q$3&amp;$R$3,Data[Index]&amp;Data[Valid Test, Can be used for conformity (Y/N)]&amp;Data[Cycle],Data[CO/km (mg)])</f>
        <v>#N/A</v>
      </c>
      <c r="G456" s="129" t="e" cm="1">
        <f t="array" ref="G456">_xlfn.XLOOKUP($A456&amp;$Q$3,Data[Index]&amp;Data[Valid Test, Can be used for conformity (Y/N)],Data[CO2/km (g)])</f>
        <v>#N/A</v>
      </c>
      <c r="H456" s="129" t="e" cm="1">
        <f t="array" ref="H456">_xlfn.XLOOKUP($A456&amp;$Q$3,Data[Index]&amp;Data[Valid Test, Can be used for conformity (Y/N)],Data[THC/km (mg)])</f>
        <v>#N/A</v>
      </c>
      <c r="I456" s="129" t="e" cm="1">
        <f t="array" ref="I456">_xlfn.XLOOKUP($A456&amp;$Q$3,Data[Index]&amp;Data[Valid Test, Can be used for conformity (Y/N)],Data[NOx/km (mg)])</f>
        <v>#N/A</v>
      </c>
      <c r="J456" s="129" t="e" cm="1">
        <f t="array" ref="J456">_xlfn.XLOOKUP($A456&amp;$Q$3,Data[Index]&amp;Data[Valid Test, Can be used for conformity (Y/N)],Data[THC + NOx/km (mg)])</f>
        <v>#N/A</v>
      </c>
      <c r="K456" s="142" t="e" cm="1">
        <f t="array" ref="K456">_xlfn.XLOOKUP($A456&amp;$Q$3,Data[Index]&amp;Data[Valid Test, Can be used for conformity (Y/N)],Data[PN/km ('#)])</f>
        <v>#N/A</v>
      </c>
      <c r="L456" s="129" t="e" cm="1">
        <f t="array" ref="L456">_xlfn.XLOOKUP($A456&amp;$Q$3,Data[Index]&amp;Data[Valid Test, Can be used for conformity (Y/N)],Data[PM/km (mg)])</f>
        <v>#N/A</v>
      </c>
      <c r="M456" s="126" t="e" cm="1">
        <f t="array" ref="M456">_xlfn.XLOOKUP($A456&amp;$Q$3,Data[Index]&amp;Data[Valid Test, Can be used for conformity (Y/N)],Data[CH4 (mg/km)])</f>
        <v>#N/A</v>
      </c>
      <c r="N456" s="126" t="e" cm="1">
        <f t="array" ref="N456">_xlfn.XLOOKUP($A456&amp;$Q$3,Data[Index]&amp;Data[Valid Test, Can be used for conformity (Y/N)],Data[N20 (mg/km)])</f>
        <v>#N/A</v>
      </c>
      <c r="O456" s="129" t="e" cm="1">
        <f t="array" ref="O456">_xlfn.XLOOKUP($A456&amp;$Q$3,Data[Index]&amp;Data[Valid Test, Can be used for conformity (Y/N)],Data[l/100km])</f>
        <v>#N/A</v>
      </c>
      <c r="P456" s="138" t="e">
        <f>_xlfn.XLOOKUP($A456,Data[Index],Data[Comments])</f>
        <v>#N/A</v>
      </c>
    </row>
    <row r="457" spans="1:16" x14ac:dyDescent="0.2">
      <c r="A457" s="129"/>
      <c r="B457" s="129"/>
      <c r="C457" s="129" t="e" cm="1">
        <f t="array" ref="C457">_xlfn.XLOOKUP($A457&amp;$Q$3&amp;$R$3,Data[Index]&amp;Data[Valid Test, Can be used for conformity (Y/N)]&amp;Data[Cycle],Data[Test Name])</f>
        <v>#N/A</v>
      </c>
      <c r="D457" s="167" t="e" cm="1">
        <f t="array" ref="D457">_xlfn.XLOOKUP($A457&amp;$Q$3&amp;$R$3,Data[Index]&amp;Data[Valid Test, Can be used for conformity (Y/N)]&amp;Data[Cycle],Data[Mileage (Miles)])</f>
        <v>#N/A</v>
      </c>
      <c r="E457" s="130" t="e" cm="1">
        <f t="array" ref="E457">_xlfn.XLOOKUP($A457&amp;$Q$3&amp;$R$3,Data[Index]&amp;Data[Valid Test, Can be used for conformity (Y/N)]&amp;Data[Cycle],Data[Date])</f>
        <v>#N/A</v>
      </c>
      <c r="F457" s="129" t="e" cm="1">
        <f t="array" ref="F457">_xlfn.XLOOKUP($A457&amp;$Q$3&amp;$R$3,Data[Index]&amp;Data[Valid Test, Can be used for conformity (Y/N)]&amp;Data[Cycle],Data[CO/km (mg)])</f>
        <v>#N/A</v>
      </c>
      <c r="G457" s="129" t="e" cm="1">
        <f t="array" ref="G457">_xlfn.XLOOKUP($A457&amp;$Q$3,Data[Index]&amp;Data[Valid Test, Can be used for conformity (Y/N)],Data[CO2/km (g)])</f>
        <v>#N/A</v>
      </c>
      <c r="H457" s="129" t="e" cm="1">
        <f t="array" ref="H457">_xlfn.XLOOKUP($A457&amp;$Q$3,Data[Index]&amp;Data[Valid Test, Can be used for conformity (Y/N)],Data[THC/km (mg)])</f>
        <v>#N/A</v>
      </c>
      <c r="I457" s="129" t="e" cm="1">
        <f t="array" ref="I457">_xlfn.XLOOKUP($A457&amp;$Q$3,Data[Index]&amp;Data[Valid Test, Can be used for conformity (Y/N)],Data[NOx/km (mg)])</f>
        <v>#N/A</v>
      </c>
      <c r="J457" s="129" t="e" cm="1">
        <f t="array" ref="J457">_xlfn.XLOOKUP($A457&amp;$Q$3,Data[Index]&amp;Data[Valid Test, Can be used for conformity (Y/N)],Data[THC + NOx/km (mg)])</f>
        <v>#N/A</v>
      </c>
      <c r="K457" s="142" t="e" cm="1">
        <f t="array" ref="K457">_xlfn.XLOOKUP($A457&amp;$Q$3,Data[Index]&amp;Data[Valid Test, Can be used for conformity (Y/N)],Data[PN/km ('#)])</f>
        <v>#N/A</v>
      </c>
      <c r="L457" s="129" t="e" cm="1">
        <f t="array" ref="L457">_xlfn.XLOOKUP($A457&amp;$Q$3,Data[Index]&amp;Data[Valid Test, Can be used for conformity (Y/N)],Data[PM/km (mg)])</f>
        <v>#N/A</v>
      </c>
      <c r="M457" s="126" t="e" cm="1">
        <f t="array" ref="M457">_xlfn.XLOOKUP($A457&amp;$Q$3,Data[Index]&amp;Data[Valid Test, Can be used for conformity (Y/N)],Data[CH4 (mg/km)])</f>
        <v>#N/A</v>
      </c>
      <c r="N457" s="126" t="e" cm="1">
        <f t="array" ref="N457">_xlfn.XLOOKUP($A457&amp;$Q$3,Data[Index]&amp;Data[Valid Test, Can be used for conformity (Y/N)],Data[N20 (mg/km)])</f>
        <v>#N/A</v>
      </c>
      <c r="O457" s="129" t="e" cm="1">
        <f t="array" ref="O457">_xlfn.XLOOKUP($A457&amp;$Q$3,Data[Index]&amp;Data[Valid Test, Can be used for conformity (Y/N)],Data[l/100km])</f>
        <v>#N/A</v>
      </c>
      <c r="P457" s="138">
        <f>_xlfn.XLOOKUP($A457,Data[Index],Data[Comments])</f>
        <v>0</v>
      </c>
    </row>
    <row r="458" spans="1:16" x14ac:dyDescent="0.2">
      <c r="A458" s="129"/>
      <c r="B458" s="129"/>
      <c r="C458" s="129" t="e" cm="1">
        <f t="array" ref="C458">_xlfn.XLOOKUP($A458&amp;$Q$3&amp;$R$3,Data[Index]&amp;Data[Valid Test, Can be used for conformity (Y/N)]&amp;Data[Cycle],Data[Test Name])</f>
        <v>#N/A</v>
      </c>
      <c r="D458" s="167" t="e" cm="1">
        <f t="array" ref="D458">_xlfn.XLOOKUP($A458&amp;$Q$3&amp;$R$3,Data[Index]&amp;Data[Valid Test, Can be used for conformity (Y/N)]&amp;Data[Cycle],Data[Mileage (Miles)])</f>
        <v>#N/A</v>
      </c>
      <c r="E458" s="130" t="e" cm="1">
        <f t="array" ref="E458">_xlfn.XLOOKUP($A458&amp;$Q$3&amp;$R$3,Data[Index]&amp;Data[Valid Test, Can be used for conformity (Y/N)]&amp;Data[Cycle],Data[Date])</f>
        <v>#N/A</v>
      </c>
      <c r="F458" s="129" t="e" cm="1">
        <f t="array" ref="F458">_xlfn.XLOOKUP($A458&amp;$Q$3&amp;$R$3,Data[Index]&amp;Data[Valid Test, Can be used for conformity (Y/N)]&amp;Data[Cycle],Data[CO/km (mg)])</f>
        <v>#N/A</v>
      </c>
      <c r="G458" s="129" t="e" cm="1">
        <f t="array" ref="G458">_xlfn.XLOOKUP($A458&amp;$Q$3,Data[Index]&amp;Data[Valid Test, Can be used for conformity (Y/N)],Data[CO2/km (g)])</f>
        <v>#N/A</v>
      </c>
      <c r="H458" s="129" t="e" cm="1">
        <f t="array" ref="H458">_xlfn.XLOOKUP($A458&amp;$Q$3,Data[Index]&amp;Data[Valid Test, Can be used for conformity (Y/N)],Data[THC/km (mg)])</f>
        <v>#N/A</v>
      </c>
      <c r="I458" s="129" t="e" cm="1">
        <f t="array" ref="I458">_xlfn.XLOOKUP($A458&amp;$Q$3,Data[Index]&amp;Data[Valid Test, Can be used for conformity (Y/N)],Data[NOx/km (mg)])</f>
        <v>#N/A</v>
      </c>
      <c r="J458" s="129" t="e" cm="1">
        <f t="array" ref="J458">_xlfn.XLOOKUP($A458&amp;$Q$3,Data[Index]&amp;Data[Valid Test, Can be used for conformity (Y/N)],Data[THC + NOx/km (mg)])</f>
        <v>#N/A</v>
      </c>
      <c r="K458" s="142" t="e" cm="1">
        <f t="array" ref="K458">_xlfn.XLOOKUP($A458&amp;$Q$3,Data[Index]&amp;Data[Valid Test, Can be used for conformity (Y/N)],Data[PN/km ('#)])</f>
        <v>#N/A</v>
      </c>
      <c r="L458" s="129" t="e" cm="1">
        <f t="array" ref="L458">_xlfn.XLOOKUP($A458&amp;$Q$3,Data[Index]&amp;Data[Valid Test, Can be used for conformity (Y/N)],Data[PM/km (mg)])</f>
        <v>#N/A</v>
      </c>
      <c r="M458" s="126" t="e" cm="1">
        <f t="array" ref="M458">_xlfn.XLOOKUP($A458&amp;$Q$3,Data[Index]&amp;Data[Valid Test, Can be used for conformity (Y/N)],Data[CH4 (mg/km)])</f>
        <v>#N/A</v>
      </c>
      <c r="N458" s="126" t="e" cm="1">
        <f t="array" ref="N458">_xlfn.XLOOKUP($A458&amp;$Q$3,Data[Index]&amp;Data[Valid Test, Can be used for conformity (Y/N)],Data[N20 (mg/km)])</f>
        <v>#N/A</v>
      </c>
      <c r="O458" s="129" t="e" cm="1">
        <f t="array" ref="O458">_xlfn.XLOOKUP($A458&amp;$Q$3,Data[Index]&amp;Data[Valid Test, Can be used for conformity (Y/N)],Data[l/100km])</f>
        <v>#N/A</v>
      </c>
      <c r="P458" s="138">
        <f>_xlfn.XLOOKUP($A458,Data[Index],Data[Comments])</f>
        <v>0</v>
      </c>
    </row>
    <row r="459" spans="1:16" x14ac:dyDescent="0.2">
      <c r="A459" s="129"/>
      <c r="B459" s="129"/>
      <c r="C459" s="129" t="e" cm="1">
        <f t="array" ref="C459">_xlfn.XLOOKUP($A459&amp;$Q$3&amp;$R$3,Data[Index]&amp;Data[Valid Test, Can be used for conformity (Y/N)]&amp;Data[Cycle],Data[Test Name])</f>
        <v>#N/A</v>
      </c>
      <c r="D459" s="167" t="e" cm="1">
        <f t="array" ref="D459">_xlfn.XLOOKUP($A459&amp;$Q$3&amp;$R$3,Data[Index]&amp;Data[Valid Test, Can be used for conformity (Y/N)]&amp;Data[Cycle],Data[Mileage (Miles)])</f>
        <v>#N/A</v>
      </c>
      <c r="E459" s="130" t="e" cm="1">
        <f t="array" ref="E459">_xlfn.XLOOKUP($A459&amp;$Q$3&amp;$R$3,Data[Index]&amp;Data[Valid Test, Can be used for conformity (Y/N)]&amp;Data[Cycle],Data[Date])</f>
        <v>#N/A</v>
      </c>
      <c r="F459" s="129" t="e" cm="1">
        <f t="array" ref="F459">_xlfn.XLOOKUP($A459&amp;$Q$3&amp;$R$3,Data[Index]&amp;Data[Valid Test, Can be used for conformity (Y/N)]&amp;Data[Cycle],Data[CO/km (mg)])</f>
        <v>#N/A</v>
      </c>
      <c r="G459" s="129" t="e" cm="1">
        <f t="array" ref="G459">_xlfn.XLOOKUP($A459&amp;$Q$3,Data[Index]&amp;Data[Valid Test, Can be used for conformity (Y/N)],Data[CO2/km (g)])</f>
        <v>#N/A</v>
      </c>
      <c r="H459" s="129" t="e" cm="1">
        <f t="array" ref="H459">_xlfn.XLOOKUP($A459&amp;$Q$3,Data[Index]&amp;Data[Valid Test, Can be used for conformity (Y/N)],Data[THC/km (mg)])</f>
        <v>#N/A</v>
      </c>
      <c r="I459" s="129" t="e" cm="1">
        <f t="array" ref="I459">_xlfn.XLOOKUP($A459&amp;$Q$3,Data[Index]&amp;Data[Valid Test, Can be used for conformity (Y/N)],Data[NOx/km (mg)])</f>
        <v>#N/A</v>
      </c>
      <c r="J459" s="129" t="e" cm="1">
        <f t="array" ref="J459">_xlfn.XLOOKUP($A459&amp;$Q$3,Data[Index]&amp;Data[Valid Test, Can be used for conformity (Y/N)],Data[THC + NOx/km (mg)])</f>
        <v>#N/A</v>
      </c>
      <c r="K459" s="142" t="e" cm="1">
        <f t="array" ref="K459">_xlfn.XLOOKUP($A459&amp;$Q$3,Data[Index]&amp;Data[Valid Test, Can be used for conformity (Y/N)],Data[PN/km ('#)])</f>
        <v>#N/A</v>
      </c>
      <c r="L459" s="129" t="e" cm="1">
        <f t="array" ref="L459">_xlfn.XLOOKUP($A459&amp;$Q$3,Data[Index]&amp;Data[Valid Test, Can be used for conformity (Y/N)],Data[PM/km (mg)])</f>
        <v>#N/A</v>
      </c>
      <c r="M459" s="126" t="e" cm="1">
        <f t="array" ref="M459">_xlfn.XLOOKUP($A459&amp;$Q$3,Data[Index]&amp;Data[Valid Test, Can be used for conformity (Y/N)],Data[CH4 (mg/km)])</f>
        <v>#N/A</v>
      </c>
      <c r="N459" s="126" t="e" cm="1">
        <f t="array" ref="N459">_xlfn.XLOOKUP($A459&amp;$Q$3,Data[Index]&amp;Data[Valid Test, Can be used for conformity (Y/N)],Data[N20 (mg/km)])</f>
        <v>#N/A</v>
      </c>
      <c r="O459" s="129" t="e" cm="1">
        <f t="array" ref="O459">_xlfn.XLOOKUP($A459&amp;$Q$3,Data[Index]&amp;Data[Valid Test, Can be used for conformity (Y/N)],Data[l/100km])</f>
        <v>#N/A</v>
      </c>
      <c r="P459" s="138" t="e">
        <f>_xlfn.XLOOKUP($A459,Data[Index],Data[Comments])</f>
        <v>#N/A</v>
      </c>
    </row>
    <row r="460" spans="1:16" x14ac:dyDescent="0.2">
      <c r="A460" s="129"/>
      <c r="B460" s="129"/>
      <c r="C460" s="129" t="e" cm="1">
        <f t="array" ref="C460">_xlfn.XLOOKUP($A460&amp;$Q$3&amp;$R$3,Data[Index]&amp;Data[Valid Test, Can be used for conformity (Y/N)]&amp;Data[Cycle],Data[Test Name])</f>
        <v>#N/A</v>
      </c>
      <c r="D460" s="167" t="e" cm="1">
        <f t="array" ref="D460">_xlfn.XLOOKUP($A460&amp;$Q$3&amp;$R$3,Data[Index]&amp;Data[Valid Test, Can be used for conformity (Y/N)]&amp;Data[Cycle],Data[Mileage (Miles)])</f>
        <v>#N/A</v>
      </c>
      <c r="E460" s="130" t="e" cm="1">
        <f t="array" ref="E460">_xlfn.XLOOKUP($A460&amp;$Q$3&amp;$R$3,Data[Index]&amp;Data[Valid Test, Can be used for conformity (Y/N)]&amp;Data[Cycle],Data[Date])</f>
        <v>#N/A</v>
      </c>
      <c r="F460" s="129" t="e" cm="1">
        <f t="array" ref="F460">_xlfn.XLOOKUP($A460&amp;$Q$3&amp;$R$3,Data[Index]&amp;Data[Valid Test, Can be used for conformity (Y/N)]&amp;Data[Cycle],Data[CO/km (mg)])</f>
        <v>#N/A</v>
      </c>
      <c r="G460" s="129" t="e" cm="1">
        <f t="array" ref="G460">_xlfn.XLOOKUP($A460&amp;$Q$3,Data[Index]&amp;Data[Valid Test, Can be used for conformity (Y/N)],Data[CO2/km (g)])</f>
        <v>#N/A</v>
      </c>
      <c r="H460" s="129" t="e" cm="1">
        <f t="array" ref="H460">_xlfn.XLOOKUP($A460&amp;$Q$3,Data[Index]&amp;Data[Valid Test, Can be used for conformity (Y/N)],Data[THC/km (mg)])</f>
        <v>#N/A</v>
      </c>
      <c r="I460" s="129" t="e" cm="1">
        <f t="array" ref="I460">_xlfn.XLOOKUP($A460&amp;$Q$3,Data[Index]&amp;Data[Valid Test, Can be used for conformity (Y/N)],Data[NOx/km (mg)])</f>
        <v>#N/A</v>
      </c>
      <c r="J460" s="129" t="e" cm="1">
        <f t="array" ref="J460">_xlfn.XLOOKUP($A460&amp;$Q$3,Data[Index]&amp;Data[Valid Test, Can be used for conformity (Y/N)],Data[THC + NOx/km (mg)])</f>
        <v>#N/A</v>
      </c>
      <c r="K460" s="142" t="e" cm="1">
        <f t="array" ref="K460">_xlfn.XLOOKUP($A460&amp;$Q$3,Data[Index]&amp;Data[Valid Test, Can be used for conformity (Y/N)],Data[PN/km ('#)])</f>
        <v>#N/A</v>
      </c>
      <c r="L460" s="129" t="e" cm="1">
        <f t="array" ref="L460">_xlfn.XLOOKUP($A460&amp;$Q$3,Data[Index]&amp;Data[Valid Test, Can be used for conformity (Y/N)],Data[PM/km (mg)])</f>
        <v>#N/A</v>
      </c>
      <c r="M460" s="126" t="e" cm="1">
        <f t="array" ref="M460">_xlfn.XLOOKUP($A460&amp;$Q$3,Data[Index]&amp;Data[Valid Test, Can be used for conformity (Y/N)],Data[CH4 (mg/km)])</f>
        <v>#N/A</v>
      </c>
      <c r="N460" s="126" t="e" cm="1">
        <f t="array" ref="N460">_xlfn.XLOOKUP($A460&amp;$Q$3,Data[Index]&amp;Data[Valid Test, Can be used for conformity (Y/N)],Data[N20 (mg/km)])</f>
        <v>#N/A</v>
      </c>
      <c r="O460" s="129" t="e" cm="1">
        <f t="array" ref="O460">_xlfn.XLOOKUP($A460&amp;$Q$3,Data[Index]&amp;Data[Valid Test, Can be used for conformity (Y/N)],Data[l/100km])</f>
        <v>#N/A</v>
      </c>
      <c r="P460" s="138">
        <f>_xlfn.XLOOKUP($A460,Data[Index],Data[Comments])</f>
        <v>0</v>
      </c>
    </row>
    <row r="461" spans="1:16" x14ac:dyDescent="0.2">
      <c r="A461" s="129"/>
      <c r="B461" s="129"/>
      <c r="C461" s="129" t="e" cm="1">
        <f t="array" ref="C461">_xlfn.XLOOKUP($A461&amp;$Q$3&amp;$R$3,Data[Index]&amp;Data[Valid Test, Can be used for conformity (Y/N)]&amp;Data[Cycle],Data[Test Name])</f>
        <v>#N/A</v>
      </c>
      <c r="D461" s="167" t="e" cm="1">
        <f t="array" ref="D461">_xlfn.XLOOKUP($A461&amp;$Q$3&amp;$R$3,Data[Index]&amp;Data[Valid Test, Can be used for conformity (Y/N)]&amp;Data[Cycle],Data[Mileage (Miles)])</f>
        <v>#N/A</v>
      </c>
      <c r="E461" s="130" t="e" cm="1">
        <f t="array" ref="E461">_xlfn.XLOOKUP($A461&amp;$Q$3&amp;$R$3,Data[Index]&amp;Data[Valid Test, Can be used for conformity (Y/N)]&amp;Data[Cycle],Data[Date])</f>
        <v>#N/A</v>
      </c>
      <c r="F461" s="129" t="e" cm="1">
        <f t="array" ref="F461">_xlfn.XLOOKUP($A461&amp;$Q$3&amp;$R$3,Data[Index]&amp;Data[Valid Test, Can be used for conformity (Y/N)]&amp;Data[Cycle],Data[CO/km (mg)])</f>
        <v>#N/A</v>
      </c>
      <c r="G461" s="129" t="e" cm="1">
        <f t="array" ref="G461">_xlfn.XLOOKUP($A461&amp;$Q$3,Data[Index]&amp;Data[Valid Test, Can be used for conformity (Y/N)],Data[CO2/km (g)])</f>
        <v>#N/A</v>
      </c>
      <c r="H461" s="129" t="e" cm="1">
        <f t="array" ref="H461">_xlfn.XLOOKUP($A461&amp;$Q$3,Data[Index]&amp;Data[Valid Test, Can be used for conformity (Y/N)],Data[THC/km (mg)])</f>
        <v>#N/A</v>
      </c>
      <c r="I461" s="129" t="e" cm="1">
        <f t="array" ref="I461">_xlfn.XLOOKUP($A461&amp;$Q$3,Data[Index]&amp;Data[Valid Test, Can be used for conformity (Y/N)],Data[NOx/km (mg)])</f>
        <v>#N/A</v>
      </c>
      <c r="J461" s="129" t="e" cm="1">
        <f t="array" ref="J461">_xlfn.XLOOKUP($A461&amp;$Q$3,Data[Index]&amp;Data[Valid Test, Can be used for conformity (Y/N)],Data[THC + NOx/km (mg)])</f>
        <v>#N/A</v>
      </c>
      <c r="K461" s="142" t="e" cm="1">
        <f t="array" ref="K461">_xlfn.XLOOKUP($A461&amp;$Q$3,Data[Index]&amp;Data[Valid Test, Can be used for conformity (Y/N)],Data[PN/km ('#)])</f>
        <v>#N/A</v>
      </c>
      <c r="L461" s="129" t="e" cm="1">
        <f t="array" ref="L461">_xlfn.XLOOKUP($A461&amp;$Q$3,Data[Index]&amp;Data[Valid Test, Can be used for conformity (Y/N)],Data[PM/km (mg)])</f>
        <v>#N/A</v>
      </c>
      <c r="M461" s="126" t="e" cm="1">
        <f t="array" ref="M461">_xlfn.XLOOKUP($A461&amp;$Q$3,Data[Index]&amp;Data[Valid Test, Can be used for conformity (Y/N)],Data[CH4 (mg/km)])</f>
        <v>#N/A</v>
      </c>
      <c r="N461" s="126" t="e" cm="1">
        <f t="array" ref="N461">_xlfn.XLOOKUP($A461&amp;$Q$3,Data[Index]&amp;Data[Valid Test, Can be used for conformity (Y/N)],Data[N20 (mg/km)])</f>
        <v>#N/A</v>
      </c>
      <c r="O461" s="129" t="e" cm="1">
        <f t="array" ref="O461">_xlfn.XLOOKUP($A461&amp;$Q$3,Data[Index]&amp;Data[Valid Test, Can be used for conformity (Y/N)],Data[l/100km])</f>
        <v>#N/A</v>
      </c>
      <c r="P461" s="138">
        <f>_xlfn.XLOOKUP($A461,Data[Index],Data[Comments])</f>
        <v>0</v>
      </c>
    </row>
    <row r="462" spans="1:16" x14ac:dyDescent="0.2">
      <c r="A462" s="129"/>
      <c r="B462" s="129"/>
      <c r="C462" s="129" t="e" cm="1">
        <f t="array" ref="C462">_xlfn.XLOOKUP($A462&amp;$Q$3&amp;$R$3,Data[Index]&amp;Data[Valid Test, Can be used for conformity (Y/N)]&amp;Data[Cycle],Data[Test Name])</f>
        <v>#N/A</v>
      </c>
      <c r="D462" s="167" t="e" cm="1">
        <f t="array" ref="D462">_xlfn.XLOOKUP($A462&amp;$Q$3&amp;$R$3,Data[Index]&amp;Data[Valid Test, Can be used for conformity (Y/N)]&amp;Data[Cycle],Data[Mileage (Miles)])</f>
        <v>#N/A</v>
      </c>
      <c r="E462" s="130" t="e" cm="1">
        <f t="array" ref="E462">_xlfn.XLOOKUP($A462&amp;$Q$3&amp;$R$3,Data[Index]&amp;Data[Valid Test, Can be used for conformity (Y/N)]&amp;Data[Cycle],Data[Date])</f>
        <v>#N/A</v>
      </c>
      <c r="F462" s="129" t="e" cm="1">
        <f t="array" ref="F462">_xlfn.XLOOKUP($A462&amp;$Q$3&amp;$R$3,Data[Index]&amp;Data[Valid Test, Can be used for conformity (Y/N)]&amp;Data[Cycle],Data[CO/km (mg)])</f>
        <v>#N/A</v>
      </c>
      <c r="G462" s="129" t="e" cm="1">
        <f t="array" ref="G462">_xlfn.XLOOKUP($A462&amp;$Q$3,Data[Index]&amp;Data[Valid Test, Can be used for conformity (Y/N)],Data[CO2/km (g)])</f>
        <v>#N/A</v>
      </c>
      <c r="H462" s="129" t="e" cm="1">
        <f t="array" ref="H462">_xlfn.XLOOKUP($A462&amp;$Q$3,Data[Index]&amp;Data[Valid Test, Can be used for conformity (Y/N)],Data[THC/km (mg)])</f>
        <v>#N/A</v>
      </c>
      <c r="I462" s="129" t="e" cm="1">
        <f t="array" ref="I462">_xlfn.XLOOKUP($A462&amp;$Q$3,Data[Index]&amp;Data[Valid Test, Can be used for conformity (Y/N)],Data[NOx/km (mg)])</f>
        <v>#N/A</v>
      </c>
      <c r="J462" s="129" t="e" cm="1">
        <f t="array" ref="J462">_xlfn.XLOOKUP($A462&amp;$Q$3,Data[Index]&amp;Data[Valid Test, Can be used for conformity (Y/N)],Data[THC + NOx/km (mg)])</f>
        <v>#N/A</v>
      </c>
      <c r="K462" s="142" t="e" cm="1">
        <f t="array" ref="K462">_xlfn.XLOOKUP($A462&amp;$Q$3,Data[Index]&amp;Data[Valid Test, Can be used for conformity (Y/N)],Data[PN/km ('#)])</f>
        <v>#N/A</v>
      </c>
      <c r="L462" s="129" t="e" cm="1">
        <f t="array" ref="L462">_xlfn.XLOOKUP($A462&amp;$Q$3,Data[Index]&amp;Data[Valid Test, Can be used for conformity (Y/N)],Data[PM/km (mg)])</f>
        <v>#N/A</v>
      </c>
      <c r="M462" s="126" t="e" cm="1">
        <f t="array" ref="M462">_xlfn.XLOOKUP($A462&amp;$Q$3,Data[Index]&amp;Data[Valid Test, Can be used for conformity (Y/N)],Data[CH4 (mg/km)])</f>
        <v>#N/A</v>
      </c>
      <c r="N462" s="126" t="e" cm="1">
        <f t="array" ref="N462">_xlfn.XLOOKUP($A462&amp;$Q$3,Data[Index]&amp;Data[Valid Test, Can be used for conformity (Y/N)],Data[N20 (mg/km)])</f>
        <v>#N/A</v>
      </c>
      <c r="O462" s="129" t="e" cm="1">
        <f t="array" ref="O462">_xlfn.XLOOKUP($A462&amp;$Q$3,Data[Index]&amp;Data[Valid Test, Can be used for conformity (Y/N)],Data[l/100km])</f>
        <v>#N/A</v>
      </c>
      <c r="P462" s="138" t="e">
        <f>_xlfn.XLOOKUP($A462,Data[Index],Data[Comments])</f>
        <v>#N/A</v>
      </c>
    </row>
    <row r="463" spans="1:16" x14ac:dyDescent="0.2">
      <c r="A463" s="129"/>
      <c r="B463" s="129"/>
      <c r="C463" s="129" t="e" cm="1">
        <f t="array" ref="C463">_xlfn.XLOOKUP($A463&amp;$Q$3&amp;$R$3,Data[Index]&amp;Data[Valid Test, Can be used for conformity (Y/N)]&amp;Data[Cycle],Data[Test Name])</f>
        <v>#N/A</v>
      </c>
      <c r="D463" s="167" t="e" cm="1">
        <f t="array" ref="D463">_xlfn.XLOOKUP($A463&amp;$Q$3&amp;$R$3,Data[Index]&amp;Data[Valid Test, Can be used for conformity (Y/N)]&amp;Data[Cycle],Data[Mileage (Miles)])</f>
        <v>#N/A</v>
      </c>
      <c r="E463" s="130" t="e" cm="1">
        <f t="array" ref="E463">_xlfn.XLOOKUP($A463&amp;$Q$3&amp;$R$3,Data[Index]&amp;Data[Valid Test, Can be used for conformity (Y/N)]&amp;Data[Cycle],Data[Date])</f>
        <v>#N/A</v>
      </c>
      <c r="F463" s="129" t="e" cm="1">
        <f t="array" ref="F463">_xlfn.XLOOKUP($A463&amp;$Q$3&amp;$R$3,Data[Index]&amp;Data[Valid Test, Can be used for conformity (Y/N)]&amp;Data[Cycle],Data[CO/km (mg)])</f>
        <v>#N/A</v>
      </c>
      <c r="G463" s="129" t="e" cm="1">
        <f t="array" ref="G463">_xlfn.XLOOKUP($A463&amp;$Q$3,Data[Index]&amp;Data[Valid Test, Can be used for conformity (Y/N)],Data[CO2/km (g)])</f>
        <v>#N/A</v>
      </c>
      <c r="H463" s="129" t="e" cm="1">
        <f t="array" ref="H463">_xlfn.XLOOKUP($A463&amp;$Q$3,Data[Index]&amp;Data[Valid Test, Can be used for conformity (Y/N)],Data[THC/km (mg)])</f>
        <v>#N/A</v>
      </c>
      <c r="I463" s="129" t="e" cm="1">
        <f t="array" ref="I463">_xlfn.XLOOKUP($A463&amp;$Q$3,Data[Index]&amp;Data[Valid Test, Can be used for conformity (Y/N)],Data[NOx/km (mg)])</f>
        <v>#N/A</v>
      </c>
      <c r="J463" s="129" t="e" cm="1">
        <f t="array" ref="J463">_xlfn.XLOOKUP($A463&amp;$Q$3,Data[Index]&amp;Data[Valid Test, Can be used for conformity (Y/N)],Data[THC + NOx/km (mg)])</f>
        <v>#N/A</v>
      </c>
      <c r="K463" s="142" t="e" cm="1">
        <f t="array" ref="K463">_xlfn.XLOOKUP($A463&amp;$Q$3,Data[Index]&amp;Data[Valid Test, Can be used for conformity (Y/N)],Data[PN/km ('#)])</f>
        <v>#N/A</v>
      </c>
      <c r="L463" s="129" t="e" cm="1">
        <f t="array" ref="L463">_xlfn.XLOOKUP($A463&amp;$Q$3,Data[Index]&amp;Data[Valid Test, Can be used for conformity (Y/N)],Data[PM/km (mg)])</f>
        <v>#N/A</v>
      </c>
      <c r="M463" s="126" t="e" cm="1">
        <f t="array" ref="M463">_xlfn.XLOOKUP($A463&amp;$Q$3,Data[Index]&amp;Data[Valid Test, Can be used for conformity (Y/N)],Data[CH4 (mg/km)])</f>
        <v>#N/A</v>
      </c>
      <c r="N463" s="126" t="e" cm="1">
        <f t="array" ref="N463">_xlfn.XLOOKUP($A463&amp;$Q$3,Data[Index]&amp;Data[Valid Test, Can be used for conformity (Y/N)],Data[N20 (mg/km)])</f>
        <v>#N/A</v>
      </c>
      <c r="O463" s="129" t="e" cm="1">
        <f t="array" ref="O463">_xlfn.XLOOKUP($A463&amp;$Q$3,Data[Index]&amp;Data[Valid Test, Can be used for conformity (Y/N)],Data[l/100km])</f>
        <v>#N/A</v>
      </c>
      <c r="P463" s="138" t="e">
        <f>_xlfn.XLOOKUP($A463,Data[Index],Data[Comments])</f>
        <v>#N/A</v>
      </c>
    </row>
    <row r="464" spans="1:16" x14ac:dyDescent="0.2">
      <c r="A464" s="129"/>
      <c r="B464" s="129"/>
      <c r="C464" s="129" t="e" cm="1">
        <f t="array" ref="C464">_xlfn.XLOOKUP($A464&amp;$Q$3&amp;$R$3,Data[Index]&amp;Data[Valid Test, Can be used for conformity (Y/N)]&amp;Data[Cycle],Data[Test Name])</f>
        <v>#N/A</v>
      </c>
      <c r="D464" s="167" t="e" cm="1">
        <f t="array" ref="D464">_xlfn.XLOOKUP($A464&amp;$Q$3&amp;$R$3,Data[Index]&amp;Data[Valid Test, Can be used for conformity (Y/N)]&amp;Data[Cycle],Data[Mileage (Miles)])</f>
        <v>#N/A</v>
      </c>
      <c r="E464" s="130" t="e" cm="1">
        <f t="array" ref="E464">_xlfn.XLOOKUP($A464&amp;$Q$3&amp;$R$3,Data[Index]&amp;Data[Valid Test, Can be used for conformity (Y/N)]&amp;Data[Cycle],Data[Date])</f>
        <v>#N/A</v>
      </c>
      <c r="F464" s="129" t="e" cm="1">
        <f t="array" ref="F464">_xlfn.XLOOKUP($A464&amp;$Q$3&amp;$R$3,Data[Index]&amp;Data[Valid Test, Can be used for conformity (Y/N)]&amp;Data[Cycle],Data[CO/km (mg)])</f>
        <v>#N/A</v>
      </c>
      <c r="G464" s="129" t="e" cm="1">
        <f t="array" ref="G464">_xlfn.XLOOKUP($A464&amp;$Q$3,Data[Index]&amp;Data[Valid Test, Can be used for conformity (Y/N)],Data[CO2/km (g)])</f>
        <v>#N/A</v>
      </c>
      <c r="H464" s="129" t="e" cm="1">
        <f t="array" ref="H464">_xlfn.XLOOKUP($A464&amp;$Q$3,Data[Index]&amp;Data[Valid Test, Can be used for conformity (Y/N)],Data[THC/km (mg)])</f>
        <v>#N/A</v>
      </c>
      <c r="I464" s="129" t="e" cm="1">
        <f t="array" ref="I464">_xlfn.XLOOKUP($A464&amp;$Q$3,Data[Index]&amp;Data[Valid Test, Can be used for conformity (Y/N)],Data[NOx/km (mg)])</f>
        <v>#N/A</v>
      </c>
      <c r="J464" s="129" t="e" cm="1">
        <f t="array" ref="J464">_xlfn.XLOOKUP($A464&amp;$Q$3,Data[Index]&amp;Data[Valid Test, Can be used for conformity (Y/N)],Data[THC + NOx/km (mg)])</f>
        <v>#N/A</v>
      </c>
      <c r="K464" s="142" t="e" cm="1">
        <f t="array" ref="K464">_xlfn.XLOOKUP($A464&amp;$Q$3,Data[Index]&amp;Data[Valid Test, Can be used for conformity (Y/N)],Data[PN/km ('#)])</f>
        <v>#N/A</v>
      </c>
      <c r="L464" s="129" t="e" cm="1">
        <f t="array" ref="L464">_xlfn.XLOOKUP($A464&amp;$Q$3,Data[Index]&amp;Data[Valid Test, Can be used for conformity (Y/N)],Data[PM/km (mg)])</f>
        <v>#N/A</v>
      </c>
      <c r="M464" s="126" t="e" cm="1">
        <f t="array" ref="M464">_xlfn.XLOOKUP($A464&amp;$Q$3,Data[Index]&amp;Data[Valid Test, Can be used for conformity (Y/N)],Data[CH4 (mg/km)])</f>
        <v>#N/A</v>
      </c>
      <c r="N464" s="126" t="e" cm="1">
        <f t="array" ref="N464">_xlfn.XLOOKUP($A464&amp;$Q$3,Data[Index]&amp;Data[Valid Test, Can be used for conformity (Y/N)],Data[N20 (mg/km)])</f>
        <v>#N/A</v>
      </c>
      <c r="O464" s="129" t="e" cm="1">
        <f t="array" ref="O464">_xlfn.XLOOKUP($A464&amp;$Q$3,Data[Index]&amp;Data[Valid Test, Can be used for conformity (Y/N)],Data[l/100km])</f>
        <v>#N/A</v>
      </c>
      <c r="P464" s="138" t="e">
        <f>_xlfn.XLOOKUP($A464,Data[Index],Data[Comments])</f>
        <v>#N/A</v>
      </c>
    </row>
    <row r="465" spans="1:16" x14ac:dyDescent="0.2">
      <c r="A465" s="129"/>
      <c r="B465" s="129"/>
      <c r="C465" s="129" t="e" cm="1">
        <f t="array" ref="C465">_xlfn.XLOOKUP($A465&amp;$Q$3&amp;$R$3,Data[Index]&amp;Data[Valid Test, Can be used for conformity (Y/N)]&amp;Data[Cycle],Data[Test Name])</f>
        <v>#N/A</v>
      </c>
      <c r="D465" s="167" t="e" cm="1">
        <f t="array" ref="D465">_xlfn.XLOOKUP($A465&amp;$Q$3&amp;$R$3,Data[Index]&amp;Data[Valid Test, Can be used for conformity (Y/N)]&amp;Data[Cycle],Data[Mileage (Miles)])</f>
        <v>#N/A</v>
      </c>
      <c r="E465" s="130" t="e" cm="1">
        <f t="array" ref="E465">_xlfn.XLOOKUP($A465&amp;$Q$3&amp;$R$3,Data[Index]&amp;Data[Valid Test, Can be used for conformity (Y/N)]&amp;Data[Cycle],Data[Date])</f>
        <v>#N/A</v>
      </c>
      <c r="F465" s="129" t="e" cm="1">
        <f t="array" ref="F465">_xlfn.XLOOKUP($A465&amp;$Q$3&amp;$R$3,Data[Index]&amp;Data[Valid Test, Can be used for conformity (Y/N)]&amp;Data[Cycle],Data[CO/km (mg)])</f>
        <v>#N/A</v>
      </c>
      <c r="G465" s="129" t="e" cm="1">
        <f t="array" ref="G465">_xlfn.XLOOKUP($A465&amp;$Q$3,Data[Index]&amp;Data[Valid Test, Can be used for conformity (Y/N)],Data[CO2/km (g)])</f>
        <v>#N/A</v>
      </c>
      <c r="H465" s="129" t="e" cm="1">
        <f t="array" ref="H465">_xlfn.XLOOKUP($A465&amp;$Q$3,Data[Index]&amp;Data[Valid Test, Can be used for conformity (Y/N)],Data[THC/km (mg)])</f>
        <v>#N/A</v>
      </c>
      <c r="I465" s="129" t="e" cm="1">
        <f t="array" ref="I465">_xlfn.XLOOKUP($A465&amp;$Q$3,Data[Index]&amp;Data[Valid Test, Can be used for conformity (Y/N)],Data[NOx/km (mg)])</f>
        <v>#N/A</v>
      </c>
      <c r="J465" s="129" t="e" cm="1">
        <f t="array" ref="J465">_xlfn.XLOOKUP($A465&amp;$Q$3,Data[Index]&amp;Data[Valid Test, Can be used for conformity (Y/N)],Data[THC + NOx/km (mg)])</f>
        <v>#N/A</v>
      </c>
      <c r="K465" s="142" t="e" cm="1">
        <f t="array" ref="K465">_xlfn.XLOOKUP($A465&amp;$Q$3,Data[Index]&amp;Data[Valid Test, Can be used for conformity (Y/N)],Data[PN/km ('#)])</f>
        <v>#N/A</v>
      </c>
      <c r="L465" s="129" t="e" cm="1">
        <f t="array" ref="L465">_xlfn.XLOOKUP($A465&amp;$Q$3,Data[Index]&amp;Data[Valid Test, Can be used for conformity (Y/N)],Data[PM/km (mg)])</f>
        <v>#N/A</v>
      </c>
      <c r="M465" s="126" t="e" cm="1">
        <f t="array" ref="M465">_xlfn.XLOOKUP($A465&amp;$Q$3,Data[Index]&amp;Data[Valid Test, Can be used for conformity (Y/N)],Data[CH4 (mg/km)])</f>
        <v>#N/A</v>
      </c>
      <c r="N465" s="126" t="e" cm="1">
        <f t="array" ref="N465">_xlfn.XLOOKUP($A465&amp;$Q$3,Data[Index]&amp;Data[Valid Test, Can be used for conformity (Y/N)],Data[N20 (mg/km)])</f>
        <v>#N/A</v>
      </c>
      <c r="O465" s="129" t="e" cm="1">
        <f t="array" ref="O465">_xlfn.XLOOKUP($A465&amp;$Q$3,Data[Index]&amp;Data[Valid Test, Can be used for conformity (Y/N)],Data[l/100km])</f>
        <v>#N/A</v>
      </c>
      <c r="P465" s="138">
        <f>_xlfn.XLOOKUP($A465,Data[Index],Data[Comments])</f>
        <v>0</v>
      </c>
    </row>
    <row r="466" spans="1:16" x14ac:dyDescent="0.2">
      <c r="A466" s="129"/>
      <c r="B466" s="129"/>
      <c r="C466" s="129" t="e" cm="1">
        <f t="array" ref="C466">_xlfn.XLOOKUP($A466&amp;$Q$3&amp;$R$3,Data[Index]&amp;Data[Valid Test, Can be used for conformity (Y/N)]&amp;Data[Cycle],Data[Test Name])</f>
        <v>#N/A</v>
      </c>
      <c r="D466" s="167" t="e" cm="1">
        <f t="array" ref="D466">_xlfn.XLOOKUP($A466&amp;$Q$3&amp;$R$3,Data[Index]&amp;Data[Valid Test, Can be used for conformity (Y/N)]&amp;Data[Cycle],Data[Mileage (Miles)])</f>
        <v>#N/A</v>
      </c>
      <c r="E466" s="130" t="e" cm="1">
        <f t="array" ref="E466">_xlfn.XLOOKUP($A466&amp;$Q$3&amp;$R$3,Data[Index]&amp;Data[Valid Test, Can be used for conformity (Y/N)]&amp;Data[Cycle],Data[Date])</f>
        <v>#N/A</v>
      </c>
      <c r="F466" s="129" t="e" cm="1">
        <f t="array" ref="F466">_xlfn.XLOOKUP($A466&amp;$Q$3&amp;$R$3,Data[Index]&amp;Data[Valid Test, Can be used for conformity (Y/N)]&amp;Data[Cycle],Data[CO/km (mg)])</f>
        <v>#N/A</v>
      </c>
      <c r="G466" s="129" t="e" cm="1">
        <f t="array" ref="G466">_xlfn.XLOOKUP($A466&amp;$Q$3,Data[Index]&amp;Data[Valid Test, Can be used for conformity (Y/N)],Data[CO2/km (g)])</f>
        <v>#N/A</v>
      </c>
      <c r="H466" s="129" t="e" cm="1">
        <f t="array" ref="H466">_xlfn.XLOOKUP($A466&amp;$Q$3,Data[Index]&amp;Data[Valid Test, Can be used for conformity (Y/N)],Data[THC/km (mg)])</f>
        <v>#N/A</v>
      </c>
      <c r="I466" s="129" t="e" cm="1">
        <f t="array" ref="I466">_xlfn.XLOOKUP($A466&amp;$Q$3,Data[Index]&amp;Data[Valid Test, Can be used for conformity (Y/N)],Data[NOx/km (mg)])</f>
        <v>#N/A</v>
      </c>
      <c r="J466" s="129" t="e" cm="1">
        <f t="array" ref="J466">_xlfn.XLOOKUP($A466&amp;$Q$3,Data[Index]&amp;Data[Valid Test, Can be used for conformity (Y/N)],Data[THC + NOx/km (mg)])</f>
        <v>#N/A</v>
      </c>
      <c r="K466" s="142" t="e" cm="1">
        <f t="array" ref="K466">_xlfn.XLOOKUP($A466&amp;$Q$3,Data[Index]&amp;Data[Valid Test, Can be used for conformity (Y/N)],Data[PN/km ('#)])</f>
        <v>#N/A</v>
      </c>
      <c r="L466" s="129" t="e" cm="1">
        <f t="array" ref="L466">_xlfn.XLOOKUP($A466&amp;$Q$3,Data[Index]&amp;Data[Valid Test, Can be used for conformity (Y/N)],Data[PM/km (mg)])</f>
        <v>#N/A</v>
      </c>
      <c r="M466" s="126" t="e" cm="1">
        <f t="array" ref="M466">_xlfn.XLOOKUP($A466&amp;$Q$3,Data[Index]&amp;Data[Valid Test, Can be used for conformity (Y/N)],Data[CH4 (mg/km)])</f>
        <v>#N/A</v>
      </c>
      <c r="N466" s="126" t="e" cm="1">
        <f t="array" ref="N466">_xlfn.XLOOKUP($A466&amp;$Q$3,Data[Index]&amp;Data[Valid Test, Can be used for conformity (Y/N)],Data[N20 (mg/km)])</f>
        <v>#N/A</v>
      </c>
      <c r="O466" s="129" t="e" cm="1">
        <f t="array" ref="O466">_xlfn.XLOOKUP($A466&amp;$Q$3,Data[Index]&amp;Data[Valid Test, Can be used for conformity (Y/N)],Data[l/100km])</f>
        <v>#N/A</v>
      </c>
      <c r="P466" s="138">
        <f>_xlfn.XLOOKUP($A466,Data[Index],Data[Comments])</f>
        <v>0</v>
      </c>
    </row>
    <row r="467" spans="1:16" x14ac:dyDescent="0.2">
      <c r="A467" s="129"/>
      <c r="B467" s="129"/>
      <c r="C467" s="129" t="e" cm="1">
        <f t="array" ref="C467">_xlfn.XLOOKUP($A467&amp;$Q$3&amp;$R$3,Data[Index]&amp;Data[Valid Test, Can be used for conformity (Y/N)]&amp;Data[Cycle],Data[Test Name])</f>
        <v>#N/A</v>
      </c>
      <c r="D467" s="167" t="e" cm="1">
        <f t="array" ref="D467">_xlfn.XLOOKUP($A467&amp;$Q$3&amp;$R$3,Data[Index]&amp;Data[Valid Test, Can be used for conformity (Y/N)]&amp;Data[Cycle],Data[Mileage (Miles)])</f>
        <v>#N/A</v>
      </c>
      <c r="E467" s="130" t="e" cm="1">
        <f t="array" ref="E467">_xlfn.XLOOKUP($A467&amp;$Q$3&amp;$R$3,Data[Index]&amp;Data[Valid Test, Can be used for conformity (Y/N)]&amp;Data[Cycle],Data[Date])</f>
        <v>#N/A</v>
      </c>
      <c r="F467" s="129" t="e" cm="1">
        <f t="array" ref="F467">_xlfn.XLOOKUP($A467&amp;$Q$3&amp;$R$3,Data[Index]&amp;Data[Valid Test, Can be used for conformity (Y/N)]&amp;Data[Cycle],Data[CO/km (mg)])</f>
        <v>#N/A</v>
      </c>
      <c r="G467" s="129" t="e" cm="1">
        <f t="array" ref="G467">_xlfn.XLOOKUP($A467&amp;$Q$3,Data[Index]&amp;Data[Valid Test, Can be used for conformity (Y/N)],Data[CO2/km (g)])</f>
        <v>#N/A</v>
      </c>
      <c r="H467" s="129" t="e" cm="1">
        <f t="array" ref="H467">_xlfn.XLOOKUP($A467&amp;$Q$3,Data[Index]&amp;Data[Valid Test, Can be used for conformity (Y/N)],Data[THC/km (mg)])</f>
        <v>#N/A</v>
      </c>
      <c r="I467" s="129" t="e" cm="1">
        <f t="array" ref="I467">_xlfn.XLOOKUP($A467&amp;$Q$3,Data[Index]&amp;Data[Valid Test, Can be used for conformity (Y/N)],Data[NOx/km (mg)])</f>
        <v>#N/A</v>
      </c>
      <c r="J467" s="129" t="e" cm="1">
        <f t="array" ref="J467">_xlfn.XLOOKUP($A467&amp;$Q$3,Data[Index]&amp;Data[Valid Test, Can be used for conformity (Y/N)],Data[THC + NOx/km (mg)])</f>
        <v>#N/A</v>
      </c>
      <c r="K467" s="142" t="e" cm="1">
        <f t="array" ref="K467">_xlfn.XLOOKUP($A467&amp;$Q$3,Data[Index]&amp;Data[Valid Test, Can be used for conformity (Y/N)],Data[PN/km ('#)])</f>
        <v>#N/A</v>
      </c>
      <c r="L467" s="129" t="e" cm="1">
        <f t="array" ref="L467">_xlfn.XLOOKUP($A467&amp;$Q$3,Data[Index]&amp;Data[Valid Test, Can be used for conformity (Y/N)],Data[PM/km (mg)])</f>
        <v>#N/A</v>
      </c>
      <c r="M467" s="126" t="e" cm="1">
        <f t="array" ref="M467">_xlfn.XLOOKUP($A467&amp;$Q$3,Data[Index]&amp;Data[Valid Test, Can be used for conformity (Y/N)],Data[CH4 (mg/km)])</f>
        <v>#N/A</v>
      </c>
      <c r="N467" s="126" t="e" cm="1">
        <f t="array" ref="N467">_xlfn.XLOOKUP($A467&amp;$Q$3,Data[Index]&amp;Data[Valid Test, Can be used for conformity (Y/N)],Data[N20 (mg/km)])</f>
        <v>#N/A</v>
      </c>
      <c r="O467" s="129" t="e" cm="1">
        <f t="array" ref="O467">_xlfn.XLOOKUP($A467&amp;$Q$3,Data[Index]&amp;Data[Valid Test, Can be used for conformity (Y/N)],Data[l/100km])</f>
        <v>#N/A</v>
      </c>
      <c r="P467" s="138" t="e">
        <f>_xlfn.XLOOKUP($A467,Data[Index],Data[Comments])</f>
        <v>#N/A</v>
      </c>
    </row>
    <row r="468" spans="1:16" x14ac:dyDescent="0.2">
      <c r="A468" s="129"/>
      <c r="B468" s="129"/>
      <c r="C468" s="129" t="e" cm="1">
        <f t="array" ref="C468">_xlfn.XLOOKUP($A468&amp;$Q$3&amp;$R$3,Data[Index]&amp;Data[Valid Test, Can be used for conformity (Y/N)]&amp;Data[Cycle],Data[Test Name])</f>
        <v>#N/A</v>
      </c>
      <c r="D468" s="167" t="e" cm="1">
        <f t="array" ref="D468">_xlfn.XLOOKUP($A468&amp;$Q$3&amp;$R$3,Data[Index]&amp;Data[Valid Test, Can be used for conformity (Y/N)]&amp;Data[Cycle],Data[Mileage (Miles)])</f>
        <v>#N/A</v>
      </c>
      <c r="E468" s="130" t="e" cm="1">
        <f t="array" ref="E468">_xlfn.XLOOKUP($A468&amp;$Q$3&amp;$R$3,Data[Index]&amp;Data[Valid Test, Can be used for conformity (Y/N)]&amp;Data[Cycle],Data[Date])</f>
        <v>#N/A</v>
      </c>
      <c r="F468" s="129" t="e" cm="1">
        <f t="array" ref="F468">_xlfn.XLOOKUP($A468&amp;$Q$3&amp;$R$3,Data[Index]&amp;Data[Valid Test, Can be used for conformity (Y/N)]&amp;Data[Cycle],Data[CO/km (mg)])</f>
        <v>#N/A</v>
      </c>
      <c r="G468" s="129" t="e" cm="1">
        <f t="array" ref="G468">_xlfn.XLOOKUP($A468&amp;$Q$3,Data[Index]&amp;Data[Valid Test, Can be used for conformity (Y/N)],Data[CO2/km (g)])</f>
        <v>#N/A</v>
      </c>
      <c r="H468" s="129" t="e" cm="1">
        <f t="array" ref="H468">_xlfn.XLOOKUP($A468&amp;$Q$3,Data[Index]&amp;Data[Valid Test, Can be used for conformity (Y/N)],Data[THC/km (mg)])</f>
        <v>#N/A</v>
      </c>
      <c r="I468" s="129" t="e" cm="1">
        <f t="array" ref="I468">_xlfn.XLOOKUP($A468&amp;$Q$3,Data[Index]&amp;Data[Valid Test, Can be used for conformity (Y/N)],Data[NOx/km (mg)])</f>
        <v>#N/A</v>
      </c>
      <c r="J468" s="129" t="e" cm="1">
        <f t="array" ref="J468">_xlfn.XLOOKUP($A468&amp;$Q$3,Data[Index]&amp;Data[Valid Test, Can be used for conformity (Y/N)],Data[THC + NOx/km (mg)])</f>
        <v>#N/A</v>
      </c>
      <c r="K468" s="142" t="e" cm="1">
        <f t="array" ref="K468">_xlfn.XLOOKUP($A468&amp;$Q$3,Data[Index]&amp;Data[Valid Test, Can be used for conformity (Y/N)],Data[PN/km ('#)])</f>
        <v>#N/A</v>
      </c>
      <c r="L468" s="129" t="e" cm="1">
        <f t="array" ref="L468">_xlfn.XLOOKUP($A468&amp;$Q$3,Data[Index]&amp;Data[Valid Test, Can be used for conformity (Y/N)],Data[PM/km (mg)])</f>
        <v>#N/A</v>
      </c>
      <c r="M468" s="126" t="e" cm="1">
        <f t="array" ref="M468">_xlfn.XLOOKUP($A468&amp;$Q$3,Data[Index]&amp;Data[Valid Test, Can be used for conformity (Y/N)],Data[CH4 (mg/km)])</f>
        <v>#N/A</v>
      </c>
      <c r="N468" s="126" t="e" cm="1">
        <f t="array" ref="N468">_xlfn.XLOOKUP($A468&amp;$Q$3,Data[Index]&amp;Data[Valid Test, Can be used for conformity (Y/N)],Data[N20 (mg/km)])</f>
        <v>#N/A</v>
      </c>
      <c r="O468" s="129" t="e" cm="1">
        <f t="array" ref="O468">_xlfn.XLOOKUP($A468&amp;$Q$3,Data[Index]&amp;Data[Valid Test, Can be used for conformity (Y/N)],Data[l/100km])</f>
        <v>#N/A</v>
      </c>
      <c r="P468" s="138">
        <f>_xlfn.XLOOKUP($A468,Data[Index],Data[Comments])</f>
        <v>0</v>
      </c>
    </row>
    <row r="469" spans="1:16" x14ac:dyDescent="0.2">
      <c r="A469" s="129"/>
      <c r="B469" s="129"/>
      <c r="C469" s="129" t="e" cm="1">
        <f t="array" ref="C469">_xlfn.XLOOKUP($A469&amp;$Q$3&amp;$R$3,Data[Index]&amp;Data[Valid Test, Can be used for conformity (Y/N)]&amp;Data[Cycle],Data[Test Name])</f>
        <v>#N/A</v>
      </c>
      <c r="D469" s="167" t="e" cm="1">
        <f t="array" ref="D469">_xlfn.XLOOKUP($A469&amp;$Q$3&amp;$R$3,Data[Index]&amp;Data[Valid Test, Can be used for conformity (Y/N)]&amp;Data[Cycle],Data[Mileage (Miles)])</f>
        <v>#N/A</v>
      </c>
      <c r="E469" s="130" t="e" cm="1">
        <f t="array" ref="E469">_xlfn.XLOOKUP($A469&amp;$Q$3&amp;$R$3,Data[Index]&amp;Data[Valid Test, Can be used for conformity (Y/N)]&amp;Data[Cycle],Data[Date])</f>
        <v>#N/A</v>
      </c>
      <c r="F469" s="129" t="e" cm="1">
        <f t="array" ref="F469">_xlfn.XLOOKUP($A469&amp;$Q$3&amp;$R$3,Data[Index]&amp;Data[Valid Test, Can be used for conformity (Y/N)]&amp;Data[Cycle],Data[CO/km (mg)])</f>
        <v>#N/A</v>
      </c>
      <c r="G469" s="129" t="e" cm="1">
        <f t="array" ref="G469">_xlfn.XLOOKUP($A469&amp;$Q$3,Data[Index]&amp;Data[Valid Test, Can be used for conformity (Y/N)],Data[CO2/km (g)])</f>
        <v>#N/A</v>
      </c>
      <c r="H469" s="129" t="e" cm="1">
        <f t="array" ref="H469">_xlfn.XLOOKUP($A469&amp;$Q$3,Data[Index]&amp;Data[Valid Test, Can be used for conformity (Y/N)],Data[THC/km (mg)])</f>
        <v>#N/A</v>
      </c>
      <c r="I469" s="129" t="e" cm="1">
        <f t="array" ref="I469">_xlfn.XLOOKUP($A469&amp;$Q$3,Data[Index]&amp;Data[Valid Test, Can be used for conformity (Y/N)],Data[NOx/km (mg)])</f>
        <v>#N/A</v>
      </c>
      <c r="J469" s="129" t="e" cm="1">
        <f t="array" ref="J469">_xlfn.XLOOKUP($A469&amp;$Q$3,Data[Index]&amp;Data[Valid Test, Can be used for conformity (Y/N)],Data[THC + NOx/km (mg)])</f>
        <v>#N/A</v>
      </c>
      <c r="K469" s="142" t="e" cm="1">
        <f t="array" ref="K469">_xlfn.XLOOKUP($A469&amp;$Q$3,Data[Index]&amp;Data[Valid Test, Can be used for conformity (Y/N)],Data[PN/km ('#)])</f>
        <v>#N/A</v>
      </c>
      <c r="L469" s="129" t="e" cm="1">
        <f t="array" ref="L469">_xlfn.XLOOKUP($A469&amp;$Q$3,Data[Index]&amp;Data[Valid Test, Can be used for conformity (Y/N)],Data[PM/km (mg)])</f>
        <v>#N/A</v>
      </c>
      <c r="M469" s="126" t="e" cm="1">
        <f t="array" ref="M469">_xlfn.XLOOKUP($A469&amp;$Q$3,Data[Index]&amp;Data[Valid Test, Can be used for conformity (Y/N)],Data[CH4 (mg/km)])</f>
        <v>#N/A</v>
      </c>
      <c r="N469" s="126" t="e" cm="1">
        <f t="array" ref="N469">_xlfn.XLOOKUP($A469&amp;$Q$3,Data[Index]&amp;Data[Valid Test, Can be used for conformity (Y/N)],Data[N20 (mg/km)])</f>
        <v>#N/A</v>
      </c>
      <c r="O469" s="129" t="e" cm="1">
        <f t="array" ref="O469">_xlfn.XLOOKUP($A469&amp;$Q$3,Data[Index]&amp;Data[Valid Test, Can be used for conformity (Y/N)],Data[l/100km])</f>
        <v>#N/A</v>
      </c>
      <c r="P469" s="138">
        <f>_xlfn.XLOOKUP($A469,Data[Index],Data[Comments])</f>
        <v>0</v>
      </c>
    </row>
    <row r="470" spans="1:16" x14ac:dyDescent="0.2">
      <c r="A470" s="129"/>
      <c r="B470" s="129"/>
      <c r="C470" s="129" t="e" cm="1">
        <f t="array" ref="C470">_xlfn.XLOOKUP($A470&amp;$Q$3&amp;$R$3,Data[Index]&amp;Data[Valid Test, Can be used for conformity (Y/N)]&amp;Data[Cycle],Data[Test Name])</f>
        <v>#N/A</v>
      </c>
      <c r="D470" s="167" t="e" cm="1">
        <f t="array" ref="D470">_xlfn.XLOOKUP($A470&amp;$Q$3&amp;$R$3,Data[Index]&amp;Data[Valid Test, Can be used for conformity (Y/N)]&amp;Data[Cycle],Data[Mileage (Miles)])</f>
        <v>#N/A</v>
      </c>
      <c r="E470" s="130" t="e" cm="1">
        <f t="array" ref="E470">_xlfn.XLOOKUP($A470&amp;$Q$3&amp;$R$3,Data[Index]&amp;Data[Valid Test, Can be used for conformity (Y/N)]&amp;Data[Cycle],Data[Date])</f>
        <v>#N/A</v>
      </c>
      <c r="F470" s="129" t="e" cm="1">
        <f t="array" ref="F470">_xlfn.XLOOKUP($A470&amp;$Q$3&amp;$R$3,Data[Index]&amp;Data[Valid Test, Can be used for conformity (Y/N)]&amp;Data[Cycle],Data[CO/km (mg)])</f>
        <v>#N/A</v>
      </c>
      <c r="G470" s="129" t="e" cm="1">
        <f t="array" ref="G470">_xlfn.XLOOKUP($A470&amp;$Q$3,Data[Index]&amp;Data[Valid Test, Can be used for conformity (Y/N)],Data[CO2/km (g)])</f>
        <v>#N/A</v>
      </c>
      <c r="H470" s="129" t="e" cm="1">
        <f t="array" ref="H470">_xlfn.XLOOKUP($A470&amp;$Q$3,Data[Index]&amp;Data[Valid Test, Can be used for conformity (Y/N)],Data[THC/km (mg)])</f>
        <v>#N/A</v>
      </c>
      <c r="I470" s="129" t="e" cm="1">
        <f t="array" ref="I470">_xlfn.XLOOKUP($A470&amp;$Q$3,Data[Index]&amp;Data[Valid Test, Can be used for conformity (Y/N)],Data[NOx/km (mg)])</f>
        <v>#N/A</v>
      </c>
      <c r="J470" s="129" t="e" cm="1">
        <f t="array" ref="J470">_xlfn.XLOOKUP($A470&amp;$Q$3,Data[Index]&amp;Data[Valid Test, Can be used for conformity (Y/N)],Data[THC + NOx/km (mg)])</f>
        <v>#N/A</v>
      </c>
      <c r="K470" s="142" t="e" cm="1">
        <f t="array" ref="K470">_xlfn.XLOOKUP($A470&amp;$Q$3,Data[Index]&amp;Data[Valid Test, Can be used for conformity (Y/N)],Data[PN/km ('#)])</f>
        <v>#N/A</v>
      </c>
      <c r="L470" s="129" t="e" cm="1">
        <f t="array" ref="L470">_xlfn.XLOOKUP($A470&amp;$Q$3,Data[Index]&amp;Data[Valid Test, Can be used for conformity (Y/N)],Data[PM/km (mg)])</f>
        <v>#N/A</v>
      </c>
      <c r="M470" s="126" t="e" cm="1">
        <f t="array" ref="M470">_xlfn.XLOOKUP($A470&amp;$Q$3,Data[Index]&amp;Data[Valid Test, Can be used for conformity (Y/N)],Data[CH4 (mg/km)])</f>
        <v>#N/A</v>
      </c>
      <c r="N470" s="126" t="e" cm="1">
        <f t="array" ref="N470">_xlfn.XLOOKUP($A470&amp;$Q$3,Data[Index]&amp;Data[Valid Test, Can be used for conformity (Y/N)],Data[N20 (mg/km)])</f>
        <v>#N/A</v>
      </c>
      <c r="O470" s="129" t="e" cm="1">
        <f t="array" ref="O470">_xlfn.XLOOKUP($A470&amp;$Q$3,Data[Index]&amp;Data[Valid Test, Can be used for conformity (Y/N)],Data[l/100km])</f>
        <v>#N/A</v>
      </c>
      <c r="P470" s="138" t="e">
        <f>_xlfn.XLOOKUP($A470,Data[Index],Data[Comments])</f>
        <v>#N/A</v>
      </c>
    </row>
    <row r="471" spans="1:16" x14ac:dyDescent="0.2">
      <c r="A471" s="129"/>
      <c r="B471" s="129"/>
      <c r="C471" s="129" t="e" cm="1">
        <f t="array" ref="C471">_xlfn.XLOOKUP($A471&amp;$Q$3&amp;$R$3,Data[Index]&amp;Data[Valid Test, Can be used for conformity (Y/N)]&amp;Data[Cycle],Data[Test Name])</f>
        <v>#N/A</v>
      </c>
      <c r="D471" s="167" t="e" cm="1">
        <f t="array" ref="D471">_xlfn.XLOOKUP($A471&amp;$Q$3&amp;$R$3,Data[Index]&amp;Data[Valid Test, Can be used for conformity (Y/N)]&amp;Data[Cycle],Data[Mileage (Miles)])</f>
        <v>#N/A</v>
      </c>
      <c r="E471" s="130" t="e" cm="1">
        <f t="array" ref="E471">_xlfn.XLOOKUP($A471&amp;$Q$3&amp;$R$3,Data[Index]&amp;Data[Valid Test, Can be used for conformity (Y/N)]&amp;Data[Cycle],Data[Date])</f>
        <v>#N/A</v>
      </c>
      <c r="F471" s="129" t="e" cm="1">
        <f t="array" ref="F471">_xlfn.XLOOKUP($A471&amp;$Q$3&amp;$R$3,Data[Index]&amp;Data[Valid Test, Can be used for conformity (Y/N)]&amp;Data[Cycle],Data[CO/km (mg)])</f>
        <v>#N/A</v>
      </c>
      <c r="G471" s="129" t="e" cm="1">
        <f t="array" ref="G471">_xlfn.XLOOKUP($A471&amp;$Q$3,Data[Index]&amp;Data[Valid Test, Can be used for conformity (Y/N)],Data[CO2/km (g)])</f>
        <v>#N/A</v>
      </c>
      <c r="H471" s="129" t="e" cm="1">
        <f t="array" ref="H471">_xlfn.XLOOKUP($A471&amp;$Q$3,Data[Index]&amp;Data[Valid Test, Can be used for conformity (Y/N)],Data[THC/km (mg)])</f>
        <v>#N/A</v>
      </c>
      <c r="I471" s="129" t="e" cm="1">
        <f t="array" ref="I471">_xlfn.XLOOKUP($A471&amp;$Q$3,Data[Index]&amp;Data[Valid Test, Can be used for conformity (Y/N)],Data[NOx/km (mg)])</f>
        <v>#N/A</v>
      </c>
      <c r="J471" s="129" t="e" cm="1">
        <f t="array" ref="J471">_xlfn.XLOOKUP($A471&amp;$Q$3,Data[Index]&amp;Data[Valid Test, Can be used for conformity (Y/N)],Data[THC + NOx/km (mg)])</f>
        <v>#N/A</v>
      </c>
      <c r="K471" s="142" t="e" cm="1">
        <f t="array" ref="K471">_xlfn.XLOOKUP($A471&amp;$Q$3,Data[Index]&amp;Data[Valid Test, Can be used for conformity (Y/N)],Data[PN/km ('#)])</f>
        <v>#N/A</v>
      </c>
      <c r="L471" s="129" t="e" cm="1">
        <f t="array" ref="L471">_xlfn.XLOOKUP($A471&amp;$Q$3,Data[Index]&amp;Data[Valid Test, Can be used for conformity (Y/N)],Data[PM/km (mg)])</f>
        <v>#N/A</v>
      </c>
      <c r="M471" s="126" t="e" cm="1">
        <f t="array" ref="M471">_xlfn.XLOOKUP($A471&amp;$Q$3,Data[Index]&amp;Data[Valid Test, Can be used for conformity (Y/N)],Data[CH4 (mg/km)])</f>
        <v>#N/A</v>
      </c>
      <c r="N471" s="126" t="e" cm="1">
        <f t="array" ref="N471">_xlfn.XLOOKUP($A471&amp;$Q$3,Data[Index]&amp;Data[Valid Test, Can be used for conformity (Y/N)],Data[N20 (mg/km)])</f>
        <v>#N/A</v>
      </c>
      <c r="O471" s="129" t="e" cm="1">
        <f t="array" ref="O471">_xlfn.XLOOKUP($A471&amp;$Q$3,Data[Index]&amp;Data[Valid Test, Can be used for conformity (Y/N)],Data[l/100km])</f>
        <v>#N/A</v>
      </c>
      <c r="P471" s="138" t="e">
        <f>_xlfn.XLOOKUP($A471,Data[Index],Data[Comments])</f>
        <v>#N/A</v>
      </c>
    </row>
    <row r="472" spans="1:16" x14ac:dyDescent="0.2">
      <c r="A472" s="129"/>
      <c r="B472" s="129"/>
      <c r="C472" s="129" t="e" cm="1">
        <f t="array" ref="C472">_xlfn.XLOOKUP($A472&amp;$Q$3&amp;$R$3,Data[Index]&amp;Data[Valid Test, Can be used for conformity (Y/N)]&amp;Data[Cycle],Data[Test Name])</f>
        <v>#N/A</v>
      </c>
      <c r="D472" s="167" t="e" cm="1">
        <f t="array" ref="D472">_xlfn.XLOOKUP($A472&amp;$Q$3&amp;$R$3,Data[Index]&amp;Data[Valid Test, Can be used for conformity (Y/N)]&amp;Data[Cycle],Data[Mileage (Miles)])</f>
        <v>#N/A</v>
      </c>
      <c r="E472" s="130" t="e" cm="1">
        <f t="array" ref="E472">_xlfn.XLOOKUP($A472&amp;$Q$3&amp;$R$3,Data[Index]&amp;Data[Valid Test, Can be used for conformity (Y/N)]&amp;Data[Cycle],Data[Date])</f>
        <v>#N/A</v>
      </c>
      <c r="F472" s="129" t="e" cm="1">
        <f t="array" ref="F472">_xlfn.XLOOKUP($A472&amp;$Q$3&amp;$R$3,Data[Index]&amp;Data[Valid Test, Can be used for conformity (Y/N)]&amp;Data[Cycle],Data[CO/km (mg)])</f>
        <v>#N/A</v>
      </c>
      <c r="G472" s="129" t="e" cm="1">
        <f t="array" ref="G472">_xlfn.XLOOKUP($A472&amp;$Q$3,Data[Index]&amp;Data[Valid Test, Can be used for conformity (Y/N)],Data[CO2/km (g)])</f>
        <v>#N/A</v>
      </c>
      <c r="H472" s="129" t="e" cm="1">
        <f t="array" ref="H472">_xlfn.XLOOKUP($A472&amp;$Q$3,Data[Index]&amp;Data[Valid Test, Can be used for conformity (Y/N)],Data[THC/km (mg)])</f>
        <v>#N/A</v>
      </c>
      <c r="I472" s="129" t="e" cm="1">
        <f t="array" ref="I472">_xlfn.XLOOKUP($A472&amp;$Q$3,Data[Index]&amp;Data[Valid Test, Can be used for conformity (Y/N)],Data[NOx/km (mg)])</f>
        <v>#N/A</v>
      </c>
      <c r="J472" s="129" t="e" cm="1">
        <f t="array" ref="J472">_xlfn.XLOOKUP($A472&amp;$Q$3,Data[Index]&amp;Data[Valid Test, Can be used for conformity (Y/N)],Data[THC + NOx/km (mg)])</f>
        <v>#N/A</v>
      </c>
      <c r="K472" s="142" t="e" cm="1">
        <f t="array" ref="K472">_xlfn.XLOOKUP($A472&amp;$Q$3,Data[Index]&amp;Data[Valid Test, Can be used for conformity (Y/N)],Data[PN/km ('#)])</f>
        <v>#N/A</v>
      </c>
      <c r="L472" s="129" t="e" cm="1">
        <f t="array" ref="L472">_xlfn.XLOOKUP($A472&amp;$Q$3,Data[Index]&amp;Data[Valid Test, Can be used for conformity (Y/N)],Data[PM/km (mg)])</f>
        <v>#N/A</v>
      </c>
      <c r="M472" s="126" t="e" cm="1">
        <f t="array" ref="M472">_xlfn.XLOOKUP($A472&amp;$Q$3,Data[Index]&amp;Data[Valid Test, Can be used for conformity (Y/N)],Data[CH4 (mg/km)])</f>
        <v>#N/A</v>
      </c>
      <c r="N472" s="126" t="e" cm="1">
        <f t="array" ref="N472">_xlfn.XLOOKUP($A472&amp;$Q$3,Data[Index]&amp;Data[Valid Test, Can be used for conformity (Y/N)],Data[N20 (mg/km)])</f>
        <v>#N/A</v>
      </c>
      <c r="O472" s="129" t="e" cm="1">
        <f t="array" ref="O472">_xlfn.XLOOKUP($A472&amp;$Q$3,Data[Index]&amp;Data[Valid Test, Can be used for conformity (Y/N)],Data[l/100km])</f>
        <v>#N/A</v>
      </c>
      <c r="P472" s="138" t="e">
        <f>_xlfn.XLOOKUP($A472,Data[Index],Data[Comments])</f>
        <v>#N/A</v>
      </c>
    </row>
    <row r="473" spans="1:16" x14ac:dyDescent="0.2">
      <c r="A473" s="129"/>
      <c r="B473" s="129"/>
      <c r="C473" s="129" t="e" cm="1">
        <f t="array" ref="C473">_xlfn.XLOOKUP($A473&amp;$Q$3&amp;$R$3,Data[Index]&amp;Data[Valid Test, Can be used for conformity (Y/N)]&amp;Data[Cycle],Data[Test Name])</f>
        <v>#N/A</v>
      </c>
      <c r="D473" s="167" t="e" cm="1">
        <f t="array" ref="D473">_xlfn.XLOOKUP($A473&amp;$Q$3&amp;$R$3,Data[Index]&amp;Data[Valid Test, Can be used for conformity (Y/N)]&amp;Data[Cycle],Data[Mileage (Miles)])</f>
        <v>#N/A</v>
      </c>
      <c r="E473" s="130" t="e" cm="1">
        <f t="array" ref="E473">_xlfn.XLOOKUP($A473&amp;$Q$3&amp;$R$3,Data[Index]&amp;Data[Valid Test, Can be used for conformity (Y/N)]&amp;Data[Cycle],Data[Date])</f>
        <v>#N/A</v>
      </c>
      <c r="F473" s="129" t="e" cm="1">
        <f t="array" ref="F473">_xlfn.XLOOKUP($A473&amp;$Q$3&amp;$R$3,Data[Index]&amp;Data[Valid Test, Can be used for conformity (Y/N)]&amp;Data[Cycle],Data[CO/km (mg)])</f>
        <v>#N/A</v>
      </c>
      <c r="G473" s="129" t="e" cm="1">
        <f t="array" ref="G473">_xlfn.XLOOKUP($A473&amp;$Q$3,Data[Index]&amp;Data[Valid Test, Can be used for conformity (Y/N)],Data[CO2/km (g)])</f>
        <v>#N/A</v>
      </c>
      <c r="H473" s="129" t="e" cm="1">
        <f t="array" ref="H473">_xlfn.XLOOKUP($A473&amp;$Q$3,Data[Index]&amp;Data[Valid Test, Can be used for conformity (Y/N)],Data[THC/km (mg)])</f>
        <v>#N/A</v>
      </c>
      <c r="I473" s="129" t="e" cm="1">
        <f t="array" ref="I473">_xlfn.XLOOKUP($A473&amp;$Q$3,Data[Index]&amp;Data[Valid Test, Can be used for conformity (Y/N)],Data[NOx/km (mg)])</f>
        <v>#N/A</v>
      </c>
      <c r="J473" s="129" t="e" cm="1">
        <f t="array" ref="J473">_xlfn.XLOOKUP($A473&amp;$Q$3,Data[Index]&amp;Data[Valid Test, Can be used for conformity (Y/N)],Data[THC + NOx/km (mg)])</f>
        <v>#N/A</v>
      </c>
      <c r="K473" s="142" t="e" cm="1">
        <f t="array" ref="K473">_xlfn.XLOOKUP($A473&amp;$Q$3,Data[Index]&amp;Data[Valid Test, Can be used for conformity (Y/N)],Data[PN/km ('#)])</f>
        <v>#N/A</v>
      </c>
      <c r="L473" s="129" t="e" cm="1">
        <f t="array" ref="L473">_xlfn.XLOOKUP($A473&amp;$Q$3,Data[Index]&amp;Data[Valid Test, Can be used for conformity (Y/N)],Data[PM/km (mg)])</f>
        <v>#N/A</v>
      </c>
      <c r="M473" s="126" t="e" cm="1">
        <f t="array" ref="M473">_xlfn.XLOOKUP($A473&amp;$Q$3,Data[Index]&amp;Data[Valid Test, Can be used for conformity (Y/N)],Data[CH4 (mg/km)])</f>
        <v>#N/A</v>
      </c>
      <c r="N473" s="126" t="e" cm="1">
        <f t="array" ref="N473">_xlfn.XLOOKUP($A473&amp;$Q$3,Data[Index]&amp;Data[Valid Test, Can be used for conformity (Y/N)],Data[N20 (mg/km)])</f>
        <v>#N/A</v>
      </c>
      <c r="O473" s="129" t="e" cm="1">
        <f t="array" ref="O473">_xlfn.XLOOKUP($A473&amp;$Q$3,Data[Index]&amp;Data[Valid Test, Can be used for conformity (Y/N)],Data[l/100km])</f>
        <v>#N/A</v>
      </c>
      <c r="P473" s="138">
        <f>_xlfn.XLOOKUP($A473,Data[Index],Data[Comments])</f>
        <v>0</v>
      </c>
    </row>
    <row r="474" spans="1:16" x14ac:dyDescent="0.2">
      <c r="A474" s="129"/>
      <c r="B474" s="129"/>
      <c r="C474" s="129" t="e" cm="1">
        <f t="array" ref="C474">_xlfn.XLOOKUP($A474&amp;$Q$3&amp;$R$3,Data[Index]&amp;Data[Valid Test, Can be used for conformity (Y/N)]&amp;Data[Cycle],Data[Test Name])</f>
        <v>#N/A</v>
      </c>
      <c r="D474" s="167" t="e" cm="1">
        <f t="array" ref="D474">_xlfn.XLOOKUP($A474&amp;$Q$3&amp;$R$3,Data[Index]&amp;Data[Valid Test, Can be used for conformity (Y/N)]&amp;Data[Cycle],Data[Mileage (Miles)])</f>
        <v>#N/A</v>
      </c>
      <c r="E474" s="130" t="e" cm="1">
        <f t="array" ref="E474">_xlfn.XLOOKUP($A474&amp;$Q$3&amp;$R$3,Data[Index]&amp;Data[Valid Test, Can be used for conformity (Y/N)]&amp;Data[Cycle],Data[Date])</f>
        <v>#N/A</v>
      </c>
      <c r="F474" s="129" t="e" cm="1">
        <f t="array" ref="F474">_xlfn.XLOOKUP($A474&amp;$Q$3&amp;$R$3,Data[Index]&amp;Data[Valid Test, Can be used for conformity (Y/N)]&amp;Data[Cycle],Data[CO/km (mg)])</f>
        <v>#N/A</v>
      </c>
      <c r="G474" s="129" t="e" cm="1">
        <f t="array" ref="G474">_xlfn.XLOOKUP($A474&amp;$Q$3,Data[Index]&amp;Data[Valid Test, Can be used for conformity (Y/N)],Data[CO2/km (g)])</f>
        <v>#N/A</v>
      </c>
      <c r="H474" s="129" t="e" cm="1">
        <f t="array" ref="H474">_xlfn.XLOOKUP($A474&amp;$Q$3,Data[Index]&amp;Data[Valid Test, Can be used for conformity (Y/N)],Data[THC/km (mg)])</f>
        <v>#N/A</v>
      </c>
      <c r="I474" s="129" t="e" cm="1">
        <f t="array" ref="I474">_xlfn.XLOOKUP($A474&amp;$Q$3,Data[Index]&amp;Data[Valid Test, Can be used for conformity (Y/N)],Data[NOx/km (mg)])</f>
        <v>#N/A</v>
      </c>
      <c r="J474" s="129" t="e" cm="1">
        <f t="array" ref="J474">_xlfn.XLOOKUP($A474&amp;$Q$3,Data[Index]&amp;Data[Valid Test, Can be used for conformity (Y/N)],Data[THC + NOx/km (mg)])</f>
        <v>#N/A</v>
      </c>
      <c r="K474" s="142" t="e" cm="1">
        <f t="array" ref="K474">_xlfn.XLOOKUP($A474&amp;$Q$3,Data[Index]&amp;Data[Valid Test, Can be used for conformity (Y/N)],Data[PN/km ('#)])</f>
        <v>#N/A</v>
      </c>
      <c r="L474" s="129" t="e" cm="1">
        <f t="array" ref="L474">_xlfn.XLOOKUP($A474&amp;$Q$3,Data[Index]&amp;Data[Valid Test, Can be used for conformity (Y/N)],Data[PM/km (mg)])</f>
        <v>#N/A</v>
      </c>
      <c r="M474" s="126" t="e" cm="1">
        <f t="array" ref="M474">_xlfn.XLOOKUP($A474&amp;$Q$3,Data[Index]&amp;Data[Valid Test, Can be used for conformity (Y/N)],Data[CH4 (mg/km)])</f>
        <v>#N/A</v>
      </c>
      <c r="N474" s="126" t="e" cm="1">
        <f t="array" ref="N474">_xlfn.XLOOKUP($A474&amp;$Q$3,Data[Index]&amp;Data[Valid Test, Can be used for conformity (Y/N)],Data[N20 (mg/km)])</f>
        <v>#N/A</v>
      </c>
      <c r="O474" s="129" t="e" cm="1">
        <f t="array" ref="O474">_xlfn.XLOOKUP($A474&amp;$Q$3,Data[Index]&amp;Data[Valid Test, Can be used for conformity (Y/N)],Data[l/100km])</f>
        <v>#N/A</v>
      </c>
      <c r="P474" s="138">
        <f>_xlfn.XLOOKUP($A474,Data[Index],Data[Comments])</f>
        <v>0</v>
      </c>
    </row>
    <row r="475" spans="1:16" x14ac:dyDescent="0.2">
      <c r="A475" s="129"/>
      <c r="B475" s="129"/>
      <c r="C475" s="129" t="e" cm="1">
        <f t="array" ref="C475">_xlfn.XLOOKUP($A475&amp;$Q$3&amp;$R$3,Data[Index]&amp;Data[Valid Test, Can be used for conformity (Y/N)]&amp;Data[Cycle],Data[Test Name])</f>
        <v>#N/A</v>
      </c>
      <c r="D475" s="167" t="e" cm="1">
        <f t="array" ref="D475">_xlfn.XLOOKUP($A475&amp;$Q$3&amp;$R$3,Data[Index]&amp;Data[Valid Test, Can be used for conformity (Y/N)]&amp;Data[Cycle],Data[Mileage (Miles)])</f>
        <v>#N/A</v>
      </c>
      <c r="E475" s="130" t="e" cm="1">
        <f t="array" ref="E475">_xlfn.XLOOKUP($A475&amp;$Q$3&amp;$R$3,Data[Index]&amp;Data[Valid Test, Can be used for conformity (Y/N)]&amp;Data[Cycle],Data[Date])</f>
        <v>#N/A</v>
      </c>
      <c r="F475" s="129" t="e" cm="1">
        <f t="array" ref="F475">_xlfn.XLOOKUP($A475&amp;$Q$3&amp;$R$3,Data[Index]&amp;Data[Valid Test, Can be used for conformity (Y/N)]&amp;Data[Cycle],Data[CO/km (mg)])</f>
        <v>#N/A</v>
      </c>
      <c r="G475" s="129" t="e" cm="1">
        <f t="array" ref="G475">_xlfn.XLOOKUP($A475&amp;$Q$3,Data[Index]&amp;Data[Valid Test, Can be used for conformity (Y/N)],Data[CO2/km (g)])</f>
        <v>#N/A</v>
      </c>
      <c r="H475" s="129" t="e" cm="1">
        <f t="array" ref="H475">_xlfn.XLOOKUP($A475&amp;$Q$3,Data[Index]&amp;Data[Valid Test, Can be used for conformity (Y/N)],Data[THC/km (mg)])</f>
        <v>#N/A</v>
      </c>
      <c r="I475" s="129" t="e" cm="1">
        <f t="array" ref="I475">_xlfn.XLOOKUP($A475&amp;$Q$3,Data[Index]&amp;Data[Valid Test, Can be used for conformity (Y/N)],Data[NOx/km (mg)])</f>
        <v>#N/A</v>
      </c>
      <c r="J475" s="129" t="e" cm="1">
        <f t="array" ref="J475">_xlfn.XLOOKUP($A475&amp;$Q$3,Data[Index]&amp;Data[Valid Test, Can be used for conformity (Y/N)],Data[THC + NOx/km (mg)])</f>
        <v>#N/A</v>
      </c>
      <c r="K475" s="142" t="e" cm="1">
        <f t="array" ref="K475">_xlfn.XLOOKUP($A475&amp;$Q$3,Data[Index]&amp;Data[Valid Test, Can be used for conformity (Y/N)],Data[PN/km ('#)])</f>
        <v>#N/A</v>
      </c>
      <c r="L475" s="129" t="e" cm="1">
        <f t="array" ref="L475">_xlfn.XLOOKUP($A475&amp;$Q$3,Data[Index]&amp;Data[Valid Test, Can be used for conformity (Y/N)],Data[PM/km (mg)])</f>
        <v>#N/A</v>
      </c>
      <c r="M475" s="126" t="e" cm="1">
        <f t="array" ref="M475">_xlfn.XLOOKUP($A475&amp;$Q$3,Data[Index]&amp;Data[Valid Test, Can be used for conformity (Y/N)],Data[CH4 (mg/km)])</f>
        <v>#N/A</v>
      </c>
      <c r="N475" s="126" t="e" cm="1">
        <f t="array" ref="N475">_xlfn.XLOOKUP($A475&amp;$Q$3,Data[Index]&amp;Data[Valid Test, Can be used for conformity (Y/N)],Data[N20 (mg/km)])</f>
        <v>#N/A</v>
      </c>
      <c r="O475" s="129" t="e" cm="1">
        <f t="array" ref="O475">_xlfn.XLOOKUP($A475&amp;$Q$3,Data[Index]&amp;Data[Valid Test, Can be used for conformity (Y/N)],Data[l/100km])</f>
        <v>#N/A</v>
      </c>
      <c r="P475" s="138" t="e">
        <f>_xlfn.XLOOKUP($A475,Data[Index],Data[Comments])</f>
        <v>#N/A</v>
      </c>
    </row>
    <row r="476" spans="1:16" x14ac:dyDescent="0.2">
      <c r="A476" s="129"/>
      <c r="B476" s="129"/>
      <c r="C476" s="129" t="e" cm="1">
        <f t="array" ref="C476">_xlfn.XLOOKUP($A476&amp;$Q$3&amp;$R$3,Data[Index]&amp;Data[Valid Test, Can be used for conformity (Y/N)]&amp;Data[Cycle],Data[Test Name])</f>
        <v>#N/A</v>
      </c>
      <c r="D476" s="167" t="e" cm="1">
        <f t="array" ref="D476">_xlfn.XLOOKUP($A476&amp;$Q$3&amp;$R$3,Data[Index]&amp;Data[Valid Test, Can be used for conformity (Y/N)]&amp;Data[Cycle],Data[Mileage (Miles)])</f>
        <v>#N/A</v>
      </c>
      <c r="E476" s="130" t="e" cm="1">
        <f t="array" ref="E476">_xlfn.XLOOKUP($A476&amp;$Q$3&amp;$R$3,Data[Index]&amp;Data[Valid Test, Can be used for conformity (Y/N)]&amp;Data[Cycle],Data[Date])</f>
        <v>#N/A</v>
      </c>
      <c r="F476" s="129" t="e" cm="1">
        <f t="array" ref="F476">_xlfn.XLOOKUP($A476&amp;$Q$3&amp;$R$3,Data[Index]&amp;Data[Valid Test, Can be used for conformity (Y/N)]&amp;Data[Cycle],Data[CO/km (mg)])</f>
        <v>#N/A</v>
      </c>
      <c r="G476" s="129" t="e" cm="1">
        <f t="array" ref="G476">_xlfn.XLOOKUP($A476&amp;$Q$3,Data[Index]&amp;Data[Valid Test, Can be used for conformity (Y/N)],Data[CO2/km (g)])</f>
        <v>#N/A</v>
      </c>
      <c r="H476" s="129" t="e" cm="1">
        <f t="array" ref="H476">_xlfn.XLOOKUP($A476&amp;$Q$3,Data[Index]&amp;Data[Valid Test, Can be used for conformity (Y/N)],Data[THC/km (mg)])</f>
        <v>#N/A</v>
      </c>
      <c r="I476" s="129" t="e" cm="1">
        <f t="array" ref="I476">_xlfn.XLOOKUP($A476&amp;$Q$3,Data[Index]&amp;Data[Valid Test, Can be used for conformity (Y/N)],Data[NOx/km (mg)])</f>
        <v>#N/A</v>
      </c>
      <c r="J476" s="129" t="e" cm="1">
        <f t="array" ref="J476">_xlfn.XLOOKUP($A476&amp;$Q$3,Data[Index]&amp;Data[Valid Test, Can be used for conformity (Y/N)],Data[THC + NOx/km (mg)])</f>
        <v>#N/A</v>
      </c>
      <c r="K476" s="142" t="e" cm="1">
        <f t="array" ref="K476">_xlfn.XLOOKUP($A476&amp;$Q$3,Data[Index]&amp;Data[Valid Test, Can be used for conformity (Y/N)],Data[PN/km ('#)])</f>
        <v>#N/A</v>
      </c>
      <c r="L476" s="129" t="e" cm="1">
        <f t="array" ref="L476">_xlfn.XLOOKUP($A476&amp;$Q$3,Data[Index]&amp;Data[Valid Test, Can be used for conformity (Y/N)],Data[PM/km (mg)])</f>
        <v>#N/A</v>
      </c>
      <c r="M476" s="126" t="e" cm="1">
        <f t="array" ref="M476">_xlfn.XLOOKUP($A476&amp;$Q$3,Data[Index]&amp;Data[Valid Test, Can be used for conformity (Y/N)],Data[CH4 (mg/km)])</f>
        <v>#N/A</v>
      </c>
      <c r="N476" s="126" t="e" cm="1">
        <f t="array" ref="N476">_xlfn.XLOOKUP($A476&amp;$Q$3,Data[Index]&amp;Data[Valid Test, Can be used for conformity (Y/N)],Data[N20 (mg/km)])</f>
        <v>#N/A</v>
      </c>
      <c r="O476" s="129" t="e" cm="1">
        <f t="array" ref="O476">_xlfn.XLOOKUP($A476&amp;$Q$3,Data[Index]&amp;Data[Valid Test, Can be used for conformity (Y/N)],Data[l/100km])</f>
        <v>#N/A</v>
      </c>
      <c r="P476" s="138">
        <f>_xlfn.XLOOKUP($A476,Data[Index],Data[Comments])</f>
        <v>0</v>
      </c>
    </row>
    <row r="477" spans="1:16" x14ac:dyDescent="0.2">
      <c r="A477" s="129"/>
      <c r="B477" s="129"/>
      <c r="C477" s="129" t="e" cm="1">
        <f t="array" ref="C477">_xlfn.XLOOKUP($A477&amp;$Q$3&amp;$R$3,Data[Index]&amp;Data[Valid Test, Can be used for conformity (Y/N)]&amp;Data[Cycle],Data[Test Name])</f>
        <v>#N/A</v>
      </c>
      <c r="D477" s="167" t="e" cm="1">
        <f t="array" ref="D477">_xlfn.XLOOKUP($A477&amp;$Q$3&amp;$R$3,Data[Index]&amp;Data[Valid Test, Can be used for conformity (Y/N)]&amp;Data[Cycle],Data[Mileage (Miles)])</f>
        <v>#N/A</v>
      </c>
      <c r="E477" s="130" t="e" cm="1">
        <f t="array" ref="E477">_xlfn.XLOOKUP($A477&amp;$Q$3&amp;$R$3,Data[Index]&amp;Data[Valid Test, Can be used for conformity (Y/N)]&amp;Data[Cycle],Data[Date])</f>
        <v>#N/A</v>
      </c>
      <c r="F477" s="129" t="e" cm="1">
        <f t="array" ref="F477">_xlfn.XLOOKUP($A477&amp;$Q$3&amp;$R$3,Data[Index]&amp;Data[Valid Test, Can be used for conformity (Y/N)]&amp;Data[Cycle],Data[CO/km (mg)])</f>
        <v>#N/A</v>
      </c>
      <c r="G477" s="129" t="e" cm="1">
        <f t="array" ref="G477">_xlfn.XLOOKUP($A477&amp;$Q$3,Data[Index]&amp;Data[Valid Test, Can be used for conformity (Y/N)],Data[CO2/km (g)])</f>
        <v>#N/A</v>
      </c>
      <c r="H477" s="129" t="e" cm="1">
        <f t="array" ref="H477">_xlfn.XLOOKUP($A477&amp;$Q$3,Data[Index]&amp;Data[Valid Test, Can be used for conformity (Y/N)],Data[THC/km (mg)])</f>
        <v>#N/A</v>
      </c>
      <c r="I477" s="129" t="e" cm="1">
        <f t="array" ref="I477">_xlfn.XLOOKUP($A477&amp;$Q$3,Data[Index]&amp;Data[Valid Test, Can be used for conformity (Y/N)],Data[NOx/km (mg)])</f>
        <v>#N/A</v>
      </c>
      <c r="J477" s="129" t="e" cm="1">
        <f t="array" ref="J477">_xlfn.XLOOKUP($A477&amp;$Q$3,Data[Index]&amp;Data[Valid Test, Can be used for conformity (Y/N)],Data[THC + NOx/km (mg)])</f>
        <v>#N/A</v>
      </c>
      <c r="K477" s="142" t="e" cm="1">
        <f t="array" ref="K477">_xlfn.XLOOKUP($A477&amp;$Q$3,Data[Index]&amp;Data[Valid Test, Can be used for conformity (Y/N)],Data[PN/km ('#)])</f>
        <v>#N/A</v>
      </c>
      <c r="L477" s="129" t="e" cm="1">
        <f t="array" ref="L477">_xlfn.XLOOKUP($A477&amp;$Q$3,Data[Index]&amp;Data[Valid Test, Can be used for conformity (Y/N)],Data[PM/km (mg)])</f>
        <v>#N/A</v>
      </c>
      <c r="M477" s="126" t="e" cm="1">
        <f t="array" ref="M477">_xlfn.XLOOKUP($A477&amp;$Q$3,Data[Index]&amp;Data[Valid Test, Can be used for conformity (Y/N)],Data[CH4 (mg/km)])</f>
        <v>#N/A</v>
      </c>
      <c r="N477" s="126" t="e" cm="1">
        <f t="array" ref="N477">_xlfn.XLOOKUP($A477&amp;$Q$3,Data[Index]&amp;Data[Valid Test, Can be used for conformity (Y/N)],Data[N20 (mg/km)])</f>
        <v>#N/A</v>
      </c>
      <c r="O477" s="129" t="e" cm="1">
        <f t="array" ref="O477">_xlfn.XLOOKUP($A477&amp;$Q$3,Data[Index]&amp;Data[Valid Test, Can be used for conformity (Y/N)],Data[l/100km])</f>
        <v>#N/A</v>
      </c>
      <c r="P477" s="138">
        <f>_xlfn.XLOOKUP($A477,Data[Index],Data[Comments])</f>
        <v>0</v>
      </c>
    </row>
    <row r="478" spans="1:16" x14ac:dyDescent="0.2">
      <c r="A478" s="129"/>
      <c r="B478" s="129"/>
      <c r="C478" s="129" t="e" cm="1">
        <f t="array" ref="C478">_xlfn.XLOOKUP($A478&amp;$Q$3&amp;$R$3,Data[Index]&amp;Data[Valid Test, Can be used for conformity (Y/N)]&amp;Data[Cycle],Data[Test Name])</f>
        <v>#N/A</v>
      </c>
      <c r="D478" s="167" t="e" cm="1">
        <f t="array" ref="D478">_xlfn.XLOOKUP($A478&amp;$Q$3&amp;$R$3,Data[Index]&amp;Data[Valid Test, Can be used for conformity (Y/N)]&amp;Data[Cycle],Data[Mileage (Miles)])</f>
        <v>#N/A</v>
      </c>
      <c r="E478" s="130" t="e" cm="1">
        <f t="array" ref="E478">_xlfn.XLOOKUP($A478&amp;$Q$3&amp;$R$3,Data[Index]&amp;Data[Valid Test, Can be used for conformity (Y/N)]&amp;Data[Cycle],Data[Date])</f>
        <v>#N/A</v>
      </c>
      <c r="F478" s="129" t="e" cm="1">
        <f t="array" ref="F478">_xlfn.XLOOKUP($A478&amp;$Q$3&amp;$R$3,Data[Index]&amp;Data[Valid Test, Can be used for conformity (Y/N)]&amp;Data[Cycle],Data[CO/km (mg)])</f>
        <v>#N/A</v>
      </c>
      <c r="G478" s="129" t="e" cm="1">
        <f t="array" ref="G478">_xlfn.XLOOKUP($A478&amp;$Q$3,Data[Index]&amp;Data[Valid Test, Can be used for conformity (Y/N)],Data[CO2/km (g)])</f>
        <v>#N/A</v>
      </c>
      <c r="H478" s="129" t="e" cm="1">
        <f t="array" ref="H478">_xlfn.XLOOKUP($A478&amp;$Q$3,Data[Index]&amp;Data[Valid Test, Can be used for conformity (Y/N)],Data[THC/km (mg)])</f>
        <v>#N/A</v>
      </c>
      <c r="I478" s="129" t="e" cm="1">
        <f t="array" ref="I478">_xlfn.XLOOKUP($A478&amp;$Q$3,Data[Index]&amp;Data[Valid Test, Can be used for conformity (Y/N)],Data[NOx/km (mg)])</f>
        <v>#N/A</v>
      </c>
      <c r="J478" s="129" t="e" cm="1">
        <f t="array" ref="J478">_xlfn.XLOOKUP($A478&amp;$Q$3,Data[Index]&amp;Data[Valid Test, Can be used for conformity (Y/N)],Data[THC + NOx/km (mg)])</f>
        <v>#N/A</v>
      </c>
      <c r="K478" s="142" t="e" cm="1">
        <f t="array" ref="K478">_xlfn.XLOOKUP($A478&amp;$Q$3,Data[Index]&amp;Data[Valid Test, Can be used for conformity (Y/N)],Data[PN/km ('#)])</f>
        <v>#N/A</v>
      </c>
      <c r="L478" s="129" t="e" cm="1">
        <f t="array" ref="L478">_xlfn.XLOOKUP($A478&amp;$Q$3,Data[Index]&amp;Data[Valid Test, Can be used for conformity (Y/N)],Data[PM/km (mg)])</f>
        <v>#N/A</v>
      </c>
      <c r="M478" s="126" t="e" cm="1">
        <f t="array" ref="M478">_xlfn.XLOOKUP($A478&amp;$Q$3,Data[Index]&amp;Data[Valid Test, Can be used for conformity (Y/N)],Data[CH4 (mg/km)])</f>
        <v>#N/A</v>
      </c>
      <c r="N478" s="126" t="e" cm="1">
        <f t="array" ref="N478">_xlfn.XLOOKUP($A478&amp;$Q$3,Data[Index]&amp;Data[Valid Test, Can be used for conformity (Y/N)],Data[N20 (mg/km)])</f>
        <v>#N/A</v>
      </c>
      <c r="O478" s="129" t="e" cm="1">
        <f t="array" ref="O478">_xlfn.XLOOKUP($A478&amp;$Q$3,Data[Index]&amp;Data[Valid Test, Can be used for conformity (Y/N)],Data[l/100km])</f>
        <v>#N/A</v>
      </c>
      <c r="P478" s="138" t="e">
        <f>_xlfn.XLOOKUP($A478,Data[Index],Data[Comments])</f>
        <v>#N/A</v>
      </c>
    </row>
    <row r="479" spans="1:16" x14ac:dyDescent="0.2">
      <c r="A479" s="129"/>
      <c r="B479" s="129"/>
      <c r="C479" s="129" t="e" cm="1">
        <f t="array" ref="C479">_xlfn.XLOOKUP($A479&amp;$Q$3&amp;$R$3,Data[Index]&amp;Data[Valid Test, Can be used for conformity (Y/N)]&amp;Data[Cycle],Data[Test Name])</f>
        <v>#N/A</v>
      </c>
      <c r="D479" s="167" t="e" cm="1">
        <f t="array" ref="D479">_xlfn.XLOOKUP($A479&amp;$Q$3&amp;$R$3,Data[Index]&amp;Data[Valid Test, Can be used for conformity (Y/N)]&amp;Data[Cycle],Data[Mileage (Miles)])</f>
        <v>#N/A</v>
      </c>
      <c r="E479" s="130" t="e" cm="1">
        <f t="array" ref="E479">_xlfn.XLOOKUP($A479&amp;$Q$3&amp;$R$3,Data[Index]&amp;Data[Valid Test, Can be used for conformity (Y/N)]&amp;Data[Cycle],Data[Date])</f>
        <v>#N/A</v>
      </c>
      <c r="F479" s="129" t="e" cm="1">
        <f t="array" ref="F479">_xlfn.XLOOKUP($A479&amp;$Q$3&amp;$R$3,Data[Index]&amp;Data[Valid Test, Can be used for conformity (Y/N)]&amp;Data[Cycle],Data[CO/km (mg)])</f>
        <v>#N/A</v>
      </c>
      <c r="G479" s="129" t="e" cm="1">
        <f t="array" ref="G479">_xlfn.XLOOKUP($A479&amp;$Q$3,Data[Index]&amp;Data[Valid Test, Can be used for conformity (Y/N)],Data[CO2/km (g)])</f>
        <v>#N/A</v>
      </c>
      <c r="H479" s="129" t="e" cm="1">
        <f t="array" ref="H479">_xlfn.XLOOKUP($A479&amp;$Q$3,Data[Index]&amp;Data[Valid Test, Can be used for conformity (Y/N)],Data[THC/km (mg)])</f>
        <v>#N/A</v>
      </c>
      <c r="I479" s="129" t="e" cm="1">
        <f t="array" ref="I479">_xlfn.XLOOKUP($A479&amp;$Q$3,Data[Index]&amp;Data[Valid Test, Can be used for conformity (Y/N)],Data[NOx/km (mg)])</f>
        <v>#N/A</v>
      </c>
      <c r="J479" s="129" t="e" cm="1">
        <f t="array" ref="J479">_xlfn.XLOOKUP($A479&amp;$Q$3,Data[Index]&amp;Data[Valid Test, Can be used for conformity (Y/N)],Data[THC + NOx/km (mg)])</f>
        <v>#N/A</v>
      </c>
      <c r="K479" s="142" t="e" cm="1">
        <f t="array" ref="K479">_xlfn.XLOOKUP($A479&amp;$Q$3,Data[Index]&amp;Data[Valid Test, Can be used for conformity (Y/N)],Data[PN/km ('#)])</f>
        <v>#N/A</v>
      </c>
      <c r="L479" s="129" t="e" cm="1">
        <f t="array" ref="L479">_xlfn.XLOOKUP($A479&amp;$Q$3,Data[Index]&amp;Data[Valid Test, Can be used for conformity (Y/N)],Data[PM/km (mg)])</f>
        <v>#N/A</v>
      </c>
      <c r="M479" s="126" t="e" cm="1">
        <f t="array" ref="M479">_xlfn.XLOOKUP($A479&amp;$Q$3,Data[Index]&amp;Data[Valid Test, Can be used for conformity (Y/N)],Data[CH4 (mg/km)])</f>
        <v>#N/A</v>
      </c>
      <c r="N479" s="126" t="e" cm="1">
        <f t="array" ref="N479">_xlfn.XLOOKUP($A479&amp;$Q$3,Data[Index]&amp;Data[Valid Test, Can be used for conformity (Y/N)],Data[N20 (mg/km)])</f>
        <v>#N/A</v>
      </c>
      <c r="O479" s="129" t="e" cm="1">
        <f t="array" ref="O479">_xlfn.XLOOKUP($A479&amp;$Q$3,Data[Index]&amp;Data[Valid Test, Can be used for conformity (Y/N)],Data[l/100km])</f>
        <v>#N/A</v>
      </c>
      <c r="P479" s="138" t="e">
        <f>_xlfn.XLOOKUP($A479,Data[Index],Data[Comments])</f>
        <v>#N/A</v>
      </c>
    </row>
    <row r="480" spans="1:16" x14ac:dyDescent="0.2">
      <c r="A480" s="129"/>
      <c r="B480" s="129"/>
      <c r="C480" s="129" t="e" cm="1">
        <f t="array" ref="C480">_xlfn.XLOOKUP($A480&amp;$Q$3&amp;$R$3,Data[Index]&amp;Data[Valid Test, Can be used for conformity (Y/N)]&amp;Data[Cycle],Data[Test Name])</f>
        <v>#N/A</v>
      </c>
      <c r="D480" s="167" t="e" cm="1">
        <f t="array" ref="D480">_xlfn.XLOOKUP($A480&amp;$Q$3&amp;$R$3,Data[Index]&amp;Data[Valid Test, Can be used for conformity (Y/N)]&amp;Data[Cycle],Data[Mileage (Miles)])</f>
        <v>#N/A</v>
      </c>
      <c r="E480" s="130" t="e" cm="1">
        <f t="array" ref="E480">_xlfn.XLOOKUP($A480&amp;$Q$3&amp;$R$3,Data[Index]&amp;Data[Valid Test, Can be used for conformity (Y/N)]&amp;Data[Cycle],Data[Date])</f>
        <v>#N/A</v>
      </c>
      <c r="F480" s="129" t="e" cm="1">
        <f t="array" ref="F480">_xlfn.XLOOKUP($A480&amp;$Q$3&amp;$R$3,Data[Index]&amp;Data[Valid Test, Can be used for conformity (Y/N)]&amp;Data[Cycle],Data[CO/km (mg)])</f>
        <v>#N/A</v>
      </c>
      <c r="G480" s="129" t="e" cm="1">
        <f t="array" ref="G480">_xlfn.XLOOKUP($A480&amp;$Q$3,Data[Index]&amp;Data[Valid Test, Can be used for conformity (Y/N)],Data[CO2/km (g)])</f>
        <v>#N/A</v>
      </c>
      <c r="H480" s="129" t="e" cm="1">
        <f t="array" ref="H480">_xlfn.XLOOKUP($A480&amp;$Q$3,Data[Index]&amp;Data[Valid Test, Can be used for conformity (Y/N)],Data[THC/km (mg)])</f>
        <v>#N/A</v>
      </c>
      <c r="I480" s="129" t="e" cm="1">
        <f t="array" ref="I480">_xlfn.XLOOKUP($A480&amp;$Q$3,Data[Index]&amp;Data[Valid Test, Can be used for conformity (Y/N)],Data[NOx/km (mg)])</f>
        <v>#N/A</v>
      </c>
      <c r="J480" s="129" t="e" cm="1">
        <f t="array" ref="J480">_xlfn.XLOOKUP($A480&amp;$Q$3,Data[Index]&amp;Data[Valid Test, Can be used for conformity (Y/N)],Data[THC + NOx/km (mg)])</f>
        <v>#N/A</v>
      </c>
      <c r="K480" s="142" t="e" cm="1">
        <f t="array" ref="K480">_xlfn.XLOOKUP($A480&amp;$Q$3,Data[Index]&amp;Data[Valid Test, Can be used for conformity (Y/N)],Data[PN/km ('#)])</f>
        <v>#N/A</v>
      </c>
      <c r="L480" s="129" t="e" cm="1">
        <f t="array" ref="L480">_xlfn.XLOOKUP($A480&amp;$Q$3,Data[Index]&amp;Data[Valid Test, Can be used for conformity (Y/N)],Data[PM/km (mg)])</f>
        <v>#N/A</v>
      </c>
      <c r="M480" s="126" t="e" cm="1">
        <f t="array" ref="M480">_xlfn.XLOOKUP($A480&amp;$Q$3,Data[Index]&amp;Data[Valid Test, Can be used for conformity (Y/N)],Data[CH4 (mg/km)])</f>
        <v>#N/A</v>
      </c>
      <c r="N480" s="126" t="e" cm="1">
        <f t="array" ref="N480">_xlfn.XLOOKUP($A480&amp;$Q$3,Data[Index]&amp;Data[Valid Test, Can be used for conformity (Y/N)],Data[N20 (mg/km)])</f>
        <v>#N/A</v>
      </c>
      <c r="O480" s="129" t="e" cm="1">
        <f t="array" ref="O480">_xlfn.XLOOKUP($A480&amp;$Q$3,Data[Index]&amp;Data[Valid Test, Can be used for conformity (Y/N)],Data[l/100km])</f>
        <v>#N/A</v>
      </c>
      <c r="P480" s="138" t="e">
        <f>_xlfn.XLOOKUP($A480,Data[Index],Data[Comments])</f>
        <v>#N/A</v>
      </c>
    </row>
    <row r="481" spans="1:16" x14ac:dyDescent="0.2">
      <c r="A481" s="129"/>
      <c r="B481" s="129"/>
      <c r="C481" s="129" t="e" cm="1">
        <f t="array" ref="C481">_xlfn.XLOOKUP($A481&amp;$Q$3&amp;$R$3,Data[Index]&amp;Data[Valid Test, Can be used for conformity (Y/N)]&amp;Data[Cycle],Data[Test Name])</f>
        <v>#N/A</v>
      </c>
      <c r="D481" s="167" t="e" cm="1">
        <f t="array" ref="D481">_xlfn.XLOOKUP($A481&amp;$Q$3&amp;$R$3,Data[Index]&amp;Data[Valid Test, Can be used for conformity (Y/N)]&amp;Data[Cycle],Data[Mileage (Miles)])</f>
        <v>#N/A</v>
      </c>
      <c r="E481" s="130" t="e" cm="1">
        <f t="array" ref="E481">_xlfn.XLOOKUP($A481&amp;$Q$3&amp;$R$3,Data[Index]&amp;Data[Valid Test, Can be used for conformity (Y/N)]&amp;Data[Cycle],Data[Date])</f>
        <v>#N/A</v>
      </c>
      <c r="F481" s="129" t="e" cm="1">
        <f t="array" ref="F481">_xlfn.XLOOKUP($A481&amp;$Q$3&amp;$R$3,Data[Index]&amp;Data[Valid Test, Can be used for conformity (Y/N)]&amp;Data[Cycle],Data[CO/km (mg)])</f>
        <v>#N/A</v>
      </c>
      <c r="G481" s="129" t="e" cm="1">
        <f t="array" ref="G481">_xlfn.XLOOKUP($A481&amp;$Q$3,Data[Index]&amp;Data[Valid Test, Can be used for conformity (Y/N)],Data[CO2/km (g)])</f>
        <v>#N/A</v>
      </c>
      <c r="H481" s="129" t="e" cm="1">
        <f t="array" ref="H481">_xlfn.XLOOKUP($A481&amp;$Q$3,Data[Index]&amp;Data[Valid Test, Can be used for conformity (Y/N)],Data[THC/km (mg)])</f>
        <v>#N/A</v>
      </c>
      <c r="I481" s="129" t="e" cm="1">
        <f t="array" ref="I481">_xlfn.XLOOKUP($A481&amp;$Q$3,Data[Index]&amp;Data[Valid Test, Can be used for conformity (Y/N)],Data[NOx/km (mg)])</f>
        <v>#N/A</v>
      </c>
      <c r="J481" s="129" t="e" cm="1">
        <f t="array" ref="J481">_xlfn.XLOOKUP($A481&amp;$Q$3,Data[Index]&amp;Data[Valid Test, Can be used for conformity (Y/N)],Data[THC + NOx/km (mg)])</f>
        <v>#N/A</v>
      </c>
      <c r="K481" s="142" t="e" cm="1">
        <f t="array" ref="K481">_xlfn.XLOOKUP($A481&amp;$Q$3,Data[Index]&amp;Data[Valid Test, Can be used for conformity (Y/N)],Data[PN/km ('#)])</f>
        <v>#N/A</v>
      </c>
      <c r="L481" s="129" t="e" cm="1">
        <f t="array" ref="L481">_xlfn.XLOOKUP($A481&amp;$Q$3,Data[Index]&amp;Data[Valid Test, Can be used for conformity (Y/N)],Data[PM/km (mg)])</f>
        <v>#N/A</v>
      </c>
      <c r="M481" s="126" t="e" cm="1">
        <f t="array" ref="M481">_xlfn.XLOOKUP($A481&amp;$Q$3,Data[Index]&amp;Data[Valid Test, Can be used for conformity (Y/N)],Data[CH4 (mg/km)])</f>
        <v>#N/A</v>
      </c>
      <c r="N481" s="126" t="e" cm="1">
        <f t="array" ref="N481">_xlfn.XLOOKUP($A481&amp;$Q$3,Data[Index]&amp;Data[Valid Test, Can be used for conformity (Y/N)],Data[N20 (mg/km)])</f>
        <v>#N/A</v>
      </c>
      <c r="O481" s="129" t="e" cm="1">
        <f t="array" ref="O481">_xlfn.XLOOKUP($A481&amp;$Q$3,Data[Index]&amp;Data[Valid Test, Can be used for conformity (Y/N)],Data[l/100km])</f>
        <v>#N/A</v>
      </c>
      <c r="P481" s="138">
        <f>_xlfn.XLOOKUP($A481,Data[Index],Data[Comments])</f>
        <v>0</v>
      </c>
    </row>
    <row r="482" spans="1:16" x14ac:dyDescent="0.2">
      <c r="A482" s="129"/>
      <c r="B482" s="129"/>
      <c r="C482" s="129" t="e" cm="1">
        <f t="array" ref="C482">_xlfn.XLOOKUP($A482&amp;$Q$3&amp;$R$3,Data[Index]&amp;Data[Valid Test, Can be used for conformity (Y/N)]&amp;Data[Cycle],Data[Test Name])</f>
        <v>#N/A</v>
      </c>
      <c r="D482" s="167" t="e" cm="1">
        <f t="array" ref="D482">_xlfn.XLOOKUP($A482&amp;$Q$3&amp;$R$3,Data[Index]&amp;Data[Valid Test, Can be used for conformity (Y/N)]&amp;Data[Cycle],Data[Mileage (Miles)])</f>
        <v>#N/A</v>
      </c>
      <c r="E482" s="130" t="e" cm="1">
        <f t="array" ref="E482">_xlfn.XLOOKUP($A482&amp;$Q$3&amp;$R$3,Data[Index]&amp;Data[Valid Test, Can be used for conformity (Y/N)]&amp;Data[Cycle],Data[Date])</f>
        <v>#N/A</v>
      </c>
      <c r="F482" s="129" t="e" cm="1">
        <f t="array" ref="F482">_xlfn.XLOOKUP($A482&amp;$Q$3&amp;$R$3,Data[Index]&amp;Data[Valid Test, Can be used for conformity (Y/N)]&amp;Data[Cycle],Data[CO/km (mg)])</f>
        <v>#N/A</v>
      </c>
      <c r="G482" s="129" t="e" cm="1">
        <f t="array" ref="G482">_xlfn.XLOOKUP($A482&amp;$Q$3,Data[Index]&amp;Data[Valid Test, Can be used for conformity (Y/N)],Data[CO2/km (g)])</f>
        <v>#N/A</v>
      </c>
      <c r="H482" s="129" t="e" cm="1">
        <f t="array" ref="H482">_xlfn.XLOOKUP($A482&amp;$Q$3,Data[Index]&amp;Data[Valid Test, Can be used for conformity (Y/N)],Data[THC/km (mg)])</f>
        <v>#N/A</v>
      </c>
      <c r="I482" s="129" t="e" cm="1">
        <f t="array" ref="I482">_xlfn.XLOOKUP($A482&amp;$Q$3,Data[Index]&amp;Data[Valid Test, Can be used for conformity (Y/N)],Data[NOx/km (mg)])</f>
        <v>#N/A</v>
      </c>
      <c r="J482" s="129" t="e" cm="1">
        <f t="array" ref="J482">_xlfn.XLOOKUP($A482&amp;$Q$3,Data[Index]&amp;Data[Valid Test, Can be used for conformity (Y/N)],Data[THC + NOx/km (mg)])</f>
        <v>#N/A</v>
      </c>
      <c r="K482" s="142" t="e" cm="1">
        <f t="array" ref="K482">_xlfn.XLOOKUP($A482&amp;$Q$3,Data[Index]&amp;Data[Valid Test, Can be used for conformity (Y/N)],Data[PN/km ('#)])</f>
        <v>#N/A</v>
      </c>
      <c r="L482" s="129" t="e" cm="1">
        <f t="array" ref="L482">_xlfn.XLOOKUP($A482&amp;$Q$3,Data[Index]&amp;Data[Valid Test, Can be used for conformity (Y/N)],Data[PM/km (mg)])</f>
        <v>#N/A</v>
      </c>
      <c r="M482" s="126" t="e" cm="1">
        <f t="array" ref="M482">_xlfn.XLOOKUP($A482&amp;$Q$3,Data[Index]&amp;Data[Valid Test, Can be used for conformity (Y/N)],Data[CH4 (mg/km)])</f>
        <v>#N/A</v>
      </c>
      <c r="N482" s="126" t="e" cm="1">
        <f t="array" ref="N482">_xlfn.XLOOKUP($A482&amp;$Q$3,Data[Index]&amp;Data[Valid Test, Can be used for conformity (Y/N)],Data[N20 (mg/km)])</f>
        <v>#N/A</v>
      </c>
      <c r="O482" s="129" t="e" cm="1">
        <f t="array" ref="O482">_xlfn.XLOOKUP($A482&amp;$Q$3,Data[Index]&amp;Data[Valid Test, Can be used for conformity (Y/N)],Data[l/100km])</f>
        <v>#N/A</v>
      </c>
      <c r="P482" s="138">
        <f>_xlfn.XLOOKUP($A482,Data[Index],Data[Comments])</f>
        <v>0</v>
      </c>
    </row>
    <row r="483" spans="1:16" x14ac:dyDescent="0.2">
      <c r="A483" s="129"/>
      <c r="B483" s="129"/>
      <c r="C483" s="129" t="e" cm="1">
        <f t="array" ref="C483">_xlfn.XLOOKUP($A483&amp;$Q$3&amp;$R$3,Data[Index]&amp;Data[Valid Test, Can be used for conformity (Y/N)]&amp;Data[Cycle],Data[Test Name])</f>
        <v>#N/A</v>
      </c>
      <c r="D483" s="167" t="e" cm="1">
        <f t="array" ref="D483">_xlfn.XLOOKUP($A483&amp;$Q$3&amp;$R$3,Data[Index]&amp;Data[Valid Test, Can be used for conformity (Y/N)]&amp;Data[Cycle],Data[Mileage (Miles)])</f>
        <v>#N/A</v>
      </c>
      <c r="E483" s="130" t="e" cm="1">
        <f t="array" ref="E483">_xlfn.XLOOKUP($A483&amp;$Q$3&amp;$R$3,Data[Index]&amp;Data[Valid Test, Can be used for conformity (Y/N)]&amp;Data[Cycle],Data[Date])</f>
        <v>#N/A</v>
      </c>
      <c r="F483" s="129" t="e" cm="1">
        <f t="array" ref="F483">_xlfn.XLOOKUP($A483&amp;$Q$3&amp;$R$3,Data[Index]&amp;Data[Valid Test, Can be used for conformity (Y/N)]&amp;Data[Cycle],Data[CO/km (mg)])</f>
        <v>#N/A</v>
      </c>
      <c r="G483" s="129" t="e" cm="1">
        <f t="array" ref="G483">_xlfn.XLOOKUP($A483&amp;$Q$3,Data[Index]&amp;Data[Valid Test, Can be used for conformity (Y/N)],Data[CO2/km (g)])</f>
        <v>#N/A</v>
      </c>
      <c r="H483" s="129" t="e" cm="1">
        <f t="array" ref="H483">_xlfn.XLOOKUP($A483&amp;$Q$3,Data[Index]&amp;Data[Valid Test, Can be used for conformity (Y/N)],Data[THC/km (mg)])</f>
        <v>#N/A</v>
      </c>
      <c r="I483" s="129" t="e" cm="1">
        <f t="array" ref="I483">_xlfn.XLOOKUP($A483&amp;$Q$3,Data[Index]&amp;Data[Valid Test, Can be used for conformity (Y/N)],Data[NOx/km (mg)])</f>
        <v>#N/A</v>
      </c>
      <c r="J483" s="129" t="e" cm="1">
        <f t="array" ref="J483">_xlfn.XLOOKUP($A483&amp;$Q$3,Data[Index]&amp;Data[Valid Test, Can be used for conformity (Y/N)],Data[THC + NOx/km (mg)])</f>
        <v>#N/A</v>
      </c>
      <c r="K483" s="142" t="e" cm="1">
        <f t="array" ref="K483">_xlfn.XLOOKUP($A483&amp;$Q$3,Data[Index]&amp;Data[Valid Test, Can be used for conformity (Y/N)],Data[PN/km ('#)])</f>
        <v>#N/A</v>
      </c>
      <c r="L483" s="129" t="e" cm="1">
        <f t="array" ref="L483">_xlfn.XLOOKUP($A483&amp;$Q$3,Data[Index]&amp;Data[Valid Test, Can be used for conformity (Y/N)],Data[PM/km (mg)])</f>
        <v>#N/A</v>
      </c>
      <c r="M483" s="126" t="e" cm="1">
        <f t="array" ref="M483">_xlfn.XLOOKUP($A483&amp;$Q$3,Data[Index]&amp;Data[Valid Test, Can be used for conformity (Y/N)],Data[CH4 (mg/km)])</f>
        <v>#N/A</v>
      </c>
      <c r="N483" s="126" t="e" cm="1">
        <f t="array" ref="N483">_xlfn.XLOOKUP($A483&amp;$Q$3,Data[Index]&amp;Data[Valid Test, Can be used for conformity (Y/N)],Data[N20 (mg/km)])</f>
        <v>#N/A</v>
      </c>
      <c r="O483" s="129" t="e" cm="1">
        <f t="array" ref="O483">_xlfn.XLOOKUP($A483&amp;$Q$3,Data[Index]&amp;Data[Valid Test, Can be used for conformity (Y/N)],Data[l/100km])</f>
        <v>#N/A</v>
      </c>
      <c r="P483" s="138" t="e">
        <f>_xlfn.XLOOKUP($A483,Data[Index],Data[Comments])</f>
        <v>#N/A</v>
      </c>
    </row>
    <row r="484" spans="1:16" x14ac:dyDescent="0.2">
      <c r="A484" s="129"/>
      <c r="B484" s="129"/>
      <c r="C484" s="129" t="e" cm="1">
        <f t="array" ref="C484">_xlfn.XLOOKUP($A484&amp;$Q$3&amp;$R$3,Data[Index]&amp;Data[Valid Test, Can be used for conformity (Y/N)]&amp;Data[Cycle],Data[Test Name])</f>
        <v>#N/A</v>
      </c>
      <c r="D484" s="167" t="e" cm="1">
        <f t="array" ref="D484">_xlfn.XLOOKUP($A484&amp;$Q$3&amp;$R$3,Data[Index]&amp;Data[Valid Test, Can be used for conformity (Y/N)]&amp;Data[Cycle],Data[Mileage (Miles)])</f>
        <v>#N/A</v>
      </c>
      <c r="E484" s="130" t="e" cm="1">
        <f t="array" ref="E484">_xlfn.XLOOKUP($A484&amp;$Q$3&amp;$R$3,Data[Index]&amp;Data[Valid Test, Can be used for conformity (Y/N)]&amp;Data[Cycle],Data[Date])</f>
        <v>#N/A</v>
      </c>
      <c r="F484" s="129" t="e" cm="1">
        <f t="array" ref="F484">_xlfn.XLOOKUP($A484&amp;$Q$3&amp;$R$3,Data[Index]&amp;Data[Valid Test, Can be used for conformity (Y/N)]&amp;Data[Cycle],Data[CO/km (mg)])</f>
        <v>#N/A</v>
      </c>
      <c r="G484" s="129" t="e" cm="1">
        <f t="array" ref="G484">_xlfn.XLOOKUP($A484&amp;$Q$3,Data[Index]&amp;Data[Valid Test, Can be used for conformity (Y/N)],Data[CO2/km (g)])</f>
        <v>#N/A</v>
      </c>
      <c r="H484" s="129" t="e" cm="1">
        <f t="array" ref="H484">_xlfn.XLOOKUP($A484&amp;$Q$3,Data[Index]&amp;Data[Valid Test, Can be used for conformity (Y/N)],Data[THC/km (mg)])</f>
        <v>#N/A</v>
      </c>
      <c r="I484" s="129" t="e" cm="1">
        <f t="array" ref="I484">_xlfn.XLOOKUP($A484&amp;$Q$3,Data[Index]&amp;Data[Valid Test, Can be used for conformity (Y/N)],Data[NOx/km (mg)])</f>
        <v>#N/A</v>
      </c>
      <c r="J484" s="129" t="e" cm="1">
        <f t="array" ref="J484">_xlfn.XLOOKUP($A484&amp;$Q$3,Data[Index]&amp;Data[Valid Test, Can be used for conformity (Y/N)],Data[THC + NOx/km (mg)])</f>
        <v>#N/A</v>
      </c>
      <c r="K484" s="142" t="e" cm="1">
        <f t="array" ref="K484">_xlfn.XLOOKUP($A484&amp;$Q$3,Data[Index]&amp;Data[Valid Test, Can be used for conformity (Y/N)],Data[PN/km ('#)])</f>
        <v>#N/A</v>
      </c>
      <c r="L484" s="129" t="e" cm="1">
        <f t="array" ref="L484">_xlfn.XLOOKUP($A484&amp;$Q$3,Data[Index]&amp;Data[Valid Test, Can be used for conformity (Y/N)],Data[PM/km (mg)])</f>
        <v>#N/A</v>
      </c>
      <c r="M484" s="126" t="e" cm="1">
        <f t="array" ref="M484">_xlfn.XLOOKUP($A484&amp;$Q$3,Data[Index]&amp;Data[Valid Test, Can be used for conformity (Y/N)],Data[CH4 (mg/km)])</f>
        <v>#N/A</v>
      </c>
      <c r="N484" s="126" t="e" cm="1">
        <f t="array" ref="N484">_xlfn.XLOOKUP($A484&amp;$Q$3,Data[Index]&amp;Data[Valid Test, Can be used for conformity (Y/N)],Data[N20 (mg/km)])</f>
        <v>#N/A</v>
      </c>
      <c r="O484" s="129" t="e" cm="1">
        <f t="array" ref="O484">_xlfn.XLOOKUP($A484&amp;$Q$3,Data[Index]&amp;Data[Valid Test, Can be used for conformity (Y/N)],Data[l/100km])</f>
        <v>#N/A</v>
      </c>
      <c r="P484" s="138">
        <f>_xlfn.XLOOKUP($A484,Data[Index],Data[Comments])</f>
        <v>0</v>
      </c>
    </row>
    <row r="485" spans="1:16" x14ac:dyDescent="0.2">
      <c r="A485" s="129"/>
      <c r="B485" s="129"/>
      <c r="C485" s="129" t="e" cm="1">
        <f t="array" ref="C485">_xlfn.XLOOKUP($A485&amp;$Q$3&amp;$R$3,Data[Index]&amp;Data[Valid Test, Can be used for conformity (Y/N)]&amp;Data[Cycle],Data[Test Name])</f>
        <v>#N/A</v>
      </c>
      <c r="D485" s="167" t="e" cm="1">
        <f t="array" ref="D485">_xlfn.XLOOKUP($A485&amp;$Q$3&amp;$R$3,Data[Index]&amp;Data[Valid Test, Can be used for conformity (Y/N)]&amp;Data[Cycle],Data[Mileage (Miles)])</f>
        <v>#N/A</v>
      </c>
      <c r="E485" s="130" t="e" cm="1">
        <f t="array" ref="E485">_xlfn.XLOOKUP($A485&amp;$Q$3&amp;$R$3,Data[Index]&amp;Data[Valid Test, Can be used for conformity (Y/N)]&amp;Data[Cycle],Data[Date])</f>
        <v>#N/A</v>
      </c>
      <c r="F485" s="129" t="e" cm="1">
        <f t="array" ref="F485">_xlfn.XLOOKUP($A485&amp;$Q$3&amp;$R$3,Data[Index]&amp;Data[Valid Test, Can be used for conformity (Y/N)]&amp;Data[Cycle],Data[CO/km (mg)])</f>
        <v>#N/A</v>
      </c>
      <c r="G485" s="129" t="e" cm="1">
        <f t="array" ref="G485">_xlfn.XLOOKUP($A485&amp;$Q$3,Data[Index]&amp;Data[Valid Test, Can be used for conformity (Y/N)],Data[CO2/km (g)])</f>
        <v>#N/A</v>
      </c>
      <c r="H485" s="129" t="e" cm="1">
        <f t="array" ref="H485">_xlfn.XLOOKUP($A485&amp;$Q$3,Data[Index]&amp;Data[Valid Test, Can be used for conformity (Y/N)],Data[THC/km (mg)])</f>
        <v>#N/A</v>
      </c>
      <c r="I485" s="129" t="e" cm="1">
        <f t="array" ref="I485">_xlfn.XLOOKUP($A485&amp;$Q$3,Data[Index]&amp;Data[Valid Test, Can be used for conformity (Y/N)],Data[NOx/km (mg)])</f>
        <v>#N/A</v>
      </c>
      <c r="J485" s="129" t="e" cm="1">
        <f t="array" ref="J485">_xlfn.XLOOKUP($A485&amp;$Q$3,Data[Index]&amp;Data[Valid Test, Can be used for conformity (Y/N)],Data[THC + NOx/km (mg)])</f>
        <v>#N/A</v>
      </c>
      <c r="K485" s="142" t="e" cm="1">
        <f t="array" ref="K485">_xlfn.XLOOKUP($A485&amp;$Q$3,Data[Index]&amp;Data[Valid Test, Can be used for conformity (Y/N)],Data[PN/km ('#)])</f>
        <v>#N/A</v>
      </c>
      <c r="L485" s="129" t="e" cm="1">
        <f t="array" ref="L485">_xlfn.XLOOKUP($A485&amp;$Q$3,Data[Index]&amp;Data[Valid Test, Can be used for conformity (Y/N)],Data[PM/km (mg)])</f>
        <v>#N/A</v>
      </c>
      <c r="M485" s="126" t="e" cm="1">
        <f t="array" ref="M485">_xlfn.XLOOKUP($A485&amp;$Q$3,Data[Index]&amp;Data[Valid Test, Can be used for conformity (Y/N)],Data[CH4 (mg/km)])</f>
        <v>#N/A</v>
      </c>
      <c r="N485" s="126" t="e" cm="1">
        <f t="array" ref="N485">_xlfn.XLOOKUP($A485&amp;$Q$3,Data[Index]&amp;Data[Valid Test, Can be used for conformity (Y/N)],Data[N20 (mg/km)])</f>
        <v>#N/A</v>
      </c>
      <c r="O485" s="129" t="e" cm="1">
        <f t="array" ref="O485">_xlfn.XLOOKUP($A485&amp;$Q$3,Data[Index]&amp;Data[Valid Test, Can be used for conformity (Y/N)],Data[l/100km])</f>
        <v>#N/A</v>
      </c>
      <c r="P485" s="138">
        <f>_xlfn.XLOOKUP($A485,Data[Index],Data[Comments])</f>
        <v>0</v>
      </c>
    </row>
    <row r="486" spans="1:16" x14ac:dyDescent="0.2">
      <c r="A486" s="129"/>
      <c r="B486" s="129"/>
      <c r="C486" s="129" t="e" cm="1">
        <f t="array" ref="C486">_xlfn.XLOOKUP($A486&amp;$Q$3&amp;$R$3,Data[Index]&amp;Data[Valid Test, Can be used for conformity (Y/N)]&amp;Data[Cycle],Data[Test Name])</f>
        <v>#N/A</v>
      </c>
      <c r="D486" s="167" t="e" cm="1">
        <f t="array" ref="D486">_xlfn.XLOOKUP($A486&amp;$Q$3&amp;$R$3,Data[Index]&amp;Data[Valid Test, Can be used for conformity (Y/N)]&amp;Data[Cycle],Data[Mileage (Miles)])</f>
        <v>#N/A</v>
      </c>
      <c r="E486" s="130" t="e" cm="1">
        <f t="array" ref="E486">_xlfn.XLOOKUP($A486&amp;$Q$3&amp;$R$3,Data[Index]&amp;Data[Valid Test, Can be used for conformity (Y/N)]&amp;Data[Cycle],Data[Date])</f>
        <v>#N/A</v>
      </c>
      <c r="F486" s="129" t="e" cm="1">
        <f t="array" ref="F486">_xlfn.XLOOKUP($A486&amp;$Q$3&amp;$R$3,Data[Index]&amp;Data[Valid Test, Can be used for conformity (Y/N)]&amp;Data[Cycle],Data[CO/km (mg)])</f>
        <v>#N/A</v>
      </c>
      <c r="G486" s="129" t="e" cm="1">
        <f t="array" ref="G486">_xlfn.XLOOKUP($A486&amp;$Q$3,Data[Index]&amp;Data[Valid Test, Can be used for conformity (Y/N)],Data[CO2/km (g)])</f>
        <v>#N/A</v>
      </c>
      <c r="H486" s="129" t="e" cm="1">
        <f t="array" ref="H486">_xlfn.XLOOKUP($A486&amp;$Q$3,Data[Index]&amp;Data[Valid Test, Can be used for conformity (Y/N)],Data[THC/km (mg)])</f>
        <v>#N/A</v>
      </c>
      <c r="I486" s="129" t="e" cm="1">
        <f t="array" ref="I486">_xlfn.XLOOKUP($A486&amp;$Q$3,Data[Index]&amp;Data[Valid Test, Can be used for conformity (Y/N)],Data[NOx/km (mg)])</f>
        <v>#N/A</v>
      </c>
      <c r="J486" s="129" t="e" cm="1">
        <f t="array" ref="J486">_xlfn.XLOOKUP($A486&amp;$Q$3,Data[Index]&amp;Data[Valid Test, Can be used for conformity (Y/N)],Data[THC + NOx/km (mg)])</f>
        <v>#N/A</v>
      </c>
      <c r="K486" s="142" t="e" cm="1">
        <f t="array" ref="K486">_xlfn.XLOOKUP($A486&amp;$Q$3,Data[Index]&amp;Data[Valid Test, Can be used for conformity (Y/N)],Data[PN/km ('#)])</f>
        <v>#N/A</v>
      </c>
      <c r="L486" s="129" t="e" cm="1">
        <f t="array" ref="L486">_xlfn.XLOOKUP($A486&amp;$Q$3,Data[Index]&amp;Data[Valid Test, Can be used for conformity (Y/N)],Data[PM/km (mg)])</f>
        <v>#N/A</v>
      </c>
      <c r="M486" s="126" t="e" cm="1">
        <f t="array" ref="M486">_xlfn.XLOOKUP($A486&amp;$Q$3,Data[Index]&amp;Data[Valid Test, Can be used for conformity (Y/N)],Data[CH4 (mg/km)])</f>
        <v>#N/A</v>
      </c>
      <c r="N486" s="126" t="e" cm="1">
        <f t="array" ref="N486">_xlfn.XLOOKUP($A486&amp;$Q$3,Data[Index]&amp;Data[Valid Test, Can be used for conformity (Y/N)],Data[N20 (mg/km)])</f>
        <v>#N/A</v>
      </c>
      <c r="O486" s="129" t="e" cm="1">
        <f t="array" ref="O486">_xlfn.XLOOKUP($A486&amp;$Q$3,Data[Index]&amp;Data[Valid Test, Can be used for conformity (Y/N)],Data[l/100km])</f>
        <v>#N/A</v>
      </c>
      <c r="P486" s="138" t="e">
        <f>_xlfn.XLOOKUP($A486,Data[Index],Data[Comments])</f>
        <v>#N/A</v>
      </c>
    </row>
    <row r="487" spans="1:16" x14ac:dyDescent="0.2">
      <c r="A487" s="129"/>
      <c r="B487" s="129"/>
      <c r="C487" s="129" t="e" cm="1">
        <f t="array" ref="C487">_xlfn.XLOOKUP($A487&amp;$Q$3&amp;$R$3,Data[Index]&amp;Data[Valid Test, Can be used for conformity (Y/N)]&amp;Data[Cycle],Data[Test Name])</f>
        <v>#N/A</v>
      </c>
      <c r="D487" s="167" t="e" cm="1">
        <f t="array" ref="D487">_xlfn.XLOOKUP($A487&amp;$Q$3&amp;$R$3,Data[Index]&amp;Data[Valid Test, Can be used for conformity (Y/N)]&amp;Data[Cycle],Data[Mileage (Miles)])</f>
        <v>#N/A</v>
      </c>
      <c r="E487" s="130" t="e" cm="1">
        <f t="array" ref="E487">_xlfn.XLOOKUP($A487&amp;$Q$3&amp;$R$3,Data[Index]&amp;Data[Valid Test, Can be used for conformity (Y/N)]&amp;Data[Cycle],Data[Date])</f>
        <v>#N/A</v>
      </c>
      <c r="F487" s="129" t="e" cm="1">
        <f t="array" ref="F487">_xlfn.XLOOKUP($A487&amp;$Q$3&amp;$R$3,Data[Index]&amp;Data[Valid Test, Can be used for conformity (Y/N)]&amp;Data[Cycle],Data[CO/km (mg)])</f>
        <v>#N/A</v>
      </c>
      <c r="G487" s="129" t="e" cm="1">
        <f t="array" ref="G487">_xlfn.XLOOKUP($A487&amp;$Q$3,Data[Index]&amp;Data[Valid Test, Can be used for conformity (Y/N)],Data[CO2/km (g)])</f>
        <v>#N/A</v>
      </c>
      <c r="H487" s="129" t="e" cm="1">
        <f t="array" ref="H487">_xlfn.XLOOKUP($A487&amp;$Q$3,Data[Index]&amp;Data[Valid Test, Can be used for conformity (Y/N)],Data[THC/km (mg)])</f>
        <v>#N/A</v>
      </c>
      <c r="I487" s="129" t="e" cm="1">
        <f t="array" ref="I487">_xlfn.XLOOKUP($A487&amp;$Q$3,Data[Index]&amp;Data[Valid Test, Can be used for conformity (Y/N)],Data[NOx/km (mg)])</f>
        <v>#N/A</v>
      </c>
      <c r="J487" s="129" t="e" cm="1">
        <f t="array" ref="J487">_xlfn.XLOOKUP($A487&amp;$Q$3,Data[Index]&amp;Data[Valid Test, Can be used for conformity (Y/N)],Data[THC + NOx/km (mg)])</f>
        <v>#N/A</v>
      </c>
      <c r="K487" s="142" t="e" cm="1">
        <f t="array" ref="K487">_xlfn.XLOOKUP($A487&amp;$Q$3,Data[Index]&amp;Data[Valid Test, Can be used for conformity (Y/N)],Data[PN/km ('#)])</f>
        <v>#N/A</v>
      </c>
      <c r="L487" s="129" t="e" cm="1">
        <f t="array" ref="L487">_xlfn.XLOOKUP($A487&amp;$Q$3,Data[Index]&amp;Data[Valid Test, Can be used for conformity (Y/N)],Data[PM/km (mg)])</f>
        <v>#N/A</v>
      </c>
      <c r="M487" s="126" t="e" cm="1">
        <f t="array" ref="M487">_xlfn.XLOOKUP($A487&amp;$Q$3,Data[Index]&amp;Data[Valid Test, Can be used for conformity (Y/N)],Data[CH4 (mg/km)])</f>
        <v>#N/A</v>
      </c>
      <c r="N487" s="126" t="e" cm="1">
        <f t="array" ref="N487">_xlfn.XLOOKUP($A487&amp;$Q$3,Data[Index]&amp;Data[Valid Test, Can be used for conformity (Y/N)],Data[N20 (mg/km)])</f>
        <v>#N/A</v>
      </c>
      <c r="O487" s="129" t="e" cm="1">
        <f t="array" ref="O487">_xlfn.XLOOKUP($A487&amp;$Q$3,Data[Index]&amp;Data[Valid Test, Can be used for conformity (Y/N)],Data[l/100km])</f>
        <v>#N/A</v>
      </c>
      <c r="P487" s="138" t="e">
        <f>_xlfn.XLOOKUP($A487,Data[Index],Data[Comments])</f>
        <v>#N/A</v>
      </c>
    </row>
    <row r="488" spans="1:16" x14ac:dyDescent="0.2">
      <c r="A488" s="129"/>
      <c r="B488" s="129"/>
      <c r="C488" s="129" t="e" cm="1">
        <f t="array" ref="C488">_xlfn.XLOOKUP($A488&amp;$Q$3&amp;$R$3,Data[Index]&amp;Data[Valid Test, Can be used for conformity (Y/N)]&amp;Data[Cycle],Data[Test Name])</f>
        <v>#N/A</v>
      </c>
      <c r="D488" s="167" t="e" cm="1">
        <f t="array" ref="D488">_xlfn.XLOOKUP($A488&amp;$Q$3&amp;$R$3,Data[Index]&amp;Data[Valid Test, Can be used for conformity (Y/N)]&amp;Data[Cycle],Data[Mileage (Miles)])</f>
        <v>#N/A</v>
      </c>
      <c r="E488" s="130" t="e" cm="1">
        <f t="array" ref="E488">_xlfn.XLOOKUP($A488&amp;$Q$3&amp;$R$3,Data[Index]&amp;Data[Valid Test, Can be used for conformity (Y/N)]&amp;Data[Cycle],Data[Date])</f>
        <v>#N/A</v>
      </c>
      <c r="F488" s="129" t="e" cm="1">
        <f t="array" ref="F488">_xlfn.XLOOKUP($A488&amp;$Q$3&amp;$R$3,Data[Index]&amp;Data[Valid Test, Can be used for conformity (Y/N)]&amp;Data[Cycle],Data[CO/km (mg)])</f>
        <v>#N/A</v>
      </c>
      <c r="G488" s="129" t="e" cm="1">
        <f t="array" ref="G488">_xlfn.XLOOKUP($A488&amp;$Q$3,Data[Index]&amp;Data[Valid Test, Can be used for conformity (Y/N)],Data[CO2/km (g)])</f>
        <v>#N/A</v>
      </c>
      <c r="H488" s="129" t="e" cm="1">
        <f t="array" ref="H488">_xlfn.XLOOKUP($A488&amp;$Q$3,Data[Index]&amp;Data[Valid Test, Can be used for conformity (Y/N)],Data[THC/km (mg)])</f>
        <v>#N/A</v>
      </c>
      <c r="I488" s="129" t="e" cm="1">
        <f t="array" ref="I488">_xlfn.XLOOKUP($A488&amp;$Q$3,Data[Index]&amp;Data[Valid Test, Can be used for conformity (Y/N)],Data[NOx/km (mg)])</f>
        <v>#N/A</v>
      </c>
      <c r="J488" s="129" t="e" cm="1">
        <f t="array" ref="J488">_xlfn.XLOOKUP($A488&amp;$Q$3,Data[Index]&amp;Data[Valid Test, Can be used for conformity (Y/N)],Data[THC + NOx/km (mg)])</f>
        <v>#N/A</v>
      </c>
      <c r="K488" s="142" t="e" cm="1">
        <f t="array" ref="K488">_xlfn.XLOOKUP($A488&amp;$Q$3,Data[Index]&amp;Data[Valid Test, Can be used for conformity (Y/N)],Data[PN/km ('#)])</f>
        <v>#N/A</v>
      </c>
      <c r="L488" s="129" t="e" cm="1">
        <f t="array" ref="L488">_xlfn.XLOOKUP($A488&amp;$Q$3,Data[Index]&amp;Data[Valid Test, Can be used for conformity (Y/N)],Data[PM/km (mg)])</f>
        <v>#N/A</v>
      </c>
      <c r="M488" s="126" t="e" cm="1">
        <f t="array" ref="M488">_xlfn.XLOOKUP($A488&amp;$Q$3,Data[Index]&amp;Data[Valid Test, Can be used for conformity (Y/N)],Data[CH4 (mg/km)])</f>
        <v>#N/A</v>
      </c>
      <c r="N488" s="126" t="e" cm="1">
        <f t="array" ref="N488">_xlfn.XLOOKUP($A488&amp;$Q$3,Data[Index]&amp;Data[Valid Test, Can be used for conformity (Y/N)],Data[N20 (mg/km)])</f>
        <v>#N/A</v>
      </c>
      <c r="O488" s="129" t="e" cm="1">
        <f t="array" ref="O488">_xlfn.XLOOKUP($A488&amp;$Q$3,Data[Index]&amp;Data[Valid Test, Can be used for conformity (Y/N)],Data[l/100km])</f>
        <v>#N/A</v>
      </c>
      <c r="P488" s="138" t="e">
        <f>_xlfn.XLOOKUP($A488,Data[Index],Data[Comments])</f>
        <v>#N/A</v>
      </c>
    </row>
    <row r="489" spans="1:16" x14ac:dyDescent="0.2">
      <c r="A489" s="129"/>
      <c r="B489" s="129"/>
      <c r="C489" s="129" t="e" cm="1">
        <f t="array" ref="C489">_xlfn.XLOOKUP($A489&amp;$Q$3&amp;$R$3,Data[Index]&amp;Data[Valid Test, Can be used for conformity (Y/N)]&amp;Data[Cycle],Data[Test Name])</f>
        <v>#N/A</v>
      </c>
      <c r="D489" s="167" t="e" cm="1">
        <f t="array" ref="D489">_xlfn.XLOOKUP($A489&amp;$Q$3&amp;$R$3,Data[Index]&amp;Data[Valid Test, Can be used for conformity (Y/N)]&amp;Data[Cycle],Data[Mileage (Miles)])</f>
        <v>#N/A</v>
      </c>
      <c r="E489" s="130" t="e" cm="1">
        <f t="array" ref="E489">_xlfn.XLOOKUP($A489&amp;$Q$3&amp;$R$3,Data[Index]&amp;Data[Valid Test, Can be used for conformity (Y/N)]&amp;Data[Cycle],Data[Date])</f>
        <v>#N/A</v>
      </c>
      <c r="F489" s="129" t="e" cm="1">
        <f t="array" ref="F489">_xlfn.XLOOKUP($A489&amp;$Q$3&amp;$R$3,Data[Index]&amp;Data[Valid Test, Can be used for conformity (Y/N)]&amp;Data[Cycle],Data[CO/km (mg)])</f>
        <v>#N/A</v>
      </c>
      <c r="G489" s="129" t="e" cm="1">
        <f t="array" ref="G489">_xlfn.XLOOKUP($A489&amp;$Q$3,Data[Index]&amp;Data[Valid Test, Can be used for conformity (Y/N)],Data[CO2/km (g)])</f>
        <v>#N/A</v>
      </c>
      <c r="H489" s="129" t="e" cm="1">
        <f t="array" ref="H489">_xlfn.XLOOKUP($A489&amp;$Q$3,Data[Index]&amp;Data[Valid Test, Can be used for conformity (Y/N)],Data[THC/km (mg)])</f>
        <v>#N/A</v>
      </c>
      <c r="I489" s="129" t="e" cm="1">
        <f t="array" ref="I489">_xlfn.XLOOKUP($A489&amp;$Q$3,Data[Index]&amp;Data[Valid Test, Can be used for conformity (Y/N)],Data[NOx/km (mg)])</f>
        <v>#N/A</v>
      </c>
      <c r="J489" s="129" t="e" cm="1">
        <f t="array" ref="J489">_xlfn.XLOOKUP($A489&amp;$Q$3,Data[Index]&amp;Data[Valid Test, Can be used for conformity (Y/N)],Data[THC + NOx/km (mg)])</f>
        <v>#N/A</v>
      </c>
      <c r="K489" s="142" t="e" cm="1">
        <f t="array" ref="K489">_xlfn.XLOOKUP($A489&amp;$Q$3,Data[Index]&amp;Data[Valid Test, Can be used for conformity (Y/N)],Data[PN/km ('#)])</f>
        <v>#N/A</v>
      </c>
      <c r="L489" s="129" t="e" cm="1">
        <f t="array" ref="L489">_xlfn.XLOOKUP($A489&amp;$Q$3,Data[Index]&amp;Data[Valid Test, Can be used for conformity (Y/N)],Data[PM/km (mg)])</f>
        <v>#N/A</v>
      </c>
      <c r="M489" s="126" t="e" cm="1">
        <f t="array" ref="M489">_xlfn.XLOOKUP($A489&amp;$Q$3,Data[Index]&amp;Data[Valid Test, Can be used for conformity (Y/N)],Data[CH4 (mg/km)])</f>
        <v>#N/A</v>
      </c>
      <c r="N489" s="126" t="e" cm="1">
        <f t="array" ref="N489">_xlfn.XLOOKUP($A489&amp;$Q$3,Data[Index]&amp;Data[Valid Test, Can be used for conformity (Y/N)],Data[N20 (mg/km)])</f>
        <v>#N/A</v>
      </c>
      <c r="O489" s="129" t="e" cm="1">
        <f t="array" ref="O489">_xlfn.XLOOKUP($A489&amp;$Q$3,Data[Index]&amp;Data[Valid Test, Can be used for conformity (Y/N)],Data[l/100km])</f>
        <v>#N/A</v>
      </c>
      <c r="P489" s="138">
        <f>_xlfn.XLOOKUP($A489,Data[Index],Data[Comments])</f>
        <v>0</v>
      </c>
    </row>
    <row r="490" spans="1:16" x14ac:dyDescent="0.2">
      <c r="A490" s="129"/>
      <c r="B490" s="129"/>
      <c r="C490" s="129" t="e" cm="1">
        <f t="array" ref="C490">_xlfn.XLOOKUP($A490&amp;$Q$3&amp;$R$3,Data[Index]&amp;Data[Valid Test, Can be used for conformity (Y/N)]&amp;Data[Cycle],Data[Test Name])</f>
        <v>#N/A</v>
      </c>
      <c r="D490" s="167" t="e" cm="1">
        <f t="array" ref="D490">_xlfn.XLOOKUP($A490&amp;$Q$3&amp;$R$3,Data[Index]&amp;Data[Valid Test, Can be used for conformity (Y/N)]&amp;Data[Cycle],Data[Mileage (Miles)])</f>
        <v>#N/A</v>
      </c>
      <c r="E490" s="130" t="e" cm="1">
        <f t="array" ref="E490">_xlfn.XLOOKUP($A490&amp;$Q$3&amp;$R$3,Data[Index]&amp;Data[Valid Test, Can be used for conformity (Y/N)]&amp;Data[Cycle],Data[Date])</f>
        <v>#N/A</v>
      </c>
      <c r="F490" s="129" t="e" cm="1">
        <f t="array" ref="F490">_xlfn.XLOOKUP($A490&amp;$Q$3&amp;$R$3,Data[Index]&amp;Data[Valid Test, Can be used for conformity (Y/N)]&amp;Data[Cycle],Data[CO/km (mg)])</f>
        <v>#N/A</v>
      </c>
      <c r="G490" s="129" t="e" cm="1">
        <f t="array" ref="G490">_xlfn.XLOOKUP($A490&amp;$Q$3,Data[Index]&amp;Data[Valid Test, Can be used for conformity (Y/N)],Data[CO2/km (g)])</f>
        <v>#N/A</v>
      </c>
      <c r="H490" s="129" t="e" cm="1">
        <f t="array" ref="H490">_xlfn.XLOOKUP($A490&amp;$Q$3,Data[Index]&amp;Data[Valid Test, Can be used for conformity (Y/N)],Data[THC/km (mg)])</f>
        <v>#N/A</v>
      </c>
      <c r="I490" s="129" t="e" cm="1">
        <f t="array" ref="I490">_xlfn.XLOOKUP($A490&amp;$Q$3,Data[Index]&amp;Data[Valid Test, Can be used for conformity (Y/N)],Data[NOx/km (mg)])</f>
        <v>#N/A</v>
      </c>
      <c r="J490" s="129" t="e" cm="1">
        <f t="array" ref="J490">_xlfn.XLOOKUP($A490&amp;$Q$3,Data[Index]&amp;Data[Valid Test, Can be used for conformity (Y/N)],Data[THC + NOx/km (mg)])</f>
        <v>#N/A</v>
      </c>
      <c r="K490" s="142" t="e" cm="1">
        <f t="array" ref="K490">_xlfn.XLOOKUP($A490&amp;$Q$3,Data[Index]&amp;Data[Valid Test, Can be used for conformity (Y/N)],Data[PN/km ('#)])</f>
        <v>#N/A</v>
      </c>
      <c r="L490" s="129" t="e" cm="1">
        <f t="array" ref="L490">_xlfn.XLOOKUP($A490&amp;$Q$3,Data[Index]&amp;Data[Valid Test, Can be used for conformity (Y/N)],Data[PM/km (mg)])</f>
        <v>#N/A</v>
      </c>
      <c r="M490" s="126" t="e" cm="1">
        <f t="array" ref="M490">_xlfn.XLOOKUP($A490&amp;$Q$3,Data[Index]&amp;Data[Valid Test, Can be used for conformity (Y/N)],Data[CH4 (mg/km)])</f>
        <v>#N/A</v>
      </c>
      <c r="N490" s="126" t="e" cm="1">
        <f t="array" ref="N490">_xlfn.XLOOKUP($A490&amp;$Q$3,Data[Index]&amp;Data[Valid Test, Can be used for conformity (Y/N)],Data[N20 (mg/km)])</f>
        <v>#N/A</v>
      </c>
      <c r="O490" s="129" t="e" cm="1">
        <f t="array" ref="O490">_xlfn.XLOOKUP($A490&amp;$Q$3,Data[Index]&amp;Data[Valid Test, Can be used for conformity (Y/N)],Data[l/100km])</f>
        <v>#N/A</v>
      </c>
      <c r="P490" s="138">
        <f>_xlfn.XLOOKUP($A490,Data[Index],Data[Comments])</f>
        <v>0</v>
      </c>
    </row>
    <row r="491" spans="1:16" x14ac:dyDescent="0.2">
      <c r="A491" s="129"/>
      <c r="B491" s="129"/>
      <c r="C491" s="129" t="e" cm="1">
        <f t="array" ref="C491">_xlfn.XLOOKUP($A491&amp;$Q$3&amp;$R$3,Data[Index]&amp;Data[Valid Test, Can be used for conformity (Y/N)]&amp;Data[Cycle],Data[Test Name])</f>
        <v>#N/A</v>
      </c>
      <c r="D491" s="167" t="e" cm="1">
        <f t="array" ref="D491">_xlfn.XLOOKUP($A491&amp;$Q$3&amp;$R$3,Data[Index]&amp;Data[Valid Test, Can be used for conformity (Y/N)]&amp;Data[Cycle],Data[Mileage (Miles)])</f>
        <v>#N/A</v>
      </c>
      <c r="E491" s="130" t="e" cm="1">
        <f t="array" ref="E491">_xlfn.XLOOKUP($A491&amp;$Q$3&amp;$R$3,Data[Index]&amp;Data[Valid Test, Can be used for conformity (Y/N)]&amp;Data[Cycle],Data[Date])</f>
        <v>#N/A</v>
      </c>
      <c r="F491" s="129" t="e" cm="1">
        <f t="array" ref="F491">_xlfn.XLOOKUP($A491&amp;$Q$3&amp;$R$3,Data[Index]&amp;Data[Valid Test, Can be used for conformity (Y/N)]&amp;Data[Cycle],Data[CO/km (mg)])</f>
        <v>#N/A</v>
      </c>
      <c r="G491" s="129" t="e" cm="1">
        <f t="array" ref="G491">_xlfn.XLOOKUP($A491&amp;$Q$3,Data[Index]&amp;Data[Valid Test, Can be used for conformity (Y/N)],Data[CO2/km (g)])</f>
        <v>#N/A</v>
      </c>
      <c r="H491" s="129" t="e" cm="1">
        <f t="array" ref="H491">_xlfn.XLOOKUP($A491&amp;$Q$3,Data[Index]&amp;Data[Valid Test, Can be used for conformity (Y/N)],Data[THC/km (mg)])</f>
        <v>#N/A</v>
      </c>
      <c r="I491" s="129" t="e" cm="1">
        <f t="array" ref="I491">_xlfn.XLOOKUP($A491&amp;$Q$3,Data[Index]&amp;Data[Valid Test, Can be used for conformity (Y/N)],Data[NOx/km (mg)])</f>
        <v>#N/A</v>
      </c>
      <c r="J491" s="129" t="e" cm="1">
        <f t="array" ref="J491">_xlfn.XLOOKUP($A491&amp;$Q$3,Data[Index]&amp;Data[Valid Test, Can be used for conformity (Y/N)],Data[THC + NOx/km (mg)])</f>
        <v>#N/A</v>
      </c>
      <c r="K491" s="142" t="e" cm="1">
        <f t="array" ref="K491">_xlfn.XLOOKUP($A491&amp;$Q$3,Data[Index]&amp;Data[Valid Test, Can be used for conformity (Y/N)],Data[PN/km ('#)])</f>
        <v>#N/A</v>
      </c>
      <c r="L491" s="129" t="e" cm="1">
        <f t="array" ref="L491">_xlfn.XLOOKUP($A491&amp;$Q$3,Data[Index]&amp;Data[Valid Test, Can be used for conformity (Y/N)],Data[PM/km (mg)])</f>
        <v>#N/A</v>
      </c>
      <c r="M491" s="126" t="e" cm="1">
        <f t="array" ref="M491">_xlfn.XLOOKUP($A491&amp;$Q$3,Data[Index]&amp;Data[Valid Test, Can be used for conformity (Y/N)],Data[CH4 (mg/km)])</f>
        <v>#N/A</v>
      </c>
      <c r="N491" s="126" t="e" cm="1">
        <f t="array" ref="N491">_xlfn.XLOOKUP($A491&amp;$Q$3,Data[Index]&amp;Data[Valid Test, Can be used for conformity (Y/N)],Data[N20 (mg/km)])</f>
        <v>#N/A</v>
      </c>
      <c r="O491" s="129" t="e" cm="1">
        <f t="array" ref="O491">_xlfn.XLOOKUP($A491&amp;$Q$3,Data[Index]&amp;Data[Valid Test, Can be used for conformity (Y/N)],Data[l/100km])</f>
        <v>#N/A</v>
      </c>
      <c r="P491" s="138" t="e">
        <f>_xlfn.XLOOKUP($A491,Data[Index],Data[Comments])</f>
        <v>#N/A</v>
      </c>
    </row>
    <row r="492" spans="1:16" x14ac:dyDescent="0.2">
      <c r="A492" s="129"/>
      <c r="B492" s="129"/>
      <c r="C492" s="129" t="e" cm="1">
        <f t="array" ref="C492">_xlfn.XLOOKUP($A492&amp;$Q$3&amp;$R$3,Data[Index]&amp;Data[Valid Test, Can be used for conformity (Y/N)]&amp;Data[Cycle],Data[Test Name])</f>
        <v>#N/A</v>
      </c>
      <c r="D492" s="167" t="e" cm="1">
        <f t="array" ref="D492">_xlfn.XLOOKUP($A492&amp;$Q$3&amp;$R$3,Data[Index]&amp;Data[Valid Test, Can be used for conformity (Y/N)]&amp;Data[Cycle],Data[Mileage (Miles)])</f>
        <v>#N/A</v>
      </c>
      <c r="E492" s="130" t="e" cm="1">
        <f t="array" ref="E492">_xlfn.XLOOKUP($A492&amp;$Q$3&amp;$R$3,Data[Index]&amp;Data[Valid Test, Can be used for conformity (Y/N)]&amp;Data[Cycle],Data[Date])</f>
        <v>#N/A</v>
      </c>
      <c r="F492" s="129" t="e" cm="1">
        <f t="array" ref="F492">_xlfn.XLOOKUP($A492&amp;$Q$3&amp;$R$3,Data[Index]&amp;Data[Valid Test, Can be used for conformity (Y/N)]&amp;Data[Cycle],Data[CO/km (mg)])</f>
        <v>#N/A</v>
      </c>
      <c r="G492" s="129" t="e" cm="1">
        <f t="array" ref="G492">_xlfn.XLOOKUP($A492&amp;$Q$3,Data[Index]&amp;Data[Valid Test, Can be used for conformity (Y/N)],Data[CO2/km (g)])</f>
        <v>#N/A</v>
      </c>
      <c r="H492" s="129" t="e" cm="1">
        <f t="array" ref="H492">_xlfn.XLOOKUP($A492&amp;$Q$3,Data[Index]&amp;Data[Valid Test, Can be used for conformity (Y/N)],Data[THC/km (mg)])</f>
        <v>#N/A</v>
      </c>
      <c r="I492" s="129" t="e" cm="1">
        <f t="array" ref="I492">_xlfn.XLOOKUP($A492&amp;$Q$3,Data[Index]&amp;Data[Valid Test, Can be used for conformity (Y/N)],Data[NOx/km (mg)])</f>
        <v>#N/A</v>
      </c>
      <c r="J492" s="129" t="e" cm="1">
        <f t="array" ref="J492">_xlfn.XLOOKUP($A492&amp;$Q$3,Data[Index]&amp;Data[Valid Test, Can be used for conformity (Y/N)],Data[THC + NOx/km (mg)])</f>
        <v>#N/A</v>
      </c>
      <c r="K492" s="142" t="e" cm="1">
        <f t="array" ref="K492">_xlfn.XLOOKUP($A492&amp;$Q$3,Data[Index]&amp;Data[Valid Test, Can be used for conformity (Y/N)],Data[PN/km ('#)])</f>
        <v>#N/A</v>
      </c>
      <c r="L492" s="129" t="e" cm="1">
        <f t="array" ref="L492">_xlfn.XLOOKUP($A492&amp;$Q$3,Data[Index]&amp;Data[Valid Test, Can be used for conformity (Y/N)],Data[PM/km (mg)])</f>
        <v>#N/A</v>
      </c>
      <c r="M492" s="126" t="e" cm="1">
        <f t="array" ref="M492">_xlfn.XLOOKUP($A492&amp;$Q$3,Data[Index]&amp;Data[Valid Test, Can be used for conformity (Y/N)],Data[CH4 (mg/km)])</f>
        <v>#N/A</v>
      </c>
      <c r="N492" s="126" t="e" cm="1">
        <f t="array" ref="N492">_xlfn.XLOOKUP($A492&amp;$Q$3,Data[Index]&amp;Data[Valid Test, Can be used for conformity (Y/N)],Data[N20 (mg/km)])</f>
        <v>#N/A</v>
      </c>
      <c r="O492" s="129" t="e" cm="1">
        <f t="array" ref="O492">_xlfn.XLOOKUP($A492&amp;$Q$3,Data[Index]&amp;Data[Valid Test, Can be used for conformity (Y/N)],Data[l/100km])</f>
        <v>#N/A</v>
      </c>
      <c r="P492" s="138">
        <f>_xlfn.XLOOKUP($A492,Data[Index],Data[Comments])</f>
        <v>0</v>
      </c>
    </row>
    <row r="493" spans="1:16" x14ac:dyDescent="0.2">
      <c r="A493" s="129"/>
      <c r="B493" s="129"/>
      <c r="C493" s="129" t="e" cm="1">
        <f t="array" ref="C493">_xlfn.XLOOKUP($A493&amp;$Q$3&amp;$R$3,Data[Index]&amp;Data[Valid Test, Can be used for conformity (Y/N)]&amp;Data[Cycle],Data[Test Name])</f>
        <v>#N/A</v>
      </c>
      <c r="D493" s="167" t="e" cm="1">
        <f t="array" ref="D493">_xlfn.XLOOKUP($A493&amp;$Q$3&amp;$R$3,Data[Index]&amp;Data[Valid Test, Can be used for conformity (Y/N)]&amp;Data[Cycle],Data[Mileage (Miles)])</f>
        <v>#N/A</v>
      </c>
      <c r="E493" s="130" t="e" cm="1">
        <f t="array" ref="E493">_xlfn.XLOOKUP($A493&amp;$Q$3&amp;$R$3,Data[Index]&amp;Data[Valid Test, Can be used for conformity (Y/N)]&amp;Data[Cycle],Data[Date])</f>
        <v>#N/A</v>
      </c>
      <c r="F493" s="129" t="e" cm="1">
        <f t="array" ref="F493">_xlfn.XLOOKUP($A493&amp;$Q$3&amp;$R$3,Data[Index]&amp;Data[Valid Test, Can be used for conformity (Y/N)]&amp;Data[Cycle],Data[CO/km (mg)])</f>
        <v>#N/A</v>
      </c>
      <c r="G493" s="129" t="e" cm="1">
        <f t="array" ref="G493">_xlfn.XLOOKUP($A493&amp;$Q$3,Data[Index]&amp;Data[Valid Test, Can be used for conformity (Y/N)],Data[CO2/km (g)])</f>
        <v>#N/A</v>
      </c>
      <c r="H493" s="129" t="e" cm="1">
        <f t="array" ref="H493">_xlfn.XLOOKUP($A493&amp;$Q$3,Data[Index]&amp;Data[Valid Test, Can be used for conformity (Y/N)],Data[THC/km (mg)])</f>
        <v>#N/A</v>
      </c>
      <c r="I493" s="129" t="e" cm="1">
        <f t="array" ref="I493">_xlfn.XLOOKUP($A493&amp;$Q$3,Data[Index]&amp;Data[Valid Test, Can be used for conformity (Y/N)],Data[NOx/km (mg)])</f>
        <v>#N/A</v>
      </c>
      <c r="J493" s="129" t="e" cm="1">
        <f t="array" ref="J493">_xlfn.XLOOKUP($A493&amp;$Q$3,Data[Index]&amp;Data[Valid Test, Can be used for conformity (Y/N)],Data[THC + NOx/km (mg)])</f>
        <v>#N/A</v>
      </c>
      <c r="K493" s="142" t="e" cm="1">
        <f t="array" ref="K493">_xlfn.XLOOKUP($A493&amp;$Q$3,Data[Index]&amp;Data[Valid Test, Can be used for conformity (Y/N)],Data[PN/km ('#)])</f>
        <v>#N/A</v>
      </c>
      <c r="L493" s="129" t="e" cm="1">
        <f t="array" ref="L493">_xlfn.XLOOKUP($A493&amp;$Q$3,Data[Index]&amp;Data[Valid Test, Can be used for conformity (Y/N)],Data[PM/km (mg)])</f>
        <v>#N/A</v>
      </c>
      <c r="M493" s="126" t="e" cm="1">
        <f t="array" ref="M493">_xlfn.XLOOKUP($A493&amp;$Q$3,Data[Index]&amp;Data[Valid Test, Can be used for conformity (Y/N)],Data[CH4 (mg/km)])</f>
        <v>#N/A</v>
      </c>
      <c r="N493" s="126" t="e" cm="1">
        <f t="array" ref="N493">_xlfn.XLOOKUP($A493&amp;$Q$3,Data[Index]&amp;Data[Valid Test, Can be used for conformity (Y/N)],Data[N20 (mg/km)])</f>
        <v>#N/A</v>
      </c>
      <c r="O493" s="129" t="e" cm="1">
        <f t="array" ref="O493">_xlfn.XLOOKUP($A493&amp;$Q$3,Data[Index]&amp;Data[Valid Test, Can be used for conformity (Y/N)],Data[l/100km])</f>
        <v>#N/A</v>
      </c>
      <c r="P493" s="138">
        <f>_xlfn.XLOOKUP($A493,Data[Index],Data[Comments])</f>
        <v>0</v>
      </c>
    </row>
    <row r="494" spans="1:16" x14ac:dyDescent="0.2">
      <c r="A494" s="129"/>
      <c r="B494" s="129"/>
      <c r="C494" s="129" t="e" cm="1">
        <f t="array" ref="C494">_xlfn.XLOOKUP($A494&amp;$Q$3&amp;$R$3,Data[Index]&amp;Data[Valid Test, Can be used for conformity (Y/N)]&amp;Data[Cycle],Data[Test Name])</f>
        <v>#N/A</v>
      </c>
      <c r="D494" s="167" t="e" cm="1">
        <f t="array" ref="D494">_xlfn.XLOOKUP($A494&amp;$Q$3&amp;$R$3,Data[Index]&amp;Data[Valid Test, Can be used for conformity (Y/N)]&amp;Data[Cycle],Data[Mileage (Miles)])</f>
        <v>#N/A</v>
      </c>
      <c r="E494" s="130" t="e" cm="1">
        <f t="array" ref="E494">_xlfn.XLOOKUP($A494&amp;$Q$3&amp;$R$3,Data[Index]&amp;Data[Valid Test, Can be used for conformity (Y/N)]&amp;Data[Cycle],Data[Date])</f>
        <v>#N/A</v>
      </c>
      <c r="F494" s="129" t="e" cm="1">
        <f t="array" ref="F494">_xlfn.XLOOKUP($A494&amp;$Q$3&amp;$R$3,Data[Index]&amp;Data[Valid Test, Can be used for conformity (Y/N)]&amp;Data[Cycle],Data[CO/km (mg)])</f>
        <v>#N/A</v>
      </c>
      <c r="G494" s="129" t="e" cm="1">
        <f t="array" ref="G494">_xlfn.XLOOKUP($A494&amp;$Q$3,Data[Index]&amp;Data[Valid Test, Can be used for conformity (Y/N)],Data[CO2/km (g)])</f>
        <v>#N/A</v>
      </c>
      <c r="H494" s="129" t="e" cm="1">
        <f t="array" ref="H494">_xlfn.XLOOKUP($A494&amp;$Q$3,Data[Index]&amp;Data[Valid Test, Can be used for conformity (Y/N)],Data[THC/km (mg)])</f>
        <v>#N/A</v>
      </c>
      <c r="I494" s="129" t="e" cm="1">
        <f t="array" ref="I494">_xlfn.XLOOKUP($A494&amp;$Q$3,Data[Index]&amp;Data[Valid Test, Can be used for conformity (Y/N)],Data[NOx/km (mg)])</f>
        <v>#N/A</v>
      </c>
      <c r="J494" s="129" t="e" cm="1">
        <f t="array" ref="J494">_xlfn.XLOOKUP($A494&amp;$Q$3,Data[Index]&amp;Data[Valid Test, Can be used for conformity (Y/N)],Data[THC + NOx/km (mg)])</f>
        <v>#N/A</v>
      </c>
      <c r="K494" s="142" t="e" cm="1">
        <f t="array" ref="K494">_xlfn.XLOOKUP($A494&amp;$Q$3,Data[Index]&amp;Data[Valid Test, Can be used for conformity (Y/N)],Data[PN/km ('#)])</f>
        <v>#N/A</v>
      </c>
      <c r="L494" s="129" t="e" cm="1">
        <f t="array" ref="L494">_xlfn.XLOOKUP($A494&amp;$Q$3,Data[Index]&amp;Data[Valid Test, Can be used for conformity (Y/N)],Data[PM/km (mg)])</f>
        <v>#N/A</v>
      </c>
      <c r="M494" s="126" t="e" cm="1">
        <f t="array" ref="M494">_xlfn.XLOOKUP($A494&amp;$Q$3,Data[Index]&amp;Data[Valid Test, Can be used for conformity (Y/N)],Data[CH4 (mg/km)])</f>
        <v>#N/A</v>
      </c>
      <c r="N494" s="126" t="e" cm="1">
        <f t="array" ref="N494">_xlfn.XLOOKUP($A494&amp;$Q$3,Data[Index]&amp;Data[Valid Test, Can be used for conformity (Y/N)],Data[N20 (mg/km)])</f>
        <v>#N/A</v>
      </c>
      <c r="O494" s="129" t="e" cm="1">
        <f t="array" ref="O494">_xlfn.XLOOKUP($A494&amp;$Q$3,Data[Index]&amp;Data[Valid Test, Can be used for conformity (Y/N)],Data[l/100km])</f>
        <v>#N/A</v>
      </c>
      <c r="P494" s="138" t="e">
        <f>_xlfn.XLOOKUP($A494,Data[Index],Data[Comments])</f>
        <v>#N/A</v>
      </c>
    </row>
    <row r="495" spans="1:16" x14ac:dyDescent="0.2">
      <c r="A495" s="129"/>
      <c r="B495" s="129"/>
      <c r="C495" s="129" t="e" cm="1">
        <f t="array" ref="C495">_xlfn.XLOOKUP($A495&amp;$Q$3&amp;$R$3,Data[Index]&amp;Data[Valid Test, Can be used for conformity (Y/N)]&amp;Data[Cycle],Data[Test Name])</f>
        <v>#N/A</v>
      </c>
      <c r="D495" s="167" t="e" cm="1">
        <f t="array" ref="D495">_xlfn.XLOOKUP($A495&amp;$Q$3&amp;$R$3,Data[Index]&amp;Data[Valid Test, Can be used for conformity (Y/N)]&amp;Data[Cycle],Data[Mileage (Miles)])</f>
        <v>#N/A</v>
      </c>
      <c r="E495" s="130" t="e" cm="1">
        <f t="array" ref="E495">_xlfn.XLOOKUP($A495&amp;$Q$3&amp;$R$3,Data[Index]&amp;Data[Valid Test, Can be used for conformity (Y/N)]&amp;Data[Cycle],Data[Date])</f>
        <v>#N/A</v>
      </c>
      <c r="F495" s="129" t="e" cm="1">
        <f t="array" ref="F495">_xlfn.XLOOKUP($A495&amp;$Q$3&amp;$R$3,Data[Index]&amp;Data[Valid Test, Can be used for conformity (Y/N)]&amp;Data[Cycle],Data[CO/km (mg)])</f>
        <v>#N/A</v>
      </c>
      <c r="G495" s="129" t="e" cm="1">
        <f t="array" ref="G495">_xlfn.XLOOKUP($A495&amp;$Q$3,Data[Index]&amp;Data[Valid Test, Can be used for conformity (Y/N)],Data[CO2/km (g)])</f>
        <v>#N/A</v>
      </c>
      <c r="H495" s="129" t="e" cm="1">
        <f t="array" ref="H495">_xlfn.XLOOKUP($A495&amp;$Q$3,Data[Index]&amp;Data[Valid Test, Can be used for conformity (Y/N)],Data[THC/km (mg)])</f>
        <v>#N/A</v>
      </c>
      <c r="I495" s="129" t="e" cm="1">
        <f t="array" ref="I495">_xlfn.XLOOKUP($A495&amp;$Q$3,Data[Index]&amp;Data[Valid Test, Can be used for conformity (Y/N)],Data[NOx/km (mg)])</f>
        <v>#N/A</v>
      </c>
      <c r="J495" s="129" t="e" cm="1">
        <f t="array" ref="J495">_xlfn.XLOOKUP($A495&amp;$Q$3,Data[Index]&amp;Data[Valid Test, Can be used for conformity (Y/N)],Data[THC + NOx/km (mg)])</f>
        <v>#N/A</v>
      </c>
      <c r="K495" s="142" t="e" cm="1">
        <f t="array" ref="K495">_xlfn.XLOOKUP($A495&amp;$Q$3,Data[Index]&amp;Data[Valid Test, Can be used for conformity (Y/N)],Data[PN/km ('#)])</f>
        <v>#N/A</v>
      </c>
      <c r="L495" s="129" t="e" cm="1">
        <f t="array" ref="L495">_xlfn.XLOOKUP($A495&amp;$Q$3,Data[Index]&amp;Data[Valid Test, Can be used for conformity (Y/N)],Data[PM/km (mg)])</f>
        <v>#N/A</v>
      </c>
      <c r="M495" s="126" t="e" cm="1">
        <f t="array" ref="M495">_xlfn.XLOOKUP($A495&amp;$Q$3,Data[Index]&amp;Data[Valid Test, Can be used for conformity (Y/N)],Data[CH4 (mg/km)])</f>
        <v>#N/A</v>
      </c>
      <c r="N495" s="126" t="e" cm="1">
        <f t="array" ref="N495">_xlfn.XLOOKUP($A495&amp;$Q$3,Data[Index]&amp;Data[Valid Test, Can be used for conformity (Y/N)],Data[N20 (mg/km)])</f>
        <v>#N/A</v>
      </c>
      <c r="O495" s="129" t="e" cm="1">
        <f t="array" ref="O495">_xlfn.XLOOKUP($A495&amp;$Q$3,Data[Index]&amp;Data[Valid Test, Can be used for conformity (Y/N)],Data[l/100km])</f>
        <v>#N/A</v>
      </c>
      <c r="P495" s="138" t="e">
        <f>_xlfn.XLOOKUP($A495,Data[Index],Data[Comments])</f>
        <v>#N/A</v>
      </c>
    </row>
    <row r="496" spans="1:16" x14ac:dyDescent="0.2">
      <c r="A496" s="129"/>
      <c r="B496" s="129"/>
      <c r="C496" s="129" t="e" cm="1">
        <f t="array" ref="C496">_xlfn.XLOOKUP($A496&amp;$Q$3&amp;$R$3,Data[Index]&amp;Data[Valid Test, Can be used for conformity (Y/N)]&amp;Data[Cycle],Data[Test Name])</f>
        <v>#N/A</v>
      </c>
      <c r="D496" s="167" t="e" cm="1">
        <f t="array" ref="D496">_xlfn.XLOOKUP($A496&amp;$Q$3&amp;$R$3,Data[Index]&amp;Data[Valid Test, Can be used for conformity (Y/N)]&amp;Data[Cycle],Data[Mileage (Miles)])</f>
        <v>#N/A</v>
      </c>
      <c r="E496" s="130" t="e" cm="1">
        <f t="array" ref="E496">_xlfn.XLOOKUP($A496&amp;$Q$3&amp;$R$3,Data[Index]&amp;Data[Valid Test, Can be used for conformity (Y/N)]&amp;Data[Cycle],Data[Date])</f>
        <v>#N/A</v>
      </c>
      <c r="F496" s="129" t="e" cm="1">
        <f t="array" ref="F496">_xlfn.XLOOKUP($A496&amp;$Q$3&amp;$R$3,Data[Index]&amp;Data[Valid Test, Can be used for conformity (Y/N)]&amp;Data[Cycle],Data[CO/km (mg)])</f>
        <v>#N/A</v>
      </c>
      <c r="G496" s="129" t="e" cm="1">
        <f t="array" ref="G496">_xlfn.XLOOKUP($A496&amp;$Q$3,Data[Index]&amp;Data[Valid Test, Can be used for conformity (Y/N)],Data[CO2/km (g)])</f>
        <v>#N/A</v>
      </c>
      <c r="H496" s="129" t="e" cm="1">
        <f t="array" ref="H496">_xlfn.XLOOKUP($A496&amp;$Q$3,Data[Index]&amp;Data[Valid Test, Can be used for conformity (Y/N)],Data[THC/km (mg)])</f>
        <v>#N/A</v>
      </c>
      <c r="I496" s="129" t="e" cm="1">
        <f t="array" ref="I496">_xlfn.XLOOKUP($A496&amp;$Q$3,Data[Index]&amp;Data[Valid Test, Can be used for conformity (Y/N)],Data[NOx/km (mg)])</f>
        <v>#N/A</v>
      </c>
      <c r="J496" s="129" t="e" cm="1">
        <f t="array" ref="J496">_xlfn.XLOOKUP($A496&amp;$Q$3,Data[Index]&amp;Data[Valid Test, Can be used for conformity (Y/N)],Data[THC + NOx/km (mg)])</f>
        <v>#N/A</v>
      </c>
      <c r="K496" s="142" t="e" cm="1">
        <f t="array" ref="K496">_xlfn.XLOOKUP($A496&amp;$Q$3,Data[Index]&amp;Data[Valid Test, Can be used for conformity (Y/N)],Data[PN/km ('#)])</f>
        <v>#N/A</v>
      </c>
      <c r="L496" s="129" t="e" cm="1">
        <f t="array" ref="L496">_xlfn.XLOOKUP($A496&amp;$Q$3,Data[Index]&amp;Data[Valid Test, Can be used for conformity (Y/N)],Data[PM/km (mg)])</f>
        <v>#N/A</v>
      </c>
      <c r="M496" s="126" t="e" cm="1">
        <f t="array" ref="M496">_xlfn.XLOOKUP($A496&amp;$Q$3,Data[Index]&amp;Data[Valid Test, Can be used for conformity (Y/N)],Data[CH4 (mg/km)])</f>
        <v>#N/A</v>
      </c>
      <c r="N496" s="126" t="e" cm="1">
        <f t="array" ref="N496">_xlfn.XLOOKUP($A496&amp;$Q$3,Data[Index]&amp;Data[Valid Test, Can be used for conformity (Y/N)],Data[N20 (mg/km)])</f>
        <v>#N/A</v>
      </c>
      <c r="O496" s="129" t="e" cm="1">
        <f t="array" ref="O496">_xlfn.XLOOKUP($A496&amp;$Q$3,Data[Index]&amp;Data[Valid Test, Can be used for conformity (Y/N)],Data[l/100km])</f>
        <v>#N/A</v>
      </c>
      <c r="P496" s="138" t="e">
        <f>_xlfn.XLOOKUP($A496,Data[Index],Data[Comments])</f>
        <v>#N/A</v>
      </c>
    </row>
    <row r="497" spans="1:16" x14ac:dyDescent="0.2">
      <c r="A497" s="129"/>
      <c r="B497" s="129"/>
      <c r="C497" s="129" t="e" cm="1">
        <f t="array" ref="C497">_xlfn.XLOOKUP($A497&amp;$Q$3&amp;$R$3,Data[Index]&amp;Data[Valid Test, Can be used for conformity (Y/N)]&amp;Data[Cycle],Data[Test Name])</f>
        <v>#N/A</v>
      </c>
      <c r="D497" s="167" t="e" cm="1">
        <f t="array" ref="D497">_xlfn.XLOOKUP($A497&amp;$Q$3&amp;$R$3,Data[Index]&amp;Data[Valid Test, Can be used for conformity (Y/N)]&amp;Data[Cycle],Data[Mileage (Miles)])</f>
        <v>#N/A</v>
      </c>
      <c r="E497" s="130" t="e" cm="1">
        <f t="array" ref="E497">_xlfn.XLOOKUP($A497&amp;$Q$3&amp;$R$3,Data[Index]&amp;Data[Valid Test, Can be used for conformity (Y/N)]&amp;Data[Cycle],Data[Date])</f>
        <v>#N/A</v>
      </c>
      <c r="F497" s="129" t="e" cm="1">
        <f t="array" ref="F497">_xlfn.XLOOKUP($A497&amp;$Q$3&amp;$R$3,Data[Index]&amp;Data[Valid Test, Can be used for conformity (Y/N)]&amp;Data[Cycle],Data[CO/km (mg)])</f>
        <v>#N/A</v>
      </c>
      <c r="G497" s="129" t="e" cm="1">
        <f t="array" ref="G497">_xlfn.XLOOKUP($A497&amp;$Q$3,Data[Index]&amp;Data[Valid Test, Can be used for conformity (Y/N)],Data[CO2/km (g)])</f>
        <v>#N/A</v>
      </c>
      <c r="H497" s="129" t="e" cm="1">
        <f t="array" ref="H497">_xlfn.XLOOKUP($A497&amp;$Q$3,Data[Index]&amp;Data[Valid Test, Can be used for conformity (Y/N)],Data[THC/km (mg)])</f>
        <v>#N/A</v>
      </c>
      <c r="I497" s="129" t="e" cm="1">
        <f t="array" ref="I497">_xlfn.XLOOKUP($A497&amp;$Q$3,Data[Index]&amp;Data[Valid Test, Can be used for conformity (Y/N)],Data[NOx/km (mg)])</f>
        <v>#N/A</v>
      </c>
      <c r="J497" s="129" t="e" cm="1">
        <f t="array" ref="J497">_xlfn.XLOOKUP($A497&amp;$Q$3,Data[Index]&amp;Data[Valid Test, Can be used for conformity (Y/N)],Data[THC + NOx/km (mg)])</f>
        <v>#N/A</v>
      </c>
      <c r="K497" s="142" t="e" cm="1">
        <f t="array" ref="K497">_xlfn.XLOOKUP($A497&amp;$Q$3,Data[Index]&amp;Data[Valid Test, Can be used for conformity (Y/N)],Data[PN/km ('#)])</f>
        <v>#N/A</v>
      </c>
      <c r="L497" s="129" t="e" cm="1">
        <f t="array" ref="L497">_xlfn.XLOOKUP($A497&amp;$Q$3,Data[Index]&amp;Data[Valid Test, Can be used for conformity (Y/N)],Data[PM/km (mg)])</f>
        <v>#N/A</v>
      </c>
      <c r="M497" s="126" t="e" cm="1">
        <f t="array" ref="M497">_xlfn.XLOOKUP($A497&amp;$Q$3,Data[Index]&amp;Data[Valid Test, Can be used for conformity (Y/N)],Data[CH4 (mg/km)])</f>
        <v>#N/A</v>
      </c>
      <c r="N497" s="126" t="e" cm="1">
        <f t="array" ref="N497">_xlfn.XLOOKUP($A497&amp;$Q$3,Data[Index]&amp;Data[Valid Test, Can be used for conformity (Y/N)],Data[N20 (mg/km)])</f>
        <v>#N/A</v>
      </c>
      <c r="O497" s="129" t="e" cm="1">
        <f t="array" ref="O497">_xlfn.XLOOKUP($A497&amp;$Q$3,Data[Index]&amp;Data[Valid Test, Can be used for conformity (Y/N)],Data[l/100km])</f>
        <v>#N/A</v>
      </c>
      <c r="P497" s="138">
        <f>_xlfn.XLOOKUP($A497,Data[Index],Data[Comments])</f>
        <v>0</v>
      </c>
    </row>
    <row r="498" spans="1:16" x14ac:dyDescent="0.2">
      <c r="A498" s="129"/>
      <c r="B498" s="129"/>
      <c r="C498" s="129" t="e" cm="1">
        <f t="array" ref="C498">_xlfn.XLOOKUP($A498&amp;$Q$3&amp;$R$3,Data[Index]&amp;Data[Valid Test, Can be used for conformity (Y/N)]&amp;Data[Cycle],Data[Test Name])</f>
        <v>#N/A</v>
      </c>
      <c r="D498" s="167" t="e" cm="1">
        <f t="array" ref="D498">_xlfn.XLOOKUP($A498&amp;$Q$3&amp;$R$3,Data[Index]&amp;Data[Valid Test, Can be used for conformity (Y/N)]&amp;Data[Cycle],Data[Mileage (Miles)])</f>
        <v>#N/A</v>
      </c>
      <c r="E498" s="130" t="e" cm="1">
        <f t="array" ref="E498">_xlfn.XLOOKUP($A498&amp;$Q$3&amp;$R$3,Data[Index]&amp;Data[Valid Test, Can be used for conformity (Y/N)]&amp;Data[Cycle],Data[Date])</f>
        <v>#N/A</v>
      </c>
      <c r="F498" s="129" t="e" cm="1">
        <f t="array" ref="F498">_xlfn.XLOOKUP($A498&amp;$Q$3&amp;$R$3,Data[Index]&amp;Data[Valid Test, Can be used for conformity (Y/N)]&amp;Data[Cycle],Data[CO/km (mg)])</f>
        <v>#N/A</v>
      </c>
      <c r="G498" s="129" t="e" cm="1">
        <f t="array" ref="G498">_xlfn.XLOOKUP($A498&amp;$Q$3,Data[Index]&amp;Data[Valid Test, Can be used for conformity (Y/N)],Data[CO2/km (g)])</f>
        <v>#N/A</v>
      </c>
      <c r="H498" s="129" t="e" cm="1">
        <f t="array" ref="H498">_xlfn.XLOOKUP($A498&amp;$Q$3,Data[Index]&amp;Data[Valid Test, Can be used for conformity (Y/N)],Data[THC/km (mg)])</f>
        <v>#N/A</v>
      </c>
      <c r="I498" s="129" t="e" cm="1">
        <f t="array" ref="I498">_xlfn.XLOOKUP($A498&amp;$Q$3,Data[Index]&amp;Data[Valid Test, Can be used for conformity (Y/N)],Data[NOx/km (mg)])</f>
        <v>#N/A</v>
      </c>
      <c r="J498" s="129" t="e" cm="1">
        <f t="array" ref="J498">_xlfn.XLOOKUP($A498&amp;$Q$3,Data[Index]&amp;Data[Valid Test, Can be used for conformity (Y/N)],Data[THC + NOx/km (mg)])</f>
        <v>#N/A</v>
      </c>
      <c r="K498" s="142" t="e" cm="1">
        <f t="array" ref="K498">_xlfn.XLOOKUP($A498&amp;$Q$3,Data[Index]&amp;Data[Valid Test, Can be used for conformity (Y/N)],Data[PN/km ('#)])</f>
        <v>#N/A</v>
      </c>
      <c r="L498" s="129" t="e" cm="1">
        <f t="array" ref="L498">_xlfn.XLOOKUP($A498&amp;$Q$3,Data[Index]&amp;Data[Valid Test, Can be used for conformity (Y/N)],Data[PM/km (mg)])</f>
        <v>#N/A</v>
      </c>
      <c r="M498" s="126" t="e" cm="1">
        <f t="array" ref="M498">_xlfn.XLOOKUP($A498&amp;$Q$3,Data[Index]&amp;Data[Valid Test, Can be used for conformity (Y/N)],Data[CH4 (mg/km)])</f>
        <v>#N/A</v>
      </c>
      <c r="N498" s="126" t="e" cm="1">
        <f t="array" ref="N498">_xlfn.XLOOKUP($A498&amp;$Q$3,Data[Index]&amp;Data[Valid Test, Can be used for conformity (Y/N)],Data[N20 (mg/km)])</f>
        <v>#N/A</v>
      </c>
      <c r="O498" s="129" t="e" cm="1">
        <f t="array" ref="O498">_xlfn.XLOOKUP($A498&amp;$Q$3,Data[Index]&amp;Data[Valid Test, Can be used for conformity (Y/N)],Data[l/100km])</f>
        <v>#N/A</v>
      </c>
      <c r="P498" s="138">
        <f>_xlfn.XLOOKUP($A498,Data[Index],Data[Comments])</f>
        <v>0</v>
      </c>
    </row>
    <row r="499" spans="1:16" x14ac:dyDescent="0.2">
      <c r="A499" s="129"/>
      <c r="B499" s="129"/>
      <c r="C499" s="129" t="e" cm="1">
        <f t="array" ref="C499">_xlfn.XLOOKUP($A499&amp;$Q$3&amp;$R$3,Data[Index]&amp;Data[Valid Test, Can be used for conformity (Y/N)]&amp;Data[Cycle],Data[Test Name])</f>
        <v>#N/A</v>
      </c>
      <c r="D499" s="167" t="e" cm="1">
        <f t="array" ref="D499">_xlfn.XLOOKUP($A499&amp;$Q$3&amp;$R$3,Data[Index]&amp;Data[Valid Test, Can be used for conformity (Y/N)]&amp;Data[Cycle],Data[Mileage (Miles)])</f>
        <v>#N/A</v>
      </c>
      <c r="E499" s="130" t="e" cm="1">
        <f t="array" ref="E499">_xlfn.XLOOKUP($A499&amp;$Q$3&amp;$R$3,Data[Index]&amp;Data[Valid Test, Can be used for conformity (Y/N)]&amp;Data[Cycle],Data[Date])</f>
        <v>#N/A</v>
      </c>
      <c r="F499" s="129" t="e" cm="1">
        <f t="array" ref="F499">_xlfn.XLOOKUP($A499&amp;$Q$3&amp;$R$3,Data[Index]&amp;Data[Valid Test, Can be used for conformity (Y/N)]&amp;Data[Cycle],Data[CO/km (mg)])</f>
        <v>#N/A</v>
      </c>
      <c r="G499" s="129" t="e" cm="1">
        <f t="array" ref="G499">_xlfn.XLOOKUP($A499&amp;$Q$3,Data[Index]&amp;Data[Valid Test, Can be used for conformity (Y/N)],Data[CO2/km (g)])</f>
        <v>#N/A</v>
      </c>
      <c r="H499" s="129" t="e" cm="1">
        <f t="array" ref="H499">_xlfn.XLOOKUP($A499&amp;$Q$3,Data[Index]&amp;Data[Valid Test, Can be used for conformity (Y/N)],Data[THC/km (mg)])</f>
        <v>#N/A</v>
      </c>
      <c r="I499" s="129" t="e" cm="1">
        <f t="array" ref="I499">_xlfn.XLOOKUP($A499&amp;$Q$3,Data[Index]&amp;Data[Valid Test, Can be used for conformity (Y/N)],Data[NOx/km (mg)])</f>
        <v>#N/A</v>
      </c>
      <c r="J499" s="129" t="e" cm="1">
        <f t="array" ref="J499">_xlfn.XLOOKUP($A499&amp;$Q$3,Data[Index]&amp;Data[Valid Test, Can be used for conformity (Y/N)],Data[THC + NOx/km (mg)])</f>
        <v>#N/A</v>
      </c>
      <c r="K499" s="142" t="e" cm="1">
        <f t="array" ref="K499">_xlfn.XLOOKUP($A499&amp;$Q$3,Data[Index]&amp;Data[Valid Test, Can be used for conformity (Y/N)],Data[PN/km ('#)])</f>
        <v>#N/A</v>
      </c>
      <c r="L499" s="129" t="e" cm="1">
        <f t="array" ref="L499">_xlfn.XLOOKUP($A499&amp;$Q$3,Data[Index]&amp;Data[Valid Test, Can be used for conformity (Y/N)],Data[PM/km (mg)])</f>
        <v>#N/A</v>
      </c>
      <c r="M499" s="126" t="e" cm="1">
        <f t="array" ref="M499">_xlfn.XLOOKUP($A499&amp;$Q$3,Data[Index]&amp;Data[Valid Test, Can be used for conformity (Y/N)],Data[CH4 (mg/km)])</f>
        <v>#N/A</v>
      </c>
      <c r="N499" s="126" t="e" cm="1">
        <f t="array" ref="N499">_xlfn.XLOOKUP($A499&amp;$Q$3,Data[Index]&amp;Data[Valid Test, Can be used for conformity (Y/N)],Data[N20 (mg/km)])</f>
        <v>#N/A</v>
      </c>
      <c r="O499" s="129" t="e" cm="1">
        <f t="array" ref="O499">_xlfn.XLOOKUP($A499&amp;$Q$3,Data[Index]&amp;Data[Valid Test, Can be used for conformity (Y/N)],Data[l/100km])</f>
        <v>#N/A</v>
      </c>
      <c r="P499" s="138" t="e">
        <f>_xlfn.XLOOKUP($A499,Data[Index],Data[Comments])</f>
        <v>#N/A</v>
      </c>
    </row>
    <row r="500" spans="1:16" x14ac:dyDescent="0.2">
      <c r="A500" s="129"/>
      <c r="B500" s="129"/>
      <c r="C500" s="129" t="e" cm="1">
        <f t="array" ref="C500">_xlfn.XLOOKUP($A500&amp;$Q$3&amp;$R$3,Data[Index]&amp;Data[Valid Test, Can be used for conformity (Y/N)]&amp;Data[Cycle],Data[Test Name])</f>
        <v>#N/A</v>
      </c>
      <c r="D500" s="167" t="e" cm="1">
        <f t="array" ref="D500">_xlfn.XLOOKUP($A500&amp;$Q$3&amp;$R$3,Data[Index]&amp;Data[Valid Test, Can be used for conformity (Y/N)]&amp;Data[Cycle],Data[Mileage (Miles)])</f>
        <v>#N/A</v>
      </c>
      <c r="E500" s="130" t="e" cm="1">
        <f t="array" ref="E500">_xlfn.XLOOKUP($A500&amp;$Q$3&amp;$R$3,Data[Index]&amp;Data[Valid Test, Can be used for conformity (Y/N)]&amp;Data[Cycle],Data[Date])</f>
        <v>#N/A</v>
      </c>
      <c r="F500" s="129" t="e" cm="1">
        <f t="array" ref="F500">_xlfn.XLOOKUP($A500&amp;$Q$3&amp;$R$3,Data[Index]&amp;Data[Valid Test, Can be used for conformity (Y/N)]&amp;Data[Cycle],Data[CO/km (mg)])</f>
        <v>#N/A</v>
      </c>
      <c r="G500" s="129" t="e" cm="1">
        <f t="array" ref="G500">_xlfn.XLOOKUP($A500&amp;$Q$3,Data[Index]&amp;Data[Valid Test, Can be used for conformity (Y/N)],Data[CO2/km (g)])</f>
        <v>#N/A</v>
      </c>
      <c r="H500" s="129" t="e" cm="1">
        <f t="array" ref="H500">_xlfn.XLOOKUP($A500&amp;$Q$3,Data[Index]&amp;Data[Valid Test, Can be used for conformity (Y/N)],Data[THC/km (mg)])</f>
        <v>#N/A</v>
      </c>
      <c r="I500" s="129" t="e" cm="1">
        <f t="array" ref="I500">_xlfn.XLOOKUP($A500&amp;$Q$3,Data[Index]&amp;Data[Valid Test, Can be used for conformity (Y/N)],Data[NOx/km (mg)])</f>
        <v>#N/A</v>
      </c>
      <c r="J500" s="129" t="e" cm="1">
        <f t="array" ref="J500">_xlfn.XLOOKUP($A500&amp;$Q$3,Data[Index]&amp;Data[Valid Test, Can be used for conformity (Y/N)],Data[THC + NOx/km (mg)])</f>
        <v>#N/A</v>
      </c>
      <c r="K500" s="142" t="e" cm="1">
        <f t="array" ref="K500">_xlfn.XLOOKUP($A500&amp;$Q$3,Data[Index]&amp;Data[Valid Test, Can be used for conformity (Y/N)],Data[PN/km ('#)])</f>
        <v>#N/A</v>
      </c>
      <c r="L500" s="129" t="e" cm="1">
        <f t="array" ref="L500">_xlfn.XLOOKUP($A500&amp;$Q$3,Data[Index]&amp;Data[Valid Test, Can be used for conformity (Y/N)],Data[PM/km (mg)])</f>
        <v>#N/A</v>
      </c>
      <c r="M500" s="126" t="e" cm="1">
        <f t="array" ref="M500">_xlfn.XLOOKUP($A500&amp;$Q$3,Data[Index]&amp;Data[Valid Test, Can be used for conformity (Y/N)],Data[CH4 (mg/km)])</f>
        <v>#N/A</v>
      </c>
      <c r="N500" s="126" t="e" cm="1">
        <f t="array" ref="N500">_xlfn.XLOOKUP($A500&amp;$Q$3,Data[Index]&amp;Data[Valid Test, Can be used for conformity (Y/N)],Data[N20 (mg/km)])</f>
        <v>#N/A</v>
      </c>
      <c r="O500" s="129" t="e" cm="1">
        <f t="array" ref="O500">_xlfn.XLOOKUP($A500&amp;$Q$3,Data[Index]&amp;Data[Valid Test, Can be used for conformity (Y/N)],Data[l/100km])</f>
        <v>#N/A</v>
      </c>
      <c r="P500" s="138">
        <f>_xlfn.XLOOKUP($A500,Data[Index],Data[Comments])</f>
        <v>0</v>
      </c>
    </row>
    <row r="501" spans="1:16" x14ac:dyDescent="0.2">
      <c r="A501" s="129"/>
      <c r="B501" s="129"/>
      <c r="C501" s="129" t="e" cm="1">
        <f t="array" ref="C501">_xlfn.XLOOKUP($A501&amp;$Q$3&amp;$R$3,Data[Index]&amp;Data[Valid Test, Can be used for conformity (Y/N)]&amp;Data[Cycle],Data[Test Name])</f>
        <v>#N/A</v>
      </c>
      <c r="D501" s="167" t="e" cm="1">
        <f t="array" ref="D501">_xlfn.XLOOKUP($A501&amp;$Q$3&amp;$R$3,Data[Index]&amp;Data[Valid Test, Can be used for conformity (Y/N)]&amp;Data[Cycle],Data[Mileage (Miles)])</f>
        <v>#N/A</v>
      </c>
      <c r="E501" s="130" t="e" cm="1">
        <f t="array" ref="E501">_xlfn.XLOOKUP($A501&amp;$Q$3&amp;$R$3,Data[Index]&amp;Data[Valid Test, Can be used for conformity (Y/N)]&amp;Data[Cycle],Data[Date])</f>
        <v>#N/A</v>
      </c>
      <c r="F501" s="129" t="e" cm="1">
        <f t="array" ref="F501">_xlfn.XLOOKUP($A501&amp;$Q$3&amp;$R$3,Data[Index]&amp;Data[Valid Test, Can be used for conformity (Y/N)]&amp;Data[Cycle],Data[CO/km (mg)])</f>
        <v>#N/A</v>
      </c>
      <c r="G501" s="129" t="e" cm="1">
        <f t="array" ref="G501">_xlfn.XLOOKUP($A501&amp;$Q$3,Data[Index]&amp;Data[Valid Test, Can be used for conformity (Y/N)],Data[CO2/km (g)])</f>
        <v>#N/A</v>
      </c>
      <c r="H501" s="129" t="e" cm="1">
        <f t="array" ref="H501">_xlfn.XLOOKUP($A501&amp;$Q$3,Data[Index]&amp;Data[Valid Test, Can be used for conformity (Y/N)],Data[THC/km (mg)])</f>
        <v>#N/A</v>
      </c>
      <c r="I501" s="129" t="e" cm="1">
        <f t="array" ref="I501">_xlfn.XLOOKUP($A501&amp;$Q$3,Data[Index]&amp;Data[Valid Test, Can be used for conformity (Y/N)],Data[NOx/km (mg)])</f>
        <v>#N/A</v>
      </c>
      <c r="J501" s="129" t="e" cm="1">
        <f t="array" ref="J501">_xlfn.XLOOKUP($A501&amp;$Q$3,Data[Index]&amp;Data[Valid Test, Can be used for conformity (Y/N)],Data[THC + NOx/km (mg)])</f>
        <v>#N/A</v>
      </c>
      <c r="K501" s="142" t="e" cm="1">
        <f t="array" ref="K501">_xlfn.XLOOKUP($A501&amp;$Q$3,Data[Index]&amp;Data[Valid Test, Can be used for conformity (Y/N)],Data[PN/km ('#)])</f>
        <v>#N/A</v>
      </c>
      <c r="L501" s="129" t="e" cm="1">
        <f t="array" ref="L501">_xlfn.XLOOKUP($A501&amp;$Q$3,Data[Index]&amp;Data[Valid Test, Can be used for conformity (Y/N)],Data[PM/km (mg)])</f>
        <v>#N/A</v>
      </c>
      <c r="M501" s="126" t="e" cm="1">
        <f t="array" ref="M501">_xlfn.XLOOKUP($A501&amp;$Q$3,Data[Index]&amp;Data[Valid Test, Can be used for conformity (Y/N)],Data[CH4 (mg/km)])</f>
        <v>#N/A</v>
      </c>
      <c r="N501" s="126" t="e" cm="1">
        <f t="array" ref="N501">_xlfn.XLOOKUP($A501&amp;$Q$3,Data[Index]&amp;Data[Valid Test, Can be used for conformity (Y/N)],Data[N20 (mg/km)])</f>
        <v>#N/A</v>
      </c>
      <c r="O501" s="129" t="e" cm="1">
        <f t="array" ref="O501">_xlfn.XLOOKUP($A501&amp;$Q$3,Data[Index]&amp;Data[Valid Test, Can be used for conformity (Y/N)],Data[l/100km])</f>
        <v>#N/A</v>
      </c>
      <c r="P501" s="138">
        <f>_xlfn.XLOOKUP($A501,Data[Index],Data[Comments])</f>
        <v>0</v>
      </c>
    </row>
    <row r="502" spans="1:16" x14ac:dyDescent="0.2">
      <c r="A502" s="129"/>
      <c r="B502" s="129"/>
      <c r="C502" s="129" t="e" cm="1">
        <f t="array" ref="C502">_xlfn.XLOOKUP($A502&amp;$Q$3&amp;$R$3,Data[Index]&amp;Data[Valid Test, Can be used for conformity (Y/N)]&amp;Data[Cycle],Data[Test Name])</f>
        <v>#N/A</v>
      </c>
      <c r="D502" s="167" t="e" cm="1">
        <f t="array" ref="D502">_xlfn.XLOOKUP($A502&amp;$Q$3&amp;$R$3,Data[Index]&amp;Data[Valid Test, Can be used for conformity (Y/N)]&amp;Data[Cycle],Data[Mileage (Miles)])</f>
        <v>#N/A</v>
      </c>
      <c r="E502" s="130" t="e" cm="1">
        <f t="array" ref="E502">_xlfn.XLOOKUP($A502&amp;$Q$3&amp;$R$3,Data[Index]&amp;Data[Valid Test, Can be used for conformity (Y/N)]&amp;Data[Cycle],Data[Date])</f>
        <v>#N/A</v>
      </c>
      <c r="F502" s="129" t="e" cm="1">
        <f t="array" ref="F502">_xlfn.XLOOKUP($A502&amp;$Q$3&amp;$R$3,Data[Index]&amp;Data[Valid Test, Can be used for conformity (Y/N)]&amp;Data[Cycle],Data[CO/km (mg)])</f>
        <v>#N/A</v>
      </c>
      <c r="G502" s="129" t="e" cm="1">
        <f t="array" ref="G502">_xlfn.XLOOKUP($A502&amp;$Q$3,Data[Index]&amp;Data[Valid Test, Can be used for conformity (Y/N)],Data[CO2/km (g)])</f>
        <v>#N/A</v>
      </c>
      <c r="H502" s="129" t="e" cm="1">
        <f t="array" ref="H502">_xlfn.XLOOKUP($A502&amp;$Q$3,Data[Index]&amp;Data[Valid Test, Can be used for conformity (Y/N)],Data[THC/km (mg)])</f>
        <v>#N/A</v>
      </c>
      <c r="I502" s="129" t="e" cm="1">
        <f t="array" ref="I502">_xlfn.XLOOKUP($A502&amp;$Q$3,Data[Index]&amp;Data[Valid Test, Can be used for conformity (Y/N)],Data[NOx/km (mg)])</f>
        <v>#N/A</v>
      </c>
      <c r="J502" s="129" t="e" cm="1">
        <f t="array" ref="J502">_xlfn.XLOOKUP($A502&amp;$Q$3,Data[Index]&amp;Data[Valid Test, Can be used for conformity (Y/N)],Data[THC + NOx/km (mg)])</f>
        <v>#N/A</v>
      </c>
      <c r="K502" s="142" t="e" cm="1">
        <f t="array" ref="K502">_xlfn.XLOOKUP($A502&amp;$Q$3,Data[Index]&amp;Data[Valid Test, Can be used for conformity (Y/N)],Data[PN/km ('#)])</f>
        <v>#N/A</v>
      </c>
      <c r="L502" s="129" t="e" cm="1">
        <f t="array" ref="L502">_xlfn.XLOOKUP($A502&amp;$Q$3,Data[Index]&amp;Data[Valid Test, Can be used for conformity (Y/N)],Data[PM/km (mg)])</f>
        <v>#N/A</v>
      </c>
      <c r="M502" s="126" t="e" cm="1">
        <f t="array" ref="M502">_xlfn.XLOOKUP($A502&amp;$Q$3,Data[Index]&amp;Data[Valid Test, Can be used for conformity (Y/N)],Data[CH4 (mg/km)])</f>
        <v>#N/A</v>
      </c>
      <c r="N502" s="126" t="e" cm="1">
        <f t="array" ref="N502">_xlfn.XLOOKUP($A502&amp;$Q$3,Data[Index]&amp;Data[Valid Test, Can be used for conformity (Y/N)],Data[N20 (mg/km)])</f>
        <v>#N/A</v>
      </c>
      <c r="O502" s="129" t="e" cm="1">
        <f t="array" ref="O502">_xlfn.XLOOKUP($A502&amp;$Q$3,Data[Index]&amp;Data[Valid Test, Can be used for conformity (Y/N)],Data[l/100km])</f>
        <v>#N/A</v>
      </c>
      <c r="P502" s="138" t="e">
        <f>_xlfn.XLOOKUP($A502,Data[Index],Data[Comments])</f>
        <v>#N/A</v>
      </c>
    </row>
    <row r="503" spans="1:16" x14ac:dyDescent="0.2">
      <c r="A503" s="129"/>
      <c r="B503" s="129"/>
      <c r="C503" s="129" t="e" cm="1">
        <f t="array" ref="C503">_xlfn.XLOOKUP($A503&amp;$Q$3&amp;$R$3,Data[Index]&amp;Data[Valid Test, Can be used for conformity (Y/N)]&amp;Data[Cycle],Data[Test Name])</f>
        <v>#N/A</v>
      </c>
      <c r="D503" s="167" t="e" cm="1">
        <f t="array" ref="D503">_xlfn.XLOOKUP($A503&amp;$Q$3&amp;$R$3,Data[Index]&amp;Data[Valid Test, Can be used for conformity (Y/N)]&amp;Data[Cycle],Data[Mileage (Miles)])</f>
        <v>#N/A</v>
      </c>
      <c r="E503" s="130" t="e" cm="1">
        <f t="array" ref="E503">_xlfn.XLOOKUP($A503&amp;$Q$3&amp;$R$3,Data[Index]&amp;Data[Valid Test, Can be used for conformity (Y/N)]&amp;Data[Cycle],Data[Date])</f>
        <v>#N/A</v>
      </c>
      <c r="F503" s="129" t="e" cm="1">
        <f t="array" ref="F503">_xlfn.XLOOKUP($A503&amp;$Q$3&amp;$R$3,Data[Index]&amp;Data[Valid Test, Can be used for conformity (Y/N)]&amp;Data[Cycle],Data[CO/km (mg)])</f>
        <v>#N/A</v>
      </c>
      <c r="G503" s="129" t="e" cm="1">
        <f t="array" ref="G503">_xlfn.XLOOKUP($A503&amp;$Q$3,Data[Index]&amp;Data[Valid Test, Can be used for conformity (Y/N)],Data[CO2/km (g)])</f>
        <v>#N/A</v>
      </c>
      <c r="H503" s="129" t="e" cm="1">
        <f t="array" ref="H503">_xlfn.XLOOKUP($A503&amp;$Q$3,Data[Index]&amp;Data[Valid Test, Can be used for conformity (Y/N)],Data[THC/km (mg)])</f>
        <v>#N/A</v>
      </c>
      <c r="I503" s="129" t="e" cm="1">
        <f t="array" ref="I503">_xlfn.XLOOKUP($A503&amp;$Q$3,Data[Index]&amp;Data[Valid Test, Can be used for conformity (Y/N)],Data[NOx/km (mg)])</f>
        <v>#N/A</v>
      </c>
      <c r="J503" s="129" t="e" cm="1">
        <f t="array" ref="J503">_xlfn.XLOOKUP($A503&amp;$Q$3,Data[Index]&amp;Data[Valid Test, Can be used for conformity (Y/N)],Data[THC + NOx/km (mg)])</f>
        <v>#N/A</v>
      </c>
      <c r="K503" s="142" t="e" cm="1">
        <f t="array" ref="K503">_xlfn.XLOOKUP($A503&amp;$Q$3,Data[Index]&amp;Data[Valid Test, Can be used for conformity (Y/N)],Data[PN/km ('#)])</f>
        <v>#N/A</v>
      </c>
      <c r="L503" s="129" t="e" cm="1">
        <f t="array" ref="L503">_xlfn.XLOOKUP($A503&amp;$Q$3,Data[Index]&amp;Data[Valid Test, Can be used for conformity (Y/N)],Data[PM/km (mg)])</f>
        <v>#N/A</v>
      </c>
      <c r="M503" s="126" t="e" cm="1">
        <f t="array" ref="M503">_xlfn.XLOOKUP($A503&amp;$Q$3,Data[Index]&amp;Data[Valid Test, Can be used for conformity (Y/N)],Data[CH4 (mg/km)])</f>
        <v>#N/A</v>
      </c>
      <c r="N503" s="126" t="e" cm="1">
        <f t="array" ref="N503">_xlfn.XLOOKUP($A503&amp;$Q$3,Data[Index]&amp;Data[Valid Test, Can be used for conformity (Y/N)],Data[N20 (mg/km)])</f>
        <v>#N/A</v>
      </c>
      <c r="O503" s="129" t="e" cm="1">
        <f t="array" ref="O503">_xlfn.XLOOKUP($A503&amp;$Q$3,Data[Index]&amp;Data[Valid Test, Can be used for conformity (Y/N)],Data[l/100km])</f>
        <v>#N/A</v>
      </c>
      <c r="P503" s="138" t="e">
        <f>_xlfn.XLOOKUP($A503,Data[Index],Data[Comments])</f>
        <v>#N/A</v>
      </c>
    </row>
    <row r="504" spans="1:16" x14ac:dyDescent="0.2">
      <c r="A504" s="129"/>
      <c r="B504" s="129"/>
      <c r="C504" s="129" t="e" cm="1">
        <f t="array" ref="C504">_xlfn.XLOOKUP($A504&amp;$Q$3&amp;$R$3,Data[Index]&amp;Data[Valid Test, Can be used for conformity (Y/N)]&amp;Data[Cycle],Data[Test Name])</f>
        <v>#N/A</v>
      </c>
      <c r="D504" s="167" t="e" cm="1">
        <f t="array" ref="D504">_xlfn.XLOOKUP($A504&amp;$Q$3&amp;$R$3,Data[Index]&amp;Data[Valid Test, Can be used for conformity (Y/N)]&amp;Data[Cycle],Data[Mileage (Miles)])</f>
        <v>#N/A</v>
      </c>
      <c r="E504" s="130" t="e" cm="1">
        <f t="array" ref="E504">_xlfn.XLOOKUP($A504&amp;$Q$3&amp;$R$3,Data[Index]&amp;Data[Valid Test, Can be used for conformity (Y/N)]&amp;Data[Cycle],Data[Date])</f>
        <v>#N/A</v>
      </c>
      <c r="F504" s="129" t="e" cm="1">
        <f t="array" ref="F504">_xlfn.XLOOKUP($A504&amp;$Q$3&amp;$R$3,Data[Index]&amp;Data[Valid Test, Can be used for conformity (Y/N)]&amp;Data[Cycle],Data[CO/km (mg)])</f>
        <v>#N/A</v>
      </c>
      <c r="G504" s="129" t="e" cm="1">
        <f t="array" ref="G504">_xlfn.XLOOKUP($A504&amp;$Q$3,Data[Index]&amp;Data[Valid Test, Can be used for conformity (Y/N)],Data[CO2/km (g)])</f>
        <v>#N/A</v>
      </c>
      <c r="H504" s="129" t="e" cm="1">
        <f t="array" ref="H504">_xlfn.XLOOKUP($A504&amp;$Q$3,Data[Index]&amp;Data[Valid Test, Can be used for conformity (Y/N)],Data[THC/km (mg)])</f>
        <v>#N/A</v>
      </c>
      <c r="I504" s="129" t="e" cm="1">
        <f t="array" ref="I504">_xlfn.XLOOKUP($A504&amp;$Q$3,Data[Index]&amp;Data[Valid Test, Can be used for conformity (Y/N)],Data[NOx/km (mg)])</f>
        <v>#N/A</v>
      </c>
      <c r="J504" s="129" t="e" cm="1">
        <f t="array" ref="J504">_xlfn.XLOOKUP($A504&amp;$Q$3,Data[Index]&amp;Data[Valid Test, Can be used for conformity (Y/N)],Data[THC + NOx/km (mg)])</f>
        <v>#N/A</v>
      </c>
      <c r="K504" s="142" t="e" cm="1">
        <f t="array" ref="K504">_xlfn.XLOOKUP($A504&amp;$Q$3,Data[Index]&amp;Data[Valid Test, Can be used for conformity (Y/N)],Data[PN/km ('#)])</f>
        <v>#N/A</v>
      </c>
      <c r="L504" s="129" t="e" cm="1">
        <f t="array" ref="L504">_xlfn.XLOOKUP($A504&amp;$Q$3,Data[Index]&amp;Data[Valid Test, Can be used for conformity (Y/N)],Data[PM/km (mg)])</f>
        <v>#N/A</v>
      </c>
      <c r="M504" s="126" t="e" cm="1">
        <f t="array" ref="M504">_xlfn.XLOOKUP($A504&amp;$Q$3,Data[Index]&amp;Data[Valid Test, Can be used for conformity (Y/N)],Data[CH4 (mg/km)])</f>
        <v>#N/A</v>
      </c>
      <c r="N504" s="126" t="e" cm="1">
        <f t="array" ref="N504">_xlfn.XLOOKUP($A504&amp;$Q$3,Data[Index]&amp;Data[Valid Test, Can be used for conformity (Y/N)],Data[N20 (mg/km)])</f>
        <v>#N/A</v>
      </c>
      <c r="O504" s="129" t="e" cm="1">
        <f t="array" ref="O504">_xlfn.XLOOKUP($A504&amp;$Q$3,Data[Index]&amp;Data[Valid Test, Can be used for conformity (Y/N)],Data[l/100km])</f>
        <v>#N/A</v>
      </c>
      <c r="P504" s="138" t="e">
        <f>_xlfn.XLOOKUP($A504,Data[Index],Data[Comments])</f>
        <v>#N/A</v>
      </c>
    </row>
    <row r="505" spans="1:16" x14ac:dyDescent="0.2">
      <c r="A505" s="129"/>
      <c r="B505" s="129"/>
      <c r="C505" s="129" t="e" cm="1">
        <f t="array" ref="C505">_xlfn.XLOOKUP($A505&amp;$Q$3&amp;$R$3,Data[Index]&amp;Data[Valid Test, Can be used for conformity (Y/N)]&amp;Data[Cycle],Data[Test Name])</f>
        <v>#N/A</v>
      </c>
      <c r="D505" s="167" t="e" cm="1">
        <f t="array" ref="D505">_xlfn.XLOOKUP($A505&amp;$Q$3&amp;$R$3,Data[Index]&amp;Data[Valid Test, Can be used for conformity (Y/N)]&amp;Data[Cycle],Data[Mileage (Miles)])</f>
        <v>#N/A</v>
      </c>
      <c r="E505" s="130" t="e" cm="1">
        <f t="array" ref="E505">_xlfn.XLOOKUP($A505&amp;$Q$3&amp;$R$3,Data[Index]&amp;Data[Valid Test, Can be used for conformity (Y/N)]&amp;Data[Cycle],Data[Date])</f>
        <v>#N/A</v>
      </c>
      <c r="F505" s="129" t="e" cm="1">
        <f t="array" ref="F505">_xlfn.XLOOKUP($A505&amp;$Q$3&amp;$R$3,Data[Index]&amp;Data[Valid Test, Can be used for conformity (Y/N)]&amp;Data[Cycle],Data[CO/km (mg)])</f>
        <v>#N/A</v>
      </c>
      <c r="G505" s="129" t="e" cm="1">
        <f t="array" ref="G505">_xlfn.XLOOKUP($A505&amp;$Q$3,Data[Index]&amp;Data[Valid Test, Can be used for conformity (Y/N)],Data[CO2/km (g)])</f>
        <v>#N/A</v>
      </c>
      <c r="H505" s="129" t="e" cm="1">
        <f t="array" ref="H505">_xlfn.XLOOKUP($A505&amp;$Q$3,Data[Index]&amp;Data[Valid Test, Can be used for conformity (Y/N)],Data[THC/km (mg)])</f>
        <v>#N/A</v>
      </c>
      <c r="I505" s="129" t="e" cm="1">
        <f t="array" ref="I505">_xlfn.XLOOKUP($A505&amp;$Q$3,Data[Index]&amp;Data[Valid Test, Can be used for conformity (Y/N)],Data[NOx/km (mg)])</f>
        <v>#N/A</v>
      </c>
      <c r="J505" s="129" t="e" cm="1">
        <f t="array" ref="J505">_xlfn.XLOOKUP($A505&amp;$Q$3,Data[Index]&amp;Data[Valid Test, Can be used for conformity (Y/N)],Data[THC + NOx/km (mg)])</f>
        <v>#N/A</v>
      </c>
      <c r="K505" s="142" t="e" cm="1">
        <f t="array" ref="K505">_xlfn.XLOOKUP($A505&amp;$Q$3,Data[Index]&amp;Data[Valid Test, Can be used for conformity (Y/N)],Data[PN/km ('#)])</f>
        <v>#N/A</v>
      </c>
      <c r="L505" s="129" t="e" cm="1">
        <f t="array" ref="L505">_xlfn.XLOOKUP($A505&amp;$Q$3,Data[Index]&amp;Data[Valid Test, Can be used for conformity (Y/N)],Data[PM/km (mg)])</f>
        <v>#N/A</v>
      </c>
      <c r="M505" s="126" t="e" cm="1">
        <f t="array" ref="M505">_xlfn.XLOOKUP($A505&amp;$Q$3,Data[Index]&amp;Data[Valid Test, Can be used for conformity (Y/N)],Data[CH4 (mg/km)])</f>
        <v>#N/A</v>
      </c>
      <c r="N505" s="126" t="e" cm="1">
        <f t="array" ref="N505">_xlfn.XLOOKUP($A505&amp;$Q$3,Data[Index]&amp;Data[Valid Test, Can be used for conformity (Y/N)],Data[N20 (mg/km)])</f>
        <v>#N/A</v>
      </c>
      <c r="O505" s="129" t="e" cm="1">
        <f t="array" ref="O505">_xlfn.XLOOKUP($A505&amp;$Q$3,Data[Index]&amp;Data[Valid Test, Can be used for conformity (Y/N)],Data[l/100km])</f>
        <v>#N/A</v>
      </c>
      <c r="P505" s="138">
        <f>_xlfn.XLOOKUP($A505,Data[Index],Data[Comments])</f>
        <v>0</v>
      </c>
    </row>
    <row r="506" spans="1:16" x14ac:dyDescent="0.2">
      <c r="A506" s="129"/>
      <c r="B506" s="129"/>
      <c r="C506" s="129" t="e" cm="1">
        <f t="array" ref="C506">_xlfn.XLOOKUP($A506&amp;$Q$3&amp;$R$3,Data[Index]&amp;Data[Valid Test, Can be used for conformity (Y/N)]&amp;Data[Cycle],Data[Test Name])</f>
        <v>#N/A</v>
      </c>
      <c r="D506" s="167" t="e" cm="1">
        <f t="array" ref="D506">_xlfn.XLOOKUP($A506&amp;$Q$3&amp;$R$3,Data[Index]&amp;Data[Valid Test, Can be used for conformity (Y/N)]&amp;Data[Cycle],Data[Mileage (Miles)])</f>
        <v>#N/A</v>
      </c>
      <c r="E506" s="130" t="e" cm="1">
        <f t="array" ref="E506">_xlfn.XLOOKUP($A506&amp;$Q$3&amp;$R$3,Data[Index]&amp;Data[Valid Test, Can be used for conformity (Y/N)]&amp;Data[Cycle],Data[Date])</f>
        <v>#N/A</v>
      </c>
      <c r="F506" s="129" t="e" cm="1">
        <f t="array" ref="F506">_xlfn.XLOOKUP($A506&amp;$Q$3&amp;$R$3,Data[Index]&amp;Data[Valid Test, Can be used for conformity (Y/N)]&amp;Data[Cycle],Data[CO/km (mg)])</f>
        <v>#N/A</v>
      </c>
      <c r="G506" s="129" t="e" cm="1">
        <f t="array" ref="G506">_xlfn.XLOOKUP($A506&amp;$Q$3,Data[Index]&amp;Data[Valid Test, Can be used for conformity (Y/N)],Data[CO2/km (g)])</f>
        <v>#N/A</v>
      </c>
      <c r="H506" s="129" t="e" cm="1">
        <f t="array" ref="H506">_xlfn.XLOOKUP($A506&amp;$Q$3,Data[Index]&amp;Data[Valid Test, Can be used for conformity (Y/N)],Data[THC/km (mg)])</f>
        <v>#N/A</v>
      </c>
      <c r="I506" s="129" t="e" cm="1">
        <f t="array" ref="I506">_xlfn.XLOOKUP($A506&amp;$Q$3,Data[Index]&amp;Data[Valid Test, Can be used for conformity (Y/N)],Data[NOx/km (mg)])</f>
        <v>#N/A</v>
      </c>
      <c r="J506" s="129" t="e" cm="1">
        <f t="array" ref="J506">_xlfn.XLOOKUP($A506&amp;$Q$3,Data[Index]&amp;Data[Valid Test, Can be used for conformity (Y/N)],Data[THC + NOx/km (mg)])</f>
        <v>#N/A</v>
      </c>
      <c r="K506" s="142" t="e" cm="1">
        <f t="array" ref="K506">_xlfn.XLOOKUP($A506&amp;$Q$3,Data[Index]&amp;Data[Valid Test, Can be used for conformity (Y/N)],Data[PN/km ('#)])</f>
        <v>#N/A</v>
      </c>
      <c r="L506" s="129" t="e" cm="1">
        <f t="array" ref="L506">_xlfn.XLOOKUP($A506&amp;$Q$3,Data[Index]&amp;Data[Valid Test, Can be used for conformity (Y/N)],Data[PM/km (mg)])</f>
        <v>#N/A</v>
      </c>
      <c r="M506" s="126" t="e" cm="1">
        <f t="array" ref="M506">_xlfn.XLOOKUP($A506&amp;$Q$3,Data[Index]&amp;Data[Valid Test, Can be used for conformity (Y/N)],Data[CH4 (mg/km)])</f>
        <v>#N/A</v>
      </c>
      <c r="N506" s="126" t="e" cm="1">
        <f t="array" ref="N506">_xlfn.XLOOKUP($A506&amp;$Q$3,Data[Index]&amp;Data[Valid Test, Can be used for conformity (Y/N)],Data[N20 (mg/km)])</f>
        <v>#N/A</v>
      </c>
      <c r="O506" s="129" t="e" cm="1">
        <f t="array" ref="O506">_xlfn.XLOOKUP($A506&amp;$Q$3,Data[Index]&amp;Data[Valid Test, Can be used for conformity (Y/N)],Data[l/100km])</f>
        <v>#N/A</v>
      </c>
      <c r="P506" s="138">
        <f>_xlfn.XLOOKUP($A506,Data[Index],Data[Comments])</f>
        <v>0</v>
      </c>
    </row>
    <row r="507" spans="1:16" x14ac:dyDescent="0.2">
      <c r="A507" s="129"/>
      <c r="B507" s="129"/>
      <c r="C507" s="129" t="e" cm="1">
        <f t="array" ref="C507">_xlfn.XLOOKUP($A507&amp;$Q$3&amp;$R$3,Data[Index]&amp;Data[Valid Test, Can be used for conformity (Y/N)]&amp;Data[Cycle],Data[Test Name])</f>
        <v>#N/A</v>
      </c>
      <c r="D507" s="167" t="e" cm="1">
        <f t="array" ref="D507">_xlfn.XLOOKUP($A507&amp;$Q$3&amp;$R$3,Data[Index]&amp;Data[Valid Test, Can be used for conformity (Y/N)]&amp;Data[Cycle],Data[Mileage (Miles)])</f>
        <v>#N/A</v>
      </c>
      <c r="E507" s="130" t="e" cm="1">
        <f t="array" ref="E507">_xlfn.XLOOKUP($A507&amp;$Q$3&amp;$R$3,Data[Index]&amp;Data[Valid Test, Can be used for conformity (Y/N)]&amp;Data[Cycle],Data[Date])</f>
        <v>#N/A</v>
      </c>
      <c r="F507" s="129" t="e" cm="1">
        <f t="array" ref="F507">_xlfn.XLOOKUP($A507&amp;$Q$3&amp;$R$3,Data[Index]&amp;Data[Valid Test, Can be used for conformity (Y/N)]&amp;Data[Cycle],Data[CO/km (mg)])</f>
        <v>#N/A</v>
      </c>
      <c r="G507" s="129" t="e" cm="1">
        <f t="array" ref="G507">_xlfn.XLOOKUP($A507&amp;$Q$3,Data[Index]&amp;Data[Valid Test, Can be used for conformity (Y/N)],Data[CO2/km (g)])</f>
        <v>#N/A</v>
      </c>
      <c r="H507" s="129" t="e" cm="1">
        <f t="array" ref="H507">_xlfn.XLOOKUP($A507&amp;$Q$3,Data[Index]&amp;Data[Valid Test, Can be used for conformity (Y/N)],Data[THC/km (mg)])</f>
        <v>#N/A</v>
      </c>
      <c r="I507" s="129" t="e" cm="1">
        <f t="array" ref="I507">_xlfn.XLOOKUP($A507&amp;$Q$3,Data[Index]&amp;Data[Valid Test, Can be used for conformity (Y/N)],Data[NOx/km (mg)])</f>
        <v>#N/A</v>
      </c>
      <c r="J507" s="129" t="e" cm="1">
        <f t="array" ref="J507">_xlfn.XLOOKUP($A507&amp;$Q$3,Data[Index]&amp;Data[Valid Test, Can be used for conformity (Y/N)],Data[THC + NOx/km (mg)])</f>
        <v>#N/A</v>
      </c>
      <c r="K507" s="142" t="e" cm="1">
        <f t="array" ref="K507">_xlfn.XLOOKUP($A507&amp;$Q$3,Data[Index]&amp;Data[Valid Test, Can be used for conformity (Y/N)],Data[PN/km ('#)])</f>
        <v>#N/A</v>
      </c>
      <c r="L507" s="129" t="e" cm="1">
        <f t="array" ref="L507">_xlfn.XLOOKUP($A507&amp;$Q$3,Data[Index]&amp;Data[Valid Test, Can be used for conformity (Y/N)],Data[PM/km (mg)])</f>
        <v>#N/A</v>
      </c>
      <c r="M507" s="126" t="e" cm="1">
        <f t="array" ref="M507">_xlfn.XLOOKUP($A507&amp;$Q$3,Data[Index]&amp;Data[Valid Test, Can be used for conformity (Y/N)],Data[CH4 (mg/km)])</f>
        <v>#N/A</v>
      </c>
      <c r="N507" s="126" t="e" cm="1">
        <f t="array" ref="N507">_xlfn.XLOOKUP($A507&amp;$Q$3,Data[Index]&amp;Data[Valid Test, Can be used for conformity (Y/N)],Data[N20 (mg/km)])</f>
        <v>#N/A</v>
      </c>
      <c r="O507" s="129" t="e" cm="1">
        <f t="array" ref="O507">_xlfn.XLOOKUP($A507&amp;$Q$3,Data[Index]&amp;Data[Valid Test, Can be used for conformity (Y/N)],Data[l/100km])</f>
        <v>#N/A</v>
      </c>
      <c r="P507" s="138" t="e">
        <f>_xlfn.XLOOKUP($A507,Data[Index],Data[Comments])</f>
        <v>#N/A</v>
      </c>
    </row>
    <row r="508" spans="1:16" x14ac:dyDescent="0.2">
      <c r="A508" s="129"/>
      <c r="B508" s="129"/>
      <c r="C508" s="129" t="e" cm="1">
        <f t="array" ref="C508">_xlfn.XLOOKUP($A508&amp;$Q$3&amp;$R$3,Data[Index]&amp;Data[Valid Test, Can be used for conformity (Y/N)]&amp;Data[Cycle],Data[Test Name])</f>
        <v>#N/A</v>
      </c>
      <c r="D508" s="167" t="e" cm="1">
        <f t="array" ref="D508">_xlfn.XLOOKUP($A508&amp;$Q$3&amp;$R$3,Data[Index]&amp;Data[Valid Test, Can be used for conformity (Y/N)]&amp;Data[Cycle],Data[Mileage (Miles)])</f>
        <v>#N/A</v>
      </c>
      <c r="E508" s="130" t="e" cm="1">
        <f t="array" ref="E508">_xlfn.XLOOKUP($A508&amp;$Q$3&amp;$R$3,Data[Index]&amp;Data[Valid Test, Can be used for conformity (Y/N)]&amp;Data[Cycle],Data[Date])</f>
        <v>#N/A</v>
      </c>
      <c r="F508" s="129" t="e" cm="1">
        <f t="array" ref="F508">_xlfn.XLOOKUP($A508&amp;$Q$3&amp;$R$3,Data[Index]&amp;Data[Valid Test, Can be used for conformity (Y/N)]&amp;Data[Cycle],Data[CO/km (mg)])</f>
        <v>#N/A</v>
      </c>
      <c r="G508" s="129" t="e" cm="1">
        <f t="array" ref="G508">_xlfn.XLOOKUP($A508&amp;$Q$3,Data[Index]&amp;Data[Valid Test, Can be used for conformity (Y/N)],Data[CO2/km (g)])</f>
        <v>#N/A</v>
      </c>
      <c r="H508" s="129" t="e" cm="1">
        <f t="array" ref="H508">_xlfn.XLOOKUP($A508&amp;$Q$3,Data[Index]&amp;Data[Valid Test, Can be used for conformity (Y/N)],Data[THC/km (mg)])</f>
        <v>#N/A</v>
      </c>
      <c r="I508" s="129" t="e" cm="1">
        <f t="array" ref="I508">_xlfn.XLOOKUP($A508&amp;$Q$3,Data[Index]&amp;Data[Valid Test, Can be used for conformity (Y/N)],Data[NOx/km (mg)])</f>
        <v>#N/A</v>
      </c>
      <c r="J508" s="129" t="e" cm="1">
        <f t="array" ref="J508">_xlfn.XLOOKUP($A508&amp;$Q$3,Data[Index]&amp;Data[Valid Test, Can be used for conformity (Y/N)],Data[THC + NOx/km (mg)])</f>
        <v>#N/A</v>
      </c>
      <c r="K508" s="142" t="e" cm="1">
        <f t="array" ref="K508">_xlfn.XLOOKUP($A508&amp;$Q$3,Data[Index]&amp;Data[Valid Test, Can be used for conformity (Y/N)],Data[PN/km ('#)])</f>
        <v>#N/A</v>
      </c>
      <c r="L508" s="129" t="e" cm="1">
        <f t="array" ref="L508">_xlfn.XLOOKUP($A508&amp;$Q$3,Data[Index]&amp;Data[Valid Test, Can be used for conformity (Y/N)],Data[PM/km (mg)])</f>
        <v>#N/A</v>
      </c>
      <c r="M508" s="126" t="e" cm="1">
        <f t="array" ref="M508">_xlfn.XLOOKUP($A508&amp;$Q$3,Data[Index]&amp;Data[Valid Test, Can be used for conformity (Y/N)],Data[CH4 (mg/km)])</f>
        <v>#N/A</v>
      </c>
      <c r="N508" s="126" t="e" cm="1">
        <f t="array" ref="N508">_xlfn.XLOOKUP($A508&amp;$Q$3,Data[Index]&amp;Data[Valid Test, Can be used for conformity (Y/N)],Data[N20 (mg/km)])</f>
        <v>#N/A</v>
      </c>
      <c r="O508" s="129" t="e" cm="1">
        <f t="array" ref="O508">_xlfn.XLOOKUP($A508&amp;$Q$3,Data[Index]&amp;Data[Valid Test, Can be used for conformity (Y/N)],Data[l/100km])</f>
        <v>#N/A</v>
      </c>
      <c r="P508" s="138">
        <f>_xlfn.XLOOKUP($A508,Data[Index],Data[Comments])</f>
        <v>0</v>
      </c>
    </row>
    <row r="509" spans="1:16" x14ac:dyDescent="0.2">
      <c r="A509" s="129"/>
      <c r="B509" s="129"/>
      <c r="C509" s="129" t="e" cm="1">
        <f t="array" ref="C509">_xlfn.XLOOKUP($A509&amp;$Q$3&amp;$R$3,Data[Index]&amp;Data[Valid Test, Can be used for conformity (Y/N)]&amp;Data[Cycle],Data[Test Name])</f>
        <v>#N/A</v>
      </c>
      <c r="D509" s="167" t="e" cm="1">
        <f t="array" ref="D509">_xlfn.XLOOKUP($A509&amp;$Q$3&amp;$R$3,Data[Index]&amp;Data[Valid Test, Can be used for conformity (Y/N)]&amp;Data[Cycle],Data[Mileage (Miles)])</f>
        <v>#N/A</v>
      </c>
      <c r="E509" s="130" t="e" cm="1">
        <f t="array" ref="E509">_xlfn.XLOOKUP($A509&amp;$Q$3&amp;$R$3,Data[Index]&amp;Data[Valid Test, Can be used for conformity (Y/N)]&amp;Data[Cycle],Data[Date])</f>
        <v>#N/A</v>
      </c>
      <c r="F509" s="129" t="e" cm="1">
        <f t="array" ref="F509">_xlfn.XLOOKUP($A509&amp;$Q$3&amp;$R$3,Data[Index]&amp;Data[Valid Test, Can be used for conformity (Y/N)]&amp;Data[Cycle],Data[CO/km (mg)])</f>
        <v>#N/A</v>
      </c>
      <c r="G509" s="129" t="e" cm="1">
        <f t="array" ref="G509">_xlfn.XLOOKUP($A509&amp;$Q$3,Data[Index]&amp;Data[Valid Test, Can be used for conformity (Y/N)],Data[CO2/km (g)])</f>
        <v>#N/A</v>
      </c>
      <c r="H509" s="129" t="e" cm="1">
        <f t="array" ref="H509">_xlfn.XLOOKUP($A509&amp;$Q$3,Data[Index]&amp;Data[Valid Test, Can be used for conformity (Y/N)],Data[THC/km (mg)])</f>
        <v>#N/A</v>
      </c>
      <c r="I509" s="129" t="e" cm="1">
        <f t="array" ref="I509">_xlfn.XLOOKUP($A509&amp;$Q$3,Data[Index]&amp;Data[Valid Test, Can be used for conformity (Y/N)],Data[NOx/km (mg)])</f>
        <v>#N/A</v>
      </c>
      <c r="J509" s="129" t="e" cm="1">
        <f t="array" ref="J509">_xlfn.XLOOKUP($A509&amp;$Q$3,Data[Index]&amp;Data[Valid Test, Can be used for conformity (Y/N)],Data[THC + NOx/km (mg)])</f>
        <v>#N/A</v>
      </c>
      <c r="K509" s="142" t="e" cm="1">
        <f t="array" ref="K509">_xlfn.XLOOKUP($A509&amp;$Q$3,Data[Index]&amp;Data[Valid Test, Can be used for conformity (Y/N)],Data[PN/km ('#)])</f>
        <v>#N/A</v>
      </c>
      <c r="L509" s="129" t="e" cm="1">
        <f t="array" ref="L509">_xlfn.XLOOKUP($A509&amp;$Q$3,Data[Index]&amp;Data[Valid Test, Can be used for conformity (Y/N)],Data[PM/km (mg)])</f>
        <v>#N/A</v>
      </c>
      <c r="M509" s="126" t="e" cm="1">
        <f t="array" ref="M509">_xlfn.XLOOKUP($A509&amp;$Q$3,Data[Index]&amp;Data[Valid Test, Can be used for conformity (Y/N)],Data[CH4 (mg/km)])</f>
        <v>#N/A</v>
      </c>
      <c r="N509" s="126" t="e" cm="1">
        <f t="array" ref="N509">_xlfn.XLOOKUP($A509&amp;$Q$3,Data[Index]&amp;Data[Valid Test, Can be used for conformity (Y/N)],Data[N20 (mg/km)])</f>
        <v>#N/A</v>
      </c>
      <c r="O509" s="129" t="e" cm="1">
        <f t="array" ref="O509">_xlfn.XLOOKUP($A509&amp;$Q$3,Data[Index]&amp;Data[Valid Test, Can be used for conformity (Y/N)],Data[l/100km])</f>
        <v>#N/A</v>
      </c>
      <c r="P509" s="138">
        <f>_xlfn.XLOOKUP($A509,Data[Index],Data[Comments])</f>
        <v>0</v>
      </c>
    </row>
    <row r="510" spans="1:16" x14ac:dyDescent="0.2">
      <c r="A510" s="129"/>
      <c r="B510" s="129"/>
      <c r="C510" s="129" t="e" cm="1">
        <f t="array" ref="C510">_xlfn.XLOOKUP($A510&amp;$Q$3&amp;$R$3,Data[Index]&amp;Data[Valid Test, Can be used for conformity (Y/N)]&amp;Data[Cycle],Data[Test Name])</f>
        <v>#N/A</v>
      </c>
      <c r="D510" s="167" t="e" cm="1">
        <f t="array" ref="D510">_xlfn.XLOOKUP($A510&amp;$Q$3&amp;$R$3,Data[Index]&amp;Data[Valid Test, Can be used for conformity (Y/N)]&amp;Data[Cycle],Data[Mileage (Miles)])</f>
        <v>#N/A</v>
      </c>
      <c r="E510" s="130" t="e" cm="1">
        <f t="array" ref="E510">_xlfn.XLOOKUP($A510&amp;$Q$3&amp;$R$3,Data[Index]&amp;Data[Valid Test, Can be used for conformity (Y/N)]&amp;Data[Cycle],Data[Date])</f>
        <v>#N/A</v>
      </c>
      <c r="F510" s="129" t="e" cm="1">
        <f t="array" ref="F510">_xlfn.XLOOKUP($A510&amp;$Q$3&amp;$R$3,Data[Index]&amp;Data[Valid Test, Can be used for conformity (Y/N)]&amp;Data[Cycle],Data[CO/km (mg)])</f>
        <v>#N/A</v>
      </c>
      <c r="G510" s="129" t="e" cm="1">
        <f t="array" ref="G510">_xlfn.XLOOKUP($A510&amp;$Q$3,Data[Index]&amp;Data[Valid Test, Can be used for conformity (Y/N)],Data[CO2/km (g)])</f>
        <v>#N/A</v>
      </c>
      <c r="H510" s="129" t="e" cm="1">
        <f t="array" ref="H510">_xlfn.XLOOKUP($A510&amp;$Q$3,Data[Index]&amp;Data[Valid Test, Can be used for conformity (Y/N)],Data[THC/km (mg)])</f>
        <v>#N/A</v>
      </c>
      <c r="I510" s="129" t="e" cm="1">
        <f t="array" ref="I510">_xlfn.XLOOKUP($A510&amp;$Q$3,Data[Index]&amp;Data[Valid Test, Can be used for conformity (Y/N)],Data[NOx/km (mg)])</f>
        <v>#N/A</v>
      </c>
      <c r="J510" s="129" t="e" cm="1">
        <f t="array" ref="J510">_xlfn.XLOOKUP($A510&amp;$Q$3,Data[Index]&amp;Data[Valid Test, Can be used for conformity (Y/N)],Data[THC + NOx/km (mg)])</f>
        <v>#N/A</v>
      </c>
      <c r="K510" s="142" t="e" cm="1">
        <f t="array" ref="K510">_xlfn.XLOOKUP($A510&amp;$Q$3,Data[Index]&amp;Data[Valid Test, Can be used for conformity (Y/N)],Data[PN/km ('#)])</f>
        <v>#N/A</v>
      </c>
      <c r="L510" s="129" t="e" cm="1">
        <f t="array" ref="L510">_xlfn.XLOOKUP($A510&amp;$Q$3,Data[Index]&amp;Data[Valid Test, Can be used for conformity (Y/N)],Data[PM/km (mg)])</f>
        <v>#N/A</v>
      </c>
      <c r="M510" s="126" t="e" cm="1">
        <f t="array" ref="M510">_xlfn.XLOOKUP($A510&amp;$Q$3,Data[Index]&amp;Data[Valid Test, Can be used for conformity (Y/N)],Data[CH4 (mg/km)])</f>
        <v>#N/A</v>
      </c>
      <c r="N510" s="126" t="e" cm="1">
        <f t="array" ref="N510">_xlfn.XLOOKUP($A510&amp;$Q$3,Data[Index]&amp;Data[Valid Test, Can be used for conformity (Y/N)],Data[N20 (mg/km)])</f>
        <v>#N/A</v>
      </c>
      <c r="O510" s="129" t="e" cm="1">
        <f t="array" ref="O510">_xlfn.XLOOKUP($A510&amp;$Q$3,Data[Index]&amp;Data[Valid Test, Can be used for conformity (Y/N)],Data[l/100km])</f>
        <v>#N/A</v>
      </c>
      <c r="P510" s="138" t="e">
        <f>_xlfn.XLOOKUP($A510,Data[Index],Data[Comments])</f>
        <v>#N/A</v>
      </c>
    </row>
    <row r="511" spans="1:16" x14ac:dyDescent="0.2">
      <c r="A511" s="129"/>
      <c r="B511" s="129"/>
      <c r="C511" s="129" t="e" cm="1">
        <f t="array" ref="C511">_xlfn.XLOOKUP($A511&amp;$Q$3&amp;$R$3,Data[Index]&amp;Data[Valid Test, Can be used for conformity (Y/N)]&amp;Data[Cycle],Data[Test Name])</f>
        <v>#N/A</v>
      </c>
      <c r="D511" s="167" t="e" cm="1">
        <f t="array" ref="D511">_xlfn.XLOOKUP($A511&amp;$Q$3&amp;$R$3,Data[Index]&amp;Data[Valid Test, Can be used for conformity (Y/N)]&amp;Data[Cycle],Data[Mileage (Miles)])</f>
        <v>#N/A</v>
      </c>
      <c r="E511" s="130" t="e" cm="1">
        <f t="array" ref="E511">_xlfn.XLOOKUP($A511&amp;$Q$3&amp;$R$3,Data[Index]&amp;Data[Valid Test, Can be used for conformity (Y/N)]&amp;Data[Cycle],Data[Date])</f>
        <v>#N/A</v>
      </c>
      <c r="F511" s="129" t="e" cm="1">
        <f t="array" ref="F511">_xlfn.XLOOKUP($A511&amp;$Q$3&amp;$R$3,Data[Index]&amp;Data[Valid Test, Can be used for conformity (Y/N)]&amp;Data[Cycle],Data[CO/km (mg)])</f>
        <v>#N/A</v>
      </c>
      <c r="G511" s="129" t="e" cm="1">
        <f t="array" ref="G511">_xlfn.XLOOKUP($A511&amp;$Q$3,Data[Index]&amp;Data[Valid Test, Can be used for conformity (Y/N)],Data[CO2/km (g)])</f>
        <v>#N/A</v>
      </c>
      <c r="H511" s="129" t="e" cm="1">
        <f t="array" ref="H511">_xlfn.XLOOKUP($A511&amp;$Q$3,Data[Index]&amp;Data[Valid Test, Can be used for conformity (Y/N)],Data[THC/km (mg)])</f>
        <v>#N/A</v>
      </c>
      <c r="I511" s="129" t="e" cm="1">
        <f t="array" ref="I511">_xlfn.XLOOKUP($A511&amp;$Q$3,Data[Index]&amp;Data[Valid Test, Can be used for conformity (Y/N)],Data[NOx/km (mg)])</f>
        <v>#N/A</v>
      </c>
      <c r="J511" s="129" t="e" cm="1">
        <f t="array" ref="J511">_xlfn.XLOOKUP($A511&amp;$Q$3,Data[Index]&amp;Data[Valid Test, Can be used for conformity (Y/N)],Data[THC + NOx/km (mg)])</f>
        <v>#N/A</v>
      </c>
      <c r="K511" s="142" t="e" cm="1">
        <f t="array" ref="K511">_xlfn.XLOOKUP($A511&amp;$Q$3,Data[Index]&amp;Data[Valid Test, Can be used for conformity (Y/N)],Data[PN/km ('#)])</f>
        <v>#N/A</v>
      </c>
      <c r="L511" s="129" t="e" cm="1">
        <f t="array" ref="L511">_xlfn.XLOOKUP($A511&amp;$Q$3,Data[Index]&amp;Data[Valid Test, Can be used for conformity (Y/N)],Data[PM/km (mg)])</f>
        <v>#N/A</v>
      </c>
      <c r="M511" s="126" t="e" cm="1">
        <f t="array" ref="M511">_xlfn.XLOOKUP($A511&amp;$Q$3,Data[Index]&amp;Data[Valid Test, Can be used for conformity (Y/N)],Data[CH4 (mg/km)])</f>
        <v>#N/A</v>
      </c>
      <c r="N511" s="126" t="e" cm="1">
        <f t="array" ref="N511">_xlfn.XLOOKUP($A511&amp;$Q$3,Data[Index]&amp;Data[Valid Test, Can be used for conformity (Y/N)],Data[N20 (mg/km)])</f>
        <v>#N/A</v>
      </c>
      <c r="O511" s="129" t="e" cm="1">
        <f t="array" ref="O511">_xlfn.XLOOKUP($A511&amp;$Q$3,Data[Index]&amp;Data[Valid Test, Can be used for conformity (Y/N)],Data[l/100km])</f>
        <v>#N/A</v>
      </c>
      <c r="P511" s="138" t="e">
        <f>_xlfn.XLOOKUP($A511,Data[Index],Data[Comments])</f>
        <v>#N/A</v>
      </c>
    </row>
    <row r="512" spans="1:16" x14ac:dyDescent="0.2">
      <c r="A512" s="129"/>
      <c r="B512" s="129"/>
      <c r="C512" s="129" t="e" cm="1">
        <f t="array" ref="C512">_xlfn.XLOOKUP($A512&amp;$Q$3&amp;$R$3,Data[Index]&amp;Data[Valid Test, Can be used for conformity (Y/N)]&amp;Data[Cycle],Data[Test Name])</f>
        <v>#N/A</v>
      </c>
      <c r="D512" s="167" t="e" cm="1">
        <f t="array" ref="D512">_xlfn.XLOOKUP($A512&amp;$Q$3&amp;$R$3,Data[Index]&amp;Data[Valid Test, Can be used for conformity (Y/N)]&amp;Data[Cycle],Data[Mileage (Miles)])</f>
        <v>#N/A</v>
      </c>
      <c r="E512" s="130" t="e" cm="1">
        <f t="array" ref="E512">_xlfn.XLOOKUP($A512&amp;$Q$3&amp;$R$3,Data[Index]&amp;Data[Valid Test, Can be used for conformity (Y/N)]&amp;Data[Cycle],Data[Date])</f>
        <v>#N/A</v>
      </c>
      <c r="F512" s="129" t="e" cm="1">
        <f t="array" ref="F512">_xlfn.XLOOKUP($A512&amp;$Q$3&amp;$R$3,Data[Index]&amp;Data[Valid Test, Can be used for conformity (Y/N)]&amp;Data[Cycle],Data[CO/km (mg)])</f>
        <v>#N/A</v>
      </c>
      <c r="G512" s="129" t="e" cm="1">
        <f t="array" ref="G512">_xlfn.XLOOKUP($A512&amp;$Q$3,Data[Index]&amp;Data[Valid Test, Can be used for conformity (Y/N)],Data[CO2/km (g)])</f>
        <v>#N/A</v>
      </c>
      <c r="H512" s="129" t="e" cm="1">
        <f t="array" ref="H512">_xlfn.XLOOKUP($A512&amp;$Q$3,Data[Index]&amp;Data[Valid Test, Can be used for conformity (Y/N)],Data[THC/km (mg)])</f>
        <v>#N/A</v>
      </c>
      <c r="I512" s="129" t="e" cm="1">
        <f t="array" ref="I512">_xlfn.XLOOKUP($A512&amp;$Q$3,Data[Index]&amp;Data[Valid Test, Can be used for conformity (Y/N)],Data[NOx/km (mg)])</f>
        <v>#N/A</v>
      </c>
      <c r="J512" s="129" t="e" cm="1">
        <f t="array" ref="J512">_xlfn.XLOOKUP($A512&amp;$Q$3,Data[Index]&amp;Data[Valid Test, Can be used for conformity (Y/N)],Data[THC + NOx/km (mg)])</f>
        <v>#N/A</v>
      </c>
      <c r="K512" s="142" t="e" cm="1">
        <f t="array" ref="K512">_xlfn.XLOOKUP($A512&amp;$Q$3,Data[Index]&amp;Data[Valid Test, Can be used for conformity (Y/N)],Data[PN/km ('#)])</f>
        <v>#N/A</v>
      </c>
      <c r="L512" s="129" t="e" cm="1">
        <f t="array" ref="L512">_xlfn.XLOOKUP($A512&amp;$Q$3,Data[Index]&amp;Data[Valid Test, Can be used for conformity (Y/N)],Data[PM/km (mg)])</f>
        <v>#N/A</v>
      </c>
      <c r="M512" s="126" t="e" cm="1">
        <f t="array" ref="M512">_xlfn.XLOOKUP($A512&amp;$Q$3,Data[Index]&amp;Data[Valid Test, Can be used for conformity (Y/N)],Data[CH4 (mg/km)])</f>
        <v>#N/A</v>
      </c>
      <c r="N512" s="126" t="e" cm="1">
        <f t="array" ref="N512">_xlfn.XLOOKUP($A512&amp;$Q$3,Data[Index]&amp;Data[Valid Test, Can be used for conformity (Y/N)],Data[N20 (mg/km)])</f>
        <v>#N/A</v>
      </c>
      <c r="O512" s="129" t="e" cm="1">
        <f t="array" ref="O512">_xlfn.XLOOKUP($A512&amp;$Q$3,Data[Index]&amp;Data[Valid Test, Can be used for conformity (Y/N)],Data[l/100km])</f>
        <v>#N/A</v>
      </c>
      <c r="P512" s="138" t="e">
        <f>_xlfn.XLOOKUP($A512,Data[Index],Data[Comments])</f>
        <v>#N/A</v>
      </c>
    </row>
    <row r="513" spans="1:16" x14ac:dyDescent="0.2">
      <c r="A513" s="129"/>
      <c r="B513" s="129"/>
      <c r="C513" s="129" t="e" cm="1">
        <f t="array" ref="C513">_xlfn.XLOOKUP($A513&amp;$Q$3&amp;$R$3,Data[Index]&amp;Data[Valid Test, Can be used for conformity (Y/N)]&amp;Data[Cycle],Data[Test Name])</f>
        <v>#N/A</v>
      </c>
      <c r="D513" s="167" t="e" cm="1">
        <f t="array" ref="D513">_xlfn.XLOOKUP($A513&amp;$Q$3&amp;$R$3,Data[Index]&amp;Data[Valid Test, Can be used for conformity (Y/N)]&amp;Data[Cycle],Data[Mileage (Miles)])</f>
        <v>#N/A</v>
      </c>
      <c r="E513" s="130" t="e" cm="1">
        <f t="array" ref="E513">_xlfn.XLOOKUP($A513&amp;$Q$3&amp;$R$3,Data[Index]&amp;Data[Valid Test, Can be used for conformity (Y/N)]&amp;Data[Cycle],Data[Date])</f>
        <v>#N/A</v>
      </c>
      <c r="F513" s="129" t="e" cm="1">
        <f t="array" ref="F513">_xlfn.XLOOKUP($A513&amp;$Q$3&amp;$R$3,Data[Index]&amp;Data[Valid Test, Can be used for conformity (Y/N)]&amp;Data[Cycle],Data[CO/km (mg)])</f>
        <v>#N/A</v>
      </c>
      <c r="G513" s="129" t="e" cm="1">
        <f t="array" ref="G513">_xlfn.XLOOKUP($A513&amp;$Q$3,Data[Index]&amp;Data[Valid Test, Can be used for conformity (Y/N)],Data[CO2/km (g)])</f>
        <v>#N/A</v>
      </c>
      <c r="H513" s="129" t="e" cm="1">
        <f t="array" ref="H513">_xlfn.XLOOKUP($A513&amp;$Q$3,Data[Index]&amp;Data[Valid Test, Can be used for conformity (Y/N)],Data[THC/km (mg)])</f>
        <v>#N/A</v>
      </c>
      <c r="I513" s="129" t="e" cm="1">
        <f t="array" ref="I513">_xlfn.XLOOKUP($A513&amp;$Q$3,Data[Index]&amp;Data[Valid Test, Can be used for conformity (Y/N)],Data[NOx/km (mg)])</f>
        <v>#N/A</v>
      </c>
      <c r="J513" s="129" t="e" cm="1">
        <f t="array" ref="J513">_xlfn.XLOOKUP($A513&amp;$Q$3,Data[Index]&amp;Data[Valid Test, Can be used for conformity (Y/N)],Data[THC + NOx/km (mg)])</f>
        <v>#N/A</v>
      </c>
      <c r="K513" s="142" t="e" cm="1">
        <f t="array" ref="K513">_xlfn.XLOOKUP($A513&amp;$Q$3,Data[Index]&amp;Data[Valid Test, Can be used for conformity (Y/N)],Data[PN/km ('#)])</f>
        <v>#N/A</v>
      </c>
      <c r="L513" s="129" t="e" cm="1">
        <f t="array" ref="L513">_xlfn.XLOOKUP($A513&amp;$Q$3,Data[Index]&amp;Data[Valid Test, Can be used for conformity (Y/N)],Data[PM/km (mg)])</f>
        <v>#N/A</v>
      </c>
      <c r="M513" s="126" t="e" cm="1">
        <f t="array" ref="M513">_xlfn.XLOOKUP($A513&amp;$Q$3,Data[Index]&amp;Data[Valid Test, Can be used for conformity (Y/N)],Data[CH4 (mg/km)])</f>
        <v>#N/A</v>
      </c>
      <c r="N513" s="126" t="e" cm="1">
        <f t="array" ref="N513">_xlfn.XLOOKUP($A513&amp;$Q$3,Data[Index]&amp;Data[Valid Test, Can be used for conformity (Y/N)],Data[N20 (mg/km)])</f>
        <v>#N/A</v>
      </c>
      <c r="O513" s="129" t="e" cm="1">
        <f t="array" ref="O513">_xlfn.XLOOKUP($A513&amp;$Q$3,Data[Index]&amp;Data[Valid Test, Can be used for conformity (Y/N)],Data[l/100km])</f>
        <v>#N/A</v>
      </c>
      <c r="P513" s="138">
        <f>_xlfn.XLOOKUP($A513,Data[Index],Data[Comments])</f>
        <v>0</v>
      </c>
    </row>
    <row r="514" spans="1:16" x14ac:dyDescent="0.2">
      <c r="A514" s="129"/>
      <c r="B514" s="129"/>
      <c r="C514" s="129" t="e" cm="1">
        <f t="array" ref="C514">_xlfn.XLOOKUP($A514&amp;$Q$3&amp;$R$3,Data[Index]&amp;Data[Valid Test, Can be used for conformity (Y/N)]&amp;Data[Cycle],Data[Test Name])</f>
        <v>#N/A</v>
      </c>
      <c r="D514" s="167" t="e" cm="1">
        <f t="array" ref="D514">_xlfn.XLOOKUP($A514&amp;$Q$3&amp;$R$3,Data[Index]&amp;Data[Valid Test, Can be used for conformity (Y/N)]&amp;Data[Cycle],Data[Mileage (Miles)])</f>
        <v>#N/A</v>
      </c>
      <c r="E514" s="130" t="e" cm="1">
        <f t="array" ref="E514">_xlfn.XLOOKUP($A514&amp;$Q$3&amp;$R$3,Data[Index]&amp;Data[Valid Test, Can be used for conformity (Y/N)]&amp;Data[Cycle],Data[Date])</f>
        <v>#N/A</v>
      </c>
      <c r="F514" s="129" t="e" cm="1">
        <f t="array" ref="F514">_xlfn.XLOOKUP($A514&amp;$Q$3&amp;$R$3,Data[Index]&amp;Data[Valid Test, Can be used for conformity (Y/N)]&amp;Data[Cycle],Data[CO/km (mg)])</f>
        <v>#N/A</v>
      </c>
      <c r="G514" s="129" t="e" cm="1">
        <f t="array" ref="G514">_xlfn.XLOOKUP($A514&amp;$Q$3,Data[Index]&amp;Data[Valid Test, Can be used for conformity (Y/N)],Data[CO2/km (g)])</f>
        <v>#N/A</v>
      </c>
      <c r="H514" s="129" t="e" cm="1">
        <f t="array" ref="H514">_xlfn.XLOOKUP($A514&amp;$Q$3,Data[Index]&amp;Data[Valid Test, Can be used for conformity (Y/N)],Data[THC/km (mg)])</f>
        <v>#N/A</v>
      </c>
      <c r="I514" s="129" t="e" cm="1">
        <f t="array" ref="I514">_xlfn.XLOOKUP($A514&amp;$Q$3,Data[Index]&amp;Data[Valid Test, Can be used for conformity (Y/N)],Data[NOx/km (mg)])</f>
        <v>#N/A</v>
      </c>
      <c r="J514" s="129" t="e" cm="1">
        <f t="array" ref="J514">_xlfn.XLOOKUP($A514&amp;$Q$3,Data[Index]&amp;Data[Valid Test, Can be used for conformity (Y/N)],Data[THC + NOx/km (mg)])</f>
        <v>#N/A</v>
      </c>
      <c r="K514" s="142" t="e" cm="1">
        <f t="array" ref="K514">_xlfn.XLOOKUP($A514&amp;$Q$3,Data[Index]&amp;Data[Valid Test, Can be used for conformity (Y/N)],Data[PN/km ('#)])</f>
        <v>#N/A</v>
      </c>
      <c r="L514" s="129" t="e" cm="1">
        <f t="array" ref="L514">_xlfn.XLOOKUP($A514&amp;$Q$3,Data[Index]&amp;Data[Valid Test, Can be used for conformity (Y/N)],Data[PM/km (mg)])</f>
        <v>#N/A</v>
      </c>
      <c r="M514" s="126" t="e" cm="1">
        <f t="array" ref="M514">_xlfn.XLOOKUP($A514&amp;$Q$3,Data[Index]&amp;Data[Valid Test, Can be used for conformity (Y/N)],Data[CH4 (mg/km)])</f>
        <v>#N/A</v>
      </c>
      <c r="N514" s="126" t="e" cm="1">
        <f t="array" ref="N514">_xlfn.XLOOKUP($A514&amp;$Q$3,Data[Index]&amp;Data[Valid Test, Can be used for conformity (Y/N)],Data[N20 (mg/km)])</f>
        <v>#N/A</v>
      </c>
      <c r="O514" s="129" t="e" cm="1">
        <f t="array" ref="O514">_xlfn.XLOOKUP($A514&amp;$Q$3,Data[Index]&amp;Data[Valid Test, Can be used for conformity (Y/N)],Data[l/100km])</f>
        <v>#N/A</v>
      </c>
      <c r="P514" s="138">
        <f>_xlfn.XLOOKUP($A514,Data[Index],Data[Comments])</f>
        <v>0</v>
      </c>
    </row>
    <row r="515" spans="1:16" x14ac:dyDescent="0.2">
      <c r="A515" s="129"/>
      <c r="B515" s="129"/>
      <c r="C515" s="129" t="e" cm="1">
        <f t="array" ref="C515">_xlfn.XLOOKUP($A515&amp;$Q$3&amp;$R$3,Data[Index]&amp;Data[Valid Test, Can be used for conformity (Y/N)]&amp;Data[Cycle],Data[Test Name])</f>
        <v>#N/A</v>
      </c>
      <c r="D515" s="167" t="e" cm="1">
        <f t="array" ref="D515">_xlfn.XLOOKUP($A515&amp;$Q$3&amp;$R$3,Data[Index]&amp;Data[Valid Test, Can be used for conformity (Y/N)]&amp;Data[Cycle],Data[Mileage (Miles)])</f>
        <v>#N/A</v>
      </c>
      <c r="E515" s="130" t="e" cm="1">
        <f t="array" ref="E515">_xlfn.XLOOKUP($A515&amp;$Q$3&amp;$R$3,Data[Index]&amp;Data[Valid Test, Can be used for conformity (Y/N)]&amp;Data[Cycle],Data[Date])</f>
        <v>#N/A</v>
      </c>
      <c r="F515" s="129" t="e" cm="1">
        <f t="array" ref="F515">_xlfn.XLOOKUP($A515&amp;$Q$3&amp;$R$3,Data[Index]&amp;Data[Valid Test, Can be used for conformity (Y/N)]&amp;Data[Cycle],Data[CO/km (mg)])</f>
        <v>#N/A</v>
      </c>
      <c r="G515" s="129" t="e" cm="1">
        <f t="array" ref="G515">_xlfn.XLOOKUP($A515&amp;$Q$3,Data[Index]&amp;Data[Valid Test, Can be used for conformity (Y/N)],Data[CO2/km (g)])</f>
        <v>#N/A</v>
      </c>
      <c r="H515" s="129" t="e" cm="1">
        <f t="array" ref="H515">_xlfn.XLOOKUP($A515&amp;$Q$3,Data[Index]&amp;Data[Valid Test, Can be used for conformity (Y/N)],Data[THC/km (mg)])</f>
        <v>#N/A</v>
      </c>
      <c r="I515" s="129" t="e" cm="1">
        <f t="array" ref="I515">_xlfn.XLOOKUP($A515&amp;$Q$3,Data[Index]&amp;Data[Valid Test, Can be used for conformity (Y/N)],Data[NOx/km (mg)])</f>
        <v>#N/A</v>
      </c>
      <c r="J515" s="129" t="e" cm="1">
        <f t="array" ref="J515">_xlfn.XLOOKUP($A515&amp;$Q$3,Data[Index]&amp;Data[Valid Test, Can be used for conformity (Y/N)],Data[THC + NOx/km (mg)])</f>
        <v>#N/A</v>
      </c>
      <c r="K515" s="142" t="e" cm="1">
        <f t="array" ref="K515">_xlfn.XLOOKUP($A515&amp;$Q$3,Data[Index]&amp;Data[Valid Test, Can be used for conformity (Y/N)],Data[PN/km ('#)])</f>
        <v>#N/A</v>
      </c>
      <c r="L515" s="129" t="e" cm="1">
        <f t="array" ref="L515">_xlfn.XLOOKUP($A515&amp;$Q$3,Data[Index]&amp;Data[Valid Test, Can be used for conformity (Y/N)],Data[PM/km (mg)])</f>
        <v>#N/A</v>
      </c>
      <c r="M515" s="126" t="e" cm="1">
        <f t="array" ref="M515">_xlfn.XLOOKUP($A515&amp;$Q$3,Data[Index]&amp;Data[Valid Test, Can be used for conformity (Y/N)],Data[CH4 (mg/km)])</f>
        <v>#N/A</v>
      </c>
      <c r="N515" s="126" t="e" cm="1">
        <f t="array" ref="N515">_xlfn.XLOOKUP($A515&amp;$Q$3,Data[Index]&amp;Data[Valid Test, Can be used for conformity (Y/N)],Data[N20 (mg/km)])</f>
        <v>#N/A</v>
      </c>
      <c r="O515" s="129" t="e" cm="1">
        <f t="array" ref="O515">_xlfn.XLOOKUP($A515&amp;$Q$3,Data[Index]&amp;Data[Valid Test, Can be used for conformity (Y/N)],Data[l/100km])</f>
        <v>#N/A</v>
      </c>
      <c r="P515" s="138" t="e">
        <f>_xlfn.XLOOKUP($A515,Data[Index],Data[Comments])</f>
        <v>#N/A</v>
      </c>
    </row>
    <row r="516" spans="1:16" x14ac:dyDescent="0.2">
      <c r="A516" s="129"/>
      <c r="B516" s="129"/>
      <c r="C516" s="129" t="e" cm="1">
        <f t="array" ref="C516">_xlfn.XLOOKUP($A516&amp;$Q$3&amp;$R$3,Data[Index]&amp;Data[Valid Test, Can be used for conformity (Y/N)]&amp;Data[Cycle],Data[Test Name])</f>
        <v>#N/A</v>
      </c>
      <c r="D516" s="167" t="e" cm="1">
        <f t="array" ref="D516">_xlfn.XLOOKUP($A516&amp;$Q$3&amp;$R$3,Data[Index]&amp;Data[Valid Test, Can be used for conformity (Y/N)]&amp;Data[Cycle],Data[Mileage (Miles)])</f>
        <v>#N/A</v>
      </c>
      <c r="E516" s="130" t="e" cm="1">
        <f t="array" ref="E516">_xlfn.XLOOKUP($A516&amp;$Q$3&amp;$R$3,Data[Index]&amp;Data[Valid Test, Can be used for conformity (Y/N)]&amp;Data[Cycle],Data[Date])</f>
        <v>#N/A</v>
      </c>
      <c r="F516" s="129" t="e" cm="1">
        <f t="array" ref="F516">_xlfn.XLOOKUP($A516&amp;$Q$3&amp;$R$3,Data[Index]&amp;Data[Valid Test, Can be used for conformity (Y/N)]&amp;Data[Cycle],Data[CO/km (mg)])</f>
        <v>#N/A</v>
      </c>
      <c r="G516" s="129" t="e" cm="1">
        <f t="array" ref="G516">_xlfn.XLOOKUP($A516&amp;$Q$3,Data[Index]&amp;Data[Valid Test, Can be used for conformity (Y/N)],Data[CO2/km (g)])</f>
        <v>#N/A</v>
      </c>
      <c r="H516" s="129" t="e" cm="1">
        <f t="array" ref="H516">_xlfn.XLOOKUP($A516&amp;$Q$3,Data[Index]&amp;Data[Valid Test, Can be used for conformity (Y/N)],Data[THC/km (mg)])</f>
        <v>#N/A</v>
      </c>
      <c r="I516" s="129" t="e" cm="1">
        <f t="array" ref="I516">_xlfn.XLOOKUP($A516&amp;$Q$3,Data[Index]&amp;Data[Valid Test, Can be used for conformity (Y/N)],Data[NOx/km (mg)])</f>
        <v>#N/A</v>
      </c>
      <c r="J516" s="129" t="e" cm="1">
        <f t="array" ref="J516">_xlfn.XLOOKUP($A516&amp;$Q$3,Data[Index]&amp;Data[Valid Test, Can be used for conformity (Y/N)],Data[THC + NOx/km (mg)])</f>
        <v>#N/A</v>
      </c>
      <c r="K516" s="142" t="e" cm="1">
        <f t="array" ref="K516">_xlfn.XLOOKUP($A516&amp;$Q$3,Data[Index]&amp;Data[Valid Test, Can be used for conformity (Y/N)],Data[PN/km ('#)])</f>
        <v>#N/A</v>
      </c>
      <c r="L516" s="129" t="e" cm="1">
        <f t="array" ref="L516">_xlfn.XLOOKUP($A516&amp;$Q$3,Data[Index]&amp;Data[Valid Test, Can be used for conformity (Y/N)],Data[PM/km (mg)])</f>
        <v>#N/A</v>
      </c>
      <c r="M516" s="126" t="e" cm="1">
        <f t="array" ref="M516">_xlfn.XLOOKUP($A516&amp;$Q$3,Data[Index]&amp;Data[Valid Test, Can be used for conformity (Y/N)],Data[CH4 (mg/km)])</f>
        <v>#N/A</v>
      </c>
      <c r="N516" s="126" t="e" cm="1">
        <f t="array" ref="N516">_xlfn.XLOOKUP($A516&amp;$Q$3,Data[Index]&amp;Data[Valid Test, Can be used for conformity (Y/N)],Data[N20 (mg/km)])</f>
        <v>#N/A</v>
      </c>
      <c r="O516" s="129" t="e" cm="1">
        <f t="array" ref="O516">_xlfn.XLOOKUP($A516&amp;$Q$3,Data[Index]&amp;Data[Valid Test, Can be used for conformity (Y/N)],Data[l/100km])</f>
        <v>#N/A</v>
      </c>
      <c r="P516" s="138">
        <f>_xlfn.XLOOKUP($A516,Data[Index],Data[Comments])</f>
        <v>0</v>
      </c>
    </row>
    <row r="517" spans="1:16" x14ac:dyDescent="0.2">
      <c r="A517" s="129"/>
      <c r="B517" s="129"/>
      <c r="C517" s="129" t="e" cm="1">
        <f t="array" ref="C517">_xlfn.XLOOKUP($A517&amp;$Q$3&amp;$R$3,Data[Index]&amp;Data[Valid Test, Can be used for conformity (Y/N)]&amp;Data[Cycle],Data[Test Name])</f>
        <v>#N/A</v>
      </c>
      <c r="D517" s="167" t="e" cm="1">
        <f t="array" ref="D517">_xlfn.XLOOKUP($A517&amp;$Q$3&amp;$R$3,Data[Index]&amp;Data[Valid Test, Can be used for conformity (Y/N)]&amp;Data[Cycle],Data[Mileage (Miles)])</f>
        <v>#N/A</v>
      </c>
      <c r="E517" s="130" t="e" cm="1">
        <f t="array" ref="E517">_xlfn.XLOOKUP($A517&amp;$Q$3&amp;$R$3,Data[Index]&amp;Data[Valid Test, Can be used for conformity (Y/N)]&amp;Data[Cycle],Data[Date])</f>
        <v>#N/A</v>
      </c>
      <c r="F517" s="129" t="e" cm="1">
        <f t="array" ref="F517">_xlfn.XLOOKUP($A517&amp;$Q$3&amp;$R$3,Data[Index]&amp;Data[Valid Test, Can be used for conformity (Y/N)]&amp;Data[Cycle],Data[CO/km (mg)])</f>
        <v>#N/A</v>
      </c>
      <c r="G517" s="129" t="e" cm="1">
        <f t="array" ref="G517">_xlfn.XLOOKUP($A517&amp;$Q$3,Data[Index]&amp;Data[Valid Test, Can be used for conformity (Y/N)],Data[CO2/km (g)])</f>
        <v>#N/A</v>
      </c>
      <c r="H517" s="129" t="e" cm="1">
        <f t="array" ref="H517">_xlfn.XLOOKUP($A517&amp;$Q$3,Data[Index]&amp;Data[Valid Test, Can be used for conformity (Y/N)],Data[THC/km (mg)])</f>
        <v>#N/A</v>
      </c>
      <c r="I517" s="129" t="e" cm="1">
        <f t="array" ref="I517">_xlfn.XLOOKUP($A517&amp;$Q$3,Data[Index]&amp;Data[Valid Test, Can be used for conformity (Y/N)],Data[NOx/km (mg)])</f>
        <v>#N/A</v>
      </c>
      <c r="J517" s="129" t="e" cm="1">
        <f t="array" ref="J517">_xlfn.XLOOKUP($A517&amp;$Q$3,Data[Index]&amp;Data[Valid Test, Can be used for conformity (Y/N)],Data[THC + NOx/km (mg)])</f>
        <v>#N/A</v>
      </c>
      <c r="K517" s="142" t="e" cm="1">
        <f t="array" ref="K517">_xlfn.XLOOKUP($A517&amp;$Q$3,Data[Index]&amp;Data[Valid Test, Can be used for conformity (Y/N)],Data[PN/km ('#)])</f>
        <v>#N/A</v>
      </c>
      <c r="L517" s="129" t="e" cm="1">
        <f t="array" ref="L517">_xlfn.XLOOKUP($A517&amp;$Q$3,Data[Index]&amp;Data[Valid Test, Can be used for conformity (Y/N)],Data[PM/km (mg)])</f>
        <v>#N/A</v>
      </c>
      <c r="M517" s="126" t="e" cm="1">
        <f t="array" ref="M517">_xlfn.XLOOKUP($A517&amp;$Q$3,Data[Index]&amp;Data[Valid Test, Can be used for conformity (Y/N)],Data[CH4 (mg/km)])</f>
        <v>#N/A</v>
      </c>
      <c r="N517" s="126" t="e" cm="1">
        <f t="array" ref="N517">_xlfn.XLOOKUP($A517&amp;$Q$3,Data[Index]&amp;Data[Valid Test, Can be used for conformity (Y/N)],Data[N20 (mg/km)])</f>
        <v>#N/A</v>
      </c>
      <c r="O517" s="129" t="e" cm="1">
        <f t="array" ref="O517">_xlfn.XLOOKUP($A517&amp;$Q$3,Data[Index]&amp;Data[Valid Test, Can be used for conformity (Y/N)],Data[l/100km])</f>
        <v>#N/A</v>
      </c>
      <c r="P517" s="138">
        <f>_xlfn.XLOOKUP($A517,Data[Index],Data[Comments])</f>
        <v>0</v>
      </c>
    </row>
    <row r="518" spans="1:16" x14ac:dyDescent="0.2">
      <c r="A518" s="129"/>
      <c r="B518" s="129"/>
      <c r="C518" s="129" t="e" cm="1">
        <f t="array" ref="C518">_xlfn.XLOOKUP($A518&amp;$Q$3&amp;$R$3,Data[Index]&amp;Data[Valid Test, Can be used for conformity (Y/N)]&amp;Data[Cycle],Data[Test Name])</f>
        <v>#N/A</v>
      </c>
      <c r="D518" s="167" t="e" cm="1">
        <f t="array" ref="D518">_xlfn.XLOOKUP($A518&amp;$Q$3&amp;$R$3,Data[Index]&amp;Data[Valid Test, Can be used for conformity (Y/N)]&amp;Data[Cycle],Data[Mileage (Miles)])</f>
        <v>#N/A</v>
      </c>
      <c r="E518" s="130" t="e" cm="1">
        <f t="array" ref="E518">_xlfn.XLOOKUP($A518&amp;$Q$3&amp;$R$3,Data[Index]&amp;Data[Valid Test, Can be used for conformity (Y/N)]&amp;Data[Cycle],Data[Date])</f>
        <v>#N/A</v>
      </c>
      <c r="F518" s="129" t="e" cm="1">
        <f t="array" ref="F518">_xlfn.XLOOKUP($A518&amp;$Q$3&amp;$R$3,Data[Index]&amp;Data[Valid Test, Can be used for conformity (Y/N)]&amp;Data[Cycle],Data[CO/km (mg)])</f>
        <v>#N/A</v>
      </c>
      <c r="G518" s="129" t="e" cm="1">
        <f t="array" ref="G518">_xlfn.XLOOKUP($A518&amp;$Q$3,Data[Index]&amp;Data[Valid Test, Can be used for conformity (Y/N)],Data[CO2/km (g)])</f>
        <v>#N/A</v>
      </c>
      <c r="H518" s="129" t="e" cm="1">
        <f t="array" ref="H518">_xlfn.XLOOKUP($A518&amp;$Q$3,Data[Index]&amp;Data[Valid Test, Can be used for conformity (Y/N)],Data[THC/km (mg)])</f>
        <v>#N/A</v>
      </c>
      <c r="I518" s="129" t="e" cm="1">
        <f t="array" ref="I518">_xlfn.XLOOKUP($A518&amp;$Q$3,Data[Index]&amp;Data[Valid Test, Can be used for conformity (Y/N)],Data[NOx/km (mg)])</f>
        <v>#N/A</v>
      </c>
      <c r="J518" s="129" t="e" cm="1">
        <f t="array" ref="J518">_xlfn.XLOOKUP($A518&amp;$Q$3,Data[Index]&amp;Data[Valid Test, Can be used for conformity (Y/N)],Data[THC + NOx/km (mg)])</f>
        <v>#N/A</v>
      </c>
      <c r="K518" s="142" t="e" cm="1">
        <f t="array" ref="K518">_xlfn.XLOOKUP($A518&amp;$Q$3,Data[Index]&amp;Data[Valid Test, Can be used for conformity (Y/N)],Data[PN/km ('#)])</f>
        <v>#N/A</v>
      </c>
      <c r="L518" s="129" t="e" cm="1">
        <f t="array" ref="L518">_xlfn.XLOOKUP($A518&amp;$Q$3,Data[Index]&amp;Data[Valid Test, Can be used for conformity (Y/N)],Data[PM/km (mg)])</f>
        <v>#N/A</v>
      </c>
      <c r="M518" s="126" t="e" cm="1">
        <f t="array" ref="M518">_xlfn.XLOOKUP($A518&amp;$Q$3,Data[Index]&amp;Data[Valid Test, Can be used for conformity (Y/N)],Data[CH4 (mg/km)])</f>
        <v>#N/A</v>
      </c>
      <c r="N518" s="126" t="e" cm="1">
        <f t="array" ref="N518">_xlfn.XLOOKUP($A518&amp;$Q$3,Data[Index]&amp;Data[Valid Test, Can be used for conformity (Y/N)],Data[N20 (mg/km)])</f>
        <v>#N/A</v>
      </c>
      <c r="O518" s="129" t="e" cm="1">
        <f t="array" ref="O518">_xlfn.XLOOKUP($A518&amp;$Q$3,Data[Index]&amp;Data[Valid Test, Can be used for conformity (Y/N)],Data[l/100km])</f>
        <v>#N/A</v>
      </c>
      <c r="P518" s="138" t="e">
        <f>_xlfn.XLOOKUP($A518,Data[Index],Data[Comments])</f>
        <v>#N/A</v>
      </c>
    </row>
    <row r="519" spans="1:16" x14ac:dyDescent="0.2">
      <c r="A519" s="129"/>
      <c r="B519" s="129"/>
      <c r="C519" s="129" t="e" cm="1">
        <f t="array" ref="C519">_xlfn.XLOOKUP($A519&amp;$Q$3&amp;$R$3,Data[Index]&amp;Data[Valid Test, Can be used for conformity (Y/N)]&amp;Data[Cycle],Data[Test Name])</f>
        <v>#N/A</v>
      </c>
      <c r="D519" s="167" t="e" cm="1">
        <f t="array" ref="D519">_xlfn.XLOOKUP($A519&amp;$Q$3&amp;$R$3,Data[Index]&amp;Data[Valid Test, Can be used for conformity (Y/N)]&amp;Data[Cycle],Data[Mileage (Miles)])</f>
        <v>#N/A</v>
      </c>
      <c r="E519" s="130" t="e" cm="1">
        <f t="array" ref="E519">_xlfn.XLOOKUP($A519&amp;$Q$3&amp;$R$3,Data[Index]&amp;Data[Valid Test, Can be used for conformity (Y/N)]&amp;Data[Cycle],Data[Date])</f>
        <v>#N/A</v>
      </c>
      <c r="F519" s="129" t="e" cm="1">
        <f t="array" ref="F519">_xlfn.XLOOKUP($A519&amp;$Q$3&amp;$R$3,Data[Index]&amp;Data[Valid Test, Can be used for conformity (Y/N)]&amp;Data[Cycle],Data[CO/km (mg)])</f>
        <v>#N/A</v>
      </c>
      <c r="G519" s="129" t="e" cm="1">
        <f t="array" ref="G519">_xlfn.XLOOKUP($A519&amp;$Q$3,Data[Index]&amp;Data[Valid Test, Can be used for conformity (Y/N)],Data[CO2/km (g)])</f>
        <v>#N/A</v>
      </c>
      <c r="H519" s="129" t="e" cm="1">
        <f t="array" ref="H519">_xlfn.XLOOKUP($A519&amp;$Q$3,Data[Index]&amp;Data[Valid Test, Can be used for conformity (Y/N)],Data[THC/km (mg)])</f>
        <v>#N/A</v>
      </c>
      <c r="I519" s="129" t="e" cm="1">
        <f t="array" ref="I519">_xlfn.XLOOKUP($A519&amp;$Q$3,Data[Index]&amp;Data[Valid Test, Can be used for conformity (Y/N)],Data[NOx/km (mg)])</f>
        <v>#N/A</v>
      </c>
      <c r="J519" s="129" t="e" cm="1">
        <f t="array" ref="J519">_xlfn.XLOOKUP($A519&amp;$Q$3,Data[Index]&amp;Data[Valid Test, Can be used for conformity (Y/N)],Data[THC + NOx/km (mg)])</f>
        <v>#N/A</v>
      </c>
      <c r="K519" s="142" t="e" cm="1">
        <f t="array" ref="K519">_xlfn.XLOOKUP($A519&amp;$Q$3,Data[Index]&amp;Data[Valid Test, Can be used for conformity (Y/N)],Data[PN/km ('#)])</f>
        <v>#N/A</v>
      </c>
      <c r="L519" s="129" t="e" cm="1">
        <f t="array" ref="L519">_xlfn.XLOOKUP($A519&amp;$Q$3,Data[Index]&amp;Data[Valid Test, Can be used for conformity (Y/N)],Data[PM/km (mg)])</f>
        <v>#N/A</v>
      </c>
      <c r="M519" s="126" t="e" cm="1">
        <f t="array" ref="M519">_xlfn.XLOOKUP($A519&amp;$Q$3,Data[Index]&amp;Data[Valid Test, Can be used for conformity (Y/N)],Data[CH4 (mg/km)])</f>
        <v>#N/A</v>
      </c>
      <c r="N519" s="126" t="e" cm="1">
        <f t="array" ref="N519">_xlfn.XLOOKUP($A519&amp;$Q$3,Data[Index]&amp;Data[Valid Test, Can be used for conformity (Y/N)],Data[N20 (mg/km)])</f>
        <v>#N/A</v>
      </c>
      <c r="O519" s="129" t="e" cm="1">
        <f t="array" ref="O519">_xlfn.XLOOKUP($A519&amp;$Q$3,Data[Index]&amp;Data[Valid Test, Can be used for conformity (Y/N)],Data[l/100km])</f>
        <v>#N/A</v>
      </c>
      <c r="P519" s="138" t="e">
        <f>_xlfn.XLOOKUP($A519,Data[Index],Data[Comments])</f>
        <v>#N/A</v>
      </c>
    </row>
    <row r="520" spans="1:16" x14ac:dyDescent="0.2">
      <c r="A520" s="129"/>
      <c r="B520" s="129"/>
      <c r="C520" s="129" t="e" cm="1">
        <f t="array" ref="C520">_xlfn.XLOOKUP($A520&amp;$Q$3&amp;$R$3,Data[Index]&amp;Data[Valid Test, Can be used for conformity (Y/N)]&amp;Data[Cycle],Data[Test Name])</f>
        <v>#N/A</v>
      </c>
      <c r="D520" s="167" t="e" cm="1">
        <f t="array" ref="D520">_xlfn.XLOOKUP($A520&amp;$Q$3&amp;$R$3,Data[Index]&amp;Data[Valid Test, Can be used for conformity (Y/N)]&amp;Data[Cycle],Data[Mileage (Miles)])</f>
        <v>#N/A</v>
      </c>
      <c r="E520" s="130" t="e" cm="1">
        <f t="array" ref="E520">_xlfn.XLOOKUP($A520&amp;$Q$3&amp;$R$3,Data[Index]&amp;Data[Valid Test, Can be used for conformity (Y/N)]&amp;Data[Cycle],Data[Date])</f>
        <v>#N/A</v>
      </c>
      <c r="F520" s="129" t="e" cm="1">
        <f t="array" ref="F520">_xlfn.XLOOKUP($A520&amp;$Q$3&amp;$R$3,Data[Index]&amp;Data[Valid Test, Can be used for conformity (Y/N)]&amp;Data[Cycle],Data[CO/km (mg)])</f>
        <v>#N/A</v>
      </c>
      <c r="G520" s="129" t="e" cm="1">
        <f t="array" ref="G520">_xlfn.XLOOKUP($A520&amp;$Q$3,Data[Index]&amp;Data[Valid Test, Can be used for conformity (Y/N)],Data[CO2/km (g)])</f>
        <v>#N/A</v>
      </c>
      <c r="H520" s="129" t="e" cm="1">
        <f t="array" ref="H520">_xlfn.XLOOKUP($A520&amp;$Q$3,Data[Index]&amp;Data[Valid Test, Can be used for conformity (Y/N)],Data[THC/km (mg)])</f>
        <v>#N/A</v>
      </c>
      <c r="I520" s="129" t="e" cm="1">
        <f t="array" ref="I520">_xlfn.XLOOKUP($A520&amp;$Q$3,Data[Index]&amp;Data[Valid Test, Can be used for conformity (Y/N)],Data[NOx/km (mg)])</f>
        <v>#N/A</v>
      </c>
      <c r="J520" s="129" t="e" cm="1">
        <f t="array" ref="J520">_xlfn.XLOOKUP($A520&amp;$Q$3,Data[Index]&amp;Data[Valid Test, Can be used for conformity (Y/N)],Data[THC + NOx/km (mg)])</f>
        <v>#N/A</v>
      </c>
      <c r="K520" s="142" t="e" cm="1">
        <f t="array" ref="K520">_xlfn.XLOOKUP($A520&amp;$Q$3,Data[Index]&amp;Data[Valid Test, Can be used for conformity (Y/N)],Data[PN/km ('#)])</f>
        <v>#N/A</v>
      </c>
      <c r="L520" s="129" t="e" cm="1">
        <f t="array" ref="L520">_xlfn.XLOOKUP($A520&amp;$Q$3,Data[Index]&amp;Data[Valid Test, Can be used for conformity (Y/N)],Data[PM/km (mg)])</f>
        <v>#N/A</v>
      </c>
      <c r="M520" s="126" t="e" cm="1">
        <f t="array" ref="M520">_xlfn.XLOOKUP($A520&amp;$Q$3,Data[Index]&amp;Data[Valid Test, Can be used for conformity (Y/N)],Data[CH4 (mg/km)])</f>
        <v>#N/A</v>
      </c>
      <c r="N520" s="126" t="e" cm="1">
        <f t="array" ref="N520">_xlfn.XLOOKUP($A520&amp;$Q$3,Data[Index]&amp;Data[Valid Test, Can be used for conformity (Y/N)],Data[N20 (mg/km)])</f>
        <v>#N/A</v>
      </c>
      <c r="O520" s="129" t="e" cm="1">
        <f t="array" ref="O520">_xlfn.XLOOKUP($A520&amp;$Q$3,Data[Index]&amp;Data[Valid Test, Can be used for conformity (Y/N)],Data[l/100km])</f>
        <v>#N/A</v>
      </c>
      <c r="P520" s="138" t="e">
        <f>_xlfn.XLOOKUP($A520,Data[Index],Data[Comments])</f>
        <v>#N/A</v>
      </c>
    </row>
    <row r="521" spans="1:16" x14ac:dyDescent="0.2">
      <c r="A521" s="129"/>
      <c r="B521" s="129"/>
      <c r="C521" s="129" t="e" cm="1">
        <f t="array" ref="C521">_xlfn.XLOOKUP($A521&amp;$Q$3&amp;$R$3,Data[Index]&amp;Data[Valid Test, Can be used for conformity (Y/N)]&amp;Data[Cycle],Data[Test Name])</f>
        <v>#N/A</v>
      </c>
      <c r="D521" s="167" t="e" cm="1">
        <f t="array" ref="D521">_xlfn.XLOOKUP($A521&amp;$Q$3&amp;$R$3,Data[Index]&amp;Data[Valid Test, Can be used for conformity (Y/N)]&amp;Data[Cycle],Data[Mileage (Miles)])</f>
        <v>#N/A</v>
      </c>
      <c r="E521" s="130" t="e" cm="1">
        <f t="array" ref="E521">_xlfn.XLOOKUP($A521&amp;$Q$3&amp;$R$3,Data[Index]&amp;Data[Valid Test, Can be used for conformity (Y/N)]&amp;Data[Cycle],Data[Date])</f>
        <v>#N/A</v>
      </c>
      <c r="F521" s="129" t="e" cm="1">
        <f t="array" ref="F521">_xlfn.XLOOKUP($A521&amp;$Q$3&amp;$R$3,Data[Index]&amp;Data[Valid Test, Can be used for conformity (Y/N)]&amp;Data[Cycle],Data[CO/km (mg)])</f>
        <v>#N/A</v>
      </c>
      <c r="G521" s="129" t="e" cm="1">
        <f t="array" ref="G521">_xlfn.XLOOKUP($A521&amp;$Q$3,Data[Index]&amp;Data[Valid Test, Can be used for conformity (Y/N)],Data[CO2/km (g)])</f>
        <v>#N/A</v>
      </c>
      <c r="H521" s="129" t="e" cm="1">
        <f t="array" ref="H521">_xlfn.XLOOKUP($A521&amp;$Q$3,Data[Index]&amp;Data[Valid Test, Can be used for conformity (Y/N)],Data[THC/km (mg)])</f>
        <v>#N/A</v>
      </c>
      <c r="I521" s="129" t="e" cm="1">
        <f t="array" ref="I521">_xlfn.XLOOKUP($A521&amp;$Q$3,Data[Index]&amp;Data[Valid Test, Can be used for conformity (Y/N)],Data[NOx/km (mg)])</f>
        <v>#N/A</v>
      </c>
      <c r="J521" s="129" t="e" cm="1">
        <f t="array" ref="J521">_xlfn.XLOOKUP($A521&amp;$Q$3,Data[Index]&amp;Data[Valid Test, Can be used for conformity (Y/N)],Data[THC + NOx/km (mg)])</f>
        <v>#N/A</v>
      </c>
      <c r="K521" s="142" t="e" cm="1">
        <f t="array" ref="K521">_xlfn.XLOOKUP($A521&amp;$Q$3,Data[Index]&amp;Data[Valid Test, Can be used for conformity (Y/N)],Data[PN/km ('#)])</f>
        <v>#N/A</v>
      </c>
      <c r="L521" s="129" t="e" cm="1">
        <f t="array" ref="L521">_xlfn.XLOOKUP($A521&amp;$Q$3,Data[Index]&amp;Data[Valid Test, Can be used for conformity (Y/N)],Data[PM/km (mg)])</f>
        <v>#N/A</v>
      </c>
      <c r="M521" s="126" t="e" cm="1">
        <f t="array" ref="M521">_xlfn.XLOOKUP($A521&amp;$Q$3,Data[Index]&amp;Data[Valid Test, Can be used for conformity (Y/N)],Data[CH4 (mg/km)])</f>
        <v>#N/A</v>
      </c>
      <c r="N521" s="126" t="e" cm="1">
        <f t="array" ref="N521">_xlfn.XLOOKUP($A521&amp;$Q$3,Data[Index]&amp;Data[Valid Test, Can be used for conformity (Y/N)],Data[N20 (mg/km)])</f>
        <v>#N/A</v>
      </c>
      <c r="O521" s="129" t="e" cm="1">
        <f t="array" ref="O521">_xlfn.XLOOKUP($A521&amp;$Q$3,Data[Index]&amp;Data[Valid Test, Can be used for conformity (Y/N)],Data[l/100km])</f>
        <v>#N/A</v>
      </c>
      <c r="P521" s="138">
        <f>_xlfn.XLOOKUP($A521,Data[Index],Data[Comments])</f>
        <v>0</v>
      </c>
    </row>
    <row r="522" spans="1:16" x14ac:dyDescent="0.2">
      <c r="A522" s="129"/>
      <c r="B522" s="129"/>
      <c r="C522" s="129" t="e" cm="1">
        <f t="array" ref="C522">_xlfn.XLOOKUP($A522&amp;$Q$3&amp;$R$3,Data[Index]&amp;Data[Valid Test, Can be used for conformity (Y/N)]&amp;Data[Cycle],Data[Test Name])</f>
        <v>#N/A</v>
      </c>
      <c r="D522" s="167" t="e" cm="1">
        <f t="array" ref="D522">_xlfn.XLOOKUP($A522&amp;$Q$3&amp;$R$3,Data[Index]&amp;Data[Valid Test, Can be used for conformity (Y/N)]&amp;Data[Cycle],Data[Mileage (Miles)])</f>
        <v>#N/A</v>
      </c>
      <c r="E522" s="130" t="e" cm="1">
        <f t="array" ref="E522">_xlfn.XLOOKUP($A522&amp;$Q$3&amp;$R$3,Data[Index]&amp;Data[Valid Test, Can be used for conformity (Y/N)]&amp;Data[Cycle],Data[Date])</f>
        <v>#N/A</v>
      </c>
      <c r="F522" s="129" t="e" cm="1">
        <f t="array" ref="F522">_xlfn.XLOOKUP($A522&amp;$Q$3&amp;$R$3,Data[Index]&amp;Data[Valid Test, Can be used for conformity (Y/N)]&amp;Data[Cycle],Data[CO/km (mg)])</f>
        <v>#N/A</v>
      </c>
      <c r="G522" s="129" t="e" cm="1">
        <f t="array" ref="G522">_xlfn.XLOOKUP($A522&amp;$Q$3,Data[Index]&amp;Data[Valid Test, Can be used for conformity (Y/N)],Data[CO2/km (g)])</f>
        <v>#N/A</v>
      </c>
      <c r="H522" s="129" t="e" cm="1">
        <f t="array" ref="H522">_xlfn.XLOOKUP($A522&amp;$Q$3,Data[Index]&amp;Data[Valid Test, Can be used for conformity (Y/N)],Data[THC/km (mg)])</f>
        <v>#N/A</v>
      </c>
      <c r="I522" s="129" t="e" cm="1">
        <f t="array" ref="I522">_xlfn.XLOOKUP($A522&amp;$Q$3,Data[Index]&amp;Data[Valid Test, Can be used for conformity (Y/N)],Data[NOx/km (mg)])</f>
        <v>#N/A</v>
      </c>
      <c r="J522" s="129" t="e" cm="1">
        <f t="array" ref="J522">_xlfn.XLOOKUP($A522&amp;$Q$3,Data[Index]&amp;Data[Valid Test, Can be used for conformity (Y/N)],Data[THC + NOx/km (mg)])</f>
        <v>#N/A</v>
      </c>
      <c r="K522" s="142" t="e" cm="1">
        <f t="array" ref="K522">_xlfn.XLOOKUP($A522&amp;$Q$3,Data[Index]&amp;Data[Valid Test, Can be used for conformity (Y/N)],Data[PN/km ('#)])</f>
        <v>#N/A</v>
      </c>
      <c r="L522" s="129" t="e" cm="1">
        <f t="array" ref="L522">_xlfn.XLOOKUP($A522&amp;$Q$3,Data[Index]&amp;Data[Valid Test, Can be used for conformity (Y/N)],Data[PM/km (mg)])</f>
        <v>#N/A</v>
      </c>
      <c r="M522" s="126" t="e" cm="1">
        <f t="array" ref="M522">_xlfn.XLOOKUP($A522&amp;$Q$3,Data[Index]&amp;Data[Valid Test, Can be used for conformity (Y/N)],Data[CH4 (mg/km)])</f>
        <v>#N/A</v>
      </c>
      <c r="N522" s="126" t="e" cm="1">
        <f t="array" ref="N522">_xlfn.XLOOKUP($A522&amp;$Q$3,Data[Index]&amp;Data[Valid Test, Can be used for conformity (Y/N)],Data[N20 (mg/km)])</f>
        <v>#N/A</v>
      </c>
      <c r="O522" s="129" t="e" cm="1">
        <f t="array" ref="O522">_xlfn.XLOOKUP($A522&amp;$Q$3,Data[Index]&amp;Data[Valid Test, Can be used for conformity (Y/N)],Data[l/100km])</f>
        <v>#N/A</v>
      </c>
      <c r="P522" s="138">
        <f>_xlfn.XLOOKUP($A522,Data[Index],Data[Comments])</f>
        <v>0</v>
      </c>
    </row>
    <row r="523" spans="1:16" x14ac:dyDescent="0.2">
      <c r="A523" s="129"/>
      <c r="B523" s="129"/>
      <c r="C523" s="129" t="e" cm="1">
        <f t="array" ref="C523">_xlfn.XLOOKUP($A523&amp;$Q$3&amp;$R$3,Data[Index]&amp;Data[Valid Test, Can be used for conformity (Y/N)]&amp;Data[Cycle],Data[Test Name])</f>
        <v>#N/A</v>
      </c>
      <c r="D523" s="167" t="e" cm="1">
        <f t="array" ref="D523">_xlfn.XLOOKUP($A523&amp;$Q$3&amp;$R$3,Data[Index]&amp;Data[Valid Test, Can be used for conformity (Y/N)]&amp;Data[Cycle],Data[Mileage (Miles)])</f>
        <v>#N/A</v>
      </c>
      <c r="E523" s="130" t="e" cm="1">
        <f t="array" ref="E523">_xlfn.XLOOKUP($A523&amp;$Q$3&amp;$R$3,Data[Index]&amp;Data[Valid Test, Can be used for conformity (Y/N)]&amp;Data[Cycle],Data[Date])</f>
        <v>#N/A</v>
      </c>
      <c r="F523" s="129" t="e" cm="1">
        <f t="array" ref="F523">_xlfn.XLOOKUP($A523&amp;$Q$3&amp;$R$3,Data[Index]&amp;Data[Valid Test, Can be used for conformity (Y/N)]&amp;Data[Cycle],Data[CO/km (mg)])</f>
        <v>#N/A</v>
      </c>
      <c r="G523" s="129" t="e" cm="1">
        <f t="array" ref="G523">_xlfn.XLOOKUP($A523&amp;$Q$3,Data[Index]&amp;Data[Valid Test, Can be used for conformity (Y/N)],Data[CO2/km (g)])</f>
        <v>#N/A</v>
      </c>
      <c r="H523" s="129" t="e" cm="1">
        <f t="array" ref="H523">_xlfn.XLOOKUP($A523&amp;$Q$3,Data[Index]&amp;Data[Valid Test, Can be used for conformity (Y/N)],Data[THC/km (mg)])</f>
        <v>#N/A</v>
      </c>
      <c r="I523" s="129" t="e" cm="1">
        <f t="array" ref="I523">_xlfn.XLOOKUP($A523&amp;$Q$3,Data[Index]&amp;Data[Valid Test, Can be used for conformity (Y/N)],Data[NOx/km (mg)])</f>
        <v>#N/A</v>
      </c>
      <c r="J523" s="129" t="e" cm="1">
        <f t="array" ref="J523">_xlfn.XLOOKUP($A523&amp;$Q$3,Data[Index]&amp;Data[Valid Test, Can be used for conformity (Y/N)],Data[THC + NOx/km (mg)])</f>
        <v>#N/A</v>
      </c>
      <c r="K523" s="142" t="e" cm="1">
        <f t="array" ref="K523">_xlfn.XLOOKUP($A523&amp;$Q$3,Data[Index]&amp;Data[Valid Test, Can be used for conformity (Y/N)],Data[PN/km ('#)])</f>
        <v>#N/A</v>
      </c>
      <c r="L523" s="129" t="e" cm="1">
        <f t="array" ref="L523">_xlfn.XLOOKUP($A523&amp;$Q$3,Data[Index]&amp;Data[Valid Test, Can be used for conformity (Y/N)],Data[PM/km (mg)])</f>
        <v>#N/A</v>
      </c>
      <c r="M523" s="126" t="e" cm="1">
        <f t="array" ref="M523">_xlfn.XLOOKUP($A523&amp;$Q$3,Data[Index]&amp;Data[Valid Test, Can be used for conformity (Y/N)],Data[CH4 (mg/km)])</f>
        <v>#N/A</v>
      </c>
      <c r="N523" s="126" t="e" cm="1">
        <f t="array" ref="N523">_xlfn.XLOOKUP($A523&amp;$Q$3,Data[Index]&amp;Data[Valid Test, Can be used for conformity (Y/N)],Data[N20 (mg/km)])</f>
        <v>#N/A</v>
      </c>
      <c r="O523" s="129" t="e" cm="1">
        <f t="array" ref="O523">_xlfn.XLOOKUP($A523&amp;$Q$3,Data[Index]&amp;Data[Valid Test, Can be used for conformity (Y/N)],Data[l/100km])</f>
        <v>#N/A</v>
      </c>
      <c r="P523" s="138" t="e">
        <f>_xlfn.XLOOKUP($A523,Data[Index],Data[Comments])</f>
        <v>#N/A</v>
      </c>
    </row>
    <row r="524" spans="1:16" x14ac:dyDescent="0.2">
      <c r="A524" s="129"/>
      <c r="B524" s="129"/>
      <c r="C524" s="129" t="e" cm="1">
        <f t="array" ref="C524">_xlfn.XLOOKUP($A524&amp;$Q$3&amp;$R$3,Data[Index]&amp;Data[Valid Test, Can be used for conformity (Y/N)]&amp;Data[Cycle],Data[Test Name])</f>
        <v>#N/A</v>
      </c>
      <c r="D524" s="167" t="e" cm="1">
        <f t="array" ref="D524">_xlfn.XLOOKUP($A524&amp;$Q$3&amp;$R$3,Data[Index]&amp;Data[Valid Test, Can be used for conformity (Y/N)]&amp;Data[Cycle],Data[Mileage (Miles)])</f>
        <v>#N/A</v>
      </c>
      <c r="E524" s="130" t="e" cm="1">
        <f t="array" ref="E524">_xlfn.XLOOKUP($A524&amp;$Q$3&amp;$R$3,Data[Index]&amp;Data[Valid Test, Can be used for conformity (Y/N)]&amp;Data[Cycle],Data[Date])</f>
        <v>#N/A</v>
      </c>
      <c r="F524" s="129" t="e" cm="1">
        <f t="array" ref="F524">_xlfn.XLOOKUP($A524&amp;$Q$3&amp;$R$3,Data[Index]&amp;Data[Valid Test, Can be used for conformity (Y/N)]&amp;Data[Cycle],Data[CO/km (mg)])</f>
        <v>#N/A</v>
      </c>
      <c r="G524" s="129" t="e" cm="1">
        <f t="array" ref="G524">_xlfn.XLOOKUP($A524&amp;$Q$3,Data[Index]&amp;Data[Valid Test, Can be used for conformity (Y/N)],Data[CO2/km (g)])</f>
        <v>#N/A</v>
      </c>
      <c r="H524" s="129" t="e" cm="1">
        <f t="array" ref="H524">_xlfn.XLOOKUP($A524&amp;$Q$3,Data[Index]&amp;Data[Valid Test, Can be used for conformity (Y/N)],Data[THC/km (mg)])</f>
        <v>#N/A</v>
      </c>
      <c r="I524" s="129" t="e" cm="1">
        <f t="array" ref="I524">_xlfn.XLOOKUP($A524&amp;$Q$3,Data[Index]&amp;Data[Valid Test, Can be used for conformity (Y/N)],Data[NOx/km (mg)])</f>
        <v>#N/A</v>
      </c>
      <c r="J524" s="129" t="e" cm="1">
        <f t="array" ref="J524">_xlfn.XLOOKUP($A524&amp;$Q$3,Data[Index]&amp;Data[Valid Test, Can be used for conformity (Y/N)],Data[THC + NOx/km (mg)])</f>
        <v>#N/A</v>
      </c>
      <c r="K524" s="142" t="e" cm="1">
        <f t="array" ref="K524">_xlfn.XLOOKUP($A524&amp;$Q$3,Data[Index]&amp;Data[Valid Test, Can be used for conformity (Y/N)],Data[PN/km ('#)])</f>
        <v>#N/A</v>
      </c>
      <c r="L524" s="129" t="e" cm="1">
        <f t="array" ref="L524">_xlfn.XLOOKUP($A524&amp;$Q$3,Data[Index]&amp;Data[Valid Test, Can be used for conformity (Y/N)],Data[PM/km (mg)])</f>
        <v>#N/A</v>
      </c>
      <c r="M524" s="126" t="e" cm="1">
        <f t="array" ref="M524">_xlfn.XLOOKUP($A524&amp;$Q$3,Data[Index]&amp;Data[Valid Test, Can be used for conformity (Y/N)],Data[CH4 (mg/km)])</f>
        <v>#N/A</v>
      </c>
      <c r="N524" s="126" t="e" cm="1">
        <f t="array" ref="N524">_xlfn.XLOOKUP($A524&amp;$Q$3,Data[Index]&amp;Data[Valid Test, Can be used for conformity (Y/N)],Data[N20 (mg/km)])</f>
        <v>#N/A</v>
      </c>
      <c r="O524" s="129" t="e" cm="1">
        <f t="array" ref="O524">_xlfn.XLOOKUP($A524&amp;$Q$3,Data[Index]&amp;Data[Valid Test, Can be used for conformity (Y/N)],Data[l/100km])</f>
        <v>#N/A</v>
      </c>
      <c r="P524" s="138">
        <f>_xlfn.XLOOKUP($A524,Data[Index],Data[Comments])</f>
        <v>0</v>
      </c>
    </row>
    <row r="525" spans="1:16" x14ac:dyDescent="0.2">
      <c r="A525" s="129"/>
      <c r="B525" s="129"/>
      <c r="C525" s="129" t="e" cm="1">
        <f t="array" ref="C525">_xlfn.XLOOKUP($A525&amp;$Q$3&amp;$R$3,Data[Index]&amp;Data[Valid Test, Can be used for conformity (Y/N)]&amp;Data[Cycle],Data[Test Name])</f>
        <v>#N/A</v>
      </c>
      <c r="D525" s="167" t="e" cm="1">
        <f t="array" ref="D525">_xlfn.XLOOKUP($A525&amp;$Q$3&amp;$R$3,Data[Index]&amp;Data[Valid Test, Can be used for conformity (Y/N)]&amp;Data[Cycle],Data[Mileage (Miles)])</f>
        <v>#N/A</v>
      </c>
      <c r="E525" s="130" t="e" cm="1">
        <f t="array" ref="E525">_xlfn.XLOOKUP($A525&amp;$Q$3&amp;$R$3,Data[Index]&amp;Data[Valid Test, Can be used for conformity (Y/N)]&amp;Data[Cycle],Data[Date])</f>
        <v>#N/A</v>
      </c>
      <c r="F525" s="129" t="e" cm="1">
        <f t="array" ref="F525">_xlfn.XLOOKUP($A525&amp;$Q$3&amp;$R$3,Data[Index]&amp;Data[Valid Test, Can be used for conformity (Y/N)]&amp;Data[Cycle],Data[CO/km (mg)])</f>
        <v>#N/A</v>
      </c>
      <c r="G525" s="129" t="e" cm="1">
        <f t="array" ref="G525">_xlfn.XLOOKUP($A525&amp;$Q$3,Data[Index]&amp;Data[Valid Test, Can be used for conformity (Y/N)],Data[CO2/km (g)])</f>
        <v>#N/A</v>
      </c>
      <c r="H525" s="129" t="e" cm="1">
        <f t="array" ref="H525">_xlfn.XLOOKUP($A525&amp;$Q$3,Data[Index]&amp;Data[Valid Test, Can be used for conformity (Y/N)],Data[THC/km (mg)])</f>
        <v>#N/A</v>
      </c>
      <c r="I525" s="129" t="e" cm="1">
        <f t="array" ref="I525">_xlfn.XLOOKUP($A525&amp;$Q$3,Data[Index]&amp;Data[Valid Test, Can be used for conformity (Y/N)],Data[NOx/km (mg)])</f>
        <v>#N/A</v>
      </c>
      <c r="J525" s="129" t="e" cm="1">
        <f t="array" ref="J525">_xlfn.XLOOKUP($A525&amp;$Q$3,Data[Index]&amp;Data[Valid Test, Can be used for conformity (Y/N)],Data[THC + NOx/km (mg)])</f>
        <v>#N/A</v>
      </c>
      <c r="K525" s="142" t="e" cm="1">
        <f t="array" ref="K525">_xlfn.XLOOKUP($A525&amp;$Q$3,Data[Index]&amp;Data[Valid Test, Can be used for conformity (Y/N)],Data[PN/km ('#)])</f>
        <v>#N/A</v>
      </c>
      <c r="L525" s="129" t="e" cm="1">
        <f t="array" ref="L525">_xlfn.XLOOKUP($A525&amp;$Q$3,Data[Index]&amp;Data[Valid Test, Can be used for conformity (Y/N)],Data[PM/km (mg)])</f>
        <v>#N/A</v>
      </c>
      <c r="M525" s="126" t="e" cm="1">
        <f t="array" ref="M525">_xlfn.XLOOKUP($A525&amp;$Q$3,Data[Index]&amp;Data[Valid Test, Can be used for conformity (Y/N)],Data[CH4 (mg/km)])</f>
        <v>#N/A</v>
      </c>
      <c r="N525" s="126" t="e" cm="1">
        <f t="array" ref="N525">_xlfn.XLOOKUP($A525&amp;$Q$3,Data[Index]&amp;Data[Valid Test, Can be used for conformity (Y/N)],Data[N20 (mg/km)])</f>
        <v>#N/A</v>
      </c>
      <c r="O525" s="129" t="e" cm="1">
        <f t="array" ref="O525">_xlfn.XLOOKUP($A525&amp;$Q$3,Data[Index]&amp;Data[Valid Test, Can be used for conformity (Y/N)],Data[l/100km])</f>
        <v>#N/A</v>
      </c>
      <c r="P525" s="138">
        <f>_xlfn.XLOOKUP($A525,Data[Index],Data[Comments])</f>
        <v>0</v>
      </c>
    </row>
    <row r="526" spans="1:16" x14ac:dyDescent="0.2">
      <c r="A526" s="129"/>
      <c r="B526" s="129"/>
      <c r="C526" s="129" t="e" cm="1">
        <f t="array" ref="C526">_xlfn.XLOOKUP($A526&amp;$Q$3&amp;$R$3,Data[Index]&amp;Data[Valid Test, Can be used for conformity (Y/N)]&amp;Data[Cycle],Data[Test Name])</f>
        <v>#N/A</v>
      </c>
      <c r="D526" s="167" t="e" cm="1">
        <f t="array" ref="D526">_xlfn.XLOOKUP($A526&amp;$Q$3&amp;$R$3,Data[Index]&amp;Data[Valid Test, Can be used for conformity (Y/N)]&amp;Data[Cycle],Data[Mileage (Miles)])</f>
        <v>#N/A</v>
      </c>
      <c r="E526" s="130" t="e" cm="1">
        <f t="array" ref="E526">_xlfn.XLOOKUP($A526&amp;$Q$3&amp;$R$3,Data[Index]&amp;Data[Valid Test, Can be used for conformity (Y/N)]&amp;Data[Cycle],Data[Date])</f>
        <v>#N/A</v>
      </c>
      <c r="F526" s="129" t="e" cm="1">
        <f t="array" ref="F526">_xlfn.XLOOKUP($A526&amp;$Q$3&amp;$R$3,Data[Index]&amp;Data[Valid Test, Can be used for conformity (Y/N)]&amp;Data[Cycle],Data[CO/km (mg)])</f>
        <v>#N/A</v>
      </c>
      <c r="G526" s="129" t="e" cm="1">
        <f t="array" ref="G526">_xlfn.XLOOKUP($A526&amp;$Q$3,Data[Index]&amp;Data[Valid Test, Can be used for conformity (Y/N)],Data[CO2/km (g)])</f>
        <v>#N/A</v>
      </c>
      <c r="H526" s="129" t="e" cm="1">
        <f t="array" ref="H526">_xlfn.XLOOKUP($A526&amp;$Q$3,Data[Index]&amp;Data[Valid Test, Can be used for conformity (Y/N)],Data[THC/km (mg)])</f>
        <v>#N/A</v>
      </c>
      <c r="I526" s="129" t="e" cm="1">
        <f t="array" ref="I526">_xlfn.XLOOKUP($A526&amp;$Q$3,Data[Index]&amp;Data[Valid Test, Can be used for conformity (Y/N)],Data[NOx/km (mg)])</f>
        <v>#N/A</v>
      </c>
      <c r="J526" s="129" t="e" cm="1">
        <f t="array" ref="J526">_xlfn.XLOOKUP($A526&amp;$Q$3,Data[Index]&amp;Data[Valid Test, Can be used for conformity (Y/N)],Data[THC + NOx/km (mg)])</f>
        <v>#N/A</v>
      </c>
      <c r="K526" s="142" t="e" cm="1">
        <f t="array" ref="K526">_xlfn.XLOOKUP($A526&amp;$Q$3,Data[Index]&amp;Data[Valid Test, Can be used for conformity (Y/N)],Data[PN/km ('#)])</f>
        <v>#N/A</v>
      </c>
      <c r="L526" s="129" t="e" cm="1">
        <f t="array" ref="L526">_xlfn.XLOOKUP($A526&amp;$Q$3,Data[Index]&amp;Data[Valid Test, Can be used for conformity (Y/N)],Data[PM/km (mg)])</f>
        <v>#N/A</v>
      </c>
      <c r="M526" s="126" t="e" cm="1">
        <f t="array" ref="M526">_xlfn.XLOOKUP($A526&amp;$Q$3,Data[Index]&amp;Data[Valid Test, Can be used for conformity (Y/N)],Data[CH4 (mg/km)])</f>
        <v>#N/A</v>
      </c>
      <c r="N526" s="126" t="e" cm="1">
        <f t="array" ref="N526">_xlfn.XLOOKUP($A526&amp;$Q$3,Data[Index]&amp;Data[Valid Test, Can be used for conformity (Y/N)],Data[N20 (mg/km)])</f>
        <v>#N/A</v>
      </c>
      <c r="O526" s="129" t="e" cm="1">
        <f t="array" ref="O526">_xlfn.XLOOKUP($A526&amp;$Q$3,Data[Index]&amp;Data[Valid Test, Can be used for conformity (Y/N)],Data[l/100km])</f>
        <v>#N/A</v>
      </c>
      <c r="P526" s="138" t="e">
        <f>_xlfn.XLOOKUP($A526,Data[Index],Data[Comments])</f>
        <v>#N/A</v>
      </c>
    </row>
    <row r="527" spans="1:16" x14ac:dyDescent="0.2">
      <c r="A527" s="129"/>
      <c r="B527" s="129"/>
      <c r="C527" s="129" t="e" cm="1">
        <f t="array" ref="C527">_xlfn.XLOOKUP($A527&amp;$Q$3&amp;$R$3,Data[Index]&amp;Data[Valid Test, Can be used for conformity (Y/N)]&amp;Data[Cycle],Data[Test Name])</f>
        <v>#N/A</v>
      </c>
      <c r="D527" s="167" t="e" cm="1">
        <f t="array" ref="D527">_xlfn.XLOOKUP($A527&amp;$Q$3&amp;$R$3,Data[Index]&amp;Data[Valid Test, Can be used for conformity (Y/N)]&amp;Data[Cycle],Data[Mileage (Miles)])</f>
        <v>#N/A</v>
      </c>
      <c r="E527" s="130" t="e" cm="1">
        <f t="array" ref="E527">_xlfn.XLOOKUP($A527&amp;$Q$3&amp;$R$3,Data[Index]&amp;Data[Valid Test, Can be used for conformity (Y/N)]&amp;Data[Cycle],Data[Date])</f>
        <v>#N/A</v>
      </c>
      <c r="F527" s="129" t="e" cm="1">
        <f t="array" ref="F527">_xlfn.XLOOKUP($A527&amp;$Q$3&amp;$R$3,Data[Index]&amp;Data[Valid Test, Can be used for conformity (Y/N)]&amp;Data[Cycle],Data[CO/km (mg)])</f>
        <v>#N/A</v>
      </c>
      <c r="G527" s="129" t="e" cm="1">
        <f t="array" ref="G527">_xlfn.XLOOKUP($A527&amp;$Q$3,Data[Index]&amp;Data[Valid Test, Can be used for conformity (Y/N)],Data[CO2/km (g)])</f>
        <v>#N/A</v>
      </c>
      <c r="H527" s="129" t="e" cm="1">
        <f t="array" ref="H527">_xlfn.XLOOKUP($A527&amp;$Q$3,Data[Index]&amp;Data[Valid Test, Can be used for conformity (Y/N)],Data[THC/km (mg)])</f>
        <v>#N/A</v>
      </c>
      <c r="I527" s="129" t="e" cm="1">
        <f t="array" ref="I527">_xlfn.XLOOKUP($A527&amp;$Q$3,Data[Index]&amp;Data[Valid Test, Can be used for conformity (Y/N)],Data[NOx/km (mg)])</f>
        <v>#N/A</v>
      </c>
      <c r="J527" s="129" t="e" cm="1">
        <f t="array" ref="J527">_xlfn.XLOOKUP($A527&amp;$Q$3,Data[Index]&amp;Data[Valid Test, Can be used for conformity (Y/N)],Data[THC + NOx/km (mg)])</f>
        <v>#N/A</v>
      </c>
      <c r="K527" s="142" t="e" cm="1">
        <f t="array" ref="K527">_xlfn.XLOOKUP($A527&amp;$Q$3,Data[Index]&amp;Data[Valid Test, Can be used for conformity (Y/N)],Data[PN/km ('#)])</f>
        <v>#N/A</v>
      </c>
      <c r="L527" s="129" t="e" cm="1">
        <f t="array" ref="L527">_xlfn.XLOOKUP($A527&amp;$Q$3,Data[Index]&amp;Data[Valid Test, Can be used for conformity (Y/N)],Data[PM/km (mg)])</f>
        <v>#N/A</v>
      </c>
      <c r="M527" s="126" t="e" cm="1">
        <f t="array" ref="M527">_xlfn.XLOOKUP($A527&amp;$Q$3,Data[Index]&amp;Data[Valid Test, Can be used for conformity (Y/N)],Data[CH4 (mg/km)])</f>
        <v>#N/A</v>
      </c>
      <c r="N527" s="126" t="e" cm="1">
        <f t="array" ref="N527">_xlfn.XLOOKUP($A527&amp;$Q$3,Data[Index]&amp;Data[Valid Test, Can be used for conformity (Y/N)],Data[N20 (mg/km)])</f>
        <v>#N/A</v>
      </c>
      <c r="O527" s="129" t="e" cm="1">
        <f t="array" ref="O527">_xlfn.XLOOKUP($A527&amp;$Q$3,Data[Index]&amp;Data[Valid Test, Can be used for conformity (Y/N)],Data[l/100km])</f>
        <v>#N/A</v>
      </c>
      <c r="P527" s="138" t="e">
        <f>_xlfn.XLOOKUP($A527,Data[Index],Data[Comments])</f>
        <v>#N/A</v>
      </c>
    </row>
    <row r="528" spans="1:16" x14ac:dyDescent="0.2">
      <c r="A528" s="129"/>
      <c r="B528" s="129"/>
      <c r="C528" s="129" t="e" cm="1">
        <f t="array" ref="C528">_xlfn.XLOOKUP($A528&amp;$Q$3&amp;$R$3,Data[Index]&amp;Data[Valid Test, Can be used for conformity (Y/N)]&amp;Data[Cycle],Data[Test Name])</f>
        <v>#N/A</v>
      </c>
      <c r="D528" s="167" t="e" cm="1">
        <f t="array" ref="D528">_xlfn.XLOOKUP($A528&amp;$Q$3&amp;$R$3,Data[Index]&amp;Data[Valid Test, Can be used for conformity (Y/N)]&amp;Data[Cycle],Data[Mileage (Miles)])</f>
        <v>#N/A</v>
      </c>
      <c r="E528" s="130" t="e" cm="1">
        <f t="array" ref="E528">_xlfn.XLOOKUP($A528&amp;$Q$3&amp;$R$3,Data[Index]&amp;Data[Valid Test, Can be used for conformity (Y/N)]&amp;Data[Cycle],Data[Date])</f>
        <v>#N/A</v>
      </c>
      <c r="F528" s="129" t="e" cm="1">
        <f t="array" ref="F528">_xlfn.XLOOKUP($A528&amp;$Q$3&amp;$R$3,Data[Index]&amp;Data[Valid Test, Can be used for conformity (Y/N)]&amp;Data[Cycle],Data[CO/km (mg)])</f>
        <v>#N/A</v>
      </c>
      <c r="G528" s="129" t="e" cm="1">
        <f t="array" ref="G528">_xlfn.XLOOKUP($A528&amp;$Q$3,Data[Index]&amp;Data[Valid Test, Can be used for conformity (Y/N)],Data[CO2/km (g)])</f>
        <v>#N/A</v>
      </c>
      <c r="H528" s="129" t="e" cm="1">
        <f t="array" ref="H528">_xlfn.XLOOKUP($A528&amp;$Q$3,Data[Index]&amp;Data[Valid Test, Can be used for conformity (Y/N)],Data[THC/km (mg)])</f>
        <v>#N/A</v>
      </c>
      <c r="I528" s="129" t="e" cm="1">
        <f t="array" ref="I528">_xlfn.XLOOKUP($A528&amp;$Q$3,Data[Index]&amp;Data[Valid Test, Can be used for conformity (Y/N)],Data[NOx/km (mg)])</f>
        <v>#N/A</v>
      </c>
      <c r="J528" s="129" t="e" cm="1">
        <f t="array" ref="J528">_xlfn.XLOOKUP($A528&amp;$Q$3,Data[Index]&amp;Data[Valid Test, Can be used for conformity (Y/N)],Data[THC + NOx/km (mg)])</f>
        <v>#N/A</v>
      </c>
      <c r="K528" s="142" t="e" cm="1">
        <f t="array" ref="K528">_xlfn.XLOOKUP($A528&amp;$Q$3,Data[Index]&amp;Data[Valid Test, Can be used for conformity (Y/N)],Data[PN/km ('#)])</f>
        <v>#N/A</v>
      </c>
      <c r="L528" s="129" t="e" cm="1">
        <f t="array" ref="L528">_xlfn.XLOOKUP($A528&amp;$Q$3,Data[Index]&amp;Data[Valid Test, Can be used for conformity (Y/N)],Data[PM/km (mg)])</f>
        <v>#N/A</v>
      </c>
      <c r="M528" s="126" t="e" cm="1">
        <f t="array" ref="M528">_xlfn.XLOOKUP($A528&amp;$Q$3,Data[Index]&amp;Data[Valid Test, Can be used for conformity (Y/N)],Data[CH4 (mg/km)])</f>
        <v>#N/A</v>
      </c>
      <c r="N528" s="126" t="e" cm="1">
        <f t="array" ref="N528">_xlfn.XLOOKUP($A528&amp;$Q$3,Data[Index]&amp;Data[Valid Test, Can be used for conformity (Y/N)],Data[N20 (mg/km)])</f>
        <v>#N/A</v>
      </c>
      <c r="O528" s="129" t="e" cm="1">
        <f t="array" ref="O528">_xlfn.XLOOKUP($A528&amp;$Q$3,Data[Index]&amp;Data[Valid Test, Can be used for conformity (Y/N)],Data[l/100km])</f>
        <v>#N/A</v>
      </c>
      <c r="P528" s="138" t="e">
        <f>_xlfn.XLOOKUP($A528,Data[Index],Data[Comments])</f>
        <v>#N/A</v>
      </c>
    </row>
    <row r="529" spans="1:16" x14ac:dyDescent="0.2">
      <c r="A529" s="129"/>
      <c r="B529" s="129"/>
      <c r="C529" s="129" t="e" cm="1">
        <f t="array" ref="C529">_xlfn.XLOOKUP($A529&amp;$Q$3&amp;$R$3,Data[Index]&amp;Data[Valid Test, Can be used for conformity (Y/N)]&amp;Data[Cycle],Data[Test Name])</f>
        <v>#N/A</v>
      </c>
      <c r="D529" s="167" t="e" cm="1">
        <f t="array" ref="D529">_xlfn.XLOOKUP($A529&amp;$Q$3&amp;$R$3,Data[Index]&amp;Data[Valid Test, Can be used for conformity (Y/N)]&amp;Data[Cycle],Data[Mileage (Miles)])</f>
        <v>#N/A</v>
      </c>
      <c r="E529" s="130" t="e" cm="1">
        <f t="array" ref="E529">_xlfn.XLOOKUP($A529&amp;$Q$3&amp;$R$3,Data[Index]&amp;Data[Valid Test, Can be used for conformity (Y/N)]&amp;Data[Cycle],Data[Date])</f>
        <v>#N/A</v>
      </c>
      <c r="F529" s="129" t="e" cm="1">
        <f t="array" ref="F529">_xlfn.XLOOKUP($A529&amp;$Q$3&amp;$R$3,Data[Index]&amp;Data[Valid Test, Can be used for conformity (Y/N)]&amp;Data[Cycle],Data[CO/km (mg)])</f>
        <v>#N/A</v>
      </c>
      <c r="G529" s="129" t="e" cm="1">
        <f t="array" ref="G529">_xlfn.XLOOKUP($A529&amp;$Q$3,Data[Index]&amp;Data[Valid Test, Can be used for conformity (Y/N)],Data[CO2/km (g)])</f>
        <v>#N/A</v>
      </c>
      <c r="H529" s="129" t="e" cm="1">
        <f t="array" ref="H529">_xlfn.XLOOKUP($A529&amp;$Q$3,Data[Index]&amp;Data[Valid Test, Can be used for conformity (Y/N)],Data[THC/km (mg)])</f>
        <v>#N/A</v>
      </c>
      <c r="I529" s="129" t="e" cm="1">
        <f t="array" ref="I529">_xlfn.XLOOKUP($A529&amp;$Q$3,Data[Index]&amp;Data[Valid Test, Can be used for conformity (Y/N)],Data[NOx/km (mg)])</f>
        <v>#N/A</v>
      </c>
      <c r="J529" s="129" t="e" cm="1">
        <f t="array" ref="J529">_xlfn.XLOOKUP($A529&amp;$Q$3,Data[Index]&amp;Data[Valid Test, Can be used for conformity (Y/N)],Data[THC + NOx/km (mg)])</f>
        <v>#N/A</v>
      </c>
      <c r="K529" s="142" t="e" cm="1">
        <f t="array" ref="K529">_xlfn.XLOOKUP($A529&amp;$Q$3,Data[Index]&amp;Data[Valid Test, Can be used for conformity (Y/N)],Data[PN/km ('#)])</f>
        <v>#N/A</v>
      </c>
      <c r="L529" s="129" t="e" cm="1">
        <f t="array" ref="L529">_xlfn.XLOOKUP($A529&amp;$Q$3,Data[Index]&amp;Data[Valid Test, Can be used for conformity (Y/N)],Data[PM/km (mg)])</f>
        <v>#N/A</v>
      </c>
      <c r="M529" s="126" t="e" cm="1">
        <f t="array" ref="M529">_xlfn.XLOOKUP($A529&amp;$Q$3,Data[Index]&amp;Data[Valid Test, Can be used for conformity (Y/N)],Data[CH4 (mg/km)])</f>
        <v>#N/A</v>
      </c>
      <c r="N529" s="126" t="e" cm="1">
        <f t="array" ref="N529">_xlfn.XLOOKUP($A529&amp;$Q$3,Data[Index]&amp;Data[Valid Test, Can be used for conformity (Y/N)],Data[N20 (mg/km)])</f>
        <v>#N/A</v>
      </c>
      <c r="O529" s="129" t="e" cm="1">
        <f t="array" ref="O529">_xlfn.XLOOKUP($A529&amp;$Q$3,Data[Index]&amp;Data[Valid Test, Can be used for conformity (Y/N)],Data[l/100km])</f>
        <v>#N/A</v>
      </c>
      <c r="P529" s="138">
        <f>_xlfn.XLOOKUP($A529,Data[Index],Data[Comments])</f>
        <v>0</v>
      </c>
    </row>
    <row r="530" spans="1:16" x14ac:dyDescent="0.2">
      <c r="A530" s="129"/>
      <c r="B530" s="129"/>
      <c r="C530" s="129" t="e" cm="1">
        <f t="array" ref="C530">_xlfn.XLOOKUP($A530&amp;$Q$3&amp;$R$3,Data[Index]&amp;Data[Valid Test, Can be used for conformity (Y/N)]&amp;Data[Cycle],Data[Test Name])</f>
        <v>#N/A</v>
      </c>
      <c r="D530" s="167" t="e" cm="1">
        <f t="array" ref="D530">_xlfn.XLOOKUP($A530&amp;$Q$3&amp;$R$3,Data[Index]&amp;Data[Valid Test, Can be used for conformity (Y/N)]&amp;Data[Cycle],Data[Mileage (Miles)])</f>
        <v>#N/A</v>
      </c>
      <c r="E530" s="130" t="e" cm="1">
        <f t="array" ref="E530">_xlfn.XLOOKUP($A530&amp;$Q$3&amp;$R$3,Data[Index]&amp;Data[Valid Test, Can be used for conformity (Y/N)]&amp;Data[Cycle],Data[Date])</f>
        <v>#N/A</v>
      </c>
      <c r="F530" s="129" t="e" cm="1">
        <f t="array" ref="F530">_xlfn.XLOOKUP($A530&amp;$Q$3&amp;$R$3,Data[Index]&amp;Data[Valid Test, Can be used for conformity (Y/N)]&amp;Data[Cycle],Data[CO/km (mg)])</f>
        <v>#N/A</v>
      </c>
      <c r="G530" s="129" t="e" cm="1">
        <f t="array" ref="G530">_xlfn.XLOOKUP($A530&amp;$Q$3,Data[Index]&amp;Data[Valid Test, Can be used for conformity (Y/N)],Data[CO2/km (g)])</f>
        <v>#N/A</v>
      </c>
      <c r="H530" s="129" t="e" cm="1">
        <f t="array" ref="H530">_xlfn.XLOOKUP($A530&amp;$Q$3,Data[Index]&amp;Data[Valid Test, Can be used for conformity (Y/N)],Data[THC/km (mg)])</f>
        <v>#N/A</v>
      </c>
      <c r="I530" s="129" t="e" cm="1">
        <f t="array" ref="I530">_xlfn.XLOOKUP($A530&amp;$Q$3,Data[Index]&amp;Data[Valid Test, Can be used for conformity (Y/N)],Data[NOx/km (mg)])</f>
        <v>#N/A</v>
      </c>
      <c r="J530" s="129" t="e" cm="1">
        <f t="array" ref="J530">_xlfn.XLOOKUP($A530&amp;$Q$3,Data[Index]&amp;Data[Valid Test, Can be used for conformity (Y/N)],Data[THC + NOx/km (mg)])</f>
        <v>#N/A</v>
      </c>
      <c r="K530" s="142" t="e" cm="1">
        <f t="array" ref="K530">_xlfn.XLOOKUP($A530&amp;$Q$3,Data[Index]&amp;Data[Valid Test, Can be used for conformity (Y/N)],Data[PN/km ('#)])</f>
        <v>#N/A</v>
      </c>
      <c r="L530" s="129" t="e" cm="1">
        <f t="array" ref="L530">_xlfn.XLOOKUP($A530&amp;$Q$3,Data[Index]&amp;Data[Valid Test, Can be used for conformity (Y/N)],Data[PM/km (mg)])</f>
        <v>#N/A</v>
      </c>
      <c r="M530" s="126" t="e" cm="1">
        <f t="array" ref="M530">_xlfn.XLOOKUP($A530&amp;$Q$3,Data[Index]&amp;Data[Valid Test, Can be used for conformity (Y/N)],Data[CH4 (mg/km)])</f>
        <v>#N/A</v>
      </c>
      <c r="N530" s="126" t="e" cm="1">
        <f t="array" ref="N530">_xlfn.XLOOKUP($A530&amp;$Q$3,Data[Index]&amp;Data[Valid Test, Can be used for conformity (Y/N)],Data[N20 (mg/km)])</f>
        <v>#N/A</v>
      </c>
      <c r="O530" s="129" t="e" cm="1">
        <f t="array" ref="O530">_xlfn.XLOOKUP($A530&amp;$Q$3,Data[Index]&amp;Data[Valid Test, Can be used for conformity (Y/N)],Data[l/100km])</f>
        <v>#N/A</v>
      </c>
      <c r="P530" s="138">
        <f>_xlfn.XLOOKUP($A530,Data[Index],Data[Comments])</f>
        <v>0</v>
      </c>
    </row>
    <row r="531" spans="1:16" x14ac:dyDescent="0.2">
      <c r="A531" s="129"/>
      <c r="B531" s="129"/>
      <c r="C531" s="129" t="e" cm="1">
        <f t="array" ref="C531">_xlfn.XLOOKUP($A531&amp;$Q$3&amp;$R$3,Data[Index]&amp;Data[Valid Test, Can be used for conformity (Y/N)]&amp;Data[Cycle],Data[Test Name])</f>
        <v>#N/A</v>
      </c>
      <c r="D531" s="167" t="e" cm="1">
        <f t="array" ref="D531">_xlfn.XLOOKUP($A531&amp;$Q$3&amp;$R$3,Data[Index]&amp;Data[Valid Test, Can be used for conformity (Y/N)]&amp;Data[Cycle],Data[Mileage (Miles)])</f>
        <v>#N/A</v>
      </c>
      <c r="E531" s="130" t="e" cm="1">
        <f t="array" ref="E531">_xlfn.XLOOKUP($A531&amp;$Q$3&amp;$R$3,Data[Index]&amp;Data[Valid Test, Can be used for conformity (Y/N)]&amp;Data[Cycle],Data[Date])</f>
        <v>#N/A</v>
      </c>
      <c r="F531" s="129" t="e" cm="1">
        <f t="array" ref="F531">_xlfn.XLOOKUP($A531&amp;$Q$3&amp;$R$3,Data[Index]&amp;Data[Valid Test, Can be used for conformity (Y/N)]&amp;Data[Cycle],Data[CO/km (mg)])</f>
        <v>#N/A</v>
      </c>
      <c r="G531" s="129" t="e" cm="1">
        <f t="array" ref="G531">_xlfn.XLOOKUP($A531&amp;$Q$3,Data[Index]&amp;Data[Valid Test, Can be used for conformity (Y/N)],Data[CO2/km (g)])</f>
        <v>#N/A</v>
      </c>
      <c r="H531" s="129" t="e" cm="1">
        <f t="array" ref="H531">_xlfn.XLOOKUP($A531&amp;$Q$3,Data[Index]&amp;Data[Valid Test, Can be used for conformity (Y/N)],Data[THC/km (mg)])</f>
        <v>#N/A</v>
      </c>
      <c r="I531" s="129" t="e" cm="1">
        <f t="array" ref="I531">_xlfn.XLOOKUP($A531&amp;$Q$3,Data[Index]&amp;Data[Valid Test, Can be used for conformity (Y/N)],Data[NOx/km (mg)])</f>
        <v>#N/A</v>
      </c>
      <c r="J531" s="129" t="e" cm="1">
        <f t="array" ref="J531">_xlfn.XLOOKUP($A531&amp;$Q$3,Data[Index]&amp;Data[Valid Test, Can be used for conformity (Y/N)],Data[THC + NOx/km (mg)])</f>
        <v>#N/A</v>
      </c>
      <c r="K531" s="142" t="e" cm="1">
        <f t="array" ref="K531">_xlfn.XLOOKUP($A531&amp;$Q$3,Data[Index]&amp;Data[Valid Test, Can be used for conformity (Y/N)],Data[PN/km ('#)])</f>
        <v>#N/A</v>
      </c>
      <c r="L531" s="129" t="e" cm="1">
        <f t="array" ref="L531">_xlfn.XLOOKUP($A531&amp;$Q$3,Data[Index]&amp;Data[Valid Test, Can be used for conformity (Y/N)],Data[PM/km (mg)])</f>
        <v>#N/A</v>
      </c>
      <c r="M531" s="126" t="e" cm="1">
        <f t="array" ref="M531">_xlfn.XLOOKUP($A531&amp;$Q$3,Data[Index]&amp;Data[Valid Test, Can be used for conformity (Y/N)],Data[CH4 (mg/km)])</f>
        <v>#N/A</v>
      </c>
      <c r="N531" s="126" t="e" cm="1">
        <f t="array" ref="N531">_xlfn.XLOOKUP($A531&amp;$Q$3,Data[Index]&amp;Data[Valid Test, Can be used for conformity (Y/N)],Data[N20 (mg/km)])</f>
        <v>#N/A</v>
      </c>
      <c r="O531" s="129" t="e" cm="1">
        <f t="array" ref="O531">_xlfn.XLOOKUP($A531&amp;$Q$3,Data[Index]&amp;Data[Valid Test, Can be used for conformity (Y/N)],Data[l/100km])</f>
        <v>#N/A</v>
      </c>
      <c r="P531" s="138" t="e">
        <f>_xlfn.XLOOKUP($A531,Data[Index],Data[Comments])</f>
        <v>#N/A</v>
      </c>
    </row>
    <row r="532" spans="1:16" x14ac:dyDescent="0.2">
      <c r="A532" s="129"/>
      <c r="B532" s="129"/>
      <c r="C532" s="129" t="e" cm="1">
        <f t="array" ref="C532">_xlfn.XLOOKUP($A532&amp;$Q$3&amp;$R$3,Data[Index]&amp;Data[Valid Test, Can be used for conformity (Y/N)]&amp;Data[Cycle],Data[Test Name])</f>
        <v>#N/A</v>
      </c>
      <c r="D532" s="167" t="e" cm="1">
        <f t="array" ref="D532">_xlfn.XLOOKUP($A532&amp;$Q$3&amp;$R$3,Data[Index]&amp;Data[Valid Test, Can be used for conformity (Y/N)]&amp;Data[Cycle],Data[Mileage (Miles)])</f>
        <v>#N/A</v>
      </c>
      <c r="E532" s="130" t="e" cm="1">
        <f t="array" ref="E532">_xlfn.XLOOKUP($A532&amp;$Q$3&amp;$R$3,Data[Index]&amp;Data[Valid Test, Can be used for conformity (Y/N)]&amp;Data[Cycle],Data[Date])</f>
        <v>#N/A</v>
      </c>
      <c r="F532" s="129" t="e" cm="1">
        <f t="array" ref="F532">_xlfn.XLOOKUP($A532&amp;$Q$3&amp;$R$3,Data[Index]&amp;Data[Valid Test, Can be used for conformity (Y/N)]&amp;Data[Cycle],Data[CO/km (mg)])</f>
        <v>#N/A</v>
      </c>
      <c r="G532" s="129" t="e" cm="1">
        <f t="array" ref="G532">_xlfn.XLOOKUP($A532&amp;$Q$3,Data[Index]&amp;Data[Valid Test, Can be used for conformity (Y/N)],Data[CO2/km (g)])</f>
        <v>#N/A</v>
      </c>
      <c r="H532" s="129" t="e" cm="1">
        <f t="array" ref="H532">_xlfn.XLOOKUP($A532&amp;$Q$3,Data[Index]&amp;Data[Valid Test, Can be used for conformity (Y/N)],Data[THC/km (mg)])</f>
        <v>#N/A</v>
      </c>
      <c r="I532" s="129" t="e" cm="1">
        <f t="array" ref="I532">_xlfn.XLOOKUP($A532&amp;$Q$3,Data[Index]&amp;Data[Valid Test, Can be used for conformity (Y/N)],Data[NOx/km (mg)])</f>
        <v>#N/A</v>
      </c>
      <c r="J532" s="129" t="e" cm="1">
        <f t="array" ref="J532">_xlfn.XLOOKUP($A532&amp;$Q$3,Data[Index]&amp;Data[Valid Test, Can be used for conformity (Y/N)],Data[THC + NOx/km (mg)])</f>
        <v>#N/A</v>
      </c>
      <c r="K532" s="142" t="e" cm="1">
        <f t="array" ref="K532">_xlfn.XLOOKUP($A532&amp;$Q$3,Data[Index]&amp;Data[Valid Test, Can be used for conformity (Y/N)],Data[PN/km ('#)])</f>
        <v>#N/A</v>
      </c>
      <c r="L532" s="129" t="e" cm="1">
        <f t="array" ref="L532">_xlfn.XLOOKUP($A532&amp;$Q$3,Data[Index]&amp;Data[Valid Test, Can be used for conformity (Y/N)],Data[PM/km (mg)])</f>
        <v>#N/A</v>
      </c>
      <c r="M532" s="126" t="e" cm="1">
        <f t="array" ref="M532">_xlfn.XLOOKUP($A532&amp;$Q$3,Data[Index]&amp;Data[Valid Test, Can be used for conformity (Y/N)],Data[CH4 (mg/km)])</f>
        <v>#N/A</v>
      </c>
      <c r="N532" s="126" t="e" cm="1">
        <f t="array" ref="N532">_xlfn.XLOOKUP($A532&amp;$Q$3,Data[Index]&amp;Data[Valid Test, Can be used for conformity (Y/N)],Data[N20 (mg/km)])</f>
        <v>#N/A</v>
      </c>
      <c r="O532" s="129" t="e" cm="1">
        <f t="array" ref="O532">_xlfn.XLOOKUP($A532&amp;$Q$3,Data[Index]&amp;Data[Valid Test, Can be used for conformity (Y/N)],Data[l/100km])</f>
        <v>#N/A</v>
      </c>
      <c r="P532" s="138">
        <f>_xlfn.XLOOKUP($A532,Data[Index],Data[Comments])</f>
        <v>0</v>
      </c>
    </row>
    <row r="533" spans="1:16" x14ac:dyDescent="0.2">
      <c r="A533" s="129"/>
      <c r="B533" s="129"/>
      <c r="C533" s="129" t="e" cm="1">
        <f t="array" ref="C533">_xlfn.XLOOKUP($A533&amp;$Q$3&amp;$R$3,Data[Index]&amp;Data[Valid Test, Can be used for conformity (Y/N)]&amp;Data[Cycle],Data[Test Name])</f>
        <v>#N/A</v>
      </c>
      <c r="D533" s="167" t="e" cm="1">
        <f t="array" ref="D533">_xlfn.XLOOKUP($A533&amp;$Q$3&amp;$R$3,Data[Index]&amp;Data[Valid Test, Can be used for conformity (Y/N)]&amp;Data[Cycle],Data[Mileage (Miles)])</f>
        <v>#N/A</v>
      </c>
      <c r="E533" s="130" t="e" cm="1">
        <f t="array" ref="E533">_xlfn.XLOOKUP($A533&amp;$Q$3&amp;$R$3,Data[Index]&amp;Data[Valid Test, Can be used for conformity (Y/N)]&amp;Data[Cycle],Data[Date])</f>
        <v>#N/A</v>
      </c>
      <c r="F533" s="129" t="e" cm="1">
        <f t="array" ref="F533">_xlfn.XLOOKUP($A533&amp;$Q$3&amp;$R$3,Data[Index]&amp;Data[Valid Test, Can be used for conformity (Y/N)]&amp;Data[Cycle],Data[CO/km (mg)])</f>
        <v>#N/A</v>
      </c>
      <c r="G533" s="129" t="e" cm="1">
        <f t="array" ref="G533">_xlfn.XLOOKUP($A533&amp;$Q$3,Data[Index]&amp;Data[Valid Test, Can be used for conformity (Y/N)],Data[CO2/km (g)])</f>
        <v>#N/A</v>
      </c>
      <c r="H533" s="129" t="e" cm="1">
        <f t="array" ref="H533">_xlfn.XLOOKUP($A533&amp;$Q$3,Data[Index]&amp;Data[Valid Test, Can be used for conformity (Y/N)],Data[THC/km (mg)])</f>
        <v>#N/A</v>
      </c>
      <c r="I533" s="129" t="e" cm="1">
        <f t="array" ref="I533">_xlfn.XLOOKUP($A533&amp;$Q$3,Data[Index]&amp;Data[Valid Test, Can be used for conformity (Y/N)],Data[NOx/km (mg)])</f>
        <v>#N/A</v>
      </c>
      <c r="J533" s="129" t="e" cm="1">
        <f t="array" ref="J533">_xlfn.XLOOKUP($A533&amp;$Q$3,Data[Index]&amp;Data[Valid Test, Can be used for conformity (Y/N)],Data[THC + NOx/km (mg)])</f>
        <v>#N/A</v>
      </c>
      <c r="K533" s="142" t="e" cm="1">
        <f t="array" ref="K533">_xlfn.XLOOKUP($A533&amp;$Q$3,Data[Index]&amp;Data[Valid Test, Can be used for conformity (Y/N)],Data[PN/km ('#)])</f>
        <v>#N/A</v>
      </c>
      <c r="L533" s="129" t="e" cm="1">
        <f t="array" ref="L533">_xlfn.XLOOKUP($A533&amp;$Q$3,Data[Index]&amp;Data[Valid Test, Can be used for conformity (Y/N)],Data[PM/km (mg)])</f>
        <v>#N/A</v>
      </c>
      <c r="M533" s="126" t="e" cm="1">
        <f t="array" ref="M533">_xlfn.XLOOKUP($A533&amp;$Q$3,Data[Index]&amp;Data[Valid Test, Can be used for conformity (Y/N)],Data[CH4 (mg/km)])</f>
        <v>#N/A</v>
      </c>
      <c r="N533" s="126" t="e" cm="1">
        <f t="array" ref="N533">_xlfn.XLOOKUP($A533&amp;$Q$3,Data[Index]&amp;Data[Valid Test, Can be used for conformity (Y/N)],Data[N20 (mg/km)])</f>
        <v>#N/A</v>
      </c>
      <c r="O533" s="129" t="e" cm="1">
        <f t="array" ref="O533">_xlfn.XLOOKUP($A533&amp;$Q$3,Data[Index]&amp;Data[Valid Test, Can be used for conformity (Y/N)],Data[l/100km])</f>
        <v>#N/A</v>
      </c>
      <c r="P533" s="138">
        <f>_xlfn.XLOOKUP($A533,Data[Index],Data[Comments])</f>
        <v>0</v>
      </c>
    </row>
    <row r="534" spans="1:16" x14ac:dyDescent="0.2">
      <c r="A534" s="129"/>
      <c r="B534" s="129"/>
      <c r="C534" s="129" t="e" cm="1">
        <f t="array" ref="C534">_xlfn.XLOOKUP($A534&amp;$Q$3&amp;$R$3,Data[Index]&amp;Data[Valid Test, Can be used for conformity (Y/N)]&amp;Data[Cycle],Data[Test Name])</f>
        <v>#N/A</v>
      </c>
      <c r="D534" s="167" t="e" cm="1">
        <f t="array" ref="D534">_xlfn.XLOOKUP($A534&amp;$Q$3&amp;$R$3,Data[Index]&amp;Data[Valid Test, Can be used for conformity (Y/N)]&amp;Data[Cycle],Data[Mileage (Miles)])</f>
        <v>#N/A</v>
      </c>
      <c r="E534" s="130" t="e" cm="1">
        <f t="array" ref="E534">_xlfn.XLOOKUP($A534&amp;$Q$3&amp;$R$3,Data[Index]&amp;Data[Valid Test, Can be used for conformity (Y/N)]&amp;Data[Cycle],Data[Date])</f>
        <v>#N/A</v>
      </c>
      <c r="F534" s="129" t="e" cm="1">
        <f t="array" ref="F534">_xlfn.XLOOKUP($A534&amp;$Q$3&amp;$R$3,Data[Index]&amp;Data[Valid Test, Can be used for conformity (Y/N)]&amp;Data[Cycle],Data[CO/km (mg)])</f>
        <v>#N/A</v>
      </c>
      <c r="G534" s="129" t="e" cm="1">
        <f t="array" ref="G534">_xlfn.XLOOKUP($A534&amp;$Q$3,Data[Index]&amp;Data[Valid Test, Can be used for conformity (Y/N)],Data[CO2/km (g)])</f>
        <v>#N/A</v>
      </c>
      <c r="H534" s="129" t="e" cm="1">
        <f t="array" ref="H534">_xlfn.XLOOKUP($A534&amp;$Q$3,Data[Index]&amp;Data[Valid Test, Can be used for conformity (Y/N)],Data[THC/km (mg)])</f>
        <v>#N/A</v>
      </c>
      <c r="I534" s="129" t="e" cm="1">
        <f t="array" ref="I534">_xlfn.XLOOKUP($A534&amp;$Q$3,Data[Index]&amp;Data[Valid Test, Can be used for conformity (Y/N)],Data[NOx/km (mg)])</f>
        <v>#N/A</v>
      </c>
      <c r="J534" s="129" t="e" cm="1">
        <f t="array" ref="J534">_xlfn.XLOOKUP($A534&amp;$Q$3,Data[Index]&amp;Data[Valid Test, Can be used for conformity (Y/N)],Data[THC + NOx/km (mg)])</f>
        <v>#N/A</v>
      </c>
      <c r="K534" s="142" t="e" cm="1">
        <f t="array" ref="K534">_xlfn.XLOOKUP($A534&amp;$Q$3,Data[Index]&amp;Data[Valid Test, Can be used for conformity (Y/N)],Data[PN/km ('#)])</f>
        <v>#N/A</v>
      </c>
      <c r="L534" s="129" t="e" cm="1">
        <f t="array" ref="L534">_xlfn.XLOOKUP($A534&amp;$Q$3,Data[Index]&amp;Data[Valid Test, Can be used for conformity (Y/N)],Data[PM/km (mg)])</f>
        <v>#N/A</v>
      </c>
      <c r="M534" s="126" t="e" cm="1">
        <f t="array" ref="M534">_xlfn.XLOOKUP($A534&amp;$Q$3,Data[Index]&amp;Data[Valid Test, Can be used for conformity (Y/N)],Data[CH4 (mg/km)])</f>
        <v>#N/A</v>
      </c>
      <c r="N534" s="126" t="e" cm="1">
        <f t="array" ref="N534">_xlfn.XLOOKUP($A534&amp;$Q$3,Data[Index]&amp;Data[Valid Test, Can be used for conformity (Y/N)],Data[N20 (mg/km)])</f>
        <v>#N/A</v>
      </c>
      <c r="O534" s="129" t="e" cm="1">
        <f t="array" ref="O534">_xlfn.XLOOKUP($A534&amp;$Q$3,Data[Index]&amp;Data[Valid Test, Can be used for conformity (Y/N)],Data[l/100km])</f>
        <v>#N/A</v>
      </c>
      <c r="P534" s="138" t="e">
        <f>_xlfn.XLOOKUP($A534,Data[Index],Data[Comments])</f>
        <v>#N/A</v>
      </c>
    </row>
    <row r="535" spans="1:16" x14ac:dyDescent="0.2">
      <c r="A535" s="129"/>
      <c r="B535" s="129"/>
      <c r="C535" s="129" t="e" cm="1">
        <f t="array" ref="C535">_xlfn.XLOOKUP($A535&amp;$Q$3&amp;$R$3,Data[Index]&amp;Data[Valid Test, Can be used for conformity (Y/N)]&amp;Data[Cycle],Data[Test Name])</f>
        <v>#N/A</v>
      </c>
      <c r="D535" s="167" t="e" cm="1">
        <f t="array" ref="D535">_xlfn.XLOOKUP($A535&amp;$Q$3&amp;$R$3,Data[Index]&amp;Data[Valid Test, Can be used for conformity (Y/N)]&amp;Data[Cycle],Data[Mileage (Miles)])</f>
        <v>#N/A</v>
      </c>
      <c r="E535" s="130" t="e" cm="1">
        <f t="array" ref="E535">_xlfn.XLOOKUP($A535&amp;$Q$3&amp;$R$3,Data[Index]&amp;Data[Valid Test, Can be used for conformity (Y/N)]&amp;Data[Cycle],Data[Date])</f>
        <v>#N/A</v>
      </c>
      <c r="F535" s="129" t="e" cm="1">
        <f t="array" ref="F535">_xlfn.XLOOKUP($A535&amp;$Q$3&amp;$R$3,Data[Index]&amp;Data[Valid Test, Can be used for conformity (Y/N)]&amp;Data[Cycle],Data[CO/km (mg)])</f>
        <v>#N/A</v>
      </c>
      <c r="G535" s="129" t="e" cm="1">
        <f t="array" ref="G535">_xlfn.XLOOKUP($A535&amp;$Q$3,Data[Index]&amp;Data[Valid Test, Can be used for conformity (Y/N)],Data[CO2/km (g)])</f>
        <v>#N/A</v>
      </c>
      <c r="H535" s="129" t="e" cm="1">
        <f t="array" ref="H535">_xlfn.XLOOKUP($A535&amp;$Q$3,Data[Index]&amp;Data[Valid Test, Can be used for conformity (Y/N)],Data[THC/km (mg)])</f>
        <v>#N/A</v>
      </c>
      <c r="I535" s="129" t="e" cm="1">
        <f t="array" ref="I535">_xlfn.XLOOKUP($A535&amp;$Q$3,Data[Index]&amp;Data[Valid Test, Can be used for conformity (Y/N)],Data[NOx/km (mg)])</f>
        <v>#N/A</v>
      </c>
      <c r="J535" s="129" t="e" cm="1">
        <f t="array" ref="J535">_xlfn.XLOOKUP($A535&amp;$Q$3,Data[Index]&amp;Data[Valid Test, Can be used for conformity (Y/N)],Data[THC + NOx/km (mg)])</f>
        <v>#N/A</v>
      </c>
      <c r="K535" s="142" t="e" cm="1">
        <f t="array" ref="K535">_xlfn.XLOOKUP($A535&amp;$Q$3,Data[Index]&amp;Data[Valid Test, Can be used for conformity (Y/N)],Data[PN/km ('#)])</f>
        <v>#N/A</v>
      </c>
      <c r="L535" s="129" t="e" cm="1">
        <f t="array" ref="L535">_xlfn.XLOOKUP($A535&amp;$Q$3,Data[Index]&amp;Data[Valid Test, Can be used for conformity (Y/N)],Data[PM/km (mg)])</f>
        <v>#N/A</v>
      </c>
      <c r="M535" s="126" t="e" cm="1">
        <f t="array" ref="M535">_xlfn.XLOOKUP($A535&amp;$Q$3,Data[Index]&amp;Data[Valid Test, Can be used for conformity (Y/N)],Data[CH4 (mg/km)])</f>
        <v>#N/A</v>
      </c>
      <c r="N535" s="126" t="e" cm="1">
        <f t="array" ref="N535">_xlfn.XLOOKUP($A535&amp;$Q$3,Data[Index]&amp;Data[Valid Test, Can be used for conformity (Y/N)],Data[N20 (mg/km)])</f>
        <v>#N/A</v>
      </c>
      <c r="O535" s="129" t="e" cm="1">
        <f t="array" ref="O535">_xlfn.XLOOKUP($A535&amp;$Q$3,Data[Index]&amp;Data[Valid Test, Can be used for conformity (Y/N)],Data[l/100km])</f>
        <v>#N/A</v>
      </c>
      <c r="P535" s="138" t="e">
        <f>_xlfn.XLOOKUP($A535,Data[Index],Data[Comments])</f>
        <v>#N/A</v>
      </c>
    </row>
    <row r="536" spans="1:16" x14ac:dyDescent="0.2">
      <c r="A536" s="129"/>
      <c r="B536" s="129"/>
      <c r="C536" s="129" t="e" cm="1">
        <f t="array" ref="C536">_xlfn.XLOOKUP($A536&amp;$Q$3&amp;$R$3,Data[Index]&amp;Data[Valid Test, Can be used for conformity (Y/N)]&amp;Data[Cycle],Data[Test Name])</f>
        <v>#N/A</v>
      </c>
      <c r="D536" s="167" t="e" cm="1">
        <f t="array" ref="D536">_xlfn.XLOOKUP($A536&amp;$Q$3&amp;$R$3,Data[Index]&amp;Data[Valid Test, Can be used for conformity (Y/N)]&amp;Data[Cycle],Data[Mileage (Miles)])</f>
        <v>#N/A</v>
      </c>
      <c r="E536" s="130" t="e" cm="1">
        <f t="array" ref="E536">_xlfn.XLOOKUP($A536&amp;$Q$3&amp;$R$3,Data[Index]&amp;Data[Valid Test, Can be used for conformity (Y/N)]&amp;Data[Cycle],Data[Date])</f>
        <v>#N/A</v>
      </c>
      <c r="F536" s="129" t="e" cm="1">
        <f t="array" ref="F536">_xlfn.XLOOKUP($A536&amp;$Q$3&amp;$R$3,Data[Index]&amp;Data[Valid Test, Can be used for conformity (Y/N)]&amp;Data[Cycle],Data[CO/km (mg)])</f>
        <v>#N/A</v>
      </c>
      <c r="G536" s="129" t="e" cm="1">
        <f t="array" ref="G536">_xlfn.XLOOKUP($A536&amp;$Q$3,Data[Index]&amp;Data[Valid Test, Can be used for conformity (Y/N)],Data[CO2/km (g)])</f>
        <v>#N/A</v>
      </c>
      <c r="H536" s="129" t="e" cm="1">
        <f t="array" ref="H536">_xlfn.XLOOKUP($A536&amp;$Q$3,Data[Index]&amp;Data[Valid Test, Can be used for conformity (Y/N)],Data[THC/km (mg)])</f>
        <v>#N/A</v>
      </c>
      <c r="I536" s="129" t="e" cm="1">
        <f t="array" ref="I536">_xlfn.XLOOKUP($A536&amp;$Q$3,Data[Index]&amp;Data[Valid Test, Can be used for conformity (Y/N)],Data[NOx/km (mg)])</f>
        <v>#N/A</v>
      </c>
      <c r="J536" s="129" t="e" cm="1">
        <f t="array" ref="J536">_xlfn.XLOOKUP($A536&amp;$Q$3,Data[Index]&amp;Data[Valid Test, Can be used for conformity (Y/N)],Data[THC + NOx/km (mg)])</f>
        <v>#N/A</v>
      </c>
      <c r="K536" s="142" t="e" cm="1">
        <f t="array" ref="K536">_xlfn.XLOOKUP($A536&amp;$Q$3,Data[Index]&amp;Data[Valid Test, Can be used for conformity (Y/N)],Data[PN/km ('#)])</f>
        <v>#N/A</v>
      </c>
      <c r="L536" s="129" t="e" cm="1">
        <f t="array" ref="L536">_xlfn.XLOOKUP($A536&amp;$Q$3,Data[Index]&amp;Data[Valid Test, Can be used for conformity (Y/N)],Data[PM/km (mg)])</f>
        <v>#N/A</v>
      </c>
      <c r="M536" s="126" t="e" cm="1">
        <f t="array" ref="M536">_xlfn.XLOOKUP($A536&amp;$Q$3,Data[Index]&amp;Data[Valid Test, Can be used for conformity (Y/N)],Data[CH4 (mg/km)])</f>
        <v>#N/A</v>
      </c>
      <c r="N536" s="126" t="e" cm="1">
        <f t="array" ref="N536">_xlfn.XLOOKUP($A536&amp;$Q$3,Data[Index]&amp;Data[Valid Test, Can be used for conformity (Y/N)],Data[N20 (mg/km)])</f>
        <v>#N/A</v>
      </c>
      <c r="O536" s="129" t="e" cm="1">
        <f t="array" ref="O536">_xlfn.XLOOKUP($A536&amp;$Q$3,Data[Index]&amp;Data[Valid Test, Can be used for conformity (Y/N)],Data[l/100km])</f>
        <v>#N/A</v>
      </c>
      <c r="P536" s="138" t="e">
        <f>_xlfn.XLOOKUP($A536,Data[Index],Data[Comments])</f>
        <v>#N/A</v>
      </c>
    </row>
    <row r="537" spans="1:16" x14ac:dyDescent="0.2">
      <c r="A537" s="129"/>
      <c r="B537" s="129"/>
      <c r="C537" s="129" t="e" cm="1">
        <f t="array" ref="C537">_xlfn.XLOOKUP($A537&amp;$Q$3&amp;$R$3,Data[Index]&amp;Data[Valid Test, Can be used for conformity (Y/N)]&amp;Data[Cycle],Data[Test Name])</f>
        <v>#N/A</v>
      </c>
      <c r="D537" s="167" t="e" cm="1">
        <f t="array" ref="D537">_xlfn.XLOOKUP($A537&amp;$Q$3&amp;$R$3,Data[Index]&amp;Data[Valid Test, Can be used for conformity (Y/N)]&amp;Data[Cycle],Data[Mileage (Miles)])</f>
        <v>#N/A</v>
      </c>
      <c r="E537" s="130" t="e" cm="1">
        <f t="array" ref="E537">_xlfn.XLOOKUP($A537&amp;$Q$3&amp;$R$3,Data[Index]&amp;Data[Valid Test, Can be used for conformity (Y/N)]&amp;Data[Cycle],Data[Date])</f>
        <v>#N/A</v>
      </c>
      <c r="F537" s="129" t="e" cm="1">
        <f t="array" ref="F537">_xlfn.XLOOKUP($A537&amp;$Q$3&amp;$R$3,Data[Index]&amp;Data[Valid Test, Can be used for conformity (Y/N)]&amp;Data[Cycle],Data[CO/km (mg)])</f>
        <v>#N/A</v>
      </c>
      <c r="G537" s="129" t="e" cm="1">
        <f t="array" ref="G537">_xlfn.XLOOKUP($A537&amp;$Q$3,Data[Index]&amp;Data[Valid Test, Can be used for conformity (Y/N)],Data[CO2/km (g)])</f>
        <v>#N/A</v>
      </c>
      <c r="H537" s="129" t="e" cm="1">
        <f t="array" ref="H537">_xlfn.XLOOKUP($A537&amp;$Q$3,Data[Index]&amp;Data[Valid Test, Can be used for conformity (Y/N)],Data[THC/km (mg)])</f>
        <v>#N/A</v>
      </c>
      <c r="I537" s="129" t="e" cm="1">
        <f t="array" ref="I537">_xlfn.XLOOKUP($A537&amp;$Q$3,Data[Index]&amp;Data[Valid Test, Can be used for conformity (Y/N)],Data[NOx/km (mg)])</f>
        <v>#N/A</v>
      </c>
      <c r="J537" s="129" t="e" cm="1">
        <f t="array" ref="J537">_xlfn.XLOOKUP($A537&amp;$Q$3,Data[Index]&amp;Data[Valid Test, Can be used for conformity (Y/N)],Data[THC + NOx/km (mg)])</f>
        <v>#N/A</v>
      </c>
      <c r="K537" s="142" t="e" cm="1">
        <f t="array" ref="K537">_xlfn.XLOOKUP($A537&amp;$Q$3,Data[Index]&amp;Data[Valid Test, Can be used for conformity (Y/N)],Data[PN/km ('#)])</f>
        <v>#N/A</v>
      </c>
      <c r="L537" s="129" t="e" cm="1">
        <f t="array" ref="L537">_xlfn.XLOOKUP($A537&amp;$Q$3,Data[Index]&amp;Data[Valid Test, Can be used for conformity (Y/N)],Data[PM/km (mg)])</f>
        <v>#N/A</v>
      </c>
      <c r="M537" s="126" t="e" cm="1">
        <f t="array" ref="M537">_xlfn.XLOOKUP($A537&amp;$Q$3,Data[Index]&amp;Data[Valid Test, Can be used for conformity (Y/N)],Data[CH4 (mg/km)])</f>
        <v>#N/A</v>
      </c>
      <c r="N537" s="126" t="e" cm="1">
        <f t="array" ref="N537">_xlfn.XLOOKUP($A537&amp;$Q$3,Data[Index]&amp;Data[Valid Test, Can be used for conformity (Y/N)],Data[N20 (mg/km)])</f>
        <v>#N/A</v>
      </c>
      <c r="O537" s="129" t="e" cm="1">
        <f t="array" ref="O537">_xlfn.XLOOKUP($A537&amp;$Q$3,Data[Index]&amp;Data[Valid Test, Can be used for conformity (Y/N)],Data[l/100km])</f>
        <v>#N/A</v>
      </c>
      <c r="P537" s="138">
        <f>_xlfn.XLOOKUP($A537,Data[Index],Data[Comments])</f>
        <v>0</v>
      </c>
    </row>
    <row r="538" spans="1:16" x14ac:dyDescent="0.2">
      <c r="A538" s="129"/>
      <c r="B538" s="129"/>
      <c r="C538" s="129" t="e" cm="1">
        <f t="array" ref="C538">_xlfn.XLOOKUP($A538&amp;$Q$3&amp;$R$3,Data[Index]&amp;Data[Valid Test, Can be used for conformity (Y/N)]&amp;Data[Cycle],Data[Test Name])</f>
        <v>#N/A</v>
      </c>
      <c r="D538" s="167" t="e" cm="1">
        <f t="array" ref="D538">_xlfn.XLOOKUP($A538&amp;$Q$3&amp;$R$3,Data[Index]&amp;Data[Valid Test, Can be used for conformity (Y/N)]&amp;Data[Cycle],Data[Mileage (Miles)])</f>
        <v>#N/A</v>
      </c>
      <c r="E538" s="130" t="e" cm="1">
        <f t="array" ref="E538">_xlfn.XLOOKUP($A538&amp;$Q$3&amp;$R$3,Data[Index]&amp;Data[Valid Test, Can be used for conformity (Y/N)]&amp;Data[Cycle],Data[Date])</f>
        <v>#N/A</v>
      </c>
      <c r="F538" s="129" t="e" cm="1">
        <f t="array" ref="F538">_xlfn.XLOOKUP($A538&amp;$Q$3&amp;$R$3,Data[Index]&amp;Data[Valid Test, Can be used for conformity (Y/N)]&amp;Data[Cycle],Data[CO/km (mg)])</f>
        <v>#N/A</v>
      </c>
      <c r="G538" s="129" t="e" cm="1">
        <f t="array" ref="G538">_xlfn.XLOOKUP($A538&amp;$Q$3,Data[Index]&amp;Data[Valid Test, Can be used for conformity (Y/N)],Data[CO2/km (g)])</f>
        <v>#N/A</v>
      </c>
      <c r="H538" s="129" t="e" cm="1">
        <f t="array" ref="H538">_xlfn.XLOOKUP($A538&amp;$Q$3,Data[Index]&amp;Data[Valid Test, Can be used for conformity (Y/N)],Data[THC/km (mg)])</f>
        <v>#N/A</v>
      </c>
      <c r="I538" s="129" t="e" cm="1">
        <f t="array" ref="I538">_xlfn.XLOOKUP($A538&amp;$Q$3,Data[Index]&amp;Data[Valid Test, Can be used for conformity (Y/N)],Data[NOx/km (mg)])</f>
        <v>#N/A</v>
      </c>
      <c r="J538" s="129" t="e" cm="1">
        <f t="array" ref="J538">_xlfn.XLOOKUP($A538&amp;$Q$3,Data[Index]&amp;Data[Valid Test, Can be used for conformity (Y/N)],Data[THC + NOx/km (mg)])</f>
        <v>#N/A</v>
      </c>
      <c r="K538" s="142" t="e" cm="1">
        <f t="array" ref="K538">_xlfn.XLOOKUP($A538&amp;$Q$3,Data[Index]&amp;Data[Valid Test, Can be used for conformity (Y/N)],Data[PN/km ('#)])</f>
        <v>#N/A</v>
      </c>
      <c r="L538" s="129" t="e" cm="1">
        <f t="array" ref="L538">_xlfn.XLOOKUP($A538&amp;$Q$3,Data[Index]&amp;Data[Valid Test, Can be used for conformity (Y/N)],Data[PM/km (mg)])</f>
        <v>#N/A</v>
      </c>
      <c r="M538" s="126" t="e" cm="1">
        <f t="array" ref="M538">_xlfn.XLOOKUP($A538&amp;$Q$3,Data[Index]&amp;Data[Valid Test, Can be used for conformity (Y/N)],Data[CH4 (mg/km)])</f>
        <v>#N/A</v>
      </c>
      <c r="N538" s="126" t="e" cm="1">
        <f t="array" ref="N538">_xlfn.XLOOKUP($A538&amp;$Q$3,Data[Index]&amp;Data[Valid Test, Can be used for conformity (Y/N)],Data[N20 (mg/km)])</f>
        <v>#N/A</v>
      </c>
      <c r="O538" s="129" t="e" cm="1">
        <f t="array" ref="O538">_xlfn.XLOOKUP($A538&amp;$Q$3,Data[Index]&amp;Data[Valid Test, Can be used for conformity (Y/N)],Data[l/100km])</f>
        <v>#N/A</v>
      </c>
      <c r="P538" s="138">
        <f>_xlfn.XLOOKUP($A538,Data[Index],Data[Comments])</f>
        <v>0</v>
      </c>
    </row>
    <row r="539" spans="1:16" x14ac:dyDescent="0.2">
      <c r="A539" s="129"/>
      <c r="B539" s="129"/>
      <c r="C539" s="129" t="e" cm="1">
        <f t="array" ref="C539">_xlfn.XLOOKUP($A539&amp;$Q$3&amp;$R$3,Data[Index]&amp;Data[Valid Test, Can be used for conformity (Y/N)]&amp;Data[Cycle],Data[Test Name])</f>
        <v>#N/A</v>
      </c>
      <c r="D539" s="167" t="e" cm="1">
        <f t="array" ref="D539">_xlfn.XLOOKUP($A539&amp;$Q$3&amp;$R$3,Data[Index]&amp;Data[Valid Test, Can be used for conformity (Y/N)]&amp;Data[Cycle],Data[Mileage (Miles)])</f>
        <v>#N/A</v>
      </c>
      <c r="E539" s="130" t="e" cm="1">
        <f t="array" ref="E539">_xlfn.XLOOKUP($A539&amp;$Q$3&amp;$R$3,Data[Index]&amp;Data[Valid Test, Can be used for conformity (Y/N)]&amp;Data[Cycle],Data[Date])</f>
        <v>#N/A</v>
      </c>
      <c r="F539" s="129" t="e" cm="1">
        <f t="array" ref="F539">_xlfn.XLOOKUP($A539&amp;$Q$3&amp;$R$3,Data[Index]&amp;Data[Valid Test, Can be used for conformity (Y/N)]&amp;Data[Cycle],Data[CO/km (mg)])</f>
        <v>#N/A</v>
      </c>
      <c r="G539" s="129" t="e" cm="1">
        <f t="array" ref="G539">_xlfn.XLOOKUP($A539&amp;$Q$3,Data[Index]&amp;Data[Valid Test, Can be used for conformity (Y/N)],Data[CO2/km (g)])</f>
        <v>#N/A</v>
      </c>
      <c r="H539" s="129" t="e" cm="1">
        <f t="array" ref="H539">_xlfn.XLOOKUP($A539&amp;$Q$3,Data[Index]&amp;Data[Valid Test, Can be used for conformity (Y/N)],Data[THC/km (mg)])</f>
        <v>#N/A</v>
      </c>
      <c r="I539" s="129" t="e" cm="1">
        <f t="array" ref="I539">_xlfn.XLOOKUP($A539&amp;$Q$3,Data[Index]&amp;Data[Valid Test, Can be used for conformity (Y/N)],Data[NOx/km (mg)])</f>
        <v>#N/A</v>
      </c>
      <c r="J539" s="129" t="e" cm="1">
        <f t="array" ref="J539">_xlfn.XLOOKUP($A539&amp;$Q$3,Data[Index]&amp;Data[Valid Test, Can be used for conformity (Y/N)],Data[THC + NOx/km (mg)])</f>
        <v>#N/A</v>
      </c>
      <c r="K539" s="142" t="e" cm="1">
        <f t="array" ref="K539">_xlfn.XLOOKUP($A539&amp;$Q$3,Data[Index]&amp;Data[Valid Test, Can be used for conformity (Y/N)],Data[PN/km ('#)])</f>
        <v>#N/A</v>
      </c>
      <c r="L539" s="129" t="e" cm="1">
        <f t="array" ref="L539">_xlfn.XLOOKUP($A539&amp;$Q$3,Data[Index]&amp;Data[Valid Test, Can be used for conformity (Y/N)],Data[PM/km (mg)])</f>
        <v>#N/A</v>
      </c>
      <c r="M539" s="126" t="e" cm="1">
        <f t="array" ref="M539">_xlfn.XLOOKUP($A539&amp;$Q$3,Data[Index]&amp;Data[Valid Test, Can be used for conformity (Y/N)],Data[CH4 (mg/km)])</f>
        <v>#N/A</v>
      </c>
      <c r="N539" s="126" t="e" cm="1">
        <f t="array" ref="N539">_xlfn.XLOOKUP($A539&amp;$Q$3,Data[Index]&amp;Data[Valid Test, Can be used for conformity (Y/N)],Data[N20 (mg/km)])</f>
        <v>#N/A</v>
      </c>
      <c r="O539" s="129" t="e" cm="1">
        <f t="array" ref="O539">_xlfn.XLOOKUP($A539&amp;$Q$3,Data[Index]&amp;Data[Valid Test, Can be used for conformity (Y/N)],Data[l/100km])</f>
        <v>#N/A</v>
      </c>
      <c r="P539" s="138" t="e">
        <f>_xlfn.XLOOKUP($A539,Data[Index],Data[Comments])</f>
        <v>#N/A</v>
      </c>
    </row>
    <row r="540" spans="1:16" x14ac:dyDescent="0.2">
      <c r="A540" s="129"/>
      <c r="B540" s="129"/>
      <c r="C540" s="129" t="e" cm="1">
        <f t="array" ref="C540">_xlfn.XLOOKUP($A540&amp;$Q$3&amp;$R$3,Data[Index]&amp;Data[Valid Test, Can be used for conformity (Y/N)]&amp;Data[Cycle],Data[Test Name])</f>
        <v>#N/A</v>
      </c>
      <c r="D540" s="167" t="e" cm="1">
        <f t="array" ref="D540">_xlfn.XLOOKUP($A540&amp;$Q$3&amp;$R$3,Data[Index]&amp;Data[Valid Test, Can be used for conformity (Y/N)]&amp;Data[Cycle],Data[Mileage (Miles)])</f>
        <v>#N/A</v>
      </c>
      <c r="E540" s="130" t="e" cm="1">
        <f t="array" ref="E540">_xlfn.XLOOKUP($A540&amp;$Q$3&amp;$R$3,Data[Index]&amp;Data[Valid Test, Can be used for conformity (Y/N)]&amp;Data[Cycle],Data[Date])</f>
        <v>#N/A</v>
      </c>
      <c r="F540" s="129" t="e" cm="1">
        <f t="array" ref="F540">_xlfn.XLOOKUP($A540&amp;$Q$3&amp;$R$3,Data[Index]&amp;Data[Valid Test, Can be used for conformity (Y/N)]&amp;Data[Cycle],Data[CO/km (mg)])</f>
        <v>#N/A</v>
      </c>
      <c r="G540" s="129" t="e" cm="1">
        <f t="array" ref="G540">_xlfn.XLOOKUP($A540&amp;$Q$3,Data[Index]&amp;Data[Valid Test, Can be used for conformity (Y/N)],Data[CO2/km (g)])</f>
        <v>#N/A</v>
      </c>
      <c r="H540" s="129" t="e" cm="1">
        <f t="array" ref="H540">_xlfn.XLOOKUP($A540&amp;$Q$3,Data[Index]&amp;Data[Valid Test, Can be used for conformity (Y/N)],Data[THC/km (mg)])</f>
        <v>#N/A</v>
      </c>
      <c r="I540" s="129" t="e" cm="1">
        <f t="array" ref="I540">_xlfn.XLOOKUP($A540&amp;$Q$3,Data[Index]&amp;Data[Valid Test, Can be used for conformity (Y/N)],Data[NOx/km (mg)])</f>
        <v>#N/A</v>
      </c>
      <c r="J540" s="129" t="e" cm="1">
        <f t="array" ref="J540">_xlfn.XLOOKUP($A540&amp;$Q$3,Data[Index]&amp;Data[Valid Test, Can be used for conformity (Y/N)],Data[THC + NOx/km (mg)])</f>
        <v>#N/A</v>
      </c>
      <c r="K540" s="142" t="e" cm="1">
        <f t="array" ref="K540">_xlfn.XLOOKUP($A540&amp;$Q$3,Data[Index]&amp;Data[Valid Test, Can be used for conformity (Y/N)],Data[PN/km ('#)])</f>
        <v>#N/A</v>
      </c>
      <c r="L540" s="129" t="e" cm="1">
        <f t="array" ref="L540">_xlfn.XLOOKUP($A540&amp;$Q$3,Data[Index]&amp;Data[Valid Test, Can be used for conformity (Y/N)],Data[PM/km (mg)])</f>
        <v>#N/A</v>
      </c>
      <c r="M540" s="126" t="e" cm="1">
        <f t="array" ref="M540">_xlfn.XLOOKUP($A540&amp;$Q$3,Data[Index]&amp;Data[Valid Test, Can be used for conformity (Y/N)],Data[CH4 (mg/km)])</f>
        <v>#N/A</v>
      </c>
      <c r="N540" s="126" t="e" cm="1">
        <f t="array" ref="N540">_xlfn.XLOOKUP($A540&amp;$Q$3,Data[Index]&amp;Data[Valid Test, Can be used for conformity (Y/N)],Data[N20 (mg/km)])</f>
        <v>#N/A</v>
      </c>
      <c r="O540" s="129" t="e" cm="1">
        <f t="array" ref="O540">_xlfn.XLOOKUP($A540&amp;$Q$3,Data[Index]&amp;Data[Valid Test, Can be used for conformity (Y/N)],Data[l/100km])</f>
        <v>#N/A</v>
      </c>
      <c r="P540" s="138">
        <f>_xlfn.XLOOKUP($A540,Data[Index],Data[Comments])</f>
        <v>0</v>
      </c>
    </row>
    <row r="541" spans="1:16" x14ac:dyDescent="0.2">
      <c r="A541" s="129"/>
      <c r="B541" s="129"/>
      <c r="C541" s="129" t="e" cm="1">
        <f t="array" ref="C541">_xlfn.XLOOKUP($A541&amp;$Q$3&amp;$R$3,Data[Index]&amp;Data[Valid Test, Can be used for conformity (Y/N)]&amp;Data[Cycle],Data[Test Name])</f>
        <v>#N/A</v>
      </c>
      <c r="D541" s="167" t="e" cm="1">
        <f t="array" ref="D541">_xlfn.XLOOKUP($A541&amp;$Q$3&amp;$R$3,Data[Index]&amp;Data[Valid Test, Can be used for conformity (Y/N)]&amp;Data[Cycle],Data[Mileage (Miles)])</f>
        <v>#N/A</v>
      </c>
      <c r="E541" s="130" t="e" cm="1">
        <f t="array" ref="E541">_xlfn.XLOOKUP($A541&amp;$Q$3&amp;$R$3,Data[Index]&amp;Data[Valid Test, Can be used for conformity (Y/N)]&amp;Data[Cycle],Data[Date])</f>
        <v>#N/A</v>
      </c>
      <c r="F541" s="129" t="e" cm="1">
        <f t="array" ref="F541">_xlfn.XLOOKUP($A541&amp;$Q$3&amp;$R$3,Data[Index]&amp;Data[Valid Test, Can be used for conformity (Y/N)]&amp;Data[Cycle],Data[CO/km (mg)])</f>
        <v>#N/A</v>
      </c>
      <c r="G541" s="129" t="e" cm="1">
        <f t="array" ref="G541">_xlfn.XLOOKUP($A541&amp;$Q$3,Data[Index]&amp;Data[Valid Test, Can be used for conformity (Y/N)],Data[CO2/km (g)])</f>
        <v>#N/A</v>
      </c>
      <c r="H541" s="129" t="e" cm="1">
        <f t="array" ref="H541">_xlfn.XLOOKUP($A541&amp;$Q$3,Data[Index]&amp;Data[Valid Test, Can be used for conformity (Y/N)],Data[THC/km (mg)])</f>
        <v>#N/A</v>
      </c>
      <c r="I541" s="129" t="e" cm="1">
        <f t="array" ref="I541">_xlfn.XLOOKUP($A541&amp;$Q$3,Data[Index]&amp;Data[Valid Test, Can be used for conformity (Y/N)],Data[NOx/km (mg)])</f>
        <v>#N/A</v>
      </c>
      <c r="J541" s="129" t="e" cm="1">
        <f t="array" ref="J541">_xlfn.XLOOKUP($A541&amp;$Q$3,Data[Index]&amp;Data[Valid Test, Can be used for conformity (Y/N)],Data[THC + NOx/km (mg)])</f>
        <v>#N/A</v>
      </c>
      <c r="K541" s="142" t="e" cm="1">
        <f t="array" ref="K541">_xlfn.XLOOKUP($A541&amp;$Q$3,Data[Index]&amp;Data[Valid Test, Can be used for conformity (Y/N)],Data[PN/km ('#)])</f>
        <v>#N/A</v>
      </c>
      <c r="L541" s="129" t="e" cm="1">
        <f t="array" ref="L541">_xlfn.XLOOKUP($A541&amp;$Q$3,Data[Index]&amp;Data[Valid Test, Can be used for conformity (Y/N)],Data[PM/km (mg)])</f>
        <v>#N/A</v>
      </c>
      <c r="M541" s="126" t="e" cm="1">
        <f t="array" ref="M541">_xlfn.XLOOKUP($A541&amp;$Q$3,Data[Index]&amp;Data[Valid Test, Can be used for conformity (Y/N)],Data[CH4 (mg/km)])</f>
        <v>#N/A</v>
      </c>
      <c r="N541" s="126" t="e" cm="1">
        <f t="array" ref="N541">_xlfn.XLOOKUP($A541&amp;$Q$3,Data[Index]&amp;Data[Valid Test, Can be used for conformity (Y/N)],Data[N20 (mg/km)])</f>
        <v>#N/A</v>
      </c>
      <c r="O541" s="129" t="e" cm="1">
        <f t="array" ref="O541">_xlfn.XLOOKUP($A541&amp;$Q$3,Data[Index]&amp;Data[Valid Test, Can be used for conformity (Y/N)],Data[l/100km])</f>
        <v>#N/A</v>
      </c>
      <c r="P541" s="138">
        <f>_xlfn.XLOOKUP($A541,Data[Index],Data[Comments])</f>
        <v>0</v>
      </c>
    </row>
    <row r="542" spans="1:16" x14ac:dyDescent="0.2">
      <c r="A542" s="129"/>
      <c r="B542" s="129"/>
      <c r="C542" s="129" t="e" cm="1">
        <f t="array" ref="C542">_xlfn.XLOOKUP($A542&amp;$Q$3&amp;$R$3,Data[Index]&amp;Data[Valid Test, Can be used for conformity (Y/N)]&amp;Data[Cycle],Data[Test Name])</f>
        <v>#N/A</v>
      </c>
      <c r="D542" s="167" t="e" cm="1">
        <f t="array" ref="D542">_xlfn.XLOOKUP($A542&amp;$Q$3&amp;$R$3,Data[Index]&amp;Data[Valid Test, Can be used for conformity (Y/N)]&amp;Data[Cycle],Data[Mileage (Miles)])</f>
        <v>#N/A</v>
      </c>
      <c r="E542" s="130" t="e" cm="1">
        <f t="array" ref="E542">_xlfn.XLOOKUP($A542&amp;$Q$3&amp;$R$3,Data[Index]&amp;Data[Valid Test, Can be used for conformity (Y/N)]&amp;Data[Cycle],Data[Date])</f>
        <v>#N/A</v>
      </c>
      <c r="F542" s="129" t="e" cm="1">
        <f t="array" ref="F542">_xlfn.XLOOKUP($A542&amp;$Q$3&amp;$R$3,Data[Index]&amp;Data[Valid Test, Can be used for conformity (Y/N)]&amp;Data[Cycle],Data[CO/km (mg)])</f>
        <v>#N/A</v>
      </c>
      <c r="G542" s="129" t="e" cm="1">
        <f t="array" ref="G542">_xlfn.XLOOKUP($A542&amp;$Q$3,Data[Index]&amp;Data[Valid Test, Can be used for conformity (Y/N)],Data[CO2/km (g)])</f>
        <v>#N/A</v>
      </c>
      <c r="H542" s="129" t="e" cm="1">
        <f t="array" ref="H542">_xlfn.XLOOKUP($A542&amp;$Q$3,Data[Index]&amp;Data[Valid Test, Can be used for conformity (Y/N)],Data[THC/km (mg)])</f>
        <v>#N/A</v>
      </c>
      <c r="I542" s="129" t="e" cm="1">
        <f t="array" ref="I542">_xlfn.XLOOKUP($A542&amp;$Q$3,Data[Index]&amp;Data[Valid Test, Can be used for conformity (Y/N)],Data[NOx/km (mg)])</f>
        <v>#N/A</v>
      </c>
      <c r="J542" s="129" t="e" cm="1">
        <f t="array" ref="J542">_xlfn.XLOOKUP($A542&amp;$Q$3,Data[Index]&amp;Data[Valid Test, Can be used for conformity (Y/N)],Data[THC + NOx/km (mg)])</f>
        <v>#N/A</v>
      </c>
      <c r="K542" s="142" t="e" cm="1">
        <f t="array" ref="K542">_xlfn.XLOOKUP($A542&amp;$Q$3,Data[Index]&amp;Data[Valid Test, Can be used for conformity (Y/N)],Data[PN/km ('#)])</f>
        <v>#N/A</v>
      </c>
      <c r="L542" s="129" t="e" cm="1">
        <f t="array" ref="L542">_xlfn.XLOOKUP($A542&amp;$Q$3,Data[Index]&amp;Data[Valid Test, Can be used for conformity (Y/N)],Data[PM/km (mg)])</f>
        <v>#N/A</v>
      </c>
      <c r="M542" s="126" t="e" cm="1">
        <f t="array" ref="M542">_xlfn.XLOOKUP($A542&amp;$Q$3,Data[Index]&amp;Data[Valid Test, Can be used for conformity (Y/N)],Data[CH4 (mg/km)])</f>
        <v>#N/A</v>
      </c>
      <c r="N542" s="126" t="e" cm="1">
        <f t="array" ref="N542">_xlfn.XLOOKUP($A542&amp;$Q$3,Data[Index]&amp;Data[Valid Test, Can be used for conformity (Y/N)],Data[N20 (mg/km)])</f>
        <v>#N/A</v>
      </c>
      <c r="O542" s="129" t="e" cm="1">
        <f t="array" ref="O542">_xlfn.XLOOKUP($A542&amp;$Q$3,Data[Index]&amp;Data[Valid Test, Can be used for conformity (Y/N)],Data[l/100km])</f>
        <v>#N/A</v>
      </c>
      <c r="P542" s="138" t="e">
        <f>_xlfn.XLOOKUP($A542,Data[Index],Data[Comments])</f>
        <v>#N/A</v>
      </c>
    </row>
    <row r="543" spans="1:16" x14ac:dyDescent="0.2">
      <c r="A543" s="129"/>
      <c r="B543" s="129"/>
      <c r="C543" s="129" t="e" cm="1">
        <f t="array" ref="C543">_xlfn.XLOOKUP($A543&amp;$Q$3&amp;$R$3,Data[Index]&amp;Data[Valid Test, Can be used for conformity (Y/N)]&amp;Data[Cycle],Data[Test Name])</f>
        <v>#N/A</v>
      </c>
      <c r="D543" s="167" t="e" cm="1">
        <f t="array" ref="D543">_xlfn.XLOOKUP($A543&amp;$Q$3&amp;$R$3,Data[Index]&amp;Data[Valid Test, Can be used for conformity (Y/N)]&amp;Data[Cycle],Data[Mileage (Miles)])</f>
        <v>#N/A</v>
      </c>
      <c r="E543" s="130" t="e" cm="1">
        <f t="array" ref="E543">_xlfn.XLOOKUP($A543&amp;$Q$3&amp;$R$3,Data[Index]&amp;Data[Valid Test, Can be used for conformity (Y/N)]&amp;Data[Cycle],Data[Date])</f>
        <v>#N/A</v>
      </c>
      <c r="F543" s="129" t="e" cm="1">
        <f t="array" ref="F543">_xlfn.XLOOKUP($A543&amp;$Q$3&amp;$R$3,Data[Index]&amp;Data[Valid Test, Can be used for conformity (Y/N)]&amp;Data[Cycle],Data[CO/km (mg)])</f>
        <v>#N/A</v>
      </c>
      <c r="G543" s="129" t="e" cm="1">
        <f t="array" ref="G543">_xlfn.XLOOKUP($A543&amp;$Q$3,Data[Index]&amp;Data[Valid Test, Can be used for conformity (Y/N)],Data[CO2/km (g)])</f>
        <v>#N/A</v>
      </c>
      <c r="H543" s="129" t="e" cm="1">
        <f t="array" ref="H543">_xlfn.XLOOKUP($A543&amp;$Q$3,Data[Index]&amp;Data[Valid Test, Can be used for conformity (Y/N)],Data[THC/km (mg)])</f>
        <v>#N/A</v>
      </c>
      <c r="I543" s="129" t="e" cm="1">
        <f t="array" ref="I543">_xlfn.XLOOKUP($A543&amp;$Q$3,Data[Index]&amp;Data[Valid Test, Can be used for conformity (Y/N)],Data[NOx/km (mg)])</f>
        <v>#N/A</v>
      </c>
      <c r="J543" s="129" t="e" cm="1">
        <f t="array" ref="J543">_xlfn.XLOOKUP($A543&amp;$Q$3,Data[Index]&amp;Data[Valid Test, Can be used for conformity (Y/N)],Data[THC + NOx/km (mg)])</f>
        <v>#N/A</v>
      </c>
      <c r="K543" s="142" t="e" cm="1">
        <f t="array" ref="K543">_xlfn.XLOOKUP($A543&amp;$Q$3,Data[Index]&amp;Data[Valid Test, Can be used for conformity (Y/N)],Data[PN/km ('#)])</f>
        <v>#N/A</v>
      </c>
      <c r="L543" s="129" t="e" cm="1">
        <f t="array" ref="L543">_xlfn.XLOOKUP($A543&amp;$Q$3,Data[Index]&amp;Data[Valid Test, Can be used for conformity (Y/N)],Data[PM/km (mg)])</f>
        <v>#N/A</v>
      </c>
      <c r="M543" s="126" t="e" cm="1">
        <f t="array" ref="M543">_xlfn.XLOOKUP($A543&amp;$Q$3,Data[Index]&amp;Data[Valid Test, Can be used for conformity (Y/N)],Data[CH4 (mg/km)])</f>
        <v>#N/A</v>
      </c>
      <c r="N543" s="126" t="e" cm="1">
        <f t="array" ref="N543">_xlfn.XLOOKUP($A543&amp;$Q$3,Data[Index]&amp;Data[Valid Test, Can be used for conformity (Y/N)],Data[N20 (mg/km)])</f>
        <v>#N/A</v>
      </c>
      <c r="O543" s="129" t="e" cm="1">
        <f t="array" ref="O543">_xlfn.XLOOKUP($A543&amp;$Q$3,Data[Index]&amp;Data[Valid Test, Can be used for conformity (Y/N)],Data[l/100km])</f>
        <v>#N/A</v>
      </c>
      <c r="P543" s="138" t="e">
        <f>_xlfn.XLOOKUP($A543,Data[Index],Data[Comments])</f>
        <v>#N/A</v>
      </c>
    </row>
    <row r="544" spans="1:16" x14ac:dyDescent="0.2">
      <c r="A544" s="129"/>
      <c r="B544" s="129"/>
      <c r="C544" s="129" t="e" cm="1">
        <f t="array" ref="C544">_xlfn.XLOOKUP($A544&amp;$Q$3&amp;$R$3,Data[Index]&amp;Data[Valid Test, Can be used for conformity (Y/N)]&amp;Data[Cycle],Data[Test Name])</f>
        <v>#N/A</v>
      </c>
      <c r="D544" s="167" t="e" cm="1">
        <f t="array" ref="D544">_xlfn.XLOOKUP($A544&amp;$Q$3&amp;$R$3,Data[Index]&amp;Data[Valid Test, Can be used for conformity (Y/N)]&amp;Data[Cycle],Data[Mileage (Miles)])</f>
        <v>#N/A</v>
      </c>
      <c r="E544" s="130" t="e" cm="1">
        <f t="array" ref="E544">_xlfn.XLOOKUP($A544&amp;$Q$3&amp;$R$3,Data[Index]&amp;Data[Valid Test, Can be used for conformity (Y/N)]&amp;Data[Cycle],Data[Date])</f>
        <v>#N/A</v>
      </c>
      <c r="F544" s="129" t="e" cm="1">
        <f t="array" ref="F544">_xlfn.XLOOKUP($A544&amp;$Q$3&amp;$R$3,Data[Index]&amp;Data[Valid Test, Can be used for conformity (Y/N)]&amp;Data[Cycle],Data[CO/km (mg)])</f>
        <v>#N/A</v>
      </c>
      <c r="G544" s="129" t="e" cm="1">
        <f t="array" ref="G544">_xlfn.XLOOKUP($A544&amp;$Q$3,Data[Index]&amp;Data[Valid Test, Can be used for conformity (Y/N)],Data[CO2/km (g)])</f>
        <v>#N/A</v>
      </c>
      <c r="H544" s="129" t="e" cm="1">
        <f t="array" ref="H544">_xlfn.XLOOKUP($A544&amp;$Q$3,Data[Index]&amp;Data[Valid Test, Can be used for conformity (Y/N)],Data[THC/km (mg)])</f>
        <v>#N/A</v>
      </c>
      <c r="I544" s="129" t="e" cm="1">
        <f t="array" ref="I544">_xlfn.XLOOKUP($A544&amp;$Q$3,Data[Index]&amp;Data[Valid Test, Can be used for conformity (Y/N)],Data[NOx/km (mg)])</f>
        <v>#N/A</v>
      </c>
      <c r="J544" s="129" t="e" cm="1">
        <f t="array" ref="J544">_xlfn.XLOOKUP($A544&amp;$Q$3,Data[Index]&amp;Data[Valid Test, Can be used for conformity (Y/N)],Data[THC + NOx/km (mg)])</f>
        <v>#N/A</v>
      </c>
      <c r="K544" s="142" t="e" cm="1">
        <f t="array" ref="K544">_xlfn.XLOOKUP($A544&amp;$Q$3,Data[Index]&amp;Data[Valid Test, Can be used for conformity (Y/N)],Data[PN/km ('#)])</f>
        <v>#N/A</v>
      </c>
      <c r="L544" s="129" t="e" cm="1">
        <f t="array" ref="L544">_xlfn.XLOOKUP($A544&amp;$Q$3,Data[Index]&amp;Data[Valid Test, Can be used for conformity (Y/N)],Data[PM/km (mg)])</f>
        <v>#N/A</v>
      </c>
      <c r="M544" s="126" t="e" cm="1">
        <f t="array" ref="M544">_xlfn.XLOOKUP($A544&amp;$Q$3,Data[Index]&amp;Data[Valid Test, Can be used for conformity (Y/N)],Data[CH4 (mg/km)])</f>
        <v>#N/A</v>
      </c>
      <c r="N544" s="126" t="e" cm="1">
        <f t="array" ref="N544">_xlfn.XLOOKUP($A544&amp;$Q$3,Data[Index]&amp;Data[Valid Test, Can be used for conformity (Y/N)],Data[N20 (mg/km)])</f>
        <v>#N/A</v>
      </c>
      <c r="O544" s="129" t="e" cm="1">
        <f t="array" ref="O544">_xlfn.XLOOKUP($A544&amp;$Q$3,Data[Index]&amp;Data[Valid Test, Can be used for conformity (Y/N)],Data[l/100km])</f>
        <v>#N/A</v>
      </c>
      <c r="P544" s="138" t="e">
        <f>_xlfn.XLOOKUP($A544,Data[Index],Data[Comments])</f>
        <v>#N/A</v>
      </c>
    </row>
    <row r="545" spans="1:16" x14ac:dyDescent="0.2">
      <c r="A545" s="129"/>
      <c r="B545" s="129"/>
      <c r="C545" s="129" t="e" cm="1">
        <f t="array" ref="C545">_xlfn.XLOOKUP($A545&amp;$Q$3&amp;$R$3,Data[Index]&amp;Data[Valid Test, Can be used for conformity (Y/N)]&amp;Data[Cycle],Data[Test Name])</f>
        <v>#N/A</v>
      </c>
      <c r="D545" s="167" t="e" cm="1">
        <f t="array" ref="D545">_xlfn.XLOOKUP($A545&amp;$Q$3&amp;$R$3,Data[Index]&amp;Data[Valid Test, Can be used for conformity (Y/N)]&amp;Data[Cycle],Data[Mileage (Miles)])</f>
        <v>#N/A</v>
      </c>
      <c r="E545" s="130" t="e" cm="1">
        <f t="array" ref="E545">_xlfn.XLOOKUP($A545&amp;$Q$3&amp;$R$3,Data[Index]&amp;Data[Valid Test, Can be used for conformity (Y/N)]&amp;Data[Cycle],Data[Date])</f>
        <v>#N/A</v>
      </c>
      <c r="F545" s="129" t="e" cm="1">
        <f t="array" ref="F545">_xlfn.XLOOKUP($A545&amp;$Q$3&amp;$R$3,Data[Index]&amp;Data[Valid Test, Can be used for conformity (Y/N)]&amp;Data[Cycle],Data[CO/km (mg)])</f>
        <v>#N/A</v>
      </c>
      <c r="G545" s="129" t="e" cm="1">
        <f t="array" ref="G545">_xlfn.XLOOKUP($A545&amp;$Q$3,Data[Index]&amp;Data[Valid Test, Can be used for conformity (Y/N)],Data[CO2/km (g)])</f>
        <v>#N/A</v>
      </c>
      <c r="H545" s="129" t="e" cm="1">
        <f t="array" ref="H545">_xlfn.XLOOKUP($A545&amp;$Q$3,Data[Index]&amp;Data[Valid Test, Can be used for conformity (Y/N)],Data[THC/km (mg)])</f>
        <v>#N/A</v>
      </c>
      <c r="I545" s="129" t="e" cm="1">
        <f t="array" ref="I545">_xlfn.XLOOKUP($A545&amp;$Q$3,Data[Index]&amp;Data[Valid Test, Can be used for conformity (Y/N)],Data[NOx/km (mg)])</f>
        <v>#N/A</v>
      </c>
      <c r="J545" s="129" t="e" cm="1">
        <f t="array" ref="J545">_xlfn.XLOOKUP($A545&amp;$Q$3,Data[Index]&amp;Data[Valid Test, Can be used for conformity (Y/N)],Data[THC + NOx/km (mg)])</f>
        <v>#N/A</v>
      </c>
      <c r="K545" s="142" t="e" cm="1">
        <f t="array" ref="K545">_xlfn.XLOOKUP($A545&amp;$Q$3,Data[Index]&amp;Data[Valid Test, Can be used for conformity (Y/N)],Data[PN/km ('#)])</f>
        <v>#N/A</v>
      </c>
      <c r="L545" s="129" t="e" cm="1">
        <f t="array" ref="L545">_xlfn.XLOOKUP($A545&amp;$Q$3,Data[Index]&amp;Data[Valid Test, Can be used for conformity (Y/N)],Data[PM/km (mg)])</f>
        <v>#N/A</v>
      </c>
      <c r="M545" s="126" t="e" cm="1">
        <f t="array" ref="M545">_xlfn.XLOOKUP($A545&amp;$Q$3,Data[Index]&amp;Data[Valid Test, Can be used for conformity (Y/N)],Data[CH4 (mg/km)])</f>
        <v>#N/A</v>
      </c>
      <c r="N545" s="126" t="e" cm="1">
        <f t="array" ref="N545">_xlfn.XLOOKUP($A545&amp;$Q$3,Data[Index]&amp;Data[Valid Test, Can be used for conformity (Y/N)],Data[N20 (mg/km)])</f>
        <v>#N/A</v>
      </c>
      <c r="O545" s="129" t="e" cm="1">
        <f t="array" ref="O545">_xlfn.XLOOKUP($A545&amp;$Q$3,Data[Index]&amp;Data[Valid Test, Can be used for conformity (Y/N)],Data[l/100km])</f>
        <v>#N/A</v>
      </c>
      <c r="P545" s="138">
        <f>_xlfn.XLOOKUP($A545,Data[Index],Data[Comments])</f>
        <v>0</v>
      </c>
    </row>
    <row r="546" spans="1:16" x14ac:dyDescent="0.2">
      <c r="A546" s="129"/>
      <c r="B546" s="129"/>
      <c r="C546" s="129" t="e" cm="1">
        <f t="array" ref="C546">_xlfn.XLOOKUP($A546&amp;$Q$3&amp;$R$3,Data[Index]&amp;Data[Valid Test, Can be used for conformity (Y/N)]&amp;Data[Cycle],Data[Test Name])</f>
        <v>#N/A</v>
      </c>
      <c r="D546" s="167" t="e" cm="1">
        <f t="array" ref="D546">_xlfn.XLOOKUP($A546&amp;$Q$3&amp;$R$3,Data[Index]&amp;Data[Valid Test, Can be used for conformity (Y/N)]&amp;Data[Cycle],Data[Mileage (Miles)])</f>
        <v>#N/A</v>
      </c>
      <c r="E546" s="130" t="e" cm="1">
        <f t="array" ref="E546">_xlfn.XLOOKUP($A546&amp;$Q$3&amp;$R$3,Data[Index]&amp;Data[Valid Test, Can be used for conformity (Y/N)]&amp;Data[Cycle],Data[Date])</f>
        <v>#N/A</v>
      </c>
      <c r="F546" s="129" t="e" cm="1">
        <f t="array" ref="F546">_xlfn.XLOOKUP($A546&amp;$Q$3&amp;$R$3,Data[Index]&amp;Data[Valid Test, Can be used for conformity (Y/N)]&amp;Data[Cycle],Data[CO/km (mg)])</f>
        <v>#N/A</v>
      </c>
      <c r="G546" s="129" t="e" cm="1">
        <f t="array" ref="G546">_xlfn.XLOOKUP($A546&amp;$Q$3,Data[Index]&amp;Data[Valid Test, Can be used for conformity (Y/N)],Data[CO2/km (g)])</f>
        <v>#N/A</v>
      </c>
      <c r="H546" s="129" t="e" cm="1">
        <f t="array" ref="H546">_xlfn.XLOOKUP($A546&amp;$Q$3,Data[Index]&amp;Data[Valid Test, Can be used for conformity (Y/N)],Data[THC/km (mg)])</f>
        <v>#N/A</v>
      </c>
      <c r="I546" s="129" t="e" cm="1">
        <f t="array" ref="I546">_xlfn.XLOOKUP($A546&amp;$Q$3,Data[Index]&amp;Data[Valid Test, Can be used for conformity (Y/N)],Data[NOx/km (mg)])</f>
        <v>#N/A</v>
      </c>
      <c r="J546" s="129" t="e" cm="1">
        <f t="array" ref="J546">_xlfn.XLOOKUP($A546&amp;$Q$3,Data[Index]&amp;Data[Valid Test, Can be used for conformity (Y/N)],Data[THC + NOx/km (mg)])</f>
        <v>#N/A</v>
      </c>
      <c r="K546" s="142" t="e" cm="1">
        <f t="array" ref="K546">_xlfn.XLOOKUP($A546&amp;$Q$3,Data[Index]&amp;Data[Valid Test, Can be used for conformity (Y/N)],Data[PN/km ('#)])</f>
        <v>#N/A</v>
      </c>
      <c r="L546" s="129" t="e" cm="1">
        <f t="array" ref="L546">_xlfn.XLOOKUP($A546&amp;$Q$3,Data[Index]&amp;Data[Valid Test, Can be used for conformity (Y/N)],Data[PM/km (mg)])</f>
        <v>#N/A</v>
      </c>
      <c r="M546" s="126" t="e" cm="1">
        <f t="array" ref="M546">_xlfn.XLOOKUP($A546&amp;$Q$3,Data[Index]&amp;Data[Valid Test, Can be used for conformity (Y/N)],Data[CH4 (mg/km)])</f>
        <v>#N/A</v>
      </c>
      <c r="N546" s="126" t="e" cm="1">
        <f t="array" ref="N546">_xlfn.XLOOKUP($A546&amp;$Q$3,Data[Index]&amp;Data[Valid Test, Can be used for conformity (Y/N)],Data[N20 (mg/km)])</f>
        <v>#N/A</v>
      </c>
      <c r="O546" s="129" t="e" cm="1">
        <f t="array" ref="O546">_xlfn.XLOOKUP($A546&amp;$Q$3,Data[Index]&amp;Data[Valid Test, Can be used for conformity (Y/N)],Data[l/100km])</f>
        <v>#N/A</v>
      </c>
      <c r="P546" s="138">
        <f>_xlfn.XLOOKUP($A546,Data[Index],Data[Comments])</f>
        <v>0</v>
      </c>
    </row>
    <row r="547" spans="1:16" x14ac:dyDescent="0.2">
      <c r="A547" s="129"/>
      <c r="B547" s="129"/>
      <c r="C547" s="129" t="e" cm="1">
        <f t="array" ref="C547">_xlfn.XLOOKUP($A547&amp;$Q$3&amp;$R$3,Data[Index]&amp;Data[Valid Test, Can be used for conformity (Y/N)]&amp;Data[Cycle],Data[Test Name])</f>
        <v>#N/A</v>
      </c>
      <c r="D547" s="167" t="e" cm="1">
        <f t="array" ref="D547">_xlfn.XLOOKUP($A547&amp;$Q$3&amp;$R$3,Data[Index]&amp;Data[Valid Test, Can be used for conformity (Y/N)]&amp;Data[Cycle],Data[Mileage (Miles)])</f>
        <v>#N/A</v>
      </c>
      <c r="E547" s="130" t="e" cm="1">
        <f t="array" ref="E547">_xlfn.XLOOKUP($A547&amp;$Q$3&amp;$R$3,Data[Index]&amp;Data[Valid Test, Can be used for conformity (Y/N)]&amp;Data[Cycle],Data[Date])</f>
        <v>#N/A</v>
      </c>
      <c r="F547" s="129" t="e" cm="1">
        <f t="array" ref="F547">_xlfn.XLOOKUP($A547&amp;$Q$3&amp;$R$3,Data[Index]&amp;Data[Valid Test, Can be used for conformity (Y/N)]&amp;Data[Cycle],Data[CO/km (mg)])</f>
        <v>#N/A</v>
      </c>
      <c r="G547" s="129" t="e" cm="1">
        <f t="array" ref="G547">_xlfn.XLOOKUP($A547&amp;$Q$3,Data[Index]&amp;Data[Valid Test, Can be used for conformity (Y/N)],Data[CO2/km (g)])</f>
        <v>#N/A</v>
      </c>
      <c r="H547" s="129" t="e" cm="1">
        <f t="array" ref="H547">_xlfn.XLOOKUP($A547&amp;$Q$3,Data[Index]&amp;Data[Valid Test, Can be used for conformity (Y/N)],Data[THC/km (mg)])</f>
        <v>#N/A</v>
      </c>
      <c r="I547" s="129" t="e" cm="1">
        <f t="array" ref="I547">_xlfn.XLOOKUP($A547&amp;$Q$3,Data[Index]&amp;Data[Valid Test, Can be used for conformity (Y/N)],Data[NOx/km (mg)])</f>
        <v>#N/A</v>
      </c>
      <c r="J547" s="129" t="e" cm="1">
        <f t="array" ref="J547">_xlfn.XLOOKUP($A547&amp;$Q$3,Data[Index]&amp;Data[Valid Test, Can be used for conformity (Y/N)],Data[THC + NOx/km (mg)])</f>
        <v>#N/A</v>
      </c>
      <c r="K547" s="142" t="e" cm="1">
        <f t="array" ref="K547">_xlfn.XLOOKUP($A547&amp;$Q$3,Data[Index]&amp;Data[Valid Test, Can be used for conformity (Y/N)],Data[PN/km ('#)])</f>
        <v>#N/A</v>
      </c>
      <c r="L547" s="129" t="e" cm="1">
        <f t="array" ref="L547">_xlfn.XLOOKUP($A547&amp;$Q$3,Data[Index]&amp;Data[Valid Test, Can be used for conformity (Y/N)],Data[PM/km (mg)])</f>
        <v>#N/A</v>
      </c>
      <c r="M547" s="126" t="e" cm="1">
        <f t="array" ref="M547">_xlfn.XLOOKUP($A547&amp;$Q$3,Data[Index]&amp;Data[Valid Test, Can be used for conformity (Y/N)],Data[CH4 (mg/km)])</f>
        <v>#N/A</v>
      </c>
      <c r="N547" s="126" t="e" cm="1">
        <f t="array" ref="N547">_xlfn.XLOOKUP($A547&amp;$Q$3,Data[Index]&amp;Data[Valid Test, Can be used for conformity (Y/N)],Data[N20 (mg/km)])</f>
        <v>#N/A</v>
      </c>
      <c r="O547" s="129" t="e" cm="1">
        <f t="array" ref="O547">_xlfn.XLOOKUP($A547&amp;$Q$3,Data[Index]&amp;Data[Valid Test, Can be used for conformity (Y/N)],Data[l/100km])</f>
        <v>#N/A</v>
      </c>
      <c r="P547" s="138" t="e">
        <f>_xlfn.XLOOKUP($A547,Data[Index],Data[Comments])</f>
        <v>#N/A</v>
      </c>
    </row>
    <row r="548" spans="1:16" x14ac:dyDescent="0.2">
      <c r="A548" s="129"/>
      <c r="B548" s="129"/>
      <c r="C548" s="129" t="e" cm="1">
        <f t="array" ref="C548">_xlfn.XLOOKUP($A548&amp;$Q$3&amp;$R$3,Data[Index]&amp;Data[Valid Test, Can be used for conformity (Y/N)]&amp;Data[Cycle],Data[Test Name])</f>
        <v>#N/A</v>
      </c>
      <c r="D548" s="167" t="e" cm="1">
        <f t="array" ref="D548">_xlfn.XLOOKUP($A548&amp;$Q$3&amp;$R$3,Data[Index]&amp;Data[Valid Test, Can be used for conformity (Y/N)]&amp;Data[Cycle],Data[Mileage (Miles)])</f>
        <v>#N/A</v>
      </c>
      <c r="E548" s="130" t="e" cm="1">
        <f t="array" ref="E548">_xlfn.XLOOKUP($A548&amp;$Q$3&amp;$R$3,Data[Index]&amp;Data[Valid Test, Can be used for conformity (Y/N)]&amp;Data[Cycle],Data[Date])</f>
        <v>#N/A</v>
      </c>
      <c r="F548" s="129" t="e" cm="1">
        <f t="array" ref="F548">_xlfn.XLOOKUP($A548&amp;$Q$3&amp;$R$3,Data[Index]&amp;Data[Valid Test, Can be used for conformity (Y/N)]&amp;Data[Cycle],Data[CO/km (mg)])</f>
        <v>#N/A</v>
      </c>
      <c r="G548" s="129" t="e" cm="1">
        <f t="array" ref="G548">_xlfn.XLOOKUP($A548&amp;$Q$3,Data[Index]&amp;Data[Valid Test, Can be used for conformity (Y/N)],Data[CO2/km (g)])</f>
        <v>#N/A</v>
      </c>
      <c r="H548" s="129" t="e" cm="1">
        <f t="array" ref="H548">_xlfn.XLOOKUP($A548&amp;$Q$3,Data[Index]&amp;Data[Valid Test, Can be used for conformity (Y/N)],Data[THC/km (mg)])</f>
        <v>#N/A</v>
      </c>
      <c r="I548" s="129" t="e" cm="1">
        <f t="array" ref="I548">_xlfn.XLOOKUP($A548&amp;$Q$3,Data[Index]&amp;Data[Valid Test, Can be used for conformity (Y/N)],Data[NOx/km (mg)])</f>
        <v>#N/A</v>
      </c>
      <c r="J548" s="129" t="e" cm="1">
        <f t="array" ref="J548">_xlfn.XLOOKUP($A548&amp;$Q$3,Data[Index]&amp;Data[Valid Test, Can be used for conformity (Y/N)],Data[THC + NOx/km (mg)])</f>
        <v>#N/A</v>
      </c>
      <c r="K548" s="142" t="e" cm="1">
        <f t="array" ref="K548">_xlfn.XLOOKUP($A548&amp;$Q$3,Data[Index]&amp;Data[Valid Test, Can be used for conformity (Y/N)],Data[PN/km ('#)])</f>
        <v>#N/A</v>
      </c>
      <c r="L548" s="129" t="e" cm="1">
        <f t="array" ref="L548">_xlfn.XLOOKUP($A548&amp;$Q$3,Data[Index]&amp;Data[Valid Test, Can be used for conformity (Y/N)],Data[PM/km (mg)])</f>
        <v>#N/A</v>
      </c>
      <c r="M548" s="126" t="e" cm="1">
        <f t="array" ref="M548">_xlfn.XLOOKUP($A548&amp;$Q$3,Data[Index]&amp;Data[Valid Test, Can be used for conformity (Y/N)],Data[CH4 (mg/km)])</f>
        <v>#N/A</v>
      </c>
      <c r="N548" s="126" t="e" cm="1">
        <f t="array" ref="N548">_xlfn.XLOOKUP($A548&amp;$Q$3,Data[Index]&amp;Data[Valid Test, Can be used for conformity (Y/N)],Data[N20 (mg/km)])</f>
        <v>#N/A</v>
      </c>
      <c r="O548" s="129" t="e" cm="1">
        <f t="array" ref="O548">_xlfn.XLOOKUP($A548&amp;$Q$3,Data[Index]&amp;Data[Valid Test, Can be used for conformity (Y/N)],Data[l/100km])</f>
        <v>#N/A</v>
      </c>
      <c r="P548" s="138">
        <f>_xlfn.XLOOKUP($A548,Data[Index],Data[Comments])</f>
        <v>0</v>
      </c>
    </row>
    <row r="549" spans="1:16" x14ac:dyDescent="0.2">
      <c r="A549" s="129"/>
      <c r="B549" s="129"/>
      <c r="C549" s="129" t="e" cm="1">
        <f t="array" ref="C549">_xlfn.XLOOKUP($A549&amp;$Q$3&amp;$R$3,Data[Index]&amp;Data[Valid Test, Can be used for conformity (Y/N)]&amp;Data[Cycle],Data[Test Name])</f>
        <v>#N/A</v>
      </c>
      <c r="D549" s="167" t="e" cm="1">
        <f t="array" ref="D549">_xlfn.XLOOKUP($A549&amp;$Q$3&amp;$R$3,Data[Index]&amp;Data[Valid Test, Can be used for conformity (Y/N)]&amp;Data[Cycle],Data[Mileage (Miles)])</f>
        <v>#N/A</v>
      </c>
      <c r="E549" s="130" t="e" cm="1">
        <f t="array" ref="E549">_xlfn.XLOOKUP($A549&amp;$Q$3&amp;$R$3,Data[Index]&amp;Data[Valid Test, Can be used for conformity (Y/N)]&amp;Data[Cycle],Data[Date])</f>
        <v>#N/A</v>
      </c>
      <c r="F549" s="129" t="e" cm="1">
        <f t="array" ref="F549">_xlfn.XLOOKUP($A549&amp;$Q$3&amp;$R$3,Data[Index]&amp;Data[Valid Test, Can be used for conformity (Y/N)]&amp;Data[Cycle],Data[CO/km (mg)])</f>
        <v>#N/A</v>
      </c>
      <c r="G549" s="129" t="e" cm="1">
        <f t="array" ref="G549">_xlfn.XLOOKUP($A549&amp;$Q$3,Data[Index]&amp;Data[Valid Test, Can be used for conformity (Y/N)],Data[CO2/km (g)])</f>
        <v>#N/A</v>
      </c>
      <c r="H549" s="129" t="e" cm="1">
        <f t="array" ref="H549">_xlfn.XLOOKUP($A549&amp;$Q$3,Data[Index]&amp;Data[Valid Test, Can be used for conformity (Y/N)],Data[THC/km (mg)])</f>
        <v>#N/A</v>
      </c>
      <c r="I549" s="129" t="e" cm="1">
        <f t="array" ref="I549">_xlfn.XLOOKUP($A549&amp;$Q$3,Data[Index]&amp;Data[Valid Test, Can be used for conformity (Y/N)],Data[NOx/km (mg)])</f>
        <v>#N/A</v>
      </c>
      <c r="J549" s="129" t="e" cm="1">
        <f t="array" ref="J549">_xlfn.XLOOKUP($A549&amp;$Q$3,Data[Index]&amp;Data[Valid Test, Can be used for conformity (Y/N)],Data[THC + NOx/km (mg)])</f>
        <v>#N/A</v>
      </c>
      <c r="K549" s="142" t="e" cm="1">
        <f t="array" ref="K549">_xlfn.XLOOKUP($A549&amp;$Q$3,Data[Index]&amp;Data[Valid Test, Can be used for conformity (Y/N)],Data[PN/km ('#)])</f>
        <v>#N/A</v>
      </c>
      <c r="L549" s="129" t="e" cm="1">
        <f t="array" ref="L549">_xlfn.XLOOKUP($A549&amp;$Q$3,Data[Index]&amp;Data[Valid Test, Can be used for conformity (Y/N)],Data[PM/km (mg)])</f>
        <v>#N/A</v>
      </c>
      <c r="M549" s="126" t="e" cm="1">
        <f t="array" ref="M549">_xlfn.XLOOKUP($A549&amp;$Q$3,Data[Index]&amp;Data[Valid Test, Can be used for conformity (Y/N)],Data[CH4 (mg/km)])</f>
        <v>#N/A</v>
      </c>
      <c r="N549" s="126" t="e" cm="1">
        <f t="array" ref="N549">_xlfn.XLOOKUP($A549&amp;$Q$3,Data[Index]&amp;Data[Valid Test, Can be used for conformity (Y/N)],Data[N20 (mg/km)])</f>
        <v>#N/A</v>
      </c>
      <c r="O549" s="129" t="e" cm="1">
        <f t="array" ref="O549">_xlfn.XLOOKUP($A549&amp;$Q$3,Data[Index]&amp;Data[Valid Test, Can be used for conformity (Y/N)],Data[l/100km])</f>
        <v>#N/A</v>
      </c>
      <c r="P549" s="138">
        <f>_xlfn.XLOOKUP($A549,Data[Index],Data[Comments])</f>
        <v>0</v>
      </c>
    </row>
    <row r="550" spans="1:16" x14ac:dyDescent="0.2">
      <c r="A550" s="129"/>
      <c r="B550" s="129"/>
      <c r="C550" s="129" t="e" cm="1">
        <f t="array" ref="C550">_xlfn.XLOOKUP($A550&amp;$Q$3&amp;$R$3,Data[Index]&amp;Data[Valid Test, Can be used for conformity (Y/N)]&amp;Data[Cycle],Data[Test Name])</f>
        <v>#N/A</v>
      </c>
      <c r="D550" s="167" t="e" cm="1">
        <f t="array" ref="D550">_xlfn.XLOOKUP($A550&amp;$Q$3&amp;$R$3,Data[Index]&amp;Data[Valid Test, Can be used for conformity (Y/N)]&amp;Data[Cycle],Data[Mileage (Miles)])</f>
        <v>#N/A</v>
      </c>
      <c r="E550" s="130" t="e" cm="1">
        <f t="array" ref="E550">_xlfn.XLOOKUP($A550&amp;$Q$3&amp;$R$3,Data[Index]&amp;Data[Valid Test, Can be used for conformity (Y/N)]&amp;Data[Cycle],Data[Date])</f>
        <v>#N/A</v>
      </c>
      <c r="F550" s="129" t="e" cm="1">
        <f t="array" ref="F550">_xlfn.XLOOKUP($A550&amp;$Q$3&amp;$R$3,Data[Index]&amp;Data[Valid Test, Can be used for conformity (Y/N)]&amp;Data[Cycle],Data[CO/km (mg)])</f>
        <v>#N/A</v>
      </c>
      <c r="G550" s="129" t="e" cm="1">
        <f t="array" ref="G550">_xlfn.XLOOKUP($A550&amp;$Q$3,Data[Index]&amp;Data[Valid Test, Can be used for conformity (Y/N)],Data[CO2/km (g)])</f>
        <v>#N/A</v>
      </c>
      <c r="H550" s="129" t="e" cm="1">
        <f t="array" ref="H550">_xlfn.XLOOKUP($A550&amp;$Q$3,Data[Index]&amp;Data[Valid Test, Can be used for conformity (Y/N)],Data[THC/km (mg)])</f>
        <v>#N/A</v>
      </c>
      <c r="I550" s="129" t="e" cm="1">
        <f t="array" ref="I550">_xlfn.XLOOKUP($A550&amp;$Q$3,Data[Index]&amp;Data[Valid Test, Can be used for conformity (Y/N)],Data[NOx/km (mg)])</f>
        <v>#N/A</v>
      </c>
      <c r="J550" s="129" t="e" cm="1">
        <f t="array" ref="J550">_xlfn.XLOOKUP($A550&amp;$Q$3,Data[Index]&amp;Data[Valid Test, Can be used for conformity (Y/N)],Data[THC + NOx/km (mg)])</f>
        <v>#N/A</v>
      </c>
      <c r="K550" s="142" t="e" cm="1">
        <f t="array" ref="K550">_xlfn.XLOOKUP($A550&amp;$Q$3,Data[Index]&amp;Data[Valid Test, Can be used for conformity (Y/N)],Data[PN/km ('#)])</f>
        <v>#N/A</v>
      </c>
      <c r="L550" s="129" t="e" cm="1">
        <f t="array" ref="L550">_xlfn.XLOOKUP($A550&amp;$Q$3,Data[Index]&amp;Data[Valid Test, Can be used for conformity (Y/N)],Data[PM/km (mg)])</f>
        <v>#N/A</v>
      </c>
      <c r="M550" s="126" t="e" cm="1">
        <f t="array" ref="M550">_xlfn.XLOOKUP($A550&amp;$Q$3,Data[Index]&amp;Data[Valid Test, Can be used for conformity (Y/N)],Data[CH4 (mg/km)])</f>
        <v>#N/A</v>
      </c>
      <c r="N550" s="126" t="e" cm="1">
        <f t="array" ref="N550">_xlfn.XLOOKUP($A550&amp;$Q$3,Data[Index]&amp;Data[Valid Test, Can be used for conformity (Y/N)],Data[N20 (mg/km)])</f>
        <v>#N/A</v>
      </c>
      <c r="O550" s="129" t="e" cm="1">
        <f t="array" ref="O550">_xlfn.XLOOKUP($A550&amp;$Q$3,Data[Index]&amp;Data[Valid Test, Can be used for conformity (Y/N)],Data[l/100km])</f>
        <v>#N/A</v>
      </c>
      <c r="P550" s="138" t="e">
        <f>_xlfn.XLOOKUP($A550,Data[Index],Data[Comments])</f>
        <v>#N/A</v>
      </c>
    </row>
    <row r="551" spans="1:16" x14ac:dyDescent="0.2">
      <c r="A551" s="129"/>
      <c r="B551" s="129"/>
      <c r="C551" s="129" t="e" cm="1">
        <f t="array" ref="C551">_xlfn.XLOOKUP($A551&amp;$Q$3&amp;$R$3,Data[Index]&amp;Data[Valid Test, Can be used for conformity (Y/N)]&amp;Data[Cycle],Data[Test Name])</f>
        <v>#N/A</v>
      </c>
      <c r="D551" s="167" t="e" cm="1">
        <f t="array" ref="D551">_xlfn.XLOOKUP($A551&amp;$Q$3&amp;$R$3,Data[Index]&amp;Data[Valid Test, Can be used for conformity (Y/N)]&amp;Data[Cycle],Data[Mileage (Miles)])</f>
        <v>#N/A</v>
      </c>
      <c r="E551" s="130" t="e" cm="1">
        <f t="array" ref="E551">_xlfn.XLOOKUP($A551&amp;$Q$3&amp;$R$3,Data[Index]&amp;Data[Valid Test, Can be used for conformity (Y/N)]&amp;Data[Cycle],Data[Date])</f>
        <v>#N/A</v>
      </c>
      <c r="F551" s="129" t="e" cm="1">
        <f t="array" ref="F551">_xlfn.XLOOKUP($A551&amp;$Q$3&amp;$R$3,Data[Index]&amp;Data[Valid Test, Can be used for conformity (Y/N)]&amp;Data[Cycle],Data[CO/km (mg)])</f>
        <v>#N/A</v>
      </c>
      <c r="G551" s="129" t="e" cm="1">
        <f t="array" ref="G551">_xlfn.XLOOKUP($A551&amp;$Q$3,Data[Index]&amp;Data[Valid Test, Can be used for conformity (Y/N)],Data[CO2/km (g)])</f>
        <v>#N/A</v>
      </c>
      <c r="H551" s="129" t="e" cm="1">
        <f t="array" ref="H551">_xlfn.XLOOKUP($A551&amp;$Q$3,Data[Index]&amp;Data[Valid Test, Can be used for conformity (Y/N)],Data[THC/km (mg)])</f>
        <v>#N/A</v>
      </c>
      <c r="I551" s="129" t="e" cm="1">
        <f t="array" ref="I551">_xlfn.XLOOKUP($A551&amp;$Q$3,Data[Index]&amp;Data[Valid Test, Can be used for conformity (Y/N)],Data[NOx/km (mg)])</f>
        <v>#N/A</v>
      </c>
      <c r="J551" s="129" t="e" cm="1">
        <f t="array" ref="J551">_xlfn.XLOOKUP($A551&amp;$Q$3,Data[Index]&amp;Data[Valid Test, Can be used for conformity (Y/N)],Data[THC + NOx/km (mg)])</f>
        <v>#N/A</v>
      </c>
      <c r="K551" s="142" t="e" cm="1">
        <f t="array" ref="K551">_xlfn.XLOOKUP($A551&amp;$Q$3,Data[Index]&amp;Data[Valid Test, Can be used for conformity (Y/N)],Data[PN/km ('#)])</f>
        <v>#N/A</v>
      </c>
      <c r="L551" s="129" t="e" cm="1">
        <f t="array" ref="L551">_xlfn.XLOOKUP($A551&amp;$Q$3,Data[Index]&amp;Data[Valid Test, Can be used for conformity (Y/N)],Data[PM/km (mg)])</f>
        <v>#N/A</v>
      </c>
      <c r="M551" s="126" t="e" cm="1">
        <f t="array" ref="M551">_xlfn.XLOOKUP($A551&amp;$Q$3,Data[Index]&amp;Data[Valid Test, Can be used for conformity (Y/N)],Data[CH4 (mg/km)])</f>
        <v>#N/A</v>
      </c>
      <c r="N551" s="126" t="e" cm="1">
        <f t="array" ref="N551">_xlfn.XLOOKUP($A551&amp;$Q$3,Data[Index]&amp;Data[Valid Test, Can be used for conformity (Y/N)],Data[N20 (mg/km)])</f>
        <v>#N/A</v>
      </c>
      <c r="O551" s="129" t="e" cm="1">
        <f t="array" ref="O551">_xlfn.XLOOKUP($A551&amp;$Q$3,Data[Index]&amp;Data[Valid Test, Can be used for conformity (Y/N)],Data[l/100km])</f>
        <v>#N/A</v>
      </c>
      <c r="P551" s="138" t="e">
        <f>_xlfn.XLOOKUP($A551,Data[Index],Data[Comments])</f>
        <v>#N/A</v>
      </c>
    </row>
    <row r="552" spans="1:16" x14ac:dyDescent="0.2">
      <c r="A552" s="129"/>
      <c r="B552" s="129"/>
      <c r="C552" s="129" t="e" cm="1">
        <f t="array" ref="C552">_xlfn.XLOOKUP($A552&amp;$Q$3&amp;$R$3,Data[Index]&amp;Data[Valid Test, Can be used for conformity (Y/N)]&amp;Data[Cycle],Data[Test Name])</f>
        <v>#N/A</v>
      </c>
      <c r="D552" s="167" t="e" cm="1">
        <f t="array" ref="D552">_xlfn.XLOOKUP($A552&amp;$Q$3&amp;$R$3,Data[Index]&amp;Data[Valid Test, Can be used for conformity (Y/N)]&amp;Data[Cycle],Data[Mileage (Miles)])</f>
        <v>#N/A</v>
      </c>
      <c r="E552" s="130" t="e" cm="1">
        <f t="array" ref="E552">_xlfn.XLOOKUP($A552&amp;$Q$3&amp;$R$3,Data[Index]&amp;Data[Valid Test, Can be used for conformity (Y/N)]&amp;Data[Cycle],Data[Date])</f>
        <v>#N/A</v>
      </c>
      <c r="F552" s="129" t="e" cm="1">
        <f t="array" ref="F552">_xlfn.XLOOKUP($A552&amp;$Q$3&amp;$R$3,Data[Index]&amp;Data[Valid Test, Can be used for conformity (Y/N)]&amp;Data[Cycle],Data[CO/km (mg)])</f>
        <v>#N/A</v>
      </c>
      <c r="G552" s="129" t="e" cm="1">
        <f t="array" ref="G552">_xlfn.XLOOKUP($A552&amp;$Q$3,Data[Index]&amp;Data[Valid Test, Can be used for conformity (Y/N)],Data[CO2/km (g)])</f>
        <v>#N/A</v>
      </c>
      <c r="H552" s="129" t="e" cm="1">
        <f t="array" ref="H552">_xlfn.XLOOKUP($A552&amp;$Q$3,Data[Index]&amp;Data[Valid Test, Can be used for conformity (Y/N)],Data[THC/km (mg)])</f>
        <v>#N/A</v>
      </c>
      <c r="I552" s="129" t="e" cm="1">
        <f t="array" ref="I552">_xlfn.XLOOKUP($A552&amp;$Q$3,Data[Index]&amp;Data[Valid Test, Can be used for conformity (Y/N)],Data[NOx/km (mg)])</f>
        <v>#N/A</v>
      </c>
      <c r="J552" s="129" t="e" cm="1">
        <f t="array" ref="J552">_xlfn.XLOOKUP($A552&amp;$Q$3,Data[Index]&amp;Data[Valid Test, Can be used for conformity (Y/N)],Data[THC + NOx/km (mg)])</f>
        <v>#N/A</v>
      </c>
      <c r="K552" s="142" t="e" cm="1">
        <f t="array" ref="K552">_xlfn.XLOOKUP($A552&amp;$Q$3,Data[Index]&amp;Data[Valid Test, Can be used for conformity (Y/N)],Data[PN/km ('#)])</f>
        <v>#N/A</v>
      </c>
      <c r="L552" s="129" t="e" cm="1">
        <f t="array" ref="L552">_xlfn.XLOOKUP($A552&amp;$Q$3,Data[Index]&amp;Data[Valid Test, Can be used for conformity (Y/N)],Data[PM/km (mg)])</f>
        <v>#N/A</v>
      </c>
      <c r="M552" s="126" t="e" cm="1">
        <f t="array" ref="M552">_xlfn.XLOOKUP($A552&amp;$Q$3,Data[Index]&amp;Data[Valid Test, Can be used for conformity (Y/N)],Data[CH4 (mg/km)])</f>
        <v>#N/A</v>
      </c>
      <c r="N552" s="126" t="e" cm="1">
        <f t="array" ref="N552">_xlfn.XLOOKUP($A552&amp;$Q$3,Data[Index]&amp;Data[Valid Test, Can be used for conformity (Y/N)],Data[N20 (mg/km)])</f>
        <v>#N/A</v>
      </c>
      <c r="O552" s="129" t="e" cm="1">
        <f t="array" ref="O552">_xlfn.XLOOKUP($A552&amp;$Q$3,Data[Index]&amp;Data[Valid Test, Can be used for conformity (Y/N)],Data[l/100km])</f>
        <v>#N/A</v>
      </c>
      <c r="P552" s="138" t="e">
        <f>_xlfn.XLOOKUP($A552,Data[Index],Data[Comments])</f>
        <v>#N/A</v>
      </c>
    </row>
    <row r="553" spans="1:16" x14ac:dyDescent="0.2">
      <c r="A553" s="129"/>
      <c r="B553" s="129"/>
      <c r="C553" s="129" t="e" cm="1">
        <f t="array" ref="C553">_xlfn.XLOOKUP($A553&amp;$Q$3&amp;$R$3,Data[Index]&amp;Data[Valid Test, Can be used for conformity (Y/N)]&amp;Data[Cycle],Data[Test Name])</f>
        <v>#N/A</v>
      </c>
      <c r="D553" s="167" t="e" cm="1">
        <f t="array" ref="D553">_xlfn.XLOOKUP($A553&amp;$Q$3&amp;$R$3,Data[Index]&amp;Data[Valid Test, Can be used for conformity (Y/N)]&amp;Data[Cycle],Data[Mileage (Miles)])</f>
        <v>#N/A</v>
      </c>
      <c r="E553" s="130" t="e" cm="1">
        <f t="array" ref="E553">_xlfn.XLOOKUP($A553&amp;$Q$3&amp;$R$3,Data[Index]&amp;Data[Valid Test, Can be used for conformity (Y/N)]&amp;Data[Cycle],Data[Date])</f>
        <v>#N/A</v>
      </c>
      <c r="F553" s="129" t="e" cm="1">
        <f t="array" ref="F553">_xlfn.XLOOKUP($A553&amp;$Q$3&amp;$R$3,Data[Index]&amp;Data[Valid Test, Can be used for conformity (Y/N)]&amp;Data[Cycle],Data[CO/km (mg)])</f>
        <v>#N/A</v>
      </c>
      <c r="G553" s="129" t="e" cm="1">
        <f t="array" ref="G553">_xlfn.XLOOKUP($A553&amp;$Q$3,Data[Index]&amp;Data[Valid Test, Can be used for conformity (Y/N)],Data[CO2/km (g)])</f>
        <v>#N/A</v>
      </c>
      <c r="H553" s="129" t="e" cm="1">
        <f t="array" ref="H553">_xlfn.XLOOKUP($A553&amp;$Q$3,Data[Index]&amp;Data[Valid Test, Can be used for conformity (Y/N)],Data[THC/km (mg)])</f>
        <v>#N/A</v>
      </c>
      <c r="I553" s="129" t="e" cm="1">
        <f t="array" ref="I553">_xlfn.XLOOKUP($A553&amp;$Q$3,Data[Index]&amp;Data[Valid Test, Can be used for conformity (Y/N)],Data[NOx/km (mg)])</f>
        <v>#N/A</v>
      </c>
      <c r="J553" s="129" t="e" cm="1">
        <f t="array" ref="J553">_xlfn.XLOOKUP($A553&amp;$Q$3,Data[Index]&amp;Data[Valid Test, Can be used for conformity (Y/N)],Data[THC + NOx/km (mg)])</f>
        <v>#N/A</v>
      </c>
      <c r="K553" s="142" t="e" cm="1">
        <f t="array" ref="K553">_xlfn.XLOOKUP($A553&amp;$Q$3,Data[Index]&amp;Data[Valid Test, Can be used for conformity (Y/N)],Data[PN/km ('#)])</f>
        <v>#N/A</v>
      </c>
      <c r="L553" s="129" t="e" cm="1">
        <f t="array" ref="L553">_xlfn.XLOOKUP($A553&amp;$Q$3,Data[Index]&amp;Data[Valid Test, Can be used for conformity (Y/N)],Data[PM/km (mg)])</f>
        <v>#N/A</v>
      </c>
      <c r="M553" s="126" t="e" cm="1">
        <f t="array" ref="M553">_xlfn.XLOOKUP($A553&amp;$Q$3,Data[Index]&amp;Data[Valid Test, Can be used for conformity (Y/N)],Data[CH4 (mg/km)])</f>
        <v>#N/A</v>
      </c>
      <c r="N553" s="126" t="e" cm="1">
        <f t="array" ref="N553">_xlfn.XLOOKUP($A553&amp;$Q$3,Data[Index]&amp;Data[Valid Test, Can be used for conformity (Y/N)],Data[N20 (mg/km)])</f>
        <v>#N/A</v>
      </c>
      <c r="O553" s="129" t="e" cm="1">
        <f t="array" ref="O553">_xlfn.XLOOKUP($A553&amp;$Q$3,Data[Index]&amp;Data[Valid Test, Can be used for conformity (Y/N)],Data[l/100km])</f>
        <v>#N/A</v>
      </c>
      <c r="P553" s="138">
        <f>_xlfn.XLOOKUP($A553,Data[Index],Data[Comments])</f>
        <v>0</v>
      </c>
    </row>
    <row r="554" spans="1:16" x14ac:dyDescent="0.2">
      <c r="A554" s="129"/>
      <c r="B554" s="129"/>
      <c r="C554" s="129" t="e" cm="1">
        <f t="array" ref="C554">_xlfn.XLOOKUP($A554&amp;$Q$3&amp;$R$3,Data[Index]&amp;Data[Valid Test, Can be used for conformity (Y/N)]&amp;Data[Cycle],Data[Test Name])</f>
        <v>#N/A</v>
      </c>
      <c r="D554" s="167" t="e" cm="1">
        <f t="array" ref="D554">_xlfn.XLOOKUP($A554&amp;$Q$3&amp;$R$3,Data[Index]&amp;Data[Valid Test, Can be used for conformity (Y/N)]&amp;Data[Cycle],Data[Mileage (Miles)])</f>
        <v>#N/A</v>
      </c>
      <c r="E554" s="130" t="e" cm="1">
        <f t="array" ref="E554">_xlfn.XLOOKUP($A554&amp;$Q$3&amp;$R$3,Data[Index]&amp;Data[Valid Test, Can be used for conformity (Y/N)]&amp;Data[Cycle],Data[Date])</f>
        <v>#N/A</v>
      </c>
      <c r="F554" s="129" t="e" cm="1">
        <f t="array" ref="F554">_xlfn.XLOOKUP($A554&amp;$Q$3&amp;$R$3,Data[Index]&amp;Data[Valid Test, Can be used for conformity (Y/N)]&amp;Data[Cycle],Data[CO/km (mg)])</f>
        <v>#N/A</v>
      </c>
      <c r="G554" s="129" t="e" cm="1">
        <f t="array" ref="G554">_xlfn.XLOOKUP($A554&amp;$Q$3,Data[Index]&amp;Data[Valid Test, Can be used for conformity (Y/N)],Data[CO2/km (g)])</f>
        <v>#N/A</v>
      </c>
      <c r="H554" s="129" t="e" cm="1">
        <f t="array" ref="H554">_xlfn.XLOOKUP($A554&amp;$Q$3,Data[Index]&amp;Data[Valid Test, Can be used for conformity (Y/N)],Data[THC/km (mg)])</f>
        <v>#N/A</v>
      </c>
      <c r="I554" s="129" t="e" cm="1">
        <f t="array" ref="I554">_xlfn.XLOOKUP($A554&amp;$Q$3,Data[Index]&amp;Data[Valid Test, Can be used for conformity (Y/N)],Data[NOx/km (mg)])</f>
        <v>#N/A</v>
      </c>
      <c r="J554" s="129" t="e" cm="1">
        <f t="array" ref="J554">_xlfn.XLOOKUP($A554&amp;$Q$3,Data[Index]&amp;Data[Valid Test, Can be used for conformity (Y/N)],Data[THC + NOx/km (mg)])</f>
        <v>#N/A</v>
      </c>
      <c r="K554" s="142" t="e" cm="1">
        <f t="array" ref="K554">_xlfn.XLOOKUP($A554&amp;$Q$3,Data[Index]&amp;Data[Valid Test, Can be used for conformity (Y/N)],Data[PN/km ('#)])</f>
        <v>#N/A</v>
      </c>
      <c r="L554" s="129" t="e" cm="1">
        <f t="array" ref="L554">_xlfn.XLOOKUP($A554&amp;$Q$3,Data[Index]&amp;Data[Valid Test, Can be used for conformity (Y/N)],Data[PM/km (mg)])</f>
        <v>#N/A</v>
      </c>
      <c r="M554" s="126" t="e" cm="1">
        <f t="array" ref="M554">_xlfn.XLOOKUP($A554&amp;$Q$3,Data[Index]&amp;Data[Valid Test, Can be used for conformity (Y/N)],Data[CH4 (mg/km)])</f>
        <v>#N/A</v>
      </c>
      <c r="N554" s="126" t="e" cm="1">
        <f t="array" ref="N554">_xlfn.XLOOKUP($A554&amp;$Q$3,Data[Index]&amp;Data[Valid Test, Can be used for conformity (Y/N)],Data[N20 (mg/km)])</f>
        <v>#N/A</v>
      </c>
      <c r="O554" s="129" t="e" cm="1">
        <f t="array" ref="O554">_xlfn.XLOOKUP($A554&amp;$Q$3,Data[Index]&amp;Data[Valid Test, Can be used for conformity (Y/N)],Data[l/100km])</f>
        <v>#N/A</v>
      </c>
      <c r="P554" s="138">
        <f>_xlfn.XLOOKUP($A554,Data[Index],Data[Comments])</f>
        <v>0</v>
      </c>
    </row>
    <row r="555" spans="1:16" x14ac:dyDescent="0.2">
      <c r="A555" s="129"/>
      <c r="B555" s="129"/>
      <c r="C555" s="129" t="e" cm="1">
        <f t="array" ref="C555">_xlfn.XLOOKUP($A555&amp;$Q$3&amp;$R$3,Data[Index]&amp;Data[Valid Test, Can be used for conformity (Y/N)]&amp;Data[Cycle],Data[Test Name])</f>
        <v>#N/A</v>
      </c>
      <c r="D555" s="167" t="e" cm="1">
        <f t="array" ref="D555">_xlfn.XLOOKUP($A555&amp;$Q$3&amp;$R$3,Data[Index]&amp;Data[Valid Test, Can be used for conformity (Y/N)]&amp;Data[Cycle],Data[Mileage (Miles)])</f>
        <v>#N/A</v>
      </c>
      <c r="E555" s="130" t="e" cm="1">
        <f t="array" ref="E555">_xlfn.XLOOKUP($A555&amp;$Q$3&amp;$R$3,Data[Index]&amp;Data[Valid Test, Can be used for conformity (Y/N)]&amp;Data[Cycle],Data[Date])</f>
        <v>#N/A</v>
      </c>
      <c r="F555" s="129" t="e" cm="1">
        <f t="array" ref="F555">_xlfn.XLOOKUP($A555&amp;$Q$3&amp;$R$3,Data[Index]&amp;Data[Valid Test, Can be used for conformity (Y/N)]&amp;Data[Cycle],Data[CO/km (mg)])</f>
        <v>#N/A</v>
      </c>
      <c r="G555" s="129" t="e" cm="1">
        <f t="array" ref="G555">_xlfn.XLOOKUP($A555&amp;$Q$3,Data[Index]&amp;Data[Valid Test, Can be used for conformity (Y/N)],Data[CO2/km (g)])</f>
        <v>#N/A</v>
      </c>
      <c r="H555" s="129" t="e" cm="1">
        <f t="array" ref="H555">_xlfn.XLOOKUP($A555&amp;$Q$3,Data[Index]&amp;Data[Valid Test, Can be used for conformity (Y/N)],Data[THC/km (mg)])</f>
        <v>#N/A</v>
      </c>
      <c r="I555" s="129" t="e" cm="1">
        <f t="array" ref="I555">_xlfn.XLOOKUP($A555&amp;$Q$3,Data[Index]&amp;Data[Valid Test, Can be used for conformity (Y/N)],Data[NOx/km (mg)])</f>
        <v>#N/A</v>
      </c>
      <c r="J555" s="129" t="e" cm="1">
        <f t="array" ref="J555">_xlfn.XLOOKUP($A555&amp;$Q$3,Data[Index]&amp;Data[Valid Test, Can be used for conformity (Y/N)],Data[THC + NOx/km (mg)])</f>
        <v>#N/A</v>
      </c>
      <c r="K555" s="142" t="e" cm="1">
        <f t="array" ref="K555">_xlfn.XLOOKUP($A555&amp;$Q$3,Data[Index]&amp;Data[Valid Test, Can be used for conformity (Y/N)],Data[PN/km ('#)])</f>
        <v>#N/A</v>
      </c>
      <c r="L555" s="129" t="e" cm="1">
        <f t="array" ref="L555">_xlfn.XLOOKUP($A555&amp;$Q$3,Data[Index]&amp;Data[Valid Test, Can be used for conformity (Y/N)],Data[PM/km (mg)])</f>
        <v>#N/A</v>
      </c>
      <c r="M555" s="126" t="e" cm="1">
        <f t="array" ref="M555">_xlfn.XLOOKUP($A555&amp;$Q$3,Data[Index]&amp;Data[Valid Test, Can be used for conformity (Y/N)],Data[CH4 (mg/km)])</f>
        <v>#N/A</v>
      </c>
      <c r="N555" s="126" t="e" cm="1">
        <f t="array" ref="N555">_xlfn.XLOOKUP($A555&amp;$Q$3,Data[Index]&amp;Data[Valid Test, Can be used for conformity (Y/N)],Data[N20 (mg/km)])</f>
        <v>#N/A</v>
      </c>
      <c r="O555" s="129" t="e" cm="1">
        <f t="array" ref="O555">_xlfn.XLOOKUP($A555&amp;$Q$3,Data[Index]&amp;Data[Valid Test, Can be used for conformity (Y/N)],Data[l/100km])</f>
        <v>#N/A</v>
      </c>
      <c r="P555" s="138" t="e">
        <f>_xlfn.XLOOKUP($A555,Data[Index],Data[Comments])</f>
        <v>#N/A</v>
      </c>
    </row>
    <row r="556" spans="1:16" x14ac:dyDescent="0.2">
      <c r="A556" s="129"/>
      <c r="B556" s="129"/>
      <c r="C556" s="129" t="e" cm="1">
        <f t="array" ref="C556">_xlfn.XLOOKUP($A556&amp;$Q$3&amp;$R$3,Data[Index]&amp;Data[Valid Test, Can be used for conformity (Y/N)]&amp;Data[Cycle],Data[Test Name])</f>
        <v>#N/A</v>
      </c>
      <c r="D556" s="167" t="e" cm="1">
        <f t="array" ref="D556">_xlfn.XLOOKUP($A556&amp;$Q$3&amp;$R$3,Data[Index]&amp;Data[Valid Test, Can be used for conformity (Y/N)]&amp;Data[Cycle],Data[Mileage (Miles)])</f>
        <v>#N/A</v>
      </c>
      <c r="E556" s="130" t="e" cm="1">
        <f t="array" ref="E556">_xlfn.XLOOKUP($A556&amp;$Q$3&amp;$R$3,Data[Index]&amp;Data[Valid Test, Can be used for conformity (Y/N)]&amp;Data[Cycle],Data[Date])</f>
        <v>#N/A</v>
      </c>
      <c r="F556" s="129" t="e" cm="1">
        <f t="array" ref="F556">_xlfn.XLOOKUP($A556&amp;$Q$3&amp;$R$3,Data[Index]&amp;Data[Valid Test, Can be used for conformity (Y/N)]&amp;Data[Cycle],Data[CO/km (mg)])</f>
        <v>#N/A</v>
      </c>
      <c r="G556" s="129" t="e" cm="1">
        <f t="array" ref="G556">_xlfn.XLOOKUP($A556&amp;$Q$3,Data[Index]&amp;Data[Valid Test, Can be used for conformity (Y/N)],Data[CO2/km (g)])</f>
        <v>#N/A</v>
      </c>
      <c r="H556" s="129" t="e" cm="1">
        <f t="array" ref="H556">_xlfn.XLOOKUP($A556&amp;$Q$3,Data[Index]&amp;Data[Valid Test, Can be used for conformity (Y/N)],Data[THC/km (mg)])</f>
        <v>#N/A</v>
      </c>
      <c r="I556" s="129" t="e" cm="1">
        <f t="array" ref="I556">_xlfn.XLOOKUP($A556&amp;$Q$3,Data[Index]&amp;Data[Valid Test, Can be used for conformity (Y/N)],Data[NOx/km (mg)])</f>
        <v>#N/A</v>
      </c>
      <c r="J556" s="129" t="e" cm="1">
        <f t="array" ref="J556">_xlfn.XLOOKUP($A556&amp;$Q$3,Data[Index]&amp;Data[Valid Test, Can be used for conformity (Y/N)],Data[THC + NOx/km (mg)])</f>
        <v>#N/A</v>
      </c>
      <c r="K556" s="142" t="e" cm="1">
        <f t="array" ref="K556">_xlfn.XLOOKUP($A556&amp;$Q$3,Data[Index]&amp;Data[Valid Test, Can be used for conformity (Y/N)],Data[PN/km ('#)])</f>
        <v>#N/A</v>
      </c>
      <c r="L556" s="129" t="e" cm="1">
        <f t="array" ref="L556">_xlfn.XLOOKUP($A556&amp;$Q$3,Data[Index]&amp;Data[Valid Test, Can be used for conformity (Y/N)],Data[PM/km (mg)])</f>
        <v>#N/A</v>
      </c>
      <c r="M556" s="126" t="e" cm="1">
        <f t="array" ref="M556">_xlfn.XLOOKUP($A556&amp;$Q$3,Data[Index]&amp;Data[Valid Test, Can be used for conformity (Y/N)],Data[CH4 (mg/km)])</f>
        <v>#N/A</v>
      </c>
      <c r="N556" s="126" t="e" cm="1">
        <f t="array" ref="N556">_xlfn.XLOOKUP($A556&amp;$Q$3,Data[Index]&amp;Data[Valid Test, Can be used for conformity (Y/N)],Data[N20 (mg/km)])</f>
        <v>#N/A</v>
      </c>
      <c r="O556" s="129" t="e" cm="1">
        <f t="array" ref="O556">_xlfn.XLOOKUP($A556&amp;$Q$3,Data[Index]&amp;Data[Valid Test, Can be used for conformity (Y/N)],Data[l/100km])</f>
        <v>#N/A</v>
      </c>
      <c r="P556" s="138">
        <f>_xlfn.XLOOKUP($A556,Data[Index],Data[Comments])</f>
        <v>0</v>
      </c>
    </row>
    <row r="557" spans="1:16" x14ac:dyDescent="0.2">
      <c r="A557" s="129"/>
      <c r="B557" s="129"/>
      <c r="C557" s="129" t="e" cm="1">
        <f t="array" ref="C557">_xlfn.XLOOKUP($A557&amp;$Q$3&amp;$R$3,Data[Index]&amp;Data[Valid Test, Can be used for conformity (Y/N)]&amp;Data[Cycle],Data[Test Name])</f>
        <v>#N/A</v>
      </c>
      <c r="D557" s="167" t="e" cm="1">
        <f t="array" ref="D557">_xlfn.XLOOKUP($A557&amp;$Q$3&amp;$R$3,Data[Index]&amp;Data[Valid Test, Can be used for conformity (Y/N)]&amp;Data[Cycle],Data[Mileage (Miles)])</f>
        <v>#N/A</v>
      </c>
      <c r="E557" s="130" t="e" cm="1">
        <f t="array" ref="E557">_xlfn.XLOOKUP($A557&amp;$Q$3&amp;$R$3,Data[Index]&amp;Data[Valid Test, Can be used for conformity (Y/N)]&amp;Data[Cycle],Data[Date])</f>
        <v>#N/A</v>
      </c>
      <c r="F557" s="129" t="e" cm="1">
        <f t="array" ref="F557">_xlfn.XLOOKUP($A557&amp;$Q$3&amp;$R$3,Data[Index]&amp;Data[Valid Test, Can be used for conformity (Y/N)]&amp;Data[Cycle],Data[CO/km (mg)])</f>
        <v>#N/A</v>
      </c>
      <c r="G557" s="129" t="e" cm="1">
        <f t="array" ref="G557">_xlfn.XLOOKUP($A557&amp;$Q$3,Data[Index]&amp;Data[Valid Test, Can be used for conformity (Y/N)],Data[CO2/km (g)])</f>
        <v>#N/A</v>
      </c>
      <c r="H557" s="129" t="e" cm="1">
        <f t="array" ref="H557">_xlfn.XLOOKUP($A557&amp;$Q$3,Data[Index]&amp;Data[Valid Test, Can be used for conformity (Y/N)],Data[THC/km (mg)])</f>
        <v>#N/A</v>
      </c>
      <c r="I557" s="129" t="e" cm="1">
        <f t="array" ref="I557">_xlfn.XLOOKUP($A557&amp;$Q$3,Data[Index]&amp;Data[Valid Test, Can be used for conformity (Y/N)],Data[NOx/km (mg)])</f>
        <v>#N/A</v>
      </c>
      <c r="J557" s="129" t="e" cm="1">
        <f t="array" ref="J557">_xlfn.XLOOKUP($A557&amp;$Q$3,Data[Index]&amp;Data[Valid Test, Can be used for conformity (Y/N)],Data[THC + NOx/km (mg)])</f>
        <v>#N/A</v>
      </c>
      <c r="K557" s="142" t="e" cm="1">
        <f t="array" ref="K557">_xlfn.XLOOKUP($A557&amp;$Q$3,Data[Index]&amp;Data[Valid Test, Can be used for conformity (Y/N)],Data[PN/km ('#)])</f>
        <v>#N/A</v>
      </c>
      <c r="L557" s="129" t="e" cm="1">
        <f t="array" ref="L557">_xlfn.XLOOKUP($A557&amp;$Q$3,Data[Index]&amp;Data[Valid Test, Can be used for conformity (Y/N)],Data[PM/km (mg)])</f>
        <v>#N/A</v>
      </c>
      <c r="M557" s="126" t="e" cm="1">
        <f t="array" ref="M557">_xlfn.XLOOKUP($A557&amp;$Q$3,Data[Index]&amp;Data[Valid Test, Can be used for conformity (Y/N)],Data[CH4 (mg/km)])</f>
        <v>#N/A</v>
      </c>
      <c r="N557" s="126" t="e" cm="1">
        <f t="array" ref="N557">_xlfn.XLOOKUP($A557&amp;$Q$3,Data[Index]&amp;Data[Valid Test, Can be used for conformity (Y/N)],Data[N20 (mg/km)])</f>
        <v>#N/A</v>
      </c>
      <c r="O557" s="129" t="e" cm="1">
        <f t="array" ref="O557">_xlfn.XLOOKUP($A557&amp;$Q$3,Data[Index]&amp;Data[Valid Test, Can be used for conformity (Y/N)],Data[l/100km])</f>
        <v>#N/A</v>
      </c>
      <c r="P557" s="138">
        <f>_xlfn.XLOOKUP($A557,Data[Index],Data[Comments])</f>
        <v>0</v>
      </c>
    </row>
    <row r="558" spans="1:16" x14ac:dyDescent="0.2">
      <c r="A558" s="129"/>
      <c r="B558" s="129"/>
      <c r="C558" s="129" t="e" cm="1">
        <f t="array" ref="C558">_xlfn.XLOOKUP($A558&amp;$Q$3&amp;$R$3,Data[Index]&amp;Data[Valid Test, Can be used for conformity (Y/N)]&amp;Data[Cycle],Data[Test Name])</f>
        <v>#N/A</v>
      </c>
      <c r="D558" s="167" t="e" cm="1">
        <f t="array" ref="D558">_xlfn.XLOOKUP($A558&amp;$Q$3&amp;$R$3,Data[Index]&amp;Data[Valid Test, Can be used for conformity (Y/N)]&amp;Data[Cycle],Data[Mileage (Miles)])</f>
        <v>#N/A</v>
      </c>
      <c r="E558" s="130" t="e" cm="1">
        <f t="array" ref="E558">_xlfn.XLOOKUP($A558&amp;$Q$3&amp;$R$3,Data[Index]&amp;Data[Valid Test, Can be used for conformity (Y/N)]&amp;Data[Cycle],Data[Date])</f>
        <v>#N/A</v>
      </c>
      <c r="F558" s="129" t="e" cm="1">
        <f t="array" ref="F558">_xlfn.XLOOKUP($A558&amp;$Q$3&amp;$R$3,Data[Index]&amp;Data[Valid Test, Can be used for conformity (Y/N)]&amp;Data[Cycle],Data[CO/km (mg)])</f>
        <v>#N/A</v>
      </c>
      <c r="G558" s="129" t="e" cm="1">
        <f t="array" ref="G558">_xlfn.XLOOKUP($A558&amp;$Q$3,Data[Index]&amp;Data[Valid Test, Can be used for conformity (Y/N)],Data[CO2/km (g)])</f>
        <v>#N/A</v>
      </c>
      <c r="H558" s="129" t="e" cm="1">
        <f t="array" ref="H558">_xlfn.XLOOKUP($A558&amp;$Q$3,Data[Index]&amp;Data[Valid Test, Can be used for conformity (Y/N)],Data[THC/km (mg)])</f>
        <v>#N/A</v>
      </c>
      <c r="I558" s="129" t="e" cm="1">
        <f t="array" ref="I558">_xlfn.XLOOKUP($A558&amp;$Q$3,Data[Index]&amp;Data[Valid Test, Can be used for conformity (Y/N)],Data[NOx/km (mg)])</f>
        <v>#N/A</v>
      </c>
      <c r="J558" s="129" t="e" cm="1">
        <f t="array" ref="J558">_xlfn.XLOOKUP($A558&amp;$Q$3,Data[Index]&amp;Data[Valid Test, Can be used for conformity (Y/N)],Data[THC + NOx/km (mg)])</f>
        <v>#N/A</v>
      </c>
      <c r="K558" s="142" t="e" cm="1">
        <f t="array" ref="K558">_xlfn.XLOOKUP($A558&amp;$Q$3,Data[Index]&amp;Data[Valid Test, Can be used for conformity (Y/N)],Data[PN/km ('#)])</f>
        <v>#N/A</v>
      </c>
      <c r="L558" s="129" t="e" cm="1">
        <f t="array" ref="L558">_xlfn.XLOOKUP($A558&amp;$Q$3,Data[Index]&amp;Data[Valid Test, Can be used for conformity (Y/N)],Data[PM/km (mg)])</f>
        <v>#N/A</v>
      </c>
      <c r="M558" s="126" t="e" cm="1">
        <f t="array" ref="M558">_xlfn.XLOOKUP($A558&amp;$Q$3,Data[Index]&amp;Data[Valid Test, Can be used for conformity (Y/N)],Data[CH4 (mg/km)])</f>
        <v>#N/A</v>
      </c>
      <c r="N558" s="126" t="e" cm="1">
        <f t="array" ref="N558">_xlfn.XLOOKUP($A558&amp;$Q$3,Data[Index]&amp;Data[Valid Test, Can be used for conformity (Y/N)],Data[N20 (mg/km)])</f>
        <v>#N/A</v>
      </c>
      <c r="O558" s="129" t="e" cm="1">
        <f t="array" ref="O558">_xlfn.XLOOKUP($A558&amp;$Q$3,Data[Index]&amp;Data[Valid Test, Can be used for conformity (Y/N)],Data[l/100km])</f>
        <v>#N/A</v>
      </c>
      <c r="P558" s="138" t="e">
        <f>_xlfn.XLOOKUP($A558,Data[Index],Data[Comments])</f>
        <v>#N/A</v>
      </c>
    </row>
    <row r="559" spans="1:16" x14ac:dyDescent="0.2">
      <c r="A559" s="129"/>
      <c r="B559" s="129"/>
      <c r="C559" s="129" t="e" cm="1">
        <f t="array" ref="C559">_xlfn.XLOOKUP($A559&amp;$Q$3&amp;$R$3,Data[Index]&amp;Data[Valid Test, Can be used for conformity (Y/N)]&amp;Data[Cycle],Data[Test Name])</f>
        <v>#N/A</v>
      </c>
      <c r="D559" s="167" t="e" cm="1">
        <f t="array" ref="D559">_xlfn.XLOOKUP($A559&amp;$Q$3&amp;$R$3,Data[Index]&amp;Data[Valid Test, Can be used for conformity (Y/N)]&amp;Data[Cycle],Data[Mileage (Miles)])</f>
        <v>#N/A</v>
      </c>
      <c r="E559" s="130" t="e" cm="1">
        <f t="array" ref="E559">_xlfn.XLOOKUP($A559&amp;$Q$3&amp;$R$3,Data[Index]&amp;Data[Valid Test, Can be used for conformity (Y/N)]&amp;Data[Cycle],Data[Date])</f>
        <v>#N/A</v>
      </c>
      <c r="F559" s="129" t="e" cm="1">
        <f t="array" ref="F559">_xlfn.XLOOKUP($A559&amp;$Q$3&amp;$R$3,Data[Index]&amp;Data[Valid Test, Can be used for conformity (Y/N)]&amp;Data[Cycle],Data[CO/km (mg)])</f>
        <v>#N/A</v>
      </c>
      <c r="G559" s="129" t="e" cm="1">
        <f t="array" ref="G559">_xlfn.XLOOKUP($A559&amp;$Q$3,Data[Index]&amp;Data[Valid Test, Can be used for conformity (Y/N)],Data[CO2/km (g)])</f>
        <v>#N/A</v>
      </c>
      <c r="H559" s="129" t="e" cm="1">
        <f t="array" ref="H559">_xlfn.XLOOKUP($A559&amp;$Q$3,Data[Index]&amp;Data[Valid Test, Can be used for conformity (Y/N)],Data[THC/km (mg)])</f>
        <v>#N/A</v>
      </c>
      <c r="I559" s="129" t="e" cm="1">
        <f t="array" ref="I559">_xlfn.XLOOKUP($A559&amp;$Q$3,Data[Index]&amp;Data[Valid Test, Can be used for conformity (Y/N)],Data[NOx/km (mg)])</f>
        <v>#N/A</v>
      </c>
      <c r="J559" s="129" t="e" cm="1">
        <f t="array" ref="J559">_xlfn.XLOOKUP($A559&amp;$Q$3,Data[Index]&amp;Data[Valid Test, Can be used for conformity (Y/N)],Data[THC + NOx/km (mg)])</f>
        <v>#N/A</v>
      </c>
      <c r="K559" s="142" t="e" cm="1">
        <f t="array" ref="K559">_xlfn.XLOOKUP($A559&amp;$Q$3,Data[Index]&amp;Data[Valid Test, Can be used for conformity (Y/N)],Data[PN/km ('#)])</f>
        <v>#N/A</v>
      </c>
      <c r="L559" s="129" t="e" cm="1">
        <f t="array" ref="L559">_xlfn.XLOOKUP($A559&amp;$Q$3,Data[Index]&amp;Data[Valid Test, Can be used for conformity (Y/N)],Data[PM/km (mg)])</f>
        <v>#N/A</v>
      </c>
      <c r="M559" s="126" t="e" cm="1">
        <f t="array" ref="M559">_xlfn.XLOOKUP($A559&amp;$Q$3,Data[Index]&amp;Data[Valid Test, Can be used for conformity (Y/N)],Data[CH4 (mg/km)])</f>
        <v>#N/A</v>
      </c>
      <c r="N559" s="126" t="e" cm="1">
        <f t="array" ref="N559">_xlfn.XLOOKUP($A559&amp;$Q$3,Data[Index]&amp;Data[Valid Test, Can be used for conformity (Y/N)],Data[N20 (mg/km)])</f>
        <v>#N/A</v>
      </c>
      <c r="O559" s="129" t="e" cm="1">
        <f t="array" ref="O559">_xlfn.XLOOKUP($A559&amp;$Q$3,Data[Index]&amp;Data[Valid Test, Can be used for conformity (Y/N)],Data[l/100km])</f>
        <v>#N/A</v>
      </c>
      <c r="P559" s="138" t="e">
        <f>_xlfn.XLOOKUP($A559,Data[Index],Data[Comments])</f>
        <v>#N/A</v>
      </c>
    </row>
    <row r="560" spans="1:16" x14ac:dyDescent="0.2">
      <c r="A560" s="129"/>
      <c r="B560" s="129"/>
      <c r="C560" s="129" t="e" cm="1">
        <f t="array" ref="C560">_xlfn.XLOOKUP($A560&amp;$Q$3&amp;$R$3,Data[Index]&amp;Data[Valid Test, Can be used for conformity (Y/N)]&amp;Data[Cycle],Data[Test Name])</f>
        <v>#N/A</v>
      </c>
      <c r="D560" s="167" t="e" cm="1">
        <f t="array" ref="D560">_xlfn.XLOOKUP($A560&amp;$Q$3&amp;$R$3,Data[Index]&amp;Data[Valid Test, Can be used for conformity (Y/N)]&amp;Data[Cycle],Data[Mileage (Miles)])</f>
        <v>#N/A</v>
      </c>
      <c r="E560" s="130" t="e" cm="1">
        <f t="array" ref="E560">_xlfn.XLOOKUP($A560&amp;$Q$3&amp;$R$3,Data[Index]&amp;Data[Valid Test, Can be used for conformity (Y/N)]&amp;Data[Cycle],Data[Date])</f>
        <v>#N/A</v>
      </c>
      <c r="F560" s="129" t="e" cm="1">
        <f t="array" ref="F560">_xlfn.XLOOKUP($A560&amp;$Q$3&amp;$R$3,Data[Index]&amp;Data[Valid Test, Can be used for conformity (Y/N)]&amp;Data[Cycle],Data[CO/km (mg)])</f>
        <v>#N/A</v>
      </c>
      <c r="G560" s="129" t="e" cm="1">
        <f t="array" ref="G560">_xlfn.XLOOKUP($A560&amp;$Q$3,Data[Index]&amp;Data[Valid Test, Can be used for conformity (Y/N)],Data[CO2/km (g)])</f>
        <v>#N/A</v>
      </c>
      <c r="H560" s="129" t="e" cm="1">
        <f t="array" ref="H560">_xlfn.XLOOKUP($A560&amp;$Q$3,Data[Index]&amp;Data[Valid Test, Can be used for conformity (Y/N)],Data[THC/km (mg)])</f>
        <v>#N/A</v>
      </c>
      <c r="I560" s="129" t="e" cm="1">
        <f t="array" ref="I560">_xlfn.XLOOKUP($A560&amp;$Q$3,Data[Index]&amp;Data[Valid Test, Can be used for conformity (Y/N)],Data[NOx/km (mg)])</f>
        <v>#N/A</v>
      </c>
      <c r="J560" s="129" t="e" cm="1">
        <f t="array" ref="J560">_xlfn.XLOOKUP($A560&amp;$Q$3,Data[Index]&amp;Data[Valid Test, Can be used for conformity (Y/N)],Data[THC + NOx/km (mg)])</f>
        <v>#N/A</v>
      </c>
      <c r="K560" s="142" t="e" cm="1">
        <f t="array" ref="K560">_xlfn.XLOOKUP($A560&amp;$Q$3,Data[Index]&amp;Data[Valid Test, Can be used for conformity (Y/N)],Data[PN/km ('#)])</f>
        <v>#N/A</v>
      </c>
      <c r="L560" s="129" t="e" cm="1">
        <f t="array" ref="L560">_xlfn.XLOOKUP($A560&amp;$Q$3,Data[Index]&amp;Data[Valid Test, Can be used for conformity (Y/N)],Data[PM/km (mg)])</f>
        <v>#N/A</v>
      </c>
      <c r="M560" s="126" t="e" cm="1">
        <f t="array" ref="M560">_xlfn.XLOOKUP($A560&amp;$Q$3,Data[Index]&amp;Data[Valid Test, Can be used for conformity (Y/N)],Data[CH4 (mg/km)])</f>
        <v>#N/A</v>
      </c>
      <c r="N560" s="126" t="e" cm="1">
        <f t="array" ref="N560">_xlfn.XLOOKUP($A560&amp;$Q$3,Data[Index]&amp;Data[Valid Test, Can be used for conformity (Y/N)],Data[N20 (mg/km)])</f>
        <v>#N/A</v>
      </c>
      <c r="O560" s="129" t="e" cm="1">
        <f t="array" ref="O560">_xlfn.XLOOKUP($A560&amp;$Q$3,Data[Index]&amp;Data[Valid Test, Can be used for conformity (Y/N)],Data[l/100km])</f>
        <v>#N/A</v>
      </c>
      <c r="P560" s="138" t="e">
        <f>_xlfn.XLOOKUP($A560,Data[Index],Data[Comments])</f>
        <v>#N/A</v>
      </c>
    </row>
    <row r="561" spans="1:16" x14ac:dyDescent="0.2">
      <c r="A561" s="129"/>
      <c r="B561" s="129"/>
      <c r="C561" s="129" t="e" cm="1">
        <f t="array" ref="C561">_xlfn.XLOOKUP($A561&amp;$Q$3&amp;$R$3,Data[Index]&amp;Data[Valid Test, Can be used for conformity (Y/N)]&amp;Data[Cycle],Data[Test Name])</f>
        <v>#N/A</v>
      </c>
      <c r="D561" s="167" t="e" cm="1">
        <f t="array" ref="D561">_xlfn.XLOOKUP($A561&amp;$Q$3&amp;$R$3,Data[Index]&amp;Data[Valid Test, Can be used for conformity (Y/N)]&amp;Data[Cycle],Data[Mileage (Miles)])</f>
        <v>#N/A</v>
      </c>
      <c r="E561" s="130" t="e" cm="1">
        <f t="array" ref="E561">_xlfn.XLOOKUP($A561&amp;$Q$3&amp;$R$3,Data[Index]&amp;Data[Valid Test, Can be used for conformity (Y/N)]&amp;Data[Cycle],Data[Date])</f>
        <v>#N/A</v>
      </c>
      <c r="F561" s="129" t="e" cm="1">
        <f t="array" ref="F561">_xlfn.XLOOKUP($A561&amp;$Q$3&amp;$R$3,Data[Index]&amp;Data[Valid Test, Can be used for conformity (Y/N)]&amp;Data[Cycle],Data[CO/km (mg)])</f>
        <v>#N/A</v>
      </c>
      <c r="G561" s="129" t="e" cm="1">
        <f t="array" ref="G561">_xlfn.XLOOKUP($A561&amp;$Q$3,Data[Index]&amp;Data[Valid Test, Can be used for conformity (Y/N)],Data[CO2/km (g)])</f>
        <v>#N/A</v>
      </c>
      <c r="H561" s="129" t="e" cm="1">
        <f t="array" ref="H561">_xlfn.XLOOKUP($A561&amp;$Q$3,Data[Index]&amp;Data[Valid Test, Can be used for conformity (Y/N)],Data[THC/km (mg)])</f>
        <v>#N/A</v>
      </c>
      <c r="I561" s="129" t="e" cm="1">
        <f t="array" ref="I561">_xlfn.XLOOKUP($A561&amp;$Q$3,Data[Index]&amp;Data[Valid Test, Can be used for conformity (Y/N)],Data[NOx/km (mg)])</f>
        <v>#N/A</v>
      </c>
      <c r="J561" s="129" t="e" cm="1">
        <f t="array" ref="J561">_xlfn.XLOOKUP($A561&amp;$Q$3,Data[Index]&amp;Data[Valid Test, Can be used for conformity (Y/N)],Data[THC + NOx/km (mg)])</f>
        <v>#N/A</v>
      </c>
      <c r="K561" s="142" t="e" cm="1">
        <f t="array" ref="K561">_xlfn.XLOOKUP($A561&amp;$Q$3,Data[Index]&amp;Data[Valid Test, Can be used for conformity (Y/N)],Data[PN/km ('#)])</f>
        <v>#N/A</v>
      </c>
      <c r="L561" s="129" t="e" cm="1">
        <f t="array" ref="L561">_xlfn.XLOOKUP($A561&amp;$Q$3,Data[Index]&amp;Data[Valid Test, Can be used for conformity (Y/N)],Data[PM/km (mg)])</f>
        <v>#N/A</v>
      </c>
      <c r="M561" s="126" t="e" cm="1">
        <f t="array" ref="M561">_xlfn.XLOOKUP($A561&amp;$Q$3,Data[Index]&amp;Data[Valid Test, Can be used for conformity (Y/N)],Data[CH4 (mg/km)])</f>
        <v>#N/A</v>
      </c>
      <c r="N561" s="126" t="e" cm="1">
        <f t="array" ref="N561">_xlfn.XLOOKUP($A561&amp;$Q$3,Data[Index]&amp;Data[Valid Test, Can be used for conformity (Y/N)],Data[N20 (mg/km)])</f>
        <v>#N/A</v>
      </c>
      <c r="O561" s="129" t="e" cm="1">
        <f t="array" ref="O561">_xlfn.XLOOKUP($A561&amp;$Q$3,Data[Index]&amp;Data[Valid Test, Can be used for conformity (Y/N)],Data[l/100km])</f>
        <v>#N/A</v>
      </c>
      <c r="P561" s="138">
        <f>_xlfn.XLOOKUP($A561,Data[Index],Data[Comments])</f>
        <v>0</v>
      </c>
    </row>
    <row r="562" spans="1:16" x14ac:dyDescent="0.2">
      <c r="A562" s="129"/>
      <c r="B562" s="129"/>
      <c r="C562" s="129" t="e" cm="1">
        <f t="array" ref="C562">_xlfn.XLOOKUP($A562&amp;$Q$3&amp;$R$3,Data[Index]&amp;Data[Valid Test, Can be used for conformity (Y/N)]&amp;Data[Cycle],Data[Test Name])</f>
        <v>#N/A</v>
      </c>
      <c r="D562" s="167" t="e" cm="1">
        <f t="array" ref="D562">_xlfn.XLOOKUP($A562&amp;$Q$3&amp;$R$3,Data[Index]&amp;Data[Valid Test, Can be used for conformity (Y/N)]&amp;Data[Cycle],Data[Mileage (Miles)])</f>
        <v>#N/A</v>
      </c>
      <c r="E562" s="130" t="e" cm="1">
        <f t="array" ref="E562">_xlfn.XLOOKUP($A562&amp;$Q$3&amp;$R$3,Data[Index]&amp;Data[Valid Test, Can be used for conformity (Y/N)]&amp;Data[Cycle],Data[Date])</f>
        <v>#N/A</v>
      </c>
      <c r="F562" s="129" t="e" cm="1">
        <f t="array" ref="F562">_xlfn.XLOOKUP($A562&amp;$Q$3&amp;$R$3,Data[Index]&amp;Data[Valid Test, Can be used for conformity (Y/N)]&amp;Data[Cycle],Data[CO/km (mg)])</f>
        <v>#N/A</v>
      </c>
      <c r="G562" s="129" t="e" cm="1">
        <f t="array" ref="G562">_xlfn.XLOOKUP($A562&amp;$Q$3,Data[Index]&amp;Data[Valid Test, Can be used for conformity (Y/N)],Data[CO2/km (g)])</f>
        <v>#N/A</v>
      </c>
      <c r="H562" s="129" t="e" cm="1">
        <f t="array" ref="H562">_xlfn.XLOOKUP($A562&amp;$Q$3,Data[Index]&amp;Data[Valid Test, Can be used for conformity (Y/N)],Data[THC/km (mg)])</f>
        <v>#N/A</v>
      </c>
      <c r="I562" s="129" t="e" cm="1">
        <f t="array" ref="I562">_xlfn.XLOOKUP($A562&amp;$Q$3,Data[Index]&amp;Data[Valid Test, Can be used for conformity (Y/N)],Data[NOx/km (mg)])</f>
        <v>#N/A</v>
      </c>
      <c r="J562" s="129" t="e" cm="1">
        <f t="array" ref="J562">_xlfn.XLOOKUP($A562&amp;$Q$3,Data[Index]&amp;Data[Valid Test, Can be used for conformity (Y/N)],Data[THC + NOx/km (mg)])</f>
        <v>#N/A</v>
      </c>
      <c r="K562" s="142" t="e" cm="1">
        <f t="array" ref="K562">_xlfn.XLOOKUP($A562&amp;$Q$3,Data[Index]&amp;Data[Valid Test, Can be used for conformity (Y/N)],Data[PN/km ('#)])</f>
        <v>#N/A</v>
      </c>
      <c r="L562" s="129" t="e" cm="1">
        <f t="array" ref="L562">_xlfn.XLOOKUP($A562&amp;$Q$3,Data[Index]&amp;Data[Valid Test, Can be used for conformity (Y/N)],Data[PM/km (mg)])</f>
        <v>#N/A</v>
      </c>
      <c r="M562" s="126" t="e" cm="1">
        <f t="array" ref="M562">_xlfn.XLOOKUP($A562&amp;$Q$3,Data[Index]&amp;Data[Valid Test, Can be used for conformity (Y/N)],Data[CH4 (mg/km)])</f>
        <v>#N/A</v>
      </c>
      <c r="N562" s="126" t="e" cm="1">
        <f t="array" ref="N562">_xlfn.XLOOKUP($A562&amp;$Q$3,Data[Index]&amp;Data[Valid Test, Can be used for conformity (Y/N)],Data[N20 (mg/km)])</f>
        <v>#N/A</v>
      </c>
      <c r="O562" s="129" t="e" cm="1">
        <f t="array" ref="O562">_xlfn.XLOOKUP($A562&amp;$Q$3,Data[Index]&amp;Data[Valid Test, Can be used for conformity (Y/N)],Data[l/100km])</f>
        <v>#N/A</v>
      </c>
      <c r="P562" s="138">
        <f>_xlfn.XLOOKUP($A562,Data[Index],Data[Comments])</f>
        <v>0</v>
      </c>
    </row>
    <row r="563" spans="1:16" x14ac:dyDescent="0.2">
      <c r="A563" s="129"/>
      <c r="B563" s="129"/>
      <c r="C563" s="129" t="e" cm="1">
        <f t="array" ref="C563">_xlfn.XLOOKUP($A563&amp;$Q$3&amp;$R$3,Data[Index]&amp;Data[Valid Test, Can be used for conformity (Y/N)]&amp;Data[Cycle],Data[Test Name])</f>
        <v>#N/A</v>
      </c>
      <c r="D563" s="167" t="e" cm="1">
        <f t="array" ref="D563">_xlfn.XLOOKUP($A563&amp;$Q$3&amp;$R$3,Data[Index]&amp;Data[Valid Test, Can be used for conformity (Y/N)]&amp;Data[Cycle],Data[Mileage (Miles)])</f>
        <v>#N/A</v>
      </c>
      <c r="E563" s="130" t="e" cm="1">
        <f t="array" ref="E563">_xlfn.XLOOKUP($A563&amp;$Q$3&amp;$R$3,Data[Index]&amp;Data[Valid Test, Can be used for conformity (Y/N)]&amp;Data[Cycle],Data[Date])</f>
        <v>#N/A</v>
      </c>
      <c r="F563" s="129" t="e" cm="1">
        <f t="array" ref="F563">_xlfn.XLOOKUP($A563&amp;$Q$3&amp;$R$3,Data[Index]&amp;Data[Valid Test, Can be used for conformity (Y/N)]&amp;Data[Cycle],Data[CO/km (mg)])</f>
        <v>#N/A</v>
      </c>
      <c r="G563" s="129" t="e" cm="1">
        <f t="array" ref="G563">_xlfn.XLOOKUP($A563&amp;$Q$3,Data[Index]&amp;Data[Valid Test, Can be used for conformity (Y/N)],Data[CO2/km (g)])</f>
        <v>#N/A</v>
      </c>
      <c r="H563" s="129" t="e" cm="1">
        <f t="array" ref="H563">_xlfn.XLOOKUP($A563&amp;$Q$3,Data[Index]&amp;Data[Valid Test, Can be used for conformity (Y/N)],Data[THC/km (mg)])</f>
        <v>#N/A</v>
      </c>
      <c r="I563" s="129" t="e" cm="1">
        <f t="array" ref="I563">_xlfn.XLOOKUP($A563&amp;$Q$3,Data[Index]&amp;Data[Valid Test, Can be used for conformity (Y/N)],Data[NOx/km (mg)])</f>
        <v>#N/A</v>
      </c>
      <c r="J563" s="129" t="e" cm="1">
        <f t="array" ref="J563">_xlfn.XLOOKUP($A563&amp;$Q$3,Data[Index]&amp;Data[Valid Test, Can be used for conformity (Y/N)],Data[THC + NOx/km (mg)])</f>
        <v>#N/A</v>
      </c>
      <c r="K563" s="142" t="e" cm="1">
        <f t="array" ref="K563">_xlfn.XLOOKUP($A563&amp;$Q$3,Data[Index]&amp;Data[Valid Test, Can be used for conformity (Y/N)],Data[PN/km ('#)])</f>
        <v>#N/A</v>
      </c>
      <c r="L563" s="129" t="e" cm="1">
        <f t="array" ref="L563">_xlfn.XLOOKUP($A563&amp;$Q$3,Data[Index]&amp;Data[Valid Test, Can be used for conformity (Y/N)],Data[PM/km (mg)])</f>
        <v>#N/A</v>
      </c>
      <c r="M563" s="126" t="e" cm="1">
        <f t="array" ref="M563">_xlfn.XLOOKUP($A563&amp;$Q$3,Data[Index]&amp;Data[Valid Test, Can be used for conformity (Y/N)],Data[CH4 (mg/km)])</f>
        <v>#N/A</v>
      </c>
      <c r="N563" s="126" t="e" cm="1">
        <f t="array" ref="N563">_xlfn.XLOOKUP($A563&amp;$Q$3,Data[Index]&amp;Data[Valid Test, Can be used for conformity (Y/N)],Data[N20 (mg/km)])</f>
        <v>#N/A</v>
      </c>
      <c r="O563" s="129" t="e" cm="1">
        <f t="array" ref="O563">_xlfn.XLOOKUP($A563&amp;$Q$3,Data[Index]&amp;Data[Valid Test, Can be used for conformity (Y/N)],Data[l/100km])</f>
        <v>#N/A</v>
      </c>
      <c r="P563" s="138" t="e">
        <f>_xlfn.XLOOKUP($A563,Data[Index],Data[Comments])</f>
        <v>#N/A</v>
      </c>
    </row>
    <row r="564" spans="1:16" x14ac:dyDescent="0.2">
      <c r="A564" s="129"/>
      <c r="B564" s="129"/>
      <c r="C564" s="129" t="e" cm="1">
        <f t="array" ref="C564">_xlfn.XLOOKUP($A564&amp;$Q$3&amp;$R$3,Data[Index]&amp;Data[Valid Test, Can be used for conformity (Y/N)]&amp;Data[Cycle],Data[Test Name])</f>
        <v>#N/A</v>
      </c>
      <c r="D564" s="167" t="e" cm="1">
        <f t="array" ref="D564">_xlfn.XLOOKUP($A564&amp;$Q$3&amp;$R$3,Data[Index]&amp;Data[Valid Test, Can be used for conformity (Y/N)]&amp;Data[Cycle],Data[Mileage (Miles)])</f>
        <v>#N/A</v>
      </c>
      <c r="E564" s="130" t="e" cm="1">
        <f t="array" ref="E564">_xlfn.XLOOKUP($A564&amp;$Q$3&amp;$R$3,Data[Index]&amp;Data[Valid Test, Can be used for conformity (Y/N)]&amp;Data[Cycle],Data[Date])</f>
        <v>#N/A</v>
      </c>
      <c r="F564" s="129" t="e" cm="1">
        <f t="array" ref="F564">_xlfn.XLOOKUP($A564&amp;$Q$3&amp;$R$3,Data[Index]&amp;Data[Valid Test, Can be used for conformity (Y/N)]&amp;Data[Cycle],Data[CO/km (mg)])</f>
        <v>#N/A</v>
      </c>
      <c r="G564" s="129" t="e" cm="1">
        <f t="array" ref="G564">_xlfn.XLOOKUP($A564&amp;$Q$3,Data[Index]&amp;Data[Valid Test, Can be used for conformity (Y/N)],Data[CO2/km (g)])</f>
        <v>#N/A</v>
      </c>
      <c r="H564" s="129" t="e" cm="1">
        <f t="array" ref="H564">_xlfn.XLOOKUP($A564&amp;$Q$3,Data[Index]&amp;Data[Valid Test, Can be used for conformity (Y/N)],Data[THC/km (mg)])</f>
        <v>#N/A</v>
      </c>
      <c r="I564" s="129" t="e" cm="1">
        <f t="array" ref="I564">_xlfn.XLOOKUP($A564&amp;$Q$3,Data[Index]&amp;Data[Valid Test, Can be used for conformity (Y/N)],Data[NOx/km (mg)])</f>
        <v>#N/A</v>
      </c>
      <c r="J564" s="129" t="e" cm="1">
        <f t="array" ref="J564">_xlfn.XLOOKUP($A564&amp;$Q$3,Data[Index]&amp;Data[Valid Test, Can be used for conformity (Y/N)],Data[THC + NOx/km (mg)])</f>
        <v>#N/A</v>
      </c>
      <c r="K564" s="142" t="e" cm="1">
        <f t="array" ref="K564">_xlfn.XLOOKUP($A564&amp;$Q$3,Data[Index]&amp;Data[Valid Test, Can be used for conformity (Y/N)],Data[PN/km ('#)])</f>
        <v>#N/A</v>
      </c>
      <c r="L564" s="129" t="e" cm="1">
        <f t="array" ref="L564">_xlfn.XLOOKUP($A564&amp;$Q$3,Data[Index]&amp;Data[Valid Test, Can be used for conformity (Y/N)],Data[PM/km (mg)])</f>
        <v>#N/A</v>
      </c>
      <c r="M564" s="126" t="e" cm="1">
        <f t="array" ref="M564">_xlfn.XLOOKUP($A564&amp;$Q$3,Data[Index]&amp;Data[Valid Test, Can be used for conformity (Y/N)],Data[CH4 (mg/km)])</f>
        <v>#N/A</v>
      </c>
      <c r="N564" s="126" t="e" cm="1">
        <f t="array" ref="N564">_xlfn.XLOOKUP($A564&amp;$Q$3,Data[Index]&amp;Data[Valid Test, Can be used for conformity (Y/N)],Data[N20 (mg/km)])</f>
        <v>#N/A</v>
      </c>
      <c r="O564" s="129" t="e" cm="1">
        <f t="array" ref="O564">_xlfn.XLOOKUP($A564&amp;$Q$3,Data[Index]&amp;Data[Valid Test, Can be used for conformity (Y/N)],Data[l/100km])</f>
        <v>#N/A</v>
      </c>
      <c r="P564" s="138">
        <f>_xlfn.XLOOKUP($A564,Data[Index],Data[Comments])</f>
        <v>0</v>
      </c>
    </row>
    <row r="565" spans="1:16" x14ac:dyDescent="0.2">
      <c r="A565" s="129"/>
      <c r="B565" s="129"/>
      <c r="C565" s="129" t="e" cm="1">
        <f t="array" ref="C565">_xlfn.XLOOKUP($A565&amp;$Q$3&amp;$R$3,Data[Index]&amp;Data[Valid Test, Can be used for conformity (Y/N)]&amp;Data[Cycle],Data[Test Name])</f>
        <v>#N/A</v>
      </c>
      <c r="D565" s="167" t="e" cm="1">
        <f t="array" ref="D565">_xlfn.XLOOKUP($A565&amp;$Q$3&amp;$R$3,Data[Index]&amp;Data[Valid Test, Can be used for conformity (Y/N)]&amp;Data[Cycle],Data[Mileage (Miles)])</f>
        <v>#N/A</v>
      </c>
      <c r="E565" s="130" t="e" cm="1">
        <f t="array" ref="E565">_xlfn.XLOOKUP($A565&amp;$Q$3&amp;$R$3,Data[Index]&amp;Data[Valid Test, Can be used for conformity (Y/N)]&amp;Data[Cycle],Data[Date])</f>
        <v>#N/A</v>
      </c>
      <c r="F565" s="129" t="e" cm="1">
        <f t="array" ref="F565">_xlfn.XLOOKUP($A565&amp;$Q$3&amp;$R$3,Data[Index]&amp;Data[Valid Test, Can be used for conformity (Y/N)]&amp;Data[Cycle],Data[CO/km (mg)])</f>
        <v>#N/A</v>
      </c>
      <c r="G565" s="129" t="e" cm="1">
        <f t="array" ref="G565">_xlfn.XLOOKUP($A565&amp;$Q$3,Data[Index]&amp;Data[Valid Test, Can be used for conformity (Y/N)],Data[CO2/km (g)])</f>
        <v>#N/A</v>
      </c>
      <c r="H565" s="129" t="e" cm="1">
        <f t="array" ref="H565">_xlfn.XLOOKUP($A565&amp;$Q$3,Data[Index]&amp;Data[Valid Test, Can be used for conformity (Y/N)],Data[THC/km (mg)])</f>
        <v>#N/A</v>
      </c>
      <c r="I565" s="129" t="e" cm="1">
        <f t="array" ref="I565">_xlfn.XLOOKUP($A565&amp;$Q$3,Data[Index]&amp;Data[Valid Test, Can be used for conformity (Y/N)],Data[NOx/km (mg)])</f>
        <v>#N/A</v>
      </c>
      <c r="J565" s="129" t="e" cm="1">
        <f t="array" ref="J565">_xlfn.XLOOKUP($A565&amp;$Q$3,Data[Index]&amp;Data[Valid Test, Can be used for conformity (Y/N)],Data[THC + NOx/km (mg)])</f>
        <v>#N/A</v>
      </c>
      <c r="K565" s="142" t="e" cm="1">
        <f t="array" ref="K565">_xlfn.XLOOKUP($A565&amp;$Q$3,Data[Index]&amp;Data[Valid Test, Can be used for conformity (Y/N)],Data[PN/km ('#)])</f>
        <v>#N/A</v>
      </c>
      <c r="L565" s="129" t="e" cm="1">
        <f t="array" ref="L565">_xlfn.XLOOKUP($A565&amp;$Q$3,Data[Index]&amp;Data[Valid Test, Can be used for conformity (Y/N)],Data[PM/km (mg)])</f>
        <v>#N/A</v>
      </c>
      <c r="M565" s="126" t="e" cm="1">
        <f t="array" ref="M565">_xlfn.XLOOKUP($A565&amp;$Q$3,Data[Index]&amp;Data[Valid Test, Can be used for conformity (Y/N)],Data[CH4 (mg/km)])</f>
        <v>#N/A</v>
      </c>
      <c r="N565" s="126" t="e" cm="1">
        <f t="array" ref="N565">_xlfn.XLOOKUP($A565&amp;$Q$3,Data[Index]&amp;Data[Valid Test, Can be used for conformity (Y/N)],Data[N20 (mg/km)])</f>
        <v>#N/A</v>
      </c>
      <c r="O565" s="129" t="e" cm="1">
        <f t="array" ref="O565">_xlfn.XLOOKUP($A565&amp;$Q$3,Data[Index]&amp;Data[Valid Test, Can be used for conformity (Y/N)],Data[l/100km])</f>
        <v>#N/A</v>
      </c>
      <c r="P565" s="138">
        <f>_xlfn.XLOOKUP($A565,Data[Index],Data[Comments])</f>
        <v>0</v>
      </c>
    </row>
    <row r="566" spans="1:16" x14ac:dyDescent="0.2">
      <c r="A566" s="129"/>
      <c r="B566" s="129"/>
      <c r="C566" s="129" t="e" cm="1">
        <f t="array" ref="C566">_xlfn.XLOOKUP($A566&amp;$Q$3&amp;$R$3,Data[Index]&amp;Data[Valid Test, Can be used for conformity (Y/N)]&amp;Data[Cycle],Data[Test Name])</f>
        <v>#N/A</v>
      </c>
      <c r="D566" s="167" t="e" cm="1">
        <f t="array" ref="D566">_xlfn.XLOOKUP($A566&amp;$Q$3&amp;$R$3,Data[Index]&amp;Data[Valid Test, Can be used for conformity (Y/N)]&amp;Data[Cycle],Data[Mileage (Miles)])</f>
        <v>#N/A</v>
      </c>
      <c r="E566" s="130" t="e" cm="1">
        <f t="array" ref="E566">_xlfn.XLOOKUP($A566&amp;$Q$3&amp;$R$3,Data[Index]&amp;Data[Valid Test, Can be used for conformity (Y/N)]&amp;Data[Cycle],Data[Date])</f>
        <v>#N/A</v>
      </c>
      <c r="F566" s="129" t="e" cm="1">
        <f t="array" ref="F566">_xlfn.XLOOKUP($A566&amp;$Q$3&amp;$R$3,Data[Index]&amp;Data[Valid Test, Can be used for conformity (Y/N)]&amp;Data[Cycle],Data[CO/km (mg)])</f>
        <v>#N/A</v>
      </c>
      <c r="G566" s="129" t="e" cm="1">
        <f t="array" ref="G566">_xlfn.XLOOKUP($A566&amp;$Q$3,Data[Index]&amp;Data[Valid Test, Can be used for conformity (Y/N)],Data[CO2/km (g)])</f>
        <v>#N/A</v>
      </c>
      <c r="H566" s="129" t="e" cm="1">
        <f t="array" ref="H566">_xlfn.XLOOKUP($A566&amp;$Q$3,Data[Index]&amp;Data[Valid Test, Can be used for conformity (Y/N)],Data[THC/km (mg)])</f>
        <v>#N/A</v>
      </c>
      <c r="I566" s="129" t="e" cm="1">
        <f t="array" ref="I566">_xlfn.XLOOKUP($A566&amp;$Q$3,Data[Index]&amp;Data[Valid Test, Can be used for conformity (Y/N)],Data[NOx/km (mg)])</f>
        <v>#N/A</v>
      </c>
      <c r="J566" s="129" t="e" cm="1">
        <f t="array" ref="J566">_xlfn.XLOOKUP($A566&amp;$Q$3,Data[Index]&amp;Data[Valid Test, Can be used for conformity (Y/N)],Data[THC + NOx/km (mg)])</f>
        <v>#N/A</v>
      </c>
      <c r="K566" s="142" t="e" cm="1">
        <f t="array" ref="K566">_xlfn.XLOOKUP($A566&amp;$Q$3,Data[Index]&amp;Data[Valid Test, Can be used for conformity (Y/N)],Data[PN/km ('#)])</f>
        <v>#N/A</v>
      </c>
      <c r="L566" s="129" t="e" cm="1">
        <f t="array" ref="L566">_xlfn.XLOOKUP($A566&amp;$Q$3,Data[Index]&amp;Data[Valid Test, Can be used for conformity (Y/N)],Data[PM/km (mg)])</f>
        <v>#N/A</v>
      </c>
      <c r="M566" s="126" t="e" cm="1">
        <f t="array" ref="M566">_xlfn.XLOOKUP($A566&amp;$Q$3,Data[Index]&amp;Data[Valid Test, Can be used for conformity (Y/N)],Data[CH4 (mg/km)])</f>
        <v>#N/A</v>
      </c>
      <c r="N566" s="126" t="e" cm="1">
        <f t="array" ref="N566">_xlfn.XLOOKUP($A566&amp;$Q$3,Data[Index]&amp;Data[Valid Test, Can be used for conformity (Y/N)],Data[N20 (mg/km)])</f>
        <v>#N/A</v>
      </c>
      <c r="O566" s="129" t="e" cm="1">
        <f t="array" ref="O566">_xlfn.XLOOKUP($A566&amp;$Q$3,Data[Index]&amp;Data[Valid Test, Can be used for conformity (Y/N)],Data[l/100km])</f>
        <v>#N/A</v>
      </c>
      <c r="P566" s="138" t="e">
        <f>_xlfn.XLOOKUP($A566,Data[Index],Data[Comments])</f>
        <v>#N/A</v>
      </c>
    </row>
    <row r="567" spans="1:16" x14ac:dyDescent="0.2">
      <c r="A567" s="129"/>
      <c r="B567" s="129"/>
      <c r="C567" s="129" t="e" cm="1">
        <f t="array" ref="C567">_xlfn.XLOOKUP($A567&amp;$Q$3&amp;$R$3,Data[Index]&amp;Data[Valid Test, Can be used for conformity (Y/N)]&amp;Data[Cycle],Data[Test Name])</f>
        <v>#N/A</v>
      </c>
      <c r="D567" s="167" t="e" cm="1">
        <f t="array" ref="D567">_xlfn.XLOOKUP($A567&amp;$Q$3&amp;$R$3,Data[Index]&amp;Data[Valid Test, Can be used for conformity (Y/N)]&amp;Data[Cycle],Data[Mileage (Miles)])</f>
        <v>#N/A</v>
      </c>
      <c r="E567" s="130" t="e" cm="1">
        <f t="array" ref="E567">_xlfn.XLOOKUP($A567&amp;$Q$3&amp;$R$3,Data[Index]&amp;Data[Valid Test, Can be used for conformity (Y/N)]&amp;Data[Cycle],Data[Date])</f>
        <v>#N/A</v>
      </c>
      <c r="F567" s="129" t="e" cm="1">
        <f t="array" ref="F567">_xlfn.XLOOKUP($A567&amp;$Q$3&amp;$R$3,Data[Index]&amp;Data[Valid Test, Can be used for conformity (Y/N)]&amp;Data[Cycle],Data[CO/km (mg)])</f>
        <v>#N/A</v>
      </c>
      <c r="G567" s="129" t="e" cm="1">
        <f t="array" ref="G567">_xlfn.XLOOKUP($A567&amp;$Q$3,Data[Index]&amp;Data[Valid Test, Can be used for conformity (Y/N)],Data[CO2/km (g)])</f>
        <v>#N/A</v>
      </c>
      <c r="H567" s="129" t="e" cm="1">
        <f t="array" ref="H567">_xlfn.XLOOKUP($A567&amp;$Q$3,Data[Index]&amp;Data[Valid Test, Can be used for conformity (Y/N)],Data[THC/km (mg)])</f>
        <v>#N/A</v>
      </c>
      <c r="I567" s="129" t="e" cm="1">
        <f t="array" ref="I567">_xlfn.XLOOKUP($A567&amp;$Q$3,Data[Index]&amp;Data[Valid Test, Can be used for conformity (Y/N)],Data[NOx/km (mg)])</f>
        <v>#N/A</v>
      </c>
      <c r="J567" s="129" t="e" cm="1">
        <f t="array" ref="J567">_xlfn.XLOOKUP($A567&amp;$Q$3,Data[Index]&amp;Data[Valid Test, Can be used for conformity (Y/N)],Data[THC + NOx/km (mg)])</f>
        <v>#N/A</v>
      </c>
      <c r="K567" s="142" t="e" cm="1">
        <f t="array" ref="K567">_xlfn.XLOOKUP($A567&amp;$Q$3,Data[Index]&amp;Data[Valid Test, Can be used for conformity (Y/N)],Data[PN/km ('#)])</f>
        <v>#N/A</v>
      </c>
      <c r="L567" s="129" t="e" cm="1">
        <f t="array" ref="L567">_xlfn.XLOOKUP($A567&amp;$Q$3,Data[Index]&amp;Data[Valid Test, Can be used for conformity (Y/N)],Data[PM/km (mg)])</f>
        <v>#N/A</v>
      </c>
      <c r="M567" s="126" t="e" cm="1">
        <f t="array" ref="M567">_xlfn.XLOOKUP($A567&amp;$Q$3,Data[Index]&amp;Data[Valid Test, Can be used for conformity (Y/N)],Data[CH4 (mg/km)])</f>
        <v>#N/A</v>
      </c>
      <c r="N567" s="126" t="e" cm="1">
        <f t="array" ref="N567">_xlfn.XLOOKUP($A567&amp;$Q$3,Data[Index]&amp;Data[Valid Test, Can be used for conformity (Y/N)],Data[N20 (mg/km)])</f>
        <v>#N/A</v>
      </c>
      <c r="O567" s="129" t="e" cm="1">
        <f t="array" ref="O567">_xlfn.XLOOKUP($A567&amp;$Q$3,Data[Index]&amp;Data[Valid Test, Can be used for conformity (Y/N)],Data[l/100km])</f>
        <v>#N/A</v>
      </c>
      <c r="P567" s="138" t="e">
        <f>_xlfn.XLOOKUP($A567,Data[Index],Data[Comments])</f>
        <v>#N/A</v>
      </c>
    </row>
    <row r="568" spans="1:16" x14ac:dyDescent="0.2">
      <c r="A568" s="129"/>
      <c r="B568" s="129"/>
      <c r="C568" s="129" t="e" cm="1">
        <f t="array" ref="C568">_xlfn.XLOOKUP($A568&amp;$Q$3&amp;$R$3,Data[Index]&amp;Data[Valid Test, Can be used for conformity (Y/N)]&amp;Data[Cycle],Data[Test Name])</f>
        <v>#N/A</v>
      </c>
      <c r="D568" s="167" t="e" cm="1">
        <f t="array" ref="D568">_xlfn.XLOOKUP($A568&amp;$Q$3&amp;$R$3,Data[Index]&amp;Data[Valid Test, Can be used for conformity (Y/N)]&amp;Data[Cycle],Data[Mileage (Miles)])</f>
        <v>#N/A</v>
      </c>
      <c r="E568" s="130" t="e" cm="1">
        <f t="array" ref="E568">_xlfn.XLOOKUP($A568&amp;$Q$3&amp;$R$3,Data[Index]&amp;Data[Valid Test, Can be used for conformity (Y/N)]&amp;Data[Cycle],Data[Date])</f>
        <v>#N/A</v>
      </c>
      <c r="F568" s="129" t="e" cm="1">
        <f t="array" ref="F568">_xlfn.XLOOKUP($A568&amp;$Q$3&amp;$R$3,Data[Index]&amp;Data[Valid Test, Can be used for conformity (Y/N)]&amp;Data[Cycle],Data[CO/km (mg)])</f>
        <v>#N/A</v>
      </c>
      <c r="G568" s="129" t="e" cm="1">
        <f t="array" ref="G568">_xlfn.XLOOKUP($A568&amp;$Q$3,Data[Index]&amp;Data[Valid Test, Can be used for conformity (Y/N)],Data[CO2/km (g)])</f>
        <v>#N/A</v>
      </c>
      <c r="H568" s="129" t="e" cm="1">
        <f t="array" ref="H568">_xlfn.XLOOKUP($A568&amp;$Q$3,Data[Index]&amp;Data[Valid Test, Can be used for conformity (Y/N)],Data[THC/km (mg)])</f>
        <v>#N/A</v>
      </c>
      <c r="I568" s="129" t="e" cm="1">
        <f t="array" ref="I568">_xlfn.XLOOKUP($A568&amp;$Q$3,Data[Index]&amp;Data[Valid Test, Can be used for conformity (Y/N)],Data[NOx/km (mg)])</f>
        <v>#N/A</v>
      </c>
      <c r="J568" s="129" t="e" cm="1">
        <f t="array" ref="J568">_xlfn.XLOOKUP($A568&amp;$Q$3,Data[Index]&amp;Data[Valid Test, Can be used for conformity (Y/N)],Data[THC + NOx/km (mg)])</f>
        <v>#N/A</v>
      </c>
      <c r="K568" s="142" t="e" cm="1">
        <f t="array" ref="K568">_xlfn.XLOOKUP($A568&amp;$Q$3,Data[Index]&amp;Data[Valid Test, Can be used for conformity (Y/N)],Data[PN/km ('#)])</f>
        <v>#N/A</v>
      </c>
      <c r="L568" s="129" t="e" cm="1">
        <f t="array" ref="L568">_xlfn.XLOOKUP($A568&amp;$Q$3,Data[Index]&amp;Data[Valid Test, Can be used for conformity (Y/N)],Data[PM/km (mg)])</f>
        <v>#N/A</v>
      </c>
      <c r="M568" s="126" t="e" cm="1">
        <f t="array" ref="M568">_xlfn.XLOOKUP($A568&amp;$Q$3,Data[Index]&amp;Data[Valid Test, Can be used for conformity (Y/N)],Data[CH4 (mg/km)])</f>
        <v>#N/A</v>
      </c>
      <c r="N568" s="126" t="e" cm="1">
        <f t="array" ref="N568">_xlfn.XLOOKUP($A568&amp;$Q$3,Data[Index]&amp;Data[Valid Test, Can be used for conformity (Y/N)],Data[N20 (mg/km)])</f>
        <v>#N/A</v>
      </c>
      <c r="O568" s="129" t="e" cm="1">
        <f t="array" ref="O568">_xlfn.XLOOKUP($A568&amp;$Q$3,Data[Index]&amp;Data[Valid Test, Can be used for conformity (Y/N)],Data[l/100km])</f>
        <v>#N/A</v>
      </c>
      <c r="P568" s="138" t="e">
        <f>_xlfn.XLOOKUP($A568,Data[Index],Data[Comments])</f>
        <v>#N/A</v>
      </c>
    </row>
    <row r="569" spans="1:16" x14ac:dyDescent="0.2">
      <c r="A569" s="129"/>
      <c r="B569" s="129"/>
      <c r="C569" s="129" t="e" cm="1">
        <f t="array" ref="C569">_xlfn.XLOOKUP($A569&amp;$Q$3&amp;$R$3,Data[Index]&amp;Data[Valid Test, Can be used for conformity (Y/N)]&amp;Data[Cycle],Data[Test Name])</f>
        <v>#N/A</v>
      </c>
      <c r="D569" s="167" t="e" cm="1">
        <f t="array" ref="D569">_xlfn.XLOOKUP($A569&amp;$Q$3&amp;$R$3,Data[Index]&amp;Data[Valid Test, Can be used for conformity (Y/N)]&amp;Data[Cycle],Data[Mileage (Miles)])</f>
        <v>#N/A</v>
      </c>
      <c r="E569" s="130" t="e" cm="1">
        <f t="array" ref="E569">_xlfn.XLOOKUP($A569&amp;$Q$3&amp;$R$3,Data[Index]&amp;Data[Valid Test, Can be used for conformity (Y/N)]&amp;Data[Cycle],Data[Date])</f>
        <v>#N/A</v>
      </c>
      <c r="F569" s="129" t="e" cm="1">
        <f t="array" ref="F569">_xlfn.XLOOKUP($A569&amp;$Q$3&amp;$R$3,Data[Index]&amp;Data[Valid Test, Can be used for conformity (Y/N)]&amp;Data[Cycle],Data[CO/km (mg)])</f>
        <v>#N/A</v>
      </c>
      <c r="G569" s="129" t="e" cm="1">
        <f t="array" ref="G569">_xlfn.XLOOKUP($A569&amp;$Q$3,Data[Index]&amp;Data[Valid Test, Can be used for conformity (Y/N)],Data[CO2/km (g)])</f>
        <v>#N/A</v>
      </c>
      <c r="H569" s="129" t="e" cm="1">
        <f t="array" ref="H569">_xlfn.XLOOKUP($A569&amp;$Q$3,Data[Index]&amp;Data[Valid Test, Can be used for conformity (Y/N)],Data[THC/km (mg)])</f>
        <v>#N/A</v>
      </c>
      <c r="I569" s="129" t="e" cm="1">
        <f t="array" ref="I569">_xlfn.XLOOKUP($A569&amp;$Q$3,Data[Index]&amp;Data[Valid Test, Can be used for conformity (Y/N)],Data[NOx/km (mg)])</f>
        <v>#N/A</v>
      </c>
      <c r="J569" s="129" t="e" cm="1">
        <f t="array" ref="J569">_xlfn.XLOOKUP($A569&amp;$Q$3,Data[Index]&amp;Data[Valid Test, Can be used for conformity (Y/N)],Data[THC + NOx/km (mg)])</f>
        <v>#N/A</v>
      </c>
      <c r="K569" s="142" t="e" cm="1">
        <f t="array" ref="K569">_xlfn.XLOOKUP($A569&amp;$Q$3,Data[Index]&amp;Data[Valid Test, Can be used for conformity (Y/N)],Data[PN/km ('#)])</f>
        <v>#N/A</v>
      </c>
      <c r="L569" s="129" t="e" cm="1">
        <f t="array" ref="L569">_xlfn.XLOOKUP($A569&amp;$Q$3,Data[Index]&amp;Data[Valid Test, Can be used for conformity (Y/N)],Data[PM/km (mg)])</f>
        <v>#N/A</v>
      </c>
      <c r="M569" s="126" t="e" cm="1">
        <f t="array" ref="M569">_xlfn.XLOOKUP($A569&amp;$Q$3,Data[Index]&amp;Data[Valid Test, Can be used for conformity (Y/N)],Data[CH4 (mg/km)])</f>
        <v>#N/A</v>
      </c>
      <c r="N569" s="126" t="e" cm="1">
        <f t="array" ref="N569">_xlfn.XLOOKUP($A569&amp;$Q$3,Data[Index]&amp;Data[Valid Test, Can be used for conformity (Y/N)],Data[N20 (mg/km)])</f>
        <v>#N/A</v>
      </c>
      <c r="O569" s="129" t="e" cm="1">
        <f t="array" ref="O569">_xlfn.XLOOKUP($A569&amp;$Q$3,Data[Index]&amp;Data[Valid Test, Can be used for conformity (Y/N)],Data[l/100km])</f>
        <v>#N/A</v>
      </c>
      <c r="P569" s="138">
        <f>_xlfn.XLOOKUP($A569,Data[Index],Data[Comments])</f>
        <v>0</v>
      </c>
    </row>
    <row r="570" spans="1:16" x14ac:dyDescent="0.2">
      <c r="A570" s="129"/>
      <c r="B570" s="129"/>
      <c r="C570" s="129" t="e" cm="1">
        <f t="array" ref="C570">_xlfn.XLOOKUP($A570&amp;$Q$3&amp;$R$3,Data[Index]&amp;Data[Valid Test, Can be used for conformity (Y/N)]&amp;Data[Cycle],Data[Test Name])</f>
        <v>#N/A</v>
      </c>
      <c r="D570" s="167" t="e" cm="1">
        <f t="array" ref="D570">_xlfn.XLOOKUP($A570&amp;$Q$3&amp;$R$3,Data[Index]&amp;Data[Valid Test, Can be used for conformity (Y/N)]&amp;Data[Cycle],Data[Mileage (Miles)])</f>
        <v>#N/A</v>
      </c>
      <c r="E570" s="130" t="e" cm="1">
        <f t="array" ref="E570">_xlfn.XLOOKUP($A570&amp;$Q$3&amp;$R$3,Data[Index]&amp;Data[Valid Test, Can be used for conformity (Y/N)]&amp;Data[Cycle],Data[Date])</f>
        <v>#N/A</v>
      </c>
      <c r="F570" s="129" t="e" cm="1">
        <f t="array" ref="F570">_xlfn.XLOOKUP($A570&amp;$Q$3&amp;$R$3,Data[Index]&amp;Data[Valid Test, Can be used for conformity (Y/N)]&amp;Data[Cycle],Data[CO/km (mg)])</f>
        <v>#N/A</v>
      </c>
      <c r="G570" s="129" t="e" cm="1">
        <f t="array" ref="G570">_xlfn.XLOOKUP($A570&amp;$Q$3,Data[Index]&amp;Data[Valid Test, Can be used for conformity (Y/N)],Data[CO2/km (g)])</f>
        <v>#N/A</v>
      </c>
      <c r="H570" s="129" t="e" cm="1">
        <f t="array" ref="H570">_xlfn.XLOOKUP($A570&amp;$Q$3,Data[Index]&amp;Data[Valid Test, Can be used for conformity (Y/N)],Data[THC/km (mg)])</f>
        <v>#N/A</v>
      </c>
      <c r="I570" s="129" t="e" cm="1">
        <f t="array" ref="I570">_xlfn.XLOOKUP($A570&amp;$Q$3,Data[Index]&amp;Data[Valid Test, Can be used for conformity (Y/N)],Data[NOx/km (mg)])</f>
        <v>#N/A</v>
      </c>
      <c r="J570" s="129" t="e" cm="1">
        <f t="array" ref="J570">_xlfn.XLOOKUP($A570&amp;$Q$3,Data[Index]&amp;Data[Valid Test, Can be used for conformity (Y/N)],Data[THC + NOx/km (mg)])</f>
        <v>#N/A</v>
      </c>
      <c r="K570" s="142" t="e" cm="1">
        <f t="array" ref="K570">_xlfn.XLOOKUP($A570&amp;$Q$3,Data[Index]&amp;Data[Valid Test, Can be used for conformity (Y/N)],Data[PN/km ('#)])</f>
        <v>#N/A</v>
      </c>
      <c r="L570" s="129" t="e" cm="1">
        <f t="array" ref="L570">_xlfn.XLOOKUP($A570&amp;$Q$3,Data[Index]&amp;Data[Valid Test, Can be used for conformity (Y/N)],Data[PM/km (mg)])</f>
        <v>#N/A</v>
      </c>
      <c r="M570" s="126" t="e" cm="1">
        <f t="array" ref="M570">_xlfn.XLOOKUP($A570&amp;$Q$3,Data[Index]&amp;Data[Valid Test, Can be used for conformity (Y/N)],Data[CH4 (mg/km)])</f>
        <v>#N/A</v>
      </c>
      <c r="N570" s="126" t="e" cm="1">
        <f t="array" ref="N570">_xlfn.XLOOKUP($A570&amp;$Q$3,Data[Index]&amp;Data[Valid Test, Can be used for conformity (Y/N)],Data[N20 (mg/km)])</f>
        <v>#N/A</v>
      </c>
      <c r="O570" s="129" t="e" cm="1">
        <f t="array" ref="O570">_xlfn.XLOOKUP($A570&amp;$Q$3,Data[Index]&amp;Data[Valid Test, Can be used for conformity (Y/N)],Data[l/100km])</f>
        <v>#N/A</v>
      </c>
      <c r="P570" s="138">
        <f>_xlfn.XLOOKUP($A570,Data[Index],Data[Comments])</f>
        <v>0</v>
      </c>
    </row>
    <row r="571" spans="1:16" x14ac:dyDescent="0.2">
      <c r="A571" s="129"/>
      <c r="B571" s="129"/>
      <c r="C571" s="129" t="e" cm="1">
        <f t="array" ref="C571">_xlfn.XLOOKUP($A571&amp;$Q$3&amp;$R$3,Data[Index]&amp;Data[Valid Test, Can be used for conformity (Y/N)]&amp;Data[Cycle],Data[Test Name])</f>
        <v>#N/A</v>
      </c>
      <c r="D571" s="167" t="e" cm="1">
        <f t="array" ref="D571">_xlfn.XLOOKUP($A571&amp;$Q$3&amp;$R$3,Data[Index]&amp;Data[Valid Test, Can be used for conformity (Y/N)]&amp;Data[Cycle],Data[Mileage (Miles)])</f>
        <v>#N/A</v>
      </c>
      <c r="E571" s="130" t="e" cm="1">
        <f t="array" ref="E571">_xlfn.XLOOKUP($A571&amp;$Q$3&amp;$R$3,Data[Index]&amp;Data[Valid Test, Can be used for conformity (Y/N)]&amp;Data[Cycle],Data[Date])</f>
        <v>#N/A</v>
      </c>
      <c r="F571" s="129" t="e" cm="1">
        <f t="array" ref="F571">_xlfn.XLOOKUP($A571&amp;$Q$3&amp;$R$3,Data[Index]&amp;Data[Valid Test, Can be used for conformity (Y/N)]&amp;Data[Cycle],Data[CO/km (mg)])</f>
        <v>#N/A</v>
      </c>
      <c r="G571" s="129" t="e" cm="1">
        <f t="array" ref="G571">_xlfn.XLOOKUP($A571&amp;$Q$3,Data[Index]&amp;Data[Valid Test, Can be used for conformity (Y/N)],Data[CO2/km (g)])</f>
        <v>#N/A</v>
      </c>
      <c r="H571" s="129" t="e" cm="1">
        <f t="array" ref="H571">_xlfn.XLOOKUP($A571&amp;$Q$3,Data[Index]&amp;Data[Valid Test, Can be used for conformity (Y/N)],Data[THC/km (mg)])</f>
        <v>#N/A</v>
      </c>
      <c r="I571" s="129" t="e" cm="1">
        <f t="array" ref="I571">_xlfn.XLOOKUP($A571&amp;$Q$3,Data[Index]&amp;Data[Valid Test, Can be used for conformity (Y/N)],Data[NOx/km (mg)])</f>
        <v>#N/A</v>
      </c>
      <c r="J571" s="129" t="e" cm="1">
        <f t="array" ref="J571">_xlfn.XLOOKUP($A571&amp;$Q$3,Data[Index]&amp;Data[Valid Test, Can be used for conformity (Y/N)],Data[THC + NOx/km (mg)])</f>
        <v>#N/A</v>
      </c>
      <c r="K571" s="142" t="e" cm="1">
        <f t="array" ref="K571">_xlfn.XLOOKUP($A571&amp;$Q$3,Data[Index]&amp;Data[Valid Test, Can be used for conformity (Y/N)],Data[PN/km ('#)])</f>
        <v>#N/A</v>
      </c>
      <c r="L571" s="129" t="e" cm="1">
        <f t="array" ref="L571">_xlfn.XLOOKUP($A571&amp;$Q$3,Data[Index]&amp;Data[Valid Test, Can be used for conformity (Y/N)],Data[PM/km (mg)])</f>
        <v>#N/A</v>
      </c>
      <c r="M571" s="126" t="e" cm="1">
        <f t="array" ref="M571">_xlfn.XLOOKUP($A571&amp;$Q$3,Data[Index]&amp;Data[Valid Test, Can be used for conformity (Y/N)],Data[CH4 (mg/km)])</f>
        <v>#N/A</v>
      </c>
      <c r="N571" s="126" t="e" cm="1">
        <f t="array" ref="N571">_xlfn.XLOOKUP($A571&amp;$Q$3,Data[Index]&amp;Data[Valid Test, Can be used for conformity (Y/N)],Data[N20 (mg/km)])</f>
        <v>#N/A</v>
      </c>
      <c r="O571" s="129" t="e" cm="1">
        <f t="array" ref="O571">_xlfn.XLOOKUP($A571&amp;$Q$3,Data[Index]&amp;Data[Valid Test, Can be used for conformity (Y/N)],Data[l/100km])</f>
        <v>#N/A</v>
      </c>
      <c r="P571" s="138" t="e">
        <f>_xlfn.XLOOKUP($A571,Data[Index],Data[Comments])</f>
        <v>#N/A</v>
      </c>
    </row>
    <row r="572" spans="1:16" x14ac:dyDescent="0.2">
      <c r="A572" s="129"/>
      <c r="B572" s="129"/>
      <c r="C572" s="129" t="e" cm="1">
        <f t="array" ref="C572">_xlfn.XLOOKUP($A572&amp;$Q$3&amp;$R$3,Data[Index]&amp;Data[Valid Test, Can be used for conformity (Y/N)]&amp;Data[Cycle],Data[Test Name])</f>
        <v>#N/A</v>
      </c>
      <c r="D572" s="167" t="e" cm="1">
        <f t="array" ref="D572">_xlfn.XLOOKUP($A572&amp;$Q$3&amp;$R$3,Data[Index]&amp;Data[Valid Test, Can be used for conformity (Y/N)]&amp;Data[Cycle],Data[Mileage (Miles)])</f>
        <v>#N/A</v>
      </c>
      <c r="E572" s="130" t="e" cm="1">
        <f t="array" ref="E572">_xlfn.XLOOKUP($A572&amp;$Q$3&amp;$R$3,Data[Index]&amp;Data[Valid Test, Can be used for conformity (Y/N)]&amp;Data[Cycle],Data[Date])</f>
        <v>#N/A</v>
      </c>
      <c r="F572" s="129" t="e" cm="1">
        <f t="array" ref="F572">_xlfn.XLOOKUP($A572&amp;$Q$3&amp;$R$3,Data[Index]&amp;Data[Valid Test, Can be used for conformity (Y/N)]&amp;Data[Cycle],Data[CO/km (mg)])</f>
        <v>#N/A</v>
      </c>
      <c r="G572" s="129" t="e" cm="1">
        <f t="array" ref="G572">_xlfn.XLOOKUP($A572&amp;$Q$3,Data[Index]&amp;Data[Valid Test, Can be used for conformity (Y/N)],Data[CO2/km (g)])</f>
        <v>#N/A</v>
      </c>
      <c r="H572" s="129" t="e" cm="1">
        <f t="array" ref="H572">_xlfn.XLOOKUP($A572&amp;$Q$3,Data[Index]&amp;Data[Valid Test, Can be used for conformity (Y/N)],Data[THC/km (mg)])</f>
        <v>#N/A</v>
      </c>
      <c r="I572" s="129" t="e" cm="1">
        <f t="array" ref="I572">_xlfn.XLOOKUP($A572&amp;$Q$3,Data[Index]&amp;Data[Valid Test, Can be used for conformity (Y/N)],Data[NOx/km (mg)])</f>
        <v>#N/A</v>
      </c>
      <c r="J572" s="129" t="e" cm="1">
        <f t="array" ref="J572">_xlfn.XLOOKUP($A572&amp;$Q$3,Data[Index]&amp;Data[Valid Test, Can be used for conformity (Y/N)],Data[THC + NOx/km (mg)])</f>
        <v>#N/A</v>
      </c>
      <c r="K572" s="142" t="e" cm="1">
        <f t="array" ref="K572">_xlfn.XLOOKUP($A572&amp;$Q$3,Data[Index]&amp;Data[Valid Test, Can be used for conformity (Y/N)],Data[PN/km ('#)])</f>
        <v>#N/A</v>
      </c>
      <c r="L572" s="129" t="e" cm="1">
        <f t="array" ref="L572">_xlfn.XLOOKUP($A572&amp;$Q$3,Data[Index]&amp;Data[Valid Test, Can be used for conformity (Y/N)],Data[PM/km (mg)])</f>
        <v>#N/A</v>
      </c>
      <c r="M572" s="126" t="e" cm="1">
        <f t="array" ref="M572">_xlfn.XLOOKUP($A572&amp;$Q$3,Data[Index]&amp;Data[Valid Test, Can be used for conformity (Y/N)],Data[CH4 (mg/km)])</f>
        <v>#N/A</v>
      </c>
      <c r="N572" s="126" t="e" cm="1">
        <f t="array" ref="N572">_xlfn.XLOOKUP($A572&amp;$Q$3,Data[Index]&amp;Data[Valid Test, Can be used for conformity (Y/N)],Data[N20 (mg/km)])</f>
        <v>#N/A</v>
      </c>
      <c r="O572" s="129" t="e" cm="1">
        <f t="array" ref="O572">_xlfn.XLOOKUP($A572&amp;$Q$3,Data[Index]&amp;Data[Valid Test, Can be used for conformity (Y/N)],Data[l/100km])</f>
        <v>#N/A</v>
      </c>
      <c r="P572" s="138">
        <f>_xlfn.XLOOKUP($A572,Data[Index],Data[Comments])</f>
        <v>0</v>
      </c>
    </row>
    <row r="573" spans="1:16" x14ac:dyDescent="0.2">
      <c r="A573" s="129"/>
      <c r="B573" s="129"/>
      <c r="C573" s="129" t="e" cm="1">
        <f t="array" ref="C573">_xlfn.XLOOKUP($A573&amp;$Q$3&amp;$R$3,Data[Index]&amp;Data[Valid Test, Can be used for conformity (Y/N)]&amp;Data[Cycle],Data[Test Name])</f>
        <v>#N/A</v>
      </c>
      <c r="D573" s="167" t="e" cm="1">
        <f t="array" ref="D573">_xlfn.XLOOKUP($A573&amp;$Q$3&amp;$R$3,Data[Index]&amp;Data[Valid Test, Can be used for conformity (Y/N)]&amp;Data[Cycle],Data[Mileage (Miles)])</f>
        <v>#N/A</v>
      </c>
      <c r="E573" s="130" t="e" cm="1">
        <f t="array" ref="E573">_xlfn.XLOOKUP($A573&amp;$Q$3&amp;$R$3,Data[Index]&amp;Data[Valid Test, Can be used for conformity (Y/N)]&amp;Data[Cycle],Data[Date])</f>
        <v>#N/A</v>
      </c>
      <c r="F573" s="129" t="e" cm="1">
        <f t="array" ref="F573">_xlfn.XLOOKUP($A573&amp;$Q$3&amp;$R$3,Data[Index]&amp;Data[Valid Test, Can be used for conformity (Y/N)]&amp;Data[Cycle],Data[CO/km (mg)])</f>
        <v>#N/A</v>
      </c>
      <c r="G573" s="129" t="e" cm="1">
        <f t="array" ref="G573">_xlfn.XLOOKUP($A573&amp;$Q$3,Data[Index]&amp;Data[Valid Test, Can be used for conformity (Y/N)],Data[CO2/km (g)])</f>
        <v>#N/A</v>
      </c>
      <c r="H573" s="129" t="e" cm="1">
        <f t="array" ref="H573">_xlfn.XLOOKUP($A573&amp;$Q$3,Data[Index]&amp;Data[Valid Test, Can be used for conformity (Y/N)],Data[THC/km (mg)])</f>
        <v>#N/A</v>
      </c>
      <c r="I573" s="129" t="e" cm="1">
        <f t="array" ref="I573">_xlfn.XLOOKUP($A573&amp;$Q$3,Data[Index]&amp;Data[Valid Test, Can be used for conformity (Y/N)],Data[NOx/km (mg)])</f>
        <v>#N/A</v>
      </c>
      <c r="J573" s="129" t="e" cm="1">
        <f t="array" ref="J573">_xlfn.XLOOKUP($A573&amp;$Q$3,Data[Index]&amp;Data[Valid Test, Can be used for conformity (Y/N)],Data[THC + NOx/km (mg)])</f>
        <v>#N/A</v>
      </c>
      <c r="K573" s="142" t="e" cm="1">
        <f t="array" ref="K573">_xlfn.XLOOKUP($A573&amp;$Q$3,Data[Index]&amp;Data[Valid Test, Can be used for conformity (Y/N)],Data[PN/km ('#)])</f>
        <v>#N/A</v>
      </c>
      <c r="L573" s="129" t="e" cm="1">
        <f t="array" ref="L573">_xlfn.XLOOKUP($A573&amp;$Q$3,Data[Index]&amp;Data[Valid Test, Can be used for conformity (Y/N)],Data[PM/km (mg)])</f>
        <v>#N/A</v>
      </c>
      <c r="M573" s="126" t="e" cm="1">
        <f t="array" ref="M573">_xlfn.XLOOKUP($A573&amp;$Q$3,Data[Index]&amp;Data[Valid Test, Can be used for conformity (Y/N)],Data[CH4 (mg/km)])</f>
        <v>#N/A</v>
      </c>
      <c r="N573" s="126" t="e" cm="1">
        <f t="array" ref="N573">_xlfn.XLOOKUP($A573&amp;$Q$3,Data[Index]&amp;Data[Valid Test, Can be used for conformity (Y/N)],Data[N20 (mg/km)])</f>
        <v>#N/A</v>
      </c>
      <c r="O573" s="129" t="e" cm="1">
        <f t="array" ref="O573">_xlfn.XLOOKUP($A573&amp;$Q$3,Data[Index]&amp;Data[Valid Test, Can be used for conformity (Y/N)],Data[l/100km])</f>
        <v>#N/A</v>
      </c>
      <c r="P573" s="138">
        <f>_xlfn.XLOOKUP($A573,Data[Index],Data[Comments])</f>
        <v>0</v>
      </c>
    </row>
    <row r="574" spans="1:16" x14ac:dyDescent="0.2">
      <c r="A574" s="129"/>
      <c r="B574" s="129"/>
      <c r="C574" s="129" t="e" cm="1">
        <f t="array" ref="C574">_xlfn.XLOOKUP($A574&amp;$Q$3&amp;$R$3,Data[Index]&amp;Data[Valid Test, Can be used for conformity (Y/N)]&amp;Data[Cycle],Data[Test Name])</f>
        <v>#N/A</v>
      </c>
      <c r="D574" s="167" t="e" cm="1">
        <f t="array" ref="D574">_xlfn.XLOOKUP($A574&amp;$Q$3&amp;$R$3,Data[Index]&amp;Data[Valid Test, Can be used for conformity (Y/N)]&amp;Data[Cycle],Data[Mileage (Miles)])</f>
        <v>#N/A</v>
      </c>
      <c r="E574" s="130" t="e" cm="1">
        <f t="array" ref="E574">_xlfn.XLOOKUP($A574&amp;$Q$3&amp;$R$3,Data[Index]&amp;Data[Valid Test, Can be used for conformity (Y/N)]&amp;Data[Cycle],Data[Date])</f>
        <v>#N/A</v>
      </c>
      <c r="F574" s="129" t="e" cm="1">
        <f t="array" ref="F574">_xlfn.XLOOKUP($A574&amp;$Q$3&amp;$R$3,Data[Index]&amp;Data[Valid Test, Can be used for conformity (Y/N)]&amp;Data[Cycle],Data[CO/km (mg)])</f>
        <v>#N/A</v>
      </c>
      <c r="G574" s="129" t="e" cm="1">
        <f t="array" ref="G574">_xlfn.XLOOKUP($A574&amp;$Q$3,Data[Index]&amp;Data[Valid Test, Can be used for conformity (Y/N)],Data[CO2/km (g)])</f>
        <v>#N/A</v>
      </c>
      <c r="H574" s="129" t="e" cm="1">
        <f t="array" ref="H574">_xlfn.XLOOKUP($A574&amp;$Q$3,Data[Index]&amp;Data[Valid Test, Can be used for conformity (Y/N)],Data[THC/km (mg)])</f>
        <v>#N/A</v>
      </c>
      <c r="I574" s="129" t="e" cm="1">
        <f t="array" ref="I574">_xlfn.XLOOKUP($A574&amp;$Q$3,Data[Index]&amp;Data[Valid Test, Can be used for conformity (Y/N)],Data[NOx/km (mg)])</f>
        <v>#N/A</v>
      </c>
      <c r="J574" s="129" t="e" cm="1">
        <f t="array" ref="J574">_xlfn.XLOOKUP($A574&amp;$Q$3,Data[Index]&amp;Data[Valid Test, Can be used for conformity (Y/N)],Data[THC + NOx/km (mg)])</f>
        <v>#N/A</v>
      </c>
      <c r="K574" s="142" t="e" cm="1">
        <f t="array" ref="K574">_xlfn.XLOOKUP($A574&amp;$Q$3,Data[Index]&amp;Data[Valid Test, Can be used for conformity (Y/N)],Data[PN/km ('#)])</f>
        <v>#N/A</v>
      </c>
      <c r="L574" s="129" t="e" cm="1">
        <f t="array" ref="L574">_xlfn.XLOOKUP($A574&amp;$Q$3,Data[Index]&amp;Data[Valid Test, Can be used for conformity (Y/N)],Data[PM/km (mg)])</f>
        <v>#N/A</v>
      </c>
      <c r="M574" s="126" t="e" cm="1">
        <f t="array" ref="M574">_xlfn.XLOOKUP($A574&amp;$Q$3,Data[Index]&amp;Data[Valid Test, Can be used for conformity (Y/N)],Data[CH4 (mg/km)])</f>
        <v>#N/A</v>
      </c>
      <c r="N574" s="126" t="e" cm="1">
        <f t="array" ref="N574">_xlfn.XLOOKUP($A574&amp;$Q$3,Data[Index]&amp;Data[Valid Test, Can be used for conformity (Y/N)],Data[N20 (mg/km)])</f>
        <v>#N/A</v>
      </c>
      <c r="O574" s="129" t="e" cm="1">
        <f t="array" ref="O574">_xlfn.XLOOKUP($A574&amp;$Q$3,Data[Index]&amp;Data[Valid Test, Can be used for conformity (Y/N)],Data[l/100km])</f>
        <v>#N/A</v>
      </c>
      <c r="P574" s="138" t="e">
        <f>_xlfn.XLOOKUP($A574,Data[Index],Data[Comments])</f>
        <v>#N/A</v>
      </c>
    </row>
    <row r="575" spans="1:16" x14ac:dyDescent="0.2">
      <c r="A575" s="129"/>
      <c r="B575" s="129"/>
      <c r="C575" s="129" t="e" cm="1">
        <f t="array" ref="C575">_xlfn.XLOOKUP($A575&amp;$Q$3&amp;$R$3,Data[Index]&amp;Data[Valid Test, Can be used for conformity (Y/N)]&amp;Data[Cycle],Data[Test Name])</f>
        <v>#N/A</v>
      </c>
      <c r="D575" s="167" t="e" cm="1">
        <f t="array" ref="D575">_xlfn.XLOOKUP($A575&amp;$Q$3&amp;$R$3,Data[Index]&amp;Data[Valid Test, Can be used for conformity (Y/N)]&amp;Data[Cycle],Data[Mileage (Miles)])</f>
        <v>#N/A</v>
      </c>
      <c r="E575" s="130" t="e" cm="1">
        <f t="array" ref="E575">_xlfn.XLOOKUP($A575&amp;$Q$3&amp;$R$3,Data[Index]&amp;Data[Valid Test, Can be used for conformity (Y/N)]&amp;Data[Cycle],Data[Date])</f>
        <v>#N/A</v>
      </c>
      <c r="F575" s="129" t="e" cm="1">
        <f t="array" ref="F575">_xlfn.XLOOKUP($A575&amp;$Q$3&amp;$R$3,Data[Index]&amp;Data[Valid Test, Can be used for conformity (Y/N)]&amp;Data[Cycle],Data[CO/km (mg)])</f>
        <v>#N/A</v>
      </c>
      <c r="G575" s="129" t="e" cm="1">
        <f t="array" ref="G575">_xlfn.XLOOKUP($A575&amp;$Q$3,Data[Index]&amp;Data[Valid Test, Can be used for conformity (Y/N)],Data[CO2/km (g)])</f>
        <v>#N/A</v>
      </c>
      <c r="H575" s="129" t="e" cm="1">
        <f t="array" ref="H575">_xlfn.XLOOKUP($A575&amp;$Q$3,Data[Index]&amp;Data[Valid Test, Can be used for conformity (Y/N)],Data[THC/km (mg)])</f>
        <v>#N/A</v>
      </c>
      <c r="I575" s="129" t="e" cm="1">
        <f t="array" ref="I575">_xlfn.XLOOKUP($A575&amp;$Q$3,Data[Index]&amp;Data[Valid Test, Can be used for conformity (Y/N)],Data[NOx/km (mg)])</f>
        <v>#N/A</v>
      </c>
      <c r="J575" s="129" t="e" cm="1">
        <f t="array" ref="J575">_xlfn.XLOOKUP($A575&amp;$Q$3,Data[Index]&amp;Data[Valid Test, Can be used for conformity (Y/N)],Data[THC + NOx/km (mg)])</f>
        <v>#N/A</v>
      </c>
      <c r="K575" s="142" t="e" cm="1">
        <f t="array" ref="K575">_xlfn.XLOOKUP($A575&amp;$Q$3,Data[Index]&amp;Data[Valid Test, Can be used for conformity (Y/N)],Data[PN/km ('#)])</f>
        <v>#N/A</v>
      </c>
      <c r="L575" s="129" t="e" cm="1">
        <f t="array" ref="L575">_xlfn.XLOOKUP($A575&amp;$Q$3,Data[Index]&amp;Data[Valid Test, Can be used for conformity (Y/N)],Data[PM/km (mg)])</f>
        <v>#N/A</v>
      </c>
      <c r="M575" s="126" t="e" cm="1">
        <f t="array" ref="M575">_xlfn.XLOOKUP($A575&amp;$Q$3,Data[Index]&amp;Data[Valid Test, Can be used for conformity (Y/N)],Data[CH4 (mg/km)])</f>
        <v>#N/A</v>
      </c>
      <c r="N575" s="126" t="e" cm="1">
        <f t="array" ref="N575">_xlfn.XLOOKUP($A575&amp;$Q$3,Data[Index]&amp;Data[Valid Test, Can be used for conformity (Y/N)],Data[N20 (mg/km)])</f>
        <v>#N/A</v>
      </c>
      <c r="O575" s="129" t="e" cm="1">
        <f t="array" ref="O575">_xlfn.XLOOKUP($A575&amp;$Q$3,Data[Index]&amp;Data[Valid Test, Can be used for conformity (Y/N)],Data[l/100km])</f>
        <v>#N/A</v>
      </c>
      <c r="P575" s="138" t="e">
        <f>_xlfn.XLOOKUP($A575,Data[Index],Data[Comments])</f>
        <v>#N/A</v>
      </c>
    </row>
    <row r="576" spans="1:16" x14ac:dyDescent="0.2">
      <c r="A576" s="129"/>
      <c r="B576" s="129"/>
      <c r="C576" s="129" t="e" cm="1">
        <f t="array" ref="C576">_xlfn.XLOOKUP($A576&amp;$Q$3&amp;$R$3,Data[Index]&amp;Data[Valid Test, Can be used for conformity (Y/N)]&amp;Data[Cycle],Data[Test Name])</f>
        <v>#N/A</v>
      </c>
      <c r="D576" s="167" t="e" cm="1">
        <f t="array" ref="D576">_xlfn.XLOOKUP($A576&amp;$Q$3&amp;$R$3,Data[Index]&amp;Data[Valid Test, Can be used for conformity (Y/N)]&amp;Data[Cycle],Data[Mileage (Miles)])</f>
        <v>#N/A</v>
      </c>
      <c r="E576" s="130" t="e" cm="1">
        <f t="array" ref="E576">_xlfn.XLOOKUP($A576&amp;$Q$3&amp;$R$3,Data[Index]&amp;Data[Valid Test, Can be used for conformity (Y/N)]&amp;Data[Cycle],Data[Date])</f>
        <v>#N/A</v>
      </c>
      <c r="F576" s="129" t="e" cm="1">
        <f t="array" ref="F576">_xlfn.XLOOKUP($A576&amp;$Q$3&amp;$R$3,Data[Index]&amp;Data[Valid Test, Can be used for conformity (Y/N)]&amp;Data[Cycle],Data[CO/km (mg)])</f>
        <v>#N/A</v>
      </c>
      <c r="G576" s="129" t="e" cm="1">
        <f t="array" ref="G576">_xlfn.XLOOKUP($A576&amp;$Q$3,Data[Index]&amp;Data[Valid Test, Can be used for conformity (Y/N)],Data[CO2/km (g)])</f>
        <v>#N/A</v>
      </c>
      <c r="H576" s="129" t="e" cm="1">
        <f t="array" ref="H576">_xlfn.XLOOKUP($A576&amp;$Q$3,Data[Index]&amp;Data[Valid Test, Can be used for conformity (Y/N)],Data[THC/km (mg)])</f>
        <v>#N/A</v>
      </c>
      <c r="I576" s="129" t="e" cm="1">
        <f t="array" ref="I576">_xlfn.XLOOKUP($A576&amp;$Q$3,Data[Index]&amp;Data[Valid Test, Can be used for conformity (Y/N)],Data[NOx/km (mg)])</f>
        <v>#N/A</v>
      </c>
      <c r="J576" s="129" t="e" cm="1">
        <f t="array" ref="J576">_xlfn.XLOOKUP($A576&amp;$Q$3,Data[Index]&amp;Data[Valid Test, Can be used for conformity (Y/N)],Data[THC + NOx/km (mg)])</f>
        <v>#N/A</v>
      </c>
      <c r="K576" s="142" t="e" cm="1">
        <f t="array" ref="K576">_xlfn.XLOOKUP($A576&amp;$Q$3,Data[Index]&amp;Data[Valid Test, Can be used for conformity (Y/N)],Data[PN/km ('#)])</f>
        <v>#N/A</v>
      </c>
      <c r="L576" s="129" t="e" cm="1">
        <f t="array" ref="L576">_xlfn.XLOOKUP($A576&amp;$Q$3,Data[Index]&amp;Data[Valid Test, Can be used for conformity (Y/N)],Data[PM/km (mg)])</f>
        <v>#N/A</v>
      </c>
      <c r="M576" s="126" t="e" cm="1">
        <f t="array" ref="M576">_xlfn.XLOOKUP($A576&amp;$Q$3,Data[Index]&amp;Data[Valid Test, Can be used for conformity (Y/N)],Data[CH4 (mg/km)])</f>
        <v>#N/A</v>
      </c>
      <c r="N576" s="126" t="e" cm="1">
        <f t="array" ref="N576">_xlfn.XLOOKUP($A576&amp;$Q$3,Data[Index]&amp;Data[Valid Test, Can be used for conformity (Y/N)],Data[N20 (mg/km)])</f>
        <v>#N/A</v>
      </c>
      <c r="O576" s="129" t="e" cm="1">
        <f t="array" ref="O576">_xlfn.XLOOKUP($A576&amp;$Q$3,Data[Index]&amp;Data[Valid Test, Can be used for conformity (Y/N)],Data[l/100km])</f>
        <v>#N/A</v>
      </c>
      <c r="P576" s="138" t="e">
        <f>_xlfn.XLOOKUP($A576,Data[Index],Data[Comments])</f>
        <v>#N/A</v>
      </c>
    </row>
    <row r="577" spans="1:16" x14ac:dyDescent="0.2">
      <c r="A577" s="129"/>
      <c r="B577" s="129"/>
      <c r="C577" s="129" t="e" cm="1">
        <f t="array" ref="C577">_xlfn.XLOOKUP($A577&amp;$Q$3&amp;$R$3,Data[Index]&amp;Data[Valid Test, Can be used for conformity (Y/N)]&amp;Data[Cycle],Data[Test Name])</f>
        <v>#N/A</v>
      </c>
      <c r="D577" s="167" t="e" cm="1">
        <f t="array" ref="D577">_xlfn.XLOOKUP($A577&amp;$Q$3&amp;$R$3,Data[Index]&amp;Data[Valid Test, Can be used for conformity (Y/N)]&amp;Data[Cycle],Data[Mileage (Miles)])</f>
        <v>#N/A</v>
      </c>
      <c r="E577" s="130" t="e" cm="1">
        <f t="array" ref="E577">_xlfn.XLOOKUP($A577&amp;$Q$3&amp;$R$3,Data[Index]&amp;Data[Valid Test, Can be used for conformity (Y/N)]&amp;Data[Cycle],Data[Date])</f>
        <v>#N/A</v>
      </c>
      <c r="F577" s="129" t="e" cm="1">
        <f t="array" ref="F577">_xlfn.XLOOKUP($A577&amp;$Q$3&amp;$R$3,Data[Index]&amp;Data[Valid Test, Can be used for conformity (Y/N)]&amp;Data[Cycle],Data[CO/km (mg)])</f>
        <v>#N/A</v>
      </c>
      <c r="G577" s="129" t="e" cm="1">
        <f t="array" ref="G577">_xlfn.XLOOKUP($A577&amp;$Q$3,Data[Index]&amp;Data[Valid Test, Can be used for conformity (Y/N)],Data[CO2/km (g)])</f>
        <v>#N/A</v>
      </c>
      <c r="H577" s="129" t="e" cm="1">
        <f t="array" ref="H577">_xlfn.XLOOKUP($A577&amp;$Q$3,Data[Index]&amp;Data[Valid Test, Can be used for conformity (Y/N)],Data[THC/km (mg)])</f>
        <v>#N/A</v>
      </c>
      <c r="I577" s="129" t="e" cm="1">
        <f t="array" ref="I577">_xlfn.XLOOKUP($A577&amp;$Q$3,Data[Index]&amp;Data[Valid Test, Can be used for conformity (Y/N)],Data[NOx/km (mg)])</f>
        <v>#N/A</v>
      </c>
      <c r="J577" s="129" t="e" cm="1">
        <f t="array" ref="J577">_xlfn.XLOOKUP($A577&amp;$Q$3,Data[Index]&amp;Data[Valid Test, Can be used for conformity (Y/N)],Data[THC + NOx/km (mg)])</f>
        <v>#N/A</v>
      </c>
      <c r="K577" s="142" t="e" cm="1">
        <f t="array" ref="K577">_xlfn.XLOOKUP($A577&amp;$Q$3,Data[Index]&amp;Data[Valid Test, Can be used for conformity (Y/N)],Data[PN/km ('#)])</f>
        <v>#N/A</v>
      </c>
      <c r="L577" s="129" t="e" cm="1">
        <f t="array" ref="L577">_xlfn.XLOOKUP($A577&amp;$Q$3,Data[Index]&amp;Data[Valid Test, Can be used for conformity (Y/N)],Data[PM/km (mg)])</f>
        <v>#N/A</v>
      </c>
      <c r="M577" s="126" t="e" cm="1">
        <f t="array" ref="M577">_xlfn.XLOOKUP($A577&amp;$Q$3,Data[Index]&amp;Data[Valid Test, Can be used for conformity (Y/N)],Data[CH4 (mg/km)])</f>
        <v>#N/A</v>
      </c>
      <c r="N577" s="126" t="e" cm="1">
        <f t="array" ref="N577">_xlfn.XLOOKUP($A577&amp;$Q$3,Data[Index]&amp;Data[Valid Test, Can be used for conformity (Y/N)],Data[N20 (mg/km)])</f>
        <v>#N/A</v>
      </c>
      <c r="O577" s="129" t="e" cm="1">
        <f t="array" ref="O577">_xlfn.XLOOKUP($A577&amp;$Q$3,Data[Index]&amp;Data[Valid Test, Can be used for conformity (Y/N)],Data[l/100km])</f>
        <v>#N/A</v>
      </c>
      <c r="P577" s="138">
        <f>_xlfn.XLOOKUP($A577,Data[Index],Data[Comments])</f>
        <v>0</v>
      </c>
    </row>
    <row r="578" spans="1:16" x14ac:dyDescent="0.2">
      <c r="A578" s="129"/>
      <c r="B578" s="129"/>
      <c r="C578" s="129" t="e" cm="1">
        <f t="array" ref="C578">_xlfn.XLOOKUP($A578&amp;$Q$3&amp;$R$3,Data[Index]&amp;Data[Valid Test, Can be used for conformity (Y/N)]&amp;Data[Cycle],Data[Test Name])</f>
        <v>#N/A</v>
      </c>
      <c r="D578" s="167" t="e" cm="1">
        <f t="array" ref="D578">_xlfn.XLOOKUP($A578&amp;$Q$3&amp;$R$3,Data[Index]&amp;Data[Valid Test, Can be used for conformity (Y/N)]&amp;Data[Cycle],Data[Mileage (Miles)])</f>
        <v>#N/A</v>
      </c>
      <c r="E578" s="130" t="e" cm="1">
        <f t="array" ref="E578">_xlfn.XLOOKUP($A578&amp;$Q$3&amp;$R$3,Data[Index]&amp;Data[Valid Test, Can be used for conformity (Y/N)]&amp;Data[Cycle],Data[Date])</f>
        <v>#N/A</v>
      </c>
      <c r="F578" s="129" t="e" cm="1">
        <f t="array" ref="F578">_xlfn.XLOOKUP($A578&amp;$Q$3&amp;$R$3,Data[Index]&amp;Data[Valid Test, Can be used for conformity (Y/N)]&amp;Data[Cycle],Data[CO/km (mg)])</f>
        <v>#N/A</v>
      </c>
      <c r="G578" s="129" t="e" cm="1">
        <f t="array" ref="G578">_xlfn.XLOOKUP($A578&amp;$Q$3,Data[Index]&amp;Data[Valid Test, Can be used for conformity (Y/N)],Data[CO2/km (g)])</f>
        <v>#N/A</v>
      </c>
      <c r="H578" s="129" t="e" cm="1">
        <f t="array" ref="H578">_xlfn.XLOOKUP($A578&amp;$Q$3,Data[Index]&amp;Data[Valid Test, Can be used for conformity (Y/N)],Data[THC/km (mg)])</f>
        <v>#N/A</v>
      </c>
      <c r="I578" s="129" t="e" cm="1">
        <f t="array" ref="I578">_xlfn.XLOOKUP($A578&amp;$Q$3,Data[Index]&amp;Data[Valid Test, Can be used for conformity (Y/N)],Data[NOx/km (mg)])</f>
        <v>#N/A</v>
      </c>
      <c r="J578" s="129" t="e" cm="1">
        <f t="array" ref="J578">_xlfn.XLOOKUP($A578&amp;$Q$3,Data[Index]&amp;Data[Valid Test, Can be used for conformity (Y/N)],Data[THC + NOx/km (mg)])</f>
        <v>#N/A</v>
      </c>
      <c r="K578" s="142" t="e" cm="1">
        <f t="array" ref="K578">_xlfn.XLOOKUP($A578&amp;$Q$3,Data[Index]&amp;Data[Valid Test, Can be used for conformity (Y/N)],Data[PN/km ('#)])</f>
        <v>#N/A</v>
      </c>
      <c r="L578" s="129" t="e" cm="1">
        <f t="array" ref="L578">_xlfn.XLOOKUP($A578&amp;$Q$3,Data[Index]&amp;Data[Valid Test, Can be used for conformity (Y/N)],Data[PM/km (mg)])</f>
        <v>#N/A</v>
      </c>
      <c r="M578" s="126" t="e" cm="1">
        <f t="array" ref="M578">_xlfn.XLOOKUP($A578&amp;$Q$3,Data[Index]&amp;Data[Valid Test, Can be used for conformity (Y/N)],Data[CH4 (mg/km)])</f>
        <v>#N/A</v>
      </c>
      <c r="N578" s="126" t="e" cm="1">
        <f t="array" ref="N578">_xlfn.XLOOKUP($A578&amp;$Q$3,Data[Index]&amp;Data[Valid Test, Can be used for conformity (Y/N)],Data[N20 (mg/km)])</f>
        <v>#N/A</v>
      </c>
      <c r="O578" s="129" t="e" cm="1">
        <f t="array" ref="O578">_xlfn.XLOOKUP($A578&amp;$Q$3,Data[Index]&amp;Data[Valid Test, Can be used for conformity (Y/N)],Data[l/100km])</f>
        <v>#N/A</v>
      </c>
      <c r="P578" s="138">
        <f>_xlfn.XLOOKUP($A578,Data[Index],Data[Comments])</f>
        <v>0</v>
      </c>
    </row>
    <row r="579" spans="1:16" x14ac:dyDescent="0.2">
      <c r="A579" s="129"/>
      <c r="B579" s="129"/>
      <c r="C579" s="129" t="e" cm="1">
        <f t="array" ref="C579">_xlfn.XLOOKUP($A579&amp;$Q$3&amp;$R$3,Data[Index]&amp;Data[Valid Test, Can be used for conformity (Y/N)]&amp;Data[Cycle],Data[Test Name])</f>
        <v>#N/A</v>
      </c>
      <c r="D579" s="167" t="e" cm="1">
        <f t="array" ref="D579">_xlfn.XLOOKUP($A579&amp;$Q$3&amp;$R$3,Data[Index]&amp;Data[Valid Test, Can be used for conformity (Y/N)]&amp;Data[Cycle],Data[Mileage (Miles)])</f>
        <v>#N/A</v>
      </c>
      <c r="E579" s="130" t="e" cm="1">
        <f t="array" ref="E579">_xlfn.XLOOKUP($A579&amp;$Q$3&amp;$R$3,Data[Index]&amp;Data[Valid Test, Can be used for conformity (Y/N)]&amp;Data[Cycle],Data[Date])</f>
        <v>#N/A</v>
      </c>
      <c r="F579" s="129" t="e" cm="1">
        <f t="array" ref="F579">_xlfn.XLOOKUP($A579&amp;$Q$3&amp;$R$3,Data[Index]&amp;Data[Valid Test, Can be used for conformity (Y/N)]&amp;Data[Cycle],Data[CO/km (mg)])</f>
        <v>#N/A</v>
      </c>
      <c r="G579" s="129" t="e" cm="1">
        <f t="array" ref="G579">_xlfn.XLOOKUP($A579&amp;$Q$3,Data[Index]&amp;Data[Valid Test, Can be used for conformity (Y/N)],Data[CO2/km (g)])</f>
        <v>#N/A</v>
      </c>
      <c r="H579" s="129" t="e" cm="1">
        <f t="array" ref="H579">_xlfn.XLOOKUP($A579&amp;$Q$3,Data[Index]&amp;Data[Valid Test, Can be used for conformity (Y/N)],Data[THC/km (mg)])</f>
        <v>#N/A</v>
      </c>
      <c r="I579" s="129" t="e" cm="1">
        <f t="array" ref="I579">_xlfn.XLOOKUP($A579&amp;$Q$3,Data[Index]&amp;Data[Valid Test, Can be used for conformity (Y/N)],Data[NOx/km (mg)])</f>
        <v>#N/A</v>
      </c>
      <c r="J579" s="129" t="e" cm="1">
        <f t="array" ref="J579">_xlfn.XLOOKUP($A579&amp;$Q$3,Data[Index]&amp;Data[Valid Test, Can be used for conformity (Y/N)],Data[THC + NOx/km (mg)])</f>
        <v>#N/A</v>
      </c>
      <c r="K579" s="142" t="e" cm="1">
        <f t="array" ref="K579">_xlfn.XLOOKUP($A579&amp;$Q$3,Data[Index]&amp;Data[Valid Test, Can be used for conformity (Y/N)],Data[PN/km ('#)])</f>
        <v>#N/A</v>
      </c>
      <c r="L579" s="129" t="e" cm="1">
        <f t="array" ref="L579">_xlfn.XLOOKUP($A579&amp;$Q$3,Data[Index]&amp;Data[Valid Test, Can be used for conformity (Y/N)],Data[PM/km (mg)])</f>
        <v>#N/A</v>
      </c>
      <c r="M579" s="126" t="e" cm="1">
        <f t="array" ref="M579">_xlfn.XLOOKUP($A579&amp;$Q$3,Data[Index]&amp;Data[Valid Test, Can be used for conformity (Y/N)],Data[CH4 (mg/km)])</f>
        <v>#N/A</v>
      </c>
      <c r="N579" s="126" t="e" cm="1">
        <f t="array" ref="N579">_xlfn.XLOOKUP($A579&amp;$Q$3,Data[Index]&amp;Data[Valid Test, Can be used for conformity (Y/N)],Data[N20 (mg/km)])</f>
        <v>#N/A</v>
      </c>
      <c r="O579" s="129" t="e" cm="1">
        <f t="array" ref="O579">_xlfn.XLOOKUP($A579&amp;$Q$3,Data[Index]&amp;Data[Valid Test, Can be used for conformity (Y/N)],Data[l/100km])</f>
        <v>#N/A</v>
      </c>
      <c r="P579" s="138" t="e">
        <f>_xlfn.XLOOKUP($A579,Data[Index],Data[Comments])</f>
        <v>#N/A</v>
      </c>
    </row>
    <row r="580" spans="1:16" x14ac:dyDescent="0.2">
      <c r="A580" s="129"/>
      <c r="B580" s="129"/>
      <c r="C580" s="129" t="e" cm="1">
        <f t="array" ref="C580">_xlfn.XLOOKUP($A580&amp;$Q$3&amp;$R$3,Data[Index]&amp;Data[Valid Test, Can be used for conformity (Y/N)]&amp;Data[Cycle],Data[Test Name])</f>
        <v>#N/A</v>
      </c>
      <c r="D580" s="167" t="e" cm="1">
        <f t="array" ref="D580">_xlfn.XLOOKUP($A580&amp;$Q$3&amp;$R$3,Data[Index]&amp;Data[Valid Test, Can be used for conformity (Y/N)]&amp;Data[Cycle],Data[Mileage (Miles)])</f>
        <v>#N/A</v>
      </c>
      <c r="E580" s="130" t="e" cm="1">
        <f t="array" ref="E580">_xlfn.XLOOKUP($A580&amp;$Q$3&amp;$R$3,Data[Index]&amp;Data[Valid Test, Can be used for conformity (Y/N)]&amp;Data[Cycle],Data[Date])</f>
        <v>#N/A</v>
      </c>
      <c r="F580" s="129" t="e" cm="1">
        <f t="array" ref="F580">_xlfn.XLOOKUP($A580&amp;$Q$3&amp;$R$3,Data[Index]&amp;Data[Valid Test, Can be used for conformity (Y/N)]&amp;Data[Cycle],Data[CO/km (mg)])</f>
        <v>#N/A</v>
      </c>
      <c r="G580" s="129" t="e" cm="1">
        <f t="array" ref="G580">_xlfn.XLOOKUP($A580&amp;$Q$3,Data[Index]&amp;Data[Valid Test, Can be used for conformity (Y/N)],Data[CO2/km (g)])</f>
        <v>#N/A</v>
      </c>
      <c r="H580" s="129" t="e" cm="1">
        <f t="array" ref="H580">_xlfn.XLOOKUP($A580&amp;$Q$3,Data[Index]&amp;Data[Valid Test, Can be used for conformity (Y/N)],Data[THC/km (mg)])</f>
        <v>#N/A</v>
      </c>
      <c r="I580" s="129" t="e" cm="1">
        <f t="array" ref="I580">_xlfn.XLOOKUP($A580&amp;$Q$3,Data[Index]&amp;Data[Valid Test, Can be used for conformity (Y/N)],Data[NOx/km (mg)])</f>
        <v>#N/A</v>
      </c>
      <c r="J580" s="129" t="e" cm="1">
        <f t="array" ref="J580">_xlfn.XLOOKUP($A580&amp;$Q$3,Data[Index]&amp;Data[Valid Test, Can be used for conformity (Y/N)],Data[THC + NOx/km (mg)])</f>
        <v>#N/A</v>
      </c>
      <c r="K580" s="142" t="e" cm="1">
        <f t="array" ref="K580">_xlfn.XLOOKUP($A580&amp;$Q$3,Data[Index]&amp;Data[Valid Test, Can be used for conformity (Y/N)],Data[PN/km ('#)])</f>
        <v>#N/A</v>
      </c>
      <c r="L580" s="129" t="e" cm="1">
        <f t="array" ref="L580">_xlfn.XLOOKUP($A580&amp;$Q$3,Data[Index]&amp;Data[Valid Test, Can be used for conformity (Y/N)],Data[PM/km (mg)])</f>
        <v>#N/A</v>
      </c>
      <c r="M580" s="126" t="e" cm="1">
        <f t="array" ref="M580">_xlfn.XLOOKUP($A580&amp;$Q$3,Data[Index]&amp;Data[Valid Test, Can be used for conformity (Y/N)],Data[CH4 (mg/km)])</f>
        <v>#N/A</v>
      </c>
      <c r="N580" s="126" t="e" cm="1">
        <f t="array" ref="N580">_xlfn.XLOOKUP($A580&amp;$Q$3,Data[Index]&amp;Data[Valid Test, Can be used for conformity (Y/N)],Data[N20 (mg/km)])</f>
        <v>#N/A</v>
      </c>
      <c r="O580" s="129" t="e" cm="1">
        <f t="array" ref="O580">_xlfn.XLOOKUP($A580&amp;$Q$3,Data[Index]&amp;Data[Valid Test, Can be used for conformity (Y/N)],Data[l/100km])</f>
        <v>#N/A</v>
      </c>
      <c r="P580" s="138">
        <f>_xlfn.XLOOKUP($A580,Data[Index],Data[Comments])</f>
        <v>0</v>
      </c>
    </row>
    <row r="581" spans="1:16" x14ac:dyDescent="0.2">
      <c r="A581" s="129"/>
      <c r="B581" s="129"/>
      <c r="C581" s="129" t="e" cm="1">
        <f t="array" ref="C581">_xlfn.XLOOKUP($A581&amp;$Q$3&amp;$R$3,Data[Index]&amp;Data[Valid Test, Can be used for conformity (Y/N)]&amp;Data[Cycle],Data[Test Name])</f>
        <v>#N/A</v>
      </c>
      <c r="D581" s="167" t="e" cm="1">
        <f t="array" ref="D581">_xlfn.XLOOKUP($A581&amp;$Q$3&amp;$R$3,Data[Index]&amp;Data[Valid Test, Can be used for conformity (Y/N)]&amp;Data[Cycle],Data[Mileage (Miles)])</f>
        <v>#N/A</v>
      </c>
      <c r="E581" s="130" t="e" cm="1">
        <f t="array" ref="E581">_xlfn.XLOOKUP($A581&amp;$Q$3&amp;$R$3,Data[Index]&amp;Data[Valid Test, Can be used for conformity (Y/N)]&amp;Data[Cycle],Data[Date])</f>
        <v>#N/A</v>
      </c>
      <c r="F581" s="129" t="e" cm="1">
        <f t="array" ref="F581">_xlfn.XLOOKUP($A581&amp;$Q$3&amp;$R$3,Data[Index]&amp;Data[Valid Test, Can be used for conformity (Y/N)]&amp;Data[Cycle],Data[CO/km (mg)])</f>
        <v>#N/A</v>
      </c>
      <c r="G581" s="129" t="e" cm="1">
        <f t="array" ref="G581">_xlfn.XLOOKUP($A581&amp;$Q$3,Data[Index]&amp;Data[Valid Test, Can be used for conformity (Y/N)],Data[CO2/km (g)])</f>
        <v>#N/A</v>
      </c>
      <c r="H581" s="129" t="e" cm="1">
        <f t="array" ref="H581">_xlfn.XLOOKUP($A581&amp;$Q$3,Data[Index]&amp;Data[Valid Test, Can be used for conformity (Y/N)],Data[THC/km (mg)])</f>
        <v>#N/A</v>
      </c>
      <c r="I581" s="129" t="e" cm="1">
        <f t="array" ref="I581">_xlfn.XLOOKUP($A581&amp;$Q$3,Data[Index]&amp;Data[Valid Test, Can be used for conformity (Y/N)],Data[NOx/km (mg)])</f>
        <v>#N/A</v>
      </c>
      <c r="J581" s="129" t="e" cm="1">
        <f t="array" ref="J581">_xlfn.XLOOKUP($A581&amp;$Q$3,Data[Index]&amp;Data[Valid Test, Can be used for conformity (Y/N)],Data[THC + NOx/km (mg)])</f>
        <v>#N/A</v>
      </c>
      <c r="K581" s="142" t="e" cm="1">
        <f t="array" ref="K581">_xlfn.XLOOKUP($A581&amp;$Q$3,Data[Index]&amp;Data[Valid Test, Can be used for conformity (Y/N)],Data[PN/km ('#)])</f>
        <v>#N/A</v>
      </c>
      <c r="L581" s="129" t="e" cm="1">
        <f t="array" ref="L581">_xlfn.XLOOKUP($A581&amp;$Q$3,Data[Index]&amp;Data[Valid Test, Can be used for conformity (Y/N)],Data[PM/km (mg)])</f>
        <v>#N/A</v>
      </c>
      <c r="M581" s="126" t="e" cm="1">
        <f t="array" ref="M581">_xlfn.XLOOKUP($A581&amp;$Q$3,Data[Index]&amp;Data[Valid Test, Can be used for conformity (Y/N)],Data[CH4 (mg/km)])</f>
        <v>#N/A</v>
      </c>
      <c r="N581" s="126" t="e" cm="1">
        <f t="array" ref="N581">_xlfn.XLOOKUP($A581&amp;$Q$3,Data[Index]&amp;Data[Valid Test, Can be used for conformity (Y/N)],Data[N20 (mg/km)])</f>
        <v>#N/A</v>
      </c>
      <c r="O581" s="129" t="e" cm="1">
        <f t="array" ref="O581">_xlfn.XLOOKUP($A581&amp;$Q$3,Data[Index]&amp;Data[Valid Test, Can be used for conformity (Y/N)],Data[l/100km])</f>
        <v>#N/A</v>
      </c>
      <c r="P581" s="138">
        <f>_xlfn.XLOOKUP($A581,Data[Index],Data[Comments])</f>
        <v>0</v>
      </c>
    </row>
    <row r="582" spans="1:16" x14ac:dyDescent="0.2">
      <c r="A582" s="129"/>
      <c r="B582" s="129"/>
      <c r="C582" s="129" t="e" cm="1">
        <f t="array" ref="C582">_xlfn.XLOOKUP($A582&amp;$Q$3&amp;$R$3,Data[Index]&amp;Data[Valid Test, Can be used for conformity (Y/N)]&amp;Data[Cycle],Data[Test Name])</f>
        <v>#N/A</v>
      </c>
      <c r="D582" s="167" t="e" cm="1">
        <f t="array" ref="D582">_xlfn.XLOOKUP($A582&amp;$Q$3&amp;$R$3,Data[Index]&amp;Data[Valid Test, Can be used for conformity (Y/N)]&amp;Data[Cycle],Data[Mileage (Miles)])</f>
        <v>#N/A</v>
      </c>
      <c r="E582" s="130" t="e" cm="1">
        <f t="array" ref="E582">_xlfn.XLOOKUP($A582&amp;$Q$3&amp;$R$3,Data[Index]&amp;Data[Valid Test, Can be used for conformity (Y/N)]&amp;Data[Cycle],Data[Date])</f>
        <v>#N/A</v>
      </c>
      <c r="F582" s="129" t="e" cm="1">
        <f t="array" ref="F582">_xlfn.XLOOKUP($A582&amp;$Q$3&amp;$R$3,Data[Index]&amp;Data[Valid Test, Can be used for conformity (Y/N)]&amp;Data[Cycle],Data[CO/km (mg)])</f>
        <v>#N/A</v>
      </c>
      <c r="G582" s="129" t="e" cm="1">
        <f t="array" ref="G582">_xlfn.XLOOKUP($A582&amp;$Q$3,Data[Index]&amp;Data[Valid Test, Can be used for conformity (Y/N)],Data[CO2/km (g)])</f>
        <v>#N/A</v>
      </c>
      <c r="H582" s="129" t="e" cm="1">
        <f t="array" ref="H582">_xlfn.XLOOKUP($A582&amp;$Q$3,Data[Index]&amp;Data[Valid Test, Can be used for conformity (Y/N)],Data[THC/km (mg)])</f>
        <v>#N/A</v>
      </c>
      <c r="I582" s="129" t="e" cm="1">
        <f t="array" ref="I582">_xlfn.XLOOKUP($A582&amp;$Q$3,Data[Index]&amp;Data[Valid Test, Can be used for conformity (Y/N)],Data[NOx/km (mg)])</f>
        <v>#N/A</v>
      </c>
      <c r="J582" s="129" t="e" cm="1">
        <f t="array" ref="J582">_xlfn.XLOOKUP($A582&amp;$Q$3,Data[Index]&amp;Data[Valid Test, Can be used for conformity (Y/N)],Data[THC + NOx/km (mg)])</f>
        <v>#N/A</v>
      </c>
      <c r="K582" s="142" t="e" cm="1">
        <f t="array" ref="K582">_xlfn.XLOOKUP($A582&amp;$Q$3,Data[Index]&amp;Data[Valid Test, Can be used for conformity (Y/N)],Data[PN/km ('#)])</f>
        <v>#N/A</v>
      </c>
      <c r="L582" s="129" t="e" cm="1">
        <f t="array" ref="L582">_xlfn.XLOOKUP($A582&amp;$Q$3,Data[Index]&amp;Data[Valid Test, Can be used for conformity (Y/N)],Data[PM/km (mg)])</f>
        <v>#N/A</v>
      </c>
      <c r="M582" s="126" t="e" cm="1">
        <f t="array" ref="M582">_xlfn.XLOOKUP($A582&amp;$Q$3,Data[Index]&amp;Data[Valid Test, Can be used for conformity (Y/N)],Data[CH4 (mg/km)])</f>
        <v>#N/A</v>
      </c>
      <c r="N582" s="126" t="e" cm="1">
        <f t="array" ref="N582">_xlfn.XLOOKUP($A582&amp;$Q$3,Data[Index]&amp;Data[Valid Test, Can be used for conformity (Y/N)],Data[N20 (mg/km)])</f>
        <v>#N/A</v>
      </c>
      <c r="O582" s="129" t="e" cm="1">
        <f t="array" ref="O582">_xlfn.XLOOKUP($A582&amp;$Q$3,Data[Index]&amp;Data[Valid Test, Can be used for conformity (Y/N)],Data[l/100km])</f>
        <v>#N/A</v>
      </c>
      <c r="P582" s="138" t="e">
        <f>_xlfn.XLOOKUP($A582,Data[Index],Data[Comments])</f>
        <v>#N/A</v>
      </c>
    </row>
    <row r="583" spans="1:16" x14ac:dyDescent="0.2">
      <c r="A583" s="129"/>
      <c r="B583" s="129"/>
      <c r="C583" s="129" t="e" cm="1">
        <f t="array" ref="C583">_xlfn.XLOOKUP($A583&amp;$Q$3&amp;$R$3,Data[Index]&amp;Data[Valid Test, Can be used for conformity (Y/N)]&amp;Data[Cycle],Data[Test Name])</f>
        <v>#N/A</v>
      </c>
      <c r="D583" s="167" t="e" cm="1">
        <f t="array" ref="D583">_xlfn.XLOOKUP($A583&amp;$Q$3&amp;$R$3,Data[Index]&amp;Data[Valid Test, Can be used for conformity (Y/N)]&amp;Data[Cycle],Data[Mileage (Miles)])</f>
        <v>#N/A</v>
      </c>
      <c r="E583" s="130" t="e" cm="1">
        <f t="array" ref="E583">_xlfn.XLOOKUP($A583&amp;$Q$3&amp;$R$3,Data[Index]&amp;Data[Valid Test, Can be used for conformity (Y/N)]&amp;Data[Cycle],Data[Date])</f>
        <v>#N/A</v>
      </c>
      <c r="F583" s="129" t="e" cm="1">
        <f t="array" ref="F583">_xlfn.XLOOKUP($A583&amp;$Q$3&amp;$R$3,Data[Index]&amp;Data[Valid Test, Can be used for conformity (Y/N)]&amp;Data[Cycle],Data[CO/km (mg)])</f>
        <v>#N/A</v>
      </c>
      <c r="G583" s="129" t="e" cm="1">
        <f t="array" ref="G583">_xlfn.XLOOKUP($A583&amp;$Q$3,Data[Index]&amp;Data[Valid Test, Can be used for conformity (Y/N)],Data[CO2/km (g)])</f>
        <v>#N/A</v>
      </c>
      <c r="H583" s="129" t="e" cm="1">
        <f t="array" ref="H583">_xlfn.XLOOKUP($A583&amp;$Q$3,Data[Index]&amp;Data[Valid Test, Can be used for conformity (Y/N)],Data[THC/km (mg)])</f>
        <v>#N/A</v>
      </c>
      <c r="I583" s="129" t="e" cm="1">
        <f t="array" ref="I583">_xlfn.XLOOKUP($A583&amp;$Q$3,Data[Index]&amp;Data[Valid Test, Can be used for conformity (Y/N)],Data[NOx/km (mg)])</f>
        <v>#N/A</v>
      </c>
      <c r="J583" s="129" t="e" cm="1">
        <f t="array" ref="J583">_xlfn.XLOOKUP($A583&amp;$Q$3,Data[Index]&amp;Data[Valid Test, Can be used for conformity (Y/N)],Data[THC + NOx/km (mg)])</f>
        <v>#N/A</v>
      </c>
      <c r="K583" s="142" t="e" cm="1">
        <f t="array" ref="K583">_xlfn.XLOOKUP($A583&amp;$Q$3,Data[Index]&amp;Data[Valid Test, Can be used for conformity (Y/N)],Data[PN/km ('#)])</f>
        <v>#N/A</v>
      </c>
      <c r="L583" s="129" t="e" cm="1">
        <f t="array" ref="L583">_xlfn.XLOOKUP($A583&amp;$Q$3,Data[Index]&amp;Data[Valid Test, Can be used for conformity (Y/N)],Data[PM/km (mg)])</f>
        <v>#N/A</v>
      </c>
      <c r="M583" s="126" t="e" cm="1">
        <f t="array" ref="M583">_xlfn.XLOOKUP($A583&amp;$Q$3,Data[Index]&amp;Data[Valid Test, Can be used for conformity (Y/N)],Data[CH4 (mg/km)])</f>
        <v>#N/A</v>
      </c>
      <c r="N583" s="126" t="e" cm="1">
        <f t="array" ref="N583">_xlfn.XLOOKUP($A583&amp;$Q$3,Data[Index]&amp;Data[Valid Test, Can be used for conformity (Y/N)],Data[N20 (mg/km)])</f>
        <v>#N/A</v>
      </c>
      <c r="O583" s="129" t="e" cm="1">
        <f t="array" ref="O583">_xlfn.XLOOKUP($A583&amp;$Q$3,Data[Index]&amp;Data[Valid Test, Can be used for conformity (Y/N)],Data[l/100km])</f>
        <v>#N/A</v>
      </c>
      <c r="P583" s="138" t="e">
        <f>_xlfn.XLOOKUP($A583,Data[Index],Data[Comments])</f>
        <v>#N/A</v>
      </c>
    </row>
    <row r="584" spans="1:16" x14ac:dyDescent="0.2">
      <c r="A584" s="129"/>
      <c r="B584" s="129"/>
      <c r="C584" s="129" t="e" cm="1">
        <f t="array" ref="C584">_xlfn.XLOOKUP($A584&amp;$Q$3&amp;$R$3,Data[Index]&amp;Data[Valid Test, Can be used for conformity (Y/N)]&amp;Data[Cycle],Data[Test Name])</f>
        <v>#N/A</v>
      </c>
      <c r="D584" s="167" t="e" cm="1">
        <f t="array" ref="D584">_xlfn.XLOOKUP($A584&amp;$Q$3&amp;$R$3,Data[Index]&amp;Data[Valid Test, Can be used for conformity (Y/N)]&amp;Data[Cycle],Data[Mileage (Miles)])</f>
        <v>#N/A</v>
      </c>
      <c r="E584" s="130" t="e" cm="1">
        <f t="array" ref="E584">_xlfn.XLOOKUP($A584&amp;$Q$3&amp;$R$3,Data[Index]&amp;Data[Valid Test, Can be used for conformity (Y/N)]&amp;Data[Cycle],Data[Date])</f>
        <v>#N/A</v>
      </c>
      <c r="F584" s="129" t="e" cm="1">
        <f t="array" ref="F584">_xlfn.XLOOKUP($A584&amp;$Q$3&amp;$R$3,Data[Index]&amp;Data[Valid Test, Can be used for conformity (Y/N)]&amp;Data[Cycle],Data[CO/km (mg)])</f>
        <v>#N/A</v>
      </c>
      <c r="G584" s="129" t="e" cm="1">
        <f t="array" ref="G584">_xlfn.XLOOKUP($A584&amp;$Q$3,Data[Index]&amp;Data[Valid Test, Can be used for conformity (Y/N)],Data[CO2/km (g)])</f>
        <v>#N/A</v>
      </c>
      <c r="H584" s="129" t="e" cm="1">
        <f t="array" ref="H584">_xlfn.XLOOKUP($A584&amp;$Q$3,Data[Index]&amp;Data[Valid Test, Can be used for conformity (Y/N)],Data[THC/km (mg)])</f>
        <v>#N/A</v>
      </c>
      <c r="I584" s="129" t="e" cm="1">
        <f t="array" ref="I584">_xlfn.XLOOKUP($A584&amp;$Q$3,Data[Index]&amp;Data[Valid Test, Can be used for conformity (Y/N)],Data[NOx/km (mg)])</f>
        <v>#N/A</v>
      </c>
      <c r="J584" s="129" t="e" cm="1">
        <f t="array" ref="J584">_xlfn.XLOOKUP($A584&amp;$Q$3,Data[Index]&amp;Data[Valid Test, Can be used for conformity (Y/N)],Data[THC + NOx/km (mg)])</f>
        <v>#N/A</v>
      </c>
      <c r="K584" s="142" t="e" cm="1">
        <f t="array" ref="K584">_xlfn.XLOOKUP($A584&amp;$Q$3,Data[Index]&amp;Data[Valid Test, Can be used for conformity (Y/N)],Data[PN/km ('#)])</f>
        <v>#N/A</v>
      </c>
      <c r="L584" s="129" t="e" cm="1">
        <f t="array" ref="L584">_xlfn.XLOOKUP($A584&amp;$Q$3,Data[Index]&amp;Data[Valid Test, Can be used for conformity (Y/N)],Data[PM/km (mg)])</f>
        <v>#N/A</v>
      </c>
      <c r="M584" s="126" t="e" cm="1">
        <f t="array" ref="M584">_xlfn.XLOOKUP($A584&amp;$Q$3,Data[Index]&amp;Data[Valid Test, Can be used for conformity (Y/N)],Data[CH4 (mg/km)])</f>
        <v>#N/A</v>
      </c>
      <c r="N584" s="126" t="e" cm="1">
        <f t="array" ref="N584">_xlfn.XLOOKUP($A584&amp;$Q$3,Data[Index]&amp;Data[Valid Test, Can be used for conformity (Y/N)],Data[N20 (mg/km)])</f>
        <v>#N/A</v>
      </c>
      <c r="O584" s="129" t="e" cm="1">
        <f t="array" ref="O584">_xlfn.XLOOKUP($A584&amp;$Q$3,Data[Index]&amp;Data[Valid Test, Can be used for conformity (Y/N)],Data[l/100km])</f>
        <v>#N/A</v>
      </c>
      <c r="P584" s="138" t="e">
        <f>_xlfn.XLOOKUP($A584,Data[Index],Data[Comments])</f>
        <v>#N/A</v>
      </c>
    </row>
    <row r="585" spans="1:16" x14ac:dyDescent="0.2">
      <c r="A585" s="129"/>
      <c r="B585" s="129"/>
      <c r="C585" s="129" t="e" cm="1">
        <f t="array" ref="C585">_xlfn.XLOOKUP($A585&amp;$Q$3&amp;$R$3,Data[Index]&amp;Data[Valid Test, Can be used for conformity (Y/N)]&amp;Data[Cycle],Data[Test Name])</f>
        <v>#N/A</v>
      </c>
      <c r="D585" s="167" t="e" cm="1">
        <f t="array" ref="D585">_xlfn.XLOOKUP($A585&amp;$Q$3&amp;$R$3,Data[Index]&amp;Data[Valid Test, Can be used for conformity (Y/N)]&amp;Data[Cycle],Data[Mileage (Miles)])</f>
        <v>#N/A</v>
      </c>
      <c r="E585" s="130" t="e" cm="1">
        <f t="array" ref="E585">_xlfn.XLOOKUP($A585&amp;$Q$3&amp;$R$3,Data[Index]&amp;Data[Valid Test, Can be used for conformity (Y/N)]&amp;Data[Cycle],Data[Date])</f>
        <v>#N/A</v>
      </c>
      <c r="F585" s="129" t="e" cm="1">
        <f t="array" ref="F585">_xlfn.XLOOKUP($A585&amp;$Q$3&amp;$R$3,Data[Index]&amp;Data[Valid Test, Can be used for conformity (Y/N)]&amp;Data[Cycle],Data[CO/km (mg)])</f>
        <v>#N/A</v>
      </c>
      <c r="G585" s="129" t="e" cm="1">
        <f t="array" ref="G585">_xlfn.XLOOKUP($A585&amp;$Q$3,Data[Index]&amp;Data[Valid Test, Can be used for conformity (Y/N)],Data[CO2/km (g)])</f>
        <v>#N/A</v>
      </c>
      <c r="H585" s="129" t="e" cm="1">
        <f t="array" ref="H585">_xlfn.XLOOKUP($A585&amp;$Q$3,Data[Index]&amp;Data[Valid Test, Can be used for conformity (Y/N)],Data[THC/km (mg)])</f>
        <v>#N/A</v>
      </c>
      <c r="I585" s="129" t="e" cm="1">
        <f t="array" ref="I585">_xlfn.XLOOKUP($A585&amp;$Q$3,Data[Index]&amp;Data[Valid Test, Can be used for conformity (Y/N)],Data[NOx/km (mg)])</f>
        <v>#N/A</v>
      </c>
      <c r="J585" s="129" t="e" cm="1">
        <f t="array" ref="J585">_xlfn.XLOOKUP($A585&amp;$Q$3,Data[Index]&amp;Data[Valid Test, Can be used for conformity (Y/N)],Data[THC + NOx/km (mg)])</f>
        <v>#N/A</v>
      </c>
      <c r="K585" s="142" t="e" cm="1">
        <f t="array" ref="K585">_xlfn.XLOOKUP($A585&amp;$Q$3,Data[Index]&amp;Data[Valid Test, Can be used for conformity (Y/N)],Data[PN/km ('#)])</f>
        <v>#N/A</v>
      </c>
      <c r="L585" s="129" t="e" cm="1">
        <f t="array" ref="L585">_xlfn.XLOOKUP($A585&amp;$Q$3,Data[Index]&amp;Data[Valid Test, Can be used for conformity (Y/N)],Data[PM/km (mg)])</f>
        <v>#N/A</v>
      </c>
      <c r="M585" s="126" t="e" cm="1">
        <f t="array" ref="M585">_xlfn.XLOOKUP($A585&amp;$Q$3,Data[Index]&amp;Data[Valid Test, Can be used for conformity (Y/N)],Data[CH4 (mg/km)])</f>
        <v>#N/A</v>
      </c>
      <c r="N585" s="126" t="e" cm="1">
        <f t="array" ref="N585">_xlfn.XLOOKUP($A585&amp;$Q$3,Data[Index]&amp;Data[Valid Test, Can be used for conformity (Y/N)],Data[N20 (mg/km)])</f>
        <v>#N/A</v>
      </c>
      <c r="O585" s="129" t="e" cm="1">
        <f t="array" ref="O585">_xlfn.XLOOKUP($A585&amp;$Q$3,Data[Index]&amp;Data[Valid Test, Can be used for conformity (Y/N)],Data[l/100km])</f>
        <v>#N/A</v>
      </c>
      <c r="P585" s="138">
        <f>_xlfn.XLOOKUP($A585,Data[Index],Data[Comments])</f>
        <v>0</v>
      </c>
    </row>
    <row r="586" spans="1:16" x14ac:dyDescent="0.2">
      <c r="A586" s="129"/>
      <c r="B586" s="129"/>
      <c r="C586" s="129" t="e" cm="1">
        <f t="array" ref="C586">_xlfn.XLOOKUP($A586&amp;$Q$3&amp;$R$3,Data[Index]&amp;Data[Valid Test, Can be used for conformity (Y/N)]&amp;Data[Cycle],Data[Test Name])</f>
        <v>#N/A</v>
      </c>
      <c r="D586" s="167" t="e" cm="1">
        <f t="array" ref="D586">_xlfn.XLOOKUP($A586&amp;$Q$3&amp;$R$3,Data[Index]&amp;Data[Valid Test, Can be used for conformity (Y/N)]&amp;Data[Cycle],Data[Mileage (Miles)])</f>
        <v>#N/A</v>
      </c>
      <c r="E586" s="130" t="e" cm="1">
        <f t="array" ref="E586">_xlfn.XLOOKUP($A586&amp;$Q$3&amp;$R$3,Data[Index]&amp;Data[Valid Test, Can be used for conformity (Y/N)]&amp;Data[Cycle],Data[Date])</f>
        <v>#N/A</v>
      </c>
      <c r="F586" s="129" t="e" cm="1">
        <f t="array" ref="F586">_xlfn.XLOOKUP($A586&amp;$Q$3&amp;$R$3,Data[Index]&amp;Data[Valid Test, Can be used for conformity (Y/N)]&amp;Data[Cycle],Data[CO/km (mg)])</f>
        <v>#N/A</v>
      </c>
      <c r="G586" s="129" t="e" cm="1">
        <f t="array" ref="G586">_xlfn.XLOOKUP($A586&amp;$Q$3,Data[Index]&amp;Data[Valid Test, Can be used for conformity (Y/N)],Data[CO2/km (g)])</f>
        <v>#N/A</v>
      </c>
      <c r="H586" s="129" t="e" cm="1">
        <f t="array" ref="H586">_xlfn.XLOOKUP($A586&amp;$Q$3,Data[Index]&amp;Data[Valid Test, Can be used for conformity (Y/N)],Data[THC/km (mg)])</f>
        <v>#N/A</v>
      </c>
      <c r="I586" s="129" t="e" cm="1">
        <f t="array" ref="I586">_xlfn.XLOOKUP($A586&amp;$Q$3,Data[Index]&amp;Data[Valid Test, Can be used for conformity (Y/N)],Data[NOx/km (mg)])</f>
        <v>#N/A</v>
      </c>
      <c r="J586" s="129" t="e" cm="1">
        <f t="array" ref="J586">_xlfn.XLOOKUP($A586&amp;$Q$3,Data[Index]&amp;Data[Valid Test, Can be used for conformity (Y/N)],Data[THC + NOx/km (mg)])</f>
        <v>#N/A</v>
      </c>
      <c r="K586" s="142" t="e" cm="1">
        <f t="array" ref="K586">_xlfn.XLOOKUP($A586&amp;$Q$3,Data[Index]&amp;Data[Valid Test, Can be used for conformity (Y/N)],Data[PN/km ('#)])</f>
        <v>#N/A</v>
      </c>
      <c r="L586" s="129" t="e" cm="1">
        <f t="array" ref="L586">_xlfn.XLOOKUP($A586&amp;$Q$3,Data[Index]&amp;Data[Valid Test, Can be used for conformity (Y/N)],Data[PM/km (mg)])</f>
        <v>#N/A</v>
      </c>
      <c r="M586" s="126" t="e" cm="1">
        <f t="array" ref="M586">_xlfn.XLOOKUP($A586&amp;$Q$3,Data[Index]&amp;Data[Valid Test, Can be used for conformity (Y/N)],Data[CH4 (mg/km)])</f>
        <v>#N/A</v>
      </c>
      <c r="N586" s="126" t="e" cm="1">
        <f t="array" ref="N586">_xlfn.XLOOKUP($A586&amp;$Q$3,Data[Index]&amp;Data[Valid Test, Can be used for conformity (Y/N)],Data[N20 (mg/km)])</f>
        <v>#N/A</v>
      </c>
      <c r="O586" s="129" t="e" cm="1">
        <f t="array" ref="O586">_xlfn.XLOOKUP($A586&amp;$Q$3,Data[Index]&amp;Data[Valid Test, Can be used for conformity (Y/N)],Data[l/100km])</f>
        <v>#N/A</v>
      </c>
      <c r="P586" s="138">
        <f>_xlfn.XLOOKUP($A586,Data[Index],Data[Comments])</f>
        <v>0</v>
      </c>
    </row>
    <row r="587" spans="1:16" x14ac:dyDescent="0.2">
      <c r="A587" s="129"/>
      <c r="B587" s="129"/>
      <c r="C587" s="129" t="e" cm="1">
        <f t="array" ref="C587">_xlfn.XLOOKUP($A587&amp;$Q$3&amp;$R$3,Data[Index]&amp;Data[Valid Test, Can be used for conformity (Y/N)]&amp;Data[Cycle],Data[Test Name])</f>
        <v>#N/A</v>
      </c>
      <c r="D587" s="167" t="e" cm="1">
        <f t="array" ref="D587">_xlfn.XLOOKUP($A587&amp;$Q$3&amp;$R$3,Data[Index]&amp;Data[Valid Test, Can be used for conformity (Y/N)]&amp;Data[Cycle],Data[Mileage (Miles)])</f>
        <v>#N/A</v>
      </c>
      <c r="E587" s="130" t="e" cm="1">
        <f t="array" ref="E587">_xlfn.XLOOKUP($A587&amp;$Q$3&amp;$R$3,Data[Index]&amp;Data[Valid Test, Can be used for conformity (Y/N)]&amp;Data[Cycle],Data[Date])</f>
        <v>#N/A</v>
      </c>
      <c r="F587" s="129" t="e" cm="1">
        <f t="array" ref="F587">_xlfn.XLOOKUP($A587&amp;$Q$3&amp;$R$3,Data[Index]&amp;Data[Valid Test, Can be used for conformity (Y/N)]&amp;Data[Cycle],Data[CO/km (mg)])</f>
        <v>#N/A</v>
      </c>
      <c r="G587" s="129" t="e" cm="1">
        <f t="array" ref="G587">_xlfn.XLOOKUP($A587&amp;$Q$3,Data[Index]&amp;Data[Valid Test, Can be used for conformity (Y/N)],Data[CO2/km (g)])</f>
        <v>#N/A</v>
      </c>
      <c r="H587" s="129" t="e" cm="1">
        <f t="array" ref="H587">_xlfn.XLOOKUP($A587&amp;$Q$3,Data[Index]&amp;Data[Valid Test, Can be used for conformity (Y/N)],Data[THC/km (mg)])</f>
        <v>#N/A</v>
      </c>
      <c r="I587" s="129" t="e" cm="1">
        <f t="array" ref="I587">_xlfn.XLOOKUP($A587&amp;$Q$3,Data[Index]&amp;Data[Valid Test, Can be used for conformity (Y/N)],Data[NOx/km (mg)])</f>
        <v>#N/A</v>
      </c>
      <c r="J587" s="129" t="e" cm="1">
        <f t="array" ref="J587">_xlfn.XLOOKUP($A587&amp;$Q$3,Data[Index]&amp;Data[Valid Test, Can be used for conformity (Y/N)],Data[THC + NOx/km (mg)])</f>
        <v>#N/A</v>
      </c>
      <c r="K587" s="142" t="e" cm="1">
        <f t="array" ref="K587">_xlfn.XLOOKUP($A587&amp;$Q$3,Data[Index]&amp;Data[Valid Test, Can be used for conformity (Y/N)],Data[PN/km ('#)])</f>
        <v>#N/A</v>
      </c>
      <c r="L587" s="129" t="e" cm="1">
        <f t="array" ref="L587">_xlfn.XLOOKUP($A587&amp;$Q$3,Data[Index]&amp;Data[Valid Test, Can be used for conformity (Y/N)],Data[PM/km (mg)])</f>
        <v>#N/A</v>
      </c>
      <c r="M587" s="126" t="e" cm="1">
        <f t="array" ref="M587">_xlfn.XLOOKUP($A587&amp;$Q$3,Data[Index]&amp;Data[Valid Test, Can be used for conformity (Y/N)],Data[CH4 (mg/km)])</f>
        <v>#N/A</v>
      </c>
      <c r="N587" s="126" t="e" cm="1">
        <f t="array" ref="N587">_xlfn.XLOOKUP($A587&amp;$Q$3,Data[Index]&amp;Data[Valid Test, Can be used for conformity (Y/N)],Data[N20 (mg/km)])</f>
        <v>#N/A</v>
      </c>
      <c r="O587" s="129" t="e" cm="1">
        <f t="array" ref="O587">_xlfn.XLOOKUP($A587&amp;$Q$3,Data[Index]&amp;Data[Valid Test, Can be used for conformity (Y/N)],Data[l/100km])</f>
        <v>#N/A</v>
      </c>
      <c r="P587" s="138" t="e">
        <f>_xlfn.XLOOKUP($A587,Data[Index],Data[Comments])</f>
        <v>#N/A</v>
      </c>
    </row>
    <row r="588" spans="1:16" x14ac:dyDescent="0.2">
      <c r="A588" s="129"/>
      <c r="B588" s="129"/>
      <c r="C588" s="129" t="e" cm="1">
        <f t="array" ref="C588">_xlfn.XLOOKUP($A588&amp;$Q$3&amp;$R$3,Data[Index]&amp;Data[Valid Test, Can be used for conformity (Y/N)]&amp;Data[Cycle],Data[Test Name])</f>
        <v>#N/A</v>
      </c>
      <c r="D588" s="167" t="e" cm="1">
        <f t="array" ref="D588">_xlfn.XLOOKUP($A588&amp;$Q$3&amp;$R$3,Data[Index]&amp;Data[Valid Test, Can be used for conformity (Y/N)]&amp;Data[Cycle],Data[Mileage (Miles)])</f>
        <v>#N/A</v>
      </c>
      <c r="E588" s="130" t="e" cm="1">
        <f t="array" ref="E588">_xlfn.XLOOKUP($A588&amp;$Q$3&amp;$R$3,Data[Index]&amp;Data[Valid Test, Can be used for conformity (Y/N)]&amp;Data[Cycle],Data[Date])</f>
        <v>#N/A</v>
      </c>
      <c r="F588" s="129" t="e" cm="1">
        <f t="array" ref="F588">_xlfn.XLOOKUP($A588&amp;$Q$3&amp;$R$3,Data[Index]&amp;Data[Valid Test, Can be used for conformity (Y/N)]&amp;Data[Cycle],Data[CO/km (mg)])</f>
        <v>#N/A</v>
      </c>
      <c r="G588" s="129" t="e" cm="1">
        <f t="array" ref="G588">_xlfn.XLOOKUP($A588&amp;$Q$3,Data[Index]&amp;Data[Valid Test, Can be used for conformity (Y/N)],Data[CO2/km (g)])</f>
        <v>#N/A</v>
      </c>
      <c r="H588" s="129" t="e" cm="1">
        <f t="array" ref="H588">_xlfn.XLOOKUP($A588&amp;$Q$3,Data[Index]&amp;Data[Valid Test, Can be used for conformity (Y/N)],Data[THC/km (mg)])</f>
        <v>#N/A</v>
      </c>
      <c r="I588" s="129" t="e" cm="1">
        <f t="array" ref="I588">_xlfn.XLOOKUP($A588&amp;$Q$3,Data[Index]&amp;Data[Valid Test, Can be used for conformity (Y/N)],Data[NOx/km (mg)])</f>
        <v>#N/A</v>
      </c>
      <c r="J588" s="129" t="e" cm="1">
        <f t="array" ref="J588">_xlfn.XLOOKUP($A588&amp;$Q$3,Data[Index]&amp;Data[Valid Test, Can be used for conformity (Y/N)],Data[THC + NOx/km (mg)])</f>
        <v>#N/A</v>
      </c>
      <c r="K588" s="142" t="e" cm="1">
        <f t="array" ref="K588">_xlfn.XLOOKUP($A588&amp;$Q$3,Data[Index]&amp;Data[Valid Test, Can be used for conformity (Y/N)],Data[PN/km ('#)])</f>
        <v>#N/A</v>
      </c>
      <c r="L588" s="129" t="e" cm="1">
        <f t="array" ref="L588">_xlfn.XLOOKUP($A588&amp;$Q$3,Data[Index]&amp;Data[Valid Test, Can be used for conformity (Y/N)],Data[PM/km (mg)])</f>
        <v>#N/A</v>
      </c>
      <c r="M588" s="126" t="e" cm="1">
        <f t="array" ref="M588">_xlfn.XLOOKUP($A588&amp;$Q$3,Data[Index]&amp;Data[Valid Test, Can be used for conformity (Y/N)],Data[CH4 (mg/km)])</f>
        <v>#N/A</v>
      </c>
      <c r="N588" s="126" t="e" cm="1">
        <f t="array" ref="N588">_xlfn.XLOOKUP($A588&amp;$Q$3,Data[Index]&amp;Data[Valid Test, Can be used for conformity (Y/N)],Data[N20 (mg/km)])</f>
        <v>#N/A</v>
      </c>
      <c r="O588" s="129" t="e" cm="1">
        <f t="array" ref="O588">_xlfn.XLOOKUP($A588&amp;$Q$3,Data[Index]&amp;Data[Valid Test, Can be used for conformity (Y/N)],Data[l/100km])</f>
        <v>#N/A</v>
      </c>
      <c r="P588" s="138">
        <f>_xlfn.XLOOKUP($A588,Data[Index],Data[Comments])</f>
        <v>0</v>
      </c>
    </row>
    <row r="589" spans="1:16" x14ac:dyDescent="0.2">
      <c r="A589" s="129"/>
      <c r="B589" s="129"/>
      <c r="C589" s="129" t="e" cm="1">
        <f t="array" ref="C589">_xlfn.XLOOKUP($A589&amp;$Q$3&amp;$R$3,Data[Index]&amp;Data[Valid Test, Can be used for conformity (Y/N)]&amp;Data[Cycle],Data[Test Name])</f>
        <v>#N/A</v>
      </c>
      <c r="D589" s="167" t="e" cm="1">
        <f t="array" ref="D589">_xlfn.XLOOKUP($A589&amp;$Q$3&amp;$R$3,Data[Index]&amp;Data[Valid Test, Can be used for conformity (Y/N)]&amp;Data[Cycle],Data[Mileage (Miles)])</f>
        <v>#N/A</v>
      </c>
      <c r="E589" s="130" t="e" cm="1">
        <f t="array" ref="E589">_xlfn.XLOOKUP($A589&amp;$Q$3&amp;$R$3,Data[Index]&amp;Data[Valid Test, Can be used for conformity (Y/N)]&amp;Data[Cycle],Data[Date])</f>
        <v>#N/A</v>
      </c>
      <c r="F589" s="129" t="e" cm="1">
        <f t="array" ref="F589">_xlfn.XLOOKUP($A589&amp;$Q$3&amp;$R$3,Data[Index]&amp;Data[Valid Test, Can be used for conformity (Y/N)]&amp;Data[Cycle],Data[CO/km (mg)])</f>
        <v>#N/A</v>
      </c>
      <c r="G589" s="129" t="e" cm="1">
        <f t="array" ref="G589">_xlfn.XLOOKUP($A589&amp;$Q$3,Data[Index]&amp;Data[Valid Test, Can be used for conformity (Y/N)],Data[CO2/km (g)])</f>
        <v>#N/A</v>
      </c>
      <c r="H589" s="129" t="e" cm="1">
        <f t="array" ref="H589">_xlfn.XLOOKUP($A589&amp;$Q$3,Data[Index]&amp;Data[Valid Test, Can be used for conformity (Y/N)],Data[THC/km (mg)])</f>
        <v>#N/A</v>
      </c>
      <c r="I589" s="129" t="e" cm="1">
        <f t="array" ref="I589">_xlfn.XLOOKUP($A589&amp;$Q$3,Data[Index]&amp;Data[Valid Test, Can be used for conformity (Y/N)],Data[NOx/km (mg)])</f>
        <v>#N/A</v>
      </c>
      <c r="J589" s="129" t="e" cm="1">
        <f t="array" ref="J589">_xlfn.XLOOKUP($A589&amp;$Q$3,Data[Index]&amp;Data[Valid Test, Can be used for conformity (Y/N)],Data[THC + NOx/km (mg)])</f>
        <v>#N/A</v>
      </c>
      <c r="K589" s="142" t="e" cm="1">
        <f t="array" ref="K589">_xlfn.XLOOKUP($A589&amp;$Q$3,Data[Index]&amp;Data[Valid Test, Can be used for conformity (Y/N)],Data[PN/km ('#)])</f>
        <v>#N/A</v>
      </c>
      <c r="L589" s="129" t="e" cm="1">
        <f t="array" ref="L589">_xlfn.XLOOKUP($A589&amp;$Q$3,Data[Index]&amp;Data[Valid Test, Can be used for conformity (Y/N)],Data[PM/km (mg)])</f>
        <v>#N/A</v>
      </c>
      <c r="M589" s="126" t="e" cm="1">
        <f t="array" ref="M589">_xlfn.XLOOKUP($A589&amp;$Q$3,Data[Index]&amp;Data[Valid Test, Can be used for conformity (Y/N)],Data[CH4 (mg/km)])</f>
        <v>#N/A</v>
      </c>
      <c r="N589" s="126" t="e" cm="1">
        <f t="array" ref="N589">_xlfn.XLOOKUP($A589&amp;$Q$3,Data[Index]&amp;Data[Valid Test, Can be used for conformity (Y/N)],Data[N20 (mg/km)])</f>
        <v>#N/A</v>
      </c>
      <c r="O589" s="129" t="e" cm="1">
        <f t="array" ref="O589">_xlfn.XLOOKUP($A589&amp;$Q$3,Data[Index]&amp;Data[Valid Test, Can be used for conformity (Y/N)],Data[l/100km])</f>
        <v>#N/A</v>
      </c>
      <c r="P589" s="138">
        <f>_xlfn.XLOOKUP($A589,Data[Index],Data[Comments])</f>
        <v>0</v>
      </c>
    </row>
    <row r="590" spans="1:16" x14ac:dyDescent="0.2">
      <c r="A590" s="129"/>
      <c r="B590" s="129"/>
      <c r="C590" s="129" t="e" cm="1">
        <f t="array" ref="C590">_xlfn.XLOOKUP($A590&amp;$Q$3&amp;$R$3,Data[Index]&amp;Data[Valid Test, Can be used for conformity (Y/N)]&amp;Data[Cycle],Data[Test Name])</f>
        <v>#N/A</v>
      </c>
      <c r="D590" s="167" t="e" cm="1">
        <f t="array" ref="D590">_xlfn.XLOOKUP($A590&amp;$Q$3&amp;$R$3,Data[Index]&amp;Data[Valid Test, Can be used for conformity (Y/N)]&amp;Data[Cycle],Data[Mileage (Miles)])</f>
        <v>#N/A</v>
      </c>
      <c r="E590" s="130" t="e" cm="1">
        <f t="array" ref="E590">_xlfn.XLOOKUP($A590&amp;$Q$3&amp;$R$3,Data[Index]&amp;Data[Valid Test, Can be used for conformity (Y/N)]&amp;Data[Cycle],Data[Date])</f>
        <v>#N/A</v>
      </c>
      <c r="F590" s="129" t="e" cm="1">
        <f t="array" ref="F590">_xlfn.XLOOKUP($A590&amp;$Q$3&amp;$R$3,Data[Index]&amp;Data[Valid Test, Can be used for conformity (Y/N)]&amp;Data[Cycle],Data[CO/km (mg)])</f>
        <v>#N/A</v>
      </c>
      <c r="G590" s="129" t="e" cm="1">
        <f t="array" ref="G590">_xlfn.XLOOKUP($A590&amp;$Q$3,Data[Index]&amp;Data[Valid Test, Can be used for conformity (Y/N)],Data[CO2/km (g)])</f>
        <v>#N/A</v>
      </c>
      <c r="H590" s="129" t="e" cm="1">
        <f t="array" ref="H590">_xlfn.XLOOKUP($A590&amp;$Q$3,Data[Index]&amp;Data[Valid Test, Can be used for conformity (Y/N)],Data[THC/km (mg)])</f>
        <v>#N/A</v>
      </c>
      <c r="I590" s="129" t="e" cm="1">
        <f t="array" ref="I590">_xlfn.XLOOKUP($A590&amp;$Q$3,Data[Index]&amp;Data[Valid Test, Can be used for conformity (Y/N)],Data[NOx/km (mg)])</f>
        <v>#N/A</v>
      </c>
      <c r="J590" s="129" t="e" cm="1">
        <f t="array" ref="J590">_xlfn.XLOOKUP($A590&amp;$Q$3,Data[Index]&amp;Data[Valid Test, Can be used for conformity (Y/N)],Data[THC + NOx/km (mg)])</f>
        <v>#N/A</v>
      </c>
      <c r="K590" s="142" t="e" cm="1">
        <f t="array" ref="K590">_xlfn.XLOOKUP($A590&amp;$Q$3,Data[Index]&amp;Data[Valid Test, Can be used for conformity (Y/N)],Data[PN/km ('#)])</f>
        <v>#N/A</v>
      </c>
      <c r="L590" s="129" t="e" cm="1">
        <f t="array" ref="L590">_xlfn.XLOOKUP($A590&amp;$Q$3,Data[Index]&amp;Data[Valid Test, Can be used for conformity (Y/N)],Data[PM/km (mg)])</f>
        <v>#N/A</v>
      </c>
      <c r="M590" s="126" t="e" cm="1">
        <f t="array" ref="M590">_xlfn.XLOOKUP($A590&amp;$Q$3,Data[Index]&amp;Data[Valid Test, Can be used for conformity (Y/N)],Data[CH4 (mg/km)])</f>
        <v>#N/A</v>
      </c>
      <c r="N590" s="126" t="e" cm="1">
        <f t="array" ref="N590">_xlfn.XLOOKUP($A590&amp;$Q$3,Data[Index]&amp;Data[Valid Test, Can be used for conformity (Y/N)],Data[N20 (mg/km)])</f>
        <v>#N/A</v>
      </c>
      <c r="O590" s="129" t="e" cm="1">
        <f t="array" ref="O590">_xlfn.XLOOKUP($A590&amp;$Q$3,Data[Index]&amp;Data[Valid Test, Can be used for conformity (Y/N)],Data[l/100km])</f>
        <v>#N/A</v>
      </c>
      <c r="P590" s="138" t="e">
        <f>_xlfn.XLOOKUP($A590,Data[Index],Data[Comments])</f>
        <v>#N/A</v>
      </c>
    </row>
    <row r="591" spans="1:16" x14ac:dyDescent="0.2">
      <c r="A591" s="129"/>
      <c r="B591" s="129"/>
      <c r="C591" s="129" t="e" cm="1">
        <f t="array" ref="C591">_xlfn.XLOOKUP($A591&amp;$Q$3&amp;$R$3,Data[Index]&amp;Data[Valid Test, Can be used for conformity (Y/N)]&amp;Data[Cycle],Data[Test Name])</f>
        <v>#N/A</v>
      </c>
      <c r="D591" s="167" t="e" cm="1">
        <f t="array" ref="D591">_xlfn.XLOOKUP($A591&amp;$Q$3&amp;$R$3,Data[Index]&amp;Data[Valid Test, Can be used for conformity (Y/N)]&amp;Data[Cycle],Data[Mileage (Miles)])</f>
        <v>#N/A</v>
      </c>
      <c r="E591" s="130" t="e" cm="1">
        <f t="array" ref="E591">_xlfn.XLOOKUP($A591&amp;$Q$3&amp;$R$3,Data[Index]&amp;Data[Valid Test, Can be used for conformity (Y/N)]&amp;Data[Cycle],Data[Date])</f>
        <v>#N/A</v>
      </c>
      <c r="F591" s="129" t="e" cm="1">
        <f t="array" ref="F591">_xlfn.XLOOKUP($A591&amp;$Q$3&amp;$R$3,Data[Index]&amp;Data[Valid Test, Can be used for conformity (Y/N)]&amp;Data[Cycle],Data[CO/km (mg)])</f>
        <v>#N/A</v>
      </c>
      <c r="G591" s="129" t="e" cm="1">
        <f t="array" ref="G591">_xlfn.XLOOKUP($A591&amp;$Q$3,Data[Index]&amp;Data[Valid Test, Can be used for conformity (Y/N)],Data[CO2/km (g)])</f>
        <v>#N/A</v>
      </c>
      <c r="H591" s="129" t="e" cm="1">
        <f t="array" ref="H591">_xlfn.XLOOKUP($A591&amp;$Q$3,Data[Index]&amp;Data[Valid Test, Can be used for conformity (Y/N)],Data[THC/km (mg)])</f>
        <v>#N/A</v>
      </c>
      <c r="I591" s="129" t="e" cm="1">
        <f t="array" ref="I591">_xlfn.XLOOKUP($A591&amp;$Q$3,Data[Index]&amp;Data[Valid Test, Can be used for conformity (Y/N)],Data[NOx/km (mg)])</f>
        <v>#N/A</v>
      </c>
      <c r="J591" s="129" t="e" cm="1">
        <f t="array" ref="J591">_xlfn.XLOOKUP($A591&amp;$Q$3,Data[Index]&amp;Data[Valid Test, Can be used for conformity (Y/N)],Data[THC + NOx/km (mg)])</f>
        <v>#N/A</v>
      </c>
      <c r="K591" s="142" t="e" cm="1">
        <f t="array" ref="K591">_xlfn.XLOOKUP($A591&amp;$Q$3,Data[Index]&amp;Data[Valid Test, Can be used for conformity (Y/N)],Data[PN/km ('#)])</f>
        <v>#N/A</v>
      </c>
      <c r="L591" s="129" t="e" cm="1">
        <f t="array" ref="L591">_xlfn.XLOOKUP($A591&amp;$Q$3,Data[Index]&amp;Data[Valid Test, Can be used for conformity (Y/N)],Data[PM/km (mg)])</f>
        <v>#N/A</v>
      </c>
      <c r="M591" s="126" t="e" cm="1">
        <f t="array" ref="M591">_xlfn.XLOOKUP($A591&amp;$Q$3,Data[Index]&amp;Data[Valid Test, Can be used for conformity (Y/N)],Data[CH4 (mg/km)])</f>
        <v>#N/A</v>
      </c>
      <c r="N591" s="126" t="e" cm="1">
        <f t="array" ref="N591">_xlfn.XLOOKUP($A591&amp;$Q$3,Data[Index]&amp;Data[Valid Test, Can be used for conformity (Y/N)],Data[N20 (mg/km)])</f>
        <v>#N/A</v>
      </c>
      <c r="O591" s="129" t="e" cm="1">
        <f t="array" ref="O591">_xlfn.XLOOKUP($A591&amp;$Q$3,Data[Index]&amp;Data[Valid Test, Can be used for conformity (Y/N)],Data[l/100km])</f>
        <v>#N/A</v>
      </c>
      <c r="P591" s="138" t="e">
        <f>_xlfn.XLOOKUP($A591,Data[Index],Data[Comments])</f>
        <v>#N/A</v>
      </c>
    </row>
    <row r="592" spans="1:16" x14ac:dyDescent="0.2">
      <c r="A592" s="129"/>
      <c r="B592" s="129"/>
      <c r="C592" s="129" t="e" cm="1">
        <f t="array" ref="C592">_xlfn.XLOOKUP($A592&amp;$Q$3&amp;$R$3,Data[Index]&amp;Data[Valid Test, Can be used for conformity (Y/N)]&amp;Data[Cycle],Data[Test Name])</f>
        <v>#N/A</v>
      </c>
      <c r="D592" s="167" t="e" cm="1">
        <f t="array" ref="D592">_xlfn.XLOOKUP($A592&amp;$Q$3&amp;$R$3,Data[Index]&amp;Data[Valid Test, Can be used for conformity (Y/N)]&amp;Data[Cycle],Data[Mileage (Miles)])</f>
        <v>#N/A</v>
      </c>
      <c r="E592" s="130" t="e" cm="1">
        <f t="array" ref="E592">_xlfn.XLOOKUP($A592&amp;$Q$3&amp;$R$3,Data[Index]&amp;Data[Valid Test, Can be used for conformity (Y/N)]&amp;Data[Cycle],Data[Date])</f>
        <v>#N/A</v>
      </c>
      <c r="F592" s="129" t="e" cm="1">
        <f t="array" ref="F592">_xlfn.XLOOKUP($A592&amp;$Q$3&amp;$R$3,Data[Index]&amp;Data[Valid Test, Can be used for conformity (Y/N)]&amp;Data[Cycle],Data[CO/km (mg)])</f>
        <v>#N/A</v>
      </c>
      <c r="G592" s="129" t="e" cm="1">
        <f t="array" ref="G592">_xlfn.XLOOKUP($A592&amp;$Q$3,Data[Index]&amp;Data[Valid Test, Can be used for conformity (Y/N)],Data[CO2/km (g)])</f>
        <v>#N/A</v>
      </c>
      <c r="H592" s="129" t="e" cm="1">
        <f t="array" ref="H592">_xlfn.XLOOKUP($A592&amp;$Q$3,Data[Index]&amp;Data[Valid Test, Can be used for conformity (Y/N)],Data[THC/km (mg)])</f>
        <v>#N/A</v>
      </c>
      <c r="I592" s="129" t="e" cm="1">
        <f t="array" ref="I592">_xlfn.XLOOKUP($A592&amp;$Q$3,Data[Index]&amp;Data[Valid Test, Can be used for conformity (Y/N)],Data[NOx/km (mg)])</f>
        <v>#N/A</v>
      </c>
      <c r="J592" s="129" t="e" cm="1">
        <f t="array" ref="J592">_xlfn.XLOOKUP($A592&amp;$Q$3,Data[Index]&amp;Data[Valid Test, Can be used for conformity (Y/N)],Data[THC + NOx/km (mg)])</f>
        <v>#N/A</v>
      </c>
      <c r="K592" s="142" t="e" cm="1">
        <f t="array" ref="K592">_xlfn.XLOOKUP($A592&amp;$Q$3,Data[Index]&amp;Data[Valid Test, Can be used for conformity (Y/N)],Data[PN/km ('#)])</f>
        <v>#N/A</v>
      </c>
      <c r="L592" s="129" t="e" cm="1">
        <f t="array" ref="L592">_xlfn.XLOOKUP($A592&amp;$Q$3,Data[Index]&amp;Data[Valid Test, Can be used for conformity (Y/N)],Data[PM/km (mg)])</f>
        <v>#N/A</v>
      </c>
      <c r="M592" s="126" t="e" cm="1">
        <f t="array" ref="M592">_xlfn.XLOOKUP($A592&amp;$Q$3,Data[Index]&amp;Data[Valid Test, Can be used for conformity (Y/N)],Data[CH4 (mg/km)])</f>
        <v>#N/A</v>
      </c>
      <c r="N592" s="126" t="e" cm="1">
        <f t="array" ref="N592">_xlfn.XLOOKUP($A592&amp;$Q$3,Data[Index]&amp;Data[Valid Test, Can be used for conformity (Y/N)],Data[N20 (mg/km)])</f>
        <v>#N/A</v>
      </c>
      <c r="O592" s="129" t="e" cm="1">
        <f t="array" ref="O592">_xlfn.XLOOKUP($A592&amp;$Q$3,Data[Index]&amp;Data[Valid Test, Can be used for conformity (Y/N)],Data[l/100km])</f>
        <v>#N/A</v>
      </c>
      <c r="P592" s="138" t="e">
        <f>_xlfn.XLOOKUP($A592,Data[Index],Data[Comments])</f>
        <v>#N/A</v>
      </c>
    </row>
    <row r="593" spans="1:16" x14ac:dyDescent="0.2">
      <c r="A593" s="129"/>
      <c r="B593" s="129"/>
      <c r="C593" s="129" t="e" cm="1">
        <f t="array" ref="C593">_xlfn.XLOOKUP($A593&amp;$Q$3&amp;$R$3,Data[Index]&amp;Data[Valid Test, Can be used for conformity (Y/N)]&amp;Data[Cycle],Data[Test Name])</f>
        <v>#N/A</v>
      </c>
      <c r="D593" s="167" t="e" cm="1">
        <f t="array" ref="D593">_xlfn.XLOOKUP($A593&amp;$Q$3&amp;$R$3,Data[Index]&amp;Data[Valid Test, Can be used for conformity (Y/N)]&amp;Data[Cycle],Data[Mileage (Miles)])</f>
        <v>#N/A</v>
      </c>
      <c r="E593" s="130" t="e" cm="1">
        <f t="array" ref="E593">_xlfn.XLOOKUP($A593&amp;$Q$3&amp;$R$3,Data[Index]&amp;Data[Valid Test, Can be used for conformity (Y/N)]&amp;Data[Cycle],Data[Date])</f>
        <v>#N/A</v>
      </c>
      <c r="F593" s="129" t="e" cm="1">
        <f t="array" ref="F593">_xlfn.XLOOKUP($A593&amp;$Q$3&amp;$R$3,Data[Index]&amp;Data[Valid Test, Can be used for conformity (Y/N)]&amp;Data[Cycle],Data[CO/km (mg)])</f>
        <v>#N/A</v>
      </c>
      <c r="G593" s="129" t="e" cm="1">
        <f t="array" ref="G593">_xlfn.XLOOKUP($A593&amp;$Q$3,Data[Index]&amp;Data[Valid Test, Can be used for conformity (Y/N)],Data[CO2/km (g)])</f>
        <v>#N/A</v>
      </c>
      <c r="H593" s="129" t="e" cm="1">
        <f t="array" ref="H593">_xlfn.XLOOKUP($A593&amp;$Q$3,Data[Index]&amp;Data[Valid Test, Can be used for conformity (Y/N)],Data[THC/km (mg)])</f>
        <v>#N/A</v>
      </c>
      <c r="I593" s="129" t="e" cm="1">
        <f t="array" ref="I593">_xlfn.XLOOKUP($A593&amp;$Q$3,Data[Index]&amp;Data[Valid Test, Can be used for conformity (Y/N)],Data[NOx/km (mg)])</f>
        <v>#N/A</v>
      </c>
      <c r="J593" s="129" t="e" cm="1">
        <f t="array" ref="J593">_xlfn.XLOOKUP($A593&amp;$Q$3,Data[Index]&amp;Data[Valid Test, Can be used for conformity (Y/N)],Data[THC + NOx/km (mg)])</f>
        <v>#N/A</v>
      </c>
      <c r="K593" s="142" t="e" cm="1">
        <f t="array" ref="K593">_xlfn.XLOOKUP($A593&amp;$Q$3,Data[Index]&amp;Data[Valid Test, Can be used for conformity (Y/N)],Data[PN/km ('#)])</f>
        <v>#N/A</v>
      </c>
      <c r="L593" s="129" t="e" cm="1">
        <f t="array" ref="L593">_xlfn.XLOOKUP($A593&amp;$Q$3,Data[Index]&amp;Data[Valid Test, Can be used for conformity (Y/N)],Data[PM/km (mg)])</f>
        <v>#N/A</v>
      </c>
      <c r="M593" s="126" t="e" cm="1">
        <f t="array" ref="M593">_xlfn.XLOOKUP($A593&amp;$Q$3,Data[Index]&amp;Data[Valid Test, Can be used for conformity (Y/N)],Data[CH4 (mg/km)])</f>
        <v>#N/A</v>
      </c>
      <c r="N593" s="126" t="e" cm="1">
        <f t="array" ref="N593">_xlfn.XLOOKUP($A593&amp;$Q$3,Data[Index]&amp;Data[Valid Test, Can be used for conformity (Y/N)],Data[N20 (mg/km)])</f>
        <v>#N/A</v>
      </c>
      <c r="O593" s="129" t="e" cm="1">
        <f t="array" ref="O593">_xlfn.XLOOKUP($A593&amp;$Q$3,Data[Index]&amp;Data[Valid Test, Can be used for conformity (Y/N)],Data[l/100km])</f>
        <v>#N/A</v>
      </c>
      <c r="P593" s="138">
        <f>_xlfn.XLOOKUP($A593,Data[Index],Data[Comments])</f>
        <v>0</v>
      </c>
    </row>
    <row r="594" spans="1:16" x14ac:dyDescent="0.2">
      <c r="A594" s="129"/>
      <c r="B594" s="129"/>
      <c r="C594" s="129" t="e" cm="1">
        <f t="array" ref="C594">_xlfn.XLOOKUP($A594&amp;$Q$3&amp;$R$3,Data[Index]&amp;Data[Valid Test, Can be used for conformity (Y/N)]&amp;Data[Cycle],Data[Test Name])</f>
        <v>#N/A</v>
      </c>
      <c r="D594" s="167" t="e" cm="1">
        <f t="array" ref="D594">_xlfn.XLOOKUP($A594&amp;$Q$3&amp;$R$3,Data[Index]&amp;Data[Valid Test, Can be used for conformity (Y/N)]&amp;Data[Cycle],Data[Mileage (Miles)])</f>
        <v>#N/A</v>
      </c>
      <c r="E594" s="130" t="e" cm="1">
        <f t="array" ref="E594">_xlfn.XLOOKUP($A594&amp;$Q$3&amp;$R$3,Data[Index]&amp;Data[Valid Test, Can be used for conformity (Y/N)]&amp;Data[Cycle],Data[Date])</f>
        <v>#N/A</v>
      </c>
      <c r="F594" s="129" t="e" cm="1">
        <f t="array" ref="F594">_xlfn.XLOOKUP($A594&amp;$Q$3&amp;$R$3,Data[Index]&amp;Data[Valid Test, Can be used for conformity (Y/N)]&amp;Data[Cycle],Data[CO/km (mg)])</f>
        <v>#N/A</v>
      </c>
      <c r="G594" s="129" t="e" cm="1">
        <f t="array" ref="G594">_xlfn.XLOOKUP($A594&amp;$Q$3,Data[Index]&amp;Data[Valid Test, Can be used for conformity (Y/N)],Data[CO2/km (g)])</f>
        <v>#N/A</v>
      </c>
      <c r="H594" s="129" t="e" cm="1">
        <f t="array" ref="H594">_xlfn.XLOOKUP($A594&amp;$Q$3,Data[Index]&amp;Data[Valid Test, Can be used for conformity (Y/N)],Data[THC/km (mg)])</f>
        <v>#N/A</v>
      </c>
      <c r="I594" s="129" t="e" cm="1">
        <f t="array" ref="I594">_xlfn.XLOOKUP($A594&amp;$Q$3,Data[Index]&amp;Data[Valid Test, Can be used for conformity (Y/N)],Data[NOx/km (mg)])</f>
        <v>#N/A</v>
      </c>
      <c r="J594" s="129" t="e" cm="1">
        <f t="array" ref="J594">_xlfn.XLOOKUP($A594&amp;$Q$3,Data[Index]&amp;Data[Valid Test, Can be used for conformity (Y/N)],Data[THC + NOx/km (mg)])</f>
        <v>#N/A</v>
      </c>
      <c r="K594" s="142" t="e" cm="1">
        <f t="array" ref="K594">_xlfn.XLOOKUP($A594&amp;$Q$3,Data[Index]&amp;Data[Valid Test, Can be used for conformity (Y/N)],Data[PN/km ('#)])</f>
        <v>#N/A</v>
      </c>
      <c r="L594" s="129" t="e" cm="1">
        <f t="array" ref="L594">_xlfn.XLOOKUP($A594&amp;$Q$3,Data[Index]&amp;Data[Valid Test, Can be used for conformity (Y/N)],Data[PM/km (mg)])</f>
        <v>#N/A</v>
      </c>
      <c r="M594" s="126" t="e" cm="1">
        <f t="array" ref="M594">_xlfn.XLOOKUP($A594&amp;$Q$3,Data[Index]&amp;Data[Valid Test, Can be used for conformity (Y/N)],Data[CH4 (mg/km)])</f>
        <v>#N/A</v>
      </c>
      <c r="N594" s="126" t="e" cm="1">
        <f t="array" ref="N594">_xlfn.XLOOKUP($A594&amp;$Q$3,Data[Index]&amp;Data[Valid Test, Can be used for conformity (Y/N)],Data[N20 (mg/km)])</f>
        <v>#N/A</v>
      </c>
      <c r="O594" s="129" t="e" cm="1">
        <f t="array" ref="O594">_xlfn.XLOOKUP($A594&amp;$Q$3,Data[Index]&amp;Data[Valid Test, Can be used for conformity (Y/N)],Data[l/100km])</f>
        <v>#N/A</v>
      </c>
      <c r="P594" s="138">
        <f>_xlfn.XLOOKUP($A594,Data[Index],Data[Comments])</f>
        <v>0</v>
      </c>
    </row>
    <row r="595" spans="1:16" x14ac:dyDescent="0.2">
      <c r="A595" s="129"/>
      <c r="B595" s="129"/>
      <c r="C595" s="129" t="e" cm="1">
        <f t="array" ref="C595">_xlfn.XLOOKUP($A595&amp;$Q$3&amp;$R$3,Data[Index]&amp;Data[Valid Test, Can be used for conformity (Y/N)]&amp;Data[Cycle],Data[Test Name])</f>
        <v>#N/A</v>
      </c>
      <c r="D595" s="167" t="e" cm="1">
        <f t="array" ref="D595">_xlfn.XLOOKUP($A595&amp;$Q$3&amp;$R$3,Data[Index]&amp;Data[Valid Test, Can be used for conformity (Y/N)]&amp;Data[Cycle],Data[Mileage (Miles)])</f>
        <v>#N/A</v>
      </c>
      <c r="E595" s="130" t="e" cm="1">
        <f t="array" ref="E595">_xlfn.XLOOKUP($A595&amp;$Q$3&amp;$R$3,Data[Index]&amp;Data[Valid Test, Can be used for conformity (Y/N)]&amp;Data[Cycle],Data[Date])</f>
        <v>#N/A</v>
      </c>
      <c r="F595" s="129" t="e" cm="1">
        <f t="array" ref="F595">_xlfn.XLOOKUP($A595&amp;$Q$3&amp;$R$3,Data[Index]&amp;Data[Valid Test, Can be used for conformity (Y/N)]&amp;Data[Cycle],Data[CO/km (mg)])</f>
        <v>#N/A</v>
      </c>
      <c r="G595" s="129" t="e" cm="1">
        <f t="array" ref="G595">_xlfn.XLOOKUP($A595&amp;$Q$3,Data[Index]&amp;Data[Valid Test, Can be used for conformity (Y/N)],Data[CO2/km (g)])</f>
        <v>#N/A</v>
      </c>
      <c r="H595" s="129" t="e" cm="1">
        <f t="array" ref="H595">_xlfn.XLOOKUP($A595&amp;$Q$3,Data[Index]&amp;Data[Valid Test, Can be used for conformity (Y/N)],Data[THC/km (mg)])</f>
        <v>#N/A</v>
      </c>
      <c r="I595" s="129" t="e" cm="1">
        <f t="array" ref="I595">_xlfn.XLOOKUP($A595&amp;$Q$3,Data[Index]&amp;Data[Valid Test, Can be used for conformity (Y/N)],Data[NOx/km (mg)])</f>
        <v>#N/A</v>
      </c>
      <c r="J595" s="129" t="e" cm="1">
        <f t="array" ref="J595">_xlfn.XLOOKUP($A595&amp;$Q$3,Data[Index]&amp;Data[Valid Test, Can be used for conformity (Y/N)],Data[THC + NOx/km (mg)])</f>
        <v>#N/A</v>
      </c>
      <c r="K595" s="142" t="e" cm="1">
        <f t="array" ref="K595">_xlfn.XLOOKUP($A595&amp;$Q$3,Data[Index]&amp;Data[Valid Test, Can be used for conformity (Y/N)],Data[PN/km ('#)])</f>
        <v>#N/A</v>
      </c>
      <c r="L595" s="129" t="e" cm="1">
        <f t="array" ref="L595">_xlfn.XLOOKUP($A595&amp;$Q$3,Data[Index]&amp;Data[Valid Test, Can be used for conformity (Y/N)],Data[PM/km (mg)])</f>
        <v>#N/A</v>
      </c>
      <c r="M595" s="126" t="e" cm="1">
        <f t="array" ref="M595">_xlfn.XLOOKUP($A595&amp;$Q$3,Data[Index]&amp;Data[Valid Test, Can be used for conformity (Y/N)],Data[CH4 (mg/km)])</f>
        <v>#N/A</v>
      </c>
      <c r="N595" s="126" t="e" cm="1">
        <f t="array" ref="N595">_xlfn.XLOOKUP($A595&amp;$Q$3,Data[Index]&amp;Data[Valid Test, Can be used for conformity (Y/N)],Data[N20 (mg/km)])</f>
        <v>#N/A</v>
      </c>
      <c r="O595" s="129" t="e" cm="1">
        <f t="array" ref="O595">_xlfn.XLOOKUP($A595&amp;$Q$3,Data[Index]&amp;Data[Valid Test, Can be used for conformity (Y/N)],Data[l/100km])</f>
        <v>#N/A</v>
      </c>
      <c r="P595" s="138" t="e">
        <f>_xlfn.XLOOKUP($A595,Data[Index],Data[Comments])</f>
        <v>#N/A</v>
      </c>
    </row>
    <row r="596" spans="1:16" x14ac:dyDescent="0.2">
      <c r="A596" s="129"/>
      <c r="B596" s="129"/>
      <c r="C596" s="129" t="e" cm="1">
        <f t="array" ref="C596">_xlfn.XLOOKUP($A596&amp;$Q$3&amp;$R$3,Data[Index]&amp;Data[Valid Test, Can be used for conformity (Y/N)]&amp;Data[Cycle],Data[Test Name])</f>
        <v>#N/A</v>
      </c>
      <c r="D596" s="167" t="e" cm="1">
        <f t="array" ref="D596">_xlfn.XLOOKUP($A596&amp;$Q$3&amp;$R$3,Data[Index]&amp;Data[Valid Test, Can be used for conformity (Y/N)]&amp;Data[Cycle],Data[Mileage (Miles)])</f>
        <v>#N/A</v>
      </c>
      <c r="E596" s="130" t="e" cm="1">
        <f t="array" ref="E596">_xlfn.XLOOKUP($A596&amp;$Q$3&amp;$R$3,Data[Index]&amp;Data[Valid Test, Can be used for conformity (Y/N)]&amp;Data[Cycle],Data[Date])</f>
        <v>#N/A</v>
      </c>
      <c r="F596" s="129" t="e" cm="1">
        <f t="array" ref="F596">_xlfn.XLOOKUP($A596&amp;$Q$3&amp;$R$3,Data[Index]&amp;Data[Valid Test, Can be used for conformity (Y/N)]&amp;Data[Cycle],Data[CO/km (mg)])</f>
        <v>#N/A</v>
      </c>
      <c r="G596" s="129" t="e" cm="1">
        <f t="array" ref="G596">_xlfn.XLOOKUP($A596&amp;$Q$3,Data[Index]&amp;Data[Valid Test, Can be used for conformity (Y/N)],Data[CO2/km (g)])</f>
        <v>#N/A</v>
      </c>
      <c r="H596" s="129" t="e" cm="1">
        <f t="array" ref="H596">_xlfn.XLOOKUP($A596&amp;$Q$3,Data[Index]&amp;Data[Valid Test, Can be used for conformity (Y/N)],Data[THC/km (mg)])</f>
        <v>#N/A</v>
      </c>
      <c r="I596" s="129" t="e" cm="1">
        <f t="array" ref="I596">_xlfn.XLOOKUP($A596&amp;$Q$3,Data[Index]&amp;Data[Valid Test, Can be used for conformity (Y/N)],Data[NOx/km (mg)])</f>
        <v>#N/A</v>
      </c>
      <c r="J596" s="129" t="e" cm="1">
        <f t="array" ref="J596">_xlfn.XLOOKUP($A596&amp;$Q$3,Data[Index]&amp;Data[Valid Test, Can be used for conformity (Y/N)],Data[THC + NOx/km (mg)])</f>
        <v>#N/A</v>
      </c>
      <c r="K596" s="142" t="e" cm="1">
        <f t="array" ref="K596">_xlfn.XLOOKUP($A596&amp;$Q$3,Data[Index]&amp;Data[Valid Test, Can be used for conformity (Y/N)],Data[PN/km ('#)])</f>
        <v>#N/A</v>
      </c>
      <c r="L596" s="129" t="e" cm="1">
        <f t="array" ref="L596">_xlfn.XLOOKUP($A596&amp;$Q$3,Data[Index]&amp;Data[Valid Test, Can be used for conformity (Y/N)],Data[PM/km (mg)])</f>
        <v>#N/A</v>
      </c>
      <c r="M596" s="126" t="e" cm="1">
        <f t="array" ref="M596">_xlfn.XLOOKUP($A596&amp;$Q$3,Data[Index]&amp;Data[Valid Test, Can be used for conformity (Y/N)],Data[CH4 (mg/km)])</f>
        <v>#N/A</v>
      </c>
      <c r="N596" s="126" t="e" cm="1">
        <f t="array" ref="N596">_xlfn.XLOOKUP($A596&amp;$Q$3,Data[Index]&amp;Data[Valid Test, Can be used for conformity (Y/N)],Data[N20 (mg/km)])</f>
        <v>#N/A</v>
      </c>
      <c r="O596" s="129" t="e" cm="1">
        <f t="array" ref="O596">_xlfn.XLOOKUP($A596&amp;$Q$3,Data[Index]&amp;Data[Valid Test, Can be used for conformity (Y/N)],Data[l/100km])</f>
        <v>#N/A</v>
      </c>
      <c r="P596" s="138">
        <f>_xlfn.XLOOKUP($A596,Data[Index],Data[Comments])</f>
        <v>0</v>
      </c>
    </row>
    <row r="597" spans="1:16" x14ac:dyDescent="0.2">
      <c r="A597" s="129"/>
      <c r="B597" s="129"/>
      <c r="C597" s="129" t="e" cm="1">
        <f t="array" ref="C597">_xlfn.XLOOKUP($A597&amp;$Q$3&amp;$R$3,Data[Index]&amp;Data[Valid Test, Can be used for conformity (Y/N)]&amp;Data[Cycle],Data[Test Name])</f>
        <v>#N/A</v>
      </c>
      <c r="D597" s="167" t="e" cm="1">
        <f t="array" ref="D597">_xlfn.XLOOKUP($A597&amp;$Q$3&amp;$R$3,Data[Index]&amp;Data[Valid Test, Can be used for conformity (Y/N)]&amp;Data[Cycle],Data[Mileage (Miles)])</f>
        <v>#N/A</v>
      </c>
      <c r="E597" s="130" t="e" cm="1">
        <f t="array" ref="E597">_xlfn.XLOOKUP($A597&amp;$Q$3&amp;$R$3,Data[Index]&amp;Data[Valid Test, Can be used for conformity (Y/N)]&amp;Data[Cycle],Data[Date])</f>
        <v>#N/A</v>
      </c>
      <c r="F597" s="129" t="e" cm="1">
        <f t="array" ref="F597">_xlfn.XLOOKUP($A597&amp;$Q$3&amp;$R$3,Data[Index]&amp;Data[Valid Test, Can be used for conformity (Y/N)]&amp;Data[Cycle],Data[CO/km (mg)])</f>
        <v>#N/A</v>
      </c>
      <c r="G597" s="129" t="e" cm="1">
        <f t="array" ref="G597">_xlfn.XLOOKUP($A597&amp;$Q$3,Data[Index]&amp;Data[Valid Test, Can be used for conformity (Y/N)],Data[CO2/km (g)])</f>
        <v>#N/A</v>
      </c>
      <c r="H597" s="129" t="e" cm="1">
        <f t="array" ref="H597">_xlfn.XLOOKUP($A597&amp;$Q$3,Data[Index]&amp;Data[Valid Test, Can be used for conformity (Y/N)],Data[THC/km (mg)])</f>
        <v>#N/A</v>
      </c>
      <c r="I597" s="129" t="e" cm="1">
        <f t="array" ref="I597">_xlfn.XLOOKUP($A597&amp;$Q$3,Data[Index]&amp;Data[Valid Test, Can be used for conformity (Y/N)],Data[NOx/km (mg)])</f>
        <v>#N/A</v>
      </c>
      <c r="J597" s="129" t="e" cm="1">
        <f t="array" ref="J597">_xlfn.XLOOKUP($A597&amp;$Q$3,Data[Index]&amp;Data[Valid Test, Can be used for conformity (Y/N)],Data[THC + NOx/km (mg)])</f>
        <v>#N/A</v>
      </c>
      <c r="K597" s="142" t="e" cm="1">
        <f t="array" ref="K597">_xlfn.XLOOKUP($A597&amp;$Q$3,Data[Index]&amp;Data[Valid Test, Can be used for conformity (Y/N)],Data[PN/km ('#)])</f>
        <v>#N/A</v>
      </c>
      <c r="L597" s="129" t="e" cm="1">
        <f t="array" ref="L597">_xlfn.XLOOKUP($A597&amp;$Q$3,Data[Index]&amp;Data[Valid Test, Can be used for conformity (Y/N)],Data[PM/km (mg)])</f>
        <v>#N/A</v>
      </c>
      <c r="M597" s="126" t="e" cm="1">
        <f t="array" ref="M597">_xlfn.XLOOKUP($A597&amp;$Q$3,Data[Index]&amp;Data[Valid Test, Can be used for conformity (Y/N)],Data[CH4 (mg/km)])</f>
        <v>#N/A</v>
      </c>
      <c r="N597" s="126" t="e" cm="1">
        <f t="array" ref="N597">_xlfn.XLOOKUP($A597&amp;$Q$3,Data[Index]&amp;Data[Valid Test, Can be used for conformity (Y/N)],Data[N20 (mg/km)])</f>
        <v>#N/A</v>
      </c>
      <c r="O597" s="129" t="e" cm="1">
        <f t="array" ref="O597">_xlfn.XLOOKUP($A597&amp;$Q$3,Data[Index]&amp;Data[Valid Test, Can be used for conformity (Y/N)],Data[l/100km])</f>
        <v>#N/A</v>
      </c>
      <c r="P597" s="138">
        <f>_xlfn.XLOOKUP($A597,Data[Index],Data[Comments])</f>
        <v>0</v>
      </c>
    </row>
    <row r="598" spans="1:16" x14ac:dyDescent="0.2">
      <c r="A598" s="129"/>
      <c r="B598" s="129"/>
      <c r="C598" s="129" t="e" cm="1">
        <f t="array" ref="C598">_xlfn.XLOOKUP($A598&amp;$Q$3&amp;$R$3,Data[Index]&amp;Data[Valid Test, Can be used for conformity (Y/N)]&amp;Data[Cycle],Data[Test Name])</f>
        <v>#N/A</v>
      </c>
      <c r="D598" s="167" t="e" cm="1">
        <f t="array" ref="D598">_xlfn.XLOOKUP($A598&amp;$Q$3&amp;$R$3,Data[Index]&amp;Data[Valid Test, Can be used for conformity (Y/N)]&amp;Data[Cycle],Data[Mileage (Miles)])</f>
        <v>#N/A</v>
      </c>
      <c r="E598" s="130" t="e" cm="1">
        <f t="array" ref="E598">_xlfn.XLOOKUP($A598&amp;$Q$3&amp;$R$3,Data[Index]&amp;Data[Valid Test, Can be used for conformity (Y/N)]&amp;Data[Cycle],Data[Date])</f>
        <v>#N/A</v>
      </c>
      <c r="F598" s="129" t="e" cm="1">
        <f t="array" ref="F598">_xlfn.XLOOKUP($A598&amp;$Q$3&amp;$R$3,Data[Index]&amp;Data[Valid Test, Can be used for conformity (Y/N)]&amp;Data[Cycle],Data[CO/km (mg)])</f>
        <v>#N/A</v>
      </c>
      <c r="G598" s="129" t="e" cm="1">
        <f t="array" ref="G598">_xlfn.XLOOKUP($A598&amp;$Q$3,Data[Index]&amp;Data[Valid Test, Can be used for conformity (Y/N)],Data[CO2/km (g)])</f>
        <v>#N/A</v>
      </c>
      <c r="H598" s="129" t="e" cm="1">
        <f t="array" ref="H598">_xlfn.XLOOKUP($A598&amp;$Q$3,Data[Index]&amp;Data[Valid Test, Can be used for conformity (Y/N)],Data[THC/km (mg)])</f>
        <v>#N/A</v>
      </c>
      <c r="I598" s="129" t="e" cm="1">
        <f t="array" ref="I598">_xlfn.XLOOKUP($A598&amp;$Q$3,Data[Index]&amp;Data[Valid Test, Can be used for conformity (Y/N)],Data[NOx/km (mg)])</f>
        <v>#N/A</v>
      </c>
      <c r="J598" s="129" t="e" cm="1">
        <f t="array" ref="J598">_xlfn.XLOOKUP($A598&amp;$Q$3,Data[Index]&amp;Data[Valid Test, Can be used for conformity (Y/N)],Data[THC + NOx/km (mg)])</f>
        <v>#N/A</v>
      </c>
      <c r="K598" s="142" t="e" cm="1">
        <f t="array" ref="K598">_xlfn.XLOOKUP($A598&amp;$Q$3,Data[Index]&amp;Data[Valid Test, Can be used for conformity (Y/N)],Data[PN/km ('#)])</f>
        <v>#N/A</v>
      </c>
      <c r="L598" s="129" t="e" cm="1">
        <f t="array" ref="L598">_xlfn.XLOOKUP($A598&amp;$Q$3,Data[Index]&amp;Data[Valid Test, Can be used for conformity (Y/N)],Data[PM/km (mg)])</f>
        <v>#N/A</v>
      </c>
      <c r="M598" s="126" t="e" cm="1">
        <f t="array" ref="M598">_xlfn.XLOOKUP($A598&amp;$Q$3,Data[Index]&amp;Data[Valid Test, Can be used for conformity (Y/N)],Data[CH4 (mg/km)])</f>
        <v>#N/A</v>
      </c>
      <c r="N598" s="126" t="e" cm="1">
        <f t="array" ref="N598">_xlfn.XLOOKUP($A598&amp;$Q$3,Data[Index]&amp;Data[Valid Test, Can be used for conformity (Y/N)],Data[N20 (mg/km)])</f>
        <v>#N/A</v>
      </c>
      <c r="O598" s="129" t="e" cm="1">
        <f t="array" ref="O598">_xlfn.XLOOKUP($A598&amp;$Q$3,Data[Index]&amp;Data[Valid Test, Can be used for conformity (Y/N)],Data[l/100km])</f>
        <v>#N/A</v>
      </c>
      <c r="P598" s="138" t="e">
        <f>_xlfn.XLOOKUP($A598,Data[Index],Data[Comments])</f>
        <v>#N/A</v>
      </c>
    </row>
    <row r="599" spans="1:16" x14ac:dyDescent="0.2">
      <c r="A599" s="129"/>
      <c r="B599" s="129"/>
      <c r="C599" s="129" t="e" cm="1">
        <f t="array" ref="C599">_xlfn.XLOOKUP($A599&amp;$Q$3&amp;$R$3,Data[Index]&amp;Data[Valid Test, Can be used for conformity (Y/N)]&amp;Data[Cycle],Data[Test Name])</f>
        <v>#N/A</v>
      </c>
      <c r="D599" s="167" t="e" cm="1">
        <f t="array" ref="D599">_xlfn.XLOOKUP($A599&amp;$Q$3&amp;$R$3,Data[Index]&amp;Data[Valid Test, Can be used for conformity (Y/N)]&amp;Data[Cycle],Data[Mileage (Miles)])</f>
        <v>#N/A</v>
      </c>
      <c r="E599" s="130" t="e" cm="1">
        <f t="array" ref="E599">_xlfn.XLOOKUP($A599&amp;$Q$3&amp;$R$3,Data[Index]&amp;Data[Valid Test, Can be used for conformity (Y/N)]&amp;Data[Cycle],Data[Date])</f>
        <v>#N/A</v>
      </c>
      <c r="F599" s="129" t="e" cm="1">
        <f t="array" ref="F599">_xlfn.XLOOKUP($A599&amp;$Q$3&amp;$R$3,Data[Index]&amp;Data[Valid Test, Can be used for conformity (Y/N)]&amp;Data[Cycle],Data[CO/km (mg)])</f>
        <v>#N/A</v>
      </c>
      <c r="G599" s="129" t="e" cm="1">
        <f t="array" ref="G599">_xlfn.XLOOKUP($A599&amp;$Q$3,Data[Index]&amp;Data[Valid Test, Can be used for conformity (Y/N)],Data[CO2/km (g)])</f>
        <v>#N/A</v>
      </c>
      <c r="H599" s="129" t="e" cm="1">
        <f t="array" ref="H599">_xlfn.XLOOKUP($A599&amp;$Q$3,Data[Index]&amp;Data[Valid Test, Can be used for conformity (Y/N)],Data[THC/km (mg)])</f>
        <v>#N/A</v>
      </c>
      <c r="I599" s="129" t="e" cm="1">
        <f t="array" ref="I599">_xlfn.XLOOKUP($A599&amp;$Q$3,Data[Index]&amp;Data[Valid Test, Can be used for conformity (Y/N)],Data[NOx/km (mg)])</f>
        <v>#N/A</v>
      </c>
      <c r="J599" s="129" t="e" cm="1">
        <f t="array" ref="J599">_xlfn.XLOOKUP($A599&amp;$Q$3,Data[Index]&amp;Data[Valid Test, Can be used for conformity (Y/N)],Data[THC + NOx/km (mg)])</f>
        <v>#N/A</v>
      </c>
      <c r="K599" s="142" t="e" cm="1">
        <f t="array" ref="K599">_xlfn.XLOOKUP($A599&amp;$Q$3,Data[Index]&amp;Data[Valid Test, Can be used for conformity (Y/N)],Data[PN/km ('#)])</f>
        <v>#N/A</v>
      </c>
      <c r="L599" s="129" t="e" cm="1">
        <f t="array" ref="L599">_xlfn.XLOOKUP($A599&amp;$Q$3,Data[Index]&amp;Data[Valid Test, Can be used for conformity (Y/N)],Data[PM/km (mg)])</f>
        <v>#N/A</v>
      </c>
      <c r="M599" s="126" t="e" cm="1">
        <f t="array" ref="M599">_xlfn.XLOOKUP($A599&amp;$Q$3,Data[Index]&amp;Data[Valid Test, Can be used for conformity (Y/N)],Data[CH4 (mg/km)])</f>
        <v>#N/A</v>
      </c>
      <c r="N599" s="126" t="e" cm="1">
        <f t="array" ref="N599">_xlfn.XLOOKUP($A599&amp;$Q$3,Data[Index]&amp;Data[Valid Test, Can be used for conformity (Y/N)],Data[N20 (mg/km)])</f>
        <v>#N/A</v>
      </c>
      <c r="O599" s="129" t="e" cm="1">
        <f t="array" ref="O599">_xlfn.XLOOKUP($A599&amp;$Q$3,Data[Index]&amp;Data[Valid Test, Can be used for conformity (Y/N)],Data[l/100km])</f>
        <v>#N/A</v>
      </c>
      <c r="P599" s="138" t="e">
        <f>_xlfn.XLOOKUP($A599,Data[Index],Data[Comments])</f>
        <v>#N/A</v>
      </c>
    </row>
    <row r="600" spans="1:16" x14ac:dyDescent="0.2">
      <c r="A600" s="129"/>
      <c r="B600" s="129"/>
      <c r="C600" s="129" t="e" cm="1">
        <f t="array" ref="C600">_xlfn.XLOOKUP($A600&amp;$Q$3&amp;$R$3,Data[Index]&amp;Data[Valid Test, Can be used for conformity (Y/N)]&amp;Data[Cycle],Data[Test Name])</f>
        <v>#N/A</v>
      </c>
      <c r="D600" s="167" t="e" cm="1">
        <f t="array" ref="D600">_xlfn.XLOOKUP($A600&amp;$Q$3&amp;$R$3,Data[Index]&amp;Data[Valid Test, Can be used for conformity (Y/N)]&amp;Data[Cycle],Data[Mileage (Miles)])</f>
        <v>#N/A</v>
      </c>
      <c r="E600" s="130" t="e" cm="1">
        <f t="array" ref="E600">_xlfn.XLOOKUP($A600&amp;$Q$3&amp;$R$3,Data[Index]&amp;Data[Valid Test, Can be used for conformity (Y/N)]&amp;Data[Cycle],Data[Date])</f>
        <v>#N/A</v>
      </c>
      <c r="F600" s="129" t="e" cm="1">
        <f t="array" ref="F600">_xlfn.XLOOKUP($A600&amp;$Q$3&amp;$R$3,Data[Index]&amp;Data[Valid Test, Can be used for conformity (Y/N)]&amp;Data[Cycle],Data[CO/km (mg)])</f>
        <v>#N/A</v>
      </c>
      <c r="G600" s="129" t="e" cm="1">
        <f t="array" ref="G600">_xlfn.XLOOKUP($A600&amp;$Q$3,Data[Index]&amp;Data[Valid Test, Can be used for conformity (Y/N)],Data[CO2/km (g)])</f>
        <v>#N/A</v>
      </c>
      <c r="H600" s="129" t="e" cm="1">
        <f t="array" ref="H600">_xlfn.XLOOKUP($A600&amp;$Q$3,Data[Index]&amp;Data[Valid Test, Can be used for conformity (Y/N)],Data[THC/km (mg)])</f>
        <v>#N/A</v>
      </c>
      <c r="I600" s="129" t="e" cm="1">
        <f t="array" ref="I600">_xlfn.XLOOKUP($A600&amp;$Q$3,Data[Index]&amp;Data[Valid Test, Can be used for conformity (Y/N)],Data[NOx/km (mg)])</f>
        <v>#N/A</v>
      </c>
      <c r="J600" s="129" t="e" cm="1">
        <f t="array" ref="J600">_xlfn.XLOOKUP($A600&amp;$Q$3,Data[Index]&amp;Data[Valid Test, Can be used for conformity (Y/N)],Data[THC + NOx/km (mg)])</f>
        <v>#N/A</v>
      </c>
      <c r="K600" s="142" t="e" cm="1">
        <f t="array" ref="K600">_xlfn.XLOOKUP($A600&amp;$Q$3,Data[Index]&amp;Data[Valid Test, Can be used for conformity (Y/N)],Data[PN/km ('#)])</f>
        <v>#N/A</v>
      </c>
      <c r="L600" s="129" t="e" cm="1">
        <f t="array" ref="L600">_xlfn.XLOOKUP($A600&amp;$Q$3,Data[Index]&amp;Data[Valid Test, Can be used for conformity (Y/N)],Data[PM/km (mg)])</f>
        <v>#N/A</v>
      </c>
      <c r="M600" s="126" t="e" cm="1">
        <f t="array" ref="M600">_xlfn.XLOOKUP($A600&amp;$Q$3,Data[Index]&amp;Data[Valid Test, Can be used for conformity (Y/N)],Data[CH4 (mg/km)])</f>
        <v>#N/A</v>
      </c>
      <c r="N600" s="126" t="e" cm="1">
        <f t="array" ref="N600">_xlfn.XLOOKUP($A600&amp;$Q$3,Data[Index]&amp;Data[Valid Test, Can be used for conformity (Y/N)],Data[N20 (mg/km)])</f>
        <v>#N/A</v>
      </c>
      <c r="O600" s="129" t="e" cm="1">
        <f t="array" ref="O600">_xlfn.XLOOKUP($A600&amp;$Q$3,Data[Index]&amp;Data[Valid Test, Can be used for conformity (Y/N)],Data[l/100km])</f>
        <v>#N/A</v>
      </c>
      <c r="P600" s="138" t="e">
        <f>_xlfn.XLOOKUP($A600,Data[Index],Data[Comments])</f>
        <v>#N/A</v>
      </c>
    </row>
    <row r="601" spans="1:16" x14ac:dyDescent="0.2">
      <c r="A601" s="129"/>
      <c r="B601" s="129"/>
      <c r="C601" s="129" t="e" cm="1">
        <f t="array" ref="C601">_xlfn.XLOOKUP($A601&amp;$Q$3&amp;$R$3,Data[Index]&amp;Data[Valid Test, Can be used for conformity (Y/N)]&amp;Data[Cycle],Data[Test Name])</f>
        <v>#N/A</v>
      </c>
      <c r="D601" s="167" t="e" cm="1">
        <f t="array" ref="D601">_xlfn.XLOOKUP($A601&amp;$Q$3&amp;$R$3,Data[Index]&amp;Data[Valid Test, Can be used for conformity (Y/N)]&amp;Data[Cycle],Data[Mileage (Miles)])</f>
        <v>#N/A</v>
      </c>
      <c r="E601" s="130" t="e" cm="1">
        <f t="array" ref="E601">_xlfn.XLOOKUP($A601&amp;$Q$3&amp;$R$3,Data[Index]&amp;Data[Valid Test, Can be used for conformity (Y/N)]&amp;Data[Cycle],Data[Date])</f>
        <v>#N/A</v>
      </c>
      <c r="F601" s="129" t="e" cm="1">
        <f t="array" ref="F601">_xlfn.XLOOKUP($A601&amp;$Q$3&amp;$R$3,Data[Index]&amp;Data[Valid Test, Can be used for conformity (Y/N)]&amp;Data[Cycle],Data[CO/km (mg)])</f>
        <v>#N/A</v>
      </c>
      <c r="G601" s="129" t="e" cm="1">
        <f t="array" ref="G601">_xlfn.XLOOKUP($A601&amp;$Q$3,Data[Index]&amp;Data[Valid Test, Can be used for conformity (Y/N)],Data[CO2/km (g)])</f>
        <v>#N/A</v>
      </c>
      <c r="H601" s="129" t="e" cm="1">
        <f t="array" ref="H601">_xlfn.XLOOKUP($A601&amp;$Q$3,Data[Index]&amp;Data[Valid Test, Can be used for conformity (Y/N)],Data[THC/km (mg)])</f>
        <v>#N/A</v>
      </c>
      <c r="I601" s="129" t="e" cm="1">
        <f t="array" ref="I601">_xlfn.XLOOKUP($A601&amp;$Q$3,Data[Index]&amp;Data[Valid Test, Can be used for conformity (Y/N)],Data[NOx/km (mg)])</f>
        <v>#N/A</v>
      </c>
      <c r="J601" s="129" t="e" cm="1">
        <f t="array" ref="J601">_xlfn.XLOOKUP($A601&amp;$Q$3,Data[Index]&amp;Data[Valid Test, Can be used for conformity (Y/N)],Data[THC + NOx/km (mg)])</f>
        <v>#N/A</v>
      </c>
      <c r="K601" s="142" t="e" cm="1">
        <f t="array" ref="K601">_xlfn.XLOOKUP($A601&amp;$Q$3,Data[Index]&amp;Data[Valid Test, Can be used for conformity (Y/N)],Data[PN/km ('#)])</f>
        <v>#N/A</v>
      </c>
      <c r="L601" s="129" t="e" cm="1">
        <f t="array" ref="L601">_xlfn.XLOOKUP($A601&amp;$Q$3,Data[Index]&amp;Data[Valid Test, Can be used for conformity (Y/N)],Data[PM/km (mg)])</f>
        <v>#N/A</v>
      </c>
      <c r="M601" s="126" t="e" cm="1">
        <f t="array" ref="M601">_xlfn.XLOOKUP($A601&amp;$Q$3,Data[Index]&amp;Data[Valid Test, Can be used for conformity (Y/N)],Data[CH4 (mg/km)])</f>
        <v>#N/A</v>
      </c>
      <c r="N601" s="126" t="e" cm="1">
        <f t="array" ref="N601">_xlfn.XLOOKUP($A601&amp;$Q$3,Data[Index]&amp;Data[Valid Test, Can be used for conformity (Y/N)],Data[N20 (mg/km)])</f>
        <v>#N/A</v>
      </c>
      <c r="O601" s="129" t="e" cm="1">
        <f t="array" ref="O601">_xlfn.XLOOKUP($A601&amp;$Q$3,Data[Index]&amp;Data[Valid Test, Can be used for conformity (Y/N)],Data[l/100km])</f>
        <v>#N/A</v>
      </c>
      <c r="P601" s="138">
        <f>_xlfn.XLOOKUP($A601,Data[Index],Data[Comments])</f>
        <v>0</v>
      </c>
    </row>
    <row r="602" spans="1:16" x14ac:dyDescent="0.2">
      <c r="A602" s="129"/>
      <c r="B602" s="129"/>
      <c r="C602" s="129" t="e" cm="1">
        <f t="array" ref="C602">_xlfn.XLOOKUP($A602&amp;$Q$3&amp;$R$3,Data[Index]&amp;Data[Valid Test, Can be used for conformity (Y/N)]&amp;Data[Cycle],Data[Test Name])</f>
        <v>#N/A</v>
      </c>
      <c r="D602" s="167" t="e" cm="1">
        <f t="array" ref="D602">_xlfn.XLOOKUP($A602&amp;$Q$3&amp;$R$3,Data[Index]&amp;Data[Valid Test, Can be used for conformity (Y/N)]&amp;Data[Cycle],Data[Mileage (Miles)])</f>
        <v>#N/A</v>
      </c>
      <c r="E602" s="130" t="e" cm="1">
        <f t="array" ref="E602">_xlfn.XLOOKUP($A602&amp;$Q$3&amp;$R$3,Data[Index]&amp;Data[Valid Test, Can be used for conformity (Y/N)]&amp;Data[Cycle],Data[Date])</f>
        <v>#N/A</v>
      </c>
      <c r="F602" s="129" t="e" cm="1">
        <f t="array" ref="F602">_xlfn.XLOOKUP($A602&amp;$Q$3&amp;$R$3,Data[Index]&amp;Data[Valid Test, Can be used for conformity (Y/N)]&amp;Data[Cycle],Data[CO/km (mg)])</f>
        <v>#N/A</v>
      </c>
      <c r="G602" s="129" t="e" cm="1">
        <f t="array" ref="G602">_xlfn.XLOOKUP($A602&amp;$Q$3,Data[Index]&amp;Data[Valid Test, Can be used for conformity (Y/N)],Data[CO2/km (g)])</f>
        <v>#N/A</v>
      </c>
      <c r="H602" s="129" t="e" cm="1">
        <f t="array" ref="H602">_xlfn.XLOOKUP($A602&amp;$Q$3,Data[Index]&amp;Data[Valid Test, Can be used for conformity (Y/N)],Data[THC/km (mg)])</f>
        <v>#N/A</v>
      </c>
      <c r="I602" s="129" t="e" cm="1">
        <f t="array" ref="I602">_xlfn.XLOOKUP($A602&amp;$Q$3,Data[Index]&amp;Data[Valid Test, Can be used for conformity (Y/N)],Data[NOx/km (mg)])</f>
        <v>#N/A</v>
      </c>
      <c r="J602" s="129" t="e" cm="1">
        <f t="array" ref="J602">_xlfn.XLOOKUP($A602&amp;$Q$3,Data[Index]&amp;Data[Valid Test, Can be used for conformity (Y/N)],Data[THC + NOx/km (mg)])</f>
        <v>#N/A</v>
      </c>
      <c r="K602" s="142" t="e" cm="1">
        <f t="array" ref="K602">_xlfn.XLOOKUP($A602&amp;$Q$3,Data[Index]&amp;Data[Valid Test, Can be used for conformity (Y/N)],Data[PN/km ('#)])</f>
        <v>#N/A</v>
      </c>
      <c r="L602" s="129" t="e" cm="1">
        <f t="array" ref="L602">_xlfn.XLOOKUP($A602&amp;$Q$3,Data[Index]&amp;Data[Valid Test, Can be used for conformity (Y/N)],Data[PM/km (mg)])</f>
        <v>#N/A</v>
      </c>
      <c r="M602" s="126" t="e" cm="1">
        <f t="array" ref="M602">_xlfn.XLOOKUP($A602&amp;$Q$3,Data[Index]&amp;Data[Valid Test, Can be used for conformity (Y/N)],Data[CH4 (mg/km)])</f>
        <v>#N/A</v>
      </c>
      <c r="N602" s="126" t="e" cm="1">
        <f t="array" ref="N602">_xlfn.XLOOKUP($A602&amp;$Q$3,Data[Index]&amp;Data[Valid Test, Can be used for conformity (Y/N)],Data[N20 (mg/km)])</f>
        <v>#N/A</v>
      </c>
      <c r="O602" s="129" t="e" cm="1">
        <f t="array" ref="O602">_xlfn.XLOOKUP($A602&amp;$Q$3,Data[Index]&amp;Data[Valid Test, Can be used for conformity (Y/N)],Data[l/100km])</f>
        <v>#N/A</v>
      </c>
      <c r="P602" s="138">
        <f>_xlfn.XLOOKUP($A602,Data[Index],Data[Comments])</f>
        <v>0</v>
      </c>
    </row>
    <row r="603" spans="1:16" x14ac:dyDescent="0.2">
      <c r="A603" s="129"/>
      <c r="B603" s="129"/>
      <c r="C603" s="129" t="e" cm="1">
        <f t="array" ref="C603">_xlfn.XLOOKUP($A603&amp;$Q$3&amp;$R$3,Data[Index]&amp;Data[Valid Test, Can be used for conformity (Y/N)]&amp;Data[Cycle],Data[Test Name])</f>
        <v>#N/A</v>
      </c>
      <c r="D603" s="167" t="e" cm="1">
        <f t="array" ref="D603">_xlfn.XLOOKUP($A603&amp;$Q$3&amp;$R$3,Data[Index]&amp;Data[Valid Test, Can be used for conformity (Y/N)]&amp;Data[Cycle],Data[Mileage (Miles)])</f>
        <v>#N/A</v>
      </c>
      <c r="E603" s="130" t="e" cm="1">
        <f t="array" ref="E603">_xlfn.XLOOKUP($A603&amp;$Q$3&amp;$R$3,Data[Index]&amp;Data[Valid Test, Can be used for conformity (Y/N)]&amp;Data[Cycle],Data[Date])</f>
        <v>#N/A</v>
      </c>
      <c r="F603" s="129" t="e" cm="1">
        <f t="array" ref="F603">_xlfn.XLOOKUP($A603&amp;$Q$3&amp;$R$3,Data[Index]&amp;Data[Valid Test, Can be used for conformity (Y/N)]&amp;Data[Cycle],Data[CO/km (mg)])</f>
        <v>#N/A</v>
      </c>
      <c r="G603" s="129" t="e" cm="1">
        <f t="array" ref="G603">_xlfn.XLOOKUP($A603&amp;$Q$3,Data[Index]&amp;Data[Valid Test, Can be used for conformity (Y/N)],Data[CO2/km (g)])</f>
        <v>#N/A</v>
      </c>
      <c r="H603" s="129" t="e" cm="1">
        <f t="array" ref="H603">_xlfn.XLOOKUP($A603&amp;$Q$3,Data[Index]&amp;Data[Valid Test, Can be used for conformity (Y/N)],Data[THC/km (mg)])</f>
        <v>#N/A</v>
      </c>
      <c r="I603" s="129" t="e" cm="1">
        <f t="array" ref="I603">_xlfn.XLOOKUP($A603&amp;$Q$3,Data[Index]&amp;Data[Valid Test, Can be used for conformity (Y/N)],Data[NOx/km (mg)])</f>
        <v>#N/A</v>
      </c>
      <c r="J603" s="129" t="e" cm="1">
        <f t="array" ref="J603">_xlfn.XLOOKUP($A603&amp;$Q$3,Data[Index]&amp;Data[Valid Test, Can be used for conformity (Y/N)],Data[THC + NOx/km (mg)])</f>
        <v>#N/A</v>
      </c>
      <c r="K603" s="142" t="e" cm="1">
        <f t="array" ref="K603">_xlfn.XLOOKUP($A603&amp;$Q$3,Data[Index]&amp;Data[Valid Test, Can be used for conformity (Y/N)],Data[PN/km ('#)])</f>
        <v>#N/A</v>
      </c>
      <c r="L603" s="129" t="e" cm="1">
        <f t="array" ref="L603">_xlfn.XLOOKUP($A603&amp;$Q$3,Data[Index]&amp;Data[Valid Test, Can be used for conformity (Y/N)],Data[PM/km (mg)])</f>
        <v>#N/A</v>
      </c>
      <c r="M603" s="126" t="e" cm="1">
        <f t="array" ref="M603">_xlfn.XLOOKUP($A603&amp;$Q$3,Data[Index]&amp;Data[Valid Test, Can be used for conformity (Y/N)],Data[CH4 (mg/km)])</f>
        <v>#N/A</v>
      </c>
      <c r="N603" s="126" t="e" cm="1">
        <f t="array" ref="N603">_xlfn.XLOOKUP($A603&amp;$Q$3,Data[Index]&amp;Data[Valid Test, Can be used for conformity (Y/N)],Data[N20 (mg/km)])</f>
        <v>#N/A</v>
      </c>
      <c r="O603" s="129" t="e" cm="1">
        <f t="array" ref="O603">_xlfn.XLOOKUP($A603&amp;$Q$3,Data[Index]&amp;Data[Valid Test, Can be used for conformity (Y/N)],Data[l/100km])</f>
        <v>#N/A</v>
      </c>
      <c r="P603" s="138" t="e">
        <f>_xlfn.XLOOKUP($A603,Data[Index],Data[Comments])</f>
        <v>#N/A</v>
      </c>
    </row>
    <row r="604" spans="1:16" x14ac:dyDescent="0.2">
      <c r="A604" s="129"/>
      <c r="B604" s="129"/>
      <c r="C604" s="129" t="e" cm="1">
        <f t="array" ref="C604">_xlfn.XLOOKUP($A604&amp;$Q$3&amp;$R$3,Data[Index]&amp;Data[Valid Test, Can be used for conformity (Y/N)]&amp;Data[Cycle],Data[Test Name])</f>
        <v>#N/A</v>
      </c>
      <c r="D604" s="167" t="e" cm="1">
        <f t="array" ref="D604">_xlfn.XLOOKUP($A604&amp;$Q$3&amp;$R$3,Data[Index]&amp;Data[Valid Test, Can be used for conformity (Y/N)]&amp;Data[Cycle],Data[Mileage (Miles)])</f>
        <v>#N/A</v>
      </c>
      <c r="E604" s="130" t="e" cm="1">
        <f t="array" ref="E604">_xlfn.XLOOKUP($A604&amp;$Q$3&amp;$R$3,Data[Index]&amp;Data[Valid Test, Can be used for conformity (Y/N)]&amp;Data[Cycle],Data[Date])</f>
        <v>#N/A</v>
      </c>
      <c r="F604" s="129" t="e" cm="1">
        <f t="array" ref="F604">_xlfn.XLOOKUP($A604&amp;$Q$3&amp;$R$3,Data[Index]&amp;Data[Valid Test, Can be used for conformity (Y/N)]&amp;Data[Cycle],Data[CO/km (mg)])</f>
        <v>#N/A</v>
      </c>
      <c r="G604" s="129" t="e" cm="1">
        <f t="array" ref="G604">_xlfn.XLOOKUP($A604&amp;$Q$3,Data[Index]&amp;Data[Valid Test, Can be used for conformity (Y/N)],Data[CO2/km (g)])</f>
        <v>#N/A</v>
      </c>
      <c r="H604" s="129" t="e" cm="1">
        <f t="array" ref="H604">_xlfn.XLOOKUP($A604&amp;$Q$3,Data[Index]&amp;Data[Valid Test, Can be used for conformity (Y/N)],Data[THC/km (mg)])</f>
        <v>#N/A</v>
      </c>
      <c r="I604" s="129" t="e" cm="1">
        <f t="array" ref="I604">_xlfn.XLOOKUP($A604&amp;$Q$3,Data[Index]&amp;Data[Valid Test, Can be used for conformity (Y/N)],Data[NOx/km (mg)])</f>
        <v>#N/A</v>
      </c>
      <c r="J604" s="129" t="e" cm="1">
        <f t="array" ref="J604">_xlfn.XLOOKUP($A604&amp;$Q$3,Data[Index]&amp;Data[Valid Test, Can be used for conformity (Y/N)],Data[THC + NOx/km (mg)])</f>
        <v>#N/A</v>
      </c>
      <c r="K604" s="142" t="e" cm="1">
        <f t="array" ref="K604">_xlfn.XLOOKUP($A604&amp;$Q$3,Data[Index]&amp;Data[Valid Test, Can be used for conformity (Y/N)],Data[PN/km ('#)])</f>
        <v>#N/A</v>
      </c>
      <c r="L604" s="129" t="e" cm="1">
        <f t="array" ref="L604">_xlfn.XLOOKUP($A604&amp;$Q$3,Data[Index]&amp;Data[Valid Test, Can be used for conformity (Y/N)],Data[PM/km (mg)])</f>
        <v>#N/A</v>
      </c>
      <c r="M604" s="126" t="e" cm="1">
        <f t="array" ref="M604">_xlfn.XLOOKUP($A604&amp;$Q$3,Data[Index]&amp;Data[Valid Test, Can be used for conformity (Y/N)],Data[CH4 (mg/km)])</f>
        <v>#N/A</v>
      </c>
      <c r="N604" s="126" t="e" cm="1">
        <f t="array" ref="N604">_xlfn.XLOOKUP($A604&amp;$Q$3,Data[Index]&amp;Data[Valid Test, Can be used for conformity (Y/N)],Data[N20 (mg/km)])</f>
        <v>#N/A</v>
      </c>
      <c r="O604" s="129" t="e" cm="1">
        <f t="array" ref="O604">_xlfn.XLOOKUP($A604&amp;$Q$3,Data[Index]&amp;Data[Valid Test, Can be used for conformity (Y/N)],Data[l/100km])</f>
        <v>#N/A</v>
      </c>
      <c r="P604" s="138">
        <f>_xlfn.XLOOKUP($A604,Data[Index],Data[Comments])</f>
        <v>0</v>
      </c>
    </row>
    <row r="605" spans="1:16" x14ac:dyDescent="0.2">
      <c r="A605" s="129"/>
      <c r="B605" s="129"/>
      <c r="C605" s="129" t="e" cm="1">
        <f t="array" ref="C605">_xlfn.XLOOKUP($A605&amp;$Q$3&amp;$R$3,Data[Index]&amp;Data[Valid Test, Can be used for conformity (Y/N)]&amp;Data[Cycle],Data[Test Name])</f>
        <v>#N/A</v>
      </c>
      <c r="D605" s="167" t="e" cm="1">
        <f t="array" ref="D605">_xlfn.XLOOKUP($A605&amp;$Q$3&amp;$R$3,Data[Index]&amp;Data[Valid Test, Can be used for conformity (Y/N)]&amp;Data[Cycle],Data[Mileage (Miles)])</f>
        <v>#N/A</v>
      </c>
      <c r="E605" s="130" t="e" cm="1">
        <f t="array" ref="E605">_xlfn.XLOOKUP($A605&amp;$Q$3&amp;$R$3,Data[Index]&amp;Data[Valid Test, Can be used for conformity (Y/N)]&amp;Data[Cycle],Data[Date])</f>
        <v>#N/A</v>
      </c>
      <c r="F605" s="129" t="e" cm="1">
        <f t="array" ref="F605">_xlfn.XLOOKUP($A605&amp;$Q$3&amp;$R$3,Data[Index]&amp;Data[Valid Test, Can be used for conformity (Y/N)]&amp;Data[Cycle],Data[CO/km (mg)])</f>
        <v>#N/A</v>
      </c>
      <c r="G605" s="129" t="e" cm="1">
        <f t="array" ref="G605">_xlfn.XLOOKUP($A605&amp;$Q$3,Data[Index]&amp;Data[Valid Test, Can be used for conformity (Y/N)],Data[CO2/km (g)])</f>
        <v>#N/A</v>
      </c>
      <c r="H605" s="129" t="e" cm="1">
        <f t="array" ref="H605">_xlfn.XLOOKUP($A605&amp;$Q$3,Data[Index]&amp;Data[Valid Test, Can be used for conformity (Y/N)],Data[THC/km (mg)])</f>
        <v>#N/A</v>
      </c>
      <c r="I605" s="129" t="e" cm="1">
        <f t="array" ref="I605">_xlfn.XLOOKUP($A605&amp;$Q$3,Data[Index]&amp;Data[Valid Test, Can be used for conformity (Y/N)],Data[NOx/km (mg)])</f>
        <v>#N/A</v>
      </c>
      <c r="J605" s="129" t="e" cm="1">
        <f t="array" ref="J605">_xlfn.XLOOKUP($A605&amp;$Q$3,Data[Index]&amp;Data[Valid Test, Can be used for conformity (Y/N)],Data[THC + NOx/km (mg)])</f>
        <v>#N/A</v>
      </c>
      <c r="K605" s="142" t="e" cm="1">
        <f t="array" ref="K605">_xlfn.XLOOKUP($A605&amp;$Q$3,Data[Index]&amp;Data[Valid Test, Can be used for conformity (Y/N)],Data[PN/km ('#)])</f>
        <v>#N/A</v>
      </c>
      <c r="L605" s="129" t="e" cm="1">
        <f t="array" ref="L605">_xlfn.XLOOKUP($A605&amp;$Q$3,Data[Index]&amp;Data[Valid Test, Can be used for conformity (Y/N)],Data[PM/km (mg)])</f>
        <v>#N/A</v>
      </c>
      <c r="M605" s="126" t="e" cm="1">
        <f t="array" ref="M605">_xlfn.XLOOKUP($A605&amp;$Q$3,Data[Index]&amp;Data[Valid Test, Can be used for conformity (Y/N)],Data[CH4 (mg/km)])</f>
        <v>#N/A</v>
      </c>
      <c r="N605" s="126" t="e" cm="1">
        <f t="array" ref="N605">_xlfn.XLOOKUP($A605&amp;$Q$3,Data[Index]&amp;Data[Valid Test, Can be used for conformity (Y/N)],Data[N20 (mg/km)])</f>
        <v>#N/A</v>
      </c>
      <c r="O605" s="129" t="e" cm="1">
        <f t="array" ref="O605">_xlfn.XLOOKUP($A605&amp;$Q$3,Data[Index]&amp;Data[Valid Test, Can be used for conformity (Y/N)],Data[l/100km])</f>
        <v>#N/A</v>
      </c>
      <c r="P605" s="138">
        <f>_xlfn.XLOOKUP($A605,Data[Index],Data[Comments])</f>
        <v>0</v>
      </c>
    </row>
    <row r="606" spans="1:16" x14ac:dyDescent="0.2">
      <c r="A606" s="129"/>
      <c r="B606" s="129"/>
      <c r="C606" s="129" t="e" cm="1">
        <f t="array" ref="C606">_xlfn.XLOOKUP($A606&amp;$Q$3&amp;$R$3,Data[Index]&amp;Data[Valid Test, Can be used for conformity (Y/N)]&amp;Data[Cycle],Data[Test Name])</f>
        <v>#N/A</v>
      </c>
      <c r="D606" s="167" t="e" cm="1">
        <f t="array" ref="D606">_xlfn.XLOOKUP($A606&amp;$Q$3&amp;$R$3,Data[Index]&amp;Data[Valid Test, Can be used for conformity (Y/N)]&amp;Data[Cycle],Data[Mileage (Miles)])</f>
        <v>#N/A</v>
      </c>
      <c r="E606" s="130" t="e" cm="1">
        <f t="array" ref="E606">_xlfn.XLOOKUP($A606&amp;$Q$3&amp;$R$3,Data[Index]&amp;Data[Valid Test, Can be used for conformity (Y/N)]&amp;Data[Cycle],Data[Date])</f>
        <v>#N/A</v>
      </c>
      <c r="F606" s="129" t="e" cm="1">
        <f t="array" ref="F606">_xlfn.XLOOKUP($A606&amp;$Q$3&amp;$R$3,Data[Index]&amp;Data[Valid Test, Can be used for conformity (Y/N)]&amp;Data[Cycle],Data[CO/km (mg)])</f>
        <v>#N/A</v>
      </c>
      <c r="G606" s="129" t="e" cm="1">
        <f t="array" ref="G606">_xlfn.XLOOKUP($A606&amp;$Q$3,Data[Index]&amp;Data[Valid Test, Can be used for conformity (Y/N)],Data[CO2/km (g)])</f>
        <v>#N/A</v>
      </c>
      <c r="H606" s="129" t="e" cm="1">
        <f t="array" ref="H606">_xlfn.XLOOKUP($A606&amp;$Q$3,Data[Index]&amp;Data[Valid Test, Can be used for conformity (Y/N)],Data[THC/km (mg)])</f>
        <v>#N/A</v>
      </c>
      <c r="I606" s="129" t="e" cm="1">
        <f t="array" ref="I606">_xlfn.XLOOKUP($A606&amp;$Q$3,Data[Index]&amp;Data[Valid Test, Can be used for conformity (Y/N)],Data[NOx/km (mg)])</f>
        <v>#N/A</v>
      </c>
      <c r="J606" s="129" t="e" cm="1">
        <f t="array" ref="J606">_xlfn.XLOOKUP($A606&amp;$Q$3,Data[Index]&amp;Data[Valid Test, Can be used for conformity (Y/N)],Data[THC + NOx/km (mg)])</f>
        <v>#N/A</v>
      </c>
      <c r="K606" s="142" t="e" cm="1">
        <f t="array" ref="K606">_xlfn.XLOOKUP($A606&amp;$Q$3,Data[Index]&amp;Data[Valid Test, Can be used for conformity (Y/N)],Data[PN/km ('#)])</f>
        <v>#N/A</v>
      </c>
      <c r="L606" s="129" t="e" cm="1">
        <f t="array" ref="L606">_xlfn.XLOOKUP($A606&amp;$Q$3,Data[Index]&amp;Data[Valid Test, Can be used for conformity (Y/N)],Data[PM/km (mg)])</f>
        <v>#N/A</v>
      </c>
      <c r="M606" s="126" t="e" cm="1">
        <f t="array" ref="M606">_xlfn.XLOOKUP($A606&amp;$Q$3,Data[Index]&amp;Data[Valid Test, Can be used for conformity (Y/N)],Data[CH4 (mg/km)])</f>
        <v>#N/A</v>
      </c>
      <c r="N606" s="126" t="e" cm="1">
        <f t="array" ref="N606">_xlfn.XLOOKUP($A606&amp;$Q$3,Data[Index]&amp;Data[Valid Test, Can be used for conformity (Y/N)],Data[N20 (mg/km)])</f>
        <v>#N/A</v>
      </c>
      <c r="O606" s="129" t="e" cm="1">
        <f t="array" ref="O606">_xlfn.XLOOKUP($A606&amp;$Q$3,Data[Index]&amp;Data[Valid Test, Can be used for conformity (Y/N)],Data[l/100km])</f>
        <v>#N/A</v>
      </c>
      <c r="P606" s="138" t="e">
        <f>_xlfn.XLOOKUP($A606,Data[Index],Data[Comments])</f>
        <v>#N/A</v>
      </c>
    </row>
    <row r="607" spans="1:16" x14ac:dyDescent="0.2">
      <c r="A607" s="129"/>
      <c r="B607" s="129"/>
      <c r="C607" s="129" t="e" cm="1">
        <f t="array" ref="C607">_xlfn.XLOOKUP($A607&amp;$Q$3&amp;$R$3,Data[Index]&amp;Data[Valid Test, Can be used for conformity (Y/N)]&amp;Data[Cycle],Data[Test Name])</f>
        <v>#N/A</v>
      </c>
      <c r="D607" s="167" t="e" cm="1">
        <f t="array" ref="D607">_xlfn.XLOOKUP($A607&amp;$Q$3&amp;$R$3,Data[Index]&amp;Data[Valid Test, Can be used for conformity (Y/N)]&amp;Data[Cycle],Data[Mileage (Miles)])</f>
        <v>#N/A</v>
      </c>
      <c r="E607" s="130" t="e" cm="1">
        <f t="array" ref="E607">_xlfn.XLOOKUP($A607&amp;$Q$3&amp;$R$3,Data[Index]&amp;Data[Valid Test, Can be used for conformity (Y/N)]&amp;Data[Cycle],Data[Date])</f>
        <v>#N/A</v>
      </c>
      <c r="F607" s="129" t="e" cm="1">
        <f t="array" ref="F607">_xlfn.XLOOKUP($A607&amp;$Q$3&amp;$R$3,Data[Index]&amp;Data[Valid Test, Can be used for conformity (Y/N)]&amp;Data[Cycle],Data[CO/km (mg)])</f>
        <v>#N/A</v>
      </c>
      <c r="G607" s="129" t="e" cm="1">
        <f t="array" ref="G607">_xlfn.XLOOKUP($A607&amp;$Q$3,Data[Index]&amp;Data[Valid Test, Can be used for conformity (Y/N)],Data[CO2/km (g)])</f>
        <v>#N/A</v>
      </c>
      <c r="H607" s="129" t="e" cm="1">
        <f t="array" ref="H607">_xlfn.XLOOKUP($A607&amp;$Q$3,Data[Index]&amp;Data[Valid Test, Can be used for conformity (Y/N)],Data[THC/km (mg)])</f>
        <v>#N/A</v>
      </c>
      <c r="I607" s="129" t="e" cm="1">
        <f t="array" ref="I607">_xlfn.XLOOKUP($A607&amp;$Q$3,Data[Index]&amp;Data[Valid Test, Can be used for conformity (Y/N)],Data[NOx/km (mg)])</f>
        <v>#N/A</v>
      </c>
      <c r="J607" s="129" t="e" cm="1">
        <f t="array" ref="J607">_xlfn.XLOOKUP($A607&amp;$Q$3,Data[Index]&amp;Data[Valid Test, Can be used for conformity (Y/N)],Data[THC + NOx/km (mg)])</f>
        <v>#N/A</v>
      </c>
      <c r="K607" s="142" t="e" cm="1">
        <f t="array" ref="K607">_xlfn.XLOOKUP($A607&amp;$Q$3,Data[Index]&amp;Data[Valid Test, Can be used for conformity (Y/N)],Data[PN/km ('#)])</f>
        <v>#N/A</v>
      </c>
      <c r="L607" s="129" t="e" cm="1">
        <f t="array" ref="L607">_xlfn.XLOOKUP($A607&amp;$Q$3,Data[Index]&amp;Data[Valid Test, Can be used for conformity (Y/N)],Data[PM/km (mg)])</f>
        <v>#N/A</v>
      </c>
      <c r="M607" s="126" t="e" cm="1">
        <f t="array" ref="M607">_xlfn.XLOOKUP($A607&amp;$Q$3,Data[Index]&amp;Data[Valid Test, Can be used for conformity (Y/N)],Data[CH4 (mg/km)])</f>
        <v>#N/A</v>
      </c>
      <c r="N607" s="126" t="e" cm="1">
        <f t="array" ref="N607">_xlfn.XLOOKUP($A607&amp;$Q$3,Data[Index]&amp;Data[Valid Test, Can be used for conformity (Y/N)],Data[N20 (mg/km)])</f>
        <v>#N/A</v>
      </c>
      <c r="O607" s="129" t="e" cm="1">
        <f t="array" ref="O607">_xlfn.XLOOKUP($A607&amp;$Q$3,Data[Index]&amp;Data[Valid Test, Can be used for conformity (Y/N)],Data[l/100km])</f>
        <v>#N/A</v>
      </c>
      <c r="P607" s="138" t="e">
        <f>_xlfn.XLOOKUP($A607,Data[Index],Data[Comments])</f>
        <v>#N/A</v>
      </c>
    </row>
    <row r="608" spans="1:16" x14ac:dyDescent="0.2">
      <c r="A608" s="129"/>
      <c r="B608" s="129"/>
      <c r="C608" s="129" t="e" cm="1">
        <f t="array" ref="C608">_xlfn.XLOOKUP($A608&amp;$Q$3&amp;$R$3,Data[Index]&amp;Data[Valid Test, Can be used for conformity (Y/N)]&amp;Data[Cycle],Data[Test Name])</f>
        <v>#N/A</v>
      </c>
      <c r="D608" s="167" t="e" cm="1">
        <f t="array" ref="D608">_xlfn.XLOOKUP($A608&amp;$Q$3&amp;$R$3,Data[Index]&amp;Data[Valid Test, Can be used for conformity (Y/N)]&amp;Data[Cycle],Data[Mileage (Miles)])</f>
        <v>#N/A</v>
      </c>
      <c r="E608" s="130" t="e" cm="1">
        <f t="array" ref="E608">_xlfn.XLOOKUP($A608&amp;$Q$3&amp;$R$3,Data[Index]&amp;Data[Valid Test, Can be used for conformity (Y/N)]&amp;Data[Cycle],Data[Date])</f>
        <v>#N/A</v>
      </c>
      <c r="F608" s="129" t="e" cm="1">
        <f t="array" ref="F608">_xlfn.XLOOKUP($A608&amp;$Q$3&amp;$R$3,Data[Index]&amp;Data[Valid Test, Can be used for conformity (Y/N)]&amp;Data[Cycle],Data[CO/km (mg)])</f>
        <v>#N/A</v>
      </c>
      <c r="G608" s="129" t="e" cm="1">
        <f t="array" ref="G608">_xlfn.XLOOKUP($A608&amp;$Q$3,Data[Index]&amp;Data[Valid Test, Can be used for conformity (Y/N)],Data[CO2/km (g)])</f>
        <v>#N/A</v>
      </c>
      <c r="H608" s="129" t="e" cm="1">
        <f t="array" ref="H608">_xlfn.XLOOKUP($A608&amp;$Q$3,Data[Index]&amp;Data[Valid Test, Can be used for conformity (Y/N)],Data[THC/km (mg)])</f>
        <v>#N/A</v>
      </c>
      <c r="I608" s="129" t="e" cm="1">
        <f t="array" ref="I608">_xlfn.XLOOKUP($A608&amp;$Q$3,Data[Index]&amp;Data[Valid Test, Can be used for conformity (Y/N)],Data[NOx/km (mg)])</f>
        <v>#N/A</v>
      </c>
      <c r="J608" s="129" t="e" cm="1">
        <f t="array" ref="J608">_xlfn.XLOOKUP($A608&amp;$Q$3,Data[Index]&amp;Data[Valid Test, Can be used for conformity (Y/N)],Data[THC + NOx/km (mg)])</f>
        <v>#N/A</v>
      </c>
      <c r="K608" s="142" t="e" cm="1">
        <f t="array" ref="K608">_xlfn.XLOOKUP($A608&amp;$Q$3,Data[Index]&amp;Data[Valid Test, Can be used for conformity (Y/N)],Data[PN/km ('#)])</f>
        <v>#N/A</v>
      </c>
      <c r="L608" s="129" t="e" cm="1">
        <f t="array" ref="L608">_xlfn.XLOOKUP($A608&amp;$Q$3,Data[Index]&amp;Data[Valid Test, Can be used for conformity (Y/N)],Data[PM/km (mg)])</f>
        <v>#N/A</v>
      </c>
      <c r="M608" s="126" t="e" cm="1">
        <f t="array" ref="M608">_xlfn.XLOOKUP($A608&amp;$Q$3,Data[Index]&amp;Data[Valid Test, Can be used for conformity (Y/N)],Data[CH4 (mg/km)])</f>
        <v>#N/A</v>
      </c>
      <c r="N608" s="126" t="e" cm="1">
        <f t="array" ref="N608">_xlfn.XLOOKUP($A608&amp;$Q$3,Data[Index]&amp;Data[Valid Test, Can be used for conformity (Y/N)],Data[N20 (mg/km)])</f>
        <v>#N/A</v>
      </c>
      <c r="O608" s="129" t="e" cm="1">
        <f t="array" ref="O608">_xlfn.XLOOKUP($A608&amp;$Q$3,Data[Index]&amp;Data[Valid Test, Can be used for conformity (Y/N)],Data[l/100km])</f>
        <v>#N/A</v>
      </c>
      <c r="P608" s="138" t="e">
        <f>_xlfn.XLOOKUP($A608,Data[Index],Data[Comments])</f>
        <v>#N/A</v>
      </c>
    </row>
    <row r="609" spans="1:16" x14ac:dyDescent="0.2">
      <c r="A609" s="129"/>
      <c r="B609" s="129"/>
      <c r="C609" s="129" t="e" cm="1">
        <f t="array" ref="C609">_xlfn.XLOOKUP($A609&amp;$Q$3&amp;$R$3,Data[Index]&amp;Data[Valid Test, Can be used for conformity (Y/N)]&amp;Data[Cycle],Data[Test Name])</f>
        <v>#N/A</v>
      </c>
      <c r="D609" s="167" t="e" cm="1">
        <f t="array" ref="D609">_xlfn.XLOOKUP($A609&amp;$Q$3&amp;$R$3,Data[Index]&amp;Data[Valid Test, Can be used for conformity (Y/N)]&amp;Data[Cycle],Data[Mileage (Miles)])</f>
        <v>#N/A</v>
      </c>
      <c r="E609" s="130" t="e" cm="1">
        <f t="array" ref="E609">_xlfn.XLOOKUP($A609&amp;$Q$3&amp;$R$3,Data[Index]&amp;Data[Valid Test, Can be used for conformity (Y/N)]&amp;Data[Cycle],Data[Date])</f>
        <v>#N/A</v>
      </c>
      <c r="F609" s="129" t="e" cm="1">
        <f t="array" ref="F609">_xlfn.XLOOKUP($A609&amp;$Q$3&amp;$R$3,Data[Index]&amp;Data[Valid Test, Can be used for conformity (Y/N)]&amp;Data[Cycle],Data[CO/km (mg)])</f>
        <v>#N/A</v>
      </c>
      <c r="G609" s="129" t="e" cm="1">
        <f t="array" ref="G609">_xlfn.XLOOKUP($A609&amp;$Q$3,Data[Index]&amp;Data[Valid Test, Can be used for conformity (Y/N)],Data[CO2/km (g)])</f>
        <v>#N/A</v>
      </c>
      <c r="H609" s="129" t="e" cm="1">
        <f t="array" ref="H609">_xlfn.XLOOKUP($A609&amp;$Q$3,Data[Index]&amp;Data[Valid Test, Can be used for conformity (Y/N)],Data[THC/km (mg)])</f>
        <v>#N/A</v>
      </c>
      <c r="I609" s="129" t="e" cm="1">
        <f t="array" ref="I609">_xlfn.XLOOKUP($A609&amp;$Q$3,Data[Index]&amp;Data[Valid Test, Can be used for conformity (Y/N)],Data[NOx/km (mg)])</f>
        <v>#N/A</v>
      </c>
      <c r="J609" s="129" t="e" cm="1">
        <f t="array" ref="J609">_xlfn.XLOOKUP($A609&amp;$Q$3,Data[Index]&amp;Data[Valid Test, Can be used for conformity (Y/N)],Data[THC + NOx/km (mg)])</f>
        <v>#N/A</v>
      </c>
      <c r="K609" s="142" t="e" cm="1">
        <f t="array" ref="K609">_xlfn.XLOOKUP($A609&amp;$Q$3,Data[Index]&amp;Data[Valid Test, Can be used for conformity (Y/N)],Data[PN/km ('#)])</f>
        <v>#N/A</v>
      </c>
      <c r="L609" s="129" t="e" cm="1">
        <f t="array" ref="L609">_xlfn.XLOOKUP($A609&amp;$Q$3,Data[Index]&amp;Data[Valid Test, Can be used for conformity (Y/N)],Data[PM/km (mg)])</f>
        <v>#N/A</v>
      </c>
      <c r="M609" s="126" t="e" cm="1">
        <f t="array" ref="M609">_xlfn.XLOOKUP($A609&amp;$Q$3,Data[Index]&amp;Data[Valid Test, Can be used for conformity (Y/N)],Data[CH4 (mg/km)])</f>
        <v>#N/A</v>
      </c>
      <c r="N609" s="126" t="e" cm="1">
        <f t="array" ref="N609">_xlfn.XLOOKUP($A609&amp;$Q$3,Data[Index]&amp;Data[Valid Test, Can be used for conformity (Y/N)],Data[N20 (mg/km)])</f>
        <v>#N/A</v>
      </c>
      <c r="O609" s="129" t="e" cm="1">
        <f t="array" ref="O609">_xlfn.XLOOKUP($A609&amp;$Q$3,Data[Index]&amp;Data[Valid Test, Can be used for conformity (Y/N)],Data[l/100km])</f>
        <v>#N/A</v>
      </c>
      <c r="P609" s="138">
        <f>_xlfn.XLOOKUP($A609,Data[Index],Data[Comments])</f>
        <v>0</v>
      </c>
    </row>
    <row r="610" spans="1:16" x14ac:dyDescent="0.2">
      <c r="A610" s="129"/>
      <c r="B610" s="129"/>
      <c r="C610" s="129" t="e" cm="1">
        <f t="array" ref="C610">_xlfn.XLOOKUP($A610&amp;$Q$3&amp;$R$3,Data[Index]&amp;Data[Valid Test, Can be used for conformity (Y/N)]&amp;Data[Cycle],Data[Test Name])</f>
        <v>#N/A</v>
      </c>
      <c r="D610" s="167" t="e" cm="1">
        <f t="array" ref="D610">_xlfn.XLOOKUP($A610&amp;$Q$3&amp;$R$3,Data[Index]&amp;Data[Valid Test, Can be used for conformity (Y/N)]&amp;Data[Cycle],Data[Mileage (Miles)])</f>
        <v>#N/A</v>
      </c>
      <c r="E610" s="130" t="e" cm="1">
        <f t="array" ref="E610">_xlfn.XLOOKUP($A610&amp;$Q$3&amp;$R$3,Data[Index]&amp;Data[Valid Test, Can be used for conformity (Y/N)]&amp;Data[Cycle],Data[Date])</f>
        <v>#N/A</v>
      </c>
      <c r="F610" s="129" t="e" cm="1">
        <f t="array" ref="F610">_xlfn.XLOOKUP($A610&amp;$Q$3&amp;$R$3,Data[Index]&amp;Data[Valid Test, Can be used for conformity (Y/N)]&amp;Data[Cycle],Data[CO/km (mg)])</f>
        <v>#N/A</v>
      </c>
      <c r="G610" s="129" t="e" cm="1">
        <f t="array" ref="G610">_xlfn.XLOOKUP($A610&amp;$Q$3,Data[Index]&amp;Data[Valid Test, Can be used for conformity (Y/N)],Data[CO2/km (g)])</f>
        <v>#N/A</v>
      </c>
      <c r="H610" s="129" t="e" cm="1">
        <f t="array" ref="H610">_xlfn.XLOOKUP($A610&amp;$Q$3,Data[Index]&amp;Data[Valid Test, Can be used for conformity (Y/N)],Data[THC/km (mg)])</f>
        <v>#N/A</v>
      </c>
      <c r="I610" s="129" t="e" cm="1">
        <f t="array" ref="I610">_xlfn.XLOOKUP($A610&amp;$Q$3,Data[Index]&amp;Data[Valid Test, Can be used for conformity (Y/N)],Data[NOx/km (mg)])</f>
        <v>#N/A</v>
      </c>
      <c r="J610" s="129" t="e" cm="1">
        <f t="array" ref="J610">_xlfn.XLOOKUP($A610&amp;$Q$3,Data[Index]&amp;Data[Valid Test, Can be used for conformity (Y/N)],Data[THC + NOx/km (mg)])</f>
        <v>#N/A</v>
      </c>
      <c r="K610" s="142" t="e" cm="1">
        <f t="array" ref="K610">_xlfn.XLOOKUP($A610&amp;$Q$3,Data[Index]&amp;Data[Valid Test, Can be used for conformity (Y/N)],Data[PN/km ('#)])</f>
        <v>#N/A</v>
      </c>
      <c r="L610" s="129" t="e" cm="1">
        <f t="array" ref="L610">_xlfn.XLOOKUP($A610&amp;$Q$3,Data[Index]&amp;Data[Valid Test, Can be used for conformity (Y/N)],Data[PM/km (mg)])</f>
        <v>#N/A</v>
      </c>
      <c r="M610" s="126" t="e" cm="1">
        <f t="array" ref="M610">_xlfn.XLOOKUP($A610&amp;$Q$3,Data[Index]&amp;Data[Valid Test, Can be used for conformity (Y/N)],Data[CH4 (mg/km)])</f>
        <v>#N/A</v>
      </c>
      <c r="N610" s="126" t="e" cm="1">
        <f t="array" ref="N610">_xlfn.XLOOKUP($A610&amp;$Q$3,Data[Index]&amp;Data[Valid Test, Can be used for conformity (Y/N)],Data[N20 (mg/km)])</f>
        <v>#N/A</v>
      </c>
      <c r="O610" s="129" t="e" cm="1">
        <f t="array" ref="O610">_xlfn.XLOOKUP($A610&amp;$Q$3,Data[Index]&amp;Data[Valid Test, Can be used for conformity (Y/N)],Data[l/100km])</f>
        <v>#N/A</v>
      </c>
      <c r="P610" s="138">
        <f>_xlfn.XLOOKUP($A610,Data[Index],Data[Comments])</f>
        <v>0</v>
      </c>
    </row>
    <row r="611" spans="1:16" x14ac:dyDescent="0.2">
      <c r="A611" s="129"/>
      <c r="B611" s="129"/>
      <c r="C611" s="129" t="e" cm="1">
        <f t="array" ref="C611">_xlfn.XLOOKUP($A611&amp;$Q$3&amp;$R$3,Data[Index]&amp;Data[Valid Test, Can be used for conformity (Y/N)]&amp;Data[Cycle],Data[Test Name])</f>
        <v>#N/A</v>
      </c>
      <c r="D611" s="167" t="e" cm="1">
        <f t="array" ref="D611">_xlfn.XLOOKUP($A611&amp;$Q$3&amp;$R$3,Data[Index]&amp;Data[Valid Test, Can be used for conformity (Y/N)]&amp;Data[Cycle],Data[Mileage (Miles)])</f>
        <v>#N/A</v>
      </c>
      <c r="E611" s="130" t="e" cm="1">
        <f t="array" ref="E611">_xlfn.XLOOKUP($A611&amp;$Q$3&amp;$R$3,Data[Index]&amp;Data[Valid Test, Can be used for conformity (Y/N)]&amp;Data[Cycle],Data[Date])</f>
        <v>#N/A</v>
      </c>
      <c r="F611" s="129" t="e" cm="1">
        <f t="array" ref="F611">_xlfn.XLOOKUP($A611&amp;$Q$3&amp;$R$3,Data[Index]&amp;Data[Valid Test, Can be used for conformity (Y/N)]&amp;Data[Cycle],Data[CO/km (mg)])</f>
        <v>#N/A</v>
      </c>
      <c r="G611" s="129" t="e" cm="1">
        <f t="array" ref="G611">_xlfn.XLOOKUP($A611&amp;$Q$3,Data[Index]&amp;Data[Valid Test, Can be used for conformity (Y/N)],Data[CO2/km (g)])</f>
        <v>#N/A</v>
      </c>
      <c r="H611" s="129" t="e" cm="1">
        <f t="array" ref="H611">_xlfn.XLOOKUP($A611&amp;$Q$3,Data[Index]&amp;Data[Valid Test, Can be used for conformity (Y/N)],Data[THC/km (mg)])</f>
        <v>#N/A</v>
      </c>
      <c r="I611" s="129" t="e" cm="1">
        <f t="array" ref="I611">_xlfn.XLOOKUP($A611&amp;$Q$3,Data[Index]&amp;Data[Valid Test, Can be used for conformity (Y/N)],Data[NOx/km (mg)])</f>
        <v>#N/A</v>
      </c>
      <c r="J611" s="129" t="e" cm="1">
        <f t="array" ref="J611">_xlfn.XLOOKUP($A611&amp;$Q$3,Data[Index]&amp;Data[Valid Test, Can be used for conformity (Y/N)],Data[THC + NOx/km (mg)])</f>
        <v>#N/A</v>
      </c>
      <c r="K611" s="142" t="e" cm="1">
        <f t="array" ref="K611">_xlfn.XLOOKUP($A611&amp;$Q$3,Data[Index]&amp;Data[Valid Test, Can be used for conformity (Y/N)],Data[PN/km ('#)])</f>
        <v>#N/A</v>
      </c>
      <c r="L611" s="129" t="e" cm="1">
        <f t="array" ref="L611">_xlfn.XLOOKUP($A611&amp;$Q$3,Data[Index]&amp;Data[Valid Test, Can be used for conformity (Y/N)],Data[PM/km (mg)])</f>
        <v>#N/A</v>
      </c>
      <c r="M611" s="126" t="e" cm="1">
        <f t="array" ref="M611">_xlfn.XLOOKUP($A611&amp;$Q$3,Data[Index]&amp;Data[Valid Test, Can be used for conformity (Y/N)],Data[CH4 (mg/km)])</f>
        <v>#N/A</v>
      </c>
      <c r="N611" s="126" t="e" cm="1">
        <f t="array" ref="N611">_xlfn.XLOOKUP($A611&amp;$Q$3,Data[Index]&amp;Data[Valid Test, Can be used for conformity (Y/N)],Data[N20 (mg/km)])</f>
        <v>#N/A</v>
      </c>
      <c r="O611" s="129" t="e" cm="1">
        <f t="array" ref="O611">_xlfn.XLOOKUP($A611&amp;$Q$3,Data[Index]&amp;Data[Valid Test, Can be used for conformity (Y/N)],Data[l/100km])</f>
        <v>#N/A</v>
      </c>
      <c r="P611" s="138" t="e">
        <f>_xlfn.XLOOKUP($A611,Data[Index],Data[Comments])</f>
        <v>#N/A</v>
      </c>
    </row>
    <row r="612" spans="1:16" x14ac:dyDescent="0.2">
      <c r="A612" s="129"/>
      <c r="B612" s="129"/>
      <c r="C612" s="129" t="e" cm="1">
        <f t="array" ref="C612">_xlfn.XLOOKUP($A612&amp;$Q$3&amp;$R$3,Data[Index]&amp;Data[Valid Test, Can be used for conformity (Y/N)]&amp;Data[Cycle],Data[Test Name])</f>
        <v>#N/A</v>
      </c>
      <c r="D612" s="167" t="e" cm="1">
        <f t="array" ref="D612">_xlfn.XLOOKUP($A612&amp;$Q$3&amp;$R$3,Data[Index]&amp;Data[Valid Test, Can be used for conformity (Y/N)]&amp;Data[Cycle],Data[Mileage (Miles)])</f>
        <v>#N/A</v>
      </c>
      <c r="E612" s="130" t="e" cm="1">
        <f t="array" ref="E612">_xlfn.XLOOKUP($A612&amp;$Q$3&amp;$R$3,Data[Index]&amp;Data[Valid Test, Can be used for conformity (Y/N)]&amp;Data[Cycle],Data[Date])</f>
        <v>#N/A</v>
      </c>
      <c r="F612" s="129" t="e" cm="1">
        <f t="array" ref="F612">_xlfn.XLOOKUP($A612&amp;$Q$3&amp;$R$3,Data[Index]&amp;Data[Valid Test, Can be used for conformity (Y/N)]&amp;Data[Cycle],Data[CO/km (mg)])</f>
        <v>#N/A</v>
      </c>
      <c r="G612" s="129" t="e" cm="1">
        <f t="array" ref="G612">_xlfn.XLOOKUP($A612&amp;$Q$3,Data[Index]&amp;Data[Valid Test, Can be used for conformity (Y/N)],Data[CO2/km (g)])</f>
        <v>#N/A</v>
      </c>
      <c r="H612" s="129" t="e" cm="1">
        <f t="array" ref="H612">_xlfn.XLOOKUP($A612&amp;$Q$3,Data[Index]&amp;Data[Valid Test, Can be used for conformity (Y/N)],Data[THC/km (mg)])</f>
        <v>#N/A</v>
      </c>
      <c r="I612" s="129" t="e" cm="1">
        <f t="array" ref="I612">_xlfn.XLOOKUP($A612&amp;$Q$3,Data[Index]&amp;Data[Valid Test, Can be used for conformity (Y/N)],Data[NOx/km (mg)])</f>
        <v>#N/A</v>
      </c>
      <c r="J612" s="129" t="e" cm="1">
        <f t="array" ref="J612">_xlfn.XLOOKUP($A612&amp;$Q$3,Data[Index]&amp;Data[Valid Test, Can be used for conformity (Y/N)],Data[THC + NOx/km (mg)])</f>
        <v>#N/A</v>
      </c>
      <c r="K612" s="142" t="e" cm="1">
        <f t="array" ref="K612">_xlfn.XLOOKUP($A612&amp;$Q$3,Data[Index]&amp;Data[Valid Test, Can be used for conformity (Y/N)],Data[PN/km ('#)])</f>
        <v>#N/A</v>
      </c>
      <c r="L612" s="129" t="e" cm="1">
        <f t="array" ref="L612">_xlfn.XLOOKUP($A612&amp;$Q$3,Data[Index]&amp;Data[Valid Test, Can be used for conformity (Y/N)],Data[PM/km (mg)])</f>
        <v>#N/A</v>
      </c>
      <c r="M612" s="126" t="e" cm="1">
        <f t="array" ref="M612">_xlfn.XLOOKUP($A612&amp;$Q$3,Data[Index]&amp;Data[Valid Test, Can be used for conformity (Y/N)],Data[CH4 (mg/km)])</f>
        <v>#N/A</v>
      </c>
      <c r="N612" s="126" t="e" cm="1">
        <f t="array" ref="N612">_xlfn.XLOOKUP($A612&amp;$Q$3,Data[Index]&amp;Data[Valid Test, Can be used for conformity (Y/N)],Data[N20 (mg/km)])</f>
        <v>#N/A</v>
      </c>
      <c r="O612" s="129" t="e" cm="1">
        <f t="array" ref="O612">_xlfn.XLOOKUP($A612&amp;$Q$3,Data[Index]&amp;Data[Valid Test, Can be used for conformity (Y/N)],Data[l/100km])</f>
        <v>#N/A</v>
      </c>
      <c r="P612" s="138">
        <f>_xlfn.XLOOKUP($A612,Data[Index],Data[Comments])</f>
        <v>0</v>
      </c>
    </row>
    <row r="613" spans="1:16" x14ac:dyDescent="0.2">
      <c r="A613" s="129"/>
      <c r="B613" s="129"/>
      <c r="C613" s="129" t="e" cm="1">
        <f t="array" ref="C613">_xlfn.XLOOKUP($A613&amp;$Q$3&amp;$R$3,Data[Index]&amp;Data[Valid Test, Can be used for conformity (Y/N)]&amp;Data[Cycle],Data[Test Name])</f>
        <v>#N/A</v>
      </c>
      <c r="D613" s="167" t="e" cm="1">
        <f t="array" ref="D613">_xlfn.XLOOKUP($A613&amp;$Q$3&amp;$R$3,Data[Index]&amp;Data[Valid Test, Can be used for conformity (Y/N)]&amp;Data[Cycle],Data[Mileage (Miles)])</f>
        <v>#N/A</v>
      </c>
      <c r="E613" s="130" t="e" cm="1">
        <f t="array" ref="E613">_xlfn.XLOOKUP($A613&amp;$Q$3&amp;$R$3,Data[Index]&amp;Data[Valid Test, Can be used for conformity (Y/N)]&amp;Data[Cycle],Data[Date])</f>
        <v>#N/A</v>
      </c>
      <c r="F613" s="129" t="e" cm="1">
        <f t="array" ref="F613">_xlfn.XLOOKUP($A613&amp;$Q$3&amp;$R$3,Data[Index]&amp;Data[Valid Test, Can be used for conformity (Y/N)]&amp;Data[Cycle],Data[CO/km (mg)])</f>
        <v>#N/A</v>
      </c>
      <c r="G613" s="129" t="e" cm="1">
        <f t="array" ref="G613">_xlfn.XLOOKUP($A613&amp;$Q$3,Data[Index]&amp;Data[Valid Test, Can be used for conformity (Y/N)],Data[CO2/km (g)])</f>
        <v>#N/A</v>
      </c>
      <c r="H613" s="129" t="e" cm="1">
        <f t="array" ref="H613">_xlfn.XLOOKUP($A613&amp;$Q$3,Data[Index]&amp;Data[Valid Test, Can be used for conformity (Y/N)],Data[THC/km (mg)])</f>
        <v>#N/A</v>
      </c>
      <c r="I613" s="129" t="e" cm="1">
        <f t="array" ref="I613">_xlfn.XLOOKUP($A613&amp;$Q$3,Data[Index]&amp;Data[Valid Test, Can be used for conformity (Y/N)],Data[NOx/km (mg)])</f>
        <v>#N/A</v>
      </c>
      <c r="J613" s="129" t="e" cm="1">
        <f t="array" ref="J613">_xlfn.XLOOKUP($A613&amp;$Q$3,Data[Index]&amp;Data[Valid Test, Can be used for conformity (Y/N)],Data[THC + NOx/km (mg)])</f>
        <v>#N/A</v>
      </c>
      <c r="K613" s="142" t="e" cm="1">
        <f t="array" ref="K613">_xlfn.XLOOKUP($A613&amp;$Q$3,Data[Index]&amp;Data[Valid Test, Can be used for conformity (Y/N)],Data[PN/km ('#)])</f>
        <v>#N/A</v>
      </c>
      <c r="L613" s="129" t="e" cm="1">
        <f t="array" ref="L613">_xlfn.XLOOKUP($A613&amp;$Q$3,Data[Index]&amp;Data[Valid Test, Can be used for conformity (Y/N)],Data[PM/km (mg)])</f>
        <v>#N/A</v>
      </c>
      <c r="M613" s="126" t="e" cm="1">
        <f t="array" ref="M613">_xlfn.XLOOKUP($A613&amp;$Q$3,Data[Index]&amp;Data[Valid Test, Can be used for conformity (Y/N)],Data[CH4 (mg/km)])</f>
        <v>#N/A</v>
      </c>
      <c r="N613" s="126" t="e" cm="1">
        <f t="array" ref="N613">_xlfn.XLOOKUP($A613&amp;$Q$3,Data[Index]&amp;Data[Valid Test, Can be used for conformity (Y/N)],Data[N20 (mg/km)])</f>
        <v>#N/A</v>
      </c>
      <c r="O613" s="129" t="e" cm="1">
        <f t="array" ref="O613">_xlfn.XLOOKUP($A613&amp;$Q$3,Data[Index]&amp;Data[Valid Test, Can be used for conformity (Y/N)],Data[l/100km])</f>
        <v>#N/A</v>
      </c>
      <c r="P613" s="138">
        <f>_xlfn.XLOOKUP($A613,Data[Index],Data[Comments])</f>
        <v>0</v>
      </c>
    </row>
    <row r="614" spans="1:16" x14ac:dyDescent="0.2">
      <c r="A614" s="129"/>
      <c r="B614" s="129"/>
      <c r="C614" s="129" t="e" cm="1">
        <f t="array" ref="C614">_xlfn.XLOOKUP($A614&amp;$Q$3&amp;$R$3,Data[Index]&amp;Data[Valid Test, Can be used for conformity (Y/N)]&amp;Data[Cycle],Data[Test Name])</f>
        <v>#N/A</v>
      </c>
      <c r="D614" s="167" t="e" cm="1">
        <f t="array" ref="D614">_xlfn.XLOOKUP($A614&amp;$Q$3&amp;$R$3,Data[Index]&amp;Data[Valid Test, Can be used for conformity (Y/N)]&amp;Data[Cycle],Data[Mileage (Miles)])</f>
        <v>#N/A</v>
      </c>
      <c r="E614" s="130" t="e" cm="1">
        <f t="array" ref="E614">_xlfn.XLOOKUP($A614&amp;$Q$3&amp;$R$3,Data[Index]&amp;Data[Valid Test, Can be used for conformity (Y/N)]&amp;Data[Cycle],Data[Date])</f>
        <v>#N/A</v>
      </c>
      <c r="F614" s="129" t="e" cm="1">
        <f t="array" ref="F614">_xlfn.XLOOKUP($A614&amp;$Q$3&amp;$R$3,Data[Index]&amp;Data[Valid Test, Can be used for conformity (Y/N)]&amp;Data[Cycle],Data[CO/km (mg)])</f>
        <v>#N/A</v>
      </c>
      <c r="G614" s="129" t="e" cm="1">
        <f t="array" ref="G614">_xlfn.XLOOKUP($A614&amp;$Q$3,Data[Index]&amp;Data[Valid Test, Can be used for conformity (Y/N)],Data[CO2/km (g)])</f>
        <v>#N/A</v>
      </c>
      <c r="H614" s="129" t="e" cm="1">
        <f t="array" ref="H614">_xlfn.XLOOKUP($A614&amp;$Q$3,Data[Index]&amp;Data[Valid Test, Can be used for conformity (Y/N)],Data[THC/km (mg)])</f>
        <v>#N/A</v>
      </c>
      <c r="I614" s="129" t="e" cm="1">
        <f t="array" ref="I614">_xlfn.XLOOKUP($A614&amp;$Q$3,Data[Index]&amp;Data[Valid Test, Can be used for conformity (Y/N)],Data[NOx/km (mg)])</f>
        <v>#N/A</v>
      </c>
      <c r="J614" s="129" t="e" cm="1">
        <f t="array" ref="J614">_xlfn.XLOOKUP($A614&amp;$Q$3,Data[Index]&amp;Data[Valid Test, Can be used for conformity (Y/N)],Data[THC + NOx/km (mg)])</f>
        <v>#N/A</v>
      </c>
      <c r="K614" s="142" t="e" cm="1">
        <f t="array" ref="K614">_xlfn.XLOOKUP($A614&amp;$Q$3,Data[Index]&amp;Data[Valid Test, Can be used for conformity (Y/N)],Data[PN/km ('#)])</f>
        <v>#N/A</v>
      </c>
      <c r="L614" s="129" t="e" cm="1">
        <f t="array" ref="L614">_xlfn.XLOOKUP($A614&amp;$Q$3,Data[Index]&amp;Data[Valid Test, Can be used for conformity (Y/N)],Data[PM/km (mg)])</f>
        <v>#N/A</v>
      </c>
      <c r="M614" s="126" t="e" cm="1">
        <f t="array" ref="M614">_xlfn.XLOOKUP($A614&amp;$Q$3,Data[Index]&amp;Data[Valid Test, Can be used for conformity (Y/N)],Data[CH4 (mg/km)])</f>
        <v>#N/A</v>
      </c>
      <c r="N614" s="126" t="e" cm="1">
        <f t="array" ref="N614">_xlfn.XLOOKUP($A614&amp;$Q$3,Data[Index]&amp;Data[Valid Test, Can be used for conformity (Y/N)],Data[N20 (mg/km)])</f>
        <v>#N/A</v>
      </c>
      <c r="O614" s="129" t="e" cm="1">
        <f t="array" ref="O614">_xlfn.XLOOKUP($A614&amp;$Q$3,Data[Index]&amp;Data[Valid Test, Can be used for conformity (Y/N)],Data[l/100km])</f>
        <v>#N/A</v>
      </c>
      <c r="P614" s="138" t="e">
        <f>_xlfn.XLOOKUP($A614,Data[Index],Data[Comments])</f>
        <v>#N/A</v>
      </c>
    </row>
    <row r="615" spans="1:16" x14ac:dyDescent="0.2">
      <c r="A615" s="129"/>
      <c r="B615" s="129"/>
      <c r="C615" s="129" t="e" cm="1">
        <f t="array" ref="C615">_xlfn.XLOOKUP($A615&amp;$Q$3&amp;$R$3,Data[Index]&amp;Data[Valid Test, Can be used for conformity (Y/N)]&amp;Data[Cycle],Data[Test Name])</f>
        <v>#N/A</v>
      </c>
      <c r="D615" s="167" t="e" cm="1">
        <f t="array" ref="D615">_xlfn.XLOOKUP($A615&amp;$Q$3&amp;$R$3,Data[Index]&amp;Data[Valid Test, Can be used for conformity (Y/N)]&amp;Data[Cycle],Data[Mileage (Miles)])</f>
        <v>#N/A</v>
      </c>
      <c r="E615" s="130" t="e" cm="1">
        <f t="array" ref="E615">_xlfn.XLOOKUP($A615&amp;$Q$3&amp;$R$3,Data[Index]&amp;Data[Valid Test, Can be used for conformity (Y/N)]&amp;Data[Cycle],Data[Date])</f>
        <v>#N/A</v>
      </c>
      <c r="F615" s="129" t="e" cm="1">
        <f t="array" ref="F615">_xlfn.XLOOKUP($A615&amp;$Q$3&amp;$R$3,Data[Index]&amp;Data[Valid Test, Can be used for conformity (Y/N)]&amp;Data[Cycle],Data[CO/km (mg)])</f>
        <v>#N/A</v>
      </c>
      <c r="G615" s="129" t="e" cm="1">
        <f t="array" ref="G615">_xlfn.XLOOKUP($A615&amp;$Q$3,Data[Index]&amp;Data[Valid Test, Can be used for conformity (Y/N)],Data[CO2/km (g)])</f>
        <v>#N/A</v>
      </c>
      <c r="H615" s="129" t="e" cm="1">
        <f t="array" ref="H615">_xlfn.XLOOKUP($A615&amp;$Q$3,Data[Index]&amp;Data[Valid Test, Can be used for conformity (Y/N)],Data[THC/km (mg)])</f>
        <v>#N/A</v>
      </c>
      <c r="I615" s="129" t="e" cm="1">
        <f t="array" ref="I615">_xlfn.XLOOKUP($A615&amp;$Q$3,Data[Index]&amp;Data[Valid Test, Can be used for conformity (Y/N)],Data[NOx/km (mg)])</f>
        <v>#N/A</v>
      </c>
      <c r="J615" s="129" t="e" cm="1">
        <f t="array" ref="J615">_xlfn.XLOOKUP($A615&amp;$Q$3,Data[Index]&amp;Data[Valid Test, Can be used for conformity (Y/N)],Data[THC + NOx/km (mg)])</f>
        <v>#N/A</v>
      </c>
      <c r="K615" s="142" t="e" cm="1">
        <f t="array" ref="K615">_xlfn.XLOOKUP($A615&amp;$Q$3,Data[Index]&amp;Data[Valid Test, Can be used for conformity (Y/N)],Data[PN/km ('#)])</f>
        <v>#N/A</v>
      </c>
      <c r="L615" s="129" t="e" cm="1">
        <f t="array" ref="L615">_xlfn.XLOOKUP($A615&amp;$Q$3,Data[Index]&amp;Data[Valid Test, Can be used for conformity (Y/N)],Data[PM/km (mg)])</f>
        <v>#N/A</v>
      </c>
      <c r="M615" s="126" t="e" cm="1">
        <f t="array" ref="M615">_xlfn.XLOOKUP($A615&amp;$Q$3,Data[Index]&amp;Data[Valid Test, Can be used for conformity (Y/N)],Data[CH4 (mg/km)])</f>
        <v>#N/A</v>
      </c>
      <c r="N615" s="126" t="e" cm="1">
        <f t="array" ref="N615">_xlfn.XLOOKUP($A615&amp;$Q$3,Data[Index]&amp;Data[Valid Test, Can be used for conformity (Y/N)],Data[N20 (mg/km)])</f>
        <v>#N/A</v>
      </c>
      <c r="O615" s="129" t="e" cm="1">
        <f t="array" ref="O615">_xlfn.XLOOKUP($A615&amp;$Q$3,Data[Index]&amp;Data[Valid Test, Can be used for conformity (Y/N)],Data[l/100km])</f>
        <v>#N/A</v>
      </c>
      <c r="P615" s="138" t="e">
        <f>_xlfn.XLOOKUP($A615,Data[Index],Data[Comments])</f>
        <v>#N/A</v>
      </c>
    </row>
    <row r="616" spans="1:16" x14ac:dyDescent="0.2">
      <c r="A616" s="129"/>
      <c r="B616" s="129"/>
      <c r="C616" s="129" t="e" cm="1">
        <f t="array" ref="C616">_xlfn.XLOOKUP($A616&amp;$Q$3&amp;$R$3,Data[Index]&amp;Data[Valid Test, Can be used for conformity (Y/N)]&amp;Data[Cycle],Data[Test Name])</f>
        <v>#N/A</v>
      </c>
      <c r="D616" s="167" t="e" cm="1">
        <f t="array" ref="D616">_xlfn.XLOOKUP($A616&amp;$Q$3&amp;$R$3,Data[Index]&amp;Data[Valid Test, Can be used for conformity (Y/N)]&amp;Data[Cycle],Data[Mileage (Miles)])</f>
        <v>#N/A</v>
      </c>
      <c r="E616" s="130" t="e" cm="1">
        <f t="array" ref="E616">_xlfn.XLOOKUP($A616&amp;$Q$3&amp;$R$3,Data[Index]&amp;Data[Valid Test, Can be used for conformity (Y/N)]&amp;Data[Cycle],Data[Date])</f>
        <v>#N/A</v>
      </c>
      <c r="F616" s="129" t="e" cm="1">
        <f t="array" ref="F616">_xlfn.XLOOKUP($A616&amp;$Q$3&amp;$R$3,Data[Index]&amp;Data[Valid Test, Can be used for conformity (Y/N)]&amp;Data[Cycle],Data[CO/km (mg)])</f>
        <v>#N/A</v>
      </c>
      <c r="G616" s="129" t="e" cm="1">
        <f t="array" ref="G616">_xlfn.XLOOKUP($A616&amp;$Q$3,Data[Index]&amp;Data[Valid Test, Can be used for conformity (Y/N)],Data[CO2/km (g)])</f>
        <v>#N/A</v>
      </c>
      <c r="H616" s="129" t="e" cm="1">
        <f t="array" ref="H616">_xlfn.XLOOKUP($A616&amp;$Q$3,Data[Index]&amp;Data[Valid Test, Can be used for conformity (Y/N)],Data[THC/km (mg)])</f>
        <v>#N/A</v>
      </c>
      <c r="I616" s="129" t="e" cm="1">
        <f t="array" ref="I616">_xlfn.XLOOKUP($A616&amp;$Q$3,Data[Index]&amp;Data[Valid Test, Can be used for conformity (Y/N)],Data[NOx/km (mg)])</f>
        <v>#N/A</v>
      </c>
      <c r="J616" s="129" t="e" cm="1">
        <f t="array" ref="J616">_xlfn.XLOOKUP($A616&amp;$Q$3,Data[Index]&amp;Data[Valid Test, Can be used for conformity (Y/N)],Data[THC + NOx/km (mg)])</f>
        <v>#N/A</v>
      </c>
      <c r="K616" s="142" t="e" cm="1">
        <f t="array" ref="K616">_xlfn.XLOOKUP($A616&amp;$Q$3,Data[Index]&amp;Data[Valid Test, Can be used for conformity (Y/N)],Data[PN/km ('#)])</f>
        <v>#N/A</v>
      </c>
      <c r="L616" s="129" t="e" cm="1">
        <f t="array" ref="L616">_xlfn.XLOOKUP($A616&amp;$Q$3,Data[Index]&amp;Data[Valid Test, Can be used for conformity (Y/N)],Data[PM/km (mg)])</f>
        <v>#N/A</v>
      </c>
      <c r="M616" s="126" t="e" cm="1">
        <f t="array" ref="M616">_xlfn.XLOOKUP($A616&amp;$Q$3,Data[Index]&amp;Data[Valid Test, Can be used for conformity (Y/N)],Data[CH4 (mg/km)])</f>
        <v>#N/A</v>
      </c>
      <c r="N616" s="126" t="e" cm="1">
        <f t="array" ref="N616">_xlfn.XLOOKUP($A616&amp;$Q$3,Data[Index]&amp;Data[Valid Test, Can be used for conformity (Y/N)],Data[N20 (mg/km)])</f>
        <v>#N/A</v>
      </c>
      <c r="O616" s="129" t="e" cm="1">
        <f t="array" ref="O616">_xlfn.XLOOKUP($A616&amp;$Q$3,Data[Index]&amp;Data[Valid Test, Can be used for conformity (Y/N)],Data[l/100km])</f>
        <v>#N/A</v>
      </c>
      <c r="P616" s="138" t="e">
        <f>_xlfn.XLOOKUP($A616,Data[Index],Data[Comments])</f>
        <v>#N/A</v>
      </c>
    </row>
    <row r="617" spans="1:16" x14ac:dyDescent="0.2">
      <c r="A617" s="129"/>
      <c r="B617" s="129"/>
      <c r="C617" s="129" t="e" cm="1">
        <f t="array" ref="C617">_xlfn.XLOOKUP($A617&amp;$Q$3&amp;$R$3,Data[Index]&amp;Data[Valid Test, Can be used for conformity (Y/N)]&amp;Data[Cycle],Data[Test Name])</f>
        <v>#N/A</v>
      </c>
      <c r="D617" s="167" t="e" cm="1">
        <f t="array" ref="D617">_xlfn.XLOOKUP($A617&amp;$Q$3&amp;$R$3,Data[Index]&amp;Data[Valid Test, Can be used for conformity (Y/N)]&amp;Data[Cycle],Data[Mileage (Miles)])</f>
        <v>#N/A</v>
      </c>
      <c r="E617" s="130" t="e" cm="1">
        <f t="array" ref="E617">_xlfn.XLOOKUP($A617&amp;$Q$3&amp;$R$3,Data[Index]&amp;Data[Valid Test, Can be used for conformity (Y/N)]&amp;Data[Cycle],Data[Date])</f>
        <v>#N/A</v>
      </c>
      <c r="F617" s="129" t="e" cm="1">
        <f t="array" ref="F617">_xlfn.XLOOKUP($A617&amp;$Q$3&amp;$R$3,Data[Index]&amp;Data[Valid Test, Can be used for conformity (Y/N)]&amp;Data[Cycle],Data[CO/km (mg)])</f>
        <v>#N/A</v>
      </c>
      <c r="G617" s="129" t="e" cm="1">
        <f t="array" ref="G617">_xlfn.XLOOKUP($A617&amp;$Q$3,Data[Index]&amp;Data[Valid Test, Can be used for conformity (Y/N)],Data[CO2/km (g)])</f>
        <v>#N/A</v>
      </c>
      <c r="H617" s="129" t="e" cm="1">
        <f t="array" ref="H617">_xlfn.XLOOKUP($A617&amp;$Q$3,Data[Index]&amp;Data[Valid Test, Can be used for conformity (Y/N)],Data[THC/km (mg)])</f>
        <v>#N/A</v>
      </c>
      <c r="I617" s="129" t="e" cm="1">
        <f t="array" ref="I617">_xlfn.XLOOKUP($A617&amp;$Q$3,Data[Index]&amp;Data[Valid Test, Can be used for conformity (Y/N)],Data[NOx/km (mg)])</f>
        <v>#N/A</v>
      </c>
      <c r="J617" s="129" t="e" cm="1">
        <f t="array" ref="J617">_xlfn.XLOOKUP($A617&amp;$Q$3,Data[Index]&amp;Data[Valid Test, Can be used for conformity (Y/N)],Data[THC + NOx/km (mg)])</f>
        <v>#N/A</v>
      </c>
      <c r="K617" s="142" t="e" cm="1">
        <f t="array" ref="K617">_xlfn.XLOOKUP($A617&amp;$Q$3,Data[Index]&amp;Data[Valid Test, Can be used for conformity (Y/N)],Data[PN/km ('#)])</f>
        <v>#N/A</v>
      </c>
      <c r="L617" s="129" t="e" cm="1">
        <f t="array" ref="L617">_xlfn.XLOOKUP($A617&amp;$Q$3,Data[Index]&amp;Data[Valid Test, Can be used for conformity (Y/N)],Data[PM/km (mg)])</f>
        <v>#N/A</v>
      </c>
      <c r="M617" s="126" t="e" cm="1">
        <f t="array" ref="M617">_xlfn.XLOOKUP($A617&amp;$Q$3,Data[Index]&amp;Data[Valid Test, Can be used for conformity (Y/N)],Data[CH4 (mg/km)])</f>
        <v>#N/A</v>
      </c>
      <c r="N617" s="126" t="e" cm="1">
        <f t="array" ref="N617">_xlfn.XLOOKUP($A617&amp;$Q$3,Data[Index]&amp;Data[Valid Test, Can be used for conformity (Y/N)],Data[N20 (mg/km)])</f>
        <v>#N/A</v>
      </c>
      <c r="O617" s="129" t="e" cm="1">
        <f t="array" ref="O617">_xlfn.XLOOKUP($A617&amp;$Q$3,Data[Index]&amp;Data[Valid Test, Can be used for conformity (Y/N)],Data[l/100km])</f>
        <v>#N/A</v>
      </c>
      <c r="P617" s="138">
        <f>_xlfn.XLOOKUP($A617,Data[Index],Data[Comments])</f>
        <v>0</v>
      </c>
    </row>
    <row r="618" spans="1:16" x14ac:dyDescent="0.2">
      <c r="A618" s="129"/>
      <c r="B618" s="129"/>
      <c r="C618" s="129" t="e" cm="1">
        <f t="array" ref="C618">_xlfn.XLOOKUP($A618&amp;$Q$3&amp;$R$3,Data[Index]&amp;Data[Valid Test, Can be used for conformity (Y/N)]&amp;Data[Cycle],Data[Test Name])</f>
        <v>#N/A</v>
      </c>
      <c r="D618" s="167" t="e" cm="1">
        <f t="array" ref="D618">_xlfn.XLOOKUP($A618&amp;$Q$3&amp;$R$3,Data[Index]&amp;Data[Valid Test, Can be used for conformity (Y/N)]&amp;Data[Cycle],Data[Mileage (Miles)])</f>
        <v>#N/A</v>
      </c>
      <c r="E618" s="130" t="e" cm="1">
        <f t="array" ref="E618">_xlfn.XLOOKUP($A618&amp;$Q$3&amp;$R$3,Data[Index]&amp;Data[Valid Test, Can be used for conformity (Y/N)]&amp;Data[Cycle],Data[Date])</f>
        <v>#N/A</v>
      </c>
      <c r="F618" s="129" t="e" cm="1">
        <f t="array" ref="F618">_xlfn.XLOOKUP($A618&amp;$Q$3&amp;$R$3,Data[Index]&amp;Data[Valid Test, Can be used for conformity (Y/N)]&amp;Data[Cycle],Data[CO/km (mg)])</f>
        <v>#N/A</v>
      </c>
      <c r="G618" s="129" t="e" cm="1">
        <f t="array" ref="G618">_xlfn.XLOOKUP($A618&amp;$Q$3,Data[Index]&amp;Data[Valid Test, Can be used for conformity (Y/N)],Data[CO2/km (g)])</f>
        <v>#N/A</v>
      </c>
      <c r="H618" s="129" t="e" cm="1">
        <f t="array" ref="H618">_xlfn.XLOOKUP($A618&amp;$Q$3,Data[Index]&amp;Data[Valid Test, Can be used for conformity (Y/N)],Data[THC/km (mg)])</f>
        <v>#N/A</v>
      </c>
      <c r="I618" s="129" t="e" cm="1">
        <f t="array" ref="I618">_xlfn.XLOOKUP($A618&amp;$Q$3,Data[Index]&amp;Data[Valid Test, Can be used for conformity (Y/N)],Data[NOx/km (mg)])</f>
        <v>#N/A</v>
      </c>
      <c r="J618" s="129" t="e" cm="1">
        <f t="array" ref="J618">_xlfn.XLOOKUP($A618&amp;$Q$3,Data[Index]&amp;Data[Valid Test, Can be used for conformity (Y/N)],Data[THC + NOx/km (mg)])</f>
        <v>#N/A</v>
      </c>
      <c r="K618" s="142" t="e" cm="1">
        <f t="array" ref="K618">_xlfn.XLOOKUP($A618&amp;$Q$3,Data[Index]&amp;Data[Valid Test, Can be used for conformity (Y/N)],Data[PN/km ('#)])</f>
        <v>#N/A</v>
      </c>
      <c r="L618" s="129" t="e" cm="1">
        <f t="array" ref="L618">_xlfn.XLOOKUP($A618&amp;$Q$3,Data[Index]&amp;Data[Valid Test, Can be used for conformity (Y/N)],Data[PM/km (mg)])</f>
        <v>#N/A</v>
      </c>
      <c r="M618" s="126" t="e" cm="1">
        <f t="array" ref="M618">_xlfn.XLOOKUP($A618&amp;$Q$3,Data[Index]&amp;Data[Valid Test, Can be used for conformity (Y/N)],Data[CH4 (mg/km)])</f>
        <v>#N/A</v>
      </c>
      <c r="N618" s="126" t="e" cm="1">
        <f t="array" ref="N618">_xlfn.XLOOKUP($A618&amp;$Q$3,Data[Index]&amp;Data[Valid Test, Can be used for conformity (Y/N)],Data[N20 (mg/km)])</f>
        <v>#N/A</v>
      </c>
      <c r="O618" s="129" t="e" cm="1">
        <f t="array" ref="O618">_xlfn.XLOOKUP($A618&amp;$Q$3,Data[Index]&amp;Data[Valid Test, Can be used for conformity (Y/N)],Data[l/100km])</f>
        <v>#N/A</v>
      </c>
      <c r="P618" s="138">
        <f>_xlfn.XLOOKUP($A618,Data[Index],Data[Comments])</f>
        <v>0</v>
      </c>
    </row>
    <row r="619" spans="1:16" x14ac:dyDescent="0.2">
      <c r="A619" s="129"/>
      <c r="B619" s="129"/>
      <c r="C619" s="129" t="e" cm="1">
        <f t="array" ref="C619">_xlfn.XLOOKUP($A619&amp;$Q$3&amp;$R$3,Data[Index]&amp;Data[Valid Test, Can be used for conformity (Y/N)]&amp;Data[Cycle],Data[Test Name])</f>
        <v>#N/A</v>
      </c>
      <c r="D619" s="167" t="e" cm="1">
        <f t="array" ref="D619">_xlfn.XLOOKUP($A619&amp;$Q$3&amp;$R$3,Data[Index]&amp;Data[Valid Test, Can be used for conformity (Y/N)]&amp;Data[Cycle],Data[Mileage (Miles)])</f>
        <v>#N/A</v>
      </c>
      <c r="E619" s="130" t="e" cm="1">
        <f t="array" ref="E619">_xlfn.XLOOKUP($A619&amp;$Q$3&amp;$R$3,Data[Index]&amp;Data[Valid Test, Can be used for conformity (Y/N)]&amp;Data[Cycle],Data[Date])</f>
        <v>#N/A</v>
      </c>
      <c r="F619" s="129" t="e" cm="1">
        <f t="array" ref="F619">_xlfn.XLOOKUP($A619&amp;$Q$3&amp;$R$3,Data[Index]&amp;Data[Valid Test, Can be used for conformity (Y/N)]&amp;Data[Cycle],Data[CO/km (mg)])</f>
        <v>#N/A</v>
      </c>
      <c r="G619" s="129" t="e" cm="1">
        <f t="array" ref="G619">_xlfn.XLOOKUP($A619&amp;$Q$3,Data[Index]&amp;Data[Valid Test, Can be used for conformity (Y/N)],Data[CO2/km (g)])</f>
        <v>#N/A</v>
      </c>
      <c r="H619" s="129" t="e" cm="1">
        <f t="array" ref="H619">_xlfn.XLOOKUP($A619&amp;$Q$3,Data[Index]&amp;Data[Valid Test, Can be used for conformity (Y/N)],Data[THC/km (mg)])</f>
        <v>#N/A</v>
      </c>
      <c r="I619" s="129" t="e" cm="1">
        <f t="array" ref="I619">_xlfn.XLOOKUP($A619&amp;$Q$3,Data[Index]&amp;Data[Valid Test, Can be used for conformity (Y/N)],Data[NOx/km (mg)])</f>
        <v>#N/A</v>
      </c>
      <c r="J619" s="129" t="e" cm="1">
        <f t="array" ref="J619">_xlfn.XLOOKUP($A619&amp;$Q$3,Data[Index]&amp;Data[Valid Test, Can be used for conformity (Y/N)],Data[THC + NOx/km (mg)])</f>
        <v>#N/A</v>
      </c>
      <c r="K619" s="142" t="e" cm="1">
        <f t="array" ref="K619">_xlfn.XLOOKUP($A619&amp;$Q$3,Data[Index]&amp;Data[Valid Test, Can be used for conformity (Y/N)],Data[PN/km ('#)])</f>
        <v>#N/A</v>
      </c>
      <c r="L619" s="129" t="e" cm="1">
        <f t="array" ref="L619">_xlfn.XLOOKUP($A619&amp;$Q$3,Data[Index]&amp;Data[Valid Test, Can be used for conformity (Y/N)],Data[PM/km (mg)])</f>
        <v>#N/A</v>
      </c>
      <c r="M619" s="126" t="e" cm="1">
        <f t="array" ref="M619">_xlfn.XLOOKUP($A619&amp;$Q$3,Data[Index]&amp;Data[Valid Test, Can be used for conformity (Y/N)],Data[CH4 (mg/km)])</f>
        <v>#N/A</v>
      </c>
      <c r="N619" s="126" t="e" cm="1">
        <f t="array" ref="N619">_xlfn.XLOOKUP($A619&amp;$Q$3,Data[Index]&amp;Data[Valid Test, Can be used for conformity (Y/N)],Data[N20 (mg/km)])</f>
        <v>#N/A</v>
      </c>
      <c r="O619" s="129" t="e" cm="1">
        <f t="array" ref="O619">_xlfn.XLOOKUP($A619&amp;$Q$3,Data[Index]&amp;Data[Valid Test, Can be used for conformity (Y/N)],Data[l/100km])</f>
        <v>#N/A</v>
      </c>
      <c r="P619" s="138" t="e">
        <f>_xlfn.XLOOKUP($A619,Data[Index],Data[Comments])</f>
        <v>#N/A</v>
      </c>
    </row>
    <row r="620" spans="1:16" x14ac:dyDescent="0.2">
      <c r="A620" s="129"/>
      <c r="B620" s="129"/>
      <c r="C620" s="129" t="e" cm="1">
        <f t="array" ref="C620">_xlfn.XLOOKUP($A620&amp;$Q$3&amp;$R$3,Data[Index]&amp;Data[Valid Test, Can be used for conformity (Y/N)]&amp;Data[Cycle],Data[Test Name])</f>
        <v>#N/A</v>
      </c>
      <c r="D620" s="167" t="e" cm="1">
        <f t="array" ref="D620">_xlfn.XLOOKUP($A620&amp;$Q$3&amp;$R$3,Data[Index]&amp;Data[Valid Test, Can be used for conformity (Y/N)]&amp;Data[Cycle],Data[Mileage (Miles)])</f>
        <v>#N/A</v>
      </c>
      <c r="E620" s="130" t="e" cm="1">
        <f t="array" ref="E620">_xlfn.XLOOKUP($A620&amp;$Q$3&amp;$R$3,Data[Index]&amp;Data[Valid Test, Can be used for conformity (Y/N)]&amp;Data[Cycle],Data[Date])</f>
        <v>#N/A</v>
      </c>
      <c r="F620" s="129" t="e" cm="1">
        <f t="array" ref="F620">_xlfn.XLOOKUP($A620&amp;$Q$3&amp;$R$3,Data[Index]&amp;Data[Valid Test, Can be used for conformity (Y/N)]&amp;Data[Cycle],Data[CO/km (mg)])</f>
        <v>#N/A</v>
      </c>
      <c r="G620" s="129" t="e" cm="1">
        <f t="array" ref="G620">_xlfn.XLOOKUP($A620&amp;$Q$3,Data[Index]&amp;Data[Valid Test, Can be used for conformity (Y/N)],Data[CO2/km (g)])</f>
        <v>#N/A</v>
      </c>
      <c r="H620" s="129" t="e" cm="1">
        <f t="array" ref="H620">_xlfn.XLOOKUP($A620&amp;$Q$3,Data[Index]&amp;Data[Valid Test, Can be used for conformity (Y/N)],Data[THC/km (mg)])</f>
        <v>#N/A</v>
      </c>
      <c r="I620" s="129" t="e" cm="1">
        <f t="array" ref="I620">_xlfn.XLOOKUP($A620&amp;$Q$3,Data[Index]&amp;Data[Valid Test, Can be used for conformity (Y/N)],Data[NOx/km (mg)])</f>
        <v>#N/A</v>
      </c>
      <c r="J620" s="129" t="e" cm="1">
        <f t="array" ref="J620">_xlfn.XLOOKUP($A620&amp;$Q$3,Data[Index]&amp;Data[Valid Test, Can be used for conformity (Y/N)],Data[THC + NOx/km (mg)])</f>
        <v>#N/A</v>
      </c>
      <c r="K620" s="142" t="e" cm="1">
        <f t="array" ref="K620">_xlfn.XLOOKUP($A620&amp;$Q$3,Data[Index]&amp;Data[Valid Test, Can be used for conformity (Y/N)],Data[PN/km ('#)])</f>
        <v>#N/A</v>
      </c>
      <c r="L620" s="129" t="e" cm="1">
        <f t="array" ref="L620">_xlfn.XLOOKUP($A620&amp;$Q$3,Data[Index]&amp;Data[Valid Test, Can be used for conformity (Y/N)],Data[PM/km (mg)])</f>
        <v>#N/A</v>
      </c>
      <c r="M620" s="126" t="e" cm="1">
        <f t="array" ref="M620">_xlfn.XLOOKUP($A620&amp;$Q$3,Data[Index]&amp;Data[Valid Test, Can be used for conformity (Y/N)],Data[CH4 (mg/km)])</f>
        <v>#N/A</v>
      </c>
      <c r="N620" s="126" t="e" cm="1">
        <f t="array" ref="N620">_xlfn.XLOOKUP($A620&amp;$Q$3,Data[Index]&amp;Data[Valid Test, Can be used for conformity (Y/N)],Data[N20 (mg/km)])</f>
        <v>#N/A</v>
      </c>
      <c r="O620" s="129" t="e" cm="1">
        <f t="array" ref="O620">_xlfn.XLOOKUP($A620&amp;$Q$3,Data[Index]&amp;Data[Valid Test, Can be used for conformity (Y/N)],Data[l/100km])</f>
        <v>#N/A</v>
      </c>
      <c r="P620" s="138">
        <f>_xlfn.XLOOKUP($A620,Data[Index],Data[Comments])</f>
        <v>0</v>
      </c>
    </row>
    <row r="621" spans="1:16" x14ac:dyDescent="0.2">
      <c r="A621" s="129"/>
      <c r="B621" s="129"/>
      <c r="C621" s="129" t="e" cm="1">
        <f t="array" ref="C621">_xlfn.XLOOKUP($A621&amp;$Q$3&amp;$R$3,Data[Index]&amp;Data[Valid Test, Can be used for conformity (Y/N)]&amp;Data[Cycle],Data[Test Name])</f>
        <v>#N/A</v>
      </c>
      <c r="D621" s="167" t="e" cm="1">
        <f t="array" ref="D621">_xlfn.XLOOKUP($A621&amp;$Q$3&amp;$R$3,Data[Index]&amp;Data[Valid Test, Can be used for conformity (Y/N)]&amp;Data[Cycle],Data[Mileage (Miles)])</f>
        <v>#N/A</v>
      </c>
      <c r="E621" s="130" t="e" cm="1">
        <f t="array" ref="E621">_xlfn.XLOOKUP($A621&amp;$Q$3&amp;$R$3,Data[Index]&amp;Data[Valid Test, Can be used for conformity (Y/N)]&amp;Data[Cycle],Data[Date])</f>
        <v>#N/A</v>
      </c>
      <c r="F621" s="129" t="e" cm="1">
        <f t="array" ref="F621">_xlfn.XLOOKUP($A621&amp;$Q$3&amp;$R$3,Data[Index]&amp;Data[Valid Test, Can be used for conformity (Y/N)]&amp;Data[Cycle],Data[CO/km (mg)])</f>
        <v>#N/A</v>
      </c>
      <c r="G621" s="129" t="e" cm="1">
        <f t="array" ref="G621">_xlfn.XLOOKUP($A621&amp;$Q$3,Data[Index]&amp;Data[Valid Test, Can be used for conformity (Y/N)],Data[CO2/km (g)])</f>
        <v>#N/A</v>
      </c>
      <c r="H621" s="129" t="e" cm="1">
        <f t="array" ref="H621">_xlfn.XLOOKUP($A621&amp;$Q$3,Data[Index]&amp;Data[Valid Test, Can be used for conformity (Y/N)],Data[THC/km (mg)])</f>
        <v>#N/A</v>
      </c>
      <c r="I621" s="129" t="e" cm="1">
        <f t="array" ref="I621">_xlfn.XLOOKUP($A621&amp;$Q$3,Data[Index]&amp;Data[Valid Test, Can be used for conformity (Y/N)],Data[NOx/km (mg)])</f>
        <v>#N/A</v>
      </c>
      <c r="J621" s="129" t="e" cm="1">
        <f t="array" ref="J621">_xlfn.XLOOKUP($A621&amp;$Q$3,Data[Index]&amp;Data[Valid Test, Can be used for conformity (Y/N)],Data[THC + NOx/km (mg)])</f>
        <v>#N/A</v>
      </c>
      <c r="K621" s="142" t="e" cm="1">
        <f t="array" ref="K621">_xlfn.XLOOKUP($A621&amp;$Q$3,Data[Index]&amp;Data[Valid Test, Can be used for conformity (Y/N)],Data[PN/km ('#)])</f>
        <v>#N/A</v>
      </c>
      <c r="L621" s="129" t="e" cm="1">
        <f t="array" ref="L621">_xlfn.XLOOKUP($A621&amp;$Q$3,Data[Index]&amp;Data[Valid Test, Can be used for conformity (Y/N)],Data[PM/km (mg)])</f>
        <v>#N/A</v>
      </c>
      <c r="M621" s="126" t="e" cm="1">
        <f t="array" ref="M621">_xlfn.XLOOKUP($A621&amp;$Q$3,Data[Index]&amp;Data[Valid Test, Can be used for conformity (Y/N)],Data[CH4 (mg/km)])</f>
        <v>#N/A</v>
      </c>
      <c r="N621" s="126" t="e" cm="1">
        <f t="array" ref="N621">_xlfn.XLOOKUP($A621&amp;$Q$3,Data[Index]&amp;Data[Valid Test, Can be used for conformity (Y/N)],Data[N20 (mg/km)])</f>
        <v>#N/A</v>
      </c>
      <c r="O621" s="129" t="e" cm="1">
        <f t="array" ref="O621">_xlfn.XLOOKUP($A621&amp;$Q$3,Data[Index]&amp;Data[Valid Test, Can be used for conformity (Y/N)],Data[l/100km])</f>
        <v>#N/A</v>
      </c>
      <c r="P621" s="138">
        <f>_xlfn.XLOOKUP($A621,Data[Index],Data[Comments])</f>
        <v>0</v>
      </c>
    </row>
    <row r="622" spans="1:16" x14ac:dyDescent="0.2">
      <c r="A622" s="129"/>
      <c r="B622" s="129"/>
      <c r="C622" s="129" t="e" cm="1">
        <f t="array" ref="C622">_xlfn.XLOOKUP($A622&amp;$Q$3&amp;$R$3,Data[Index]&amp;Data[Valid Test, Can be used for conformity (Y/N)]&amp;Data[Cycle],Data[Test Name])</f>
        <v>#N/A</v>
      </c>
      <c r="D622" s="167" t="e" cm="1">
        <f t="array" ref="D622">_xlfn.XLOOKUP($A622&amp;$Q$3&amp;$R$3,Data[Index]&amp;Data[Valid Test, Can be used for conformity (Y/N)]&amp;Data[Cycle],Data[Mileage (Miles)])</f>
        <v>#N/A</v>
      </c>
      <c r="E622" s="130" t="e" cm="1">
        <f t="array" ref="E622">_xlfn.XLOOKUP($A622&amp;$Q$3&amp;$R$3,Data[Index]&amp;Data[Valid Test, Can be used for conformity (Y/N)]&amp;Data[Cycle],Data[Date])</f>
        <v>#N/A</v>
      </c>
      <c r="F622" s="129" t="e" cm="1">
        <f t="array" ref="F622">_xlfn.XLOOKUP($A622&amp;$Q$3&amp;$R$3,Data[Index]&amp;Data[Valid Test, Can be used for conformity (Y/N)]&amp;Data[Cycle],Data[CO/km (mg)])</f>
        <v>#N/A</v>
      </c>
      <c r="G622" s="129" t="e" cm="1">
        <f t="array" ref="G622">_xlfn.XLOOKUP($A622&amp;$Q$3,Data[Index]&amp;Data[Valid Test, Can be used for conformity (Y/N)],Data[CO2/km (g)])</f>
        <v>#N/A</v>
      </c>
      <c r="H622" s="129" t="e" cm="1">
        <f t="array" ref="H622">_xlfn.XLOOKUP($A622&amp;$Q$3,Data[Index]&amp;Data[Valid Test, Can be used for conformity (Y/N)],Data[THC/km (mg)])</f>
        <v>#N/A</v>
      </c>
      <c r="I622" s="129" t="e" cm="1">
        <f t="array" ref="I622">_xlfn.XLOOKUP($A622&amp;$Q$3,Data[Index]&amp;Data[Valid Test, Can be used for conformity (Y/N)],Data[NOx/km (mg)])</f>
        <v>#N/A</v>
      </c>
      <c r="J622" s="129" t="e" cm="1">
        <f t="array" ref="J622">_xlfn.XLOOKUP($A622&amp;$Q$3,Data[Index]&amp;Data[Valid Test, Can be used for conformity (Y/N)],Data[THC + NOx/km (mg)])</f>
        <v>#N/A</v>
      </c>
      <c r="K622" s="142" t="e" cm="1">
        <f t="array" ref="K622">_xlfn.XLOOKUP($A622&amp;$Q$3,Data[Index]&amp;Data[Valid Test, Can be used for conformity (Y/N)],Data[PN/km ('#)])</f>
        <v>#N/A</v>
      </c>
      <c r="L622" s="129" t="e" cm="1">
        <f t="array" ref="L622">_xlfn.XLOOKUP($A622&amp;$Q$3,Data[Index]&amp;Data[Valid Test, Can be used for conformity (Y/N)],Data[PM/km (mg)])</f>
        <v>#N/A</v>
      </c>
      <c r="M622" s="126" t="e" cm="1">
        <f t="array" ref="M622">_xlfn.XLOOKUP($A622&amp;$Q$3,Data[Index]&amp;Data[Valid Test, Can be used for conformity (Y/N)],Data[CH4 (mg/km)])</f>
        <v>#N/A</v>
      </c>
      <c r="N622" s="126" t="e" cm="1">
        <f t="array" ref="N622">_xlfn.XLOOKUP($A622&amp;$Q$3,Data[Index]&amp;Data[Valid Test, Can be used for conformity (Y/N)],Data[N20 (mg/km)])</f>
        <v>#N/A</v>
      </c>
      <c r="O622" s="129" t="e" cm="1">
        <f t="array" ref="O622">_xlfn.XLOOKUP($A622&amp;$Q$3,Data[Index]&amp;Data[Valid Test, Can be used for conformity (Y/N)],Data[l/100km])</f>
        <v>#N/A</v>
      </c>
      <c r="P622" s="138" t="e">
        <f>_xlfn.XLOOKUP($A622,Data[Index],Data[Comments])</f>
        <v>#N/A</v>
      </c>
    </row>
    <row r="623" spans="1:16" x14ac:dyDescent="0.2">
      <c r="A623" s="129"/>
      <c r="B623" s="129"/>
      <c r="C623" s="129" t="e" cm="1">
        <f t="array" ref="C623">_xlfn.XLOOKUP($A623&amp;$Q$3&amp;$R$3,Data[Index]&amp;Data[Valid Test, Can be used for conformity (Y/N)]&amp;Data[Cycle],Data[Test Name])</f>
        <v>#N/A</v>
      </c>
      <c r="D623" s="167" t="e" cm="1">
        <f t="array" ref="D623">_xlfn.XLOOKUP($A623&amp;$Q$3&amp;$R$3,Data[Index]&amp;Data[Valid Test, Can be used for conformity (Y/N)]&amp;Data[Cycle],Data[Mileage (Miles)])</f>
        <v>#N/A</v>
      </c>
      <c r="E623" s="130" t="e" cm="1">
        <f t="array" ref="E623">_xlfn.XLOOKUP($A623&amp;$Q$3&amp;$R$3,Data[Index]&amp;Data[Valid Test, Can be used for conformity (Y/N)]&amp;Data[Cycle],Data[Date])</f>
        <v>#N/A</v>
      </c>
      <c r="F623" s="129" t="e" cm="1">
        <f t="array" ref="F623">_xlfn.XLOOKUP($A623&amp;$Q$3&amp;$R$3,Data[Index]&amp;Data[Valid Test, Can be used for conformity (Y/N)]&amp;Data[Cycle],Data[CO/km (mg)])</f>
        <v>#N/A</v>
      </c>
      <c r="G623" s="129" t="e" cm="1">
        <f t="array" ref="G623">_xlfn.XLOOKUP($A623&amp;$Q$3,Data[Index]&amp;Data[Valid Test, Can be used for conformity (Y/N)],Data[CO2/km (g)])</f>
        <v>#N/A</v>
      </c>
      <c r="H623" s="129" t="e" cm="1">
        <f t="array" ref="H623">_xlfn.XLOOKUP($A623&amp;$Q$3,Data[Index]&amp;Data[Valid Test, Can be used for conformity (Y/N)],Data[THC/km (mg)])</f>
        <v>#N/A</v>
      </c>
      <c r="I623" s="129" t="e" cm="1">
        <f t="array" ref="I623">_xlfn.XLOOKUP($A623&amp;$Q$3,Data[Index]&amp;Data[Valid Test, Can be used for conformity (Y/N)],Data[NOx/km (mg)])</f>
        <v>#N/A</v>
      </c>
      <c r="J623" s="129" t="e" cm="1">
        <f t="array" ref="J623">_xlfn.XLOOKUP($A623&amp;$Q$3,Data[Index]&amp;Data[Valid Test, Can be used for conformity (Y/N)],Data[THC + NOx/km (mg)])</f>
        <v>#N/A</v>
      </c>
      <c r="K623" s="142" t="e" cm="1">
        <f t="array" ref="K623">_xlfn.XLOOKUP($A623&amp;$Q$3,Data[Index]&amp;Data[Valid Test, Can be used for conformity (Y/N)],Data[PN/km ('#)])</f>
        <v>#N/A</v>
      </c>
      <c r="L623" s="129" t="e" cm="1">
        <f t="array" ref="L623">_xlfn.XLOOKUP($A623&amp;$Q$3,Data[Index]&amp;Data[Valid Test, Can be used for conformity (Y/N)],Data[PM/km (mg)])</f>
        <v>#N/A</v>
      </c>
      <c r="M623" s="126" t="e" cm="1">
        <f t="array" ref="M623">_xlfn.XLOOKUP($A623&amp;$Q$3,Data[Index]&amp;Data[Valid Test, Can be used for conformity (Y/N)],Data[CH4 (mg/km)])</f>
        <v>#N/A</v>
      </c>
      <c r="N623" s="126" t="e" cm="1">
        <f t="array" ref="N623">_xlfn.XLOOKUP($A623&amp;$Q$3,Data[Index]&amp;Data[Valid Test, Can be used for conformity (Y/N)],Data[N20 (mg/km)])</f>
        <v>#N/A</v>
      </c>
      <c r="O623" s="129" t="e" cm="1">
        <f t="array" ref="O623">_xlfn.XLOOKUP($A623&amp;$Q$3,Data[Index]&amp;Data[Valid Test, Can be used for conformity (Y/N)],Data[l/100km])</f>
        <v>#N/A</v>
      </c>
      <c r="P623" s="138" t="e">
        <f>_xlfn.XLOOKUP($A623,Data[Index],Data[Comments])</f>
        <v>#N/A</v>
      </c>
    </row>
    <row r="624" spans="1:16" x14ac:dyDescent="0.2">
      <c r="A624" s="129"/>
      <c r="B624" s="129"/>
      <c r="C624" s="129" t="e" cm="1">
        <f t="array" ref="C624">_xlfn.XLOOKUP($A624&amp;$Q$3&amp;$R$3,Data[Index]&amp;Data[Valid Test, Can be used for conformity (Y/N)]&amp;Data[Cycle],Data[Test Name])</f>
        <v>#N/A</v>
      </c>
      <c r="D624" s="167" t="e" cm="1">
        <f t="array" ref="D624">_xlfn.XLOOKUP($A624&amp;$Q$3&amp;$R$3,Data[Index]&amp;Data[Valid Test, Can be used for conformity (Y/N)]&amp;Data[Cycle],Data[Mileage (Miles)])</f>
        <v>#N/A</v>
      </c>
      <c r="E624" s="130" t="e" cm="1">
        <f t="array" ref="E624">_xlfn.XLOOKUP($A624&amp;$Q$3&amp;$R$3,Data[Index]&amp;Data[Valid Test, Can be used for conformity (Y/N)]&amp;Data[Cycle],Data[Date])</f>
        <v>#N/A</v>
      </c>
      <c r="F624" s="129" t="e" cm="1">
        <f t="array" ref="F624">_xlfn.XLOOKUP($A624&amp;$Q$3&amp;$R$3,Data[Index]&amp;Data[Valid Test, Can be used for conformity (Y/N)]&amp;Data[Cycle],Data[CO/km (mg)])</f>
        <v>#N/A</v>
      </c>
      <c r="G624" s="129" t="e" cm="1">
        <f t="array" ref="G624">_xlfn.XLOOKUP($A624&amp;$Q$3,Data[Index]&amp;Data[Valid Test, Can be used for conformity (Y/N)],Data[CO2/km (g)])</f>
        <v>#N/A</v>
      </c>
      <c r="H624" s="129" t="e" cm="1">
        <f t="array" ref="H624">_xlfn.XLOOKUP($A624&amp;$Q$3,Data[Index]&amp;Data[Valid Test, Can be used for conformity (Y/N)],Data[THC/km (mg)])</f>
        <v>#N/A</v>
      </c>
      <c r="I624" s="129" t="e" cm="1">
        <f t="array" ref="I624">_xlfn.XLOOKUP($A624&amp;$Q$3,Data[Index]&amp;Data[Valid Test, Can be used for conformity (Y/N)],Data[NOx/km (mg)])</f>
        <v>#N/A</v>
      </c>
      <c r="J624" s="129" t="e" cm="1">
        <f t="array" ref="J624">_xlfn.XLOOKUP($A624&amp;$Q$3,Data[Index]&amp;Data[Valid Test, Can be used for conformity (Y/N)],Data[THC + NOx/km (mg)])</f>
        <v>#N/A</v>
      </c>
      <c r="K624" s="142" t="e" cm="1">
        <f t="array" ref="K624">_xlfn.XLOOKUP($A624&amp;$Q$3,Data[Index]&amp;Data[Valid Test, Can be used for conformity (Y/N)],Data[PN/km ('#)])</f>
        <v>#N/A</v>
      </c>
      <c r="L624" s="129" t="e" cm="1">
        <f t="array" ref="L624">_xlfn.XLOOKUP($A624&amp;$Q$3,Data[Index]&amp;Data[Valid Test, Can be used for conformity (Y/N)],Data[PM/km (mg)])</f>
        <v>#N/A</v>
      </c>
      <c r="M624" s="126" t="e" cm="1">
        <f t="array" ref="M624">_xlfn.XLOOKUP($A624&amp;$Q$3,Data[Index]&amp;Data[Valid Test, Can be used for conformity (Y/N)],Data[CH4 (mg/km)])</f>
        <v>#N/A</v>
      </c>
      <c r="N624" s="126" t="e" cm="1">
        <f t="array" ref="N624">_xlfn.XLOOKUP($A624&amp;$Q$3,Data[Index]&amp;Data[Valid Test, Can be used for conformity (Y/N)],Data[N20 (mg/km)])</f>
        <v>#N/A</v>
      </c>
      <c r="O624" s="129" t="e" cm="1">
        <f t="array" ref="O624">_xlfn.XLOOKUP($A624&amp;$Q$3,Data[Index]&amp;Data[Valid Test, Can be used for conformity (Y/N)],Data[l/100km])</f>
        <v>#N/A</v>
      </c>
      <c r="P624" s="138" t="e">
        <f>_xlfn.XLOOKUP($A624,Data[Index],Data[Comments])</f>
        <v>#N/A</v>
      </c>
    </row>
    <row r="625" spans="1:16" x14ac:dyDescent="0.2">
      <c r="A625" s="129"/>
      <c r="B625" s="129"/>
      <c r="C625" s="129" t="e" cm="1">
        <f t="array" ref="C625">_xlfn.XLOOKUP($A625&amp;$Q$3&amp;$R$3,Data[Index]&amp;Data[Valid Test, Can be used for conformity (Y/N)]&amp;Data[Cycle],Data[Test Name])</f>
        <v>#N/A</v>
      </c>
      <c r="D625" s="167" t="e" cm="1">
        <f t="array" ref="D625">_xlfn.XLOOKUP($A625&amp;$Q$3&amp;$R$3,Data[Index]&amp;Data[Valid Test, Can be used for conformity (Y/N)]&amp;Data[Cycle],Data[Mileage (Miles)])</f>
        <v>#N/A</v>
      </c>
      <c r="E625" s="130" t="e" cm="1">
        <f t="array" ref="E625">_xlfn.XLOOKUP($A625&amp;$Q$3&amp;$R$3,Data[Index]&amp;Data[Valid Test, Can be used for conformity (Y/N)]&amp;Data[Cycle],Data[Date])</f>
        <v>#N/A</v>
      </c>
      <c r="F625" s="129" t="e" cm="1">
        <f t="array" ref="F625">_xlfn.XLOOKUP($A625&amp;$Q$3&amp;$R$3,Data[Index]&amp;Data[Valid Test, Can be used for conformity (Y/N)]&amp;Data[Cycle],Data[CO/km (mg)])</f>
        <v>#N/A</v>
      </c>
      <c r="G625" s="129" t="e" cm="1">
        <f t="array" ref="G625">_xlfn.XLOOKUP($A625&amp;$Q$3,Data[Index]&amp;Data[Valid Test, Can be used for conformity (Y/N)],Data[CO2/km (g)])</f>
        <v>#N/A</v>
      </c>
      <c r="H625" s="129" t="e" cm="1">
        <f t="array" ref="H625">_xlfn.XLOOKUP($A625&amp;$Q$3,Data[Index]&amp;Data[Valid Test, Can be used for conformity (Y/N)],Data[THC/km (mg)])</f>
        <v>#N/A</v>
      </c>
      <c r="I625" s="129" t="e" cm="1">
        <f t="array" ref="I625">_xlfn.XLOOKUP($A625&amp;$Q$3,Data[Index]&amp;Data[Valid Test, Can be used for conformity (Y/N)],Data[NOx/km (mg)])</f>
        <v>#N/A</v>
      </c>
      <c r="J625" s="129" t="e" cm="1">
        <f t="array" ref="J625">_xlfn.XLOOKUP($A625&amp;$Q$3,Data[Index]&amp;Data[Valid Test, Can be used for conformity (Y/N)],Data[THC + NOx/km (mg)])</f>
        <v>#N/A</v>
      </c>
      <c r="K625" s="142" t="e" cm="1">
        <f t="array" ref="K625">_xlfn.XLOOKUP($A625&amp;$Q$3,Data[Index]&amp;Data[Valid Test, Can be used for conformity (Y/N)],Data[PN/km ('#)])</f>
        <v>#N/A</v>
      </c>
      <c r="L625" s="129" t="e" cm="1">
        <f t="array" ref="L625">_xlfn.XLOOKUP($A625&amp;$Q$3,Data[Index]&amp;Data[Valid Test, Can be used for conformity (Y/N)],Data[PM/km (mg)])</f>
        <v>#N/A</v>
      </c>
      <c r="M625" s="126" t="e" cm="1">
        <f t="array" ref="M625">_xlfn.XLOOKUP($A625&amp;$Q$3,Data[Index]&amp;Data[Valid Test, Can be used for conformity (Y/N)],Data[CH4 (mg/km)])</f>
        <v>#N/A</v>
      </c>
      <c r="N625" s="126" t="e" cm="1">
        <f t="array" ref="N625">_xlfn.XLOOKUP($A625&amp;$Q$3,Data[Index]&amp;Data[Valid Test, Can be used for conformity (Y/N)],Data[N20 (mg/km)])</f>
        <v>#N/A</v>
      </c>
      <c r="O625" s="129" t="e" cm="1">
        <f t="array" ref="O625">_xlfn.XLOOKUP($A625&amp;$Q$3,Data[Index]&amp;Data[Valid Test, Can be used for conformity (Y/N)],Data[l/100km])</f>
        <v>#N/A</v>
      </c>
      <c r="P625" s="138">
        <f>_xlfn.XLOOKUP($A625,Data[Index],Data[Comments])</f>
        <v>0</v>
      </c>
    </row>
    <row r="626" spans="1:16" x14ac:dyDescent="0.2">
      <c r="A626" s="129"/>
      <c r="B626" s="129"/>
      <c r="C626" s="129" t="e" cm="1">
        <f t="array" ref="C626">_xlfn.XLOOKUP($A626&amp;$Q$3&amp;$R$3,Data[Index]&amp;Data[Valid Test, Can be used for conformity (Y/N)]&amp;Data[Cycle],Data[Test Name])</f>
        <v>#N/A</v>
      </c>
      <c r="D626" s="167" t="e" cm="1">
        <f t="array" ref="D626">_xlfn.XLOOKUP($A626&amp;$Q$3&amp;$R$3,Data[Index]&amp;Data[Valid Test, Can be used for conformity (Y/N)]&amp;Data[Cycle],Data[Mileage (Miles)])</f>
        <v>#N/A</v>
      </c>
      <c r="E626" s="130" t="e" cm="1">
        <f t="array" ref="E626">_xlfn.XLOOKUP($A626&amp;$Q$3&amp;$R$3,Data[Index]&amp;Data[Valid Test, Can be used for conformity (Y/N)]&amp;Data[Cycle],Data[Date])</f>
        <v>#N/A</v>
      </c>
      <c r="F626" s="129" t="e" cm="1">
        <f t="array" ref="F626">_xlfn.XLOOKUP($A626&amp;$Q$3&amp;$R$3,Data[Index]&amp;Data[Valid Test, Can be used for conformity (Y/N)]&amp;Data[Cycle],Data[CO/km (mg)])</f>
        <v>#N/A</v>
      </c>
      <c r="G626" s="129" t="e" cm="1">
        <f t="array" ref="G626">_xlfn.XLOOKUP($A626&amp;$Q$3,Data[Index]&amp;Data[Valid Test, Can be used for conformity (Y/N)],Data[CO2/km (g)])</f>
        <v>#N/A</v>
      </c>
      <c r="H626" s="129" t="e" cm="1">
        <f t="array" ref="H626">_xlfn.XLOOKUP($A626&amp;$Q$3,Data[Index]&amp;Data[Valid Test, Can be used for conformity (Y/N)],Data[THC/km (mg)])</f>
        <v>#N/A</v>
      </c>
      <c r="I626" s="129" t="e" cm="1">
        <f t="array" ref="I626">_xlfn.XLOOKUP($A626&amp;$Q$3,Data[Index]&amp;Data[Valid Test, Can be used for conformity (Y/N)],Data[NOx/km (mg)])</f>
        <v>#N/A</v>
      </c>
      <c r="J626" s="129" t="e" cm="1">
        <f t="array" ref="J626">_xlfn.XLOOKUP($A626&amp;$Q$3,Data[Index]&amp;Data[Valid Test, Can be used for conformity (Y/N)],Data[THC + NOx/km (mg)])</f>
        <v>#N/A</v>
      </c>
      <c r="K626" s="142" t="e" cm="1">
        <f t="array" ref="K626">_xlfn.XLOOKUP($A626&amp;$Q$3,Data[Index]&amp;Data[Valid Test, Can be used for conformity (Y/N)],Data[PN/km ('#)])</f>
        <v>#N/A</v>
      </c>
      <c r="L626" s="129" t="e" cm="1">
        <f t="array" ref="L626">_xlfn.XLOOKUP($A626&amp;$Q$3,Data[Index]&amp;Data[Valid Test, Can be used for conformity (Y/N)],Data[PM/km (mg)])</f>
        <v>#N/A</v>
      </c>
      <c r="M626" s="126" t="e" cm="1">
        <f t="array" ref="M626">_xlfn.XLOOKUP($A626&amp;$Q$3,Data[Index]&amp;Data[Valid Test, Can be used for conformity (Y/N)],Data[CH4 (mg/km)])</f>
        <v>#N/A</v>
      </c>
      <c r="N626" s="126" t="e" cm="1">
        <f t="array" ref="N626">_xlfn.XLOOKUP($A626&amp;$Q$3,Data[Index]&amp;Data[Valid Test, Can be used for conformity (Y/N)],Data[N20 (mg/km)])</f>
        <v>#N/A</v>
      </c>
      <c r="O626" s="129" t="e" cm="1">
        <f t="array" ref="O626">_xlfn.XLOOKUP($A626&amp;$Q$3,Data[Index]&amp;Data[Valid Test, Can be used for conformity (Y/N)],Data[l/100km])</f>
        <v>#N/A</v>
      </c>
      <c r="P626" s="138">
        <f>_xlfn.XLOOKUP($A626,Data[Index],Data[Comments])</f>
        <v>0</v>
      </c>
    </row>
    <row r="627" spans="1:16" x14ac:dyDescent="0.2">
      <c r="A627" s="129"/>
      <c r="B627" s="129"/>
      <c r="C627" s="129" t="e" cm="1">
        <f t="array" ref="C627">_xlfn.XLOOKUP($A627&amp;$Q$3&amp;$R$3,Data[Index]&amp;Data[Valid Test, Can be used for conformity (Y/N)]&amp;Data[Cycle],Data[Test Name])</f>
        <v>#N/A</v>
      </c>
      <c r="D627" s="167" t="e" cm="1">
        <f t="array" ref="D627">_xlfn.XLOOKUP($A627&amp;$Q$3&amp;$R$3,Data[Index]&amp;Data[Valid Test, Can be used for conformity (Y/N)]&amp;Data[Cycle],Data[Mileage (Miles)])</f>
        <v>#N/A</v>
      </c>
      <c r="E627" s="130" t="e" cm="1">
        <f t="array" ref="E627">_xlfn.XLOOKUP($A627&amp;$Q$3&amp;$R$3,Data[Index]&amp;Data[Valid Test, Can be used for conformity (Y/N)]&amp;Data[Cycle],Data[Date])</f>
        <v>#N/A</v>
      </c>
      <c r="F627" s="129" t="e" cm="1">
        <f t="array" ref="F627">_xlfn.XLOOKUP($A627&amp;$Q$3&amp;$R$3,Data[Index]&amp;Data[Valid Test, Can be used for conformity (Y/N)]&amp;Data[Cycle],Data[CO/km (mg)])</f>
        <v>#N/A</v>
      </c>
      <c r="G627" s="129" t="e" cm="1">
        <f t="array" ref="G627">_xlfn.XLOOKUP($A627&amp;$Q$3,Data[Index]&amp;Data[Valid Test, Can be used for conformity (Y/N)],Data[CO2/km (g)])</f>
        <v>#N/A</v>
      </c>
      <c r="H627" s="129" t="e" cm="1">
        <f t="array" ref="H627">_xlfn.XLOOKUP($A627&amp;$Q$3,Data[Index]&amp;Data[Valid Test, Can be used for conformity (Y/N)],Data[THC/km (mg)])</f>
        <v>#N/A</v>
      </c>
      <c r="I627" s="129" t="e" cm="1">
        <f t="array" ref="I627">_xlfn.XLOOKUP($A627&amp;$Q$3,Data[Index]&amp;Data[Valid Test, Can be used for conformity (Y/N)],Data[NOx/km (mg)])</f>
        <v>#N/A</v>
      </c>
      <c r="J627" s="129" t="e" cm="1">
        <f t="array" ref="J627">_xlfn.XLOOKUP($A627&amp;$Q$3,Data[Index]&amp;Data[Valid Test, Can be used for conformity (Y/N)],Data[THC + NOx/km (mg)])</f>
        <v>#N/A</v>
      </c>
      <c r="K627" s="142" t="e" cm="1">
        <f t="array" ref="K627">_xlfn.XLOOKUP($A627&amp;$Q$3,Data[Index]&amp;Data[Valid Test, Can be used for conformity (Y/N)],Data[PN/km ('#)])</f>
        <v>#N/A</v>
      </c>
      <c r="L627" s="129" t="e" cm="1">
        <f t="array" ref="L627">_xlfn.XLOOKUP($A627&amp;$Q$3,Data[Index]&amp;Data[Valid Test, Can be used for conformity (Y/N)],Data[PM/km (mg)])</f>
        <v>#N/A</v>
      </c>
      <c r="M627" s="126" t="e" cm="1">
        <f t="array" ref="M627">_xlfn.XLOOKUP($A627&amp;$Q$3,Data[Index]&amp;Data[Valid Test, Can be used for conformity (Y/N)],Data[CH4 (mg/km)])</f>
        <v>#N/A</v>
      </c>
      <c r="N627" s="126" t="e" cm="1">
        <f t="array" ref="N627">_xlfn.XLOOKUP($A627&amp;$Q$3,Data[Index]&amp;Data[Valid Test, Can be used for conformity (Y/N)],Data[N20 (mg/km)])</f>
        <v>#N/A</v>
      </c>
      <c r="O627" s="129" t="e" cm="1">
        <f t="array" ref="O627">_xlfn.XLOOKUP($A627&amp;$Q$3,Data[Index]&amp;Data[Valid Test, Can be used for conformity (Y/N)],Data[l/100km])</f>
        <v>#N/A</v>
      </c>
      <c r="P627" s="138" t="e">
        <f>_xlfn.XLOOKUP($A627,Data[Index],Data[Comments])</f>
        <v>#N/A</v>
      </c>
    </row>
    <row r="628" spans="1:16" x14ac:dyDescent="0.2">
      <c r="A628" s="129"/>
      <c r="B628" s="129"/>
      <c r="C628" s="129" t="e" cm="1">
        <f t="array" ref="C628">_xlfn.XLOOKUP($A628&amp;$Q$3&amp;$R$3,Data[Index]&amp;Data[Valid Test, Can be used for conformity (Y/N)]&amp;Data[Cycle],Data[Test Name])</f>
        <v>#N/A</v>
      </c>
      <c r="D628" s="167" t="e" cm="1">
        <f t="array" ref="D628">_xlfn.XLOOKUP($A628&amp;$Q$3&amp;$R$3,Data[Index]&amp;Data[Valid Test, Can be used for conformity (Y/N)]&amp;Data[Cycle],Data[Mileage (Miles)])</f>
        <v>#N/A</v>
      </c>
      <c r="E628" s="130" t="e" cm="1">
        <f t="array" ref="E628">_xlfn.XLOOKUP($A628&amp;$Q$3&amp;$R$3,Data[Index]&amp;Data[Valid Test, Can be used for conformity (Y/N)]&amp;Data[Cycle],Data[Date])</f>
        <v>#N/A</v>
      </c>
      <c r="F628" s="129" t="e" cm="1">
        <f t="array" ref="F628">_xlfn.XLOOKUP($A628&amp;$Q$3&amp;$R$3,Data[Index]&amp;Data[Valid Test, Can be used for conformity (Y/N)]&amp;Data[Cycle],Data[CO/km (mg)])</f>
        <v>#N/A</v>
      </c>
      <c r="G628" s="129" t="e" cm="1">
        <f t="array" ref="G628">_xlfn.XLOOKUP($A628&amp;$Q$3,Data[Index]&amp;Data[Valid Test, Can be used for conformity (Y/N)],Data[CO2/km (g)])</f>
        <v>#N/A</v>
      </c>
      <c r="H628" s="129" t="e" cm="1">
        <f t="array" ref="H628">_xlfn.XLOOKUP($A628&amp;$Q$3,Data[Index]&amp;Data[Valid Test, Can be used for conformity (Y/N)],Data[THC/km (mg)])</f>
        <v>#N/A</v>
      </c>
      <c r="I628" s="129" t="e" cm="1">
        <f t="array" ref="I628">_xlfn.XLOOKUP($A628&amp;$Q$3,Data[Index]&amp;Data[Valid Test, Can be used for conformity (Y/N)],Data[NOx/km (mg)])</f>
        <v>#N/A</v>
      </c>
      <c r="J628" s="129" t="e" cm="1">
        <f t="array" ref="J628">_xlfn.XLOOKUP($A628&amp;$Q$3,Data[Index]&amp;Data[Valid Test, Can be used for conformity (Y/N)],Data[THC + NOx/km (mg)])</f>
        <v>#N/A</v>
      </c>
      <c r="K628" s="142" t="e" cm="1">
        <f t="array" ref="K628">_xlfn.XLOOKUP($A628&amp;$Q$3,Data[Index]&amp;Data[Valid Test, Can be used for conformity (Y/N)],Data[PN/km ('#)])</f>
        <v>#N/A</v>
      </c>
      <c r="L628" s="129" t="e" cm="1">
        <f t="array" ref="L628">_xlfn.XLOOKUP($A628&amp;$Q$3,Data[Index]&amp;Data[Valid Test, Can be used for conformity (Y/N)],Data[PM/km (mg)])</f>
        <v>#N/A</v>
      </c>
      <c r="M628" s="126" t="e" cm="1">
        <f t="array" ref="M628">_xlfn.XLOOKUP($A628&amp;$Q$3,Data[Index]&amp;Data[Valid Test, Can be used for conformity (Y/N)],Data[CH4 (mg/km)])</f>
        <v>#N/A</v>
      </c>
      <c r="N628" s="126" t="e" cm="1">
        <f t="array" ref="N628">_xlfn.XLOOKUP($A628&amp;$Q$3,Data[Index]&amp;Data[Valid Test, Can be used for conformity (Y/N)],Data[N20 (mg/km)])</f>
        <v>#N/A</v>
      </c>
      <c r="O628" s="129" t="e" cm="1">
        <f t="array" ref="O628">_xlfn.XLOOKUP($A628&amp;$Q$3,Data[Index]&amp;Data[Valid Test, Can be used for conformity (Y/N)],Data[l/100km])</f>
        <v>#N/A</v>
      </c>
      <c r="P628" s="138">
        <f>_xlfn.XLOOKUP($A628,Data[Index],Data[Comments])</f>
        <v>0</v>
      </c>
    </row>
    <row r="629" spans="1:16" x14ac:dyDescent="0.2">
      <c r="A629" s="129"/>
      <c r="B629" s="129"/>
      <c r="C629" s="129" t="e" cm="1">
        <f t="array" ref="C629">_xlfn.XLOOKUP($A629&amp;$Q$3&amp;$R$3,Data[Index]&amp;Data[Valid Test, Can be used for conformity (Y/N)]&amp;Data[Cycle],Data[Test Name])</f>
        <v>#N/A</v>
      </c>
      <c r="D629" s="167" t="e" cm="1">
        <f t="array" ref="D629">_xlfn.XLOOKUP($A629&amp;$Q$3&amp;$R$3,Data[Index]&amp;Data[Valid Test, Can be used for conformity (Y/N)]&amp;Data[Cycle],Data[Mileage (Miles)])</f>
        <v>#N/A</v>
      </c>
      <c r="E629" s="130" t="e" cm="1">
        <f t="array" ref="E629">_xlfn.XLOOKUP($A629&amp;$Q$3&amp;$R$3,Data[Index]&amp;Data[Valid Test, Can be used for conformity (Y/N)]&amp;Data[Cycle],Data[Date])</f>
        <v>#N/A</v>
      </c>
      <c r="F629" s="129" t="e" cm="1">
        <f t="array" ref="F629">_xlfn.XLOOKUP($A629&amp;$Q$3&amp;$R$3,Data[Index]&amp;Data[Valid Test, Can be used for conformity (Y/N)]&amp;Data[Cycle],Data[CO/km (mg)])</f>
        <v>#N/A</v>
      </c>
      <c r="G629" s="129" t="e" cm="1">
        <f t="array" ref="G629">_xlfn.XLOOKUP($A629&amp;$Q$3,Data[Index]&amp;Data[Valid Test, Can be used for conformity (Y/N)],Data[CO2/km (g)])</f>
        <v>#N/A</v>
      </c>
      <c r="H629" s="129" t="e" cm="1">
        <f t="array" ref="H629">_xlfn.XLOOKUP($A629&amp;$Q$3,Data[Index]&amp;Data[Valid Test, Can be used for conformity (Y/N)],Data[THC/km (mg)])</f>
        <v>#N/A</v>
      </c>
      <c r="I629" s="129" t="e" cm="1">
        <f t="array" ref="I629">_xlfn.XLOOKUP($A629&amp;$Q$3,Data[Index]&amp;Data[Valid Test, Can be used for conformity (Y/N)],Data[NOx/km (mg)])</f>
        <v>#N/A</v>
      </c>
      <c r="J629" s="129" t="e" cm="1">
        <f t="array" ref="J629">_xlfn.XLOOKUP($A629&amp;$Q$3,Data[Index]&amp;Data[Valid Test, Can be used for conformity (Y/N)],Data[THC + NOx/km (mg)])</f>
        <v>#N/A</v>
      </c>
      <c r="K629" s="142" t="e" cm="1">
        <f t="array" ref="K629">_xlfn.XLOOKUP($A629&amp;$Q$3,Data[Index]&amp;Data[Valid Test, Can be used for conformity (Y/N)],Data[PN/km ('#)])</f>
        <v>#N/A</v>
      </c>
      <c r="L629" s="129" t="e" cm="1">
        <f t="array" ref="L629">_xlfn.XLOOKUP($A629&amp;$Q$3,Data[Index]&amp;Data[Valid Test, Can be used for conformity (Y/N)],Data[PM/km (mg)])</f>
        <v>#N/A</v>
      </c>
      <c r="M629" s="126" t="e" cm="1">
        <f t="array" ref="M629">_xlfn.XLOOKUP($A629&amp;$Q$3,Data[Index]&amp;Data[Valid Test, Can be used for conformity (Y/N)],Data[CH4 (mg/km)])</f>
        <v>#N/A</v>
      </c>
      <c r="N629" s="126" t="e" cm="1">
        <f t="array" ref="N629">_xlfn.XLOOKUP($A629&amp;$Q$3,Data[Index]&amp;Data[Valid Test, Can be used for conformity (Y/N)],Data[N20 (mg/km)])</f>
        <v>#N/A</v>
      </c>
      <c r="O629" s="129" t="e" cm="1">
        <f t="array" ref="O629">_xlfn.XLOOKUP($A629&amp;$Q$3,Data[Index]&amp;Data[Valid Test, Can be used for conformity (Y/N)],Data[l/100km])</f>
        <v>#N/A</v>
      </c>
      <c r="P629" s="138">
        <f>_xlfn.XLOOKUP($A629,Data[Index],Data[Comments])</f>
        <v>0</v>
      </c>
    </row>
    <row r="630" spans="1:16" x14ac:dyDescent="0.2">
      <c r="A630" s="129"/>
      <c r="B630" s="129"/>
      <c r="C630" s="129" t="e" cm="1">
        <f t="array" ref="C630">_xlfn.XLOOKUP($A630&amp;$Q$3&amp;$R$3,Data[Index]&amp;Data[Valid Test, Can be used for conformity (Y/N)]&amp;Data[Cycle],Data[Test Name])</f>
        <v>#N/A</v>
      </c>
      <c r="D630" s="167" t="e" cm="1">
        <f t="array" ref="D630">_xlfn.XLOOKUP($A630&amp;$Q$3&amp;$R$3,Data[Index]&amp;Data[Valid Test, Can be used for conformity (Y/N)]&amp;Data[Cycle],Data[Mileage (Miles)])</f>
        <v>#N/A</v>
      </c>
      <c r="E630" s="130" t="e" cm="1">
        <f t="array" ref="E630">_xlfn.XLOOKUP($A630&amp;$Q$3&amp;$R$3,Data[Index]&amp;Data[Valid Test, Can be used for conformity (Y/N)]&amp;Data[Cycle],Data[Date])</f>
        <v>#N/A</v>
      </c>
      <c r="F630" s="129" t="e" cm="1">
        <f t="array" ref="F630">_xlfn.XLOOKUP($A630&amp;$Q$3&amp;$R$3,Data[Index]&amp;Data[Valid Test, Can be used for conformity (Y/N)]&amp;Data[Cycle],Data[CO/km (mg)])</f>
        <v>#N/A</v>
      </c>
      <c r="G630" s="129" t="e" cm="1">
        <f t="array" ref="G630">_xlfn.XLOOKUP($A630&amp;$Q$3,Data[Index]&amp;Data[Valid Test, Can be used for conformity (Y/N)],Data[CO2/km (g)])</f>
        <v>#N/A</v>
      </c>
      <c r="H630" s="129" t="e" cm="1">
        <f t="array" ref="H630">_xlfn.XLOOKUP($A630&amp;$Q$3,Data[Index]&amp;Data[Valid Test, Can be used for conformity (Y/N)],Data[THC/km (mg)])</f>
        <v>#N/A</v>
      </c>
      <c r="I630" s="129" t="e" cm="1">
        <f t="array" ref="I630">_xlfn.XLOOKUP($A630&amp;$Q$3,Data[Index]&amp;Data[Valid Test, Can be used for conformity (Y/N)],Data[NOx/km (mg)])</f>
        <v>#N/A</v>
      </c>
      <c r="J630" s="129" t="e" cm="1">
        <f t="array" ref="J630">_xlfn.XLOOKUP($A630&amp;$Q$3,Data[Index]&amp;Data[Valid Test, Can be used for conformity (Y/N)],Data[THC + NOx/km (mg)])</f>
        <v>#N/A</v>
      </c>
      <c r="K630" s="142" t="e" cm="1">
        <f t="array" ref="K630">_xlfn.XLOOKUP($A630&amp;$Q$3,Data[Index]&amp;Data[Valid Test, Can be used for conformity (Y/N)],Data[PN/km ('#)])</f>
        <v>#N/A</v>
      </c>
      <c r="L630" s="129" t="e" cm="1">
        <f t="array" ref="L630">_xlfn.XLOOKUP($A630&amp;$Q$3,Data[Index]&amp;Data[Valid Test, Can be used for conformity (Y/N)],Data[PM/km (mg)])</f>
        <v>#N/A</v>
      </c>
      <c r="M630" s="126" t="e" cm="1">
        <f t="array" ref="M630">_xlfn.XLOOKUP($A630&amp;$Q$3,Data[Index]&amp;Data[Valid Test, Can be used for conformity (Y/N)],Data[CH4 (mg/km)])</f>
        <v>#N/A</v>
      </c>
      <c r="N630" s="126" t="e" cm="1">
        <f t="array" ref="N630">_xlfn.XLOOKUP($A630&amp;$Q$3,Data[Index]&amp;Data[Valid Test, Can be used for conformity (Y/N)],Data[N20 (mg/km)])</f>
        <v>#N/A</v>
      </c>
      <c r="O630" s="129" t="e" cm="1">
        <f t="array" ref="O630">_xlfn.XLOOKUP($A630&amp;$Q$3,Data[Index]&amp;Data[Valid Test, Can be used for conformity (Y/N)],Data[l/100km])</f>
        <v>#N/A</v>
      </c>
      <c r="P630" s="138" t="e">
        <f>_xlfn.XLOOKUP($A630,Data[Index],Data[Comments])</f>
        <v>#N/A</v>
      </c>
    </row>
    <row r="631" spans="1:16" x14ac:dyDescent="0.2">
      <c r="A631" s="129"/>
      <c r="B631" s="129"/>
      <c r="C631" s="129" t="e" cm="1">
        <f t="array" ref="C631">_xlfn.XLOOKUP($A631&amp;$Q$3&amp;$R$3,Data[Index]&amp;Data[Valid Test, Can be used for conformity (Y/N)]&amp;Data[Cycle],Data[Test Name])</f>
        <v>#N/A</v>
      </c>
      <c r="D631" s="167" t="e" cm="1">
        <f t="array" ref="D631">_xlfn.XLOOKUP($A631&amp;$Q$3&amp;$R$3,Data[Index]&amp;Data[Valid Test, Can be used for conformity (Y/N)]&amp;Data[Cycle],Data[Mileage (Miles)])</f>
        <v>#N/A</v>
      </c>
      <c r="E631" s="130" t="e" cm="1">
        <f t="array" ref="E631">_xlfn.XLOOKUP($A631&amp;$Q$3&amp;$R$3,Data[Index]&amp;Data[Valid Test, Can be used for conformity (Y/N)]&amp;Data[Cycle],Data[Date])</f>
        <v>#N/A</v>
      </c>
      <c r="F631" s="129" t="e" cm="1">
        <f t="array" ref="F631">_xlfn.XLOOKUP($A631&amp;$Q$3&amp;$R$3,Data[Index]&amp;Data[Valid Test, Can be used for conformity (Y/N)]&amp;Data[Cycle],Data[CO/km (mg)])</f>
        <v>#N/A</v>
      </c>
      <c r="G631" s="129" t="e" cm="1">
        <f t="array" ref="G631">_xlfn.XLOOKUP($A631&amp;$Q$3,Data[Index]&amp;Data[Valid Test, Can be used for conformity (Y/N)],Data[CO2/km (g)])</f>
        <v>#N/A</v>
      </c>
      <c r="H631" s="129" t="e" cm="1">
        <f t="array" ref="H631">_xlfn.XLOOKUP($A631&amp;$Q$3,Data[Index]&amp;Data[Valid Test, Can be used for conformity (Y/N)],Data[THC/km (mg)])</f>
        <v>#N/A</v>
      </c>
      <c r="I631" s="129" t="e" cm="1">
        <f t="array" ref="I631">_xlfn.XLOOKUP($A631&amp;$Q$3,Data[Index]&amp;Data[Valid Test, Can be used for conformity (Y/N)],Data[NOx/km (mg)])</f>
        <v>#N/A</v>
      </c>
      <c r="J631" s="129" t="e" cm="1">
        <f t="array" ref="J631">_xlfn.XLOOKUP($A631&amp;$Q$3,Data[Index]&amp;Data[Valid Test, Can be used for conformity (Y/N)],Data[THC + NOx/km (mg)])</f>
        <v>#N/A</v>
      </c>
      <c r="K631" s="142" t="e" cm="1">
        <f t="array" ref="K631">_xlfn.XLOOKUP($A631&amp;$Q$3,Data[Index]&amp;Data[Valid Test, Can be used for conformity (Y/N)],Data[PN/km ('#)])</f>
        <v>#N/A</v>
      </c>
      <c r="L631" s="129" t="e" cm="1">
        <f t="array" ref="L631">_xlfn.XLOOKUP($A631&amp;$Q$3,Data[Index]&amp;Data[Valid Test, Can be used for conformity (Y/N)],Data[PM/km (mg)])</f>
        <v>#N/A</v>
      </c>
      <c r="M631" s="126" t="e" cm="1">
        <f t="array" ref="M631">_xlfn.XLOOKUP($A631&amp;$Q$3,Data[Index]&amp;Data[Valid Test, Can be used for conformity (Y/N)],Data[CH4 (mg/km)])</f>
        <v>#N/A</v>
      </c>
      <c r="N631" s="126" t="e" cm="1">
        <f t="array" ref="N631">_xlfn.XLOOKUP($A631&amp;$Q$3,Data[Index]&amp;Data[Valid Test, Can be used for conformity (Y/N)],Data[N20 (mg/km)])</f>
        <v>#N/A</v>
      </c>
      <c r="O631" s="129" t="e" cm="1">
        <f t="array" ref="O631">_xlfn.XLOOKUP($A631&amp;$Q$3,Data[Index]&amp;Data[Valid Test, Can be used for conformity (Y/N)],Data[l/100km])</f>
        <v>#N/A</v>
      </c>
      <c r="P631" s="138" t="e">
        <f>_xlfn.XLOOKUP($A631,Data[Index],Data[Comments])</f>
        <v>#N/A</v>
      </c>
    </row>
    <row r="632" spans="1:16" x14ac:dyDescent="0.2">
      <c r="A632" s="129"/>
      <c r="B632" s="129"/>
      <c r="C632" s="129" t="e" cm="1">
        <f t="array" ref="C632">_xlfn.XLOOKUP($A632&amp;$Q$3&amp;$R$3,Data[Index]&amp;Data[Valid Test, Can be used for conformity (Y/N)]&amp;Data[Cycle],Data[Test Name])</f>
        <v>#N/A</v>
      </c>
      <c r="D632" s="167" t="e" cm="1">
        <f t="array" ref="D632">_xlfn.XLOOKUP($A632&amp;$Q$3&amp;$R$3,Data[Index]&amp;Data[Valid Test, Can be used for conformity (Y/N)]&amp;Data[Cycle],Data[Mileage (Miles)])</f>
        <v>#N/A</v>
      </c>
      <c r="E632" s="130" t="e" cm="1">
        <f t="array" ref="E632">_xlfn.XLOOKUP($A632&amp;$Q$3&amp;$R$3,Data[Index]&amp;Data[Valid Test, Can be used for conformity (Y/N)]&amp;Data[Cycle],Data[Date])</f>
        <v>#N/A</v>
      </c>
      <c r="F632" s="129" t="e" cm="1">
        <f t="array" ref="F632">_xlfn.XLOOKUP($A632&amp;$Q$3&amp;$R$3,Data[Index]&amp;Data[Valid Test, Can be used for conformity (Y/N)]&amp;Data[Cycle],Data[CO/km (mg)])</f>
        <v>#N/A</v>
      </c>
      <c r="G632" s="129" t="e" cm="1">
        <f t="array" ref="G632">_xlfn.XLOOKUP($A632&amp;$Q$3,Data[Index]&amp;Data[Valid Test, Can be used for conformity (Y/N)],Data[CO2/km (g)])</f>
        <v>#N/A</v>
      </c>
      <c r="H632" s="129" t="e" cm="1">
        <f t="array" ref="H632">_xlfn.XLOOKUP($A632&amp;$Q$3,Data[Index]&amp;Data[Valid Test, Can be used for conformity (Y/N)],Data[THC/km (mg)])</f>
        <v>#N/A</v>
      </c>
      <c r="I632" s="129" t="e" cm="1">
        <f t="array" ref="I632">_xlfn.XLOOKUP($A632&amp;$Q$3,Data[Index]&amp;Data[Valid Test, Can be used for conformity (Y/N)],Data[NOx/km (mg)])</f>
        <v>#N/A</v>
      </c>
      <c r="J632" s="129" t="e" cm="1">
        <f t="array" ref="J632">_xlfn.XLOOKUP($A632&amp;$Q$3,Data[Index]&amp;Data[Valid Test, Can be used for conformity (Y/N)],Data[THC + NOx/km (mg)])</f>
        <v>#N/A</v>
      </c>
      <c r="K632" s="142" t="e" cm="1">
        <f t="array" ref="K632">_xlfn.XLOOKUP($A632&amp;$Q$3,Data[Index]&amp;Data[Valid Test, Can be used for conformity (Y/N)],Data[PN/km ('#)])</f>
        <v>#N/A</v>
      </c>
      <c r="L632" s="129" t="e" cm="1">
        <f t="array" ref="L632">_xlfn.XLOOKUP($A632&amp;$Q$3,Data[Index]&amp;Data[Valid Test, Can be used for conformity (Y/N)],Data[PM/km (mg)])</f>
        <v>#N/A</v>
      </c>
      <c r="M632" s="126" t="e" cm="1">
        <f t="array" ref="M632">_xlfn.XLOOKUP($A632&amp;$Q$3,Data[Index]&amp;Data[Valid Test, Can be used for conformity (Y/N)],Data[CH4 (mg/km)])</f>
        <v>#N/A</v>
      </c>
      <c r="N632" s="126" t="e" cm="1">
        <f t="array" ref="N632">_xlfn.XLOOKUP($A632&amp;$Q$3,Data[Index]&amp;Data[Valid Test, Can be used for conformity (Y/N)],Data[N20 (mg/km)])</f>
        <v>#N/A</v>
      </c>
      <c r="O632" s="129" t="e" cm="1">
        <f t="array" ref="O632">_xlfn.XLOOKUP($A632&amp;$Q$3,Data[Index]&amp;Data[Valid Test, Can be used for conformity (Y/N)],Data[l/100km])</f>
        <v>#N/A</v>
      </c>
      <c r="P632" s="138" t="e">
        <f>_xlfn.XLOOKUP($A632,Data[Index],Data[Comments])</f>
        <v>#N/A</v>
      </c>
    </row>
    <row r="633" spans="1:16" x14ac:dyDescent="0.2">
      <c r="A633" s="129"/>
      <c r="B633" s="129"/>
      <c r="C633" s="129" t="e" cm="1">
        <f t="array" ref="C633">_xlfn.XLOOKUP($A633&amp;$Q$3&amp;$R$3,Data[Index]&amp;Data[Valid Test, Can be used for conformity (Y/N)]&amp;Data[Cycle],Data[Test Name])</f>
        <v>#N/A</v>
      </c>
      <c r="D633" s="167" t="e" cm="1">
        <f t="array" ref="D633">_xlfn.XLOOKUP($A633&amp;$Q$3&amp;$R$3,Data[Index]&amp;Data[Valid Test, Can be used for conformity (Y/N)]&amp;Data[Cycle],Data[Mileage (Miles)])</f>
        <v>#N/A</v>
      </c>
      <c r="E633" s="130" t="e" cm="1">
        <f t="array" ref="E633">_xlfn.XLOOKUP($A633&amp;$Q$3&amp;$R$3,Data[Index]&amp;Data[Valid Test, Can be used for conformity (Y/N)]&amp;Data[Cycle],Data[Date])</f>
        <v>#N/A</v>
      </c>
      <c r="F633" s="129" t="e" cm="1">
        <f t="array" ref="F633">_xlfn.XLOOKUP($A633&amp;$Q$3&amp;$R$3,Data[Index]&amp;Data[Valid Test, Can be used for conformity (Y/N)]&amp;Data[Cycle],Data[CO/km (mg)])</f>
        <v>#N/A</v>
      </c>
      <c r="G633" s="129" t="e" cm="1">
        <f t="array" ref="G633">_xlfn.XLOOKUP($A633&amp;$Q$3,Data[Index]&amp;Data[Valid Test, Can be used for conformity (Y/N)],Data[CO2/km (g)])</f>
        <v>#N/A</v>
      </c>
      <c r="H633" s="129" t="e" cm="1">
        <f t="array" ref="H633">_xlfn.XLOOKUP($A633&amp;$Q$3,Data[Index]&amp;Data[Valid Test, Can be used for conformity (Y/N)],Data[THC/km (mg)])</f>
        <v>#N/A</v>
      </c>
      <c r="I633" s="129" t="e" cm="1">
        <f t="array" ref="I633">_xlfn.XLOOKUP($A633&amp;$Q$3,Data[Index]&amp;Data[Valid Test, Can be used for conformity (Y/N)],Data[NOx/km (mg)])</f>
        <v>#N/A</v>
      </c>
      <c r="J633" s="129" t="e" cm="1">
        <f t="array" ref="J633">_xlfn.XLOOKUP($A633&amp;$Q$3,Data[Index]&amp;Data[Valid Test, Can be used for conformity (Y/N)],Data[THC + NOx/km (mg)])</f>
        <v>#N/A</v>
      </c>
      <c r="K633" s="142" t="e" cm="1">
        <f t="array" ref="K633">_xlfn.XLOOKUP($A633&amp;$Q$3,Data[Index]&amp;Data[Valid Test, Can be used for conformity (Y/N)],Data[PN/km ('#)])</f>
        <v>#N/A</v>
      </c>
      <c r="L633" s="129" t="e" cm="1">
        <f t="array" ref="L633">_xlfn.XLOOKUP($A633&amp;$Q$3,Data[Index]&amp;Data[Valid Test, Can be used for conformity (Y/N)],Data[PM/km (mg)])</f>
        <v>#N/A</v>
      </c>
      <c r="M633" s="126" t="e" cm="1">
        <f t="array" ref="M633">_xlfn.XLOOKUP($A633&amp;$Q$3,Data[Index]&amp;Data[Valid Test, Can be used for conformity (Y/N)],Data[CH4 (mg/km)])</f>
        <v>#N/A</v>
      </c>
      <c r="N633" s="126" t="e" cm="1">
        <f t="array" ref="N633">_xlfn.XLOOKUP($A633&amp;$Q$3,Data[Index]&amp;Data[Valid Test, Can be used for conformity (Y/N)],Data[N20 (mg/km)])</f>
        <v>#N/A</v>
      </c>
      <c r="O633" s="129" t="e" cm="1">
        <f t="array" ref="O633">_xlfn.XLOOKUP($A633&amp;$Q$3,Data[Index]&amp;Data[Valid Test, Can be used for conformity (Y/N)],Data[l/100km])</f>
        <v>#N/A</v>
      </c>
      <c r="P633" s="138">
        <f>_xlfn.XLOOKUP($A633,Data[Index],Data[Comments])</f>
        <v>0</v>
      </c>
    </row>
    <row r="634" spans="1:16" x14ac:dyDescent="0.2">
      <c r="A634" s="129"/>
      <c r="B634" s="129"/>
      <c r="C634" s="129" t="e" cm="1">
        <f t="array" ref="C634">_xlfn.XLOOKUP($A634&amp;$Q$3&amp;$R$3,Data[Index]&amp;Data[Valid Test, Can be used for conformity (Y/N)]&amp;Data[Cycle],Data[Test Name])</f>
        <v>#N/A</v>
      </c>
      <c r="D634" s="167" t="e" cm="1">
        <f t="array" ref="D634">_xlfn.XLOOKUP($A634&amp;$Q$3&amp;$R$3,Data[Index]&amp;Data[Valid Test, Can be used for conformity (Y/N)]&amp;Data[Cycle],Data[Mileage (Miles)])</f>
        <v>#N/A</v>
      </c>
      <c r="E634" s="130" t="e" cm="1">
        <f t="array" ref="E634">_xlfn.XLOOKUP($A634&amp;$Q$3&amp;$R$3,Data[Index]&amp;Data[Valid Test, Can be used for conformity (Y/N)]&amp;Data[Cycle],Data[Date])</f>
        <v>#N/A</v>
      </c>
      <c r="F634" s="129" t="e" cm="1">
        <f t="array" ref="F634">_xlfn.XLOOKUP($A634&amp;$Q$3&amp;$R$3,Data[Index]&amp;Data[Valid Test, Can be used for conformity (Y/N)]&amp;Data[Cycle],Data[CO/km (mg)])</f>
        <v>#N/A</v>
      </c>
      <c r="G634" s="129" t="e" cm="1">
        <f t="array" ref="G634">_xlfn.XLOOKUP($A634&amp;$Q$3,Data[Index]&amp;Data[Valid Test, Can be used for conformity (Y/N)],Data[CO2/km (g)])</f>
        <v>#N/A</v>
      </c>
      <c r="H634" s="129" t="e" cm="1">
        <f t="array" ref="H634">_xlfn.XLOOKUP($A634&amp;$Q$3,Data[Index]&amp;Data[Valid Test, Can be used for conformity (Y/N)],Data[THC/km (mg)])</f>
        <v>#N/A</v>
      </c>
      <c r="I634" s="129" t="e" cm="1">
        <f t="array" ref="I634">_xlfn.XLOOKUP($A634&amp;$Q$3,Data[Index]&amp;Data[Valid Test, Can be used for conformity (Y/N)],Data[NOx/km (mg)])</f>
        <v>#N/A</v>
      </c>
      <c r="J634" s="129" t="e" cm="1">
        <f t="array" ref="J634">_xlfn.XLOOKUP($A634&amp;$Q$3,Data[Index]&amp;Data[Valid Test, Can be used for conformity (Y/N)],Data[THC + NOx/km (mg)])</f>
        <v>#N/A</v>
      </c>
      <c r="K634" s="142" t="e" cm="1">
        <f t="array" ref="K634">_xlfn.XLOOKUP($A634&amp;$Q$3,Data[Index]&amp;Data[Valid Test, Can be used for conformity (Y/N)],Data[PN/km ('#)])</f>
        <v>#N/A</v>
      </c>
      <c r="L634" s="129" t="e" cm="1">
        <f t="array" ref="L634">_xlfn.XLOOKUP($A634&amp;$Q$3,Data[Index]&amp;Data[Valid Test, Can be used for conformity (Y/N)],Data[PM/km (mg)])</f>
        <v>#N/A</v>
      </c>
      <c r="M634" s="126" t="e" cm="1">
        <f t="array" ref="M634">_xlfn.XLOOKUP($A634&amp;$Q$3,Data[Index]&amp;Data[Valid Test, Can be used for conformity (Y/N)],Data[CH4 (mg/km)])</f>
        <v>#N/A</v>
      </c>
      <c r="N634" s="126" t="e" cm="1">
        <f t="array" ref="N634">_xlfn.XLOOKUP($A634&amp;$Q$3,Data[Index]&amp;Data[Valid Test, Can be used for conformity (Y/N)],Data[N20 (mg/km)])</f>
        <v>#N/A</v>
      </c>
      <c r="O634" s="129" t="e" cm="1">
        <f t="array" ref="O634">_xlfn.XLOOKUP($A634&amp;$Q$3,Data[Index]&amp;Data[Valid Test, Can be used for conformity (Y/N)],Data[l/100km])</f>
        <v>#N/A</v>
      </c>
      <c r="P634" s="138">
        <f>_xlfn.XLOOKUP($A634,Data[Index],Data[Comments])</f>
        <v>0</v>
      </c>
    </row>
    <row r="635" spans="1:16" x14ac:dyDescent="0.2">
      <c r="A635" s="129"/>
      <c r="B635" s="129"/>
      <c r="C635" s="129" t="e" cm="1">
        <f t="array" ref="C635">_xlfn.XLOOKUP($A635&amp;$Q$3&amp;$R$3,Data[Index]&amp;Data[Valid Test, Can be used for conformity (Y/N)]&amp;Data[Cycle],Data[Test Name])</f>
        <v>#N/A</v>
      </c>
      <c r="D635" s="167" t="e" cm="1">
        <f t="array" ref="D635">_xlfn.XLOOKUP($A635&amp;$Q$3&amp;$R$3,Data[Index]&amp;Data[Valid Test, Can be used for conformity (Y/N)]&amp;Data[Cycle],Data[Mileage (Miles)])</f>
        <v>#N/A</v>
      </c>
      <c r="E635" s="130" t="e" cm="1">
        <f t="array" ref="E635">_xlfn.XLOOKUP($A635&amp;$Q$3&amp;$R$3,Data[Index]&amp;Data[Valid Test, Can be used for conformity (Y/N)]&amp;Data[Cycle],Data[Date])</f>
        <v>#N/A</v>
      </c>
      <c r="F635" s="129" t="e" cm="1">
        <f t="array" ref="F635">_xlfn.XLOOKUP($A635&amp;$Q$3&amp;$R$3,Data[Index]&amp;Data[Valid Test, Can be used for conformity (Y/N)]&amp;Data[Cycle],Data[CO/km (mg)])</f>
        <v>#N/A</v>
      </c>
      <c r="G635" s="129" t="e" cm="1">
        <f t="array" ref="G635">_xlfn.XLOOKUP($A635&amp;$Q$3,Data[Index]&amp;Data[Valid Test, Can be used for conformity (Y/N)],Data[CO2/km (g)])</f>
        <v>#N/A</v>
      </c>
      <c r="H635" s="129" t="e" cm="1">
        <f t="array" ref="H635">_xlfn.XLOOKUP($A635&amp;$Q$3,Data[Index]&amp;Data[Valid Test, Can be used for conformity (Y/N)],Data[THC/km (mg)])</f>
        <v>#N/A</v>
      </c>
      <c r="I635" s="129" t="e" cm="1">
        <f t="array" ref="I635">_xlfn.XLOOKUP($A635&amp;$Q$3,Data[Index]&amp;Data[Valid Test, Can be used for conformity (Y/N)],Data[NOx/km (mg)])</f>
        <v>#N/A</v>
      </c>
      <c r="J635" s="129" t="e" cm="1">
        <f t="array" ref="J635">_xlfn.XLOOKUP($A635&amp;$Q$3,Data[Index]&amp;Data[Valid Test, Can be used for conformity (Y/N)],Data[THC + NOx/km (mg)])</f>
        <v>#N/A</v>
      </c>
      <c r="K635" s="142" t="e" cm="1">
        <f t="array" ref="K635">_xlfn.XLOOKUP($A635&amp;$Q$3,Data[Index]&amp;Data[Valid Test, Can be used for conformity (Y/N)],Data[PN/km ('#)])</f>
        <v>#N/A</v>
      </c>
      <c r="L635" s="129" t="e" cm="1">
        <f t="array" ref="L635">_xlfn.XLOOKUP($A635&amp;$Q$3,Data[Index]&amp;Data[Valid Test, Can be used for conformity (Y/N)],Data[PM/km (mg)])</f>
        <v>#N/A</v>
      </c>
      <c r="M635" s="126" t="e" cm="1">
        <f t="array" ref="M635">_xlfn.XLOOKUP($A635&amp;$Q$3,Data[Index]&amp;Data[Valid Test, Can be used for conformity (Y/N)],Data[CH4 (mg/km)])</f>
        <v>#N/A</v>
      </c>
      <c r="N635" s="126" t="e" cm="1">
        <f t="array" ref="N635">_xlfn.XLOOKUP($A635&amp;$Q$3,Data[Index]&amp;Data[Valid Test, Can be used for conformity (Y/N)],Data[N20 (mg/km)])</f>
        <v>#N/A</v>
      </c>
      <c r="O635" s="129" t="e" cm="1">
        <f t="array" ref="O635">_xlfn.XLOOKUP($A635&amp;$Q$3,Data[Index]&amp;Data[Valid Test, Can be used for conformity (Y/N)],Data[l/100km])</f>
        <v>#N/A</v>
      </c>
      <c r="P635" s="138" t="e">
        <f>_xlfn.XLOOKUP($A635,Data[Index],Data[Comments])</f>
        <v>#N/A</v>
      </c>
    </row>
    <row r="636" spans="1:16" x14ac:dyDescent="0.2">
      <c r="A636" s="129"/>
      <c r="B636" s="129"/>
      <c r="C636" s="129" t="e" cm="1">
        <f t="array" ref="C636">_xlfn.XLOOKUP($A636&amp;$Q$3&amp;$R$3,Data[Index]&amp;Data[Valid Test, Can be used for conformity (Y/N)]&amp;Data[Cycle],Data[Test Name])</f>
        <v>#N/A</v>
      </c>
      <c r="D636" s="167" t="e" cm="1">
        <f t="array" ref="D636">_xlfn.XLOOKUP($A636&amp;$Q$3&amp;$R$3,Data[Index]&amp;Data[Valid Test, Can be used for conformity (Y/N)]&amp;Data[Cycle],Data[Mileage (Miles)])</f>
        <v>#N/A</v>
      </c>
      <c r="E636" s="130" t="e" cm="1">
        <f t="array" ref="E636">_xlfn.XLOOKUP($A636&amp;$Q$3&amp;$R$3,Data[Index]&amp;Data[Valid Test, Can be used for conformity (Y/N)]&amp;Data[Cycle],Data[Date])</f>
        <v>#N/A</v>
      </c>
      <c r="F636" s="129" t="e" cm="1">
        <f t="array" ref="F636">_xlfn.XLOOKUP($A636&amp;$Q$3&amp;$R$3,Data[Index]&amp;Data[Valid Test, Can be used for conformity (Y/N)]&amp;Data[Cycle],Data[CO/km (mg)])</f>
        <v>#N/A</v>
      </c>
      <c r="G636" s="129" t="e" cm="1">
        <f t="array" ref="G636">_xlfn.XLOOKUP($A636&amp;$Q$3,Data[Index]&amp;Data[Valid Test, Can be used for conformity (Y/N)],Data[CO2/km (g)])</f>
        <v>#N/A</v>
      </c>
      <c r="H636" s="129" t="e" cm="1">
        <f t="array" ref="H636">_xlfn.XLOOKUP($A636&amp;$Q$3,Data[Index]&amp;Data[Valid Test, Can be used for conformity (Y/N)],Data[THC/km (mg)])</f>
        <v>#N/A</v>
      </c>
      <c r="I636" s="129" t="e" cm="1">
        <f t="array" ref="I636">_xlfn.XLOOKUP($A636&amp;$Q$3,Data[Index]&amp;Data[Valid Test, Can be used for conformity (Y/N)],Data[NOx/km (mg)])</f>
        <v>#N/A</v>
      </c>
      <c r="J636" s="129" t="e" cm="1">
        <f t="array" ref="J636">_xlfn.XLOOKUP($A636&amp;$Q$3,Data[Index]&amp;Data[Valid Test, Can be used for conformity (Y/N)],Data[THC + NOx/km (mg)])</f>
        <v>#N/A</v>
      </c>
      <c r="K636" s="142" t="e" cm="1">
        <f t="array" ref="K636">_xlfn.XLOOKUP($A636&amp;$Q$3,Data[Index]&amp;Data[Valid Test, Can be used for conformity (Y/N)],Data[PN/km ('#)])</f>
        <v>#N/A</v>
      </c>
      <c r="L636" s="129" t="e" cm="1">
        <f t="array" ref="L636">_xlfn.XLOOKUP($A636&amp;$Q$3,Data[Index]&amp;Data[Valid Test, Can be used for conformity (Y/N)],Data[PM/km (mg)])</f>
        <v>#N/A</v>
      </c>
      <c r="M636" s="126" t="e" cm="1">
        <f t="array" ref="M636">_xlfn.XLOOKUP($A636&amp;$Q$3,Data[Index]&amp;Data[Valid Test, Can be used for conformity (Y/N)],Data[CH4 (mg/km)])</f>
        <v>#N/A</v>
      </c>
      <c r="N636" s="126" t="e" cm="1">
        <f t="array" ref="N636">_xlfn.XLOOKUP($A636&amp;$Q$3,Data[Index]&amp;Data[Valid Test, Can be used for conformity (Y/N)],Data[N20 (mg/km)])</f>
        <v>#N/A</v>
      </c>
      <c r="O636" s="129" t="e" cm="1">
        <f t="array" ref="O636">_xlfn.XLOOKUP($A636&amp;$Q$3,Data[Index]&amp;Data[Valid Test, Can be used for conformity (Y/N)],Data[l/100km])</f>
        <v>#N/A</v>
      </c>
      <c r="P636" s="138">
        <f>_xlfn.XLOOKUP($A636,Data[Index],Data[Comments])</f>
        <v>0</v>
      </c>
    </row>
    <row r="637" spans="1:16" x14ac:dyDescent="0.2">
      <c r="A637" s="129"/>
      <c r="B637" s="129"/>
      <c r="C637" s="129" t="e" cm="1">
        <f t="array" ref="C637">_xlfn.XLOOKUP($A637&amp;$Q$3&amp;$R$3,Data[Index]&amp;Data[Valid Test, Can be used for conformity (Y/N)]&amp;Data[Cycle],Data[Test Name])</f>
        <v>#N/A</v>
      </c>
      <c r="D637" s="167" t="e" cm="1">
        <f t="array" ref="D637">_xlfn.XLOOKUP($A637&amp;$Q$3&amp;$R$3,Data[Index]&amp;Data[Valid Test, Can be used for conformity (Y/N)]&amp;Data[Cycle],Data[Mileage (Miles)])</f>
        <v>#N/A</v>
      </c>
      <c r="E637" s="130" t="e" cm="1">
        <f t="array" ref="E637">_xlfn.XLOOKUP($A637&amp;$Q$3&amp;$R$3,Data[Index]&amp;Data[Valid Test, Can be used for conformity (Y/N)]&amp;Data[Cycle],Data[Date])</f>
        <v>#N/A</v>
      </c>
      <c r="F637" s="129" t="e" cm="1">
        <f t="array" ref="F637">_xlfn.XLOOKUP($A637&amp;$Q$3&amp;$R$3,Data[Index]&amp;Data[Valid Test, Can be used for conformity (Y/N)]&amp;Data[Cycle],Data[CO/km (mg)])</f>
        <v>#N/A</v>
      </c>
      <c r="G637" s="129" t="e" cm="1">
        <f t="array" ref="G637">_xlfn.XLOOKUP($A637&amp;$Q$3,Data[Index]&amp;Data[Valid Test, Can be used for conformity (Y/N)],Data[CO2/km (g)])</f>
        <v>#N/A</v>
      </c>
      <c r="H637" s="129" t="e" cm="1">
        <f t="array" ref="H637">_xlfn.XLOOKUP($A637&amp;$Q$3,Data[Index]&amp;Data[Valid Test, Can be used for conformity (Y/N)],Data[THC/km (mg)])</f>
        <v>#N/A</v>
      </c>
      <c r="I637" s="129" t="e" cm="1">
        <f t="array" ref="I637">_xlfn.XLOOKUP($A637&amp;$Q$3,Data[Index]&amp;Data[Valid Test, Can be used for conformity (Y/N)],Data[NOx/km (mg)])</f>
        <v>#N/A</v>
      </c>
      <c r="J637" s="129" t="e" cm="1">
        <f t="array" ref="J637">_xlfn.XLOOKUP($A637&amp;$Q$3,Data[Index]&amp;Data[Valid Test, Can be used for conformity (Y/N)],Data[THC + NOx/km (mg)])</f>
        <v>#N/A</v>
      </c>
      <c r="K637" s="142" t="e" cm="1">
        <f t="array" ref="K637">_xlfn.XLOOKUP($A637&amp;$Q$3,Data[Index]&amp;Data[Valid Test, Can be used for conformity (Y/N)],Data[PN/km ('#)])</f>
        <v>#N/A</v>
      </c>
      <c r="L637" s="129" t="e" cm="1">
        <f t="array" ref="L637">_xlfn.XLOOKUP($A637&amp;$Q$3,Data[Index]&amp;Data[Valid Test, Can be used for conformity (Y/N)],Data[PM/km (mg)])</f>
        <v>#N/A</v>
      </c>
      <c r="M637" s="126" t="e" cm="1">
        <f t="array" ref="M637">_xlfn.XLOOKUP($A637&amp;$Q$3,Data[Index]&amp;Data[Valid Test, Can be used for conformity (Y/N)],Data[CH4 (mg/km)])</f>
        <v>#N/A</v>
      </c>
      <c r="N637" s="126" t="e" cm="1">
        <f t="array" ref="N637">_xlfn.XLOOKUP($A637&amp;$Q$3,Data[Index]&amp;Data[Valid Test, Can be used for conformity (Y/N)],Data[N20 (mg/km)])</f>
        <v>#N/A</v>
      </c>
      <c r="O637" s="129" t="e" cm="1">
        <f t="array" ref="O637">_xlfn.XLOOKUP($A637&amp;$Q$3,Data[Index]&amp;Data[Valid Test, Can be used for conformity (Y/N)],Data[l/100km])</f>
        <v>#N/A</v>
      </c>
      <c r="P637" s="138">
        <f>_xlfn.XLOOKUP($A637,Data[Index],Data[Comments])</f>
        <v>0</v>
      </c>
    </row>
    <row r="638" spans="1:16" x14ac:dyDescent="0.2">
      <c r="A638" s="129"/>
      <c r="B638" s="129"/>
      <c r="C638" s="129" t="e" cm="1">
        <f t="array" ref="C638">_xlfn.XLOOKUP($A638&amp;$Q$3&amp;$R$3,Data[Index]&amp;Data[Valid Test, Can be used for conformity (Y/N)]&amp;Data[Cycle],Data[Test Name])</f>
        <v>#N/A</v>
      </c>
      <c r="D638" s="167" t="e" cm="1">
        <f t="array" ref="D638">_xlfn.XLOOKUP($A638&amp;$Q$3&amp;$R$3,Data[Index]&amp;Data[Valid Test, Can be used for conformity (Y/N)]&amp;Data[Cycle],Data[Mileage (Miles)])</f>
        <v>#N/A</v>
      </c>
      <c r="E638" s="130" t="e" cm="1">
        <f t="array" ref="E638">_xlfn.XLOOKUP($A638&amp;$Q$3&amp;$R$3,Data[Index]&amp;Data[Valid Test, Can be used for conformity (Y/N)]&amp;Data[Cycle],Data[Date])</f>
        <v>#N/A</v>
      </c>
      <c r="F638" s="129" t="e" cm="1">
        <f t="array" ref="F638">_xlfn.XLOOKUP($A638&amp;$Q$3&amp;$R$3,Data[Index]&amp;Data[Valid Test, Can be used for conformity (Y/N)]&amp;Data[Cycle],Data[CO/km (mg)])</f>
        <v>#N/A</v>
      </c>
      <c r="G638" s="129" t="e" cm="1">
        <f t="array" ref="G638">_xlfn.XLOOKUP($A638&amp;$Q$3,Data[Index]&amp;Data[Valid Test, Can be used for conformity (Y/N)],Data[CO2/km (g)])</f>
        <v>#N/A</v>
      </c>
      <c r="H638" s="129" t="e" cm="1">
        <f t="array" ref="H638">_xlfn.XLOOKUP($A638&amp;$Q$3,Data[Index]&amp;Data[Valid Test, Can be used for conformity (Y/N)],Data[THC/km (mg)])</f>
        <v>#N/A</v>
      </c>
      <c r="I638" s="129" t="e" cm="1">
        <f t="array" ref="I638">_xlfn.XLOOKUP($A638&amp;$Q$3,Data[Index]&amp;Data[Valid Test, Can be used for conformity (Y/N)],Data[NOx/km (mg)])</f>
        <v>#N/A</v>
      </c>
      <c r="J638" s="129" t="e" cm="1">
        <f t="array" ref="J638">_xlfn.XLOOKUP($A638&amp;$Q$3,Data[Index]&amp;Data[Valid Test, Can be used for conformity (Y/N)],Data[THC + NOx/km (mg)])</f>
        <v>#N/A</v>
      </c>
      <c r="K638" s="142" t="e" cm="1">
        <f t="array" ref="K638">_xlfn.XLOOKUP($A638&amp;$Q$3,Data[Index]&amp;Data[Valid Test, Can be used for conformity (Y/N)],Data[PN/km ('#)])</f>
        <v>#N/A</v>
      </c>
      <c r="L638" s="129" t="e" cm="1">
        <f t="array" ref="L638">_xlfn.XLOOKUP($A638&amp;$Q$3,Data[Index]&amp;Data[Valid Test, Can be used for conformity (Y/N)],Data[PM/km (mg)])</f>
        <v>#N/A</v>
      </c>
      <c r="M638" s="126" t="e" cm="1">
        <f t="array" ref="M638">_xlfn.XLOOKUP($A638&amp;$Q$3,Data[Index]&amp;Data[Valid Test, Can be used for conformity (Y/N)],Data[CH4 (mg/km)])</f>
        <v>#N/A</v>
      </c>
      <c r="N638" s="126" t="e" cm="1">
        <f t="array" ref="N638">_xlfn.XLOOKUP($A638&amp;$Q$3,Data[Index]&amp;Data[Valid Test, Can be used for conformity (Y/N)],Data[N20 (mg/km)])</f>
        <v>#N/A</v>
      </c>
      <c r="O638" s="129" t="e" cm="1">
        <f t="array" ref="O638">_xlfn.XLOOKUP($A638&amp;$Q$3,Data[Index]&amp;Data[Valid Test, Can be used for conformity (Y/N)],Data[l/100km])</f>
        <v>#N/A</v>
      </c>
      <c r="P638" s="138" t="e">
        <f>_xlfn.XLOOKUP($A638,Data[Index],Data[Comments])</f>
        <v>#N/A</v>
      </c>
    </row>
    <row r="639" spans="1:16" x14ac:dyDescent="0.2">
      <c r="A639" s="129"/>
      <c r="B639" s="129"/>
      <c r="C639" s="129" t="e" cm="1">
        <f t="array" ref="C639">_xlfn.XLOOKUP($A639&amp;$Q$3&amp;$R$3,Data[Index]&amp;Data[Valid Test, Can be used for conformity (Y/N)]&amp;Data[Cycle],Data[Test Name])</f>
        <v>#N/A</v>
      </c>
      <c r="D639" s="167" t="e" cm="1">
        <f t="array" ref="D639">_xlfn.XLOOKUP($A639&amp;$Q$3&amp;$R$3,Data[Index]&amp;Data[Valid Test, Can be used for conformity (Y/N)]&amp;Data[Cycle],Data[Mileage (Miles)])</f>
        <v>#N/A</v>
      </c>
      <c r="E639" s="130" t="e" cm="1">
        <f t="array" ref="E639">_xlfn.XLOOKUP($A639&amp;$Q$3&amp;$R$3,Data[Index]&amp;Data[Valid Test, Can be used for conformity (Y/N)]&amp;Data[Cycle],Data[Date])</f>
        <v>#N/A</v>
      </c>
      <c r="F639" s="129" t="e" cm="1">
        <f t="array" ref="F639">_xlfn.XLOOKUP($A639&amp;$Q$3&amp;$R$3,Data[Index]&amp;Data[Valid Test, Can be used for conformity (Y/N)]&amp;Data[Cycle],Data[CO/km (mg)])</f>
        <v>#N/A</v>
      </c>
      <c r="G639" s="129" t="e" cm="1">
        <f t="array" ref="G639">_xlfn.XLOOKUP($A639&amp;$Q$3,Data[Index]&amp;Data[Valid Test, Can be used for conformity (Y/N)],Data[CO2/km (g)])</f>
        <v>#N/A</v>
      </c>
      <c r="H639" s="129" t="e" cm="1">
        <f t="array" ref="H639">_xlfn.XLOOKUP($A639&amp;$Q$3,Data[Index]&amp;Data[Valid Test, Can be used for conformity (Y/N)],Data[THC/km (mg)])</f>
        <v>#N/A</v>
      </c>
      <c r="I639" s="129" t="e" cm="1">
        <f t="array" ref="I639">_xlfn.XLOOKUP($A639&amp;$Q$3,Data[Index]&amp;Data[Valid Test, Can be used for conformity (Y/N)],Data[NOx/km (mg)])</f>
        <v>#N/A</v>
      </c>
      <c r="J639" s="129" t="e" cm="1">
        <f t="array" ref="J639">_xlfn.XLOOKUP($A639&amp;$Q$3,Data[Index]&amp;Data[Valid Test, Can be used for conformity (Y/N)],Data[THC + NOx/km (mg)])</f>
        <v>#N/A</v>
      </c>
      <c r="K639" s="142" t="e" cm="1">
        <f t="array" ref="K639">_xlfn.XLOOKUP($A639&amp;$Q$3,Data[Index]&amp;Data[Valid Test, Can be used for conformity (Y/N)],Data[PN/km ('#)])</f>
        <v>#N/A</v>
      </c>
      <c r="L639" s="129" t="e" cm="1">
        <f t="array" ref="L639">_xlfn.XLOOKUP($A639&amp;$Q$3,Data[Index]&amp;Data[Valid Test, Can be used for conformity (Y/N)],Data[PM/km (mg)])</f>
        <v>#N/A</v>
      </c>
      <c r="M639" s="126" t="e" cm="1">
        <f t="array" ref="M639">_xlfn.XLOOKUP($A639&amp;$Q$3,Data[Index]&amp;Data[Valid Test, Can be used for conformity (Y/N)],Data[CH4 (mg/km)])</f>
        <v>#N/A</v>
      </c>
      <c r="N639" s="126" t="e" cm="1">
        <f t="array" ref="N639">_xlfn.XLOOKUP($A639&amp;$Q$3,Data[Index]&amp;Data[Valid Test, Can be used for conformity (Y/N)],Data[N20 (mg/km)])</f>
        <v>#N/A</v>
      </c>
      <c r="O639" s="129" t="e" cm="1">
        <f t="array" ref="O639">_xlfn.XLOOKUP($A639&amp;$Q$3,Data[Index]&amp;Data[Valid Test, Can be used for conformity (Y/N)],Data[l/100km])</f>
        <v>#N/A</v>
      </c>
      <c r="P639" s="138" t="e">
        <f>_xlfn.XLOOKUP($A639,Data[Index],Data[Comments])</f>
        <v>#N/A</v>
      </c>
    </row>
    <row r="640" spans="1:16" x14ac:dyDescent="0.2">
      <c r="A640" s="129"/>
      <c r="B640" s="129"/>
      <c r="C640" s="129" t="e" cm="1">
        <f t="array" ref="C640">_xlfn.XLOOKUP($A640&amp;$Q$3&amp;$R$3,Data[Index]&amp;Data[Valid Test, Can be used for conformity (Y/N)]&amp;Data[Cycle],Data[Test Name])</f>
        <v>#N/A</v>
      </c>
      <c r="D640" s="167" t="e" cm="1">
        <f t="array" ref="D640">_xlfn.XLOOKUP($A640&amp;$Q$3&amp;$R$3,Data[Index]&amp;Data[Valid Test, Can be used for conformity (Y/N)]&amp;Data[Cycle],Data[Mileage (Miles)])</f>
        <v>#N/A</v>
      </c>
      <c r="E640" s="130" t="e" cm="1">
        <f t="array" ref="E640">_xlfn.XLOOKUP($A640&amp;$Q$3&amp;$R$3,Data[Index]&amp;Data[Valid Test, Can be used for conformity (Y/N)]&amp;Data[Cycle],Data[Date])</f>
        <v>#N/A</v>
      </c>
      <c r="F640" s="129" t="e" cm="1">
        <f t="array" ref="F640">_xlfn.XLOOKUP($A640&amp;$Q$3&amp;$R$3,Data[Index]&amp;Data[Valid Test, Can be used for conformity (Y/N)]&amp;Data[Cycle],Data[CO/km (mg)])</f>
        <v>#N/A</v>
      </c>
      <c r="G640" s="129" t="e" cm="1">
        <f t="array" ref="G640">_xlfn.XLOOKUP($A640&amp;$Q$3,Data[Index]&amp;Data[Valid Test, Can be used for conformity (Y/N)],Data[CO2/km (g)])</f>
        <v>#N/A</v>
      </c>
      <c r="H640" s="129" t="e" cm="1">
        <f t="array" ref="H640">_xlfn.XLOOKUP($A640&amp;$Q$3,Data[Index]&amp;Data[Valid Test, Can be used for conformity (Y/N)],Data[THC/km (mg)])</f>
        <v>#N/A</v>
      </c>
      <c r="I640" s="129" t="e" cm="1">
        <f t="array" ref="I640">_xlfn.XLOOKUP($A640&amp;$Q$3,Data[Index]&amp;Data[Valid Test, Can be used for conformity (Y/N)],Data[NOx/km (mg)])</f>
        <v>#N/A</v>
      </c>
      <c r="J640" s="129" t="e" cm="1">
        <f t="array" ref="J640">_xlfn.XLOOKUP($A640&amp;$Q$3,Data[Index]&amp;Data[Valid Test, Can be used for conformity (Y/N)],Data[THC + NOx/km (mg)])</f>
        <v>#N/A</v>
      </c>
      <c r="K640" s="142" t="e" cm="1">
        <f t="array" ref="K640">_xlfn.XLOOKUP($A640&amp;$Q$3,Data[Index]&amp;Data[Valid Test, Can be used for conformity (Y/N)],Data[PN/km ('#)])</f>
        <v>#N/A</v>
      </c>
      <c r="L640" s="129" t="e" cm="1">
        <f t="array" ref="L640">_xlfn.XLOOKUP($A640&amp;$Q$3,Data[Index]&amp;Data[Valid Test, Can be used for conformity (Y/N)],Data[PM/km (mg)])</f>
        <v>#N/A</v>
      </c>
      <c r="M640" s="126" t="e" cm="1">
        <f t="array" ref="M640">_xlfn.XLOOKUP($A640&amp;$Q$3,Data[Index]&amp;Data[Valid Test, Can be used for conformity (Y/N)],Data[CH4 (mg/km)])</f>
        <v>#N/A</v>
      </c>
      <c r="N640" s="126" t="e" cm="1">
        <f t="array" ref="N640">_xlfn.XLOOKUP($A640&amp;$Q$3,Data[Index]&amp;Data[Valid Test, Can be used for conformity (Y/N)],Data[N20 (mg/km)])</f>
        <v>#N/A</v>
      </c>
      <c r="O640" s="129" t="e" cm="1">
        <f t="array" ref="O640">_xlfn.XLOOKUP($A640&amp;$Q$3,Data[Index]&amp;Data[Valid Test, Can be used for conformity (Y/N)],Data[l/100km])</f>
        <v>#N/A</v>
      </c>
      <c r="P640" s="138" t="e">
        <f>_xlfn.XLOOKUP($A640,Data[Index],Data[Comments])</f>
        <v>#N/A</v>
      </c>
    </row>
    <row r="641" spans="1:16" x14ac:dyDescent="0.2">
      <c r="A641" s="129"/>
      <c r="B641" s="129"/>
      <c r="C641" s="129" t="e" cm="1">
        <f t="array" ref="C641">_xlfn.XLOOKUP($A641&amp;$Q$3&amp;$R$3,Data[Index]&amp;Data[Valid Test, Can be used for conformity (Y/N)]&amp;Data[Cycle],Data[Test Name])</f>
        <v>#N/A</v>
      </c>
      <c r="D641" s="167" t="e" cm="1">
        <f t="array" ref="D641">_xlfn.XLOOKUP($A641&amp;$Q$3&amp;$R$3,Data[Index]&amp;Data[Valid Test, Can be used for conformity (Y/N)]&amp;Data[Cycle],Data[Mileage (Miles)])</f>
        <v>#N/A</v>
      </c>
      <c r="E641" s="130" t="e" cm="1">
        <f t="array" ref="E641">_xlfn.XLOOKUP($A641&amp;$Q$3&amp;$R$3,Data[Index]&amp;Data[Valid Test, Can be used for conformity (Y/N)]&amp;Data[Cycle],Data[Date])</f>
        <v>#N/A</v>
      </c>
      <c r="F641" s="129" t="e" cm="1">
        <f t="array" ref="F641">_xlfn.XLOOKUP($A641&amp;$Q$3&amp;$R$3,Data[Index]&amp;Data[Valid Test, Can be used for conformity (Y/N)]&amp;Data[Cycle],Data[CO/km (mg)])</f>
        <v>#N/A</v>
      </c>
      <c r="G641" s="129" t="e" cm="1">
        <f t="array" ref="G641">_xlfn.XLOOKUP($A641&amp;$Q$3,Data[Index]&amp;Data[Valid Test, Can be used for conformity (Y/N)],Data[CO2/km (g)])</f>
        <v>#N/A</v>
      </c>
      <c r="H641" s="129" t="e" cm="1">
        <f t="array" ref="H641">_xlfn.XLOOKUP($A641&amp;$Q$3,Data[Index]&amp;Data[Valid Test, Can be used for conformity (Y/N)],Data[THC/km (mg)])</f>
        <v>#N/A</v>
      </c>
      <c r="I641" s="129" t="e" cm="1">
        <f t="array" ref="I641">_xlfn.XLOOKUP($A641&amp;$Q$3,Data[Index]&amp;Data[Valid Test, Can be used for conformity (Y/N)],Data[NOx/km (mg)])</f>
        <v>#N/A</v>
      </c>
      <c r="J641" s="129" t="e" cm="1">
        <f t="array" ref="J641">_xlfn.XLOOKUP($A641&amp;$Q$3,Data[Index]&amp;Data[Valid Test, Can be used for conformity (Y/N)],Data[THC + NOx/km (mg)])</f>
        <v>#N/A</v>
      </c>
      <c r="K641" s="142" t="e" cm="1">
        <f t="array" ref="K641">_xlfn.XLOOKUP($A641&amp;$Q$3,Data[Index]&amp;Data[Valid Test, Can be used for conformity (Y/N)],Data[PN/km ('#)])</f>
        <v>#N/A</v>
      </c>
      <c r="L641" s="129" t="e" cm="1">
        <f t="array" ref="L641">_xlfn.XLOOKUP($A641&amp;$Q$3,Data[Index]&amp;Data[Valid Test, Can be used for conformity (Y/N)],Data[PM/km (mg)])</f>
        <v>#N/A</v>
      </c>
      <c r="M641" s="126" t="e" cm="1">
        <f t="array" ref="M641">_xlfn.XLOOKUP($A641&amp;$Q$3,Data[Index]&amp;Data[Valid Test, Can be used for conformity (Y/N)],Data[CH4 (mg/km)])</f>
        <v>#N/A</v>
      </c>
      <c r="N641" s="126" t="e" cm="1">
        <f t="array" ref="N641">_xlfn.XLOOKUP($A641&amp;$Q$3,Data[Index]&amp;Data[Valid Test, Can be used for conformity (Y/N)],Data[N20 (mg/km)])</f>
        <v>#N/A</v>
      </c>
      <c r="O641" s="129" t="e" cm="1">
        <f t="array" ref="O641">_xlfn.XLOOKUP($A641&amp;$Q$3,Data[Index]&amp;Data[Valid Test, Can be used for conformity (Y/N)],Data[l/100km])</f>
        <v>#N/A</v>
      </c>
      <c r="P641" s="138">
        <f>_xlfn.XLOOKUP($A641,Data[Index],Data[Comments])</f>
        <v>0</v>
      </c>
    </row>
    <row r="642" spans="1:16" x14ac:dyDescent="0.2">
      <c r="A642" s="129"/>
      <c r="B642" s="129"/>
      <c r="C642" s="129" t="e" cm="1">
        <f t="array" ref="C642">_xlfn.XLOOKUP($A642&amp;$Q$3&amp;$R$3,Data[Index]&amp;Data[Valid Test, Can be used for conformity (Y/N)]&amp;Data[Cycle],Data[Test Name])</f>
        <v>#N/A</v>
      </c>
      <c r="D642" s="167" t="e" cm="1">
        <f t="array" ref="D642">_xlfn.XLOOKUP($A642&amp;$Q$3&amp;$R$3,Data[Index]&amp;Data[Valid Test, Can be used for conformity (Y/N)]&amp;Data[Cycle],Data[Mileage (Miles)])</f>
        <v>#N/A</v>
      </c>
      <c r="E642" s="130" t="e" cm="1">
        <f t="array" ref="E642">_xlfn.XLOOKUP($A642&amp;$Q$3&amp;$R$3,Data[Index]&amp;Data[Valid Test, Can be used for conformity (Y/N)]&amp;Data[Cycle],Data[Date])</f>
        <v>#N/A</v>
      </c>
      <c r="F642" s="129" t="e" cm="1">
        <f t="array" ref="F642">_xlfn.XLOOKUP($A642&amp;$Q$3&amp;$R$3,Data[Index]&amp;Data[Valid Test, Can be used for conformity (Y/N)]&amp;Data[Cycle],Data[CO/km (mg)])</f>
        <v>#N/A</v>
      </c>
      <c r="G642" s="129" t="e" cm="1">
        <f t="array" ref="G642">_xlfn.XLOOKUP($A642&amp;$Q$3,Data[Index]&amp;Data[Valid Test, Can be used for conformity (Y/N)],Data[CO2/km (g)])</f>
        <v>#N/A</v>
      </c>
      <c r="H642" s="129" t="e" cm="1">
        <f t="array" ref="H642">_xlfn.XLOOKUP($A642&amp;$Q$3,Data[Index]&amp;Data[Valid Test, Can be used for conformity (Y/N)],Data[THC/km (mg)])</f>
        <v>#N/A</v>
      </c>
      <c r="I642" s="129" t="e" cm="1">
        <f t="array" ref="I642">_xlfn.XLOOKUP($A642&amp;$Q$3,Data[Index]&amp;Data[Valid Test, Can be used for conformity (Y/N)],Data[NOx/km (mg)])</f>
        <v>#N/A</v>
      </c>
      <c r="J642" s="129" t="e" cm="1">
        <f t="array" ref="J642">_xlfn.XLOOKUP($A642&amp;$Q$3,Data[Index]&amp;Data[Valid Test, Can be used for conformity (Y/N)],Data[THC + NOx/km (mg)])</f>
        <v>#N/A</v>
      </c>
      <c r="K642" s="142" t="e" cm="1">
        <f t="array" ref="K642">_xlfn.XLOOKUP($A642&amp;$Q$3,Data[Index]&amp;Data[Valid Test, Can be used for conformity (Y/N)],Data[PN/km ('#)])</f>
        <v>#N/A</v>
      </c>
      <c r="L642" s="129" t="e" cm="1">
        <f t="array" ref="L642">_xlfn.XLOOKUP($A642&amp;$Q$3,Data[Index]&amp;Data[Valid Test, Can be used for conformity (Y/N)],Data[PM/km (mg)])</f>
        <v>#N/A</v>
      </c>
      <c r="M642" s="126" t="e" cm="1">
        <f t="array" ref="M642">_xlfn.XLOOKUP($A642&amp;$Q$3,Data[Index]&amp;Data[Valid Test, Can be used for conformity (Y/N)],Data[CH4 (mg/km)])</f>
        <v>#N/A</v>
      </c>
      <c r="N642" s="126" t="e" cm="1">
        <f t="array" ref="N642">_xlfn.XLOOKUP($A642&amp;$Q$3,Data[Index]&amp;Data[Valid Test, Can be used for conformity (Y/N)],Data[N20 (mg/km)])</f>
        <v>#N/A</v>
      </c>
      <c r="O642" s="129" t="e" cm="1">
        <f t="array" ref="O642">_xlfn.XLOOKUP($A642&amp;$Q$3,Data[Index]&amp;Data[Valid Test, Can be used for conformity (Y/N)],Data[l/100km])</f>
        <v>#N/A</v>
      </c>
      <c r="P642" s="138">
        <f>_xlfn.XLOOKUP($A642,Data[Index],Data[Comments])</f>
        <v>0</v>
      </c>
    </row>
    <row r="643" spans="1:16" x14ac:dyDescent="0.2">
      <c r="A643" s="129"/>
      <c r="B643" s="129"/>
      <c r="C643" s="129" t="e" cm="1">
        <f t="array" ref="C643">_xlfn.XLOOKUP($A643&amp;$Q$3&amp;$R$3,Data[Index]&amp;Data[Valid Test, Can be used for conformity (Y/N)]&amp;Data[Cycle],Data[Test Name])</f>
        <v>#N/A</v>
      </c>
      <c r="D643" s="167" t="e" cm="1">
        <f t="array" ref="D643">_xlfn.XLOOKUP($A643&amp;$Q$3&amp;$R$3,Data[Index]&amp;Data[Valid Test, Can be used for conformity (Y/N)]&amp;Data[Cycle],Data[Mileage (Miles)])</f>
        <v>#N/A</v>
      </c>
      <c r="E643" s="130" t="e" cm="1">
        <f t="array" ref="E643">_xlfn.XLOOKUP($A643&amp;$Q$3&amp;$R$3,Data[Index]&amp;Data[Valid Test, Can be used for conformity (Y/N)]&amp;Data[Cycle],Data[Date])</f>
        <v>#N/A</v>
      </c>
      <c r="F643" s="129" t="e" cm="1">
        <f t="array" ref="F643">_xlfn.XLOOKUP($A643&amp;$Q$3&amp;$R$3,Data[Index]&amp;Data[Valid Test, Can be used for conformity (Y/N)]&amp;Data[Cycle],Data[CO/km (mg)])</f>
        <v>#N/A</v>
      </c>
      <c r="G643" s="129" t="e" cm="1">
        <f t="array" ref="G643">_xlfn.XLOOKUP($A643&amp;$Q$3,Data[Index]&amp;Data[Valid Test, Can be used for conformity (Y/N)],Data[CO2/km (g)])</f>
        <v>#N/A</v>
      </c>
      <c r="H643" s="129" t="e" cm="1">
        <f t="array" ref="H643">_xlfn.XLOOKUP($A643&amp;$Q$3,Data[Index]&amp;Data[Valid Test, Can be used for conformity (Y/N)],Data[THC/km (mg)])</f>
        <v>#N/A</v>
      </c>
      <c r="I643" s="129" t="e" cm="1">
        <f t="array" ref="I643">_xlfn.XLOOKUP($A643&amp;$Q$3,Data[Index]&amp;Data[Valid Test, Can be used for conformity (Y/N)],Data[NOx/km (mg)])</f>
        <v>#N/A</v>
      </c>
      <c r="J643" s="129" t="e" cm="1">
        <f t="array" ref="J643">_xlfn.XLOOKUP($A643&amp;$Q$3,Data[Index]&amp;Data[Valid Test, Can be used for conformity (Y/N)],Data[THC + NOx/km (mg)])</f>
        <v>#N/A</v>
      </c>
      <c r="K643" s="142" t="e" cm="1">
        <f t="array" ref="K643">_xlfn.XLOOKUP($A643&amp;$Q$3,Data[Index]&amp;Data[Valid Test, Can be used for conformity (Y/N)],Data[PN/km ('#)])</f>
        <v>#N/A</v>
      </c>
      <c r="L643" s="129" t="e" cm="1">
        <f t="array" ref="L643">_xlfn.XLOOKUP($A643&amp;$Q$3,Data[Index]&amp;Data[Valid Test, Can be used for conformity (Y/N)],Data[PM/km (mg)])</f>
        <v>#N/A</v>
      </c>
      <c r="M643" s="126" t="e" cm="1">
        <f t="array" ref="M643">_xlfn.XLOOKUP($A643&amp;$Q$3,Data[Index]&amp;Data[Valid Test, Can be used for conformity (Y/N)],Data[CH4 (mg/km)])</f>
        <v>#N/A</v>
      </c>
      <c r="N643" s="126" t="e" cm="1">
        <f t="array" ref="N643">_xlfn.XLOOKUP($A643&amp;$Q$3,Data[Index]&amp;Data[Valid Test, Can be used for conformity (Y/N)],Data[N20 (mg/km)])</f>
        <v>#N/A</v>
      </c>
      <c r="O643" s="129" t="e" cm="1">
        <f t="array" ref="O643">_xlfn.XLOOKUP($A643&amp;$Q$3,Data[Index]&amp;Data[Valid Test, Can be used for conformity (Y/N)],Data[l/100km])</f>
        <v>#N/A</v>
      </c>
      <c r="P643" s="138" t="e">
        <f>_xlfn.XLOOKUP($A643,Data[Index],Data[Comments])</f>
        <v>#N/A</v>
      </c>
    </row>
    <row r="644" spans="1:16" x14ac:dyDescent="0.2">
      <c r="A644" s="129"/>
      <c r="B644" s="129"/>
      <c r="C644" s="129" t="e" cm="1">
        <f t="array" ref="C644">_xlfn.XLOOKUP($A644&amp;$Q$3&amp;$R$3,Data[Index]&amp;Data[Valid Test, Can be used for conformity (Y/N)]&amp;Data[Cycle],Data[Test Name])</f>
        <v>#N/A</v>
      </c>
      <c r="D644" s="167" t="e" cm="1">
        <f t="array" ref="D644">_xlfn.XLOOKUP($A644&amp;$Q$3&amp;$R$3,Data[Index]&amp;Data[Valid Test, Can be used for conformity (Y/N)]&amp;Data[Cycle],Data[Mileage (Miles)])</f>
        <v>#N/A</v>
      </c>
      <c r="E644" s="130" t="e" cm="1">
        <f t="array" ref="E644">_xlfn.XLOOKUP($A644&amp;$Q$3&amp;$R$3,Data[Index]&amp;Data[Valid Test, Can be used for conformity (Y/N)]&amp;Data[Cycle],Data[Date])</f>
        <v>#N/A</v>
      </c>
      <c r="F644" s="129" t="e" cm="1">
        <f t="array" ref="F644">_xlfn.XLOOKUP($A644&amp;$Q$3&amp;$R$3,Data[Index]&amp;Data[Valid Test, Can be used for conformity (Y/N)]&amp;Data[Cycle],Data[CO/km (mg)])</f>
        <v>#N/A</v>
      </c>
      <c r="G644" s="129" t="e" cm="1">
        <f t="array" ref="G644">_xlfn.XLOOKUP($A644&amp;$Q$3,Data[Index]&amp;Data[Valid Test, Can be used for conformity (Y/N)],Data[CO2/km (g)])</f>
        <v>#N/A</v>
      </c>
      <c r="H644" s="129" t="e" cm="1">
        <f t="array" ref="H644">_xlfn.XLOOKUP($A644&amp;$Q$3,Data[Index]&amp;Data[Valid Test, Can be used for conformity (Y/N)],Data[THC/km (mg)])</f>
        <v>#N/A</v>
      </c>
      <c r="I644" s="129" t="e" cm="1">
        <f t="array" ref="I644">_xlfn.XLOOKUP($A644&amp;$Q$3,Data[Index]&amp;Data[Valid Test, Can be used for conformity (Y/N)],Data[NOx/km (mg)])</f>
        <v>#N/A</v>
      </c>
      <c r="J644" s="129" t="e" cm="1">
        <f t="array" ref="J644">_xlfn.XLOOKUP($A644&amp;$Q$3,Data[Index]&amp;Data[Valid Test, Can be used for conformity (Y/N)],Data[THC + NOx/km (mg)])</f>
        <v>#N/A</v>
      </c>
      <c r="K644" s="142" t="e" cm="1">
        <f t="array" ref="K644">_xlfn.XLOOKUP($A644&amp;$Q$3,Data[Index]&amp;Data[Valid Test, Can be used for conformity (Y/N)],Data[PN/km ('#)])</f>
        <v>#N/A</v>
      </c>
      <c r="L644" s="129" t="e" cm="1">
        <f t="array" ref="L644">_xlfn.XLOOKUP($A644&amp;$Q$3,Data[Index]&amp;Data[Valid Test, Can be used for conformity (Y/N)],Data[PM/km (mg)])</f>
        <v>#N/A</v>
      </c>
      <c r="M644" s="126" t="e" cm="1">
        <f t="array" ref="M644">_xlfn.XLOOKUP($A644&amp;$Q$3,Data[Index]&amp;Data[Valid Test, Can be used for conformity (Y/N)],Data[CH4 (mg/km)])</f>
        <v>#N/A</v>
      </c>
      <c r="N644" s="126" t="e" cm="1">
        <f t="array" ref="N644">_xlfn.XLOOKUP($A644&amp;$Q$3,Data[Index]&amp;Data[Valid Test, Can be used for conformity (Y/N)],Data[N20 (mg/km)])</f>
        <v>#N/A</v>
      </c>
      <c r="O644" s="129" t="e" cm="1">
        <f t="array" ref="O644">_xlfn.XLOOKUP($A644&amp;$Q$3,Data[Index]&amp;Data[Valid Test, Can be used for conformity (Y/N)],Data[l/100km])</f>
        <v>#N/A</v>
      </c>
      <c r="P644" s="138">
        <f>_xlfn.XLOOKUP($A644,Data[Index],Data[Comments])</f>
        <v>0</v>
      </c>
    </row>
    <row r="645" spans="1:16" x14ac:dyDescent="0.2">
      <c r="A645" s="129"/>
      <c r="B645" s="129"/>
      <c r="C645" s="129" t="e" cm="1">
        <f t="array" ref="C645">_xlfn.XLOOKUP($A645&amp;$Q$3&amp;$R$3,Data[Index]&amp;Data[Valid Test, Can be used for conformity (Y/N)]&amp;Data[Cycle],Data[Test Name])</f>
        <v>#N/A</v>
      </c>
      <c r="D645" s="167" t="e" cm="1">
        <f t="array" ref="D645">_xlfn.XLOOKUP($A645&amp;$Q$3&amp;$R$3,Data[Index]&amp;Data[Valid Test, Can be used for conformity (Y/N)]&amp;Data[Cycle],Data[Mileage (Miles)])</f>
        <v>#N/A</v>
      </c>
      <c r="E645" s="130" t="e" cm="1">
        <f t="array" ref="E645">_xlfn.XLOOKUP($A645&amp;$Q$3&amp;$R$3,Data[Index]&amp;Data[Valid Test, Can be used for conformity (Y/N)]&amp;Data[Cycle],Data[Date])</f>
        <v>#N/A</v>
      </c>
      <c r="F645" s="129" t="e" cm="1">
        <f t="array" ref="F645">_xlfn.XLOOKUP($A645&amp;$Q$3&amp;$R$3,Data[Index]&amp;Data[Valid Test, Can be used for conformity (Y/N)]&amp;Data[Cycle],Data[CO/km (mg)])</f>
        <v>#N/A</v>
      </c>
      <c r="G645" s="129" t="e" cm="1">
        <f t="array" ref="G645">_xlfn.XLOOKUP($A645&amp;$Q$3,Data[Index]&amp;Data[Valid Test, Can be used for conformity (Y/N)],Data[CO2/km (g)])</f>
        <v>#N/A</v>
      </c>
      <c r="H645" s="129" t="e" cm="1">
        <f t="array" ref="H645">_xlfn.XLOOKUP($A645&amp;$Q$3,Data[Index]&amp;Data[Valid Test, Can be used for conformity (Y/N)],Data[THC/km (mg)])</f>
        <v>#N/A</v>
      </c>
      <c r="I645" s="129" t="e" cm="1">
        <f t="array" ref="I645">_xlfn.XLOOKUP($A645&amp;$Q$3,Data[Index]&amp;Data[Valid Test, Can be used for conformity (Y/N)],Data[NOx/km (mg)])</f>
        <v>#N/A</v>
      </c>
      <c r="J645" s="129" t="e" cm="1">
        <f t="array" ref="J645">_xlfn.XLOOKUP($A645&amp;$Q$3,Data[Index]&amp;Data[Valid Test, Can be used for conformity (Y/N)],Data[THC + NOx/km (mg)])</f>
        <v>#N/A</v>
      </c>
      <c r="K645" s="142" t="e" cm="1">
        <f t="array" ref="K645">_xlfn.XLOOKUP($A645&amp;$Q$3,Data[Index]&amp;Data[Valid Test, Can be used for conformity (Y/N)],Data[PN/km ('#)])</f>
        <v>#N/A</v>
      </c>
      <c r="L645" s="129" t="e" cm="1">
        <f t="array" ref="L645">_xlfn.XLOOKUP($A645&amp;$Q$3,Data[Index]&amp;Data[Valid Test, Can be used for conformity (Y/N)],Data[PM/km (mg)])</f>
        <v>#N/A</v>
      </c>
      <c r="M645" s="126" t="e" cm="1">
        <f t="array" ref="M645">_xlfn.XLOOKUP($A645&amp;$Q$3,Data[Index]&amp;Data[Valid Test, Can be used for conformity (Y/N)],Data[CH4 (mg/km)])</f>
        <v>#N/A</v>
      </c>
      <c r="N645" s="126" t="e" cm="1">
        <f t="array" ref="N645">_xlfn.XLOOKUP($A645&amp;$Q$3,Data[Index]&amp;Data[Valid Test, Can be used for conformity (Y/N)],Data[N20 (mg/km)])</f>
        <v>#N/A</v>
      </c>
      <c r="O645" s="129" t="e" cm="1">
        <f t="array" ref="O645">_xlfn.XLOOKUP($A645&amp;$Q$3,Data[Index]&amp;Data[Valid Test, Can be used for conformity (Y/N)],Data[l/100km])</f>
        <v>#N/A</v>
      </c>
      <c r="P645" s="138">
        <f>_xlfn.XLOOKUP($A645,Data[Index],Data[Comments])</f>
        <v>0</v>
      </c>
    </row>
    <row r="646" spans="1:16" x14ac:dyDescent="0.2">
      <c r="A646" s="129"/>
      <c r="B646" s="129"/>
      <c r="C646" s="129" t="e" cm="1">
        <f t="array" ref="C646">_xlfn.XLOOKUP($A646&amp;$Q$3&amp;$R$3,Data[Index]&amp;Data[Valid Test, Can be used for conformity (Y/N)]&amp;Data[Cycle],Data[Test Name])</f>
        <v>#N/A</v>
      </c>
      <c r="D646" s="167" t="e" cm="1">
        <f t="array" ref="D646">_xlfn.XLOOKUP($A646&amp;$Q$3&amp;$R$3,Data[Index]&amp;Data[Valid Test, Can be used for conformity (Y/N)]&amp;Data[Cycle],Data[Mileage (Miles)])</f>
        <v>#N/A</v>
      </c>
      <c r="E646" s="130" t="e" cm="1">
        <f t="array" ref="E646">_xlfn.XLOOKUP($A646&amp;$Q$3&amp;$R$3,Data[Index]&amp;Data[Valid Test, Can be used for conformity (Y/N)]&amp;Data[Cycle],Data[Date])</f>
        <v>#N/A</v>
      </c>
      <c r="F646" s="129" t="e" cm="1">
        <f t="array" ref="F646">_xlfn.XLOOKUP($A646&amp;$Q$3&amp;$R$3,Data[Index]&amp;Data[Valid Test, Can be used for conformity (Y/N)]&amp;Data[Cycle],Data[CO/km (mg)])</f>
        <v>#N/A</v>
      </c>
      <c r="G646" s="129" t="e" cm="1">
        <f t="array" ref="G646">_xlfn.XLOOKUP($A646&amp;$Q$3,Data[Index]&amp;Data[Valid Test, Can be used for conformity (Y/N)],Data[CO2/km (g)])</f>
        <v>#N/A</v>
      </c>
      <c r="H646" s="129" t="e" cm="1">
        <f t="array" ref="H646">_xlfn.XLOOKUP($A646&amp;$Q$3,Data[Index]&amp;Data[Valid Test, Can be used for conformity (Y/N)],Data[THC/km (mg)])</f>
        <v>#N/A</v>
      </c>
      <c r="I646" s="129" t="e" cm="1">
        <f t="array" ref="I646">_xlfn.XLOOKUP($A646&amp;$Q$3,Data[Index]&amp;Data[Valid Test, Can be used for conformity (Y/N)],Data[NOx/km (mg)])</f>
        <v>#N/A</v>
      </c>
      <c r="J646" s="129" t="e" cm="1">
        <f t="array" ref="J646">_xlfn.XLOOKUP($A646&amp;$Q$3,Data[Index]&amp;Data[Valid Test, Can be used for conformity (Y/N)],Data[THC + NOx/km (mg)])</f>
        <v>#N/A</v>
      </c>
      <c r="K646" s="142" t="e" cm="1">
        <f t="array" ref="K646">_xlfn.XLOOKUP($A646&amp;$Q$3,Data[Index]&amp;Data[Valid Test, Can be used for conformity (Y/N)],Data[PN/km ('#)])</f>
        <v>#N/A</v>
      </c>
      <c r="L646" s="129" t="e" cm="1">
        <f t="array" ref="L646">_xlfn.XLOOKUP($A646&amp;$Q$3,Data[Index]&amp;Data[Valid Test, Can be used for conformity (Y/N)],Data[PM/km (mg)])</f>
        <v>#N/A</v>
      </c>
      <c r="M646" s="126" t="e" cm="1">
        <f t="array" ref="M646">_xlfn.XLOOKUP($A646&amp;$Q$3,Data[Index]&amp;Data[Valid Test, Can be used for conformity (Y/N)],Data[CH4 (mg/km)])</f>
        <v>#N/A</v>
      </c>
      <c r="N646" s="126" t="e" cm="1">
        <f t="array" ref="N646">_xlfn.XLOOKUP($A646&amp;$Q$3,Data[Index]&amp;Data[Valid Test, Can be used for conformity (Y/N)],Data[N20 (mg/km)])</f>
        <v>#N/A</v>
      </c>
      <c r="O646" s="129" t="e" cm="1">
        <f t="array" ref="O646">_xlfn.XLOOKUP($A646&amp;$Q$3,Data[Index]&amp;Data[Valid Test, Can be used for conformity (Y/N)],Data[l/100km])</f>
        <v>#N/A</v>
      </c>
      <c r="P646" s="138" t="e">
        <f>_xlfn.XLOOKUP($A646,Data[Index],Data[Comments])</f>
        <v>#N/A</v>
      </c>
    </row>
    <row r="647" spans="1:16" x14ac:dyDescent="0.2">
      <c r="A647" s="129"/>
      <c r="B647" s="129"/>
      <c r="C647" s="129" t="e" cm="1">
        <f t="array" ref="C647">_xlfn.XLOOKUP($A647&amp;$Q$3&amp;$R$3,Data[Index]&amp;Data[Valid Test, Can be used for conformity (Y/N)]&amp;Data[Cycle],Data[Test Name])</f>
        <v>#N/A</v>
      </c>
      <c r="D647" s="167" t="e" cm="1">
        <f t="array" ref="D647">_xlfn.XLOOKUP($A647&amp;$Q$3&amp;$R$3,Data[Index]&amp;Data[Valid Test, Can be used for conformity (Y/N)]&amp;Data[Cycle],Data[Mileage (Miles)])</f>
        <v>#N/A</v>
      </c>
      <c r="E647" s="130" t="e" cm="1">
        <f t="array" ref="E647">_xlfn.XLOOKUP($A647&amp;$Q$3&amp;$R$3,Data[Index]&amp;Data[Valid Test, Can be used for conformity (Y/N)]&amp;Data[Cycle],Data[Date])</f>
        <v>#N/A</v>
      </c>
      <c r="F647" s="129" t="e" cm="1">
        <f t="array" ref="F647">_xlfn.XLOOKUP($A647&amp;$Q$3&amp;$R$3,Data[Index]&amp;Data[Valid Test, Can be used for conformity (Y/N)]&amp;Data[Cycle],Data[CO/km (mg)])</f>
        <v>#N/A</v>
      </c>
      <c r="G647" s="129" t="e" cm="1">
        <f t="array" ref="G647">_xlfn.XLOOKUP($A647&amp;$Q$3,Data[Index]&amp;Data[Valid Test, Can be used for conformity (Y/N)],Data[CO2/km (g)])</f>
        <v>#N/A</v>
      </c>
      <c r="H647" s="129" t="e" cm="1">
        <f t="array" ref="H647">_xlfn.XLOOKUP($A647&amp;$Q$3,Data[Index]&amp;Data[Valid Test, Can be used for conformity (Y/N)],Data[THC/km (mg)])</f>
        <v>#N/A</v>
      </c>
      <c r="I647" s="129" t="e" cm="1">
        <f t="array" ref="I647">_xlfn.XLOOKUP($A647&amp;$Q$3,Data[Index]&amp;Data[Valid Test, Can be used for conformity (Y/N)],Data[NOx/km (mg)])</f>
        <v>#N/A</v>
      </c>
      <c r="J647" s="129" t="e" cm="1">
        <f t="array" ref="J647">_xlfn.XLOOKUP($A647&amp;$Q$3,Data[Index]&amp;Data[Valid Test, Can be used for conformity (Y/N)],Data[THC + NOx/km (mg)])</f>
        <v>#N/A</v>
      </c>
      <c r="K647" s="142" t="e" cm="1">
        <f t="array" ref="K647">_xlfn.XLOOKUP($A647&amp;$Q$3,Data[Index]&amp;Data[Valid Test, Can be used for conformity (Y/N)],Data[PN/km ('#)])</f>
        <v>#N/A</v>
      </c>
      <c r="L647" s="129" t="e" cm="1">
        <f t="array" ref="L647">_xlfn.XLOOKUP($A647&amp;$Q$3,Data[Index]&amp;Data[Valid Test, Can be used for conformity (Y/N)],Data[PM/km (mg)])</f>
        <v>#N/A</v>
      </c>
      <c r="M647" s="126" t="e" cm="1">
        <f t="array" ref="M647">_xlfn.XLOOKUP($A647&amp;$Q$3,Data[Index]&amp;Data[Valid Test, Can be used for conformity (Y/N)],Data[CH4 (mg/km)])</f>
        <v>#N/A</v>
      </c>
      <c r="N647" s="126" t="e" cm="1">
        <f t="array" ref="N647">_xlfn.XLOOKUP($A647&amp;$Q$3,Data[Index]&amp;Data[Valid Test, Can be used for conformity (Y/N)],Data[N20 (mg/km)])</f>
        <v>#N/A</v>
      </c>
      <c r="O647" s="129" t="e" cm="1">
        <f t="array" ref="O647">_xlfn.XLOOKUP($A647&amp;$Q$3,Data[Index]&amp;Data[Valid Test, Can be used for conformity (Y/N)],Data[l/100km])</f>
        <v>#N/A</v>
      </c>
      <c r="P647" s="138" t="e">
        <f>_xlfn.XLOOKUP($A647,Data[Index],Data[Comments])</f>
        <v>#N/A</v>
      </c>
    </row>
    <row r="648" spans="1:16" x14ac:dyDescent="0.2">
      <c r="A648" s="129"/>
      <c r="B648" s="129"/>
      <c r="C648" s="129" t="e" cm="1">
        <f t="array" ref="C648">_xlfn.XLOOKUP($A648&amp;$Q$3&amp;$R$3,Data[Index]&amp;Data[Valid Test, Can be used for conformity (Y/N)]&amp;Data[Cycle],Data[Test Name])</f>
        <v>#N/A</v>
      </c>
      <c r="D648" s="167" t="e" cm="1">
        <f t="array" ref="D648">_xlfn.XLOOKUP($A648&amp;$Q$3&amp;$R$3,Data[Index]&amp;Data[Valid Test, Can be used for conformity (Y/N)]&amp;Data[Cycle],Data[Mileage (Miles)])</f>
        <v>#N/A</v>
      </c>
      <c r="E648" s="130" t="e" cm="1">
        <f t="array" ref="E648">_xlfn.XLOOKUP($A648&amp;$Q$3&amp;$R$3,Data[Index]&amp;Data[Valid Test, Can be used for conformity (Y/N)]&amp;Data[Cycle],Data[Date])</f>
        <v>#N/A</v>
      </c>
      <c r="F648" s="129" t="e" cm="1">
        <f t="array" ref="F648">_xlfn.XLOOKUP($A648&amp;$Q$3&amp;$R$3,Data[Index]&amp;Data[Valid Test, Can be used for conformity (Y/N)]&amp;Data[Cycle],Data[CO/km (mg)])</f>
        <v>#N/A</v>
      </c>
      <c r="G648" s="129" t="e" cm="1">
        <f t="array" ref="G648">_xlfn.XLOOKUP($A648&amp;$Q$3,Data[Index]&amp;Data[Valid Test, Can be used for conformity (Y/N)],Data[CO2/km (g)])</f>
        <v>#N/A</v>
      </c>
      <c r="H648" s="129" t="e" cm="1">
        <f t="array" ref="H648">_xlfn.XLOOKUP($A648&amp;$Q$3,Data[Index]&amp;Data[Valid Test, Can be used for conformity (Y/N)],Data[THC/km (mg)])</f>
        <v>#N/A</v>
      </c>
      <c r="I648" s="129" t="e" cm="1">
        <f t="array" ref="I648">_xlfn.XLOOKUP($A648&amp;$Q$3,Data[Index]&amp;Data[Valid Test, Can be used for conformity (Y/N)],Data[NOx/km (mg)])</f>
        <v>#N/A</v>
      </c>
      <c r="J648" s="129" t="e" cm="1">
        <f t="array" ref="J648">_xlfn.XLOOKUP($A648&amp;$Q$3,Data[Index]&amp;Data[Valid Test, Can be used for conformity (Y/N)],Data[THC + NOx/km (mg)])</f>
        <v>#N/A</v>
      </c>
      <c r="K648" s="142" t="e" cm="1">
        <f t="array" ref="K648">_xlfn.XLOOKUP($A648&amp;$Q$3,Data[Index]&amp;Data[Valid Test, Can be used for conformity (Y/N)],Data[PN/km ('#)])</f>
        <v>#N/A</v>
      </c>
      <c r="L648" s="129" t="e" cm="1">
        <f t="array" ref="L648">_xlfn.XLOOKUP($A648&amp;$Q$3,Data[Index]&amp;Data[Valid Test, Can be used for conformity (Y/N)],Data[PM/km (mg)])</f>
        <v>#N/A</v>
      </c>
      <c r="M648" s="126" t="e" cm="1">
        <f t="array" ref="M648">_xlfn.XLOOKUP($A648&amp;$Q$3,Data[Index]&amp;Data[Valid Test, Can be used for conformity (Y/N)],Data[CH4 (mg/km)])</f>
        <v>#N/A</v>
      </c>
      <c r="N648" s="126" t="e" cm="1">
        <f t="array" ref="N648">_xlfn.XLOOKUP($A648&amp;$Q$3,Data[Index]&amp;Data[Valid Test, Can be used for conformity (Y/N)],Data[N20 (mg/km)])</f>
        <v>#N/A</v>
      </c>
      <c r="O648" s="129" t="e" cm="1">
        <f t="array" ref="O648">_xlfn.XLOOKUP($A648&amp;$Q$3,Data[Index]&amp;Data[Valid Test, Can be used for conformity (Y/N)],Data[l/100km])</f>
        <v>#N/A</v>
      </c>
      <c r="P648" s="138" t="e">
        <f>_xlfn.XLOOKUP($A648,Data[Index],Data[Comments])</f>
        <v>#N/A</v>
      </c>
    </row>
    <row r="649" spans="1:16" x14ac:dyDescent="0.2">
      <c r="A649" s="129"/>
      <c r="B649" s="129"/>
      <c r="C649" s="129" t="e" cm="1">
        <f t="array" ref="C649">_xlfn.XLOOKUP($A649&amp;$Q$3&amp;$R$3,Data[Index]&amp;Data[Valid Test, Can be used for conformity (Y/N)]&amp;Data[Cycle],Data[Test Name])</f>
        <v>#N/A</v>
      </c>
      <c r="D649" s="167" t="e" cm="1">
        <f t="array" ref="D649">_xlfn.XLOOKUP($A649&amp;$Q$3&amp;$R$3,Data[Index]&amp;Data[Valid Test, Can be used for conformity (Y/N)]&amp;Data[Cycle],Data[Mileage (Miles)])</f>
        <v>#N/A</v>
      </c>
      <c r="E649" s="130" t="e" cm="1">
        <f t="array" ref="E649">_xlfn.XLOOKUP($A649&amp;$Q$3&amp;$R$3,Data[Index]&amp;Data[Valid Test, Can be used for conformity (Y/N)]&amp;Data[Cycle],Data[Date])</f>
        <v>#N/A</v>
      </c>
      <c r="F649" s="129" t="e" cm="1">
        <f t="array" ref="F649">_xlfn.XLOOKUP($A649&amp;$Q$3&amp;$R$3,Data[Index]&amp;Data[Valid Test, Can be used for conformity (Y/N)]&amp;Data[Cycle],Data[CO/km (mg)])</f>
        <v>#N/A</v>
      </c>
      <c r="G649" s="129" t="e" cm="1">
        <f t="array" ref="G649">_xlfn.XLOOKUP($A649&amp;$Q$3,Data[Index]&amp;Data[Valid Test, Can be used for conformity (Y/N)],Data[CO2/km (g)])</f>
        <v>#N/A</v>
      </c>
      <c r="H649" s="129" t="e" cm="1">
        <f t="array" ref="H649">_xlfn.XLOOKUP($A649&amp;$Q$3,Data[Index]&amp;Data[Valid Test, Can be used for conformity (Y/N)],Data[THC/km (mg)])</f>
        <v>#N/A</v>
      </c>
      <c r="I649" s="129" t="e" cm="1">
        <f t="array" ref="I649">_xlfn.XLOOKUP($A649&amp;$Q$3,Data[Index]&amp;Data[Valid Test, Can be used for conformity (Y/N)],Data[NOx/km (mg)])</f>
        <v>#N/A</v>
      </c>
      <c r="J649" s="129" t="e" cm="1">
        <f t="array" ref="J649">_xlfn.XLOOKUP($A649&amp;$Q$3,Data[Index]&amp;Data[Valid Test, Can be used for conformity (Y/N)],Data[THC + NOx/km (mg)])</f>
        <v>#N/A</v>
      </c>
      <c r="K649" s="142" t="e" cm="1">
        <f t="array" ref="K649">_xlfn.XLOOKUP($A649&amp;$Q$3,Data[Index]&amp;Data[Valid Test, Can be used for conformity (Y/N)],Data[PN/km ('#)])</f>
        <v>#N/A</v>
      </c>
      <c r="L649" s="129" t="e" cm="1">
        <f t="array" ref="L649">_xlfn.XLOOKUP($A649&amp;$Q$3,Data[Index]&amp;Data[Valid Test, Can be used for conformity (Y/N)],Data[PM/km (mg)])</f>
        <v>#N/A</v>
      </c>
      <c r="M649" s="126" t="e" cm="1">
        <f t="array" ref="M649">_xlfn.XLOOKUP($A649&amp;$Q$3,Data[Index]&amp;Data[Valid Test, Can be used for conformity (Y/N)],Data[CH4 (mg/km)])</f>
        <v>#N/A</v>
      </c>
      <c r="N649" s="126" t="e" cm="1">
        <f t="array" ref="N649">_xlfn.XLOOKUP($A649&amp;$Q$3,Data[Index]&amp;Data[Valid Test, Can be used for conformity (Y/N)],Data[N20 (mg/km)])</f>
        <v>#N/A</v>
      </c>
      <c r="O649" s="129" t="e" cm="1">
        <f t="array" ref="O649">_xlfn.XLOOKUP($A649&amp;$Q$3,Data[Index]&amp;Data[Valid Test, Can be used for conformity (Y/N)],Data[l/100km])</f>
        <v>#N/A</v>
      </c>
      <c r="P649" s="138">
        <f>_xlfn.XLOOKUP($A649,Data[Index],Data[Comments])</f>
        <v>0</v>
      </c>
    </row>
    <row r="650" spans="1:16" x14ac:dyDescent="0.2">
      <c r="A650" s="129"/>
      <c r="B650" s="129"/>
      <c r="C650" s="129" t="e" cm="1">
        <f t="array" ref="C650">_xlfn.XLOOKUP($A650&amp;$Q$3&amp;$R$3,Data[Index]&amp;Data[Valid Test, Can be used for conformity (Y/N)]&amp;Data[Cycle],Data[Test Name])</f>
        <v>#N/A</v>
      </c>
      <c r="D650" s="167" t="e" cm="1">
        <f t="array" ref="D650">_xlfn.XLOOKUP($A650&amp;$Q$3&amp;$R$3,Data[Index]&amp;Data[Valid Test, Can be used for conformity (Y/N)]&amp;Data[Cycle],Data[Mileage (Miles)])</f>
        <v>#N/A</v>
      </c>
      <c r="E650" s="130" t="e" cm="1">
        <f t="array" ref="E650">_xlfn.XLOOKUP($A650&amp;$Q$3&amp;$R$3,Data[Index]&amp;Data[Valid Test, Can be used for conformity (Y/N)]&amp;Data[Cycle],Data[Date])</f>
        <v>#N/A</v>
      </c>
      <c r="F650" s="129" t="e" cm="1">
        <f t="array" ref="F650">_xlfn.XLOOKUP($A650&amp;$Q$3&amp;$R$3,Data[Index]&amp;Data[Valid Test, Can be used for conformity (Y/N)]&amp;Data[Cycle],Data[CO/km (mg)])</f>
        <v>#N/A</v>
      </c>
      <c r="G650" s="129" t="e" cm="1">
        <f t="array" ref="G650">_xlfn.XLOOKUP($A650&amp;$Q$3,Data[Index]&amp;Data[Valid Test, Can be used for conformity (Y/N)],Data[CO2/km (g)])</f>
        <v>#N/A</v>
      </c>
      <c r="H650" s="129" t="e" cm="1">
        <f t="array" ref="H650">_xlfn.XLOOKUP($A650&amp;$Q$3,Data[Index]&amp;Data[Valid Test, Can be used for conformity (Y/N)],Data[THC/km (mg)])</f>
        <v>#N/A</v>
      </c>
      <c r="I650" s="129" t="e" cm="1">
        <f t="array" ref="I650">_xlfn.XLOOKUP($A650&amp;$Q$3,Data[Index]&amp;Data[Valid Test, Can be used for conformity (Y/N)],Data[NOx/km (mg)])</f>
        <v>#N/A</v>
      </c>
      <c r="J650" s="129" t="e" cm="1">
        <f t="array" ref="J650">_xlfn.XLOOKUP($A650&amp;$Q$3,Data[Index]&amp;Data[Valid Test, Can be used for conformity (Y/N)],Data[THC + NOx/km (mg)])</f>
        <v>#N/A</v>
      </c>
      <c r="K650" s="142" t="e" cm="1">
        <f t="array" ref="K650">_xlfn.XLOOKUP($A650&amp;$Q$3,Data[Index]&amp;Data[Valid Test, Can be used for conformity (Y/N)],Data[PN/km ('#)])</f>
        <v>#N/A</v>
      </c>
      <c r="L650" s="129" t="e" cm="1">
        <f t="array" ref="L650">_xlfn.XLOOKUP($A650&amp;$Q$3,Data[Index]&amp;Data[Valid Test, Can be used for conformity (Y/N)],Data[PM/km (mg)])</f>
        <v>#N/A</v>
      </c>
      <c r="M650" s="126" t="e" cm="1">
        <f t="array" ref="M650">_xlfn.XLOOKUP($A650&amp;$Q$3,Data[Index]&amp;Data[Valid Test, Can be used for conformity (Y/N)],Data[CH4 (mg/km)])</f>
        <v>#N/A</v>
      </c>
      <c r="N650" s="126" t="e" cm="1">
        <f t="array" ref="N650">_xlfn.XLOOKUP($A650&amp;$Q$3,Data[Index]&amp;Data[Valid Test, Can be used for conformity (Y/N)],Data[N20 (mg/km)])</f>
        <v>#N/A</v>
      </c>
      <c r="O650" s="129" t="e" cm="1">
        <f t="array" ref="O650">_xlfn.XLOOKUP($A650&amp;$Q$3,Data[Index]&amp;Data[Valid Test, Can be used for conformity (Y/N)],Data[l/100km])</f>
        <v>#N/A</v>
      </c>
      <c r="P650" s="138">
        <f>_xlfn.XLOOKUP($A650,Data[Index],Data[Comments])</f>
        <v>0</v>
      </c>
    </row>
    <row r="651" spans="1:16" x14ac:dyDescent="0.2">
      <c r="A651" s="129"/>
      <c r="B651" s="129"/>
      <c r="C651" s="129" t="e" cm="1">
        <f t="array" ref="C651">_xlfn.XLOOKUP($A651&amp;$Q$3&amp;$R$3,Data[Index]&amp;Data[Valid Test, Can be used for conformity (Y/N)]&amp;Data[Cycle],Data[Test Name])</f>
        <v>#N/A</v>
      </c>
      <c r="D651" s="167" t="e" cm="1">
        <f t="array" ref="D651">_xlfn.XLOOKUP($A651&amp;$Q$3&amp;$R$3,Data[Index]&amp;Data[Valid Test, Can be used for conformity (Y/N)]&amp;Data[Cycle],Data[Mileage (Miles)])</f>
        <v>#N/A</v>
      </c>
      <c r="E651" s="130" t="e" cm="1">
        <f t="array" ref="E651">_xlfn.XLOOKUP($A651&amp;$Q$3&amp;$R$3,Data[Index]&amp;Data[Valid Test, Can be used for conformity (Y/N)]&amp;Data[Cycle],Data[Date])</f>
        <v>#N/A</v>
      </c>
      <c r="F651" s="129" t="e" cm="1">
        <f t="array" ref="F651">_xlfn.XLOOKUP($A651&amp;$Q$3&amp;$R$3,Data[Index]&amp;Data[Valid Test, Can be used for conformity (Y/N)]&amp;Data[Cycle],Data[CO/km (mg)])</f>
        <v>#N/A</v>
      </c>
      <c r="G651" s="129" t="e" cm="1">
        <f t="array" ref="G651">_xlfn.XLOOKUP($A651&amp;$Q$3,Data[Index]&amp;Data[Valid Test, Can be used for conformity (Y/N)],Data[CO2/km (g)])</f>
        <v>#N/A</v>
      </c>
      <c r="H651" s="129" t="e" cm="1">
        <f t="array" ref="H651">_xlfn.XLOOKUP($A651&amp;$Q$3,Data[Index]&amp;Data[Valid Test, Can be used for conformity (Y/N)],Data[THC/km (mg)])</f>
        <v>#N/A</v>
      </c>
      <c r="I651" s="129" t="e" cm="1">
        <f t="array" ref="I651">_xlfn.XLOOKUP($A651&amp;$Q$3,Data[Index]&amp;Data[Valid Test, Can be used for conformity (Y/N)],Data[NOx/km (mg)])</f>
        <v>#N/A</v>
      </c>
      <c r="J651" s="129" t="e" cm="1">
        <f t="array" ref="J651">_xlfn.XLOOKUP($A651&amp;$Q$3,Data[Index]&amp;Data[Valid Test, Can be used for conformity (Y/N)],Data[THC + NOx/km (mg)])</f>
        <v>#N/A</v>
      </c>
      <c r="K651" s="142" t="e" cm="1">
        <f t="array" ref="K651">_xlfn.XLOOKUP($A651&amp;$Q$3,Data[Index]&amp;Data[Valid Test, Can be used for conformity (Y/N)],Data[PN/km ('#)])</f>
        <v>#N/A</v>
      </c>
      <c r="L651" s="129" t="e" cm="1">
        <f t="array" ref="L651">_xlfn.XLOOKUP($A651&amp;$Q$3,Data[Index]&amp;Data[Valid Test, Can be used for conformity (Y/N)],Data[PM/km (mg)])</f>
        <v>#N/A</v>
      </c>
      <c r="M651" s="126" t="e" cm="1">
        <f t="array" ref="M651">_xlfn.XLOOKUP($A651&amp;$Q$3,Data[Index]&amp;Data[Valid Test, Can be used for conformity (Y/N)],Data[CH4 (mg/km)])</f>
        <v>#N/A</v>
      </c>
      <c r="N651" s="126" t="e" cm="1">
        <f t="array" ref="N651">_xlfn.XLOOKUP($A651&amp;$Q$3,Data[Index]&amp;Data[Valid Test, Can be used for conformity (Y/N)],Data[N20 (mg/km)])</f>
        <v>#N/A</v>
      </c>
      <c r="O651" s="129" t="e" cm="1">
        <f t="array" ref="O651">_xlfn.XLOOKUP($A651&amp;$Q$3,Data[Index]&amp;Data[Valid Test, Can be used for conformity (Y/N)],Data[l/100km])</f>
        <v>#N/A</v>
      </c>
      <c r="P651" s="138" t="e">
        <f>_xlfn.XLOOKUP($A651,Data[Index],Data[Comments])</f>
        <v>#N/A</v>
      </c>
    </row>
    <row r="652" spans="1:16" x14ac:dyDescent="0.2">
      <c r="A652" s="129"/>
      <c r="B652" s="129"/>
      <c r="C652" s="129" t="e" cm="1">
        <f t="array" ref="C652">_xlfn.XLOOKUP($A652&amp;$Q$3&amp;$R$3,Data[Index]&amp;Data[Valid Test, Can be used for conformity (Y/N)]&amp;Data[Cycle],Data[Test Name])</f>
        <v>#N/A</v>
      </c>
      <c r="D652" s="167" t="e" cm="1">
        <f t="array" ref="D652">_xlfn.XLOOKUP($A652&amp;$Q$3&amp;$R$3,Data[Index]&amp;Data[Valid Test, Can be used for conformity (Y/N)]&amp;Data[Cycle],Data[Mileage (Miles)])</f>
        <v>#N/A</v>
      </c>
      <c r="E652" s="130" t="e" cm="1">
        <f t="array" ref="E652">_xlfn.XLOOKUP($A652&amp;$Q$3&amp;$R$3,Data[Index]&amp;Data[Valid Test, Can be used for conformity (Y/N)]&amp;Data[Cycle],Data[Date])</f>
        <v>#N/A</v>
      </c>
      <c r="F652" s="129" t="e" cm="1">
        <f t="array" ref="F652">_xlfn.XLOOKUP($A652&amp;$Q$3&amp;$R$3,Data[Index]&amp;Data[Valid Test, Can be used for conformity (Y/N)]&amp;Data[Cycle],Data[CO/km (mg)])</f>
        <v>#N/A</v>
      </c>
      <c r="G652" s="129" t="e" cm="1">
        <f t="array" ref="G652">_xlfn.XLOOKUP($A652&amp;$Q$3,Data[Index]&amp;Data[Valid Test, Can be used for conformity (Y/N)],Data[CO2/km (g)])</f>
        <v>#N/A</v>
      </c>
      <c r="H652" s="129" t="e" cm="1">
        <f t="array" ref="H652">_xlfn.XLOOKUP($A652&amp;$Q$3,Data[Index]&amp;Data[Valid Test, Can be used for conformity (Y/N)],Data[THC/km (mg)])</f>
        <v>#N/A</v>
      </c>
      <c r="I652" s="129" t="e" cm="1">
        <f t="array" ref="I652">_xlfn.XLOOKUP($A652&amp;$Q$3,Data[Index]&amp;Data[Valid Test, Can be used for conformity (Y/N)],Data[NOx/km (mg)])</f>
        <v>#N/A</v>
      </c>
      <c r="J652" s="129" t="e" cm="1">
        <f t="array" ref="J652">_xlfn.XLOOKUP($A652&amp;$Q$3,Data[Index]&amp;Data[Valid Test, Can be used for conformity (Y/N)],Data[THC + NOx/km (mg)])</f>
        <v>#N/A</v>
      </c>
      <c r="K652" s="142" t="e" cm="1">
        <f t="array" ref="K652">_xlfn.XLOOKUP($A652&amp;$Q$3,Data[Index]&amp;Data[Valid Test, Can be used for conformity (Y/N)],Data[PN/km ('#)])</f>
        <v>#N/A</v>
      </c>
      <c r="L652" s="129" t="e" cm="1">
        <f t="array" ref="L652">_xlfn.XLOOKUP($A652&amp;$Q$3,Data[Index]&amp;Data[Valid Test, Can be used for conformity (Y/N)],Data[PM/km (mg)])</f>
        <v>#N/A</v>
      </c>
      <c r="M652" s="126" t="e" cm="1">
        <f t="array" ref="M652">_xlfn.XLOOKUP($A652&amp;$Q$3,Data[Index]&amp;Data[Valid Test, Can be used for conformity (Y/N)],Data[CH4 (mg/km)])</f>
        <v>#N/A</v>
      </c>
      <c r="N652" s="126" t="e" cm="1">
        <f t="array" ref="N652">_xlfn.XLOOKUP($A652&amp;$Q$3,Data[Index]&amp;Data[Valid Test, Can be used for conformity (Y/N)],Data[N20 (mg/km)])</f>
        <v>#N/A</v>
      </c>
      <c r="O652" s="129" t="e" cm="1">
        <f t="array" ref="O652">_xlfn.XLOOKUP($A652&amp;$Q$3,Data[Index]&amp;Data[Valid Test, Can be used for conformity (Y/N)],Data[l/100km])</f>
        <v>#N/A</v>
      </c>
      <c r="P652" s="138">
        <f>_xlfn.XLOOKUP($A652,Data[Index],Data[Comments])</f>
        <v>0</v>
      </c>
    </row>
    <row r="653" spans="1:16" x14ac:dyDescent="0.2">
      <c r="A653" s="129"/>
      <c r="B653" s="129"/>
      <c r="C653" s="129" t="e" cm="1">
        <f t="array" ref="C653">_xlfn.XLOOKUP($A653&amp;$Q$3&amp;$R$3,Data[Index]&amp;Data[Valid Test, Can be used for conformity (Y/N)]&amp;Data[Cycle],Data[Test Name])</f>
        <v>#N/A</v>
      </c>
      <c r="D653" s="167" t="e" cm="1">
        <f t="array" ref="D653">_xlfn.XLOOKUP($A653&amp;$Q$3&amp;$R$3,Data[Index]&amp;Data[Valid Test, Can be used for conformity (Y/N)]&amp;Data[Cycle],Data[Mileage (Miles)])</f>
        <v>#N/A</v>
      </c>
      <c r="E653" s="130" t="e" cm="1">
        <f t="array" ref="E653">_xlfn.XLOOKUP($A653&amp;$Q$3&amp;$R$3,Data[Index]&amp;Data[Valid Test, Can be used for conformity (Y/N)]&amp;Data[Cycle],Data[Date])</f>
        <v>#N/A</v>
      </c>
      <c r="F653" s="129" t="e" cm="1">
        <f t="array" ref="F653">_xlfn.XLOOKUP($A653&amp;$Q$3&amp;$R$3,Data[Index]&amp;Data[Valid Test, Can be used for conformity (Y/N)]&amp;Data[Cycle],Data[CO/km (mg)])</f>
        <v>#N/A</v>
      </c>
      <c r="G653" s="129" t="e" cm="1">
        <f t="array" ref="G653">_xlfn.XLOOKUP($A653&amp;$Q$3,Data[Index]&amp;Data[Valid Test, Can be used for conformity (Y/N)],Data[CO2/km (g)])</f>
        <v>#N/A</v>
      </c>
      <c r="H653" s="129" t="e" cm="1">
        <f t="array" ref="H653">_xlfn.XLOOKUP($A653&amp;$Q$3,Data[Index]&amp;Data[Valid Test, Can be used for conformity (Y/N)],Data[THC/km (mg)])</f>
        <v>#N/A</v>
      </c>
      <c r="I653" s="129" t="e" cm="1">
        <f t="array" ref="I653">_xlfn.XLOOKUP($A653&amp;$Q$3,Data[Index]&amp;Data[Valid Test, Can be used for conformity (Y/N)],Data[NOx/km (mg)])</f>
        <v>#N/A</v>
      </c>
      <c r="J653" s="129" t="e" cm="1">
        <f t="array" ref="J653">_xlfn.XLOOKUP($A653&amp;$Q$3,Data[Index]&amp;Data[Valid Test, Can be used for conformity (Y/N)],Data[THC + NOx/km (mg)])</f>
        <v>#N/A</v>
      </c>
      <c r="K653" s="142" t="e" cm="1">
        <f t="array" ref="K653">_xlfn.XLOOKUP($A653&amp;$Q$3,Data[Index]&amp;Data[Valid Test, Can be used for conformity (Y/N)],Data[PN/km ('#)])</f>
        <v>#N/A</v>
      </c>
      <c r="L653" s="129" t="e" cm="1">
        <f t="array" ref="L653">_xlfn.XLOOKUP($A653&amp;$Q$3,Data[Index]&amp;Data[Valid Test, Can be used for conformity (Y/N)],Data[PM/km (mg)])</f>
        <v>#N/A</v>
      </c>
      <c r="M653" s="126" t="e" cm="1">
        <f t="array" ref="M653">_xlfn.XLOOKUP($A653&amp;$Q$3,Data[Index]&amp;Data[Valid Test, Can be used for conformity (Y/N)],Data[CH4 (mg/km)])</f>
        <v>#N/A</v>
      </c>
      <c r="N653" s="126" t="e" cm="1">
        <f t="array" ref="N653">_xlfn.XLOOKUP($A653&amp;$Q$3,Data[Index]&amp;Data[Valid Test, Can be used for conformity (Y/N)],Data[N20 (mg/km)])</f>
        <v>#N/A</v>
      </c>
      <c r="O653" s="129" t="e" cm="1">
        <f t="array" ref="O653">_xlfn.XLOOKUP($A653&amp;$Q$3,Data[Index]&amp;Data[Valid Test, Can be used for conformity (Y/N)],Data[l/100km])</f>
        <v>#N/A</v>
      </c>
      <c r="P653" s="138">
        <f>_xlfn.XLOOKUP($A653,Data[Index],Data[Comments])</f>
        <v>0</v>
      </c>
    </row>
    <row r="654" spans="1:16" x14ac:dyDescent="0.2">
      <c r="A654" s="129"/>
      <c r="B654" s="129"/>
      <c r="C654" s="129" t="e" cm="1">
        <f t="array" ref="C654">_xlfn.XLOOKUP($A654&amp;$Q$3&amp;$R$3,Data[Index]&amp;Data[Valid Test, Can be used for conformity (Y/N)]&amp;Data[Cycle],Data[Test Name])</f>
        <v>#N/A</v>
      </c>
      <c r="D654" s="167" t="e" cm="1">
        <f t="array" ref="D654">_xlfn.XLOOKUP($A654&amp;$Q$3&amp;$R$3,Data[Index]&amp;Data[Valid Test, Can be used for conformity (Y/N)]&amp;Data[Cycle],Data[Mileage (Miles)])</f>
        <v>#N/A</v>
      </c>
      <c r="E654" s="130" t="e" cm="1">
        <f t="array" ref="E654">_xlfn.XLOOKUP($A654&amp;$Q$3&amp;$R$3,Data[Index]&amp;Data[Valid Test, Can be used for conformity (Y/N)]&amp;Data[Cycle],Data[Date])</f>
        <v>#N/A</v>
      </c>
      <c r="F654" s="129" t="e" cm="1">
        <f t="array" ref="F654">_xlfn.XLOOKUP($A654&amp;$Q$3&amp;$R$3,Data[Index]&amp;Data[Valid Test, Can be used for conformity (Y/N)]&amp;Data[Cycle],Data[CO/km (mg)])</f>
        <v>#N/A</v>
      </c>
      <c r="G654" s="129" t="e" cm="1">
        <f t="array" ref="G654">_xlfn.XLOOKUP($A654&amp;$Q$3,Data[Index]&amp;Data[Valid Test, Can be used for conformity (Y/N)],Data[CO2/km (g)])</f>
        <v>#N/A</v>
      </c>
      <c r="H654" s="129" t="e" cm="1">
        <f t="array" ref="H654">_xlfn.XLOOKUP($A654&amp;$Q$3,Data[Index]&amp;Data[Valid Test, Can be used for conformity (Y/N)],Data[THC/km (mg)])</f>
        <v>#N/A</v>
      </c>
      <c r="I654" s="129" t="e" cm="1">
        <f t="array" ref="I654">_xlfn.XLOOKUP($A654&amp;$Q$3,Data[Index]&amp;Data[Valid Test, Can be used for conformity (Y/N)],Data[NOx/km (mg)])</f>
        <v>#N/A</v>
      </c>
      <c r="J654" s="129" t="e" cm="1">
        <f t="array" ref="J654">_xlfn.XLOOKUP($A654&amp;$Q$3,Data[Index]&amp;Data[Valid Test, Can be used for conformity (Y/N)],Data[THC + NOx/km (mg)])</f>
        <v>#N/A</v>
      </c>
      <c r="K654" s="142" t="e" cm="1">
        <f t="array" ref="K654">_xlfn.XLOOKUP($A654&amp;$Q$3,Data[Index]&amp;Data[Valid Test, Can be used for conformity (Y/N)],Data[PN/km ('#)])</f>
        <v>#N/A</v>
      </c>
      <c r="L654" s="129" t="e" cm="1">
        <f t="array" ref="L654">_xlfn.XLOOKUP($A654&amp;$Q$3,Data[Index]&amp;Data[Valid Test, Can be used for conformity (Y/N)],Data[PM/km (mg)])</f>
        <v>#N/A</v>
      </c>
      <c r="M654" s="126" t="e" cm="1">
        <f t="array" ref="M654">_xlfn.XLOOKUP($A654&amp;$Q$3,Data[Index]&amp;Data[Valid Test, Can be used for conformity (Y/N)],Data[CH4 (mg/km)])</f>
        <v>#N/A</v>
      </c>
      <c r="N654" s="126" t="e" cm="1">
        <f t="array" ref="N654">_xlfn.XLOOKUP($A654&amp;$Q$3,Data[Index]&amp;Data[Valid Test, Can be used for conformity (Y/N)],Data[N20 (mg/km)])</f>
        <v>#N/A</v>
      </c>
      <c r="O654" s="129" t="e" cm="1">
        <f t="array" ref="O654">_xlfn.XLOOKUP($A654&amp;$Q$3,Data[Index]&amp;Data[Valid Test, Can be used for conformity (Y/N)],Data[l/100km])</f>
        <v>#N/A</v>
      </c>
      <c r="P654" s="138" t="e">
        <f>_xlfn.XLOOKUP($A654,Data[Index],Data[Comments])</f>
        <v>#N/A</v>
      </c>
    </row>
    <row r="655" spans="1:16" x14ac:dyDescent="0.2">
      <c r="A655" s="129"/>
      <c r="B655" s="129"/>
      <c r="C655" s="129" t="e" cm="1">
        <f t="array" ref="C655">_xlfn.XLOOKUP($A655&amp;$Q$3&amp;$R$3,Data[Index]&amp;Data[Valid Test, Can be used for conformity (Y/N)]&amp;Data[Cycle],Data[Test Name])</f>
        <v>#N/A</v>
      </c>
      <c r="D655" s="167" t="e" cm="1">
        <f t="array" ref="D655">_xlfn.XLOOKUP($A655&amp;$Q$3&amp;$R$3,Data[Index]&amp;Data[Valid Test, Can be used for conformity (Y/N)]&amp;Data[Cycle],Data[Mileage (Miles)])</f>
        <v>#N/A</v>
      </c>
      <c r="E655" s="130" t="e" cm="1">
        <f t="array" ref="E655">_xlfn.XLOOKUP($A655&amp;$Q$3&amp;$R$3,Data[Index]&amp;Data[Valid Test, Can be used for conformity (Y/N)]&amp;Data[Cycle],Data[Date])</f>
        <v>#N/A</v>
      </c>
      <c r="F655" s="129" t="e" cm="1">
        <f t="array" ref="F655">_xlfn.XLOOKUP($A655&amp;$Q$3&amp;$R$3,Data[Index]&amp;Data[Valid Test, Can be used for conformity (Y/N)]&amp;Data[Cycle],Data[CO/km (mg)])</f>
        <v>#N/A</v>
      </c>
      <c r="G655" s="129" t="e" cm="1">
        <f t="array" ref="G655">_xlfn.XLOOKUP($A655&amp;$Q$3,Data[Index]&amp;Data[Valid Test, Can be used for conformity (Y/N)],Data[CO2/km (g)])</f>
        <v>#N/A</v>
      </c>
      <c r="H655" s="129" t="e" cm="1">
        <f t="array" ref="H655">_xlfn.XLOOKUP($A655&amp;$Q$3,Data[Index]&amp;Data[Valid Test, Can be used for conformity (Y/N)],Data[THC/km (mg)])</f>
        <v>#N/A</v>
      </c>
      <c r="I655" s="129" t="e" cm="1">
        <f t="array" ref="I655">_xlfn.XLOOKUP($A655&amp;$Q$3,Data[Index]&amp;Data[Valid Test, Can be used for conformity (Y/N)],Data[NOx/km (mg)])</f>
        <v>#N/A</v>
      </c>
      <c r="J655" s="129" t="e" cm="1">
        <f t="array" ref="J655">_xlfn.XLOOKUP($A655&amp;$Q$3,Data[Index]&amp;Data[Valid Test, Can be used for conformity (Y/N)],Data[THC + NOx/km (mg)])</f>
        <v>#N/A</v>
      </c>
      <c r="K655" s="142" t="e" cm="1">
        <f t="array" ref="K655">_xlfn.XLOOKUP($A655&amp;$Q$3,Data[Index]&amp;Data[Valid Test, Can be used for conformity (Y/N)],Data[PN/km ('#)])</f>
        <v>#N/A</v>
      </c>
      <c r="L655" s="129" t="e" cm="1">
        <f t="array" ref="L655">_xlfn.XLOOKUP($A655&amp;$Q$3,Data[Index]&amp;Data[Valid Test, Can be used for conformity (Y/N)],Data[PM/km (mg)])</f>
        <v>#N/A</v>
      </c>
      <c r="M655" s="126" t="e" cm="1">
        <f t="array" ref="M655">_xlfn.XLOOKUP($A655&amp;$Q$3,Data[Index]&amp;Data[Valid Test, Can be used for conformity (Y/N)],Data[CH4 (mg/km)])</f>
        <v>#N/A</v>
      </c>
      <c r="N655" s="126" t="e" cm="1">
        <f t="array" ref="N655">_xlfn.XLOOKUP($A655&amp;$Q$3,Data[Index]&amp;Data[Valid Test, Can be used for conformity (Y/N)],Data[N20 (mg/km)])</f>
        <v>#N/A</v>
      </c>
      <c r="O655" s="129" t="e" cm="1">
        <f t="array" ref="O655">_xlfn.XLOOKUP($A655&amp;$Q$3,Data[Index]&amp;Data[Valid Test, Can be used for conformity (Y/N)],Data[l/100km])</f>
        <v>#N/A</v>
      </c>
      <c r="P655" s="138" t="e">
        <f>_xlfn.XLOOKUP($A655,Data[Index],Data[Comments])</f>
        <v>#N/A</v>
      </c>
    </row>
    <row r="656" spans="1:16" x14ac:dyDescent="0.2">
      <c r="A656" s="129"/>
      <c r="B656" s="129"/>
      <c r="C656" s="129" t="e" cm="1">
        <f t="array" ref="C656">_xlfn.XLOOKUP($A656&amp;$Q$3&amp;$R$3,Data[Index]&amp;Data[Valid Test, Can be used for conformity (Y/N)]&amp;Data[Cycle],Data[Test Name])</f>
        <v>#N/A</v>
      </c>
      <c r="D656" s="167" t="e" cm="1">
        <f t="array" ref="D656">_xlfn.XLOOKUP($A656&amp;$Q$3&amp;$R$3,Data[Index]&amp;Data[Valid Test, Can be used for conformity (Y/N)]&amp;Data[Cycle],Data[Mileage (Miles)])</f>
        <v>#N/A</v>
      </c>
      <c r="E656" s="130" t="e" cm="1">
        <f t="array" ref="E656">_xlfn.XLOOKUP($A656&amp;$Q$3&amp;$R$3,Data[Index]&amp;Data[Valid Test, Can be used for conformity (Y/N)]&amp;Data[Cycle],Data[Date])</f>
        <v>#N/A</v>
      </c>
      <c r="F656" s="129" t="e" cm="1">
        <f t="array" ref="F656">_xlfn.XLOOKUP($A656&amp;$Q$3&amp;$R$3,Data[Index]&amp;Data[Valid Test, Can be used for conformity (Y/N)]&amp;Data[Cycle],Data[CO/km (mg)])</f>
        <v>#N/A</v>
      </c>
      <c r="G656" s="129" t="e" cm="1">
        <f t="array" ref="G656">_xlfn.XLOOKUP($A656&amp;$Q$3,Data[Index]&amp;Data[Valid Test, Can be used for conformity (Y/N)],Data[CO2/km (g)])</f>
        <v>#N/A</v>
      </c>
      <c r="H656" s="129" t="e" cm="1">
        <f t="array" ref="H656">_xlfn.XLOOKUP($A656&amp;$Q$3,Data[Index]&amp;Data[Valid Test, Can be used for conformity (Y/N)],Data[THC/km (mg)])</f>
        <v>#N/A</v>
      </c>
      <c r="I656" s="129" t="e" cm="1">
        <f t="array" ref="I656">_xlfn.XLOOKUP($A656&amp;$Q$3,Data[Index]&amp;Data[Valid Test, Can be used for conformity (Y/N)],Data[NOx/km (mg)])</f>
        <v>#N/A</v>
      </c>
      <c r="J656" s="129" t="e" cm="1">
        <f t="array" ref="J656">_xlfn.XLOOKUP($A656&amp;$Q$3,Data[Index]&amp;Data[Valid Test, Can be used for conformity (Y/N)],Data[THC + NOx/km (mg)])</f>
        <v>#N/A</v>
      </c>
      <c r="K656" s="142" t="e" cm="1">
        <f t="array" ref="K656">_xlfn.XLOOKUP($A656&amp;$Q$3,Data[Index]&amp;Data[Valid Test, Can be used for conformity (Y/N)],Data[PN/km ('#)])</f>
        <v>#N/A</v>
      </c>
      <c r="L656" s="129" t="e" cm="1">
        <f t="array" ref="L656">_xlfn.XLOOKUP($A656&amp;$Q$3,Data[Index]&amp;Data[Valid Test, Can be used for conformity (Y/N)],Data[PM/km (mg)])</f>
        <v>#N/A</v>
      </c>
      <c r="M656" s="126" t="e" cm="1">
        <f t="array" ref="M656">_xlfn.XLOOKUP($A656&amp;$Q$3,Data[Index]&amp;Data[Valid Test, Can be used for conformity (Y/N)],Data[CH4 (mg/km)])</f>
        <v>#N/A</v>
      </c>
      <c r="N656" s="126" t="e" cm="1">
        <f t="array" ref="N656">_xlfn.XLOOKUP($A656&amp;$Q$3,Data[Index]&amp;Data[Valid Test, Can be used for conformity (Y/N)],Data[N20 (mg/km)])</f>
        <v>#N/A</v>
      </c>
      <c r="O656" s="129" t="e" cm="1">
        <f t="array" ref="O656">_xlfn.XLOOKUP($A656&amp;$Q$3,Data[Index]&amp;Data[Valid Test, Can be used for conformity (Y/N)],Data[l/100km])</f>
        <v>#N/A</v>
      </c>
      <c r="P656" s="138" t="e">
        <f>_xlfn.XLOOKUP($A656,Data[Index],Data[Comments])</f>
        <v>#N/A</v>
      </c>
    </row>
    <row r="657" spans="1:16" x14ac:dyDescent="0.2">
      <c r="A657" s="129"/>
      <c r="B657" s="129"/>
      <c r="C657" s="129" t="e" cm="1">
        <f t="array" ref="C657">_xlfn.XLOOKUP($A657&amp;$Q$3&amp;$R$3,Data[Index]&amp;Data[Valid Test, Can be used for conformity (Y/N)]&amp;Data[Cycle],Data[Test Name])</f>
        <v>#N/A</v>
      </c>
      <c r="D657" s="167" t="e" cm="1">
        <f t="array" ref="D657">_xlfn.XLOOKUP($A657&amp;$Q$3&amp;$R$3,Data[Index]&amp;Data[Valid Test, Can be used for conformity (Y/N)]&amp;Data[Cycle],Data[Mileage (Miles)])</f>
        <v>#N/A</v>
      </c>
      <c r="E657" s="130" t="e" cm="1">
        <f t="array" ref="E657">_xlfn.XLOOKUP($A657&amp;$Q$3&amp;$R$3,Data[Index]&amp;Data[Valid Test, Can be used for conformity (Y/N)]&amp;Data[Cycle],Data[Date])</f>
        <v>#N/A</v>
      </c>
      <c r="F657" s="129" t="e" cm="1">
        <f t="array" ref="F657">_xlfn.XLOOKUP($A657&amp;$Q$3&amp;$R$3,Data[Index]&amp;Data[Valid Test, Can be used for conformity (Y/N)]&amp;Data[Cycle],Data[CO/km (mg)])</f>
        <v>#N/A</v>
      </c>
      <c r="G657" s="129" t="e" cm="1">
        <f t="array" ref="G657">_xlfn.XLOOKUP($A657&amp;$Q$3,Data[Index]&amp;Data[Valid Test, Can be used for conformity (Y/N)],Data[CO2/km (g)])</f>
        <v>#N/A</v>
      </c>
      <c r="H657" s="129" t="e" cm="1">
        <f t="array" ref="H657">_xlfn.XLOOKUP($A657&amp;$Q$3,Data[Index]&amp;Data[Valid Test, Can be used for conformity (Y/N)],Data[THC/km (mg)])</f>
        <v>#N/A</v>
      </c>
      <c r="I657" s="129" t="e" cm="1">
        <f t="array" ref="I657">_xlfn.XLOOKUP($A657&amp;$Q$3,Data[Index]&amp;Data[Valid Test, Can be used for conformity (Y/N)],Data[NOx/km (mg)])</f>
        <v>#N/A</v>
      </c>
      <c r="J657" s="129" t="e" cm="1">
        <f t="array" ref="J657">_xlfn.XLOOKUP($A657&amp;$Q$3,Data[Index]&amp;Data[Valid Test, Can be used for conformity (Y/N)],Data[THC + NOx/km (mg)])</f>
        <v>#N/A</v>
      </c>
      <c r="K657" s="142" t="e" cm="1">
        <f t="array" ref="K657">_xlfn.XLOOKUP($A657&amp;$Q$3,Data[Index]&amp;Data[Valid Test, Can be used for conformity (Y/N)],Data[PN/km ('#)])</f>
        <v>#N/A</v>
      </c>
      <c r="L657" s="129" t="e" cm="1">
        <f t="array" ref="L657">_xlfn.XLOOKUP($A657&amp;$Q$3,Data[Index]&amp;Data[Valid Test, Can be used for conformity (Y/N)],Data[PM/km (mg)])</f>
        <v>#N/A</v>
      </c>
      <c r="M657" s="126" t="e" cm="1">
        <f t="array" ref="M657">_xlfn.XLOOKUP($A657&amp;$Q$3,Data[Index]&amp;Data[Valid Test, Can be used for conformity (Y/N)],Data[CH4 (mg/km)])</f>
        <v>#N/A</v>
      </c>
      <c r="N657" s="126" t="e" cm="1">
        <f t="array" ref="N657">_xlfn.XLOOKUP($A657&amp;$Q$3,Data[Index]&amp;Data[Valid Test, Can be used for conformity (Y/N)],Data[N20 (mg/km)])</f>
        <v>#N/A</v>
      </c>
      <c r="O657" s="129" t="e" cm="1">
        <f t="array" ref="O657">_xlfn.XLOOKUP($A657&amp;$Q$3,Data[Index]&amp;Data[Valid Test, Can be used for conformity (Y/N)],Data[l/100km])</f>
        <v>#N/A</v>
      </c>
      <c r="P657" s="138">
        <f>_xlfn.XLOOKUP($A657,Data[Index],Data[Comments])</f>
        <v>0</v>
      </c>
    </row>
    <row r="658" spans="1:16" x14ac:dyDescent="0.2">
      <c r="A658" s="129"/>
      <c r="B658" s="129"/>
      <c r="C658" s="129" t="e" cm="1">
        <f t="array" ref="C658">_xlfn.XLOOKUP($A658&amp;$Q$3&amp;$R$3,Data[Index]&amp;Data[Valid Test, Can be used for conformity (Y/N)]&amp;Data[Cycle],Data[Test Name])</f>
        <v>#N/A</v>
      </c>
      <c r="D658" s="167" t="e" cm="1">
        <f t="array" ref="D658">_xlfn.XLOOKUP($A658&amp;$Q$3&amp;$R$3,Data[Index]&amp;Data[Valid Test, Can be used for conformity (Y/N)]&amp;Data[Cycle],Data[Mileage (Miles)])</f>
        <v>#N/A</v>
      </c>
      <c r="E658" s="130" t="e" cm="1">
        <f t="array" ref="E658">_xlfn.XLOOKUP($A658&amp;$Q$3&amp;$R$3,Data[Index]&amp;Data[Valid Test, Can be used for conformity (Y/N)]&amp;Data[Cycle],Data[Date])</f>
        <v>#N/A</v>
      </c>
      <c r="F658" s="129" t="e" cm="1">
        <f t="array" ref="F658">_xlfn.XLOOKUP($A658&amp;$Q$3&amp;$R$3,Data[Index]&amp;Data[Valid Test, Can be used for conformity (Y/N)]&amp;Data[Cycle],Data[CO/km (mg)])</f>
        <v>#N/A</v>
      </c>
      <c r="G658" s="129" t="e" cm="1">
        <f t="array" ref="G658">_xlfn.XLOOKUP($A658&amp;$Q$3,Data[Index]&amp;Data[Valid Test, Can be used for conformity (Y/N)],Data[CO2/km (g)])</f>
        <v>#N/A</v>
      </c>
      <c r="H658" s="129" t="e" cm="1">
        <f t="array" ref="H658">_xlfn.XLOOKUP($A658&amp;$Q$3,Data[Index]&amp;Data[Valid Test, Can be used for conformity (Y/N)],Data[THC/km (mg)])</f>
        <v>#N/A</v>
      </c>
      <c r="I658" s="129" t="e" cm="1">
        <f t="array" ref="I658">_xlfn.XLOOKUP($A658&amp;$Q$3,Data[Index]&amp;Data[Valid Test, Can be used for conformity (Y/N)],Data[NOx/km (mg)])</f>
        <v>#N/A</v>
      </c>
      <c r="J658" s="129" t="e" cm="1">
        <f t="array" ref="J658">_xlfn.XLOOKUP($A658&amp;$Q$3,Data[Index]&amp;Data[Valid Test, Can be used for conformity (Y/N)],Data[THC + NOx/km (mg)])</f>
        <v>#N/A</v>
      </c>
      <c r="K658" s="142" t="e" cm="1">
        <f t="array" ref="K658">_xlfn.XLOOKUP($A658&amp;$Q$3,Data[Index]&amp;Data[Valid Test, Can be used for conformity (Y/N)],Data[PN/km ('#)])</f>
        <v>#N/A</v>
      </c>
      <c r="L658" s="129" t="e" cm="1">
        <f t="array" ref="L658">_xlfn.XLOOKUP($A658&amp;$Q$3,Data[Index]&amp;Data[Valid Test, Can be used for conformity (Y/N)],Data[PM/km (mg)])</f>
        <v>#N/A</v>
      </c>
      <c r="M658" s="126" t="e" cm="1">
        <f t="array" ref="M658">_xlfn.XLOOKUP($A658&amp;$Q$3,Data[Index]&amp;Data[Valid Test, Can be used for conformity (Y/N)],Data[CH4 (mg/km)])</f>
        <v>#N/A</v>
      </c>
      <c r="N658" s="126" t="e" cm="1">
        <f t="array" ref="N658">_xlfn.XLOOKUP($A658&amp;$Q$3,Data[Index]&amp;Data[Valid Test, Can be used for conformity (Y/N)],Data[N20 (mg/km)])</f>
        <v>#N/A</v>
      </c>
      <c r="O658" s="129" t="e" cm="1">
        <f t="array" ref="O658">_xlfn.XLOOKUP($A658&amp;$Q$3,Data[Index]&amp;Data[Valid Test, Can be used for conformity (Y/N)],Data[l/100km])</f>
        <v>#N/A</v>
      </c>
      <c r="P658" s="138">
        <f>_xlfn.XLOOKUP($A658,Data[Index],Data[Comments])</f>
        <v>0</v>
      </c>
    </row>
    <row r="659" spans="1:16" x14ac:dyDescent="0.2">
      <c r="A659" s="129"/>
      <c r="B659" s="129"/>
      <c r="C659" s="129" t="e" cm="1">
        <f t="array" ref="C659">_xlfn.XLOOKUP($A659&amp;$Q$3&amp;$R$3,Data[Index]&amp;Data[Valid Test, Can be used for conformity (Y/N)]&amp;Data[Cycle],Data[Test Name])</f>
        <v>#N/A</v>
      </c>
      <c r="D659" s="167" t="e" cm="1">
        <f t="array" ref="D659">_xlfn.XLOOKUP($A659&amp;$Q$3&amp;$R$3,Data[Index]&amp;Data[Valid Test, Can be used for conformity (Y/N)]&amp;Data[Cycle],Data[Mileage (Miles)])</f>
        <v>#N/A</v>
      </c>
      <c r="E659" s="130" t="e" cm="1">
        <f t="array" ref="E659">_xlfn.XLOOKUP($A659&amp;$Q$3&amp;$R$3,Data[Index]&amp;Data[Valid Test, Can be used for conformity (Y/N)]&amp;Data[Cycle],Data[Date])</f>
        <v>#N/A</v>
      </c>
      <c r="F659" s="129" t="e" cm="1">
        <f t="array" ref="F659">_xlfn.XLOOKUP($A659&amp;$Q$3&amp;$R$3,Data[Index]&amp;Data[Valid Test, Can be used for conformity (Y/N)]&amp;Data[Cycle],Data[CO/km (mg)])</f>
        <v>#N/A</v>
      </c>
      <c r="G659" s="129" t="e" cm="1">
        <f t="array" ref="G659">_xlfn.XLOOKUP($A659&amp;$Q$3,Data[Index]&amp;Data[Valid Test, Can be used for conformity (Y/N)],Data[CO2/km (g)])</f>
        <v>#N/A</v>
      </c>
      <c r="H659" s="129" t="e" cm="1">
        <f t="array" ref="H659">_xlfn.XLOOKUP($A659&amp;$Q$3,Data[Index]&amp;Data[Valid Test, Can be used for conformity (Y/N)],Data[THC/km (mg)])</f>
        <v>#N/A</v>
      </c>
      <c r="I659" s="129" t="e" cm="1">
        <f t="array" ref="I659">_xlfn.XLOOKUP($A659&amp;$Q$3,Data[Index]&amp;Data[Valid Test, Can be used for conformity (Y/N)],Data[NOx/km (mg)])</f>
        <v>#N/A</v>
      </c>
      <c r="J659" s="129" t="e" cm="1">
        <f t="array" ref="J659">_xlfn.XLOOKUP($A659&amp;$Q$3,Data[Index]&amp;Data[Valid Test, Can be used for conformity (Y/N)],Data[THC + NOx/km (mg)])</f>
        <v>#N/A</v>
      </c>
      <c r="K659" s="142" t="e" cm="1">
        <f t="array" ref="K659">_xlfn.XLOOKUP($A659&amp;$Q$3,Data[Index]&amp;Data[Valid Test, Can be used for conformity (Y/N)],Data[PN/km ('#)])</f>
        <v>#N/A</v>
      </c>
      <c r="L659" s="129" t="e" cm="1">
        <f t="array" ref="L659">_xlfn.XLOOKUP($A659&amp;$Q$3,Data[Index]&amp;Data[Valid Test, Can be used for conformity (Y/N)],Data[PM/km (mg)])</f>
        <v>#N/A</v>
      </c>
      <c r="M659" s="126" t="e" cm="1">
        <f t="array" ref="M659">_xlfn.XLOOKUP($A659&amp;$Q$3,Data[Index]&amp;Data[Valid Test, Can be used for conformity (Y/N)],Data[CH4 (mg/km)])</f>
        <v>#N/A</v>
      </c>
      <c r="N659" s="126" t="e" cm="1">
        <f t="array" ref="N659">_xlfn.XLOOKUP($A659&amp;$Q$3,Data[Index]&amp;Data[Valid Test, Can be used for conformity (Y/N)],Data[N20 (mg/km)])</f>
        <v>#N/A</v>
      </c>
      <c r="O659" s="129" t="e" cm="1">
        <f t="array" ref="O659">_xlfn.XLOOKUP($A659&amp;$Q$3,Data[Index]&amp;Data[Valid Test, Can be used for conformity (Y/N)],Data[l/100km])</f>
        <v>#N/A</v>
      </c>
      <c r="P659" s="138" t="e">
        <f>_xlfn.XLOOKUP($A659,Data[Index],Data[Comments])</f>
        <v>#N/A</v>
      </c>
    </row>
    <row r="660" spans="1:16" x14ac:dyDescent="0.2">
      <c r="A660" s="129"/>
      <c r="B660" s="129"/>
      <c r="C660" s="129" t="e" cm="1">
        <f t="array" ref="C660">_xlfn.XLOOKUP($A660&amp;$Q$3&amp;$R$3,Data[Index]&amp;Data[Valid Test, Can be used for conformity (Y/N)]&amp;Data[Cycle],Data[Test Name])</f>
        <v>#N/A</v>
      </c>
      <c r="D660" s="167" t="e" cm="1">
        <f t="array" ref="D660">_xlfn.XLOOKUP($A660&amp;$Q$3&amp;$R$3,Data[Index]&amp;Data[Valid Test, Can be used for conformity (Y/N)]&amp;Data[Cycle],Data[Mileage (Miles)])</f>
        <v>#N/A</v>
      </c>
      <c r="E660" s="130" t="e" cm="1">
        <f t="array" ref="E660">_xlfn.XLOOKUP($A660&amp;$Q$3&amp;$R$3,Data[Index]&amp;Data[Valid Test, Can be used for conformity (Y/N)]&amp;Data[Cycle],Data[Date])</f>
        <v>#N/A</v>
      </c>
      <c r="F660" s="129" t="e" cm="1">
        <f t="array" ref="F660">_xlfn.XLOOKUP($A660&amp;$Q$3&amp;$R$3,Data[Index]&amp;Data[Valid Test, Can be used for conformity (Y/N)]&amp;Data[Cycle],Data[CO/km (mg)])</f>
        <v>#N/A</v>
      </c>
      <c r="G660" s="129" t="e" cm="1">
        <f t="array" ref="G660">_xlfn.XLOOKUP($A660&amp;$Q$3,Data[Index]&amp;Data[Valid Test, Can be used for conformity (Y/N)],Data[CO2/km (g)])</f>
        <v>#N/A</v>
      </c>
      <c r="H660" s="129" t="e" cm="1">
        <f t="array" ref="H660">_xlfn.XLOOKUP($A660&amp;$Q$3,Data[Index]&amp;Data[Valid Test, Can be used for conformity (Y/N)],Data[THC/km (mg)])</f>
        <v>#N/A</v>
      </c>
      <c r="I660" s="129" t="e" cm="1">
        <f t="array" ref="I660">_xlfn.XLOOKUP($A660&amp;$Q$3,Data[Index]&amp;Data[Valid Test, Can be used for conformity (Y/N)],Data[NOx/km (mg)])</f>
        <v>#N/A</v>
      </c>
      <c r="J660" s="129" t="e" cm="1">
        <f t="array" ref="J660">_xlfn.XLOOKUP($A660&amp;$Q$3,Data[Index]&amp;Data[Valid Test, Can be used for conformity (Y/N)],Data[THC + NOx/km (mg)])</f>
        <v>#N/A</v>
      </c>
      <c r="K660" s="142" t="e" cm="1">
        <f t="array" ref="K660">_xlfn.XLOOKUP($A660&amp;$Q$3,Data[Index]&amp;Data[Valid Test, Can be used for conformity (Y/N)],Data[PN/km ('#)])</f>
        <v>#N/A</v>
      </c>
      <c r="L660" s="129" t="e" cm="1">
        <f t="array" ref="L660">_xlfn.XLOOKUP($A660&amp;$Q$3,Data[Index]&amp;Data[Valid Test, Can be used for conformity (Y/N)],Data[PM/km (mg)])</f>
        <v>#N/A</v>
      </c>
      <c r="M660" s="126" t="e" cm="1">
        <f t="array" ref="M660">_xlfn.XLOOKUP($A660&amp;$Q$3,Data[Index]&amp;Data[Valid Test, Can be used for conformity (Y/N)],Data[CH4 (mg/km)])</f>
        <v>#N/A</v>
      </c>
      <c r="N660" s="126" t="e" cm="1">
        <f t="array" ref="N660">_xlfn.XLOOKUP($A660&amp;$Q$3,Data[Index]&amp;Data[Valid Test, Can be used for conformity (Y/N)],Data[N20 (mg/km)])</f>
        <v>#N/A</v>
      </c>
      <c r="O660" s="129" t="e" cm="1">
        <f t="array" ref="O660">_xlfn.XLOOKUP($A660&amp;$Q$3,Data[Index]&amp;Data[Valid Test, Can be used for conformity (Y/N)],Data[l/100km])</f>
        <v>#N/A</v>
      </c>
      <c r="P660" s="138">
        <f>_xlfn.XLOOKUP($A660,Data[Index],Data[Comments])</f>
        <v>0</v>
      </c>
    </row>
    <row r="661" spans="1:16" x14ac:dyDescent="0.2">
      <c r="A661" s="129"/>
      <c r="B661" s="129"/>
      <c r="C661" s="129" t="e" cm="1">
        <f t="array" ref="C661">_xlfn.XLOOKUP($A661&amp;$Q$3&amp;$R$3,Data[Index]&amp;Data[Valid Test, Can be used for conformity (Y/N)]&amp;Data[Cycle],Data[Test Name])</f>
        <v>#N/A</v>
      </c>
      <c r="D661" s="167" t="e" cm="1">
        <f t="array" ref="D661">_xlfn.XLOOKUP($A661&amp;$Q$3&amp;$R$3,Data[Index]&amp;Data[Valid Test, Can be used for conformity (Y/N)]&amp;Data[Cycle],Data[Mileage (Miles)])</f>
        <v>#N/A</v>
      </c>
      <c r="E661" s="130" t="e" cm="1">
        <f t="array" ref="E661">_xlfn.XLOOKUP($A661&amp;$Q$3&amp;$R$3,Data[Index]&amp;Data[Valid Test, Can be used for conformity (Y/N)]&amp;Data[Cycle],Data[Date])</f>
        <v>#N/A</v>
      </c>
      <c r="F661" s="129" t="e" cm="1">
        <f t="array" ref="F661">_xlfn.XLOOKUP($A661&amp;$Q$3&amp;$R$3,Data[Index]&amp;Data[Valid Test, Can be used for conformity (Y/N)]&amp;Data[Cycle],Data[CO/km (mg)])</f>
        <v>#N/A</v>
      </c>
      <c r="G661" s="129" t="e" cm="1">
        <f t="array" ref="G661">_xlfn.XLOOKUP($A661&amp;$Q$3,Data[Index]&amp;Data[Valid Test, Can be used for conformity (Y/N)],Data[CO2/km (g)])</f>
        <v>#N/A</v>
      </c>
      <c r="H661" s="129" t="e" cm="1">
        <f t="array" ref="H661">_xlfn.XLOOKUP($A661&amp;$Q$3,Data[Index]&amp;Data[Valid Test, Can be used for conformity (Y/N)],Data[THC/km (mg)])</f>
        <v>#N/A</v>
      </c>
      <c r="I661" s="129" t="e" cm="1">
        <f t="array" ref="I661">_xlfn.XLOOKUP($A661&amp;$Q$3,Data[Index]&amp;Data[Valid Test, Can be used for conformity (Y/N)],Data[NOx/km (mg)])</f>
        <v>#N/A</v>
      </c>
      <c r="J661" s="129" t="e" cm="1">
        <f t="array" ref="J661">_xlfn.XLOOKUP($A661&amp;$Q$3,Data[Index]&amp;Data[Valid Test, Can be used for conformity (Y/N)],Data[THC + NOx/km (mg)])</f>
        <v>#N/A</v>
      </c>
      <c r="K661" s="142" t="e" cm="1">
        <f t="array" ref="K661">_xlfn.XLOOKUP($A661&amp;$Q$3,Data[Index]&amp;Data[Valid Test, Can be used for conformity (Y/N)],Data[PN/km ('#)])</f>
        <v>#N/A</v>
      </c>
      <c r="L661" s="129" t="e" cm="1">
        <f t="array" ref="L661">_xlfn.XLOOKUP($A661&amp;$Q$3,Data[Index]&amp;Data[Valid Test, Can be used for conformity (Y/N)],Data[PM/km (mg)])</f>
        <v>#N/A</v>
      </c>
      <c r="M661" s="126" t="e" cm="1">
        <f t="array" ref="M661">_xlfn.XLOOKUP($A661&amp;$Q$3,Data[Index]&amp;Data[Valid Test, Can be used for conformity (Y/N)],Data[CH4 (mg/km)])</f>
        <v>#N/A</v>
      </c>
      <c r="N661" s="126" t="e" cm="1">
        <f t="array" ref="N661">_xlfn.XLOOKUP($A661&amp;$Q$3,Data[Index]&amp;Data[Valid Test, Can be used for conformity (Y/N)],Data[N20 (mg/km)])</f>
        <v>#N/A</v>
      </c>
      <c r="O661" s="129" t="e" cm="1">
        <f t="array" ref="O661">_xlfn.XLOOKUP($A661&amp;$Q$3,Data[Index]&amp;Data[Valid Test, Can be used for conformity (Y/N)],Data[l/100km])</f>
        <v>#N/A</v>
      </c>
      <c r="P661" s="138">
        <f>_xlfn.XLOOKUP($A661,Data[Index],Data[Comments])</f>
        <v>0</v>
      </c>
    </row>
    <row r="662" spans="1:16" x14ac:dyDescent="0.2">
      <c r="A662" s="129"/>
      <c r="B662" s="129"/>
      <c r="C662" s="129" t="e" cm="1">
        <f t="array" ref="C662">_xlfn.XLOOKUP($A662&amp;$Q$3&amp;$R$3,Data[Index]&amp;Data[Valid Test, Can be used for conformity (Y/N)]&amp;Data[Cycle],Data[Test Name])</f>
        <v>#N/A</v>
      </c>
      <c r="D662" s="167" t="e" cm="1">
        <f t="array" ref="D662">_xlfn.XLOOKUP($A662&amp;$Q$3&amp;$R$3,Data[Index]&amp;Data[Valid Test, Can be used for conformity (Y/N)]&amp;Data[Cycle],Data[Mileage (Miles)])</f>
        <v>#N/A</v>
      </c>
      <c r="E662" s="130" t="e" cm="1">
        <f t="array" ref="E662">_xlfn.XLOOKUP($A662&amp;$Q$3&amp;$R$3,Data[Index]&amp;Data[Valid Test, Can be used for conformity (Y/N)]&amp;Data[Cycle],Data[Date])</f>
        <v>#N/A</v>
      </c>
      <c r="F662" s="129" t="e" cm="1">
        <f t="array" ref="F662">_xlfn.XLOOKUP($A662&amp;$Q$3&amp;$R$3,Data[Index]&amp;Data[Valid Test, Can be used for conformity (Y/N)]&amp;Data[Cycle],Data[CO/km (mg)])</f>
        <v>#N/A</v>
      </c>
      <c r="G662" s="129" t="e" cm="1">
        <f t="array" ref="G662">_xlfn.XLOOKUP($A662&amp;$Q$3,Data[Index]&amp;Data[Valid Test, Can be used for conformity (Y/N)],Data[CO2/km (g)])</f>
        <v>#N/A</v>
      </c>
      <c r="H662" s="129" t="e" cm="1">
        <f t="array" ref="H662">_xlfn.XLOOKUP($A662&amp;$Q$3,Data[Index]&amp;Data[Valid Test, Can be used for conformity (Y/N)],Data[THC/km (mg)])</f>
        <v>#N/A</v>
      </c>
      <c r="I662" s="129" t="e" cm="1">
        <f t="array" ref="I662">_xlfn.XLOOKUP($A662&amp;$Q$3,Data[Index]&amp;Data[Valid Test, Can be used for conformity (Y/N)],Data[NOx/km (mg)])</f>
        <v>#N/A</v>
      </c>
      <c r="J662" s="129" t="e" cm="1">
        <f t="array" ref="J662">_xlfn.XLOOKUP($A662&amp;$Q$3,Data[Index]&amp;Data[Valid Test, Can be used for conformity (Y/N)],Data[THC + NOx/km (mg)])</f>
        <v>#N/A</v>
      </c>
      <c r="K662" s="142" t="e" cm="1">
        <f t="array" ref="K662">_xlfn.XLOOKUP($A662&amp;$Q$3,Data[Index]&amp;Data[Valid Test, Can be used for conformity (Y/N)],Data[PN/km ('#)])</f>
        <v>#N/A</v>
      </c>
      <c r="L662" s="129" t="e" cm="1">
        <f t="array" ref="L662">_xlfn.XLOOKUP($A662&amp;$Q$3,Data[Index]&amp;Data[Valid Test, Can be used for conformity (Y/N)],Data[PM/km (mg)])</f>
        <v>#N/A</v>
      </c>
      <c r="M662" s="126" t="e" cm="1">
        <f t="array" ref="M662">_xlfn.XLOOKUP($A662&amp;$Q$3,Data[Index]&amp;Data[Valid Test, Can be used for conformity (Y/N)],Data[CH4 (mg/km)])</f>
        <v>#N/A</v>
      </c>
      <c r="N662" s="126" t="e" cm="1">
        <f t="array" ref="N662">_xlfn.XLOOKUP($A662&amp;$Q$3,Data[Index]&amp;Data[Valid Test, Can be used for conformity (Y/N)],Data[N20 (mg/km)])</f>
        <v>#N/A</v>
      </c>
      <c r="O662" s="129" t="e" cm="1">
        <f t="array" ref="O662">_xlfn.XLOOKUP($A662&amp;$Q$3,Data[Index]&amp;Data[Valid Test, Can be used for conformity (Y/N)],Data[l/100km])</f>
        <v>#N/A</v>
      </c>
      <c r="P662" s="138" t="e">
        <f>_xlfn.XLOOKUP($A662,Data[Index],Data[Comments])</f>
        <v>#N/A</v>
      </c>
    </row>
    <row r="663" spans="1:16" x14ac:dyDescent="0.2">
      <c r="A663" s="129"/>
      <c r="B663" s="129"/>
      <c r="C663" s="129" t="e" cm="1">
        <f t="array" ref="C663">_xlfn.XLOOKUP($A663&amp;$Q$3&amp;$R$3,Data[Index]&amp;Data[Valid Test, Can be used for conformity (Y/N)]&amp;Data[Cycle],Data[Test Name])</f>
        <v>#N/A</v>
      </c>
      <c r="D663" s="167" t="e" cm="1">
        <f t="array" ref="D663">_xlfn.XLOOKUP($A663&amp;$Q$3&amp;$R$3,Data[Index]&amp;Data[Valid Test, Can be used for conformity (Y/N)]&amp;Data[Cycle],Data[Mileage (Miles)])</f>
        <v>#N/A</v>
      </c>
      <c r="E663" s="130" t="e" cm="1">
        <f t="array" ref="E663">_xlfn.XLOOKUP($A663&amp;$Q$3&amp;$R$3,Data[Index]&amp;Data[Valid Test, Can be used for conformity (Y/N)]&amp;Data[Cycle],Data[Date])</f>
        <v>#N/A</v>
      </c>
      <c r="F663" s="129" t="e" cm="1">
        <f t="array" ref="F663">_xlfn.XLOOKUP($A663&amp;$Q$3&amp;$R$3,Data[Index]&amp;Data[Valid Test, Can be used for conformity (Y/N)]&amp;Data[Cycle],Data[CO/km (mg)])</f>
        <v>#N/A</v>
      </c>
      <c r="G663" s="129" t="e" cm="1">
        <f t="array" ref="G663">_xlfn.XLOOKUP($A663&amp;$Q$3,Data[Index]&amp;Data[Valid Test, Can be used for conformity (Y/N)],Data[CO2/km (g)])</f>
        <v>#N/A</v>
      </c>
      <c r="H663" s="129" t="e" cm="1">
        <f t="array" ref="H663">_xlfn.XLOOKUP($A663&amp;$Q$3,Data[Index]&amp;Data[Valid Test, Can be used for conformity (Y/N)],Data[THC/km (mg)])</f>
        <v>#N/A</v>
      </c>
      <c r="I663" s="129" t="e" cm="1">
        <f t="array" ref="I663">_xlfn.XLOOKUP($A663&amp;$Q$3,Data[Index]&amp;Data[Valid Test, Can be used for conformity (Y/N)],Data[NOx/km (mg)])</f>
        <v>#N/A</v>
      </c>
      <c r="J663" s="129" t="e" cm="1">
        <f t="array" ref="J663">_xlfn.XLOOKUP($A663&amp;$Q$3,Data[Index]&amp;Data[Valid Test, Can be used for conformity (Y/N)],Data[THC + NOx/km (mg)])</f>
        <v>#N/A</v>
      </c>
      <c r="K663" s="142" t="e" cm="1">
        <f t="array" ref="K663">_xlfn.XLOOKUP($A663&amp;$Q$3,Data[Index]&amp;Data[Valid Test, Can be used for conformity (Y/N)],Data[PN/km ('#)])</f>
        <v>#N/A</v>
      </c>
      <c r="L663" s="129" t="e" cm="1">
        <f t="array" ref="L663">_xlfn.XLOOKUP($A663&amp;$Q$3,Data[Index]&amp;Data[Valid Test, Can be used for conformity (Y/N)],Data[PM/km (mg)])</f>
        <v>#N/A</v>
      </c>
      <c r="M663" s="126" t="e" cm="1">
        <f t="array" ref="M663">_xlfn.XLOOKUP($A663&amp;$Q$3,Data[Index]&amp;Data[Valid Test, Can be used for conformity (Y/N)],Data[CH4 (mg/km)])</f>
        <v>#N/A</v>
      </c>
      <c r="N663" s="126" t="e" cm="1">
        <f t="array" ref="N663">_xlfn.XLOOKUP($A663&amp;$Q$3,Data[Index]&amp;Data[Valid Test, Can be used for conformity (Y/N)],Data[N20 (mg/km)])</f>
        <v>#N/A</v>
      </c>
      <c r="O663" s="129" t="e" cm="1">
        <f t="array" ref="O663">_xlfn.XLOOKUP($A663&amp;$Q$3,Data[Index]&amp;Data[Valid Test, Can be used for conformity (Y/N)],Data[l/100km])</f>
        <v>#N/A</v>
      </c>
      <c r="P663" s="138" t="e">
        <f>_xlfn.XLOOKUP($A663,Data[Index],Data[Comments])</f>
        <v>#N/A</v>
      </c>
    </row>
    <row r="664" spans="1:16" x14ac:dyDescent="0.2">
      <c r="A664" s="129"/>
      <c r="B664" s="129"/>
      <c r="C664" s="129" t="e" cm="1">
        <f t="array" ref="C664">_xlfn.XLOOKUP($A664&amp;$Q$3&amp;$R$3,Data[Index]&amp;Data[Valid Test, Can be used for conformity (Y/N)]&amp;Data[Cycle],Data[Test Name])</f>
        <v>#N/A</v>
      </c>
      <c r="D664" s="167" t="e" cm="1">
        <f t="array" ref="D664">_xlfn.XLOOKUP($A664&amp;$Q$3&amp;$R$3,Data[Index]&amp;Data[Valid Test, Can be used for conformity (Y/N)]&amp;Data[Cycle],Data[Mileage (Miles)])</f>
        <v>#N/A</v>
      </c>
      <c r="E664" s="130" t="e" cm="1">
        <f t="array" ref="E664">_xlfn.XLOOKUP($A664&amp;$Q$3&amp;$R$3,Data[Index]&amp;Data[Valid Test, Can be used for conformity (Y/N)]&amp;Data[Cycle],Data[Date])</f>
        <v>#N/A</v>
      </c>
      <c r="F664" s="129" t="e" cm="1">
        <f t="array" ref="F664">_xlfn.XLOOKUP($A664&amp;$Q$3&amp;$R$3,Data[Index]&amp;Data[Valid Test, Can be used for conformity (Y/N)]&amp;Data[Cycle],Data[CO/km (mg)])</f>
        <v>#N/A</v>
      </c>
      <c r="G664" s="129" t="e" cm="1">
        <f t="array" ref="G664">_xlfn.XLOOKUP($A664&amp;$Q$3,Data[Index]&amp;Data[Valid Test, Can be used for conformity (Y/N)],Data[CO2/km (g)])</f>
        <v>#N/A</v>
      </c>
      <c r="H664" s="129" t="e" cm="1">
        <f t="array" ref="H664">_xlfn.XLOOKUP($A664&amp;$Q$3,Data[Index]&amp;Data[Valid Test, Can be used for conformity (Y/N)],Data[THC/km (mg)])</f>
        <v>#N/A</v>
      </c>
      <c r="I664" s="129" t="e" cm="1">
        <f t="array" ref="I664">_xlfn.XLOOKUP($A664&amp;$Q$3,Data[Index]&amp;Data[Valid Test, Can be used for conformity (Y/N)],Data[NOx/km (mg)])</f>
        <v>#N/A</v>
      </c>
      <c r="J664" s="129" t="e" cm="1">
        <f t="array" ref="J664">_xlfn.XLOOKUP($A664&amp;$Q$3,Data[Index]&amp;Data[Valid Test, Can be used for conformity (Y/N)],Data[THC + NOx/km (mg)])</f>
        <v>#N/A</v>
      </c>
      <c r="K664" s="142" t="e" cm="1">
        <f t="array" ref="K664">_xlfn.XLOOKUP($A664&amp;$Q$3,Data[Index]&amp;Data[Valid Test, Can be used for conformity (Y/N)],Data[PN/km ('#)])</f>
        <v>#N/A</v>
      </c>
      <c r="L664" s="129" t="e" cm="1">
        <f t="array" ref="L664">_xlfn.XLOOKUP($A664&amp;$Q$3,Data[Index]&amp;Data[Valid Test, Can be used for conformity (Y/N)],Data[PM/km (mg)])</f>
        <v>#N/A</v>
      </c>
      <c r="M664" s="126" t="e" cm="1">
        <f t="array" ref="M664">_xlfn.XLOOKUP($A664&amp;$Q$3,Data[Index]&amp;Data[Valid Test, Can be used for conformity (Y/N)],Data[CH4 (mg/km)])</f>
        <v>#N/A</v>
      </c>
      <c r="N664" s="126" t="e" cm="1">
        <f t="array" ref="N664">_xlfn.XLOOKUP($A664&amp;$Q$3,Data[Index]&amp;Data[Valid Test, Can be used for conformity (Y/N)],Data[N20 (mg/km)])</f>
        <v>#N/A</v>
      </c>
      <c r="O664" s="129" t="e" cm="1">
        <f t="array" ref="O664">_xlfn.XLOOKUP($A664&amp;$Q$3,Data[Index]&amp;Data[Valid Test, Can be used for conformity (Y/N)],Data[l/100km])</f>
        <v>#N/A</v>
      </c>
      <c r="P664" s="138" t="e">
        <f>_xlfn.XLOOKUP($A664,Data[Index],Data[Comments])</f>
        <v>#N/A</v>
      </c>
    </row>
    <row r="665" spans="1:16" x14ac:dyDescent="0.2">
      <c r="A665" s="129"/>
      <c r="B665" s="129"/>
      <c r="C665" s="129" t="e" cm="1">
        <f t="array" ref="C665">_xlfn.XLOOKUP($A665&amp;$Q$3&amp;$R$3,Data[Index]&amp;Data[Valid Test, Can be used for conformity (Y/N)]&amp;Data[Cycle],Data[Test Name])</f>
        <v>#N/A</v>
      </c>
      <c r="D665" s="167" t="e" cm="1">
        <f t="array" ref="D665">_xlfn.XLOOKUP($A665&amp;$Q$3&amp;$R$3,Data[Index]&amp;Data[Valid Test, Can be used for conformity (Y/N)]&amp;Data[Cycle],Data[Mileage (Miles)])</f>
        <v>#N/A</v>
      </c>
      <c r="E665" s="130" t="e" cm="1">
        <f t="array" ref="E665">_xlfn.XLOOKUP($A665&amp;$Q$3&amp;$R$3,Data[Index]&amp;Data[Valid Test, Can be used for conformity (Y/N)]&amp;Data[Cycle],Data[Date])</f>
        <v>#N/A</v>
      </c>
      <c r="F665" s="129" t="e" cm="1">
        <f t="array" ref="F665">_xlfn.XLOOKUP($A665&amp;$Q$3&amp;$R$3,Data[Index]&amp;Data[Valid Test, Can be used for conformity (Y/N)]&amp;Data[Cycle],Data[CO/km (mg)])</f>
        <v>#N/A</v>
      </c>
      <c r="G665" s="129" t="e" cm="1">
        <f t="array" ref="G665">_xlfn.XLOOKUP($A665&amp;$Q$3,Data[Index]&amp;Data[Valid Test, Can be used for conformity (Y/N)],Data[CO2/km (g)])</f>
        <v>#N/A</v>
      </c>
      <c r="H665" s="129" t="e" cm="1">
        <f t="array" ref="H665">_xlfn.XLOOKUP($A665&amp;$Q$3,Data[Index]&amp;Data[Valid Test, Can be used for conformity (Y/N)],Data[THC/km (mg)])</f>
        <v>#N/A</v>
      </c>
      <c r="I665" s="129" t="e" cm="1">
        <f t="array" ref="I665">_xlfn.XLOOKUP($A665&amp;$Q$3,Data[Index]&amp;Data[Valid Test, Can be used for conformity (Y/N)],Data[NOx/km (mg)])</f>
        <v>#N/A</v>
      </c>
      <c r="J665" s="129" t="e" cm="1">
        <f t="array" ref="J665">_xlfn.XLOOKUP($A665&amp;$Q$3,Data[Index]&amp;Data[Valid Test, Can be used for conformity (Y/N)],Data[THC + NOx/km (mg)])</f>
        <v>#N/A</v>
      </c>
      <c r="K665" s="142" t="e" cm="1">
        <f t="array" ref="K665">_xlfn.XLOOKUP($A665&amp;$Q$3,Data[Index]&amp;Data[Valid Test, Can be used for conformity (Y/N)],Data[PN/km ('#)])</f>
        <v>#N/A</v>
      </c>
      <c r="L665" s="129" t="e" cm="1">
        <f t="array" ref="L665">_xlfn.XLOOKUP($A665&amp;$Q$3,Data[Index]&amp;Data[Valid Test, Can be used for conformity (Y/N)],Data[PM/km (mg)])</f>
        <v>#N/A</v>
      </c>
      <c r="M665" s="126" t="e" cm="1">
        <f t="array" ref="M665">_xlfn.XLOOKUP($A665&amp;$Q$3,Data[Index]&amp;Data[Valid Test, Can be used for conformity (Y/N)],Data[CH4 (mg/km)])</f>
        <v>#N/A</v>
      </c>
      <c r="N665" s="126" t="e" cm="1">
        <f t="array" ref="N665">_xlfn.XLOOKUP($A665&amp;$Q$3,Data[Index]&amp;Data[Valid Test, Can be used for conformity (Y/N)],Data[N20 (mg/km)])</f>
        <v>#N/A</v>
      </c>
      <c r="O665" s="129" t="e" cm="1">
        <f t="array" ref="O665">_xlfn.XLOOKUP($A665&amp;$Q$3,Data[Index]&amp;Data[Valid Test, Can be used for conformity (Y/N)],Data[l/100km])</f>
        <v>#N/A</v>
      </c>
      <c r="P665" s="138">
        <f>_xlfn.XLOOKUP($A665,Data[Index],Data[Comments])</f>
        <v>0</v>
      </c>
    </row>
    <row r="666" spans="1:16" x14ac:dyDescent="0.2">
      <c r="A666" s="129"/>
      <c r="B666" s="129"/>
      <c r="C666" s="129" t="e" cm="1">
        <f t="array" ref="C666">_xlfn.XLOOKUP($A666&amp;$Q$3&amp;$R$3,Data[Index]&amp;Data[Valid Test, Can be used for conformity (Y/N)]&amp;Data[Cycle],Data[Test Name])</f>
        <v>#N/A</v>
      </c>
      <c r="D666" s="167" t="e" cm="1">
        <f t="array" ref="D666">_xlfn.XLOOKUP($A666&amp;$Q$3&amp;$R$3,Data[Index]&amp;Data[Valid Test, Can be used for conformity (Y/N)]&amp;Data[Cycle],Data[Mileage (Miles)])</f>
        <v>#N/A</v>
      </c>
      <c r="E666" s="130" t="e" cm="1">
        <f t="array" ref="E666">_xlfn.XLOOKUP($A666&amp;$Q$3&amp;$R$3,Data[Index]&amp;Data[Valid Test, Can be used for conformity (Y/N)]&amp;Data[Cycle],Data[Date])</f>
        <v>#N/A</v>
      </c>
      <c r="F666" s="129" t="e" cm="1">
        <f t="array" ref="F666">_xlfn.XLOOKUP($A666&amp;$Q$3&amp;$R$3,Data[Index]&amp;Data[Valid Test, Can be used for conformity (Y/N)]&amp;Data[Cycle],Data[CO/km (mg)])</f>
        <v>#N/A</v>
      </c>
      <c r="G666" s="129" t="e" cm="1">
        <f t="array" ref="G666">_xlfn.XLOOKUP($A666&amp;$Q$3,Data[Index]&amp;Data[Valid Test, Can be used for conformity (Y/N)],Data[CO2/km (g)])</f>
        <v>#N/A</v>
      </c>
      <c r="H666" s="129" t="e" cm="1">
        <f t="array" ref="H666">_xlfn.XLOOKUP($A666&amp;$Q$3,Data[Index]&amp;Data[Valid Test, Can be used for conformity (Y/N)],Data[THC/km (mg)])</f>
        <v>#N/A</v>
      </c>
      <c r="I666" s="129" t="e" cm="1">
        <f t="array" ref="I666">_xlfn.XLOOKUP($A666&amp;$Q$3,Data[Index]&amp;Data[Valid Test, Can be used for conformity (Y/N)],Data[NOx/km (mg)])</f>
        <v>#N/A</v>
      </c>
      <c r="J666" s="129" t="e" cm="1">
        <f t="array" ref="J666">_xlfn.XLOOKUP($A666&amp;$Q$3,Data[Index]&amp;Data[Valid Test, Can be used for conformity (Y/N)],Data[THC + NOx/km (mg)])</f>
        <v>#N/A</v>
      </c>
      <c r="K666" s="142" t="e" cm="1">
        <f t="array" ref="K666">_xlfn.XLOOKUP($A666&amp;$Q$3,Data[Index]&amp;Data[Valid Test, Can be used for conformity (Y/N)],Data[PN/km ('#)])</f>
        <v>#N/A</v>
      </c>
      <c r="L666" s="129" t="e" cm="1">
        <f t="array" ref="L666">_xlfn.XLOOKUP($A666&amp;$Q$3,Data[Index]&amp;Data[Valid Test, Can be used for conformity (Y/N)],Data[PM/km (mg)])</f>
        <v>#N/A</v>
      </c>
      <c r="M666" s="126" t="e" cm="1">
        <f t="array" ref="M666">_xlfn.XLOOKUP($A666&amp;$Q$3,Data[Index]&amp;Data[Valid Test, Can be used for conformity (Y/N)],Data[CH4 (mg/km)])</f>
        <v>#N/A</v>
      </c>
      <c r="N666" s="126" t="e" cm="1">
        <f t="array" ref="N666">_xlfn.XLOOKUP($A666&amp;$Q$3,Data[Index]&amp;Data[Valid Test, Can be used for conformity (Y/N)],Data[N20 (mg/km)])</f>
        <v>#N/A</v>
      </c>
      <c r="O666" s="129" t="e" cm="1">
        <f t="array" ref="O666">_xlfn.XLOOKUP($A666&amp;$Q$3,Data[Index]&amp;Data[Valid Test, Can be used for conformity (Y/N)],Data[l/100km])</f>
        <v>#N/A</v>
      </c>
      <c r="P666" s="138">
        <f>_xlfn.XLOOKUP($A666,Data[Index],Data[Comments])</f>
        <v>0</v>
      </c>
    </row>
    <row r="667" spans="1:16" x14ac:dyDescent="0.2">
      <c r="A667" s="129"/>
      <c r="B667" s="129"/>
      <c r="C667" s="129" t="e" cm="1">
        <f t="array" ref="C667">_xlfn.XLOOKUP($A667&amp;$Q$3&amp;$R$3,Data[Index]&amp;Data[Valid Test, Can be used for conformity (Y/N)]&amp;Data[Cycle],Data[Test Name])</f>
        <v>#N/A</v>
      </c>
      <c r="D667" s="167" t="e" cm="1">
        <f t="array" ref="D667">_xlfn.XLOOKUP($A667&amp;$Q$3&amp;$R$3,Data[Index]&amp;Data[Valid Test, Can be used for conformity (Y/N)]&amp;Data[Cycle],Data[Mileage (Miles)])</f>
        <v>#N/A</v>
      </c>
      <c r="E667" s="130" t="e" cm="1">
        <f t="array" ref="E667">_xlfn.XLOOKUP($A667&amp;$Q$3&amp;$R$3,Data[Index]&amp;Data[Valid Test, Can be used for conformity (Y/N)]&amp;Data[Cycle],Data[Date])</f>
        <v>#N/A</v>
      </c>
      <c r="F667" s="129" t="e" cm="1">
        <f t="array" ref="F667">_xlfn.XLOOKUP($A667&amp;$Q$3&amp;$R$3,Data[Index]&amp;Data[Valid Test, Can be used for conformity (Y/N)]&amp;Data[Cycle],Data[CO/km (mg)])</f>
        <v>#N/A</v>
      </c>
      <c r="G667" s="129" t="e" cm="1">
        <f t="array" ref="G667">_xlfn.XLOOKUP($A667&amp;$Q$3,Data[Index]&amp;Data[Valid Test, Can be used for conformity (Y/N)],Data[CO2/km (g)])</f>
        <v>#N/A</v>
      </c>
      <c r="H667" s="129" t="e" cm="1">
        <f t="array" ref="H667">_xlfn.XLOOKUP($A667&amp;$Q$3,Data[Index]&amp;Data[Valid Test, Can be used for conformity (Y/N)],Data[THC/km (mg)])</f>
        <v>#N/A</v>
      </c>
      <c r="I667" s="129" t="e" cm="1">
        <f t="array" ref="I667">_xlfn.XLOOKUP($A667&amp;$Q$3,Data[Index]&amp;Data[Valid Test, Can be used for conformity (Y/N)],Data[NOx/km (mg)])</f>
        <v>#N/A</v>
      </c>
      <c r="J667" s="129" t="e" cm="1">
        <f t="array" ref="J667">_xlfn.XLOOKUP($A667&amp;$Q$3,Data[Index]&amp;Data[Valid Test, Can be used for conformity (Y/N)],Data[THC + NOx/km (mg)])</f>
        <v>#N/A</v>
      </c>
      <c r="K667" s="142" t="e" cm="1">
        <f t="array" ref="K667">_xlfn.XLOOKUP($A667&amp;$Q$3,Data[Index]&amp;Data[Valid Test, Can be used for conformity (Y/N)],Data[PN/km ('#)])</f>
        <v>#N/A</v>
      </c>
      <c r="L667" s="129" t="e" cm="1">
        <f t="array" ref="L667">_xlfn.XLOOKUP($A667&amp;$Q$3,Data[Index]&amp;Data[Valid Test, Can be used for conformity (Y/N)],Data[PM/km (mg)])</f>
        <v>#N/A</v>
      </c>
      <c r="M667" s="126" t="e" cm="1">
        <f t="array" ref="M667">_xlfn.XLOOKUP($A667&amp;$Q$3,Data[Index]&amp;Data[Valid Test, Can be used for conformity (Y/N)],Data[CH4 (mg/km)])</f>
        <v>#N/A</v>
      </c>
      <c r="N667" s="126" t="e" cm="1">
        <f t="array" ref="N667">_xlfn.XLOOKUP($A667&amp;$Q$3,Data[Index]&amp;Data[Valid Test, Can be used for conformity (Y/N)],Data[N20 (mg/km)])</f>
        <v>#N/A</v>
      </c>
      <c r="O667" s="129" t="e" cm="1">
        <f t="array" ref="O667">_xlfn.XLOOKUP($A667&amp;$Q$3,Data[Index]&amp;Data[Valid Test, Can be used for conformity (Y/N)],Data[l/100km])</f>
        <v>#N/A</v>
      </c>
      <c r="P667" s="138" t="e">
        <f>_xlfn.XLOOKUP($A667,Data[Index],Data[Comments])</f>
        <v>#N/A</v>
      </c>
    </row>
    <row r="668" spans="1:16" x14ac:dyDescent="0.2">
      <c r="A668" s="129"/>
      <c r="B668" s="129"/>
      <c r="C668" s="129" t="e" cm="1">
        <f t="array" ref="C668">_xlfn.XLOOKUP($A668&amp;$Q$3&amp;$R$3,Data[Index]&amp;Data[Valid Test, Can be used for conformity (Y/N)]&amp;Data[Cycle],Data[Test Name])</f>
        <v>#N/A</v>
      </c>
      <c r="D668" s="167" t="e" cm="1">
        <f t="array" ref="D668">_xlfn.XLOOKUP($A668&amp;$Q$3&amp;$R$3,Data[Index]&amp;Data[Valid Test, Can be used for conformity (Y/N)]&amp;Data[Cycle],Data[Mileage (Miles)])</f>
        <v>#N/A</v>
      </c>
      <c r="E668" s="130" t="e" cm="1">
        <f t="array" ref="E668">_xlfn.XLOOKUP($A668&amp;$Q$3&amp;$R$3,Data[Index]&amp;Data[Valid Test, Can be used for conformity (Y/N)]&amp;Data[Cycle],Data[Date])</f>
        <v>#N/A</v>
      </c>
      <c r="F668" s="129" t="e" cm="1">
        <f t="array" ref="F668">_xlfn.XLOOKUP($A668&amp;$Q$3&amp;$R$3,Data[Index]&amp;Data[Valid Test, Can be used for conformity (Y/N)]&amp;Data[Cycle],Data[CO/km (mg)])</f>
        <v>#N/A</v>
      </c>
      <c r="G668" s="129" t="e" cm="1">
        <f t="array" ref="G668">_xlfn.XLOOKUP($A668&amp;$Q$3,Data[Index]&amp;Data[Valid Test, Can be used for conformity (Y/N)],Data[CO2/km (g)])</f>
        <v>#N/A</v>
      </c>
      <c r="H668" s="129" t="e" cm="1">
        <f t="array" ref="H668">_xlfn.XLOOKUP($A668&amp;$Q$3,Data[Index]&amp;Data[Valid Test, Can be used for conformity (Y/N)],Data[THC/km (mg)])</f>
        <v>#N/A</v>
      </c>
      <c r="I668" s="129" t="e" cm="1">
        <f t="array" ref="I668">_xlfn.XLOOKUP($A668&amp;$Q$3,Data[Index]&amp;Data[Valid Test, Can be used for conformity (Y/N)],Data[NOx/km (mg)])</f>
        <v>#N/A</v>
      </c>
      <c r="J668" s="129" t="e" cm="1">
        <f t="array" ref="J668">_xlfn.XLOOKUP($A668&amp;$Q$3,Data[Index]&amp;Data[Valid Test, Can be used for conformity (Y/N)],Data[THC + NOx/km (mg)])</f>
        <v>#N/A</v>
      </c>
      <c r="K668" s="142" t="e" cm="1">
        <f t="array" ref="K668">_xlfn.XLOOKUP($A668&amp;$Q$3,Data[Index]&amp;Data[Valid Test, Can be used for conformity (Y/N)],Data[PN/km ('#)])</f>
        <v>#N/A</v>
      </c>
      <c r="L668" s="129" t="e" cm="1">
        <f t="array" ref="L668">_xlfn.XLOOKUP($A668&amp;$Q$3,Data[Index]&amp;Data[Valid Test, Can be used for conformity (Y/N)],Data[PM/km (mg)])</f>
        <v>#N/A</v>
      </c>
      <c r="M668" s="126" t="e" cm="1">
        <f t="array" ref="M668">_xlfn.XLOOKUP($A668&amp;$Q$3,Data[Index]&amp;Data[Valid Test, Can be used for conformity (Y/N)],Data[CH4 (mg/km)])</f>
        <v>#N/A</v>
      </c>
      <c r="N668" s="126" t="e" cm="1">
        <f t="array" ref="N668">_xlfn.XLOOKUP($A668&amp;$Q$3,Data[Index]&amp;Data[Valid Test, Can be used for conformity (Y/N)],Data[N20 (mg/km)])</f>
        <v>#N/A</v>
      </c>
      <c r="O668" s="129" t="e" cm="1">
        <f t="array" ref="O668">_xlfn.XLOOKUP($A668&amp;$Q$3,Data[Index]&amp;Data[Valid Test, Can be used for conformity (Y/N)],Data[l/100km])</f>
        <v>#N/A</v>
      </c>
      <c r="P668" s="138">
        <f>_xlfn.XLOOKUP($A668,Data[Index],Data[Comments])</f>
        <v>0</v>
      </c>
    </row>
    <row r="669" spans="1:16" x14ac:dyDescent="0.2">
      <c r="A669" s="129"/>
      <c r="B669" s="129"/>
      <c r="C669" s="129" t="e" cm="1">
        <f t="array" ref="C669">_xlfn.XLOOKUP($A669&amp;$Q$3&amp;$R$3,Data[Index]&amp;Data[Valid Test, Can be used for conformity (Y/N)]&amp;Data[Cycle],Data[Test Name])</f>
        <v>#N/A</v>
      </c>
      <c r="D669" s="167" t="e" cm="1">
        <f t="array" ref="D669">_xlfn.XLOOKUP($A669&amp;$Q$3&amp;$R$3,Data[Index]&amp;Data[Valid Test, Can be used for conformity (Y/N)]&amp;Data[Cycle],Data[Mileage (Miles)])</f>
        <v>#N/A</v>
      </c>
      <c r="E669" s="130" t="e" cm="1">
        <f t="array" ref="E669">_xlfn.XLOOKUP($A669&amp;$Q$3&amp;$R$3,Data[Index]&amp;Data[Valid Test, Can be used for conformity (Y/N)]&amp;Data[Cycle],Data[Date])</f>
        <v>#N/A</v>
      </c>
      <c r="F669" s="129" t="e" cm="1">
        <f t="array" ref="F669">_xlfn.XLOOKUP($A669&amp;$Q$3&amp;$R$3,Data[Index]&amp;Data[Valid Test, Can be used for conformity (Y/N)]&amp;Data[Cycle],Data[CO/km (mg)])</f>
        <v>#N/A</v>
      </c>
      <c r="G669" s="129" t="e" cm="1">
        <f t="array" ref="G669">_xlfn.XLOOKUP($A669&amp;$Q$3,Data[Index]&amp;Data[Valid Test, Can be used for conformity (Y/N)],Data[CO2/km (g)])</f>
        <v>#N/A</v>
      </c>
      <c r="H669" s="129" t="e" cm="1">
        <f t="array" ref="H669">_xlfn.XLOOKUP($A669&amp;$Q$3,Data[Index]&amp;Data[Valid Test, Can be used for conformity (Y/N)],Data[THC/km (mg)])</f>
        <v>#N/A</v>
      </c>
      <c r="I669" s="129" t="e" cm="1">
        <f t="array" ref="I669">_xlfn.XLOOKUP($A669&amp;$Q$3,Data[Index]&amp;Data[Valid Test, Can be used for conformity (Y/N)],Data[NOx/km (mg)])</f>
        <v>#N/A</v>
      </c>
      <c r="J669" s="129" t="e" cm="1">
        <f t="array" ref="J669">_xlfn.XLOOKUP($A669&amp;$Q$3,Data[Index]&amp;Data[Valid Test, Can be used for conformity (Y/N)],Data[THC + NOx/km (mg)])</f>
        <v>#N/A</v>
      </c>
      <c r="K669" s="142" t="e" cm="1">
        <f t="array" ref="K669">_xlfn.XLOOKUP($A669&amp;$Q$3,Data[Index]&amp;Data[Valid Test, Can be used for conformity (Y/N)],Data[PN/km ('#)])</f>
        <v>#N/A</v>
      </c>
      <c r="L669" s="129" t="e" cm="1">
        <f t="array" ref="L669">_xlfn.XLOOKUP($A669&amp;$Q$3,Data[Index]&amp;Data[Valid Test, Can be used for conformity (Y/N)],Data[PM/km (mg)])</f>
        <v>#N/A</v>
      </c>
      <c r="M669" s="126" t="e" cm="1">
        <f t="array" ref="M669">_xlfn.XLOOKUP($A669&amp;$Q$3,Data[Index]&amp;Data[Valid Test, Can be used for conformity (Y/N)],Data[CH4 (mg/km)])</f>
        <v>#N/A</v>
      </c>
      <c r="N669" s="126" t="e" cm="1">
        <f t="array" ref="N669">_xlfn.XLOOKUP($A669&amp;$Q$3,Data[Index]&amp;Data[Valid Test, Can be used for conformity (Y/N)],Data[N20 (mg/km)])</f>
        <v>#N/A</v>
      </c>
      <c r="O669" s="129" t="e" cm="1">
        <f t="array" ref="O669">_xlfn.XLOOKUP($A669&amp;$Q$3,Data[Index]&amp;Data[Valid Test, Can be used for conformity (Y/N)],Data[l/100km])</f>
        <v>#N/A</v>
      </c>
      <c r="P669" s="138">
        <f>_xlfn.XLOOKUP($A669,Data[Index],Data[Comments])</f>
        <v>0</v>
      </c>
    </row>
    <row r="670" spans="1:16" x14ac:dyDescent="0.2">
      <c r="A670" s="129"/>
      <c r="B670" s="129"/>
      <c r="C670" s="129" t="e" cm="1">
        <f t="array" ref="C670">_xlfn.XLOOKUP($A670&amp;$Q$3&amp;$R$3,Data[Index]&amp;Data[Valid Test, Can be used for conformity (Y/N)]&amp;Data[Cycle],Data[Test Name])</f>
        <v>#N/A</v>
      </c>
      <c r="D670" s="167" t="e" cm="1">
        <f t="array" ref="D670">_xlfn.XLOOKUP($A670&amp;$Q$3&amp;$R$3,Data[Index]&amp;Data[Valid Test, Can be used for conformity (Y/N)]&amp;Data[Cycle],Data[Mileage (Miles)])</f>
        <v>#N/A</v>
      </c>
      <c r="E670" s="130" t="e" cm="1">
        <f t="array" ref="E670">_xlfn.XLOOKUP($A670&amp;$Q$3&amp;$R$3,Data[Index]&amp;Data[Valid Test, Can be used for conformity (Y/N)]&amp;Data[Cycle],Data[Date])</f>
        <v>#N/A</v>
      </c>
      <c r="F670" s="129" t="e" cm="1">
        <f t="array" ref="F670">_xlfn.XLOOKUP($A670&amp;$Q$3&amp;$R$3,Data[Index]&amp;Data[Valid Test, Can be used for conformity (Y/N)]&amp;Data[Cycle],Data[CO/km (mg)])</f>
        <v>#N/A</v>
      </c>
      <c r="G670" s="129" t="e" cm="1">
        <f t="array" ref="G670">_xlfn.XLOOKUP($A670&amp;$Q$3,Data[Index]&amp;Data[Valid Test, Can be used for conformity (Y/N)],Data[CO2/km (g)])</f>
        <v>#N/A</v>
      </c>
      <c r="H670" s="129" t="e" cm="1">
        <f t="array" ref="H670">_xlfn.XLOOKUP($A670&amp;$Q$3,Data[Index]&amp;Data[Valid Test, Can be used for conformity (Y/N)],Data[THC/km (mg)])</f>
        <v>#N/A</v>
      </c>
      <c r="I670" s="129" t="e" cm="1">
        <f t="array" ref="I670">_xlfn.XLOOKUP($A670&amp;$Q$3,Data[Index]&amp;Data[Valid Test, Can be used for conformity (Y/N)],Data[NOx/km (mg)])</f>
        <v>#N/A</v>
      </c>
      <c r="J670" s="129" t="e" cm="1">
        <f t="array" ref="J670">_xlfn.XLOOKUP($A670&amp;$Q$3,Data[Index]&amp;Data[Valid Test, Can be used for conformity (Y/N)],Data[THC + NOx/km (mg)])</f>
        <v>#N/A</v>
      </c>
      <c r="K670" s="142" t="e" cm="1">
        <f t="array" ref="K670">_xlfn.XLOOKUP($A670&amp;$Q$3,Data[Index]&amp;Data[Valid Test, Can be used for conformity (Y/N)],Data[PN/km ('#)])</f>
        <v>#N/A</v>
      </c>
      <c r="L670" s="129" t="e" cm="1">
        <f t="array" ref="L670">_xlfn.XLOOKUP($A670&amp;$Q$3,Data[Index]&amp;Data[Valid Test, Can be used for conformity (Y/N)],Data[PM/km (mg)])</f>
        <v>#N/A</v>
      </c>
      <c r="M670" s="126" t="e" cm="1">
        <f t="array" ref="M670">_xlfn.XLOOKUP($A670&amp;$Q$3,Data[Index]&amp;Data[Valid Test, Can be used for conformity (Y/N)],Data[CH4 (mg/km)])</f>
        <v>#N/A</v>
      </c>
      <c r="N670" s="126" t="e" cm="1">
        <f t="array" ref="N670">_xlfn.XLOOKUP($A670&amp;$Q$3,Data[Index]&amp;Data[Valid Test, Can be used for conformity (Y/N)],Data[N20 (mg/km)])</f>
        <v>#N/A</v>
      </c>
      <c r="O670" s="129" t="e" cm="1">
        <f t="array" ref="O670">_xlfn.XLOOKUP($A670&amp;$Q$3,Data[Index]&amp;Data[Valid Test, Can be used for conformity (Y/N)],Data[l/100km])</f>
        <v>#N/A</v>
      </c>
      <c r="P670" s="138" t="e">
        <f>_xlfn.XLOOKUP($A670,Data[Index],Data[Comments])</f>
        <v>#N/A</v>
      </c>
    </row>
    <row r="671" spans="1:16" x14ac:dyDescent="0.2">
      <c r="A671" s="129"/>
      <c r="B671" s="129"/>
      <c r="C671" s="129" t="e" cm="1">
        <f t="array" ref="C671">_xlfn.XLOOKUP($A671&amp;$Q$3&amp;$R$3,Data[Index]&amp;Data[Valid Test, Can be used for conformity (Y/N)]&amp;Data[Cycle],Data[Test Name])</f>
        <v>#N/A</v>
      </c>
      <c r="D671" s="167" t="e" cm="1">
        <f t="array" ref="D671">_xlfn.XLOOKUP($A671&amp;$Q$3&amp;$R$3,Data[Index]&amp;Data[Valid Test, Can be used for conformity (Y/N)]&amp;Data[Cycle],Data[Mileage (Miles)])</f>
        <v>#N/A</v>
      </c>
      <c r="E671" s="130" t="e" cm="1">
        <f t="array" ref="E671">_xlfn.XLOOKUP($A671&amp;$Q$3&amp;$R$3,Data[Index]&amp;Data[Valid Test, Can be used for conformity (Y/N)]&amp;Data[Cycle],Data[Date])</f>
        <v>#N/A</v>
      </c>
      <c r="F671" s="129" t="e" cm="1">
        <f t="array" ref="F671">_xlfn.XLOOKUP($A671&amp;$Q$3&amp;$R$3,Data[Index]&amp;Data[Valid Test, Can be used for conformity (Y/N)]&amp;Data[Cycle],Data[CO/km (mg)])</f>
        <v>#N/A</v>
      </c>
      <c r="G671" s="129" t="e" cm="1">
        <f t="array" ref="G671">_xlfn.XLOOKUP($A671&amp;$Q$3,Data[Index]&amp;Data[Valid Test, Can be used for conformity (Y/N)],Data[CO2/km (g)])</f>
        <v>#N/A</v>
      </c>
      <c r="H671" s="129" t="e" cm="1">
        <f t="array" ref="H671">_xlfn.XLOOKUP($A671&amp;$Q$3,Data[Index]&amp;Data[Valid Test, Can be used for conformity (Y/N)],Data[THC/km (mg)])</f>
        <v>#N/A</v>
      </c>
      <c r="I671" s="129" t="e" cm="1">
        <f t="array" ref="I671">_xlfn.XLOOKUP($A671&amp;$Q$3,Data[Index]&amp;Data[Valid Test, Can be used for conformity (Y/N)],Data[NOx/km (mg)])</f>
        <v>#N/A</v>
      </c>
      <c r="J671" s="129" t="e" cm="1">
        <f t="array" ref="J671">_xlfn.XLOOKUP($A671&amp;$Q$3,Data[Index]&amp;Data[Valid Test, Can be used for conformity (Y/N)],Data[THC + NOx/km (mg)])</f>
        <v>#N/A</v>
      </c>
      <c r="K671" s="142" t="e" cm="1">
        <f t="array" ref="K671">_xlfn.XLOOKUP($A671&amp;$Q$3,Data[Index]&amp;Data[Valid Test, Can be used for conformity (Y/N)],Data[PN/km ('#)])</f>
        <v>#N/A</v>
      </c>
      <c r="L671" s="129" t="e" cm="1">
        <f t="array" ref="L671">_xlfn.XLOOKUP($A671&amp;$Q$3,Data[Index]&amp;Data[Valid Test, Can be used for conformity (Y/N)],Data[PM/km (mg)])</f>
        <v>#N/A</v>
      </c>
      <c r="M671" s="126" t="e" cm="1">
        <f t="array" ref="M671">_xlfn.XLOOKUP($A671&amp;$Q$3,Data[Index]&amp;Data[Valid Test, Can be used for conformity (Y/N)],Data[CH4 (mg/km)])</f>
        <v>#N/A</v>
      </c>
      <c r="N671" s="126" t="e" cm="1">
        <f t="array" ref="N671">_xlfn.XLOOKUP($A671&amp;$Q$3,Data[Index]&amp;Data[Valid Test, Can be used for conformity (Y/N)],Data[N20 (mg/km)])</f>
        <v>#N/A</v>
      </c>
      <c r="O671" s="129" t="e" cm="1">
        <f t="array" ref="O671">_xlfn.XLOOKUP($A671&amp;$Q$3,Data[Index]&amp;Data[Valid Test, Can be used for conformity (Y/N)],Data[l/100km])</f>
        <v>#N/A</v>
      </c>
      <c r="P671" s="138" t="e">
        <f>_xlfn.XLOOKUP($A671,Data[Index],Data[Comments])</f>
        <v>#N/A</v>
      </c>
    </row>
    <row r="672" spans="1:16" x14ac:dyDescent="0.2">
      <c r="A672" s="129"/>
      <c r="B672" s="129"/>
      <c r="C672" s="129" t="e" cm="1">
        <f t="array" ref="C672">_xlfn.XLOOKUP($A672&amp;$Q$3&amp;$R$3,Data[Index]&amp;Data[Valid Test, Can be used for conformity (Y/N)]&amp;Data[Cycle],Data[Test Name])</f>
        <v>#N/A</v>
      </c>
      <c r="D672" s="167" t="e" cm="1">
        <f t="array" ref="D672">_xlfn.XLOOKUP($A672&amp;$Q$3&amp;$R$3,Data[Index]&amp;Data[Valid Test, Can be used for conformity (Y/N)]&amp;Data[Cycle],Data[Mileage (Miles)])</f>
        <v>#N/A</v>
      </c>
      <c r="E672" s="130" t="e" cm="1">
        <f t="array" ref="E672">_xlfn.XLOOKUP($A672&amp;$Q$3&amp;$R$3,Data[Index]&amp;Data[Valid Test, Can be used for conformity (Y/N)]&amp;Data[Cycle],Data[Date])</f>
        <v>#N/A</v>
      </c>
      <c r="F672" s="129" t="e" cm="1">
        <f t="array" ref="F672">_xlfn.XLOOKUP($A672&amp;$Q$3&amp;$R$3,Data[Index]&amp;Data[Valid Test, Can be used for conformity (Y/N)]&amp;Data[Cycle],Data[CO/km (mg)])</f>
        <v>#N/A</v>
      </c>
      <c r="G672" s="129" t="e" cm="1">
        <f t="array" ref="G672">_xlfn.XLOOKUP($A672&amp;$Q$3,Data[Index]&amp;Data[Valid Test, Can be used for conformity (Y/N)],Data[CO2/km (g)])</f>
        <v>#N/A</v>
      </c>
      <c r="H672" s="129" t="e" cm="1">
        <f t="array" ref="H672">_xlfn.XLOOKUP($A672&amp;$Q$3,Data[Index]&amp;Data[Valid Test, Can be used for conformity (Y/N)],Data[THC/km (mg)])</f>
        <v>#N/A</v>
      </c>
      <c r="I672" s="129" t="e" cm="1">
        <f t="array" ref="I672">_xlfn.XLOOKUP($A672&amp;$Q$3,Data[Index]&amp;Data[Valid Test, Can be used for conformity (Y/N)],Data[NOx/km (mg)])</f>
        <v>#N/A</v>
      </c>
      <c r="J672" s="129" t="e" cm="1">
        <f t="array" ref="J672">_xlfn.XLOOKUP($A672&amp;$Q$3,Data[Index]&amp;Data[Valid Test, Can be used for conformity (Y/N)],Data[THC + NOx/km (mg)])</f>
        <v>#N/A</v>
      </c>
      <c r="K672" s="142" t="e" cm="1">
        <f t="array" ref="K672">_xlfn.XLOOKUP($A672&amp;$Q$3,Data[Index]&amp;Data[Valid Test, Can be used for conformity (Y/N)],Data[PN/km ('#)])</f>
        <v>#N/A</v>
      </c>
      <c r="L672" s="129" t="e" cm="1">
        <f t="array" ref="L672">_xlfn.XLOOKUP($A672&amp;$Q$3,Data[Index]&amp;Data[Valid Test, Can be used for conformity (Y/N)],Data[PM/km (mg)])</f>
        <v>#N/A</v>
      </c>
      <c r="M672" s="126" t="e" cm="1">
        <f t="array" ref="M672">_xlfn.XLOOKUP($A672&amp;$Q$3,Data[Index]&amp;Data[Valid Test, Can be used for conformity (Y/N)],Data[CH4 (mg/km)])</f>
        <v>#N/A</v>
      </c>
      <c r="N672" s="126" t="e" cm="1">
        <f t="array" ref="N672">_xlfn.XLOOKUP($A672&amp;$Q$3,Data[Index]&amp;Data[Valid Test, Can be used for conformity (Y/N)],Data[N20 (mg/km)])</f>
        <v>#N/A</v>
      </c>
      <c r="O672" s="129" t="e" cm="1">
        <f t="array" ref="O672">_xlfn.XLOOKUP($A672&amp;$Q$3,Data[Index]&amp;Data[Valid Test, Can be used for conformity (Y/N)],Data[l/100km])</f>
        <v>#N/A</v>
      </c>
      <c r="P672" s="138" t="e">
        <f>_xlfn.XLOOKUP($A672,Data[Index],Data[Comments])</f>
        <v>#N/A</v>
      </c>
    </row>
    <row r="673" spans="1:16" x14ac:dyDescent="0.2">
      <c r="A673" s="129"/>
      <c r="B673" s="129"/>
      <c r="C673" s="129" t="e" cm="1">
        <f t="array" ref="C673">_xlfn.XLOOKUP($A673&amp;$Q$3&amp;$R$3,Data[Index]&amp;Data[Valid Test, Can be used for conformity (Y/N)]&amp;Data[Cycle],Data[Test Name])</f>
        <v>#N/A</v>
      </c>
      <c r="D673" s="167" t="e" cm="1">
        <f t="array" ref="D673">_xlfn.XLOOKUP($A673&amp;$Q$3&amp;$R$3,Data[Index]&amp;Data[Valid Test, Can be used for conformity (Y/N)]&amp;Data[Cycle],Data[Mileage (Miles)])</f>
        <v>#N/A</v>
      </c>
      <c r="E673" s="130" t="e" cm="1">
        <f t="array" ref="E673">_xlfn.XLOOKUP($A673&amp;$Q$3&amp;$R$3,Data[Index]&amp;Data[Valid Test, Can be used for conformity (Y/N)]&amp;Data[Cycle],Data[Date])</f>
        <v>#N/A</v>
      </c>
      <c r="F673" s="129" t="e" cm="1">
        <f t="array" ref="F673">_xlfn.XLOOKUP($A673&amp;$Q$3&amp;$R$3,Data[Index]&amp;Data[Valid Test, Can be used for conformity (Y/N)]&amp;Data[Cycle],Data[CO/km (mg)])</f>
        <v>#N/A</v>
      </c>
      <c r="G673" s="129" t="e" cm="1">
        <f t="array" ref="G673">_xlfn.XLOOKUP($A673&amp;$Q$3,Data[Index]&amp;Data[Valid Test, Can be used for conformity (Y/N)],Data[CO2/km (g)])</f>
        <v>#N/A</v>
      </c>
      <c r="H673" s="129" t="e" cm="1">
        <f t="array" ref="H673">_xlfn.XLOOKUP($A673&amp;$Q$3,Data[Index]&amp;Data[Valid Test, Can be used for conformity (Y/N)],Data[THC/km (mg)])</f>
        <v>#N/A</v>
      </c>
      <c r="I673" s="129" t="e" cm="1">
        <f t="array" ref="I673">_xlfn.XLOOKUP($A673&amp;$Q$3,Data[Index]&amp;Data[Valid Test, Can be used for conformity (Y/N)],Data[NOx/km (mg)])</f>
        <v>#N/A</v>
      </c>
      <c r="J673" s="129" t="e" cm="1">
        <f t="array" ref="J673">_xlfn.XLOOKUP($A673&amp;$Q$3,Data[Index]&amp;Data[Valid Test, Can be used for conformity (Y/N)],Data[THC + NOx/km (mg)])</f>
        <v>#N/A</v>
      </c>
      <c r="K673" s="142" t="e" cm="1">
        <f t="array" ref="K673">_xlfn.XLOOKUP($A673&amp;$Q$3,Data[Index]&amp;Data[Valid Test, Can be used for conformity (Y/N)],Data[PN/km ('#)])</f>
        <v>#N/A</v>
      </c>
      <c r="L673" s="129" t="e" cm="1">
        <f t="array" ref="L673">_xlfn.XLOOKUP($A673&amp;$Q$3,Data[Index]&amp;Data[Valid Test, Can be used for conformity (Y/N)],Data[PM/km (mg)])</f>
        <v>#N/A</v>
      </c>
      <c r="M673" s="126" t="e" cm="1">
        <f t="array" ref="M673">_xlfn.XLOOKUP($A673&amp;$Q$3,Data[Index]&amp;Data[Valid Test, Can be used for conformity (Y/N)],Data[CH4 (mg/km)])</f>
        <v>#N/A</v>
      </c>
      <c r="N673" s="126" t="e" cm="1">
        <f t="array" ref="N673">_xlfn.XLOOKUP($A673&amp;$Q$3,Data[Index]&amp;Data[Valid Test, Can be used for conformity (Y/N)],Data[N20 (mg/km)])</f>
        <v>#N/A</v>
      </c>
      <c r="O673" s="129" t="e" cm="1">
        <f t="array" ref="O673">_xlfn.XLOOKUP($A673&amp;$Q$3,Data[Index]&amp;Data[Valid Test, Can be used for conformity (Y/N)],Data[l/100km])</f>
        <v>#N/A</v>
      </c>
      <c r="P673" s="138">
        <f>_xlfn.XLOOKUP($A673,Data[Index],Data[Comments])</f>
        <v>0</v>
      </c>
    </row>
    <row r="674" spans="1:16" x14ac:dyDescent="0.2">
      <c r="A674" s="129"/>
      <c r="B674" s="129"/>
      <c r="C674" s="129" t="e" cm="1">
        <f t="array" ref="C674">_xlfn.XLOOKUP($A674&amp;$Q$3&amp;$R$3,Data[Index]&amp;Data[Valid Test, Can be used for conformity (Y/N)]&amp;Data[Cycle],Data[Test Name])</f>
        <v>#N/A</v>
      </c>
      <c r="D674" s="167" t="e" cm="1">
        <f t="array" ref="D674">_xlfn.XLOOKUP($A674&amp;$Q$3&amp;$R$3,Data[Index]&amp;Data[Valid Test, Can be used for conformity (Y/N)]&amp;Data[Cycle],Data[Mileage (Miles)])</f>
        <v>#N/A</v>
      </c>
      <c r="E674" s="130" t="e" cm="1">
        <f t="array" ref="E674">_xlfn.XLOOKUP($A674&amp;$Q$3&amp;$R$3,Data[Index]&amp;Data[Valid Test, Can be used for conformity (Y/N)]&amp;Data[Cycle],Data[Date])</f>
        <v>#N/A</v>
      </c>
      <c r="F674" s="129" t="e" cm="1">
        <f t="array" ref="F674">_xlfn.XLOOKUP($A674&amp;$Q$3&amp;$R$3,Data[Index]&amp;Data[Valid Test, Can be used for conformity (Y/N)]&amp;Data[Cycle],Data[CO/km (mg)])</f>
        <v>#N/A</v>
      </c>
      <c r="G674" s="129" t="e" cm="1">
        <f t="array" ref="G674">_xlfn.XLOOKUP($A674&amp;$Q$3,Data[Index]&amp;Data[Valid Test, Can be used for conformity (Y/N)],Data[CO2/km (g)])</f>
        <v>#N/A</v>
      </c>
      <c r="H674" s="129" t="e" cm="1">
        <f t="array" ref="H674">_xlfn.XLOOKUP($A674&amp;$Q$3,Data[Index]&amp;Data[Valid Test, Can be used for conformity (Y/N)],Data[THC/km (mg)])</f>
        <v>#N/A</v>
      </c>
      <c r="I674" s="129" t="e" cm="1">
        <f t="array" ref="I674">_xlfn.XLOOKUP($A674&amp;$Q$3,Data[Index]&amp;Data[Valid Test, Can be used for conformity (Y/N)],Data[NOx/km (mg)])</f>
        <v>#N/A</v>
      </c>
      <c r="J674" s="129" t="e" cm="1">
        <f t="array" ref="J674">_xlfn.XLOOKUP($A674&amp;$Q$3,Data[Index]&amp;Data[Valid Test, Can be used for conformity (Y/N)],Data[THC + NOx/km (mg)])</f>
        <v>#N/A</v>
      </c>
      <c r="K674" s="142" t="e" cm="1">
        <f t="array" ref="K674">_xlfn.XLOOKUP($A674&amp;$Q$3,Data[Index]&amp;Data[Valid Test, Can be used for conformity (Y/N)],Data[PN/km ('#)])</f>
        <v>#N/A</v>
      </c>
      <c r="L674" s="129" t="e" cm="1">
        <f t="array" ref="L674">_xlfn.XLOOKUP($A674&amp;$Q$3,Data[Index]&amp;Data[Valid Test, Can be used for conformity (Y/N)],Data[PM/km (mg)])</f>
        <v>#N/A</v>
      </c>
      <c r="M674" s="126" t="e" cm="1">
        <f t="array" ref="M674">_xlfn.XLOOKUP($A674&amp;$Q$3,Data[Index]&amp;Data[Valid Test, Can be used for conformity (Y/N)],Data[CH4 (mg/km)])</f>
        <v>#N/A</v>
      </c>
      <c r="N674" s="126" t="e" cm="1">
        <f t="array" ref="N674">_xlfn.XLOOKUP($A674&amp;$Q$3,Data[Index]&amp;Data[Valid Test, Can be used for conformity (Y/N)],Data[N20 (mg/km)])</f>
        <v>#N/A</v>
      </c>
      <c r="O674" s="129" t="e" cm="1">
        <f t="array" ref="O674">_xlfn.XLOOKUP($A674&amp;$Q$3,Data[Index]&amp;Data[Valid Test, Can be used for conformity (Y/N)],Data[l/100km])</f>
        <v>#N/A</v>
      </c>
      <c r="P674" s="138">
        <f>_xlfn.XLOOKUP($A674,Data[Index],Data[Comments])</f>
        <v>0</v>
      </c>
    </row>
    <row r="675" spans="1:16" x14ac:dyDescent="0.2">
      <c r="A675" s="129"/>
      <c r="B675" s="129"/>
      <c r="C675" s="129" t="e" cm="1">
        <f t="array" ref="C675">_xlfn.XLOOKUP($A675&amp;$Q$3&amp;$R$3,Data[Index]&amp;Data[Valid Test, Can be used for conformity (Y/N)]&amp;Data[Cycle],Data[Test Name])</f>
        <v>#N/A</v>
      </c>
      <c r="D675" s="167" t="e" cm="1">
        <f t="array" ref="D675">_xlfn.XLOOKUP($A675&amp;$Q$3&amp;$R$3,Data[Index]&amp;Data[Valid Test, Can be used for conformity (Y/N)]&amp;Data[Cycle],Data[Mileage (Miles)])</f>
        <v>#N/A</v>
      </c>
      <c r="E675" s="130" t="e" cm="1">
        <f t="array" ref="E675">_xlfn.XLOOKUP($A675&amp;$Q$3&amp;$R$3,Data[Index]&amp;Data[Valid Test, Can be used for conformity (Y/N)]&amp;Data[Cycle],Data[Date])</f>
        <v>#N/A</v>
      </c>
      <c r="F675" s="129" t="e" cm="1">
        <f t="array" ref="F675">_xlfn.XLOOKUP($A675&amp;$Q$3&amp;$R$3,Data[Index]&amp;Data[Valid Test, Can be used for conformity (Y/N)]&amp;Data[Cycle],Data[CO/km (mg)])</f>
        <v>#N/A</v>
      </c>
      <c r="G675" s="129" t="e" cm="1">
        <f t="array" ref="G675">_xlfn.XLOOKUP($A675&amp;$Q$3,Data[Index]&amp;Data[Valid Test, Can be used for conformity (Y/N)],Data[CO2/km (g)])</f>
        <v>#N/A</v>
      </c>
      <c r="H675" s="129" t="e" cm="1">
        <f t="array" ref="H675">_xlfn.XLOOKUP($A675&amp;$Q$3,Data[Index]&amp;Data[Valid Test, Can be used for conformity (Y/N)],Data[THC/km (mg)])</f>
        <v>#N/A</v>
      </c>
      <c r="I675" s="129" t="e" cm="1">
        <f t="array" ref="I675">_xlfn.XLOOKUP($A675&amp;$Q$3,Data[Index]&amp;Data[Valid Test, Can be used for conformity (Y/N)],Data[NOx/km (mg)])</f>
        <v>#N/A</v>
      </c>
      <c r="J675" s="129" t="e" cm="1">
        <f t="array" ref="J675">_xlfn.XLOOKUP($A675&amp;$Q$3,Data[Index]&amp;Data[Valid Test, Can be used for conformity (Y/N)],Data[THC + NOx/km (mg)])</f>
        <v>#N/A</v>
      </c>
      <c r="K675" s="142" t="e" cm="1">
        <f t="array" ref="K675">_xlfn.XLOOKUP($A675&amp;$Q$3,Data[Index]&amp;Data[Valid Test, Can be used for conformity (Y/N)],Data[PN/km ('#)])</f>
        <v>#N/A</v>
      </c>
      <c r="L675" s="129" t="e" cm="1">
        <f t="array" ref="L675">_xlfn.XLOOKUP($A675&amp;$Q$3,Data[Index]&amp;Data[Valid Test, Can be used for conformity (Y/N)],Data[PM/km (mg)])</f>
        <v>#N/A</v>
      </c>
      <c r="M675" s="126" t="e" cm="1">
        <f t="array" ref="M675">_xlfn.XLOOKUP($A675&amp;$Q$3,Data[Index]&amp;Data[Valid Test, Can be used for conformity (Y/N)],Data[CH4 (mg/km)])</f>
        <v>#N/A</v>
      </c>
      <c r="N675" s="126" t="e" cm="1">
        <f t="array" ref="N675">_xlfn.XLOOKUP($A675&amp;$Q$3,Data[Index]&amp;Data[Valid Test, Can be used for conformity (Y/N)],Data[N20 (mg/km)])</f>
        <v>#N/A</v>
      </c>
      <c r="O675" s="129" t="e" cm="1">
        <f t="array" ref="O675">_xlfn.XLOOKUP($A675&amp;$Q$3,Data[Index]&amp;Data[Valid Test, Can be used for conformity (Y/N)],Data[l/100km])</f>
        <v>#N/A</v>
      </c>
      <c r="P675" s="138" t="e">
        <f>_xlfn.XLOOKUP($A675,Data[Index],Data[Comments])</f>
        <v>#N/A</v>
      </c>
    </row>
    <row r="676" spans="1:16" x14ac:dyDescent="0.2">
      <c r="A676" s="129"/>
      <c r="B676" s="129"/>
      <c r="C676" s="129" t="e" cm="1">
        <f t="array" ref="C676">_xlfn.XLOOKUP($A676&amp;$Q$3&amp;$R$3,Data[Index]&amp;Data[Valid Test, Can be used for conformity (Y/N)]&amp;Data[Cycle],Data[Test Name])</f>
        <v>#N/A</v>
      </c>
      <c r="D676" s="167" t="e" cm="1">
        <f t="array" ref="D676">_xlfn.XLOOKUP($A676&amp;$Q$3&amp;$R$3,Data[Index]&amp;Data[Valid Test, Can be used for conformity (Y/N)]&amp;Data[Cycle],Data[Mileage (Miles)])</f>
        <v>#N/A</v>
      </c>
      <c r="E676" s="130" t="e" cm="1">
        <f t="array" ref="E676">_xlfn.XLOOKUP($A676&amp;$Q$3&amp;$R$3,Data[Index]&amp;Data[Valid Test, Can be used for conformity (Y/N)]&amp;Data[Cycle],Data[Date])</f>
        <v>#N/A</v>
      </c>
      <c r="F676" s="129" t="e" cm="1">
        <f t="array" ref="F676">_xlfn.XLOOKUP($A676&amp;$Q$3&amp;$R$3,Data[Index]&amp;Data[Valid Test, Can be used for conformity (Y/N)]&amp;Data[Cycle],Data[CO/km (mg)])</f>
        <v>#N/A</v>
      </c>
      <c r="G676" s="129" t="e" cm="1">
        <f t="array" ref="G676">_xlfn.XLOOKUP($A676&amp;$Q$3,Data[Index]&amp;Data[Valid Test, Can be used for conformity (Y/N)],Data[CO2/km (g)])</f>
        <v>#N/A</v>
      </c>
      <c r="H676" s="129" t="e" cm="1">
        <f t="array" ref="H676">_xlfn.XLOOKUP($A676&amp;$Q$3,Data[Index]&amp;Data[Valid Test, Can be used for conformity (Y/N)],Data[THC/km (mg)])</f>
        <v>#N/A</v>
      </c>
      <c r="I676" s="129" t="e" cm="1">
        <f t="array" ref="I676">_xlfn.XLOOKUP($A676&amp;$Q$3,Data[Index]&amp;Data[Valid Test, Can be used for conformity (Y/N)],Data[NOx/km (mg)])</f>
        <v>#N/A</v>
      </c>
      <c r="J676" s="129" t="e" cm="1">
        <f t="array" ref="J676">_xlfn.XLOOKUP($A676&amp;$Q$3,Data[Index]&amp;Data[Valid Test, Can be used for conformity (Y/N)],Data[THC + NOx/km (mg)])</f>
        <v>#N/A</v>
      </c>
      <c r="K676" s="142" t="e" cm="1">
        <f t="array" ref="K676">_xlfn.XLOOKUP($A676&amp;$Q$3,Data[Index]&amp;Data[Valid Test, Can be used for conformity (Y/N)],Data[PN/km ('#)])</f>
        <v>#N/A</v>
      </c>
      <c r="L676" s="129" t="e" cm="1">
        <f t="array" ref="L676">_xlfn.XLOOKUP($A676&amp;$Q$3,Data[Index]&amp;Data[Valid Test, Can be used for conformity (Y/N)],Data[PM/km (mg)])</f>
        <v>#N/A</v>
      </c>
      <c r="M676" s="126" t="e" cm="1">
        <f t="array" ref="M676">_xlfn.XLOOKUP($A676&amp;$Q$3,Data[Index]&amp;Data[Valid Test, Can be used for conformity (Y/N)],Data[CH4 (mg/km)])</f>
        <v>#N/A</v>
      </c>
      <c r="N676" s="126" t="e" cm="1">
        <f t="array" ref="N676">_xlfn.XLOOKUP($A676&amp;$Q$3,Data[Index]&amp;Data[Valid Test, Can be used for conformity (Y/N)],Data[N20 (mg/km)])</f>
        <v>#N/A</v>
      </c>
      <c r="O676" s="129" t="e" cm="1">
        <f t="array" ref="O676">_xlfn.XLOOKUP($A676&amp;$Q$3,Data[Index]&amp;Data[Valid Test, Can be used for conformity (Y/N)],Data[l/100km])</f>
        <v>#N/A</v>
      </c>
      <c r="P676" s="138">
        <f>_xlfn.XLOOKUP($A676,Data[Index],Data[Comments])</f>
        <v>0</v>
      </c>
    </row>
    <row r="677" spans="1:16" x14ac:dyDescent="0.2">
      <c r="A677" s="129"/>
      <c r="B677" s="129"/>
      <c r="C677" s="129" t="e" cm="1">
        <f t="array" ref="C677">_xlfn.XLOOKUP($A677&amp;$Q$3&amp;$R$3,Data[Index]&amp;Data[Valid Test, Can be used for conformity (Y/N)]&amp;Data[Cycle],Data[Test Name])</f>
        <v>#N/A</v>
      </c>
      <c r="D677" s="167" t="e" cm="1">
        <f t="array" ref="D677">_xlfn.XLOOKUP($A677&amp;$Q$3&amp;$R$3,Data[Index]&amp;Data[Valid Test, Can be used for conformity (Y/N)]&amp;Data[Cycle],Data[Mileage (Miles)])</f>
        <v>#N/A</v>
      </c>
      <c r="E677" s="130" t="e" cm="1">
        <f t="array" ref="E677">_xlfn.XLOOKUP($A677&amp;$Q$3&amp;$R$3,Data[Index]&amp;Data[Valid Test, Can be used for conformity (Y/N)]&amp;Data[Cycle],Data[Date])</f>
        <v>#N/A</v>
      </c>
      <c r="F677" s="129" t="e" cm="1">
        <f t="array" ref="F677">_xlfn.XLOOKUP($A677&amp;$Q$3&amp;$R$3,Data[Index]&amp;Data[Valid Test, Can be used for conformity (Y/N)]&amp;Data[Cycle],Data[CO/km (mg)])</f>
        <v>#N/A</v>
      </c>
      <c r="G677" s="129" t="e" cm="1">
        <f t="array" ref="G677">_xlfn.XLOOKUP($A677&amp;$Q$3,Data[Index]&amp;Data[Valid Test, Can be used for conformity (Y/N)],Data[CO2/km (g)])</f>
        <v>#N/A</v>
      </c>
      <c r="H677" s="129" t="e" cm="1">
        <f t="array" ref="H677">_xlfn.XLOOKUP($A677&amp;$Q$3,Data[Index]&amp;Data[Valid Test, Can be used for conformity (Y/N)],Data[THC/km (mg)])</f>
        <v>#N/A</v>
      </c>
      <c r="I677" s="129" t="e" cm="1">
        <f t="array" ref="I677">_xlfn.XLOOKUP($A677&amp;$Q$3,Data[Index]&amp;Data[Valid Test, Can be used for conformity (Y/N)],Data[NOx/km (mg)])</f>
        <v>#N/A</v>
      </c>
      <c r="J677" s="129" t="e" cm="1">
        <f t="array" ref="J677">_xlfn.XLOOKUP($A677&amp;$Q$3,Data[Index]&amp;Data[Valid Test, Can be used for conformity (Y/N)],Data[THC + NOx/km (mg)])</f>
        <v>#N/A</v>
      </c>
      <c r="K677" s="142" t="e" cm="1">
        <f t="array" ref="K677">_xlfn.XLOOKUP($A677&amp;$Q$3,Data[Index]&amp;Data[Valid Test, Can be used for conformity (Y/N)],Data[PN/km ('#)])</f>
        <v>#N/A</v>
      </c>
      <c r="L677" s="129" t="e" cm="1">
        <f t="array" ref="L677">_xlfn.XLOOKUP($A677&amp;$Q$3,Data[Index]&amp;Data[Valid Test, Can be used for conformity (Y/N)],Data[PM/km (mg)])</f>
        <v>#N/A</v>
      </c>
      <c r="M677" s="126" t="e" cm="1">
        <f t="array" ref="M677">_xlfn.XLOOKUP($A677&amp;$Q$3,Data[Index]&amp;Data[Valid Test, Can be used for conformity (Y/N)],Data[CH4 (mg/km)])</f>
        <v>#N/A</v>
      </c>
      <c r="N677" s="126" t="e" cm="1">
        <f t="array" ref="N677">_xlfn.XLOOKUP($A677&amp;$Q$3,Data[Index]&amp;Data[Valid Test, Can be used for conformity (Y/N)],Data[N20 (mg/km)])</f>
        <v>#N/A</v>
      </c>
      <c r="O677" s="129" t="e" cm="1">
        <f t="array" ref="O677">_xlfn.XLOOKUP($A677&amp;$Q$3,Data[Index]&amp;Data[Valid Test, Can be used for conformity (Y/N)],Data[l/100km])</f>
        <v>#N/A</v>
      </c>
      <c r="P677" s="138">
        <f>_xlfn.XLOOKUP($A677,Data[Index],Data[Comments])</f>
        <v>0</v>
      </c>
    </row>
    <row r="678" spans="1:16" x14ac:dyDescent="0.2">
      <c r="A678" s="129"/>
      <c r="B678" s="129"/>
      <c r="C678" s="129" t="e" cm="1">
        <f t="array" ref="C678">_xlfn.XLOOKUP($A678&amp;$Q$3&amp;$R$3,Data[Index]&amp;Data[Valid Test, Can be used for conformity (Y/N)]&amp;Data[Cycle],Data[Test Name])</f>
        <v>#N/A</v>
      </c>
      <c r="D678" s="167" t="e" cm="1">
        <f t="array" ref="D678">_xlfn.XLOOKUP($A678&amp;$Q$3&amp;$R$3,Data[Index]&amp;Data[Valid Test, Can be used for conformity (Y/N)]&amp;Data[Cycle],Data[Mileage (Miles)])</f>
        <v>#N/A</v>
      </c>
      <c r="E678" s="130" t="e" cm="1">
        <f t="array" ref="E678">_xlfn.XLOOKUP($A678&amp;$Q$3&amp;$R$3,Data[Index]&amp;Data[Valid Test, Can be used for conformity (Y/N)]&amp;Data[Cycle],Data[Date])</f>
        <v>#N/A</v>
      </c>
      <c r="F678" s="129" t="e" cm="1">
        <f t="array" ref="F678">_xlfn.XLOOKUP($A678&amp;$Q$3&amp;$R$3,Data[Index]&amp;Data[Valid Test, Can be used for conformity (Y/N)]&amp;Data[Cycle],Data[CO/km (mg)])</f>
        <v>#N/A</v>
      </c>
      <c r="G678" s="129" t="e" cm="1">
        <f t="array" ref="G678">_xlfn.XLOOKUP($A678&amp;$Q$3,Data[Index]&amp;Data[Valid Test, Can be used for conformity (Y/N)],Data[CO2/km (g)])</f>
        <v>#N/A</v>
      </c>
      <c r="H678" s="129" t="e" cm="1">
        <f t="array" ref="H678">_xlfn.XLOOKUP($A678&amp;$Q$3,Data[Index]&amp;Data[Valid Test, Can be used for conformity (Y/N)],Data[THC/km (mg)])</f>
        <v>#N/A</v>
      </c>
      <c r="I678" s="129" t="e" cm="1">
        <f t="array" ref="I678">_xlfn.XLOOKUP($A678&amp;$Q$3,Data[Index]&amp;Data[Valid Test, Can be used for conformity (Y/N)],Data[NOx/km (mg)])</f>
        <v>#N/A</v>
      </c>
      <c r="J678" s="129" t="e" cm="1">
        <f t="array" ref="J678">_xlfn.XLOOKUP($A678&amp;$Q$3,Data[Index]&amp;Data[Valid Test, Can be used for conformity (Y/N)],Data[THC + NOx/km (mg)])</f>
        <v>#N/A</v>
      </c>
      <c r="K678" s="142" t="e" cm="1">
        <f t="array" ref="K678">_xlfn.XLOOKUP($A678&amp;$Q$3,Data[Index]&amp;Data[Valid Test, Can be used for conformity (Y/N)],Data[PN/km ('#)])</f>
        <v>#N/A</v>
      </c>
      <c r="L678" s="129" t="e" cm="1">
        <f t="array" ref="L678">_xlfn.XLOOKUP($A678&amp;$Q$3,Data[Index]&amp;Data[Valid Test, Can be used for conformity (Y/N)],Data[PM/km (mg)])</f>
        <v>#N/A</v>
      </c>
      <c r="M678" s="126" t="e" cm="1">
        <f t="array" ref="M678">_xlfn.XLOOKUP($A678&amp;$Q$3,Data[Index]&amp;Data[Valid Test, Can be used for conformity (Y/N)],Data[CH4 (mg/km)])</f>
        <v>#N/A</v>
      </c>
      <c r="N678" s="126" t="e" cm="1">
        <f t="array" ref="N678">_xlfn.XLOOKUP($A678&amp;$Q$3,Data[Index]&amp;Data[Valid Test, Can be used for conformity (Y/N)],Data[N20 (mg/km)])</f>
        <v>#N/A</v>
      </c>
      <c r="O678" s="129" t="e" cm="1">
        <f t="array" ref="O678">_xlfn.XLOOKUP($A678&amp;$Q$3,Data[Index]&amp;Data[Valid Test, Can be used for conformity (Y/N)],Data[l/100km])</f>
        <v>#N/A</v>
      </c>
      <c r="P678" s="138" t="e">
        <f>_xlfn.XLOOKUP($A678,Data[Index],Data[Comments])</f>
        <v>#N/A</v>
      </c>
    </row>
    <row r="679" spans="1:16" x14ac:dyDescent="0.2">
      <c r="A679" s="129"/>
      <c r="B679" s="129"/>
      <c r="C679" s="129" t="e" cm="1">
        <f t="array" ref="C679">_xlfn.XLOOKUP($A679&amp;$Q$3&amp;$R$3,Data[Index]&amp;Data[Valid Test, Can be used for conformity (Y/N)]&amp;Data[Cycle],Data[Test Name])</f>
        <v>#N/A</v>
      </c>
      <c r="D679" s="167" t="e" cm="1">
        <f t="array" ref="D679">_xlfn.XLOOKUP($A679&amp;$Q$3&amp;$R$3,Data[Index]&amp;Data[Valid Test, Can be used for conformity (Y/N)]&amp;Data[Cycle],Data[Mileage (Miles)])</f>
        <v>#N/A</v>
      </c>
      <c r="E679" s="130" t="e" cm="1">
        <f t="array" ref="E679">_xlfn.XLOOKUP($A679&amp;$Q$3&amp;$R$3,Data[Index]&amp;Data[Valid Test, Can be used for conformity (Y/N)]&amp;Data[Cycle],Data[Date])</f>
        <v>#N/A</v>
      </c>
      <c r="F679" s="129" t="e" cm="1">
        <f t="array" ref="F679">_xlfn.XLOOKUP($A679&amp;$Q$3&amp;$R$3,Data[Index]&amp;Data[Valid Test, Can be used for conformity (Y/N)]&amp;Data[Cycle],Data[CO/km (mg)])</f>
        <v>#N/A</v>
      </c>
      <c r="G679" s="129" t="e" cm="1">
        <f t="array" ref="G679">_xlfn.XLOOKUP($A679&amp;$Q$3,Data[Index]&amp;Data[Valid Test, Can be used for conformity (Y/N)],Data[CO2/km (g)])</f>
        <v>#N/A</v>
      </c>
      <c r="H679" s="129" t="e" cm="1">
        <f t="array" ref="H679">_xlfn.XLOOKUP($A679&amp;$Q$3,Data[Index]&amp;Data[Valid Test, Can be used for conformity (Y/N)],Data[THC/km (mg)])</f>
        <v>#N/A</v>
      </c>
      <c r="I679" s="129" t="e" cm="1">
        <f t="array" ref="I679">_xlfn.XLOOKUP($A679&amp;$Q$3,Data[Index]&amp;Data[Valid Test, Can be used for conformity (Y/N)],Data[NOx/km (mg)])</f>
        <v>#N/A</v>
      </c>
      <c r="J679" s="129" t="e" cm="1">
        <f t="array" ref="J679">_xlfn.XLOOKUP($A679&amp;$Q$3,Data[Index]&amp;Data[Valid Test, Can be used for conformity (Y/N)],Data[THC + NOx/km (mg)])</f>
        <v>#N/A</v>
      </c>
      <c r="K679" s="142" t="e" cm="1">
        <f t="array" ref="K679">_xlfn.XLOOKUP($A679&amp;$Q$3,Data[Index]&amp;Data[Valid Test, Can be used for conformity (Y/N)],Data[PN/km ('#)])</f>
        <v>#N/A</v>
      </c>
      <c r="L679" s="129" t="e" cm="1">
        <f t="array" ref="L679">_xlfn.XLOOKUP($A679&amp;$Q$3,Data[Index]&amp;Data[Valid Test, Can be used for conformity (Y/N)],Data[PM/km (mg)])</f>
        <v>#N/A</v>
      </c>
      <c r="M679" s="126" t="e" cm="1">
        <f t="array" ref="M679">_xlfn.XLOOKUP($A679&amp;$Q$3,Data[Index]&amp;Data[Valid Test, Can be used for conformity (Y/N)],Data[CH4 (mg/km)])</f>
        <v>#N/A</v>
      </c>
      <c r="N679" s="126" t="e" cm="1">
        <f t="array" ref="N679">_xlfn.XLOOKUP($A679&amp;$Q$3,Data[Index]&amp;Data[Valid Test, Can be used for conformity (Y/N)],Data[N20 (mg/km)])</f>
        <v>#N/A</v>
      </c>
      <c r="O679" s="129" t="e" cm="1">
        <f t="array" ref="O679">_xlfn.XLOOKUP($A679&amp;$Q$3,Data[Index]&amp;Data[Valid Test, Can be used for conformity (Y/N)],Data[l/100km])</f>
        <v>#N/A</v>
      </c>
      <c r="P679" s="138" t="e">
        <f>_xlfn.XLOOKUP($A679,Data[Index],Data[Comments])</f>
        <v>#N/A</v>
      </c>
    </row>
    <row r="680" spans="1:16" x14ac:dyDescent="0.2">
      <c r="A680" s="129"/>
      <c r="B680" s="129"/>
      <c r="C680" s="129" t="e" cm="1">
        <f t="array" ref="C680">_xlfn.XLOOKUP($A680&amp;$Q$3&amp;$R$3,Data[Index]&amp;Data[Valid Test, Can be used for conformity (Y/N)]&amp;Data[Cycle],Data[Test Name])</f>
        <v>#N/A</v>
      </c>
      <c r="D680" s="167" t="e" cm="1">
        <f t="array" ref="D680">_xlfn.XLOOKUP($A680&amp;$Q$3&amp;$R$3,Data[Index]&amp;Data[Valid Test, Can be used for conformity (Y/N)]&amp;Data[Cycle],Data[Mileage (Miles)])</f>
        <v>#N/A</v>
      </c>
      <c r="E680" s="130" t="e" cm="1">
        <f t="array" ref="E680">_xlfn.XLOOKUP($A680&amp;$Q$3&amp;$R$3,Data[Index]&amp;Data[Valid Test, Can be used for conformity (Y/N)]&amp;Data[Cycle],Data[Date])</f>
        <v>#N/A</v>
      </c>
      <c r="F680" s="129" t="e" cm="1">
        <f t="array" ref="F680">_xlfn.XLOOKUP($A680&amp;$Q$3&amp;$R$3,Data[Index]&amp;Data[Valid Test, Can be used for conformity (Y/N)]&amp;Data[Cycle],Data[CO/km (mg)])</f>
        <v>#N/A</v>
      </c>
      <c r="G680" s="129" t="e" cm="1">
        <f t="array" ref="G680">_xlfn.XLOOKUP($A680&amp;$Q$3,Data[Index]&amp;Data[Valid Test, Can be used for conformity (Y/N)],Data[CO2/km (g)])</f>
        <v>#N/A</v>
      </c>
      <c r="H680" s="129" t="e" cm="1">
        <f t="array" ref="H680">_xlfn.XLOOKUP($A680&amp;$Q$3,Data[Index]&amp;Data[Valid Test, Can be used for conformity (Y/N)],Data[THC/km (mg)])</f>
        <v>#N/A</v>
      </c>
      <c r="I680" s="129" t="e" cm="1">
        <f t="array" ref="I680">_xlfn.XLOOKUP($A680&amp;$Q$3,Data[Index]&amp;Data[Valid Test, Can be used for conformity (Y/N)],Data[NOx/km (mg)])</f>
        <v>#N/A</v>
      </c>
      <c r="J680" s="129" t="e" cm="1">
        <f t="array" ref="J680">_xlfn.XLOOKUP($A680&amp;$Q$3,Data[Index]&amp;Data[Valid Test, Can be used for conformity (Y/N)],Data[THC + NOx/km (mg)])</f>
        <v>#N/A</v>
      </c>
      <c r="K680" s="142" t="e" cm="1">
        <f t="array" ref="K680">_xlfn.XLOOKUP($A680&amp;$Q$3,Data[Index]&amp;Data[Valid Test, Can be used for conformity (Y/N)],Data[PN/km ('#)])</f>
        <v>#N/A</v>
      </c>
      <c r="L680" s="129" t="e" cm="1">
        <f t="array" ref="L680">_xlfn.XLOOKUP($A680&amp;$Q$3,Data[Index]&amp;Data[Valid Test, Can be used for conformity (Y/N)],Data[PM/km (mg)])</f>
        <v>#N/A</v>
      </c>
      <c r="M680" s="126" t="e" cm="1">
        <f t="array" ref="M680">_xlfn.XLOOKUP($A680&amp;$Q$3,Data[Index]&amp;Data[Valid Test, Can be used for conformity (Y/N)],Data[CH4 (mg/km)])</f>
        <v>#N/A</v>
      </c>
      <c r="N680" s="126" t="e" cm="1">
        <f t="array" ref="N680">_xlfn.XLOOKUP($A680&amp;$Q$3,Data[Index]&amp;Data[Valid Test, Can be used for conformity (Y/N)],Data[N20 (mg/km)])</f>
        <v>#N/A</v>
      </c>
      <c r="O680" s="129" t="e" cm="1">
        <f t="array" ref="O680">_xlfn.XLOOKUP($A680&amp;$Q$3,Data[Index]&amp;Data[Valid Test, Can be used for conformity (Y/N)],Data[l/100km])</f>
        <v>#N/A</v>
      </c>
      <c r="P680" s="138" t="e">
        <f>_xlfn.XLOOKUP($A680,Data[Index],Data[Comments])</f>
        <v>#N/A</v>
      </c>
    </row>
    <row r="681" spans="1:16" x14ac:dyDescent="0.2">
      <c r="A681" s="129"/>
      <c r="B681" s="129"/>
      <c r="C681" s="129" t="e" cm="1">
        <f t="array" ref="C681">_xlfn.XLOOKUP($A681&amp;$Q$3&amp;$R$3,Data[Index]&amp;Data[Valid Test, Can be used for conformity (Y/N)]&amp;Data[Cycle],Data[Test Name])</f>
        <v>#N/A</v>
      </c>
      <c r="D681" s="167" t="e" cm="1">
        <f t="array" ref="D681">_xlfn.XLOOKUP($A681&amp;$Q$3&amp;$R$3,Data[Index]&amp;Data[Valid Test, Can be used for conformity (Y/N)]&amp;Data[Cycle],Data[Mileage (Miles)])</f>
        <v>#N/A</v>
      </c>
      <c r="E681" s="130" t="e" cm="1">
        <f t="array" ref="E681">_xlfn.XLOOKUP($A681&amp;$Q$3&amp;$R$3,Data[Index]&amp;Data[Valid Test, Can be used for conformity (Y/N)]&amp;Data[Cycle],Data[Date])</f>
        <v>#N/A</v>
      </c>
      <c r="F681" s="129" t="e" cm="1">
        <f t="array" ref="F681">_xlfn.XLOOKUP($A681&amp;$Q$3&amp;$R$3,Data[Index]&amp;Data[Valid Test, Can be used for conformity (Y/N)]&amp;Data[Cycle],Data[CO/km (mg)])</f>
        <v>#N/A</v>
      </c>
      <c r="G681" s="129" t="e" cm="1">
        <f t="array" ref="G681">_xlfn.XLOOKUP($A681&amp;$Q$3,Data[Index]&amp;Data[Valid Test, Can be used for conformity (Y/N)],Data[CO2/km (g)])</f>
        <v>#N/A</v>
      </c>
      <c r="H681" s="129" t="e" cm="1">
        <f t="array" ref="H681">_xlfn.XLOOKUP($A681&amp;$Q$3,Data[Index]&amp;Data[Valid Test, Can be used for conformity (Y/N)],Data[THC/km (mg)])</f>
        <v>#N/A</v>
      </c>
      <c r="I681" s="129" t="e" cm="1">
        <f t="array" ref="I681">_xlfn.XLOOKUP($A681&amp;$Q$3,Data[Index]&amp;Data[Valid Test, Can be used for conformity (Y/N)],Data[NOx/km (mg)])</f>
        <v>#N/A</v>
      </c>
      <c r="J681" s="129" t="e" cm="1">
        <f t="array" ref="J681">_xlfn.XLOOKUP($A681&amp;$Q$3,Data[Index]&amp;Data[Valid Test, Can be used for conformity (Y/N)],Data[THC + NOx/km (mg)])</f>
        <v>#N/A</v>
      </c>
      <c r="K681" s="142" t="e" cm="1">
        <f t="array" ref="K681">_xlfn.XLOOKUP($A681&amp;$Q$3,Data[Index]&amp;Data[Valid Test, Can be used for conformity (Y/N)],Data[PN/km ('#)])</f>
        <v>#N/A</v>
      </c>
      <c r="L681" s="129" t="e" cm="1">
        <f t="array" ref="L681">_xlfn.XLOOKUP($A681&amp;$Q$3,Data[Index]&amp;Data[Valid Test, Can be used for conformity (Y/N)],Data[PM/km (mg)])</f>
        <v>#N/A</v>
      </c>
      <c r="M681" s="126" t="e" cm="1">
        <f t="array" ref="M681">_xlfn.XLOOKUP($A681&amp;$Q$3,Data[Index]&amp;Data[Valid Test, Can be used for conformity (Y/N)],Data[CH4 (mg/km)])</f>
        <v>#N/A</v>
      </c>
      <c r="N681" s="126" t="e" cm="1">
        <f t="array" ref="N681">_xlfn.XLOOKUP($A681&amp;$Q$3,Data[Index]&amp;Data[Valid Test, Can be used for conformity (Y/N)],Data[N20 (mg/km)])</f>
        <v>#N/A</v>
      </c>
      <c r="O681" s="129" t="e" cm="1">
        <f t="array" ref="O681">_xlfn.XLOOKUP($A681&amp;$Q$3,Data[Index]&amp;Data[Valid Test, Can be used for conformity (Y/N)],Data[l/100km])</f>
        <v>#N/A</v>
      </c>
      <c r="P681" s="138">
        <f>_xlfn.XLOOKUP($A681,Data[Index],Data[Comments])</f>
        <v>0</v>
      </c>
    </row>
    <row r="682" spans="1:16" x14ac:dyDescent="0.2">
      <c r="A682" s="129"/>
      <c r="B682" s="129"/>
      <c r="C682" s="129" t="e" cm="1">
        <f t="array" ref="C682">_xlfn.XLOOKUP($A682&amp;$Q$3&amp;$R$3,Data[Index]&amp;Data[Valid Test, Can be used for conformity (Y/N)]&amp;Data[Cycle],Data[Test Name])</f>
        <v>#N/A</v>
      </c>
      <c r="D682" s="167" t="e" cm="1">
        <f t="array" ref="D682">_xlfn.XLOOKUP($A682&amp;$Q$3&amp;$R$3,Data[Index]&amp;Data[Valid Test, Can be used for conformity (Y/N)]&amp;Data[Cycle],Data[Mileage (Miles)])</f>
        <v>#N/A</v>
      </c>
      <c r="E682" s="130" t="e" cm="1">
        <f t="array" ref="E682">_xlfn.XLOOKUP($A682&amp;$Q$3&amp;$R$3,Data[Index]&amp;Data[Valid Test, Can be used for conformity (Y/N)]&amp;Data[Cycle],Data[Date])</f>
        <v>#N/A</v>
      </c>
      <c r="F682" s="129" t="e" cm="1">
        <f t="array" ref="F682">_xlfn.XLOOKUP($A682&amp;$Q$3&amp;$R$3,Data[Index]&amp;Data[Valid Test, Can be used for conformity (Y/N)]&amp;Data[Cycle],Data[CO/km (mg)])</f>
        <v>#N/A</v>
      </c>
      <c r="G682" s="129" t="e" cm="1">
        <f t="array" ref="G682">_xlfn.XLOOKUP($A682&amp;$Q$3,Data[Index]&amp;Data[Valid Test, Can be used for conformity (Y/N)],Data[CO2/km (g)])</f>
        <v>#N/A</v>
      </c>
      <c r="H682" s="129" t="e" cm="1">
        <f t="array" ref="H682">_xlfn.XLOOKUP($A682&amp;$Q$3,Data[Index]&amp;Data[Valid Test, Can be used for conformity (Y/N)],Data[THC/km (mg)])</f>
        <v>#N/A</v>
      </c>
      <c r="I682" s="129" t="e" cm="1">
        <f t="array" ref="I682">_xlfn.XLOOKUP($A682&amp;$Q$3,Data[Index]&amp;Data[Valid Test, Can be used for conformity (Y/N)],Data[NOx/km (mg)])</f>
        <v>#N/A</v>
      </c>
      <c r="J682" s="129" t="e" cm="1">
        <f t="array" ref="J682">_xlfn.XLOOKUP($A682&amp;$Q$3,Data[Index]&amp;Data[Valid Test, Can be used for conformity (Y/N)],Data[THC + NOx/km (mg)])</f>
        <v>#N/A</v>
      </c>
      <c r="K682" s="142" t="e" cm="1">
        <f t="array" ref="K682">_xlfn.XLOOKUP($A682&amp;$Q$3,Data[Index]&amp;Data[Valid Test, Can be used for conformity (Y/N)],Data[PN/km ('#)])</f>
        <v>#N/A</v>
      </c>
      <c r="L682" s="129" t="e" cm="1">
        <f t="array" ref="L682">_xlfn.XLOOKUP($A682&amp;$Q$3,Data[Index]&amp;Data[Valid Test, Can be used for conformity (Y/N)],Data[PM/km (mg)])</f>
        <v>#N/A</v>
      </c>
      <c r="M682" s="126" t="e" cm="1">
        <f t="array" ref="M682">_xlfn.XLOOKUP($A682&amp;$Q$3,Data[Index]&amp;Data[Valid Test, Can be used for conformity (Y/N)],Data[CH4 (mg/km)])</f>
        <v>#N/A</v>
      </c>
      <c r="N682" s="126" t="e" cm="1">
        <f t="array" ref="N682">_xlfn.XLOOKUP($A682&amp;$Q$3,Data[Index]&amp;Data[Valid Test, Can be used for conformity (Y/N)],Data[N20 (mg/km)])</f>
        <v>#N/A</v>
      </c>
      <c r="O682" s="129" t="e" cm="1">
        <f t="array" ref="O682">_xlfn.XLOOKUP($A682&amp;$Q$3,Data[Index]&amp;Data[Valid Test, Can be used for conformity (Y/N)],Data[l/100km])</f>
        <v>#N/A</v>
      </c>
      <c r="P682" s="138">
        <f>_xlfn.XLOOKUP($A682,Data[Index],Data[Comments])</f>
        <v>0</v>
      </c>
    </row>
    <row r="683" spans="1:16" x14ac:dyDescent="0.2">
      <c r="A683" s="129"/>
      <c r="B683" s="129"/>
      <c r="C683" s="129" t="e" cm="1">
        <f t="array" ref="C683">_xlfn.XLOOKUP($A683&amp;$Q$3&amp;$R$3,Data[Index]&amp;Data[Valid Test, Can be used for conformity (Y/N)]&amp;Data[Cycle],Data[Test Name])</f>
        <v>#N/A</v>
      </c>
      <c r="D683" s="167" t="e" cm="1">
        <f t="array" ref="D683">_xlfn.XLOOKUP($A683&amp;$Q$3&amp;$R$3,Data[Index]&amp;Data[Valid Test, Can be used for conformity (Y/N)]&amp;Data[Cycle],Data[Mileage (Miles)])</f>
        <v>#N/A</v>
      </c>
      <c r="E683" s="130" t="e" cm="1">
        <f t="array" ref="E683">_xlfn.XLOOKUP($A683&amp;$Q$3&amp;$R$3,Data[Index]&amp;Data[Valid Test, Can be used for conformity (Y/N)]&amp;Data[Cycle],Data[Date])</f>
        <v>#N/A</v>
      </c>
      <c r="F683" s="129" t="e" cm="1">
        <f t="array" ref="F683">_xlfn.XLOOKUP($A683&amp;$Q$3&amp;$R$3,Data[Index]&amp;Data[Valid Test, Can be used for conformity (Y/N)]&amp;Data[Cycle],Data[CO/km (mg)])</f>
        <v>#N/A</v>
      </c>
      <c r="G683" s="129" t="e" cm="1">
        <f t="array" ref="G683">_xlfn.XLOOKUP($A683&amp;$Q$3,Data[Index]&amp;Data[Valid Test, Can be used for conformity (Y/N)],Data[CO2/km (g)])</f>
        <v>#N/A</v>
      </c>
      <c r="H683" s="129" t="e" cm="1">
        <f t="array" ref="H683">_xlfn.XLOOKUP($A683&amp;$Q$3,Data[Index]&amp;Data[Valid Test, Can be used for conformity (Y/N)],Data[THC/km (mg)])</f>
        <v>#N/A</v>
      </c>
      <c r="I683" s="129" t="e" cm="1">
        <f t="array" ref="I683">_xlfn.XLOOKUP($A683&amp;$Q$3,Data[Index]&amp;Data[Valid Test, Can be used for conformity (Y/N)],Data[NOx/km (mg)])</f>
        <v>#N/A</v>
      </c>
      <c r="J683" s="129" t="e" cm="1">
        <f t="array" ref="J683">_xlfn.XLOOKUP($A683&amp;$Q$3,Data[Index]&amp;Data[Valid Test, Can be used for conformity (Y/N)],Data[THC + NOx/km (mg)])</f>
        <v>#N/A</v>
      </c>
      <c r="K683" s="142" t="e" cm="1">
        <f t="array" ref="K683">_xlfn.XLOOKUP($A683&amp;$Q$3,Data[Index]&amp;Data[Valid Test, Can be used for conformity (Y/N)],Data[PN/km ('#)])</f>
        <v>#N/A</v>
      </c>
      <c r="L683" s="129" t="e" cm="1">
        <f t="array" ref="L683">_xlfn.XLOOKUP($A683&amp;$Q$3,Data[Index]&amp;Data[Valid Test, Can be used for conformity (Y/N)],Data[PM/km (mg)])</f>
        <v>#N/A</v>
      </c>
      <c r="M683" s="126" t="e" cm="1">
        <f t="array" ref="M683">_xlfn.XLOOKUP($A683&amp;$Q$3,Data[Index]&amp;Data[Valid Test, Can be used for conformity (Y/N)],Data[CH4 (mg/km)])</f>
        <v>#N/A</v>
      </c>
      <c r="N683" s="126" t="e" cm="1">
        <f t="array" ref="N683">_xlfn.XLOOKUP($A683&amp;$Q$3,Data[Index]&amp;Data[Valid Test, Can be used for conformity (Y/N)],Data[N20 (mg/km)])</f>
        <v>#N/A</v>
      </c>
      <c r="O683" s="129" t="e" cm="1">
        <f t="array" ref="O683">_xlfn.XLOOKUP($A683&amp;$Q$3,Data[Index]&amp;Data[Valid Test, Can be used for conformity (Y/N)],Data[l/100km])</f>
        <v>#N/A</v>
      </c>
      <c r="P683" s="138" t="e">
        <f>_xlfn.XLOOKUP($A683,Data[Index],Data[Comments])</f>
        <v>#N/A</v>
      </c>
    </row>
    <row r="684" spans="1:16" x14ac:dyDescent="0.2">
      <c r="A684" s="129"/>
      <c r="B684" s="129"/>
      <c r="C684" s="129" t="e" cm="1">
        <f t="array" ref="C684">_xlfn.XLOOKUP($A684&amp;$Q$3&amp;$R$3,Data[Index]&amp;Data[Valid Test, Can be used for conformity (Y/N)]&amp;Data[Cycle],Data[Test Name])</f>
        <v>#N/A</v>
      </c>
      <c r="D684" s="167" t="e" cm="1">
        <f t="array" ref="D684">_xlfn.XLOOKUP($A684&amp;$Q$3&amp;$R$3,Data[Index]&amp;Data[Valid Test, Can be used for conformity (Y/N)]&amp;Data[Cycle],Data[Mileage (Miles)])</f>
        <v>#N/A</v>
      </c>
      <c r="E684" s="130" t="e" cm="1">
        <f t="array" ref="E684">_xlfn.XLOOKUP($A684&amp;$Q$3&amp;$R$3,Data[Index]&amp;Data[Valid Test, Can be used for conformity (Y/N)]&amp;Data[Cycle],Data[Date])</f>
        <v>#N/A</v>
      </c>
      <c r="F684" s="129" t="e" cm="1">
        <f t="array" ref="F684">_xlfn.XLOOKUP($A684&amp;$Q$3&amp;$R$3,Data[Index]&amp;Data[Valid Test, Can be used for conformity (Y/N)]&amp;Data[Cycle],Data[CO/km (mg)])</f>
        <v>#N/A</v>
      </c>
      <c r="G684" s="129" t="e" cm="1">
        <f t="array" ref="G684">_xlfn.XLOOKUP($A684&amp;$Q$3,Data[Index]&amp;Data[Valid Test, Can be used for conformity (Y/N)],Data[CO2/km (g)])</f>
        <v>#N/A</v>
      </c>
      <c r="H684" s="129" t="e" cm="1">
        <f t="array" ref="H684">_xlfn.XLOOKUP($A684&amp;$Q$3,Data[Index]&amp;Data[Valid Test, Can be used for conformity (Y/N)],Data[THC/km (mg)])</f>
        <v>#N/A</v>
      </c>
      <c r="I684" s="129" t="e" cm="1">
        <f t="array" ref="I684">_xlfn.XLOOKUP($A684&amp;$Q$3,Data[Index]&amp;Data[Valid Test, Can be used for conformity (Y/N)],Data[NOx/km (mg)])</f>
        <v>#N/A</v>
      </c>
      <c r="J684" s="129" t="e" cm="1">
        <f t="array" ref="J684">_xlfn.XLOOKUP($A684&amp;$Q$3,Data[Index]&amp;Data[Valid Test, Can be used for conformity (Y/N)],Data[THC + NOx/km (mg)])</f>
        <v>#N/A</v>
      </c>
      <c r="K684" s="142" t="e" cm="1">
        <f t="array" ref="K684">_xlfn.XLOOKUP($A684&amp;$Q$3,Data[Index]&amp;Data[Valid Test, Can be used for conformity (Y/N)],Data[PN/km ('#)])</f>
        <v>#N/A</v>
      </c>
      <c r="L684" s="129" t="e" cm="1">
        <f t="array" ref="L684">_xlfn.XLOOKUP($A684&amp;$Q$3,Data[Index]&amp;Data[Valid Test, Can be used for conformity (Y/N)],Data[PM/km (mg)])</f>
        <v>#N/A</v>
      </c>
      <c r="M684" s="126" t="e" cm="1">
        <f t="array" ref="M684">_xlfn.XLOOKUP($A684&amp;$Q$3,Data[Index]&amp;Data[Valid Test, Can be used for conformity (Y/N)],Data[CH4 (mg/km)])</f>
        <v>#N/A</v>
      </c>
      <c r="N684" s="126" t="e" cm="1">
        <f t="array" ref="N684">_xlfn.XLOOKUP($A684&amp;$Q$3,Data[Index]&amp;Data[Valid Test, Can be used for conformity (Y/N)],Data[N20 (mg/km)])</f>
        <v>#N/A</v>
      </c>
      <c r="O684" s="129" t="e" cm="1">
        <f t="array" ref="O684">_xlfn.XLOOKUP($A684&amp;$Q$3,Data[Index]&amp;Data[Valid Test, Can be used for conformity (Y/N)],Data[l/100km])</f>
        <v>#N/A</v>
      </c>
      <c r="P684" s="138">
        <f>_xlfn.XLOOKUP($A684,Data[Index],Data[Comments])</f>
        <v>0</v>
      </c>
    </row>
    <row r="685" spans="1:16" x14ac:dyDescent="0.2">
      <c r="A685" s="129"/>
      <c r="B685" s="129"/>
      <c r="C685" s="129" t="e" cm="1">
        <f t="array" ref="C685">_xlfn.XLOOKUP($A685&amp;$Q$3&amp;$R$3,Data[Index]&amp;Data[Valid Test, Can be used for conformity (Y/N)]&amp;Data[Cycle],Data[Test Name])</f>
        <v>#N/A</v>
      </c>
      <c r="D685" s="167" t="e" cm="1">
        <f t="array" ref="D685">_xlfn.XLOOKUP($A685&amp;$Q$3&amp;$R$3,Data[Index]&amp;Data[Valid Test, Can be used for conformity (Y/N)]&amp;Data[Cycle],Data[Mileage (Miles)])</f>
        <v>#N/A</v>
      </c>
      <c r="E685" s="130" t="e" cm="1">
        <f t="array" ref="E685">_xlfn.XLOOKUP($A685&amp;$Q$3&amp;$R$3,Data[Index]&amp;Data[Valid Test, Can be used for conformity (Y/N)]&amp;Data[Cycle],Data[Date])</f>
        <v>#N/A</v>
      </c>
      <c r="F685" s="129" t="e" cm="1">
        <f t="array" ref="F685">_xlfn.XLOOKUP($A685&amp;$Q$3&amp;$R$3,Data[Index]&amp;Data[Valid Test, Can be used for conformity (Y/N)]&amp;Data[Cycle],Data[CO/km (mg)])</f>
        <v>#N/A</v>
      </c>
      <c r="G685" s="129" t="e" cm="1">
        <f t="array" ref="G685">_xlfn.XLOOKUP($A685&amp;$Q$3,Data[Index]&amp;Data[Valid Test, Can be used for conformity (Y/N)],Data[CO2/km (g)])</f>
        <v>#N/A</v>
      </c>
      <c r="H685" s="129" t="e" cm="1">
        <f t="array" ref="H685">_xlfn.XLOOKUP($A685&amp;$Q$3,Data[Index]&amp;Data[Valid Test, Can be used for conformity (Y/N)],Data[THC/km (mg)])</f>
        <v>#N/A</v>
      </c>
      <c r="I685" s="129" t="e" cm="1">
        <f t="array" ref="I685">_xlfn.XLOOKUP($A685&amp;$Q$3,Data[Index]&amp;Data[Valid Test, Can be used for conformity (Y/N)],Data[NOx/km (mg)])</f>
        <v>#N/A</v>
      </c>
      <c r="J685" s="129" t="e" cm="1">
        <f t="array" ref="J685">_xlfn.XLOOKUP($A685&amp;$Q$3,Data[Index]&amp;Data[Valid Test, Can be used for conformity (Y/N)],Data[THC + NOx/km (mg)])</f>
        <v>#N/A</v>
      </c>
      <c r="K685" s="142" t="e" cm="1">
        <f t="array" ref="K685">_xlfn.XLOOKUP($A685&amp;$Q$3,Data[Index]&amp;Data[Valid Test, Can be used for conformity (Y/N)],Data[PN/km ('#)])</f>
        <v>#N/A</v>
      </c>
      <c r="L685" s="129" t="e" cm="1">
        <f t="array" ref="L685">_xlfn.XLOOKUP($A685&amp;$Q$3,Data[Index]&amp;Data[Valid Test, Can be used for conformity (Y/N)],Data[PM/km (mg)])</f>
        <v>#N/A</v>
      </c>
      <c r="M685" s="126" t="e" cm="1">
        <f t="array" ref="M685">_xlfn.XLOOKUP($A685&amp;$Q$3,Data[Index]&amp;Data[Valid Test, Can be used for conformity (Y/N)],Data[CH4 (mg/km)])</f>
        <v>#N/A</v>
      </c>
      <c r="N685" s="126" t="e" cm="1">
        <f t="array" ref="N685">_xlfn.XLOOKUP($A685&amp;$Q$3,Data[Index]&amp;Data[Valid Test, Can be used for conformity (Y/N)],Data[N20 (mg/km)])</f>
        <v>#N/A</v>
      </c>
      <c r="O685" s="129" t="e" cm="1">
        <f t="array" ref="O685">_xlfn.XLOOKUP($A685&amp;$Q$3,Data[Index]&amp;Data[Valid Test, Can be used for conformity (Y/N)],Data[l/100km])</f>
        <v>#N/A</v>
      </c>
      <c r="P685" s="138">
        <f>_xlfn.XLOOKUP($A685,Data[Index],Data[Comments])</f>
        <v>0</v>
      </c>
    </row>
    <row r="686" spans="1:16" x14ac:dyDescent="0.2">
      <c r="A686" s="129"/>
      <c r="B686" s="129"/>
      <c r="C686" s="129" t="e" cm="1">
        <f t="array" ref="C686">_xlfn.XLOOKUP($A686&amp;$Q$3&amp;$R$3,Data[Index]&amp;Data[Valid Test, Can be used for conformity (Y/N)]&amp;Data[Cycle],Data[Test Name])</f>
        <v>#N/A</v>
      </c>
      <c r="D686" s="167" t="e" cm="1">
        <f t="array" ref="D686">_xlfn.XLOOKUP($A686&amp;$Q$3&amp;$R$3,Data[Index]&amp;Data[Valid Test, Can be used for conformity (Y/N)]&amp;Data[Cycle],Data[Mileage (Miles)])</f>
        <v>#N/A</v>
      </c>
      <c r="E686" s="130" t="e" cm="1">
        <f t="array" ref="E686">_xlfn.XLOOKUP($A686&amp;$Q$3&amp;$R$3,Data[Index]&amp;Data[Valid Test, Can be used for conformity (Y/N)]&amp;Data[Cycle],Data[Date])</f>
        <v>#N/A</v>
      </c>
      <c r="F686" s="129" t="e" cm="1">
        <f t="array" ref="F686">_xlfn.XLOOKUP($A686&amp;$Q$3&amp;$R$3,Data[Index]&amp;Data[Valid Test, Can be used for conformity (Y/N)]&amp;Data[Cycle],Data[CO/km (mg)])</f>
        <v>#N/A</v>
      </c>
      <c r="G686" s="129" t="e" cm="1">
        <f t="array" ref="G686">_xlfn.XLOOKUP($A686&amp;$Q$3,Data[Index]&amp;Data[Valid Test, Can be used for conformity (Y/N)],Data[CO2/km (g)])</f>
        <v>#N/A</v>
      </c>
      <c r="H686" s="129" t="e" cm="1">
        <f t="array" ref="H686">_xlfn.XLOOKUP($A686&amp;$Q$3,Data[Index]&amp;Data[Valid Test, Can be used for conformity (Y/N)],Data[THC/km (mg)])</f>
        <v>#N/A</v>
      </c>
      <c r="I686" s="129" t="e" cm="1">
        <f t="array" ref="I686">_xlfn.XLOOKUP($A686&amp;$Q$3,Data[Index]&amp;Data[Valid Test, Can be used for conformity (Y/N)],Data[NOx/km (mg)])</f>
        <v>#N/A</v>
      </c>
      <c r="J686" s="129" t="e" cm="1">
        <f t="array" ref="J686">_xlfn.XLOOKUP($A686&amp;$Q$3,Data[Index]&amp;Data[Valid Test, Can be used for conformity (Y/N)],Data[THC + NOx/km (mg)])</f>
        <v>#N/A</v>
      </c>
      <c r="K686" s="142" t="e" cm="1">
        <f t="array" ref="K686">_xlfn.XLOOKUP($A686&amp;$Q$3,Data[Index]&amp;Data[Valid Test, Can be used for conformity (Y/N)],Data[PN/km ('#)])</f>
        <v>#N/A</v>
      </c>
      <c r="L686" s="129" t="e" cm="1">
        <f t="array" ref="L686">_xlfn.XLOOKUP($A686&amp;$Q$3,Data[Index]&amp;Data[Valid Test, Can be used for conformity (Y/N)],Data[PM/km (mg)])</f>
        <v>#N/A</v>
      </c>
      <c r="M686" s="126" t="e" cm="1">
        <f t="array" ref="M686">_xlfn.XLOOKUP($A686&amp;$Q$3,Data[Index]&amp;Data[Valid Test, Can be used for conformity (Y/N)],Data[CH4 (mg/km)])</f>
        <v>#N/A</v>
      </c>
      <c r="N686" s="126" t="e" cm="1">
        <f t="array" ref="N686">_xlfn.XLOOKUP($A686&amp;$Q$3,Data[Index]&amp;Data[Valid Test, Can be used for conformity (Y/N)],Data[N20 (mg/km)])</f>
        <v>#N/A</v>
      </c>
      <c r="O686" s="129" t="e" cm="1">
        <f t="array" ref="O686">_xlfn.XLOOKUP($A686&amp;$Q$3,Data[Index]&amp;Data[Valid Test, Can be used for conformity (Y/N)],Data[l/100km])</f>
        <v>#N/A</v>
      </c>
      <c r="P686" s="138" t="e">
        <f>_xlfn.XLOOKUP($A686,Data[Index],Data[Comments])</f>
        <v>#N/A</v>
      </c>
    </row>
    <row r="687" spans="1:16" x14ac:dyDescent="0.2">
      <c r="A687" s="129"/>
      <c r="B687" s="129"/>
      <c r="C687" s="129" t="e" cm="1">
        <f t="array" ref="C687">_xlfn.XLOOKUP($A687&amp;$Q$3&amp;$R$3,Data[Index]&amp;Data[Valid Test, Can be used for conformity (Y/N)]&amp;Data[Cycle],Data[Test Name])</f>
        <v>#N/A</v>
      </c>
      <c r="D687" s="167" t="e" cm="1">
        <f t="array" ref="D687">_xlfn.XLOOKUP($A687&amp;$Q$3&amp;$R$3,Data[Index]&amp;Data[Valid Test, Can be used for conformity (Y/N)]&amp;Data[Cycle],Data[Mileage (Miles)])</f>
        <v>#N/A</v>
      </c>
      <c r="E687" s="130" t="e" cm="1">
        <f t="array" ref="E687">_xlfn.XLOOKUP($A687&amp;$Q$3&amp;$R$3,Data[Index]&amp;Data[Valid Test, Can be used for conformity (Y/N)]&amp;Data[Cycle],Data[Date])</f>
        <v>#N/A</v>
      </c>
      <c r="F687" s="129" t="e" cm="1">
        <f t="array" ref="F687">_xlfn.XLOOKUP($A687&amp;$Q$3&amp;$R$3,Data[Index]&amp;Data[Valid Test, Can be used for conformity (Y/N)]&amp;Data[Cycle],Data[CO/km (mg)])</f>
        <v>#N/A</v>
      </c>
      <c r="G687" s="129" t="e" cm="1">
        <f t="array" ref="G687">_xlfn.XLOOKUP($A687&amp;$Q$3,Data[Index]&amp;Data[Valid Test, Can be used for conformity (Y/N)],Data[CO2/km (g)])</f>
        <v>#N/A</v>
      </c>
      <c r="H687" s="129" t="e" cm="1">
        <f t="array" ref="H687">_xlfn.XLOOKUP($A687&amp;$Q$3,Data[Index]&amp;Data[Valid Test, Can be used for conformity (Y/N)],Data[THC/km (mg)])</f>
        <v>#N/A</v>
      </c>
      <c r="I687" s="129" t="e" cm="1">
        <f t="array" ref="I687">_xlfn.XLOOKUP($A687&amp;$Q$3,Data[Index]&amp;Data[Valid Test, Can be used for conformity (Y/N)],Data[NOx/km (mg)])</f>
        <v>#N/A</v>
      </c>
      <c r="J687" s="129" t="e" cm="1">
        <f t="array" ref="J687">_xlfn.XLOOKUP($A687&amp;$Q$3,Data[Index]&amp;Data[Valid Test, Can be used for conformity (Y/N)],Data[THC + NOx/km (mg)])</f>
        <v>#N/A</v>
      </c>
      <c r="K687" s="142" t="e" cm="1">
        <f t="array" ref="K687">_xlfn.XLOOKUP($A687&amp;$Q$3,Data[Index]&amp;Data[Valid Test, Can be used for conformity (Y/N)],Data[PN/km ('#)])</f>
        <v>#N/A</v>
      </c>
      <c r="L687" s="129" t="e" cm="1">
        <f t="array" ref="L687">_xlfn.XLOOKUP($A687&amp;$Q$3,Data[Index]&amp;Data[Valid Test, Can be used for conformity (Y/N)],Data[PM/km (mg)])</f>
        <v>#N/A</v>
      </c>
      <c r="M687" s="126" t="e" cm="1">
        <f t="array" ref="M687">_xlfn.XLOOKUP($A687&amp;$Q$3,Data[Index]&amp;Data[Valid Test, Can be used for conformity (Y/N)],Data[CH4 (mg/km)])</f>
        <v>#N/A</v>
      </c>
      <c r="N687" s="126" t="e" cm="1">
        <f t="array" ref="N687">_xlfn.XLOOKUP($A687&amp;$Q$3,Data[Index]&amp;Data[Valid Test, Can be used for conformity (Y/N)],Data[N20 (mg/km)])</f>
        <v>#N/A</v>
      </c>
      <c r="O687" s="129" t="e" cm="1">
        <f t="array" ref="O687">_xlfn.XLOOKUP($A687&amp;$Q$3,Data[Index]&amp;Data[Valid Test, Can be used for conformity (Y/N)],Data[l/100km])</f>
        <v>#N/A</v>
      </c>
      <c r="P687" s="138" t="e">
        <f>_xlfn.XLOOKUP($A687,Data[Index],Data[Comments])</f>
        <v>#N/A</v>
      </c>
    </row>
    <row r="688" spans="1:16" x14ac:dyDescent="0.2">
      <c r="A688" s="129"/>
      <c r="B688" s="129"/>
      <c r="C688" s="129" t="e" cm="1">
        <f t="array" ref="C688">_xlfn.XLOOKUP($A688&amp;$Q$3&amp;$R$3,Data[Index]&amp;Data[Valid Test, Can be used for conformity (Y/N)]&amp;Data[Cycle],Data[Test Name])</f>
        <v>#N/A</v>
      </c>
      <c r="D688" s="167" t="e" cm="1">
        <f t="array" ref="D688">_xlfn.XLOOKUP($A688&amp;$Q$3&amp;$R$3,Data[Index]&amp;Data[Valid Test, Can be used for conformity (Y/N)]&amp;Data[Cycle],Data[Mileage (Miles)])</f>
        <v>#N/A</v>
      </c>
      <c r="E688" s="130" t="e" cm="1">
        <f t="array" ref="E688">_xlfn.XLOOKUP($A688&amp;$Q$3&amp;$R$3,Data[Index]&amp;Data[Valid Test, Can be used for conformity (Y/N)]&amp;Data[Cycle],Data[Date])</f>
        <v>#N/A</v>
      </c>
      <c r="F688" s="129" t="e" cm="1">
        <f t="array" ref="F688">_xlfn.XLOOKUP($A688&amp;$Q$3&amp;$R$3,Data[Index]&amp;Data[Valid Test, Can be used for conformity (Y/N)]&amp;Data[Cycle],Data[CO/km (mg)])</f>
        <v>#N/A</v>
      </c>
      <c r="G688" s="129" t="e" cm="1">
        <f t="array" ref="G688">_xlfn.XLOOKUP($A688&amp;$Q$3,Data[Index]&amp;Data[Valid Test, Can be used for conformity (Y/N)],Data[CO2/km (g)])</f>
        <v>#N/A</v>
      </c>
      <c r="H688" s="129" t="e" cm="1">
        <f t="array" ref="H688">_xlfn.XLOOKUP($A688&amp;$Q$3,Data[Index]&amp;Data[Valid Test, Can be used for conformity (Y/N)],Data[THC/km (mg)])</f>
        <v>#N/A</v>
      </c>
      <c r="I688" s="129" t="e" cm="1">
        <f t="array" ref="I688">_xlfn.XLOOKUP($A688&amp;$Q$3,Data[Index]&amp;Data[Valid Test, Can be used for conformity (Y/N)],Data[NOx/km (mg)])</f>
        <v>#N/A</v>
      </c>
      <c r="J688" s="129" t="e" cm="1">
        <f t="array" ref="J688">_xlfn.XLOOKUP($A688&amp;$Q$3,Data[Index]&amp;Data[Valid Test, Can be used for conformity (Y/N)],Data[THC + NOx/km (mg)])</f>
        <v>#N/A</v>
      </c>
      <c r="K688" s="142" t="e" cm="1">
        <f t="array" ref="K688">_xlfn.XLOOKUP($A688&amp;$Q$3,Data[Index]&amp;Data[Valid Test, Can be used for conformity (Y/N)],Data[PN/km ('#)])</f>
        <v>#N/A</v>
      </c>
      <c r="L688" s="129" t="e" cm="1">
        <f t="array" ref="L688">_xlfn.XLOOKUP($A688&amp;$Q$3,Data[Index]&amp;Data[Valid Test, Can be used for conformity (Y/N)],Data[PM/km (mg)])</f>
        <v>#N/A</v>
      </c>
      <c r="M688" s="126" t="e" cm="1">
        <f t="array" ref="M688">_xlfn.XLOOKUP($A688&amp;$Q$3,Data[Index]&amp;Data[Valid Test, Can be used for conformity (Y/N)],Data[CH4 (mg/km)])</f>
        <v>#N/A</v>
      </c>
      <c r="N688" s="126" t="e" cm="1">
        <f t="array" ref="N688">_xlfn.XLOOKUP($A688&amp;$Q$3,Data[Index]&amp;Data[Valid Test, Can be used for conformity (Y/N)],Data[N20 (mg/km)])</f>
        <v>#N/A</v>
      </c>
      <c r="O688" s="129" t="e" cm="1">
        <f t="array" ref="O688">_xlfn.XLOOKUP($A688&amp;$Q$3,Data[Index]&amp;Data[Valid Test, Can be used for conformity (Y/N)],Data[l/100km])</f>
        <v>#N/A</v>
      </c>
      <c r="P688" s="138" t="e">
        <f>_xlfn.XLOOKUP($A688,Data[Index],Data[Comments])</f>
        <v>#N/A</v>
      </c>
    </row>
    <row r="689" spans="1:16" x14ac:dyDescent="0.2">
      <c r="A689" s="129"/>
      <c r="B689" s="129"/>
      <c r="C689" s="129" t="e" cm="1">
        <f t="array" ref="C689">_xlfn.XLOOKUP($A689&amp;$Q$3&amp;$R$3,Data[Index]&amp;Data[Valid Test, Can be used for conformity (Y/N)]&amp;Data[Cycle],Data[Test Name])</f>
        <v>#N/A</v>
      </c>
      <c r="D689" s="167" t="e" cm="1">
        <f t="array" ref="D689">_xlfn.XLOOKUP($A689&amp;$Q$3&amp;$R$3,Data[Index]&amp;Data[Valid Test, Can be used for conformity (Y/N)]&amp;Data[Cycle],Data[Mileage (Miles)])</f>
        <v>#N/A</v>
      </c>
      <c r="E689" s="130" t="e" cm="1">
        <f t="array" ref="E689">_xlfn.XLOOKUP($A689&amp;$Q$3&amp;$R$3,Data[Index]&amp;Data[Valid Test, Can be used for conformity (Y/N)]&amp;Data[Cycle],Data[Date])</f>
        <v>#N/A</v>
      </c>
      <c r="F689" s="129" t="e" cm="1">
        <f t="array" ref="F689">_xlfn.XLOOKUP($A689&amp;$Q$3&amp;$R$3,Data[Index]&amp;Data[Valid Test, Can be used for conformity (Y/N)]&amp;Data[Cycle],Data[CO/km (mg)])</f>
        <v>#N/A</v>
      </c>
      <c r="G689" s="129" t="e" cm="1">
        <f t="array" ref="G689">_xlfn.XLOOKUP($A689&amp;$Q$3,Data[Index]&amp;Data[Valid Test, Can be used for conformity (Y/N)],Data[CO2/km (g)])</f>
        <v>#N/A</v>
      </c>
      <c r="H689" s="129" t="e" cm="1">
        <f t="array" ref="H689">_xlfn.XLOOKUP($A689&amp;$Q$3,Data[Index]&amp;Data[Valid Test, Can be used for conformity (Y/N)],Data[THC/km (mg)])</f>
        <v>#N/A</v>
      </c>
      <c r="I689" s="129" t="e" cm="1">
        <f t="array" ref="I689">_xlfn.XLOOKUP($A689&amp;$Q$3,Data[Index]&amp;Data[Valid Test, Can be used for conformity (Y/N)],Data[NOx/km (mg)])</f>
        <v>#N/A</v>
      </c>
      <c r="J689" s="129" t="e" cm="1">
        <f t="array" ref="J689">_xlfn.XLOOKUP($A689&amp;$Q$3,Data[Index]&amp;Data[Valid Test, Can be used for conformity (Y/N)],Data[THC + NOx/km (mg)])</f>
        <v>#N/A</v>
      </c>
      <c r="K689" s="142" t="e" cm="1">
        <f t="array" ref="K689">_xlfn.XLOOKUP($A689&amp;$Q$3,Data[Index]&amp;Data[Valid Test, Can be used for conformity (Y/N)],Data[PN/km ('#)])</f>
        <v>#N/A</v>
      </c>
      <c r="L689" s="129" t="e" cm="1">
        <f t="array" ref="L689">_xlfn.XLOOKUP($A689&amp;$Q$3,Data[Index]&amp;Data[Valid Test, Can be used for conformity (Y/N)],Data[PM/km (mg)])</f>
        <v>#N/A</v>
      </c>
      <c r="M689" s="126" t="e" cm="1">
        <f t="array" ref="M689">_xlfn.XLOOKUP($A689&amp;$Q$3,Data[Index]&amp;Data[Valid Test, Can be used for conformity (Y/N)],Data[CH4 (mg/km)])</f>
        <v>#N/A</v>
      </c>
      <c r="N689" s="126" t="e" cm="1">
        <f t="array" ref="N689">_xlfn.XLOOKUP($A689&amp;$Q$3,Data[Index]&amp;Data[Valid Test, Can be used for conformity (Y/N)],Data[N20 (mg/km)])</f>
        <v>#N/A</v>
      </c>
      <c r="O689" s="129" t="e" cm="1">
        <f t="array" ref="O689">_xlfn.XLOOKUP($A689&amp;$Q$3,Data[Index]&amp;Data[Valid Test, Can be used for conformity (Y/N)],Data[l/100km])</f>
        <v>#N/A</v>
      </c>
      <c r="P689" s="138">
        <f>_xlfn.XLOOKUP($A689,Data[Index],Data[Comments])</f>
        <v>0</v>
      </c>
    </row>
    <row r="690" spans="1:16" x14ac:dyDescent="0.2">
      <c r="A690" s="129"/>
      <c r="B690" s="129"/>
      <c r="C690" s="129" t="e" cm="1">
        <f t="array" ref="C690">_xlfn.XLOOKUP($A690&amp;$Q$3&amp;$R$3,Data[Index]&amp;Data[Valid Test, Can be used for conformity (Y/N)]&amp;Data[Cycle],Data[Test Name])</f>
        <v>#N/A</v>
      </c>
      <c r="D690" s="167" t="e" cm="1">
        <f t="array" ref="D690">_xlfn.XLOOKUP($A690&amp;$Q$3&amp;$R$3,Data[Index]&amp;Data[Valid Test, Can be used for conformity (Y/N)]&amp;Data[Cycle],Data[Mileage (Miles)])</f>
        <v>#N/A</v>
      </c>
      <c r="E690" s="130" t="e" cm="1">
        <f t="array" ref="E690">_xlfn.XLOOKUP($A690&amp;$Q$3&amp;$R$3,Data[Index]&amp;Data[Valid Test, Can be used for conformity (Y/N)]&amp;Data[Cycle],Data[Date])</f>
        <v>#N/A</v>
      </c>
      <c r="F690" s="129" t="e" cm="1">
        <f t="array" ref="F690">_xlfn.XLOOKUP($A690&amp;$Q$3&amp;$R$3,Data[Index]&amp;Data[Valid Test, Can be used for conformity (Y/N)]&amp;Data[Cycle],Data[CO/km (mg)])</f>
        <v>#N/A</v>
      </c>
      <c r="G690" s="129" t="e" cm="1">
        <f t="array" ref="G690">_xlfn.XLOOKUP($A690&amp;$Q$3,Data[Index]&amp;Data[Valid Test, Can be used for conformity (Y/N)],Data[CO2/km (g)])</f>
        <v>#N/A</v>
      </c>
      <c r="H690" s="129" t="e" cm="1">
        <f t="array" ref="H690">_xlfn.XLOOKUP($A690&amp;$Q$3,Data[Index]&amp;Data[Valid Test, Can be used for conformity (Y/N)],Data[THC/km (mg)])</f>
        <v>#N/A</v>
      </c>
      <c r="I690" s="129" t="e" cm="1">
        <f t="array" ref="I690">_xlfn.XLOOKUP($A690&amp;$Q$3,Data[Index]&amp;Data[Valid Test, Can be used for conformity (Y/N)],Data[NOx/km (mg)])</f>
        <v>#N/A</v>
      </c>
      <c r="J690" s="129" t="e" cm="1">
        <f t="array" ref="J690">_xlfn.XLOOKUP($A690&amp;$Q$3,Data[Index]&amp;Data[Valid Test, Can be used for conformity (Y/N)],Data[THC + NOx/km (mg)])</f>
        <v>#N/A</v>
      </c>
      <c r="K690" s="142" t="e" cm="1">
        <f t="array" ref="K690">_xlfn.XLOOKUP($A690&amp;$Q$3,Data[Index]&amp;Data[Valid Test, Can be used for conformity (Y/N)],Data[PN/km ('#)])</f>
        <v>#N/A</v>
      </c>
      <c r="L690" s="129" t="e" cm="1">
        <f t="array" ref="L690">_xlfn.XLOOKUP($A690&amp;$Q$3,Data[Index]&amp;Data[Valid Test, Can be used for conformity (Y/N)],Data[PM/km (mg)])</f>
        <v>#N/A</v>
      </c>
      <c r="M690" s="126" t="e" cm="1">
        <f t="array" ref="M690">_xlfn.XLOOKUP($A690&amp;$Q$3,Data[Index]&amp;Data[Valid Test, Can be used for conformity (Y/N)],Data[CH4 (mg/km)])</f>
        <v>#N/A</v>
      </c>
      <c r="N690" s="126" t="e" cm="1">
        <f t="array" ref="N690">_xlfn.XLOOKUP($A690&amp;$Q$3,Data[Index]&amp;Data[Valid Test, Can be used for conformity (Y/N)],Data[N20 (mg/km)])</f>
        <v>#N/A</v>
      </c>
      <c r="O690" s="129" t="e" cm="1">
        <f t="array" ref="O690">_xlfn.XLOOKUP($A690&amp;$Q$3,Data[Index]&amp;Data[Valid Test, Can be used for conformity (Y/N)],Data[l/100km])</f>
        <v>#N/A</v>
      </c>
      <c r="P690" s="138">
        <f>_xlfn.XLOOKUP($A690,Data[Index],Data[Comments])</f>
        <v>0</v>
      </c>
    </row>
    <row r="691" spans="1:16" x14ac:dyDescent="0.2">
      <c r="A691" s="129"/>
      <c r="B691" s="129"/>
      <c r="C691" s="129" t="e" cm="1">
        <f t="array" ref="C691">_xlfn.XLOOKUP($A691&amp;$Q$3&amp;$R$3,Data[Index]&amp;Data[Valid Test, Can be used for conformity (Y/N)]&amp;Data[Cycle],Data[Test Name])</f>
        <v>#N/A</v>
      </c>
      <c r="D691" s="167" t="e" cm="1">
        <f t="array" ref="D691">_xlfn.XLOOKUP($A691&amp;$Q$3&amp;$R$3,Data[Index]&amp;Data[Valid Test, Can be used for conformity (Y/N)]&amp;Data[Cycle],Data[Mileage (Miles)])</f>
        <v>#N/A</v>
      </c>
      <c r="E691" s="130" t="e" cm="1">
        <f t="array" ref="E691">_xlfn.XLOOKUP($A691&amp;$Q$3&amp;$R$3,Data[Index]&amp;Data[Valid Test, Can be used for conformity (Y/N)]&amp;Data[Cycle],Data[Date])</f>
        <v>#N/A</v>
      </c>
      <c r="F691" s="129" t="e" cm="1">
        <f t="array" ref="F691">_xlfn.XLOOKUP($A691&amp;$Q$3&amp;$R$3,Data[Index]&amp;Data[Valid Test, Can be used for conformity (Y/N)]&amp;Data[Cycle],Data[CO/km (mg)])</f>
        <v>#N/A</v>
      </c>
      <c r="G691" s="129" t="e" cm="1">
        <f t="array" ref="G691">_xlfn.XLOOKUP($A691&amp;$Q$3,Data[Index]&amp;Data[Valid Test, Can be used for conformity (Y/N)],Data[CO2/km (g)])</f>
        <v>#N/A</v>
      </c>
      <c r="H691" s="129" t="e" cm="1">
        <f t="array" ref="H691">_xlfn.XLOOKUP($A691&amp;$Q$3,Data[Index]&amp;Data[Valid Test, Can be used for conformity (Y/N)],Data[THC/km (mg)])</f>
        <v>#N/A</v>
      </c>
      <c r="I691" s="129" t="e" cm="1">
        <f t="array" ref="I691">_xlfn.XLOOKUP($A691&amp;$Q$3,Data[Index]&amp;Data[Valid Test, Can be used for conformity (Y/N)],Data[NOx/km (mg)])</f>
        <v>#N/A</v>
      </c>
      <c r="J691" s="129" t="e" cm="1">
        <f t="array" ref="J691">_xlfn.XLOOKUP($A691&amp;$Q$3,Data[Index]&amp;Data[Valid Test, Can be used for conformity (Y/N)],Data[THC + NOx/km (mg)])</f>
        <v>#N/A</v>
      </c>
      <c r="K691" s="142" t="e" cm="1">
        <f t="array" ref="K691">_xlfn.XLOOKUP($A691&amp;$Q$3,Data[Index]&amp;Data[Valid Test, Can be used for conformity (Y/N)],Data[PN/km ('#)])</f>
        <v>#N/A</v>
      </c>
      <c r="L691" s="129" t="e" cm="1">
        <f t="array" ref="L691">_xlfn.XLOOKUP($A691&amp;$Q$3,Data[Index]&amp;Data[Valid Test, Can be used for conformity (Y/N)],Data[PM/km (mg)])</f>
        <v>#N/A</v>
      </c>
      <c r="M691" s="126" t="e" cm="1">
        <f t="array" ref="M691">_xlfn.XLOOKUP($A691&amp;$Q$3,Data[Index]&amp;Data[Valid Test, Can be used for conformity (Y/N)],Data[CH4 (mg/km)])</f>
        <v>#N/A</v>
      </c>
      <c r="N691" s="126" t="e" cm="1">
        <f t="array" ref="N691">_xlfn.XLOOKUP($A691&amp;$Q$3,Data[Index]&amp;Data[Valid Test, Can be used for conformity (Y/N)],Data[N20 (mg/km)])</f>
        <v>#N/A</v>
      </c>
      <c r="O691" s="129" t="e" cm="1">
        <f t="array" ref="O691">_xlfn.XLOOKUP($A691&amp;$Q$3,Data[Index]&amp;Data[Valid Test, Can be used for conformity (Y/N)],Data[l/100km])</f>
        <v>#N/A</v>
      </c>
      <c r="P691" s="138" t="e">
        <f>_xlfn.XLOOKUP($A691,Data[Index],Data[Comments])</f>
        <v>#N/A</v>
      </c>
    </row>
    <row r="692" spans="1:16" x14ac:dyDescent="0.2">
      <c r="A692" s="129"/>
      <c r="B692" s="129"/>
      <c r="C692" s="129" t="e" cm="1">
        <f t="array" ref="C692">_xlfn.XLOOKUP($A692&amp;$Q$3&amp;$R$3,Data[Index]&amp;Data[Valid Test, Can be used for conformity (Y/N)]&amp;Data[Cycle],Data[Test Name])</f>
        <v>#N/A</v>
      </c>
      <c r="D692" s="167" t="e" cm="1">
        <f t="array" ref="D692">_xlfn.XLOOKUP($A692&amp;$Q$3&amp;$R$3,Data[Index]&amp;Data[Valid Test, Can be used for conformity (Y/N)]&amp;Data[Cycle],Data[Mileage (Miles)])</f>
        <v>#N/A</v>
      </c>
      <c r="E692" s="130" t="e" cm="1">
        <f t="array" ref="E692">_xlfn.XLOOKUP($A692&amp;$Q$3&amp;$R$3,Data[Index]&amp;Data[Valid Test, Can be used for conformity (Y/N)]&amp;Data[Cycle],Data[Date])</f>
        <v>#N/A</v>
      </c>
      <c r="F692" s="129" t="e" cm="1">
        <f t="array" ref="F692">_xlfn.XLOOKUP($A692&amp;$Q$3&amp;$R$3,Data[Index]&amp;Data[Valid Test, Can be used for conformity (Y/N)]&amp;Data[Cycle],Data[CO/km (mg)])</f>
        <v>#N/A</v>
      </c>
      <c r="G692" s="129" t="e" cm="1">
        <f t="array" ref="G692">_xlfn.XLOOKUP($A692&amp;$Q$3,Data[Index]&amp;Data[Valid Test, Can be used for conformity (Y/N)],Data[CO2/km (g)])</f>
        <v>#N/A</v>
      </c>
      <c r="H692" s="129" t="e" cm="1">
        <f t="array" ref="H692">_xlfn.XLOOKUP($A692&amp;$Q$3,Data[Index]&amp;Data[Valid Test, Can be used for conformity (Y/N)],Data[THC/km (mg)])</f>
        <v>#N/A</v>
      </c>
      <c r="I692" s="129" t="e" cm="1">
        <f t="array" ref="I692">_xlfn.XLOOKUP($A692&amp;$Q$3,Data[Index]&amp;Data[Valid Test, Can be used for conformity (Y/N)],Data[NOx/km (mg)])</f>
        <v>#N/A</v>
      </c>
      <c r="J692" s="129" t="e" cm="1">
        <f t="array" ref="J692">_xlfn.XLOOKUP($A692&amp;$Q$3,Data[Index]&amp;Data[Valid Test, Can be used for conformity (Y/N)],Data[THC + NOx/km (mg)])</f>
        <v>#N/A</v>
      </c>
      <c r="K692" s="142" t="e" cm="1">
        <f t="array" ref="K692">_xlfn.XLOOKUP($A692&amp;$Q$3,Data[Index]&amp;Data[Valid Test, Can be used for conformity (Y/N)],Data[PN/km ('#)])</f>
        <v>#N/A</v>
      </c>
      <c r="L692" s="129" t="e" cm="1">
        <f t="array" ref="L692">_xlfn.XLOOKUP($A692&amp;$Q$3,Data[Index]&amp;Data[Valid Test, Can be used for conformity (Y/N)],Data[PM/km (mg)])</f>
        <v>#N/A</v>
      </c>
      <c r="M692" s="126" t="e" cm="1">
        <f t="array" ref="M692">_xlfn.XLOOKUP($A692&amp;$Q$3,Data[Index]&amp;Data[Valid Test, Can be used for conformity (Y/N)],Data[CH4 (mg/km)])</f>
        <v>#N/A</v>
      </c>
      <c r="N692" s="126" t="e" cm="1">
        <f t="array" ref="N692">_xlfn.XLOOKUP($A692&amp;$Q$3,Data[Index]&amp;Data[Valid Test, Can be used for conformity (Y/N)],Data[N20 (mg/km)])</f>
        <v>#N/A</v>
      </c>
      <c r="O692" s="129" t="e" cm="1">
        <f t="array" ref="O692">_xlfn.XLOOKUP($A692&amp;$Q$3,Data[Index]&amp;Data[Valid Test, Can be used for conformity (Y/N)],Data[l/100km])</f>
        <v>#N/A</v>
      </c>
      <c r="P692" s="138">
        <f>_xlfn.XLOOKUP($A692,Data[Index],Data[Comments])</f>
        <v>0</v>
      </c>
    </row>
    <row r="693" spans="1:16" x14ac:dyDescent="0.2">
      <c r="A693" s="129"/>
      <c r="B693" s="129"/>
      <c r="C693" s="129" t="e" cm="1">
        <f t="array" ref="C693">_xlfn.XLOOKUP($A693&amp;$Q$3&amp;$R$3,Data[Index]&amp;Data[Valid Test, Can be used for conformity (Y/N)]&amp;Data[Cycle],Data[Test Name])</f>
        <v>#N/A</v>
      </c>
      <c r="D693" s="167" t="e" cm="1">
        <f t="array" ref="D693">_xlfn.XLOOKUP($A693&amp;$Q$3&amp;$R$3,Data[Index]&amp;Data[Valid Test, Can be used for conformity (Y/N)]&amp;Data[Cycle],Data[Mileage (Miles)])</f>
        <v>#N/A</v>
      </c>
      <c r="E693" s="130" t="e" cm="1">
        <f t="array" ref="E693">_xlfn.XLOOKUP($A693&amp;$Q$3&amp;$R$3,Data[Index]&amp;Data[Valid Test, Can be used for conformity (Y/N)]&amp;Data[Cycle],Data[Date])</f>
        <v>#N/A</v>
      </c>
      <c r="F693" s="129" t="e" cm="1">
        <f t="array" ref="F693">_xlfn.XLOOKUP($A693&amp;$Q$3&amp;$R$3,Data[Index]&amp;Data[Valid Test, Can be used for conformity (Y/N)]&amp;Data[Cycle],Data[CO/km (mg)])</f>
        <v>#N/A</v>
      </c>
      <c r="G693" s="129" t="e" cm="1">
        <f t="array" ref="G693">_xlfn.XLOOKUP($A693&amp;$Q$3,Data[Index]&amp;Data[Valid Test, Can be used for conformity (Y/N)],Data[CO2/km (g)])</f>
        <v>#N/A</v>
      </c>
      <c r="H693" s="129" t="e" cm="1">
        <f t="array" ref="H693">_xlfn.XLOOKUP($A693&amp;$Q$3,Data[Index]&amp;Data[Valid Test, Can be used for conformity (Y/N)],Data[THC/km (mg)])</f>
        <v>#N/A</v>
      </c>
      <c r="I693" s="129" t="e" cm="1">
        <f t="array" ref="I693">_xlfn.XLOOKUP($A693&amp;$Q$3,Data[Index]&amp;Data[Valid Test, Can be used for conformity (Y/N)],Data[NOx/km (mg)])</f>
        <v>#N/A</v>
      </c>
      <c r="J693" s="129" t="e" cm="1">
        <f t="array" ref="J693">_xlfn.XLOOKUP($A693&amp;$Q$3,Data[Index]&amp;Data[Valid Test, Can be used for conformity (Y/N)],Data[THC + NOx/km (mg)])</f>
        <v>#N/A</v>
      </c>
      <c r="K693" s="142" t="e" cm="1">
        <f t="array" ref="K693">_xlfn.XLOOKUP($A693&amp;$Q$3,Data[Index]&amp;Data[Valid Test, Can be used for conformity (Y/N)],Data[PN/km ('#)])</f>
        <v>#N/A</v>
      </c>
      <c r="L693" s="129" t="e" cm="1">
        <f t="array" ref="L693">_xlfn.XLOOKUP($A693&amp;$Q$3,Data[Index]&amp;Data[Valid Test, Can be used for conformity (Y/N)],Data[PM/km (mg)])</f>
        <v>#N/A</v>
      </c>
      <c r="M693" s="126" t="e" cm="1">
        <f t="array" ref="M693">_xlfn.XLOOKUP($A693&amp;$Q$3,Data[Index]&amp;Data[Valid Test, Can be used for conformity (Y/N)],Data[CH4 (mg/km)])</f>
        <v>#N/A</v>
      </c>
      <c r="N693" s="126" t="e" cm="1">
        <f t="array" ref="N693">_xlfn.XLOOKUP($A693&amp;$Q$3,Data[Index]&amp;Data[Valid Test, Can be used for conformity (Y/N)],Data[N20 (mg/km)])</f>
        <v>#N/A</v>
      </c>
      <c r="O693" s="129" t="e" cm="1">
        <f t="array" ref="O693">_xlfn.XLOOKUP($A693&amp;$Q$3,Data[Index]&amp;Data[Valid Test, Can be used for conformity (Y/N)],Data[l/100km])</f>
        <v>#N/A</v>
      </c>
      <c r="P693" s="138">
        <f>_xlfn.XLOOKUP($A693,Data[Index],Data[Comments])</f>
        <v>0</v>
      </c>
    </row>
    <row r="694" spans="1:16" x14ac:dyDescent="0.2">
      <c r="A694" s="129"/>
      <c r="B694" s="129"/>
      <c r="C694" s="129" t="e" cm="1">
        <f t="array" ref="C694">_xlfn.XLOOKUP($A694&amp;$Q$3&amp;$R$3,Data[Index]&amp;Data[Valid Test, Can be used for conformity (Y/N)]&amp;Data[Cycle],Data[Test Name])</f>
        <v>#N/A</v>
      </c>
      <c r="D694" s="167" t="e" cm="1">
        <f t="array" ref="D694">_xlfn.XLOOKUP($A694&amp;$Q$3&amp;$R$3,Data[Index]&amp;Data[Valid Test, Can be used for conformity (Y/N)]&amp;Data[Cycle],Data[Mileage (Miles)])</f>
        <v>#N/A</v>
      </c>
      <c r="E694" s="130" t="e" cm="1">
        <f t="array" ref="E694">_xlfn.XLOOKUP($A694&amp;$Q$3&amp;$R$3,Data[Index]&amp;Data[Valid Test, Can be used for conformity (Y/N)]&amp;Data[Cycle],Data[Date])</f>
        <v>#N/A</v>
      </c>
      <c r="F694" s="129" t="e" cm="1">
        <f t="array" ref="F694">_xlfn.XLOOKUP($A694&amp;$Q$3&amp;$R$3,Data[Index]&amp;Data[Valid Test, Can be used for conformity (Y/N)]&amp;Data[Cycle],Data[CO/km (mg)])</f>
        <v>#N/A</v>
      </c>
      <c r="G694" s="129" t="e" cm="1">
        <f t="array" ref="G694">_xlfn.XLOOKUP($A694&amp;$Q$3,Data[Index]&amp;Data[Valid Test, Can be used for conformity (Y/N)],Data[CO2/km (g)])</f>
        <v>#N/A</v>
      </c>
      <c r="H694" s="129" t="e" cm="1">
        <f t="array" ref="H694">_xlfn.XLOOKUP($A694&amp;$Q$3,Data[Index]&amp;Data[Valid Test, Can be used for conformity (Y/N)],Data[THC/km (mg)])</f>
        <v>#N/A</v>
      </c>
      <c r="I694" s="129" t="e" cm="1">
        <f t="array" ref="I694">_xlfn.XLOOKUP($A694&amp;$Q$3,Data[Index]&amp;Data[Valid Test, Can be used for conformity (Y/N)],Data[NOx/km (mg)])</f>
        <v>#N/A</v>
      </c>
      <c r="J694" s="129" t="e" cm="1">
        <f t="array" ref="J694">_xlfn.XLOOKUP($A694&amp;$Q$3,Data[Index]&amp;Data[Valid Test, Can be used for conformity (Y/N)],Data[THC + NOx/km (mg)])</f>
        <v>#N/A</v>
      </c>
      <c r="K694" s="142" t="e" cm="1">
        <f t="array" ref="K694">_xlfn.XLOOKUP($A694&amp;$Q$3,Data[Index]&amp;Data[Valid Test, Can be used for conformity (Y/N)],Data[PN/km ('#)])</f>
        <v>#N/A</v>
      </c>
      <c r="L694" s="129" t="e" cm="1">
        <f t="array" ref="L694">_xlfn.XLOOKUP($A694&amp;$Q$3,Data[Index]&amp;Data[Valid Test, Can be used for conformity (Y/N)],Data[PM/km (mg)])</f>
        <v>#N/A</v>
      </c>
      <c r="M694" s="126" t="e" cm="1">
        <f t="array" ref="M694">_xlfn.XLOOKUP($A694&amp;$Q$3,Data[Index]&amp;Data[Valid Test, Can be used for conformity (Y/N)],Data[CH4 (mg/km)])</f>
        <v>#N/A</v>
      </c>
      <c r="N694" s="126" t="e" cm="1">
        <f t="array" ref="N694">_xlfn.XLOOKUP($A694&amp;$Q$3,Data[Index]&amp;Data[Valid Test, Can be used for conformity (Y/N)],Data[N20 (mg/km)])</f>
        <v>#N/A</v>
      </c>
      <c r="O694" s="129" t="e" cm="1">
        <f t="array" ref="O694">_xlfn.XLOOKUP($A694&amp;$Q$3,Data[Index]&amp;Data[Valid Test, Can be used for conformity (Y/N)],Data[l/100km])</f>
        <v>#N/A</v>
      </c>
      <c r="P694" s="138" t="e">
        <f>_xlfn.XLOOKUP($A694,Data[Index],Data[Comments])</f>
        <v>#N/A</v>
      </c>
    </row>
    <row r="695" spans="1:16" x14ac:dyDescent="0.2">
      <c r="A695" s="129"/>
      <c r="B695" s="129"/>
      <c r="C695" s="129" t="e" cm="1">
        <f t="array" ref="C695">_xlfn.XLOOKUP($A695&amp;$Q$3&amp;$R$3,Data[Index]&amp;Data[Valid Test, Can be used for conformity (Y/N)]&amp;Data[Cycle],Data[Test Name])</f>
        <v>#N/A</v>
      </c>
      <c r="D695" s="167" t="e" cm="1">
        <f t="array" ref="D695">_xlfn.XLOOKUP($A695&amp;$Q$3&amp;$R$3,Data[Index]&amp;Data[Valid Test, Can be used for conformity (Y/N)]&amp;Data[Cycle],Data[Mileage (Miles)])</f>
        <v>#N/A</v>
      </c>
      <c r="E695" s="130" t="e" cm="1">
        <f t="array" ref="E695">_xlfn.XLOOKUP($A695&amp;$Q$3&amp;$R$3,Data[Index]&amp;Data[Valid Test, Can be used for conformity (Y/N)]&amp;Data[Cycle],Data[Date])</f>
        <v>#N/A</v>
      </c>
      <c r="F695" s="129" t="e" cm="1">
        <f t="array" ref="F695">_xlfn.XLOOKUP($A695&amp;$Q$3&amp;$R$3,Data[Index]&amp;Data[Valid Test, Can be used for conformity (Y/N)]&amp;Data[Cycle],Data[CO/km (mg)])</f>
        <v>#N/A</v>
      </c>
      <c r="G695" s="129" t="e" cm="1">
        <f t="array" ref="G695">_xlfn.XLOOKUP($A695&amp;$Q$3,Data[Index]&amp;Data[Valid Test, Can be used for conformity (Y/N)],Data[CO2/km (g)])</f>
        <v>#N/A</v>
      </c>
      <c r="H695" s="129" t="e" cm="1">
        <f t="array" ref="H695">_xlfn.XLOOKUP($A695&amp;$Q$3,Data[Index]&amp;Data[Valid Test, Can be used for conformity (Y/N)],Data[THC/km (mg)])</f>
        <v>#N/A</v>
      </c>
      <c r="I695" s="129" t="e" cm="1">
        <f t="array" ref="I695">_xlfn.XLOOKUP($A695&amp;$Q$3,Data[Index]&amp;Data[Valid Test, Can be used for conformity (Y/N)],Data[NOx/km (mg)])</f>
        <v>#N/A</v>
      </c>
      <c r="J695" s="129" t="e" cm="1">
        <f t="array" ref="J695">_xlfn.XLOOKUP($A695&amp;$Q$3,Data[Index]&amp;Data[Valid Test, Can be used for conformity (Y/N)],Data[THC + NOx/km (mg)])</f>
        <v>#N/A</v>
      </c>
      <c r="K695" s="142" t="e" cm="1">
        <f t="array" ref="K695">_xlfn.XLOOKUP($A695&amp;$Q$3,Data[Index]&amp;Data[Valid Test, Can be used for conformity (Y/N)],Data[PN/km ('#)])</f>
        <v>#N/A</v>
      </c>
      <c r="L695" s="129" t="e" cm="1">
        <f t="array" ref="L695">_xlfn.XLOOKUP($A695&amp;$Q$3,Data[Index]&amp;Data[Valid Test, Can be used for conformity (Y/N)],Data[PM/km (mg)])</f>
        <v>#N/A</v>
      </c>
      <c r="M695" s="126" t="e" cm="1">
        <f t="array" ref="M695">_xlfn.XLOOKUP($A695&amp;$Q$3,Data[Index]&amp;Data[Valid Test, Can be used for conformity (Y/N)],Data[CH4 (mg/km)])</f>
        <v>#N/A</v>
      </c>
      <c r="N695" s="126" t="e" cm="1">
        <f t="array" ref="N695">_xlfn.XLOOKUP($A695&amp;$Q$3,Data[Index]&amp;Data[Valid Test, Can be used for conformity (Y/N)],Data[N20 (mg/km)])</f>
        <v>#N/A</v>
      </c>
      <c r="O695" s="129" t="e" cm="1">
        <f t="array" ref="O695">_xlfn.XLOOKUP($A695&amp;$Q$3,Data[Index]&amp;Data[Valid Test, Can be used for conformity (Y/N)],Data[l/100km])</f>
        <v>#N/A</v>
      </c>
      <c r="P695" s="138" t="e">
        <f>_xlfn.XLOOKUP($A695,Data[Index],Data[Comments])</f>
        <v>#N/A</v>
      </c>
    </row>
    <row r="696" spans="1:16" x14ac:dyDescent="0.2">
      <c r="A696" s="129"/>
      <c r="B696" s="129"/>
      <c r="C696" s="129" t="e" cm="1">
        <f t="array" ref="C696">_xlfn.XLOOKUP($A696&amp;$Q$3&amp;$R$3,Data[Index]&amp;Data[Valid Test, Can be used for conformity (Y/N)]&amp;Data[Cycle],Data[Test Name])</f>
        <v>#N/A</v>
      </c>
      <c r="D696" s="167" t="e" cm="1">
        <f t="array" ref="D696">_xlfn.XLOOKUP($A696&amp;$Q$3&amp;$R$3,Data[Index]&amp;Data[Valid Test, Can be used for conformity (Y/N)]&amp;Data[Cycle],Data[Mileage (Miles)])</f>
        <v>#N/A</v>
      </c>
      <c r="E696" s="130" t="e" cm="1">
        <f t="array" ref="E696">_xlfn.XLOOKUP($A696&amp;$Q$3&amp;$R$3,Data[Index]&amp;Data[Valid Test, Can be used for conformity (Y/N)]&amp;Data[Cycle],Data[Date])</f>
        <v>#N/A</v>
      </c>
      <c r="F696" s="129" t="e" cm="1">
        <f t="array" ref="F696">_xlfn.XLOOKUP($A696&amp;$Q$3&amp;$R$3,Data[Index]&amp;Data[Valid Test, Can be used for conformity (Y/N)]&amp;Data[Cycle],Data[CO/km (mg)])</f>
        <v>#N/A</v>
      </c>
      <c r="G696" s="129" t="e" cm="1">
        <f t="array" ref="G696">_xlfn.XLOOKUP($A696&amp;$Q$3,Data[Index]&amp;Data[Valid Test, Can be used for conformity (Y/N)],Data[CO2/km (g)])</f>
        <v>#N/A</v>
      </c>
      <c r="H696" s="129" t="e" cm="1">
        <f t="array" ref="H696">_xlfn.XLOOKUP($A696&amp;$Q$3,Data[Index]&amp;Data[Valid Test, Can be used for conformity (Y/N)],Data[THC/km (mg)])</f>
        <v>#N/A</v>
      </c>
      <c r="I696" s="129" t="e" cm="1">
        <f t="array" ref="I696">_xlfn.XLOOKUP($A696&amp;$Q$3,Data[Index]&amp;Data[Valid Test, Can be used for conformity (Y/N)],Data[NOx/km (mg)])</f>
        <v>#N/A</v>
      </c>
      <c r="J696" s="129" t="e" cm="1">
        <f t="array" ref="J696">_xlfn.XLOOKUP($A696&amp;$Q$3,Data[Index]&amp;Data[Valid Test, Can be used for conformity (Y/N)],Data[THC + NOx/km (mg)])</f>
        <v>#N/A</v>
      </c>
      <c r="K696" s="142" t="e" cm="1">
        <f t="array" ref="K696">_xlfn.XLOOKUP($A696&amp;$Q$3,Data[Index]&amp;Data[Valid Test, Can be used for conformity (Y/N)],Data[PN/km ('#)])</f>
        <v>#N/A</v>
      </c>
      <c r="L696" s="129" t="e" cm="1">
        <f t="array" ref="L696">_xlfn.XLOOKUP($A696&amp;$Q$3,Data[Index]&amp;Data[Valid Test, Can be used for conformity (Y/N)],Data[PM/km (mg)])</f>
        <v>#N/A</v>
      </c>
      <c r="M696" s="126" t="e" cm="1">
        <f t="array" ref="M696">_xlfn.XLOOKUP($A696&amp;$Q$3,Data[Index]&amp;Data[Valid Test, Can be used for conformity (Y/N)],Data[CH4 (mg/km)])</f>
        <v>#N/A</v>
      </c>
      <c r="N696" s="126" t="e" cm="1">
        <f t="array" ref="N696">_xlfn.XLOOKUP($A696&amp;$Q$3,Data[Index]&amp;Data[Valid Test, Can be used for conformity (Y/N)],Data[N20 (mg/km)])</f>
        <v>#N/A</v>
      </c>
      <c r="O696" s="129" t="e" cm="1">
        <f t="array" ref="O696">_xlfn.XLOOKUP($A696&amp;$Q$3,Data[Index]&amp;Data[Valid Test, Can be used for conformity (Y/N)],Data[l/100km])</f>
        <v>#N/A</v>
      </c>
      <c r="P696" s="138" t="e">
        <f>_xlfn.XLOOKUP($A696,Data[Index],Data[Comments])</f>
        <v>#N/A</v>
      </c>
    </row>
    <row r="697" spans="1:16" x14ac:dyDescent="0.2">
      <c r="A697" s="129"/>
      <c r="B697" s="129"/>
      <c r="C697" s="129" t="e" cm="1">
        <f t="array" ref="C697">_xlfn.XLOOKUP($A697&amp;$Q$3&amp;$R$3,Data[Index]&amp;Data[Valid Test, Can be used for conformity (Y/N)]&amp;Data[Cycle],Data[Test Name])</f>
        <v>#N/A</v>
      </c>
      <c r="D697" s="167" t="e" cm="1">
        <f t="array" ref="D697">_xlfn.XLOOKUP($A697&amp;$Q$3&amp;$R$3,Data[Index]&amp;Data[Valid Test, Can be used for conformity (Y/N)]&amp;Data[Cycle],Data[Mileage (Miles)])</f>
        <v>#N/A</v>
      </c>
      <c r="E697" s="130" t="e" cm="1">
        <f t="array" ref="E697">_xlfn.XLOOKUP($A697&amp;$Q$3&amp;$R$3,Data[Index]&amp;Data[Valid Test, Can be used for conformity (Y/N)]&amp;Data[Cycle],Data[Date])</f>
        <v>#N/A</v>
      </c>
      <c r="F697" s="129" t="e" cm="1">
        <f t="array" ref="F697">_xlfn.XLOOKUP($A697&amp;$Q$3&amp;$R$3,Data[Index]&amp;Data[Valid Test, Can be used for conformity (Y/N)]&amp;Data[Cycle],Data[CO/km (mg)])</f>
        <v>#N/A</v>
      </c>
      <c r="G697" s="129" t="e" cm="1">
        <f t="array" ref="G697">_xlfn.XLOOKUP($A697&amp;$Q$3,Data[Index]&amp;Data[Valid Test, Can be used for conformity (Y/N)],Data[CO2/km (g)])</f>
        <v>#N/A</v>
      </c>
      <c r="H697" s="129" t="e" cm="1">
        <f t="array" ref="H697">_xlfn.XLOOKUP($A697&amp;$Q$3,Data[Index]&amp;Data[Valid Test, Can be used for conformity (Y/N)],Data[THC/km (mg)])</f>
        <v>#N/A</v>
      </c>
      <c r="I697" s="129" t="e" cm="1">
        <f t="array" ref="I697">_xlfn.XLOOKUP($A697&amp;$Q$3,Data[Index]&amp;Data[Valid Test, Can be used for conformity (Y/N)],Data[NOx/km (mg)])</f>
        <v>#N/A</v>
      </c>
      <c r="J697" s="129" t="e" cm="1">
        <f t="array" ref="J697">_xlfn.XLOOKUP($A697&amp;$Q$3,Data[Index]&amp;Data[Valid Test, Can be used for conformity (Y/N)],Data[THC + NOx/km (mg)])</f>
        <v>#N/A</v>
      </c>
      <c r="K697" s="142" t="e" cm="1">
        <f t="array" ref="K697">_xlfn.XLOOKUP($A697&amp;$Q$3,Data[Index]&amp;Data[Valid Test, Can be used for conformity (Y/N)],Data[PN/km ('#)])</f>
        <v>#N/A</v>
      </c>
      <c r="L697" s="129" t="e" cm="1">
        <f t="array" ref="L697">_xlfn.XLOOKUP($A697&amp;$Q$3,Data[Index]&amp;Data[Valid Test, Can be used for conformity (Y/N)],Data[PM/km (mg)])</f>
        <v>#N/A</v>
      </c>
      <c r="M697" s="126" t="e" cm="1">
        <f t="array" ref="M697">_xlfn.XLOOKUP($A697&amp;$Q$3,Data[Index]&amp;Data[Valid Test, Can be used for conformity (Y/N)],Data[CH4 (mg/km)])</f>
        <v>#N/A</v>
      </c>
      <c r="N697" s="126" t="e" cm="1">
        <f t="array" ref="N697">_xlfn.XLOOKUP($A697&amp;$Q$3,Data[Index]&amp;Data[Valid Test, Can be used for conformity (Y/N)],Data[N20 (mg/km)])</f>
        <v>#N/A</v>
      </c>
      <c r="O697" s="129" t="e" cm="1">
        <f t="array" ref="O697">_xlfn.XLOOKUP($A697&amp;$Q$3,Data[Index]&amp;Data[Valid Test, Can be used for conformity (Y/N)],Data[l/100km])</f>
        <v>#N/A</v>
      </c>
      <c r="P697" s="138">
        <f>_xlfn.XLOOKUP($A697,Data[Index],Data[Comments])</f>
        <v>0</v>
      </c>
    </row>
    <row r="698" spans="1:16" x14ac:dyDescent="0.2">
      <c r="A698" s="129"/>
      <c r="B698" s="129"/>
      <c r="C698" s="129" t="e" cm="1">
        <f t="array" ref="C698">_xlfn.XLOOKUP($A698&amp;$Q$3&amp;$R$3,Data[Index]&amp;Data[Valid Test, Can be used for conformity (Y/N)]&amp;Data[Cycle],Data[Test Name])</f>
        <v>#N/A</v>
      </c>
      <c r="D698" s="167" t="e" cm="1">
        <f t="array" ref="D698">_xlfn.XLOOKUP($A698&amp;$Q$3&amp;$R$3,Data[Index]&amp;Data[Valid Test, Can be used for conformity (Y/N)]&amp;Data[Cycle],Data[Mileage (Miles)])</f>
        <v>#N/A</v>
      </c>
      <c r="E698" s="130" t="e" cm="1">
        <f t="array" ref="E698">_xlfn.XLOOKUP($A698&amp;$Q$3&amp;$R$3,Data[Index]&amp;Data[Valid Test, Can be used for conformity (Y/N)]&amp;Data[Cycle],Data[Date])</f>
        <v>#N/A</v>
      </c>
      <c r="F698" s="129" t="e" cm="1">
        <f t="array" ref="F698">_xlfn.XLOOKUP($A698&amp;$Q$3&amp;$R$3,Data[Index]&amp;Data[Valid Test, Can be used for conformity (Y/N)]&amp;Data[Cycle],Data[CO/km (mg)])</f>
        <v>#N/A</v>
      </c>
      <c r="G698" s="129" t="e" cm="1">
        <f t="array" ref="G698">_xlfn.XLOOKUP($A698&amp;$Q$3,Data[Index]&amp;Data[Valid Test, Can be used for conformity (Y/N)],Data[CO2/km (g)])</f>
        <v>#N/A</v>
      </c>
      <c r="H698" s="129" t="e" cm="1">
        <f t="array" ref="H698">_xlfn.XLOOKUP($A698&amp;$Q$3,Data[Index]&amp;Data[Valid Test, Can be used for conformity (Y/N)],Data[THC/km (mg)])</f>
        <v>#N/A</v>
      </c>
      <c r="I698" s="129" t="e" cm="1">
        <f t="array" ref="I698">_xlfn.XLOOKUP($A698&amp;$Q$3,Data[Index]&amp;Data[Valid Test, Can be used for conformity (Y/N)],Data[NOx/km (mg)])</f>
        <v>#N/A</v>
      </c>
      <c r="J698" s="129" t="e" cm="1">
        <f t="array" ref="J698">_xlfn.XLOOKUP($A698&amp;$Q$3,Data[Index]&amp;Data[Valid Test, Can be used for conformity (Y/N)],Data[THC + NOx/km (mg)])</f>
        <v>#N/A</v>
      </c>
      <c r="K698" s="142" t="e" cm="1">
        <f t="array" ref="K698">_xlfn.XLOOKUP($A698&amp;$Q$3,Data[Index]&amp;Data[Valid Test, Can be used for conformity (Y/N)],Data[PN/km ('#)])</f>
        <v>#N/A</v>
      </c>
      <c r="L698" s="129" t="e" cm="1">
        <f t="array" ref="L698">_xlfn.XLOOKUP($A698&amp;$Q$3,Data[Index]&amp;Data[Valid Test, Can be used for conformity (Y/N)],Data[PM/km (mg)])</f>
        <v>#N/A</v>
      </c>
      <c r="M698" s="126" t="e" cm="1">
        <f t="array" ref="M698">_xlfn.XLOOKUP($A698&amp;$Q$3,Data[Index]&amp;Data[Valid Test, Can be used for conformity (Y/N)],Data[CH4 (mg/km)])</f>
        <v>#N/A</v>
      </c>
      <c r="N698" s="126" t="e" cm="1">
        <f t="array" ref="N698">_xlfn.XLOOKUP($A698&amp;$Q$3,Data[Index]&amp;Data[Valid Test, Can be used for conformity (Y/N)],Data[N20 (mg/km)])</f>
        <v>#N/A</v>
      </c>
      <c r="O698" s="129" t="e" cm="1">
        <f t="array" ref="O698">_xlfn.XLOOKUP($A698&amp;$Q$3,Data[Index]&amp;Data[Valid Test, Can be used for conformity (Y/N)],Data[l/100km])</f>
        <v>#N/A</v>
      </c>
      <c r="P698" s="138">
        <f>_xlfn.XLOOKUP($A698,Data[Index],Data[Comments])</f>
        <v>0</v>
      </c>
    </row>
    <row r="699" spans="1:16" x14ac:dyDescent="0.2">
      <c r="A699" s="129"/>
      <c r="B699" s="129"/>
      <c r="C699" s="129" t="e" cm="1">
        <f t="array" ref="C699">_xlfn.XLOOKUP($A699&amp;$Q$3&amp;$R$3,Data[Index]&amp;Data[Valid Test, Can be used for conformity (Y/N)]&amp;Data[Cycle],Data[Test Name])</f>
        <v>#N/A</v>
      </c>
      <c r="D699" s="167" t="e" cm="1">
        <f t="array" ref="D699">_xlfn.XLOOKUP($A699&amp;$Q$3&amp;$R$3,Data[Index]&amp;Data[Valid Test, Can be used for conformity (Y/N)]&amp;Data[Cycle],Data[Mileage (Miles)])</f>
        <v>#N/A</v>
      </c>
      <c r="E699" s="130" t="e" cm="1">
        <f t="array" ref="E699">_xlfn.XLOOKUP($A699&amp;$Q$3&amp;$R$3,Data[Index]&amp;Data[Valid Test, Can be used for conformity (Y/N)]&amp;Data[Cycle],Data[Date])</f>
        <v>#N/A</v>
      </c>
      <c r="F699" s="129" t="e" cm="1">
        <f t="array" ref="F699">_xlfn.XLOOKUP($A699&amp;$Q$3&amp;$R$3,Data[Index]&amp;Data[Valid Test, Can be used for conformity (Y/N)]&amp;Data[Cycle],Data[CO/km (mg)])</f>
        <v>#N/A</v>
      </c>
      <c r="G699" s="129" t="e" cm="1">
        <f t="array" ref="G699">_xlfn.XLOOKUP($A699&amp;$Q$3,Data[Index]&amp;Data[Valid Test, Can be used for conformity (Y/N)],Data[CO2/km (g)])</f>
        <v>#N/A</v>
      </c>
      <c r="H699" s="129" t="e" cm="1">
        <f t="array" ref="H699">_xlfn.XLOOKUP($A699&amp;$Q$3,Data[Index]&amp;Data[Valid Test, Can be used for conformity (Y/N)],Data[THC/km (mg)])</f>
        <v>#N/A</v>
      </c>
      <c r="I699" s="129" t="e" cm="1">
        <f t="array" ref="I699">_xlfn.XLOOKUP($A699&amp;$Q$3,Data[Index]&amp;Data[Valid Test, Can be used for conformity (Y/N)],Data[NOx/km (mg)])</f>
        <v>#N/A</v>
      </c>
      <c r="J699" s="129" t="e" cm="1">
        <f t="array" ref="J699">_xlfn.XLOOKUP($A699&amp;$Q$3,Data[Index]&amp;Data[Valid Test, Can be used for conformity (Y/N)],Data[THC + NOx/km (mg)])</f>
        <v>#N/A</v>
      </c>
      <c r="K699" s="142" t="e" cm="1">
        <f t="array" ref="K699">_xlfn.XLOOKUP($A699&amp;$Q$3,Data[Index]&amp;Data[Valid Test, Can be used for conformity (Y/N)],Data[PN/km ('#)])</f>
        <v>#N/A</v>
      </c>
      <c r="L699" s="129" t="e" cm="1">
        <f t="array" ref="L699">_xlfn.XLOOKUP($A699&amp;$Q$3,Data[Index]&amp;Data[Valid Test, Can be used for conformity (Y/N)],Data[PM/km (mg)])</f>
        <v>#N/A</v>
      </c>
      <c r="M699" s="126" t="e" cm="1">
        <f t="array" ref="M699">_xlfn.XLOOKUP($A699&amp;$Q$3,Data[Index]&amp;Data[Valid Test, Can be used for conformity (Y/N)],Data[CH4 (mg/km)])</f>
        <v>#N/A</v>
      </c>
      <c r="N699" s="126" t="e" cm="1">
        <f t="array" ref="N699">_xlfn.XLOOKUP($A699&amp;$Q$3,Data[Index]&amp;Data[Valid Test, Can be used for conformity (Y/N)],Data[N20 (mg/km)])</f>
        <v>#N/A</v>
      </c>
      <c r="O699" s="129" t="e" cm="1">
        <f t="array" ref="O699">_xlfn.XLOOKUP($A699&amp;$Q$3,Data[Index]&amp;Data[Valid Test, Can be used for conformity (Y/N)],Data[l/100km])</f>
        <v>#N/A</v>
      </c>
      <c r="P699" s="138" t="e">
        <f>_xlfn.XLOOKUP($A699,Data[Index],Data[Comments])</f>
        <v>#N/A</v>
      </c>
    </row>
    <row r="700" spans="1:16" x14ac:dyDescent="0.2">
      <c r="A700" s="129"/>
      <c r="B700" s="129"/>
      <c r="C700" s="129" t="e" cm="1">
        <f t="array" ref="C700">_xlfn.XLOOKUP($A700&amp;$Q$3&amp;$R$3,Data[Index]&amp;Data[Valid Test, Can be used for conformity (Y/N)]&amp;Data[Cycle],Data[Test Name])</f>
        <v>#N/A</v>
      </c>
      <c r="D700" s="167" t="e" cm="1">
        <f t="array" ref="D700">_xlfn.XLOOKUP($A700&amp;$Q$3&amp;$R$3,Data[Index]&amp;Data[Valid Test, Can be used for conformity (Y/N)]&amp;Data[Cycle],Data[Mileage (Miles)])</f>
        <v>#N/A</v>
      </c>
      <c r="E700" s="130" t="e" cm="1">
        <f t="array" ref="E700">_xlfn.XLOOKUP($A700&amp;$Q$3&amp;$R$3,Data[Index]&amp;Data[Valid Test, Can be used for conformity (Y/N)]&amp;Data[Cycle],Data[Date])</f>
        <v>#N/A</v>
      </c>
      <c r="F700" s="129" t="e" cm="1">
        <f t="array" ref="F700">_xlfn.XLOOKUP($A700&amp;$Q$3&amp;$R$3,Data[Index]&amp;Data[Valid Test, Can be used for conformity (Y/N)]&amp;Data[Cycle],Data[CO/km (mg)])</f>
        <v>#N/A</v>
      </c>
      <c r="G700" s="129" t="e" cm="1">
        <f t="array" ref="G700">_xlfn.XLOOKUP($A700&amp;$Q$3,Data[Index]&amp;Data[Valid Test, Can be used for conformity (Y/N)],Data[CO2/km (g)])</f>
        <v>#N/A</v>
      </c>
      <c r="H700" s="129" t="e" cm="1">
        <f t="array" ref="H700">_xlfn.XLOOKUP($A700&amp;$Q$3,Data[Index]&amp;Data[Valid Test, Can be used for conformity (Y/N)],Data[THC/km (mg)])</f>
        <v>#N/A</v>
      </c>
      <c r="I700" s="129" t="e" cm="1">
        <f t="array" ref="I700">_xlfn.XLOOKUP($A700&amp;$Q$3,Data[Index]&amp;Data[Valid Test, Can be used for conformity (Y/N)],Data[NOx/km (mg)])</f>
        <v>#N/A</v>
      </c>
      <c r="J700" s="129" t="e" cm="1">
        <f t="array" ref="J700">_xlfn.XLOOKUP($A700&amp;$Q$3,Data[Index]&amp;Data[Valid Test, Can be used for conformity (Y/N)],Data[THC + NOx/km (mg)])</f>
        <v>#N/A</v>
      </c>
      <c r="K700" s="142" t="e" cm="1">
        <f t="array" ref="K700">_xlfn.XLOOKUP($A700&amp;$Q$3,Data[Index]&amp;Data[Valid Test, Can be used for conformity (Y/N)],Data[PN/km ('#)])</f>
        <v>#N/A</v>
      </c>
      <c r="L700" s="129" t="e" cm="1">
        <f t="array" ref="L700">_xlfn.XLOOKUP($A700&amp;$Q$3,Data[Index]&amp;Data[Valid Test, Can be used for conformity (Y/N)],Data[PM/km (mg)])</f>
        <v>#N/A</v>
      </c>
      <c r="M700" s="126" t="e" cm="1">
        <f t="array" ref="M700">_xlfn.XLOOKUP($A700&amp;$Q$3,Data[Index]&amp;Data[Valid Test, Can be used for conformity (Y/N)],Data[CH4 (mg/km)])</f>
        <v>#N/A</v>
      </c>
      <c r="N700" s="126" t="e" cm="1">
        <f t="array" ref="N700">_xlfn.XLOOKUP($A700&amp;$Q$3,Data[Index]&amp;Data[Valid Test, Can be used for conformity (Y/N)],Data[N20 (mg/km)])</f>
        <v>#N/A</v>
      </c>
      <c r="O700" s="129" t="e" cm="1">
        <f t="array" ref="O700">_xlfn.XLOOKUP($A700&amp;$Q$3,Data[Index]&amp;Data[Valid Test, Can be used for conformity (Y/N)],Data[l/100km])</f>
        <v>#N/A</v>
      </c>
      <c r="P700" s="138">
        <f>_xlfn.XLOOKUP($A700,Data[Index],Data[Comments])</f>
        <v>0</v>
      </c>
    </row>
    <row r="701" spans="1:16" x14ac:dyDescent="0.2">
      <c r="A701" s="129"/>
      <c r="B701" s="129"/>
      <c r="C701" s="129" t="e" cm="1">
        <f t="array" ref="C701">_xlfn.XLOOKUP($A701&amp;$Q$3&amp;$R$3,Data[Index]&amp;Data[Valid Test, Can be used for conformity (Y/N)]&amp;Data[Cycle],Data[Test Name])</f>
        <v>#N/A</v>
      </c>
      <c r="D701" s="167" t="e" cm="1">
        <f t="array" ref="D701">_xlfn.XLOOKUP($A701&amp;$Q$3&amp;$R$3,Data[Index]&amp;Data[Valid Test, Can be used for conformity (Y/N)]&amp;Data[Cycle],Data[Mileage (Miles)])</f>
        <v>#N/A</v>
      </c>
      <c r="E701" s="130" t="e" cm="1">
        <f t="array" ref="E701">_xlfn.XLOOKUP($A701&amp;$Q$3&amp;$R$3,Data[Index]&amp;Data[Valid Test, Can be used for conformity (Y/N)]&amp;Data[Cycle],Data[Date])</f>
        <v>#N/A</v>
      </c>
      <c r="F701" s="129" t="e" cm="1">
        <f t="array" ref="F701">_xlfn.XLOOKUP($A701&amp;$Q$3&amp;$R$3,Data[Index]&amp;Data[Valid Test, Can be used for conformity (Y/N)]&amp;Data[Cycle],Data[CO/km (mg)])</f>
        <v>#N/A</v>
      </c>
      <c r="G701" s="129" t="e" cm="1">
        <f t="array" ref="G701">_xlfn.XLOOKUP($A701&amp;$Q$3,Data[Index]&amp;Data[Valid Test, Can be used for conformity (Y/N)],Data[CO2/km (g)])</f>
        <v>#N/A</v>
      </c>
      <c r="H701" s="129" t="e" cm="1">
        <f t="array" ref="H701">_xlfn.XLOOKUP($A701&amp;$Q$3,Data[Index]&amp;Data[Valid Test, Can be used for conformity (Y/N)],Data[THC/km (mg)])</f>
        <v>#N/A</v>
      </c>
      <c r="I701" s="129" t="e" cm="1">
        <f t="array" ref="I701">_xlfn.XLOOKUP($A701&amp;$Q$3,Data[Index]&amp;Data[Valid Test, Can be used for conformity (Y/N)],Data[NOx/km (mg)])</f>
        <v>#N/A</v>
      </c>
      <c r="J701" s="129" t="e" cm="1">
        <f t="array" ref="J701">_xlfn.XLOOKUP($A701&amp;$Q$3,Data[Index]&amp;Data[Valid Test, Can be used for conformity (Y/N)],Data[THC + NOx/km (mg)])</f>
        <v>#N/A</v>
      </c>
      <c r="K701" s="142" t="e" cm="1">
        <f t="array" ref="K701">_xlfn.XLOOKUP($A701&amp;$Q$3,Data[Index]&amp;Data[Valid Test, Can be used for conformity (Y/N)],Data[PN/km ('#)])</f>
        <v>#N/A</v>
      </c>
      <c r="L701" s="129" t="e" cm="1">
        <f t="array" ref="L701">_xlfn.XLOOKUP($A701&amp;$Q$3,Data[Index]&amp;Data[Valid Test, Can be used for conformity (Y/N)],Data[PM/km (mg)])</f>
        <v>#N/A</v>
      </c>
      <c r="M701" s="126" t="e" cm="1">
        <f t="array" ref="M701">_xlfn.XLOOKUP($A701&amp;$Q$3,Data[Index]&amp;Data[Valid Test, Can be used for conformity (Y/N)],Data[CH4 (mg/km)])</f>
        <v>#N/A</v>
      </c>
      <c r="N701" s="126" t="e" cm="1">
        <f t="array" ref="N701">_xlfn.XLOOKUP($A701&amp;$Q$3,Data[Index]&amp;Data[Valid Test, Can be used for conformity (Y/N)],Data[N20 (mg/km)])</f>
        <v>#N/A</v>
      </c>
      <c r="O701" s="129" t="e" cm="1">
        <f t="array" ref="O701">_xlfn.XLOOKUP($A701&amp;$Q$3,Data[Index]&amp;Data[Valid Test, Can be used for conformity (Y/N)],Data[l/100km])</f>
        <v>#N/A</v>
      </c>
      <c r="P701" s="138">
        <f>_xlfn.XLOOKUP($A701,Data[Index],Data[Comments])</f>
        <v>0</v>
      </c>
    </row>
    <row r="702" spans="1:16" x14ac:dyDescent="0.2">
      <c r="A702" s="129"/>
      <c r="B702" s="129"/>
      <c r="C702" s="129" t="e" cm="1">
        <f t="array" ref="C702">_xlfn.XLOOKUP($A702&amp;$Q$3&amp;$R$3,Data[Index]&amp;Data[Valid Test, Can be used for conformity (Y/N)]&amp;Data[Cycle],Data[Test Name])</f>
        <v>#N/A</v>
      </c>
      <c r="D702" s="167" t="e" cm="1">
        <f t="array" ref="D702">_xlfn.XLOOKUP($A702&amp;$Q$3&amp;$R$3,Data[Index]&amp;Data[Valid Test, Can be used for conformity (Y/N)]&amp;Data[Cycle],Data[Mileage (Miles)])</f>
        <v>#N/A</v>
      </c>
      <c r="E702" s="130" t="e" cm="1">
        <f t="array" ref="E702">_xlfn.XLOOKUP($A702&amp;$Q$3&amp;$R$3,Data[Index]&amp;Data[Valid Test, Can be used for conformity (Y/N)]&amp;Data[Cycle],Data[Date])</f>
        <v>#N/A</v>
      </c>
      <c r="F702" s="129" t="e" cm="1">
        <f t="array" ref="F702">_xlfn.XLOOKUP($A702&amp;$Q$3&amp;$R$3,Data[Index]&amp;Data[Valid Test, Can be used for conformity (Y/N)]&amp;Data[Cycle],Data[CO/km (mg)])</f>
        <v>#N/A</v>
      </c>
      <c r="G702" s="129" t="e" cm="1">
        <f t="array" ref="G702">_xlfn.XLOOKUP($A702&amp;$Q$3,Data[Index]&amp;Data[Valid Test, Can be used for conformity (Y/N)],Data[CO2/km (g)])</f>
        <v>#N/A</v>
      </c>
      <c r="H702" s="129" t="e" cm="1">
        <f t="array" ref="H702">_xlfn.XLOOKUP($A702&amp;$Q$3,Data[Index]&amp;Data[Valid Test, Can be used for conformity (Y/N)],Data[THC/km (mg)])</f>
        <v>#N/A</v>
      </c>
      <c r="I702" s="129" t="e" cm="1">
        <f t="array" ref="I702">_xlfn.XLOOKUP($A702&amp;$Q$3,Data[Index]&amp;Data[Valid Test, Can be used for conformity (Y/N)],Data[NOx/km (mg)])</f>
        <v>#N/A</v>
      </c>
      <c r="J702" s="129" t="e" cm="1">
        <f t="array" ref="J702">_xlfn.XLOOKUP($A702&amp;$Q$3,Data[Index]&amp;Data[Valid Test, Can be used for conformity (Y/N)],Data[THC + NOx/km (mg)])</f>
        <v>#N/A</v>
      </c>
      <c r="K702" s="142" t="e" cm="1">
        <f t="array" ref="K702">_xlfn.XLOOKUP($A702&amp;$Q$3,Data[Index]&amp;Data[Valid Test, Can be used for conformity (Y/N)],Data[PN/km ('#)])</f>
        <v>#N/A</v>
      </c>
      <c r="L702" s="129" t="e" cm="1">
        <f t="array" ref="L702">_xlfn.XLOOKUP($A702&amp;$Q$3,Data[Index]&amp;Data[Valid Test, Can be used for conformity (Y/N)],Data[PM/km (mg)])</f>
        <v>#N/A</v>
      </c>
      <c r="M702" s="126" t="e" cm="1">
        <f t="array" ref="M702">_xlfn.XLOOKUP($A702&amp;$Q$3,Data[Index]&amp;Data[Valid Test, Can be used for conformity (Y/N)],Data[CH4 (mg/km)])</f>
        <v>#N/A</v>
      </c>
      <c r="N702" s="126" t="e" cm="1">
        <f t="array" ref="N702">_xlfn.XLOOKUP($A702&amp;$Q$3,Data[Index]&amp;Data[Valid Test, Can be used for conformity (Y/N)],Data[N20 (mg/km)])</f>
        <v>#N/A</v>
      </c>
      <c r="O702" s="129" t="e" cm="1">
        <f t="array" ref="O702">_xlfn.XLOOKUP($A702&amp;$Q$3,Data[Index]&amp;Data[Valid Test, Can be used for conformity (Y/N)],Data[l/100km])</f>
        <v>#N/A</v>
      </c>
      <c r="P702" s="138" t="e">
        <f>_xlfn.XLOOKUP($A702,Data[Index],Data[Comments])</f>
        <v>#N/A</v>
      </c>
    </row>
    <row r="703" spans="1:16" x14ac:dyDescent="0.2">
      <c r="A703" s="129"/>
      <c r="B703" s="129"/>
      <c r="C703" s="129" t="e" cm="1">
        <f t="array" ref="C703">_xlfn.XLOOKUP($A703&amp;$Q$3&amp;$R$3,Data[Index]&amp;Data[Valid Test, Can be used for conformity (Y/N)]&amp;Data[Cycle],Data[Test Name])</f>
        <v>#N/A</v>
      </c>
      <c r="D703" s="167" t="e" cm="1">
        <f t="array" ref="D703">_xlfn.XLOOKUP($A703&amp;$Q$3&amp;$R$3,Data[Index]&amp;Data[Valid Test, Can be used for conformity (Y/N)]&amp;Data[Cycle],Data[Mileage (Miles)])</f>
        <v>#N/A</v>
      </c>
      <c r="E703" s="130" t="e" cm="1">
        <f t="array" ref="E703">_xlfn.XLOOKUP($A703&amp;$Q$3&amp;$R$3,Data[Index]&amp;Data[Valid Test, Can be used for conformity (Y/N)]&amp;Data[Cycle],Data[Date])</f>
        <v>#N/A</v>
      </c>
      <c r="F703" s="129" t="e" cm="1">
        <f t="array" ref="F703">_xlfn.XLOOKUP($A703&amp;$Q$3&amp;$R$3,Data[Index]&amp;Data[Valid Test, Can be used for conformity (Y/N)]&amp;Data[Cycle],Data[CO/km (mg)])</f>
        <v>#N/A</v>
      </c>
      <c r="G703" s="129" t="e" cm="1">
        <f t="array" ref="G703">_xlfn.XLOOKUP($A703&amp;$Q$3,Data[Index]&amp;Data[Valid Test, Can be used for conformity (Y/N)],Data[CO2/km (g)])</f>
        <v>#N/A</v>
      </c>
      <c r="H703" s="129" t="e" cm="1">
        <f t="array" ref="H703">_xlfn.XLOOKUP($A703&amp;$Q$3,Data[Index]&amp;Data[Valid Test, Can be used for conformity (Y/N)],Data[THC/km (mg)])</f>
        <v>#N/A</v>
      </c>
      <c r="I703" s="129" t="e" cm="1">
        <f t="array" ref="I703">_xlfn.XLOOKUP($A703&amp;$Q$3,Data[Index]&amp;Data[Valid Test, Can be used for conformity (Y/N)],Data[NOx/km (mg)])</f>
        <v>#N/A</v>
      </c>
      <c r="J703" s="129" t="e" cm="1">
        <f t="array" ref="J703">_xlfn.XLOOKUP($A703&amp;$Q$3,Data[Index]&amp;Data[Valid Test, Can be used for conformity (Y/N)],Data[THC + NOx/km (mg)])</f>
        <v>#N/A</v>
      </c>
      <c r="K703" s="142" t="e" cm="1">
        <f t="array" ref="K703">_xlfn.XLOOKUP($A703&amp;$Q$3,Data[Index]&amp;Data[Valid Test, Can be used for conformity (Y/N)],Data[PN/km ('#)])</f>
        <v>#N/A</v>
      </c>
      <c r="L703" s="129" t="e" cm="1">
        <f t="array" ref="L703">_xlfn.XLOOKUP($A703&amp;$Q$3,Data[Index]&amp;Data[Valid Test, Can be used for conformity (Y/N)],Data[PM/km (mg)])</f>
        <v>#N/A</v>
      </c>
      <c r="M703" s="126" t="e" cm="1">
        <f t="array" ref="M703">_xlfn.XLOOKUP($A703&amp;$Q$3,Data[Index]&amp;Data[Valid Test, Can be used for conformity (Y/N)],Data[CH4 (mg/km)])</f>
        <v>#N/A</v>
      </c>
      <c r="N703" s="126" t="e" cm="1">
        <f t="array" ref="N703">_xlfn.XLOOKUP($A703&amp;$Q$3,Data[Index]&amp;Data[Valid Test, Can be used for conformity (Y/N)],Data[N20 (mg/km)])</f>
        <v>#N/A</v>
      </c>
      <c r="O703" s="129" t="e" cm="1">
        <f t="array" ref="O703">_xlfn.XLOOKUP($A703&amp;$Q$3,Data[Index]&amp;Data[Valid Test, Can be used for conformity (Y/N)],Data[l/100km])</f>
        <v>#N/A</v>
      </c>
      <c r="P703" s="138" t="e">
        <f>_xlfn.XLOOKUP($A703,Data[Index],Data[Comments])</f>
        <v>#N/A</v>
      </c>
    </row>
    <row r="704" spans="1:16" x14ac:dyDescent="0.2">
      <c r="A704" s="129"/>
      <c r="B704" s="129"/>
      <c r="C704" s="129" t="e" cm="1">
        <f t="array" ref="C704">_xlfn.XLOOKUP($A704&amp;$Q$3&amp;$R$3,Data[Index]&amp;Data[Valid Test, Can be used for conformity (Y/N)]&amp;Data[Cycle],Data[Test Name])</f>
        <v>#N/A</v>
      </c>
      <c r="D704" s="167" t="e" cm="1">
        <f t="array" ref="D704">_xlfn.XLOOKUP($A704&amp;$Q$3&amp;$R$3,Data[Index]&amp;Data[Valid Test, Can be used for conformity (Y/N)]&amp;Data[Cycle],Data[Mileage (Miles)])</f>
        <v>#N/A</v>
      </c>
      <c r="E704" s="130" t="e" cm="1">
        <f t="array" ref="E704">_xlfn.XLOOKUP($A704&amp;$Q$3&amp;$R$3,Data[Index]&amp;Data[Valid Test, Can be used for conformity (Y/N)]&amp;Data[Cycle],Data[Date])</f>
        <v>#N/A</v>
      </c>
      <c r="F704" s="129" t="e" cm="1">
        <f t="array" ref="F704">_xlfn.XLOOKUP($A704&amp;$Q$3&amp;$R$3,Data[Index]&amp;Data[Valid Test, Can be used for conformity (Y/N)]&amp;Data[Cycle],Data[CO/km (mg)])</f>
        <v>#N/A</v>
      </c>
      <c r="G704" s="129" t="e" cm="1">
        <f t="array" ref="G704">_xlfn.XLOOKUP($A704&amp;$Q$3,Data[Index]&amp;Data[Valid Test, Can be used for conformity (Y/N)],Data[CO2/km (g)])</f>
        <v>#N/A</v>
      </c>
      <c r="H704" s="129" t="e" cm="1">
        <f t="array" ref="H704">_xlfn.XLOOKUP($A704&amp;$Q$3,Data[Index]&amp;Data[Valid Test, Can be used for conformity (Y/N)],Data[THC/km (mg)])</f>
        <v>#N/A</v>
      </c>
      <c r="I704" s="129" t="e" cm="1">
        <f t="array" ref="I704">_xlfn.XLOOKUP($A704&amp;$Q$3,Data[Index]&amp;Data[Valid Test, Can be used for conformity (Y/N)],Data[NOx/km (mg)])</f>
        <v>#N/A</v>
      </c>
      <c r="J704" s="129" t="e" cm="1">
        <f t="array" ref="J704">_xlfn.XLOOKUP($A704&amp;$Q$3,Data[Index]&amp;Data[Valid Test, Can be used for conformity (Y/N)],Data[THC + NOx/km (mg)])</f>
        <v>#N/A</v>
      </c>
      <c r="K704" s="142" t="e" cm="1">
        <f t="array" ref="K704">_xlfn.XLOOKUP($A704&amp;$Q$3,Data[Index]&amp;Data[Valid Test, Can be used for conformity (Y/N)],Data[PN/km ('#)])</f>
        <v>#N/A</v>
      </c>
      <c r="L704" s="129" t="e" cm="1">
        <f t="array" ref="L704">_xlfn.XLOOKUP($A704&amp;$Q$3,Data[Index]&amp;Data[Valid Test, Can be used for conformity (Y/N)],Data[PM/km (mg)])</f>
        <v>#N/A</v>
      </c>
      <c r="M704" s="126" t="e" cm="1">
        <f t="array" ref="M704">_xlfn.XLOOKUP($A704&amp;$Q$3,Data[Index]&amp;Data[Valid Test, Can be used for conformity (Y/N)],Data[CH4 (mg/km)])</f>
        <v>#N/A</v>
      </c>
      <c r="N704" s="126" t="e" cm="1">
        <f t="array" ref="N704">_xlfn.XLOOKUP($A704&amp;$Q$3,Data[Index]&amp;Data[Valid Test, Can be used for conformity (Y/N)],Data[N20 (mg/km)])</f>
        <v>#N/A</v>
      </c>
      <c r="O704" s="129" t="e" cm="1">
        <f t="array" ref="O704">_xlfn.XLOOKUP($A704&amp;$Q$3,Data[Index]&amp;Data[Valid Test, Can be used for conformity (Y/N)],Data[l/100km])</f>
        <v>#N/A</v>
      </c>
      <c r="P704" s="138" t="e">
        <f>_xlfn.XLOOKUP($A704,Data[Index],Data[Comments])</f>
        <v>#N/A</v>
      </c>
    </row>
    <row r="705" spans="1:16" x14ac:dyDescent="0.2">
      <c r="A705" s="129"/>
      <c r="B705" s="129"/>
      <c r="C705" s="129" t="e" cm="1">
        <f t="array" ref="C705">_xlfn.XLOOKUP($A705&amp;$Q$3&amp;$R$3,Data[Index]&amp;Data[Valid Test, Can be used for conformity (Y/N)]&amp;Data[Cycle],Data[Test Name])</f>
        <v>#N/A</v>
      </c>
      <c r="D705" s="167" t="e" cm="1">
        <f t="array" ref="D705">_xlfn.XLOOKUP($A705&amp;$Q$3&amp;$R$3,Data[Index]&amp;Data[Valid Test, Can be used for conformity (Y/N)]&amp;Data[Cycle],Data[Mileage (Miles)])</f>
        <v>#N/A</v>
      </c>
      <c r="E705" s="130" t="e" cm="1">
        <f t="array" ref="E705">_xlfn.XLOOKUP($A705&amp;$Q$3&amp;$R$3,Data[Index]&amp;Data[Valid Test, Can be used for conformity (Y/N)]&amp;Data[Cycle],Data[Date])</f>
        <v>#N/A</v>
      </c>
      <c r="F705" s="129" t="e" cm="1">
        <f t="array" ref="F705">_xlfn.XLOOKUP($A705&amp;$Q$3&amp;$R$3,Data[Index]&amp;Data[Valid Test, Can be used for conformity (Y/N)]&amp;Data[Cycle],Data[CO/km (mg)])</f>
        <v>#N/A</v>
      </c>
      <c r="G705" s="129" t="e" cm="1">
        <f t="array" ref="G705">_xlfn.XLOOKUP($A705&amp;$Q$3,Data[Index]&amp;Data[Valid Test, Can be used for conformity (Y/N)],Data[CO2/km (g)])</f>
        <v>#N/A</v>
      </c>
      <c r="H705" s="129" t="e" cm="1">
        <f t="array" ref="H705">_xlfn.XLOOKUP($A705&amp;$Q$3,Data[Index]&amp;Data[Valid Test, Can be used for conformity (Y/N)],Data[THC/km (mg)])</f>
        <v>#N/A</v>
      </c>
      <c r="I705" s="129" t="e" cm="1">
        <f t="array" ref="I705">_xlfn.XLOOKUP($A705&amp;$Q$3,Data[Index]&amp;Data[Valid Test, Can be used for conformity (Y/N)],Data[NOx/km (mg)])</f>
        <v>#N/A</v>
      </c>
      <c r="J705" s="129" t="e" cm="1">
        <f t="array" ref="J705">_xlfn.XLOOKUP($A705&amp;$Q$3,Data[Index]&amp;Data[Valid Test, Can be used for conformity (Y/N)],Data[THC + NOx/km (mg)])</f>
        <v>#N/A</v>
      </c>
      <c r="K705" s="142" t="e" cm="1">
        <f t="array" ref="K705">_xlfn.XLOOKUP($A705&amp;$Q$3,Data[Index]&amp;Data[Valid Test, Can be used for conformity (Y/N)],Data[PN/km ('#)])</f>
        <v>#N/A</v>
      </c>
      <c r="L705" s="129" t="e" cm="1">
        <f t="array" ref="L705">_xlfn.XLOOKUP($A705&amp;$Q$3,Data[Index]&amp;Data[Valid Test, Can be used for conformity (Y/N)],Data[PM/km (mg)])</f>
        <v>#N/A</v>
      </c>
      <c r="M705" s="126" t="e" cm="1">
        <f t="array" ref="M705">_xlfn.XLOOKUP($A705&amp;$Q$3,Data[Index]&amp;Data[Valid Test, Can be used for conformity (Y/N)],Data[CH4 (mg/km)])</f>
        <v>#N/A</v>
      </c>
      <c r="N705" s="126" t="e" cm="1">
        <f t="array" ref="N705">_xlfn.XLOOKUP($A705&amp;$Q$3,Data[Index]&amp;Data[Valid Test, Can be used for conformity (Y/N)],Data[N20 (mg/km)])</f>
        <v>#N/A</v>
      </c>
      <c r="O705" s="129" t="e" cm="1">
        <f t="array" ref="O705">_xlfn.XLOOKUP($A705&amp;$Q$3,Data[Index]&amp;Data[Valid Test, Can be used for conformity (Y/N)],Data[l/100km])</f>
        <v>#N/A</v>
      </c>
      <c r="P705" s="138">
        <f>_xlfn.XLOOKUP($A705,Data[Index],Data[Comments])</f>
        <v>0</v>
      </c>
    </row>
    <row r="706" spans="1:16" x14ac:dyDescent="0.2">
      <c r="A706" s="129"/>
      <c r="B706" s="129"/>
      <c r="C706" s="129" t="e" cm="1">
        <f t="array" ref="C706">_xlfn.XLOOKUP($A706&amp;$Q$3&amp;$R$3,Data[Index]&amp;Data[Valid Test, Can be used for conformity (Y/N)]&amp;Data[Cycle],Data[Test Name])</f>
        <v>#N/A</v>
      </c>
      <c r="D706" s="167" t="e" cm="1">
        <f t="array" ref="D706">_xlfn.XLOOKUP($A706&amp;$Q$3&amp;$R$3,Data[Index]&amp;Data[Valid Test, Can be used for conformity (Y/N)]&amp;Data[Cycle],Data[Mileage (Miles)])</f>
        <v>#N/A</v>
      </c>
      <c r="E706" s="130" t="e" cm="1">
        <f t="array" ref="E706">_xlfn.XLOOKUP($A706&amp;$Q$3&amp;$R$3,Data[Index]&amp;Data[Valid Test, Can be used for conformity (Y/N)]&amp;Data[Cycle],Data[Date])</f>
        <v>#N/A</v>
      </c>
      <c r="F706" s="129" t="e" cm="1">
        <f t="array" ref="F706">_xlfn.XLOOKUP($A706&amp;$Q$3&amp;$R$3,Data[Index]&amp;Data[Valid Test, Can be used for conformity (Y/N)]&amp;Data[Cycle],Data[CO/km (mg)])</f>
        <v>#N/A</v>
      </c>
      <c r="G706" s="129" t="e" cm="1">
        <f t="array" ref="G706">_xlfn.XLOOKUP($A706&amp;$Q$3,Data[Index]&amp;Data[Valid Test, Can be used for conformity (Y/N)],Data[CO2/km (g)])</f>
        <v>#N/A</v>
      </c>
      <c r="H706" s="129" t="e" cm="1">
        <f t="array" ref="H706">_xlfn.XLOOKUP($A706&amp;$Q$3,Data[Index]&amp;Data[Valid Test, Can be used for conformity (Y/N)],Data[THC/km (mg)])</f>
        <v>#N/A</v>
      </c>
      <c r="I706" s="129" t="e" cm="1">
        <f t="array" ref="I706">_xlfn.XLOOKUP($A706&amp;$Q$3,Data[Index]&amp;Data[Valid Test, Can be used for conformity (Y/N)],Data[NOx/km (mg)])</f>
        <v>#N/A</v>
      </c>
      <c r="J706" s="129" t="e" cm="1">
        <f t="array" ref="J706">_xlfn.XLOOKUP($A706&amp;$Q$3,Data[Index]&amp;Data[Valid Test, Can be used for conformity (Y/N)],Data[THC + NOx/km (mg)])</f>
        <v>#N/A</v>
      </c>
      <c r="K706" s="142" t="e" cm="1">
        <f t="array" ref="K706">_xlfn.XLOOKUP($A706&amp;$Q$3,Data[Index]&amp;Data[Valid Test, Can be used for conformity (Y/N)],Data[PN/km ('#)])</f>
        <v>#N/A</v>
      </c>
      <c r="L706" s="129" t="e" cm="1">
        <f t="array" ref="L706">_xlfn.XLOOKUP($A706&amp;$Q$3,Data[Index]&amp;Data[Valid Test, Can be used for conformity (Y/N)],Data[PM/km (mg)])</f>
        <v>#N/A</v>
      </c>
      <c r="M706" s="126" t="e" cm="1">
        <f t="array" ref="M706">_xlfn.XLOOKUP($A706&amp;$Q$3,Data[Index]&amp;Data[Valid Test, Can be used for conformity (Y/N)],Data[CH4 (mg/km)])</f>
        <v>#N/A</v>
      </c>
      <c r="N706" s="126" t="e" cm="1">
        <f t="array" ref="N706">_xlfn.XLOOKUP($A706&amp;$Q$3,Data[Index]&amp;Data[Valid Test, Can be used for conformity (Y/N)],Data[N20 (mg/km)])</f>
        <v>#N/A</v>
      </c>
      <c r="O706" s="129" t="e" cm="1">
        <f t="array" ref="O706">_xlfn.XLOOKUP($A706&amp;$Q$3,Data[Index]&amp;Data[Valid Test, Can be used for conformity (Y/N)],Data[l/100km])</f>
        <v>#N/A</v>
      </c>
      <c r="P706" s="138">
        <f>_xlfn.XLOOKUP($A706,Data[Index],Data[Comments])</f>
        <v>0</v>
      </c>
    </row>
    <row r="707" spans="1:16" x14ac:dyDescent="0.2">
      <c r="A707" s="129"/>
      <c r="B707" s="129"/>
      <c r="C707" s="129" t="e" cm="1">
        <f t="array" ref="C707">_xlfn.XLOOKUP($A707&amp;$Q$3&amp;$R$3,Data[Index]&amp;Data[Valid Test, Can be used for conformity (Y/N)]&amp;Data[Cycle],Data[Test Name])</f>
        <v>#N/A</v>
      </c>
      <c r="D707" s="167" t="e" cm="1">
        <f t="array" ref="D707">_xlfn.XLOOKUP($A707&amp;$Q$3&amp;$R$3,Data[Index]&amp;Data[Valid Test, Can be used for conformity (Y/N)]&amp;Data[Cycle],Data[Mileage (Miles)])</f>
        <v>#N/A</v>
      </c>
      <c r="E707" s="130" t="e" cm="1">
        <f t="array" ref="E707">_xlfn.XLOOKUP($A707&amp;$Q$3&amp;$R$3,Data[Index]&amp;Data[Valid Test, Can be used for conformity (Y/N)]&amp;Data[Cycle],Data[Date])</f>
        <v>#N/A</v>
      </c>
      <c r="F707" s="129" t="e" cm="1">
        <f t="array" ref="F707">_xlfn.XLOOKUP($A707&amp;$Q$3&amp;$R$3,Data[Index]&amp;Data[Valid Test, Can be used for conformity (Y/N)]&amp;Data[Cycle],Data[CO/km (mg)])</f>
        <v>#N/A</v>
      </c>
      <c r="G707" s="129" t="e" cm="1">
        <f t="array" ref="G707">_xlfn.XLOOKUP($A707&amp;$Q$3,Data[Index]&amp;Data[Valid Test, Can be used for conformity (Y/N)],Data[CO2/km (g)])</f>
        <v>#N/A</v>
      </c>
      <c r="H707" s="129" t="e" cm="1">
        <f t="array" ref="H707">_xlfn.XLOOKUP($A707&amp;$Q$3,Data[Index]&amp;Data[Valid Test, Can be used for conformity (Y/N)],Data[THC/km (mg)])</f>
        <v>#N/A</v>
      </c>
      <c r="I707" s="129" t="e" cm="1">
        <f t="array" ref="I707">_xlfn.XLOOKUP($A707&amp;$Q$3,Data[Index]&amp;Data[Valid Test, Can be used for conformity (Y/N)],Data[NOx/km (mg)])</f>
        <v>#N/A</v>
      </c>
      <c r="J707" s="129" t="e" cm="1">
        <f t="array" ref="J707">_xlfn.XLOOKUP($A707&amp;$Q$3,Data[Index]&amp;Data[Valid Test, Can be used for conformity (Y/N)],Data[THC + NOx/km (mg)])</f>
        <v>#N/A</v>
      </c>
      <c r="K707" s="142" t="e" cm="1">
        <f t="array" ref="K707">_xlfn.XLOOKUP($A707&amp;$Q$3,Data[Index]&amp;Data[Valid Test, Can be used for conformity (Y/N)],Data[PN/km ('#)])</f>
        <v>#N/A</v>
      </c>
      <c r="L707" s="129" t="e" cm="1">
        <f t="array" ref="L707">_xlfn.XLOOKUP($A707&amp;$Q$3,Data[Index]&amp;Data[Valid Test, Can be used for conformity (Y/N)],Data[PM/km (mg)])</f>
        <v>#N/A</v>
      </c>
      <c r="M707" s="126" t="e" cm="1">
        <f t="array" ref="M707">_xlfn.XLOOKUP($A707&amp;$Q$3,Data[Index]&amp;Data[Valid Test, Can be used for conformity (Y/N)],Data[CH4 (mg/km)])</f>
        <v>#N/A</v>
      </c>
      <c r="N707" s="126" t="e" cm="1">
        <f t="array" ref="N707">_xlfn.XLOOKUP($A707&amp;$Q$3,Data[Index]&amp;Data[Valid Test, Can be used for conformity (Y/N)],Data[N20 (mg/km)])</f>
        <v>#N/A</v>
      </c>
      <c r="O707" s="129" t="e" cm="1">
        <f t="array" ref="O707">_xlfn.XLOOKUP($A707&amp;$Q$3,Data[Index]&amp;Data[Valid Test, Can be used for conformity (Y/N)],Data[l/100km])</f>
        <v>#N/A</v>
      </c>
      <c r="P707" s="138" t="e">
        <f>_xlfn.XLOOKUP($A707,Data[Index],Data[Comments])</f>
        <v>#N/A</v>
      </c>
    </row>
    <row r="708" spans="1:16" x14ac:dyDescent="0.2">
      <c r="A708" s="129"/>
      <c r="B708" s="129"/>
      <c r="C708" s="129" t="e" cm="1">
        <f t="array" ref="C708">_xlfn.XLOOKUP($A708&amp;$Q$3&amp;$R$3,Data[Index]&amp;Data[Valid Test, Can be used for conformity (Y/N)]&amp;Data[Cycle],Data[Test Name])</f>
        <v>#N/A</v>
      </c>
      <c r="D708" s="167" t="e" cm="1">
        <f t="array" ref="D708">_xlfn.XLOOKUP($A708&amp;$Q$3&amp;$R$3,Data[Index]&amp;Data[Valid Test, Can be used for conformity (Y/N)]&amp;Data[Cycle],Data[Mileage (Miles)])</f>
        <v>#N/A</v>
      </c>
      <c r="E708" s="130" t="e" cm="1">
        <f t="array" ref="E708">_xlfn.XLOOKUP($A708&amp;$Q$3&amp;$R$3,Data[Index]&amp;Data[Valid Test, Can be used for conformity (Y/N)]&amp;Data[Cycle],Data[Date])</f>
        <v>#N/A</v>
      </c>
      <c r="F708" s="129" t="e" cm="1">
        <f t="array" ref="F708">_xlfn.XLOOKUP($A708&amp;$Q$3&amp;$R$3,Data[Index]&amp;Data[Valid Test, Can be used for conformity (Y/N)]&amp;Data[Cycle],Data[CO/km (mg)])</f>
        <v>#N/A</v>
      </c>
      <c r="G708" s="129" t="e" cm="1">
        <f t="array" ref="G708">_xlfn.XLOOKUP($A708&amp;$Q$3,Data[Index]&amp;Data[Valid Test, Can be used for conformity (Y/N)],Data[CO2/km (g)])</f>
        <v>#N/A</v>
      </c>
      <c r="H708" s="129" t="e" cm="1">
        <f t="array" ref="H708">_xlfn.XLOOKUP($A708&amp;$Q$3,Data[Index]&amp;Data[Valid Test, Can be used for conformity (Y/N)],Data[THC/km (mg)])</f>
        <v>#N/A</v>
      </c>
      <c r="I708" s="129" t="e" cm="1">
        <f t="array" ref="I708">_xlfn.XLOOKUP($A708&amp;$Q$3,Data[Index]&amp;Data[Valid Test, Can be used for conformity (Y/N)],Data[NOx/km (mg)])</f>
        <v>#N/A</v>
      </c>
      <c r="J708" s="129" t="e" cm="1">
        <f t="array" ref="J708">_xlfn.XLOOKUP($A708&amp;$Q$3,Data[Index]&amp;Data[Valid Test, Can be used for conformity (Y/N)],Data[THC + NOx/km (mg)])</f>
        <v>#N/A</v>
      </c>
      <c r="K708" s="142" t="e" cm="1">
        <f t="array" ref="K708">_xlfn.XLOOKUP($A708&amp;$Q$3,Data[Index]&amp;Data[Valid Test, Can be used for conformity (Y/N)],Data[PN/km ('#)])</f>
        <v>#N/A</v>
      </c>
      <c r="L708" s="129" t="e" cm="1">
        <f t="array" ref="L708">_xlfn.XLOOKUP($A708&amp;$Q$3,Data[Index]&amp;Data[Valid Test, Can be used for conformity (Y/N)],Data[PM/km (mg)])</f>
        <v>#N/A</v>
      </c>
      <c r="M708" s="126" t="e" cm="1">
        <f t="array" ref="M708">_xlfn.XLOOKUP($A708&amp;$Q$3,Data[Index]&amp;Data[Valid Test, Can be used for conformity (Y/N)],Data[CH4 (mg/km)])</f>
        <v>#N/A</v>
      </c>
      <c r="N708" s="126" t="e" cm="1">
        <f t="array" ref="N708">_xlfn.XLOOKUP($A708&amp;$Q$3,Data[Index]&amp;Data[Valid Test, Can be used for conformity (Y/N)],Data[N20 (mg/km)])</f>
        <v>#N/A</v>
      </c>
      <c r="O708" s="129" t="e" cm="1">
        <f t="array" ref="O708">_xlfn.XLOOKUP($A708&amp;$Q$3,Data[Index]&amp;Data[Valid Test, Can be used for conformity (Y/N)],Data[l/100km])</f>
        <v>#N/A</v>
      </c>
      <c r="P708" s="138">
        <f>_xlfn.XLOOKUP($A708,Data[Index],Data[Comments])</f>
        <v>0</v>
      </c>
    </row>
    <row r="709" spans="1:16" x14ac:dyDescent="0.2">
      <c r="A709" s="129"/>
      <c r="B709" s="129"/>
      <c r="C709" s="129" t="e" cm="1">
        <f t="array" ref="C709">_xlfn.XLOOKUP($A709&amp;$Q$3&amp;$R$3,Data[Index]&amp;Data[Valid Test, Can be used for conformity (Y/N)]&amp;Data[Cycle],Data[Test Name])</f>
        <v>#N/A</v>
      </c>
      <c r="D709" s="167" t="e" cm="1">
        <f t="array" ref="D709">_xlfn.XLOOKUP($A709&amp;$Q$3&amp;$R$3,Data[Index]&amp;Data[Valid Test, Can be used for conformity (Y/N)]&amp;Data[Cycle],Data[Mileage (Miles)])</f>
        <v>#N/A</v>
      </c>
      <c r="E709" s="130" t="e" cm="1">
        <f t="array" ref="E709">_xlfn.XLOOKUP($A709&amp;$Q$3&amp;$R$3,Data[Index]&amp;Data[Valid Test, Can be used for conformity (Y/N)]&amp;Data[Cycle],Data[Date])</f>
        <v>#N/A</v>
      </c>
      <c r="F709" s="129" t="e" cm="1">
        <f t="array" ref="F709">_xlfn.XLOOKUP($A709&amp;$Q$3&amp;$R$3,Data[Index]&amp;Data[Valid Test, Can be used for conformity (Y/N)]&amp;Data[Cycle],Data[CO/km (mg)])</f>
        <v>#N/A</v>
      </c>
      <c r="G709" s="129" t="e" cm="1">
        <f t="array" ref="G709">_xlfn.XLOOKUP($A709&amp;$Q$3,Data[Index]&amp;Data[Valid Test, Can be used for conformity (Y/N)],Data[CO2/km (g)])</f>
        <v>#N/A</v>
      </c>
      <c r="H709" s="129" t="e" cm="1">
        <f t="array" ref="H709">_xlfn.XLOOKUP($A709&amp;$Q$3,Data[Index]&amp;Data[Valid Test, Can be used for conformity (Y/N)],Data[THC/km (mg)])</f>
        <v>#N/A</v>
      </c>
      <c r="I709" s="129" t="e" cm="1">
        <f t="array" ref="I709">_xlfn.XLOOKUP($A709&amp;$Q$3,Data[Index]&amp;Data[Valid Test, Can be used for conformity (Y/N)],Data[NOx/km (mg)])</f>
        <v>#N/A</v>
      </c>
      <c r="J709" s="129" t="e" cm="1">
        <f t="array" ref="J709">_xlfn.XLOOKUP($A709&amp;$Q$3,Data[Index]&amp;Data[Valid Test, Can be used for conformity (Y/N)],Data[THC + NOx/km (mg)])</f>
        <v>#N/A</v>
      </c>
      <c r="K709" s="142" t="e" cm="1">
        <f t="array" ref="K709">_xlfn.XLOOKUP($A709&amp;$Q$3,Data[Index]&amp;Data[Valid Test, Can be used for conformity (Y/N)],Data[PN/km ('#)])</f>
        <v>#N/A</v>
      </c>
      <c r="L709" s="129" t="e" cm="1">
        <f t="array" ref="L709">_xlfn.XLOOKUP($A709&amp;$Q$3,Data[Index]&amp;Data[Valid Test, Can be used for conformity (Y/N)],Data[PM/km (mg)])</f>
        <v>#N/A</v>
      </c>
      <c r="M709" s="126" t="e" cm="1">
        <f t="array" ref="M709">_xlfn.XLOOKUP($A709&amp;$Q$3,Data[Index]&amp;Data[Valid Test, Can be used for conformity (Y/N)],Data[CH4 (mg/km)])</f>
        <v>#N/A</v>
      </c>
      <c r="N709" s="126" t="e" cm="1">
        <f t="array" ref="N709">_xlfn.XLOOKUP($A709&amp;$Q$3,Data[Index]&amp;Data[Valid Test, Can be used for conformity (Y/N)],Data[N20 (mg/km)])</f>
        <v>#N/A</v>
      </c>
      <c r="O709" s="129" t="e" cm="1">
        <f t="array" ref="O709">_xlfn.XLOOKUP($A709&amp;$Q$3,Data[Index]&amp;Data[Valid Test, Can be used for conformity (Y/N)],Data[l/100km])</f>
        <v>#N/A</v>
      </c>
      <c r="P709" s="138">
        <f>_xlfn.XLOOKUP($A709,Data[Index],Data[Comments])</f>
        <v>0</v>
      </c>
    </row>
    <row r="710" spans="1:16" x14ac:dyDescent="0.2">
      <c r="A710" s="129"/>
      <c r="B710" s="129"/>
      <c r="C710" s="129" t="e" cm="1">
        <f t="array" ref="C710">_xlfn.XLOOKUP($A710&amp;$Q$3&amp;$R$3,Data[Index]&amp;Data[Valid Test, Can be used for conformity (Y/N)]&amp;Data[Cycle],Data[Test Name])</f>
        <v>#N/A</v>
      </c>
      <c r="D710" s="167" t="e" cm="1">
        <f t="array" ref="D710">_xlfn.XLOOKUP($A710&amp;$Q$3&amp;$R$3,Data[Index]&amp;Data[Valid Test, Can be used for conformity (Y/N)]&amp;Data[Cycle],Data[Mileage (Miles)])</f>
        <v>#N/A</v>
      </c>
      <c r="E710" s="130" t="e" cm="1">
        <f t="array" ref="E710">_xlfn.XLOOKUP($A710&amp;$Q$3&amp;$R$3,Data[Index]&amp;Data[Valid Test, Can be used for conformity (Y/N)]&amp;Data[Cycle],Data[Date])</f>
        <v>#N/A</v>
      </c>
      <c r="F710" s="129" t="e" cm="1">
        <f t="array" ref="F710">_xlfn.XLOOKUP($A710&amp;$Q$3&amp;$R$3,Data[Index]&amp;Data[Valid Test, Can be used for conformity (Y/N)]&amp;Data[Cycle],Data[CO/km (mg)])</f>
        <v>#N/A</v>
      </c>
      <c r="G710" s="129" t="e" cm="1">
        <f t="array" ref="G710">_xlfn.XLOOKUP($A710&amp;$Q$3,Data[Index]&amp;Data[Valid Test, Can be used for conformity (Y/N)],Data[CO2/km (g)])</f>
        <v>#N/A</v>
      </c>
      <c r="H710" s="129" t="e" cm="1">
        <f t="array" ref="H710">_xlfn.XLOOKUP($A710&amp;$Q$3,Data[Index]&amp;Data[Valid Test, Can be used for conformity (Y/N)],Data[THC/km (mg)])</f>
        <v>#N/A</v>
      </c>
      <c r="I710" s="129" t="e" cm="1">
        <f t="array" ref="I710">_xlfn.XLOOKUP($A710&amp;$Q$3,Data[Index]&amp;Data[Valid Test, Can be used for conformity (Y/N)],Data[NOx/km (mg)])</f>
        <v>#N/A</v>
      </c>
      <c r="J710" s="129" t="e" cm="1">
        <f t="array" ref="J710">_xlfn.XLOOKUP($A710&amp;$Q$3,Data[Index]&amp;Data[Valid Test, Can be used for conformity (Y/N)],Data[THC + NOx/km (mg)])</f>
        <v>#N/A</v>
      </c>
      <c r="K710" s="142" t="e" cm="1">
        <f t="array" ref="K710">_xlfn.XLOOKUP($A710&amp;$Q$3,Data[Index]&amp;Data[Valid Test, Can be used for conformity (Y/N)],Data[PN/km ('#)])</f>
        <v>#N/A</v>
      </c>
      <c r="L710" s="129" t="e" cm="1">
        <f t="array" ref="L710">_xlfn.XLOOKUP($A710&amp;$Q$3,Data[Index]&amp;Data[Valid Test, Can be used for conformity (Y/N)],Data[PM/km (mg)])</f>
        <v>#N/A</v>
      </c>
      <c r="M710" s="126" t="e" cm="1">
        <f t="array" ref="M710">_xlfn.XLOOKUP($A710&amp;$Q$3,Data[Index]&amp;Data[Valid Test, Can be used for conformity (Y/N)],Data[CH4 (mg/km)])</f>
        <v>#N/A</v>
      </c>
      <c r="N710" s="126" t="e" cm="1">
        <f t="array" ref="N710">_xlfn.XLOOKUP($A710&amp;$Q$3,Data[Index]&amp;Data[Valid Test, Can be used for conformity (Y/N)],Data[N20 (mg/km)])</f>
        <v>#N/A</v>
      </c>
      <c r="O710" s="129" t="e" cm="1">
        <f t="array" ref="O710">_xlfn.XLOOKUP($A710&amp;$Q$3,Data[Index]&amp;Data[Valid Test, Can be used for conformity (Y/N)],Data[l/100km])</f>
        <v>#N/A</v>
      </c>
      <c r="P710" s="138" t="e">
        <f>_xlfn.XLOOKUP($A710,Data[Index],Data[Comments])</f>
        <v>#N/A</v>
      </c>
    </row>
    <row r="711" spans="1:16" x14ac:dyDescent="0.2">
      <c r="A711" s="129"/>
      <c r="B711" s="129"/>
      <c r="C711" s="129" t="e" cm="1">
        <f t="array" ref="C711">_xlfn.XLOOKUP($A711&amp;$Q$3&amp;$R$3,Data[Index]&amp;Data[Valid Test, Can be used for conformity (Y/N)]&amp;Data[Cycle],Data[Test Name])</f>
        <v>#N/A</v>
      </c>
      <c r="D711" s="167" t="e" cm="1">
        <f t="array" ref="D711">_xlfn.XLOOKUP($A711&amp;$Q$3&amp;$R$3,Data[Index]&amp;Data[Valid Test, Can be used for conformity (Y/N)]&amp;Data[Cycle],Data[Mileage (Miles)])</f>
        <v>#N/A</v>
      </c>
      <c r="E711" s="130" t="e" cm="1">
        <f t="array" ref="E711">_xlfn.XLOOKUP($A711&amp;$Q$3&amp;$R$3,Data[Index]&amp;Data[Valid Test, Can be used for conformity (Y/N)]&amp;Data[Cycle],Data[Date])</f>
        <v>#N/A</v>
      </c>
      <c r="F711" s="129" t="e" cm="1">
        <f t="array" ref="F711">_xlfn.XLOOKUP($A711&amp;$Q$3&amp;$R$3,Data[Index]&amp;Data[Valid Test, Can be used for conformity (Y/N)]&amp;Data[Cycle],Data[CO/km (mg)])</f>
        <v>#N/A</v>
      </c>
      <c r="G711" s="129" t="e" cm="1">
        <f t="array" ref="G711">_xlfn.XLOOKUP($A711&amp;$Q$3,Data[Index]&amp;Data[Valid Test, Can be used for conformity (Y/N)],Data[CO2/km (g)])</f>
        <v>#N/A</v>
      </c>
      <c r="H711" s="129" t="e" cm="1">
        <f t="array" ref="H711">_xlfn.XLOOKUP($A711&amp;$Q$3,Data[Index]&amp;Data[Valid Test, Can be used for conformity (Y/N)],Data[THC/km (mg)])</f>
        <v>#N/A</v>
      </c>
      <c r="I711" s="129" t="e" cm="1">
        <f t="array" ref="I711">_xlfn.XLOOKUP($A711&amp;$Q$3,Data[Index]&amp;Data[Valid Test, Can be used for conformity (Y/N)],Data[NOx/km (mg)])</f>
        <v>#N/A</v>
      </c>
      <c r="J711" s="129" t="e" cm="1">
        <f t="array" ref="J711">_xlfn.XLOOKUP($A711&amp;$Q$3,Data[Index]&amp;Data[Valid Test, Can be used for conformity (Y/N)],Data[THC + NOx/km (mg)])</f>
        <v>#N/A</v>
      </c>
      <c r="K711" s="142" t="e" cm="1">
        <f t="array" ref="K711">_xlfn.XLOOKUP($A711&amp;$Q$3,Data[Index]&amp;Data[Valid Test, Can be used for conformity (Y/N)],Data[PN/km ('#)])</f>
        <v>#N/A</v>
      </c>
      <c r="L711" s="129" t="e" cm="1">
        <f t="array" ref="L711">_xlfn.XLOOKUP($A711&amp;$Q$3,Data[Index]&amp;Data[Valid Test, Can be used for conformity (Y/N)],Data[PM/km (mg)])</f>
        <v>#N/A</v>
      </c>
      <c r="M711" s="126" t="e" cm="1">
        <f t="array" ref="M711">_xlfn.XLOOKUP($A711&amp;$Q$3,Data[Index]&amp;Data[Valid Test, Can be used for conformity (Y/N)],Data[CH4 (mg/km)])</f>
        <v>#N/A</v>
      </c>
      <c r="N711" s="126" t="e" cm="1">
        <f t="array" ref="N711">_xlfn.XLOOKUP($A711&amp;$Q$3,Data[Index]&amp;Data[Valid Test, Can be used for conformity (Y/N)],Data[N20 (mg/km)])</f>
        <v>#N/A</v>
      </c>
      <c r="O711" s="129" t="e" cm="1">
        <f t="array" ref="O711">_xlfn.XLOOKUP($A711&amp;$Q$3,Data[Index]&amp;Data[Valid Test, Can be used for conformity (Y/N)],Data[l/100km])</f>
        <v>#N/A</v>
      </c>
      <c r="P711" s="138" t="e">
        <f>_xlfn.XLOOKUP($A711,Data[Index],Data[Comments])</f>
        <v>#N/A</v>
      </c>
    </row>
    <row r="712" spans="1:16" x14ac:dyDescent="0.2">
      <c r="A712" s="129"/>
      <c r="B712" s="129"/>
      <c r="C712" s="129" t="e" cm="1">
        <f t="array" ref="C712">_xlfn.XLOOKUP($A712&amp;$Q$3&amp;$R$3,Data[Index]&amp;Data[Valid Test, Can be used for conformity (Y/N)]&amp;Data[Cycle],Data[Test Name])</f>
        <v>#N/A</v>
      </c>
      <c r="D712" s="167" t="e" cm="1">
        <f t="array" ref="D712">_xlfn.XLOOKUP($A712&amp;$Q$3&amp;$R$3,Data[Index]&amp;Data[Valid Test, Can be used for conformity (Y/N)]&amp;Data[Cycle],Data[Mileage (Miles)])</f>
        <v>#N/A</v>
      </c>
      <c r="E712" s="130" t="e" cm="1">
        <f t="array" ref="E712">_xlfn.XLOOKUP($A712&amp;$Q$3&amp;$R$3,Data[Index]&amp;Data[Valid Test, Can be used for conformity (Y/N)]&amp;Data[Cycle],Data[Date])</f>
        <v>#N/A</v>
      </c>
      <c r="F712" s="129" t="e" cm="1">
        <f t="array" ref="F712">_xlfn.XLOOKUP($A712&amp;$Q$3&amp;$R$3,Data[Index]&amp;Data[Valid Test, Can be used for conformity (Y/N)]&amp;Data[Cycle],Data[CO/km (mg)])</f>
        <v>#N/A</v>
      </c>
      <c r="G712" s="129" t="e" cm="1">
        <f t="array" ref="G712">_xlfn.XLOOKUP($A712&amp;$Q$3,Data[Index]&amp;Data[Valid Test, Can be used for conformity (Y/N)],Data[CO2/km (g)])</f>
        <v>#N/A</v>
      </c>
      <c r="H712" s="129" t="e" cm="1">
        <f t="array" ref="H712">_xlfn.XLOOKUP($A712&amp;$Q$3,Data[Index]&amp;Data[Valid Test, Can be used for conformity (Y/N)],Data[THC/km (mg)])</f>
        <v>#N/A</v>
      </c>
      <c r="I712" s="129" t="e" cm="1">
        <f t="array" ref="I712">_xlfn.XLOOKUP($A712&amp;$Q$3,Data[Index]&amp;Data[Valid Test, Can be used for conformity (Y/N)],Data[NOx/km (mg)])</f>
        <v>#N/A</v>
      </c>
      <c r="J712" s="129" t="e" cm="1">
        <f t="array" ref="J712">_xlfn.XLOOKUP($A712&amp;$Q$3,Data[Index]&amp;Data[Valid Test, Can be used for conformity (Y/N)],Data[THC + NOx/km (mg)])</f>
        <v>#N/A</v>
      </c>
      <c r="K712" s="142" t="e" cm="1">
        <f t="array" ref="K712">_xlfn.XLOOKUP($A712&amp;$Q$3,Data[Index]&amp;Data[Valid Test, Can be used for conformity (Y/N)],Data[PN/km ('#)])</f>
        <v>#N/A</v>
      </c>
      <c r="L712" s="129" t="e" cm="1">
        <f t="array" ref="L712">_xlfn.XLOOKUP($A712&amp;$Q$3,Data[Index]&amp;Data[Valid Test, Can be used for conformity (Y/N)],Data[PM/km (mg)])</f>
        <v>#N/A</v>
      </c>
      <c r="M712" s="126" t="e" cm="1">
        <f t="array" ref="M712">_xlfn.XLOOKUP($A712&amp;$Q$3,Data[Index]&amp;Data[Valid Test, Can be used for conformity (Y/N)],Data[CH4 (mg/km)])</f>
        <v>#N/A</v>
      </c>
      <c r="N712" s="126" t="e" cm="1">
        <f t="array" ref="N712">_xlfn.XLOOKUP($A712&amp;$Q$3,Data[Index]&amp;Data[Valid Test, Can be used for conformity (Y/N)],Data[N20 (mg/km)])</f>
        <v>#N/A</v>
      </c>
      <c r="O712" s="129" t="e" cm="1">
        <f t="array" ref="O712">_xlfn.XLOOKUP($A712&amp;$Q$3,Data[Index]&amp;Data[Valid Test, Can be used for conformity (Y/N)],Data[l/100km])</f>
        <v>#N/A</v>
      </c>
      <c r="P712" s="138" t="e">
        <f>_xlfn.XLOOKUP($A712,Data[Index],Data[Comments])</f>
        <v>#N/A</v>
      </c>
    </row>
    <row r="713" spans="1:16" x14ac:dyDescent="0.2">
      <c r="A713" s="129"/>
      <c r="B713" s="129"/>
      <c r="C713" s="129" t="e" cm="1">
        <f t="array" ref="C713">_xlfn.XLOOKUP($A713&amp;$Q$3&amp;$R$3,Data[Index]&amp;Data[Valid Test, Can be used for conformity (Y/N)]&amp;Data[Cycle],Data[Test Name])</f>
        <v>#N/A</v>
      </c>
      <c r="D713" s="167" t="e" cm="1">
        <f t="array" ref="D713">_xlfn.XLOOKUP($A713&amp;$Q$3&amp;$R$3,Data[Index]&amp;Data[Valid Test, Can be used for conformity (Y/N)]&amp;Data[Cycle],Data[Mileage (Miles)])</f>
        <v>#N/A</v>
      </c>
      <c r="E713" s="130" t="e" cm="1">
        <f t="array" ref="E713">_xlfn.XLOOKUP($A713&amp;$Q$3&amp;$R$3,Data[Index]&amp;Data[Valid Test, Can be used for conformity (Y/N)]&amp;Data[Cycle],Data[Date])</f>
        <v>#N/A</v>
      </c>
      <c r="F713" s="129" t="e" cm="1">
        <f t="array" ref="F713">_xlfn.XLOOKUP($A713&amp;$Q$3&amp;$R$3,Data[Index]&amp;Data[Valid Test, Can be used for conformity (Y/N)]&amp;Data[Cycle],Data[CO/km (mg)])</f>
        <v>#N/A</v>
      </c>
      <c r="G713" s="129" t="e" cm="1">
        <f t="array" ref="G713">_xlfn.XLOOKUP($A713&amp;$Q$3,Data[Index]&amp;Data[Valid Test, Can be used for conformity (Y/N)],Data[CO2/km (g)])</f>
        <v>#N/A</v>
      </c>
      <c r="H713" s="129" t="e" cm="1">
        <f t="array" ref="H713">_xlfn.XLOOKUP($A713&amp;$Q$3,Data[Index]&amp;Data[Valid Test, Can be used for conformity (Y/N)],Data[THC/km (mg)])</f>
        <v>#N/A</v>
      </c>
      <c r="I713" s="129" t="e" cm="1">
        <f t="array" ref="I713">_xlfn.XLOOKUP($A713&amp;$Q$3,Data[Index]&amp;Data[Valid Test, Can be used for conformity (Y/N)],Data[NOx/km (mg)])</f>
        <v>#N/A</v>
      </c>
      <c r="J713" s="129" t="e" cm="1">
        <f t="array" ref="J713">_xlfn.XLOOKUP($A713&amp;$Q$3,Data[Index]&amp;Data[Valid Test, Can be used for conformity (Y/N)],Data[THC + NOx/km (mg)])</f>
        <v>#N/A</v>
      </c>
      <c r="K713" s="142" t="e" cm="1">
        <f t="array" ref="K713">_xlfn.XLOOKUP($A713&amp;$Q$3,Data[Index]&amp;Data[Valid Test, Can be used for conformity (Y/N)],Data[PN/km ('#)])</f>
        <v>#N/A</v>
      </c>
      <c r="L713" s="129" t="e" cm="1">
        <f t="array" ref="L713">_xlfn.XLOOKUP($A713&amp;$Q$3,Data[Index]&amp;Data[Valid Test, Can be used for conformity (Y/N)],Data[PM/km (mg)])</f>
        <v>#N/A</v>
      </c>
      <c r="M713" s="126" t="e" cm="1">
        <f t="array" ref="M713">_xlfn.XLOOKUP($A713&amp;$Q$3,Data[Index]&amp;Data[Valid Test, Can be used for conformity (Y/N)],Data[CH4 (mg/km)])</f>
        <v>#N/A</v>
      </c>
      <c r="N713" s="126" t="e" cm="1">
        <f t="array" ref="N713">_xlfn.XLOOKUP($A713&amp;$Q$3,Data[Index]&amp;Data[Valid Test, Can be used for conformity (Y/N)],Data[N20 (mg/km)])</f>
        <v>#N/A</v>
      </c>
      <c r="O713" s="129" t="e" cm="1">
        <f t="array" ref="O713">_xlfn.XLOOKUP($A713&amp;$Q$3,Data[Index]&amp;Data[Valid Test, Can be used for conformity (Y/N)],Data[l/100km])</f>
        <v>#N/A</v>
      </c>
      <c r="P713" s="138">
        <f>_xlfn.XLOOKUP($A713,Data[Index],Data[Comments])</f>
        <v>0</v>
      </c>
    </row>
    <row r="714" spans="1:16" x14ac:dyDescent="0.2">
      <c r="A714" s="129"/>
      <c r="B714" s="129"/>
      <c r="C714" s="129" t="e" cm="1">
        <f t="array" ref="C714">_xlfn.XLOOKUP($A714&amp;$Q$3&amp;$R$3,Data[Index]&amp;Data[Valid Test, Can be used for conformity (Y/N)]&amp;Data[Cycle],Data[Test Name])</f>
        <v>#N/A</v>
      </c>
      <c r="D714" s="167" t="e" cm="1">
        <f t="array" ref="D714">_xlfn.XLOOKUP($A714&amp;$Q$3&amp;$R$3,Data[Index]&amp;Data[Valid Test, Can be used for conformity (Y/N)]&amp;Data[Cycle],Data[Mileage (Miles)])</f>
        <v>#N/A</v>
      </c>
      <c r="E714" s="130" t="e" cm="1">
        <f t="array" ref="E714">_xlfn.XLOOKUP($A714&amp;$Q$3&amp;$R$3,Data[Index]&amp;Data[Valid Test, Can be used for conformity (Y/N)]&amp;Data[Cycle],Data[Date])</f>
        <v>#N/A</v>
      </c>
      <c r="F714" s="129" t="e" cm="1">
        <f t="array" ref="F714">_xlfn.XLOOKUP($A714&amp;$Q$3&amp;$R$3,Data[Index]&amp;Data[Valid Test, Can be used for conformity (Y/N)]&amp;Data[Cycle],Data[CO/km (mg)])</f>
        <v>#N/A</v>
      </c>
      <c r="G714" s="129" t="e" cm="1">
        <f t="array" ref="G714">_xlfn.XLOOKUP($A714&amp;$Q$3,Data[Index]&amp;Data[Valid Test, Can be used for conformity (Y/N)],Data[CO2/km (g)])</f>
        <v>#N/A</v>
      </c>
      <c r="H714" s="129" t="e" cm="1">
        <f t="array" ref="H714">_xlfn.XLOOKUP($A714&amp;$Q$3,Data[Index]&amp;Data[Valid Test, Can be used for conformity (Y/N)],Data[THC/km (mg)])</f>
        <v>#N/A</v>
      </c>
      <c r="I714" s="129" t="e" cm="1">
        <f t="array" ref="I714">_xlfn.XLOOKUP($A714&amp;$Q$3,Data[Index]&amp;Data[Valid Test, Can be used for conformity (Y/N)],Data[NOx/km (mg)])</f>
        <v>#N/A</v>
      </c>
      <c r="J714" s="129" t="e" cm="1">
        <f t="array" ref="J714">_xlfn.XLOOKUP($A714&amp;$Q$3,Data[Index]&amp;Data[Valid Test, Can be used for conformity (Y/N)],Data[THC + NOx/km (mg)])</f>
        <v>#N/A</v>
      </c>
      <c r="K714" s="142" t="e" cm="1">
        <f t="array" ref="K714">_xlfn.XLOOKUP($A714&amp;$Q$3,Data[Index]&amp;Data[Valid Test, Can be used for conformity (Y/N)],Data[PN/km ('#)])</f>
        <v>#N/A</v>
      </c>
      <c r="L714" s="129" t="e" cm="1">
        <f t="array" ref="L714">_xlfn.XLOOKUP($A714&amp;$Q$3,Data[Index]&amp;Data[Valid Test, Can be used for conformity (Y/N)],Data[PM/km (mg)])</f>
        <v>#N/A</v>
      </c>
      <c r="M714" s="126" t="e" cm="1">
        <f t="array" ref="M714">_xlfn.XLOOKUP($A714&amp;$Q$3,Data[Index]&amp;Data[Valid Test, Can be used for conformity (Y/N)],Data[CH4 (mg/km)])</f>
        <v>#N/A</v>
      </c>
      <c r="N714" s="126" t="e" cm="1">
        <f t="array" ref="N714">_xlfn.XLOOKUP($A714&amp;$Q$3,Data[Index]&amp;Data[Valid Test, Can be used for conformity (Y/N)],Data[N20 (mg/km)])</f>
        <v>#N/A</v>
      </c>
      <c r="O714" s="129" t="e" cm="1">
        <f t="array" ref="O714">_xlfn.XLOOKUP($A714&amp;$Q$3,Data[Index]&amp;Data[Valid Test, Can be used for conformity (Y/N)],Data[l/100km])</f>
        <v>#N/A</v>
      </c>
      <c r="P714" s="138">
        <f>_xlfn.XLOOKUP($A714,Data[Index],Data[Comments])</f>
        <v>0</v>
      </c>
    </row>
    <row r="715" spans="1:16" x14ac:dyDescent="0.2">
      <c r="A715" s="129"/>
      <c r="B715" s="129"/>
      <c r="C715" s="129" t="e" cm="1">
        <f t="array" ref="C715">_xlfn.XLOOKUP($A715&amp;$Q$3&amp;$R$3,Data[Index]&amp;Data[Valid Test, Can be used for conformity (Y/N)]&amp;Data[Cycle],Data[Test Name])</f>
        <v>#N/A</v>
      </c>
      <c r="D715" s="167" t="e" cm="1">
        <f t="array" ref="D715">_xlfn.XLOOKUP($A715&amp;$Q$3&amp;$R$3,Data[Index]&amp;Data[Valid Test, Can be used for conformity (Y/N)]&amp;Data[Cycle],Data[Mileage (Miles)])</f>
        <v>#N/A</v>
      </c>
      <c r="E715" s="130" t="e" cm="1">
        <f t="array" ref="E715">_xlfn.XLOOKUP($A715&amp;$Q$3&amp;$R$3,Data[Index]&amp;Data[Valid Test, Can be used for conformity (Y/N)]&amp;Data[Cycle],Data[Date])</f>
        <v>#N/A</v>
      </c>
      <c r="F715" s="129" t="e" cm="1">
        <f t="array" ref="F715">_xlfn.XLOOKUP($A715&amp;$Q$3&amp;$R$3,Data[Index]&amp;Data[Valid Test, Can be used for conformity (Y/N)]&amp;Data[Cycle],Data[CO/km (mg)])</f>
        <v>#N/A</v>
      </c>
      <c r="G715" s="129" t="e" cm="1">
        <f t="array" ref="G715">_xlfn.XLOOKUP($A715&amp;$Q$3,Data[Index]&amp;Data[Valid Test, Can be used for conformity (Y/N)],Data[CO2/km (g)])</f>
        <v>#N/A</v>
      </c>
      <c r="H715" s="129" t="e" cm="1">
        <f t="array" ref="H715">_xlfn.XLOOKUP($A715&amp;$Q$3,Data[Index]&amp;Data[Valid Test, Can be used for conformity (Y/N)],Data[THC/km (mg)])</f>
        <v>#N/A</v>
      </c>
      <c r="I715" s="129" t="e" cm="1">
        <f t="array" ref="I715">_xlfn.XLOOKUP($A715&amp;$Q$3,Data[Index]&amp;Data[Valid Test, Can be used for conformity (Y/N)],Data[NOx/km (mg)])</f>
        <v>#N/A</v>
      </c>
      <c r="J715" s="129" t="e" cm="1">
        <f t="array" ref="J715">_xlfn.XLOOKUP($A715&amp;$Q$3,Data[Index]&amp;Data[Valid Test, Can be used for conformity (Y/N)],Data[THC + NOx/km (mg)])</f>
        <v>#N/A</v>
      </c>
      <c r="K715" s="142" t="e" cm="1">
        <f t="array" ref="K715">_xlfn.XLOOKUP($A715&amp;$Q$3,Data[Index]&amp;Data[Valid Test, Can be used for conformity (Y/N)],Data[PN/km ('#)])</f>
        <v>#N/A</v>
      </c>
      <c r="L715" s="129" t="e" cm="1">
        <f t="array" ref="L715">_xlfn.XLOOKUP($A715&amp;$Q$3,Data[Index]&amp;Data[Valid Test, Can be used for conformity (Y/N)],Data[PM/km (mg)])</f>
        <v>#N/A</v>
      </c>
      <c r="M715" s="126" t="e" cm="1">
        <f t="array" ref="M715">_xlfn.XLOOKUP($A715&amp;$Q$3,Data[Index]&amp;Data[Valid Test, Can be used for conformity (Y/N)],Data[CH4 (mg/km)])</f>
        <v>#N/A</v>
      </c>
      <c r="N715" s="126" t="e" cm="1">
        <f t="array" ref="N715">_xlfn.XLOOKUP($A715&amp;$Q$3,Data[Index]&amp;Data[Valid Test, Can be used for conformity (Y/N)],Data[N20 (mg/km)])</f>
        <v>#N/A</v>
      </c>
      <c r="O715" s="129" t="e" cm="1">
        <f t="array" ref="O715">_xlfn.XLOOKUP($A715&amp;$Q$3,Data[Index]&amp;Data[Valid Test, Can be used for conformity (Y/N)],Data[l/100km])</f>
        <v>#N/A</v>
      </c>
      <c r="P715" s="138" t="e">
        <f>_xlfn.XLOOKUP($A715,Data[Index],Data[Comments])</f>
        <v>#N/A</v>
      </c>
    </row>
    <row r="716" spans="1:16" x14ac:dyDescent="0.2">
      <c r="A716" s="129"/>
      <c r="B716" s="129"/>
      <c r="C716" s="129" t="e" cm="1">
        <f t="array" ref="C716">_xlfn.XLOOKUP($A716&amp;$Q$3&amp;$R$3,Data[Index]&amp;Data[Valid Test, Can be used for conformity (Y/N)]&amp;Data[Cycle],Data[Test Name])</f>
        <v>#N/A</v>
      </c>
      <c r="D716" s="167" t="e" cm="1">
        <f t="array" ref="D716">_xlfn.XLOOKUP($A716&amp;$Q$3&amp;$R$3,Data[Index]&amp;Data[Valid Test, Can be used for conformity (Y/N)]&amp;Data[Cycle],Data[Mileage (Miles)])</f>
        <v>#N/A</v>
      </c>
      <c r="E716" s="130" t="e" cm="1">
        <f t="array" ref="E716">_xlfn.XLOOKUP($A716&amp;$Q$3&amp;$R$3,Data[Index]&amp;Data[Valid Test, Can be used for conformity (Y/N)]&amp;Data[Cycle],Data[Date])</f>
        <v>#N/A</v>
      </c>
      <c r="F716" s="129" t="e" cm="1">
        <f t="array" ref="F716">_xlfn.XLOOKUP($A716&amp;$Q$3&amp;$R$3,Data[Index]&amp;Data[Valid Test, Can be used for conformity (Y/N)]&amp;Data[Cycle],Data[CO/km (mg)])</f>
        <v>#N/A</v>
      </c>
      <c r="G716" s="129" t="e" cm="1">
        <f t="array" ref="G716">_xlfn.XLOOKUP($A716&amp;$Q$3,Data[Index]&amp;Data[Valid Test, Can be used for conformity (Y/N)],Data[CO2/km (g)])</f>
        <v>#N/A</v>
      </c>
      <c r="H716" s="129" t="e" cm="1">
        <f t="array" ref="H716">_xlfn.XLOOKUP($A716&amp;$Q$3,Data[Index]&amp;Data[Valid Test, Can be used for conformity (Y/N)],Data[THC/km (mg)])</f>
        <v>#N/A</v>
      </c>
      <c r="I716" s="129" t="e" cm="1">
        <f t="array" ref="I716">_xlfn.XLOOKUP($A716&amp;$Q$3,Data[Index]&amp;Data[Valid Test, Can be used for conformity (Y/N)],Data[NOx/km (mg)])</f>
        <v>#N/A</v>
      </c>
      <c r="J716" s="129" t="e" cm="1">
        <f t="array" ref="J716">_xlfn.XLOOKUP($A716&amp;$Q$3,Data[Index]&amp;Data[Valid Test, Can be used for conformity (Y/N)],Data[THC + NOx/km (mg)])</f>
        <v>#N/A</v>
      </c>
      <c r="K716" s="142" t="e" cm="1">
        <f t="array" ref="K716">_xlfn.XLOOKUP($A716&amp;$Q$3,Data[Index]&amp;Data[Valid Test, Can be used for conformity (Y/N)],Data[PN/km ('#)])</f>
        <v>#N/A</v>
      </c>
      <c r="L716" s="129" t="e" cm="1">
        <f t="array" ref="L716">_xlfn.XLOOKUP($A716&amp;$Q$3,Data[Index]&amp;Data[Valid Test, Can be used for conformity (Y/N)],Data[PM/km (mg)])</f>
        <v>#N/A</v>
      </c>
      <c r="M716" s="126" t="e" cm="1">
        <f t="array" ref="M716">_xlfn.XLOOKUP($A716&amp;$Q$3,Data[Index]&amp;Data[Valid Test, Can be used for conformity (Y/N)],Data[CH4 (mg/km)])</f>
        <v>#N/A</v>
      </c>
      <c r="N716" s="126" t="e" cm="1">
        <f t="array" ref="N716">_xlfn.XLOOKUP($A716&amp;$Q$3,Data[Index]&amp;Data[Valid Test, Can be used for conformity (Y/N)],Data[N20 (mg/km)])</f>
        <v>#N/A</v>
      </c>
      <c r="O716" s="129" t="e" cm="1">
        <f t="array" ref="O716">_xlfn.XLOOKUP($A716&amp;$Q$3,Data[Index]&amp;Data[Valid Test, Can be used for conformity (Y/N)],Data[l/100km])</f>
        <v>#N/A</v>
      </c>
      <c r="P716" s="138">
        <f>_xlfn.XLOOKUP($A716,Data[Index],Data[Comments])</f>
        <v>0</v>
      </c>
    </row>
    <row r="717" spans="1:16" x14ac:dyDescent="0.2">
      <c r="A717" s="129"/>
      <c r="B717" s="129"/>
      <c r="C717" s="129" t="e" cm="1">
        <f t="array" ref="C717">_xlfn.XLOOKUP($A717&amp;$Q$3&amp;$R$3,Data[Index]&amp;Data[Valid Test, Can be used for conformity (Y/N)]&amp;Data[Cycle],Data[Test Name])</f>
        <v>#N/A</v>
      </c>
      <c r="D717" s="167" t="e" cm="1">
        <f t="array" ref="D717">_xlfn.XLOOKUP($A717&amp;$Q$3&amp;$R$3,Data[Index]&amp;Data[Valid Test, Can be used for conformity (Y/N)]&amp;Data[Cycle],Data[Mileage (Miles)])</f>
        <v>#N/A</v>
      </c>
      <c r="E717" s="130" t="e" cm="1">
        <f t="array" ref="E717">_xlfn.XLOOKUP($A717&amp;$Q$3&amp;$R$3,Data[Index]&amp;Data[Valid Test, Can be used for conformity (Y/N)]&amp;Data[Cycle],Data[Date])</f>
        <v>#N/A</v>
      </c>
      <c r="F717" s="129" t="e" cm="1">
        <f t="array" ref="F717">_xlfn.XLOOKUP($A717&amp;$Q$3&amp;$R$3,Data[Index]&amp;Data[Valid Test, Can be used for conformity (Y/N)]&amp;Data[Cycle],Data[CO/km (mg)])</f>
        <v>#N/A</v>
      </c>
      <c r="G717" s="129" t="e" cm="1">
        <f t="array" ref="G717">_xlfn.XLOOKUP($A717&amp;$Q$3,Data[Index]&amp;Data[Valid Test, Can be used for conformity (Y/N)],Data[CO2/km (g)])</f>
        <v>#N/A</v>
      </c>
      <c r="H717" s="129" t="e" cm="1">
        <f t="array" ref="H717">_xlfn.XLOOKUP($A717&amp;$Q$3,Data[Index]&amp;Data[Valid Test, Can be used for conformity (Y/N)],Data[THC/km (mg)])</f>
        <v>#N/A</v>
      </c>
      <c r="I717" s="129" t="e" cm="1">
        <f t="array" ref="I717">_xlfn.XLOOKUP($A717&amp;$Q$3,Data[Index]&amp;Data[Valid Test, Can be used for conformity (Y/N)],Data[NOx/km (mg)])</f>
        <v>#N/A</v>
      </c>
      <c r="J717" s="129" t="e" cm="1">
        <f t="array" ref="J717">_xlfn.XLOOKUP($A717&amp;$Q$3,Data[Index]&amp;Data[Valid Test, Can be used for conformity (Y/N)],Data[THC + NOx/km (mg)])</f>
        <v>#N/A</v>
      </c>
      <c r="K717" s="142" t="e" cm="1">
        <f t="array" ref="K717">_xlfn.XLOOKUP($A717&amp;$Q$3,Data[Index]&amp;Data[Valid Test, Can be used for conformity (Y/N)],Data[PN/km ('#)])</f>
        <v>#N/A</v>
      </c>
      <c r="L717" s="129" t="e" cm="1">
        <f t="array" ref="L717">_xlfn.XLOOKUP($A717&amp;$Q$3,Data[Index]&amp;Data[Valid Test, Can be used for conformity (Y/N)],Data[PM/km (mg)])</f>
        <v>#N/A</v>
      </c>
      <c r="M717" s="126" t="e" cm="1">
        <f t="array" ref="M717">_xlfn.XLOOKUP($A717&amp;$Q$3,Data[Index]&amp;Data[Valid Test, Can be used for conformity (Y/N)],Data[CH4 (mg/km)])</f>
        <v>#N/A</v>
      </c>
      <c r="N717" s="126" t="e" cm="1">
        <f t="array" ref="N717">_xlfn.XLOOKUP($A717&amp;$Q$3,Data[Index]&amp;Data[Valid Test, Can be used for conformity (Y/N)],Data[N20 (mg/km)])</f>
        <v>#N/A</v>
      </c>
      <c r="O717" s="129" t="e" cm="1">
        <f t="array" ref="O717">_xlfn.XLOOKUP($A717&amp;$Q$3,Data[Index]&amp;Data[Valid Test, Can be used for conformity (Y/N)],Data[l/100km])</f>
        <v>#N/A</v>
      </c>
      <c r="P717" s="138">
        <f>_xlfn.XLOOKUP($A717,Data[Index],Data[Comments])</f>
        <v>0</v>
      </c>
    </row>
    <row r="718" spans="1:16" x14ac:dyDescent="0.2">
      <c r="A718" s="129"/>
      <c r="B718" s="129"/>
      <c r="C718" s="129" t="e" cm="1">
        <f t="array" ref="C718">_xlfn.XLOOKUP($A718&amp;$Q$3&amp;$R$3,Data[Index]&amp;Data[Valid Test, Can be used for conformity (Y/N)]&amp;Data[Cycle],Data[Test Name])</f>
        <v>#N/A</v>
      </c>
      <c r="D718" s="167" t="e" cm="1">
        <f t="array" ref="D718">_xlfn.XLOOKUP($A718&amp;$Q$3&amp;$R$3,Data[Index]&amp;Data[Valid Test, Can be used for conformity (Y/N)]&amp;Data[Cycle],Data[Mileage (Miles)])</f>
        <v>#N/A</v>
      </c>
      <c r="E718" s="130" t="e" cm="1">
        <f t="array" ref="E718">_xlfn.XLOOKUP($A718&amp;$Q$3&amp;$R$3,Data[Index]&amp;Data[Valid Test, Can be used for conformity (Y/N)]&amp;Data[Cycle],Data[Date])</f>
        <v>#N/A</v>
      </c>
      <c r="F718" s="129" t="e" cm="1">
        <f t="array" ref="F718">_xlfn.XLOOKUP($A718&amp;$Q$3&amp;$R$3,Data[Index]&amp;Data[Valid Test, Can be used for conformity (Y/N)]&amp;Data[Cycle],Data[CO/km (mg)])</f>
        <v>#N/A</v>
      </c>
      <c r="G718" s="129" t="e" cm="1">
        <f t="array" ref="G718">_xlfn.XLOOKUP($A718&amp;$Q$3,Data[Index]&amp;Data[Valid Test, Can be used for conformity (Y/N)],Data[CO2/km (g)])</f>
        <v>#N/A</v>
      </c>
      <c r="H718" s="129" t="e" cm="1">
        <f t="array" ref="H718">_xlfn.XLOOKUP($A718&amp;$Q$3,Data[Index]&amp;Data[Valid Test, Can be used for conformity (Y/N)],Data[THC/km (mg)])</f>
        <v>#N/A</v>
      </c>
      <c r="I718" s="129" t="e" cm="1">
        <f t="array" ref="I718">_xlfn.XLOOKUP($A718&amp;$Q$3,Data[Index]&amp;Data[Valid Test, Can be used for conformity (Y/N)],Data[NOx/km (mg)])</f>
        <v>#N/A</v>
      </c>
      <c r="J718" s="129" t="e" cm="1">
        <f t="array" ref="J718">_xlfn.XLOOKUP($A718&amp;$Q$3,Data[Index]&amp;Data[Valid Test, Can be used for conformity (Y/N)],Data[THC + NOx/km (mg)])</f>
        <v>#N/A</v>
      </c>
      <c r="K718" s="142" t="e" cm="1">
        <f t="array" ref="K718">_xlfn.XLOOKUP($A718&amp;$Q$3,Data[Index]&amp;Data[Valid Test, Can be used for conformity (Y/N)],Data[PN/km ('#)])</f>
        <v>#N/A</v>
      </c>
      <c r="L718" s="129" t="e" cm="1">
        <f t="array" ref="L718">_xlfn.XLOOKUP($A718&amp;$Q$3,Data[Index]&amp;Data[Valid Test, Can be used for conformity (Y/N)],Data[PM/km (mg)])</f>
        <v>#N/A</v>
      </c>
      <c r="M718" s="126" t="e" cm="1">
        <f t="array" ref="M718">_xlfn.XLOOKUP($A718&amp;$Q$3,Data[Index]&amp;Data[Valid Test, Can be used for conformity (Y/N)],Data[CH4 (mg/km)])</f>
        <v>#N/A</v>
      </c>
      <c r="N718" s="126" t="e" cm="1">
        <f t="array" ref="N718">_xlfn.XLOOKUP($A718&amp;$Q$3,Data[Index]&amp;Data[Valid Test, Can be used for conformity (Y/N)],Data[N20 (mg/km)])</f>
        <v>#N/A</v>
      </c>
      <c r="O718" s="129" t="e" cm="1">
        <f t="array" ref="O718">_xlfn.XLOOKUP($A718&amp;$Q$3,Data[Index]&amp;Data[Valid Test, Can be used for conformity (Y/N)],Data[l/100km])</f>
        <v>#N/A</v>
      </c>
      <c r="P718" s="138" t="e">
        <f>_xlfn.XLOOKUP($A718,Data[Index],Data[Comments])</f>
        <v>#N/A</v>
      </c>
    </row>
    <row r="719" spans="1:16" x14ac:dyDescent="0.2">
      <c r="A719" s="129"/>
      <c r="B719" s="129"/>
      <c r="C719" s="129" t="e" cm="1">
        <f t="array" ref="C719">_xlfn.XLOOKUP($A719&amp;$Q$3&amp;$R$3,Data[Index]&amp;Data[Valid Test, Can be used for conformity (Y/N)]&amp;Data[Cycle],Data[Test Name])</f>
        <v>#N/A</v>
      </c>
      <c r="D719" s="167" t="e" cm="1">
        <f t="array" ref="D719">_xlfn.XLOOKUP($A719&amp;$Q$3&amp;$R$3,Data[Index]&amp;Data[Valid Test, Can be used for conformity (Y/N)]&amp;Data[Cycle],Data[Mileage (Miles)])</f>
        <v>#N/A</v>
      </c>
      <c r="E719" s="130" t="e" cm="1">
        <f t="array" ref="E719">_xlfn.XLOOKUP($A719&amp;$Q$3&amp;$R$3,Data[Index]&amp;Data[Valid Test, Can be used for conformity (Y/N)]&amp;Data[Cycle],Data[Date])</f>
        <v>#N/A</v>
      </c>
      <c r="F719" s="129" t="e" cm="1">
        <f t="array" ref="F719">_xlfn.XLOOKUP($A719&amp;$Q$3&amp;$R$3,Data[Index]&amp;Data[Valid Test, Can be used for conformity (Y/N)]&amp;Data[Cycle],Data[CO/km (mg)])</f>
        <v>#N/A</v>
      </c>
      <c r="G719" s="129" t="e" cm="1">
        <f t="array" ref="G719">_xlfn.XLOOKUP($A719&amp;$Q$3,Data[Index]&amp;Data[Valid Test, Can be used for conformity (Y/N)],Data[CO2/km (g)])</f>
        <v>#N/A</v>
      </c>
      <c r="H719" s="129" t="e" cm="1">
        <f t="array" ref="H719">_xlfn.XLOOKUP($A719&amp;$Q$3,Data[Index]&amp;Data[Valid Test, Can be used for conformity (Y/N)],Data[THC/km (mg)])</f>
        <v>#N/A</v>
      </c>
      <c r="I719" s="129" t="e" cm="1">
        <f t="array" ref="I719">_xlfn.XLOOKUP($A719&amp;$Q$3,Data[Index]&amp;Data[Valid Test, Can be used for conformity (Y/N)],Data[NOx/km (mg)])</f>
        <v>#N/A</v>
      </c>
      <c r="J719" s="129" t="e" cm="1">
        <f t="array" ref="J719">_xlfn.XLOOKUP($A719&amp;$Q$3,Data[Index]&amp;Data[Valid Test, Can be used for conformity (Y/N)],Data[THC + NOx/km (mg)])</f>
        <v>#N/A</v>
      </c>
      <c r="K719" s="142" t="e" cm="1">
        <f t="array" ref="K719">_xlfn.XLOOKUP($A719&amp;$Q$3,Data[Index]&amp;Data[Valid Test, Can be used for conformity (Y/N)],Data[PN/km ('#)])</f>
        <v>#N/A</v>
      </c>
      <c r="L719" s="129" t="e" cm="1">
        <f t="array" ref="L719">_xlfn.XLOOKUP($A719&amp;$Q$3,Data[Index]&amp;Data[Valid Test, Can be used for conformity (Y/N)],Data[PM/km (mg)])</f>
        <v>#N/A</v>
      </c>
      <c r="M719" s="126" t="e" cm="1">
        <f t="array" ref="M719">_xlfn.XLOOKUP($A719&amp;$Q$3,Data[Index]&amp;Data[Valid Test, Can be used for conformity (Y/N)],Data[CH4 (mg/km)])</f>
        <v>#N/A</v>
      </c>
      <c r="N719" s="126" t="e" cm="1">
        <f t="array" ref="N719">_xlfn.XLOOKUP($A719&amp;$Q$3,Data[Index]&amp;Data[Valid Test, Can be used for conformity (Y/N)],Data[N20 (mg/km)])</f>
        <v>#N/A</v>
      </c>
      <c r="O719" s="129" t="e" cm="1">
        <f t="array" ref="O719">_xlfn.XLOOKUP($A719&amp;$Q$3,Data[Index]&amp;Data[Valid Test, Can be used for conformity (Y/N)],Data[l/100km])</f>
        <v>#N/A</v>
      </c>
      <c r="P719" s="138" t="e">
        <f>_xlfn.XLOOKUP($A719,Data[Index],Data[Comments])</f>
        <v>#N/A</v>
      </c>
    </row>
    <row r="720" spans="1:16" x14ac:dyDescent="0.2">
      <c r="A720" s="129"/>
      <c r="B720" s="129"/>
      <c r="C720" s="129" t="e" cm="1">
        <f t="array" ref="C720">_xlfn.XLOOKUP($A720&amp;$Q$3&amp;$R$3,Data[Index]&amp;Data[Valid Test, Can be used for conformity (Y/N)]&amp;Data[Cycle],Data[Test Name])</f>
        <v>#N/A</v>
      </c>
      <c r="D720" s="167" t="e" cm="1">
        <f t="array" ref="D720">_xlfn.XLOOKUP($A720&amp;$Q$3&amp;$R$3,Data[Index]&amp;Data[Valid Test, Can be used for conformity (Y/N)]&amp;Data[Cycle],Data[Mileage (Miles)])</f>
        <v>#N/A</v>
      </c>
      <c r="E720" s="130" t="e" cm="1">
        <f t="array" ref="E720">_xlfn.XLOOKUP($A720&amp;$Q$3&amp;$R$3,Data[Index]&amp;Data[Valid Test, Can be used for conformity (Y/N)]&amp;Data[Cycle],Data[Date])</f>
        <v>#N/A</v>
      </c>
      <c r="F720" s="129" t="e" cm="1">
        <f t="array" ref="F720">_xlfn.XLOOKUP($A720&amp;$Q$3&amp;$R$3,Data[Index]&amp;Data[Valid Test, Can be used for conformity (Y/N)]&amp;Data[Cycle],Data[CO/km (mg)])</f>
        <v>#N/A</v>
      </c>
      <c r="G720" s="129" t="e" cm="1">
        <f t="array" ref="G720">_xlfn.XLOOKUP($A720&amp;$Q$3,Data[Index]&amp;Data[Valid Test, Can be used for conformity (Y/N)],Data[CO2/km (g)])</f>
        <v>#N/A</v>
      </c>
      <c r="H720" s="129" t="e" cm="1">
        <f t="array" ref="H720">_xlfn.XLOOKUP($A720&amp;$Q$3,Data[Index]&amp;Data[Valid Test, Can be used for conformity (Y/N)],Data[THC/km (mg)])</f>
        <v>#N/A</v>
      </c>
      <c r="I720" s="129" t="e" cm="1">
        <f t="array" ref="I720">_xlfn.XLOOKUP($A720&amp;$Q$3,Data[Index]&amp;Data[Valid Test, Can be used for conformity (Y/N)],Data[NOx/km (mg)])</f>
        <v>#N/A</v>
      </c>
      <c r="J720" s="129" t="e" cm="1">
        <f t="array" ref="J720">_xlfn.XLOOKUP($A720&amp;$Q$3,Data[Index]&amp;Data[Valid Test, Can be used for conformity (Y/N)],Data[THC + NOx/km (mg)])</f>
        <v>#N/A</v>
      </c>
      <c r="K720" s="142" t="e" cm="1">
        <f t="array" ref="K720">_xlfn.XLOOKUP($A720&amp;$Q$3,Data[Index]&amp;Data[Valid Test, Can be used for conformity (Y/N)],Data[PN/km ('#)])</f>
        <v>#N/A</v>
      </c>
      <c r="L720" s="129" t="e" cm="1">
        <f t="array" ref="L720">_xlfn.XLOOKUP($A720&amp;$Q$3,Data[Index]&amp;Data[Valid Test, Can be used for conformity (Y/N)],Data[PM/km (mg)])</f>
        <v>#N/A</v>
      </c>
      <c r="M720" s="126" t="e" cm="1">
        <f t="array" ref="M720">_xlfn.XLOOKUP($A720&amp;$Q$3,Data[Index]&amp;Data[Valid Test, Can be used for conformity (Y/N)],Data[CH4 (mg/km)])</f>
        <v>#N/A</v>
      </c>
      <c r="N720" s="126" t="e" cm="1">
        <f t="array" ref="N720">_xlfn.XLOOKUP($A720&amp;$Q$3,Data[Index]&amp;Data[Valid Test, Can be used for conformity (Y/N)],Data[N20 (mg/km)])</f>
        <v>#N/A</v>
      </c>
      <c r="O720" s="129" t="e" cm="1">
        <f t="array" ref="O720">_xlfn.XLOOKUP($A720&amp;$Q$3,Data[Index]&amp;Data[Valid Test, Can be used for conformity (Y/N)],Data[l/100km])</f>
        <v>#N/A</v>
      </c>
      <c r="P720" s="138" t="e">
        <f>_xlfn.XLOOKUP($A720,Data[Index],Data[Comments])</f>
        <v>#N/A</v>
      </c>
    </row>
    <row r="721" spans="1:16" x14ac:dyDescent="0.2">
      <c r="A721" s="129"/>
      <c r="B721" s="129"/>
      <c r="C721" s="129" t="e" cm="1">
        <f t="array" ref="C721">_xlfn.XLOOKUP($A721&amp;$Q$3&amp;$R$3,Data[Index]&amp;Data[Valid Test, Can be used for conformity (Y/N)]&amp;Data[Cycle],Data[Test Name])</f>
        <v>#N/A</v>
      </c>
      <c r="D721" s="167" t="e" cm="1">
        <f t="array" ref="D721">_xlfn.XLOOKUP($A721&amp;$Q$3&amp;$R$3,Data[Index]&amp;Data[Valid Test, Can be used for conformity (Y/N)]&amp;Data[Cycle],Data[Mileage (Miles)])</f>
        <v>#N/A</v>
      </c>
      <c r="E721" s="130" t="e" cm="1">
        <f t="array" ref="E721">_xlfn.XLOOKUP($A721&amp;$Q$3&amp;$R$3,Data[Index]&amp;Data[Valid Test, Can be used for conformity (Y/N)]&amp;Data[Cycle],Data[Date])</f>
        <v>#N/A</v>
      </c>
      <c r="F721" s="129" t="e" cm="1">
        <f t="array" ref="F721">_xlfn.XLOOKUP($A721&amp;$Q$3&amp;$R$3,Data[Index]&amp;Data[Valid Test, Can be used for conformity (Y/N)]&amp;Data[Cycle],Data[CO/km (mg)])</f>
        <v>#N/A</v>
      </c>
      <c r="G721" s="129" t="e" cm="1">
        <f t="array" ref="G721">_xlfn.XLOOKUP($A721&amp;$Q$3,Data[Index]&amp;Data[Valid Test, Can be used for conformity (Y/N)],Data[CO2/km (g)])</f>
        <v>#N/A</v>
      </c>
      <c r="H721" s="129" t="e" cm="1">
        <f t="array" ref="H721">_xlfn.XLOOKUP($A721&amp;$Q$3,Data[Index]&amp;Data[Valid Test, Can be used for conformity (Y/N)],Data[THC/km (mg)])</f>
        <v>#N/A</v>
      </c>
      <c r="I721" s="129" t="e" cm="1">
        <f t="array" ref="I721">_xlfn.XLOOKUP($A721&amp;$Q$3,Data[Index]&amp;Data[Valid Test, Can be used for conformity (Y/N)],Data[NOx/km (mg)])</f>
        <v>#N/A</v>
      </c>
      <c r="J721" s="129" t="e" cm="1">
        <f t="array" ref="J721">_xlfn.XLOOKUP($A721&amp;$Q$3,Data[Index]&amp;Data[Valid Test, Can be used for conformity (Y/N)],Data[THC + NOx/km (mg)])</f>
        <v>#N/A</v>
      </c>
      <c r="K721" s="142" t="e" cm="1">
        <f t="array" ref="K721">_xlfn.XLOOKUP($A721&amp;$Q$3,Data[Index]&amp;Data[Valid Test, Can be used for conformity (Y/N)],Data[PN/km ('#)])</f>
        <v>#N/A</v>
      </c>
      <c r="L721" s="129" t="e" cm="1">
        <f t="array" ref="L721">_xlfn.XLOOKUP($A721&amp;$Q$3,Data[Index]&amp;Data[Valid Test, Can be used for conformity (Y/N)],Data[PM/km (mg)])</f>
        <v>#N/A</v>
      </c>
      <c r="M721" s="126" t="e" cm="1">
        <f t="array" ref="M721">_xlfn.XLOOKUP($A721&amp;$Q$3,Data[Index]&amp;Data[Valid Test, Can be used for conformity (Y/N)],Data[CH4 (mg/km)])</f>
        <v>#N/A</v>
      </c>
      <c r="N721" s="126" t="e" cm="1">
        <f t="array" ref="N721">_xlfn.XLOOKUP($A721&amp;$Q$3,Data[Index]&amp;Data[Valid Test, Can be used for conformity (Y/N)],Data[N20 (mg/km)])</f>
        <v>#N/A</v>
      </c>
      <c r="O721" s="129" t="e" cm="1">
        <f t="array" ref="O721">_xlfn.XLOOKUP($A721&amp;$Q$3,Data[Index]&amp;Data[Valid Test, Can be used for conformity (Y/N)],Data[l/100km])</f>
        <v>#N/A</v>
      </c>
      <c r="P721" s="138">
        <f>_xlfn.XLOOKUP($A721,Data[Index],Data[Comments])</f>
        <v>0</v>
      </c>
    </row>
    <row r="722" spans="1:16" x14ac:dyDescent="0.2">
      <c r="A722" s="129"/>
      <c r="B722" s="129"/>
      <c r="C722" s="129" t="e" cm="1">
        <f t="array" ref="C722">_xlfn.XLOOKUP($A722&amp;$Q$3&amp;$R$3,Data[Index]&amp;Data[Valid Test, Can be used for conformity (Y/N)]&amp;Data[Cycle],Data[Test Name])</f>
        <v>#N/A</v>
      </c>
      <c r="D722" s="167" t="e" cm="1">
        <f t="array" ref="D722">_xlfn.XLOOKUP($A722&amp;$Q$3&amp;$R$3,Data[Index]&amp;Data[Valid Test, Can be used for conformity (Y/N)]&amp;Data[Cycle],Data[Mileage (Miles)])</f>
        <v>#N/A</v>
      </c>
      <c r="E722" s="130" t="e" cm="1">
        <f t="array" ref="E722">_xlfn.XLOOKUP($A722&amp;$Q$3&amp;$R$3,Data[Index]&amp;Data[Valid Test, Can be used for conformity (Y/N)]&amp;Data[Cycle],Data[Date])</f>
        <v>#N/A</v>
      </c>
      <c r="F722" s="129" t="e" cm="1">
        <f t="array" ref="F722">_xlfn.XLOOKUP($A722&amp;$Q$3&amp;$R$3,Data[Index]&amp;Data[Valid Test, Can be used for conformity (Y/N)]&amp;Data[Cycle],Data[CO/km (mg)])</f>
        <v>#N/A</v>
      </c>
      <c r="G722" s="129" t="e" cm="1">
        <f t="array" ref="G722">_xlfn.XLOOKUP($A722&amp;$Q$3,Data[Index]&amp;Data[Valid Test, Can be used for conformity (Y/N)],Data[CO2/km (g)])</f>
        <v>#N/A</v>
      </c>
      <c r="H722" s="129" t="e" cm="1">
        <f t="array" ref="H722">_xlfn.XLOOKUP($A722&amp;$Q$3,Data[Index]&amp;Data[Valid Test, Can be used for conformity (Y/N)],Data[THC/km (mg)])</f>
        <v>#N/A</v>
      </c>
      <c r="I722" s="129" t="e" cm="1">
        <f t="array" ref="I722">_xlfn.XLOOKUP($A722&amp;$Q$3,Data[Index]&amp;Data[Valid Test, Can be used for conformity (Y/N)],Data[NOx/km (mg)])</f>
        <v>#N/A</v>
      </c>
      <c r="J722" s="129" t="e" cm="1">
        <f t="array" ref="J722">_xlfn.XLOOKUP($A722&amp;$Q$3,Data[Index]&amp;Data[Valid Test, Can be used for conformity (Y/N)],Data[THC + NOx/km (mg)])</f>
        <v>#N/A</v>
      </c>
      <c r="K722" s="142" t="e" cm="1">
        <f t="array" ref="K722">_xlfn.XLOOKUP($A722&amp;$Q$3,Data[Index]&amp;Data[Valid Test, Can be used for conformity (Y/N)],Data[PN/km ('#)])</f>
        <v>#N/A</v>
      </c>
      <c r="L722" s="129" t="e" cm="1">
        <f t="array" ref="L722">_xlfn.XLOOKUP($A722&amp;$Q$3,Data[Index]&amp;Data[Valid Test, Can be used for conformity (Y/N)],Data[PM/km (mg)])</f>
        <v>#N/A</v>
      </c>
      <c r="M722" s="126" t="e" cm="1">
        <f t="array" ref="M722">_xlfn.XLOOKUP($A722&amp;$Q$3,Data[Index]&amp;Data[Valid Test, Can be used for conformity (Y/N)],Data[CH4 (mg/km)])</f>
        <v>#N/A</v>
      </c>
      <c r="N722" s="126" t="e" cm="1">
        <f t="array" ref="N722">_xlfn.XLOOKUP($A722&amp;$Q$3,Data[Index]&amp;Data[Valid Test, Can be used for conformity (Y/N)],Data[N20 (mg/km)])</f>
        <v>#N/A</v>
      </c>
      <c r="O722" s="129" t="e" cm="1">
        <f t="array" ref="O722">_xlfn.XLOOKUP($A722&amp;$Q$3,Data[Index]&amp;Data[Valid Test, Can be used for conformity (Y/N)],Data[l/100km])</f>
        <v>#N/A</v>
      </c>
      <c r="P722" s="138">
        <f>_xlfn.XLOOKUP($A722,Data[Index],Data[Comments])</f>
        <v>0</v>
      </c>
    </row>
    <row r="723" spans="1:16" x14ac:dyDescent="0.2">
      <c r="A723" s="129"/>
      <c r="B723" s="129"/>
      <c r="C723" s="129" t="e" cm="1">
        <f t="array" ref="C723">_xlfn.XLOOKUP($A723&amp;$Q$3&amp;$R$3,Data[Index]&amp;Data[Valid Test, Can be used for conformity (Y/N)]&amp;Data[Cycle],Data[Test Name])</f>
        <v>#N/A</v>
      </c>
      <c r="D723" s="167" t="e" cm="1">
        <f t="array" ref="D723">_xlfn.XLOOKUP($A723&amp;$Q$3&amp;$R$3,Data[Index]&amp;Data[Valid Test, Can be used for conformity (Y/N)]&amp;Data[Cycle],Data[Mileage (Miles)])</f>
        <v>#N/A</v>
      </c>
      <c r="E723" s="130" t="e" cm="1">
        <f t="array" ref="E723">_xlfn.XLOOKUP($A723&amp;$Q$3&amp;$R$3,Data[Index]&amp;Data[Valid Test, Can be used for conformity (Y/N)]&amp;Data[Cycle],Data[Date])</f>
        <v>#N/A</v>
      </c>
      <c r="F723" s="129" t="e" cm="1">
        <f t="array" ref="F723">_xlfn.XLOOKUP($A723&amp;$Q$3&amp;$R$3,Data[Index]&amp;Data[Valid Test, Can be used for conformity (Y/N)]&amp;Data[Cycle],Data[CO/km (mg)])</f>
        <v>#N/A</v>
      </c>
      <c r="G723" s="129" t="e" cm="1">
        <f t="array" ref="G723">_xlfn.XLOOKUP($A723&amp;$Q$3,Data[Index]&amp;Data[Valid Test, Can be used for conformity (Y/N)],Data[CO2/km (g)])</f>
        <v>#N/A</v>
      </c>
      <c r="H723" s="129" t="e" cm="1">
        <f t="array" ref="H723">_xlfn.XLOOKUP($A723&amp;$Q$3,Data[Index]&amp;Data[Valid Test, Can be used for conformity (Y/N)],Data[THC/km (mg)])</f>
        <v>#N/A</v>
      </c>
      <c r="I723" s="129" t="e" cm="1">
        <f t="array" ref="I723">_xlfn.XLOOKUP($A723&amp;$Q$3,Data[Index]&amp;Data[Valid Test, Can be used for conformity (Y/N)],Data[NOx/km (mg)])</f>
        <v>#N/A</v>
      </c>
      <c r="J723" s="129" t="e" cm="1">
        <f t="array" ref="J723">_xlfn.XLOOKUP($A723&amp;$Q$3,Data[Index]&amp;Data[Valid Test, Can be used for conformity (Y/N)],Data[THC + NOx/km (mg)])</f>
        <v>#N/A</v>
      </c>
      <c r="K723" s="142" t="e" cm="1">
        <f t="array" ref="K723">_xlfn.XLOOKUP($A723&amp;$Q$3,Data[Index]&amp;Data[Valid Test, Can be used for conformity (Y/N)],Data[PN/km ('#)])</f>
        <v>#N/A</v>
      </c>
      <c r="L723" s="129" t="e" cm="1">
        <f t="array" ref="L723">_xlfn.XLOOKUP($A723&amp;$Q$3,Data[Index]&amp;Data[Valid Test, Can be used for conformity (Y/N)],Data[PM/km (mg)])</f>
        <v>#N/A</v>
      </c>
      <c r="M723" s="126" t="e" cm="1">
        <f t="array" ref="M723">_xlfn.XLOOKUP($A723&amp;$Q$3,Data[Index]&amp;Data[Valid Test, Can be used for conformity (Y/N)],Data[CH4 (mg/km)])</f>
        <v>#N/A</v>
      </c>
      <c r="N723" s="126" t="e" cm="1">
        <f t="array" ref="N723">_xlfn.XLOOKUP($A723&amp;$Q$3,Data[Index]&amp;Data[Valid Test, Can be used for conformity (Y/N)],Data[N20 (mg/km)])</f>
        <v>#N/A</v>
      </c>
      <c r="O723" s="129" t="e" cm="1">
        <f t="array" ref="O723">_xlfn.XLOOKUP($A723&amp;$Q$3,Data[Index]&amp;Data[Valid Test, Can be used for conformity (Y/N)],Data[l/100km])</f>
        <v>#N/A</v>
      </c>
      <c r="P723" s="138" t="e">
        <f>_xlfn.XLOOKUP($A723,Data[Index],Data[Comments])</f>
        <v>#N/A</v>
      </c>
    </row>
    <row r="724" spans="1:16" x14ac:dyDescent="0.2">
      <c r="A724" s="129"/>
      <c r="B724" s="129"/>
      <c r="C724" s="129" t="e" cm="1">
        <f t="array" ref="C724">_xlfn.XLOOKUP($A724&amp;$Q$3&amp;$R$3,Data[Index]&amp;Data[Valid Test, Can be used for conformity (Y/N)]&amp;Data[Cycle],Data[Test Name])</f>
        <v>#N/A</v>
      </c>
      <c r="D724" s="167" t="e" cm="1">
        <f t="array" ref="D724">_xlfn.XLOOKUP($A724&amp;$Q$3&amp;$R$3,Data[Index]&amp;Data[Valid Test, Can be used for conformity (Y/N)]&amp;Data[Cycle],Data[Mileage (Miles)])</f>
        <v>#N/A</v>
      </c>
      <c r="E724" s="130" t="e" cm="1">
        <f t="array" ref="E724">_xlfn.XLOOKUP($A724&amp;$Q$3&amp;$R$3,Data[Index]&amp;Data[Valid Test, Can be used for conformity (Y/N)]&amp;Data[Cycle],Data[Date])</f>
        <v>#N/A</v>
      </c>
      <c r="F724" s="129" t="e" cm="1">
        <f t="array" ref="F724">_xlfn.XLOOKUP($A724&amp;$Q$3&amp;$R$3,Data[Index]&amp;Data[Valid Test, Can be used for conformity (Y/N)]&amp;Data[Cycle],Data[CO/km (mg)])</f>
        <v>#N/A</v>
      </c>
      <c r="G724" s="129" t="e" cm="1">
        <f t="array" ref="G724">_xlfn.XLOOKUP($A724&amp;$Q$3,Data[Index]&amp;Data[Valid Test, Can be used for conformity (Y/N)],Data[CO2/km (g)])</f>
        <v>#N/A</v>
      </c>
      <c r="H724" s="129" t="e" cm="1">
        <f t="array" ref="H724">_xlfn.XLOOKUP($A724&amp;$Q$3,Data[Index]&amp;Data[Valid Test, Can be used for conformity (Y/N)],Data[THC/km (mg)])</f>
        <v>#N/A</v>
      </c>
      <c r="I724" s="129" t="e" cm="1">
        <f t="array" ref="I724">_xlfn.XLOOKUP($A724&amp;$Q$3,Data[Index]&amp;Data[Valid Test, Can be used for conformity (Y/N)],Data[NOx/km (mg)])</f>
        <v>#N/A</v>
      </c>
      <c r="J724" s="129" t="e" cm="1">
        <f t="array" ref="J724">_xlfn.XLOOKUP($A724&amp;$Q$3,Data[Index]&amp;Data[Valid Test, Can be used for conformity (Y/N)],Data[THC + NOx/km (mg)])</f>
        <v>#N/A</v>
      </c>
      <c r="K724" s="142" t="e" cm="1">
        <f t="array" ref="K724">_xlfn.XLOOKUP($A724&amp;$Q$3,Data[Index]&amp;Data[Valid Test, Can be used for conformity (Y/N)],Data[PN/km ('#)])</f>
        <v>#N/A</v>
      </c>
      <c r="L724" s="129" t="e" cm="1">
        <f t="array" ref="L724">_xlfn.XLOOKUP($A724&amp;$Q$3,Data[Index]&amp;Data[Valid Test, Can be used for conformity (Y/N)],Data[PM/km (mg)])</f>
        <v>#N/A</v>
      </c>
      <c r="M724" s="126" t="e" cm="1">
        <f t="array" ref="M724">_xlfn.XLOOKUP($A724&amp;$Q$3,Data[Index]&amp;Data[Valid Test, Can be used for conformity (Y/N)],Data[CH4 (mg/km)])</f>
        <v>#N/A</v>
      </c>
      <c r="N724" s="126" t="e" cm="1">
        <f t="array" ref="N724">_xlfn.XLOOKUP($A724&amp;$Q$3,Data[Index]&amp;Data[Valid Test, Can be used for conformity (Y/N)],Data[N20 (mg/km)])</f>
        <v>#N/A</v>
      </c>
      <c r="O724" s="129" t="e" cm="1">
        <f t="array" ref="O724">_xlfn.XLOOKUP($A724&amp;$Q$3,Data[Index]&amp;Data[Valid Test, Can be used for conformity (Y/N)],Data[l/100km])</f>
        <v>#N/A</v>
      </c>
      <c r="P724" s="138">
        <f>_xlfn.XLOOKUP($A724,Data[Index],Data[Comments])</f>
        <v>0</v>
      </c>
    </row>
    <row r="725" spans="1:16" x14ac:dyDescent="0.2">
      <c r="A725" s="129"/>
      <c r="B725" s="129"/>
      <c r="C725" s="129" t="e" cm="1">
        <f t="array" ref="C725">_xlfn.XLOOKUP($A725&amp;$Q$3&amp;$R$3,Data[Index]&amp;Data[Valid Test, Can be used for conformity (Y/N)]&amp;Data[Cycle],Data[Test Name])</f>
        <v>#N/A</v>
      </c>
      <c r="D725" s="167" t="e" cm="1">
        <f t="array" ref="D725">_xlfn.XLOOKUP($A725&amp;$Q$3&amp;$R$3,Data[Index]&amp;Data[Valid Test, Can be used for conformity (Y/N)]&amp;Data[Cycle],Data[Mileage (Miles)])</f>
        <v>#N/A</v>
      </c>
      <c r="E725" s="130" t="e" cm="1">
        <f t="array" ref="E725">_xlfn.XLOOKUP($A725&amp;$Q$3&amp;$R$3,Data[Index]&amp;Data[Valid Test, Can be used for conformity (Y/N)]&amp;Data[Cycle],Data[Date])</f>
        <v>#N/A</v>
      </c>
      <c r="F725" s="129" t="e" cm="1">
        <f t="array" ref="F725">_xlfn.XLOOKUP($A725&amp;$Q$3&amp;$R$3,Data[Index]&amp;Data[Valid Test, Can be used for conformity (Y/N)]&amp;Data[Cycle],Data[CO/km (mg)])</f>
        <v>#N/A</v>
      </c>
      <c r="G725" s="129" t="e" cm="1">
        <f t="array" ref="G725">_xlfn.XLOOKUP($A725&amp;$Q$3,Data[Index]&amp;Data[Valid Test, Can be used for conformity (Y/N)],Data[CO2/km (g)])</f>
        <v>#N/A</v>
      </c>
      <c r="H725" s="129" t="e" cm="1">
        <f t="array" ref="H725">_xlfn.XLOOKUP($A725&amp;$Q$3,Data[Index]&amp;Data[Valid Test, Can be used for conformity (Y/N)],Data[THC/km (mg)])</f>
        <v>#N/A</v>
      </c>
      <c r="I725" s="129" t="e" cm="1">
        <f t="array" ref="I725">_xlfn.XLOOKUP($A725&amp;$Q$3,Data[Index]&amp;Data[Valid Test, Can be used for conformity (Y/N)],Data[NOx/km (mg)])</f>
        <v>#N/A</v>
      </c>
      <c r="J725" s="129" t="e" cm="1">
        <f t="array" ref="J725">_xlfn.XLOOKUP($A725&amp;$Q$3,Data[Index]&amp;Data[Valid Test, Can be used for conformity (Y/N)],Data[THC + NOx/km (mg)])</f>
        <v>#N/A</v>
      </c>
      <c r="K725" s="142" t="e" cm="1">
        <f t="array" ref="K725">_xlfn.XLOOKUP($A725&amp;$Q$3,Data[Index]&amp;Data[Valid Test, Can be used for conformity (Y/N)],Data[PN/km ('#)])</f>
        <v>#N/A</v>
      </c>
      <c r="L725" s="129" t="e" cm="1">
        <f t="array" ref="L725">_xlfn.XLOOKUP($A725&amp;$Q$3,Data[Index]&amp;Data[Valid Test, Can be used for conformity (Y/N)],Data[PM/km (mg)])</f>
        <v>#N/A</v>
      </c>
      <c r="M725" s="126" t="e" cm="1">
        <f t="array" ref="M725">_xlfn.XLOOKUP($A725&amp;$Q$3,Data[Index]&amp;Data[Valid Test, Can be used for conformity (Y/N)],Data[CH4 (mg/km)])</f>
        <v>#N/A</v>
      </c>
      <c r="N725" s="126" t="e" cm="1">
        <f t="array" ref="N725">_xlfn.XLOOKUP($A725&amp;$Q$3,Data[Index]&amp;Data[Valid Test, Can be used for conformity (Y/N)],Data[N20 (mg/km)])</f>
        <v>#N/A</v>
      </c>
      <c r="O725" s="129" t="e" cm="1">
        <f t="array" ref="O725">_xlfn.XLOOKUP($A725&amp;$Q$3,Data[Index]&amp;Data[Valid Test, Can be used for conformity (Y/N)],Data[l/100km])</f>
        <v>#N/A</v>
      </c>
      <c r="P725" s="138">
        <f>_xlfn.XLOOKUP($A725,Data[Index],Data[Comments])</f>
        <v>0</v>
      </c>
    </row>
    <row r="726" spans="1:16" x14ac:dyDescent="0.2">
      <c r="A726" s="129"/>
      <c r="B726" s="129"/>
      <c r="C726" s="129" t="e" cm="1">
        <f t="array" ref="C726">_xlfn.XLOOKUP($A726&amp;$Q$3&amp;$R$3,Data[Index]&amp;Data[Valid Test, Can be used for conformity (Y/N)]&amp;Data[Cycle],Data[Test Name])</f>
        <v>#N/A</v>
      </c>
      <c r="D726" s="167" t="e" cm="1">
        <f t="array" ref="D726">_xlfn.XLOOKUP($A726&amp;$Q$3&amp;$R$3,Data[Index]&amp;Data[Valid Test, Can be used for conformity (Y/N)]&amp;Data[Cycle],Data[Mileage (Miles)])</f>
        <v>#N/A</v>
      </c>
      <c r="E726" s="130" t="e" cm="1">
        <f t="array" ref="E726">_xlfn.XLOOKUP($A726&amp;$Q$3&amp;$R$3,Data[Index]&amp;Data[Valid Test, Can be used for conformity (Y/N)]&amp;Data[Cycle],Data[Date])</f>
        <v>#N/A</v>
      </c>
      <c r="F726" s="129" t="e" cm="1">
        <f t="array" ref="F726">_xlfn.XLOOKUP($A726&amp;$Q$3&amp;$R$3,Data[Index]&amp;Data[Valid Test, Can be used for conformity (Y/N)]&amp;Data[Cycle],Data[CO/km (mg)])</f>
        <v>#N/A</v>
      </c>
      <c r="G726" s="129" t="e" cm="1">
        <f t="array" ref="G726">_xlfn.XLOOKUP($A726&amp;$Q$3,Data[Index]&amp;Data[Valid Test, Can be used for conformity (Y/N)],Data[CO2/km (g)])</f>
        <v>#N/A</v>
      </c>
      <c r="H726" s="129" t="e" cm="1">
        <f t="array" ref="H726">_xlfn.XLOOKUP($A726&amp;$Q$3,Data[Index]&amp;Data[Valid Test, Can be used for conformity (Y/N)],Data[THC/km (mg)])</f>
        <v>#N/A</v>
      </c>
      <c r="I726" s="129" t="e" cm="1">
        <f t="array" ref="I726">_xlfn.XLOOKUP($A726&amp;$Q$3,Data[Index]&amp;Data[Valid Test, Can be used for conformity (Y/N)],Data[NOx/km (mg)])</f>
        <v>#N/A</v>
      </c>
      <c r="J726" s="129" t="e" cm="1">
        <f t="array" ref="J726">_xlfn.XLOOKUP($A726&amp;$Q$3,Data[Index]&amp;Data[Valid Test, Can be used for conformity (Y/N)],Data[THC + NOx/km (mg)])</f>
        <v>#N/A</v>
      </c>
      <c r="K726" s="142" t="e" cm="1">
        <f t="array" ref="K726">_xlfn.XLOOKUP($A726&amp;$Q$3,Data[Index]&amp;Data[Valid Test, Can be used for conformity (Y/N)],Data[PN/km ('#)])</f>
        <v>#N/A</v>
      </c>
      <c r="L726" s="129" t="e" cm="1">
        <f t="array" ref="L726">_xlfn.XLOOKUP($A726&amp;$Q$3,Data[Index]&amp;Data[Valid Test, Can be used for conformity (Y/N)],Data[PM/km (mg)])</f>
        <v>#N/A</v>
      </c>
      <c r="M726" s="126" t="e" cm="1">
        <f t="array" ref="M726">_xlfn.XLOOKUP($A726&amp;$Q$3,Data[Index]&amp;Data[Valid Test, Can be used for conformity (Y/N)],Data[CH4 (mg/km)])</f>
        <v>#N/A</v>
      </c>
      <c r="N726" s="126" t="e" cm="1">
        <f t="array" ref="N726">_xlfn.XLOOKUP($A726&amp;$Q$3,Data[Index]&amp;Data[Valid Test, Can be used for conformity (Y/N)],Data[N20 (mg/km)])</f>
        <v>#N/A</v>
      </c>
      <c r="O726" s="129" t="e" cm="1">
        <f t="array" ref="O726">_xlfn.XLOOKUP($A726&amp;$Q$3,Data[Index]&amp;Data[Valid Test, Can be used for conformity (Y/N)],Data[l/100km])</f>
        <v>#N/A</v>
      </c>
      <c r="P726" s="138" t="e">
        <f>_xlfn.XLOOKUP($A726,Data[Index],Data[Comments])</f>
        <v>#N/A</v>
      </c>
    </row>
    <row r="727" spans="1:16" x14ac:dyDescent="0.2">
      <c r="A727" s="129"/>
      <c r="B727" s="129"/>
      <c r="C727" s="129" t="e" cm="1">
        <f t="array" ref="C727">_xlfn.XLOOKUP($A727&amp;$Q$3&amp;$R$3,Data[Index]&amp;Data[Valid Test, Can be used for conformity (Y/N)]&amp;Data[Cycle],Data[Test Name])</f>
        <v>#N/A</v>
      </c>
      <c r="D727" s="167" t="e" cm="1">
        <f t="array" ref="D727">_xlfn.XLOOKUP($A727&amp;$Q$3&amp;$R$3,Data[Index]&amp;Data[Valid Test, Can be used for conformity (Y/N)]&amp;Data[Cycle],Data[Mileage (Miles)])</f>
        <v>#N/A</v>
      </c>
      <c r="E727" s="130" t="e" cm="1">
        <f t="array" ref="E727">_xlfn.XLOOKUP($A727&amp;$Q$3&amp;$R$3,Data[Index]&amp;Data[Valid Test, Can be used for conformity (Y/N)]&amp;Data[Cycle],Data[Date])</f>
        <v>#N/A</v>
      </c>
      <c r="F727" s="129" t="e" cm="1">
        <f t="array" ref="F727">_xlfn.XLOOKUP($A727&amp;$Q$3&amp;$R$3,Data[Index]&amp;Data[Valid Test, Can be used for conformity (Y/N)]&amp;Data[Cycle],Data[CO/km (mg)])</f>
        <v>#N/A</v>
      </c>
      <c r="G727" s="129" t="e" cm="1">
        <f t="array" ref="G727">_xlfn.XLOOKUP($A727&amp;$Q$3,Data[Index]&amp;Data[Valid Test, Can be used for conformity (Y/N)],Data[CO2/km (g)])</f>
        <v>#N/A</v>
      </c>
      <c r="H727" s="129" t="e" cm="1">
        <f t="array" ref="H727">_xlfn.XLOOKUP($A727&amp;$Q$3,Data[Index]&amp;Data[Valid Test, Can be used for conformity (Y/N)],Data[THC/km (mg)])</f>
        <v>#N/A</v>
      </c>
      <c r="I727" s="129" t="e" cm="1">
        <f t="array" ref="I727">_xlfn.XLOOKUP($A727&amp;$Q$3,Data[Index]&amp;Data[Valid Test, Can be used for conformity (Y/N)],Data[NOx/km (mg)])</f>
        <v>#N/A</v>
      </c>
      <c r="J727" s="129" t="e" cm="1">
        <f t="array" ref="J727">_xlfn.XLOOKUP($A727&amp;$Q$3,Data[Index]&amp;Data[Valid Test, Can be used for conformity (Y/N)],Data[THC + NOx/km (mg)])</f>
        <v>#N/A</v>
      </c>
      <c r="K727" s="142" t="e" cm="1">
        <f t="array" ref="K727">_xlfn.XLOOKUP($A727&amp;$Q$3,Data[Index]&amp;Data[Valid Test, Can be used for conformity (Y/N)],Data[PN/km ('#)])</f>
        <v>#N/A</v>
      </c>
      <c r="L727" s="129" t="e" cm="1">
        <f t="array" ref="L727">_xlfn.XLOOKUP($A727&amp;$Q$3,Data[Index]&amp;Data[Valid Test, Can be used for conformity (Y/N)],Data[PM/km (mg)])</f>
        <v>#N/A</v>
      </c>
      <c r="M727" s="126" t="e" cm="1">
        <f t="array" ref="M727">_xlfn.XLOOKUP($A727&amp;$Q$3,Data[Index]&amp;Data[Valid Test, Can be used for conformity (Y/N)],Data[CH4 (mg/km)])</f>
        <v>#N/A</v>
      </c>
      <c r="N727" s="126" t="e" cm="1">
        <f t="array" ref="N727">_xlfn.XLOOKUP($A727&amp;$Q$3,Data[Index]&amp;Data[Valid Test, Can be used for conformity (Y/N)],Data[N20 (mg/km)])</f>
        <v>#N/A</v>
      </c>
      <c r="O727" s="129" t="e" cm="1">
        <f t="array" ref="O727">_xlfn.XLOOKUP($A727&amp;$Q$3,Data[Index]&amp;Data[Valid Test, Can be used for conformity (Y/N)],Data[l/100km])</f>
        <v>#N/A</v>
      </c>
      <c r="P727" s="138" t="e">
        <f>_xlfn.XLOOKUP($A727,Data[Index],Data[Comments])</f>
        <v>#N/A</v>
      </c>
    </row>
    <row r="728" spans="1:16" x14ac:dyDescent="0.2">
      <c r="A728" s="129"/>
      <c r="B728" s="129"/>
      <c r="C728" s="129" t="e" cm="1">
        <f t="array" ref="C728">_xlfn.XLOOKUP($A728&amp;$Q$3&amp;$R$3,Data[Index]&amp;Data[Valid Test, Can be used for conformity (Y/N)]&amp;Data[Cycle],Data[Test Name])</f>
        <v>#N/A</v>
      </c>
      <c r="D728" s="167" t="e" cm="1">
        <f t="array" ref="D728">_xlfn.XLOOKUP($A728&amp;$Q$3&amp;$R$3,Data[Index]&amp;Data[Valid Test, Can be used for conformity (Y/N)]&amp;Data[Cycle],Data[Mileage (Miles)])</f>
        <v>#N/A</v>
      </c>
      <c r="E728" s="130" t="e" cm="1">
        <f t="array" ref="E728">_xlfn.XLOOKUP($A728&amp;$Q$3&amp;$R$3,Data[Index]&amp;Data[Valid Test, Can be used for conformity (Y/N)]&amp;Data[Cycle],Data[Date])</f>
        <v>#N/A</v>
      </c>
      <c r="F728" s="129" t="e" cm="1">
        <f t="array" ref="F728">_xlfn.XLOOKUP($A728&amp;$Q$3&amp;$R$3,Data[Index]&amp;Data[Valid Test, Can be used for conformity (Y/N)]&amp;Data[Cycle],Data[CO/km (mg)])</f>
        <v>#N/A</v>
      </c>
      <c r="G728" s="129" t="e" cm="1">
        <f t="array" ref="G728">_xlfn.XLOOKUP($A728&amp;$Q$3,Data[Index]&amp;Data[Valid Test, Can be used for conformity (Y/N)],Data[CO2/km (g)])</f>
        <v>#N/A</v>
      </c>
      <c r="H728" s="129" t="e" cm="1">
        <f t="array" ref="H728">_xlfn.XLOOKUP($A728&amp;$Q$3,Data[Index]&amp;Data[Valid Test, Can be used for conformity (Y/N)],Data[THC/km (mg)])</f>
        <v>#N/A</v>
      </c>
      <c r="I728" s="129" t="e" cm="1">
        <f t="array" ref="I728">_xlfn.XLOOKUP($A728&amp;$Q$3,Data[Index]&amp;Data[Valid Test, Can be used for conformity (Y/N)],Data[NOx/km (mg)])</f>
        <v>#N/A</v>
      </c>
      <c r="J728" s="129" t="e" cm="1">
        <f t="array" ref="J728">_xlfn.XLOOKUP($A728&amp;$Q$3,Data[Index]&amp;Data[Valid Test, Can be used for conformity (Y/N)],Data[THC + NOx/km (mg)])</f>
        <v>#N/A</v>
      </c>
      <c r="K728" s="142" t="e" cm="1">
        <f t="array" ref="K728">_xlfn.XLOOKUP($A728&amp;$Q$3,Data[Index]&amp;Data[Valid Test, Can be used for conformity (Y/N)],Data[PN/km ('#)])</f>
        <v>#N/A</v>
      </c>
      <c r="L728" s="129" t="e" cm="1">
        <f t="array" ref="L728">_xlfn.XLOOKUP($A728&amp;$Q$3,Data[Index]&amp;Data[Valid Test, Can be used for conformity (Y/N)],Data[PM/km (mg)])</f>
        <v>#N/A</v>
      </c>
      <c r="M728" s="126" t="e" cm="1">
        <f t="array" ref="M728">_xlfn.XLOOKUP($A728&amp;$Q$3,Data[Index]&amp;Data[Valid Test, Can be used for conformity (Y/N)],Data[CH4 (mg/km)])</f>
        <v>#N/A</v>
      </c>
      <c r="N728" s="126" t="e" cm="1">
        <f t="array" ref="N728">_xlfn.XLOOKUP($A728&amp;$Q$3,Data[Index]&amp;Data[Valid Test, Can be used for conformity (Y/N)],Data[N20 (mg/km)])</f>
        <v>#N/A</v>
      </c>
      <c r="O728" s="129" t="e" cm="1">
        <f t="array" ref="O728">_xlfn.XLOOKUP($A728&amp;$Q$3,Data[Index]&amp;Data[Valid Test, Can be used for conformity (Y/N)],Data[l/100km])</f>
        <v>#N/A</v>
      </c>
      <c r="P728" s="138" t="e">
        <f>_xlfn.XLOOKUP($A728,Data[Index],Data[Comments])</f>
        <v>#N/A</v>
      </c>
    </row>
    <row r="729" spans="1:16" x14ac:dyDescent="0.2">
      <c r="A729" s="129"/>
      <c r="B729" s="129"/>
      <c r="C729" s="129" t="e" cm="1">
        <f t="array" ref="C729">_xlfn.XLOOKUP($A729&amp;$Q$3&amp;$R$3,Data[Index]&amp;Data[Valid Test, Can be used for conformity (Y/N)]&amp;Data[Cycle],Data[Test Name])</f>
        <v>#N/A</v>
      </c>
      <c r="D729" s="167" t="e" cm="1">
        <f t="array" ref="D729">_xlfn.XLOOKUP($A729&amp;$Q$3&amp;$R$3,Data[Index]&amp;Data[Valid Test, Can be used for conformity (Y/N)]&amp;Data[Cycle],Data[Mileage (Miles)])</f>
        <v>#N/A</v>
      </c>
      <c r="E729" s="130" t="e" cm="1">
        <f t="array" ref="E729">_xlfn.XLOOKUP($A729&amp;$Q$3&amp;$R$3,Data[Index]&amp;Data[Valid Test, Can be used for conformity (Y/N)]&amp;Data[Cycle],Data[Date])</f>
        <v>#N/A</v>
      </c>
      <c r="F729" s="129" t="e" cm="1">
        <f t="array" ref="F729">_xlfn.XLOOKUP($A729&amp;$Q$3&amp;$R$3,Data[Index]&amp;Data[Valid Test, Can be used for conformity (Y/N)]&amp;Data[Cycle],Data[CO/km (mg)])</f>
        <v>#N/A</v>
      </c>
      <c r="G729" s="129" t="e" cm="1">
        <f t="array" ref="G729">_xlfn.XLOOKUP($A729&amp;$Q$3,Data[Index]&amp;Data[Valid Test, Can be used for conformity (Y/N)],Data[CO2/km (g)])</f>
        <v>#N/A</v>
      </c>
      <c r="H729" s="129" t="e" cm="1">
        <f t="array" ref="H729">_xlfn.XLOOKUP($A729&amp;$Q$3,Data[Index]&amp;Data[Valid Test, Can be used for conformity (Y/N)],Data[THC/km (mg)])</f>
        <v>#N/A</v>
      </c>
      <c r="I729" s="129" t="e" cm="1">
        <f t="array" ref="I729">_xlfn.XLOOKUP($A729&amp;$Q$3,Data[Index]&amp;Data[Valid Test, Can be used for conformity (Y/N)],Data[NOx/km (mg)])</f>
        <v>#N/A</v>
      </c>
      <c r="J729" s="129" t="e" cm="1">
        <f t="array" ref="J729">_xlfn.XLOOKUP($A729&amp;$Q$3,Data[Index]&amp;Data[Valid Test, Can be used for conformity (Y/N)],Data[THC + NOx/km (mg)])</f>
        <v>#N/A</v>
      </c>
      <c r="K729" s="142" t="e" cm="1">
        <f t="array" ref="K729">_xlfn.XLOOKUP($A729&amp;$Q$3,Data[Index]&amp;Data[Valid Test, Can be used for conformity (Y/N)],Data[PN/km ('#)])</f>
        <v>#N/A</v>
      </c>
      <c r="L729" s="129" t="e" cm="1">
        <f t="array" ref="L729">_xlfn.XLOOKUP($A729&amp;$Q$3,Data[Index]&amp;Data[Valid Test, Can be used for conformity (Y/N)],Data[PM/km (mg)])</f>
        <v>#N/A</v>
      </c>
      <c r="M729" s="126" t="e" cm="1">
        <f t="array" ref="M729">_xlfn.XLOOKUP($A729&amp;$Q$3,Data[Index]&amp;Data[Valid Test, Can be used for conformity (Y/N)],Data[CH4 (mg/km)])</f>
        <v>#N/A</v>
      </c>
      <c r="N729" s="126" t="e" cm="1">
        <f t="array" ref="N729">_xlfn.XLOOKUP($A729&amp;$Q$3,Data[Index]&amp;Data[Valid Test, Can be used for conformity (Y/N)],Data[N20 (mg/km)])</f>
        <v>#N/A</v>
      </c>
      <c r="O729" s="129" t="e" cm="1">
        <f t="array" ref="O729">_xlfn.XLOOKUP($A729&amp;$Q$3,Data[Index]&amp;Data[Valid Test, Can be used for conformity (Y/N)],Data[l/100km])</f>
        <v>#N/A</v>
      </c>
      <c r="P729" s="138">
        <f>_xlfn.XLOOKUP($A729,Data[Index],Data[Comments])</f>
        <v>0</v>
      </c>
    </row>
    <row r="730" spans="1:16" x14ac:dyDescent="0.2">
      <c r="A730" s="129"/>
      <c r="B730" s="129"/>
      <c r="C730" s="129" t="e" cm="1">
        <f t="array" ref="C730">_xlfn.XLOOKUP($A730&amp;$Q$3&amp;$R$3,Data[Index]&amp;Data[Valid Test, Can be used for conformity (Y/N)]&amp;Data[Cycle],Data[Test Name])</f>
        <v>#N/A</v>
      </c>
      <c r="D730" s="167" t="e" cm="1">
        <f t="array" ref="D730">_xlfn.XLOOKUP($A730&amp;$Q$3&amp;$R$3,Data[Index]&amp;Data[Valid Test, Can be used for conformity (Y/N)]&amp;Data[Cycle],Data[Mileage (Miles)])</f>
        <v>#N/A</v>
      </c>
      <c r="E730" s="130" t="e" cm="1">
        <f t="array" ref="E730">_xlfn.XLOOKUP($A730&amp;$Q$3&amp;$R$3,Data[Index]&amp;Data[Valid Test, Can be used for conformity (Y/N)]&amp;Data[Cycle],Data[Date])</f>
        <v>#N/A</v>
      </c>
      <c r="F730" s="129" t="e" cm="1">
        <f t="array" ref="F730">_xlfn.XLOOKUP($A730&amp;$Q$3&amp;$R$3,Data[Index]&amp;Data[Valid Test, Can be used for conformity (Y/N)]&amp;Data[Cycle],Data[CO/km (mg)])</f>
        <v>#N/A</v>
      </c>
      <c r="G730" s="129" t="e" cm="1">
        <f t="array" ref="G730">_xlfn.XLOOKUP($A730&amp;$Q$3,Data[Index]&amp;Data[Valid Test, Can be used for conformity (Y/N)],Data[CO2/km (g)])</f>
        <v>#N/A</v>
      </c>
      <c r="H730" s="129" t="e" cm="1">
        <f t="array" ref="H730">_xlfn.XLOOKUP($A730&amp;$Q$3,Data[Index]&amp;Data[Valid Test, Can be used for conformity (Y/N)],Data[THC/km (mg)])</f>
        <v>#N/A</v>
      </c>
      <c r="I730" s="129" t="e" cm="1">
        <f t="array" ref="I730">_xlfn.XLOOKUP($A730&amp;$Q$3,Data[Index]&amp;Data[Valid Test, Can be used for conformity (Y/N)],Data[NOx/km (mg)])</f>
        <v>#N/A</v>
      </c>
      <c r="J730" s="129" t="e" cm="1">
        <f t="array" ref="J730">_xlfn.XLOOKUP($A730&amp;$Q$3,Data[Index]&amp;Data[Valid Test, Can be used for conformity (Y/N)],Data[THC + NOx/km (mg)])</f>
        <v>#N/A</v>
      </c>
      <c r="K730" s="142" t="e" cm="1">
        <f t="array" ref="K730">_xlfn.XLOOKUP($A730&amp;$Q$3,Data[Index]&amp;Data[Valid Test, Can be used for conformity (Y/N)],Data[PN/km ('#)])</f>
        <v>#N/A</v>
      </c>
      <c r="L730" s="129" t="e" cm="1">
        <f t="array" ref="L730">_xlfn.XLOOKUP($A730&amp;$Q$3,Data[Index]&amp;Data[Valid Test, Can be used for conformity (Y/N)],Data[PM/km (mg)])</f>
        <v>#N/A</v>
      </c>
      <c r="M730" s="126" t="e" cm="1">
        <f t="array" ref="M730">_xlfn.XLOOKUP($A730&amp;$Q$3,Data[Index]&amp;Data[Valid Test, Can be used for conformity (Y/N)],Data[CH4 (mg/km)])</f>
        <v>#N/A</v>
      </c>
      <c r="N730" s="126" t="e" cm="1">
        <f t="array" ref="N730">_xlfn.XLOOKUP($A730&amp;$Q$3,Data[Index]&amp;Data[Valid Test, Can be used for conformity (Y/N)],Data[N20 (mg/km)])</f>
        <v>#N/A</v>
      </c>
      <c r="O730" s="129" t="e" cm="1">
        <f t="array" ref="O730">_xlfn.XLOOKUP($A730&amp;$Q$3,Data[Index]&amp;Data[Valid Test, Can be used for conformity (Y/N)],Data[l/100km])</f>
        <v>#N/A</v>
      </c>
      <c r="P730" s="138">
        <f>_xlfn.XLOOKUP($A730,Data[Index],Data[Comments])</f>
        <v>0</v>
      </c>
    </row>
    <row r="731" spans="1:16" x14ac:dyDescent="0.2">
      <c r="A731" s="129"/>
      <c r="B731" s="129"/>
      <c r="C731" s="129" t="e" cm="1">
        <f t="array" ref="C731">_xlfn.XLOOKUP($A731&amp;$Q$3&amp;$R$3,Data[Index]&amp;Data[Valid Test, Can be used for conformity (Y/N)]&amp;Data[Cycle],Data[Test Name])</f>
        <v>#N/A</v>
      </c>
      <c r="D731" s="167" t="e" cm="1">
        <f t="array" ref="D731">_xlfn.XLOOKUP($A731&amp;$Q$3&amp;$R$3,Data[Index]&amp;Data[Valid Test, Can be used for conformity (Y/N)]&amp;Data[Cycle],Data[Mileage (Miles)])</f>
        <v>#N/A</v>
      </c>
      <c r="E731" s="130" t="e" cm="1">
        <f t="array" ref="E731">_xlfn.XLOOKUP($A731&amp;$Q$3&amp;$R$3,Data[Index]&amp;Data[Valid Test, Can be used for conformity (Y/N)]&amp;Data[Cycle],Data[Date])</f>
        <v>#N/A</v>
      </c>
      <c r="F731" s="129" t="e" cm="1">
        <f t="array" ref="F731">_xlfn.XLOOKUP($A731&amp;$Q$3&amp;$R$3,Data[Index]&amp;Data[Valid Test, Can be used for conformity (Y/N)]&amp;Data[Cycle],Data[CO/km (mg)])</f>
        <v>#N/A</v>
      </c>
      <c r="G731" s="129" t="e" cm="1">
        <f t="array" ref="G731">_xlfn.XLOOKUP($A731&amp;$Q$3,Data[Index]&amp;Data[Valid Test, Can be used for conformity (Y/N)],Data[CO2/km (g)])</f>
        <v>#N/A</v>
      </c>
      <c r="H731" s="129" t="e" cm="1">
        <f t="array" ref="H731">_xlfn.XLOOKUP($A731&amp;$Q$3,Data[Index]&amp;Data[Valid Test, Can be used for conformity (Y/N)],Data[THC/km (mg)])</f>
        <v>#N/A</v>
      </c>
      <c r="I731" s="129" t="e" cm="1">
        <f t="array" ref="I731">_xlfn.XLOOKUP($A731&amp;$Q$3,Data[Index]&amp;Data[Valid Test, Can be used for conformity (Y/N)],Data[NOx/km (mg)])</f>
        <v>#N/A</v>
      </c>
      <c r="J731" s="129" t="e" cm="1">
        <f t="array" ref="J731">_xlfn.XLOOKUP($A731&amp;$Q$3,Data[Index]&amp;Data[Valid Test, Can be used for conformity (Y/N)],Data[THC + NOx/km (mg)])</f>
        <v>#N/A</v>
      </c>
      <c r="K731" s="142" t="e" cm="1">
        <f t="array" ref="K731">_xlfn.XLOOKUP($A731&amp;$Q$3,Data[Index]&amp;Data[Valid Test, Can be used for conformity (Y/N)],Data[PN/km ('#)])</f>
        <v>#N/A</v>
      </c>
      <c r="L731" s="129" t="e" cm="1">
        <f t="array" ref="L731">_xlfn.XLOOKUP($A731&amp;$Q$3,Data[Index]&amp;Data[Valid Test, Can be used for conformity (Y/N)],Data[PM/km (mg)])</f>
        <v>#N/A</v>
      </c>
      <c r="M731" s="126" t="e" cm="1">
        <f t="array" ref="M731">_xlfn.XLOOKUP($A731&amp;$Q$3,Data[Index]&amp;Data[Valid Test, Can be used for conformity (Y/N)],Data[CH4 (mg/km)])</f>
        <v>#N/A</v>
      </c>
      <c r="N731" s="126" t="e" cm="1">
        <f t="array" ref="N731">_xlfn.XLOOKUP($A731&amp;$Q$3,Data[Index]&amp;Data[Valid Test, Can be used for conformity (Y/N)],Data[N20 (mg/km)])</f>
        <v>#N/A</v>
      </c>
      <c r="O731" s="129" t="e" cm="1">
        <f t="array" ref="O731">_xlfn.XLOOKUP($A731&amp;$Q$3,Data[Index]&amp;Data[Valid Test, Can be used for conformity (Y/N)],Data[l/100km])</f>
        <v>#N/A</v>
      </c>
      <c r="P731" s="138" t="e">
        <f>_xlfn.XLOOKUP($A731,Data[Index],Data[Comments])</f>
        <v>#N/A</v>
      </c>
    </row>
    <row r="732" spans="1:16" x14ac:dyDescent="0.2">
      <c r="A732" s="129"/>
      <c r="B732" s="129"/>
      <c r="C732" s="129" t="e" cm="1">
        <f t="array" ref="C732">_xlfn.XLOOKUP($A732&amp;$Q$3&amp;$R$3,Data[Index]&amp;Data[Valid Test, Can be used for conformity (Y/N)]&amp;Data[Cycle],Data[Test Name])</f>
        <v>#N/A</v>
      </c>
      <c r="D732" s="167" t="e" cm="1">
        <f t="array" ref="D732">_xlfn.XLOOKUP($A732&amp;$Q$3&amp;$R$3,Data[Index]&amp;Data[Valid Test, Can be used for conformity (Y/N)]&amp;Data[Cycle],Data[Mileage (Miles)])</f>
        <v>#N/A</v>
      </c>
      <c r="E732" s="130" t="e" cm="1">
        <f t="array" ref="E732">_xlfn.XLOOKUP($A732&amp;$Q$3&amp;$R$3,Data[Index]&amp;Data[Valid Test, Can be used for conformity (Y/N)]&amp;Data[Cycle],Data[Date])</f>
        <v>#N/A</v>
      </c>
      <c r="F732" s="129" t="e" cm="1">
        <f t="array" ref="F732">_xlfn.XLOOKUP($A732&amp;$Q$3&amp;$R$3,Data[Index]&amp;Data[Valid Test, Can be used for conformity (Y/N)]&amp;Data[Cycle],Data[CO/km (mg)])</f>
        <v>#N/A</v>
      </c>
      <c r="G732" s="129" t="e" cm="1">
        <f t="array" ref="G732">_xlfn.XLOOKUP($A732&amp;$Q$3,Data[Index]&amp;Data[Valid Test, Can be used for conformity (Y/N)],Data[CO2/km (g)])</f>
        <v>#N/A</v>
      </c>
      <c r="H732" s="129" t="e" cm="1">
        <f t="array" ref="H732">_xlfn.XLOOKUP($A732&amp;$Q$3,Data[Index]&amp;Data[Valid Test, Can be used for conformity (Y/N)],Data[THC/km (mg)])</f>
        <v>#N/A</v>
      </c>
      <c r="I732" s="129" t="e" cm="1">
        <f t="array" ref="I732">_xlfn.XLOOKUP($A732&amp;$Q$3,Data[Index]&amp;Data[Valid Test, Can be used for conformity (Y/N)],Data[NOx/km (mg)])</f>
        <v>#N/A</v>
      </c>
      <c r="J732" s="129" t="e" cm="1">
        <f t="array" ref="J732">_xlfn.XLOOKUP($A732&amp;$Q$3,Data[Index]&amp;Data[Valid Test, Can be used for conformity (Y/N)],Data[THC + NOx/km (mg)])</f>
        <v>#N/A</v>
      </c>
      <c r="K732" s="142" t="e" cm="1">
        <f t="array" ref="K732">_xlfn.XLOOKUP($A732&amp;$Q$3,Data[Index]&amp;Data[Valid Test, Can be used for conformity (Y/N)],Data[PN/km ('#)])</f>
        <v>#N/A</v>
      </c>
      <c r="L732" s="129" t="e" cm="1">
        <f t="array" ref="L732">_xlfn.XLOOKUP($A732&amp;$Q$3,Data[Index]&amp;Data[Valid Test, Can be used for conformity (Y/N)],Data[PM/km (mg)])</f>
        <v>#N/A</v>
      </c>
      <c r="M732" s="126" t="e" cm="1">
        <f t="array" ref="M732">_xlfn.XLOOKUP($A732&amp;$Q$3,Data[Index]&amp;Data[Valid Test, Can be used for conformity (Y/N)],Data[CH4 (mg/km)])</f>
        <v>#N/A</v>
      </c>
      <c r="N732" s="126" t="e" cm="1">
        <f t="array" ref="N732">_xlfn.XLOOKUP($A732&amp;$Q$3,Data[Index]&amp;Data[Valid Test, Can be used for conformity (Y/N)],Data[N20 (mg/km)])</f>
        <v>#N/A</v>
      </c>
      <c r="O732" s="129" t="e" cm="1">
        <f t="array" ref="O732">_xlfn.XLOOKUP($A732&amp;$Q$3,Data[Index]&amp;Data[Valid Test, Can be used for conformity (Y/N)],Data[l/100km])</f>
        <v>#N/A</v>
      </c>
      <c r="P732" s="138">
        <f>_xlfn.XLOOKUP($A732,Data[Index],Data[Comments])</f>
        <v>0</v>
      </c>
    </row>
    <row r="733" spans="1:16" x14ac:dyDescent="0.2">
      <c r="A733" s="129"/>
      <c r="B733" s="129"/>
      <c r="C733" s="129" t="e" cm="1">
        <f t="array" ref="C733">_xlfn.XLOOKUP($A733&amp;$Q$3&amp;$R$3,Data[Index]&amp;Data[Valid Test, Can be used for conformity (Y/N)]&amp;Data[Cycle],Data[Test Name])</f>
        <v>#N/A</v>
      </c>
      <c r="D733" s="167" t="e" cm="1">
        <f t="array" ref="D733">_xlfn.XLOOKUP($A733&amp;$Q$3&amp;$R$3,Data[Index]&amp;Data[Valid Test, Can be used for conformity (Y/N)]&amp;Data[Cycle],Data[Mileage (Miles)])</f>
        <v>#N/A</v>
      </c>
      <c r="E733" s="130" t="e" cm="1">
        <f t="array" ref="E733">_xlfn.XLOOKUP($A733&amp;$Q$3&amp;$R$3,Data[Index]&amp;Data[Valid Test, Can be used for conformity (Y/N)]&amp;Data[Cycle],Data[Date])</f>
        <v>#N/A</v>
      </c>
      <c r="F733" s="129" t="e" cm="1">
        <f t="array" ref="F733">_xlfn.XLOOKUP($A733&amp;$Q$3&amp;$R$3,Data[Index]&amp;Data[Valid Test, Can be used for conformity (Y/N)]&amp;Data[Cycle],Data[CO/km (mg)])</f>
        <v>#N/A</v>
      </c>
      <c r="G733" s="129" t="e" cm="1">
        <f t="array" ref="G733">_xlfn.XLOOKUP($A733&amp;$Q$3,Data[Index]&amp;Data[Valid Test, Can be used for conformity (Y/N)],Data[CO2/km (g)])</f>
        <v>#N/A</v>
      </c>
      <c r="H733" s="129" t="e" cm="1">
        <f t="array" ref="H733">_xlfn.XLOOKUP($A733&amp;$Q$3,Data[Index]&amp;Data[Valid Test, Can be used for conformity (Y/N)],Data[THC/km (mg)])</f>
        <v>#N/A</v>
      </c>
      <c r="I733" s="129" t="e" cm="1">
        <f t="array" ref="I733">_xlfn.XLOOKUP($A733&amp;$Q$3,Data[Index]&amp;Data[Valid Test, Can be used for conformity (Y/N)],Data[NOx/km (mg)])</f>
        <v>#N/A</v>
      </c>
      <c r="J733" s="129" t="e" cm="1">
        <f t="array" ref="J733">_xlfn.XLOOKUP($A733&amp;$Q$3,Data[Index]&amp;Data[Valid Test, Can be used for conformity (Y/N)],Data[THC + NOx/km (mg)])</f>
        <v>#N/A</v>
      </c>
      <c r="K733" s="142" t="e" cm="1">
        <f t="array" ref="K733">_xlfn.XLOOKUP($A733&amp;$Q$3,Data[Index]&amp;Data[Valid Test, Can be used for conformity (Y/N)],Data[PN/km ('#)])</f>
        <v>#N/A</v>
      </c>
      <c r="L733" s="129" t="e" cm="1">
        <f t="array" ref="L733">_xlfn.XLOOKUP($A733&amp;$Q$3,Data[Index]&amp;Data[Valid Test, Can be used for conformity (Y/N)],Data[PM/km (mg)])</f>
        <v>#N/A</v>
      </c>
      <c r="M733" s="126" t="e" cm="1">
        <f t="array" ref="M733">_xlfn.XLOOKUP($A733&amp;$Q$3,Data[Index]&amp;Data[Valid Test, Can be used for conformity (Y/N)],Data[CH4 (mg/km)])</f>
        <v>#N/A</v>
      </c>
      <c r="N733" s="126" t="e" cm="1">
        <f t="array" ref="N733">_xlfn.XLOOKUP($A733&amp;$Q$3,Data[Index]&amp;Data[Valid Test, Can be used for conformity (Y/N)],Data[N20 (mg/km)])</f>
        <v>#N/A</v>
      </c>
      <c r="O733" s="129" t="e" cm="1">
        <f t="array" ref="O733">_xlfn.XLOOKUP($A733&amp;$Q$3,Data[Index]&amp;Data[Valid Test, Can be used for conformity (Y/N)],Data[l/100km])</f>
        <v>#N/A</v>
      </c>
      <c r="P733" s="138">
        <f>_xlfn.XLOOKUP($A733,Data[Index],Data[Comments])</f>
        <v>0</v>
      </c>
    </row>
    <row r="734" spans="1:16" x14ac:dyDescent="0.2">
      <c r="A734" s="129"/>
      <c r="B734" s="129"/>
      <c r="C734" s="129" t="e" cm="1">
        <f t="array" ref="C734">_xlfn.XLOOKUP($A734&amp;$Q$3&amp;$R$3,Data[Index]&amp;Data[Valid Test, Can be used for conformity (Y/N)]&amp;Data[Cycle],Data[Test Name])</f>
        <v>#N/A</v>
      </c>
      <c r="D734" s="167" t="e" cm="1">
        <f t="array" ref="D734">_xlfn.XLOOKUP($A734&amp;$Q$3&amp;$R$3,Data[Index]&amp;Data[Valid Test, Can be used for conformity (Y/N)]&amp;Data[Cycle],Data[Mileage (Miles)])</f>
        <v>#N/A</v>
      </c>
      <c r="E734" s="130" t="e" cm="1">
        <f t="array" ref="E734">_xlfn.XLOOKUP($A734&amp;$Q$3&amp;$R$3,Data[Index]&amp;Data[Valid Test, Can be used for conformity (Y/N)]&amp;Data[Cycle],Data[Date])</f>
        <v>#N/A</v>
      </c>
      <c r="F734" s="129" t="e" cm="1">
        <f t="array" ref="F734">_xlfn.XLOOKUP($A734&amp;$Q$3&amp;$R$3,Data[Index]&amp;Data[Valid Test, Can be used for conformity (Y/N)]&amp;Data[Cycle],Data[CO/km (mg)])</f>
        <v>#N/A</v>
      </c>
      <c r="G734" s="129" t="e" cm="1">
        <f t="array" ref="G734">_xlfn.XLOOKUP($A734&amp;$Q$3,Data[Index]&amp;Data[Valid Test, Can be used for conformity (Y/N)],Data[CO2/km (g)])</f>
        <v>#N/A</v>
      </c>
      <c r="H734" s="129" t="e" cm="1">
        <f t="array" ref="H734">_xlfn.XLOOKUP($A734&amp;$Q$3,Data[Index]&amp;Data[Valid Test, Can be used for conformity (Y/N)],Data[THC/km (mg)])</f>
        <v>#N/A</v>
      </c>
      <c r="I734" s="129" t="e" cm="1">
        <f t="array" ref="I734">_xlfn.XLOOKUP($A734&amp;$Q$3,Data[Index]&amp;Data[Valid Test, Can be used for conformity (Y/N)],Data[NOx/km (mg)])</f>
        <v>#N/A</v>
      </c>
      <c r="J734" s="129" t="e" cm="1">
        <f t="array" ref="J734">_xlfn.XLOOKUP($A734&amp;$Q$3,Data[Index]&amp;Data[Valid Test, Can be used for conformity (Y/N)],Data[THC + NOx/km (mg)])</f>
        <v>#N/A</v>
      </c>
      <c r="K734" s="142" t="e" cm="1">
        <f t="array" ref="K734">_xlfn.XLOOKUP($A734&amp;$Q$3,Data[Index]&amp;Data[Valid Test, Can be used for conformity (Y/N)],Data[PN/km ('#)])</f>
        <v>#N/A</v>
      </c>
      <c r="L734" s="129" t="e" cm="1">
        <f t="array" ref="L734">_xlfn.XLOOKUP($A734&amp;$Q$3,Data[Index]&amp;Data[Valid Test, Can be used for conformity (Y/N)],Data[PM/km (mg)])</f>
        <v>#N/A</v>
      </c>
      <c r="M734" s="126" t="e" cm="1">
        <f t="array" ref="M734">_xlfn.XLOOKUP($A734&amp;$Q$3,Data[Index]&amp;Data[Valid Test, Can be used for conformity (Y/N)],Data[CH4 (mg/km)])</f>
        <v>#N/A</v>
      </c>
      <c r="N734" s="126" t="e" cm="1">
        <f t="array" ref="N734">_xlfn.XLOOKUP($A734&amp;$Q$3,Data[Index]&amp;Data[Valid Test, Can be used for conformity (Y/N)],Data[N20 (mg/km)])</f>
        <v>#N/A</v>
      </c>
      <c r="O734" s="129" t="e" cm="1">
        <f t="array" ref="O734">_xlfn.XLOOKUP($A734&amp;$Q$3,Data[Index]&amp;Data[Valid Test, Can be used for conformity (Y/N)],Data[l/100km])</f>
        <v>#N/A</v>
      </c>
      <c r="P734" s="138" t="e">
        <f>_xlfn.XLOOKUP($A734,Data[Index],Data[Comments])</f>
        <v>#N/A</v>
      </c>
    </row>
    <row r="735" spans="1:16" x14ac:dyDescent="0.2">
      <c r="A735" s="129"/>
      <c r="B735" s="129"/>
      <c r="C735" s="129" t="e" cm="1">
        <f t="array" ref="C735">_xlfn.XLOOKUP($A735&amp;$Q$3&amp;$R$3,Data[Index]&amp;Data[Valid Test, Can be used for conformity (Y/N)]&amp;Data[Cycle],Data[Test Name])</f>
        <v>#N/A</v>
      </c>
      <c r="D735" s="167" t="e" cm="1">
        <f t="array" ref="D735">_xlfn.XLOOKUP($A735&amp;$Q$3&amp;$R$3,Data[Index]&amp;Data[Valid Test, Can be used for conformity (Y/N)]&amp;Data[Cycle],Data[Mileage (Miles)])</f>
        <v>#N/A</v>
      </c>
      <c r="E735" s="130" t="e" cm="1">
        <f t="array" ref="E735">_xlfn.XLOOKUP($A735&amp;$Q$3&amp;$R$3,Data[Index]&amp;Data[Valid Test, Can be used for conformity (Y/N)]&amp;Data[Cycle],Data[Date])</f>
        <v>#N/A</v>
      </c>
      <c r="F735" s="129" t="e" cm="1">
        <f t="array" ref="F735">_xlfn.XLOOKUP($A735&amp;$Q$3&amp;$R$3,Data[Index]&amp;Data[Valid Test, Can be used for conformity (Y/N)]&amp;Data[Cycle],Data[CO/km (mg)])</f>
        <v>#N/A</v>
      </c>
      <c r="G735" s="129" t="e" cm="1">
        <f t="array" ref="G735">_xlfn.XLOOKUP($A735&amp;$Q$3,Data[Index]&amp;Data[Valid Test, Can be used for conformity (Y/N)],Data[CO2/km (g)])</f>
        <v>#N/A</v>
      </c>
      <c r="H735" s="129" t="e" cm="1">
        <f t="array" ref="H735">_xlfn.XLOOKUP($A735&amp;$Q$3,Data[Index]&amp;Data[Valid Test, Can be used for conformity (Y/N)],Data[THC/km (mg)])</f>
        <v>#N/A</v>
      </c>
      <c r="I735" s="129" t="e" cm="1">
        <f t="array" ref="I735">_xlfn.XLOOKUP($A735&amp;$Q$3,Data[Index]&amp;Data[Valid Test, Can be used for conformity (Y/N)],Data[NOx/km (mg)])</f>
        <v>#N/A</v>
      </c>
      <c r="J735" s="129" t="e" cm="1">
        <f t="array" ref="J735">_xlfn.XLOOKUP($A735&amp;$Q$3,Data[Index]&amp;Data[Valid Test, Can be used for conformity (Y/N)],Data[THC + NOx/km (mg)])</f>
        <v>#N/A</v>
      </c>
      <c r="K735" s="142" t="e" cm="1">
        <f t="array" ref="K735">_xlfn.XLOOKUP($A735&amp;$Q$3,Data[Index]&amp;Data[Valid Test, Can be used for conformity (Y/N)],Data[PN/km ('#)])</f>
        <v>#N/A</v>
      </c>
      <c r="L735" s="129" t="e" cm="1">
        <f t="array" ref="L735">_xlfn.XLOOKUP($A735&amp;$Q$3,Data[Index]&amp;Data[Valid Test, Can be used for conformity (Y/N)],Data[PM/km (mg)])</f>
        <v>#N/A</v>
      </c>
      <c r="M735" s="126" t="e" cm="1">
        <f t="array" ref="M735">_xlfn.XLOOKUP($A735&amp;$Q$3,Data[Index]&amp;Data[Valid Test, Can be used for conformity (Y/N)],Data[CH4 (mg/km)])</f>
        <v>#N/A</v>
      </c>
      <c r="N735" s="126" t="e" cm="1">
        <f t="array" ref="N735">_xlfn.XLOOKUP($A735&amp;$Q$3,Data[Index]&amp;Data[Valid Test, Can be used for conformity (Y/N)],Data[N20 (mg/km)])</f>
        <v>#N/A</v>
      </c>
      <c r="O735" s="129" t="e" cm="1">
        <f t="array" ref="O735">_xlfn.XLOOKUP($A735&amp;$Q$3,Data[Index]&amp;Data[Valid Test, Can be used for conformity (Y/N)],Data[l/100km])</f>
        <v>#N/A</v>
      </c>
      <c r="P735" s="138" t="e">
        <f>_xlfn.XLOOKUP($A735,Data[Index],Data[Comments])</f>
        <v>#N/A</v>
      </c>
    </row>
    <row r="736" spans="1:16" x14ac:dyDescent="0.2">
      <c r="A736" s="129"/>
      <c r="B736" s="129"/>
      <c r="C736" s="129" t="e" cm="1">
        <f t="array" ref="C736">_xlfn.XLOOKUP($A736&amp;$Q$3&amp;$R$3,Data[Index]&amp;Data[Valid Test, Can be used for conformity (Y/N)]&amp;Data[Cycle],Data[Test Name])</f>
        <v>#N/A</v>
      </c>
      <c r="D736" s="167" t="e" cm="1">
        <f t="array" ref="D736">_xlfn.XLOOKUP($A736&amp;$Q$3&amp;$R$3,Data[Index]&amp;Data[Valid Test, Can be used for conformity (Y/N)]&amp;Data[Cycle],Data[Mileage (Miles)])</f>
        <v>#N/A</v>
      </c>
      <c r="E736" s="130" t="e" cm="1">
        <f t="array" ref="E736">_xlfn.XLOOKUP($A736&amp;$Q$3&amp;$R$3,Data[Index]&amp;Data[Valid Test, Can be used for conformity (Y/N)]&amp;Data[Cycle],Data[Date])</f>
        <v>#N/A</v>
      </c>
      <c r="F736" s="129" t="e" cm="1">
        <f t="array" ref="F736">_xlfn.XLOOKUP($A736&amp;$Q$3&amp;$R$3,Data[Index]&amp;Data[Valid Test, Can be used for conformity (Y/N)]&amp;Data[Cycle],Data[CO/km (mg)])</f>
        <v>#N/A</v>
      </c>
      <c r="G736" s="129" t="e" cm="1">
        <f t="array" ref="G736">_xlfn.XLOOKUP($A736&amp;$Q$3,Data[Index]&amp;Data[Valid Test, Can be used for conformity (Y/N)],Data[CO2/km (g)])</f>
        <v>#N/A</v>
      </c>
      <c r="H736" s="129" t="e" cm="1">
        <f t="array" ref="H736">_xlfn.XLOOKUP($A736&amp;$Q$3,Data[Index]&amp;Data[Valid Test, Can be used for conformity (Y/N)],Data[THC/km (mg)])</f>
        <v>#N/A</v>
      </c>
      <c r="I736" s="129" t="e" cm="1">
        <f t="array" ref="I736">_xlfn.XLOOKUP($A736&amp;$Q$3,Data[Index]&amp;Data[Valid Test, Can be used for conformity (Y/N)],Data[NOx/km (mg)])</f>
        <v>#N/A</v>
      </c>
      <c r="J736" s="129" t="e" cm="1">
        <f t="array" ref="J736">_xlfn.XLOOKUP($A736&amp;$Q$3,Data[Index]&amp;Data[Valid Test, Can be used for conformity (Y/N)],Data[THC + NOx/km (mg)])</f>
        <v>#N/A</v>
      </c>
      <c r="K736" s="142" t="e" cm="1">
        <f t="array" ref="K736">_xlfn.XLOOKUP($A736&amp;$Q$3,Data[Index]&amp;Data[Valid Test, Can be used for conformity (Y/N)],Data[PN/km ('#)])</f>
        <v>#N/A</v>
      </c>
      <c r="L736" s="129" t="e" cm="1">
        <f t="array" ref="L736">_xlfn.XLOOKUP($A736&amp;$Q$3,Data[Index]&amp;Data[Valid Test, Can be used for conformity (Y/N)],Data[PM/km (mg)])</f>
        <v>#N/A</v>
      </c>
      <c r="M736" s="126" t="e" cm="1">
        <f t="array" ref="M736">_xlfn.XLOOKUP($A736&amp;$Q$3,Data[Index]&amp;Data[Valid Test, Can be used for conformity (Y/N)],Data[CH4 (mg/km)])</f>
        <v>#N/A</v>
      </c>
      <c r="N736" s="126" t="e" cm="1">
        <f t="array" ref="N736">_xlfn.XLOOKUP($A736&amp;$Q$3,Data[Index]&amp;Data[Valid Test, Can be used for conformity (Y/N)],Data[N20 (mg/km)])</f>
        <v>#N/A</v>
      </c>
      <c r="O736" s="129" t="e" cm="1">
        <f t="array" ref="O736">_xlfn.XLOOKUP($A736&amp;$Q$3,Data[Index]&amp;Data[Valid Test, Can be used for conformity (Y/N)],Data[l/100km])</f>
        <v>#N/A</v>
      </c>
      <c r="P736" s="138" t="e">
        <f>_xlfn.XLOOKUP($A736,Data[Index],Data[Comments])</f>
        <v>#N/A</v>
      </c>
    </row>
    <row r="737" spans="1:16" x14ac:dyDescent="0.2">
      <c r="A737" s="129"/>
      <c r="B737" s="129"/>
      <c r="C737" s="129" t="e" cm="1">
        <f t="array" ref="C737">_xlfn.XLOOKUP($A737&amp;$Q$3&amp;$R$3,Data[Index]&amp;Data[Valid Test, Can be used for conformity (Y/N)]&amp;Data[Cycle],Data[Test Name])</f>
        <v>#N/A</v>
      </c>
      <c r="D737" s="167" t="e" cm="1">
        <f t="array" ref="D737">_xlfn.XLOOKUP($A737&amp;$Q$3&amp;$R$3,Data[Index]&amp;Data[Valid Test, Can be used for conformity (Y/N)]&amp;Data[Cycle],Data[Mileage (Miles)])</f>
        <v>#N/A</v>
      </c>
      <c r="E737" s="130" t="e" cm="1">
        <f t="array" ref="E737">_xlfn.XLOOKUP($A737&amp;$Q$3&amp;$R$3,Data[Index]&amp;Data[Valid Test, Can be used for conformity (Y/N)]&amp;Data[Cycle],Data[Date])</f>
        <v>#N/A</v>
      </c>
      <c r="F737" s="129" t="e" cm="1">
        <f t="array" ref="F737">_xlfn.XLOOKUP($A737&amp;$Q$3&amp;$R$3,Data[Index]&amp;Data[Valid Test, Can be used for conformity (Y/N)]&amp;Data[Cycle],Data[CO/km (mg)])</f>
        <v>#N/A</v>
      </c>
      <c r="G737" s="129" t="e" cm="1">
        <f t="array" ref="G737">_xlfn.XLOOKUP($A737&amp;$Q$3,Data[Index]&amp;Data[Valid Test, Can be used for conformity (Y/N)],Data[CO2/km (g)])</f>
        <v>#N/A</v>
      </c>
      <c r="H737" s="129" t="e" cm="1">
        <f t="array" ref="H737">_xlfn.XLOOKUP($A737&amp;$Q$3,Data[Index]&amp;Data[Valid Test, Can be used for conformity (Y/N)],Data[THC/km (mg)])</f>
        <v>#N/A</v>
      </c>
      <c r="I737" s="129" t="e" cm="1">
        <f t="array" ref="I737">_xlfn.XLOOKUP($A737&amp;$Q$3,Data[Index]&amp;Data[Valid Test, Can be used for conformity (Y/N)],Data[NOx/km (mg)])</f>
        <v>#N/A</v>
      </c>
      <c r="J737" s="129" t="e" cm="1">
        <f t="array" ref="J737">_xlfn.XLOOKUP($A737&amp;$Q$3,Data[Index]&amp;Data[Valid Test, Can be used for conformity (Y/N)],Data[THC + NOx/km (mg)])</f>
        <v>#N/A</v>
      </c>
      <c r="K737" s="142" t="e" cm="1">
        <f t="array" ref="K737">_xlfn.XLOOKUP($A737&amp;$Q$3,Data[Index]&amp;Data[Valid Test, Can be used for conformity (Y/N)],Data[PN/km ('#)])</f>
        <v>#N/A</v>
      </c>
      <c r="L737" s="129" t="e" cm="1">
        <f t="array" ref="L737">_xlfn.XLOOKUP($A737&amp;$Q$3,Data[Index]&amp;Data[Valid Test, Can be used for conformity (Y/N)],Data[PM/km (mg)])</f>
        <v>#N/A</v>
      </c>
      <c r="M737" s="126" t="e" cm="1">
        <f t="array" ref="M737">_xlfn.XLOOKUP($A737&amp;$Q$3,Data[Index]&amp;Data[Valid Test, Can be used for conformity (Y/N)],Data[CH4 (mg/km)])</f>
        <v>#N/A</v>
      </c>
      <c r="N737" s="126" t="e" cm="1">
        <f t="array" ref="N737">_xlfn.XLOOKUP($A737&amp;$Q$3,Data[Index]&amp;Data[Valid Test, Can be used for conformity (Y/N)],Data[N20 (mg/km)])</f>
        <v>#N/A</v>
      </c>
      <c r="O737" s="129" t="e" cm="1">
        <f t="array" ref="O737">_xlfn.XLOOKUP($A737&amp;$Q$3,Data[Index]&amp;Data[Valid Test, Can be used for conformity (Y/N)],Data[l/100km])</f>
        <v>#N/A</v>
      </c>
      <c r="P737" s="138">
        <f>_xlfn.XLOOKUP($A737,Data[Index],Data[Comments])</f>
        <v>0</v>
      </c>
    </row>
    <row r="738" spans="1:16" x14ac:dyDescent="0.2">
      <c r="A738" s="129"/>
      <c r="B738" s="129"/>
      <c r="C738" s="129" t="e" cm="1">
        <f t="array" ref="C738">_xlfn.XLOOKUP($A738&amp;$Q$3&amp;$R$3,Data[Index]&amp;Data[Valid Test, Can be used for conformity (Y/N)]&amp;Data[Cycle],Data[Test Name])</f>
        <v>#N/A</v>
      </c>
      <c r="D738" s="167" t="e" cm="1">
        <f t="array" ref="D738">_xlfn.XLOOKUP($A738&amp;$Q$3&amp;$R$3,Data[Index]&amp;Data[Valid Test, Can be used for conformity (Y/N)]&amp;Data[Cycle],Data[Mileage (Miles)])</f>
        <v>#N/A</v>
      </c>
      <c r="E738" s="130" t="e" cm="1">
        <f t="array" ref="E738">_xlfn.XLOOKUP($A738&amp;$Q$3&amp;$R$3,Data[Index]&amp;Data[Valid Test, Can be used for conformity (Y/N)]&amp;Data[Cycle],Data[Date])</f>
        <v>#N/A</v>
      </c>
      <c r="F738" s="129" t="e" cm="1">
        <f t="array" ref="F738">_xlfn.XLOOKUP($A738&amp;$Q$3&amp;$R$3,Data[Index]&amp;Data[Valid Test, Can be used for conformity (Y/N)]&amp;Data[Cycle],Data[CO/km (mg)])</f>
        <v>#N/A</v>
      </c>
      <c r="G738" s="129" t="e" cm="1">
        <f t="array" ref="G738">_xlfn.XLOOKUP($A738&amp;$Q$3,Data[Index]&amp;Data[Valid Test, Can be used for conformity (Y/N)],Data[CO2/km (g)])</f>
        <v>#N/A</v>
      </c>
      <c r="H738" s="129" t="e" cm="1">
        <f t="array" ref="H738">_xlfn.XLOOKUP($A738&amp;$Q$3,Data[Index]&amp;Data[Valid Test, Can be used for conformity (Y/N)],Data[THC/km (mg)])</f>
        <v>#N/A</v>
      </c>
      <c r="I738" s="129" t="e" cm="1">
        <f t="array" ref="I738">_xlfn.XLOOKUP($A738&amp;$Q$3,Data[Index]&amp;Data[Valid Test, Can be used for conformity (Y/N)],Data[NOx/km (mg)])</f>
        <v>#N/A</v>
      </c>
      <c r="J738" s="129" t="e" cm="1">
        <f t="array" ref="J738">_xlfn.XLOOKUP($A738&amp;$Q$3,Data[Index]&amp;Data[Valid Test, Can be used for conformity (Y/N)],Data[THC + NOx/km (mg)])</f>
        <v>#N/A</v>
      </c>
      <c r="K738" s="142" t="e" cm="1">
        <f t="array" ref="K738">_xlfn.XLOOKUP($A738&amp;$Q$3,Data[Index]&amp;Data[Valid Test, Can be used for conformity (Y/N)],Data[PN/km ('#)])</f>
        <v>#N/A</v>
      </c>
      <c r="L738" s="129" t="e" cm="1">
        <f t="array" ref="L738">_xlfn.XLOOKUP($A738&amp;$Q$3,Data[Index]&amp;Data[Valid Test, Can be used for conformity (Y/N)],Data[PM/km (mg)])</f>
        <v>#N/A</v>
      </c>
      <c r="M738" s="126" t="e" cm="1">
        <f t="array" ref="M738">_xlfn.XLOOKUP($A738&amp;$Q$3,Data[Index]&amp;Data[Valid Test, Can be used for conformity (Y/N)],Data[CH4 (mg/km)])</f>
        <v>#N/A</v>
      </c>
      <c r="N738" s="126" t="e" cm="1">
        <f t="array" ref="N738">_xlfn.XLOOKUP($A738&amp;$Q$3,Data[Index]&amp;Data[Valid Test, Can be used for conformity (Y/N)],Data[N20 (mg/km)])</f>
        <v>#N/A</v>
      </c>
      <c r="O738" s="129" t="e" cm="1">
        <f t="array" ref="O738">_xlfn.XLOOKUP($A738&amp;$Q$3,Data[Index]&amp;Data[Valid Test, Can be used for conformity (Y/N)],Data[l/100km])</f>
        <v>#N/A</v>
      </c>
      <c r="P738" s="138">
        <f>_xlfn.XLOOKUP($A738,Data[Index],Data[Comments])</f>
        <v>0</v>
      </c>
    </row>
    <row r="739" spans="1:16" x14ac:dyDescent="0.2">
      <c r="A739" s="129"/>
      <c r="B739" s="129"/>
      <c r="C739" s="129" t="e" cm="1">
        <f t="array" ref="C739">_xlfn.XLOOKUP($A739&amp;$Q$3&amp;$R$3,Data[Index]&amp;Data[Valid Test, Can be used for conformity (Y/N)]&amp;Data[Cycle],Data[Test Name])</f>
        <v>#N/A</v>
      </c>
      <c r="D739" s="167" t="e" cm="1">
        <f t="array" ref="D739">_xlfn.XLOOKUP($A739&amp;$Q$3&amp;$R$3,Data[Index]&amp;Data[Valid Test, Can be used for conformity (Y/N)]&amp;Data[Cycle],Data[Mileage (Miles)])</f>
        <v>#N/A</v>
      </c>
      <c r="E739" s="130" t="e" cm="1">
        <f t="array" ref="E739">_xlfn.XLOOKUP($A739&amp;$Q$3&amp;$R$3,Data[Index]&amp;Data[Valid Test, Can be used for conformity (Y/N)]&amp;Data[Cycle],Data[Date])</f>
        <v>#N/A</v>
      </c>
      <c r="F739" s="129" t="e" cm="1">
        <f t="array" ref="F739">_xlfn.XLOOKUP($A739&amp;$Q$3&amp;$R$3,Data[Index]&amp;Data[Valid Test, Can be used for conformity (Y/N)]&amp;Data[Cycle],Data[CO/km (mg)])</f>
        <v>#N/A</v>
      </c>
      <c r="G739" s="129" t="e" cm="1">
        <f t="array" ref="G739">_xlfn.XLOOKUP($A739&amp;$Q$3,Data[Index]&amp;Data[Valid Test, Can be used for conformity (Y/N)],Data[CO2/km (g)])</f>
        <v>#N/A</v>
      </c>
      <c r="H739" s="129" t="e" cm="1">
        <f t="array" ref="H739">_xlfn.XLOOKUP($A739&amp;$Q$3,Data[Index]&amp;Data[Valid Test, Can be used for conformity (Y/N)],Data[THC/km (mg)])</f>
        <v>#N/A</v>
      </c>
      <c r="I739" s="129" t="e" cm="1">
        <f t="array" ref="I739">_xlfn.XLOOKUP($A739&amp;$Q$3,Data[Index]&amp;Data[Valid Test, Can be used for conformity (Y/N)],Data[NOx/km (mg)])</f>
        <v>#N/A</v>
      </c>
      <c r="J739" s="129" t="e" cm="1">
        <f t="array" ref="J739">_xlfn.XLOOKUP($A739&amp;$Q$3,Data[Index]&amp;Data[Valid Test, Can be used for conformity (Y/N)],Data[THC + NOx/km (mg)])</f>
        <v>#N/A</v>
      </c>
      <c r="K739" s="142" t="e" cm="1">
        <f t="array" ref="K739">_xlfn.XLOOKUP($A739&amp;$Q$3,Data[Index]&amp;Data[Valid Test, Can be used for conformity (Y/N)],Data[PN/km ('#)])</f>
        <v>#N/A</v>
      </c>
      <c r="L739" s="129" t="e" cm="1">
        <f t="array" ref="L739">_xlfn.XLOOKUP($A739&amp;$Q$3,Data[Index]&amp;Data[Valid Test, Can be used for conformity (Y/N)],Data[PM/km (mg)])</f>
        <v>#N/A</v>
      </c>
      <c r="M739" s="126" t="e" cm="1">
        <f t="array" ref="M739">_xlfn.XLOOKUP($A739&amp;$Q$3,Data[Index]&amp;Data[Valid Test, Can be used for conformity (Y/N)],Data[CH4 (mg/km)])</f>
        <v>#N/A</v>
      </c>
      <c r="N739" s="126" t="e" cm="1">
        <f t="array" ref="N739">_xlfn.XLOOKUP($A739&amp;$Q$3,Data[Index]&amp;Data[Valid Test, Can be used for conformity (Y/N)],Data[N20 (mg/km)])</f>
        <v>#N/A</v>
      </c>
      <c r="O739" s="129" t="e" cm="1">
        <f t="array" ref="O739">_xlfn.XLOOKUP($A739&amp;$Q$3,Data[Index]&amp;Data[Valid Test, Can be used for conformity (Y/N)],Data[l/100km])</f>
        <v>#N/A</v>
      </c>
      <c r="P739" s="138" t="e">
        <f>_xlfn.XLOOKUP($A739,Data[Index],Data[Comments])</f>
        <v>#N/A</v>
      </c>
    </row>
    <row r="740" spans="1:16" x14ac:dyDescent="0.2">
      <c r="A740" s="129"/>
      <c r="B740" s="129"/>
      <c r="C740" s="129" t="e" cm="1">
        <f t="array" ref="C740">_xlfn.XLOOKUP($A740&amp;$Q$3&amp;$R$3,Data[Index]&amp;Data[Valid Test, Can be used for conformity (Y/N)]&amp;Data[Cycle],Data[Test Name])</f>
        <v>#N/A</v>
      </c>
      <c r="D740" s="167" t="e" cm="1">
        <f t="array" ref="D740">_xlfn.XLOOKUP($A740&amp;$Q$3&amp;$R$3,Data[Index]&amp;Data[Valid Test, Can be used for conformity (Y/N)]&amp;Data[Cycle],Data[Mileage (Miles)])</f>
        <v>#N/A</v>
      </c>
      <c r="E740" s="130" t="e" cm="1">
        <f t="array" ref="E740">_xlfn.XLOOKUP($A740&amp;$Q$3&amp;$R$3,Data[Index]&amp;Data[Valid Test, Can be used for conformity (Y/N)]&amp;Data[Cycle],Data[Date])</f>
        <v>#N/A</v>
      </c>
      <c r="F740" s="129" t="e" cm="1">
        <f t="array" ref="F740">_xlfn.XLOOKUP($A740&amp;$Q$3&amp;$R$3,Data[Index]&amp;Data[Valid Test, Can be used for conformity (Y/N)]&amp;Data[Cycle],Data[CO/km (mg)])</f>
        <v>#N/A</v>
      </c>
      <c r="G740" s="129" t="e" cm="1">
        <f t="array" ref="G740">_xlfn.XLOOKUP($A740&amp;$Q$3,Data[Index]&amp;Data[Valid Test, Can be used for conformity (Y/N)],Data[CO2/km (g)])</f>
        <v>#N/A</v>
      </c>
      <c r="H740" s="129" t="e" cm="1">
        <f t="array" ref="H740">_xlfn.XLOOKUP($A740&amp;$Q$3,Data[Index]&amp;Data[Valid Test, Can be used for conformity (Y/N)],Data[THC/km (mg)])</f>
        <v>#N/A</v>
      </c>
      <c r="I740" s="129" t="e" cm="1">
        <f t="array" ref="I740">_xlfn.XLOOKUP($A740&amp;$Q$3,Data[Index]&amp;Data[Valid Test, Can be used for conformity (Y/N)],Data[NOx/km (mg)])</f>
        <v>#N/A</v>
      </c>
      <c r="J740" s="129" t="e" cm="1">
        <f t="array" ref="J740">_xlfn.XLOOKUP($A740&amp;$Q$3,Data[Index]&amp;Data[Valid Test, Can be used for conformity (Y/N)],Data[THC + NOx/km (mg)])</f>
        <v>#N/A</v>
      </c>
      <c r="K740" s="142" t="e" cm="1">
        <f t="array" ref="K740">_xlfn.XLOOKUP($A740&amp;$Q$3,Data[Index]&amp;Data[Valid Test, Can be used for conformity (Y/N)],Data[PN/km ('#)])</f>
        <v>#N/A</v>
      </c>
      <c r="L740" s="129" t="e" cm="1">
        <f t="array" ref="L740">_xlfn.XLOOKUP($A740&amp;$Q$3,Data[Index]&amp;Data[Valid Test, Can be used for conformity (Y/N)],Data[PM/km (mg)])</f>
        <v>#N/A</v>
      </c>
      <c r="M740" s="126" t="e" cm="1">
        <f t="array" ref="M740">_xlfn.XLOOKUP($A740&amp;$Q$3,Data[Index]&amp;Data[Valid Test, Can be used for conformity (Y/N)],Data[CH4 (mg/km)])</f>
        <v>#N/A</v>
      </c>
      <c r="N740" s="126" t="e" cm="1">
        <f t="array" ref="N740">_xlfn.XLOOKUP($A740&amp;$Q$3,Data[Index]&amp;Data[Valid Test, Can be used for conformity (Y/N)],Data[N20 (mg/km)])</f>
        <v>#N/A</v>
      </c>
      <c r="O740" s="129" t="e" cm="1">
        <f t="array" ref="O740">_xlfn.XLOOKUP($A740&amp;$Q$3,Data[Index]&amp;Data[Valid Test, Can be used for conformity (Y/N)],Data[l/100km])</f>
        <v>#N/A</v>
      </c>
      <c r="P740" s="138">
        <f>_xlfn.XLOOKUP($A740,Data[Index],Data[Comments])</f>
        <v>0</v>
      </c>
    </row>
    <row r="741" spans="1:16" x14ac:dyDescent="0.2">
      <c r="A741" s="129"/>
      <c r="B741" s="129"/>
      <c r="C741" s="129" t="e" cm="1">
        <f t="array" ref="C741">_xlfn.XLOOKUP($A741&amp;$Q$3&amp;$R$3,Data[Index]&amp;Data[Valid Test, Can be used for conformity (Y/N)]&amp;Data[Cycle],Data[Test Name])</f>
        <v>#N/A</v>
      </c>
      <c r="D741" s="167" t="e" cm="1">
        <f t="array" ref="D741">_xlfn.XLOOKUP($A741&amp;$Q$3&amp;$R$3,Data[Index]&amp;Data[Valid Test, Can be used for conformity (Y/N)]&amp;Data[Cycle],Data[Mileage (Miles)])</f>
        <v>#N/A</v>
      </c>
      <c r="E741" s="130" t="e" cm="1">
        <f t="array" ref="E741">_xlfn.XLOOKUP($A741&amp;$Q$3&amp;$R$3,Data[Index]&amp;Data[Valid Test, Can be used for conformity (Y/N)]&amp;Data[Cycle],Data[Date])</f>
        <v>#N/A</v>
      </c>
      <c r="F741" s="129" t="e" cm="1">
        <f t="array" ref="F741">_xlfn.XLOOKUP($A741&amp;$Q$3&amp;$R$3,Data[Index]&amp;Data[Valid Test, Can be used for conformity (Y/N)]&amp;Data[Cycle],Data[CO/km (mg)])</f>
        <v>#N/A</v>
      </c>
      <c r="G741" s="129" t="e" cm="1">
        <f t="array" ref="G741">_xlfn.XLOOKUP($A741&amp;$Q$3,Data[Index]&amp;Data[Valid Test, Can be used for conformity (Y/N)],Data[CO2/km (g)])</f>
        <v>#N/A</v>
      </c>
      <c r="H741" s="129" t="e" cm="1">
        <f t="array" ref="H741">_xlfn.XLOOKUP($A741&amp;$Q$3,Data[Index]&amp;Data[Valid Test, Can be used for conformity (Y/N)],Data[THC/km (mg)])</f>
        <v>#N/A</v>
      </c>
      <c r="I741" s="129" t="e" cm="1">
        <f t="array" ref="I741">_xlfn.XLOOKUP($A741&amp;$Q$3,Data[Index]&amp;Data[Valid Test, Can be used for conformity (Y/N)],Data[NOx/km (mg)])</f>
        <v>#N/A</v>
      </c>
      <c r="J741" s="129" t="e" cm="1">
        <f t="array" ref="J741">_xlfn.XLOOKUP($A741&amp;$Q$3,Data[Index]&amp;Data[Valid Test, Can be used for conformity (Y/N)],Data[THC + NOx/km (mg)])</f>
        <v>#N/A</v>
      </c>
      <c r="K741" s="142" t="e" cm="1">
        <f t="array" ref="K741">_xlfn.XLOOKUP($A741&amp;$Q$3,Data[Index]&amp;Data[Valid Test, Can be used for conformity (Y/N)],Data[PN/km ('#)])</f>
        <v>#N/A</v>
      </c>
      <c r="L741" s="129" t="e" cm="1">
        <f t="array" ref="L741">_xlfn.XLOOKUP($A741&amp;$Q$3,Data[Index]&amp;Data[Valid Test, Can be used for conformity (Y/N)],Data[PM/km (mg)])</f>
        <v>#N/A</v>
      </c>
      <c r="M741" s="126" t="e" cm="1">
        <f t="array" ref="M741">_xlfn.XLOOKUP($A741&amp;$Q$3,Data[Index]&amp;Data[Valid Test, Can be used for conformity (Y/N)],Data[CH4 (mg/km)])</f>
        <v>#N/A</v>
      </c>
      <c r="N741" s="126" t="e" cm="1">
        <f t="array" ref="N741">_xlfn.XLOOKUP($A741&amp;$Q$3,Data[Index]&amp;Data[Valid Test, Can be used for conformity (Y/N)],Data[N20 (mg/km)])</f>
        <v>#N/A</v>
      </c>
      <c r="O741" s="129" t="e" cm="1">
        <f t="array" ref="O741">_xlfn.XLOOKUP($A741&amp;$Q$3,Data[Index]&amp;Data[Valid Test, Can be used for conformity (Y/N)],Data[l/100km])</f>
        <v>#N/A</v>
      </c>
      <c r="P741" s="138">
        <f>_xlfn.XLOOKUP($A741,Data[Index],Data[Comments])</f>
        <v>0</v>
      </c>
    </row>
    <row r="742" spans="1:16" x14ac:dyDescent="0.2">
      <c r="A742" s="129"/>
      <c r="B742" s="129"/>
      <c r="C742" s="129" t="e" cm="1">
        <f t="array" ref="C742">_xlfn.XLOOKUP($A742&amp;$Q$3&amp;$R$3,Data[Index]&amp;Data[Valid Test, Can be used for conformity (Y/N)]&amp;Data[Cycle],Data[Test Name])</f>
        <v>#N/A</v>
      </c>
      <c r="D742" s="167" t="e" cm="1">
        <f t="array" ref="D742">_xlfn.XLOOKUP($A742&amp;$Q$3&amp;$R$3,Data[Index]&amp;Data[Valid Test, Can be used for conformity (Y/N)]&amp;Data[Cycle],Data[Mileage (Miles)])</f>
        <v>#N/A</v>
      </c>
      <c r="E742" s="130" t="e" cm="1">
        <f t="array" ref="E742">_xlfn.XLOOKUP($A742&amp;$Q$3&amp;$R$3,Data[Index]&amp;Data[Valid Test, Can be used for conformity (Y/N)]&amp;Data[Cycle],Data[Date])</f>
        <v>#N/A</v>
      </c>
      <c r="F742" s="129" t="e" cm="1">
        <f t="array" ref="F742">_xlfn.XLOOKUP($A742&amp;$Q$3&amp;$R$3,Data[Index]&amp;Data[Valid Test, Can be used for conformity (Y/N)]&amp;Data[Cycle],Data[CO/km (mg)])</f>
        <v>#N/A</v>
      </c>
      <c r="G742" s="129" t="e" cm="1">
        <f t="array" ref="G742">_xlfn.XLOOKUP($A742&amp;$Q$3,Data[Index]&amp;Data[Valid Test, Can be used for conformity (Y/N)],Data[CO2/km (g)])</f>
        <v>#N/A</v>
      </c>
      <c r="H742" s="129" t="e" cm="1">
        <f t="array" ref="H742">_xlfn.XLOOKUP($A742&amp;$Q$3,Data[Index]&amp;Data[Valid Test, Can be used for conformity (Y/N)],Data[THC/km (mg)])</f>
        <v>#N/A</v>
      </c>
      <c r="I742" s="129" t="e" cm="1">
        <f t="array" ref="I742">_xlfn.XLOOKUP($A742&amp;$Q$3,Data[Index]&amp;Data[Valid Test, Can be used for conformity (Y/N)],Data[NOx/km (mg)])</f>
        <v>#N/A</v>
      </c>
      <c r="J742" s="129" t="e" cm="1">
        <f t="array" ref="J742">_xlfn.XLOOKUP($A742&amp;$Q$3,Data[Index]&amp;Data[Valid Test, Can be used for conformity (Y/N)],Data[THC + NOx/km (mg)])</f>
        <v>#N/A</v>
      </c>
      <c r="K742" s="142" t="e" cm="1">
        <f t="array" ref="K742">_xlfn.XLOOKUP($A742&amp;$Q$3,Data[Index]&amp;Data[Valid Test, Can be used for conformity (Y/N)],Data[PN/km ('#)])</f>
        <v>#N/A</v>
      </c>
      <c r="L742" s="129" t="e" cm="1">
        <f t="array" ref="L742">_xlfn.XLOOKUP($A742&amp;$Q$3,Data[Index]&amp;Data[Valid Test, Can be used for conformity (Y/N)],Data[PM/km (mg)])</f>
        <v>#N/A</v>
      </c>
      <c r="M742" s="126" t="e" cm="1">
        <f t="array" ref="M742">_xlfn.XLOOKUP($A742&amp;$Q$3,Data[Index]&amp;Data[Valid Test, Can be used for conformity (Y/N)],Data[CH4 (mg/km)])</f>
        <v>#N/A</v>
      </c>
      <c r="N742" s="126" t="e" cm="1">
        <f t="array" ref="N742">_xlfn.XLOOKUP($A742&amp;$Q$3,Data[Index]&amp;Data[Valid Test, Can be used for conformity (Y/N)],Data[N20 (mg/km)])</f>
        <v>#N/A</v>
      </c>
      <c r="O742" s="129" t="e" cm="1">
        <f t="array" ref="O742">_xlfn.XLOOKUP($A742&amp;$Q$3,Data[Index]&amp;Data[Valid Test, Can be used for conformity (Y/N)],Data[l/100km])</f>
        <v>#N/A</v>
      </c>
      <c r="P742" s="138" t="e">
        <f>_xlfn.XLOOKUP($A742,Data[Index],Data[Comments])</f>
        <v>#N/A</v>
      </c>
    </row>
    <row r="743" spans="1:16" x14ac:dyDescent="0.2">
      <c r="A743" s="129"/>
      <c r="B743" s="129"/>
      <c r="C743" s="129" t="e" cm="1">
        <f t="array" ref="C743">_xlfn.XLOOKUP($A743&amp;$Q$3&amp;$R$3,Data[Index]&amp;Data[Valid Test, Can be used for conformity (Y/N)]&amp;Data[Cycle],Data[Test Name])</f>
        <v>#N/A</v>
      </c>
      <c r="D743" s="167" t="e" cm="1">
        <f t="array" ref="D743">_xlfn.XLOOKUP($A743&amp;$Q$3&amp;$R$3,Data[Index]&amp;Data[Valid Test, Can be used for conformity (Y/N)]&amp;Data[Cycle],Data[Mileage (Miles)])</f>
        <v>#N/A</v>
      </c>
      <c r="E743" s="130" t="e" cm="1">
        <f t="array" ref="E743">_xlfn.XLOOKUP($A743&amp;$Q$3&amp;$R$3,Data[Index]&amp;Data[Valid Test, Can be used for conformity (Y/N)]&amp;Data[Cycle],Data[Date])</f>
        <v>#N/A</v>
      </c>
      <c r="F743" s="129" t="e" cm="1">
        <f t="array" ref="F743">_xlfn.XLOOKUP($A743&amp;$Q$3&amp;$R$3,Data[Index]&amp;Data[Valid Test, Can be used for conformity (Y/N)]&amp;Data[Cycle],Data[CO/km (mg)])</f>
        <v>#N/A</v>
      </c>
      <c r="G743" s="129" t="e" cm="1">
        <f t="array" ref="G743">_xlfn.XLOOKUP($A743&amp;$Q$3,Data[Index]&amp;Data[Valid Test, Can be used for conformity (Y/N)],Data[CO2/km (g)])</f>
        <v>#N/A</v>
      </c>
      <c r="H743" s="129" t="e" cm="1">
        <f t="array" ref="H743">_xlfn.XLOOKUP($A743&amp;$Q$3,Data[Index]&amp;Data[Valid Test, Can be used for conformity (Y/N)],Data[THC/km (mg)])</f>
        <v>#N/A</v>
      </c>
      <c r="I743" s="129" t="e" cm="1">
        <f t="array" ref="I743">_xlfn.XLOOKUP($A743&amp;$Q$3,Data[Index]&amp;Data[Valid Test, Can be used for conformity (Y/N)],Data[NOx/km (mg)])</f>
        <v>#N/A</v>
      </c>
      <c r="J743" s="129" t="e" cm="1">
        <f t="array" ref="J743">_xlfn.XLOOKUP($A743&amp;$Q$3,Data[Index]&amp;Data[Valid Test, Can be used for conformity (Y/N)],Data[THC + NOx/km (mg)])</f>
        <v>#N/A</v>
      </c>
      <c r="K743" s="142" t="e" cm="1">
        <f t="array" ref="K743">_xlfn.XLOOKUP($A743&amp;$Q$3,Data[Index]&amp;Data[Valid Test, Can be used for conformity (Y/N)],Data[PN/km ('#)])</f>
        <v>#N/A</v>
      </c>
      <c r="L743" s="129" t="e" cm="1">
        <f t="array" ref="L743">_xlfn.XLOOKUP($A743&amp;$Q$3,Data[Index]&amp;Data[Valid Test, Can be used for conformity (Y/N)],Data[PM/km (mg)])</f>
        <v>#N/A</v>
      </c>
      <c r="M743" s="126" t="e" cm="1">
        <f t="array" ref="M743">_xlfn.XLOOKUP($A743&amp;$Q$3,Data[Index]&amp;Data[Valid Test, Can be used for conformity (Y/N)],Data[CH4 (mg/km)])</f>
        <v>#N/A</v>
      </c>
      <c r="N743" s="126" t="e" cm="1">
        <f t="array" ref="N743">_xlfn.XLOOKUP($A743&amp;$Q$3,Data[Index]&amp;Data[Valid Test, Can be used for conformity (Y/N)],Data[N20 (mg/km)])</f>
        <v>#N/A</v>
      </c>
      <c r="O743" s="129" t="e" cm="1">
        <f t="array" ref="O743">_xlfn.XLOOKUP($A743&amp;$Q$3,Data[Index]&amp;Data[Valid Test, Can be used for conformity (Y/N)],Data[l/100km])</f>
        <v>#N/A</v>
      </c>
      <c r="P743" s="138" t="e">
        <f>_xlfn.XLOOKUP($A743,Data[Index],Data[Comments])</f>
        <v>#N/A</v>
      </c>
    </row>
    <row r="744" spans="1:16" x14ac:dyDescent="0.2">
      <c r="A744" s="129"/>
      <c r="B744" s="129"/>
      <c r="C744" s="129" t="e" cm="1">
        <f t="array" ref="C744">_xlfn.XLOOKUP($A744&amp;$Q$3&amp;$R$3,Data[Index]&amp;Data[Valid Test, Can be used for conformity (Y/N)]&amp;Data[Cycle],Data[Test Name])</f>
        <v>#N/A</v>
      </c>
      <c r="D744" s="167" t="e" cm="1">
        <f t="array" ref="D744">_xlfn.XLOOKUP($A744&amp;$Q$3&amp;$R$3,Data[Index]&amp;Data[Valid Test, Can be used for conformity (Y/N)]&amp;Data[Cycle],Data[Mileage (Miles)])</f>
        <v>#N/A</v>
      </c>
      <c r="E744" s="130" t="e" cm="1">
        <f t="array" ref="E744">_xlfn.XLOOKUP($A744&amp;$Q$3&amp;$R$3,Data[Index]&amp;Data[Valid Test, Can be used for conformity (Y/N)]&amp;Data[Cycle],Data[Date])</f>
        <v>#N/A</v>
      </c>
      <c r="F744" s="129" t="e" cm="1">
        <f t="array" ref="F744">_xlfn.XLOOKUP($A744&amp;$Q$3&amp;$R$3,Data[Index]&amp;Data[Valid Test, Can be used for conformity (Y/N)]&amp;Data[Cycle],Data[CO/km (mg)])</f>
        <v>#N/A</v>
      </c>
      <c r="G744" s="129" t="e" cm="1">
        <f t="array" ref="G744">_xlfn.XLOOKUP($A744&amp;$Q$3,Data[Index]&amp;Data[Valid Test, Can be used for conformity (Y/N)],Data[CO2/km (g)])</f>
        <v>#N/A</v>
      </c>
      <c r="H744" s="129" t="e" cm="1">
        <f t="array" ref="H744">_xlfn.XLOOKUP($A744&amp;$Q$3,Data[Index]&amp;Data[Valid Test, Can be used for conformity (Y/N)],Data[THC/km (mg)])</f>
        <v>#N/A</v>
      </c>
      <c r="I744" s="129" t="e" cm="1">
        <f t="array" ref="I744">_xlfn.XLOOKUP($A744&amp;$Q$3,Data[Index]&amp;Data[Valid Test, Can be used for conformity (Y/N)],Data[NOx/km (mg)])</f>
        <v>#N/A</v>
      </c>
      <c r="J744" s="129" t="e" cm="1">
        <f t="array" ref="J744">_xlfn.XLOOKUP($A744&amp;$Q$3,Data[Index]&amp;Data[Valid Test, Can be used for conformity (Y/N)],Data[THC + NOx/km (mg)])</f>
        <v>#N/A</v>
      </c>
      <c r="K744" s="142" t="e" cm="1">
        <f t="array" ref="K744">_xlfn.XLOOKUP($A744&amp;$Q$3,Data[Index]&amp;Data[Valid Test, Can be used for conformity (Y/N)],Data[PN/km ('#)])</f>
        <v>#N/A</v>
      </c>
      <c r="L744" s="129" t="e" cm="1">
        <f t="array" ref="L744">_xlfn.XLOOKUP($A744&amp;$Q$3,Data[Index]&amp;Data[Valid Test, Can be used for conformity (Y/N)],Data[PM/km (mg)])</f>
        <v>#N/A</v>
      </c>
      <c r="M744" s="126" t="e" cm="1">
        <f t="array" ref="M744">_xlfn.XLOOKUP($A744&amp;$Q$3,Data[Index]&amp;Data[Valid Test, Can be used for conformity (Y/N)],Data[CH4 (mg/km)])</f>
        <v>#N/A</v>
      </c>
      <c r="N744" s="126" t="e" cm="1">
        <f t="array" ref="N744">_xlfn.XLOOKUP($A744&amp;$Q$3,Data[Index]&amp;Data[Valid Test, Can be used for conformity (Y/N)],Data[N20 (mg/km)])</f>
        <v>#N/A</v>
      </c>
      <c r="O744" s="129" t="e" cm="1">
        <f t="array" ref="O744">_xlfn.XLOOKUP($A744&amp;$Q$3,Data[Index]&amp;Data[Valid Test, Can be used for conformity (Y/N)],Data[l/100km])</f>
        <v>#N/A</v>
      </c>
      <c r="P744" s="138" t="e">
        <f>_xlfn.XLOOKUP($A744,Data[Index],Data[Comments])</f>
        <v>#N/A</v>
      </c>
    </row>
    <row r="745" spans="1:16" x14ac:dyDescent="0.2">
      <c r="A745" s="129"/>
      <c r="B745" s="129"/>
      <c r="C745" s="129" t="e" cm="1">
        <f t="array" ref="C745">_xlfn.XLOOKUP($A745&amp;$Q$3&amp;$R$3,Data[Index]&amp;Data[Valid Test, Can be used for conformity (Y/N)]&amp;Data[Cycle],Data[Test Name])</f>
        <v>#N/A</v>
      </c>
      <c r="D745" s="167" t="e" cm="1">
        <f t="array" ref="D745">_xlfn.XLOOKUP($A745&amp;$Q$3&amp;$R$3,Data[Index]&amp;Data[Valid Test, Can be used for conformity (Y/N)]&amp;Data[Cycle],Data[Mileage (Miles)])</f>
        <v>#N/A</v>
      </c>
      <c r="E745" s="130" t="e" cm="1">
        <f t="array" ref="E745">_xlfn.XLOOKUP($A745&amp;$Q$3&amp;$R$3,Data[Index]&amp;Data[Valid Test, Can be used for conformity (Y/N)]&amp;Data[Cycle],Data[Date])</f>
        <v>#N/A</v>
      </c>
      <c r="F745" s="129" t="e" cm="1">
        <f t="array" ref="F745">_xlfn.XLOOKUP($A745&amp;$Q$3&amp;$R$3,Data[Index]&amp;Data[Valid Test, Can be used for conformity (Y/N)]&amp;Data[Cycle],Data[CO/km (mg)])</f>
        <v>#N/A</v>
      </c>
      <c r="G745" s="129" t="e" cm="1">
        <f t="array" ref="G745">_xlfn.XLOOKUP($A745&amp;$Q$3,Data[Index]&amp;Data[Valid Test, Can be used for conformity (Y/N)],Data[CO2/km (g)])</f>
        <v>#N/A</v>
      </c>
      <c r="H745" s="129" t="e" cm="1">
        <f t="array" ref="H745">_xlfn.XLOOKUP($A745&amp;$Q$3,Data[Index]&amp;Data[Valid Test, Can be used for conformity (Y/N)],Data[THC/km (mg)])</f>
        <v>#N/A</v>
      </c>
      <c r="I745" s="129" t="e" cm="1">
        <f t="array" ref="I745">_xlfn.XLOOKUP($A745&amp;$Q$3,Data[Index]&amp;Data[Valid Test, Can be used for conformity (Y/N)],Data[NOx/km (mg)])</f>
        <v>#N/A</v>
      </c>
      <c r="J745" s="129" t="e" cm="1">
        <f t="array" ref="J745">_xlfn.XLOOKUP($A745&amp;$Q$3,Data[Index]&amp;Data[Valid Test, Can be used for conformity (Y/N)],Data[THC + NOx/km (mg)])</f>
        <v>#N/A</v>
      </c>
      <c r="K745" s="142" t="e" cm="1">
        <f t="array" ref="K745">_xlfn.XLOOKUP($A745&amp;$Q$3,Data[Index]&amp;Data[Valid Test, Can be used for conformity (Y/N)],Data[PN/km ('#)])</f>
        <v>#N/A</v>
      </c>
      <c r="L745" s="129" t="e" cm="1">
        <f t="array" ref="L745">_xlfn.XLOOKUP($A745&amp;$Q$3,Data[Index]&amp;Data[Valid Test, Can be used for conformity (Y/N)],Data[PM/km (mg)])</f>
        <v>#N/A</v>
      </c>
      <c r="M745" s="126" t="e" cm="1">
        <f t="array" ref="M745">_xlfn.XLOOKUP($A745&amp;$Q$3,Data[Index]&amp;Data[Valid Test, Can be used for conformity (Y/N)],Data[CH4 (mg/km)])</f>
        <v>#N/A</v>
      </c>
      <c r="N745" s="126" t="e" cm="1">
        <f t="array" ref="N745">_xlfn.XLOOKUP($A745&amp;$Q$3,Data[Index]&amp;Data[Valid Test, Can be used for conformity (Y/N)],Data[N20 (mg/km)])</f>
        <v>#N/A</v>
      </c>
      <c r="O745" s="129" t="e" cm="1">
        <f t="array" ref="O745">_xlfn.XLOOKUP($A745&amp;$Q$3,Data[Index]&amp;Data[Valid Test, Can be used for conformity (Y/N)],Data[l/100km])</f>
        <v>#N/A</v>
      </c>
      <c r="P745" s="138">
        <f>_xlfn.XLOOKUP($A745,Data[Index],Data[Comments])</f>
        <v>0</v>
      </c>
    </row>
    <row r="746" spans="1:16" x14ac:dyDescent="0.2">
      <c r="A746" s="129"/>
      <c r="B746" s="129"/>
      <c r="C746" s="129" t="e" cm="1">
        <f t="array" ref="C746">_xlfn.XLOOKUP($A746&amp;$Q$3&amp;$R$3,Data[Index]&amp;Data[Valid Test, Can be used for conformity (Y/N)]&amp;Data[Cycle],Data[Test Name])</f>
        <v>#N/A</v>
      </c>
      <c r="D746" s="167" t="e" cm="1">
        <f t="array" ref="D746">_xlfn.XLOOKUP($A746&amp;$Q$3&amp;$R$3,Data[Index]&amp;Data[Valid Test, Can be used for conformity (Y/N)]&amp;Data[Cycle],Data[Mileage (Miles)])</f>
        <v>#N/A</v>
      </c>
      <c r="E746" s="130" t="e" cm="1">
        <f t="array" ref="E746">_xlfn.XLOOKUP($A746&amp;$Q$3&amp;$R$3,Data[Index]&amp;Data[Valid Test, Can be used for conformity (Y/N)]&amp;Data[Cycle],Data[Date])</f>
        <v>#N/A</v>
      </c>
      <c r="F746" s="129" t="e" cm="1">
        <f t="array" ref="F746">_xlfn.XLOOKUP($A746&amp;$Q$3&amp;$R$3,Data[Index]&amp;Data[Valid Test, Can be used for conformity (Y/N)]&amp;Data[Cycle],Data[CO/km (mg)])</f>
        <v>#N/A</v>
      </c>
      <c r="G746" s="129" t="e" cm="1">
        <f t="array" ref="G746">_xlfn.XLOOKUP($A746&amp;$Q$3,Data[Index]&amp;Data[Valid Test, Can be used for conformity (Y/N)],Data[CO2/km (g)])</f>
        <v>#N/A</v>
      </c>
      <c r="H746" s="129" t="e" cm="1">
        <f t="array" ref="H746">_xlfn.XLOOKUP($A746&amp;$Q$3,Data[Index]&amp;Data[Valid Test, Can be used for conformity (Y/N)],Data[THC/km (mg)])</f>
        <v>#N/A</v>
      </c>
      <c r="I746" s="129" t="e" cm="1">
        <f t="array" ref="I746">_xlfn.XLOOKUP($A746&amp;$Q$3,Data[Index]&amp;Data[Valid Test, Can be used for conformity (Y/N)],Data[NOx/km (mg)])</f>
        <v>#N/A</v>
      </c>
      <c r="J746" s="129" t="e" cm="1">
        <f t="array" ref="J746">_xlfn.XLOOKUP($A746&amp;$Q$3,Data[Index]&amp;Data[Valid Test, Can be used for conformity (Y/N)],Data[THC + NOx/km (mg)])</f>
        <v>#N/A</v>
      </c>
      <c r="K746" s="142" t="e" cm="1">
        <f t="array" ref="K746">_xlfn.XLOOKUP($A746&amp;$Q$3,Data[Index]&amp;Data[Valid Test, Can be used for conformity (Y/N)],Data[PN/km ('#)])</f>
        <v>#N/A</v>
      </c>
      <c r="L746" s="129" t="e" cm="1">
        <f t="array" ref="L746">_xlfn.XLOOKUP($A746&amp;$Q$3,Data[Index]&amp;Data[Valid Test, Can be used for conformity (Y/N)],Data[PM/km (mg)])</f>
        <v>#N/A</v>
      </c>
      <c r="M746" s="126" t="e" cm="1">
        <f t="array" ref="M746">_xlfn.XLOOKUP($A746&amp;$Q$3,Data[Index]&amp;Data[Valid Test, Can be used for conformity (Y/N)],Data[CH4 (mg/km)])</f>
        <v>#N/A</v>
      </c>
      <c r="N746" s="126" t="e" cm="1">
        <f t="array" ref="N746">_xlfn.XLOOKUP($A746&amp;$Q$3,Data[Index]&amp;Data[Valid Test, Can be used for conformity (Y/N)],Data[N20 (mg/km)])</f>
        <v>#N/A</v>
      </c>
      <c r="O746" s="129" t="e" cm="1">
        <f t="array" ref="O746">_xlfn.XLOOKUP($A746&amp;$Q$3,Data[Index]&amp;Data[Valid Test, Can be used for conformity (Y/N)],Data[l/100km])</f>
        <v>#N/A</v>
      </c>
      <c r="P746" s="138">
        <f>_xlfn.XLOOKUP($A746,Data[Index],Data[Comments])</f>
        <v>0</v>
      </c>
    </row>
    <row r="747" spans="1:16" x14ac:dyDescent="0.2">
      <c r="A747" s="129"/>
      <c r="B747" s="129"/>
      <c r="C747" s="129" t="e" cm="1">
        <f t="array" ref="C747">_xlfn.XLOOKUP($A747&amp;$Q$3&amp;$R$3,Data[Index]&amp;Data[Valid Test, Can be used for conformity (Y/N)]&amp;Data[Cycle],Data[Test Name])</f>
        <v>#N/A</v>
      </c>
      <c r="D747" s="167" t="e" cm="1">
        <f t="array" ref="D747">_xlfn.XLOOKUP($A747&amp;$Q$3&amp;$R$3,Data[Index]&amp;Data[Valid Test, Can be used for conformity (Y/N)]&amp;Data[Cycle],Data[Mileage (Miles)])</f>
        <v>#N/A</v>
      </c>
      <c r="E747" s="130" t="e" cm="1">
        <f t="array" ref="E747">_xlfn.XLOOKUP($A747&amp;$Q$3&amp;$R$3,Data[Index]&amp;Data[Valid Test, Can be used for conformity (Y/N)]&amp;Data[Cycle],Data[Date])</f>
        <v>#N/A</v>
      </c>
      <c r="F747" s="129" t="e" cm="1">
        <f t="array" ref="F747">_xlfn.XLOOKUP($A747&amp;$Q$3&amp;$R$3,Data[Index]&amp;Data[Valid Test, Can be used for conformity (Y/N)]&amp;Data[Cycle],Data[CO/km (mg)])</f>
        <v>#N/A</v>
      </c>
      <c r="G747" s="129" t="e" cm="1">
        <f t="array" ref="G747">_xlfn.XLOOKUP($A747&amp;$Q$3,Data[Index]&amp;Data[Valid Test, Can be used for conformity (Y/N)],Data[CO2/km (g)])</f>
        <v>#N/A</v>
      </c>
      <c r="H747" s="129" t="e" cm="1">
        <f t="array" ref="H747">_xlfn.XLOOKUP($A747&amp;$Q$3,Data[Index]&amp;Data[Valid Test, Can be used for conformity (Y/N)],Data[THC/km (mg)])</f>
        <v>#N/A</v>
      </c>
      <c r="I747" s="129" t="e" cm="1">
        <f t="array" ref="I747">_xlfn.XLOOKUP($A747&amp;$Q$3,Data[Index]&amp;Data[Valid Test, Can be used for conformity (Y/N)],Data[NOx/km (mg)])</f>
        <v>#N/A</v>
      </c>
      <c r="J747" s="129" t="e" cm="1">
        <f t="array" ref="J747">_xlfn.XLOOKUP($A747&amp;$Q$3,Data[Index]&amp;Data[Valid Test, Can be used for conformity (Y/N)],Data[THC + NOx/km (mg)])</f>
        <v>#N/A</v>
      </c>
      <c r="K747" s="142" t="e" cm="1">
        <f t="array" ref="K747">_xlfn.XLOOKUP($A747&amp;$Q$3,Data[Index]&amp;Data[Valid Test, Can be used for conformity (Y/N)],Data[PN/km ('#)])</f>
        <v>#N/A</v>
      </c>
      <c r="L747" s="129" t="e" cm="1">
        <f t="array" ref="L747">_xlfn.XLOOKUP($A747&amp;$Q$3,Data[Index]&amp;Data[Valid Test, Can be used for conformity (Y/N)],Data[PM/km (mg)])</f>
        <v>#N/A</v>
      </c>
      <c r="M747" s="126" t="e" cm="1">
        <f t="array" ref="M747">_xlfn.XLOOKUP($A747&amp;$Q$3,Data[Index]&amp;Data[Valid Test, Can be used for conformity (Y/N)],Data[CH4 (mg/km)])</f>
        <v>#N/A</v>
      </c>
      <c r="N747" s="126" t="e" cm="1">
        <f t="array" ref="N747">_xlfn.XLOOKUP($A747&amp;$Q$3,Data[Index]&amp;Data[Valid Test, Can be used for conformity (Y/N)],Data[N20 (mg/km)])</f>
        <v>#N/A</v>
      </c>
      <c r="O747" s="129" t="e" cm="1">
        <f t="array" ref="O747">_xlfn.XLOOKUP($A747&amp;$Q$3,Data[Index]&amp;Data[Valid Test, Can be used for conformity (Y/N)],Data[l/100km])</f>
        <v>#N/A</v>
      </c>
      <c r="P747" s="138" t="e">
        <f>_xlfn.XLOOKUP($A747,Data[Index],Data[Comments])</f>
        <v>#N/A</v>
      </c>
    </row>
    <row r="748" spans="1:16" x14ac:dyDescent="0.2">
      <c r="A748" s="129"/>
      <c r="B748" s="129"/>
      <c r="C748" s="129" t="e" cm="1">
        <f t="array" ref="C748">_xlfn.XLOOKUP($A748&amp;$Q$3&amp;$R$3,Data[Index]&amp;Data[Valid Test, Can be used for conformity (Y/N)]&amp;Data[Cycle],Data[Test Name])</f>
        <v>#N/A</v>
      </c>
      <c r="D748" s="167" t="e" cm="1">
        <f t="array" ref="D748">_xlfn.XLOOKUP($A748&amp;$Q$3&amp;$R$3,Data[Index]&amp;Data[Valid Test, Can be used for conformity (Y/N)]&amp;Data[Cycle],Data[Mileage (Miles)])</f>
        <v>#N/A</v>
      </c>
      <c r="E748" s="130" t="e" cm="1">
        <f t="array" ref="E748">_xlfn.XLOOKUP($A748&amp;$Q$3&amp;$R$3,Data[Index]&amp;Data[Valid Test, Can be used for conformity (Y/N)]&amp;Data[Cycle],Data[Date])</f>
        <v>#N/A</v>
      </c>
      <c r="F748" s="129" t="e" cm="1">
        <f t="array" ref="F748">_xlfn.XLOOKUP($A748&amp;$Q$3&amp;$R$3,Data[Index]&amp;Data[Valid Test, Can be used for conformity (Y/N)]&amp;Data[Cycle],Data[CO/km (mg)])</f>
        <v>#N/A</v>
      </c>
      <c r="G748" s="129" t="e" cm="1">
        <f t="array" ref="G748">_xlfn.XLOOKUP($A748&amp;$Q$3,Data[Index]&amp;Data[Valid Test, Can be used for conformity (Y/N)],Data[CO2/km (g)])</f>
        <v>#N/A</v>
      </c>
      <c r="H748" s="129" t="e" cm="1">
        <f t="array" ref="H748">_xlfn.XLOOKUP($A748&amp;$Q$3,Data[Index]&amp;Data[Valid Test, Can be used for conformity (Y/N)],Data[THC/km (mg)])</f>
        <v>#N/A</v>
      </c>
      <c r="I748" s="129" t="e" cm="1">
        <f t="array" ref="I748">_xlfn.XLOOKUP($A748&amp;$Q$3,Data[Index]&amp;Data[Valid Test, Can be used for conformity (Y/N)],Data[NOx/km (mg)])</f>
        <v>#N/A</v>
      </c>
      <c r="J748" s="129" t="e" cm="1">
        <f t="array" ref="J748">_xlfn.XLOOKUP($A748&amp;$Q$3,Data[Index]&amp;Data[Valid Test, Can be used for conformity (Y/N)],Data[THC + NOx/km (mg)])</f>
        <v>#N/A</v>
      </c>
      <c r="K748" s="142" t="e" cm="1">
        <f t="array" ref="K748">_xlfn.XLOOKUP($A748&amp;$Q$3,Data[Index]&amp;Data[Valid Test, Can be used for conformity (Y/N)],Data[PN/km ('#)])</f>
        <v>#N/A</v>
      </c>
      <c r="L748" s="129" t="e" cm="1">
        <f t="array" ref="L748">_xlfn.XLOOKUP($A748&amp;$Q$3,Data[Index]&amp;Data[Valid Test, Can be used for conformity (Y/N)],Data[PM/km (mg)])</f>
        <v>#N/A</v>
      </c>
      <c r="M748" s="126" t="e" cm="1">
        <f t="array" ref="M748">_xlfn.XLOOKUP($A748&amp;$Q$3,Data[Index]&amp;Data[Valid Test, Can be used for conformity (Y/N)],Data[CH4 (mg/km)])</f>
        <v>#N/A</v>
      </c>
      <c r="N748" s="126" t="e" cm="1">
        <f t="array" ref="N748">_xlfn.XLOOKUP($A748&amp;$Q$3,Data[Index]&amp;Data[Valid Test, Can be used for conformity (Y/N)],Data[N20 (mg/km)])</f>
        <v>#N/A</v>
      </c>
      <c r="O748" s="129" t="e" cm="1">
        <f t="array" ref="O748">_xlfn.XLOOKUP($A748&amp;$Q$3,Data[Index]&amp;Data[Valid Test, Can be used for conformity (Y/N)],Data[l/100km])</f>
        <v>#N/A</v>
      </c>
      <c r="P748" s="138">
        <f>_xlfn.XLOOKUP($A748,Data[Index],Data[Comments])</f>
        <v>0</v>
      </c>
    </row>
    <row r="749" spans="1:16" x14ac:dyDescent="0.2">
      <c r="A749" s="129"/>
      <c r="B749" s="129"/>
      <c r="C749" s="129" t="e" cm="1">
        <f t="array" ref="C749">_xlfn.XLOOKUP($A749&amp;$Q$3&amp;$R$3,Data[Index]&amp;Data[Valid Test, Can be used for conformity (Y/N)]&amp;Data[Cycle],Data[Test Name])</f>
        <v>#N/A</v>
      </c>
      <c r="D749" s="167" t="e" cm="1">
        <f t="array" ref="D749">_xlfn.XLOOKUP($A749&amp;$Q$3&amp;$R$3,Data[Index]&amp;Data[Valid Test, Can be used for conformity (Y/N)]&amp;Data[Cycle],Data[Mileage (Miles)])</f>
        <v>#N/A</v>
      </c>
      <c r="E749" s="130" t="e" cm="1">
        <f t="array" ref="E749">_xlfn.XLOOKUP($A749&amp;$Q$3&amp;$R$3,Data[Index]&amp;Data[Valid Test, Can be used for conformity (Y/N)]&amp;Data[Cycle],Data[Date])</f>
        <v>#N/A</v>
      </c>
      <c r="F749" s="129" t="e" cm="1">
        <f t="array" ref="F749">_xlfn.XLOOKUP($A749&amp;$Q$3&amp;$R$3,Data[Index]&amp;Data[Valid Test, Can be used for conformity (Y/N)]&amp;Data[Cycle],Data[CO/km (mg)])</f>
        <v>#N/A</v>
      </c>
      <c r="G749" s="129" t="e" cm="1">
        <f t="array" ref="G749">_xlfn.XLOOKUP($A749&amp;$Q$3,Data[Index]&amp;Data[Valid Test, Can be used for conformity (Y/N)],Data[CO2/km (g)])</f>
        <v>#N/A</v>
      </c>
      <c r="H749" s="129" t="e" cm="1">
        <f t="array" ref="H749">_xlfn.XLOOKUP($A749&amp;$Q$3,Data[Index]&amp;Data[Valid Test, Can be used for conformity (Y/N)],Data[THC/km (mg)])</f>
        <v>#N/A</v>
      </c>
      <c r="I749" s="129" t="e" cm="1">
        <f t="array" ref="I749">_xlfn.XLOOKUP($A749&amp;$Q$3,Data[Index]&amp;Data[Valid Test, Can be used for conformity (Y/N)],Data[NOx/km (mg)])</f>
        <v>#N/A</v>
      </c>
      <c r="J749" s="129" t="e" cm="1">
        <f t="array" ref="J749">_xlfn.XLOOKUP($A749&amp;$Q$3,Data[Index]&amp;Data[Valid Test, Can be used for conformity (Y/N)],Data[THC + NOx/km (mg)])</f>
        <v>#N/A</v>
      </c>
      <c r="K749" s="142" t="e" cm="1">
        <f t="array" ref="K749">_xlfn.XLOOKUP($A749&amp;$Q$3,Data[Index]&amp;Data[Valid Test, Can be used for conformity (Y/N)],Data[PN/km ('#)])</f>
        <v>#N/A</v>
      </c>
      <c r="L749" s="129" t="e" cm="1">
        <f t="array" ref="L749">_xlfn.XLOOKUP($A749&amp;$Q$3,Data[Index]&amp;Data[Valid Test, Can be used for conformity (Y/N)],Data[PM/km (mg)])</f>
        <v>#N/A</v>
      </c>
      <c r="M749" s="126" t="e" cm="1">
        <f t="array" ref="M749">_xlfn.XLOOKUP($A749&amp;$Q$3,Data[Index]&amp;Data[Valid Test, Can be used for conformity (Y/N)],Data[CH4 (mg/km)])</f>
        <v>#N/A</v>
      </c>
      <c r="N749" s="126" t="e" cm="1">
        <f t="array" ref="N749">_xlfn.XLOOKUP($A749&amp;$Q$3,Data[Index]&amp;Data[Valid Test, Can be used for conformity (Y/N)],Data[N20 (mg/km)])</f>
        <v>#N/A</v>
      </c>
      <c r="O749" s="129" t="e" cm="1">
        <f t="array" ref="O749">_xlfn.XLOOKUP($A749&amp;$Q$3,Data[Index]&amp;Data[Valid Test, Can be used for conformity (Y/N)],Data[l/100km])</f>
        <v>#N/A</v>
      </c>
      <c r="P749" s="138">
        <f>_xlfn.XLOOKUP($A749,Data[Index],Data[Comments])</f>
        <v>0</v>
      </c>
    </row>
    <row r="750" spans="1:16" x14ac:dyDescent="0.2">
      <c r="A750" s="129"/>
      <c r="B750" s="129"/>
      <c r="C750" s="129" t="e" cm="1">
        <f t="array" ref="C750">_xlfn.XLOOKUP($A750&amp;$Q$3&amp;$R$3,Data[Index]&amp;Data[Valid Test, Can be used for conformity (Y/N)]&amp;Data[Cycle],Data[Test Name])</f>
        <v>#N/A</v>
      </c>
      <c r="D750" s="167" t="e" cm="1">
        <f t="array" ref="D750">_xlfn.XLOOKUP($A750&amp;$Q$3&amp;$R$3,Data[Index]&amp;Data[Valid Test, Can be used for conformity (Y/N)]&amp;Data[Cycle],Data[Mileage (Miles)])</f>
        <v>#N/A</v>
      </c>
      <c r="E750" s="130" t="e" cm="1">
        <f t="array" ref="E750">_xlfn.XLOOKUP($A750&amp;$Q$3&amp;$R$3,Data[Index]&amp;Data[Valid Test, Can be used for conformity (Y/N)]&amp;Data[Cycle],Data[Date])</f>
        <v>#N/A</v>
      </c>
      <c r="F750" s="129" t="e" cm="1">
        <f t="array" ref="F750">_xlfn.XLOOKUP($A750&amp;$Q$3&amp;$R$3,Data[Index]&amp;Data[Valid Test, Can be used for conformity (Y/N)]&amp;Data[Cycle],Data[CO/km (mg)])</f>
        <v>#N/A</v>
      </c>
      <c r="G750" s="129" t="e" cm="1">
        <f t="array" ref="G750">_xlfn.XLOOKUP($A750&amp;$Q$3,Data[Index]&amp;Data[Valid Test, Can be used for conformity (Y/N)],Data[CO2/km (g)])</f>
        <v>#N/A</v>
      </c>
      <c r="H750" s="129" t="e" cm="1">
        <f t="array" ref="H750">_xlfn.XLOOKUP($A750&amp;$Q$3,Data[Index]&amp;Data[Valid Test, Can be used for conformity (Y/N)],Data[THC/km (mg)])</f>
        <v>#N/A</v>
      </c>
      <c r="I750" s="129" t="e" cm="1">
        <f t="array" ref="I750">_xlfn.XLOOKUP($A750&amp;$Q$3,Data[Index]&amp;Data[Valid Test, Can be used for conformity (Y/N)],Data[NOx/km (mg)])</f>
        <v>#N/A</v>
      </c>
      <c r="J750" s="129" t="e" cm="1">
        <f t="array" ref="J750">_xlfn.XLOOKUP($A750&amp;$Q$3,Data[Index]&amp;Data[Valid Test, Can be used for conformity (Y/N)],Data[THC + NOx/km (mg)])</f>
        <v>#N/A</v>
      </c>
      <c r="K750" s="142" t="e" cm="1">
        <f t="array" ref="K750">_xlfn.XLOOKUP($A750&amp;$Q$3,Data[Index]&amp;Data[Valid Test, Can be used for conformity (Y/N)],Data[PN/km ('#)])</f>
        <v>#N/A</v>
      </c>
      <c r="L750" s="129" t="e" cm="1">
        <f t="array" ref="L750">_xlfn.XLOOKUP($A750&amp;$Q$3,Data[Index]&amp;Data[Valid Test, Can be used for conformity (Y/N)],Data[PM/km (mg)])</f>
        <v>#N/A</v>
      </c>
      <c r="M750" s="126" t="e" cm="1">
        <f t="array" ref="M750">_xlfn.XLOOKUP($A750&amp;$Q$3,Data[Index]&amp;Data[Valid Test, Can be used for conformity (Y/N)],Data[CH4 (mg/km)])</f>
        <v>#N/A</v>
      </c>
      <c r="N750" s="126" t="e" cm="1">
        <f t="array" ref="N750">_xlfn.XLOOKUP($A750&amp;$Q$3,Data[Index]&amp;Data[Valid Test, Can be used for conformity (Y/N)],Data[N20 (mg/km)])</f>
        <v>#N/A</v>
      </c>
      <c r="O750" s="129" t="e" cm="1">
        <f t="array" ref="O750">_xlfn.XLOOKUP($A750&amp;$Q$3,Data[Index]&amp;Data[Valid Test, Can be used for conformity (Y/N)],Data[l/100km])</f>
        <v>#N/A</v>
      </c>
      <c r="P750" s="138" t="e">
        <f>_xlfn.XLOOKUP($A750,Data[Index],Data[Comments])</f>
        <v>#N/A</v>
      </c>
    </row>
    <row r="751" spans="1:16" x14ac:dyDescent="0.2">
      <c r="A751" s="129"/>
      <c r="B751" s="129"/>
      <c r="C751" s="129" t="e" cm="1">
        <f t="array" ref="C751">_xlfn.XLOOKUP($A751&amp;$Q$3&amp;$R$3,Data[Index]&amp;Data[Valid Test, Can be used for conformity (Y/N)]&amp;Data[Cycle],Data[Test Name])</f>
        <v>#N/A</v>
      </c>
      <c r="D751" s="167" t="e" cm="1">
        <f t="array" ref="D751">_xlfn.XLOOKUP($A751&amp;$Q$3&amp;$R$3,Data[Index]&amp;Data[Valid Test, Can be used for conformity (Y/N)]&amp;Data[Cycle],Data[Mileage (Miles)])</f>
        <v>#N/A</v>
      </c>
      <c r="E751" s="130" t="e" cm="1">
        <f t="array" ref="E751">_xlfn.XLOOKUP($A751&amp;$Q$3&amp;$R$3,Data[Index]&amp;Data[Valid Test, Can be used for conformity (Y/N)]&amp;Data[Cycle],Data[Date])</f>
        <v>#N/A</v>
      </c>
      <c r="F751" s="129" t="e" cm="1">
        <f t="array" ref="F751">_xlfn.XLOOKUP($A751&amp;$Q$3&amp;$R$3,Data[Index]&amp;Data[Valid Test, Can be used for conformity (Y/N)]&amp;Data[Cycle],Data[CO/km (mg)])</f>
        <v>#N/A</v>
      </c>
      <c r="G751" s="129" t="e" cm="1">
        <f t="array" ref="G751">_xlfn.XLOOKUP($A751&amp;$Q$3,Data[Index]&amp;Data[Valid Test, Can be used for conformity (Y/N)],Data[CO2/km (g)])</f>
        <v>#N/A</v>
      </c>
      <c r="H751" s="129" t="e" cm="1">
        <f t="array" ref="H751">_xlfn.XLOOKUP($A751&amp;$Q$3,Data[Index]&amp;Data[Valid Test, Can be used for conformity (Y/N)],Data[THC/km (mg)])</f>
        <v>#N/A</v>
      </c>
      <c r="I751" s="129" t="e" cm="1">
        <f t="array" ref="I751">_xlfn.XLOOKUP($A751&amp;$Q$3,Data[Index]&amp;Data[Valid Test, Can be used for conformity (Y/N)],Data[NOx/km (mg)])</f>
        <v>#N/A</v>
      </c>
      <c r="J751" s="129" t="e" cm="1">
        <f t="array" ref="J751">_xlfn.XLOOKUP($A751&amp;$Q$3,Data[Index]&amp;Data[Valid Test, Can be used for conformity (Y/N)],Data[THC + NOx/km (mg)])</f>
        <v>#N/A</v>
      </c>
      <c r="K751" s="142" t="e" cm="1">
        <f t="array" ref="K751">_xlfn.XLOOKUP($A751&amp;$Q$3,Data[Index]&amp;Data[Valid Test, Can be used for conformity (Y/N)],Data[PN/km ('#)])</f>
        <v>#N/A</v>
      </c>
      <c r="L751" s="129" t="e" cm="1">
        <f t="array" ref="L751">_xlfn.XLOOKUP($A751&amp;$Q$3,Data[Index]&amp;Data[Valid Test, Can be used for conformity (Y/N)],Data[PM/km (mg)])</f>
        <v>#N/A</v>
      </c>
      <c r="M751" s="126" t="e" cm="1">
        <f t="array" ref="M751">_xlfn.XLOOKUP($A751&amp;$Q$3,Data[Index]&amp;Data[Valid Test, Can be used for conformity (Y/N)],Data[CH4 (mg/km)])</f>
        <v>#N/A</v>
      </c>
      <c r="N751" s="126" t="e" cm="1">
        <f t="array" ref="N751">_xlfn.XLOOKUP($A751&amp;$Q$3,Data[Index]&amp;Data[Valid Test, Can be used for conformity (Y/N)],Data[N20 (mg/km)])</f>
        <v>#N/A</v>
      </c>
      <c r="O751" s="129" t="e" cm="1">
        <f t="array" ref="O751">_xlfn.XLOOKUP($A751&amp;$Q$3,Data[Index]&amp;Data[Valid Test, Can be used for conformity (Y/N)],Data[l/100km])</f>
        <v>#N/A</v>
      </c>
      <c r="P751" s="138" t="e">
        <f>_xlfn.XLOOKUP($A751,Data[Index],Data[Comments])</f>
        <v>#N/A</v>
      </c>
    </row>
    <row r="752" spans="1:16" x14ac:dyDescent="0.2">
      <c r="A752" s="129"/>
      <c r="B752" s="129"/>
      <c r="C752" s="129" t="e" cm="1">
        <f t="array" ref="C752">_xlfn.XLOOKUP($A752&amp;$Q$3&amp;$R$3,Data[Index]&amp;Data[Valid Test, Can be used for conformity (Y/N)]&amp;Data[Cycle],Data[Test Name])</f>
        <v>#N/A</v>
      </c>
      <c r="D752" s="167" t="e" cm="1">
        <f t="array" ref="D752">_xlfn.XLOOKUP($A752&amp;$Q$3&amp;$R$3,Data[Index]&amp;Data[Valid Test, Can be used for conformity (Y/N)]&amp;Data[Cycle],Data[Mileage (Miles)])</f>
        <v>#N/A</v>
      </c>
      <c r="E752" s="130" t="e" cm="1">
        <f t="array" ref="E752">_xlfn.XLOOKUP($A752&amp;$Q$3&amp;$R$3,Data[Index]&amp;Data[Valid Test, Can be used for conformity (Y/N)]&amp;Data[Cycle],Data[Date])</f>
        <v>#N/A</v>
      </c>
      <c r="F752" s="129" t="e" cm="1">
        <f t="array" ref="F752">_xlfn.XLOOKUP($A752&amp;$Q$3&amp;$R$3,Data[Index]&amp;Data[Valid Test, Can be used for conformity (Y/N)]&amp;Data[Cycle],Data[CO/km (mg)])</f>
        <v>#N/A</v>
      </c>
      <c r="G752" s="129" t="e" cm="1">
        <f t="array" ref="G752">_xlfn.XLOOKUP($A752&amp;$Q$3,Data[Index]&amp;Data[Valid Test, Can be used for conformity (Y/N)],Data[CO2/km (g)])</f>
        <v>#N/A</v>
      </c>
      <c r="H752" s="129" t="e" cm="1">
        <f t="array" ref="H752">_xlfn.XLOOKUP($A752&amp;$Q$3,Data[Index]&amp;Data[Valid Test, Can be used for conformity (Y/N)],Data[THC/km (mg)])</f>
        <v>#N/A</v>
      </c>
      <c r="I752" s="129" t="e" cm="1">
        <f t="array" ref="I752">_xlfn.XLOOKUP($A752&amp;$Q$3,Data[Index]&amp;Data[Valid Test, Can be used for conformity (Y/N)],Data[NOx/km (mg)])</f>
        <v>#N/A</v>
      </c>
      <c r="J752" s="129" t="e" cm="1">
        <f t="array" ref="J752">_xlfn.XLOOKUP($A752&amp;$Q$3,Data[Index]&amp;Data[Valid Test, Can be used for conformity (Y/N)],Data[THC + NOx/km (mg)])</f>
        <v>#N/A</v>
      </c>
      <c r="K752" s="142" t="e" cm="1">
        <f t="array" ref="K752">_xlfn.XLOOKUP($A752&amp;$Q$3,Data[Index]&amp;Data[Valid Test, Can be used for conformity (Y/N)],Data[PN/km ('#)])</f>
        <v>#N/A</v>
      </c>
      <c r="L752" s="129" t="e" cm="1">
        <f t="array" ref="L752">_xlfn.XLOOKUP($A752&amp;$Q$3,Data[Index]&amp;Data[Valid Test, Can be used for conformity (Y/N)],Data[PM/km (mg)])</f>
        <v>#N/A</v>
      </c>
      <c r="M752" s="126" t="e" cm="1">
        <f t="array" ref="M752">_xlfn.XLOOKUP($A752&amp;$Q$3,Data[Index]&amp;Data[Valid Test, Can be used for conformity (Y/N)],Data[CH4 (mg/km)])</f>
        <v>#N/A</v>
      </c>
      <c r="N752" s="126" t="e" cm="1">
        <f t="array" ref="N752">_xlfn.XLOOKUP($A752&amp;$Q$3,Data[Index]&amp;Data[Valid Test, Can be used for conformity (Y/N)],Data[N20 (mg/km)])</f>
        <v>#N/A</v>
      </c>
      <c r="O752" s="129" t="e" cm="1">
        <f t="array" ref="O752">_xlfn.XLOOKUP($A752&amp;$Q$3,Data[Index]&amp;Data[Valid Test, Can be used for conformity (Y/N)],Data[l/100km])</f>
        <v>#N/A</v>
      </c>
      <c r="P752" s="138" t="e">
        <f>_xlfn.XLOOKUP($A752,Data[Index],Data[Comments])</f>
        <v>#N/A</v>
      </c>
    </row>
    <row r="753" spans="1:16" x14ac:dyDescent="0.2">
      <c r="A753" s="129"/>
      <c r="B753" s="129"/>
      <c r="C753" s="129" t="e" cm="1">
        <f t="array" ref="C753">_xlfn.XLOOKUP($A753&amp;$Q$3&amp;$R$3,Data[Index]&amp;Data[Valid Test, Can be used for conformity (Y/N)]&amp;Data[Cycle],Data[Test Name])</f>
        <v>#N/A</v>
      </c>
      <c r="D753" s="167" t="e" cm="1">
        <f t="array" ref="D753">_xlfn.XLOOKUP($A753&amp;$Q$3&amp;$R$3,Data[Index]&amp;Data[Valid Test, Can be used for conformity (Y/N)]&amp;Data[Cycle],Data[Mileage (Miles)])</f>
        <v>#N/A</v>
      </c>
      <c r="E753" s="130" t="e" cm="1">
        <f t="array" ref="E753">_xlfn.XLOOKUP($A753&amp;$Q$3&amp;$R$3,Data[Index]&amp;Data[Valid Test, Can be used for conformity (Y/N)]&amp;Data[Cycle],Data[Date])</f>
        <v>#N/A</v>
      </c>
      <c r="F753" s="129" t="e" cm="1">
        <f t="array" ref="F753">_xlfn.XLOOKUP($A753&amp;$Q$3&amp;$R$3,Data[Index]&amp;Data[Valid Test, Can be used for conformity (Y/N)]&amp;Data[Cycle],Data[CO/km (mg)])</f>
        <v>#N/A</v>
      </c>
      <c r="G753" s="129" t="e" cm="1">
        <f t="array" ref="G753">_xlfn.XLOOKUP($A753&amp;$Q$3,Data[Index]&amp;Data[Valid Test, Can be used for conformity (Y/N)],Data[CO2/km (g)])</f>
        <v>#N/A</v>
      </c>
      <c r="H753" s="129" t="e" cm="1">
        <f t="array" ref="H753">_xlfn.XLOOKUP($A753&amp;$Q$3,Data[Index]&amp;Data[Valid Test, Can be used for conformity (Y/N)],Data[THC/km (mg)])</f>
        <v>#N/A</v>
      </c>
      <c r="I753" s="129" t="e" cm="1">
        <f t="array" ref="I753">_xlfn.XLOOKUP($A753&amp;$Q$3,Data[Index]&amp;Data[Valid Test, Can be used for conformity (Y/N)],Data[NOx/km (mg)])</f>
        <v>#N/A</v>
      </c>
      <c r="J753" s="129" t="e" cm="1">
        <f t="array" ref="J753">_xlfn.XLOOKUP($A753&amp;$Q$3,Data[Index]&amp;Data[Valid Test, Can be used for conformity (Y/N)],Data[THC + NOx/km (mg)])</f>
        <v>#N/A</v>
      </c>
      <c r="K753" s="142" t="e" cm="1">
        <f t="array" ref="K753">_xlfn.XLOOKUP($A753&amp;$Q$3,Data[Index]&amp;Data[Valid Test, Can be used for conformity (Y/N)],Data[PN/km ('#)])</f>
        <v>#N/A</v>
      </c>
      <c r="L753" s="129" t="e" cm="1">
        <f t="array" ref="L753">_xlfn.XLOOKUP($A753&amp;$Q$3,Data[Index]&amp;Data[Valid Test, Can be used for conformity (Y/N)],Data[PM/km (mg)])</f>
        <v>#N/A</v>
      </c>
      <c r="M753" s="126" t="e" cm="1">
        <f t="array" ref="M753">_xlfn.XLOOKUP($A753&amp;$Q$3,Data[Index]&amp;Data[Valid Test, Can be used for conformity (Y/N)],Data[CH4 (mg/km)])</f>
        <v>#N/A</v>
      </c>
      <c r="N753" s="126" t="e" cm="1">
        <f t="array" ref="N753">_xlfn.XLOOKUP($A753&amp;$Q$3,Data[Index]&amp;Data[Valid Test, Can be used for conformity (Y/N)],Data[N20 (mg/km)])</f>
        <v>#N/A</v>
      </c>
      <c r="O753" s="129" t="e" cm="1">
        <f t="array" ref="O753">_xlfn.XLOOKUP($A753&amp;$Q$3,Data[Index]&amp;Data[Valid Test, Can be used for conformity (Y/N)],Data[l/100km])</f>
        <v>#N/A</v>
      </c>
      <c r="P753" s="138">
        <f>_xlfn.XLOOKUP($A753,Data[Index],Data[Comments])</f>
        <v>0</v>
      </c>
    </row>
    <row r="754" spans="1:16" x14ac:dyDescent="0.2">
      <c r="A754" s="129"/>
      <c r="B754" s="129"/>
      <c r="C754" s="129" t="e" cm="1">
        <f t="array" ref="C754">_xlfn.XLOOKUP($A754&amp;$Q$3&amp;$R$3,Data[Index]&amp;Data[Valid Test, Can be used for conformity (Y/N)]&amp;Data[Cycle],Data[Test Name])</f>
        <v>#N/A</v>
      </c>
      <c r="D754" s="167" t="e" cm="1">
        <f t="array" ref="D754">_xlfn.XLOOKUP($A754&amp;$Q$3&amp;$R$3,Data[Index]&amp;Data[Valid Test, Can be used for conformity (Y/N)]&amp;Data[Cycle],Data[Mileage (Miles)])</f>
        <v>#N/A</v>
      </c>
      <c r="E754" s="130" t="e" cm="1">
        <f t="array" ref="E754">_xlfn.XLOOKUP($A754&amp;$Q$3&amp;$R$3,Data[Index]&amp;Data[Valid Test, Can be used for conformity (Y/N)]&amp;Data[Cycle],Data[Date])</f>
        <v>#N/A</v>
      </c>
      <c r="F754" s="129" t="e" cm="1">
        <f t="array" ref="F754">_xlfn.XLOOKUP($A754&amp;$Q$3&amp;$R$3,Data[Index]&amp;Data[Valid Test, Can be used for conformity (Y/N)]&amp;Data[Cycle],Data[CO/km (mg)])</f>
        <v>#N/A</v>
      </c>
      <c r="G754" s="129" t="e" cm="1">
        <f t="array" ref="G754">_xlfn.XLOOKUP($A754&amp;$Q$3,Data[Index]&amp;Data[Valid Test, Can be used for conformity (Y/N)],Data[CO2/km (g)])</f>
        <v>#N/A</v>
      </c>
      <c r="H754" s="129" t="e" cm="1">
        <f t="array" ref="H754">_xlfn.XLOOKUP($A754&amp;$Q$3,Data[Index]&amp;Data[Valid Test, Can be used for conformity (Y/N)],Data[THC/km (mg)])</f>
        <v>#N/A</v>
      </c>
      <c r="I754" s="129" t="e" cm="1">
        <f t="array" ref="I754">_xlfn.XLOOKUP($A754&amp;$Q$3,Data[Index]&amp;Data[Valid Test, Can be used for conformity (Y/N)],Data[NOx/km (mg)])</f>
        <v>#N/A</v>
      </c>
      <c r="J754" s="129" t="e" cm="1">
        <f t="array" ref="J754">_xlfn.XLOOKUP($A754&amp;$Q$3,Data[Index]&amp;Data[Valid Test, Can be used for conformity (Y/N)],Data[THC + NOx/km (mg)])</f>
        <v>#N/A</v>
      </c>
      <c r="K754" s="142" t="e" cm="1">
        <f t="array" ref="K754">_xlfn.XLOOKUP($A754&amp;$Q$3,Data[Index]&amp;Data[Valid Test, Can be used for conformity (Y/N)],Data[PN/km ('#)])</f>
        <v>#N/A</v>
      </c>
      <c r="L754" s="129" t="e" cm="1">
        <f t="array" ref="L754">_xlfn.XLOOKUP($A754&amp;$Q$3,Data[Index]&amp;Data[Valid Test, Can be used for conformity (Y/N)],Data[PM/km (mg)])</f>
        <v>#N/A</v>
      </c>
      <c r="M754" s="126" t="e" cm="1">
        <f t="array" ref="M754">_xlfn.XLOOKUP($A754&amp;$Q$3,Data[Index]&amp;Data[Valid Test, Can be used for conformity (Y/N)],Data[CH4 (mg/km)])</f>
        <v>#N/A</v>
      </c>
      <c r="N754" s="126" t="e" cm="1">
        <f t="array" ref="N754">_xlfn.XLOOKUP($A754&amp;$Q$3,Data[Index]&amp;Data[Valid Test, Can be used for conformity (Y/N)],Data[N20 (mg/km)])</f>
        <v>#N/A</v>
      </c>
      <c r="O754" s="129" t="e" cm="1">
        <f t="array" ref="O754">_xlfn.XLOOKUP($A754&amp;$Q$3,Data[Index]&amp;Data[Valid Test, Can be used for conformity (Y/N)],Data[l/100km])</f>
        <v>#N/A</v>
      </c>
      <c r="P754" s="138">
        <f>_xlfn.XLOOKUP($A754,Data[Index],Data[Comments])</f>
        <v>0</v>
      </c>
    </row>
    <row r="755" spans="1:16" x14ac:dyDescent="0.2">
      <c r="A755" s="129"/>
      <c r="B755" s="129"/>
      <c r="C755" s="129" t="e" cm="1">
        <f t="array" ref="C755">_xlfn.XLOOKUP($A755&amp;$Q$3&amp;$R$3,Data[Index]&amp;Data[Valid Test, Can be used for conformity (Y/N)]&amp;Data[Cycle],Data[Test Name])</f>
        <v>#N/A</v>
      </c>
      <c r="D755" s="167" t="e" cm="1">
        <f t="array" ref="D755">_xlfn.XLOOKUP($A755&amp;$Q$3&amp;$R$3,Data[Index]&amp;Data[Valid Test, Can be used for conformity (Y/N)]&amp;Data[Cycle],Data[Mileage (Miles)])</f>
        <v>#N/A</v>
      </c>
      <c r="E755" s="130" t="e" cm="1">
        <f t="array" ref="E755">_xlfn.XLOOKUP($A755&amp;$Q$3&amp;$R$3,Data[Index]&amp;Data[Valid Test, Can be used for conformity (Y/N)]&amp;Data[Cycle],Data[Date])</f>
        <v>#N/A</v>
      </c>
      <c r="F755" s="129" t="e" cm="1">
        <f t="array" ref="F755">_xlfn.XLOOKUP($A755&amp;$Q$3&amp;$R$3,Data[Index]&amp;Data[Valid Test, Can be used for conformity (Y/N)]&amp;Data[Cycle],Data[CO/km (mg)])</f>
        <v>#N/A</v>
      </c>
      <c r="G755" s="129" t="e" cm="1">
        <f t="array" ref="G755">_xlfn.XLOOKUP($A755&amp;$Q$3,Data[Index]&amp;Data[Valid Test, Can be used for conformity (Y/N)],Data[CO2/km (g)])</f>
        <v>#N/A</v>
      </c>
      <c r="H755" s="129" t="e" cm="1">
        <f t="array" ref="H755">_xlfn.XLOOKUP($A755&amp;$Q$3,Data[Index]&amp;Data[Valid Test, Can be used for conformity (Y/N)],Data[THC/km (mg)])</f>
        <v>#N/A</v>
      </c>
      <c r="I755" s="129" t="e" cm="1">
        <f t="array" ref="I755">_xlfn.XLOOKUP($A755&amp;$Q$3,Data[Index]&amp;Data[Valid Test, Can be used for conformity (Y/N)],Data[NOx/km (mg)])</f>
        <v>#N/A</v>
      </c>
      <c r="J755" s="129" t="e" cm="1">
        <f t="array" ref="J755">_xlfn.XLOOKUP($A755&amp;$Q$3,Data[Index]&amp;Data[Valid Test, Can be used for conformity (Y/N)],Data[THC + NOx/km (mg)])</f>
        <v>#N/A</v>
      </c>
      <c r="K755" s="142" t="e" cm="1">
        <f t="array" ref="K755">_xlfn.XLOOKUP($A755&amp;$Q$3,Data[Index]&amp;Data[Valid Test, Can be used for conformity (Y/N)],Data[PN/km ('#)])</f>
        <v>#N/A</v>
      </c>
      <c r="L755" s="129" t="e" cm="1">
        <f t="array" ref="L755">_xlfn.XLOOKUP($A755&amp;$Q$3,Data[Index]&amp;Data[Valid Test, Can be used for conformity (Y/N)],Data[PM/km (mg)])</f>
        <v>#N/A</v>
      </c>
      <c r="M755" s="126" t="e" cm="1">
        <f t="array" ref="M755">_xlfn.XLOOKUP($A755&amp;$Q$3,Data[Index]&amp;Data[Valid Test, Can be used for conformity (Y/N)],Data[CH4 (mg/km)])</f>
        <v>#N/A</v>
      </c>
      <c r="N755" s="126" t="e" cm="1">
        <f t="array" ref="N755">_xlfn.XLOOKUP($A755&amp;$Q$3,Data[Index]&amp;Data[Valid Test, Can be used for conformity (Y/N)],Data[N20 (mg/km)])</f>
        <v>#N/A</v>
      </c>
      <c r="O755" s="129" t="e" cm="1">
        <f t="array" ref="O755">_xlfn.XLOOKUP($A755&amp;$Q$3,Data[Index]&amp;Data[Valid Test, Can be used for conformity (Y/N)],Data[l/100km])</f>
        <v>#N/A</v>
      </c>
      <c r="P755" s="138" t="e">
        <f>_xlfn.XLOOKUP($A755,Data[Index],Data[Comments])</f>
        <v>#N/A</v>
      </c>
    </row>
    <row r="756" spans="1:16" x14ac:dyDescent="0.2">
      <c r="A756" s="129"/>
      <c r="B756" s="129"/>
      <c r="C756" s="129" t="e" cm="1">
        <f t="array" ref="C756">_xlfn.XLOOKUP($A756&amp;$Q$3&amp;$R$3,Data[Index]&amp;Data[Valid Test, Can be used for conformity (Y/N)]&amp;Data[Cycle],Data[Test Name])</f>
        <v>#N/A</v>
      </c>
      <c r="D756" s="167" t="e" cm="1">
        <f t="array" ref="D756">_xlfn.XLOOKUP($A756&amp;$Q$3&amp;$R$3,Data[Index]&amp;Data[Valid Test, Can be used for conformity (Y/N)]&amp;Data[Cycle],Data[Mileage (Miles)])</f>
        <v>#N/A</v>
      </c>
      <c r="E756" s="130" t="e" cm="1">
        <f t="array" ref="E756">_xlfn.XLOOKUP($A756&amp;$Q$3&amp;$R$3,Data[Index]&amp;Data[Valid Test, Can be used for conformity (Y/N)]&amp;Data[Cycle],Data[Date])</f>
        <v>#N/A</v>
      </c>
      <c r="F756" s="129" t="e" cm="1">
        <f t="array" ref="F756">_xlfn.XLOOKUP($A756&amp;$Q$3&amp;$R$3,Data[Index]&amp;Data[Valid Test, Can be used for conformity (Y/N)]&amp;Data[Cycle],Data[CO/km (mg)])</f>
        <v>#N/A</v>
      </c>
      <c r="G756" s="129" t="e" cm="1">
        <f t="array" ref="G756">_xlfn.XLOOKUP($A756&amp;$Q$3,Data[Index]&amp;Data[Valid Test, Can be used for conformity (Y/N)],Data[CO2/km (g)])</f>
        <v>#N/A</v>
      </c>
      <c r="H756" s="129" t="e" cm="1">
        <f t="array" ref="H756">_xlfn.XLOOKUP($A756&amp;$Q$3,Data[Index]&amp;Data[Valid Test, Can be used for conformity (Y/N)],Data[THC/km (mg)])</f>
        <v>#N/A</v>
      </c>
      <c r="I756" s="129" t="e" cm="1">
        <f t="array" ref="I756">_xlfn.XLOOKUP($A756&amp;$Q$3,Data[Index]&amp;Data[Valid Test, Can be used for conformity (Y/N)],Data[NOx/km (mg)])</f>
        <v>#N/A</v>
      </c>
      <c r="J756" s="129" t="e" cm="1">
        <f t="array" ref="J756">_xlfn.XLOOKUP($A756&amp;$Q$3,Data[Index]&amp;Data[Valid Test, Can be used for conformity (Y/N)],Data[THC + NOx/km (mg)])</f>
        <v>#N/A</v>
      </c>
      <c r="K756" s="142" t="e" cm="1">
        <f t="array" ref="K756">_xlfn.XLOOKUP($A756&amp;$Q$3,Data[Index]&amp;Data[Valid Test, Can be used for conformity (Y/N)],Data[PN/km ('#)])</f>
        <v>#N/A</v>
      </c>
      <c r="L756" s="129" t="e" cm="1">
        <f t="array" ref="L756">_xlfn.XLOOKUP($A756&amp;$Q$3,Data[Index]&amp;Data[Valid Test, Can be used for conformity (Y/N)],Data[PM/km (mg)])</f>
        <v>#N/A</v>
      </c>
      <c r="M756" s="126" t="e" cm="1">
        <f t="array" ref="M756">_xlfn.XLOOKUP($A756&amp;$Q$3,Data[Index]&amp;Data[Valid Test, Can be used for conformity (Y/N)],Data[CH4 (mg/km)])</f>
        <v>#N/A</v>
      </c>
      <c r="N756" s="126" t="e" cm="1">
        <f t="array" ref="N756">_xlfn.XLOOKUP($A756&amp;$Q$3,Data[Index]&amp;Data[Valid Test, Can be used for conformity (Y/N)],Data[N20 (mg/km)])</f>
        <v>#N/A</v>
      </c>
      <c r="O756" s="129" t="e" cm="1">
        <f t="array" ref="O756">_xlfn.XLOOKUP($A756&amp;$Q$3,Data[Index]&amp;Data[Valid Test, Can be used for conformity (Y/N)],Data[l/100km])</f>
        <v>#N/A</v>
      </c>
      <c r="P756" s="138">
        <f>_xlfn.XLOOKUP($A756,Data[Index],Data[Comments])</f>
        <v>0</v>
      </c>
    </row>
    <row r="757" spans="1:16" x14ac:dyDescent="0.2">
      <c r="A757" s="129"/>
      <c r="B757" s="129"/>
      <c r="C757" s="129" t="e" cm="1">
        <f t="array" ref="C757">_xlfn.XLOOKUP($A757&amp;$Q$3&amp;$R$3,Data[Index]&amp;Data[Valid Test, Can be used for conformity (Y/N)]&amp;Data[Cycle],Data[Test Name])</f>
        <v>#N/A</v>
      </c>
      <c r="D757" s="167" t="e" cm="1">
        <f t="array" ref="D757">_xlfn.XLOOKUP($A757&amp;$Q$3&amp;$R$3,Data[Index]&amp;Data[Valid Test, Can be used for conformity (Y/N)]&amp;Data[Cycle],Data[Mileage (Miles)])</f>
        <v>#N/A</v>
      </c>
      <c r="E757" s="130" t="e" cm="1">
        <f t="array" ref="E757">_xlfn.XLOOKUP($A757&amp;$Q$3&amp;$R$3,Data[Index]&amp;Data[Valid Test, Can be used for conformity (Y/N)]&amp;Data[Cycle],Data[Date])</f>
        <v>#N/A</v>
      </c>
      <c r="F757" s="129" t="e" cm="1">
        <f t="array" ref="F757">_xlfn.XLOOKUP($A757&amp;$Q$3&amp;$R$3,Data[Index]&amp;Data[Valid Test, Can be used for conformity (Y/N)]&amp;Data[Cycle],Data[CO/km (mg)])</f>
        <v>#N/A</v>
      </c>
      <c r="G757" s="129" t="e" cm="1">
        <f t="array" ref="G757">_xlfn.XLOOKUP($A757&amp;$Q$3,Data[Index]&amp;Data[Valid Test, Can be used for conformity (Y/N)],Data[CO2/km (g)])</f>
        <v>#N/A</v>
      </c>
      <c r="H757" s="129" t="e" cm="1">
        <f t="array" ref="H757">_xlfn.XLOOKUP($A757&amp;$Q$3,Data[Index]&amp;Data[Valid Test, Can be used for conformity (Y/N)],Data[THC/km (mg)])</f>
        <v>#N/A</v>
      </c>
      <c r="I757" s="129" t="e" cm="1">
        <f t="array" ref="I757">_xlfn.XLOOKUP($A757&amp;$Q$3,Data[Index]&amp;Data[Valid Test, Can be used for conformity (Y/N)],Data[NOx/km (mg)])</f>
        <v>#N/A</v>
      </c>
      <c r="J757" s="129" t="e" cm="1">
        <f t="array" ref="J757">_xlfn.XLOOKUP($A757&amp;$Q$3,Data[Index]&amp;Data[Valid Test, Can be used for conformity (Y/N)],Data[THC + NOx/km (mg)])</f>
        <v>#N/A</v>
      </c>
      <c r="K757" s="142" t="e" cm="1">
        <f t="array" ref="K757">_xlfn.XLOOKUP($A757&amp;$Q$3,Data[Index]&amp;Data[Valid Test, Can be used for conformity (Y/N)],Data[PN/km ('#)])</f>
        <v>#N/A</v>
      </c>
      <c r="L757" s="129" t="e" cm="1">
        <f t="array" ref="L757">_xlfn.XLOOKUP($A757&amp;$Q$3,Data[Index]&amp;Data[Valid Test, Can be used for conformity (Y/N)],Data[PM/km (mg)])</f>
        <v>#N/A</v>
      </c>
      <c r="M757" s="126" t="e" cm="1">
        <f t="array" ref="M757">_xlfn.XLOOKUP($A757&amp;$Q$3,Data[Index]&amp;Data[Valid Test, Can be used for conformity (Y/N)],Data[CH4 (mg/km)])</f>
        <v>#N/A</v>
      </c>
      <c r="N757" s="126" t="e" cm="1">
        <f t="array" ref="N757">_xlfn.XLOOKUP($A757&amp;$Q$3,Data[Index]&amp;Data[Valid Test, Can be used for conformity (Y/N)],Data[N20 (mg/km)])</f>
        <v>#N/A</v>
      </c>
      <c r="O757" s="129" t="e" cm="1">
        <f t="array" ref="O757">_xlfn.XLOOKUP($A757&amp;$Q$3,Data[Index]&amp;Data[Valid Test, Can be used for conformity (Y/N)],Data[l/100km])</f>
        <v>#N/A</v>
      </c>
      <c r="P757" s="138">
        <f>_xlfn.XLOOKUP($A757,Data[Index],Data[Comments])</f>
        <v>0</v>
      </c>
    </row>
    <row r="758" spans="1:16" x14ac:dyDescent="0.2">
      <c r="A758" s="129"/>
      <c r="B758" s="129"/>
      <c r="C758" s="129" t="e" cm="1">
        <f t="array" ref="C758">_xlfn.XLOOKUP($A758&amp;$Q$3&amp;$R$3,Data[Index]&amp;Data[Valid Test, Can be used for conformity (Y/N)]&amp;Data[Cycle],Data[Test Name])</f>
        <v>#N/A</v>
      </c>
      <c r="D758" s="167" t="e" cm="1">
        <f t="array" ref="D758">_xlfn.XLOOKUP($A758&amp;$Q$3&amp;$R$3,Data[Index]&amp;Data[Valid Test, Can be used for conformity (Y/N)]&amp;Data[Cycle],Data[Mileage (Miles)])</f>
        <v>#N/A</v>
      </c>
      <c r="E758" s="130" t="e" cm="1">
        <f t="array" ref="E758">_xlfn.XLOOKUP($A758&amp;$Q$3&amp;$R$3,Data[Index]&amp;Data[Valid Test, Can be used for conformity (Y/N)]&amp;Data[Cycle],Data[Date])</f>
        <v>#N/A</v>
      </c>
      <c r="F758" s="129" t="e" cm="1">
        <f t="array" ref="F758">_xlfn.XLOOKUP($A758&amp;$Q$3&amp;$R$3,Data[Index]&amp;Data[Valid Test, Can be used for conformity (Y/N)]&amp;Data[Cycle],Data[CO/km (mg)])</f>
        <v>#N/A</v>
      </c>
      <c r="G758" s="129" t="e" cm="1">
        <f t="array" ref="G758">_xlfn.XLOOKUP($A758&amp;$Q$3,Data[Index]&amp;Data[Valid Test, Can be used for conformity (Y/N)],Data[CO2/km (g)])</f>
        <v>#N/A</v>
      </c>
      <c r="H758" s="129" t="e" cm="1">
        <f t="array" ref="H758">_xlfn.XLOOKUP($A758&amp;$Q$3,Data[Index]&amp;Data[Valid Test, Can be used for conformity (Y/N)],Data[THC/km (mg)])</f>
        <v>#N/A</v>
      </c>
      <c r="I758" s="129" t="e" cm="1">
        <f t="array" ref="I758">_xlfn.XLOOKUP($A758&amp;$Q$3,Data[Index]&amp;Data[Valid Test, Can be used for conformity (Y/N)],Data[NOx/km (mg)])</f>
        <v>#N/A</v>
      </c>
      <c r="J758" s="129" t="e" cm="1">
        <f t="array" ref="J758">_xlfn.XLOOKUP($A758&amp;$Q$3,Data[Index]&amp;Data[Valid Test, Can be used for conformity (Y/N)],Data[THC + NOx/km (mg)])</f>
        <v>#N/A</v>
      </c>
      <c r="K758" s="142" t="e" cm="1">
        <f t="array" ref="K758">_xlfn.XLOOKUP($A758&amp;$Q$3,Data[Index]&amp;Data[Valid Test, Can be used for conformity (Y/N)],Data[PN/km ('#)])</f>
        <v>#N/A</v>
      </c>
      <c r="L758" s="129" t="e" cm="1">
        <f t="array" ref="L758">_xlfn.XLOOKUP($A758&amp;$Q$3,Data[Index]&amp;Data[Valid Test, Can be used for conformity (Y/N)],Data[PM/km (mg)])</f>
        <v>#N/A</v>
      </c>
      <c r="M758" s="126" t="e" cm="1">
        <f t="array" ref="M758">_xlfn.XLOOKUP($A758&amp;$Q$3,Data[Index]&amp;Data[Valid Test, Can be used for conformity (Y/N)],Data[CH4 (mg/km)])</f>
        <v>#N/A</v>
      </c>
      <c r="N758" s="126" t="e" cm="1">
        <f t="array" ref="N758">_xlfn.XLOOKUP($A758&amp;$Q$3,Data[Index]&amp;Data[Valid Test, Can be used for conformity (Y/N)],Data[N20 (mg/km)])</f>
        <v>#N/A</v>
      </c>
      <c r="O758" s="129" t="e" cm="1">
        <f t="array" ref="O758">_xlfn.XLOOKUP($A758&amp;$Q$3,Data[Index]&amp;Data[Valid Test, Can be used for conformity (Y/N)],Data[l/100km])</f>
        <v>#N/A</v>
      </c>
      <c r="P758" s="138" t="e">
        <f>_xlfn.XLOOKUP($A758,Data[Index],Data[Comments])</f>
        <v>#N/A</v>
      </c>
    </row>
    <row r="759" spans="1:16" x14ac:dyDescent="0.2">
      <c r="A759" s="129"/>
      <c r="B759" s="129"/>
      <c r="C759" s="129" t="e" cm="1">
        <f t="array" ref="C759">_xlfn.XLOOKUP($A759&amp;$Q$3&amp;$R$3,Data[Index]&amp;Data[Valid Test, Can be used for conformity (Y/N)]&amp;Data[Cycle],Data[Test Name])</f>
        <v>#N/A</v>
      </c>
      <c r="D759" s="167" t="e" cm="1">
        <f t="array" ref="D759">_xlfn.XLOOKUP($A759&amp;$Q$3&amp;$R$3,Data[Index]&amp;Data[Valid Test, Can be used for conformity (Y/N)]&amp;Data[Cycle],Data[Mileage (Miles)])</f>
        <v>#N/A</v>
      </c>
      <c r="E759" s="130" t="e" cm="1">
        <f t="array" ref="E759">_xlfn.XLOOKUP($A759&amp;$Q$3&amp;$R$3,Data[Index]&amp;Data[Valid Test, Can be used for conformity (Y/N)]&amp;Data[Cycle],Data[Date])</f>
        <v>#N/A</v>
      </c>
      <c r="F759" s="129" t="e" cm="1">
        <f t="array" ref="F759">_xlfn.XLOOKUP($A759&amp;$Q$3&amp;$R$3,Data[Index]&amp;Data[Valid Test, Can be used for conformity (Y/N)]&amp;Data[Cycle],Data[CO/km (mg)])</f>
        <v>#N/A</v>
      </c>
      <c r="G759" s="129" t="e" cm="1">
        <f t="array" ref="G759">_xlfn.XLOOKUP($A759&amp;$Q$3,Data[Index]&amp;Data[Valid Test, Can be used for conformity (Y/N)],Data[CO2/km (g)])</f>
        <v>#N/A</v>
      </c>
      <c r="H759" s="129" t="e" cm="1">
        <f t="array" ref="H759">_xlfn.XLOOKUP($A759&amp;$Q$3,Data[Index]&amp;Data[Valid Test, Can be used for conformity (Y/N)],Data[THC/km (mg)])</f>
        <v>#N/A</v>
      </c>
      <c r="I759" s="129" t="e" cm="1">
        <f t="array" ref="I759">_xlfn.XLOOKUP($A759&amp;$Q$3,Data[Index]&amp;Data[Valid Test, Can be used for conformity (Y/N)],Data[NOx/km (mg)])</f>
        <v>#N/A</v>
      </c>
      <c r="J759" s="129" t="e" cm="1">
        <f t="array" ref="J759">_xlfn.XLOOKUP($A759&amp;$Q$3,Data[Index]&amp;Data[Valid Test, Can be used for conformity (Y/N)],Data[THC + NOx/km (mg)])</f>
        <v>#N/A</v>
      </c>
      <c r="K759" s="142" t="e" cm="1">
        <f t="array" ref="K759">_xlfn.XLOOKUP($A759&amp;$Q$3,Data[Index]&amp;Data[Valid Test, Can be used for conformity (Y/N)],Data[PN/km ('#)])</f>
        <v>#N/A</v>
      </c>
      <c r="L759" s="129" t="e" cm="1">
        <f t="array" ref="L759">_xlfn.XLOOKUP($A759&amp;$Q$3,Data[Index]&amp;Data[Valid Test, Can be used for conformity (Y/N)],Data[PM/km (mg)])</f>
        <v>#N/A</v>
      </c>
      <c r="M759" s="126" t="e" cm="1">
        <f t="array" ref="M759">_xlfn.XLOOKUP($A759&amp;$Q$3,Data[Index]&amp;Data[Valid Test, Can be used for conformity (Y/N)],Data[CH4 (mg/km)])</f>
        <v>#N/A</v>
      </c>
      <c r="N759" s="126" t="e" cm="1">
        <f t="array" ref="N759">_xlfn.XLOOKUP($A759&amp;$Q$3,Data[Index]&amp;Data[Valid Test, Can be used for conformity (Y/N)],Data[N20 (mg/km)])</f>
        <v>#N/A</v>
      </c>
      <c r="O759" s="129" t="e" cm="1">
        <f t="array" ref="O759">_xlfn.XLOOKUP($A759&amp;$Q$3,Data[Index]&amp;Data[Valid Test, Can be used for conformity (Y/N)],Data[l/100km])</f>
        <v>#N/A</v>
      </c>
      <c r="P759" s="138" t="e">
        <f>_xlfn.XLOOKUP($A759,Data[Index],Data[Comments])</f>
        <v>#N/A</v>
      </c>
    </row>
    <row r="760" spans="1:16" x14ac:dyDescent="0.2">
      <c r="A760" s="129"/>
      <c r="B760" s="129"/>
      <c r="C760" s="129" t="e" cm="1">
        <f t="array" ref="C760">_xlfn.XLOOKUP($A760&amp;$Q$3&amp;$R$3,Data[Index]&amp;Data[Valid Test, Can be used for conformity (Y/N)]&amp;Data[Cycle],Data[Test Name])</f>
        <v>#N/A</v>
      </c>
      <c r="D760" s="167" t="e" cm="1">
        <f t="array" ref="D760">_xlfn.XLOOKUP($A760&amp;$Q$3&amp;$R$3,Data[Index]&amp;Data[Valid Test, Can be used for conformity (Y/N)]&amp;Data[Cycle],Data[Mileage (Miles)])</f>
        <v>#N/A</v>
      </c>
      <c r="E760" s="130" t="e" cm="1">
        <f t="array" ref="E760">_xlfn.XLOOKUP($A760&amp;$Q$3&amp;$R$3,Data[Index]&amp;Data[Valid Test, Can be used for conformity (Y/N)]&amp;Data[Cycle],Data[Date])</f>
        <v>#N/A</v>
      </c>
      <c r="F760" s="129" t="e" cm="1">
        <f t="array" ref="F760">_xlfn.XLOOKUP($A760&amp;$Q$3&amp;$R$3,Data[Index]&amp;Data[Valid Test, Can be used for conformity (Y/N)]&amp;Data[Cycle],Data[CO/km (mg)])</f>
        <v>#N/A</v>
      </c>
      <c r="G760" s="129" t="e" cm="1">
        <f t="array" ref="G760">_xlfn.XLOOKUP($A760&amp;$Q$3,Data[Index]&amp;Data[Valid Test, Can be used for conformity (Y/N)],Data[CO2/km (g)])</f>
        <v>#N/A</v>
      </c>
      <c r="H760" s="129" t="e" cm="1">
        <f t="array" ref="H760">_xlfn.XLOOKUP($A760&amp;$Q$3,Data[Index]&amp;Data[Valid Test, Can be used for conformity (Y/N)],Data[THC/km (mg)])</f>
        <v>#N/A</v>
      </c>
      <c r="I760" s="129" t="e" cm="1">
        <f t="array" ref="I760">_xlfn.XLOOKUP($A760&amp;$Q$3,Data[Index]&amp;Data[Valid Test, Can be used for conformity (Y/N)],Data[NOx/km (mg)])</f>
        <v>#N/A</v>
      </c>
      <c r="J760" s="129" t="e" cm="1">
        <f t="array" ref="J760">_xlfn.XLOOKUP($A760&amp;$Q$3,Data[Index]&amp;Data[Valid Test, Can be used for conformity (Y/N)],Data[THC + NOx/km (mg)])</f>
        <v>#N/A</v>
      </c>
      <c r="K760" s="142" t="e" cm="1">
        <f t="array" ref="K760">_xlfn.XLOOKUP($A760&amp;$Q$3,Data[Index]&amp;Data[Valid Test, Can be used for conformity (Y/N)],Data[PN/km ('#)])</f>
        <v>#N/A</v>
      </c>
      <c r="L760" s="129" t="e" cm="1">
        <f t="array" ref="L760">_xlfn.XLOOKUP($A760&amp;$Q$3,Data[Index]&amp;Data[Valid Test, Can be used for conformity (Y/N)],Data[PM/km (mg)])</f>
        <v>#N/A</v>
      </c>
      <c r="M760" s="126" t="e" cm="1">
        <f t="array" ref="M760">_xlfn.XLOOKUP($A760&amp;$Q$3,Data[Index]&amp;Data[Valid Test, Can be used for conformity (Y/N)],Data[CH4 (mg/km)])</f>
        <v>#N/A</v>
      </c>
      <c r="N760" s="126" t="e" cm="1">
        <f t="array" ref="N760">_xlfn.XLOOKUP($A760&amp;$Q$3,Data[Index]&amp;Data[Valid Test, Can be used for conformity (Y/N)],Data[N20 (mg/km)])</f>
        <v>#N/A</v>
      </c>
      <c r="O760" s="129" t="e" cm="1">
        <f t="array" ref="O760">_xlfn.XLOOKUP($A760&amp;$Q$3,Data[Index]&amp;Data[Valid Test, Can be used for conformity (Y/N)],Data[l/100km])</f>
        <v>#N/A</v>
      </c>
      <c r="P760" s="138" t="e">
        <f>_xlfn.XLOOKUP($A760,Data[Index],Data[Comments])</f>
        <v>#N/A</v>
      </c>
    </row>
    <row r="761" spans="1:16" x14ac:dyDescent="0.2">
      <c r="A761" s="129"/>
      <c r="B761" s="129"/>
      <c r="C761" s="129" t="e" cm="1">
        <f t="array" ref="C761">_xlfn.XLOOKUP($A761&amp;$Q$3&amp;$R$3,Data[Index]&amp;Data[Valid Test, Can be used for conformity (Y/N)]&amp;Data[Cycle],Data[Test Name])</f>
        <v>#N/A</v>
      </c>
      <c r="D761" s="167" t="e" cm="1">
        <f t="array" ref="D761">_xlfn.XLOOKUP($A761&amp;$Q$3&amp;$R$3,Data[Index]&amp;Data[Valid Test, Can be used for conformity (Y/N)]&amp;Data[Cycle],Data[Mileage (Miles)])</f>
        <v>#N/A</v>
      </c>
      <c r="E761" s="130" t="e" cm="1">
        <f t="array" ref="E761">_xlfn.XLOOKUP($A761&amp;$Q$3&amp;$R$3,Data[Index]&amp;Data[Valid Test, Can be used for conformity (Y/N)]&amp;Data[Cycle],Data[Date])</f>
        <v>#N/A</v>
      </c>
      <c r="F761" s="129" t="e" cm="1">
        <f t="array" ref="F761">_xlfn.XLOOKUP($A761&amp;$Q$3&amp;$R$3,Data[Index]&amp;Data[Valid Test, Can be used for conformity (Y/N)]&amp;Data[Cycle],Data[CO/km (mg)])</f>
        <v>#N/A</v>
      </c>
      <c r="G761" s="129" t="e" cm="1">
        <f t="array" ref="G761">_xlfn.XLOOKUP($A761&amp;$Q$3,Data[Index]&amp;Data[Valid Test, Can be used for conformity (Y/N)],Data[CO2/km (g)])</f>
        <v>#N/A</v>
      </c>
      <c r="H761" s="129" t="e" cm="1">
        <f t="array" ref="H761">_xlfn.XLOOKUP($A761&amp;$Q$3,Data[Index]&amp;Data[Valid Test, Can be used for conformity (Y/N)],Data[THC/km (mg)])</f>
        <v>#N/A</v>
      </c>
      <c r="I761" s="129" t="e" cm="1">
        <f t="array" ref="I761">_xlfn.XLOOKUP($A761&amp;$Q$3,Data[Index]&amp;Data[Valid Test, Can be used for conformity (Y/N)],Data[NOx/km (mg)])</f>
        <v>#N/A</v>
      </c>
      <c r="J761" s="129" t="e" cm="1">
        <f t="array" ref="J761">_xlfn.XLOOKUP($A761&amp;$Q$3,Data[Index]&amp;Data[Valid Test, Can be used for conformity (Y/N)],Data[THC + NOx/km (mg)])</f>
        <v>#N/A</v>
      </c>
      <c r="K761" s="142" t="e" cm="1">
        <f t="array" ref="K761">_xlfn.XLOOKUP($A761&amp;$Q$3,Data[Index]&amp;Data[Valid Test, Can be used for conformity (Y/N)],Data[PN/km ('#)])</f>
        <v>#N/A</v>
      </c>
      <c r="L761" s="129" t="e" cm="1">
        <f t="array" ref="L761">_xlfn.XLOOKUP($A761&amp;$Q$3,Data[Index]&amp;Data[Valid Test, Can be used for conformity (Y/N)],Data[PM/km (mg)])</f>
        <v>#N/A</v>
      </c>
      <c r="M761" s="126" t="e" cm="1">
        <f t="array" ref="M761">_xlfn.XLOOKUP($A761&amp;$Q$3,Data[Index]&amp;Data[Valid Test, Can be used for conformity (Y/N)],Data[CH4 (mg/km)])</f>
        <v>#N/A</v>
      </c>
      <c r="N761" s="126" t="e" cm="1">
        <f t="array" ref="N761">_xlfn.XLOOKUP($A761&amp;$Q$3,Data[Index]&amp;Data[Valid Test, Can be used for conformity (Y/N)],Data[N20 (mg/km)])</f>
        <v>#N/A</v>
      </c>
      <c r="O761" s="129" t="e" cm="1">
        <f t="array" ref="O761">_xlfn.XLOOKUP($A761&amp;$Q$3,Data[Index]&amp;Data[Valid Test, Can be used for conformity (Y/N)],Data[l/100km])</f>
        <v>#N/A</v>
      </c>
      <c r="P761" s="138">
        <f>_xlfn.XLOOKUP($A761,Data[Index],Data[Comments])</f>
        <v>0</v>
      </c>
    </row>
    <row r="762" spans="1:16" x14ac:dyDescent="0.2">
      <c r="A762" s="129"/>
      <c r="B762" s="129"/>
      <c r="C762" s="129" t="e" cm="1">
        <f t="array" ref="C762">_xlfn.XLOOKUP($A762&amp;$Q$3&amp;$R$3,Data[Index]&amp;Data[Valid Test, Can be used for conformity (Y/N)]&amp;Data[Cycle],Data[Test Name])</f>
        <v>#N/A</v>
      </c>
      <c r="D762" s="167" t="e" cm="1">
        <f t="array" ref="D762">_xlfn.XLOOKUP($A762&amp;$Q$3&amp;$R$3,Data[Index]&amp;Data[Valid Test, Can be used for conformity (Y/N)]&amp;Data[Cycle],Data[Mileage (Miles)])</f>
        <v>#N/A</v>
      </c>
      <c r="E762" s="130" t="e" cm="1">
        <f t="array" ref="E762">_xlfn.XLOOKUP($A762&amp;$Q$3&amp;$R$3,Data[Index]&amp;Data[Valid Test, Can be used for conformity (Y/N)]&amp;Data[Cycle],Data[Date])</f>
        <v>#N/A</v>
      </c>
      <c r="F762" s="129" t="e" cm="1">
        <f t="array" ref="F762">_xlfn.XLOOKUP($A762&amp;$Q$3&amp;$R$3,Data[Index]&amp;Data[Valid Test, Can be used for conformity (Y/N)]&amp;Data[Cycle],Data[CO/km (mg)])</f>
        <v>#N/A</v>
      </c>
      <c r="G762" s="129" t="e" cm="1">
        <f t="array" ref="G762">_xlfn.XLOOKUP($A762&amp;$Q$3,Data[Index]&amp;Data[Valid Test, Can be used for conformity (Y/N)],Data[CO2/km (g)])</f>
        <v>#N/A</v>
      </c>
      <c r="H762" s="129" t="e" cm="1">
        <f t="array" ref="H762">_xlfn.XLOOKUP($A762&amp;$Q$3,Data[Index]&amp;Data[Valid Test, Can be used for conformity (Y/N)],Data[THC/km (mg)])</f>
        <v>#N/A</v>
      </c>
      <c r="I762" s="129" t="e" cm="1">
        <f t="array" ref="I762">_xlfn.XLOOKUP($A762&amp;$Q$3,Data[Index]&amp;Data[Valid Test, Can be used for conformity (Y/N)],Data[NOx/km (mg)])</f>
        <v>#N/A</v>
      </c>
      <c r="J762" s="129" t="e" cm="1">
        <f t="array" ref="J762">_xlfn.XLOOKUP($A762&amp;$Q$3,Data[Index]&amp;Data[Valid Test, Can be used for conformity (Y/N)],Data[THC + NOx/km (mg)])</f>
        <v>#N/A</v>
      </c>
      <c r="K762" s="142" t="e" cm="1">
        <f t="array" ref="K762">_xlfn.XLOOKUP($A762&amp;$Q$3,Data[Index]&amp;Data[Valid Test, Can be used for conformity (Y/N)],Data[PN/km ('#)])</f>
        <v>#N/A</v>
      </c>
      <c r="L762" s="129" t="e" cm="1">
        <f t="array" ref="L762">_xlfn.XLOOKUP($A762&amp;$Q$3,Data[Index]&amp;Data[Valid Test, Can be used for conformity (Y/N)],Data[PM/km (mg)])</f>
        <v>#N/A</v>
      </c>
      <c r="M762" s="126" t="e" cm="1">
        <f t="array" ref="M762">_xlfn.XLOOKUP($A762&amp;$Q$3,Data[Index]&amp;Data[Valid Test, Can be used for conformity (Y/N)],Data[CH4 (mg/km)])</f>
        <v>#N/A</v>
      </c>
      <c r="N762" s="126" t="e" cm="1">
        <f t="array" ref="N762">_xlfn.XLOOKUP($A762&amp;$Q$3,Data[Index]&amp;Data[Valid Test, Can be used for conformity (Y/N)],Data[N20 (mg/km)])</f>
        <v>#N/A</v>
      </c>
      <c r="O762" s="129" t="e" cm="1">
        <f t="array" ref="O762">_xlfn.XLOOKUP($A762&amp;$Q$3,Data[Index]&amp;Data[Valid Test, Can be used for conformity (Y/N)],Data[l/100km])</f>
        <v>#N/A</v>
      </c>
      <c r="P762" s="138">
        <f>_xlfn.XLOOKUP($A762,Data[Index],Data[Comments])</f>
        <v>0</v>
      </c>
    </row>
    <row r="763" spans="1:16" x14ac:dyDescent="0.2">
      <c r="A763" s="129"/>
      <c r="B763" s="129"/>
      <c r="C763" s="129" t="e" cm="1">
        <f t="array" ref="C763">_xlfn.XLOOKUP($A763&amp;$Q$3&amp;$R$3,Data[Index]&amp;Data[Valid Test, Can be used for conformity (Y/N)]&amp;Data[Cycle],Data[Test Name])</f>
        <v>#N/A</v>
      </c>
      <c r="D763" s="167" t="e" cm="1">
        <f t="array" ref="D763">_xlfn.XLOOKUP($A763&amp;$Q$3&amp;$R$3,Data[Index]&amp;Data[Valid Test, Can be used for conformity (Y/N)]&amp;Data[Cycle],Data[Mileage (Miles)])</f>
        <v>#N/A</v>
      </c>
      <c r="E763" s="130" t="e" cm="1">
        <f t="array" ref="E763">_xlfn.XLOOKUP($A763&amp;$Q$3&amp;$R$3,Data[Index]&amp;Data[Valid Test, Can be used for conformity (Y/N)]&amp;Data[Cycle],Data[Date])</f>
        <v>#N/A</v>
      </c>
      <c r="F763" s="129" t="e" cm="1">
        <f t="array" ref="F763">_xlfn.XLOOKUP($A763&amp;$Q$3&amp;$R$3,Data[Index]&amp;Data[Valid Test, Can be used for conformity (Y/N)]&amp;Data[Cycle],Data[CO/km (mg)])</f>
        <v>#N/A</v>
      </c>
      <c r="G763" s="129" t="e" cm="1">
        <f t="array" ref="G763">_xlfn.XLOOKUP($A763&amp;$Q$3,Data[Index]&amp;Data[Valid Test, Can be used for conformity (Y/N)],Data[CO2/km (g)])</f>
        <v>#N/A</v>
      </c>
      <c r="H763" s="129" t="e" cm="1">
        <f t="array" ref="H763">_xlfn.XLOOKUP($A763&amp;$Q$3,Data[Index]&amp;Data[Valid Test, Can be used for conformity (Y/N)],Data[THC/km (mg)])</f>
        <v>#N/A</v>
      </c>
      <c r="I763" s="129" t="e" cm="1">
        <f t="array" ref="I763">_xlfn.XLOOKUP($A763&amp;$Q$3,Data[Index]&amp;Data[Valid Test, Can be used for conformity (Y/N)],Data[NOx/km (mg)])</f>
        <v>#N/A</v>
      </c>
      <c r="J763" s="129" t="e" cm="1">
        <f t="array" ref="J763">_xlfn.XLOOKUP($A763&amp;$Q$3,Data[Index]&amp;Data[Valid Test, Can be used for conformity (Y/N)],Data[THC + NOx/km (mg)])</f>
        <v>#N/A</v>
      </c>
      <c r="K763" s="142" t="e" cm="1">
        <f t="array" ref="K763">_xlfn.XLOOKUP($A763&amp;$Q$3,Data[Index]&amp;Data[Valid Test, Can be used for conformity (Y/N)],Data[PN/km ('#)])</f>
        <v>#N/A</v>
      </c>
      <c r="L763" s="129" t="e" cm="1">
        <f t="array" ref="L763">_xlfn.XLOOKUP($A763&amp;$Q$3,Data[Index]&amp;Data[Valid Test, Can be used for conformity (Y/N)],Data[PM/km (mg)])</f>
        <v>#N/A</v>
      </c>
      <c r="M763" s="126" t="e" cm="1">
        <f t="array" ref="M763">_xlfn.XLOOKUP($A763&amp;$Q$3,Data[Index]&amp;Data[Valid Test, Can be used for conformity (Y/N)],Data[CH4 (mg/km)])</f>
        <v>#N/A</v>
      </c>
      <c r="N763" s="126" t="e" cm="1">
        <f t="array" ref="N763">_xlfn.XLOOKUP($A763&amp;$Q$3,Data[Index]&amp;Data[Valid Test, Can be used for conformity (Y/N)],Data[N20 (mg/km)])</f>
        <v>#N/A</v>
      </c>
      <c r="O763" s="129" t="e" cm="1">
        <f t="array" ref="O763">_xlfn.XLOOKUP($A763&amp;$Q$3,Data[Index]&amp;Data[Valid Test, Can be used for conformity (Y/N)],Data[l/100km])</f>
        <v>#N/A</v>
      </c>
      <c r="P763" s="138" t="e">
        <f>_xlfn.XLOOKUP($A763,Data[Index],Data[Comments])</f>
        <v>#N/A</v>
      </c>
    </row>
    <row r="764" spans="1:16" x14ac:dyDescent="0.2">
      <c r="A764" s="129"/>
      <c r="B764" s="129"/>
      <c r="C764" s="129" t="e" cm="1">
        <f t="array" ref="C764">_xlfn.XLOOKUP($A764&amp;$Q$3&amp;$R$3,Data[Index]&amp;Data[Valid Test, Can be used for conformity (Y/N)]&amp;Data[Cycle],Data[Test Name])</f>
        <v>#N/A</v>
      </c>
      <c r="D764" s="167" t="e" cm="1">
        <f t="array" ref="D764">_xlfn.XLOOKUP($A764&amp;$Q$3&amp;$R$3,Data[Index]&amp;Data[Valid Test, Can be used for conformity (Y/N)]&amp;Data[Cycle],Data[Mileage (Miles)])</f>
        <v>#N/A</v>
      </c>
      <c r="E764" s="130" t="e" cm="1">
        <f t="array" ref="E764">_xlfn.XLOOKUP($A764&amp;$Q$3&amp;$R$3,Data[Index]&amp;Data[Valid Test, Can be used for conformity (Y/N)]&amp;Data[Cycle],Data[Date])</f>
        <v>#N/A</v>
      </c>
      <c r="F764" s="129" t="e" cm="1">
        <f t="array" ref="F764">_xlfn.XLOOKUP($A764&amp;$Q$3&amp;$R$3,Data[Index]&amp;Data[Valid Test, Can be used for conformity (Y/N)]&amp;Data[Cycle],Data[CO/km (mg)])</f>
        <v>#N/A</v>
      </c>
      <c r="G764" s="129" t="e" cm="1">
        <f t="array" ref="G764">_xlfn.XLOOKUP($A764&amp;$Q$3,Data[Index]&amp;Data[Valid Test, Can be used for conformity (Y/N)],Data[CO2/km (g)])</f>
        <v>#N/A</v>
      </c>
      <c r="H764" s="129" t="e" cm="1">
        <f t="array" ref="H764">_xlfn.XLOOKUP($A764&amp;$Q$3,Data[Index]&amp;Data[Valid Test, Can be used for conformity (Y/N)],Data[THC/km (mg)])</f>
        <v>#N/A</v>
      </c>
      <c r="I764" s="129" t="e" cm="1">
        <f t="array" ref="I764">_xlfn.XLOOKUP($A764&amp;$Q$3,Data[Index]&amp;Data[Valid Test, Can be used for conformity (Y/N)],Data[NOx/km (mg)])</f>
        <v>#N/A</v>
      </c>
      <c r="J764" s="129" t="e" cm="1">
        <f t="array" ref="J764">_xlfn.XLOOKUP($A764&amp;$Q$3,Data[Index]&amp;Data[Valid Test, Can be used for conformity (Y/N)],Data[THC + NOx/km (mg)])</f>
        <v>#N/A</v>
      </c>
      <c r="K764" s="142" t="e" cm="1">
        <f t="array" ref="K764">_xlfn.XLOOKUP($A764&amp;$Q$3,Data[Index]&amp;Data[Valid Test, Can be used for conformity (Y/N)],Data[PN/km ('#)])</f>
        <v>#N/A</v>
      </c>
      <c r="L764" s="129" t="e" cm="1">
        <f t="array" ref="L764">_xlfn.XLOOKUP($A764&amp;$Q$3,Data[Index]&amp;Data[Valid Test, Can be used for conformity (Y/N)],Data[PM/km (mg)])</f>
        <v>#N/A</v>
      </c>
      <c r="M764" s="126" t="e" cm="1">
        <f t="array" ref="M764">_xlfn.XLOOKUP($A764&amp;$Q$3,Data[Index]&amp;Data[Valid Test, Can be used for conformity (Y/N)],Data[CH4 (mg/km)])</f>
        <v>#N/A</v>
      </c>
      <c r="N764" s="126" t="e" cm="1">
        <f t="array" ref="N764">_xlfn.XLOOKUP($A764&amp;$Q$3,Data[Index]&amp;Data[Valid Test, Can be used for conformity (Y/N)],Data[N20 (mg/km)])</f>
        <v>#N/A</v>
      </c>
      <c r="O764" s="129" t="e" cm="1">
        <f t="array" ref="O764">_xlfn.XLOOKUP($A764&amp;$Q$3,Data[Index]&amp;Data[Valid Test, Can be used for conformity (Y/N)],Data[l/100km])</f>
        <v>#N/A</v>
      </c>
      <c r="P764" s="138">
        <f>_xlfn.XLOOKUP($A764,Data[Index],Data[Comments])</f>
        <v>0</v>
      </c>
    </row>
    <row r="765" spans="1:16" x14ac:dyDescent="0.2">
      <c r="A765" s="129"/>
      <c r="B765" s="129"/>
      <c r="C765" s="129" t="e" cm="1">
        <f t="array" ref="C765">_xlfn.XLOOKUP($A765&amp;$Q$3&amp;$R$3,Data[Index]&amp;Data[Valid Test, Can be used for conformity (Y/N)]&amp;Data[Cycle],Data[Test Name])</f>
        <v>#N/A</v>
      </c>
      <c r="D765" s="167" t="e" cm="1">
        <f t="array" ref="D765">_xlfn.XLOOKUP($A765&amp;$Q$3&amp;$R$3,Data[Index]&amp;Data[Valid Test, Can be used for conformity (Y/N)]&amp;Data[Cycle],Data[Mileage (Miles)])</f>
        <v>#N/A</v>
      </c>
      <c r="E765" s="130" t="e" cm="1">
        <f t="array" ref="E765">_xlfn.XLOOKUP($A765&amp;$Q$3&amp;$R$3,Data[Index]&amp;Data[Valid Test, Can be used for conformity (Y/N)]&amp;Data[Cycle],Data[Date])</f>
        <v>#N/A</v>
      </c>
      <c r="F765" s="129" t="e" cm="1">
        <f t="array" ref="F765">_xlfn.XLOOKUP($A765&amp;$Q$3&amp;$R$3,Data[Index]&amp;Data[Valid Test, Can be used for conformity (Y/N)]&amp;Data[Cycle],Data[CO/km (mg)])</f>
        <v>#N/A</v>
      </c>
      <c r="G765" s="129" t="e" cm="1">
        <f t="array" ref="G765">_xlfn.XLOOKUP($A765&amp;$Q$3,Data[Index]&amp;Data[Valid Test, Can be used for conformity (Y/N)],Data[CO2/km (g)])</f>
        <v>#N/A</v>
      </c>
      <c r="H765" s="129" t="e" cm="1">
        <f t="array" ref="H765">_xlfn.XLOOKUP($A765&amp;$Q$3,Data[Index]&amp;Data[Valid Test, Can be used for conformity (Y/N)],Data[THC/km (mg)])</f>
        <v>#N/A</v>
      </c>
      <c r="I765" s="129" t="e" cm="1">
        <f t="array" ref="I765">_xlfn.XLOOKUP($A765&amp;$Q$3,Data[Index]&amp;Data[Valid Test, Can be used for conformity (Y/N)],Data[NOx/km (mg)])</f>
        <v>#N/A</v>
      </c>
      <c r="J765" s="129" t="e" cm="1">
        <f t="array" ref="J765">_xlfn.XLOOKUP($A765&amp;$Q$3,Data[Index]&amp;Data[Valid Test, Can be used for conformity (Y/N)],Data[THC + NOx/km (mg)])</f>
        <v>#N/A</v>
      </c>
      <c r="K765" s="142" t="e" cm="1">
        <f t="array" ref="K765">_xlfn.XLOOKUP($A765&amp;$Q$3,Data[Index]&amp;Data[Valid Test, Can be used for conformity (Y/N)],Data[PN/km ('#)])</f>
        <v>#N/A</v>
      </c>
      <c r="L765" s="129" t="e" cm="1">
        <f t="array" ref="L765">_xlfn.XLOOKUP($A765&amp;$Q$3,Data[Index]&amp;Data[Valid Test, Can be used for conformity (Y/N)],Data[PM/km (mg)])</f>
        <v>#N/A</v>
      </c>
      <c r="M765" s="126" t="e" cm="1">
        <f t="array" ref="M765">_xlfn.XLOOKUP($A765&amp;$Q$3,Data[Index]&amp;Data[Valid Test, Can be used for conformity (Y/N)],Data[CH4 (mg/km)])</f>
        <v>#N/A</v>
      </c>
      <c r="N765" s="126" t="e" cm="1">
        <f t="array" ref="N765">_xlfn.XLOOKUP($A765&amp;$Q$3,Data[Index]&amp;Data[Valid Test, Can be used for conformity (Y/N)],Data[N20 (mg/km)])</f>
        <v>#N/A</v>
      </c>
      <c r="O765" s="129" t="e" cm="1">
        <f t="array" ref="O765">_xlfn.XLOOKUP($A765&amp;$Q$3,Data[Index]&amp;Data[Valid Test, Can be used for conformity (Y/N)],Data[l/100km])</f>
        <v>#N/A</v>
      </c>
      <c r="P765" s="138">
        <f>_xlfn.XLOOKUP($A765,Data[Index],Data[Comments])</f>
        <v>0</v>
      </c>
    </row>
    <row r="766" spans="1:16" x14ac:dyDescent="0.2">
      <c r="A766" s="129"/>
      <c r="B766" s="129"/>
      <c r="C766" s="129" t="e" cm="1">
        <f t="array" ref="C766">_xlfn.XLOOKUP($A766&amp;$Q$3&amp;$R$3,Data[Index]&amp;Data[Valid Test, Can be used for conformity (Y/N)]&amp;Data[Cycle],Data[Test Name])</f>
        <v>#N/A</v>
      </c>
      <c r="D766" s="167" t="e" cm="1">
        <f t="array" ref="D766">_xlfn.XLOOKUP($A766&amp;$Q$3&amp;$R$3,Data[Index]&amp;Data[Valid Test, Can be used for conformity (Y/N)]&amp;Data[Cycle],Data[Mileage (Miles)])</f>
        <v>#N/A</v>
      </c>
      <c r="E766" s="130" t="e" cm="1">
        <f t="array" ref="E766">_xlfn.XLOOKUP($A766&amp;$Q$3&amp;$R$3,Data[Index]&amp;Data[Valid Test, Can be used for conformity (Y/N)]&amp;Data[Cycle],Data[Date])</f>
        <v>#N/A</v>
      </c>
      <c r="F766" s="129" t="e" cm="1">
        <f t="array" ref="F766">_xlfn.XLOOKUP($A766&amp;$Q$3&amp;$R$3,Data[Index]&amp;Data[Valid Test, Can be used for conformity (Y/N)]&amp;Data[Cycle],Data[CO/km (mg)])</f>
        <v>#N/A</v>
      </c>
      <c r="G766" s="129" t="e" cm="1">
        <f t="array" ref="G766">_xlfn.XLOOKUP($A766&amp;$Q$3,Data[Index]&amp;Data[Valid Test, Can be used for conformity (Y/N)],Data[CO2/km (g)])</f>
        <v>#N/A</v>
      </c>
      <c r="H766" s="129" t="e" cm="1">
        <f t="array" ref="H766">_xlfn.XLOOKUP($A766&amp;$Q$3,Data[Index]&amp;Data[Valid Test, Can be used for conformity (Y/N)],Data[THC/km (mg)])</f>
        <v>#N/A</v>
      </c>
      <c r="I766" s="129" t="e" cm="1">
        <f t="array" ref="I766">_xlfn.XLOOKUP($A766&amp;$Q$3,Data[Index]&amp;Data[Valid Test, Can be used for conformity (Y/N)],Data[NOx/km (mg)])</f>
        <v>#N/A</v>
      </c>
      <c r="J766" s="129" t="e" cm="1">
        <f t="array" ref="J766">_xlfn.XLOOKUP($A766&amp;$Q$3,Data[Index]&amp;Data[Valid Test, Can be used for conformity (Y/N)],Data[THC + NOx/km (mg)])</f>
        <v>#N/A</v>
      </c>
      <c r="K766" s="142" t="e" cm="1">
        <f t="array" ref="K766">_xlfn.XLOOKUP($A766&amp;$Q$3,Data[Index]&amp;Data[Valid Test, Can be used for conformity (Y/N)],Data[PN/km ('#)])</f>
        <v>#N/A</v>
      </c>
      <c r="L766" s="129" t="e" cm="1">
        <f t="array" ref="L766">_xlfn.XLOOKUP($A766&amp;$Q$3,Data[Index]&amp;Data[Valid Test, Can be used for conformity (Y/N)],Data[PM/km (mg)])</f>
        <v>#N/A</v>
      </c>
      <c r="M766" s="126" t="e" cm="1">
        <f t="array" ref="M766">_xlfn.XLOOKUP($A766&amp;$Q$3,Data[Index]&amp;Data[Valid Test, Can be used for conformity (Y/N)],Data[CH4 (mg/km)])</f>
        <v>#N/A</v>
      </c>
      <c r="N766" s="126" t="e" cm="1">
        <f t="array" ref="N766">_xlfn.XLOOKUP($A766&amp;$Q$3,Data[Index]&amp;Data[Valid Test, Can be used for conformity (Y/N)],Data[N20 (mg/km)])</f>
        <v>#N/A</v>
      </c>
      <c r="O766" s="129" t="e" cm="1">
        <f t="array" ref="O766">_xlfn.XLOOKUP($A766&amp;$Q$3,Data[Index]&amp;Data[Valid Test, Can be used for conformity (Y/N)],Data[l/100km])</f>
        <v>#N/A</v>
      </c>
      <c r="P766" s="138" t="e">
        <f>_xlfn.XLOOKUP($A766,Data[Index],Data[Comments])</f>
        <v>#N/A</v>
      </c>
    </row>
    <row r="767" spans="1:16" x14ac:dyDescent="0.2">
      <c r="A767" s="129"/>
      <c r="B767" s="129"/>
      <c r="C767" s="129" t="e" cm="1">
        <f t="array" ref="C767">_xlfn.XLOOKUP($A767&amp;$Q$3&amp;$R$3,Data[Index]&amp;Data[Valid Test, Can be used for conformity (Y/N)]&amp;Data[Cycle],Data[Test Name])</f>
        <v>#N/A</v>
      </c>
      <c r="D767" s="167" t="e" cm="1">
        <f t="array" ref="D767">_xlfn.XLOOKUP($A767&amp;$Q$3&amp;$R$3,Data[Index]&amp;Data[Valid Test, Can be used for conformity (Y/N)]&amp;Data[Cycle],Data[Mileage (Miles)])</f>
        <v>#N/A</v>
      </c>
      <c r="E767" s="130" t="e" cm="1">
        <f t="array" ref="E767">_xlfn.XLOOKUP($A767&amp;$Q$3&amp;$R$3,Data[Index]&amp;Data[Valid Test, Can be used for conformity (Y/N)]&amp;Data[Cycle],Data[Date])</f>
        <v>#N/A</v>
      </c>
      <c r="F767" s="129" t="e" cm="1">
        <f t="array" ref="F767">_xlfn.XLOOKUP($A767&amp;$Q$3&amp;$R$3,Data[Index]&amp;Data[Valid Test, Can be used for conformity (Y/N)]&amp;Data[Cycle],Data[CO/km (mg)])</f>
        <v>#N/A</v>
      </c>
      <c r="G767" s="129" t="e" cm="1">
        <f t="array" ref="G767">_xlfn.XLOOKUP($A767&amp;$Q$3,Data[Index]&amp;Data[Valid Test, Can be used for conformity (Y/N)],Data[CO2/km (g)])</f>
        <v>#N/A</v>
      </c>
      <c r="H767" s="129" t="e" cm="1">
        <f t="array" ref="H767">_xlfn.XLOOKUP($A767&amp;$Q$3,Data[Index]&amp;Data[Valid Test, Can be used for conformity (Y/N)],Data[THC/km (mg)])</f>
        <v>#N/A</v>
      </c>
      <c r="I767" s="129" t="e" cm="1">
        <f t="array" ref="I767">_xlfn.XLOOKUP($A767&amp;$Q$3,Data[Index]&amp;Data[Valid Test, Can be used for conformity (Y/N)],Data[NOx/km (mg)])</f>
        <v>#N/A</v>
      </c>
      <c r="J767" s="129" t="e" cm="1">
        <f t="array" ref="J767">_xlfn.XLOOKUP($A767&amp;$Q$3,Data[Index]&amp;Data[Valid Test, Can be used for conformity (Y/N)],Data[THC + NOx/km (mg)])</f>
        <v>#N/A</v>
      </c>
      <c r="K767" s="142" t="e" cm="1">
        <f t="array" ref="K767">_xlfn.XLOOKUP($A767&amp;$Q$3,Data[Index]&amp;Data[Valid Test, Can be used for conformity (Y/N)],Data[PN/km ('#)])</f>
        <v>#N/A</v>
      </c>
      <c r="L767" s="129" t="e" cm="1">
        <f t="array" ref="L767">_xlfn.XLOOKUP($A767&amp;$Q$3,Data[Index]&amp;Data[Valid Test, Can be used for conformity (Y/N)],Data[PM/km (mg)])</f>
        <v>#N/A</v>
      </c>
      <c r="M767" s="126" t="e" cm="1">
        <f t="array" ref="M767">_xlfn.XLOOKUP($A767&amp;$Q$3,Data[Index]&amp;Data[Valid Test, Can be used for conformity (Y/N)],Data[CH4 (mg/km)])</f>
        <v>#N/A</v>
      </c>
      <c r="N767" s="126" t="e" cm="1">
        <f t="array" ref="N767">_xlfn.XLOOKUP($A767&amp;$Q$3,Data[Index]&amp;Data[Valid Test, Can be used for conformity (Y/N)],Data[N20 (mg/km)])</f>
        <v>#N/A</v>
      </c>
      <c r="O767" s="129" t="e" cm="1">
        <f t="array" ref="O767">_xlfn.XLOOKUP($A767&amp;$Q$3,Data[Index]&amp;Data[Valid Test, Can be used for conformity (Y/N)],Data[l/100km])</f>
        <v>#N/A</v>
      </c>
      <c r="P767" s="138" t="e">
        <f>_xlfn.XLOOKUP($A767,Data[Index],Data[Comments])</f>
        <v>#N/A</v>
      </c>
    </row>
    <row r="768" spans="1:16" x14ac:dyDescent="0.2">
      <c r="A768" s="129"/>
      <c r="B768" s="129"/>
      <c r="C768" s="129" t="e" cm="1">
        <f t="array" ref="C768">_xlfn.XLOOKUP($A768&amp;$Q$3&amp;$R$3,Data[Index]&amp;Data[Valid Test, Can be used for conformity (Y/N)]&amp;Data[Cycle],Data[Test Name])</f>
        <v>#N/A</v>
      </c>
      <c r="D768" s="167" t="e" cm="1">
        <f t="array" ref="D768">_xlfn.XLOOKUP($A768&amp;$Q$3&amp;$R$3,Data[Index]&amp;Data[Valid Test, Can be used for conformity (Y/N)]&amp;Data[Cycle],Data[Mileage (Miles)])</f>
        <v>#N/A</v>
      </c>
      <c r="E768" s="130" t="e" cm="1">
        <f t="array" ref="E768">_xlfn.XLOOKUP($A768&amp;$Q$3&amp;$R$3,Data[Index]&amp;Data[Valid Test, Can be used for conformity (Y/N)]&amp;Data[Cycle],Data[Date])</f>
        <v>#N/A</v>
      </c>
      <c r="F768" s="129" t="e" cm="1">
        <f t="array" ref="F768">_xlfn.XLOOKUP($A768&amp;$Q$3&amp;$R$3,Data[Index]&amp;Data[Valid Test, Can be used for conformity (Y/N)]&amp;Data[Cycle],Data[CO/km (mg)])</f>
        <v>#N/A</v>
      </c>
      <c r="G768" s="129" t="e" cm="1">
        <f t="array" ref="G768">_xlfn.XLOOKUP($A768&amp;$Q$3,Data[Index]&amp;Data[Valid Test, Can be used for conformity (Y/N)],Data[CO2/km (g)])</f>
        <v>#N/A</v>
      </c>
      <c r="H768" s="129" t="e" cm="1">
        <f t="array" ref="H768">_xlfn.XLOOKUP($A768&amp;$Q$3,Data[Index]&amp;Data[Valid Test, Can be used for conformity (Y/N)],Data[THC/km (mg)])</f>
        <v>#N/A</v>
      </c>
      <c r="I768" s="129" t="e" cm="1">
        <f t="array" ref="I768">_xlfn.XLOOKUP($A768&amp;$Q$3,Data[Index]&amp;Data[Valid Test, Can be used for conformity (Y/N)],Data[NOx/km (mg)])</f>
        <v>#N/A</v>
      </c>
      <c r="J768" s="129" t="e" cm="1">
        <f t="array" ref="J768">_xlfn.XLOOKUP($A768&amp;$Q$3,Data[Index]&amp;Data[Valid Test, Can be used for conformity (Y/N)],Data[THC + NOx/km (mg)])</f>
        <v>#N/A</v>
      </c>
      <c r="K768" s="142" t="e" cm="1">
        <f t="array" ref="K768">_xlfn.XLOOKUP($A768&amp;$Q$3,Data[Index]&amp;Data[Valid Test, Can be used for conformity (Y/N)],Data[PN/km ('#)])</f>
        <v>#N/A</v>
      </c>
      <c r="L768" s="129" t="e" cm="1">
        <f t="array" ref="L768">_xlfn.XLOOKUP($A768&amp;$Q$3,Data[Index]&amp;Data[Valid Test, Can be used for conformity (Y/N)],Data[PM/km (mg)])</f>
        <v>#N/A</v>
      </c>
      <c r="M768" s="126" t="e" cm="1">
        <f t="array" ref="M768">_xlfn.XLOOKUP($A768&amp;$Q$3,Data[Index]&amp;Data[Valid Test, Can be used for conformity (Y/N)],Data[CH4 (mg/km)])</f>
        <v>#N/A</v>
      </c>
      <c r="N768" s="126" t="e" cm="1">
        <f t="array" ref="N768">_xlfn.XLOOKUP($A768&amp;$Q$3,Data[Index]&amp;Data[Valid Test, Can be used for conformity (Y/N)],Data[N20 (mg/km)])</f>
        <v>#N/A</v>
      </c>
      <c r="O768" s="129" t="e" cm="1">
        <f t="array" ref="O768">_xlfn.XLOOKUP($A768&amp;$Q$3,Data[Index]&amp;Data[Valid Test, Can be used for conformity (Y/N)],Data[l/100km])</f>
        <v>#N/A</v>
      </c>
      <c r="P768" s="138" t="e">
        <f>_xlfn.XLOOKUP($A768,Data[Index],Data[Comments])</f>
        <v>#N/A</v>
      </c>
    </row>
    <row r="769" spans="1:16" x14ac:dyDescent="0.2">
      <c r="A769" s="129"/>
      <c r="B769" s="129"/>
      <c r="C769" s="129" t="e" cm="1">
        <f t="array" ref="C769">_xlfn.XLOOKUP($A769&amp;$Q$3&amp;$R$3,Data[Index]&amp;Data[Valid Test, Can be used for conformity (Y/N)]&amp;Data[Cycle],Data[Test Name])</f>
        <v>#N/A</v>
      </c>
      <c r="D769" s="167" t="e" cm="1">
        <f t="array" ref="D769">_xlfn.XLOOKUP($A769&amp;$Q$3&amp;$R$3,Data[Index]&amp;Data[Valid Test, Can be used for conformity (Y/N)]&amp;Data[Cycle],Data[Mileage (Miles)])</f>
        <v>#N/A</v>
      </c>
      <c r="E769" s="130" t="e" cm="1">
        <f t="array" ref="E769">_xlfn.XLOOKUP($A769&amp;$Q$3&amp;$R$3,Data[Index]&amp;Data[Valid Test, Can be used for conformity (Y/N)]&amp;Data[Cycle],Data[Date])</f>
        <v>#N/A</v>
      </c>
      <c r="F769" s="129" t="e" cm="1">
        <f t="array" ref="F769">_xlfn.XLOOKUP($A769&amp;$Q$3&amp;$R$3,Data[Index]&amp;Data[Valid Test, Can be used for conformity (Y/N)]&amp;Data[Cycle],Data[CO/km (mg)])</f>
        <v>#N/A</v>
      </c>
      <c r="G769" s="129" t="e" cm="1">
        <f t="array" ref="G769">_xlfn.XLOOKUP($A769&amp;$Q$3,Data[Index]&amp;Data[Valid Test, Can be used for conformity (Y/N)],Data[CO2/km (g)])</f>
        <v>#N/A</v>
      </c>
      <c r="H769" s="129" t="e" cm="1">
        <f t="array" ref="H769">_xlfn.XLOOKUP($A769&amp;$Q$3,Data[Index]&amp;Data[Valid Test, Can be used for conformity (Y/N)],Data[THC/km (mg)])</f>
        <v>#N/A</v>
      </c>
      <c r="I769" s="129" t="e" cm="1">
        <f t="array" ref="I769">_xlfn.XLOOKUP($A769&amp;$Q$3,Data[Index]&amp;Data[Valid Test, Can be used for conformity (Y/N)],Data[NOx/km (mg)])</f>
        <v>#N/A</v>
      </c>
      <c r="J769" s="129" t="e" cm="1">
        <f t="array" ref="J769">_xlfn.XLOOKUP($A769&amp;$Q$3,Data[Index]&amp;Data[Valid Test, Can be used for conformity (Y/N)],Data[THC + NOx/km (mg)])</f>
        <v>#N/A</v>
      </c>
      <c r="K769" s="142" t="e" cm="1">
        <f t="array" ref="K769">_xlfn.XLOOKUP($A769&amp;$Q$3,Data[Index]&amp;Data[Valid Test, Can be used for conformity (Y/N)],Data[PN/km ('#)])</f>
        <v>#N/A</v>
      </c>
      <c r="L769" s="129" t="e" cm="1">
        <f t="array" ref="L769">_xlfn.XLOOKUP($A769&amp;$Q$3,Data[Index]&amp;Data[Valid Test, Can be used for conformity (Y/N)],Data[PM/km (mg)])</f>
        <v>#N/A</v>
      </c>
      <c r="M769" s="126" t="e" cm="1">
        <f t="array" ref="M769">_xlfn.XLOOKUP($A769&amp;$Q$3,Data[Index]&amp;Data[Valid Test, Can be used for conformity (Y/N)],Data[CH4 (mg/km)])</f>
        <v>#N/A</v>
      </c>
      <c r="N769" s="126" t="e" cm="1">
        <f t="array" ref="N769">_xlfn.XLOOKUP($A769&amp;$Q$3,Data[Index]&amp;Data[Valid Test, Can be used for conformity (Y/N)],Data[N20 (mg/km)])</f>
        <v>#N/A</v>
      </c>
      <c r="O769" s="129" t="e" cm="1">
        <f t="array" ref="O769">_xlfn.XLOOKUP($A769&amp;$Q$3,Data[Index]&amp;Data[Valid Test, Can be used for conformity (Y/N)],Data[l/100km])</f>
        <v>#N/A</v>
      </c>
      <c r="P769" s="138">
        <f>_xlfn.XLOOKUP($A769,Data[Index],Data[Comments])</f>
        <v>0</v>
      </c>
    </row>
    <row r="770" spans="1:16" x14ac:dyDescent="0.2">
      <c r="A770" s="129"/>
      <c r="B770" s="129"/>
      <c r="C770" s="129" t="e" cm="1">
        <f t="array" ref="C770">_xlfn.XLOOKUP($A770&amp;$Q$3&amp;$R$3,Data[Index]&amp;Data[Valid Test, Can be used for conformity (Y/N)]&amp;Data[Cycle],Data[Test Name])</f>
        <v>#N/A</v>
      </c>
      <c r="D770" s="167" t="e" cm="1">
        <f t="array" ref="D770">_xlfn.XLOOKUP($A770&amp;$Q$3&amp;$R$3,Data[Index]&amp;Data[Valid Test, Can be used for conformity (Y/N)]&amp;Data[Cycle],Data[Mileage (Miles)])</f>
        <v>#N/A</v>
      </c>
      <c r="E770" s="130" t="e" cm="1">
        <f t="array" ref="E770">_xlfn.XLOOKUP($A770&amp;$Q$3&amp;$R$3,Data[Index]&amp;Data[Valid Test, Can be used for conformity (Y/N)]&amp;Data[Cycle],Data[Date])</f>
        <v>#N/A</v>
      </c>
      <c r="F770" s="129" t="e" cm="1">
        <f t="array" ref="F770">_xlfn.XLOOKUP($A770&amp;$Q$3&amp;$R$3,Data[Index]&amp;Data[Valid Test, Can be used for conformity (Y/N)]&amp;Data[Cycle],Data[CO/km (mg)])</f>
        <v>#N/A</v>
      </c>
      <c r="G770" s="129" t="e" cm="1">
        <f t="array" ref="G770">_xlfn.XLOOKUP($A770&amp;$Q$3,Data[Index]&amp;Data[Valid Test, Can be used for conformity (Y/N)],Data[CO2/km (g)])</f>
        <v>#N/A</v>
      </c>
      <c r="H770" s="129" t="e" cm="1">
        <f t="array" ref="H770">_xlfn.XLOOKUP($A770&amp;$Q$3,Data[Index]&amp;Data[Valid Test, Can be used for conformity (Y/N)],Data[THC/km (mg)])</f>
        <v>#N/A</v>
      </c>
      <c r="I770" s="129" t="e" cm="1">
        <f t="array" ref="I770">_xlfn.XLOOKUP($A770&amp;$Q$3,Data[Index]&amp;Data[Valid Test, Can be used for conformity (Y/N)],Data[NOx/km (mg)])</f>
        <v>#N/A</v>
      </c>
      <c r="J770" s="129" t="e" cm="1">
        <f t="array" ref="J770">_xlfn.XLOOKUP($A770&amp;$Q$3,Data[Index]&amp;Data[Valid Test, Can be used for conformity (Y/N)],Data[THC + NOx/km (mg)])</f>
        <v>#N/A</v>
      </c>
      <c r="K770" s="142" t="e" cm="1">
        <f t="array" ref="K770">_xlfn.XLOOKUP($A770&amp;$Q$3,Data[Index]&amp;Data[Valid Test, Can be used for conformity (Y/N)],Data[PN/km ('#)])</f>
        <v>#N/A</v>
      </c>
      <c r="L770" s="129" t="e" cm="1">
        <f t="array" ref="L770">_xlfn.XLOOKUP($A770&amp;$Q$3,Data[Index]&amp;Data[Valid Test, Can be used for conformity (Y/N)],Data[PM/km (mg)])</f>
        <v>#N/A</v>
      </c>
      <c r="M770" s="126" t="e" cm="1">
        <f t="array" ref="M770">_xlfn.XLOOKUP($A770&amp;$Q$3,Data[Index]&amp;Data[Valid Test, Can be used for conformity (Y/N)],Data[CH4 (mg/km)])</f>
        <v>#N/A</v>
      </c>
      <c r="N770" s="126" t="e" cm="1">
        <f t="array" ref="N770">_xlfn.XLOOKUP($A770&amp;$Q$3,Data[Index]&amp;Data[Valid Test, Can be used for conformity (Y/N)],Data[N20 (mg/km)])</f>
        <v>#N/A</v>
      </c>
      <c r="O770" s="129" t="e" cm="1">
        <f t="array" ref="O770">_xlfn.XLOOKUP($A770&amp;$Q$3,Data[Index]&amp;Data[Valid Test, Can be used for conformity (Y/N)],Data[l/100km])</f>
        <v>#N/A</v>
      </c>
      <c r="P770" s="138">
        <f>_xlfn.XLOOKUP($A770,Data[Index],Data[Comments])</f>
        <v>0</v>
      </c>
    </row>
    <row r="771" spans="1:16" x14ac:dyDescent="0.2">
      <c r="A771" s="129"/>
      <c r="B771" s="129"/>
      <c r="C771" s="129" t="e" cm="1">
        <f t="array" ref="C771">_xlfn.XLOOKUP($A771&amp;$Q$3&amp;$R$3,Data[Index]&amp;Data[Valid Test, Can be used for conformity (Y/N)]&amp;Data[Cycle],Data[Test Name])</f>
        <v>#N/A</v>
      </c>
      <c r="D771" s="167" t="e" cm="1">
        <f t="array" ref="D771">_xlfn.XLOOKUP($A771&amp;$Q$3&amp;$R$3,Data[Index]&amp;Data[Valid Test, Can be used for conformity (Y/N)]&amp;Data[Cycle],Data[Mileage (Miles)])</f>
        <v>#N/A</v>
      </c>
      <c r="E771" s="130" t="e" cm="1">
        <f t="array" ref="E771">_xlfn.XLOOKUP($A771&amp;$Q$3&amp;$R$3,Data[Index]&amp;Data[Valid Test, Can be used for conformity (Y/N)]&amp;Data[Cycle],Data[Date])</f>
        <v>#N/A</v>
      </c>
      <c r="F771" s="129" t="e" cm="1">
        <f t="array" ref="F771">_xlfn.XLOOKUP($A771&amp;$Q$3&amp;$R$3,Data[Index]&amp;Data[Valid Test, Can be used for conformity (Y/N)]&amp;Data[Cycle],Data[CO/km (mg)])</f>
        <v>#N/A</v>
      </c>
      <c r="G771" s="129" t="e" cm="1">
        <f t="array" ref="G771">_xlfn.XLOOKUP($A771&amp;$Q$3,Data[Index]&amp;Data[Valid Test, Can be used for conformity (Y/N)],Data[CO2/km (g)])</f>
        <v>#N/A</v>
      </c>
      <c r="H771" s="129" t="e" cm="1">
        <f t="array" ref="H771">_xlfn.XLOOKUP($A771&amp;$Q$3,Data[Index]&amp;Data[Valid Test, Can be used for conformity (Y/N)],Data[THC/km (mg)])</f>
        <v>#N/A</v>
      </c>
      <c r="I771" s="129" t="e" cm="1">
        <f t="array" ref="I771">_xlfn.XLOOKUP($A771&amp;$Q$3,Data[Index]&amp;Data[Valid Test, Can be used for conformity (Y/N)],Data[NOx/km (mg)])</f>
        <v>#N/A</v>
      </c>
      <c r="J771" s="129" t="e" cm="1">
        <f t="array" ref="J771">_xlfn.XLOOKUP($A771&amp;$Q$3,Data[Index]&amp;Data[Valid Test, Can be used for conformity (Y/N)],Data[THC + NOx/km (mg)])</f>
        <v>#N/A</v>
      </c>
      <c r="K771" s="142" t="e" cm="1">
        <f t="array" ref="K771">_xlfn.XLOOKUP($A771&amp;$Q$3,Data[Index]&amp;Data[Valid Test, Can be used for conformity (Y/N)],Data[PN/km ('#)])</f>
        <v>#N/A</v>
      </c>
      <c r="L771" s="129" t="e" cm="1">
        <f t="array" ref="L771">_xlfn.XLOOKUP($A771&amp;$Q$3,Data[Index]&amp;Data[Valid Test, Can be used for conformity (Y/N)],Data[PM/km (mg)])</f>
        <v>#N/A</v>
      </c>
      <c r="M771" s="126" t="e" cm="1">
        <f t="array" ref="M771">_xlfn.XLOOKUP($A771&amp;$Q$3,Data[Index]&amp;Data[Valid Test, Can be used for conformity (Y/N)],Data[CH4 (mg/km)])</f>
        <v>#N/A</v>
      </c>
      <c r="N771" s="126" t="e" cm="1">
        <f t="array" ref="N771">_xlfn.XLOOKUP($A771&amp;$Q$3,Data[Index]&amp;Data[Valid Test, Can be used for conformity (Y/N)],Data[N20 (mg/km)])</f>
        <v>#N/A</v>
      </c>
      <c r="O771" s="129" t="e" cm="1">
        <f t="array" ref="O771">_xlfn.XLOOKUP($A771&amp;$Q$3,Data[Index]&amp;Data[Valid Test, Can be used for conformity (Y/N)],Data[l/100km])</f>
        <v>#N/A</v>
      </c>
      <c r="P771" s="138" t="e">
        <f>_xlfn.XLOOKUP($A771,Data[Index],Data[Comments])</f>
        <v>#N/A</v>
      </c>
    </row>
    <row r="772" spans="1:16" x14ac:dyDescent="0.2">
      <c r="A772" s="129"/>
      <c r="B772" s="129"/>
      <c r="C772" s="129" t="e" cm="1">
        <f t="array" ref="C772">_xlfn.XLOOKUP($A772&amp;$Q$3&amp;$R$3,Data[Index]&amp;Data[Valid Test, Can be used for conformity (Y/N)]&amp;Data[Cycle],Data[Test Name])</f>
        <v>#N/A</v>
      </c>
      <c r="D772" s="167" t="e" cm="1">
        <f t="array" ref="D772">_xlfn.XLOOKUP($A772&amp;$Q$3&amp;$R$3,Data[Index]&amp;Data[Valid Test, Can be used for conformity (Y/N)]&amp;Data[Cycle],Data[Mileage (Miles)])</f>
        <v>#N/A</v>
      </c>
      <c r="E772" s="130" t="e" cm="1">
        <f t="array" ref="E772">_xlfn.XLOOKUP($A772&amp;$Q$3&amp;$R$3,Data[Index]&amp;Data[Valid Test, Can be used for conformity (Y/N)]&amp;Data[Cycle],Data[Date])</f>
        <v>#N/A</v>
      </c>
      <c r="F772" s="129" t="e" cm="1">
        <f t="array" ref="F772">_xlfn.XLOOKUP($A772&amp;$Q$3&amp;$R$3,Data[Index]&amp;Data[Valid Test, Can be used for conformity (Y/N)]&amp;Data[Cycle],Data[CO/km (mg)])</f>
        <v>#N/A</v>
      </c>
      <c r="G772" s="129" t="e" cm="1">
        <f t="array" ref="G772">_xlfn.XLOOKUP($A772&amp;$Q$3,Data[Index]&amp;Data[Valid Test, Can be used for conformity (Y/N)],Data[CO2/km (g)])</f>
        <v>#N/A</v>
      </c>
      <c r="H772" s="129" t="e" cm="1">
        <f t="array" ref="H772">_xlfn.XLOOKUP($A772&amp;$Q$3,Data[Index]&amp;Data[Valid Test, Can be used for conformity (Y/N)],Data[THC/km (mg)])</f>
        <v>#N/A</v>
      </c>
      <c r="I772" s="129" t="e" cm="1">
        <f t="array" ref="I772">_xlfn.XLOOKUP($A772&amp;$Q$3,Data[Index]&amp;Data[Valid Test, Can be used for conformity (Y/N)],Data[NOx/km (mg)])</f>
        <v>#N/A</v>
      </c>
      <c r="J772" s="129" t="e" cm="1">
        <f t="array" ref="J772">_xlfn.XLOOKUP($A772&amp;$Q$3,Data[Index]&amp;Data[Valid Test, Can be used for conformity (Y/N)],Data[THC + NOx/km (mg)])</f>
        <v>#N/A</v>
      </c>
      <c r="K772" s="142" t="e" cm="1">
        <f t="array" ref="K772">_xlfn.XLOOKUP($A772&amp;$Q$3,Data[Index]&amp;Data[Valid Test, Can be used for conformity (Y/N)],Data[PN/km ('#)])</f>
        <v>#N/A</v>
      </c>
      <c r="L772" s="129" t="e" cm="1">
        <f t="array" ref="L772">_xlfn.XLOOKUP($A772&amp;$Q$3,Data[Index]&amp;Data[Valid Test, Can be used for conformity (Y/N)],Data[PM/km (mg)])</f>
        <v>#N/A</v>
      </c>
      <c r="M772" s="126" t="e" cm="1">
        <f t="array" ref="M772">_xlfn.XLOOKUP($A772&amp;$Q$3,Data[Index]&amp;Data[Valid Test, Can be used for conformity (Y/N)],Data[CH4 (mg/km)])</f>
        <v>#N/A</v>
      </c>
      <c r="N772" s="126" t="e" cm="1">
        <f t="array" ref="N772">_xlfn.XLOOKUP($A772&amp;$Q$3,Data[Index]&amp;Data[Valid Test, Can be used for conformity (Y/N)],Data[N20 (mg/km)])</f>
        <v>#N/A</v>
      </c>
      <c r="O772" s="129" t="e" cm="1">
        <f t="array" ref="O772">_xlfn.XLOOKUP($A772&amp;$Q$3,Data[Index]&amp;Data[Valid Test, Can be used for conformity (Y/N)],Data[l/100km])</f>
        <v>#N/A</v>
      </c>
      <c r="P772" s="138">
        <f>_xlfn.XLOOKUP($A772,Data[Index],Data[Comments])</f>
        <v>0</v>
      </c>
    </row>
    <row r="773" spans="1:16" x14ac:dyDescent="0.2">
      <c r="A773" s="129"/>
      <c r="B773" s="129"/>
      <c r="C773" s="129" t="e" cm="1">
        <f t="array" ref="C773">_xlfn.XLOOKUP($A773&amp;$Q$3&amp;$R$3,Data[Index]&amp;Data[Valid Test, Can be used for conformity (Y/N)]&amp;Data[Cycle],Data[Test Name])</f>
        <v>#N/A</v>
      </c>
      <c r="D773" s="167" t="e" cm="1">
        <f t="array" ref="D773">_xlfn.XLOOKUP($A773&amp;$Q$3&amp;$R$3,Data[Index]&amp;Data[Valid Test, Can be used for conformity (Y/N)]&amp;Data[Cycle],Data[Mileage (Miles)])</f>
        <v>#N/A</v>
      </c>
      <c r="E773" s="130" t="e" cm="1">
        <f t="array" ref="E773">_xlfn.XLOOKUP($A773&amp;$Q$3&amp;$R$3,Data[Index]&amp;Data[Valid Test, Can be used for conformity (Y/N)]&amp;Data[Cycle],Data[Date])</f>
        <v>#N/A</v>
      </c>
      <c r="F773" s="129" t="e" cm="1">
        <f t="array" ref="F773">_xlfn.XLOOKUP($A773&amp;$Q$3&amp;$R$3,Data[Index]&amp;Data[Valid Test, Can be used for conformity (Y/N)]&amp;Data[Cycle],Data[CO/km (mg)])</f>
        <v>#N/A</v>
      </c>
      <c r="G773" s="129" t="e" cm="1">
        <f t="array" ref="G773">_xlfn.XLOOKUP($A773&amp;$Q$3,Data[Index]&amp;Data[Valid Test, Can be used for conformity (Y/N)],Data[CO2/km (g)])</f>
        <v>#N/A</v>
      </c>
      <c r="H773" s="129" t="e" cm="1">
        <f t="array" ref="H773">_xlfn.XLOOKUP($A773&amp;$Q$3,Data[Index]&amp;Data[Valid Test, Can be used for conformity (Y/N)],Data[THC/km (mg)])</f>
        <v>#N/A</v>
      </c>
      <c r="I773" s="129" t="e" cm="1">
        <f t="array" ref="I773">_xlfn.XLOOKUP($A773&amp;$Q$3,Data[Index]&amp;Data[Valid Test, Can be used for conformity (Y/N)],Data[NOx/km (mg)])</f>
        <v>#N/A</v>
      </c>
      <c r="J773" s="129" t="e" cm="1">
        <f t="array" ref="J773">_xlfn.XLOOKUP($A773&amp;$Q$3,Data[Index]&amp;Data[Valid Test, Can be used for conformity (Y/N)],Data[THC + NOx/km (mg)])</f>
        <v>#N/A</v>
      </c>
      <c r="K773" s="142" t="e" cm="1">
        <f t="array" ref="K773">_xlfn.XLOOKUP($A773&amp;$Q$3,Data[Index]&amp;Data[Valid Test, Can be used for conformity (Y/N)],Data[PN/km ('#)])</f>
        <v>#N/A</v>
      </c>
      <c r="L773" s="129" t="e" cm="1">
        <f t="array" ref="L773">_xlfn.XLOOKUP($A773&amp;$Q$3,Data[Index]&amp;Data[Valid Test, Can be used for conformity (Y/N)],Data[PM/km (mg)])</f>
        <v>#N/A</v>
      </c>
      <c r="M773" s="126" t="e" cm="1">
        <f t="array" ref="M773">_xlfn.XLOOKUP($A773&amp;$Q$3,Data[Index]&amp;Data[Valid Test, Can be used for conformity (Y/N)],Data[CH4 (mg/km)])</f>
        <v>#N/A</v>
      </c>
      <c r="N773" s="126" t="e" cm="1">
        <f t="array" ref="N773">_xlfn.XLOOKUP($A773&amp;$Q$3,Data[Index]&amp;Data[Valid Test, Can be used for conformity (Y/N)],Data[N20 (mg/km)])</f>
        <v>#N/A</v>
      </c>
      <c r="O773" s="129" t="e" cm="1">
        <f t="array" ref="O773">_xlfn.XLOOKUP($A773&amp;$Q$3,Data[Index]&amp;Data[Valid Test, Can be used for conformity (Y/N)],Data[l/100km])</f>
        <v>#N/A</v>
      </c>
      <c r="P773" s="138">
        <f>_xlfn.XLOOKUP($A773,Data[Index],Data[Comments])</f>
        <v>0</v>
      </c>
    </row>
    <row r="774" spans="1:16" x14ac:dyDescent="0.2">
      <c r="A774" s="129"/>
      <c r="B774" s="129"/>
      <c r="C774" s="129" t="e" cm="1">
        <f t="array" ref="C774">_xlfn.XLOOKUP($A774&amp;$Q$3&amp;$R$3,Data[Index]&amp;Data[Valid Test, Can be used for conformity (Y/N)]&amp;Data[Cycle],Data[Test Name])</f>
        <v>#N/A</v>
      </c>
      <c r="D774" s="167" t="e" cm="1">
        <f t="array" ref="D774">_xlfn.XLOOKUP($A774&amp;$Q$3&amp;$R$3,Data[Index]&amp;Data[Valid Test, Can be used for conformity (Y/N)]&amp;Data[Cycle],Data[Mileage (Miles)])</f>
        <v>#N/A</v>
      </c>
      <c r="E774" s="130" t="e" cm="1">
        <f t="array" ref="E774">_xlfn.XLOOKUP($A774&amp;$Q$3&amp;$R$3,Data[Index]&amp;Data[Valid Test, Can be used for conformity (Y/N)]&amp;Data[Cycle],Data[Date])</f>
        <v>#N/A</v>
      </c>
      <c r="F774" s="129" t="e" cm="1">
        <f t="array" ref="F774">_xlfn.XLOOKUP($A774&amp;$Q$3&amp;$R$3,Data[Index]&amp;Data[Valid Test, Can be used for conformity (Y/N)]&amp;Data[Cycle],Data[CO/km (mg)])</f>
        <v>#N/A</v>
      </c>
      <c r="G774" s="129" t="e" cm="1">
        <f t="array" ref="G774">_xlfn.XLOOKUP($A774&amp;$Q$3,Data[Index]&amp;Data[Valid Test, Can be used for conformity (Y/N)],Data[CO2/km (g)])</f>
        <v>#N/A</v>
      </c>
      <c r="H774" s="129" t="e" cm="1">
        <f t="array" ref="H774">_xlfn.XLOOKUP($A774&amp;$Q$3,Data[Index]&amp;Data[Valid Test, Can be used for conformity (Y/N)],Data[THC/km (mg)])</f>
        <v>#N/A</v>
      </c>
      <c r="I774" s="129" t="e" cm="1">
        <f t="array" ref="I774">_xlfn.XLOOKUP($A774&amp;$Q$3,Data[Index]&amp;Data[Valid Test, Can be used for conformity (Y/N)],Data[NOx/km (mg)])</f>
        <v>#N/A</v>
      </c>
      <c r="J774" s="129" t="e" cm="1">
        <f t="array" ref="J774">_xlfn.XLOOKUP($A774&amp;$Q$3,Data[Index]&amp;Data[Valid Test, Can be used for conformity (Y/N)],Data[THC + NOx/km (mg)])</f>
        <v>#N/A</v>
      </c>
      <c r="K774" s="142" t="e" cm="1">
        <f t="array" ref="K774">_xlfn.XLOOKUP($A774&amp;$Q$3,Data[Index]&amp;Data[Valid Test, Can be used for conformity (Y/N)],Data[PN/km ('#)])</f>
        <v>#N/A</v>
      </c>
      <c r="L774" s="129" t="e" cm="1">
        <f t="array" ref="L774">_xlfn.XLOOKUP($A774&amp;$Q$3,Data[Index]&amp;Data[Valid Test, Can be used for conformity (Y/N)],Data[PM/km (mg)])</f>
        <v>#N/A</v>
      </c>
      <c r="M774" s="126" t="e" cm="1">
        <f t="array" ref="M774">_xlfn.XLOOKUP($A774&amp;$Q$3,Data[Index]&amp;Data[Valid Test, Can be used for conformity (Y/N)],Data[CH4 (mg/km)])</f>
        <v>#N/A</v>
      </c>
      <c r="N774" s="126" t="e" cm="1">
        <f t="array" ref="N774">_xlfn.XLOOKUP($A774&amp;$Q$3,Data[Index]&amp;Data[Valid Test, Can be used for conformity (Y/N)],Data[N20 (mg/km)])</f>
        <v>#N/A</v>
      </c>
      <c r="O774" s="129" t="e" cm="1">
        <f t="array" ref="O774">_xlfn.XLOOKUP($A774&amp;$Q$3,Data[Index]&amp;Data[Valid Test, Can be used for conformity (Y/N)],Data[l/100km])</f>
        <v>#N/A</v>
      </c>
      <c r="P774" s="138" t="e">
        <f>_xlfn.XLOOKUP($A774,Data[Index],Data[Comments])</f>
        <v>#N/A</v>
      </c>
    </row>
    <row r="775" spans="1:16" x14ac:dyDescent="0.2">
      <c r="A775" s="129"/>
      <c r="B775" s="129"/>
      <c r="C775" s="129" t="e" cm="1">
        <f t="array" ref="C775">_xlfn.XLOOKUP($A775&amp;$Q$3&amp;$R$3,Data[Index]&amp;Data[Valid Test, Can be used for conformity (Y/N)]&amp;Data[Cycle],Data[Test Name])</f>
        <v>#N/A</v>
      </c>
      <c r="D775" s="167" t="e" cm="1">
        <f t="array" ref="D775">_xlfn.XLOOKUP($A775&amp;$Q$3&amp;$R$3,Data[Index]&amp;Data[Valid Test, Can be used for conformity (Y/N)]&amp;Data[Cycle],Data[Mileage (Miles)])</f>
        <v>#N/A</v>
      </c>
      <c r="E775" s="130" t="e" cm="1">
        <f t="array" ref="E775">_xlfn.XLOOKUP($A775&amp;$Q$3&amp;$R$3,Data[Index]&amp;Data[Valid Test, Can be used for conformity (Y/N)]&amp;Data[Cycle],Data[Date])</f>
        <v>#N/A</v>
      </c>
      <c r="F775" s="129" t="e" cm="1">
        <f t="array" ref="F775">_xlfn.XLOOKUP($A775&amp;$Q$3&amp;$R$3,Data[Index]&amp;Data[Valid Test, Can be used for conformity (Y/N)]&amp;Data[Cycle],Data[CO/km (mg)])</f>
        <v>#N/A</v>
      </c>
      <c r="G775" s="129" t="e" cm="1">
        <f t="array" ref="G775">_xlfn.XLOOKUP($A775&amp;$Q$3,Data[Index]&amp;Data[Valid Test, Can be used for conformity (Y/N)],Data[CO2/km (g)])</f>
        <v>#N/A</v>
      </c>
      <c r="H775" s="129" t="e" cm="1">
        <f t="array" ref="H775">_xlfn.XLOOKUP($A775&amp;$Q$3,Data[Index]&amp;Data[Valid Test, Can be used for conformity (Y/N)],Data[THC/km (mg)])</f>
        <v>#N/A</v>
      </c>
      <c r="I775" s="129" t="e" cm="1">
        <f t="array" ref="I775">_xlfn.XLOOKUP($A775&amp;$Q$3,Data[Index]&amp;Data[Valid Test, Can be used for conformity (Y/N)],Data[NOx/km (mg)])</f>
        <v>#N/A</v>
      </c>
      <c r="J775" s="129" t="e" cm="1">
        <f t="array" ref="J775">_xlfn.XLOOKUP($A775&amp;$Q$3,Data[Index]&amp;Data[Valid Test, Can be used for conformity (Y/N)],Data[THC + NOx/km (mg)])</f>
        <v>#N/A</v>
      </c>
      <c r="K775" s="142" t="e" cm="1">
        <f t="array" ref="K775">_xlfn.XLOOKUP($A775&amp;$Q$3,Data[Index]&amp;Data[Valid Test, Can be used for conformity (Y/N)],Data[PN/km ('#)])</f>
        <v>#N/A</v>
      </c>
      <c r="L775" s="129" t="e" cm="1">
        <f t="array" ref="L775">_xlfn.XLOOKUP($A775&amp;$Q$3,Data[Index]&amp;Data[Valid Test, Can be used for conformity (Y/N)],Data[PM/km (mg)])</f>
        <v>#N/A</v>
      </c>
      <c r="M775" s="126" t="e" cm="1">
        <f t="array" ref="M775">_xlfn.XLOOKUP($A775&amp;$Q$3,Data[Index]&amp;Data[Valid Test, Can be used for conformity (Y/N)],Data[CH4 (mg/km)])</f>
        <v>#N/A</v>
      </c>
      <c r="N775" s="126" t="e" cm="1">
        <f t="array" ref="N775">_xlfn.XLOOKUP($A775&amp;$Q$3,Data[Index]&amp;Data[Valid Test, Can be used for conformity (Y/N)],Data[N20 (mg/km)])</f>
        <v>#N/A</v>
      </c>
      <c r="O775" s="129" t="e" cm="1">
        <f t="array" ref="O775">_xlfn.XLOOKUP($A775&amp;$Q$3,Data[Index]&amp;Data[Valid Test, Can be used for conformity (Y/N)],Data[l/100km])</f>
        <v>#N/A</v>
      </c>
      <c r="P775" s="138" t="e">
        <f>_xlfn.XLOOKUP($A775,Data[Index],Data[Comments])</f>
        <v>#N/A</v>
      </c>
    </row>
    <row r="776" spans="1:16" x14ac:dyDescent="0.2">
      <c r="A776" s="129"/>
      <c r="B776" s="129"/>
      <c r="C776" s="129" t="e" cm="1">
        <f t="array" ref="C776">_xlfn.XLOOKUP($A776&amp;$Q$3&amp;$R$3,Data[Index]&amp;Data[Valid Test, Can be used for conformity (Y/N)]&amp;Data[Cycle],Data[Test Name])</f>
        <v>#N/A</v>
      </c>
      <c r="D776" s="167" t="e" cm="1">
        <f t="array" ref="D776">_xlfn.XLOOKUP($A776&amp;$Q$3&amp;$R$3,Data[Index]&amp;Data[Valid Test, Can be used for conformity (Y/N)]&amp;Data[Cycle],Data[Mileage (Miles)])</f>
        <v>#N/A</v>
      </c>
      <c r="E776" s="130" t="e" cm="1">
        <f t="array" ref="E776">_xlfn.XLOOKUP($A776&amp;$Q$3&amp;$R$3,Data[Index]&amp;Data[Valid Test, Can be used for conformity (Y/N)]&amp;Data[Cycle],Data[Date])</f>
        <v>#N/A</v>
      </c>
      <c r="F776" s="129" t="e" cm="1">
        <f t="array" ref="F776">_xlfn.XLOOKUP($A776&amp;$Q$3&amp;$R$3,Data[Index]&amp;Data[Valid Test, Can be used for conformity (Y/N)]&amp;Data[Cycle],Data[CO/km (mg)])</f>
        <v>#N/A</v>
      </c>
      <c r="G776" s="129" t="e" cm="1">
        <f t="array" ref="G776">_xlfn.XLOOKUP($A776&amp;$Q$3,Data[Index]&amp;Data[Valid Test, Can be used for conformity (Y/N)],Data[CO2/km (g)])</f>
        <v>#N/A</v>
      </c>
      <c r="H776" s="129" t="e" cm="1">
        <f t="array" ref="H776">_xlfn.XLOOKUP($A776&amp;$Q$3,Data[Index]&amp;Data[Valid Test, Can be used for conformity (Y/N)],Data[THC/km (mg)])</f>
        <v>#N/A</v>
      </c>
      <c r="I776" s="129" t="e" cm="1">
        <f t="array" ref="I776">_xlfn.XLOOKUP($A776&amp;$Q$3,Data[Index]&amp;Data[Valid Test, Can be used for conformity (Y/N)],Data[NOx/km (mg)])</f>
        <v>#N/A</v>
      </c>
      <c r="J776" s="129" t="e" cm="1">
        <f t="array" ref="J776">_xlfn.XLOOKUP($A776&amp;$Q$3,Data[Index]&amp;Data[Valid Test, Can be used for conformity (Y/N)],Data[THC + NOx/km (mg)])</f>
        <v>#N/A</v>
      </c>
      <c r="K776" s="142" t="e" cm="1">
        <f t="array" ref="K776">_xlfn.XLOOKUP($A776&amp;$Q$3,Data[Index]&amp;Data[Valid Test, Can be used for conformity (Y/N)],Data[PN/km ('#)])</f>
        <v>#N/A</v>
      </c>
      <c r="L776" s="129" t="e" cm="1">
        <f t="array" ref="L776">_xlfn.XLOOKUP($A776&amp;$Q$3,Data[Index]&amp;Data[Valid Test, Can be used for conformity (Y/N)],Data[PM/km (mg)])</f>
        <v>#N/A</v>
      </c>
      <c r="M776" s="126" t="e" cm="1">
        <f t="array" ref="M776">_xlfn.XLOOKUP($A776&amp;$Q$3,Data[Index]&amp;Data[Valid Test, Can be used for conformity (Y/N)],Data[CH4 (mg/km)])</f>
        <v>#N/A</v>
      </c>
      <c r="N776" s="126" t="e" cm="1">
        <f t="array" ref="N776">_xlfn.XLOOKUP($A776&amp;$Q$3,Data[Index]&amp;Data[Valid Test, Can be used for conformity (Y/N)],Data[N20 (mg/km)])</f>
        <v>#N/A</v>
      </c>
      <c r="O776" s="129" t="e" cm="1">
        <f t="array" ref="O776">_xlfn.XLOOKUP($A776&amp;$Q$3,Data[Index]&amp;Data[Valid Test, Can be used for conformity (Y/N)],Data[l/100km])</f>
        <v>#N/A</v>
      </c>
      <c r="P776" s="138" t="e">
        <f>_xlfn.XLOOKUP($A776,Data[Index],Data[Comments])</f>
        <v>#N/A</v>
      </c>
    </row>
    <row r="777" spans="1:16" x14ac:dyDescent="0.2">
      <c r="A777" s="129"/>
      <c r="B777" s="129"/>
      <c r="C777" s="129" t="e" cm="1">
        <f t="array" ref="C777">_xlfn.XLOOKUP($A777&amp;$Q$3&amp;$R$3,Data[Index]&amp;Data[Valid Test, Can be used for conformity (Y/N)]&amp;Data[Cycle],Data[Test Name])</f>
        <v>#N/A</v>
      </c>
      <c r="D777" s="167" t="e" cm="1">
        <f t="array" ref="D777">_xlfn.XLOOKUP($A777&amp;$Q$3&amp;$R$3,Data[Index]&amp;Data[Valid Test, Can be used for conformity (Y/N)]&amp;Data[Cycle],Data[Mileage (Miles)])</f>
        <v>#N/A</v>
      </c>
      <c r="E777" s="130" t="e" cm="1">
        <f t="array" ref="E777">_xlfn.XLOOKUP($A777&amp;$Q$3&amp;$R$3,Data[Index]&amp;Data[Valid Test, Can be used for conformity (Y/N)]&amp;Data[Cycle],Data[Date])</f>
        <v>#N/A</v>
      </c>
      <c r="F777" s="129" t="e" cm="1">
        <f t="array" ref="F777">_xlfn.XLOOKUP($A777&amp;$Q$3&amp;$R$3,Data[Index]&amp;Data[Valid Test, Can be used for conformity (Y/N)]&amp;Data[Cycle],Data[CO/km (mg)])</f>
        <v>#N/A</v>
      </c>
      <c r="G777" s="129" t="e" cm="1">
        <f t="array" ref="G777">_xlfn.XLOOKUP($A777&amp;$Q$3,Data[Index]&amp;Data[Valid Test, Can be used for conformity (Y/N)],Data[CO2/km (g)])</f>
        <v>#N/A</v>
      </c>
      <c r="H777" s="129" t="e" cm="1">
        <f t="array" ref="H777">_xlfn.XLOOKUP($A777&amp;$Q$3,Data[Index]&amp;Data[Valid Test, Can be used for conformity (Y/N)],Data[THC/km (mg)])</f>
        <v>#N/A</v>
      </c>
      <c r="I777" s="129" t="e" cm="1">
        <f t="array" ref="I777">_xlfn.XLOOKUP($A777&amp;$Q$3,Data[Index]&amp;Data[Valid Test, Can be used for conformity (Y/N)],Data[NOx/km (mg)])</f>
        <v>#N/A</v>
      </c>
      <c r="J777" s="129" t="e" cm="1">
        <f t="array" ref="J777">_xlfn.XLOOKUP($A777&amp;$Q$3,Data[Index]&amp;Data[Valid Test, Can be used for conformity (Y/N)],Data[THC + NOx/km (mg)])</f>
        <v>#N/A</v>
      </c>
      <c r="K777" s="142" t="e" cm="1">
        <f t="array" ref="K777">_xlfn.XLOOKUP($A777&amp;$Q$3,Data[Index]&amp;Data[Valid Test, Can be used for conformity (Y/N)],Data[PN/km ('#)])</f>
        <v>#N/A</v>
      </c>
      <c r="L777" s="129" t="e" cm="1">
        <f t="array" ref="L777">_xlfn.XLOOKUP($A777&amp;$Q$3,Data[Index]&amp;Data[Valid Test, Can be used for conformity (Y/N)],Data[PM/km (mg)])</f>
        <v>#N/A</v>
      </c>
      <c r="M777" s="126" t="e" cm="1">
        <f t="array" ref="M777">_xlfn.XLOOKUP($A777&amp;$Q$3,Data[Index]&amp;Data[Valid Test, Can be used for conformity (Y/N)],Data[CH4 (mg/km)])</f>
        <v>#N/A</v>
      </c>
      <c r="N777" s="126" t="e" cm="1">
        <f t="array" ref="N777">_xlfn.XLOOKUP($A777&amp;$Q$3,Data[Index]&amp;Data[Valid Test, Can be used for conformity (Y/N)],Data[N20 (mg/km)])</f>
        <v>#N/A</v>
      </c>
      <c r="O777" s="129" t="e" cm="1">
        <f t="array" ref="O777">_xlfn.XLOOKUP($A777&amp;$Q$3,Data[Index]&amp;Data[Valid Test, Can be used for conformity (Y/N)],Data[l/100km])</f>
        <v>#N/A</v>
      </c>
      <c r="P777" s="138">
        <f>_xlfn.XLOOKUP($A777,Data[Index],Data[Comments])</f>
        <v>0</v>
      </c>
    </row>
    <row r="778" spans="1:16" x14ac:dyDescent="0.2">
      <c r="A778" s="129"/>
      <c r="B778" s="129"/>
      <c r="C778" s="129" t="e" cm="1">
        <f t="array" ref="C778">_xlfn.XLOOKUP($A778&amp;$Q$3&amp;$R$3,Data[Index]&amp;Data[Valid Test, Can be used for conformity (Y/N)]&amp;Data[Cycle],Data[Test Name])</f>
        <v>#N/A</v>
      </c>
      <c r="D778" s="167" t="e" cm="1">
        <f t="array" ref="D778">_xlfn.XLOOKUP($A778&amp;$Q$3&amp;$R$3,Data[Index]&amp;Data[Valid Test, Can be used for conformity (Y/N)]&amp;Data[Cycle],Data[Mileage (Miles)])</f>
        <v>#N/A</v>
      </c>
      <c r="E778" s="130" t="e" cm="1">
        <f t="array" ref="E778">_xlfn.XLOOKUP($A778&amp;$Q$3&amp;$R$3,Data[Index]&amp;Data[Valid Test, Can be used for conformity (Y/N)]&amp;Data[Cycle],Data[Date])</f>
        <v>#N/A</v>
      </c>
      <c r="F778" s="129" t="e" cm="1">
        <f t="array" ref="F778">_xlfn.XLOOKUP($A778&amp;$Q$3&amp;$R$3,Data[Index]&amp;Data[Valid Test, Can be used for conformity (Y/N)]&amp;Data[Cycle],Data[CO/km (mg)])</f>
        <v>#N/A</v>
      </c>
      <c r="G778" s="129" t="e" cm="1">
        <f t="array" ref="G778">_xlfn.XLOOKUP($A778&amp;$Q$3,Data[Index]&amp;Data[Valid Test, Can be used for conformity (Y/N)],Data[CO2/km (g)])</f>
        <v>#N/A</v>
      </c>
      <c r="H778" s="129" t="e" cm="1">
        <f t="array" ref="H778">_xlfn.XLOOKUP($A778&amp;$Q$3,Data[Index]&amp;Data[Valid Test, Can be used for conformity (Y/N)],Data[THC/km (mg)])</f>
        <v>#N/A</v>
      </c>
      <c r="I778" s="129" t="e" cm="1">
        <f t="array" ref="I778">_xlfn.XLOOKUP($A778&amp;$Q$3,Data[Index]&amp;Data[Valid Test, Can be used for conformity (Y/N)],Data[NOx/km (mg)])</f>
        <v>#N/A</v>
      </c>
      <c r="J778" s="129" t="e" cm="1">
        <f t="array" ref="J778">_xlfn.XLOOKUP($A778&amp;$Q$3,Data[Index]&amp;Data[Valid Test, Can be used for conformity (Y/N)],Data[THC + NOx/km (mg)])</f>
        <v>#N/A</v>
      </c>
      <c r="K778" s="142" t="e" cm="1">
        <f t="array" ref="K778">_xlfn.XLOOKUP($A778&amp;$Q$3,Data[Index]&amp;Data[Valid Test, Can be used for conformity (Y/N)],Data[PN/km ('#)])</f>
        <v>#N/A</v>
      </c>
      <c r="L778" s="129" t="e" cm="1">
        <f t="array" ref="L778">_xlfn.XLOOKUP($A778&amp;$Q$3,Data[Index]&amp;Data[Valid Test, Can be used for conformity (Y/N)],Data[PM/km (mg)])</f>
        <v>#N/A</v>
      </c>
      <c r="M778" s="126" t="e" cm="1">
        <f t="array" ref="M778">_xlfn.XLOOKUP($A778&amp;$Q$3,Data[Index]&amp;Data[Valid Test, Can be used for conformity (Y/N)],Data[CH4 (mg/km)])</f>
        <v>#N/A</v>
      </c>
      <c r="N778" s="126" t="e" cm="1">
        <f t="array" ref="N778">_xlfn.XLOOKUP($A778&amp;$Q$3,Data[Index]&amp;Data[Valid Test, Can be used for conformity (Y/N)],Data[N20 (mg/km)])</f>
        <v>#N/A</v>
      </c>
      <c r="O778" s="129" t="e" cm="1">
        <f t="array" ref="O778">_xlfn.XLOOKUP($A778&amp;$Q$3,Data[Index]&amp;Data[Valid Test, Can be used for conformity (Y/N)],Data[l/100km])</f>
        <v>#N/A</v>
      </c>
      <c r="P778" s="138">
        <f>_xlfn.XLOOKUP($A778,Data[Index],Data[Comments])</f>
        <v>0</v>
      </c>
    </row>
    <row r="779" spans="1:16" x14ac:dyDescent="0.2">
      <c r="A779" s="129"/>
      <c r="B779" s="129"/>
      <c r="C779" s="129" t="e" cm="1">
        <f t="array" ref="C779">_xlfn.XLOOKUP($A779&amp;$Q$3&amp;$R$3,Data[Index]&amp;Data[Valid Test, Can be used for conformity (Y/N)]&amp;Data[Cycle],Data[Test Name])</f>
        <v>#N/A</v>
      </c>
      <c r="D779" s="167" t="e" cm="1">
        <f t="array" ref="D779">_xlfn.XLOOKUP($A779&amp;$Q$3&amp;$R$3,Data[Index]&amp;Data[Valid Test, Can be used for conformity (Y/N)]&amp;Data[Cycle],Data[Mileage (Miles)])</f>
        <v>#N/A</v>
      </c>
      <c r="E779" s="130" t="e" cm="1">
        <f t="array" ref="E779">_xlfn.XLOOKUP($A779&amp;$Q$3&amp;$R$3,Data[Index]&amp;Data[Valid Test, Can be used for conformity (Y/N)]&amp;Data[Cycle],Data[Date])</f>
        <v>#N/A</v>
      </c>
      <c r="F779" s="129" t="e" cm="1">
        <f t="array" ref="F779">_xlfn.XLOOKUP($A779&amp;$Q$3&amp;$R$3,Data[Index]&amp;Data[Valid Test, Can be used for conformity (Y/N)]&amp;Data[Cycle],Data[CO/km (mg)])</f>
        <v>#N/A</v>
      </c>
      <c r="G779" s="129" t="e" cm="1">
        <f t="array" ref="G779">_xlfn.XLOOKUP($A779&amp;$Q$3,Data[Index]&amp;Data[Valid Test, Can be used for conformity (Y/N)],Data[CO2/km (g)])</f>
        <v>#N/A</v>
      </c>
      <c r="H779" s="129" t="e" cm="1">
        <f t="array" ref="H779">_xlfn.XLOOKUP($A779&amp;$Q$3,Data[Index]&amp;Data[Valid Test, Can be used for conformity (Y/N)],Data[THC/km (mg)])</f>
        <v>#N/A</v>
      </c>
      <c r="I779" s="129" t="e" cm="1">
        <f t="array" ref="I779">_xlfn.XLOOKUP($A779&amp;$Q$3,Data[Index]&amp;Data[Valid Test, Can be used for conformity (Y/N)],Data[NOx/km (mg)])</f>
        <v>#N/A</v>
      </c>
      <c r="J779" s="129" t="e" cm="1">
        <f t="array" ref="J779">_xlfn.XLOOKUP($A779&amp;$Q$3,Data[Index]&amp;Data[Valid Test, Can be used for conformity (Y/N)],Data[THC + NOx/km (mg)])</f>
        <v>#N/A</v>
      </c>
      <c r="K779" s="142" t="e" cm="1">
        <f t="array" ref="K779">_xlfn.XLOOKUP($A779&amp;$Q$3,Data[Index]&amp;Data[Valid Test, Can be used for conformity (Y/N)],Data[PN/km ('#)])</f>
        <v>#N/A</v>
      </c>
      <c r="L779" s="129" t="e" cm="1">
        <f t="array" ref="L779">_xlfn.XLOOKUP($A779&amp;$Q$3,Data[Index]&amp;Data[Valid Test, Can be used for conformity (Y/N)],Data[PM/km (mg)])</f>
        <v>#N/A</v>
      </c>
      <c r="M779" s="126" t="e" cm="1">
        <f t="array" ref="M779">_xlfn.XLOOKUP($A779&amp;$Q$3,Data[Index]&amp;Data[Valid Test, Can be used for conformity (Y/N)],Data[CH4 (mg/km)])</f>
        <v>#N/A</v>
      </c>
      <c r="N779" s="126" t="e" cm="1">
        <f t="array" ref="N779">_xlfn.XLOOKUP($A779&amp;$Q$3,Data[Index]&amp;Data[Valid Test, Can be used for conformity (Y/N)],Data[N20 (mg/km)])</f>
        <v>#N/A</v>
      </c>
      <c r="O779" s="129" t="e" cm="1">
        <f t="array" ref="O779">_xlfn.XLOOKUP($A779&amp;$Q$3,Data[Index]&amp;Data[Valid Test, Can be used for conformity (Y/N)],Data[l/100km])</f>
        <v>#N/A</v>
      </c>
      <c r="P779" s="138" t="e">
        <f>_xlfn.XLOOKUP($A779,Data[Index],Data[Comments])</f>
        <v>#N/A</v>
      </c>
    </row>
    <row r="780" spans="1:16" x14ac:dyDescent="0.2">
      <c r="A780" s="129"/>
      <c r="B780" s="129"/>
      <c r="C780" s="129" t="e" cm="1">
        <f t="array" ref="C780">_xlfn.XLOOKUP($A780&amp;$Q$3&amp;$R$3,Data[Index]&amp;Data[Valid Test, Can be used for conformity (Y/N)]&amp;Data[Cycle],Data[Test Name])</f>
        <v>#N/A</v>
      </c>
      <c r="D780" s="167" t="e" cm="1">
        <f t="array" ref="D780">_xlfn.XLOOKUP($A780&amp;$Q$3&amp;$R$3,Data[Index]&amp;Data[Valid Test, Can be used for conformity (Y/N)]&amp;Data[Cycle],Data[Mileage (Miles)])</f>
        <v>#N/A</v>
      </c>
      <c r="E780" s="130" t="e" cm="1">
        <f t="array" ref="E780">_xlfn.XLOOKUP($A780&amp;$Q$3&amp;$R$3,Data[Index]&amp;Data[Valid Test, Can be used for conformity (Y/N)]&amp;Data[Cycle],Data[Date])</f>
        <v>#N/A</v>
      </c>
      <c r="F780" s="129" t="e" cm="1">
        <f t="array" ref="F780">_xlfn.XLOOKUP($A780&amp;$Q$3&amp;$R$3,Data[Index]&amp;Data[Valid Test, Can be used for conformity (Y/N)]&amp;Data[Cycle],Data[CO/km (mg)])</f>
        <v>#N/A</v>
      </c>
      <c r="G780" s="129" t="e" cm="1">
        <f t="array" ref="G780">_xlfn.XLOOKUP($A780&amp;$Q$3,Data[Index]&amp;Data[Valid Test, Can be used for conformity (Y/N)],Data[CO2/km (g)])</f>
        <v>#N/A</v>
      </c>
      <c r="H780" s="129" t="e" cm="1">
        <f t="array" ref="H780">_xlfn.XLOOKUP($A780&amp;$Q$3,Data[Index]&amp;Data[Valid Test, Can be used for conformity (Y/N)],Data[THC/km (mg)])</f>
        <v>#N/A</v>
      </c>
      <c r="I780" s="129" t="e" cm="1">
        <f t="array" ref="I780">_xlfn.XLOOKUP($A780&amp;$Q$3,Data[Index]&amp;Data[Valid Test, Can be used for conformity (Y/N)],Data[NOx/km (mg)])</f>
        <v>#N/A</v>
      </c>
      <c r="J780" s="129" t="e" cm="1">
        <f t="array" ref="J780">_xlfn.XLOOKUP($A780&amp;$Q$3,Data[Index]&amp;Data[Valid Test, Can be used for conformity (Y/N)],Data[THC + NOx/km (mg)])</f>
        <v>#N/A</v>
      </c>
      <c r="K780" s="142" t="e" cm="1">
        <f t="array" ref="K780">_xlfn.XLOOKUP($A780&amp;$Q$3,Data[Index]&amp;Data[Valid Test, Can be used for conformity (Y/N)],Data[PN/km ('#)])</f>
        <v>#N/A</v>
      </c>
      <c r="L780" s="129" t="e" cm="1">
        <f t="array" ref="L780">_xlfn.XLOOKUP($A780&amp;$Q$3,Data[Index]&amp;Data[Valid Test, Can be used for conformity (Y/N)],Data[PM/km (mg)])</f>
        <v>#N/A</v>
      </c>
      <c r="M780" s="126" t="e" cm="1">
        <f t="array" ref="M780">_xlfn.XLOOKUP($A780&amp;$Q$3,Data[Index]&amp;Data[Valid Test, Can be used for conformity (Y/N)],Data[CH4 (mg/km)])</f>
        <v>#N/A</v>
      </c>
      <c r="N780" s="126" t="e" cm="1">
        <f t="array" ref="N780">_xlfn.XLOOKUP($A780&amp;$Q$3,Data[Index]&amp;Data[Valid Test, Can be used for conformity (Y/N)],Data[N20 (mg/km)])</f>
        <v>#N/A</v>
      </c>
      <c r="O780" s="129" t="e" cm="1">
        <f t="array" ref="O780">_xlfn.XLOOKUP($A780&amp;$Q$3,Data[Index]&amp;Data[Valid Test, Can be used for conformity (Y/N)],Data[l/100km])</f>
        <v>#N/A</v>
      </c>
      <c r="P780" s="138">
        <f>_xlfn.XLOOKUP($A780,Data[Index],Data[Comments])</f>
        <v>0</v>
      </c>
    </row>
    <row r="781" spans="1:16" x14ac:dyDescent="0.2">
      <c r="A781" s="129"/>
      <c r="B781" s="129"/>
      <c r="C781" s="129" t="e" cm="1">
        <f t="array" ref="C781">_xlfn.XLOOKUP($A781&amp;$Q$3&amp;$R$3,Data[Index]&amp;Data[Valid Test, Can be used for conformity (Y/N)]&amp;Data[Cycle],Data[Test Name])</f>
        <v>#N/A</v>
      </c>
      <c r="D781" s="167" t="e" cm="1">
        <f t="array" ref="D781">_xlfn.XLOOKUP($A781&amp;$Q$3&amp;$R$3,Data[Index]&amp;Data[Valid Test, Can be used for conformity (Y/N)]&amp;Data[Cycle],Data[Mileage (Miles)])</f>
        <v>#N/A</v>
      </c>
      <c r="E781" s="130" t="e" cm="1">
        <f t="array" ref="E781">_xlfn.XLOOKUP($A781&amp;$Q$3&amp;$R$3,Data[Index]&amp;Data[Valid Test, Can be used for conformity (Y/N)]&amp;Data[Cycle],Data[Date])</f>
        <v>#N/A</v>
      </c>
      <c r="F781" s="129" t="e" cm="1">
        <f t="array" ref="F781">_xlfn.XLOOKUP($A781&amp;$Q$3&amp;$R$3,Data[Index]&amp;Data[Valid Test, Can be used for conformity (Y/N)]&amp;Data[Cycle],Data[CO/km (mg)])</f>
        <v>#N/A</v>
      </c>
      <c r="G781" s="129" t="e" cm="1">
        <f t="array" ref="G781">_xlfn.XLOOKUP($A781&amp;$Q$3,Data[Index]&amp;Data[Valid Test, Can be used for conformity (Y/N)],Data[CO2/km (g)])</f>
        <v>#N/A</v>
      </c>
      <c r="H781" s="129" t="e" cm="1">
        <f t="array" ref="H781">_xlfn.XLOOKUP($A781&amp;$Q$3,Data[Index]&amp;Data[Valid Test, Can be used for conformity (Y/N)],Data[THC/km (mg)])</f>
        <v>#N/A</v>
      </c>
      <c r="I781" s="129" t="e" cm="1">
        <f t="array" ref="I781">_xlfn.XLOOKUP($A781&amp;$Q$3,Data[Index]&amp;Data[Valid Test, Can be used for conformity (Y/N)],Data[NOx/km (mg)])</f>
        <v>#N/A</v>
      </c>
      <c r="J781" s="129" t="e" cm="1">
        <f t="array" ref="J781">_xlfn.XLOOKUP($A781&amp;$Q$3,Data[Index]&amp;Data[Valid Test, Can be used for conformity (Y/N)],Data[THC + NOx/km (mg)])</f>
        <v>#N/A</v>
      </c>
      <c r="K781" s="142" t="e" cm="1">
        <f t="array" ref="K781">_xlfn.XLOOKUP($A781&amp;$Q$3,Data[Index]&amp;Data[Valid Test, Can be used for conformity (Y/N)],Data[PN/km ('#)])</f>
        <v>#N/A</v>
      </c>
      <c r="L781" s="129" t="e" cm="1">
        <f t="array" ref="L781">_xlfn.XLOOKUP($A781&amp;$Q$3,Data[Index]&amp;Data[Valid Test, Can be used for conformity (Y/N)],Data[PM/km (mg)])</f>
        <v>#N/A</v>
      </c>
      <c r="M781" s="126" t="e" cm="1">
        <f t="array" ref="M781">_xlfn.XLOOKUP($A781&amp;$Q$3,Data[Index]&amp;Data[Valid Test, Can be used for conformity (Y/N)],Data[CH4 (mg/km)])</f>
        <v>#N/A</v>
      </c>
      <c r="N781" s="126" t="e" cm="1">
        <f t="array" ref="N781">_xlfn.XLOOKUP($A781&amp;$Q$3,Data[Index]&amp;Data[Valid Test, Can be used for conformity (Y/N)],Data[N20 (mg/km)])</f>
        <v>#N/A</v>
      </c>
      <c r="O781" s="129" t="e" cm="1">
        <f t="array" ref="O781">_xlfn.XLOOKUP($A781&amp;$Q$3,Data[Index]&amp;Data[Valid Test, Can be used for conformity (Y/N)],Data[l/100km])</f>
        <v>#N/A</v>
      </c>
      <c r="P781" s="138">
        <f>_xlfn.XLOOKUP($A781,Data[Index],Data[Comments])</f>
        <v>0</v>
      </c>
    </row>
    <row r="782" spans="1:16" x14ac:dyDescent="0.2">
      <c r="A782" s="129"/>
      <c r="B782" s="129"/>
      <c r="C782" s="129" t="e" cm="1">
        <f t="array" ref="C782">_xlfn.XLOOKUP($A782&amp;$Q$3&amp;$R$3,Data[Index]&amp;Data[Valid Test, Can be used for conformity (Y/N)]&amp;Data[Cycle],Data[Test Name])</f>
        <v>#N/A</v>
      </c>
      <c r="D782" s="167" t="e" cm="1">
        <f t="array" ref="D782">_xlfn.XLOOKUP($A782&amp;$Q$3&amp;$R$3,Data[Index]&amp;Data[Valid Test, Can be used for conformity (Y/N)]&amp;Data[Cycle],Data[Mileage (Miles)])</f>
        <v>#N/A</v>
      </c>
      <c r="E782" s="130" t="e" cm="1">
        <f t="array" ref="E782">_xlfn.XLOOKUP($A782&amp;$Q$3&amp;$R$3,Data[Index]&amp;Data[Valid Test, Can be used for conformity (Y/N)]&amp;Data[Cycle],Data[Date])</f>
        <v>#N/A</v>
      </c>
      <c r="F782" s="129" t="e" cm="1">
        <f t="array" ref="F782">_xlfn.XLOOKUP($A782&amp;$Q$3&amp;$R$3,Data[Index]&amp;Data[Valid Test, Can be used for conformity (Y/N)]&amp;Data[Cycle],Data[CO/km (mg)])</f>
        <v>#N/A</v>
      </c>
      <c r="G782" s="129" t="e" cm="1">
        <f t="array" ref="G782">_xlfn.XLOOKUP($A782&amp;$Q$3,Data[Index]&amp;Data[Valid Test, Can be used for conformity (Y/N)],Data[CO2/km (g)])</f>
        <v>#N/A</v>
      </c>
      <c r="H782" s="129" t="e" cm="1">
        <f t="array" ref="H782">_xlfn.XLOOKUP($A782&amp;$Q$3,Data[Index]&amp;Data[Valid Test, Can be used for conformity (Y/N)],Data[THC/km (mg)])</f>
        <v>#N/A</v>
      </c>
      <c r="I782" s="129" t="e" cm="1">
        <f t="array" ref="I782">_xlfn.XLOOKUP($A782&amp;$Q$3,Data[Index]&amp;Data[Valid Test, Can be used for conformity (Y/N)],Data[NOx/km (mg)])</f>
        <v>#N/A</v>
      </c>
      <c r="J782" s="129" t="e" cm="1">
        <f t="array" ref="J782">_xlfn.XLOOKUP($A782&amp;$Q$3,Data[Index]&amp;Data[Valid Test, Can be used for conformity (Y/N)],Data[THC + NOx/km (mg)])</f>
        <v>#N/A</v>
      </c>
      <c r="K782" s="142" t="e" cm="1">
        <f t="array" ref="K782">_xlfn.XLOOKUP($A782&amp;$Q$3,Data[Index]&amp;Data[Valid Test, Can be used for conformity (Y/N)],Data[PN/km ('#)])</f>
        <v>#N/A</v>
      </c>
      <c r="L782" s="129" t="e" cm="1">
        <f t="array" ref="L782">_xlfn.XLOOKUP($A782&amp;$Q$3,Data[Index]&amp;Data[Valid Test, Can be used for conformity (Y/N)],Data[PM/km (mg)])</f>
        <v>#N/A</v>
      </c>
      <c r="M782" s="126" t="e" cm="1">
        <f t="array" ref="M782">_xlfn.XLOOKUP($A782&amp;$Q$3,Data[Index]&amp;Data[Valid Test, Can be used for conformity (Y/N)],Data[CH4 (mg/km)])</f>
        <v>#N/A</v>
      </c>
      <c r="N782" s="126" t="e" cm="1">
        <f t="array" ref="N782">_xlfn.XLOOKUP($A782&amp;$Q$3,Data[Index]&amp;Data[Valid Test, Can be used for conformity (Y/N)],Data[N20 (mg/km)])</f>
        <v>#N/A</v>
      </c>
      <c r="O782" s="129" t="e" cm="1">
        <f t="array" ref="O782">_xlfn.XLOOKUP($A782&amp;$Q$3,Data[Index]&amp;Data[Valid Test, Can be used for conformity (Y/N)],Data[l/100km])</f>
        <v>#N/A</v>
      </c>
      <c r="P782" s="138" t="e">
        <f>_xlfn.XLOOKUP($A782,Data[Index],Data[Comments])</f>
        <v>#N/A</v>
      </c>
    </row>
    <row r="783" spans="1:16" x14ac:dyDescent="0.2">
      <c r="A783" s="129"/>
      <c r="B783" s="129"/>
      <c r="C783" s="129" t="e" cm="1">
        <f t="array" ref="C783">_xlfn.XLOOKUP($A783&amp;$Q$3&amp;$R$3,Data[Index]&amp;Data[Valid Test, Can be used for conformity (Y/N)]&amp;Data[Cycle],Data[Test Name])</f>
        <v>#N/A</v>
      </c>
      <c r="D783" s="167" t="e" cm="1">
        <f t="array" ref="D783">_xlfn.XLOOKUP($A783&amp;$Q$3&amp;$R$3,Data[Index]&amp;Data[Valid Test, Can be used for conformity (Y/N)]&amp;Data[Cycle],Data[Mileage (Miles)])</f>
        <v>#N/A</v>
      </c>
      <c r="E783" s="130" t="e" cm="1">
        <f t="array" ref="E783">_xlfn.XLOOKUP($A783&amp;$Q$3&amp;$R$3,Data[Index]&amp;Data[Valid Test, Can be used for conformity (Y/N)]&amp;Data[Cycle],Data[Date])</f>
        <v>#N/A</v>
      </c>
      <c r="F783" s="129" t="e" cm="1">
        <f t="array" ref="F783">_xlfn.XLOOKUP($A783&amp;$Q$3&amp;$R$3,Data[Index]&amp;Data[Valid Test, Can be used for conformity (Y/N)]&amp;Data[Cycle],Data[CO/km (mg)])</f>
        <v>#N/A</v>
      </c>
      <c r="G783" s="129" t="e" cm="1">
        <f t="array" ref="G783">_xlfn.XLOOKUP($A783&amp;$Q$3,Data[Index]&amp;Data[Valid Test, Can be used for conformity (Y/N)],Data[CO2/km (g)])</f>
        <v>#N/A</v>
      </c>
      <c r="H783" s="129" t="e" cm="1">
        <f t="array" ref="H783">_xlfn.XLOOKUP($A783&amp;$Q$3,Data[Index]&amp;Data[Valid Test, Can be used for conformity (Y/N)],Data[THC/km (mg)])</f>
        <v>#N/A</v>
      </c>
      <c r="I783" s="129" t="e" cm="1">
        <f t="array" ref="I783">_xlfn.XLOOKUP($A783&amp;$Q$3,Data[Index]&amp;Data[Valid Test, Can be used for conformity (Y/N)],Data[NOx/km (mg)])</f>
        <v>#N/A</v>
      </c>
      <c r="J783" s="129" t="e" cm="1">
        <f t="array" ref="J783">_xlfn.XLOOKUP($A783&amp;$Q$3,Data[Index]&amp;Data[Valid Test, Can be used for conformity (Y/N)],Data[THC + NOx/km (mg)])</f>
        <v>#N/A</v>
      </c>
      <c r="K783" s="142" t="e" cm="1">
        <f t="array" ref="K783">_xlfn.XLOOKUP($A783&amp;$Q$3,Data[Index]&amp;Data[Valid Test, Can be used for conformity (Y/N)],Data[PN/km ('#)])</f>
        <v>#N/A</v>
      </c>
      <c r="L783" s="129" t="e" cm="1">
        <f t="array" ref="L783">_xlfn.XLOOKUP($A783&amp;$Q$3,Data[Index]&amp;Data[Valid Test, Can be used for conformity (Y/N)],Data[PM/km (mg)])</f>
        <v>#N/A</v>
      </c>
      <c r="M783" s="126" t="e" cm="1">
        <f t="array" ref="M783">_xlfn.XLOOKUP($A783&amp;$Q$3,Data[Index]&amp;Data[Valid Test, Can be used for conformity (Y/N)],Data[CH4 (mg/km)])</f>
        <v>#N/A</v>
      </c>
      <c r="N783" s="126" t="e" cm="1">
        <f t="array" ref="N783">_xlfn.XLOOKUP($A783&amp;$Q$3,Data[Index]&amp;Data[Valid Test, Can be used for conformity (Y/N)],Data[N20 (mg/km)])</f>
        <v>#N/A</v>
      </c>
      <c r="O783" s="129" t="e" cm="1">
        <f t="array" ref="O783">_xlfn.XLOOKUP($A783&amp;$Q$3,Data[Index]&amp;Data[Valid Test, Can be used for conformity (Y/N)],Data[l/100km])</f>
        <v>#N/A</v>
      </c>
      <c r="P783" s="138" t="e">
        <f>_xlfn.XLOOKUP($A783,Data[Index],Data[Comments])</f>
        <v>#N/A</v>
      </c>
    </row>
    <row r="784" spans="1:16" x14ac:dyDescent="0.2">
      <c r="A784" s="129"/>
      <c r="B784" s="129"/>
      <c r="C784" s="129" t="e" cm="1">
        <f t="array" ref="C784">_xlfn.XLOOKUP($A784&amp;$Q$3&amp;$R$3,Data[Index]&amp;Data[Valid Test, Can be used for conformity (Y/N)]&amp;Data[Cycle],Data[Test Name])</f>
        <v>#N/A</v>
      </c>
      <c r="D784" s="167" t="e" cm="1">
        <f t="array" ref="D784">_xlfn.XLOOKUP($A784&amp;$Q$3&amp;$R$3,Data[Index]&amp;Data[Valid Test, Can be used for conformity (Y/N)]&amp;Data[Cycle],Data[Mileage (Miles)])</f>
        <v>#N/A</v>
      </c>
      <c r="E784" s="130" t="e" cm="1">
        <f t="array" ref="E784">_xlfn.XLOOKUP($A784&amp;$Q$3&amp;$R$3,Data[Index]&amp;Data[Valid Test, Can be used for conformity (Y/N)]&amp;Data[Cycle],Data[Date])</f>
        <v>#N/A</v>
      </c>
      <c r="F784" s="129" t="e" cm="1">
        <f t="array" ref="F784">_xlfn.XLOOKUP($A784&amp;$Q$3&amp;$R$3,Data[Index]&amp;Data[Valid Test, Can be used for conformity (Y/N)]&amp;Data[Cycle],Data[CO/km (mg)])</f>
        <v>#N/A</v>
      </c>
      <c r="G784" s="129" t="e" cm="1">
        <f t="array" ref="G784">_xlfn.XLOOKUP($A784&amp;$Q$3,Data[Index]&amp;Data[Valid Test, Can be used for conformity (Y/N)],Data[CO2/km (g)])</f>
        <v>#N/A</v>
      </c>
      <c r="H784" s="129" t="e" cm="1">
        <f t="array" ref="H784">_xlfn.XLOOKUP($A784&amp;$Q$3,Data[Index]&amp;Data[Valid Test, Can be used for conformity (Y/N)],Data[THC/km (mg)])</f>
        <v>#N/A</v>
      </c>
      <c r="I784" s="129" t="e" cm="1">
        <f t="array" ref="I784">_xlfn.XLOOKUP($A784&amp;$Q$3,Data[Index]&amp;Data[Valid Test, Can be used for conformity (Y/N)],Data[NOx/km (mg)])</f>
        <v>#N/A</v>
      </c>
      <c r="J784" s="129" t="e" cm="1">
        <f t="array" ref="J784">_xlfn.XLOOKUP($A784&amp;$Q$3,Data[Index]&amp;Data[Valid Test, Can be used for conformity (Y/N)],Data[THC + NOx/km (mg)])</f>
        <v>#N/A</v>
      </c>
      <c r="K784" s="142" t="e" cm="1">
        <f t="array" ref="K784">_xlfn.XLOOKUP($A784&amp;$Q$3,Data[Index]&amp;Data[Valid Test, Can be used for conformity (Y/N)],Data[PN/km ('#)])</f>
        <v>#N/A</v>
      </c>
      <c r="L784" s="129" t="e" cm="1">
        <f t="array" ref="L784">_xlfn.XLOOKUP($A784&amp;$Q$3,Data[Index]&amp;Data[Valid Test, Can be used for conformity (Y/N)],Data[PM/km (mg)])</f>
        <v>#N/A</v>
      </c>
      <c r="M784" s="126" t="e" cm="1">
        <f t="array" ref="M784">_xlfn.XLOOKUP($A784&amp;$Q$3,Data[Index]&amp;Data[Valid Test, Can be used for conformity (Y/N)],Data[CH4 (mg/km)])</f>
        <v>#N/A</v>
      </c>
      <c r="N784" s="126" t="e" cm="1">
        <f t="array" ref="N784">_xlfn.XLOOKUP($A784&amp;$Q$3,Data[Index]&amp;Data[Valid Test, Can be used for conformity (Y/N)],Data[N20 (mg/km)])</f>
        <v>#N/A</v>
      </c>
      <c r="O784" s="129" t="e" cm="1">
        <f t="array" ref="O784">_xlfn.XLOOKUP($A784&amp;$Q$3,Data[Index]&amp;Data[Valid Test, Can be used for conformity (Y/N)],Data[l/100km])</f>
        <v>#N/A</v>
      </c>
      <c r="P784" s="138" t="e">
        <f>_xlfn.XLOOKUP($A784,Data[Index],Data[Comments])</f>
        <v>#N/A</v>
      </c>
    </row>
    <row r="785" spans="1:16" x14ac:dyDescent="0.2">
      <c r="A785" s="129"/>
      <c r="B785" s="129"/>
      <c r="C785" s="129" t="e" cm="1">
        <f t="array" ref="C785">_xlfn.XLOOKUP($A785&amp;$Q$3&amp;$R$3,Data[Index]&amp;Data[Valid Test, Can be used for conformity (Y/N)]&amp;Data[Cycle],Data[Test Name])</f>
        <v>#N/A</v>
      </c>
      <c r="D785" s="167" t="e" cm="1">
        <f t="array" ref="D785">_xlfn.XLOOKUP($A785&amp;$Q$3&amp;$R$3,Data[Index]&amp;Data[Valid Test, Can be used for conformity (Y/N)]&amp;Data[Cycle],Data[Mileage (Miles)])</f>
        <v>#N/A</v>
      </c>
      <c r="E785" s="130" t="e" cm="1">
        <f t="array" ref="E785">_xlfn.XLOOKUP($A785&amp;$Q$3&amp;$R$3,Data[Index]&amp;Data[Valid Test, Can be used for conformity (Y/N)]&amp;Data[Cycle],Data[Date])</f>
        <v>#N/A</v>
      </c>
      <c r="F785" s="129" t="e" cm="1">
        <f t="array" ref="F785">_xlfn.XLOOKUP($A785&amp;$Q$3&amp;$R$3,Data[Index]&amp;Data[Valid Test, Can be used for conformity (Y/N)]&amp;Data[Cycle],Data[CO/km (mg)])</f>
        <v>#N/A</v>
      </c>
      <c r="G785" s="129" t="e" cm="1">
        <f t="array" ref="G785">_xlfn.XLOOKUP($A785&amp;$Q$3,Data[Index]&amp;Data[Valid Test, Can be used for conformity (Y/N)],Data[CO2/km (g)])</f>
        <v>#N/A</v>
      </c>
      <c r="H785" s="129" t="e" cm="1">
        <f t="array" ref="H785">_xlfn.XLOOKUP($A785&amp;$Q$3,Data[Index]&amp;Data[Valid Test, Can be used for conformity (Y/N)],Data[THC/km (mg)])</f>
        <v>#N/A</v>
      </c>
      <c r="I785" s="129" t="e" cm="1">
        <f t="array" ref="I785">_xlfn.XLOOKUP($A785&amp;$Q$3,Data[Index]&amp;Data[Valid Test, Can be used for conformity (Y/N)],Data[NOx/km (mg)])</f>
        <v>#N/A</v>
      </c>
      <c r="J785" s="129" t="e" cm="1">
        <f t="array" ref="J785">_xlfn.XLOOKUP($A785&amp;$Q$3,Data[Index]&amp;Data[Valid Test, Can be used for conformity (Y/N)],Data[THC + NOx/km (mg)])</f>
        <v>#N/A</v>
      </c>
      <c r="K785" s="142" t="e" cm="1">
        <f t="array" ref="K785">_xlfn.XLOOKUP($A785&amp;$Q$3,Data[Index]&amp;Data[Valid Test, Can be used for conformity (Y/N)],Data[PN/km ('#)])</f>
        <v>#N/A</v>
      </c>
      <c r="L785" s="129" t="e" cm="1">
        <f t="array" ref="L785">_xlfn.XLOOKUP($A785&amp;$Q$3,Data[Index]&amp;Data[Valid Test, Can be used for conformity (Y/N)],Data[PM/km (mg)])</f>
        <v>#N/A</v>
      </c>
      <c r="M785" s="126" t="e" cm="1">
        <f t="array" ref="M785">_xlfn.XLOOKUP($A785&amp;$Q$3,Data[Index]&amp;Data[Valid Test, Can be used for conformity (Y/N)],Data[CH4 (mg/km)])</f>
        <v>#N/A</v>
      </c>
      <c r="N785" s="126" t="e" cm="1">
        <f t="array" ref="N785">_xlfn.XLOOKUP($A785&amp;$Q$3,Data[Index]&amp;Data[Valid Test, Can be used for conformity (Y/N)],Data[N20 (mg/km)])</f>
        <v>#N/A</v>
      </c>
      <c r="O785" s="129" t="e" cm="1">
        <f t="array" ref="O785">_xlfn.XLOOKUP($A785&amp;$Q$3,Data[Index]&amp;Data[Valid Test, Can be used for conformity (Y/N)],Data[l/100km])</f>
        <v>#N/A</v>
      </c>
      <c r="P785" s="138">
        <f>_xlfn.XLOOKUP($A785,Data[Index],Data[Comments])</f>
        <v>0</v>
      </c>
    </row>
    <row r="786" spans="1:16" x14ac:dyDescent="0.2">
      <c r="A786" s="129"/>
      <c r="B786" s="129"/>
      <c r="C786" s="129" t="e" cm="1">
        <f t="array" ref="C786">_xlfn.XLOOKUP($A786&amp;$Q$3&amp;$R$3,Data[Index]&amp;Data[Valid Test, Can be used for conformity (Y/N)]&amp;Data[Cycle],Data[Test Name])</f>
        <v>#N/A</v>
      </c>
      <c r="D786" s="167" t="e" cm="1">
        <f t="array" ref="D786">_xlfn.XLOOKUP($A786&amp;$Q$3&amp;$R$3,Data[Index]&amp;Data[Valid Test, Can be used for conformity (Y/N)]&amp;Data[Cycle],Data[Mileage (Miles)])</f>
        <v>#N/A</v>
      </c>
      <c r="E786" s="130" t="e" cm="1">
        <f t="array" ref="E786">_xlfn.XLOOKUP($A786&amp;$Q$3&amp;$R$3,Data[Index]&amp;Data[Valid Test, Can be used for conformity (Y/N)]&amp;Data[Cycle],Data[Date])</f>
        <v>#N/A</v>
      </c>
      <c r="F786" s="129" t="e" cm="1">
        <f t="array" ref="F786">_xlfn.XLOOKUP($A786&amp;$Q$3&amp;$R$3,Data[Index]&amp;Data[Valid Test, Can be used for conformity (Y/N)]&amp;Data[Cycle],Data[CO/km (mg)])</f>
        <v>#N/A</v>
      </c>
      <c r="G786" s="129" t="e" cm="1">
        <f t="array" ref="G786">_xlfn.XLOOKUP($A786&amp;$Q$3,Data[Index]&amp;Data[Valid Test, Can be used for conformity (Y/N)],Data[CO2/km (g)])</f>
        <v>#N/A</v>
      </c>
      <c r="H786" s="129" t="e" cm="1">
        <f t="array" ref="H786">_xlfn.XLOOKUP($A786&amp;$Q$3,Data[Index]&amp;Data[Valid Test, Can be used for conformity (Y/N)],Data[THC/km (mg)])</f>
        <v>#N/A</v>
      </c>
      <c r="I786" s="129" t="e" cm="1">
        <f t="array" ref="I786">_xlfn.XLOOKUP($A786&amp;$Q$3,Data[Index]&amp;Data[Valid Test, Can be used for conformity (Y/N)],Data[NOx/km (mg)])</f>
        <v>#N/A</v>
      </c>
      <c r="J786" s="129" t="e" cm="1">
        <f t="array" ref="J786">_xlfn.XLOOKUP($A786&amp;$Q$3,Data[Index]&amp;Data[Valid Test, Can be used for conformity (Y/N)],Data[THC + NOx/km (mg)])</f>
        <v>#N/A</v>
      </c>
      <c r="K786" s="142" t="e" cm="1">
        <f t="array" ref="K786">_xlfn.XLOOKUP($A786&amp;$Q$3,Data[Index]&amp;Data[Valid Test, Can be used for conformity (Y/N)],Data[PN/km ('#)])</f>
        <v>#N/A</v>
      </c>
      <c r="L786" s="129" t="e" cm="1">
        <f t="array" ref="L786">_xlfn.XLOOKUP($A786&amp;$Q$3,Data[Index]&amp;Data[Valid Test, Can be used for conformity (Y/N)],Data[PM/km (mg)])</f>
        <v>#N/A</v>
      </c>
      <c r="M786" s="126" t="e" cm="1">
        <f t="array" ref="M786">_xlfn.XLOOKUP($A786&amp;$Q$3,Data[Index]&amp;Data[Valid Test, Can be used for conformity (Y/N)],Data[CH4 (mg/km)])</f>
        <v>#N/A</v>
      </c>
      <c r="N786" s="126" t="e" cm="1">
        <f t="array" ref="N786">_xlfn.XLOOKUP($A786&amp;$Q$3,Data[Index]&amp;Data[Valid Test, Can be used for conformity (Y/N)],Data[N20 (mg/km)])</f>
        <v>#N/A</v>
      </c>
      <c r="O786" s="129" t="e" cm="1">
        <f t="array" ref="O786">_xlfn.XLOOKUP($A786&amp;$Q$3,Data[Index]&amp;Data[Valid Test, Can be used for conformity (Y/N)],Data[l/100km])</f>
        <v>#N/A</v>
      </c>
      <c r="P786" s="138">
        <f>_xlfn.XLOOKUP($A786,Data[Index],Data[Comments])</f>
        <v>0</v>
      </c>
    </row>
    <row r="787" spans="1:16" x14ac:dyDescent="0.2">
      <c r="A787" s="129"/>
      <c r="B787" s="129"/>
      <c r="C787" s="129" t="e" cm="1">
        <f t="array" ref="C787">_xlfn.XLOOKUP($A787&amp;$Q$3&amp;$R$3,Data[Index]&amp;Data[Valid Test, Can be used for conformity (Y/N)]&amp;Data[Cycle],Data[Test Name])</f>
        <v>#N/A</v>
      </c>
      <c r="D787" s="167" t="e" cm="1">
        <f t="array" ref="D787">_xlfn.XLOOKUP($A787&amp;$Q$3&amp;$R$3,Data[Index]&amp;Data[Valid Test, Can be used for conformity (Y/N)]&amp;Data[Cycle],Data[Mileage (Miles)])</f>
        <v>#N/A</v>
      </c>
      <c r="E787" s="130" t="e" cm="1">
        <f t="array" ref="E787">_xlfn.XLOOKUP($A787&amp;$Q$3&amp;$R$3,Data[Index]&amp;Data[Valid Test, Can be used for conformity (Y/N)]&amp;Data[Cycle],Data[Date])</f>
        <v>#N/A</v>
      </c>
      <c r="F787" s="129" t="e" cm="1">
        <f t="array" ref="F787">_xlfn.XLOOKUP($A787&amp;$Q$3&amp;$R$3,Data[Index]&amp;Data[Valid Test, Can be used for conformity (Y/N)]&amp;Data[Cycle],Data[CO/km (mg)])</f>
        <v>#N/A</v>
      </c>
      <c r="G787" s="129" t="e" cm="1">
        <f t="array" ref="G787">_xlfn.XLOOKUP($A787&amp;$Q$3,Data[Index]&amp;Data[Valid Test, Can be used for conformity (Y/N)],Data[CO2/km (g)])</f>
        <v>#N/A</v>
      </c>
      <c r="H787" s="129" t="e" cm="1">
        <f t="array" ref="H787">_xlfn.XLOOKUP($A787&amp;$Q$3,Data[Index]&amp;Data[Valid Test, Can be used for conformity (Y/N)],Data[THC/km (mg)])</f>
        <v>#N/A</v>
      </c>
      <c r="I787" s="129" t="e" cm="1">
        <f t="array" ref="I787">_xlfn.XLOOKUP($A787&amp;$Q$3,Data[Index]&amp;Data[Valid Test, Can be used for conformity (Y/N)],Data[NOx/km (mg)])</f>
        <v>#N/A</v>
      </c>
      <c r="J787" s="129" t="e" cm="1">
        <f t="array" ref="J787">_xlfn.XLOOKUP($A787&amp;$Q$3,Data[Index]&amp;Data[Valid Test, Can be used for conformity (Y/N)],Data[THC + NOx/km (mg)])</f>
        <v>#N/A</v>
      </c>
      <c r="K787" s="142" t="e" cm="1">
        <f t="array" ref="K787">_xlfn.XLOOKUP($A787&amp;$Q$3,Data[Index]&amp;Data[Valid Test, Can be used for conformity (Y/N)],Data[PN/km ('#)])</f>
        <v>#N/A</v>
      </c>
      <c r="L787" s="129" t="e" cm="1">
        <f t="array" ref="L787">_xlfn.XLOOKUP($A787&amp;$Q$3,Data[Index]&amp;Data[Valid Test, Can be used for conformity (Y/N)],Data[PM/km (mg)])</f>
        <v>#N/A</v>
      </c>
      <c r="M787" s="126" t="e" cm="1">
        <f t="array" ref="M787">_xlfn.XLOOKUP($A787&amp;$Q$3,Data[Index]&amp;Data[Valid Test, Can be used for conformity (Y/N)],Data[CH4 (mg/km)])</f>
        <v>#N/A</v>
      </c>
      <c r="N787" s="126" t="e" cm="1">
        <f t="array" ref="N787">_xlfn.XLOOKUP($A787&amp;$Q$3,Data[Index]&amp;Data[Valid Test, Can be used for conformity (Y/N)],Data[N20 (mg/km)])</f>
        <v>#N/A</v>
      </c>
      <c r="O787" s="129" t="e" cm="1">
        <f t="array" ref="O787">_xlfn.XLOOKUP($A787&amp;$Q$3,Data[Index]&amp;Data[Valid Test, Can be used for conformity (Y/N)],Data[l/100km])</f>
        <v>#N/A</v>
      </c>
      <c r="P787" s="138" t="e">
        <f>_xlfn.XLOOKUP($A787,Data[Index],Data[Comments])</f>
        <v>#N/A</v>
      </c>
    </row>
    <row r="788" spans="1:16" x14ac:dyDescent="0.2">
      <c r="A788" s="129"/>
      <c r="B788" s="129"/>
      <c r="C788" s="129" t="e" cm="1">
        <f t="array" ref="C788">_xlfn.XLOOKUP($A788&amp;$Q$3&amp;$R$3,Data[Index]&amp;Data[Valid Test, Can be used for conformity (Y/N)]&amp;Data[Cycle],Data[Test Name])</f>
        <v>#N/A</v>
      </c>
      <c r="D788" s="167" t="e" cm="1">
        <f t="array" ref="D788">_xlfn.XLOOKUP($A788&amp;$Q$3&amp;$R$3,Data[Index]&amp;Data[Valid Test, Can be used for conformity (Y/N)]&amp;Data[Cycle],Data[Mileage (Miles)])</f>
        <v>#N/A</v>
      </c>
      <c r="E788" s="130" t="e" cm="1">
        <f t="array" ref="E788">_xlfn.XLOOKUP($A788&amp;$Q$3&amp;$R$3,Data[Index]&amp;Data[Valid Test, Can be used for conformity (Y/N)]&amp;Data[Cycle],Data[Date])</f>
        <v>#N/A</v>
      </c>
      <c r="F788" s="129" t="e" cm="1">
        <f t="array" ref="F788">_xlfn.XLOOKUP($A788&amp;$Q$3&amp;$R$3,Data[Index]&amp;Data[Valid Test, Can be used for conformity (Y/N)]&amp;Data[Cycle],Data[CO/km (mg)])</f>
        <v>#N/A</v>
      </c>
      <c r="G788" s="129" t="e" cm="1">
        <f t="array" ref="G788">_xlfn.XLOOKUP($A788&amp;$Q$3,Data[Index]&amp;Data[Valid Test, Can be used for conformity (Y/N)],Data[CO2/km (g)])</f>
        <v>#N/A</v>
      </c>
      <c r="H788" s="129" t="e" cm="1">
        <f t="array" ref="H788">_xlfn.XLOOKUP($A788&amp;$Q$3,Data[Index]&amp;Data[Valid Test, Can be used for conformity (Y/N)],Data[THC/km (mg)])</f>
        <v>#N/A</v>
      </c>
      <c r="I788" s="129" t="e" cm="1">
        <f t="array" ref="I788">_xlfn.XLOOKUP($A788&amp;$Q$3,Data[Index]&amp;Data[Valid Test, Can be used for conformity (Y/N)],Data[NOx/km (mg)])</f>
        <v>#N/A</v>
      </c>
      <c r="J788" s="129" t="e" cm="1">
        <f t="array" ref="J788">_xlfn.XLOOKUP($A788&amp;$Q$3,Data[Index]&amp;Data[Valid Test, Can be used for conformity (Y/N)],Data[THC + NOx/km (mg)])</f>
        <v>#N/A</v>
      </c>
      <c r="K788" s="142" t="e" cm="1">
        <f t="array" ref="K788">_xlfn.XLOOKUP($A788&amp;$Q$3,Data[Index]&amp;Data[Valid Test, Can be used for conformity (Y/N)],Data[PN/km ('#)])</f>
        <v>#N/A</v>
      </c>
      <c r="L788" s="129" t="e" cm="1">
        <f t="array" ref="L788">_xlfn.XLOOKUP($A788&amp;$Q$3,Data[Index]&amp;Data[Valid Test, Can be used for conformity (Y/N)],Data[PM/km (mg)])</f>
        <v>#N/A</v>
      </c>
      <c r="M788" s="126" t="e" cm="1">
        <f t="array" ref="M788">_xlfn.XLOOKUP($A788&amp;$Q$3,Data[Index]&amp;Data[Valid Test, Can be used for conformity (Y/N)],Data[CH4 (mg/km)])</f>
        <v>#N/A</v>
      </c>
      <c r="N788" s="126" t="e" cm="1">
        <f t="array" ref="N788">_xlfn.XLOOKUP($A788&amp;$Q$3,Data[Index]&amp;Data[Valid Test, Can be used for conformity (Y/N)],Data[N20 (mg/km)])</f>
        <v>#N/A</v>
      </c>
      <c r="O788" s="129" t="e" cm="1">
        <f t="array" ref="O788">_xlfn.XLOOKUP($A788&amp;$Q$3,Data[Index]&amp;Data[Valid Test, Can be used for conformity (Y/N)],Data[l/100km])</f>
        <v>#N/A</v>
      </c>
      <c r="P788" s="138">
        <f>_xlfn.XLOOKUP($A788,Data[Index],Data[Comments])</f>
        <v>0</v>
      </c>
    </row>
    <row r="789" spans="1:16" x14ac:dyDescent="0.2">
      <c r="A789" s="129"/>
      <c r="B789" s="129"/>
      <c r="C789" s="129" t="e" cm="1">
        <f t="array" ref="C789">_xlfn.XLOOKUP($A789&amp;$Q$3&amp;$R$3,Data[Index]&amp;Data[Valid Test, Can be used for conformity (Y/N)]&amp;Data[Cycle],Data[Test Name])</f>
        <v>#N/A</v>
      </c>
      <c r="D789" s="167" t="e" cm="1">
        <f t="array" ref="D789">_xlfn.XLOOKUP($A789&amp;$Q$3&amp;$R$3,Data[Index]&amp;Data[Valid Test, Can be used for conformity (Y/N)]&amp;Data[Cycle],Data[Mileage (Miles)])</f>
        <v>#N/A</v>
      </c>
      <c r="E789" s="130" t="e" cm="1">
        <f t="array" ref="E789">_xlfn.XLOOKUP($A789&amp;$Q$3&amp;$R$3,Data[Index]&amp;Data[Valid Test, Can be used for conformity (Y/N)]&amp;Data[Cycle],Data[Date])</f>
        <v>#N/A</v>
      </c>
      <c r="F789" s="129" t="e" cm="1">
        <f t="array" ref="F789">_xlfn.XLOOKUP($A789&amp;$Q$3&amp;$R$3,Data[Index]&amp;Data[Valid Test, Can be used for conformity (Y/N)]&amp;Data[Cycle],Data[CO/km (mg)])</f>
        <v>#N/A</v>
      </c>
      <c r="G789" s="129" t="e" cm="1">
        <f t="array" ref="G789">_xlfn.XLOOKUP($A789&amp;$Q$3,Data[Index]&amp;Data[Valid Test, Can be used for conformity (Y/N)],Data[CO2/km (g)])</f>
        <v>#N/A</v>
      </c>
      <c r="H789" s="129" t="e" cm="1">
        <f t="array" ref="H789">_xlfn.XLOOKUP($A789&amp;$Q$3,Data[Index]&amp;Data[Valid Test, Can be used for conformity (Y/N)],Data[THC/km (mg)])</f>
        <v>#N/A</v>
      </c>
      <c r="I789" s="129" t="e" cm="1">
        <f t="array" ref="I789">_xlfn.XLOOKUP($A789&amp;$Q$3,Data[Index]&amp;Data[Valid Test, Can be used for conformity (Y/N)],Data[NOx/km (mg)])</f>
        <v>#N/A</v>
      </c>
      <c r="J789" s="129" t="e" cm="1">
        <f t="array" ref="J789">_xlfn.XLOOKUP($A789&amp;$Q$3,Data[Index]&amp;Data[Valid Test, Can be used for conformity (Y/N)],Data[THC + NOx/km (mg)])</f>
        <v>#N/A</v>
      </c>
      <c r="K789" s="142" t="e" cm="1">
        <f t="array" ref="K789">_xlfn.XLOOKUP($A789&amp;$Q$3,Data[Index]&amp;Data[Valid Test, Can be used for conformity (Y/N)],Data[PN/km ('#)])</f>
        <v>#N/A</v>
      </c>
      <c r="L789" s="129" t="e" cm="1">
        <f t="array" ref="L789">_xlfn.XLOOKUP($A789&amp;$Q$3,Data[Index]&amp;Data[Valid Test, Can be used for conformity (Y/N)],Data[PM/km (mg)])</f>
        <v>#N/A</v>
      </c>
      <c r="M789" s="126" t="e" cm="1">
        <f t="array" ref="M789">_xlfn.XLOOKUP($A789&amp;$Q$3,Data[Index]&amp;Data[Valid Test, Can be used for conformity (Y/N)],Data[CH4 (mg/km)])</f>
        <v>#N/A</v>
      </c>
      <c r="N789" s="126" t="e" cm="1">
        <f t="array" ref="N789">_xlfn.XLOOKUP($A789&amp;$Q$3,Data[Index]&amp;Data[Valid Test, Can be used for conformity (Y/N)],Data[N20 (mg/km)])</f>
        <v>#N/A</v>
      </c>
      <c r="O789" s="129" t="e" cm="1">
        <f t="array" ref="O789">_xlfn.XLOOKUP($A789&amp;$Q$3,Data[Index]&amp;Data[Valid Test, Can be used for conformity (Y/N)],Data[l/100km])</f>
        <v>#N/A</v>
      </c>
      <c r="P789" s="138">
        <f>_xlfn.XLOOKUP($A789,Data[Index],Data[Comments])</f>
        <v>0</v>
      </c>
    </row>
    <row r="790" spans="1:16" x14ac:dyDescent="0.2">
      <c r="A790" s="129"/>
      <c r="B790" s="129"/>
      <c r="C790" s="129" t="e" cm="1">
        <f t="array" ref="C790">_xlfn.XLOOKUP($A790&amp;$Q$3&amp;$R$3,Data[Index]&amp;Data[Valid Test, Can be used for conformity (Y/N)]&amp;Data[Cycle],Data[Test Name])</f>
        <v>#N/A</v>
      </c>
      <c r="D790" s="167" t="e" cm="1">
        <f t="array" ref="D790">_xlfn.XLOOKUP($A790&amp;$Q$3&amp;$R$3,Data[Index]&amp;Data[Valid Test, Can be used for conformity (Y/N)]&amp;Data[Cycle],Data[Mileage (Miles)])</f>
        <v>#N/A</v>
      </c>
      <c r="E790" s="130" t="e" cm="1">
        <f t="array" ref="E790">_xlfn.XLOOKUP($A790&amp;$Q$3&amp;$R$3,Data[Index]&amp;Data[Valid Test, Can be used for conformity (Y/N)]&amp;Data[Cycle],Data[Date])</f>
        <v>#N/A</v>
      </c>
      <c r="F790" s="129" t="e" cm="1">
        <f t="array" ref="F790">_xlfn.XLOOKUP($A790&amp;$Q$3&amp;$R$3,Data[Index]&amp;Data[Valid Test, Can be used for conformity (Y/N)]&amp;Data[Cycle],Data[CO/km (mg)])</f>
        <v>#N/A</v>
      </c>
      <c r="G790" s="129" t="e" cm="1">
        <f t="array" ref="G790">_xlfn.XLOOKUP($A790&amp;$Q$3,Data[Index]&amp;Data[Valid Test, Can be used for conformity (Y/N)],Data[CO2/km (g)])</f>
        <v>#N/A</v>
      </c>
      <c r="H790" s="129" t="e" cm="1">
        <f t="array" ref="H790">_xlfn.XLOOKUP($A790&amp;$Q$3,Data[Index]&amp;Data[Valid Test, Can be used for conformity (Y/N)],Data[THC/km (mg)])</f>
        <v>#N/A</v>
      </c>
      <c r="I790" s="129" t="e" cm="1">
        <f t="array" ref="I790">_xlfn.XLOOKUP($A790&amp;$Q$3,Data[Index]&amp;Data[Valid Test, Can be used for conformity (Y/N)],Data[NOx/km (mg)])</f>
        <v>#N/A</v>
      </c>
      <c r="J790" s="129" t="e" cm="1">
        <f t="array" ref="J790">_xlfn.XLOOKUP($A790&amp;$Q$3,Data[Index]&amp;Data[Valid Test, Can be used for conformity (Y/N)],Data[THC + NOx/km (mg)])</f>
        <v>#N/A</v>
      </c>
      <c r="K790" s="142" t="e" cm="1">
        <f t="array" ref="K790">_xlfn.XLOOKUP($A790&amp;$Q$3,Data[Index]&amp;Data[Valid Test, Can be used for conformity (Y/N)],Data[PN/km ('#)])</f>
        <v>#N/A</v>
      </c>
      <c r="L790" s="129" t="e" cm="1">
        <f t="array" ref="L790">_xlfn.XLOOKUP($A790&amp;$Q$3,Data[Index]&amp;Data[Valid Test, Can be used for conformity (Y/N)],Data[PM/km (mg)])</f>
        <v>#N/A</v>
      </c>
      <c r="M790" s="126" t="e" cm="1">
        <f t="array" ref="M790">_xlfn.XLOOKUP($A790&amp;$Q$3,Data[Index]&amp;Data[Valid Test, Can be used for conformity (Y/N)],Data[CH4 (mg/km)])</f>
        <v>#N/A</v>
      </c>
      <c r="N790" s="126" t="e" cm="1">
        <f t="array" ref="N790">_xlfn.XLOOKUP($A790&amp;$Q$3,Data[Index]&amp;Data[Valid Test, Can be used for conformity (Y/N)],Data[N20 (mg/km)])</f>
        <v>#N/A</v>
      </c>
      <c r="O790" s="129" t="e" cm="1">
        <f t="array" ref="O790">_xlfn.XLOOKUP($A790&amp;$Q$3,Data[Index]&amp;Data[Valid Test, Can be used for conformity (Y/N)],Data[l/100km])</f>
        <v>#N/A</v>
      </c>
      <c r="P790" s="138" t="e">
        <f>_xlfn.XLOOKUP($A790,Data[Index],Data[Comments])</f>
        <v>#N/A</v>
      </c>
    </row>
    <row r="791" spans="1:16" x14ac:dyDescent="0.2">
      <c r="A791" s="129"/>
      <c r="B791" s="129"/>
      <c r="C791" s="129" t="e" cm="1">
        <f t="array" ref="C791">_xlfn.XLOOKUP($A791&amp;$Q$3&amp;$R$3,Data[Index]&amp;Data[Valid Test, Can be used for conformity (Y/N)]&amp;Data[Cycle],Data[Test Name])</f>
        <v>#N/A</v>
      </c>
      <c r="D791" s="167" t="e" cm="1">
        <f t="array" ref="D791">_xlfn.XLOOKUP($A791&amp;$Q$3&amp;$R$3,Data[Index]&amp;Data[Valid Test, Can be used for conformity (Y/N)]&amp;Data[Cycle],Data[Mileage (Miles)])</f>
        <v>#N/A</v>
      </c>
      <c r="E791" s="130" t="e" cm="1">
        <f t="array" ref="E791">_xlfn.XLOOKUP($A791&amp;$Q$3&amp;$R$3,Data[Index]&amp;Data[Valid Test, Can be used for conformity (Y/N)]&amp;Data[Cycle],Data[Date])</f>
        <v>#N/A</v>
      </c>
      <c r="F791" s="129" t="e" cm="1">
        <f t="array" ref="F791">_xlfn.XLOOKUP($A791&amp;$Q$3&amp;$R$3,Data[Index]&amp;Data[Valid Test, Can be used for conformity (Y/N)]&amp;Data[Cycle],Data[CO/km (mg)])</f>
        <v>#N/A</v>
      </c>
      <c r="G791" s="129" t="e" cm="1">
        <f t="array" ref="G791">_xlfn.XLOOKUP($A791&amp;$Q$3,Data[Index]&amp;Data[Valid Test, Can be used for conformity (Y/N)],Data[CO2/km (g)])</f>
        <v>#N/A</v>
      </c>
      <c r="H791" s="129" t="e" cm="1">
        <f t="array" ref="H791">_xlfn.XLOOKUP($A791&amp;$Q$3,Data[Index]&amp;Data[Valid Test, Can be used for conformity (Y/N)],Data[THC/km (mg)])</f>
        <v>#N/A</v>
      </c>
      <c r="I791" s="129" t="e" cm="1">
        <f t="array" ref="I791">_xlfn.XLOOKUP($A791&amp;$Q$3,Data[Index]&amp;Data[Valid Test, Can be used for conformity (Y/N)],Data[NOx/km (mg)])</f>
        <v>#N/A</v>
      </c>
      <c r="J791" s="129" t="e" cm="1">
        <f t="array" ref="J791">_xlfn.XLOOKUP($A791&amp;$Q$3,Data[Index]&amp;Data[Valid Test, Can be used for conformity (Y/N)],Data[THC + NOx/km (mg)])</f>
        <v>#N/A</v>
      </c>
      <c r="K791" s="142" t="e" cm="1">
        <f t="array" ref="K791">_xlfn.XLOOKUP($A791&amp;$Q$3,Data[Index]&amp;Data[Valid Test, Can be used for conformity (Y/N)],Data[PN/km ('#)])</f>
        <v>#N/A</v>
      </c>
      <c r="L791" s="129" t="e" cm="1">
        <f t="array" ref="L791">_xlfn.XLOOKUP($A791&amp;$Q$3,Data[Index]&amp;Data[Valid Test, Can be used for conformity (Y/N)],Data[PM/km (mg)])</f>
        <v>#N/A</v>
      </c>
      <c r="M791" s="126" t="e" cm="1">
        <f t="array" ref="M791">_xlfn.XLOOKUP($A791&amp;$Q$3,Data[Index]&amp;Data[Valid Test, Can be used for conformity (Y/N)],Data[CH4 (mg/km)])</f>
        <v>#N/A</v>
      </c>
      <c r="N791" s="126" t="e" cm="1">
        <f t="array" ref="N791">_xlfn.XLOOKUP($A791&amp;$Q$3,Data[Index]&amp;Data[Valid Test, Can be used for conformity (Y/N)],Data[N20 (mg/km)])</f>
        <v>#N/A</v>
      </c>
      <c r="O791" s="129" t="e" cm="1">
        <f t="array" ref="O791">_xlfn.XLOOKUP($A791&amp;$Q$3,Data[Index]&amp;Data[Valid Test, Can be used for conformity (Y/N)],Data[l/100km])</f>
        <v>#N/A</v>
      </c>
      <c r="P791" s="138" t="e">
        <f>_xlfn.XLOOKUP($A791,Data[Index],Data[Comments])</f>
        <v>#N/A</v>
      </c>
    </row>
    <row r="792" spans="1:16" x14ac:dyDescent="0.2">
      <c r="A792" s="129"/>
      <c r="B792" s="129"/>
      <c r="C792" s="129" t="e" cm="1">
        <f t="array" ref="C792">_xlfn.XLOOKUP($A792&amp;$Q$3&amp;$R$3,Data[Index]&amp;Data[Valid Test, Can be used for conformity (Y/N)]&amp;Data[Cycle],Data[Test Name])</f>
        <v>#N/A</v>
      </c>
      <c r="D792" s="167" t="e" cm="1">
        <f t="array" ref="D792">_xlfn.XLOOKUP($A792&amp;$Q$3&amp;$R$3,Data[Index]&amp;Data[Valid Test, Can be used for conformity (Y/N)]&amp;Data[Cycle],Data[Mileage (Miles)])</f>
        <v>#N/A</v>
      </c>
      <c r="E792" s="130" t="e" cm="1">
        <f t="array" ref="E792">_xlfn.XLOOKUP($A792&amp;$Q$3&amp;$R$3,Data[Index]&amp;Data[Valid Test, Can be used for conformity (Y/N)]&amp;Data[Cycle],Data[Date])</f>
        <v>#N/A</v>
      </c>
      <c r="F792" s="129" t="e" cm="1">
        <f t="array" ref="F792">_xlfn.XLOOKUP($A792&amp;$Q$3&amp;$R$3,Data[Index]&amp;Data[Valid Test, Can be used for conformity (Y/N)]&amp;Data[Cycle],Data[CO/km (mg)])</f>
        <v>#N/A</v>
      </c>
      <c r="G792" s="129" t="e" cm="1">
        <f t="array" ref="G792">_xlfn.XLOOKUP($A792&amp;$Q$3,Data[Index]&amp;Data[Valid Test, Can be used for conformity (Y/N)],Data[CO2/km (g)])</f>
        <v>#N/A</v>
      </c>
      <c r="H792" s="129" t="e" cm="1">
        <f t="array" ref="H792">_xlfn.XLOOKUP($A792&amp;$Q$3,Data[Index]&amp;Data[Valid Test, Can be used for conformity (Y/N)],Data[THC/km (mg)])</f>
        <v>#N/A</v>
      </c>
      <c r="I792" s="129" t="e" cm="1">
        <f t="array" ref="I792">_xlfn.XLOOKUP($A792&amp;$Q$3,Data[Index]&amp;Data[Valid Test, Can be used for conformity (Y/N)],Data[NOx/km (mg)])</f>
        <v>#N/A</v>
      </c>
      <c r="J792" s="129" t="e" cm="1">
        <f t="array" ref="J792">_xlfn.XLOOKUP($A792&amp;$Q$3,Data[Index]&amp;Data[Valid Test, Can be used for conformity (Y/N)],Data[THC + NOx/km (mg)])</f>
        <v>#N/A</v>
      </c>
      <c r="K792" s="142" t="e" cm="1">
        <f t="array" ref="K792">_xlfn.XLOOKUP($A792&amp;$Q$3,Data[Index]&amp;Data[Valid Test, Can be used for conformity (Y/N)],Data[PN/km ('#)])</f>
        <v>#N/A</v>
      </c>
      <c r="L792" s="129" t="e" cm="1">
        <f t="array" ref="L792">_xlfn.XLOOKUP($A792&amp;$Q$3,Data[Index]&amp;Data[Valid Test, Can be used for conformity (Y/N)],Data[PM/km (mg)])</f>
        <v>#N/A</v>
      </c>
      <c r="M792" s="126" t="e" cm="1">
        <f t="array" ref="M792">_xlfn.XLOOKUP($A792&amp;$Q$3,Data[Index]&amp;Data[Valid Test, Can be used for conformity (Y/N)],Data[CH4 (mg/km)])</f>
        <v>#N/A</v>
      </c>
      <c r="N792" s="126" t="e" cm="1">
        <f t="array" ref="N792">_xlfn.XLOOKUP($A792&amp;$Q$3,Data[Index]&amp;Data[Valid Test, Can be used for conformity (Y/N)],Data[N20 (mg/km)])</f>
        <v>#N/A</v>
      </c>
      <c r="O792" s="129" t="e" cm="1">
        <f t="array" ref="O792">_xlfn.XLOOKUP($A792&amp;$Q$3,Data[Index]&amp;Data[Valid Test, Can be used for conformity (Y/N)],Data[l/100km])</f>
        <v>#N/A</v>
      </c>
      <c r="P792" s="138" t="e">
        <f>_xlfn.XLOOKUP($A792,Data[Index],Data[Comments])</f>
        <v>#N/A</v>
      </c>
    </row>
    <row r="793" spans="1:16" x14ac:dyDescent="0.2">
      <c r="A793" s="129"/>
      <c r="B793" s="129"/>
      <c r="C793" s="129" t="e" cm="1">
        <f t="array" ref="C793">_xlfn.XLOOKUP($A793&amp;$Q$3&amp;$R$3,Data[Index]&amp;Data[Valid Test, Can be used for conformity (Y/N)]&amp;Data[Cycle],Data[Test Name])</f>
        <v>#N/A</v>
      </c>
      <c r="D793" s="167" t="e" cm="1">
        <f t="array" ref="D793">_xlfn.XLOOKUP($A793&amp;$Q$3&amp;$R$3,Data[Index]&amp;Data[Valid Test, Can be used for conformity (Y/N)]&amp;Data[Cycle],Data[Mileage (Miles)])</f>
        <v>#N/A</v>
      </c>
      <c r="E793" s="130" t="e" cm="1">
        <f t="array" ref="E793">_xlfn.XLOOKUP($A793&amp;$Q$3&amp;$R$3,Data[Index]&amp;Data[Valid Test, Can be used for conformity (Y/N)]&amp;Data[Cycle],Data[Date])</f>
        <v>#N/A</v>
      </c>
      <c r="F793" s="129" t="e" cm="1">
        <f t="array" ref="F793">_xlfn.XLOOKUP($A793&amp;$Q$3&amp;$R$3,Data[Index]&amp;Data[Valid Test, Can be used for conformity (Y/N)]&amp;Data[Cycle],Data[CO/km (mg)])</f>
        <v>#N/A</v>
      </c>
      <c r="G793" s="129" t="e" cm="1">
        <f t="array" ref="G793">_xlfn.XLOOKUP($A793&amp;$Q$3,Data[Index]&amp;Data[Valid Test, Can be used for conformity (Y/N)],Data[CO2/km (g)])</f>
        <v>#N/A</v>
      </c>
      <c r="H793" s="129" t="e" cm="1">
        <f t="array" ref="H793">_xlfn.XLOOKUP($A793&amp;$Q$3,Data[Index]&amp;Data[Valid Test, Can be used for conformity (Y/N)],Data[THC/km (mg)])</f>
        <v>#N/A</v>
      </c>
      <c r="I793" s="129" t="e" cm="1">
        <f t="array" ref="I793">_xlfn.XLOOKUP($A793&amp;$Q$3,Data[Index]&amp;Data[Valid Test, Can be used for conformity (Y/N)],Data[NOx/km (mg)])</f>
        <v>#N/A</v>
      </c>
      <c r="J793" s="129" t="e" cm="1">
        <f t="array" ref="J793">_xlfn.XLOOKUP($A793&amp;$Q$3,Data[Index]&amp;Data[Valid Test, Can be used for conformity (Y/N)],Data[THC + NOx/km (mg)])</f>
        <v>#N/A</v>
      </c>
      <c r="K793" s="142" t="e" cm="1">
        <f t="array" ref="K793">_xlfn.XLOOKUP($A793&amp;$Q$3,Data[Index]&amp;Data[Valid Test, Can be used for conformity (Y/N)],Data[PN/km ('#)])</f>
        <v>#N/A</v>
      </c>
      <c r="L793" s="129" t="e" cm="1">
        <f t="array" ref="L793">_xlfn.XLOOKUP($A793&amp;$Q$3,Data[Index]&amp;Data[Valid Test, Can be used for conformity (Y/N)],Data[PM/km (mg)])</f>
        <v>#N/A</v>
      </c>
      <c r="M793" s="126" t="e" cm="1">
        <f t="array" ref="M793">_xlfn.XLOOKUP($A793&amp;$Q$3,Data[Index]&amp;Data[Valid Test, Can be used for conformity (Y/N)],Data[CH4 (mg/km)])</f>
        <v>#N/A</v>
      </c>
      <c r="N793" s="126" t="e" cm="1">
        <f t="array" ref="N793">_xlfn.XLOOKUP($A793&amp;$Q$3,Data[Index]&amp;Data[Valid Test, Can be used for conformity (Y/N)],Data[N20 (mg/km)])</f>
        <v>#N/A</v>
      </c>
      <c r="O793" s="129" t="e" cm="1">
        <f t="array" ref="O793">_xlfn.XLOOKUP($A793&amp;$Q$3,Data[Index]&amp;Data[Valid Test, Can be used for conformity (Y/N)],Data[l/100km])</f>
        <v>#N/A</v>
      </c>
      <c r="P793" s="138">
        <f>_xlfn.XLOOKUP($A793,Data[Index],Data[Comments])</f>
        <v>0</v>
      </c>
    </row>
    <row r="794" spans="1:16" x14ac:dyDescent="0.2">
      <c r="A794" s="129"/>
      <c r="B794" s="129"/>
      <c r="C794" s="129" t="e" cm="1">
        <f t="array" ref="C794">_xlfn.XLOOKUP($A794&amp;$Q$3&amp;$R$3,Data[Index]&amp;Data[Valid Test, Can be used for conformity (Y/N)]&amp;Data[Cycle],Data[Test Name])</f>
        <v>#N/A</v>
      </c>
      <c r="D794" s="167" t="e" cm="1">
        <f t="array" ref="D794">_xlfn.XLOOKUP($A794&amp;$Q$3&amp;$R$3,Data[Index]&amp;Data[Valid Test, Can be used for conformity (Y/N)]&amp;Data[Cycle],Data[Mileage (Miles)])</f>
        <v>#N/A</v>
      </c>
      <c r="E794" s="130" t="e" cm="1">
        <f t="array" ref="E794">_xlfn.XLOOKUP($A794&amp;$Q$3&amp;$R$3,Data[Index]&amp;Data[Valid Test, Can be used for conformity (Y/N)]&amp;Data[Cycle],Data[Date])</f>
        <v>#N/A</v>
      </c>
      <c r="F794" s="129" t="e" cm="1">
        <f t="array" ref="F794">_xlfn.XLOOKUP($A794&amp;$Q$3&amp;$R$3,Data[Index]&amp;Data[Valid Test, Can be used for conformity (Y/N)]&amp;Data[Cycle],Data[CO/km (mg)])</f>
        <v>#N/A</v>
      </c>
      <c r="G794" s="129" t="e" cm="1">
        <f t="array" ref="G794">_xlfn.XLOOKUP($A794&amp;$Q$3,Data[Index]&amp;Data[Valid Test, Can be used for conformity (Y/N)],Data[CO2/km (g)])</f>
        <v>#N/A</v>
      </c>
      <c r="H794" s="129" t="e" cm="1">
        <f t="array" ref="H794">_xlfn.XLOOKUP($A794&amp;$Q$3,Data[Index]&amp;Data[Valid Test, Can be used for conformity (Y/N)],Data[THC/km (mg)])</f>
        <v>#N/A</v>
      </c>
      <c r="I794" s="129" t="e" cm="1">
        <f t="array" ref="I794">_xlfn.XLOOKUP($A794&amp;$Q$3,Data[Index]&amp;Data[Valid Test, Can be used for conformity (Y/N)],Data[NOx/km (mg)])</f>
        <v>#N/A</v>
      </c>
      <c r="J794" s="129" t="e" cm="1">
        <f t="array" ref="J794">_xlfn.XLOOKUP($A794&amp;$Q$3,Data[Index]&amp;Data[Valid Test, Can be used for conformity (Y/N)],Data[THC + NOx/km (mg)])</f>
        <v>#N/A</v>
      </c>
      <c r="K794" s="142" t="e" cm="1">
        <f t="array" ref="K794">_xlfn.XLOOKUP($A794&amp;$Q$3,Data[Index]&amp;Data[Valid Test, Can be used for conformity (Y/N)],Data[PN/km ('#)])</f>
        <v>#N/A</v>
      </c>
      <c r="L794" s="129" t="e" cm="1">
        <f t="array" ref="L794">_xlfn.XLOOKUP($A794&amp;$Q$3,Data[Index]&amp;Data[Valid Test, Can be used for conformity (Y/N)],Data[PM/km (mg)])</f>
        <v>#N/A</v>
      </c>
      <c r="M794" s="126" t="e" cm="1">
        <f t="array" ref="M794">_xlfn.XLOOKUP($A794&amp;$Q$3,Data[Index]&amp;Data[Valid Test, Can be used for conformity (Y/N)],Data[CH4 (mg/km)])</f>
        <v>#N/A</v>
      </c>
      <c r="N794" s="126" t="e" cm="1">
        <f t="array" ref="N794">_xlfn.XLOOKUP($A794&amp;$Q$3,Data[Index]&amp;Data[Valid Test, Can be used for conformity (Y/N)],Data[N20 (mg/km)])</f>
        <v>#N/A</v>
      </c>
      <c r="O794" s="129" t="e" cm="1">
        <f t="array" ref="O794">_xlfn.XLOOKUP($A794&amp;$Q$3,Data[Index]&amp;Data[Valid Test, Can be used for conformity (Y/N)],Data[l/100km])</f>
        <v>#N/A</v>
      </c>
      <c r="P794" s="138">
        <f>_xlfn.XLOOKUP($A794,Data[Index],Data[Comments])</f>
        <v>0</v>
      </c>
    </row>
    <row r="795" spans="1:16" x14ac:dyDescent="0.2">
      <c r="A795" s="129"/>
      <c r="B795" s="129"/>
      <c r="C795" s="129" t="e" cm="1">
        <f t="array" ref="C795">_xlfn.XLOOKUP($A795&amp;$Q$3&amp;$R$3,Data[Index]&amp;Data[Valid Test, Can be used for conformity (Y/N)]&amp;Data[Cycle],Data[Test Name])</f>
        <v>#N/A</v>
      </c>
      <c r="D795" s="167" t="e" cm="1">
        <f t="array" ref="D795">_xlfn.XLOOKUP($A795&amp;$Q$3&amp;$R$3,Data[Index]&amp;Data[Valid Test, Can be used for conformity (Y/N)]&amp;Data[Cycle],Data[Mileage (Miles)])</f>
        <v>#N/A</v>
      </c>
      <c r="E795" s="130" t="e" cm="1">
        <f t="array" ref="E795">_xlfn.XLOOKUP($A795&amp;$Q$3&amp;$R$3,Data[Index]&amp;Data[Valid Test, Can be used for conformity (Y/N)]&amp;Data[Cycle],Data[Date])</f>
        <v>#N/A</v>
      </c>
      <c r="F795" s="129" t="e" cm="1">
        <f t="array" ref="F795">_xlfn.XLOOKUP($A795&amp;$Q$3&amp;$R$3,Data[Index]&amp;Data[Valid Test, Can be used for conformity (Y/N)]&amp;Data[Cycle],Data[CO/km (mg)])</f>
        <v>#N/A</v>
      </c>
      <c r="G795" s="129" t="e" cm="1">
        <f t="array" ref="G795">_xlfn.XLOOKUP($A795&amp;$Q$3,Data[Index]&amp;Data[Valid Test, Can be used for conformity (Y/N)],Data[CO2/km (g)])</f>
        <v>#N/A</v>
      </c>
      <c r="H795" s="129" t="e" cm="1">
        <f t="array" ref="H795">_xlfn.XLOOKUP($A795&amp;$Q$3,Data[Index]&amp;Data[Valid Test, Can be used for conformity (Y/N)],Data[THC/km (mg)])</f>
        <v>#N/A</v>
      </c>
      <c r="I795" s="129" t="e" cm="1">
        <f t="array" ref="I795">_xlfn.XLOOKUP($A795&amp;$Q$3,Data[Index]&amp;Data[Valid Test, Can be used for conformity (Y/N)],Data[NOx/km (mg)])</f>
        <v>#N/A</v>
      </c>
      <c r="J795" s="129" t="e" cm="1">
        <f t="array" ref="J795">_xlfn.XLOOKUP($A795&amp;$Q$3,Data[Index]&amp;Data[Valid Test, Can be used for conformity (Y/N)],Data[THC + NOx/km (mg)])</f>
        <v>#N/A</v>
      </c>
      <c r="K795" s="142" t="e" cm="1">
        <f t="array" ref="K795">_xlfn.XLOOKUP($A795&amp;$Q$3,Data[Index]&amp;Data[Valid Test, Can be used for conformity (Y/N)],Data[PN/km ('#)])</f>
        <v>#N/A</v>
      </c>
      <c r="L795" s="129" t="e" cm="1">
        <f t="array" ref="L795">_xlfn.XLOOKUP($A795&amp;$Q$3,Data[Index]&amp;Data[Valid Test, Can be used for conformity (Y/N)],Data[PM/km (mg)])</f>
        <v>#N/A</v>
      </c>
      <c r="M795" s="126" t="e" cm="1">
        <f t="array" ref="M795">_xlfn.XLOOKUP($A795&amp;$Q$3,Data[Index]&amp;Data[Valid Test, Can be used for conformity (Y/N)],Data[CH4 (mg/km)])</f>
        <v>#N/A</v>
      </c>
      <c r="N795" s="126" t="e" cm="1">
        <f t="array" ref="N795">_xlfn.XLOOKUP($A795&amp;$Q$3,Data[Index]&amp;Data[Valid Test, Can be used for conformity (Y/N)],Data[N20 (mg/km)])</f>
        <v>#N/A</v>
      </c>
      <c r="O795" s="129" t="e" cm="1">
        <f t="array" ref="O795">_xlfn.XLOOKUP($A795&amp;$Q$3,Data[Index]&amp;Data[Valid Test, Can be used for conformity (Y/N)],Data[l/100km])</f>
        <v>#N/A</v>
      </c>
      <c r="P795" s="138" t="e">
        <f>_xlfn.XLOOKUP($A795,Data[Index],Data[Comments])</f>
        <v>#N/A</v>
      </c>
    </row>
    <row r="796" spans="1:16" x14ac:dyDescent="0.2">
      <c r="A796" s="129"/>
      <c r="B796" s="129"/>
      <c r="C796" s="129" t="e" cm="1">
        <f t="array" ref="C796">_xlfn.XLOOKUP($A796&amp;$Q$3&amp;$R$3,Data[Index]&amp;Data[Valid Test, Can be used for conformity (Y/N)]&amp;Data[Cycle],Data[Test Name])</f>
        <v>#N/A</v>
      </c>
      <c r="D796" s="167" t="e" cm="1">
        <f t="array" ref="D796">_xlfn.XLOOKUP($A796&amp;$Q$3&amp;$R$3,Data[Index]&amp;Data[Valid Test, Can be used for conformity (Y/N)]&amp;Data[Cycle],Data[Mileage (Miles)])</f>
        <v>#N/A</v>
      </c>
      <c r="E796" s="130" t="e" cm="1">
        <f t="array" ref="E796">_xlfn.XLOOKUP($A796&amp;$Q$3&amp;$R$3,Data[Index]&amp;Data[Valid Test, Can be used for conformity (Y/N)]&amp;Data[Cycle],Data[Date])</f>
        <v>#N/A</v>
      </c>
      <c r="F796" s="129" t="e" cm="1">
        <f t="array" ref="F796">_xlfn.XLOOKUP($A796&amp;$Q$3&amp;$R$3,Data[Index]&amp;Data[Valid Test, Can be used for conformity (Y/N)]&amp;Data[Cycle],Data[CO/km (mg)])</f>
        <v>#N/A</v>
      </c>
      <c r="G796" s="129" t="e" cm="1">
        <f t="array" ref="G796">_xlfn.XLOOKUP($A796&amp;$Q$3,Data[Index]&amp;Data[Valid Test, Can be used for conformity (Y/N)],Data[CO2/km (g)])</f>
        <v>#N/A</v>
      </c>
      <c r="H796" s="129" t="e" cm="1">
        <f t="array" ref="H796">_xlfn.XLOOKUP($A796&amp;$Q$3,Data[Index]&amp;Data[Valid Test, Can be used for conformity (Y/N)],Data[THC/km (mg)])</f>
        <v>#N/A</v>
      </c>
      <c r="I796" s="129" t="e" cm="1">
        <f t="array" ref="I796">_xlfn.XLOOKUP($A796&amp;$Q$3,Data[Index]&amp;Data[Valid Test, Can be used for conformity (Y/N)],Data[NOx/km (mg)])</f>
        <v>#N/A</v>
      </c>
      <c r="J796" s="129" t="e" cm="1">
        <f t="array" ref="J796">_xlfn.XLOOKUP($A796&amp;$Q$3,Data[Index]&amp;Data[Valid Test, Can be used for conformity (Y/N)],Data[THC + NOx/km (mg)])</f>
        <v>#N/A</v>
      </c>
      <c r="K796" s="142" t="e" cm="1">
        <f t="array" ref="K796">_xlfn.XLOOKUP($A796&amp;$Q$3,Data[Index]&amp;Data[Valid Test, Can be used for conformity (Y/N)],Data[PN/km ('#)])</f>
        <v>#N/A</v>
      </c>
      <c r="L796" s="129" t="e" cm="1">
        <f t="array" ref="L796">_xlfn.XLOOKUP($A796&amp;$Q$3,Data[Index]&amp;Data[Valid Test, Can be used for conformity (Y/N)],Data[PM/km (mg)])</f>
        <v>#N/A</v>
      </c>
      <c r="M796" s="126" t="e" cm="1">
        <f t="array" ref="M796">_xlfn.XLOOKUP($A796&amp;$Q$3,Data[Index]&amp;Data[Valid Test, Can be used for conformity (Y/N)],Data[CH4 (mg/km)])</f>
        <v>#N/A</v>
      </c>
      <c r="N796" s="126" t="e" cm="1">
        <f t="array" ref="N796">_xlfn.XLOOKUP($A796&amp;$Q$3,Data[Index]&amp;Data[Valid Test, Can be used for conformity (Y/N)],Data[N20 (mg/km)])</f>
        <v>#N/A</v>
      </c>
      <c r="O796" s="129" t="e" cm="1">
        <f t="array" ref="O796">_xlfn.XLOOKUP($A796&amp;$Q$3,Data[Index]&amp;Data[Valid Test, Can be used for conformity (Y/N)],Data[l/100km])</f>
        <v>#N/A</v>
      </c>
      <c r="P796" s="138">
        <f>_xlfn.XLOOKUP($A796,Data[Index],Data[Comments])</f>
        <v>0</v>
      </c>
    </row>
    <row r="797" spans="1:16" x14ac:dyDescent="0.2">
      <c r="A797" s="129"/>
      <c r="B797" s="129"/>
      <c r="C797" s="129" t="e" cm="1">
        <f t="array" ref="C797">_xlfn.XLOOKUP($A797&amp;$Q$3&amp;$R$3,Data[Index]&amp;Data[Valid Test, Can be used for conformity (Y/N)]&amp;Data[Cycle],Data[Test Name])</f>
        <v>#N/A</v>
      </c>
      <c r="D797" s="167" t="e" cm="1">
        <f t="array" ref="D797">_xlfn.XLOOKUP($A797&amp;$Q$3&amp;$R$3,Data[Index]&amp;Data[Valid Test, Can be used for conformity (Y/N)]&amp;Data[Cycle],Data[Mileage (Miles)])</f>
        <v>#N/A</v>
      </c>
      <c r="E797" s="130" t="e" cm="1">
        <f t="array" ref="E797">_xlfn.XLOOKUP($A797&amp;$Q$3&amp;$R$3,Data[Index]&amp;Data[Valid Test, Can be used for conformity (Y/N)]&amp;Data[Cycle],Data[Date])</f>
        <v>#N/A</v>
      </c>
      <c r="F797" s="129" t="e" cm="1">
        <f t="array" ref="F797">_xlfn.XLOOKUP($A797&amp;$Q$3&amp;$R$3,Data[Index]&amp;Data[Valid Test, Can be used for conformity (Y/N)]&amp;Data[Cycle],Data[CO/km (mg)])</f>
        <v>#N/A</v>
      </c>
      <c r="G797" s="129" t="e" cm="1">
        <f t="array" ref="G797">_xlfn.XLOOKUP($A797&amp;$Q$3,Data[Index]&amp;Data[Valid Test, Can be used for conformity (Y/N)],Data[CO2/km (g)])</f>
        <v>#N/A</v>
      </c>
      <c r="H797" s="129" t="e" cm="1">
        <f t="array" ref="H797">_xlfn.XLOOKUP($A797&amp;$Q$3,Data[Index]&amp;Data[Valid Test, Can be used for conformity (Y/N)],Data[THC/km (mg)])</f>
        <v>#N/A</v>
      </c>
      <c r="I797" s="129" t="e" cm="1">
        <f t="array" ref="I797">_xlfn.XLOOKUP($A797&amp;$Q$3,Data[Index]&amp;Data[Valid Test, Can be used for conformity (Y/N)],Data[NOx/km (mg)])</f>
        <v>#N/A</v>
      </c>
      <c r="J797" s="129" t="e" cm="1">
        <f t="array" ref="J797">_xlfn.XLOOKUP($A797&amp;$Q$3,Data[Index]&amp;Data[Valid Test, Can be used for conformity (Y/N)],Data[THC + NOx/km (mg)])</f>
        <v>#N/A</v>
      </c>
      <c r="K797" s="142" t="e" cm="1">
        <f t="array" ref="K797">_xlfn.XLOOKUP($A797&amp;$Q$3,Data[Index]&amp;Data[Valid Test, Can be used for conformity (Y/N)],Data[PN/km ('#)])</f>
        <v>#N/A</v>
      </c>
      <c r="L797" s="129" t="e" cm="1">
        <f t="array" ref="L797">_xlfn.XLOOKUP($A797&amp;$Q$3,Data[Index]&amp;Data[Valid Test, Can be used for conformity (Y/N)],Data[PM/km (mg)])</f>
        <v>#N/A</v>
      </c>
      <c r="M797" s="126" t="e" cm="1">
        <f t="array" ref="M797">_xlfn.XLOOKUP($A797&amp;$Q$3,Data[Index]&amp;Data[Valid Test, Can be used for conformity (Y/N)],Data[CH4 (mg/km)])</f>
        <v>#N/A</v>
      </c>
      <c r="N797" s="126" t="e" cm="1">
        <f t="array" ref="N797">_xlfn.XLOOKUP($A797&amp;$Q$3,Data[Index]&amp;Data[Valid Test, Can be used for conformity (Y/N)],Data[N20 (mg/km)])</f>
        <v>#N/A</v>
      </c>
      <c r="O797" s="129" t="e" cm="1">
        <f t="array" ref="O797">_xlfn.XLOOKUP($A797&amp;$Q$3,Data[Index]&amp;Data[Valid Test, Can be used for conformity (Y/N)],Data[l/100km])</f>
        <v>#N/A</v>
      </c>
      <c r="P797" s="138">
        <f>_xlfn.XLOOKUP($A797,Data[Index],Data[Comments])</f>
        <v>0</v>
      </c>
    </row>
    <row r="798" spans="1:16" x14ac:dyDescent="0.2">
      <c r="A798" s="129"/>
      <c r="B798" s="129"/>
      <c r="C798" s="129" t="e" cm="1">
        <f t="array" ref="C798">_xlfn.XLOOKUP($A798&amp;$Q$3&amp;$R$3,Data[Index]&amp;Data[Valid Test, Can be used for conformity (Y/N)]&amp;Data[Cycle],Data[Test Name])</f>
        <v>#N/A</v>
      </c>
      <c r="D798" s="167" t="e" cm="1">
        <f t="array" ref="D798">_xlfn.XLOOKUP($A798&amp;$Q$3&amp;$R$3,Data[Index]&amp;Data[Valid Test, Can be used for conformity (Y/N)]&amp;Data[Cycle],Data[Mileage (Miles)])</f>
        <v>#N/A</v>
      </c>
      <c r="E798" s="130" t="e" cm="1">
        <f t="array" ref="E798">_xlfn.XLOOKUP($A798&amp;$Q$3&amp;$R$3,Data[Index]&amp;Data[Valid Test, Can be used for conformity (Y/N)]&amp;Data[Cycle],Data[Date])</f>
        <v>#N/A</v>
      </c>
      <c r="F798" s="129" t="e" cm="1">
        <f t="array" ref="F798">_xlfn.XLOOKUP($A798&amp;$Q$3&amp;$R$3,Data[Index]&amp;Data[Valid Test, Can be used for conformity (Y/N)]&amp;Data[Cycle],Data[CO/km (mg)])</f>
        <v>#N/A</v>
      </c>
      <c r="G798" s="129" t="e" cm="1">
        <f t="array" ref="G798">_xlfn.XLOOKUP($A798&amp;$Q$3,Data[Index]&amp;Data[Valid Test, Can be used for conformity (Y/N)],Data[CO2/km (g)])</f>
        <v>#N/A</v>
      </c>
      <c r="H798" s="129" t="e" cm="1">
        <f t="array" ref="H798">_xlfn.XLOOKUP($A798&amp;$Q$3,Data[Index]&amp;Data[Valid Test, Can be used for conformity (Y/N)],Data[THC/km (mg)])</f>
        <v>#N/A</v>
      </c>
      <c r="I798" s="129" t="e" cm="1">
        <f t="array" ref="I798">_xlfn.XLOOKUP($A798&amp;$Q$3,Data[Index]&amp;Data[Valid Test, Can be used for conformity (Y/N)],Data[NOx/km (mg)])</f>
        <v>#N/A</v>
      </c>
      <c r="J798" s="129" t="e" cm="1">
        <f t="array" ref="J798">_xlfn.XLOOKUP($A798&amp;$Q$3,Data[Index]&amp;Data[Valid Test, Can be used for conformity (Y/N)],Data[THC + NOx/km (mg)])</f>
        <v>#N/A</v>
      </c>
      <c r="K798" s="142" t="e" cm="1">
        <f t="array" ref="K798">_xlfn.XLOOKUP($A798&amp;$Q$3,Data[Index]&amp;Data[Valid Test, Can be used for conformity (Y/N)],Data[PN/km ('#)])</f>
        <v>#N/A</v>
      </c>
      <c r="L798" s="129" t="e" cm="1">
        <f t="array" ref="L798">_xlfn.XLOOKUP($A798&amp;$Q$3,Data[Index]&amp;Data[Valid Test, Can be used for conformity (Y/N)],Data[PM/km (mg)])</f>
        <v>#N/A</v>
      </c>
      <c r="M798" s="126" t="e" cm="1">
        <f t="array" ref="M798">_xlfn.XLOOKUP($A798&amp;$Q$3,Data[Index]&amp;Data[Valid Test, Can be used for conformity (Y/N)],Data[CH4 (mg/km)])</f>
        <v>#N/A</v>
      </c>
      <c r="N798" s="126" t="e" cm="1">
        <f t="array" ref="N798">_xlfn.XLOOKUP($A798&amp;$Q$3,Data[Index]&amp;Data[Valid Test, Can be used for conformity (Y/N)],Data[N20 (mg/km)])</f>
        <v>#N/A</v>
      </c>
      <c r="O798" s="129" t="e" cm="1">
        <f t="array" ref="O798">_xlfn.XLOOKUP($A798&amp;$Q$3,Data[Index]&amp;Data[Valid Test, Can be used for conformity (Y/N)],Data[l/100km])</f>
        <v>#N/A</v>
      </c>
      <c r="P798" s="138" t="e">
        <f>_xlfn.XLOOKUP($A798,Data[Index],Data[Comments])</f>
        <v>#N/A</v>
      </c>
    </row>
    <row r="799" spans="1:16" x14ac:dyDescent="0.2">
      <c r="A799" s="129"/>
      <c r="B799" s="129"/>
      <c r="C799" s="129" t="e" cm="1">
        <f t="array" ref="C799">_xlfn.XLOOKUP($A799&amp;$Q$3&amp;$R$3,Data[Index]&amp;Data[Valid Test, Can be used for conformity (Y/N)]&amp;Data[Cycle],Data[Test Name])</f>
        <v>#N/A</v>
      </c>
      <c r="D799" s="167" t="e" cm="1">
        <f t="array" ref="D799">_xlfn.XLOOKUP($A799&amp;$Q$3&amp;$R$3,Data[Index]&amp;Data[Valid Test, Can be used for conformity (Y/N)]&amp;Data[Cycle],Data[Mileage (Miles)])</f>
        <v>#N/A</v>
      </c>
      <c r="E799" s="130" t="e" cm="1">
        <f t="array" ref="E799">_xlfn.XLOOKUP($A799&amp;$Q$3&amp;$R$3,Data[Index]&amp;Data[Valid Test, Can be used for conformity (Y/N)]&amp;Data[Cycle],Data[Date])</f>
        <v>#N/A</v>
      </c>
      <c r="F799" s="129" t="e" cm="1">
        <f t="array" ref="F799">_xlfn.XLOOKUP($A799&amp;$Q$3&amp;$R$3,Data[Index]&amp;Data[Valid Test, Can be used for conformity (Y/N)]&amp;Data[Cycle],Data[CO/km (mg)])</f>
        <v>#N/A</v>
      </c>
      <c r="G799" s="129" t="e" cm="1">
        <f t="array" ref="G799">_xlfn.XLOOKUP($A799&amp;$Q$3,Data[Index]&amp;Data[Valid Test, Can be used for conformity (Y/N)],Data[CO2/km (g)])</f>
        <v>#N/A</v>
      </c>
      <c r="H799" s="129" t="e" cm="1">
        <f t="array" ref="H799">_xlfn.XLOOKUP($A799&amp;$Q$3,Data[Index]&amp;Data[Valid Test, Can be used for conformity (Y/N)],Data[THC/km (mg)])</f>
        <v>#N/A</v>
      </c>
      <c r="I799" s="129" t="e" cm="1">
        <f t="array" ref="I799">_xlfn.XLOOKUP($A799&amp;$Q$3,Data[Index]&amp;Data[Valid Test, Can be used for conformity (Y/N)],Data[NOx/km (mg)])</f>
        <v>#N/A</v>
      </c>
      <c r="J799" s="129" t="e" cm="1">
        <f t="array" ref="J799">_xlfn.XLOOKUP($A799&amp;$Q$3,Data[Index]&amp;Data[Valid Test, Can be used for conformity (Y/N)],Data[THC + NOx/km (mg)])</f>
        <v>#N/A</v>
      </c>
      <c r="K799" s="142" t="e" cm="1">
        <f t="array" ref="K799">_xlfn.XLOOKUP($A799&amp;$Q$3,Data[Index]&amp;Data[Valid Test, Can be used for conformity (Y/N)],Data[PN/km ('#)])</f>
        <v>#N/A</v>
      </c>
      <c r="L799" s="129" t="e" cm="1">
        <f t="array" ref="L799">_xlfn.XLOOKUP($A799&amp;$Q$3,Data[Index]&amp;Data[Valid Test, Can be used for conformity (Y/N)],Data[PM/km (mg)])</f>
        <v>#N/A</v>
      </c>
      <c r="M799" s="126" t="e" cm="1">
        <f t="array" ref="M799">_xlfn.XLOOKUP($A799&amp;$Q$3,Data[Index]&amp;Data[Valid Test, Can be used for conformity (Y/N)],Data[CH4 (mg/km)])</f>
        <v>#N/A</v>
      </c>
      <c r="N799" s="126" t="e" cm="1">
        <f t="array" ref="N799">_xlfn.XLOOKUP($A799&amp;$Q$3,Data[Index]&amp;Data[Valid Test, Can be used for conformity (Y/N)],Data[N20 (mg/km)])</f>
        <v>#N/A</v>
      </c>
      <c r="O799" s="129" t="e" cm="1">
        <f t="array" ref="O799">_xlfn.XLOOKUP($A799&amp;$Q$3,Data[Index]&amp;Data[Valid Test, Can be used for conformity (Y/N)],Data[l/100km])</f>
        <v>#N/A</v>
      </c>
      <c r="P799" s="138" t="e">
        <f>_xlfn.XLOOKUP($A799,Data[Index],Data[Comments])</f>
        <v>#N/A</v>
      </c>
    </row>
    <row r="800" spans="1:16" x14ac:dyDescent="0.2">
      <c r="A800" s="129"/>
      <c r="B800" s="129"/>
      <c r="C800" s="129" t="e" cm="1">
        <f t="array" ref="C800">_xlfn.XLOOKUP($A800&amp;$Q$3&amp;$R$3,Data[Index]&amp;Data[Valid Test, Can be used for conformity (Y/N)]&amp;Data[Cycle],Data[Test Name])</f>
        <v>#N/A</v>
      </c>
      <c r="D800" s="167" t="e" cm="1">
        <f t="array" ref="D800">_xlfn.XLOOKUP($A800&amp;$Q$3&amp;$R$3,Data[Index]&amp;Data[Valid Test, Can be used for conformity (Y/N)]&amp;Data[Cycle],Data[Mileage (Miles)])</f>
        <v>#N/A</v>
      </c>
      <c r="E800" s="130" t="e" cm="1">
        <f t="array" ref="E800">_xlfn.XLOOKUP($A800&amp;$Q$3&amp;$R$3,Data[Index]&amp;Data[Valid Test, Can be used for conformity (Y/N)]&amp;Data[Cycle],Data[Date])</f>
        <v>#N/A</v>
      </c>
      <c r="F800" s="129" t="e" cm="1">
        <f t="array" ref="F800">_xlfn.XLOOKUP($A800&amp;$Q$3&amp;$R$3,Data[Index]&amp;Data[Valid Test, Can be used for conformity (Y/N)]&amp;Data[Cycle],Data[CO/km (mg)])</f>
        <v>#N/A</v>
      </c>
      <c r="G800" s="129" t="e" cm="1">
        <f t="array" ref="G800">_xlfn.XLOOKUP($A800&amp;$Q$3,Data[Index]&amp;Data[Valid Test, Can be used for conformity (Y/N)],Data[CO2/km (g)])</f>
        <v>#N/A</v>
      </c>
      <c r="H800" s="129" t="e" cm="1">
        <f t="array" ref="H800">_xlfn.XLOOKUP($A800&amp;$Q$3,Data[Index]&amp;Data[Valid Test, Can be used for conformity (Y/N)],Data[THC/km (mg)])</f>
        <v>#N/A</v>
      </c>
      <c r="I800" s="129" t="e" cm="1">
        <f t="array" ref="I800">_xlfn.XLOOKUP($A800&amp;$Q$3,Data[Index]&amp;Data[Valid Test, Can be used for conformity (Y/N)],Data[NOx/km (mg)])</f>
        <v>#N/A</v>
      </c>
      <c r="J800" s="129" t="e" cm="1">
        <f t="array" ref="J800">_xlfn.XLOOKUP($A800&amp;$Q$3,Data[Index]&amp;Data[Valid Test, Can be used for conformity (Y/N)],Data[THC + NOx/km (mg)])</f>
        <v>#N/A</v>
      </c>
      <c r="K800" s="142" t="e" cm="1">
        <f t="array" ref="K800">_xlfn.XLOOKUP($A800&amp;$Q$3,Data[Index]&amp;Data[Valid Test, Can be used for conformity (Y/N)],Data[PN/km ('#)])</f>
        <v>#N/A</v>
      </c>
      <c r="L800" s="129" t="e" cm="1">
        <f t="array" ref="L800">_xlfn.XLOOKUP($A800&amp;$Q$3,Data[Index]&amp;Data[Valid Test, Can be used for conformity (Y/N)],Data[PM/km (mg)])</f>
        <v>#N/A</v>
      </c>
      <c r="M800" s="126" t="e" cm="1">
        <f t="array" ref="M800">_xlfn.XLOOKUP($A800&amp;$Q$3,Data[Index]&amp;Data[Valid Test, Can be used for conformity (Y/N)],Data[CH4 (mg/km)])</f>
        <v>#N/A</v>
      </c>
      <c r="N800" s="126" t="e" cm="1">
        <f t="array" ref="N800">_xlfn.XLOOKUP($A800&amp;$Q$3,Data[Index]&amp;Data[Valid Test, Can be used for conformity (Y/N)],Data[N20 (mg/km)])</f>
        <v>#N/A</v>
      </c>
      <c r="O800" s="129" t="e" cm="1">
        <f t="array" ref="O800">_xlfn.XLOOKUP($A800&amp;$Q$3,Data[Index]&amp;Data[Valid Test, Can be used for conformity (Y/N)],Data[l/100km])</f>
        <v>#N/A</v>
      </c>
      <c r="P800" s="138" t="e">
        <f>_xlfn.XLOOKUP($A800,Data[Index],Data[Comments])</f>
        <v>#N/A</v>
      </c>
    </row>
    <row r="801" spans="1:16" x14ac:dyDescent="0.2">
      <c r="A801" s="129"/>
      <c r="B801" s="129"/>
      <c r="C801" s="129" t="e" cm="1">
        <f t="array" ref="C801">_xlfn.XLOOKUP($A801&amp;$Q$3&amp;$R$3,Data[Index]&amp;Data[Valid Test, Can be used for conformity (Y/N)]&amp;Data[Cycle],Data[Test Name])</f>
        <v>#N/A</v>
      </c>
      <c r="D801" s="167" t="e" cm="1">
        <f t="array" ref="D801">_xlfn.XLOOKUP($A801&amp;$Q$3&amp;$R$3,Data[Index]&amp;Data[Valid Test, Can be used for conformity (Y/N)]&amp;Data[Cycle],Data[Mileage (Miles)])</f>
        <v>#N/A</v>
      </c>
      <c r="E801" s="130" t="e" cm="1">
        <f t="array" ref="E801">_xlfn.XLOOKUP($A801&amp;$Q$3&amp;$R$3,Data[Index]&amp;Data[Valid Test, Can be used for conformity (Y/N)]&amp;Data[Cycle],Data[Date])</f>
        <v>#N/A</v>
      </c>
      <c r="F801" s="129" t="e" cm="1">
        <f t="array" ref="F801">_xlfn.XLOOKUP($A801&amp;$Q$3&amp;$R$3,Data[Index]&amp;Data[Valid Test, Can be used for conformity (Y/N)]&amp;Data[Cycle],Data[CO/km (mg)])</f>
        <v>#N/A</v>
      </c>
      <c r="G801" s="129" t="e" cm="1">
        <f t="array" ref="G801">_xlfn.XLOOKUP($A801&amp;$Q$3,Data[Index]&amp;Data[Valid Test, Can be used for conformity (Y/N)],Data[CO2/km (g)])</f>
        <v>#N/A</v>
      </c>
      <c r="H801" s="129" t="e" cm="1">
        <f t="array" ref="H801">_xlfn.XLOOKUP($A801&amp;$Q$3,Data[Index]&amp;Data[Valid Test, Can be used for conformity (Y/N)],Data[THC/km (mg)])</f>
        <v>#N/A</v>
      </c>
      <c r="I801" s="129" t="e" cm="1">
        <f t="array" ref="I801">_xlfn.XLOOKUP($A801&amp;$Q$3,Data[Index]&amp;Data[Valid Test, Can be used for conformity (Y/N)],Data[NOx/km (mg)])</f>
        <v>#N/A</v>
      </c>
      <c r="J801" s="129" t="e" cm="1">
        <f t="array" ref="J801">_xlfn.XLOOKUP($A801&amp;$Q$3,Data[Index]&amp;Data[Valid Test, Can be used for conformity (Y/N)],Data[THC + NOx/km (mg)])</f>
        <v>#N/A</v>
      </c>
      <c r="K801" s="142" t="e" cm="1">
        <f t="array" ref="K801">_xlfn.XLOOKUP($A801&amp;$Q$3,Data[Index]&amp;Data[Valid Test, Can be used for conformity (Y/N)],Data[PN/km ('#)])</f>
        <v>#N/A</v>
      </c>
      <c r="L801" s="129" t="e" cm="1">
        <f t="array" ref="L801">_xlfn.XLOOKUP($A801&amp;$Q$3,Data[Index]&amp;Data[Valid Test, Can be used for conformity (Y/N)],Data[PM/km (mg)])</f>
        <v>#N/A</v>
      </c>
      <c r="M801" s="126" t="e" cm="1">
        <f t="array" ref="M801">_xlfn.XLOOKUP($A801&amp;$Q$3,Data[Index]&amp;Data[Valid Test, Can be used for conformity (Y/N)],Data[CH4 (mg/km)])</f>
        <v>#N/A</v>
      </c>
      <c r="N801" s="126" t="e" cm="1">
        <f t="array" ref="N801">_xlfn.XLOOKUP($A801&amp;$Q$3,Data[Index]&amp;Data[Valid Test, Can be used for conformity (Y/N)],Data[N20 (mg/km)])</f>
        <v>#N/A</v>
      </c>
      <c r="O801" s="129" t="e" cm="1">
        <f t="array" ref="O801">_xlfn.XLOOKUP($A801&amp;$Q$3,Data[Index]&amp;Data[Valid Test, Can be used for conformity (Y/N)],Data[l/100km])</f>
        <v>#N/A</v>
      </c>
      <c r="P801" s="138">
        <f>_xlfn.XLOOKUP($A801,Data[Index],Data[Comments])</f>
        <v>0</v>
      </c>
    </row>
    <row r="802" spans="1:16" x14ac:dyDescent="0.2">
      <c r="A802" s="129"/>
      <c r="B802" s="129"/>
      <c r="C802" s="129" t="e" cm="1">
        <f t="array" ref="C802">_xlfn.XLOOKUP($A802&amp;$Q$3&amp;$R$3,Data[Index]&amp;Data[Valid Test, Can be used for conformity (Y/N)]&amp;Data[Cycle],Data[Test Name])</f>
        <v>#N/A</v>
      </c>
      <c r="D802" s="167" t="e" cm="1">
        <f t="array" ref="D802">_xlfn.XLOOKUP($A802&amp;$Q$3&amp;$R$3,Data[Index]&amp;Data[Valid Test, Can be used for conformity (Y/N)]&amp;Data[Cycle],Data[Mileage (Miles)])</f>
        <v>#N/A</v>
      </c>
      <c r="E802" s="130" t="e" cm="1">
        <f t="array" ref="E802">_xlfn.XLOOKUP($A802&amp;$Q$3&amp;$R$3,Data[Index]&amp;Data[Valid Test, Can be used for conformity (Y/N)]&amp;Data[Cycle],Data[Date])</f>
        <v>#N/A</v>
      </c>
      <c r="F802" s="129" t="e" cm="1">
        <f t="array" ref="F802">_xlfn.XLOOKUP($A802&amp;$Q$3&amp;$R$3,Data[Index]&amp;Data[Valid Test, Can be used for conformity (Y/N)]&amp;Data[Cycle],Data[CO/km (mg)])</f>
        <v>#N/A</v>
      </c>
      <c r="G802" s="129" t="e" cm="1">
        <f t="array" ref="G802">_xlfn.XLOOKUP($A802&amp;$Q$3,Data[Index]&amp;Data[Valid Test, Can be used for conformity (Y/N)],Data[CO2/km (g)])</f>
        <v>#N/A</v>
      </c>
      <c r="H802" s="129" t="e" cm="1">
        <f t="array" ref="H802">_xlfn.XLOOKUP($A802&amp;$Q$3,Data[Index]&amp;Data[Valid Test, Can be used for conformity (Y/N)],Data[THC/km (mg)])</f>
        <v>#N/A</v>
      </c>
      <c r="I802" s="129" t="e" cm="1">
        <f t="array" ref="I802">_xlfn.XLOOKUP($A802&amp;$Q$3,Data[Index]&amp;Data[Valid Test, Can be used for conformity (Y/N)],Data[NOx/km (mg)])</f>
        <v>#N/A</v>
      </c>
      <c r="J802" s="129" t="e" cm="1">
        <f t="array" ref="J802">_xlfn.XLOOKUP($A802&amp;$Q$3,Data[Index]&amp;Data[Valid Test, Can be used for conformity (Y/N)],Data[THC + NOx/km (mg)])</f>
        <v>#N/A</v>
      </c>
      <c r="K802" s="142" t="e" cm="1">
        <f t="array" ref="K802">_xlfn.XLOOKUP($A802&amp;$Q$3,Data[Index]&amp;Data[Valid Test, Can be used for conformity (Y/N)],Data[PN/km ('#)])</f>
        <v>#N/A</v>
      </c>
      <c r="L802" s="129" t="e" cm="1">
        <f t="array" ref="L802">_xlfn.XLOOKUP($A802&amp;$Q$3,Data[Index]&amp;Data[Valid Test, Can be used for conformity (Y/N)],Data[PM/km (mg)])</f>
        <v>#N/A</v>
      </c>
      <c r="M802" s="126" t="e" cm="1">
        <f t="array" ref="M802">_xlfn.XLOOKUP($A802&amp;$Q$3,Data[Index]&amp;Data[Valid Test, Can be used for conformity (Y/N)],Data[CH4 (mg/km)])</f>
        <v>#N/A</v>
      </c>
      <c r="N802" s="126" t="e" cm="1">
        <f t="array" ref="N802">_xlfn.XLOOKUP($A802&amp;$Q$3,Data[Index]&amp;Data[Valid Test, Can be used for conformity (Y/N)],Data[N20 (mg/km)])</f>
        <v>#N/A</v>
      </c>
      <c r="O802" s="129" t="e" cm="1">
        <f t="array" ref="O802">_xlfn.XLOOKUP($A802&amp;$Q$3,Data[Index]&amp;Data[Valid Test, Can be used for conformity (Y/N)],Data[l/100km])</f>
        <v>#N/A</v>
      </c>
      <c r="P802" s="138">
        <f>_xlfn.XLOOKUP($A802,Data[Index],Data[Comments])</f>
        <v>0</v>
      </c>
    </row>
    <row r="803" spans="1:16" x14ac:dyDescent="0.2">
      <c r="A803" s="129"/>
      <c r="B803" s="129"/>
      <c r="C803" s="129" t="e" cm="1">
        <f t="array" ref="C803">_xlfn.XLOOKUP($A803&amp;$Q$3&amp;$R$3,Data[Index]&amp;Data[Valid Test, Can be used for conformity (Y/N)]&amp;Data[Cycle],Data[Test Name])</f>
        <v>#N/A</v>
      </c>
      <c r="D803" s="167" t="e" cm="1">
        <f t="array" ref="D803">_xlfn.XLOOKUP($A803&amp;$Q$3&amp;$R$3,Data[Index]&amp;Data[Valid Test, Can be used for conformity (Y/N)]&amp;Data[Cycle],Data[Mileage (Miles)])</f>
        <v>#N/A</v>
      </c>
      <c r="E803" s="130" t="e" cm="1">
        <f t="array" ref="E803">_xlfn.XLOOKUP($A803&amp;$Q$3&amp;$R$3,Data[Index]&amp;Data[Valid Test, Can be used for conformity (Y/N)]&amp;Data[Cycle],Data[Date])</f>
        <v>#N/A</v>
      </c>
      <c r="F803" s="129" t="e" cm="1">
        <f t="array" ref="F803">_xlfn.XLOOKUP($A803&amp;$Q$3&amp;$R$3,Data[Index]&amp;Data[Valid Test, Can be used for conformity (Y/N)]&amp;Data[Cycle],Data[CO/km (mg)])</f>
        <v>#N/A</v>
      </c>
      <c r="G803" s="129" t="e" cm="1">
        <f t="array" ref="G803">_xlfn.XLOOKUP($A803&amp;$Q$3,Data[Index]&amp;Data[Valid Test, Can be used for conformity (Y/N)],Data[CO2/km (g)])</f>
        <v>#N/A</v>
      </c>
      <c r="H803" s="129" t="e" cm="1">
        <f t="array" ref="H803">_xlfn.XLOOKUP($A803&amp;$Q$3,Data[Index]&amp;Data[Valid Test, Can be used for conformity (Y/N)],Data[THC/km (mg)])</f>
        <v>#N/A</v>
      </c>
      <c r="I803" s="129" t="e" cm="1">
        <f t="array" ref="I803">_xlfn.XLOOKUP($A803&amp;$Q$3,Data[Index]&amp;Data[Valid Test, Can be used for conformity (Y/N)],Data[NOx/km (mg)])</f>
        <v>#N/A</v>
      </c>
      <c r="J803" s="129" t="e" cm="1">
        <f t="array" ref="J803">_xlfn.XLOOKUP($A803&amp;$Q$3,Data[Index]&amp;Data[Valid Test, Can be used for conformity (Y/N)],Data[THC + NOx/km (mg)])</f>
        <v>#N/A</v>
      </c>
      <c r="K803" s="142" t="e" cm="1">
        <f t="array" ref="K803">_xlfn.XLOOKUP($A803&amp;$Q$3,Data[Index]&amp;Data[Valid Test, Can be used for conformity (Y/N)],Data[PN/km ('#)])</f>
        <v>#N/A</v>
      </c>
      <c r="L803" s="129" t="e" cm="1">
        <f t="array" ref="L803">_xlfn.XLOOKUP($A803&amp;$Q$3,Data[Index]&amp;Data[Valid Test, Can be used for conformity (Y/N)],Data[PM/km (mg)])</f>
        <v>#N/A</v>
      </c>
      <c r="M803" s="126" t="e" cm="1">
        <f t="array" ref="M803">_xlfn.XLOOKUP($A803&amp;$Q$3,Data[Index]&amp;Data[Valid Test, Can be used for conformity (Y/N)],Data[CH4 (mg/km)])</f>
        <v>#N/A</v>
      </c>
      <c r="N803" s="126" t="e" cm="1">
        <f t="array" ref="N803">_xlfn.XLOOKUP($A803&amp;$Q$3,Data[Index]&amp;Data[Valid Test, Can be used for conformity (Y/N)],Data[N20 (mg/km)])</f>
        <v>#N/A</v>
      </c>
      <c r="O803" s="129" t="e" cm="1">
        <f t="array" ref="O803">_xlfn.XLOOKUP($A803&amp;$Q$3,Data[Index]&amp;Data[Valid Test, Can be used for conformity (Y/N)],Data[l/100km])</f>
        <v>#N/A</v>
      </c>
      <c r="P803" s="138" t="e">
        <f>_xlfn.XLOOKUP($A803,Data[Index],Data[Comments])</f>
        <v>#N/A</v>
      </c>
    </row>
    <row r="804" spans="1:16" x14ac:dyDescent="0.2">
      <c r="A804" s="129"/>
      <c r="B804" s="129"/>
      <c r="C804" s="129" t="e" cm="1">
        <f t="array" ref="C804">_xlfn.XLOOKUP($A804&amp;$Q$3&amp;$R$3,Data[Index]&amp;Data[Valid Test, Can be used for conformity (Y/N)]&amp;Data[Cycle],Data[Test Name])</f>
        <v>#N/A</v>
      </c>
      <c r="D804" s="167" t="e" cm="1">
        <f t="array" ref="D804">_xlfn.XLOOKUP($A804&amp;$Q$3&amp;$R$3,Data[Index]&amp;Data[Valid Test, Can be used for conformity (Y/N)]&amp;Data[Cycle],Data[Mileage (Miles)])</f>
        <v>#N/A</v>
      </c>
      <c r="E804" s="130" t="e" cm="1">
        <f t="array" ref="E804">_xlfn.XLOOKUP($A804&amp;$Q$3&amp;$R$3,Data[Index]&amp;Data[Valid Test, Can be used for conformity (Y/N)]&amp;Data[Cycle],Data[Date])</f>
        <v>#N/A</v>
      </c>
      <c r="F804" s="129" t="e" cm="1">
        <f t="array" ref="F804">_xlfn.XLOOKUP($A804&amp;$Q$3&amp;$R$3,Data[Index]&amp;Data[Valid Test, Can be used for conformity (Y/N)]&amp;Data[Cycle],Data[CO/km (mg)])</f>
        <v>#N/A</v>
      </c>
      <c r="G804" s="129" t="e" cm="1">
        <f t="array" ref="G804">_xlfn.XLOOKUP($A804&amp;$Q$3,Data[Index]&amp;Data[Valid Test, Can be used for conformity (Y/N)],Data[CO2/km (g)])</f>
        <v>#N/A</v>
      </c>
      <c r="H804" s="129" t="e" cm="1">
        <f t="array" ref="H804">_xlfn.XLOOKUP($A804&amp;$Q$3,Data[Index]&amp;Data[Valid Test, Can be used for conformity (Y/N)],Data[THC/km (mg)])</f>
        <v>#N/A</v>
      </c>
      <c r="I804" s="129" t="e" cm="1">
        <f t="array" ref="I804">_xlfn.XLOOKUP($A804&amp;$Q$3,Data[Index]&amp;Data[Valid Test, Can be used for conformity (Y/N)],Data[NOx/km (mg)])</f>
        <v>#N/A</v>
      </c>
      <c r="J804" s="129" t="e" cm="1">
        <f t="array" ref="J804">_xlfn.XLOOKUP($A804&amp;$Q$3,Data[Index]&amp;Data[Valid Test, Can be used for conformity (Y/N)],Data[THC + NOx/km (mg)])</f>
        <v>#N/A</v>
      </c>
      <c r="K804" s="142" t="e" cm="1">
        <f t="array" ref="K804">_xlfn.XLOOKUP($A804&amp;$Q$3,Data[Index]&amp;Data[Valid Test, Can be used for conformity (Y/N)],Data[PN/km ('#)])</f>
        <v>#N/A</v>
      </c>
      <c r="L804" s="129" t="e" cm="1">
        <f t="array" ref="L804">_xlfn.XLOOKUP($A804&amp;$Q$3,Data[Index]&amp;Data[Valid Test, Can be used for conformity (Y/N)],Data[PM/km (mg)])</f>
        <v>#N/A</v>
      </c>
      <c r="M804" s="126" t="e" cm="1">
        <f t="array" ref="M804">_xlfn.XLOOKUP($A804&amp;$Q$3,Data[Index]&amp;Data[Valid Test, Can be used for conformity (Y/N)],Data[CH4 (mg/km)])</f>
        <v>#N/A</v>
      </c>
      <c r="N804" s="126" t="e" cm="1">
        <f t="array" ref="N804">_xlfn.XLOOKUP($A804&amp;$Q$3,Data[Index]&amp;Data[Valid Test, Can be used for conformity (Y/N)],Data[N20 (mg/km)])</f>
        <v>#N/A</v>
      </c>
      <c r="O804" s="129" t="e" cm="1">
        <f t="array" ref="O804">_xlfn.XLOOKUP($A804&amp;$Q$3,Data[Index]&amp;Data[Valid Test, Can be used for conformity (Y/N)],Data[l/100km])</f>
        <v>#N/A</v>
      </c>
      <c r="P804" s="138">
        <f>_xlfn.XLOOKUP($A804,Data[Index],Data[Comments])</f>
        <v>0</v>
      </c>
    </row>
    <row r="805" spans="1:16" x14ac:dyDescent="0.2">
      <c r="A805" s="129"/>
      <c r="B805" s="129"/>
      <c r="C805" s="129" t="e" cm="1">
        <f t="array" ref="C805">_xlfn.XLOOKUP($A805&amp;$Q$3&amp;$R$3,Data[Index]&amp;Data[Valid Test, Can be used for conformity (Y/N)]&amp;Data[Cycle],Data[Test Name])</f>
        <v>#N/A</v>
      </c>
      <c r="D805" s="167" t="e" cm="1">
        <f t="array" ref="D805">_xlfn.XLOOKUP($A805&amp;$Q$3&amp;$R$3,Data[Index]&amp;Data[Valid Test, Can be used for conformity (Y/N)]&amp;Data[Cycle],Data[Mileage (Miles)])</f>
        <v>#N/A</v>
      </c>
      <c r="E805" s="130" t="e" cm="1">
        <f t="array" ref="E805">_xlfn.XLOOKUP($A805&amp;$Q$3&amp;$R$3,Data[Index]&amp;Data[Valid Test, Can be used for conformity (Y/N)]&amp;Data[Cycle],Data[Date])</f>
        <v>#N/A</v>
      </c>
      <c r="F805" s="129" t="e" cm="1">
        <f t="array" ref="F805">_xlfn.XLOOKUP($A805&amp;$Q$3&amp;$R$3,Data[Index]&amp;Data[Valid Test, Can be used for conformity (Y/N)]&amp;Data[Cycle],Data[CO/km (mg)])</f>
        <v>#N/A</v>
      </c>
      <c r="G805" s="129" t="e" cm="1">
        <f t="array" ref="G805">_xlfn.XLOOKUP($A805&amp;$Q$3,Data[Index]&amp;Data[Valid Test, Can be used for conformity (Y/N)],Data[CO2/km (g)])</f>
        <v>#N/A</v>
      </c>
      <c r="H805" s="129" t="e" cm="1">
        <f t="array" ref="H805">_xlfn.XLOOKUP($A805&amp;$Q$3,Data[Index]&amp;Data[Valid Test, Can be used for conformity (Y/N)],Data[THC/km (mg)])</f>
        <v>#N/A</v>
      </c>
      <c r="I805" s="129" t="e" cm="1">
        <f t="array" ref="I805">_xlfn.XLOOKUP($A805&amp;$Q$3,Data[Index]&amp;Data[Valid Test, Can be used for conformity (Y/N)],Data[NOx/km (mg)])</f>
        <v>#N/A</v>
      </c>
      <c r="J805" s="129" t="e" cm="1">
        <f t="array" ref="J805">_xlfn.XLOOKUP($A805&amp;$Q$3,Data[Index]&amp;Data[Valid Test, Can be used for conformity (Y/N)],Data[THC + NOx/km (mg)])</f>
        <v>#N/A</v>
      </c>
      <c r="K805" s="142" t="e" cm="1">
        <f t="array" ref="K805">_xlfn.XLOOKUP($A805&amp;$Q$3,Data[Index]&amp;Data[Valid Test, Can be used for conformity (Y/N)],Data[PN/km ('#)])</f>
        <v>#N/A</v>
      </c>
      <c r="L805" s="129" t="e" cm="1">
        <f t="array" ref="L805">_xlfn.XLOOKUP($A805&amp;$Q$3,Data[Index]&amp;Data[Valid Test, Can be used for conformity (Y/N)],Data[PM/km (mg)])</f>
        <v>#N/A</v>
      </c>
      <c r="M805" s="126" t="e" cm="1">
        <f t="array" ref="M805">_xlfn.XLOOKUP($A805&amp;$Q$3,Data[Index]&amp;Data[Valid Test, Can be used for conformity (Y/N)],Data[CH4 (mg/km)])</f>
        <v>#N/A</v>
      </c>
      <c r="N805" s="126" t="e" cm="1">
        <f t="array" ref="N805">_xlfn.XLOOKUP($A805&amp;$Q$3,Data[Index]&amp;Data[Valid Test, Can be used for conformity (Y/N)],Data[N20 (mg/km)])</f>
        <v>#N/A</v>
      </c>
      <c r="O805" s="129" t="e" cm="1">
        <f t="array" ref="O805">_xlfn.XLOOKUP($A805&amp;$Q$3,Data[Index]&amp;Data[Valid Test, Can be used for conformity (Y/N)],Data[l/100km])</f>
        <v>#N/A</v>
      </c>
      <c r="P805" s="138">
        <f>_xlfn.XLOOKUP($A805,Data[Index],Data[Comments])</f>
        <v>0</v>
      </c>
    </row>
    <row r="806" spans="1:16" x14ac:dyDescent="0.2">
      <c r="A806" s="129"/>
      <c r="B806" s="129"/>
      <c r="C806" s="129" t="e" cm="1">
        <f t="array" ref="C806">_xlfn.XLOOKUP($A806&amp;$Q$3&amp;$R$3,Data[Index]&amp;Data[Valid Test, Can be used for conformity (Y/N)]&amp;Data[Cycle],Data[Test Name])</f>
        <v>#N/A</v>
      </c>
      <c r="D806" s="167" t="e" cm="1">
        <f t="array" ref="D806">_xlfn.XLOOKUP($A806&amp;$Q$3&amp;$R$3,Data[Index]&amp;Data[Valid Test, Can be used for conformity (Y/N)]&amp;Data[Cycle],Data[Mileage (Miles)])</f>
        <v>#N/A</v>
      </c>
      <c r="E806" s="130" t="e" cm="1">
        <f t="array" ref="E806">_xlfn.XLOOKUP($A806&amp;$Q$3&amp;$R$3,Data[Index]&amp;Data[Valid Test, Can be used for conformity (Y/N)]&amp;Data[Cycle],Data[Date])</f>
        <v>#N/A</v>
      </c>
      <c r="F806" s="129" t="e" cm="1">
        <f t="array" ref="F806">_xlfn.XLOOKUP($A806&amp;$Q$3&amp;$R$3,Data[Index]&amp;Data[Valid Test, Can be used for conformity (Y/N)]&amp;Data[Cycle],Data[CO/km (mg)])</f>
        <v>#N/A</v>
      </c>
      <c r="G806" s="129" t="e" cm="1">
        <f t="array" ref="G806">_xlfn.XLOOKUP($A806&amp;$Q$3,Data[Index]&amp;Data[Valid Test, Can be used for conformity (Y/N)],Data[CO2/km (g)])</f>
        <v>#N/A</v>
      </c>
      <c r="H806" s="129" t="e" cm="1">
        <f t="array" ref="H806">_xlfn.XLOOKUP($A806&amp;$Q$3,Data[Index]&amp;Data[Valid Test, Can be used for conformity (Y/N)],Data[THC/km (mg)])</f>
        <v>#N/A</v>
      </c>
      <c r="I806" s="129" t="e" cm="1">
        <f t="array" ref="I806">_xlfn.XLOOKUP($A806&amp;$Q$3,Data[Index]&amp;Data[Valid Test, Can be used for conformity (Y/N)],Data[NOx/km (mg)])</f>
        <v>#N/A</v>
      </c>
      <c r="J806" s="129" t="e" cm="1">
        <f t="array" ref="J806">_xlfn.XLOOKUP($A806&amp;$Q$3,Data[Index]&amp;Data[Valid Test, Can be used for conformity (Y/N)],Data[THC + NOx/km (mg)])</f>
        <v>#N/A</v>
      </c>
      <c r="K806" s="142" t="e" cm="1">
        <f t="array" ref="K806">_xlfn.XLOOKUP($A806&amp;$Q$3,Data[Index]&amp;Data[Valid Test, Can be used for conformity (Y/N)],Data[PN/km ('#)])</f>
        <v>#N/A</v>
      </c>
      <c r="L806" s="129" t="e" cm="1">
        <f t="array" ref="L806">_xlfn.XLOOKUP($A806&amp;$Q$3,Data[Index]&amp;Data[Valid Test, Can be used for conformity (Y/N)],Data[PM/km (mg)])</f>
        <v>#N/A</v>
      </c>
      <c r="M806" s="126" t="e" cm="1">
        <f t="array" ref="M806">_xlfn.XLOOKUP($A806&amp;$Q$3,Data[Index]&amp;Data[Valid Test, Can be used for conformity (Y/N)],Data[CH4 (mg/km)])</f>
        <v>#N/A</v>
      </c>
      <c r="N806" s="126" t="e" cm="1">
        <f t="array" ref="N806">_xlfn.XLOOKUP($A806&amp;$Q$3,Data[Index]&amp;Data[Valid Test, Can be used for conformity (Y/N)],Data[N20 (mg/km)])</f>
        <v>#N/A</v>
      </c>
      <c r="O806" s="129" t="e" cm="1">
        <f t="array" ref="O806">_xlfn.XLOOKUP($A806&amp;$Q$3,Data[Index]&amp;Data[Valid Test, Can be used for conformity (Y/N)],Data[l/100km])</f>
        <v>#N/A</v>
      </c>
      <c r="P806" s="138" t="e">
        <f>_xlfn.XLOOKUP($A806,Data[Index],Data[Comments])</f>
        <v>#N/A</v>
      </c>
    </row>
    <row r="807" spans="1:16" x14ac:dyDescent="0.2">
      <c r="A807" s="129"/>
      <c r="B807" s="129"/>
      <c r="C807" s="129" t="e" cm="1">
        <f t="array" ref="C807">_xlfn.XLOOKUP($A807&amp;$Q$3&amp;$R$3,Data[Index]&amp;Data[Valid Test, Can be used for conformity (Y/N)]&amp;Data[Cycle],Data[Test Name])</f>
        <v>#N/A</v>
      </c>
      <c r="D807" s="167" t="e" cm="1">
        <f t="array" ref="D807">_xlfn.XLOOKUP($A807&amp;$Q$3&amp;$R$3,Data[Index]&amp;Data[Valid Test, Can be used for conformity (Y/N)]&amp;Data[Cycle],Data[Mileage (Miles)])</f>
        <v>#N/A</v>
      </c>
      <c r="E807" s="130" t="e" cm="1">
        <f t="array" ref="E807">_xlfn.XLOOKUP($A807&amp;$Q$3&amp;$R$3,Data[Index]&amp;Data[Valid Test, Can be used for conformity (Y/N)]&amp;Data[Cycle],Data[Date])</f>
        <v>#N/A</v>
      </c>
      <c r="F807" s="129" t="e" cm="1">
        <f t="array" ref="F807">_xlfn.XLOOKUP($A807&amp;$Q$3&amp;$R$3,Data[Index]&amp;Data[Valid Test, Can be used for conformity (Y/N)]&amp;Data[Cycle],Data[CO/km (mg)])</f>
        <v>#N/A</v>
      </c>
      <c r="G807" s="129" t="e" cm="1">
        <f t="array" ref="G807">_xlfn.XLOOKUP($A807&amp;$Q$3,Data[Index]&amp;Data[Valid Test, Can be used for conformity (Y/N)],Data[CO2/km (g)])</f>
        <v>#N/A</v>
      </c>
      <c r="H807" s="129" t="e" cm="1">
        <f t="array" ref="H807">_xlfn.XLOOKUP($A807&amp;$Q$3,Data[Index]&amp;Data[Valid Test, Can be used for conformity (Y/N)],Data[THC/km (mg)])</f>
        <v>#N/A</v>
      </c>
      <c r="I807" s="129" t="e" cm="1">
        <f t="array" ref="I807">_xlfn.XLOOKUP($A807&amp;$Q$3,Data[Index]&amp;Data[Valid Test, Can be used for conformity (Y/N)],Data[NOx/km (mg)])</f>
        <v>#N/A</v>
      </c>
      <c r="J807" s="129" t="e" cm="1">
        <f t="array" ref="J807">_xlfn.XLOOKUP($A807&amp;$Q$3,Data[Index]&amp;Data[Valid Test, Can be used for conformity (Y/N)],Data[THC + NOx/km (mg)])</f>
        <v>#N/A</v>
      </c>
      <c r="K807" s="142" t="e" cm="1">
        <f t="array" ref="K807">_xlfn.XLOOKUP($A807&amp;$Q$3,Data[Index]&amp;Data[Valid Test, Can be used for conformity (Y/N)],Data[PN/km ('#)])</f>
        <v>#N/A</v>
      </c>
      <c r="L807" s="129" t="e" cm="1">
        <f t="array" ref="L807">_xlfn.XLOOKUP($A807&amp;$Q$3,Data[Index]&amp;Data[Valid Test, Can be used for conformity (Y/N)],Data[PM/km (mg)])</f>
        <v>#N/A</v>
      </c>
      <c r="M807" s="126" t="e" cm="1">
        <f t="array" ref="M807">_xlfn.XLOOKUP($A807&amp;$Q$3,Data[Index]&amp;Data[Valid Test, Can be used for conformity (Y/N)],Data[CH4 (mg/km)])</f>
        <v>#N/A</v>
      </c>
      <c r="N807" s="126" t="e" cm="1">
        <f t="array" ref="N807">_xlfn.XLOOKUP($A807&amp;$Q$3,Data[Index]&amp;Data[Valid Test, Can be used for conformity (Y/N)],Data[N20 (mg/km)])</f>
        <v>#N/A</v>
      </c>
      <c r="O807" s="129" t="e" cm="1">
        <f t="array" ref="O807">_xlfn.XLOOKUP($A807&amp;$Q$3,Data[Index]&amp;Data[Valid Test, Can be used for conformity (Y/N)],Data[l/100km])</f>
        <v>#N/A</v>
      </c>
      <c r="P807" s="138" t="e">
        <f>_xlfn.XLOOKUP($A807,Data[Index],Data[Comments])</f>
        <v>#N/A</v>
      </c>
    </row>
    <row r="808" spans="1:16" x14ac:dyDescent="0.2">
      <c r="A808" s="129"/>
      <c r="B808" s="129"/>
      <c r="C808" s="129" t="e" cm="1">
        <f t="array" ref="C808">_xlfn.XLOOKUP($A808&amp;$Q$3&amp;$R$3,Data[Index]&amp;Data[Valid Test, Can be used for conformity (Y/N)]&amp;Data[Cycle],Data[Test Name])</f>
        <v>#N/A</v>
      </c>
      <c r="D808" s="167" t="e" cm="1">
        <f t="array" ref="D808">_xlfn.XLOOKUP($A808&amp;$Q$3&amp;$R$3,Data[Index]&amp;Data[Valid Test, Can be used for conformity (Y/N)]&amp;Data[Cycle],Data[Mileage (Miles)])</f>
        <v>#N/A</v>
      </c>
      <c r="E808" s="130" t="e" cm="1">
        <f t="array" ref="E808">_xlfn.XLOOKUP($A808&amp;$Q$3&amp;$R$3,Data[Index]&amp;Data[Valid Test, Can be used for conformity (Y/N)]&amp;Data[Cycle],Data[Date])</f>
        <v>#N/A</v>
      </c>
      <c r="F808" s="129" t="e" cm="1">
        <f t="array" ref="F808">_xlfn.XLOOKUP($A808&amp;$Q$3&amp;$R$3,Data[Index]&amp;Data[Valid Test, Can be used for conformity (Y/N)]&amp;Data[Cycle],Data[CO/km (mg)])</f>
        <v>#N/A</v>
      </c>
      <c r="G808" s="129" t="e" cm="1">
        <f t="array" ref="G808">_xlfn.XLOOKUP($A808&amp;$Q$3,Data[Index]&amp;Data[Valid Test, Can be used for conformity (Y/N)],Data[CO2/km (g)])</f>
        <v>#N/A</v>
      </c>
      <c r="H808" s="129" t="e" cm="1">
        <f t="array" ref="H808">_xlfn.XLOOKUP($A808&amp;$Q$3,Data[Index]&amp;Data[Valid Test, Can be used for conformity (Y/N)],Data[THC/km (mg)])</f>
        <v>#N/A</v>
      </c>
      <c r="I808" s="129" t="e" cm="1">
        <f t="array" ref="I808">_xlfn.XLOOKUP($A808&amp;$Q$3,Data[Index]&amp;Data[Valid Test, Can be used for conformity (Y/N)],Data[NOx/km (mg)])</f>
        <v>#N/A</v>
      </c>
      <c r="J808" s="129" t="e" cm="1">
        <f t="array" ref="J808">_xlfn.XLOOKUP($A808&amp;$Q$3,Data[Index]&amp;Data[Valid Test, Can be used for conformity (Y/N)],Data[THC + NOx/km (mg)])</f>
        <v>#N/A</v>
      </c>
      <c r="K808" s="142" t="e" cm="1">
        <f t="array" ref="K808">_xlfn.XLOOKUP($A808&amp;$Q$3,Data[Index]&amp;Data[Valid Test, Can be used for conformity (Y/N)],Data[PN/km ('#)])</f>
        <v>#N/A</v>
      </c>
      <c r="L808" s="129" t="e" cm="1">
        <f t="array" ref="L808">_xlfn.XLOOKUP($A808&amp;$Q$3,Data[Index]&amp;Data[Valid Test, Can be used for conformity (Y/N)],Data[PM/km (mg)])</f>
        <v>#N/A</v>
      </c>
      <c r="M808" s="126" t="e" cm="1">
        <f t="array" ref="M808">_xlfn.XLOOKUP($A808&amp;$Q$3,Data[Index]&amp;Data[Valid Test, Can be used for conformity (Y/N)],Data[CH4 (mg/km)])</f>
        <v>#N/A</v>
      </c>
      <c r="N808" s="126" t="e" cm="1">
        <f t="array" ref="N808">_xlfn.XLOOKUP($A808&amp;$Q$3,Data[Index]&amp;Data[Valid Test, Can be used for conformity (Y/N)],Data[N20 (mg/km)])</f>
        <v>#N/A</v>
      </c>
      <c r="O808" s="129" t="e" cm="1">
        <f t="array" ref="O808">_xlfn.XLOOKUP($A808&amp;$Q$3,Data[Index]&amp;Data[Valid Test, Can be used for conformity (Y/N)],Data[l/100km])</f>
        <v>#N/A</v>
      </c>
      <c r="P808" s="138" t="e">
        <f>_xlfn.XLOOKUP($A808,Data[Index],Data[Comments])</f>
        <v>#N/A</v>
      </c>
    </row>
    <row r="809" spans="1:16" x14ac:dyDescent="0.2">
      <c r="A809" s="129"/>
      <c r="B809" s="129"/>
      <c r="C809" s="129" t="e" cm="1">
        <f t="array" ref="C809">_xlfn.XLOOKUP($A809&amp;$Q$3&amp;$R$3,Data[Index]&amp;Data[Valid Test, Can be used for conformity (Y/N)]&amp;Data[Cycle],Data[Test Name])</f>
        <v>#N/A</v>
      </c>
      <c r="D809" s="167" t="e" cm="1">
        <f t="array" ref="D809">_xlfn.XLOOKUP($A809&amp;$Q$3&amp;$R$3,Data[Index]&amp;Data[Valid Test, Can be used for conformity (Y/N)]&amp;Data[Cycle],Data[Mileage (Miles)])</f>
        <v>#N/A</v>
      </c>
      <c r="E809" s="130" t="e" cm="1">
        <f t="array" ref="E809">_xlfn.XLOOKUP($A809&amp;$Q$3&amp;$R$3,Data[Index]&amp;Data[Valid Test, Can be used for conformity (Y/N)]&amp;Data[Cycle],Data[Date])</f>
        <v>#N/A</v>
      </c>
      <c r="F809" s="129" t="e" cm="1">
        <f t="array" ref="F809">_xlfn.XLOOKUP($A809&amp;$Q$3&amp;$R$3,Data[Index]&amp;Data[Valid Test, Can be used for conformity (Y/N)]&amp;Data[Cycle],Data[CO/km (mg)])</f>
        <v>#N/A</v>
      </c>
      <c r="G809" s="129" t="e" cm="1">
        <f t="array" ref="G809">_xlfn.XLOOKUP($A809&amp;$Q$3,Data[Index]&amp;Data[Valid Test, Can be used for conformity (Y/N)],Data[CO2/km (g)])</f>
        <v>#N/A</v>
      </c>
      <c r="H809" s="129" t="e" cm="1">
        <f t="array" ref="H809">_xlfn.XLOOKUP($A809&amp;$Q$3,Data[Index]&amp;Data[Valid Test, Can be used for conformity (Y/N)],Data[THC/km (mg)])</f>
        <v>#N/A</v>
      </c>
      <c r="I809" s="129" t="e" cm="1">
        <f t="array" ref="I809">_xlfn.XLOOKUP($A809&amp;$Q$3,Data[Index]&amp;Data[Valid Test, Can be used for conformity (Y/N)],Data[NOx/km (mg)])</f>
        <v>#N/A</v>
      </c>
      <c r="J809" s="129" t="e" cm="1">
        <f t="array" ref="J809">_xlfn.XLOOKUP($A809&amp;$Q$3,Data[Index]&amp;Data[Valid Test, Can be used for conformity (Y/N)],Data[THC + NOx/km (mg)])</f>
        <v>#N/A</v>
      </c>
      <c r="K809" s="142" t="e" cm="1">
        <f t="array" ref="K809">_xlfn.XLOOKUP($A809&amp;$Q$3,Data[Index]&amp;Data[Valid Test, Can be used for conformity (Y/N)],Data[PN/km ('#)])</f>
        <v>#N/A</v>
      </c>
      <c r="L809" s="129" t="e" cm="1">
        <f t="array" ref="L809">_xlfn.XLOOKUP($A809&amp;$Q$3,Data[Index]&amp;Data[Valid Test, Can be used for conformity (Y/N)],Data[PM/km (mg)])</f>
        <v>#N/A</v>
      </c>
      <c r="M809" s="126" t="e" cm="1">
        <f t="array" ref="M809">_xlfn.XLOOKUP($A809&amp;$Q$3,Data[Index]&amp;Data[Valid Test, Can be used for conformity (Y/N)],Data[CH4 (mg/km)])</f>
        <v>#N/A</v>
      </c>
      <c r="N809" s="126" t="e" cm="1">
        <f t="array" ref="N809">_xlfn.XLOOKUP($A809&amp;$Q$3,Data[Index]&amp;Data[Valid Test, Can be used for conformity (Y/N)],Data[N20 (mg/km)])</f>
        <v>#N/A</v>
      </c>
      <c r="O809" s="129" t="e" cm="1">
        <f t="array" ref="O809">_xlfn.XLOOKUP($A809&amp;$Q$3,Data[Index]&amp;Data[Valid Test, Can be used for conformity (Y/N)],Data[l/100km])</f>
        <v>#N/A</v>
      </c>
      <c r="P809" s="138">
        <f>_xlfn.XLOOKUP($A809,Data[Index],Data[Comments])</f>
        <v>0</v>
      </c>
    </row>
    <row r="810" spans="1:16" x14ac:dyDescent="0.2">
      <c r="A810" s="129"/>
      <c r="B810" s="129"/>
      <c r="C810" s="129" t="e" cm="1">
        <f t="array" ref="C810">_xlfn.XLOOKUP($A810&amp;$Q$3&amp;$R$3,Data[Index]&amp;Data[Valid Test, Can be used for conformity (Y/N)]&amp;Data[Cycle],Data[Test Name])</f>
        <v>#N/A</v>
      </c>
      <c r="D810" s="167" t="e" cm="1">
        <f t="array" ref="D810">_xlfn.XLOOKUP($A810&amp;$Q$3&amp;$R$3,Data[Index]&amp;Data[Valid Test, Can be used for conformity (Y/N)]&amp;Data[Cycle],Data[Mileage (Miles)])</f>
        <v>#N/A</v>
      </c>
      <c r="E810" s="130" t="e" cm="1">
        <f t="array" ref="E810">_xlfn.XLOOKUP($A810&amp;$Q$3&amp;$R$3,Data[Index]&amp;Data[Valid Test, Can be used for conformity (Y/N)]&amp;Data[Cycle],Data[Date])</f>
        <v>#N/A</v>
      </c>
      <c r="F810" s="129" t="e" cm="1">
        <f t="array" ref="F810">_xlfn.XLOOKUP($A810&amp;$Q$3&amp;$R$3,Data[Index]&amp;Data[Valid Test, Can be used for conformity (Y/N)]&amp;Data[Cycle],Data[CO/km (mg)])</f>
        <v>#N/A</v>
      </c>
      <c r="G810" s="129" t="e" cm="1">
        <f t="array" ref="G810">_xlfn.XLOOKUP($A810&amp;$Q$3,Data[Index]&amp;Data[Valid Test, Can be used for conformity (Y/N)],Data[CO2/km (g)])</f>
        <v>#N/A</v>
      </c>
      <c r="H810" s="129" t="e" cm="1">
        <f t="array" ref="H810">_xlfn.XLOOKUP($A810&amp;$Q$3,Data[Index]&amp;Data[Valid Test, Can be used for conformity (Y/N)],Data[THC/km (mg)])</f>
        <v>#N/A</v>
      </c>
      <c r="I810" s="129" t="e" cm="1">
        <f t="array" ref="I810">_xlfn.XLOOKUP($A810&amp;$Q$3,Data[Index]&amp;Data[Valid Test, Can be used for conformity (Y/N)],Data[NOx/km (mg)])</f>
        <v>#N/A</v>
      </c>
      <c r="J810" s="129" t="e" cm="1">
        <f t="array" ref="J810">_xlfn.XLOOKUP($A810&amp;$Q$3,Data[Index]&amp;Data[Valid Test, Can be used for conformity (Y/N)],Data[THC + NOx/km (mg)])</f>
        <v>#N/A</v>
      </c>
      <c r="K810" s="142" t="e" cm="1">
        <f t="array" ref="K810">_xlfn.XLOOKUP($A810&amp;$Q$3,Data[Index]&amp;Data[Valid Test, Can be used for conformity (Y/N)],Data[PN/km ('#)])</f>
        <v>#N/A</v>
      </c>
      <c r="L810" s="129" t="e" cm="1">
        <f t="array" ref="L810">_xlfn.XLOOKUP($A810&amp;$Q$3,Data[Index]&amp;Data[Valid Test, Can be used for conformity (Y/N)],Data[PM/km (mg)])</f>
        <v>#N/A</v>
      </c>
      <c r="M810" s="126" t="e" cm="1">
        <f t="array" ref="M810">_xlfn.XLOOKUP($A810&amp;$Q$3,Data[Index]&amp;Data[Valid Test, Can be used for conformity (Y/N)],Data[CH4 (mg/km)])</f>
        <v>#N/A</v>
      </c>
      <c r="N810" s="126" t="e" cm="1">
        <f t="array" ref="N810">_xlfn.XLOOKUP($A810&amp;$Q$3,Data[Index]&amp;Data[Valid Test, Can be used for conformity (Y/N)],Data[N20 (mg/km)])</f>
        <v>#N/A</v>
      </c>
      <c r="O810" s="129" t="e" cm="1">
        <f t="array" ref="O810">_xlfn.XLOOKUP($A810&amp;$Q$3,Data[Index]&amp;Data[Valid Test, Can be used for conformity (Y/N)],Data[l/100km])</f>
        <v>#N/A</v>
      </c>
      <c r="P810" s="138">
        <f>_xlfn.XLOOKUP($A810,Data[Index],Data[Comments])</f>
        <v>0</v>
      </c>
    </row>
    <row r="811" spans="1:16" x14ac:dyDescent="0.2">
      <c r="A811" s="129"/>
      <c r="B811" s="129"/>
      <c r="C811" s="129" t="e" cm="1">
        <f t="array" ref="C811">_xlfn.XLOOKUP($A811&amp;$Q$3&amp;$R$3,Data[Index]&amp;Data[Valid Test, Can be used for conformity (Y/N)]&amp;Data[Cycle],Data[Test Name])</f>
        <v>#N/A</v>
      </c>
      <c r="D811" s="167" t="e" cm="1">
        <f t="array" ref="D811">_xlfn.XLOOKUP($A811&amp;$Q$3&amp;$R$3,Data[Index]&amp;Data[Valid Test, Can be used for conformity (Y/N)]&amp;Data[Cycle],Data[Mileage (Miles)])</f>
        <v>#N/A</v>
      </c>
      <c r="E811" s="130" t="e" cm="1">
        <f t="array" ref="E811">_xlfn.XLOOKUP($A811&amp;$Q$3&amp;$R$3,Data[Index]&amp;Data[Valid Test, Can be used for conformity (Y/N)]&amp;Data[Cycle],Data[Date])</f>
        <v>#N/A</v>
      </c>
      <c r="F811" s="129" t="e" cm="1">
        <f t="array" ref="F811">_xlfn.XLOOKUP($A811&amp;$Q$3&amp;$R$3,Data[Index]&amp;Data[Valid Test, Can be used for conformity (Y/N)]&amp;Data[Cycle],Data[CO/km (mg)])</f>
        <v>#N/A</v>
      </c>
      <c r="G811" s="129" t="e" cm="1">
        <f t="array" ref="G811">_xlfn.XLOOKUP($A811&amp;$Q$3,Data[Index]&amp;Data[Valid Test, Can be used for conformity (Y/N)],Data[CO2/km (g)])</f>
        <v>#N/A</v>
      </c>
      <c r="H811" s="129" t="e" cm="1">
        <f t="array" ref="H811">_xlfn.XLOOKUP($A811&amp;$Q$3,Data[Index]&amp;Data[Valid Test, Can be used for conformity (Y/N)],Data[THC/km (mg)])</f>
        <v>#N/A</v>
      </c>
      <c r="I811" s="129" t="e" cm="1">
        <f t="array" ref="I811">_xlfn.XLOOKUP($A811&amp;$Q$3,Data[Index]&amp;Data[Valid Test, Can be used for conformity (Y/N)],Data[NOx/km (mg)])</f>
        <v>#N/A</v>
      </c>
      <c r="J811" s="129" t="e" cm="1">
        <f t="array" ref="J811">_xlfn.XLOOKUP($A811&amp;$Q$3,Data[Index]&amp;Data[Valid Test, Can be used for conformity (Y/N)],Data[THC + NOx/km (mg)])</f>
        <v>#N/A</v>
      </c>
      <c r="K811" s="142" t="e" cm="1">
        <f t="array" ref="K811">_xlfn.XLOOKUP($A811&amp;$Q$3,Data[Index]&amp;Data[Valid Test, Can be used for conformity (Y/N)],Data[PN/km ('#)])</f>
        <v>#N/A</v>
      </c>
      <c r="L811" s="129" t="e" cm="1">
        <f t="array" ref="L811">_xlfn.XLOOKUP($A811&amp;$Q$3,Data[Index]&amp;Data[Valid Test, Can be used for conformity (Y/N)],Data[PM/km (mg)])</f>
        <v>#N/A</v>
      </c>
      <c r="M811" s="126" t="e" cm="1">
        <f t="array" ref="M811">_xlfn.XLOOKUP($A811&amp;$Q$3,Data[Index]&amp;Data[Valid Test, Can be used for conformity (Y/N)],Data[CH4 (mg/km)])</f>
        <v>#N/A</v>
      </c>
      <c r="N811" s="126" t="e" cm="1">
        <f t="array" ref="N811">_xlfn.XLOOKUP($A811&amp;$Q$3,Data[Index]&amp;Data[Valid Test, Can be used for conformity (Y/N)],Data[N20 (mg/km)])</f>
        <v>#N/A</v>
      </c>
      <c r="O811" s="129" t="e" cm="1">
        <f t="array" ref="O811">_xlfn.XLOOKUP($A811&amp;$Q$3,Data[Index]&amp;Data[Valid Test, Can be used for conformity (Y/N)],Data[l/100km])</f>
        <v>#N/A</v>
      </c>
      <c r="P811" s="138" t="e">
        <f>_xlfn.XLOOKUP($A811,Data[Index],Data[Comments])</f>
        <v>#N/A</v>
      </c>
    </row>
    <row r="812" spans="1:16" x14ac:dyDescent="0.2">
      <c r="A812" s="129"/>
      <c r="B812" s="129"/>
      <c r="C812" s="129" t="e" cm="1">
        <f t="array" ref="C812">_xlfn.XLOOKUP($A812&amp;$Q$3&amp;$R$3,Data[Index]&amp;Data[Valid Test, Can be used for conformity (Y/N)]&amp;Data[Cycle],Data[Test Name])</f>
        <v>#N/A</v>
      </c>
      <c r="D812" s="167" t="e" cm="1">
        <f t="array" ref="D812">_xlfn.XLOOKUP($A812&amp;$Q$3&amp;$R$3,Data[Index]&amp;Data[Valid Test, Can be used for conformity (Y/N)]&amp;Data[Cycle],Data[Mileage (Miles)])</f>
        <v>#N/A</v>
      </c>
      <c r="E812" s="130" t="e" cm="1">
        <f t="array" ref="E812">_xlfn.XLOOKUP($A812&amp;$Q$3&amp;$R$3,Data[Index]&amp;Data[Valid Test, Can be used for conformity (Y/N)]&amp;Data[Cycle],Data[Date])</f>
        <v>#N/A</v>
      </c>
      <c r="F812" s="129" t="e" cm="1">
        <f t="array" ref="F812">_xlfn.XLOOKUP($A812&amp;$Q$3&amp;$R$3,Data[Index]&amp;Data[Valid Test, Can be used for conformity (Y/N)]&amp;Data[Cycle],Data[CO/km (mg)])</f>
        <v>#N/A</v>
      </c>
      <c r="G812" s="129" t="e" cm="1">
        <f t="array" ref="G812">_xlfn.XLOOKUP($A812&amp;$Q$3,Data[Index]&amp;Data[Valid Test, Can be used for conformity (Y/N)],Data[CO2/km (g)])</f>
        <v>#N/A</v>
      </c>
      <c r="H812" s="129" t="e" cm="1">
        <f t="array" ref="H812">_xlfn.XLOOKUP($A812&amp;$Q$3,Data[Index]&amp;Data[Valid Test, Can be used for conformity (Y/N)],Data[THC/km (mg)])</f>
        <v>#N/A</v>
      </c>
      <c r="I812" s="129" t="e" cm="1">
        <f t="array" ref="I812">_xlfn.XLOOKUP($A812&amp;$Q$3,Data[Index]&amp;Data[Valid Test, Can be used for conformity (Y/N)],Data[NOx/km (mg)])</f>
        <v>#N/A</v>
      </c>
      <c r="J812" s="129" t="e" cm="1">
        <f t="array" ref="J812">_xlfn.XLOOKUP($A812&amp;$Q$3,Data[Index]&amp;Data[Valid Test, Can be used for conformity (Y/N)],Data[THC + NOx/km (mg)])</f>
        <v>#N/A</v>
      </c>
      <c r="K812" s="142" t="e" cm="1">
        <f t="array" ref="K812">_xlfn.XLOOKUP($A812&amp;$Q$3,Data[Index]&amp;Data[Valid Test, Can be used for conformity (Y/N)],Data[PN/km ('#)])</f>
        <v>#N/A</v>
      </c>
      <c r="L812" s="129" t="e" cm="1">
        <f t="array" ref="L812">_xlfn.XLOOKUP($A812&amp;$Q$3,Data[Index]&amp;Data[Valid Test, Can be used for conformity (Y/N)],Data[PM/km (mg)])</f>
        <v>#N/A</v>
      </c>
      <c r="M812" s="126" t="e" cm="1">
        <f t="array" ref="M812">_xlfn.XLOOKUP($A812&amp;$Q$3,Data[Index]&amp;Data[Valid Test, Can be used for conformity (Y/N)],Data[CH4 (mg/km)])</f>
        <v>#N/A</v>
      </c>
      <c r="N812" s="126" t="e" cm="1">
        <f t="array" ref="N812">_xlfn.XLOOKUP($A812&amp;$Q$3,Data[Index]&amp;Data[Valid Test, Can be used for conformity (Y/N)],Data[N20 (mg/km)])</f>
        <v>#N/A</v>
      </c>
      <c r="O812" s="129" t="e" cm="1">
        <f t="array" ref="O812">_xlfn.XLOOKUP($A812&amp;$Q$3,Data[Index]&amp;Data[Valid Test, Can be used for conformity (Y/N)],Data[l/100km])</f>
        <v>#N/A</v>
      </c>
      <c r="P812" s="138">
        <f>_xlfn.XLOOKUP($A812,Data[Index],Data[Comments])</f>
        <v>0</v>
      </c>
    </row>
    <row r="813" spans="1:16" x14ac:dyDescent="0.2">
      <c r="A813" s="129"/>
      <c r="B813" s="129"/>
      <c r="C813" s="129" t="e" cm="1">
        <f t="array" ref="C813">_xlfn.XLOOKUP($A813&amp;$Q$3&amp;$R$3,Data[Index]&amp;Data[Valid Test, Can be used for conformity (Y/N)]&amp;Data[Cycle],Data[Test Name])</f>
        <v>#N/A</v>
      </c>
      <c r="D813" s="167" t="e" cm="1">
        <f t="array" ref="D813">_xlfn.XLOOKUP($A813&amp;$Q$3&amp;$R$3,Data[Index]&amp;Data[Valid Test, Can be used for conformity (Y/N)]&amp;Data[Cycle],Data[Mileage (Miles)])</f>
        <v>#N/A</v>
      </c>
      <c r="E813" s="130" t="e" cm="1">
        <f t="array" ref="E813">_xlfn.XLOOKUP($A813&amp;$Q$3&amp;$R$3,Data[Index]&amp;Data[Valid Test, Can be used for conformity (Y/N)]&amp;Data[Cycle],Data[Date])</f>
        <v>#N/A</v>
      </c>
      <c r="F813" s="129" t="e" cm="1">
        <f t="array" ref="F813">_xlfn.XLOOKUP($A813&amp;$Q$3&amp;$R$3,Data[Index]&amp;Data[Valid Test, Can be used for conformity (Y/N)]&amp;Data[Cycle],Data[CO/km (mg)])</f>
        <v>#N/A</v>
      </c>
      <c r="G813" s="129" t="e" cm="1">
        <f t="array" ref="G813">_xlfn.XLOOKUP($A813&amp;$Q$3,Data[Index]&amp;Data[Valid Test, Can be used for conformity (Y/N)],Data[CO2/km (g)])</f>
        <v>#N/A</v>
      </c>
      <c r="H813" s="129" t="e" cm="1">
        <f t="array" ref="H813">_xlfn.XLOOKUP($A813&amp;$Q$3,Data[Index]&amp;Data[Valid Test, Can be used for conformity (Y/N)],Data[THC/km (mg)])</f>
        <v>#N/A</v>
      </c>
      <c r="I813" s="129" t="e" cm="1">
        <f t="array" ref="I813">_xlfn.XLOOKUP($A813&amp;$Q$3,Data[Index]&amp;Data[Valid Test, Can be used for conformity (Y/N)],Data[NOx/km (mg)])</f>
        <v>#N/A</v>
      </c>
      <c r="J813" s="129" t="e" cm="1">
        <f t="array" ref="J813">_xlfn.XLOOKUP($A813&amp;$Q$3,Data[Index]&amp;Data[Valid Test, Can be used for conformity (Y/N)],Data[THC + NOx/km (mg)])</f>
        <v>#N/A</v>
      </c>
      <c r="K813" s="142" t="e" cm="1">
        <f t="array" ref="K813">_xlfn.XLOOKUP($A813&amp;$Q$3,Data[Index]&amp;Data[Valid Test, Can be used for conformity (Y/N)],Data[PN/km ('#)])</f>
        <v>#N/A</v>
      </c>
      <c r="L813" s="129" t="e" cm="1">
        <f t="array" ref="L813">_xlfn.XLOOKUP($A813&amp;$Q$3,Data[Index]&amp;Data[Valid Test, Can be used for conformity (Y/N)],Data[PM/km (mg)])</f>
        <v>#N/A</v>
      </c>
      <c r="M813" s="126" t="e" cm="1">
        <f t="array" ref="M813">_xlfn.XLOOKUP($A813&amp;$Q$3,Data[Index]&amp;Data[Valid Test, Can be used for conformity (Y/N)],Data[CH4 (mg/km)])</f>
        <v>#N/A</v>
      </c>
      <c r="N813" s="126" t="e" cm="1">
        <f t="array" ref="N813">_xlfn.XLOOKUP($A813&amp;$Q$3,Data[Index]&amp;Data[Valid Test, Can be used for conformity (Y/N)],Data[N20 (mg/km)])</f>
        <v>#N/A</v>
      </c>
      <c r="O813" s="129" t="e" cm="1">
        <f t="array" ref="O813">_xlfn.XLOOKUP($A813&amp;$Q$3,Data[Index]&amp;Data[Valid Test, Can be used for conformity (Y/N)],Data[l/100km])</f>
        <v>#N/A</v>
      </c>
      <c r="P813" s="138">
        <f>_xlfn.XLOOKUP($A813,Data[Index],Data[Comments])</f>
        <v>0</v>
      </c>
    </row>
    <row r="814" spans="1:16" x14ac:dyDescent="0.2">
      <c r="A814" s="129"/>
      <c r="B814" s="129"/>
      <c r="C814" s="129" t="e" cm="1">
        <f t="array" ref="C814">_xlfn.XLOOKUP($A814&amp;$Q$3&amp;$R$3,Data[Index]&amp;Data[Valid Test, Can be used for conformity (Y/N)]&amp;Data[Cycle],Data[Test Name])</f>
        <v>#N/A</v>
      </c>
      <c r="D814" s="167" t="e" cm="1">
        <f t="array" ref="D814">_xlfn.XLOOKUP($A814&amp;$Q$3&amp;$R$3,Data[Index]&amp;Data[Valid Test, Can be used for conformity (Y/N)]&amp;Data[Cycle],Data[Mileage (Miles)])</f>
        <v>#N/A</v>
      </c>
      <c r="E814" s="130" t="e" cm="1">
        <f t="array" ref="E814">_xlfn.XLOOKUP($A814&amp;$Q$3&amp;$R$3,Data[Index]&amp;Data[Valid Test, Can be used for conformity (Y/N)]&amp;Data[Cycle],Data[Date])</f>
        <v>#N/A</v>
      </c>
      <c r="F814" s="129" t="e" cm="1">
        <f t="array" ref="F814">_xlfn.XLOOKUP($A814&amp;$Q$3&amp;$R$3,Data[Index]&amp;Data[Valid Test, Can be used for conformity (Y/N)]&amp;Data[Cycle],Data[CO/km (mg)])</f>
        <v>#N/A</v>
      </c>
      <c r="G814" s="129" t="e" cm="1">
        <f t="array" ref="G814">_xlfn.XLOOKUP($A814&amp;$Q$3,Data[Index]&amp;Data[Valid Test, Can be used for conformity (Y/N)],Data[CO2/km (g)])</f>
        <v>#N/A</v>
      </c>
      <c r="H814" s="129" t="e" cm="1">
        <f t="array" ref="H814">_xlfn.XLOOKUP($A814&amp;$Q$3,Data[Index]&amp;Data[Valid Test, Can be used for conformity (Y/N)],Data[THC/km (mg)])</f>
        <v>#N/A</v>
      </c>
      <c r="I814" s="129" t="e" cm="1">
        <f t="array" ref="I814">_xlfn.XLOOKUP($A814&amp;$Q$3,Data[Index]&amp;Data[Valid Test, Can be used for conformity (Y/N)],Data[NOx/km (mg)])</f>
        <v>#N/A</v>
      </c>
      <c r="J814" s="129" t="e" cm="1">
        <f t="array" ref="J814">_xlfn.XLOOKUP($A814&amp;$Q$3,Data[Index]&amp;Data[Valid Test, Can be used for conformity (Y/N)],Data[THC + NOx/km (mg)])</f>
        <v>#N/A</v>
      </c>
      <c r="K814" s="142" t="e" cm="1">
        <f t="array" ref="K814">_xlfn.XLOOKUP($A814&amp;$Q$3,Data[Index]&amp;Data[Valid Test, Can be used for conformity (Y/N)],Data[PN/km ('#)])</f>
        <v>#N/A</v>
      </c>
      <c r="L814" s="129" t="e" cm="1">
        <f t="array" ref="L814">_xlfn.XLOOKUP($A814&amp;$Q$3,Data[Index]&amp;Data[Valid Test, Can be used for conformity (Y/N)],Data[PM/km (mg)])</f>
        <v>#N/A</v>
      </c>
      <c r="M814" s="126" t="e" cm="1">
        <f t="array" ref="M814">_xlfn.XLOOKUP($A814&amp;$Q$3,Data[Index]&amp;Data[Valid Test, Can be used for conformity (Y/N)],Data[CH4 (mg/km)])</f>
        <v>#N/A</v>
      </c>
      <c r="N814" s="126" t="e" cm="1">
        <f t="array" ref="N814">_xlfn.XLOOKUP($A814&amp;$Q$3,Data[Index]&amp;Data[Valid Test, Can be used for conformity (Y/N)],Data[N20 (mg/km)])</f>
        <v>#N/A</v>
      </c>
      <c r="O814" s="129" t="e" cm="1">
        <f t="array" ref="O814">_xlfn.XLOOKUP($A814&amp;$Q$3,Data[Index]&amp;Data[Valid Test, Can be used for conformity (Y/N)],Data[l/100km])</f>
        <v>#N/A</v>
      </c>
      <c r="P814" s="138" t="e">
        <f>_xlfn.XLOOKUP($A814,Data[Index],Data[Comments])</f>
        <v>#N/A</v>
      </c>
    </row>
    <row r="815" spans="1:16" x14ac:dyDescent="0.2">
      <c r="A815" s="129"/>
      <c r="B815" s="129"/>
      <c r="C815" s="129" t="e" cm="1">
        <f t="array" ref="C815">_xlfn.XLOOKUP($A815&amp;$Q$3&amp;$R$3,Data[Index]&amp;Data[Valid Test, Can be used for conformity (Y/N)]&amp;Data[Cycle],Data[Test Name])</f>
        <v>#N/A</v>
      </c>
      <c r="D815" s="167" t="e" cm="1">
        <f t="array" ref="D815">_xlfn.XLOOKUP($A815&amp;$Q$3&amp;$R$3,Data[Index]&amp;Data[Valid Test, Can be used for conformity (Y/N)]&amp;Data[Cycle],Data[Mileage (Miles)])</f>
        <v>#N/A</v>
      </c>
      <c r="E815" s="130" t="e" cm="1">
        <f t="array" ref="E815">_xlfn.XLOOKUP($A815&amp;$Q$3&amp;$R$3,Data[Index]&amp;Data[Valid Test, Can be used for conformity (Y/N)]&amp;Data[Cycle],Data[Date])</f>
        <v>#N/A</v>
      </c>
      <c r="F815" s="129" t="e" cm="1">
        <f t="array" ref="F815">_xlfn.XLOOKUP($A815&amp;$Q$3&amp;$R$3,Data[Index]&amp;Data[Valid Test, Can be used for conformity (Y/N)]&amp;Data[Cycle],Data[CO/km (mg)])</f>
        <v>#N/A</v>
      </c>
      <c r="G815" s="129" t="e" cm="1">
        <f t="array" ref="G815">_xlfn.XLOOKUP($A815&amp;$Q$3,Data[Index]&amp;Data[Valid Test, Can be used for conformity (Y/N)],Data[CO2/km (g)])</f>
        <v>#N/A</v>
      </c>
      <c r="H815" s="129" t="e" cm="1">
        <f t="array" ref="H815">_xlfn.XLOOKUP($A815&amp;$Q$3,Data[Index]&amp;Data[Valid Test, Can be used for conformity (Y/N)],Data[THC/km (mg)])</f>
        <v>#N/A</v>
      </c>
      <c r="I815" s="129" t="e" cm="1">
        <f t="array" ref="I815">_xlfn.XLOOKUP($A815&amp;$Q$3,Data[Index]&amp;Data[Valid Test, Can be used for conformity (Y/N)],Data[NOx/km (mg)])</f>
        <v>#N/A</v>
      </c>
      <c r="J815" s="129" t="e" cm="1">
        <f t="array" ref="J815">_xlfn.XLOOKUP($A815&amp;$Q$3,Data[Index]&amp;Data[Valid Test, Can be used for conformity (Y/N)],Data[THC + NOx/km (mg)])</f>
        <v>#N/A</v>
      </c>
      <c r="K815" s="142" t="e" cm="1">
        <f t="array" ref="K815">_xlfn.XLOOKUP($A815&amp;$Q$3,Data[Index]&amp;Data[Valid Test, Can be used for conformity (Y/N)],Data[PN/km ('#)])</f>
        <v>#N/A</v>
      </c>
      <c r="L815" s="129" t="e" cm="1">
        <f t="array" ref="L815">_xlfn.XLOOKUP($A815&amp;$Q$3,Data[Index]&amp;Data[Valid Test, Can be used for conformity (Y/N)],Data[PM/km (mg)])</f>
        <v>#N/A</v>
      </c>
      <c r="M815" s="126" t="e" cm="1">
        <f t="array" ref="M815">_xlfn.XLOOKUP($A815&amp;$Q$3,Data[Index]&amp;Data[Valid Test, Can be used for conformity (Y/N)],Data[CH4 (mg/km)])</f>
        <v>#N/A</v>
      </c>
      <c r="N815" s="126" t="e" cm="1">
        <f t="array" ref="N815">_xlfn.XLOOKUP($A815&amp;$Q$3,Data[Index]&amp;Data[Valid Test, Can be used for conformity (Y/N)],Data[N20 (mg/km)])</f>
        <v>#N/A</v>
      </c>
      <c r="O815" s="129" t="e" cm="1">
        <f t="array" ref="O815">_xlfn.XLOOKUP($A815&amp;$Q$3,Data[Index]&amp;Data[Valid Test, Can be used for conformity (Y/N)],Data[l/100km])</f>
        <v>#N/A</v>
      </c>
      <c r="P815" s="138" t="e">
        <f>_xlfn.XLOOKUP($A815,Data[Index],Data[Comments])</f>
        <v>#N/A</v>
      </c>
    </row>
    <row r="816" spans="1:16" x14ac:dyDescent="0.2">
      <c r="A816" s="129"/>
      <c r="B816" s="129"/>
      <c r="C816" s="129" t="e" cm="1">
        <f t="array" ref="C816">_xlfn.XLOOKUP($A816&amp;$Q$3&amp;$R$3,Data[Index]&amp;Data[Valid Test, Can be used for conformity (Y/N)]&amp;Data[Cycle],Data[Test Name])</f>
        <v>#N/A</v>
      </c>
      <c r="D816" s="167" t="e" cm="1">
        <f t="array" ref="D816">_xlfn.XLOOKUP($A816&amp;$Q$3&amp;$R$3,Data[Index]&amp;Data[Valid Test, Can be used for conformity (Y/N)]&amp;Data[Cycle],Data[Mileage (Miles)])</f>
        <v>#N/A</v>
      </c>
      <c r="E816" s="130" t="e" cm="1">
        <f t="array" ref="E816">_xlfn.XLOOKUP($A816&amp;$Q$3&amp;$R$3,Data[Index]&amp;Data[Valid Test, Can be used for conformity (Y/N)]&amp;Data[Cycle],Data[Date])</f>
        <v>#N/A</v>
      </c>
      <c r="F816" s="129" t="e" cm="1">
        <f t="array" ref="F816">_xlfn.XLOOKUP($A816&amp;$Q$3&amp;$R$3,Data[Index]&amp;Data[Valid Test, Can be used for conformity (Y/N)]&amp;Data[Cycle],Data[CO/km (mg)])</f>
        <v>#N/A</v>
      </c>
      <c r="G816" s="129" t="e" cm="1">
        <f t="array" ref="G816">_xlfn.XLOOKUP($A816&amp;$Q$3,Data[Index]&amp;Data[Valid Test, Can be used for conformity (Y/N)],Data[CO2/km (g)])</f>
        <v>#N/A</v>
      </c>
      <c r="H816" s="129" t="e" cm="1">
        <f t="array" ref="H816">_xlfn.XLOOKUP($A816&amp;$Q$3,Data[Index]&amp;Data[Valid Test, Can be used for conformity (Y/N)],Data[THC/km (mg)])</f>
        <v>#N/A</v>
      </c>
      <c r="I816" s="129" t="e" cm="1">
        <f t="array" ref="I816">_xlfn.XLOOKUP($A816&amp;$Q$3,Data[Index]&amp;Data[Valid Test, Can be used for conformity (Y/N)],Data[NOx/km (mg)])</f>
        <v>#N/A</v>
      </c>
      <c r="J816" s="129" t="e" cm="1">
        <f t="array" ref="J816">_xlfn.XLOOKUP($A816&amp;$Q$3,Data[Index]&amp;Data[Valid Test, Can be used for conformity (Y/N)],Data[THC + NOx/km (mg)])</f>
        <v>#N/A</v>
      </c>
      <c r="K816" s="142" t="e" cm="1">
        <f t="array" ref="K816">_xlfn.XLOOKUP($A816&amp;$Q$3,Data[Index]&amp;Data[Valid Test, Can be used for conformity (Y/N)],Data[PN/km ('#)])</f>
        <v>#N/A</v>
      </c>
      <c r="L816" s="129" t="e" cm="1">
        <f t="array" ref="L816">_xlfn.XLOOKUP($A816&amp;$Q$3,Data[Index]&amp;Data[Valid Test, Can be used for conformity (Y/N)],Data[PM/km (mg)])</f>
        <v>#N/A</v>
      </c>
      <c r="M816" s="126" t="e" cm="1">
        <f t="array" ref="M816">_xlfn.XLOOKUP($A816&amp;$Q$3,Data[Index]&amp;Data[Valid Test, Can be used for conformity (Y/N)],Data[CH4 (mg/km)])</f>
        <v>#N/A</v>
      </c>
      <c r="N816" s="126" t="e" cm="1">
        <f t="array" ref="N816">_xlfn.XLOOKUP($A816&amp;$Q$3,Data[Index]&amp;Data[Valid Test, Can be used for conformity (Y/N)],Data[N20 (mg/km)])</f>
        <v>#N/A</v>
      </c>
      <c r="O816" s="129" t="e" cm="1">
        <f t="array" ref="O816">_xlfn.XLOOKUP($A816&amp;$Q$3,Data[Index]&amp;Data[Valid Test, Can be used for conformity (Y/N)],Data[l/100km])</f>
        <v>#N/A</v>
      </c>
      <c r="P816" s="138" t="e">
        <f>_xlfn.XLOOKUP($A816,Data[Index],Data[Comments])</f>
        <v>#N/A</v>
      </c>
    </row>
    <row r="817" spans="1:16" x14ac:dyDescent="0.2">
      <c r="A817" s="129"/>
      <c r="B817" s="129"/>
      <c r="C817" s="129" t="e" cm="1">
        <f t="array" ref="C817">_xlfn.XLOOKUP($A817&amp;$Q$3&amp;$R$3,Data[Index]&amp;Data[Valid Test, Can be used for conformity (Y/N)]&amp;Data[Cycle],Data[Test Name])</f>
        <v>#N/A</v>
      </c>
      <c r="D817" s="167" t="e" cm="1">
        <f t="array" ref="D817">_xlfn.XLOOKUP($A817&amp;$Q$3&amp;$R$3,Data[Index]&amp;Data[Valid Test, Can be used for conformity (Y/N)]&amp;Data[Cycle],Data[Mileage (Miles)])</f>
        <v>#N/A</v>
      </c>
      <c r="E817" s="130" t="e" cm="1">
        <f t="array" ref="E817">_xlfn.XLOOKUP($A817&amp;$Q$3&amp;$R$3,Data[Index]&amp;Data[Valid Test, Can be used for conformity (Y/N)]&amp;Data[Cycle],Data[Date])</f>
        <v>#N/A</v>
      </c>
      <c r="F817" s="129" t="e" cm="1">
        <f t="array" ref="F817">_xlfn.XLOOKUP($A817&amp;$Q$3&amp;$R$3,Data[Index]&amp;Data[Valid Test, Can be used for conformity (Y/N)]&amp;Data[Cycle],Data[CO/km (mg)])</f>
        <v>#N/A</v>
      </c>
      <c r="G817" s="129" t="e" cm="1">
        <f t="array" ref="G817">_xlfn.XLOOKUP($A817&amp;$Q$3,Data[Index]&amp;Data[Valid Test, Can be used for conformity (Y/N)],Data[CO2/km (g)])</f>
        <v>#N/A</v>
      </c>
      <c r="H817" s="129" t="e" cm="1">
        <f t="array" ref="H817">_xlfn.XLOOKUP($A817&amp;$Q$3,Data[Index]&amp;Data[Valid Test, Can be used for conformity (Y/N)],Data[THC/km (mg)])</f>
        <v>#N/A</v>
      </c>
      <c r="I817" s="129" t="e" cm="1">
        <f t="array" ref="I817">_xlfn.XLOOKUP($A817&amp;$Q$3,Data[Index]&amp;Data[Valid Test, Can be used for conformity (Y/N)],Data[NOx/km (mg)])</f>
        <v>#N/A</v>
      </c>
      <c r="J817" s="129" t="e" cm="1">
        <f t="array" ref="J817">_xlfn.XLOOKUP($A817&amp;$Q$3,Data[Index]&amp;Data[Valid Test, Can be used for conformity (Y/N)],Data[THC + NOx/km (mg)])</f>
        <v>#N/A</v>
      </c>
      <c r="K817" s="142" t="e" cm="1">
        <f t="array" ref="K817">_xlfn.XLOOKUP($A817&amp;$Q$3,Data[Index]&amp;Data[Valid Test, Can be used for conformity (Y/N)],Data[PN/km ('#)])</f>
        <v>#N/A</v>
      </c>
      <c r="L817" s="129" t="e" cm="1">
        <f t="array" ref="L817">_xlfn.XLOOKUP($A817&amp;$Q$3,Data[Index]&amp;Data[Valid Test, Can be used for conformity (Y/N)],Data[PM/km (mg)])</f>
        <v>#N/A</v>
      </c>
      <c r="M817" s="126" t="e" cm="1">
        <f t="array" ref="M817">_xlfn.XLOOKUP($A817&amp;$Q$3,Data[Index]&amp;Data[Valid Test, Can be used for conformity (Y/N)],Data[CH4 (mg/km)])</f>
        <v>#N/A</v>
      </c>
      <c r="N817" s="126" t="e" cm="1">
        <f t="array" ref="N817">_xlfn.XLOOKUP($A817&amp;$Q$3,Data[Index]&amp;Data[Valid Test, Can be used for conformity (Y/N)],Data[N20 (mg/km)])</f>
        <v>#N/A</v>
      </c>
      <c r="O817" s="129" t="e" cm="1">
        <f t="array" ref="O817">_xlfn.XLOOKUP($A817&amp;$Q$3,Data[Index]&amp;Data[Valid Test, Can be used for conformity (Y/N)],Data[l/100km])</f>
        <v>#N/A</v>
      </c>
      <c r="P817" s="138">
        <f>_xlfn.XLOOKUP($A817,Data[Index],Data[Comments])</f>
        <v>0</v>
      </c>
    </row>
    <row r="818" spans="1:16" x14ac:dyDescent="0.2">
      <c r="A818" s="129"/>
      <c r="B818" s="129"/>
      <c r="C818" s="129" t="e" cm="1">
        <f t="array" ref="C818">_xlfn.XLOOKUP($A818&amp;$Q$3&amp;$R$3,Data[Index]&amp;Data[Valid Test, Can be used for conformity (Y/N)]&amp;Data[Cycle],Data[Test Name])</f>
        <v>#N/A</v>
      </c>
      <c r="D818" s="167" t="e" cm="1">
        <f t="array" ref="D818">_xlfn.XLOOKUP($A818&amp;$Q$3&amp;$R$3,Data[Index]&amp;Data[Valid Test, Can be used for conformity (Y/N)]&amp;Data[Cycle],Data[Mileage (Miles)])</f>
        <v>#N/A</v>
      </c>
      <c r="E818" s="130" t="e" cm="1">
        <f t="array" ref="E818">_xlfn.XLOOKUP($A818&amp;$Q$3&amp;$R$3,Data[Index]&amp;Data[Valid Test, Can be used for conformity (Y/N)]&amp;Data[Cycle],Data[Date])</f>
        <v>#N/A</v>
      </c>
      <c r="F818" s="129" t="e" cm="1">
        <f t="array" ref="F818">_xlfn.XLOOKUP($A818&amp;$Q$3&amp;$R$3,Data[Index]&amp;Data[Valid Test, Can be used for conformity (Y/N)]&amp;Data[Cycle],Data[CO/km (mg)])</f>
        <v>#N/A</v>
      </c>
      <c r="G818" s="129" t="e" cm="1">
        <f t="array" ref="G818">_xlfn.XLOOKUP($A818&amp;$Q$3,Data[Index]&amp;Data[Valid Test, Can be used for conformity (Y/N)],Data[CO2/km (g)])</f>
        <v>#N/A</v>
      </c>
      <c r="H818" s="129" t="e" cm="1">
        <f t="array" ref="H818">_xlfn.XLOOKUP($A818&amp;$Q$3,Data[Index]&amp;Data[Valid Test, Can be used for conformity (Y/N)],Data[THC/km (mg)])</f>
        <v>#N/A</v>
      </c>
      <c r="I818" s="129" t="e" cm="1">
        <f t="array" ref="I818">_xlfn.XLOOKUP($A818&amp;$Q$3,Data[Index]&amp;Data[Valid Test, Can be used for conformity (Y/N)],Data[NOx/km (mg)])</f>
        <v>#N/A</v>
      </c>
      <c r="J818" s="129" t="e" cm="1">
        <f t="array" ref="J818">_xlfn.XLOOKUP($A818&amp;$Q$3,Data[Index]&amp;Data[Valid Test, Can be used for conformity (Y/N)],Data[THC + NOx/km (mg)])</f>
        <v>#N/A</v>
      </c>
      <c r="K818" s="142" t="e" cm="1">
        <f t="array" ref="K818">_xlfn.XLOOKUP($A818&amp;$Q$3,Data[Index]&amp;Data[Valid Test, Can be used for conformity (Y/N)],Data[PN/km ('#)])</f>
        <v>#N/A</v>
      </c>
      <c r="L818" s="129" t="e" cm="1">
        <f t="array" ref="L818">_xlfn.XLOOKUP($A818&amp;$Q$3,Data[Index]&amp;Data[Valid Test, Can be used for conformity (Y/N)],Data[PM/km (mg)])</f>
        <v>#N/A</v>
      </c>
      <c r="M818" s="126" t="e" cm="1">
        <f t="array" ref="M818">_xlfn.XLOOKUP($A818&amp;$Q$3,Data[Index]&amp;Data[Valid Test, Can be used for conformity (Y/N)],Data[CH4 (mg/km)])</f>
        <v>#N/A</v>
      </c>
      <c r="N818" s="126" t="e" cm="1">
        <f t="array" ref="N818">_xlfn.XLOOKUP($A818&amp;$Q$3,Data[Index]&amp;Data[Valid Test, Can be used for conformity (Y/N)],Data[N20 (mg/km)])</f>
        <v>#N/A</v>
      </c>
      <c r="O818" s="129" t="e" cm="1">
        <f t="array" ref="O818">_xlfn.XLOOKUP($A818&amp;$Q$3,Data[Index]&amp;Data[Valid Test, Can be used for conformity (Y/N)],Data[l/100km])</f>
        <v>#N/A</v>
      </c>
      <c r="P818" s="138">
        <f>_xlfn.XLOOKUP($A818,Data[Index],Data[Comments])</f>
        <v>0</v>
      </c>
    </row>
    <row r="819" spans="1:16" x14ac:dyDescent="0.2">
      <c r="A819" s="129"/>
      <c r="B819" s="129"/>
      <c r="C819" s="129" t="e" cm="1">
        <f t="array" ref="C819">_xlfn.XLOOKUP($A819&amp;$Q$3&amp;$R$3,Data[Index]&amp;Data[Valid Test, Can be used for conformity (Y/N)]&amp;Data[Cycle],Data[Test Name])</f>
        <v>#N/A</v>
      </c>
      <c r="D819" s="167" t="e" cm="1">
        <f t="array" ref="D819">_xlfn.XLOOKUP($A819&amp;$Q$3&amp;$R$3,Data[Index]&amp;Data[Valid Test, Can be used for conformity (Y/N)]&amp;Data[Cycle],Data[Mileage (Miles)])</f>
        <v>#N/A</v>
      </c>
      <c r="E819" s="130" t="e" cm="1">
        <f t="array" ref="E819">_xlfn.XLOOKUP($A819&amp;$Q$3&amp;$R$3,Data[Index]&amp;Data[Valid Test, Can be used for conformity (Y/N)]&amp;Data[Cycle],Data[Date])</f>
        <v>#N/A</v>
      </c>
      <c r="F819" s="129" t="e" cm="1">
        <f t="array" ref="F819">_xlfn.XLOOKUP($A819&amp;$Q$3&amp;$R$3,Data[Index]&amp;Data[Valid Test, Can be used for conformity (Y/N)]&amp;Data[Cycle],Data[CO/km (mg)])</f>
        <v>#N/A</v>
      </c>
      <c r="G819" s="129" t="e" cm="1">
        <f t="array" ref="G819">_xlfn.XLOOKUP($A819&amp;$Q$3,Data[Index]&amp;Data[Valid Test, Can be used for conformity (Y/N)],Data[CO2/km (g)])</f>
        <v>#N/A</v>
      </c>
      <c r="H819" s="129" t="e" cm="1">
        <f t="array" ref="H819">_xlfn.XLOOKUP($A819&amp;$Q$3,Data[Index]&amp;Data[Valid Test, Can be used for conformity (Y/N)],Data[THC/km (mg)])</f>
        <v>#N/A</v>
      </c>
      <c r="I819" s="129" t="e" cm="1">
        <f t="array" ref="I819">_xlfn.XLOOKUP($A819&amp;$Q$3,Data[Index]&amp;Data[Valid Test, Can be used for conformity (Y/N)],Data[NOx/km (mg)])</f>
        <v>#N/A</v>
      </c>
      <c r="J819" s="129" t="e" cm="1">
        <f t="array" ref="J819">_xlfn.XLOOKUP($A819&amp;$Q$3,Data[Index]&amp;Data[Valid Test, Can be used for conformity (Y/N)],Data[THC + NOx/km (mg)])</f>
        <v>#N/A</v>
      </c>
      <c r="K819" s="142" t="e" cm="1">
        <f t="array" ref="K819">_xlfn.XLOOKUP($A819&amp;$Q$3,Data[Index]&amp;Data[Valid Test, Can be used for conformity (Y/N)],Data[PN/km ('#)])</f>
        <v>#N/A</v>
      </c>
      <c r="L819" s="129" t="e" cm="1">
        <f t="array" ref="L819">_xlfn.XLOOKUP($A819&amp;$Q$3,Data[Index]&amp;Data[Valid Test, Can be used for conformity (Y/N)],Data[PM/km (mg)])</f>
        <v>#N/A</v>
      </c>
      <c r="M819" s="126" t="e" cm="1">
        <f t="array" ref="M819">_xlfn.XLOOKUP($A819&amp;$Q$3,Data[Index]&amp;Data[Valid Test, Can be used for conformity (Y/N)],Data[CH4 (mg/km)])</f>
        <v>#N/A</v>
      </c>
      <c r="N819" s="126" t="e" cm="1">
        <f t="array" ref="N819">_xlfn.XLOOKUP($A819&amp;$Q$3,Data[Index]&amp;Data[Valid Test, Can be used for conformity (Y/N)],Data[N20 (mg/km)])</f>
        <v>#N/A</v>
      </c>
      <c r="O819" s="129" t="e" cm="1">
        <f t="array" ref="O819">_xlfn.XLOOKUP($A819&amp;$Q$3,Data[Index]&amp;Data[Valid Test, Can be used for conformity (Y/N)],Data[l/100km])</f>
        <v>#N/A</v>
      </c>
      <c r="P819" s="138" t="e">
        <f>_xlfn.XLOOKUP($A819,Data[Index],Data[Comments])</f>
        <v>#N/A</v>
      </c>
    </row>
    <row r="820" spans="1:16" x14ac:dyDescent="0.2">
      <c r="A820" s="129"/>
      <c r="B820" s="129"/>
      <c r="C820" s="129" t="e" cm="1">
        <f t="array" ref="C820">_xlfn.XLOOKUP($A820&amp;$Q$3&amp;$R$3,Data[Index]&amp;Data[Valid Test, Can be used for conformity (Y/N)]&amp;Data[Cycle],Data[Test Name])</f>
        <v>#N/A</v>
      </c>
      <c r="D820" s="167" t="e" cm="1">
        <f t="array" ref="D820">_xlfn.XLOOKUP($A820&amp;$Q$3&amp;$R$3,Data[Index]&amp;Data[Valid Test, Can be used for conformity (Y/N)]&amp;Data[Cycle],Data[Mileage (Miles)])</f>
        <v>#N/A</v>
      </c>
      <c r="E820" s="130" t="e" cm="1">
        <f t="array" ref="E820">_xlfn.XLOOKUP($A820&amp;$Q$3&amp;$R$3,Data[Index]&amp;Data[Valid Test, Can be used for conformity (Y/N)]&amp;Data[Cycle],Data[Date])</f>
        <v>#N/A</v>
      </c>
      <c r="F820" s="129" t="e" cm="1">
        <f t="array" ref="F820">_xlfn.XLOOKUP($A820&amp;$Q$3&amp;$R$3,Data[Index]&amp;Data[Valid Test, Can be used for conformity (Y/N)]&amp;Data[Cycle],Data[CO/km (mg)])</f>
        <v>#N/A</v>
      </c>
      <c r="G820" s="129" t="e" cm="1">
        <f t="array" ref="G820">_xlfn.XLOOKUP($A820&amp;$Q$3,Data[Index]&amp;Data[Valid Test, Can be used for conformity (Y/N)],Data[CO2/km (g)])</f>
        <v>#N/A</v>
      </c>
      <c r="H820" s="129" t="e" cm="1">
        <f t="array" ref="H820">_xlfn.XLOOKUP($A820&amp;$Q$3,Data[Index]&amp;Data[Valid Test, Can be used for conformity (Y/N)],Data[THC/km (mg)])</f>
        <v>#N/A</v>
      </c>
      <c r="I820" s="129" t="e" cm="1">
        <f t="array" ref="I820">_xlfn.XLOOKUP($A820&amp;$Q$3,Data[Index]&amp;Data[Valid Test, Can be used for conformity (Y/N)],Data[NOx/km (mg)])</f>
        <v>#N/A</v>
      </c>
      <c r="J820" s="129" t="e" cm="1">
        <f t="array" ref="J820">_xlfn.XLOOKUP($A820&amp;$Q$3,Data[Index]&amp;Data[Valid Test, Can be used for conformity (Y/N)],Data[THC + NOx/km (mg)])</f>
        <v>#N/A</v>
      </c>
      <c r="K820" s="142" t="e" cm="1">
        <f t="array" ref="K820">_xlfn.XLOOKUP($A820&amp;$Q$3,Data[Index]&amp;Data[Valid Test, Can be used for conformity (Y/N)],Data[PN/km ('#)])</f>
        <v>#N/A</v>
      </c>
      <c r="L820" s="129" t="e" cm="1">
        <f t="array" ref="L820">_xlfn.XLOOKUP($A820&amp;$Q$3,Data[Index]&amp;Data[Valid Test, Can be used for conformity (Y/N)],Data[PM/km (mg)])</f>
        <v>#N/A</v>
      </c>
      <c r="M820" s="126" t="e" cm="1">
        <f t="array" ref="M820">_xlfn.XLOOKUP($A820&amp;$Q$3,Data[Index]&amp;Data[Valid Test, Can be used for conformity (Y/N)],Data[CH4 (mg/km)])</f>
        <v>#N/A</v>
      </c>
      <c r="N820" s="126" t="e" cm="1">
        <f t="array" ref="N820">_xlfn.XLOOKUP($A820&amp;$Q$3,Data[Index]&amp;Data[Valid Test, Can be used for conformity (Y/N)],Data[N20 (mg/km)])</f>
        <v>#N/A</v>
      </c>
      <c r="O820" s="129" t="e" cm="1">
        <f t="array" ref="O820">_xlfn.XLOOKUP($A820&amp;$Q$3,Data[Index]&amp;Data[Valid Test, Can be used for conformity (Y/N)],Data[l/100km])</f>
        <v>#N/A</v>
      </c>
      <c r="P820" s="138">
        <f>_xlfn.XLOOKUP($A820,Data[Index],Data[Comments])</f>
        <v>0</v>
      </c>
    </row>
    <row r="821" spans="1:16" x14ac:dyDescent="0.2">
      <c r="A821" s="129"/>
      <c r="B821" s="129"/>
      <c r="C821" s="129" t="e" cm="1">
        <f t="array" ref="C821">_xlfn.XLOOKUP($A821&amp;$Q$3&amp;$R$3,Data[Index]&amp;Data[Valid Test, Can be used for conformity (Y/N)]&amp;Data[Cycle],Data[Test Name])</f>
        <v>#N/A</v>
      </c>
      <c r="D821" s="167" t="e" cm="1">
        <f t="array" ref="D821">_xlfn.XLOOKUP($A821&amp;$Q$3&amp;$R$3,Data[Index]&amp;Data[Valid Test, Can be used for conformity (Y/N)]&amp;Data[Cycle],Data[Mileage (Miles)])</f>
        <v>#N/A</v>
      </c>
      <c r="E821" s="130" t="e" cm="1">
        <f t="array" ref="E821">_xlfn.XLOOKUP($A821&amp;$Q$3&amp;$R$3,Data[Index]&amp;Data[Valid Test, Can be used for conformity (Y/N)]&amp;Data[Cycle],Data[Date])</f>
        <v>#N/A</v>
      </c>
      <c r="F821" s="129" t="e" cm="1">
        <f t="array" ref="F821">_xlfn.XLOOKUP($A821&amp;$Q$3&amp;$R$3,Data[Index]&amp;Data[Valid Test, Can be used for conformity (Y/N)]&amp;Data[Cycle],Data[CO/km (mg)])</f>
        <v>#N/A</v>
      </c>
      <c r="G821" s="129" t="e" cm="1">
        <f t="array" ref="G821">_xlfn.XLOOKUP($A821&amp;$Q$3,Data[Index]&amp;Data[Valid Test, Can be used for conformity (Y/N)],Data[CO2/km (g)])</f>
        <v>#N/A</v>
      </c>
      <c r="H821" s="129" t="e" cm="1">
        <f t="array" ref="H821">_xlfn.XLOOKUP($A821&amp;$Q$3,Data[Index]&amp;Data[Valid Test, Can be used for conformity (Y/N)],Data[THC/km (mg)])</f>
        <v>#N/A</v>
      </c>
      <c r="I821" s="129" t="e" cm="1">
        <f t="array" ref="I821">_xlfn.XLOOKUP($A821&amp;$Q$3,Data[Index]&amp;Data[Valid Test, Can be used for conformity (Y/N)],Data[NOx/km (mg)])</f>
        <v>#N/A</v>
      </c>
      <c r="J821" s="129" t="e" cm="1">
        <f t="array" ref="J821">_xlfn.XLOOKUP($A821&amp;$Q$3,Data[Index]&amp;Data[Valid Test, Can be used for conformity (Y/N)],Data[THC + NOx/km (mg)])</f>
        <v>#N/A</v>
      </c>
      <c r="K821" s="142" t="e" cm="1">
        <f t="array" ref="K821">_xlfn.XLOOKUP($A821&amp;$Q$3,Data[Index]&amp;Data[Valid Test, Can be used for conformity (Y/N)],Data[PN/km ('#)])</f>
        <v>#N/A</v>
      </c>
      <c r="L821" s="129" t="e" cm="1">
        <f t="array" ref="L821">_xlfn.XLOOKUP($A821&amp;$Q$3,Data[Index]&amp;Data[Valid Test, Can be used for conformity (Y/N)],Data[PM/km (mg)])</f>
        <v>#N/A</v>
      </c>
      <c r="M821" s="126" t="e" cm="1">
        <f t="array" ref="M821">_xlfn.XLOOKUP($A821&amp;$Q$3,Data[Index]&amp;Data[Valid Test, Can be used for conformity (Y/N)],Data[CH4 (mg/km)])</f>
        <v>#N/A</v>
      </c>
      <c r="N821" s="126" t="e" cm="1">
        <f t="array" ref="N821">_xlfn.XLOOKUP($A821&amp;$Q$3,Data[Index]&amp;Data[Valid Test, Can be used for conformity (Y/N)],Data[N20 (mg/km)])</f>
        <v>#N/A</v>
      </c>
      <c r="O821" s="129" t="e" cm="1">
        <f t="array" ref="O821">_xlfn.XLOOKUP($A821&amp;$Q$3,Data[Index]&amp;Data[Valid Test, Can be used for conformity (Y/N)],Data[l/100km])</f>
        <v>#N/A</v>
      </c>
      <c r="P821" s="138">
        <f>_xlfn.XLOOKUP($A821,Data[Index],Data[Comments])</f>
        <v>0</v>
      </c>
    </row>
    <row r="822" spans="1:16" x14ac:dyDescent="0.2">
      <c r="A822" s="129"/>
      <c r="B822" s="129"/>
      <c r="C822" s="129" t="e" cm="1">
        <f t="array" ref="C822">_xlfn.XLOOKUP($A822&amp;$Q$3&amp;$R$3,Data[Index]&amp;Data[Valid Test, Can be used for conformity (Y/N)]&amp;Data[Cycle],Data[Test Name])</f>
        <v>#N/A</v>
      </c>
      <c r="D822" s="167" t="e" cm="1">
        <f t="array" ref="D822">_xlfn.XLOOKUP($A822&amp;$Q$3&amp;$R$3,Data[Index]&amp;Data[Valid Test, Can be used for conformity (Y/N)]&amp;Data[Cycle],Data[Mileage (Miles)])</f>
        <v>#N/A</v>
      </c>
      <c r="E822" s="130" t="e" cm="1">
        <f t="array" ref="E822">_xlfn.XLOOKUP($A822&amp;$Q$3&amp;$R$3,Data[Index]&amp;Data[Valid Test, Can be used for conformity (Y/N)]&amp;Data[Cycle],Data[Date])</f>
        <v>#N/A</v>
      </c>
      <c r="F822" s="129" t="e" cm="1">
        <f t="array" ref="F822">_xlfn.XLOOKUP($A822&amp;$Q$3&amp;$R$3,Data[Index]&amp;Data[Valid Test, Can be used for conformity (Y/N)]&amp;Data[Cycle],Data[CO/km (mg)])</f>
        <v>#N/A</v>
      </c>
      <c r="G822" s="129" t="e" cm="1">
        <f t="array" ref="G822">_xlfn.XLOOKUP($A822&amp;$Q$3,Data[Index]&amp;Data[Valid Test, Can be used for conformity (Y/N)],Data[CO2/km (g)])</f>
        <v>#N/A</v>
      </c>
      <c r="H822" s="129" t="e" cm="1">
        <f t="array" ref="H822">_xlfn.XLOOKUP($A822&amp;$Q$3,Data[Index]&amp;Data[Valid Test, Can be used for conformity (Y/N)],Data[THC/km (mg)])</f>
        <v>#N/A</v>
      </c>
      <c r="I822" s="129" t="e" cm="1">
        <f t="array" ref="I822">_xlfn.XLOOKUP($A822&amp;$Q$3,Data[Index]&amp;Data[Valid Test, Can be used for conformity (Y/N)],Data[NOx/km (mg)])</f>
        <v>#N/A</v>
      </c>
      <c r="J822" s="129" t="e" cm="1">
        <f t="array" ref="J822">_xlfn.XLOOKUP($A822&amp;$Q$3,Data[Index]&amp;Data[Valid Test, Can be used for conformity (Y/N)],Data[THC + NOx/km (mg)])</f>
        <v>#N/A</v>
      </c>
      <c r="K822" s="142" t="e" cm="1">
        <f t="array" ref="K822">_xlfn.XLOOKUP($A822&amp;$Q$3,Data[Index]&amp;Data[Valid Test, Can be used for conformity (Y/N)],Data[PN/km ('#)])</f>
        <v>#N/A</v>
      </c>
      <c r="L822" s="129" t="e" cm="1">
        <f t="array" ref="L822">_xlfn.XLOOKUP($A822&amp;$Q$3,Data[Index]&amp;Data[Valid Test, Can be used for conformity (Y/N)],Data[PM/km (mg)])</f>
        <v>#N/A</v>
      </c>
      <c r="M822" s="126" t="e" cm="1">
        <f t="array" ref="M822">_xlfn.XLOOKUP($A822&amp;$Q$3,Data[Index]&amp;Data[Valid Test, Can be used for conformity (Y/N)],Data[CH4 (mg/km)])</f>
        <v>#N/A</v>
      </c>
      <c r="N822" s="126" t="e" cm="1">
        <f t="array" ref="N822">_xlfn.XLOOKUP($A822&amp;$Q$3,Data[Index]&amp;Data[Valid Test, Can be used for conformity (Y/N)],Data[N20 (mg/km)])</f>
        <v>#N/A</v>
      </c>
      <c r="O822" s="129" t="e" cm="1">
        <f t="array" ref="O822">_xlfn.XLOOKUP($A822&amp;$Q$3,Data[Index]&amp;Data[Valid Test, Can be used for conformity (Y/N)],Data[l/100km])</f>
        <v>#N/A</v>
      </c>
      <c r="P822" s="138" t="e">
        <f>_xlfn.XLOOKUP($A822,Data[Index],Data[Comments])</f>
        <v>#N/A</v>
      </c>
    </row>
    <row r="823" spans="1:16" x14ac:dyDescent="0.2">
      <c r="A823" s="129"/>
      <c r="B823" s="129"/>
      <c r="C823" s="129" t="e" cm="1">
        <f t="array" ref="C823">_xlfn.XLOOKUP($A823&amp;$Q$3&amp;$R$3,Data[Index]&amp;Data[Valid Test, Can be used for conformity (Y/N)]&amp;Data[Cycle],Data[Test Name])</f>
        <v>#N/A</v>
      </c>
      <c r="D823" s="167" t="e" cm="1">
        <f t="array" ref="D823">_xlfn.XLOOKUP($A823&amp;$Q$3&amp;$R$3,Data[Index]&amp;Data[Valid Test, Can be used for conformity (Y/N)]&amp;Data[Cycle],Data[Mileage (Miles)])</f>
        <v>#N/A</v>
      </c>
      <c r="E823" s="130" t="e" cm="1">
        <f t="array" ref="E823">_xlfn.XLOOKUP($A823&amp;$Q$3&amp;$R$3,Data[Index]&amp;Data[Valid Test, Can be used for conformity (Y/N)]&amp;Data[Cycle],Data[Date])</f>
        <v>#N/A</v>
      </c>
      <c r="F823" s="129" t="e" cm="1">
        <f t="array" ref="F823">_xlfn.XLOOKUP($A823&amp;$Q$3&amp;$R$3,Data[Index]&amp;Data[Valid Test, Can be used for conformity (Y/N)]&amp;Data[Cycle],Data[CO/km (mg)])</f>
        <v>#N/A</v>
      </c>
      <c r="G823" s="129" t="e" cm="1">
        <f t="array" ref="G823">_xlfn.XLOOKUP($A823&amp;$Q$3,Data[Index]&amp;Data[Valid Test, Can be used for conformity (Y/N)],Data[CO2/km (g)])</f>
        <v>#N/A</v>
      </c>
      <c r="H823" s="129" t="e" cm="1">
        <f t="array" ref="H823">_xlfn.XLOOKUP($A823&amp;$Q$3,Data[Index]&amp;Data[Valid Test, Can be used for conformity (Y/N)],Data[THC/km (mg)])</f>
        <v>#N/A</v>
      </c>
      <c r="I823" s="129" t="e" cm="1">
        <f t="array" ref="I823">_xlfn.XLOOKUP($A823&amp;$Q$3,Data[Index]&amp;Data[Valid Test, Can be used for conformity (Y/N)],Data[NOx/km (mg)])</f>
        <v>#N/A</v>
      </c>
      <c r="J823" s="129" t="e" cm="1">
        <f t="array" ref="J823">_xlfn.XLOOKUP($A823&amp;$Q$3,Data[Index]&amp;Data[Valid Test, Can be used for conformity (Y/N)],Data[THC + NOx/km (mg)])</f>
        <v>#N/A</v>
      </c>
      <c r="K823" s="142" t="e" cm="1">
        <f t="array" ref="K823">_xlfn.XLOOKUP($A823&amp;$Q$3,Data[Index]&amp;Data[Valid Test, Can be used for conformity (Y/N)],Data[PN/km ('#)])</f>
        <v>#N/A</v>
      </c>
      <c r="L823" s="129" t="e" cm="1">
        <f t="array" ref="L823">_xlfn.XLOOKUP($A823&amp;$Q$3,Data[Index]&amp;Data[Valid Test, Can be used for conformity (Y/N)],Data[PM/km (mg)])</f>
        <v>#N/A</v>
      </c>
      <c r="M823" s="126" t="e" cm="1">
        <f t="array" ref="M823">_xlfn.XLOOKUP($A823&amp;$Q$3,Data[Index]&amp;Data[Valid Test, Can be used for conformity (Y/N)],Data[CH4 (mg/km)])</f>
        <v>#N/A</v>
      </c>
      <c r="N823" s="126" t="e" cm="1">
        <f t="array" ref="N823">_xlfn.XLOOKUP($A823&amp;$Q$3,Data[Index]&amp;Data[Valid Test, Can be used for conformity (Y/N)],Data[N20 (mg/km)])</f>
        <v>#N/A</v>
      </c>
      <c r="O823" s="129" t="e" cm="1">
        <f t="array" ref="O823">_xlfn.XLOOKUP($A823&amp;$Q$3,Data[Index]&amp;Data[Valid Test, Can be used for conformity (Y/N)],Data[l/100km])</f>
        <v>#N/A</v>
      </c>
      <c r="P823" s="138" t="e">
        <f>_xlfn.XLOOKUP($A823,Data[Index],Data[Comments])</f>
        <v>#N/A</v>
      </c>
    </row>
    <row r="824" spans="1:16" x14ac:dyDescent="0.2">
      <c r="A824" s="129"/>
      <c r="B824" s="129"/>
      <c r="C824" s="129" t="e" cm="1">
        <f t="array" ref="C824">_xlfn.XLOOKUP($A824&amp;$Q$3&amp;$R$3,Data[Index]&amp;Data[Valid Test, Can be used for conformity (Y/N)]&amp;Data[Cycle],Data[Test Name])</f>
        <v>#N/A</v>
      </c>
      <c r="D824" s="167" t="e" cm="1">
        <f t="array" ref="D824">_xlfn.XLOOKUP($A824&amp;$Q$3&amp;$R$3,Data[Index]&amp;Data[Valid Test, Can be used for conformity (Y/N)]&amp;Data[Cycle],Data[Mileage (Miles)])</f>
        <v>#N/A</v>
      </c>
      <c r="E824" s="130" t="e" cm="1">
        <f t="array" ref="E824">_xlfn.XLOOKUP($A824&amp;$Q$3&amp;$R$3,Data[Index]&amp;Data[Valid Test, Can be used for conformity (Y/N)]&amp;Data[Cycle],Data[Date])</f>
        <v>#N/A</v>
      </c>
      <c r="F824" s="129" t="e" cm="1">
        <f t="array" ref="F824">_xlfn.XLOOKUP($A824&amp;$Q$3&amp;$R$3,Data[Index]&amp;Data[Valid Test, Can be used for conformity (Y/N)]&amp;Data[Cycle],Data[CO/km (mg)])</f>
        <v>#N/A</v>
      </c>
      <c r="G824" s="129" t="e" cm="1">
        <f t="array" ref="G824">_xlfn.XLOOKUP($A824&amp;$Q$3,Data[Index]&amp;Data[Valid Test, Can be used for conformity (Y/N)],Data[CO2/km (g)])</f>
        <v>#N/A</v>
      </c>
      <c r="H824" s="129" t="e" cm="1">
        <f t="array" ref="H824">_xlfn.XLOOKUP($A824&amp;$Q$3,Data[Index]&amp;Data[Valid Test, Can be used for conformity (Y/N)],Data[THC/km (mg)])</f>
        <v>#N/A</v>
      </c>
      <c r="I824" s="129" t="e" cm="1">
        <f t="array" ref="I824">_xlfn.XLOOKUP($A824&amp;$Q$3,Data[Index]&amp;Data[Valid Test, Can be used for conformity (Y/N)],Data[NOx/km (mg)])</f>
        <v>#N/A</v>
      </c>
      <c r="J824" s="129" t="e" cm="1">
        <f t="array" ref="J824">_xlfn.XLOOKUP($A824&amp;$Q$3,Data[Index]&amp;Data[Valid Test, Can be used for conformity (Y/N)],Data[THC + NOx/km (mg)])</f>
        <v>#N/A</v>
      </c>
      <c r="K824" s="142" t="e" cm="1">
        <f t="array" ref="K824">_xlfn.XLOOKUP($A824&amp;$Q$3,Data[Index]&amp;Data[Valid Test, Can be used for conformity (Y/N)],Data[PN/km ('#)])</f>
        <v>#N/A</v>
      </c>
      <c r="L824" s="129" t="e" cm="1">
        <f t="array" ref="L824">_xlfn.XLOOKUP($A824&amp;$Q$3,Data[Index]&amp;Data[Valid Test, Can be used for conformity (Y/N)],Data[PM/km (mg)])</f>
        <v>#N/A</v>
      </c>
      <c r="M824" s="126" t="e" cm="1">
        <f t="array" ref="M824">_xlfn.XLOOKUP($A824&amp;$Q$3,Data[Index]&amp;Data[Valid Test, Can be used for conformity (Y/N)],Data[CH4 (mg/km)])</f>
        <v>#N/A</v>
      </c>
      <c r="N824" s="126" t="e" cm="1">
        <f t="array" ref="N824">_xlfn.XLOOKUP($A824&amp;$Q$3,Data[Index]&amp;Data[Valid Test, Can be used for conformity (Y/N)],Data[N20 (mg/km)])</f>
        <v>#N/A</v>
      </c>
      <c r="O824" s="129" t="e" cm="1">
        <f t="array" ref="O824">_xlfn.XLOOKUP($A824&amp;$Q$3,Data[Index]&amp;Data[Valid Test, Can be used for conformity (Y/N)],Data[l/100km])</f>
        <v>#N/A</v>
      </c>
      <c r="P824" s="138" t="e">
        <f>_xlfn.XLOOKUP($A824,Data[Index],Data[Comments])</f>
        <v>#N/A</v>
      </c>
    </row>
    <row r="825" spans="1:16" x14ac:dyDescent="0.2">
      <c r="A825" s="129"/>
      <c r="B825" s="129"/>
      <c r="C825" s="129" t="e" cm="1">
        <f t="array" ref="C825">_xlfn.XLOOKUP($A825&amp;$Q$3&amp;$R$3,Data[Index]&amp;Data[Valid Test, Can be used for conformity (Y/N)]&amp;Data[Cycle],Data[Test Name])</f>
        <v>#N/A</v>
      </c>
      <c r="D825" s="167" t="e" cm="1">
        <f t="array" ref="D825">_xlfn.XLOOKUP($A825&amp;$Q$3&amp;$R$3,Data[Index]&amp;Data[Valid Test, Can be used for conformity (Y/N)]&amp;Data[Cycle],Data[Mileage (Miles)])</f>
        <v>#N/A</v>
      </c>
      <c r="E825" s="130" t="e" cm="1">
        <f t="array" ref="E825">_xlfn.XLOOKUP($A825&amp;$Q$3&amp;$R$3,Data[Index]&amp;Data[Valid Test, Can be used for conformity (Y/N)]&amp;Data[Cycle],Data[Date])</f>
        <v>#N/A</v>
      </c>
      <c r="F825" s="129" t="e" cm="1">
        <f t="array" ref="F825">_xlfn.XLOOKUP($A825&amp;$Q$3&amp;$R$3,Data[Index]&amp;Data[Valid Test, Can be used for conformity (Y/N)]&amp;Data[Cycle],Data[CO/km (mg)])</f>
        <v>#N/A</v>
      </c>
      <c r="G825" s="129" t="e" cm="1">
        <f t="array" ref="G825">_xlfn.XLOOKUP($A825&amp;$Q$3,Data[Index]&amp;Data[Valid Test, Can be used for conformity (Y/N)],Data[CO2/km (g)])</f>
        <v>#N/A</v>
      </c>
      <c r="H825" s="129" t="e" cm="1">
        <f t="array" ref="H825">_xlfn.XLOOKUP($A825&amp;$Q$3,Data[Index]&amp;Data[Valid Test, Can be used for conformity (Y/N)],Data[THC/km (mg)])</f>
        <v>#N/A</v>
      </c>
      <c r="I825" s="129" t="e" cm="1">
        <f t="array" ref="I825">_xlfn.XLOOKUP($A825&amp;$Q$3,Data[Index]&amp;Data[Valid Test, Can be used for conformity (Y/N)],Data[NOx/km (mg)])</f>
        <v>#N/A</v>
      </c>
      <c r="J825" s="129" t="e" cm="1">
        <f t="array" ref="J825">_xlfn.XLOOKUP($A825&amp;$Q$3,Data[Index]&amp;Data[Valid Test, Can be used for conformity (Y/N)],Data[THC + NOx/km (mg)])</f>
        <v>#N/A</v>
      </c>
      <c r="K825" s="142" t="e" cm="1">
        <f t="array" ref="K825">_xlfn.XLOOKUP($A825&amp;$Q$3,Data[Index]&amp;Data[Valid Test, Can be used for conformity (Y/N)],Data[PN/km ('#)])</f>
        <v>#N/A</v>
      </c>
      <c r="L825" s="129" t="e" cm="1">
        <f t="array" ref="L825">_xlfn.XLOOKUP($A825&amp;$Q$3,Data[Index]&amp;Data[Valid Test, Can be used for conformity (Y/N)],Data[PM/km (mg)])</f>
        <v>#N/A</v>
      </c>
      <c r="M825" s="126" t="e" cm="1">
        <f t="array" ref="M825">_xlfn.XLOOKUP($A825&amp;$Q$3,Data[Index]&amp;Data[Valid Test, Can be used for conformity (Y/N)],Data[CH4 (mg/km)])</f>
        <v>#N/A</v>
      </c>
      <c r="N825" s="126" t="e" cm="1">
        <f t="array" ref="N825">_xlfn.XLOOKUP($A825&amp;$Q$3,Data[Index]&amp;Data[Valid Test, Can be used for conformity (Y/N)],Data[N20 (mg/km)])</f>
        <v>#N/A</v>
      </c>
      <c r="O825" s="129" t="e" cm="1">
        <f t="array" ref="O825">_xlfn.XLOOKUP($A825&amp;$Q$3,Data[Index]&amp;Data[Valid Test, Can be used for conformity (Y/N)],Data[l/100km])</f>
        <v>#N/A</v>
      </c>
      <c r="P825" s="138">
        <f>_xlfn.XLOOKUP($A825,Data[Index],Data[Comments])</f>
        <v>0</v>
      </c>
    </row>
    <row r="826" spans="1:16" x14ac:dyDescent="0.2">
      <c r="A826" s="129"/>
      <c r="B826" s="129"/>
      <c r="C826" s="129" t="e" cm="1">
        <f t="array" ref="C826">_xlfn.XLOOKUP($A826&amp;$Q$3&amp;$R$3,Data[Index]&amp;Data[Valid Test, Can be used for conformity (Y/N)]&amp;Data[Cycle],Data[Test Name])</f>
        <v>#N/A</v>
      </c>
      <c r="D826" s="167" t="e" cm="1">
        <f t="array" ref="D826">_xlfn.XLOOKUP($A826&amp;$Q$3&amp;$R$3,Data[Index]&amp;Data[Valid Test, Can be used for conformity (Y/N)]&amp;Data[Cycle],Data[Mileage (Miles)])</f>
        <v>#N/A</v>
      </c>
      <c r="E826" s="130" t="e" cm="1">
        <f t="array" ref="E826">_xlfn.XLOOKUP($A826&amp;$Q$3&amp;$R$3,Data[Index]&amp;Data[Valid Test, Can be used for conformity (Y/N)]&amp;Data[Cycle],Data[Date])</f>
        <v>#N/A</v>
      </c>
      <c r="F826" s="129" t="e" cm="1">
        <f t="array" ref="F826">_xlfn.XLOOKUP($A826&amp;$Q$3&amp;$R$3,Data[Index]&amp;Data[Valid Test, Can be used for conformity (Y/N)]&amp;Data[Cycle],Data[CO/km (mg)])</f>
        <v>#N/A</v>
      </c>
      <c r="G826" s="129" t="e" cm="1">
        <f t="array" ref="G826">_xlfn.XLOOKUP($A826&amp;$Q$3,Data[Index]&amp;Data[Valid Test, Can be used for conformity (Y/N)],Data[CO2/km (g)])</f>
        <v>#N/A</v>
      </c>
      <c r="H826" s="129" t="e" cm="1">
        <f t="array" ref="H826">_xlfn.XLOOKUP($A826&amp;$Q$3,Data[Index]&amp;Data[Valid Test, Can be used for conformity (Y/N)],Data[THC/km (mg)])</f>
        <v>#N/A</v>
      </c>
      <c r="I826" s="129" t="e" cm="1">
        <f t="array" ref="I826">_xlfn.XLOOKUP($A826&amp;$Q$3,Data[Index]&amp;Data[Valid Test, Can be used for conformity (Y/N)],Data[NOx/km (mg)])</f>
        <v>#N/A</v>
      </c>
      <c r="J826" s="129" t="e" cm="1">
        <f t="array" ref="J826">_xlfn.XLOOKUP($A826&amp;$Q$3,Data[Index]&amp;Data[Valid Test, Can be used for conformity (Y/N)],Data[THC + NOx/km (mg)])</f>
        <v>#N/A</v>
      </c>
      <c r="K826" s="142" t="e" cm="1">
        <f t="array" ref="K826">_xlfn.XLOOKUP($A826&amp;$Q$3,Data[Index]&amp;Data[Valid Test, Can be used for conformity (Y/N)],Data[PN/km ('#)])</f>
        <v>#N/A</v>
      </c>
      <c r="L826" s="129" t="e" cm="1">
        <f t="array" ref="L826">_xlfn.XLOOKUP($A826&amp;$Q$3,Data[Index]&amp;Data[Valid Test, Can be used for conformity (Y/N)],Data[PM/km (mg)])</f>
        <v>#N/A</v>
      </c>
      <c r="M826" s="126" t="e" cm="1">
        <f t="array" ref="M826">_xlfn.XLOOKUP($A826&amp;$Q$3,Data[Index]&amp;Data[Valid Test, Can be used for conformity (Y/N)],Data[CH4 (mg/km)])</f>
        <v>#N/A</v>
      </c>
      <c r="N826" s="126" t="e" cm="1">
        <f t="array" ref="N826">_xlfn.XLOOKUP($A826&amp;$Q$3,Data[Index]&amp;Data[Valid Test, Can be used for conformity (Y/N)],Data[N20 (mg/km)])</f>
        <v>#N/A</v>
      </c>
      <c r="O826" s="129" t="e" cm="1">
        <f t="array" ref="O826">_xlfn.XLOOKUP($A826&amp;$Q$3,Data[Index]&amp;Data[Valid Test, Can be used for conformity (Y/N)],Data[l/100km])</f>
        <v>#N/A</v>
      </c>
      <c r="P826" s="138">
        <f>_xlfn.XLOOKUP($A826,Data[Index],Data[Comments])</f>
        <v>0</v>
      </c>
    </row>
    <row r="827" spans="1:16" x14ac:dyDescent="0.2">
      <c r="A827" s="129"/>
      <c r="B827" s="129"/>
      <c r="C827" s="129" t="e" cm="1">
        <f t="array" ref="C827">_xlfn.XLOOKUP($A827&amp;$Q$3&amp;$R$3,Data[Index]&amp;Data[Valid Test, Can be used for conformity (Y/N)]&amp;Data[Cycle],Data[Test Name])</f>
        <v>#N/A</v>
      </c>
      <c r="D827" s="167" t="e" cm="1">
        <f t="array" ref="D827">_xlfn.XLOOKUP($A827&amp;$Q$3&amp;$R$3,Data[Index]&amp;Data[Valid Test, Can be used for conformity (Y/N)]&amp;Data[Cycle],Data[Mileage (Miles)])</f>
        <v>#N/A</v>
      </c>
      <c r="E827" s="130" t="e" cm="1">
        <f t="array" ref="E827">_xlfn.XLOOKUP($A827&amp;$Q$3&amp;$R$3,Data[Index]&amp;Data[Valid Test, Can be used for conformity (Y/N)]&amp;Data[Cycle],Data[Date])</f>
        <v>#N/A</v>
      </c>
      <c r="F827" s="129" t="e" cm="1">
        <f t="array" ref="F827">_xlfn.XLOOKUP($A827&amp;$Q$3&amp;$R$3,Data[Index]&amp;Data[Valid Test, Can be used for conformity (Y/N)]&amp;Data[Cycle],Data[CO/km (mg)])</f>
        <v>#N/A</v>
      </c>
      <c r="G827" s="129" t="e" cm="1">
        <f t="array" ref="G827">_xlfn.XLOOKUP($A827&amp;$Q$3,Data[Index]&amp;Data[Valid Test, Can be used for conformity (Y/N)],Data[CO2/km (g)])</f>
        <v>#N/A</v>
      </c>
      <c r="H827" s="129" t="e" cm="1">
        <f t="array" ref="H827">_xlfn.XLOOKUP($A827&amp;$Q$3,Data[Index]&amp;Data[Valid Test, Can be used for conformity (Y/N)],Data[THC/km (mg)])</f>
        <v>#N/A</v>
      </c>
      <c r="I827" s="129" t="e" cm="1">
        <f t="array" ref="I827">_xlfn.XLOOKUP($A827&amp;$Q$3,Data[Index]&amp;Data[Valid Test, Can be used for conformity (Y/N)],Data[NOx/km (mg)])</f>
        <v>#N/A</v>
      </c>
      <c r="J827" s="129" t="e" cm="1">
        <f t="array" ref="J827">_xlfn.XLOOKUP($A827&amp;$Q$3,Data[Index]&amp;Data[Valid Test, Can be used for conformity (Y/N)],Data[THC + NOx/km (mg)])</f>
        <v>#N/A</v>
      </c>
      <c r="K827" s="142" t="e" cm="1">
        <f t="array" ref="K827">_xlfn.XLOOKUP($A827&amp;$Q$3,Data[Index]&amp;Data[Valid Test, Can be used for conformity (Y/N)],Data[PN/km ('#)])</f>
        <v>#N/A</v>
      </c>
      <c r="L827" s="129" t="e" cm="1">
        <f t="array" ref="L827">_xlfn.XLOOKUP($A827&amp;$Q$3,Data[Index]&amp;Data[Valid Test, Can be used for conformity (Y/N)],Data[PM/km (mg)])</f>
        <v>#N/A</v>
      </c>
      <c r="M827" s="126" t="e" cm="1">
        <f t="array" ref="M827">_xlfn.XLOOKUP($A827&amp;$Q$3,Data[Index]&amp;Data[Valid Test, Can be used for conformity (Y/N)],Data[CH4 (mg/km)])</f>
        <v>#N/A</v>
      </c>
      <c r="N827" s="126" t="e" cm="1">
        <f t="array" ref="N827">_xlfn.XLOOKUP($A827&amp;$Q$3,Data[Index]&amp;Data[Valid Test, Can be used for conformity (Y/N)],Data[N20 (mg/km)])</f>
        <v>#N/A</v>
      </c>
      <c r="O827" s="129" t="e" cm="1">
        <f t="array" ref="O827">_xlfn.XLOOKUP($A827&amp;$Q$3,Data[Index]&amp;Data[Valid Test, Can be used for conformity (Y/N)],Data[l/100km])</f>
        <v>#N/A</v>
      </c>
      <c r="P827" s="138" t="e">
        <f>_xlfn.XLOOKUP($A827,Data[Index],Data[Comments])</f>
        <v>#N/A</v>
      </c>
    </row>
    <row r="828" spans="1:16" x14ac:dyDescent="0.2">
      <c r="A828" s="129"/>
      <c r="B828" s="129"/>
      <c r="C828" s="129" t="e" cm="1">
        <f t="array" ref="C828">_xlfn.XLOOKUP($A828&amp;$Q$3&amp;$R$3,Data[Index]&amp;Data[Valid Test, Can be used for conformity (Y/N)]&amp;Data[Cycle],Data[Test Name])</f>
        <v>#N/A</v>
      </c>
      <c r="D828" s="167" t="e" cm="1">
        <f t="array" ref="D828">_xlfn.XLOOKUP($A828&amp;$Q$3&amp;$R$3,Data[Index]&amp;Data[Valid Test, Can be used for conformity (Y/N)]&amp;Data[Cycle],Data[Mileage (Miles)])</f>
        <v>#N/A</v>
      </c>
      <c r="E828" s="130" t="e" cm="1">
        <f t="array" ref="E828">_xlfn.XLOOKUP($A828&amp;$Q$3&amp;$R$3,Data[Index]&amp;Data[Valid Test, Can be used for conformity (Y/N)]&amp;Data[Cycle],Data[Date])</f>
        <v>#N/A</v>
      </c>
      <c r="F828" s="129" t="e" cm="1">
        <f t="array" ref="F828">_xlfn.XLOOKUP($A828&amp;$Q$3&amp;$R$3,Data[Index]&amp;Data[Valid Test, Can be used for conformity (Y/N)]&amp;Data[Cycle],Data[CO/km (mg)])</f>
        <v>#N/A</v>
      </c>
      <c r="G828" s="129" t="e" cm="1">
        <f t="array" ref="G828">_xlfn.XLOOKUP($A828&amp;$Q$3,Data[Index]&amp;Data[Valid Test, Can be used for conformity (Y/N)],Data[CO2/km (g)])</f>
        <v>#N/A</v>
      </c>
      <c r="H828" s="129" t="e" cm="1">
        <f t="array" ref="H828">_xlfn.XLOOKUP($A828&amp;$Q$3,Data[Index]&amp;Data[Valid Test, Can be used for conformity (Y/N)],Data[THC/km (mg)])</f>
        <v>#N/A</v>
      </c>
      <c r="I828" s="129" t="e" cm="1">
        <f t="array" ref="I828">_xlfn.XLOOKUP($A828&amp;$Q$3,Data[Index]&amp;Data[Valid Test, Can be used for conformity (Y/N)],Data[NOx/km (mg)])</f>
        <v>#N/A</v>
      </c>
      <c r="J828" s="129" t="e" cm="1">
        <f t="array" ref="J828">_xlfn.XLOOKUP($A828&amp;$Q$3,Data[Index]&amp;Data[Valid Test, Can be used for conformity (Y/N)],Data[THC + NOx/km (mg)])</f>
        <v>#N/A</v>
      </c>
      <c r="K828" s="142" t="e" cm="1">
        <f t="array" ref="K828">_xlfn.XLOOKUP($A828&amp;$Q$3,Data[Index]&amp;Data[Valid Test, Can be used for conformity (Y/N)],Data[PN/km ('#)])</f>
        <v>#N/A</v>
      </c>
      <c r="L828" s="129" t="e" cm="1">
        <f t="array" ref="L828">_xlfn.XLOOKUP($A828&amp;$Q$3,Data[Index]&amp;Data[Valid Test, Can be used for conformity (Y/N)],Data[PM/km (mg)])</f>
        <v>#N/A</v>
      </c>
      <c r="M828" s="126" t="e" cm="1">
        <f t="array" ref="M828">_xlfn.XLOOKUP($A828&amp;$Q$3,Data[Index]&amp;Data[Valid Test, Can be used for conformity (Y/N)],Data[CH4 (mg/km)])</f>
        <v>#N/A</v>
      </c>
      <c r="N828" s="126" t="e" cm="1">
        <f t="array" ref="N828">_xlfn.XLOOKUP($A828&amp;$Q$3,Data[Index]&amp;Data[Valid Test, Can be used for conformity (Y/N)],Data[N20 (mg/km)])</f>
        <v>#N/A</v>
      </c>
      <c r="O828" s="129" t="e" cm="1">
        <f t="array" ref="O828">_xlfn.XLOOKUP($A828&amp;$Q$3,Data[Index]&amp;Data[Valid Test, Can be used for conformity (Y/N)],Data[l/100km])</f>
        <v>#N/A</v>
      </c>
      <c r="P828" s="138">
        <f>_xlfn.XLOOKUP($A828,Data[Index],Data[Comments])</f>
        <v>0</v>
      </c>
    </row>
    <row r="829" spans="1:16" x14ac:dyDescent="0.2">
      <c r="A829" s="129"/>
      <c r="B829" s="129"/>
      <c r="C829" s="129" t="e" cm="1">
        <f t="array" ref="C829">_xlfn.XLOOKUP($A829&amp;$Q$3&amp;$R$3,Data[Index]&amp;Data[Valid Test, Can be used for conformity (Y/N)]&amp;Data[Cycle],Data[Test Name])</f>
        <v>#N/A</v>
      </c>
      <c r="D829" s="167" t="e" cm="1">
        <f t="array" ref="D829">_xlfn.XLOOKUP($A829&amp;$Q$3&amp;$R$3,Data[Index]&amp;Data[Valid Test, Can be used for conformity (Y/N)]&amp;Data[Cycle],Data[Mileage (Miles)])</f>
        <v>#N/A</v>
      </c>
      <c r="E829" s="130" t="e" cm="1">
        <f t="array" ref="E829">_xlfn.XLOOKUP($A829&amp;$Q$3&amp;$R$3,Data[Index]&amp;Data[Valid Test, Can be used for conformity (Y/N)]&amp;Data[Cycle],Data[Date])</f>
        <v>#N/A</v>
      </c>
      <c r="F829" s="129" t="e" cm="1">
        <f t="array" ref="F829">_xlfn.XLOOKUP($A829&amp;$Q$3&amp;$R$3,Data[Index]&amp;Data[Valid Test, Can be used for conformity (Y/N)]&amp;Data[Cycle],Data[CO/km (mg)])</f>
        <v>#N/A</v>
      </c>
      <c r="G829" s="129" t="e" cm="1">
        <f t="array" ref="G829">_xlfn.XLOOKUP($A829&amp;$Q$3,Data[Index]&amp;Data[Valid Test, Can be used for conformity (Y/N)],Data[CO2/km (g)])</f>
        <v>#N/A</v>
      </c>
      <c r="H829" s="129" t="e" cm="1">
        <f t="array" ref="H829">_xlfn.XLOOKUP($A829&amp;$Q$3,Data[Index]&amp;Data[Valid Test, Can be used for conformity (Y/N)],Data[THC/km (mg)])</f>
        <v>#N/A</v>
      </c>
      <c r="I829" s="129" t="e" cm="1">
        <f t="array" ref="I829">_xlfn.XLOOKUP($A829&amp;$Q$3,Data[Index]&amp;Data[Valid Test, Can be used for conformity (Y/N)],Data[NOx/km (mg)])</f>
        <v>#N/A</v>
      </c>
      <c r="J829" s="129" t="e" cm="1">
        <f t="array" ref="J829">_xlfn.XLOOKUP($A829&amp;$Q$3,Data[Index]&amp;Data[Valid Test, Can be used for conformity (Y/N)],Data[THC + NOx/km (mg)])</f>
        <v>#N/A</v>
      </c>
      <c r="K829" s="142" t="e" cm="1">
        <f t="array" ref="K829">_xlfn.XLOOKUP($A829&amp;$Q$3,Data[Index]&amp;Data[Valid Test, Can be used for conformity (Y/N)],Data[PN/km ('#)])</f>
        <v>#N/A</v>
      </c>
      <c r="L829" s="129" t="e" cm="1">
        <f t="array" ref="L829">_xlfn.XLOOKUP($A829&amp;$Q$3,Data[Index]&amp;Data[Valid Test, Can be used for conformity (Y/N)],Data[PM/km (mg)])</f>
        <v>#N/A</v>
      </c>
      <c r="M829" s="126" t="e" cm="1">
        <f t="array" ref="M829">_xlfn.XLOOKUP($A829&amp;$Q$3,Data[Index]&amp;Data[Valid Test, Can be used for conformity (Y/N)],Data[CH4 (mg/km)])</f>
        <v>#N/A</v>
      </c>
      <c r="N829" s="126" t="e" cm="1">
        <f t="array" ref="N829">_xlfn.XLOOKUP($A829&amp;$Q$3,Data[Index]&amp;Data[Valid Test, Can be used for conformity (Y/N)],Data[N20 (mg/km)])</f>
        <v>#N/A</v>
      </c>
      <c r="O829" s="129" t="e" cm="1">
        <f t="array" ref="O829">_xlfn.XLOOKUP($A829&amp;$Q$3,Data[Index]&amp;Data[Valid Test, Can be used for conformity (Y/N)],Data[l/100km])</f>
        <v>#N/A</v>
      </c>
      <c r="P829" s="138">
        <f>_xlfn.XLOOKUP($A829,Data[Index],Data[Comments])</f>
        <v>0</v>
      </c>
    </row>
    <row r="830" spans="1:16" x14ac:dyDescent="0.2">
      <c r="A830" s="129"/>
      <c r="B830" s="129"/>
      <c r="C830" s="129" t="e" cm="1">
        <f t="array" ref="C830">_xlfn.XLOOKUP($A830&amp;$Q$3&amp;$R$3,Data[Index]&amp;Data[Valid Test, Can be used for conformity (Y/N)]&amp;Data[Cycle],Data[Test Name])</f>
        <v>#N/A</v>
      </c>
      <c r="D830" s="167" t="e" cm="1">
        <f t="array" ref="D830">_xlfn.XLOOKUP($A830&amp;$Q$3&amp;$R$3,Data[Index]&amp;Data[Valid Test, Can be used for conformity (Y/N)]&amp;Data[Cycle],Data[Mileage (Miles)])</f>
        <v>#N/A</v>
      </c>
      <c r="E830" s="130" t="e" cm="1">
        <f t="array" ref="E830">_xlfn.XLOOKUP($A830&amp;$Q$3&amp;$R$3,Data[Index]&amp;Data[Valid Test, Can be used for conformity (Y/N)]&amp;Data[Cycle],Data[Date])</f>
        <v>#N/A</v>
      </c>
      <c r="F830" s="129" t="e" cm="1">
        <f t="array" ref="F830">_xlfn.XLOOKUP($A830&amp;$Q$3&amp;$R$3,Data[Index]&amp;Data[Valid Test, Can be used for conformity (Y/N)]&amp;Data[Cycle],Data[CO/km (mg)])</f>
        <v>#N/A</v>
      </c>
      <c r="G830" s="129" t="e" cm="1">
        <f t="array" ref="G830">_xlfn.XLOOKUP($A830&amp;$Q$3,Data[Index]&amp;Data[Valid Test, Can be used for conformity (Y/N)],Data[CO2/km (g)])</f>
        <v>#N/A</v>
      </c>
      <c r="H830" s="129" t="e" cm="1">
        <f t="array" ref="H830">_xlfn.XLOOKUP($A830&amp;$Q$3,Data[Index]&amp;Data[Valid Test, Can be used for conformity (Y/N)],Data[THC/km (mg)])</f>
        <v>#N/A</v>
      </c>
      <c r="I830" s="129" t="e" cm="1">
        <f t="array" ref="I830">_xlfn.XLOOKUP($A830&amp;$Q$3,Data[Index]&amp;Data[Valid Test, Can be used for conformity (Y/N)],Data[NOx/km (mg)])</f>
        <v>#N/A</v>
      </c>
      <c r="J830" s="129" t="e" cm="1">
        <f t="array" ref="J830">_xlfn.XLOOKUP($A830&amp;$Q$3,Data[Index]&amp;Data[Valid Test, Can be used for conformity (Y/N)],Data[THC + NOx/km (mg)])</f>
        <v>#N/A</v>
      </c>
      <c r="K830" s="142" t="e" cm="1">
        <f t="array" ref="K830">_xlfn.XLOOKUP($A830&amp;$Q$3,Data[Index]&amp;Data[Valid Test, Can be used for conformity (Y/N)],Data[PN/km ('#)])</f>
        <v>#N/A</v>
      </c>
      <c r="L830" s="129" t="e" cm="1">
        <f t="array" ref="L830">_xlfn.XLOOKUP($A830&amp;$Q$3,Data[Index]&amp;Data[Valid Test, Can be used for conformity (Y/N)],Data[PM/km (mg)])</f>
        <v>#N/A</v>
      </c>
      <c r="M830" s="126" t="e" cm="1">
        <f t="array" ref="M830">_xlfn.XLOOKUP($A830&amp;$Q$3,Data[Index]&amp;Data[Valid Test, Can be used for conformity (Y/N)],Data[CH4 (mg/km)])</f>
        <v>#N/A</v>
      </c>
      <c r="N830" s="126" t="e" cm="1">
        <f t="array" ref="N830">_xlfn.XLOOKUP($A830&amp;$Q$3,Data[Index]&amp;Data[Valid Test, Can be used for conformity (Y/N)],Data[N20 (mg/km)])</f>
        <v>#N/A</v>
      </c>
      <c r="O830" s="129" t="e" cm="1">
        <f t="array" ref="O830">_xlfn.XLOOKUP($A830&amp;$Q$3,Data[Index]&amp;Data[Valid Test, Can be used for conformity (Y/N)],Data[l/100km])</f>
        <v>#N/A</v>
      </c>
      <c r="P830" s="138" t="e">
        <f>_xlfn.XLOOKUP($A830,Data[Index],Data[Comments])</f>
        <v>#N/A</v>
      </c>
    </row>
    <row r="831" spans="1:16" x14ac:dyDescent="0.2">
      <c r="A831" s="129"/>
      <c r="B831" s="129"/>
      <c r="C831" s="129" t="e" cm="1">
        <f t="array" ref="C831">_xlfn.XLOOKUP($A831&amp;$Q$3&amp;$R$3,Data[Index]&amp;Data[Valid Test, Can be used for conformity (Y/N)]&amp;Data[Cycle],Data[Test Name])</f>
        <v>#N/A</v>
      </c>
      <c r="D831" s="167" t="e" cm="1">
        <f t="array" ref="D831">_xlfn.XLOOKUP($A831&amp;$Q$3&amp;$R$3,Data[Index]&amp;Data[Valid Test, Can be used for conformity (Y/N)]&amp;Data[Cycle],Data[Mileage (Miles)])</f>
        <v>#N/A</v>
      </c>
      <c r="E831" s="130" t="e" cm="1">
        <f t="array" ref="E831">_xlfn.XLOOKUP($A831&amp;$Q$3&amp;$R$3,Data[Index]&amp;Data[Valid Test, Can be used for conformity (Y/N)]&amp;Data[Cycle],Data[Date])</f>
        <v>#N/A</v>
      </c>
      <c r="F831" s="129" t="e" cm="1">
        <f t="array" ref="F831">_xlfn.XLOOKUP($A831&amp;$Q$3&amp;$R$3,Data[Index]&amp;Data[Valid Test, Can be used for conformity (Y/N)]&amp;Data[Cycle],Data[CO/km (mg)])</f>
        <v>#N/A</v>
      </c>
      <c r="G831" s="129" t="e" cm="1">
        <f t="array" ref="G831">_xlfn.XLOOKUP($A831&amp;$Q$3,Data[Index]&amp;Data[Valid Test, Can be used for conformity (Y/N)],Data[CO2/km (g)])</f>
        <v>#N/A</v>
      </c>
      <c r="H831" s="129" t="e" cm="1">
        <f t="array" ref="H831">_xlfn.XLOOKUP($A831&amp;$Q$3,Data[Index]&amp;Data[Valid Test, Can be used for conformity (Y/N)],Data[THC/km (mg)])</f>
        <v>#N/A</v>
      </c>
      <c r="I831" s="129" t="e" cm="1">
        <f t="array" ref="I831">_xlfn.XLOOKUP($A831&amp;$Q$3,Data[Index]&amp;Data[Valid Test, Can be used for conformity (Y/N)],Data[NOx/km (mg)])</f>
        <v>#N/A</v>
      </c>
      <c r="J831" s="129" t="e" cm="1">
        <f t="array" ref="J831">_xlfn.XLOOKUP($A831&amp;$Q$3,Data[Index]&amp;Data[Valid Test, Can be used for conformity (Y/N)],Data[THC + NOx/km (mg)])</f>
        <v>#N/A</v>
      </c>
      <c r="K831" s="142" t="e" cm="1">
        <f t="array" ref="K831">_xlfn.XLOOKUP($A831&amp;$Q$3,Data[Index]&amp;Data[Valid Test, Can be used for conformity (Y/N)],Data[PN/km ('#)])</f>
        <v>#N/A</v>
      </c>
      <c r="L831" s="129" t="e" cm="1">
        <f t="array" ref="L831">_xlfn.XLOOKUP($A831&amp;$Q$3,Data[Index]&amp;Data[Valid Test, Can be used for conformity (Y/N)],Data[PM/km (mg)])</f>
        <v>#N/A</v>
      </c>
      <c r="M831" s="126" t="e" cm="1">
        <f t="array" ref="M831">_xlfn.XLOOKUP($A831&amp;$Q$3,Data[Index]&amp;Data[Valid Test, Can be used for conformity (Y/N)],Data[CH4 (mg/km)])</f>
        <v>#N/A</v>
      </c>
      <c r="N831" s="126" t="e" cm="1">
        <f t="array" ref="N831">_xlfn.XLOOKUP($A831&amp;$Q$3,Data[Index]&amp;Data[Valid Test, Can be used for conformity (Y/N)],Data[N20 (mg/km)])</f>
        <v>#N/A</v>
      </c>
      <c r="O831" s="129" t="e" cm="1">
        <f t="array" ref="O831">_xlfn.XLOOKUP($A831&amp;$Q$3,Data[Index]&amp;Data[Valid Test, Can be used for conformity (Y/N)],Data[l/100km])</f>
        <v>#N/A</v>
      </c>
      <c r="P831" s="138" t="e">
        <f>_xlfn.XLOOKUP($A831,Data[Index],Data[Comments])</f>
        <v>#N/A</v>
      </c>
    </row>
    <row r="832" spans="1:16" x14ac:dyDescent="0.2">
      <c r="A832" s="129"/>
      <c r="B832" s="129"/>
      <c r="C832" s="129" t="e" cm="1">
        <f t="array" ref="C832">_xlfn.XLOOKUP($A832&amp;$Q$3&amp;$R$3,Data[Index]&amp;Data[Valid Test, Can be used for conformity (Y/N)]&amp;Data[Cycle],Data[Test Name])</f>
        <v>#N/A</v>
      </c>
      <c r="D832" s="167" t="e" cm="1">
        <f t="array" ref="D832">_xlfn.XLOOKUP($A832&amp;$Q$3&amp;$R$3,Data[Index]&amp;Data[Valid Test, Can be used for conformity (Y/N)]&amp;Data[Cycle],Data[Mileage (Miles)])</f>
        <v>#N/A</v>
      </c>
      <c r="E832" s="130" t="e" cm="1">
        <f t="array" ref="E832">_xlfn.XLOOKUP($A832&amp;$Q$3&amp;$R$3,Data[Index]&amp;Data[Valid Test, Can be used for conformity (Y/N)]&amp;Data[Cycle],Data[Date])</f>
        <v>#N/A</v>
      </c>
      <c r="F832" s="129" t="e" cm="1">
        <f t="array" ref="F832">_xlfn.XLOOKUP($A832&amp;$Q$3&amp;$R$3,Data[Index]&amp;Data[Valid Test, Can be used for conformity (Y/N)]&amp;Data[Cycle],Data[CO/km (mg)])</f>
        <v>#N/A</v>
      </c>
      <c r="G832" s="129" t="e" cm="1">
        <f t="array" ref="G832">_xlfn.XLOOKUP($A832&amp;$Q$3,Data[Index]&amp;Data[Valid Test, Can be used for conformity (Y/N)],Data[CO2/km (g)])</f>
        <v>#N/A</v>
      </c>
      <c r="H832" s="129" t="e" cm="1">
        <f t="array" ref="H832">_xlfn.XLOOKUP($A832&amp;$Q$3,Data[Index]&amp;Data[Valid Test, Can be used for conformity (Y/N)],Data[THC/km (mg)])</f>
        <v>#N/A</v>
      </c>
      <c r="I832" s="129" t="e" cm="1">
        <f t="array" ref="I832">_xlfn.XLOOKUP($A832&amp;$Q$3,Data[Index]&amp;Data[Valid Test, Can be used for conformity (Y/N)],Data[NOx/km (mg)])</f>
        <v>#N/A</v>
      </c>
      <c r="J832" s="129" t="e" cm="1">
        <f t="array" ref="J832">_xlfn.XLOOKUP($A832&amp;$Q$3,Data[Index]&amp;Data[Valid Test, Can be used for conformity (Y/N)],Data[THC + NOx/km (mg)])</f>
        <v>#N/A</v>
      </c>
      <c r="K832" s="142" t="e" cm="1">
        <f t="array" ref="K832">_xlfn.XLOOKUP($A832&amp;$Q$3,Data[Index]&amp;Data[Valid Test, Can be used for conformity (Y/N)],Data[PN/km ('#)])</f>
        <v>#N/A</v>
      </c>
      <c r="L832" s="129" t="e" cm="1">
        <f t="array" ref="L832">_xlfn.XLOOKUP($A832&amp;$Q$3,Data[Index]&amp;Data[Valid Test, Can be used for conformity (Y/N)],Data[PM/km (mg)])</f>
        <v>#N/A</v>
      </c>
      <c r="M832" s="126" t="e" cm="1">
        <f t="array" ref="M832">_xlfn.XLOOKUP($A832&amp;$Q$3,Data[Index]&amp;Data[Valid Test, Can be used for conformity (Y/N)],Data[CH4 (mg/km)])</f>
        <v>#N/A</v>
      </c>
      <c r="N832" s="126" t="e" cm="1">
        <f t="array" ref="N832">_xlfn.XLOOKUP($A832&amp;$Q$3,Data[Index]&amp;Data[Valid Test, Can be used for conformity (Y/N)],Data[N20 (mg/km)])</f>
        <v>#N/A</v>
      </c>
      <c r="O832" s="129" t="e" cm="1">
        <f t="array" ref="O832">_xlfn.XLOOKUP($A832&amp;$Q$3,Data[Index]&amp;Data[Valid Test, Can be used for conformity (Y/N)],Data[l/100km])</f>
        <v>#N/A</v>
      </c>
      <c r="P832" s="138" t="e">
        <f>_xlfn.XLOOKUP($A832,Data[Index],Data[Comments])</f>
        <v>#N/A</v>
      </c>
    </row>
    <row r="833" spans="1:16" x14ac:dyDescent="0.2">
      <c r="A833" s="129"/>
      <c r="B833" s="129"/>
      <c r="C833" s="129" t="e" cm="1">
        <f t="array" ref="C833">_xlfn.XLOOKUP($A833&amp;$Q$3&amp;$R$3,Data[Index]&amp;Data[Valid Test, Can be used for conformity (Y/N)]&amp;Data[Cycle],Data[Test Name])</f>
        <v>#N/A</v>
      </c>
      <c r="D833" s="167" t="e" cm="1">
        <f t="array" ref="D833">_xlfn.XLOOKUP($A833&amp;$Q$3&amp;$R$3,Data[Index]&amp;Data[Valid Test, Can be used for conformity (Y/N)]&amp;Data[Cycle],Data[Mileage (Miles)])</f>
        <v>#N/A</v>
      </c>
      <c r="E833" s="130" t="e" cm="1">
        <f t="array" ref="E833">_xlfn.XLOOKUP($A833&amp;$Q$3&amp;$R$3,Data[Index]&amp;Data[Valid Test, Can be used for conformity (Y/N)]&amp;Data[Cycle],Data[Date])</f>
        <v>#N/A</v>
      </c>
      <c r="F833" s="129" t="e" cm="1">
        <f t="array" ref="F833">_xlfn.XLOOKUP($A833&amp;$Q$3&amp;$R$3,Data[Index]&amp;Data[Valid Test, Can be used for conformity (Y/N)]&amp;Data[Cycle],Data[CO/km (mg)])</f>
        <v>#N/A</v>
      </c>
      <c r="G833" s="129" t="e" cm="1">
        <f t="array" ref="G833">_xlfn.XLOOKUP($A833&amp;$Q$3,Data[Index]&amp;Data[Valid Test, Can be used for conformity (Y/N)],Data[CO2/km (g)])</f>
        <v>#N/A</v>
      </c>
      <c r="H833" s="129" t="e" cm="1">
        <f t="array" ref="H833">_xlfn.XLOOKUP($A833&amp;$Q$3,Data[Index]&amp;Data[Valid Test, Can be used for conformity (Y/N)],Data[THC/km (mg)])</f>
        <v>#N/A</v>
      </c>
      <c r="I833" s="129" t="e" cm="1">
        <f t="array" ref="I833">_xlfn.XLOOKUP($A833&amp;$Q$3,Data[Index]&amp;Data[Valid Test, Can be used for conformity (Y/N)],Data[NOx/km (mg)])</f>
        <v>#N/A</v>
      </c>
      <c r="J833" s="129" t="e" cm="1">
        <f t="array" ref="J833">_xlfn.XLOOKUP($A833&amp;$Q$3,Data[Index]&amp;Data[Valid Test, Can be used for conformity (Y/N)],Data[THC + NOx/km (mg)])</f>
        <v>#N/A</v>
      </c>
      <c r="K833" s="142" t="e" cm="1">
        <f t="array" ref="K833">_xlfn.XLOOKUP($A833&amp;$Q$3,Data[Index]&amp;Data[Valid Test, Can be used for conformity (Y/N)],Data[PN/km ('#)])</f>
        <v>#N/A</v>
      </c>
      <c r="L833" s="129" t="e" cm="1">
        <f t="array" ref="L833">_xlfn.XLOOKUP($A833&amp;$Q$3,Data[Index]&amp;Data[Valid Test, Can be used for conformity (Y/N)],Data[PM/km (mg)])</f>
        <v>#N/A</v>
      </c>
      <c r="M833" s="126" t="e" cm="1">
        <f t="array" ref="M833">_xlfn.XLOOKUP($A833&amp;$Q$3,Data[Index]&amp;Data[Valid Test, Can be used for conformity (Y/N)],Data[CH4 (mg/km)])</f>
        <v>#N/A</v>
      </c>
      <c r="N833" s="126" t="e" cm="1">
        <f t="array" ref="N833">_xlfn.XLOOKUP($A833&amp;$Q$3,Data[Index]&amp;Data[Valid Test, Can be used for conformity (Y/N)],Data[N20 (mg/km)])</f>
        <v>#N/A</v>
      </c>
      <c r="O833" s="129" t="e" cm="1">
        <f t="array" ref="O833">_xlfn.XLOOKUP($A833&amp;$Q$3,Data[Index]&amp;Data[Valid Test, Can be used for conformity (Y/N)],Data[l/100km])</f>
        <v>#N/A</v>
      </c>
      <c r="P833" s="138">
        <f>_xlfn.XLOOKUP($A833,Data[Index],Data[Comments])</f>
        <v>0</v>
      </c>
    </row>
    <row r="834" spans="1:16" x14ac:dyDescent="0.2">
      <c r="A834" s="129"/>
      <c r="B834" s="129"/>
      <c r="C834" s="129" t="e" cm="1">
        <f t="array" ref="C834">_xlfn.XLOOKUP($A834&amp;$Q$3&amp;$R$3,Data[Index]&amp;Data[Valid Test, Can be used for conformity (Y/N)]&amp;Data[Cycle],Data[Test Name])</f>
        <v>#N/A</v>
      </c>
      <c r="D834" s="167" t="e" cm="1">
        <f t="array" ref="D834">_xlfn.XLOOKUP($A834&amp;$Q$3&amp;$R$3,Data[Index]&amp;Data[Valid Test, Can be used for conformity (Y/N)]&amp;Data[Cycle],Data[Mileage (Miles)])</f>
        <v>#N/A</v>
      </c>
      <c r="E834" s="130" t="e" cm="1">
        <f t="array" ref="E834">_xlfn.XLOOKUP($A834&amp;$Q$3&amp;$R$3,Data[Index]&amp;Data[Valid Test, Can be used for conformity (Y/N)]&amp;Data[Cycle],Data[Date])</f>
        <v>#N/A</v>
      </c>
      <c r="F834" s="129" t="e" cm="1">
        <f t="array" ref="F834">_xlfn.XLOOKUP($A834&amp;$Q$3&amp;$R$3,Data[Index]&amp;Data[Valid Test, Can be used for conformity (Y/N)]&amp;Data[Cycle],Data[CO/km (mg)])</f>
        <v>#N/A</v>
      </c>
      <c r="G834" s="129" t="e" cm="1">
        <f t="array" ref="G834">_xlfn.XLOOKUP($A834&amp;$Q$3,Data[Index]&amp;Data[Valid Test, Can be used for conformity (Y/N)],Data[CO2/km (g)])</f>
        <v>#N/A</v>
      </c>
      <c r="H834" s="129" t="e" cm="1">
        <f t="array" ref="H834">_xlfn.XLOOKUP($A834&amp;$Q$3,Data[Index]&amp;Data[Valid Test, Can be used for conformity (Y/N)],Data[THC/km (mg)])</f>
        <v>#N/A</v>
      </c>
      <c r="I834" s="129" t="e" cm="1">
        <f t="array" ref="I834">_xlfn.XLOOKUP($A834&amp;$Q$3,Data[Index]&amp;Data[Valid Test, Can be used for conformity (Y/N)],Data[NOx/km (mg)])</f>
        <v>#N/A</v>
      </c>
      <c r="J834" s="129" t="e" cm="1">
        <f t="array" ref="J834">_xlfn.XLOOKUP($A834&amp;$Q$3,Data[Index]&amp;Data[Valid Test, Can be used for conformity (Y/N)],Data[THC + NOx/km (mg)])</f>
        <v>#N/A</v>
      </c>
      <c r="K834" s="142" t="e" cm="1">
        <f t="array" ref="K834">_xlfn.XLOOKUP($A834&amp;$Q$3,Data[Index]&amp;Data[Valid Test, Can be used for conformity (Y/N)],Data[PN/km ('#)])</f>
        <v>#N/A</v>
      </c>
      <c r="L834" s="129" t="e" cm="1">
        <f t="array" ref="L834">_xlfn.XLOOKUP($A834&amp;$Q$3,Data[Index]&amp;Data[Valid Test, Can be used for conformity (Y/N)],Data[PM/km (mg)])</f>
        <v>#N/A</v>
      </c>
      <c r="M834" s="126" t="e" cm="1">
        <f t="array" ref="M834">_xlfn.XLOOKUP($A834&amp;$Q$3,Data[Index]&amp;Data[Valid Test, Can be used for conformity (Y/N)],Data[CH4 (mg/km)])</f>
        <v>#N/A</v>
      </c>
      <c r="N834" s="126" t="e" cm="1">
        <f t="array" ref="N834">_xlfn.XLOOKUP($A834&amp;$Q$3,Data[Index]&amp;Data[Valid Test, Can be used for conformity (Y/N)],Data[N20 (mg/km)])</f>
        <v>#N/A</v>
      </c>
      <c r="O834" s="129" t="e" cm="1">
        <f t="array" ref="O834">_xlfn.XLOOKUP($A834&amp;$Q$3,Data[Index]&amp;Data[Valid Test, Can be used for conformity (Y/N)],Data[l/100km])</f>
        <v>#N/A</v>
      </c>
      <c r="P834" s="138">
        <f>_xlfn.XLOOKUP($A834,Data[Index],Data[Comments])</f>
        <v>0</v>
      </c>
    </row>
    <row r="835" spans="1:16" x14ac:dyDescent="0.2">
      <c r="A835" s="129"/>
      <c r="B835" s="129"/>
      <c r="C835" s="129" t="e" cm="1">
        <f t="array" ref="C835">_xlfn.XLOOKUP($A835&amp;$Q$3&amp;$R$3,Data[Index]&amp;Data[Valid Test, Can be used for conformity (Y/N)]&amp;Data[Cycle],Data[Test Name])</f>
        <v>#N/A</v>
      </c>
      <c r="D835" s="167" t="e" cm="1">
        <f t="array" ref="D835">_xlfn.XLOOKUP($A835&amp;$Q$3&amp;$R$3,Data[Index]&amp;Data[Valid Test, Can be used for conformity (Y/N)]&amp;Data[Cycle],Data[Mileage (Miles)])</f>
        <v>#N/A</v>
      </c>
      <c r="E835" s="130" t="e" cm="1">
        <f t="array" ref="E835">_xlfn.XLOOKUP($A835&amp;$Q$3&amp;$R$3,Data[Index]&amp;Data[Valid Test, Can be used for conformity (Y/N)]&amp;Data[Cycle],Data[Date])</f>
        <v>#N/A</v>
      </c>
      <c r="F835" s="129" t="e" cm="1">
        <f t="array" ref="F835">_xlfn.XLOOKUP($A835&amp;$Q$3&amp;$R$3,Data[Index]&amp;Data[Valid Test, Can be used for conformity (Y/N)]&amp;Data[Cycle],Data[CO/km (mg)])</f>
        <v>#N/A</v>
      </c>
      <c r="G835" s="129" t="e" cm="1">
        <f t="array" ref="G835">_xlfn.XLOOKUP($A835&amp;$Q$3,Data[Index]&amp;Data[Valid Test, Can be used for conformity (Y/N)],Data[CO2/km (g)])</f>
        <v>#N/A</v>
      </c>
      <c r="H835" s="129" t="e" cm="1">
        <f t="array" ref="H835">_xlfn.XLOOKUP($A835&amp;$Q$3,Data[Index]&amp;Data[Valid Test, Can be used for conformity (Y/N)],Data[THC/km (mg)])</f>
        <v>#N/A</v>
      </c>
      <c r="I835" s="129" t="e" cm="1">
        <f t="array" ref="I835">_xlfn.XLOOKUP($A835&amp;$Q$3,Data[Index]&amp;Data[Valid Test, Can be used for conformity (Y/N)],Data[NOx/km (mg)])</f>
        <v>#N/A</v>
      </c>
      <c r="J835" s="129" t="e" cm="1">
        <f t="array" ref="J835">_xlfn.XLOOKUP($A835&amp;$Q$3,Data[Index]&amp;Data[Valid Test, Can be used for conformity (Y/N)],Data[THC + NOx/km (mg)])</f>
        <v>#N/A</v>
      </c>
      <c r="K835" s="142" t="e" cm="1">
        <f t="array" ref="K835">_xlfn.XLOOKUP($A835&amp;$Q$3,Data[Index]&amp;Data[Valid Test, Can be used for conformity (Y/N)],Data[PN/km ('#)])</f>
        <v>#N/A</v>
      </c>
      <c r="L835" s="129" t="e" cm="1">
        <f t="array" ref="L835">_xlfn.XLOOKUP($A835&amp;$Q$3,Data[Index]&amp;Data[Valid Test, Can be used for conformity (Y/N)],Data[PM/km (mg)])</f>
        <v>#N/A</v>
      </c>
      <c r="M835" s="126" t="e" cm="1">
        <f t="array" ref="M835">_xlfn.XLOOKUP($A835&amp;$Q$3,Data[Index]&amp;Data[Valid Test, Can be used for conformity (Y/N)],Data[CH4 (mg/km)])</f>
        <v>#N/A</v>
      </c>
      <c r="N835" s="126" t="e" cm="1">
        <f t="array" ref="N835">_xlfn.XLOOKUP($A835&amp;$Q$3,Data[Index]&amp;Data[Valid Test, Can be used for conformity (Y/N)],Data[N20 (mg/km)])</f>
        <v>#N/A</v>
      </c>
      <c r="O835" s="129" t="e" cm="1">
        <f t="array" ref="O835">_xlfn.XLOOKUP($A835&amp;$Q$3,Data[Index]&amp;Data[Valid Test, Can be used for conformity (Y/N)],Data[l/100km])</f>
        <v>#N/A</v>
      </c>
      <c r="P835" s="138" t="e">
        <f>_xlfn.XLOOKUP($A835,Data[Index],Data[Comments])</f>
        <v>#N/A</v>
      </c>
    </row>
    <row r="836" spans="1:16" x14ac:dyDescent="0.2">
      <c r="A836" s="129"/>
      <c r="B836" s="129"/>
      <c r="C836" s="129" t="e" cm="1">
        <f t="array" ref="C836">_xlfn.XLOOKUP($A836&amp;$Q$3&amp;$R$3,Data[Index]&amp;Data[Valid Test, Can be used for conformity (Y/N)]&amp;Data[Cycle],Data[Test Name])</f>
        <v>#N/A</v>
      </c>
      <c r="D836" s="167" t="e" cm="1">
        <f t="array" ref="D836">_xlfn.XLOOKUP($A836&amp;$Q$3&amp;$R$3,Data[Index]&amp;Data[Valid Test, Can be used for conformity (Y/N)]&amp;Data[Cycle],Data[Mileage (Miles)])</f>
        <v>#N/A</v>
      </c>
      <c r="E836" s="130" t="e" cm="1">
        <f t="array" ref="E836">_xlfn.XLOOKUP($A836&amp;$Q$3&amp;$R$3,Data[Index]&amp;Data[Valid Test, Can be used for conformity (Y/N)]&amp;Data[Cycle],Data[Date])</f>
        <v>#N/A</v>
      </c>
      <c r="F836" s="129" t="e" cm="1">
        <f t="array" ref="F836">_xlfn.XLOOKUP($A836&amp;$Q$3&amp;$R$3,Data[Index]&amp;Data[Valid Test, Can be used for conformity (Y/N)]&amp;Data[Cycle],Data[CO/km (mg)])</f>
        <v>#N/A</v>
      </c>
      <c r="G836" s="129" t="e" cm="1">
        <f t="array" ref="G836">_xlfn.XLOOKUP($A836&amp;$Q$3,Data[Index]&amp;Data[Valid Test, Can be used for conformity (Y/N)],Data[CO2/km (g)])</f>
        <v>#N/A</v>
      </c>
      <c r="H836" s="129" t="e" cm="1">
        <f t="array" ref="H836">_xlfn.XLOOKUP($A836&amp;$Q$3,Data[Index]&amp;Data[Valid Test, Can be used for conformity (Y/N)],Data[THC/km (mg)])</f>
        <v>#N/A</v>
      </c>
      <c r="I836" s="129" t="e" cm="1">
        <f t="array" ref="I836">_xlfn.XLOOKUP($A836&amp;$Q$3,Data[Index]&amp;Data[Valid Test, Can be used for conformity (Y/N)],Data[NOx/km (mg)])</f>
        <v>#N/A</v>
      </c>
      <c r="J836" s="129" t="e" cm="1">
        <f t="array" ref="J836">_xlfn.XLOOKUP($A836&amp;$Q$3,Data[Index]&amp;Data[Valid Test, Can be used for conformity (Y/N)],Data[THC + NOx/km (mg)])</f>
        <v>#N/A</v>
      </c>
      <c r="K836" s="142" t="e" cm="1">
        <f t="array" ref="K836">_xlfn.XLOOKUP($A836&amp;$Q$3,Data[Index]&amp;Data[Valid Test, Can be used for conformity (Y/N)],Data[PN/km ('#)])</f>
        <v>#N/A</v>
      </c>
      <c r="L836" s="129" t="e" cm="1">
        <f t="array" ref="L836">_xlfn.XLOOKUP($A836&amp;$Q$3,Data[Index]&amp;Data[Valid Test, Can be used for conformity (Y/N)],Data[PM/km (mg)])</f>
        <v>#N/A</v>
      </c>
      <c r="M836" s="126" t="e" cm="1">
        <f t="array" ref="M836">_xlfn.XLOOKUP($A836&amp;$Q$3,Data[Index]&amp;Data[Valid Test, Can be used for conformity (Y/N)],Data[CH4 (mg/km)])</f>
        <v>#N/A</v>
      </c>
      <c r="N836" s="126" t="e" cm="1">
        <f t="array" ref="N836">_xlfn.XLOOKUP($A836&amp;$Q$3,Data[Index]&amp;Data[Valid Test, Can be used for conformity (Y/N)],Data[N20 (mg/km)])</f>
        <v>#N/A</v>
      </c>
      <c r="O836" s="129" t="e" cm="1">
        <f t="array" ref="O836">_xlfn.XLOOKUP($A836&amp;$Q$3,Data[Index]&amp;Data[Valid Test, Can be used for conformity (Y/N)],Data[l/100km])</f>
        <v>#N/A</v>
      </c>
      <c r="P836" s="138">
        <f>_xlfn.XLOOKUP($A836,Data[Index],Data[Comments])</f>
        <v>0</v>
      </c>
    </row>
    <row r="837" spans="1:16" x14ac:dyDescent="0.2">
      <c r="A837" s="129"/>
      <c r="B837" s="129"/>
      <c r="C837" s="129" t="e" cm="1">
        <f t="array" ref="C837">_xlfn.XLOOKUP($A837&amp;$Q$3&amp;$R$3,Data[Index]&amp;Data[Valid Test, Can be used for conformity (Y/N)]&amp;Data[Cycle],Data[Test Name])</f>
        <v>#N/A</v>
      </c>
      <c r="D837" s="167" t="e" cm="1">
        <f t="array" ref="D837">_xlfn.XLOOKUP($A837&amp;$Q$3&amp;$R$3,Data[Index]&amp;Data[Valid Test, Can be used for conformity (Y/N)]&amp;Data[Cycle],Data[Mileage (Miles)])</f>
        <v>#N/A</v>
      </c>
      <c r="E837" s="130" t="e" cm="1">
        <f t="array" ref="E837">_xlfn.XLOOKUP($A837&amp;$Q$3&amp;$R$3,Data[Index]&amp;Data[Valid Test, Can be used for conformity (Y/N)]&amp;Data[Cycle],Data[Date])</f>
        <v>#N/A</v>
      </c>
      <c r="F837" s="129" t="e" cm="1">
        <f t="array" ref="F837">_xlfn.XLOOKUP($A837&amp;$Q$3&amp;$R$3,Data[Index]&amp;Data[Valid Test, Can be used for conformity (Y/N)]&amp;Data[Cycle],Data[CO/km (mg)])</f>
        <v>#N/A</v>
      </c>
      <c r="G837" s="129" t="e" cm="1">
        <f t="array" ref="G837">_xlfn.XLOOKUP($A837&amp;$Q$3,Data[Index]&amp;Data[Valid Test, Can be used for conformity (Y/N)],Data[CO2/km (g)])</f>
        <v>#N/A</v>
      </c>
      <c r="H837" s="129" t="e" cm="1">
        <f t="array" ref="H837">_xlfn.XLOOKUP($A837&amp;$Q$3,Data[Index]&amp;Data[Valid Test, Can be used for conformity (Y/N)],Data[THC/km (mg)])</f>
        <v>#N/A</v>
      </c>
      <c r="I837" s="129" t="e" cm="1">
        <f t="array" ref="I837">_xlfn.XLOOKUP($A837&amp;$Q$3,Data[Index]&amp;Data[Valid Test, Can be used for conformity (Y/N)],Data[NOx/km (mg)])</f>
        <v>#N/A</v>
      </c>
      <c r="J837" s="129" t="e" cm="1">
        <f t="array" ref="J837">_xlfn.XLOOKUP($A837&amp;$Q$3,Data[Index]&amp;Data[Valid Test, Can be used for conformity (Y/N)],Data[THC + NOx/km (mg)])</f>
        <v>#N/A</v>
      </c>
      <c r="K837" s="142" t="e" cm="1">
        <f t="array" ref="K837">_xlfn.XLOOKUP($A837&amp;$Q$3,Data[Index]&amp;Data[Valid Test, Can be used for conformity (Y/N)],Data[PN/km ('#)])</f>
        <v>#N/A</v>
      </c>
      <c r="L837" s="129" t="e" cm="1">
        <f t="array" ref="L837">_xlfn.XLOOKUP($A837&amp;$Q$3,Data[Index]&amp;Data[Valid Test, Can be used for conformity (Y/N)],Data[PM/km (mg)])</f>
        <v>#N/A</v>
      </c>
      <c r="M837" s="126" t="e" cm="1">
        <f t="array" ref="M837">_xlfn.XLOOKUP($A837&amp;$Q$3,Data[Index]&amp;Data[Valid Test, Can be used for conformity (Y/N)],Data[CH4 (mg/km)])</f>
        <v>#N/A</v>
      </c>
      <c r="N837" s="126" t="e" cm="1">
        <f t="array" ref="N837">_xlfn.XLOOKUP($A837&amp;$Q$3,Data[Index]&amp;Data[Valid Test, Can be used for conformity (Y/N)],Data[N20 (mg/km)])</f>
        <v>#N/A</v>
      </c>
      <c r="O837" s="129" t="e" cm="1">
        <f t="array" ref="O837">_xlfn.XLOOKUP($A837&amp;$Q$3,Data[Index]&amp;Data[Valid Test, Can be used for conformity (Y/N)],Data[l/100km])</f>
        <v>#N/A</v>
      </c>
      <c r="P837" s="138">
        <f>_xlfn.XLOOKUP($A837,Data[Index],Data[Comments])</f>
        <v>0</v>
      </c>
    </row>
    <row r="838" spans="1:16" x14ac:dyDescent="0.2">
      <c r="A838" s="129"/>
      <c r="B838" s="129"/>
      <c r="C838" s="129" t="e" cm="1">
        <f t="array" ref="C838">_xlfn.XLOOKUP($A838&amp;$Q$3&amp;$R$3,Data[Index]&amp;Data[Valid Test, Can be used for conformity (Y/N)]&amp;Data[Cycle],Data[Test Name])</f>
        <v>#N/A</v>
      </c>
      <c r="D838" s="167" t="e" cm="1">
        <f t="array" ref="D838">_xlfn.XLOOKUP($A838&amp;$Q$3&amp;$R$3,Data[Index]&amp;Data[Valid Test, Can be used for conformity (Y/N)]&amp;Data[Cycle],Data[Mileage (Miles)])</f>
        <v>#N/A</v>
      </c>
      <c r="E838" s="130" t="e" cm="1">
        <f t="array" ref="E838">_xlfn.XLOOKUP($A838&amp;$Q$3&amp;$R$3,Data[Index]&amp;Data[Valid Test, Can be used for conformity (Y/N)]&amp;Data[Cycle],Data[Date])</f>
        <v>#N/A</v>
      </c>
      <c r="F838" s="129" t="e" cm="1">
        <f t="array" ref="F838">_xlfn.XLOOKUP($A838&amp;$Q$3&amp;$R$3,Data[Index]&amp;Data[Valid Test, Can be used for conformity (Y/N)]&amp;Data[Cycle],Data[CO/km (mg)])</f>
        <v>#N/A</v>
      </c>
      <c r="G838" s="129" t="e" cm="1">
        <f t="array" ref="G838">_xlfn.XLOOKUP($A838&amp;$Q$3,Data[Index]&amp;Data[Valid Test, Can be used for conformity (Y/N)],Data[CO2/km (g)])</f>
        <v>#N/A</v>
      </c>
      <c r="H838" s="129" t="e" cm="1">
        <f t="array" ref="H838">_xlfn.XLOOKUP($A838&amp;$Q$3,Data[Index]&amp;Data[Valid Test, Can be used for conformity (Y/N)],Data[THC/km (mg)])</f>
        <v>#N/A</v>
      </c>
      <c r="I838" s="129" t="e" cm="1">
        <f t="array" ref="I838">_xlfn.XLOOKUP($A838&amp;$Q$3,Data[Index]&amp;Data[Valid Test, Can be used for conformity (Y/N)],Data[NOx/km (mg)])</f>
        <v>#N/A</v>
      </c>
      <c r="J838" s="129" t="e" cm="1">
        <f t="array" ref="J838">_xlfn.XLOOKUP($A838&amp;$Q$3,Data[Index]&amp;Data[Valid Test, Can be used for conformity (Y/N)],Data[THC + NOx/km (mg)])</f>
        <v>#N/A</v>
      </c>
      <c r="K838" s="142" t="e" cm="1">
        <f t="array" ref="K838">_xlfn.XLOOKUP($A838&amp;$Q$3,Data[Index]&amp;Data[Valid Test, Can be used for conformity (Y/N)],Data[PN/km ('#)])</f>
        <v>#N/A</v>
      </c>
      <c r="L838" s="129" t="e" cm="1">
        <f t="array" ref="L838">_xlfn.XLOOKUP($A838&amp;$Q$3,Data[Index]&amp;Data[Valid Test, Can be used for conformity (Y/N)],Data[PM/km (mg)])</f>
        <v>#N/A</v>
      </c>
      <c r="M838" s="126" t="e" cm="1">
        <f t="array" ref="M838">_xlfn.XLOOKUP($A838&amp;$Q$3,Data[Index]&amp;Data[Valid Test, Can be used for conformity (Y/N)],Data[CH4 (mg/km)])</f>
        <v>#N/A</v>
      </c>
      <c r="N838" s="126" t="e" cm="1">
        <f t="array" ref="N838">_xlfn.XLOOKUP($A838&amp;$Q$3,Data[Index]&amp;Data[Valid Test, Can be used for conformity (Y/N)],Data[N20 (mg/km)])</f>
        <v>#N/A</v>
      </c>
      <c r="O838" s="129" t="e" cm="1">
        <f t="array" ref="O838">_xlfn.XLOOKUP($A838&amp;$Q$3,Data[Index]&amp;Data[Valid Test, Can be used for conformity (Y/N)],Data[l/100km])</f>
        <v>#N/A</v>
      </c>
      <c r="P838" s="138" t="e">
        <f>_xlfn.XLOOKUP($A838,Data[Index],Data[Comments])</f>
        <v>#N/A</v>
      </c>
    </row>
    <row r="839" spans="1:16" x14ac:dyDescent="0.2">
      <c r="A839" s="129"/>
      <c r="B839" s="129"/>
      <c r="C839" s="129" t="e" cm="1">
        <f t="array" ref="C839">_xlfn.XLOOKUP($A839&amp;$Q$3&amp;$R$3,Data[Index]&amp;Data[Valid Test, Can be used for conformity (Y/N)]&amp;Data[Cycle],Data[Test Name])</f>
        <v>#N/A</v>
      </c>
      <c r="D839" s="167" t="e" cm="1">
        <f t="array" ref="D839">_xlfn.XLOOKUP($A839&amp;$Q$3&amp;$R$3,Data[Index]&amp;Data[Valid Test, Can be used for conformity (Y/N)]&amp;Data[Cycle],Data[Mileage (Miles)])</f>
        <v>#N/A</v>
      </c>
      <c r="E839" s="130" t="e" cm="1">
        <f t="array" ref="E839">_xlfn.XLOOKUP($A839&amp;$Q$3&amp;$R$3,Data[Index]&amp;Data[Valid Test, Can be used for conformity (Y/N)]&amp;Data[Cycle],Data[Date])</f>
        <v>#N/A</v>
      </c>
      <c r="F839" s="129" t="e" cm="1">
        <f t="array" ref="F839">_xlfn.XLOOKUP($A839&amp;$Q$3&amp;$R$3,Data[Index]&amp;Data[Valid Test, Can be used for conformity (Y/N)]&amp;Data[Cycle],Data[CO/km (mg)])</f>
        <v>#N/A</v>
      </c>
      <c r="G839" s="129" t="e" cm="1">
        <f t="array" ref="G839">_xlfn.XLOOKUP($A839&amp;$Q$3,Data[Index]&amp;Data[Valid Test, Can be used for conformity (Y/N)],Data[CO2/km (g)])</f>
        <v>#N/A</v>
      </c>
      <c r="H839" s="129" t="e" cm="1">
        <f t="array" ref="H839">_xlfn.XLOOKUP($A839&amp;$Q$3,Data[Index]&amp;Data[Valid Test, Can be used for conformity (Y/N)],Data[THC/km (mg)])</f>
        <v>#N/A</v>
      </c>
      <c r="I839" s="129" t="e" cm="1">
        <f t="array" ref="I839">_xlfn.XLOOKUP($A839&amp;$Q$3,Data[Index]&amp;Data[Valid Test, Can be used for conformity (Y/N)],Data[NOx/km (mg)])</f>
        <v>#N/A</v>
      </c>
      <c r="J839" s="129" t="e" cm="1">
        <f t="array" ref="J839">_xlfn.XLOOKUP($A839&amp;$Q$3,Data[Index]&amp;Data[Valid Test, Can be used for conformity (Y/N)],Data[THC + NOx/km (mg)])</f>
        <v>#N/A</v>
      </c>
      <c r="K839" s="142" t="e" cm="1">
        <f t="array" ref="K839">_xlfn.XLOOKUP($A839&amp;$Q$3,Data[Index]&amp;Data[Valid Test, Can be used for conformity (Y/N)],Data[PN/km ('#)])</f>
        <v>#N/A</v>
      </c>
      <c r="L839" s="129" t="e" cm="1">
        <f t="array" ref="L839">_xlfn.XLOOKUP($A839&amp;$Q$3,Data[Index]&amp;Data[Valid Test, Can be used for conformity (Y/N)],Data[PM/km (mg)])</f>
        <v>#N/A</v>
      </c>
      <c r="M839" s="126" t="e" cm="1">
        <f t="array" ref="M839">_xlfn.XLOOKUP($A839&amp;$Q$3,Data[Index]&amp;Data[Valid Test, Can be used for conformity (Y/N)],Data[CH4 (mg/km)])</f>
        <v>#N/A</v>
      </c>
      <c r="N839" s="126" t="e" cm="1">
        <f t="array" ref="N839">_xlfn.XLOOKUP($A839&amp;$Q$3,Data[Index]&amp;Data[Valid Test, Can be used for conformity (Y/N)],Data[N20 (mg/km)])</f>
        <v>#N/A</v>
      </c>
      <c r="O839" s="129" t="e" cm="1">
        <f t="array" ref="O839">_xlfn.XLOOKUP($A839&amp;$Q$3,Data[Index]&amp;Data[Valid Test, Can be used for conformity (Y/N)],Data[l/100km])</f>
        <v>#N/A</v>
      </c>
      <c r="P839" s="138" t="e">
        <f>_xlfn.XLOOKUP($A839,Data[Index],Data[Comments])</f>
        <v>#N/A</v>
      </c>
    </row>
    <row r="840" spans="1:16" x14ac:dyDescent="0.2">
      <c r="A840" s="129"/>
      <c r="B840" s="129"/>
      <c r="C840" s="129" t="e" cm="1">
        <f t="array" ref="C840">_xlfn.XLOOKUP($A840&amp;$Q$3&amp;$R$3,Data[Index]&amp;Data[Valid Test, Can be used for conformity (Y/N)]&amp;Data[Cycle],Data[Test Name])</f>
        <v>#N/A</v>
      </c>
      <c r="D840" s="167" t="e" cm="1">
        <f t="array" ref="D840">_xlfn.XLOOKUP($A840&amp;$Q$3&amp;$R$3,Data[Index]&amp;Data[Valid Test, Can be used for conformity (Y/N)]&amp;Data[Cycle],Data[Mileage (Miles)])</f>
        <v>#N/A</v>
      </c>
      <c r="E840" s="130" t="e" cm="1">
        <f t="array" ref="E840">_xlfn.XLOOKUP($A840&amp;$Q$3&amp;$R$3,Data[Index]&amp;Data[Valid Test, Can be used for conformity (Y/N)]&amp;Data[Cycle],Data[Date])</f>
        <v>#N/A</v>
      </c>
      <c r="F840" s="129" t="e" cm="1">
        <f t="array" ref="F840">_xlfn.XLOOKUP($A840&amp;$Q$3&amp;$R$3,Data[Index]&amp;Data[Valid Test, Can be used for conformity (Y/N)]&amp;Data[Cycle],Data[CO/km (mg)])</f>
        <v>#N/A</v>
      </c>
      <c r="G840" s="129" t="e" cm="1">
        <f t="array" ref="G840">_xlfn.XLOOKUP($A840&amp;$Q$3,Data[Index]&amp;Data[Valid Test, Can be used for conformity (Y/N)],Data[CO2/km (g)])</f>
        <v>#N/A</v>
      </c>
      <c r="H840" s="129" t="e" cm="1">
        <f t="array" ref="H840">_xlfn.XLOOKUP($A840&amp;$Q$3,Data[Index]&amp;Data[Valid Test, Can be used for conformity (Y/N)],Data[THC/km (mg)])</f>
        <v>#N/A</v>
      </c>
      <c r="I840" s="129" t="e" cm="1">
        <f t="array" ref="I840">_xlfn.XLOOKUP($A840&amp;$Q$3,Data[Index]&amp;Data[Valid Test, Can be used for conformity (Y/N)],Data[NOx/km (mg)])</f>
        <v>#N/A</v>
      </c>
      <c r="J840" s="129" t="e" cm="1">
        <f t="array" ref="J840">_xlfn.XLOOKUP($A840&amp;$Q$3,Data[Index]&amp;Data[Valid Test, Can be used for conformity (Y/N)],Data[THC + NOx/km (mg)])</f>
        <v>#N/A</v>
      </c>
      <c r="K840" s="142" t="e" cm="1">
        <f t="array" ref="K840">_xlfn.XLOOKUP($A840&amp;$Q$3,Data[Index]&amp;Data[Valid Test, Can be used for conformity (Y/N)],Data[PN/km ('#)])</f>
        <v>#N/A</v>
      </c>
      <c r="L840" s="129" t="e" cm="1">
        <f t="array" ref="L840">_xlfn.XLOOKUP($A840&amp;$Q$3,Data[Index]&amp;Data[Valid Test, Can be used for conformity (Y/N)],Data[PM/km (mg)])</f>
        <v>#N/A</v>
      </c>
      <c r="M840" s="126" t="e" cm="1">
        <f t="array" ref="M840">_xlfn.XLOOKUP($A840&amp;$Q$3,Data[Index]&amp;Data[Valid Test, Can be used for conformity (Y/N)],Data[CH4 (mg/km)])</f>
        <v>#N/A</v>
      </c>
      <c r="N840" s="126" t="e" cm="1">
        <f t="array" ref="N840">_xlfn.XLOOKUP($A840&amp;$Q$3,Data[Index]&amp;Data[Valid Test, Can be used for conformity (Y/N)],Data[N20 (mg/km)])</f>
        <v>#N/A</v>
      </c>
      <c r="O840" s="129" t="e" cm="1">
        <f t="array" ref="O840">_xlfn.XLOOKUP($A840&amp;$Q$3,Data[Index]&amp;Data[Valid Test, Can be used for conformity (Y/N)],Data[l/100km])</f>
        <v>#N/A</v>
      </c>
      <c r="P840" s="138" t="e">
        <f>_xlfn.XLOOKUP($A840,Data[Index],Data[Comments])</f>
        <v>#N/A</v>
      </c>
    </row>
    <row r="841" spans="1:16" x14ac:dyDescent="0.2">
      <c r="A841" s="129"/>
      <c r="B841" s="129"/>
      <c r="C841" s="129" t="e" cm="1">
        <f t="array" ref="C841">_xlfn.XLOOKUP($A841&amp;$Q$3&amp;$R$3,Data[Index]&amp;Data[Valid Test, Can be used for conformity (Y/N)]&amp;Data[Cycle],Data[Test Name])</f>
        <v>#N/A</v>
      </c>
      <c r="D841" s="167" t="e" cm="1">
        <f t="array" ref="D841">_xlfn.XLOOKUP($A841&amp;$Q$3&amp;$R$3,Data[Index]&amp;Data[Valid Test, Can be used for conformity (Y/N)]&amp;Data[Cycle],Data[Mileage (Miles)])</f>
        <v>#N/A</v>
      </c>
      <c r="E841" s="130" t="e" cm="1">
        <f t="array" ref="E841">_xlfn.XLOOKUP($A841&amp;$Q$3&amp;$R$3,Data[Index]&amp;Data[Valid Test, Can be used for conformity (Y/N)]&amp;Data[Cycle],Data[Date])</f>
        <v>#N/A</v>
      </c>
      <c r="F841" s="129" t="e" cm="1">
        <f t="array" ref="F841">_xlfn.XLOOKUP($A841&amp;$Q$3&amp;$R$3,Data[Index]&amp;Data[Valid Test, Can be used for conformity (Y/N)]&amp;Data[Cycle],Data[CO/km (mg)])</f>
        <v>#N/A</v>
      </c>
      <c r="G841" s="129" t="e" cm="1">
        <f t="array" ref="G841">_xlfn.XLOOKUP($A841&amp;$Q$3,Data[Index]&amp;Data[Valid Test, Can be used for conformity (Y/N)],Data[CO2/km (g)])</f>
        <v>#N/A</v>
      </c>
      <c r="H841" s="129" t="e" cm="1">
        <f t="array" ref="H841">_xlfn.XLOOKUP($A841&amp;$Q$3,Data[Index]&amp;Data[Valid Test, Can be used for conformity (Y/N)],Data[THC/km (mg)])</f>
        <v>#N/A</v>
      </c>
      <c r="I841" s="129" t="e" cm="1">
        <f t="array" ref="I841">_xlfn.XLOOKUP($A841&amp;$Q$3,Data[Index]&amp;Data[Valid Test, Can be used for conformity (Y/N)],Data[NOx/km (mg)])</f>
        <v>#N/A</v>
      </c>
      <c r="J841" s="129" t="e" cm="1">
        <f t="array" ref="J841">_xlfn.XLOOKUP($A841&amp;$Q$3,Data[Index]&amp;Data[Valid Test, Can be used for conformity (Y/N)],Data[THC + NOx/km (mg)])</f>
        <v>#N/A</v>
      </c>
      <c r="K841" s="142" t="e" cm="1">
        <f t="array" ref="K841">_xlfn.XLOOKUP($A841&amp;$Q$3,Data[Index]&amp;Data[Valid Test, Can be used for conformity (Y/N)],Data[PN/km ('#)])</f>
        <v>#N/A</v>
      </c>
      <c r="L841" s="129" t="e" cm="1">
        <f t="array" ref="L841">_xlfn.XLOOKUP($A841&amp;$Q$3,Data[Index]&amp;Data[Valid Test, Can be used for conformity (Y/N)],Data[PM/km (mg)])</f>
        <v>#N/A</v>
      </c>
      <c r="M841" s="126" t="e" cm="1">
        <f t="array" ref="M841">_xlfn.XLOOKUP($A841&amp;$Q$3,Data[Index]&amp;Data[Valid Test, Can be used for conformity (Y/N)],Data[CH4 (mg/km)])</f>
        <v>#N/A</v>
      </c>
      <c r="N841" s="126" t="e" cm="1">
        <f t="array" ref="N841">_xlfn.XLOOKUP($A841&amp;$Q$3,Data[Index]&amp;Data[Valid Test, Can be used for conformity (Y/N)],Data[N20 (mg/km)])</f>
        <v>#N/A</v>
      </c>
      <c r="O841" s="129" t="e" cm="1">
        <f t="array" ref="O841">_xlfn.XLOOKUP($A841&amp;$Q$3,Data[Index]&amp;Data[Valid Test, Can be used for conformity (Y/N)],Data[l/100km])</f>
        <v>#N/A</v>
      </c>
      <c r="P841" s="138">
        <f>_xlfn.XLOOKUP($A841,Data[Index],Data[Comments])</f>
        <v>0</v>
      </c>
    </row>
    <row r="842" spans="1:16" x14ac:dyDescent="0.2">
      <c r="A842" s="129"/>
      <c r="B842" s="129"/>
      <c r="C842" s="129" t="e" cm="1">
        <f t="array" ref="C842">_xlfn.XLOOKUP($A842&amp;$Q$3&amp;$R$3,Data[Index]&amp;Data[Valid Test, Can be used for conformity (Y/N)]&amp;Data[Cycle],Data[Test Name])</f>
        <v>#N/A</v>
      </c>
      <c r="D842" s="167" t="e" cm="1">
        <f t="array" ref="D842">_xlfn.XLOOKUP($A842&amp;$Q$3&amp;$R$3,Data[Index]&amp;Data[Valid Test, Can be used for conformity (Y/N)]&amp;Data[Cycle],Data[Mileage (Miles)])</f>
        <v>#N/A</v>
      </c>
      <c r="E842" s="130" t="e" cm="1">
        <f t="array" ref="E842">_xlfn.XLOOKUP($A842&amp;$Q$3&amp;$R$3,Data[Index]&amp;Data[Valid Test, Can be used for conformity (Y/N)]&amp;Data[Cycle],Data[Date])</f>
        <v>#N/A</v>
      </c>
      <c r="F842" s="129" t="e" cm="1">
        <f t="array" ref="F842">_xlfn.XLOOKUP($A842&amp;$Q$3&amp;$R$3,Data[Index]&amp;Data[Valid Test, Can be used for conformity (Y/N)]&amp;Data[Cycle],Data[CO/km (mg)])</f>
        <v>#N/A</v>
      </c>
      <c r="G842" s="129" t="e" cm="1">
        <f t="array" ref="G842">_xlfn.XLOOKUP($A842&amp;$Q$3,Data[Index]&amp;Data[Valid Test, Can be used for conformity (Y/N)],Data[CO2/km (g)])</f>
        <v>#N/A</v>
      </c>
      <c r="H842" s="129" t="e" cm="1">
        <f t="array" ref="H842">_xlfn.XLOOKUP($A842&amp;$Q$3,Data[Index]&amp;Data[Valid Test, Can be used for conformity (Y/N)],Data[THC/km (mg)])</f>
        <v>#N/A</v>
      </c>
      <c r="I842" s="129" t="e" cm="1">
        <f t="array" ref="I842">_xlfn.XLOOKUP($A842&amp;$Q$3,Data[Index]&amp;Data[Valid Test, Can be used for conformity (Y/N)],Data[NOx/km (mg)])</f>
        <v>#N/A</v>
      </c>
      <c r="J842" s="129" t="e" cm="1">
        <f t="array" ref="J842">_xlfn.XLOOKUP($A842&amp;$Q$3,Data[Index]&amp;Data[Valid Test, Can be used for conformity (Y/N)],Data[THC + NOx/km (mg)])</f>
        <v>#N/A</v>
      </c>
      <c r="K842" s="142" t="e" cm="1">
        <f t="array" ref="K842">_xlfn.XLOOKUP($A842&amp;$Q$3,Data[Index]&amp;Data[Valid Test, Can be used for conformity (Y/N)],Data[PN/km ('#)])</f>
        <v>#N/A</v>
      </c>
      <c r="L842" s="129" t="e" cm="1">
        <f t="array" ref="L842">_xlfn.XLOOKUP($A842&amp;$Q$3,Data[Index]&amp;Data[Valid Test, Can be used for conformity (Y/N)],Data[PM/km (mg)])</f>
        <v>#N/A</v>
      </c>
      <c r="M842" s="126" t="e" cm="1">
        <f t="array" ref="M842">_xlfn.XLOOKUP($A842&amp;$Q$3,Data[Index]&amp;Data[Valid Test, Can be used for conformity (Y/N)],Data[CH4 (mg/km)])</f>
        <v>#N/A</v>
      </c>
      <c r="N842" s="126" t="e" cm="1">
        <f t="array" ref="N842">_xlfn.XLOOKUP($A842&amp;$Q$3,Data[Index]&amp;Data[Valid Test, Can be used for conformity (Y/N)],Data[N20 (mg/km)])</f>
        <v>#N/A</v>
      </c>
      <c r="O842" s="129" t="e" cm="1">
        <f t="array" ref="O842">_xlfn.XLOOKUP($A842&amp;$Q$3,Data[Index]&amp;Data[Valid Test, Can be used for conformity (Y/N)],Data[l/100km])</f>
        <v>#N/A</v>
      </c>
      <c r="P842" s="138">
        <f>_xlfn.XLOOKUP($A842,Data[Index],Data[Comments])</f>
        <v>0</v>
      </c>
    </row>
    <row r="843" spans="1:16" x14ac:dyDescent="0.2">
      <c r="A843" s="129"/>
      <c r="B843" s="129"/>
      <c r="C843" s="129" t="e" cm="1">
        <f t="array" ref="C843">_xlfn.XLOOKUP($A843&amp;$Q$3&amp;$R$3,Data[Index]&amp;Data[Valid Test, Can be used for conformity (Y/N)]&amp;Data[Cycle],Data[Test Name])</f>
        <v>#N/A</v>
      </c>
      <c r="D843" s="167" t="e" cm="1">
        <f t="array" ref="D843">_xlfn.XLOOKUP($A843&amp;$Q$3&amp;$R$3,Data[Index]&amp;Data[Valid Test, Can be used for conformity (Y/N)]&amp;Data[Cycle],Data[Mileage (Miles)])</f>
        <v>#N/A</v>
      </c>
      <c r="E843" s="130" t="e" cm="1">
        <f t="array" ref="E843">_xlfn.XLOOKUP($A843&amp;$Q$3&amp;$R$3,Data[Index]&amp;Data[Valid Test, Can be used for conformity (Y/N)]&amp;Data[Cycle],Data[Date])</f>
        <v>#N/A</v>
      </c>
      <c r="F843" s="129" t="e" cm="1">
        <f t="array" ref="F843">_xlfn.XLOOKUP($A843&amp;$Q$3&amp;$R$3,Data[Index]&amp;Data[Valid Test, Can be used for conformity (Y/N)]&amp;Data[Cycle],Data[CO/km (mg)])</f>
        <v>#N/A</v>
      </c>
      <c r="G843" s="129" t="e" cm="1">
        <f t="array" ref="G843">_xlfn.XLOOKUP($A843&amp;$Q$3,Data[Index]&amp;Data[Valid Test, Can be used for conformity (Y/N)],Data[CO2/km (g)])</f>
        <v>#N/A</v>
      </c>
      <c r="H843" s="129" t="e" cm="1">
        <f t="array" ref="H843">_xlfn.XLOOKUP($A843&amp;$Q$3,Data[Index]&amp;Data[Valid Test, Can be used for conformity (Y/N)],Data[THC/km (mg)])</f>
        <v>#N/A</v>
      </c>
      <c r="I843" s="129" t="e" cm="1">
        <f t="array" ref="I843">_xlfn.XLOOKUP($A843&amp;$Q$3,Data[Index]&amp;Data[Valid Test, Can be used for conformity (Y/N)],Data[NOx/km (mg)])</f>
        <v>#N/A</v>
      </c>
      <c r="J843" s="129" t="e" cm="1">
        <f t="array" ref="J843">_xlfn.XLOOKUP($A843&amp;$Q$3,Data[Index]&amp;Data[Valid Test, Can be used for conformity (Y/N)],Data[THC + NOx/km (mg)])</f>
        <v>#N/A</v>
      </c>
      <c r="K843" s="142" t="e" cm="1">
        <f t="array" ref="K843">_xlfn.XLOOKUP($A843&amp;$Q$3,Data[Index]&amp;Data[Valid Test, Can be used for conformity (Y/N)],Data[PN/km ('#)])</f>
        <v>#N/A</v>
      </c>
      <c r="L843" s="129" t="e" cm="1">
        <f t="array" ref="L843">_xlfn.XLOOKUP($A843&amp;$Q$3,Data[Index]&amp;Data[Valid Test, Can be used for conformity (Y/N)],Data[PM/km (mg)])</f>
        <v>#N/A</v>
      </c>
      <c r="M843" s="126" t="e" cm="1">
        <f t="array" ref="M843">_xlfn.XLOOKUP($A843&amp;$Q$3,Data[Index]&amp;Data[Valid Test, Can be used for conformity (Y/N)],Data[CH4 (mg/km)])</f>
        <v>#N/A</v>
      </c>
      <c r="N843" s="126" t="e" cm="1">
        <f t="array" ref="N843">_xlfn.XLOOKUP($A843&amp;$Q$3,Data[Index]&amp;Data[Valid Test, Can be used for conformity (Y/N)],Data[N20 (mg/km)])</f>
        <v>#N/A</v>
      </c>
      <c r="O843" s="129" t="e" cm="1">
        <f t="array" ref="O843">_xlfn.XLOOKUP($A843&amp;$Q$3,Data[Index]&amp;Data[Valid Test, Can be used for conformity (Y/N)],Data[l/100km])</f>
        <v>#N/A</v>
      </c>
      <c r="P843" s="138" t="e">
        <f>_xlfn.XLOOKUP($A843,Data[Index],Data[Comments])</f>
        <v>#N/A</v>
      </c>
    </row>
    <row r="844" spans="1:16" x14ac:dyDescent="0.2">
      <c r="A844" s="129"/>
      <c r="B844" s="129"/>
      <c r="C844" s="129" t="e" cm="1">
        <f t="array" ref="C844">_xlfn.XLOOKUP($A844&amp;$Q$3&amp;$R$3,Data[Index]&amp;Data[Valid Test, Can be used for conformity (Y/N)]&amp;Data[Cycle],Data[Test Name])</f>
        <v>#N/A</v>
      </c>
      <c r="D844" s="167" t="e" cm="1">
        <f t="array" ref="D844">_xlfn.XLOOKUP($A844&amp;$Q$3&amp;$R$3,Data[Index]&amp;Data[Valid Test, Can be used for conformity (Y/N)]&amp;Data[Cycle],Data[Mileage (Miles)])</f>
        <v>#N/A</v>
      </c>
      <c r="E844" s="130" t="e" cm="1">
        <f t="array" ref="E844">_xlfn.XLOOKUP($A844&amp;$Q$3&amp;$R$3,Data[Index]&amp;Data[Valid Test, Can be used for conformity (Y/N)]&amp;Data[Cycle],Data[Date])</f>
        <v>#N/A</v>
      </c>
      <c r="F844" s="129" t="e" cm="1">
        <f t="array" ref="F844">_xlfn.XLOOKUP($A844&amp;$Q$3&amp;$R$3,Data[Index]&amp;Data[Valid Test, Can be used for conformity (Y/N)]&amp;Data[Cycle],Data[CO/km (mg)])</f>
        <v>#N/A</v>
      </c>
      <c r="G844" s="129" t="e" cm="1">
        <f t="array" ref="G844">_xlfn.XLOOKUP($A844&amp;$Q$3,Data[Index]&amp;Data[Valid Test, Can be used for conformity (Y/N)],Data[CO2/km (g)])</f>
        <v>#N/A</v>
      </c>
      <c r="H844" s="129" t="e" cm="1">
        <f t="array" ref="H844">_xlfn.XLOOKUP($A844&amp;$Q$3,Data[Index]&amp;Data[Valid Test, Can be used for conformity (Y/N)],Data[THC/km (mg)])</f>
        <v>#N/A</v>
      </c>
      <c r="I844" s="129" t="e" cm="1">
        <f t="array" ref="I844">_xlfn.XLOOKUP($A844&amp;$Q$3,Data[Index]&amp;Data[Valid Test, Can be used for conformity (Y/N)],Data[NOx/km (mg)])</f>
        <v>#N/A</v>
      </c>
      <c r="J844" s="129" t="e" cm="1">
        <f t="array" ref="J844">_xlfn.XLOOKUP($A844&amp;$Q$3,Data[Index]&amp;Data[Valid Test, Can be used for conformity (Y/N)],Data[THC + NOx/km (mg)])</f>
        <v>#N/A</v>
      </c>
      <c r="K844" s="142" t="e" cm="1">
        <f t="array" ref="K844">_xlfn.XLOOKUP($A844&amp;$Q$3,Data[Index]&amp;Data[Valid Test, Can be used for conformity (Y/N)],Data[PN/km ('#)])</f>
        <v>#N/A</v>
      </c>
      <c r="L844" s="129" t="e" cm="1">
        <f t="array" ref="L844">_xlfn.XLOOKUP($A844&amp;$Q$3,Data[Index]&amp;Data[Valid Test, Can be used for conformity (Y/N)],Data[PM/km (mg)])</f>
        <v>#N/A</v>
      </c>
      <c r="M844" s="126" t="e" cm="1">
        <f t="array" ref="M844">_xlfn.XLOOKUP($A844&amp;$Q$3,Data[Index]&amp;Data[Valid Test, Can be used for conformity (Y/N)],Data[CH4 (mg/km)])</f>
        <v>#N/A</v>
      </c>
      <c r="N844" s="126" t="e" cm="1">
        <f t="array" ref="N844">_xlfn.XLOOKUP($A844&amp;$Q$3,Data[Index]&amp;Data[Valid Test, Can be used for conformity (Y/N)],Data[N20 (mg/km)])</f>
        <v>#N/A</v>
      </c>
      <c r="O844" s="129" t="e" cm="1">
        <f t="array" ref="O844">_xlfn.XLOOKUP($A844&amp;$Q$3,Data[Index]&amp;Data[Valid Test, Can be used for conformity (Y/N)],Data[l/100km])</f>
        <v>#N/A</v>
      </c>
      <c r="P844" s="138">
        <f>_xlfn.XLOOKUP($A844,Data[Index],Data[Comments])</f>
        <v>0</v>
      </c>
    </row>
    <row r="845" spans="1:16" x14ac:dyDescent="0.2">
      <c r="A845" s="129"/>
      <c r="B845" s="129"/>
      <c r="C845" s="129" t="e" cm="1">
        <f t="array" ref="C845">_xlfn.XLOOKUP($A845&amp;$Q$3&amp;$R$3,Data[Index]&amp;Data[Valid Test, Can be used for conformity (Y/N)]&amp;Data[Cycle],Data[Test Name])</f>
        <v>#N/A</v>
      </c>
      <c r="D845" s="167" t="e" cm="1">
        <f t="array" ref="D845">_xlfn.XLOOKUP($A845&amp;$Q$3&amp;$R$3,Data[Index]&amp;Data[Valid Test, Can be used for conformity (Y/N)]&amp;Data[Cycle],Data[Mileage (Miles)])</f>
        <v>#N/A</v>
      </c>
      <c r="E845" s="130" t="e" cm="1">
        <f t="array" ref="E845">_xlfn.XLOOKUP($A845&amp;$Q$3&amp;$R$3,Data[Index]&amp;Data[Valid Test, Can be used for conformity (Y/N)]&amp;Data[Cycle],Data[Date])</f>
        <v>#N/A</v>
      </c>
      <c r="F845" s="129" t="e" cm="1">
        <f t="array" ref="F845">_xlfn.XLOOKUP($A845&amp;$Q$3&amp;$R$3,Data[Index]&amp;Data[Valid Test, Can be used for conformity (Y/N)]&amp;Data[Cycle],Data[CO/km (mg)])</f>
        <v>#N/A</v>
      </c>
      <c r="G845" s="129" t="e" cm="1">
        <f t="array" ref="G845">_xlfn.XLOOKUP($A845&amp;$Q$3,Data[Index]&amp;Data[Valid Test, Can be used for conformity (Y/N)],Data[CO2/km (g)])</f>
        <v>#N/A</v>
      </c>
      <c r="H845" s="129" t="e" cm="1">
        <f t="array" ref="H845">_xlfn.XLOOKUP($A845&amp;$Q$3,Data[Index]&amp;Data[Valid Test, Can be used for conformity (Y/N)],Data[THC/km (mg)])</f>
        <v>#N/A</v>
      </c>
      <c r="I845" s="129" t="e" cm="1">
        <f t="array" ref="I845">_xlfn.XLOOKUP($A845&amp;$Q$3,Data[Index]&amp;Data[Valid Test, Can be used for conformity (Y/N)],Data[NOx/km (mg)])</f>
        <v>#N/A</v>
      </c>
      <c r="J845" s="129" t="e" cm="1">
        <f t="array" ref="J845">_xlfn.XLOOKUP($A845&amp;$Q$3,Data[Index]&amp;Data[Valid Test, Can be used for conformity (Y/N)],Data[THC + NOx/km (mg)])</f>
        <v>#N/A</v>
      </c>
      <c r="K845" s="142" t="e" cm="1">
        <f t="array" ref="K845">_xlfn.XLOOKUP($A845&amp;$Q$3,Data[Index]&amp;Data[Valid Test, Can be used for conformity (Y/N)],Data[PN/km ('#)])</f>
        <v>#N/A</v>
      </c>
      <c r="L845" s="129" t="e" cm="1">
        <f t="array" ref="L845">_xlfn.XLOOKUP($A845&amp;$Q$3,Data[Index]&amp;Data[Valid Test, Can be used for conformity (Y/N)],Data[PM/km (mg)])</f>
        <v>#N/A</v>
      </c>
      <c r="M845" s="126" t="e" cm="1">
        <f t="array" ref="M845">_xlfn.XLOOKUP($A845&amp;$Q$3,Data[Index]&amp;Data[Valid Test, Can be used for conformity (Y/N)],Data[CH4 (mg/km)])</f>
        <v>#N/A</v>
      </c>
      <c r="N845" s="126" t="e" cm="1">
        <f t="array" ref="N845">_xlfn.XLOOKUP($A845&amp;$Q$3,Data[Index]&amp;Data[Valid Test, Can be used for conformity (Y/N)],Data[N20 (mg/km)])</f>
        <v>#N/A</v>
      </c>
      <c r="O845" s="129" t="e" cm="1">
        <f t="array" ref="O845">_xlfn.XLOOKUP($A845&amp;$Q$3,Data[Index]&amp;Data[Valid Test, Can be used for conformity (Y/N)],Data[l/100km])</f>
        <v>#N/A</v>
      </c>
      <c r="P845" s="138">
        <f>_xlfn.XLOOKUP($A845,Data[Index],Data[Comments])</f>
        <v>0</v>
      </c>
    </row>
    <row r="846" spans="1:16" x14ac:dyDescent="0.2">
      <c r="A846" s="129"/>
      <c r="B846" s="129"/>
      <c r="C846" s="129" t="e" cm="1">
        <f t="array" ref="C846">_xlfn.XLOOKUP($A846&amp;$Q$3&amp;$R$3,Data[Index]&amp;Data[Valid Test, Can be used for conformity (Y/N)]&amp;Data[Cycle],Data[Test Name])</f>
        <v>#N/A</v>
      </c>
      <c r="D846" s="167" t="e" cm="1">
        <f t="array" ref="D846">_xlfn.XLOOKUP($A846&amp;$Q$3&amp;$R$3,Data[Index]&amp;Data[Valid Test, Can be used for conformity (Y/N)]&amp;Data[Cycle],Data[Mileage (Miles)])</f>
        <v>#N/A</v>
      </c>
      <c r="E846" s="130" t="e" cm="1">
        <f t="array" ref="E846">_xlfn.XLOOKUP($A846&amp;$Q$3&amp;$R$3,Data[Index]&amp;Data[Valid Test, Can be used for conformity (Y/N)]&amp;Data[Cycle],Data[Date])</f>
        <v>#N/A</v>
      </c>
      <c r="F846" s="129" t="e" cm="1">
        <f t="array" ref="F846">_xlfn.XLOOKUP($A846&amp;$Q$3&amp;$R$3,Data[Index]&amp;Data[Valid Test, Can be used for conformity (Y/N)]&amp;Data[Cycle],Data[CO/km (mg)])</f>
        <v>#N/A</v>
      </c>
      <c r="G846" s="129" t="e" cm="1">
        <f t="array" ref="G846">_xlfn.XLOOKUP($A846&amp;$Q$3,Data[Index]&amp;Data[Valid Test, Can be used for conformity (Y/N)],Data[CO2/km (g)])</f>
        <v>#N/A</v>
      </c>
      <c r="H846" s="129" t="e" cm="1">
        <f t="array" ref="H846">_xlfn.XLOOKUP($A846&amp;$Q$3,Data[Index]&amp;Data[Valid Test, Can be used for conformity (Y/N)],Data[THC/km (mg)])</f>
        <v>#N/A</v>
      </c>
      <c r="I846" s="129" t="e" cm="1">
        <f t="array" ref="I846">_xlfn.XLOOKUP($A846&amp;$Q$3,Data[Index]&amp;Data[Valid Test, Can be used for conformity (Y/N)],Data[NOx/km (mg)])</f>
        <v>#N/A</v>
      </c>
      <c r="J846" s="129" t="e" cm="1">
        <f t="array" ref="J846">_xlfn.XLOOKUP($A846&amp;$Q$3,Data[Index]&amp;Data[Valid Test, Can be used for conformity (Y/N)],Data[THC + NOx/km (mg)])</f>
        <v>#N/A</v>
      </c>
      <c r="K846" s="142" t="e" cm="1">
        <f t="array" ref="K846">_xlfn.XLOOKUP($A846&amp;$Q$3,Data[Index]&amp;Data[Valid Test, Can be used for conformity (Y/N)],Data[PN/km ('#)])</f>
        <v>#N/A</v>
      </c>
      <c r="L846" s="129" t="e" cm="1">
        <f t="array" ref="L846">_xlfn.XLOOKUP($A846&amp;$Q$3,Data[Index]&amp;Data[Valid Test, Can be used for conformity (Y/N)],Data[PM/km (mg)])</f>
        <v>#N/A</v>
      </c>
      <c r="M846" s="126" t="e" cm="1">
        <f t="array" ref="M846">_xlfn.XLOOKUP($A846&amp;$Q$3,Data[Index]&amp;Data[Valid Test, Can be used for conformity (Y/N)],Data[CH4 (mg/km)])</f>
        <v>#N/A</v>
      </c>
      <c r="N846" s="126" t="e" cm="1">
        <f t="array" ref="N846">_xlfn.XLOOKUP($A846&amp;$Q$3,Data[Index]&amp;Data[Valid Test, Can be used for conformity (Y/N)],Data[N20 (mg/km)])</f>
        <v>#N/A</v>
      </c>
      <c r="O846" s="129" t="e" cm="1">
        <f t="array" ref="O846">_xlfn.XLOOKUP($A846&amp;$Q$3,Data[Index]&amp;Data[Valid Test, Can be used for conformity (Y/N)],Data[l/100km])</f>
        <v>#N/A</v>
      </c>
      <c r="P846" s="138" t="e">
        <f>_xlfn.XLOOKUP($A846,Data[Index],Data[Comments])</f>
        <v>#N/A</v>
      </c>
    </row>
    <row r="847" spans="1:16" x14ac:dyDescent="0.2">
      <c r="A847" s="129"/>
      <c r="B847" s="129"/>
      <c r="C847" s="129" t="e" cm="1">
        <f t="array" ref="C847">_xlfn.XLOOKUP($A847&amp;$Q$3&amp;$R$3,Data[Index]&amp;Data[Valid Test, Can be used for conformity (Y/N)]&amp;Data[Cycle],Data[Test Name])</f>
        <v>#N/A</v>
      </c>
      <c r="D847" s="167" t="e" cm="1">
        <f t="array" ref="D847">_xlfn.XLOOKUP($A847&amp;$Q$3&amp;$R$3,Data[Index]&amp;Data[Valid Test, Can be used for conformity (Y/N)]&amp;Data[Cycle],Data[Mileage (Miles)])</f>
        <v>#N/A</v>
      </c>
      <c r="E847" s="130" t="e" cm="1">
        <f t="array" ref="E847">_xlfn.XLOOKUP($A847&amp;$Q$3&amp;$R$3,Data[Index]&amp;Data[Valid Test, Can be used for conformity (Y/N)]&amp;Data[Cycle],Data[Date])</f>
        <v>#N/A</v>
      </c>
      <c r="F847" s="129" t="e" cm="1">
        <f t="array" ref="F847">_xlfn.XLOOKUP($A847&amp;$Q$3&amp;$R$3,Data[Index]&amp;Data[Valid Test, Can be used for conformity (Y/N)]&amp;Data[Cycle],Data[CO/km (mg)])</f>
        <v>#N/A</v>
      </c>
      <c r="G847" s="129" t="e" cm="1">
        <f t="array" ref="G847">_xlfn.XLOOKUP($A847&amp;$Q$3,Data[Index]&amp;Data[Valid Test, Can be used for conformity (Y/N)],Data[CO2/km (g)])</f>
        <v>#N/A</v>
      </c>
      <c r="H847" s="129" t="e" cm="1">
        <f t="array" ref="H847">_xlfn.XLOOKUP($A847&amp;$Q$3,Data[Index]&amp;Data[Valid Test, Can be used for conformity (Y/N)],Data[THC/km (mg)])</f>
        <v>#N/A</v>
      </c>
      <c r="I847" s="129" t="e" cm="1">
        <f t="array" ref="I847">_xlfn.XLOOKUP($A847&amp;$Q$3,Data[Index]&amp;Data[Valid Test, Can be used for conformity (Y/N)],Data[NOx/km (mg)])</f>
        <v>#N/A</v>
      </c>
      <c r="J847" s="129" t="e" cm="1">
        <f t="array" ref="J847">_xlfn.XLOOKUP($A847&amp;$Q$3,Data[Index]&amp;Data[Valid Test, Can be used for conformity (Y/N)],Data[THC + NOx/km (mg)])</f>
        <v>#N/A</v>
      </c>
      <c r="K847" s="142" t="e" cm="1">
        <f t="array" ref="K847">_xlfn.XLOOKUP($A847&amp;$Q$3,Data[Index]&amp;Data[Valid Test, Can be used for conformity (Y/N)],Data[PN/km ('#)])</f>
        <v>#N/A</v>
      </c>
      <c r="L847" s="129" t="e" cm="1">
        <f t="array" ref="L847">_xlfn.XLOOKUP($A847&amp;$Q$3,Data[Index]&amp;Data[Valid Test, Can be used for conformity (Y/N)],Data[PM/km (mg)])</f>
        <v>#N/A</v>
      </c>
      <c r="M847" s="126" t="e" cm="1">
        <f t="array" ref="M847">_xlfn.XLOOKUP($A847&amp;$Q$3,Data[Index]&amp;Data[Valid Test, Can be used for conformity (Y/N)],Data[CH4 (mg/km)])</f>
        <v>#N/A</v>
      </c>
      <c r="N847" s="126" t="e" cm="1">
        <f t="array" ref="N847">_xlfn.XLOOKUP($A847&amp;$Q$3,Data[Index]&amp;Data[Valid Test, Can be used for conformity (Y/N)],Data[N20 (mg/km)])</f>
        <v>#N/A</v>
      </c>
      <c r="O847" s="129" t="e" cm="1">
        <f t="array" ref="O847">_xlfn.XLOOKUP($A847&amp;$Q$3,Data[Index]&amp;Data[Valid Test, Can be used for conformity (Y/N)],Data[l/100km])</f>
        <v>#N/A</v>
      </c>
      <c r="P847" s="138" t="e">
        <f>_xlfn.XLOOKUP($A847,Data[Index],Data[Comments])</f>
        <v>#N/A</v>
      </c>
    </row>
    <row r="848" spans="1:16" x14ac:dyDescent="0.2">
      <c r="A848" s="129"/>
      <c r="B848" s="129"/>
      <c r="C848" s="129" t="e" cm="1">
        <f t="array" ref="C848">_xlfn.XLOOKUP($A848&amp;$Q$3&amp;$R$3,Data[Index]&amp;Data[Valid Test, Can be used for conformity (Y/N)]&amp;Data[Cycle],Data[Test Name])</f>
        <v>#N/A</v>
      </c>
      <c r="D848" s="167" t="e" cm="1">
        <f t="array" ref="D848">_xlfn.XLOOKUP($A848&amp;$Q$3&amp;$R$3,Data[Index]&amp;Data[Valid Test, Can be used for conformity (Y/N)]&amp;Data[Cycle],Data[Mileage (Miles)])</f>
        <v>#N/A</v>
      </c>
      <c r="E848" s="130" t="e" cm="1">
        <f t="array" ref="E848">_xlfn.XLOOKUP($A848&amp;$Q$3&amp;$R$3,Data[Index]&amp;Data[Valid Test, Can be used for conformity (Y/N)]&amp;Data[Cycle],Data[Date])</f>
        <v>#N/A</v>
      </c>
      <c r="F848" s="129" t="e" cm="1">
        <f t="array" ref="F848">_xlfn.XLOOKUP($A848&amp;$Q$3&amp;$R$3,Data[Index]&amp;Data[Valid Test, Can be used for conformity (Y/N)]&amp;Data[Cycle],Data[CO/km (mg)])</f>
        <v>#N/A</v>
      </c>
      <c r="G848" s="129" t="e" cm="1">
        <f t="array" ref="G848">_xlfn.XLOOKUP($A848&amp;$Q$3,Data[Index]&amp;Data[Valid Test, Can be used for conformity (Y/N)],Data[CO2/km (g)])</f>
        <v>#N/A</v>
      </c>
      <c r="H848" s="129" t="e" cm="1">
        <f t="array" ref="H848">_xlfn.XLOOKUP($A848&amp;$Q$3,Data[Index]&amp;Data[Valid Test, Can be used for conformity (Y/N)],Data[THC/km (mg)])</f>
        <v>#N/A</v>
      </c>
      <c r="I848" s="129" t="e" cm="1">
        <f t="array" ref="I848">_xlfn.XLOOKUP($A848&amp;$Q$3,Data[Index]&amp;Data[Valid Test, Can be used for conformity (Y/N)],Data[NOx/km (mg)])</f>
        <v>#N/A</v>
      </c>
      <c r="J848" s="129" t="e" cm="1">
        <f t="array" ref="J848">_xlfn.XLOOKUP($A848&amp;$Q$3,Data[Index]&amp;Data[Valid Test, Can be used for conformity (Y/N)],Data[THC + NOx/km (mg)])</f>
        <v>#N/A</v>
      </c>
      <c r="K848" s="142" t="e" cm="1">
        <f t="array" ref="K848">_xlfn.XLOOKUP($A848&amp;$Q$3,Data[Index]&amp;Data[Valid Test, Can be used for conformity (Y/N)],Data[PN/km ('#)])</f>
        <v>#N/A</v>
      </c>
      <c r="L848" s="129" t="e" cm="1">
        <f t="array" ref="L848">_xlfn.XLOOKUP($A848&amp;$Q$3,Data[Index]&amp;Data[Valid Test, Can be used for conformity (Y/N)],Data[PM/km (mg)])</f>
        <v>#N/A</v>
      </c>
      <c r="M848" s="126" t="e" cm="1">
        <f t="array" ref="M848">_xlfn.XLOOKUP($A848&amp;$Q$3,Data[Index]&amp;Data[Valid Test, Can be used for conformity (Y/N)],Data[CH4 (mg/km)])</f>
        <v>#N/A</v>
      </c>
      <c r="N848" s="126" t="e" cm="1">
        <f t="array" ref="N848">_xlfn.XLOOKUP($A848&amp;$Q$3,Data[Index]&amp;Data[Valid Test, Can be used for conformity (Y/N)],Data[N20 (mg/km)])</f>
        <v>#N/A</v>
      </c>
      <c r="O848" s="129" t="e" cm="1">
        <f t="array" ref="O848">_xlfn.XLOOKUP($A848&amp;$Q$3,Data[Index]&amp;Data[Valid Test, Can be used for conformity (Y/N)],Data[l/100km])</f>
        <v>#N/A</v>
      </c>
      <c r="P848" s="138" t="e">
        <f>_xlfn.XLOOKUP($A848,Data[Index],Data[Comments])</f>
        <v>#N/A</v>
      </c>
    </row>
    <row r="849" spans="1:16" x14ac:dyDescent="0.2">
      <c r="A849" s="129"/>
      <c r="B849" s="129"/>
      <c r="C849" s="129" t="e" cm="1">
        <f t="array" ref="C849">_xlfn.XLOOKUP($A849&amp;$Q$3&amp;$R$3,Data[Index]&amp;Data[Valid Test, Can be used for conformity (Y/N)]&amp;Data[Cycle],Data[Test Name])</f>
        <v>#N/A</v>
      </c>
      <c r="D849" s="167" t="e" cm="1">
        <f t="array" ref="D849">_xlfn.XLOOKUP($A849&amp;$Q$3&amp;$R$3,Data[Index]&amp;Data[Valid Test, Can be used for conformity (Y/N)]&amp;Data[Cycle],Data[Mileage (Miles)])</f>
        <v>#N/A</v>
      </c>
      <c r="E849" s="130" t="e" cm="1">
        <f t="array" ref="E849">_xlfn.XLOOKUP($A849&amp;$Q$3&amp;$R$3,Data[Index]&amp;Data[Valid Test, Can be used for conformity (Y/N)]&amp;Data[Cycle],Data[Date])</f>
        <v>#N/A</v>
      </c>
      <c r="F849" s="129" t="e" cm="1">
        <f t="array" ref="F849">_xlfn.XLOOKUP($A849&amp;$Q$3&amp;$R$3,Data[Index]&amp;Data[Valid Test, Can be used for conformity (Y/N)]&amp;Data[Cycle],Data[CO/km (mg)])</f>
        <v>#N/A</v>
      </c>
      <c r="G849" s="129" t="e" cm="1">
        <f t="array" ref="G849">_xlfn.XLOOKUP($A849&amp;$Q$3,Data[Index]&amp;Data[Valid Test, Can be used for conformity (Y/N)],Data[CO2/km (g)])</f>
        <v>#N/A</v>
      </c>
      <c r="H849" s="129" t="e" cm="1">
        <f t="array" ref="H849">_xlfn.XLOOKUP($A849&amp;$Q$3,Data[Index]&amp;Data[Valid Test, Can be used for conformity (Y/N)],Data[THC/km (mg)])</f>
        <v>#N/A</v>
      </c>
      <c r="I849" s="129" t="e" cm="1">
        <f t="array" ref="I849">_xlfn.XLOOKUP($A849&amp;$Q$3,Data[Index]&amp;Data[Valid Test, Can be used for conformity (Y/N)],Data[NOx/km (mg)])</f>
        <v>#N/A</v>
      </c>
      <c r="J849" s="129" t="e" cm="1">
        <f t="array" ref="J849">_xlfn.XLOOKUP($A849&amp;$Q$3,Data[Index]&amp;Data[Valid Test, Can be used for conformity (Y/N)],Data[THC + NOx/km (mg)])</f>
        <v>#N/A</v>
      </c>
      <c r="K849" s="142" t="e" cm="1">
        <f t="array" ref="K849">_xlfn.XLOOKUP($A849&amp;$Q$3,Data[Index]&amp;Data[Valid Test, Can be used for conformity (Y/N)],Data[PN/km ('#)])</f>
        <v>#N/A</v>
      </c>
      <c r="L849" s="129" t="e" cm="1">
        <f t="array" ref="L849">_xlfn.XLOOKUP($A849&amp;$Q$3,Data[Index]&amp;Data[Valid Test, Can be used for conformity (Y/N)],Data[PM/km (mg)])</f>
        <v>#N/A</v>
      </c>
      <c r="M849" s="126" t="e" cm="1">
        <f t="array" ref="M849">_xlfn.XLOOKUP($A849&amp;$Q$3,Data[Index]&amp;Data[Valid Test, Can be used for conformity (Y/N)],Data[CH4 (mg/km)])</f>
        <v>#N/A</v>
      </c>
      <c r="N849" s="126" t="e" cm="1">
        <f t="array" ref="N849">_xlfn.XLOOKUP($A849&amp;$Q$3,Data[Index]&amp;Data[Valid Test, Can be used for conformity (Y/N)],Data[N20 (mg/km)])</f>
        <v>#N/A</v>
      </c>
      <c r="O849" s="129" t="e" cm="1">
        <f t="array" ref="O849">_xlfn.XLOOKUP($A849&amp;$Q$3,Data[Index]&amp;Data[Valid Test, Can be used for conformity (Y/N)],Data[l/100km])</f>
        <v>#N/A</v>
      </c>
      <c r="P849" s="138">
        <f>_xlfn.XLOOKUP($A849,Data[Index],Data[Comments])</f>
        <v>0</v>
      </c>
    </row>
    <row r="850" spans="1:16" x14ac:dyDescent="0.2">
      <c r="A850" s="129"/>
      <c r="B850" s="129"/>
      <c r="C850" s="129" t="e" cm="1">
        <f t="array" ref="C850">_xlfn.XLOOKUP($A850&amp;$Q$3&amp;$R$3,Data[Index]&amp;Data[Valid Test, Can be used for conformity (Y/N)]&amp;Data[Cycle],Data[Test Name])</f>
        <v>#N/A</v>
      </c>
      <c r="D850" s="167" t="e" cm="1">
        <f t="array" ref="D850">_xlfn.XLOOKUP($A850&amp;$Q$3&amp;$R$3,Data[Index]&amp;Data[Valid Test, Can be used for conformity (Y/N)]&amp;Data[Cycle],Data[Mileage (Miles)])</f>
        <v>#N/A</v>
      </c>
      <c r="E850" s="130" t="e" cm="1">
        <f t="array" ref="E850">_xlfn.XLOOKUP($A850&amp;$Q$3&amp;$R$3,Data[Index]&amp;Data[Valid Test, Can be used for conformity (Y/N)]&amp;Data[Cycle],Data[Date])</f>
        <v>#N/A</v>
      </c>
      <c r="F850" s="129" t="e" cm="1">
        <f t="array" ref="F850">_xlfn.XLOOKUP($A850&amp;$Q$3&amp;$R$3,Data[Index]&amp;Data[Valid Test, Can be used for conformity (Y/N)]&amp;Data[Cycle],Data[CO/km (mg)])</f>
        <v>#N/A</v>
      </c>
      <c r="G850" s="129" t="e" cm="1">
        <f t="array" ref="G850">_xlfn.XLOOKUP($A850&amp;$Q$3,Data[Index]&amp;Data[Valid Test, Can be used for conformity (Y/N)],Data[CO2/km (g)])</f>
        <v>#N/A</v>
      </c>
      <c r="H850" s="129" t="e" cm="1">
        <f t="array" ref="H850">_xlfn.XLOOKUP($A850&amp;$Q$3,Data[Index]&amp;Data[Valid Test, Can be used for conformity (Y/N)],Data[THC/km (mg)])</f>
        <v>#N/A</v>
      </c>
      <c r="I850" s="129" t="e" cm="1">
        <f t="array" ref="I850">_xlfn.XLOOKUP($A850&amp;$Q$3,Data[Index]&amp;Data[Valid Test, Can be used for conformity (Y/N)],Data[NOx/km (mg)])</f>
        <v>#N/A</v>
      </c>
      <c r="J850" s="129" t="e" cm="1">
        <f t="array" ref="J850">_xlfn.XLOOKUP($A850&amp;$Q$3,Data[Index]&amp;Data[Valid Test, Can be used for conformity (Y/N)],Data[THC + NOx/km (mg)])</f>
        <v>#N/A</v>
      </c>
      <c r="K850" s="142" t="e" cm="1">
        <f t="array" ref="K850">_xlfn.XLOOKUP($A850&amp;$Q$3,Data[Index]&amp;Data[Valid Test, Can be used for conformity (Y/N)],Data[PN/km ('#)])</f>
        <v>#N/A</v>
      </c>
      <c r="L850" s="129" t="e" cm="1">
        <f t="array" ref="L850">_xlfn.XLOOKUP($A850&amp;$Q$3,Data[Index]&amp;Data[Valid Test, Can be used for conformity (Y/N)],Data[PM/km (mg)])</f>
        <v>#N/A</v>
      </c>
      <c r="M850" s="126" t="e" cm="1">
        <f t="array" ref="M850">_xlfn.XLOOKUP($A850&amp;$Q$3,Data[Index]&amp;Data[Valid Test, Can be used for conformity (Y/N)],Data[CH4 (mg/km)])</f>
        <v>#N/A</v>
      </c>
      <c r="N850" s="126" t="e" cm="1">
        <f t="array" ref="N850">_xlfn.XLOOKUP($A850&amp;$Q$3,Data[Index]&amp;Data[Valid Test, Can be used for conformity (Y/N)],Data[N20 (mg/km)])</f>
        <v>#N/A</v>
      </c>
      <c r="O850" s="129" t="e" cm="1">
        <f t="array" ref="O850">_xlfn.XLOOKUP($A850&amp;$Q$3,Data[Index]&amp;Data[Valid Test, Can be used for conformity (Y/N)],Data[l/100km])</f>
        <v>#N/A</v>
      </c>
      <c r="P850" s="138">
        <f>_xlfn.XLOOKUP($A850,Data[Index],Data[Comments])</f>
        <v>0</v>
      </c>
    </row>
    <row r="851" spans="1:16" x14ac:dyDescent="0.2">
      <c r="A851" s="129"/>
      <c r="B851" s="129"/>
      <c r="C851" s="129" t="e" cm="1">
        <f t="array" ref="C851">_xlfn.XLOOKUP($A851&amp;$Q$3&amp;$R$3,Data[Index]&amp;Data[Valid Test, Can be used for conformity (Y/N)]&amp;Data[Cycle],Data[Test Name])</f>
        <v>#N/A</v>
      </c>
      <c r="D851" s="167" t="e" cm="1">
        <f t="array" ref="D851">_xlfn.XLOOKUP($A851&amp;$Q$3&amp;$R$3,Data[Index]&amp;Data[Valid Test, Can be used for conformity (Y/N)]&amp;Data[Cycle],Data[Mileage (Miles)])</f>
        <v>#N/A</v>
      </c>
      <c r="E851" s="130" t="e" cm="1">
        <f t="array" ref="E851">_xlfn.XLOOKUP($A851&amp;$Q$3&amp;$R$3,Data[Index]&amp;Data[Valid Test, Can be used for conformity (Y/N)]&amp;Data[Cycle],Data[Date])</f>
        <v>#N/A</v>
      </c>
      <c r="F851" s="129" t="e" cm="1">
        <f t="array" ref="F851">_xlfn.XLOOKUP($A851&amp;$Q$3&amp;$R$3,Data[Index]&amp;Data[Valid Test, Can be used for conformity (Y/N)]&amp;Data[Cycle],Data[CO/km (mg)])</f>
        <v>#N/A</v>
      </c>
      <c r="G851" s="129" t="e" cm="1">
        <f t="array" ref="G851">_xlfn.XLOOKUP($A851&amp;$Q$3,Data[Index]&amp;Data[Valid Test, Can be used for conformity (Y/N)],Data[CO2/km (g)])</f>
        <v>#N/A</v>
      </c>
      <c r="H851" s="129" t="e" cm="1">
        <f t="array" ref="H851">_xlfn.XLOOKUP($A851&amp;$Q$3,Data[Index]&amp;Data[Valid Test, Can be used for conformity (Y/N)],Data[THC/km (mg)])</f>
        <v>#N/A</v>
      </c>
      <c r="I851" s="129" t="e" cm="1">
        <f t="array" ref="I851">_xlfn.XLOOKUP($A851&amp;$Q$3,Data[Index]&amp;Data[Valid Test, Can be used for conformity (Y/N)],Data[NOx/km (mg)])</f>
        <v>#N/A</v>
      </c>
      <c r="J851" s="129" t="e" cm="1">
        <f t="array" ref="J851">_xlfn.XLOOKUP($A851&amp;$Q$3,Data[Index]&amp;Data[Valid Test, Can be used for conformity (Y/N)],Data[THC + NOx/km (mg)])</f>
        <v>#N/A</v>
      </c>
      <c r="K851" s="142" t="e" cm="1">
        <f t="array" ref="K851">_xlfn.XLOOKUP($A851&amp;$Q$3,Data[Index]&amp;Data[Valid Test, Can be used for conformity (Y/N)],Data[PN/km ('#)])</f>
        <v>#N/A</v>
      </c>
      <c r="L851" s="129" t="e" cm="1">
        <f t="array" ref="L851">_xlfn.XLOOKUP($A851&amp;$Q$3,Data[Index]&amp;Data[Valid Test, Can be used for conformity (Y/N)],Data[PM/km (mg)])</f>
        <v>#N/A</v>
      </c>
      <c r="M851" s="126" t="e" cm="1">
        <f t="array" ref="M851">_xlfn.XLOOKUP($A851&amp;$Q$3,Data[Index]&amp;Data[Valid Test, Can be used for conformity (Y/N)],Data[CH4 (mg/km)])</f>
        <v>#N/A</v>
      </c>
      <c r="N851" s="126" t="e" cm="1">
        <f t="array" ref="N851">_xlfn.XLOOKUP($A851&amp;$Q$3,Data[Index]&amp;Data[Valid Test, Can be used for conformity (Y/N)],Data[N20 (mg/km)])</f>
        <v>#N/A</v>
      </c>
      <c r="O851" s="129" t="e" cm="1">
        <f t="array" ref="O851">_xlfn.XLOOKUP($A851&amp;$Q$3,Data[Index]&amp;Data[Valid Test, Can be used for conformity (Y/N)],Data[l/100km])</f>
        <v>#N/A</v>
      </c>
      <c r="P851" s="138" t="e">
        <f>_xlfn.XLOOKUP($A851,Data[Index],Data[Comments])</f>
        <v>#N/A</v>
      </c>
    </row>
    <row r="852" spans="1:16" x14ac:dyDescent="0.2">
      <c r="A852" s="129"/>
      <c r="B852" s="129"/>
      <c r="C852" s="129" t="e" cm="1">
        <f t="array" ref="C852">_xlfn.XLOOKUP($A852&amp;$Q$3&amp;$R$3,Data[Index]&amp;Data[Valid Test, Can be used for conformity (Y/N)]&amp;Data[Cycle],Data[Test Name])</f>
        <v>#N/A</v>
      </c>
      <c r="D852" s="167" t="e" cm="1">
        <f t="array" ref="D852">_xlfn.XLOOKUP($A852&amp;$Q$3&amp;$R$3,Data[Index]&amp;Data[Valid Test, Can be used for conformity (Y/N)]&amp;Data[Cycle],Data[Mileage (Miles)])</f>
        <v>#N/A</v>
      </c>
      <c r="E852" s="130" t="e" cm="1">
        <f t="array" ref="E852">_xlfn.XLOOKUP($A852&amp;$Q$3&amp;$R$3,Data[Index]&amp;Data[Valid Test, Can be used for conformity (Y/N)]&amp;Data[Cycle],Data[Date])</f>
        <v>#N/A</v>
      </c>
      <c r="F852" s="129" t="e" cm="1">
        <f t="array" ref="F852">_xlfn.XLOOKUP($A852&amp;$Q$3&amp;$R$3,Data[Index]&amp;Data[Valid Test, Can be used for conformity (Y/N)]&amp;Data[Cycle],Data[CO/km (mg)])</f>
        <v>#N/A</v>
      </c>
      <c r="G852" s="129" t="e" cm="1">
        <f t="array" ref="G852">_xlfn.XLOOKUP($A852&amp;$Q$3,Data[Index]&amp;Data[Valid Test, Can be used for conformity (Y/N)],Data[CO2/km (g)])</f>
        <v>#N/A</v>
      </c>
      <c r="H852" s="129" t="e" cm="1">
        <f t="array" ref="H852">_xlfn.XLOOKUP($A852&amp;$Q$3,Data[Index]&amp;Data[Valid Test, Can be used for conformity (Y/N)],Data[THC/km (mg)])</f>
        <v>#N/A</v>
      </c>
      <c r="I852" s="129" t="e" cm="1">
        <f t="array" ref="I852">_xlfn.XLOOKUP($A852&amp;$Q$3,Data[Index]&amp;Data[Valid Test, Can be used for conformity (Y/N)],Data[NOx/km (mg)])</f>
        <v>#N/A</v>
      </c>
      <c r="J852" s="129" t="e" cm="1">
        <f t="array" ref="J852">_xlfn.XLOOKUP($A852&amp;$Q$3,Data[Index]&amp;Data[Valid Test, Can be used for conformity (Y/N)],Data[THC + NOx/km (mg)])</f>
        <v>#N/A</v>
      </c>
      <c r="K852" s="142" t="e" cm="1">
        <f t="array" ref="K852">_xlfn.XLOOKUP($A852&amp;$Q$3,Data[Index]&amp;Data[Valid Test, Can be used for conformity (Y/N)],Data[PN/km ('#)])</f>
        <v>#N/A</v>
      </c>
      <c r="L852" s="129" t="e" cm="1">
        <f t="array" ref="L852">_xlfn.XLOOKUP($A852&amp;$Q$3,Data[Index]&amp;Data[Valid Test, Can be used for conformity (Y/N)],Data[PM/km (mg)])</f>
        <v>#N/A</v>
      </c>
      <c r="M852" s="126" t="e" cm="1">
        <f t="array" ref="M852">_xlfn.XLOOKUP($A852&amp;$Q$3,Data[Index]&amp;Data[Valid Test, Can be used for conformity (Y/N)],Data[CH4 (mg/km)])</f>
        <v>#N/A</v>
      </c>
      <c r="N852" s="126" t="e" cm="1">
        <f t="array" ref="N852">_xlfn.XLOOKUP($A852&amp;$Q$3,Data[Index]&amp;Data[Valid Test, Can be used for conformity (Y/N)],Data[N20 (mg/km)])</f>
        <v>#N/A</v>
      </c>
      <c r="O852" s="129" t="e" cm="1">
        <f t="array" ref="O852">_xlfn.XLOOKUP($A852&amp;$Q$3,Data[Index]&amp;Data[Valid Test, Can be used for conformity (Y/N)],Data[l/100km])</f>
        <v>#N/A</v>
      </c>
      <c r="P852" s="138">
        <f>_xlfn.XLOOKUP($A852,Data[Index],Data[Comments])</f>
        <v>0</v>
      </c>
    </row>
    <row r="853" spans="1:16" x14ac:dyDescent="0.2">
      <c r="A853" s="129"/>
      <c r="B853" s="129"/>
      <c r="C853" s="129" t="e" cm="1">
        <f t="array" ref="C853">_xlfn.XLOOKUP($A853&amp;$Q$3&amp;$R$3,Data[Index]&amp;Data[Valid Test, Can be used for conformity (Y/N)]&amp;Data[Cycle],Data[Test Name])</f>
        <v>#N/A</v>
      </c>
      <c r="D853" s="167" t="e" cm="1">
        <f t="array" ref="D853">_xlfn.XLOOKUP($A853&amp;$Q$3&amp;$R$3,Data[Index]&amp;Data[Valid Test, Can be used for conformity (Y/N)]&amp;Data[Cycle],Data[Mileage (Miles)])</f>
        <v>#N/A</v>
      </c>
      <c r="E853" s="130" t="e" cm="1">
        <f t="array" ref="E853">_xlfn.XLOOKUP($A853&amp;$Q$3&amp;$R$3,Data[Index]&amp;Data[Valid Test, Can be used for conformity (Y/N)]&amp;Data[Cycle],Data[Date])</f>
        <v>#N/A</v>
      </c>
      <c r="F853" s="129" t="e" cm="1">
        <f t="array" ref="F853">_xlfn.XLOOKUP($A853&amp;$Q$3&amp;$R$3,Data[Index]&amp;Data[Valid Test, Can be used for conformity (Y/N)]&amp;Data[Cycle],Data[CO/km (mg)])</f>
        <v>#N/A</v>
      </c>
      <c r="G853" s="129" t="e" cm="1">
        <f t="array" ref="G853">_xlfn.XLOOKUP($A853&amp;$Q$3,Data[Index]&amp;Data[Valid Test, Can be used for conformity (Y/N)],Data[CO2/km (g)])</f>
        <v>#N/A</v>
      </c>
      <c r="H853" s="129" t="e" cm="1">
        <f t="array" ref="H853">_xlfn.XLOOKUP($A853&amp;$Q$3,Data[Index]&amp;Data[Valid Test, Can be used for conformity (Y/N)],Data[THC/km (mg)])</f>
        <v>#N/A</v>
      </c>
      <c r="I853" s="129" t="e" cm="1">
        <f t="array" ref="I853">_xlfn.XLOOKUP($A853&amp;$Q$3,Data[Index]&amp;Data[Valid Test, Can be used for conformity (Y/N)],Data[NOx/km (mg)])</f>
        <v>#N/A</v>
      </c>
      <c r="J853" s="129" t="e" cm="1">
        <f t="array" ref="J853">_xlfn.XLOOKUP($A853&amp;$Q$3,Data[Index]&amp;Data[Valid Test, Can be used for conformity (Y/N)],Data[THC + NOx/km (mg)])</f>
        <v>#N/A</v>
      </c>
      <c r="K853" s="142" t="e" cm="1">
        <f t="array" ref="K853">_xlfn.XLOOKUP($A853&amp;$Q$3,Data[Index]&amp;Data[Valid Test, Can be used for conformity (Y/N)],Data[PN/km ('#)])</f>
        <v>#N/A</v>
      </c>
      <c r="L853" s="129" t="e" cm="1">
        <f t="array" ref="L853">_xlfn.XLOOKUP($A853&amp;$Q$3,Data[Index]&amp;Data[Valid Test, Can be used for conformity (Y/N)],Data[PM/km (mg)])</f>
        <v>#N/A</v>
      </c>
      <c r="M853" s="126" t="e" cm="1">
        <f t="array" ref="M853">_xlfn.XLOOKUP($A853&amp;$Q$3,Data[Index]&amp;Data[Valid Test, Can be used for conformity (Y/N)],Data[CH4 (mg/km)])</f>
        <v>#N/A</v>
      </c>
      <c r="N853" s="126" t="e" cm="1">
        <f t="array" ref="N853">_xlfn.XLOOKUP($A853&amp;$Q$3,Data[Index]&amp;Data[Valid Test, Can be used for conformity (Y/N)],Data[N20 (mg/km)])</f>
        <v>#N/A</v>
      </c>
      <c r="O853" s="129" t="e" cm="1">
        <f t="array" ref="O853">_xlfn.XLOOKUP($A853&amp;$Q$3,Data[Index]&amp;Data[Valid Test, Can be used for conformity (Y/N)],Data[l/100km])</f>
        <v>#N/A</v>
      </c>
      <c r="P853" s="138">
        <f>_xlfn.XLOOKUP($A853,Data[Index],Data[Comments])</f>
        <v>0</v>
      </c>
    </row>
    <row r="854" spans="1:16" x14ac:dyDescent="0.2">
      <c r="A854" s="129"/>
      <c r="B854" s="129"/>
      <c r="C854" s="129" t="e" cm="1">
        <f t="array" ref="C854">_xlfn.XLOOKUP($A854&amp;$Q$3&amp;$R$3,Data[Index]&amp;Data[Valid Test, Can be used for conformity (Y/N)]&amp;Data[Cycle],Data[Test Name])</f>
        <v>#N/A</v>
      </c>
      <c r="D854" s="167" t="e" cm="1">
        <f t="array" ref="D854">_xlfn.XLOOKUP($A854&amp;$Q$3&amp;$R$3,Data[Index]&amp;Data[Valid Test, Can be used for conformity (Y/N)]&amp;Data[Cycle],Data[Mileage (Miles)])</f>
        <v>#N/A</v>
      </c>
      <c r="E854" s="130" t="e" cm="1">
        <f t="array" ref="E854">_xlfn.XLOOKUP($A854&amp;$Q$3&amp;$R$3,Data[Index]&amp;Data[Valid Test, Can be used for conformity (Y/N)]&amp;Data[Cycle],Data[Date])</f>
        <v>#N/A</v>
      </c>
      <c r="F854" s="129" t="e" cm="1">
        <f t="array" ref="F854">_xlfn.XLOOKUP($A854&amp;$Q$3&amp;$R$3,Data[Index]&amp;Data[Valid Test, Can be used for conformity (Y/N)]&amp;Data[Cycle],Data[CO/km (mg)])</f>
        <v>#N/A</v>
      </c>
      <c r="G854" s="129" t="e" cm="1">
        <f t="array" ref="G854">_xlfn.XLOOKUP($A854&amp;$Q$3,Data[Index]&amp;Data[Valid Test, Can be used for conformity (Y/N)],Data[CO2/km (g)])</f>
        <v>#N/A</v>
      </c>
      <c r="H854" s="129" t="e" cm="1">
        <f t="array" ref="H854">_xlfn.XLOOKUP($A854&amp;$Q$3,Data[Index]&amp;Data[Valid Test, Can be used for conformity (Y/N)],Data[THC/km (mg)])</f>
        <v>#N/A</v>
      </c>
      <c r="I854" s="129" t="e" cm="1">
        <f t="array" ref="I854">_xlfn.XLOOKUP($A854&amp;$Q$3,Data[Index]&amp;Data[Valid Test, Can be used for conformity (Y/N)],Data[NOx/km (mg)])</f>
        <v>#N/A</v>
      </c>
      <c r="J854" s="129" t="e" cm="1">
        <f t="array" ref="J854">_xlfn.XLOOKUP($A854&amp;$Q$3,Data[Index]&amp;Data[Valid Test, Can be used for conformity (Y/N)],Data[THC + NOx/km (mg)])</f>
        <v>#N/A</v>
      </c>
      <c r="K854" s="142" t="e" cm="1">
        <f t="array" ref="K854">_xlfn.XLOOKUP($A854&amp;$Q$3,Data[Index]&amp;Data[Valid Test, Can be used for conformity (Y/N)],Data[PN/km ('#)])</f>
        <v>#N/A</v>
      </c>
      <c r="L854" s="129" t="e" cm="1">
        <f t="array" ref="L854">_xlfn.XLOOKUP($A854&amp;$Q$3,Data[Index]&amp;Data[Valid Test, Can be used for conformity (Y/N)],Data[PM/km (mg)])</f>
        <v>#N/A</v>
      </c>
      <c r="M854" s="126" t="e" cm="1">
        <f t="array" ref="M854">_xlfn.XLOOKUP($A854&amp;$Q$3,Data[Index]&amp;Data[Valid Test, Can be used for conformity (Y/N)],Data[CH4 (mg/km)])</f>
        <v>#N/A</v>
      </c>
      <c r="N854" s="126" t="e" cm="1">
        <f t="array" ref="N854">_xlfn.XLOOKUP($A854&amp;$Q$3,Data[Index]&amp;Data[Valid Test, Can be used for conformity (Y/N)],Data[N20 (mg/km)])</f>
        <v>#N/A</v>
      </c>
      <c r="O854" s="129" t="e" cm="1">
        <f t="array" ref="O854">_xlfn.XLOOKUP($A854&amp;$Q$3,Data[Index]&amp;Data[Valid Test, Can be used for conformity (Y/N)],Data[l/100km])</f>
        <v>#N/A</v>
      </c>
      <c r="P854" s="138" t="e">
        <f>_xlfn.XLOOKUP($A854,Data[Index],Data[Comments])</f>
        <v>#N/A</v>
      </c>
    </row>
    <row r="855" spans="1:16" x14ac:dyDescent="0.2">
      <c r="A855" s="129"/>
      <c r="B855" s="129"/>
      <c r="C855" s="129" t="e" cm="1">
        <f t="array" ref="C855">_xlfn.XLOOKUP($A855&amp;$Q$3&amp;$R$3,Data[Index]&amp;Data[Valid Test, Can be used for conformity (Y/N)]&amp;Data[Cycle],Data[Test Name])</f>
        <v>#N/A</v>
      </c>
      <c r="D855" s="167" t="e" cm="1">
        <f t="array" ref="D855">_xlfn.XLOOKUP($A855&amp;$Q$3&amp;$R$3,Data[Index]&amp;Data[Valid Test, Can be used for conformity (Y/N)]&amp;Data[Cycle],Data[Mileage (Miles)])</f>
        <v>#N/A</v>
      </c>
      <c r="E855" s="130" t="e" cm="1">
        <f t="array" ref="E855">_xlfn.XLOOKUP($A855&amp;$Q$3&amp;$R$3,Data[Index]&amp;Data[Valid Test, Can be used for conformity (Y/N)]&amp;Data[Cycle],Data[Date])</f>
        <v>#N/A</v>
      </c>
      <c r="F855" s="129" t="e" cm="1">
        <f t="array" ref="F855">_xlfn.XLOOKUP($A855&amp;$Q$3&amp;$R$3,Data[Index]&amp;Data[Valid Test, Can be used for conformity (Y/N)]&amp;Data[Cycle],Data[CO/km (mg)])</f>
        <v>#N/A</v>
      </c>
      <c r="G855" s="129" t="e" cm="1">
        <f t="array" ref="G855">_xlfn.XLOOKUP($A855&amp;$Q$3,Data[Index]&amp;Data[Valid Test, Can be used for conformity (Y/N)],Data[CO2/km (g)])</f>
        <v>#N/A</v>
      </c>
      <c r="H855" s="129" t="e" cm="1">
        <f t="array" ref="H855">_xlfn.XLOOKUP($A855&amp;$Q$3,Data[Index]&amp;Data[Valid Test, Can be used for conformity (Y/N)],Data[THC/km (mg)])</f>
        <v>#N/A</v>
      </c>
      <c r="I855" s="129" t="e" cm="1">
        <f t="array" ref="I855">_xlfn.XLOOKUP($A855&amp;$Q$3,Data[Index]&amp;Data[Valid Test, Can be used for conformity (Y/N)],Data[NOx/km (mg)])</f>
        <v>#N/A</v>
      </c>
      <c r="J855" s="129" t="e" cm="1">
        <f t="array" ref="J855">_xlfn.XLOOKUP($A855&amp;$Q$3,Data[Index]&amp;Data[Valid Test, Can be used for conformity (Y/N)],Data[THC + NOx/km (mg)])</f>
        <v>#N/A</v>
      </c>
      <c r="K855" s="142" t="e" cm="1">
        <f t="array" ref="K855">_xlfn.XLOOKUP($A855&amp;$Q$3,Data[Index]&amp;Data[Valid Test, Can be used for conformity (Y/N)],Data[PN/km ('#)])</f>
        <v>#N/A</v>
      </c>
      <c r="L855" s="129" t="e" cm="1">
        <f t="array" ref="L855">_xlfn.XLOOKUP($A855&amp;$Q$3,Data[Index]&amp;Data[Valid Test, Can be used for conformity (Y/N)],Data[PM/km (mg)])</f>
        <v>#N/A</v>
      </c>
      <c r="M855" s="126" t="e" cm="1">
        <f t="array" ref="M855">_xlfn.XLOOKUP($A855&amp;$Q$3,Data[Index]&amp;Data[Valid Test, Can be used for conformity (Y/N)],Data[CH4 (mg/km)])</f>
        <v>#N/A</v>
      </c>
      <c r="N855" s="126" t="e" cm="1">
        <f t="array" ref="N855">_xlfn.XLOOKUP($A855&amp;$Q$3,Data[Index]&amp;Data[Valid Test, Can be used for conformity (Y/N)],Data[N20 (mg/km)])</f>
        <v>#N/A</v>
      </c>
      <c r="O855" s="129" t="e" cm="1">
        <f t="array" ref="O855">_xlfn.XLOOKUP($A855&amp;$Q$3,Data[Index]&amp;Data[Valid Test, Can be used for conformity (Y/N)],Data[l/100km])</f>
        <v>#N/A</v>
      </c>
      <c r="P855" s="138" t="e">
        <f>_xlfn.XLOOKUP($A855,Data[Index],Data[Comments])</f>
        <v>#N/A</v>
      </c>
    </row>
    <row r="856" spans="1:16" x14ac:dyDescent="0.2">
      <c r="A856" s="129"/>
      <c r="B856" s="129"/>
      <c r="C856" s="129" t="e" cm="1">
        <f t="array" ref="C856">_xlfn.XLOOKUP($A856&amp;$Q$3&amp;$R$3,Data[Index]&amp;Data[Valid Test, Can be used for conformity (Y/N)]&amp;Data[Cycle],Data[Test Name])</f>
        <v>#N/A</v>
      </c>
      <c r="D856" s="167" t="e" cm="1">
        <f t="array" ref="D856">_xlfn.XLOOKUP($A856&amp;$Q$3&amp;$R$3,Data[Index]&amp;Data[Valid Test, Can be used for conformity (Y/N)]&amp;Data[Cycle],Data[Mileage (Miles)])</f>
        <v>#N/A</v>
      </c>
      <c r="E856" s="130" t="e" cm="1">
        <f t="array" ref="E856">_xlfn.XLOOKUP($A856&amp;$Q$3&amp;$R$3,Data[Index]&amp;Data[Valid Test, Can be used for conformity (Y/N)]&amp;Data[Cycle],Data[Date])</f>
        <v>#N/A</v>
      </c>
      <c r="F856" s="129" t="e" cm="1">
        <f t="array" ref="F856">_xlfn.XLOOKUP($A856&amp;$Q$3&amp;$R$3,Data[Index]&amp;Data[Valid Test, Can be used for conformity (Y/N)]&amp;Data[Cycle],Data[CO/km (mg)])</f>
        <v>#N/A</v>
      </c>
      <c r="G856" s="129" t="e" cm="1">
        <f t="array" ref="G856">_xlfn.XLOOKUP($A856&amp;$Q$3,Data[Index]&amp;Data[Valid Test, Can be used for conformity (Y/N)],Data[CO2/km (g)])</f>
        <v>#N/A</v>
      </c>
      <c r="H856" s="129" t="e" cm="1">
        <f t="array" ref="H856">_xlfn.XLOOKUP($A856&amp;$Q$3,Data[Index]&amp;Data[Valid Test, Can be used for conformity (Y/N)],Data[THC/km (mg)])</f>
        <v>#N/A</v>
      </c>
      <c r="I856" s="129" t="e" cm="1">
        <f t="array" ref="I856">_xlfn.XLOOKUP($A856&amp;$Q$3,Data[Index]&amp;Data[Valid Test, Can be used for conformity (Y/N)],Data[NOx/km (mg)])</f>
        <v>#N/A</v>
      </c>
      <c r="J856" s="129" t="e" cm="1">
        <f t="array" ref="J856">_xlfn.XLOOKUP($A856&amp;$Q$3,Data[Index]&amp;Data[Valid Test, Can be used for conformity (Y/N)],Data[THC + NOx/km (mg)])</f>
        <v>#N/A</v>
      </c>
      <c r="K856" s="142" t="e" cm="1">
        <f t="array" ref="K856">_xlfn.XLOOKUP($A856&amp;$Q$3,Data[Index]&amp;Data[Valid Test, Can be used for conformity (Y/N)],Data[PN/km ('#)])</f>
        <v>#N/A</v>
      </c>
      <c r="L856" s="129" t="e" cm="1">
        <f t="array" ref="L856">_xlfn.XLOOKUP($A856&amp;$Q$3,Data[Index]&amp;Data[Valid Test, Can be used for conformity (Y/N)],Data[PM/km (mg)])</f>
        <v>#N/A</v>
      </c>
      <c r="M856" s="126" t="e" cm="1">
        <f t="array" ref="M856">_xlfn.XLOOKUP($A856&amp;$Q$3,Data[Index]&amp;Data[Valid Test, Can be used for conformity (Y/N)],Data[CH4 (mg/km)])</f>
        <v>#N/A</v>
      </c>
      <c r="N856" s="126" t="e" cm="1">
        <f t="array" ref="N856">_xlfn.XLOOKUP($A856&amp;$Q$3,Data[Index]&amp;Data[Valid Test, Can be used for conformity (Y/N)],Data[N20 (mg/km)])</f>
        <v>#N/A</v>
      </c>
      <c r="O856" s="129" t="e" cm="1">
        <f t="array" ref="O856">_xlfn.XLOOKUP($A856&amp;$Q$3,Data[Index]&amp;Data[Valid Test, Can be used for conformity (Y/N)],Data[l/100km])</f>
        <v>#N/A</v>
      </c>
      <c r="P856" s="138" t="e">
        <f>_xlfn.XLOOKUP($A856,Data[Index],Data[Comments])</f>
        <v>#N/A</v>
      </c>
    </row>
    <row r="857" spans="1:16" x14ac:dyDescent="0.2">
      <c r="A857" s="129"/>
      <c r="B857" s="129"/>
      <c r="C857" s="129" t="e" cm="1">
        <f t="array" ref="C857">_xlfn.XLOOKUP($A857&amp;$Q$3&amp;$R$3,Data[Index]&amp;Data[Valid Test, Can be used for conformity (Y/N)]&amp;Data[Cycle],Data[Test Name])</f>
        <v>#N/A</v>
      </c>
      <c r="D857" s="167" t="e" cm="1">
        <f t="array" ref="D857">_xlfn.XLOOKUP($A857&amp;$Q$3&amp;$R$3,Data[Index]&amp;Data[Valid Test, Can be used for conformity (Y/N)]&amp;Data[Cycle],Data[Mileage (Miles)])</f>
        <v>#N/A</v>
      </c>
      <c r="E857" s="130" t="e" cm="1">
        <f t="array" ref="E857">_xlfn.XLOOKUP($A857&amp;$Q$3&amp;$R$3,Data[Index]&amp;Data[Valid Test, Can be used for conformity (Y/N)]&amp;Data[Cycle],Data[Date])</f>
        <v>#N/A</v>
      </c>
      <c r="F857" s="129" t="e" cm="1">
        <f t="array" ref="F857">_xlfn.XLOOKUP($A857&amp;$Q$3&amp;$R$3,Data[Index]&amp;Data[Valid Test, Can be used for conformity (Y/N)]&amp;Data[Cycle],Data[CO/km (mg)])</f>
        <v>#N/A</v>
      </c>
      <c r="G857" s="129" t="e" cm="1">
        <f t="array" ref="G857">_xlfn.XLOOKUP($A857&amp;$Q$3,Data[Index]&amp;Data[Valid Test, Can be used for conformity (Y/N)],Data[CO2/km (g)])</f>
        <v>#N/A</v>
      </c>
      <c r="H857" s="129" t="e" cm="1">
        <f t="array" ref="H857">_xlfn.XLOOKUP($A857&amp;$Q$3,Data[Index]&amp;Data[Valid Test, Can be used for conformity (Y/N)],Data[THC/km (mg)])</f>
        <v>#N/A</v>
      </c>
      <c r="I857" s="129" t="e" cm="1">
        <f t="array" ref="I857">_xlfn.XLOOKUP($A857&amp;$Q$3,Data[Index]&amp;Data[Valid Test, Can be used for conformity (Y/N)],Data[NOx/km (mg)])</f>
        <v>#N/A</v>
      </c>
      <c r="J857" s="129" t="e" cm="1">
        <f t="array" ref="J857">_xlfn.XLOOKUP($A857&amp;$Q$3,Data[Index]&amp;Data[Valid Test, Can be used for conformity (Y/N)],Data[THC + NOx/km (mg)])</f>
        <v>#N/A</v>
      </c>
      <c r="K857" s="142" t="e" cm="1">
        <f t="array" ref="K857">_xlfn.XLOOKUP($A857&amp;$Q$3,Data[Index]&amp;Data[Valid Test, Can be used for conformity (Y/N)],Data[PN/km ('#)])</f>
        <v>#N/A</v>
      </c>
      <c r="L857" s="129" t="e" cm="1">
        <f t="array" ref="L857">_xlfn.XLOOKUP($A857&amp;$Q$3,Data[Index]&amp;Data[Valid Test, Can be used for conformity (Y/N)],Data[PM/km (mg)])</f>
        <v>#N/A</v>
      </c>
      <c r="M857" s="126" t="e" cm="1">
        <f t="array" ref="M857">_xlfn.XLOOKUP($A857&amp;$Q$3,Data[Index]&amp;Data[Valid Test, Can be used for conformity (Y/N)],Data[CH4 (mg/km)])</f>
        <v>#N/A</v>
      </c>
      <c r="N857" s="126" t="e" cm="1">
        <f t="array" ref="N857">_xlfn.XLOOKUP($A857&amp;$Q$3,Data[Index]&amp;Data[Valid Test, Can be used for conformity (Y/N)],Data[N20 (mg/km)])</f>
        <v>#N/A</v>
      </c>
      <c r="O857" s="129" t="e" cm="1">
        <f t="array" ref="O857">_xlfn.XLOOKUP($A857&amp;$Q$3,Data[Index]&amp;Data[Valid Test, Can be used for conformity (Y/N)],Data[l/100km])</f>
        <v>#N/A</v>
      </c>
      <c r="P857" s="138">
        <f>_xlfn.XLOOKUP($A857,Data[Index],Data[Comments])</f>
        <v>0</v>
      </c>
    </row>
    <row r="858" spans="1:16" x14ac:dyDescent="0.2">
      <c r="A858" s="129"/>
      <c r="B858" s="129"/>
      <c r="C858" s="129" t="e" cm="1">
        <f t="array" ref="C858">_xlfn.XLOOKUP($A858&amp;$Q$3&amp;$R$3,Data[Index]&amp;Data[Valid Test, Can be used for conformity (Y/N)]&amp;Data[Cycle],Data[Test Name])</f>
        <v>#N/A</v>
      </c>
      <c r="D858" s="167" t="e" cm="1">
        <f t="array" ref="D858">_xlfn.XLOOKUP($A858&amp;$Q$3&amp;$R$3,Data[Index]&amp;Data[Valid Test, Can be used for conformity (Y/N)]&amp;Data[Cycle],Data[Mileage (Miles)])</f>
        <v>#N/A</v>
      </c>
      <c r="E858" s="130" t="e" cm="1">
        <f t="array" ref="E858">_xlfn.XLOOKUP($A858&amp;$Q$3&amp;$R$3,Data[Index]&amp;Data[Valid Test, Can be used for conformity (Y/N)]&amp;Data[Cycle],Data[Date])</f>
        <v>#N/A</v>
      </c>
      <c r="F858" s="129" t="e" cm="1">
        <f t="array" ref="F858">_xlfn.XLOOKUP($A858&amp;$Q$3&amp;$R$3,Data[Index]&amp;Data[Valid Test, Can be used for conformity (Y/N)]&amp;Data[Cycle],Data[CO/km (mg)])</f>
        <v>#N/A</v>
      </c>
      <c r="G858" s="129" t="e" cm="1">
        <f t="array" ref="G858">_xlfn.XLOOKUP($A858&amp;$Q$3,Data[Index]&amp;Data[Valid Test, Can be used for conformity (Y/N)],Data[CO2/km (g)])</f>
        <v>#N/A</v>
      </c>
      <c r="H858" s="129" t="e" cm="1">
        <f t="array" ref="H858">_xlfn.XLOOKUP($A858&amp;$Q$3,Data[Index]&amp;Data[Valid Test, Can be used for conformity (Y/N)],Data[THC/km (mg)])</f>
        <v>#N/A</v>
      </c>
      <c r="I858" s="129" t="e" cm="1">
        <f t="array" ref="I858">_xlfn.XLOOKUP($A858&amp;$Q$3,Data[Index]&amp;Data[Valid Test, Can be used for conformity (Y/N)],Data[NOx/km (mg)])</f>
        <v>#N/A</v>
      </c>
      <c r="J858" s="129" t="e" cm="1">
        <f t="array" ref="J858">_xlfn.XLOOKUP($A858&amp;$Q$3,Data[Index]&amp;Data[Valid Test, Can be used for conformity (Y/N)],Data[THC + NOx/km (mg)])</f>
        <v>#N/A</v>
      </c>
      <c r="K858" s="142" t="e" cm="1">
        <f t="array" ref="K858">_xlfn.XLOOKUP($A858&amp;$Q$3,Data[Index]&amp;Data[Valid Test, Can be used for conformity (Y/N)],Data[PN/km ('#)])</f>
        <v>#N/A</v>
      </c>
      <c r="L858" s="129" t="e" cm="1">
        <f t="array" ref="L858">_xlfn.XLOOKUP($A858&amp;$Q$3,Data[Index]&amp;Data[Valid Test, Can be used for conformity (Y/N)],Data[PM/km (mg)])</f>
        <v>#N/A</v>
      </c>
      <c r="M858" s="126" t="e" cm="1">
        <f t="array" ref="M858">_xlfn.XLOOKUP($A858&amp;$Q$3,Data[Index]&amp;Data[Valid Test, Can be used for conformity (Y/N)],Data[CH4 (mg/km)])</f>
        <v>#N/A</v>
      </c>
      <c r="N858" s="126" t="e" cm="1">
        <f t="array" ref="N858">_xlfn.XLOOKUP($A858&amp;$Q$3,Data[Index]&amp;Data[Valid Test, Can be used for conformity (Y/N)],Data[N20 (mg/km)])</f>
        <v>#N/A</v>
      </c>
      <c r="O858" s="129" t="e" cm="1">
        <f t="array" ref="O858">_xlfn.XLOOKUP($A858&amp;$Q$3,Data[Index]&amp;Data[Valid Test, Can be used for conformity (Y/N)],Data[l/100km])</f>
        <v>#N/A</v>
      </c>
      <c r="P858" s="138">
        <f>_xlfn.XLOOKUP($A858,Data[Index],Data[Comments])</f>
        <v>0</v>
      </c>
    </row>
    <row r="859" spans="1:16" x14ac:dyDescent="0.2">
      <c r="A859" s="129"/>
      <c r="B859" s="129"/>
      <c r="C859" s="129" t="e" cm="1">
        <f t="array" ref="C859">_xlfn.XLOOKUP($A859&amp;$Q$3&amp;$R$3,Data[Index]&amp;Data[Valid Test, Can be used for conformity (Y/N)]&amp;Data[Cycle],Data[Test Name])</f>
        <v>#N/A</v>
      </c>
      <c r="D859" s="167" t="e" cm="1">
        <f t="array" ref="D859">_xlfn.XLOOKUP($A859&amp;$Q$3&amp;$R$3,Data[Index]&amp;Data[Valid Test, Can be used for conformity (Y/N)]&amp;Data[Cycle],Data[Mileage (Miles)])</f>
        <v>#N/A</v>
      </c>
      <c r="E859" s="130" t="e" cm="1">
        <f t="array" ref="E859">_xlfn.XLOOKUP($A859&amp;$Q$3&amp;$R$3,Data[Index]&amp;Data[Valid Test, Can be used for conformity (Y/N)]&amp;Data[Cycle],Data[Date])</f>
        <v>#N/A</v>
      </c>
      <c r="F859" s="129" t="e" cm="1">
        <f t="array" ref="F859">_xlfn.XLOOKUP($A859&amp;$Q$3&amp;$R$3,Data[Index]&amp;Data[Valid Test, Can be used for conformity (Y/N)]&amp;Data[Cycle],Data[CO/km (mg)])</f>
        <v>#N/A</v>
      </c>
      <c r="G859" s="129" t="e" cm="1">
        <f t="array" ref="G859">_xlfn.XLOOKUP($A859&amp;$Q$3,Data[Index]&amp;Data[Valid Test, Can be used for conformity (Y/N)],Data[CO2/km (g)])</f>
        <v>#N/A</v>
      </c>
      <c r="H859" s="129" t="e" cm="1">
        <f t="array" ref="H859">_xlfn.XLOOKUP($A859&amp;$Q$3,Data[Index]&amp;Data[Valid Test, Can be used for conformity (Y/N)],Data[THC/km (mg)])</f>
        <v>#N/A</v>
      </c>
      <c r="I859" s="129" t="e" cm="1">
        <f t="array" ref="I859">_xlfn.XLOOKUP($A859&amp;$Q$3,Data[Index]&amp;Data[Valid Test, Can be used for conformity (Y/N)],Data[NOx/km (mg)])</f>
        <v>#N/A</v>
      </c>
      <c r="J859" s="129" t="e" cm="1">
        <f t="array" ref="J859">_xlfn.XLOOKUP($A859&amp;$Q$3,Data[Index]&amp;Data[Valid Test, Can be used for conformity (Y/N)],Data[THC + NOx/km (mg)])</f>
        <v>#N/A</v>
      </c>
      <c r="K859" s="142" t="e" cm="1">
        <f t="array" ref="K859">_xlfn.XLOOKUP($A859&amp;$Q$3,Data[Index]&amp;Data[Valid Test, Can be used for conformity (Y/N)],Data[PN/km ('#)])</f>
        <v>#N/A</v>
      </c>
      <c r="L859" s="129" t="e" cm="1">
        <f t="array" ref="L859">_xlfn.XLOOKUP($A859&amp;$Q$3,Data[Index]&amp;Data[Valid Test, Can be used for conformity (Y/N)],Data[PM/km (mg)])</f>
        <v>#N/A</v>
      </c>
      <c r="M859" s="126" t="e" cm="1">
        <f t="array" ref="M859">_xlfn.XLOOKUP($A859&amp;$Q$3,Data[Index]&amp;Data[Valid Test, Can be used for conformity (Y/N)],Data[CH4 (mg/km)])</f>
        <v>#N/A</v>
      </c>
      <c r="N859" s="126" t="e" cm="1">
        <f t="array" ref="N859">_xlfn.XLOOKUP($A859&amp;$Q$3,Data[Index]&amp;Data[Valid Test, Can be used for conformity (Y/N)],Data[N20 (mg/km)])</f>
        <v>#N/A</v>
      </c>
      <c r="O859" s="129" t="e" cm="1">
        <f t="array" ref="O859">_xlfn.XLOOKUP($A859&amp;$Q$3,Data[Index]&amp;Data[Valid Test, Can be used for conformity (Y/N)],Data[l/100km])</f>
        <v>#N/A</v>
      </c>
      <c r="P859" s="138" t="e">
        <f>_xlfn.XLOOKUP($A859,Data[Index],Data[Comments])</f>
        <v>#N/A</v>
      </c>
    </row>
    <row r="860" spans="1:16" x14ac:dyDescent="0.2">
      <c r="A860" s="129"/>
      <c r="B860" s="129"/>
      <c r="C860" s="129" t="e" cm="1">
        <f t="array" ref="C860">_xlfn.XLOOKUP($A860&amp;$Q$3&amp;$R$3,Data[Index]&amp;Data[Valid Test, Can be used for conformity (Y/N)]&amp;Data[Cycle],Data[Test Name])</f>
        <v>#N/A</v>
      </c>
      <c r="D860" s="167" t="e" cm="1">
        <f t="array" ref="D860">_xlfn.XLOOKUP($A860&amp;$Q$3&amp;$R$3,Data[Index]&amp;Data[Valid Test, Can be used for conformity (Y/N)]&amp;Data[Cycle],Data[Mileage (Miles)])</f>
        <v>#N/A</v>
      </c>
      <c r="E860" s="130" t="e" cm="1">
        <f t="array" ref="E860">_xlfn.XLOOKUP($A860&amp;$Q$3&amp;$R$3,Data[Index]&amp;Data[Valid Test, Can be used for conformity (Y/N)]&amp;Data[Cycle],Data[Date])</f>
        <v>#N/A</v>
      </c>
      <c r="F860" s="129" t="e" cm="1">
        <f t="array" ref="F860">_xlfn.XLOOKUP($A860&amp;$Q$3&amp;$R$3,Data[Index]&amp;Data[Valid Test, Can be used for conformity (Y/N)]&amp;Data[Cycle],Data[CO/km (mg)])</f>
        <v>#N/A</v>
      </c>
      <c r="G860" s="129" t="e" cm="1">
        <f t="array" ref="G860">_xlfn.XLOOKUP($A860&amp;$Q$3,Data[Index]&amp;Data[Valid Test, Can be used for conformity (Y/N)],Data[CO2/km (g)])</f>
        <v>#N/A</v>
      </c>
      <c r="H860" s="129" t="e" cm="1">
        <f t="array" ref="H860">_xlfn.XLOOKUP($A860&amp;$Q$3,Data[Index]&amp;Data[Valid Test, Can be used for conformity (Y/N)],Data[THC/km (mg)])</f>
        <v>#N/A</v>
      </c>
      <c r="I860" s="129" t="e" cm="1">
        <f t="array" ref="I860">_xlfn.XLOOKUP($A860&amp;$Q$3,Data[Index]&amp;Data[Valid Test, Can be used for conformity (Y/N)],Data[NOx/km (mg)])</f>
        <v>#N/A</v>
      </c>
      <c r="J860" s="129" t="e" cm="1">
        <f t="array" ref="J860">_xlfn.XLOOKUP($A860&amp;$Q$3,Data[Index]&amp;Data[Valid Test, Can be used for conformity (Y/N)],Data[THC + NOx/km (mg)])</f>
        <v>#N/A</v>
      </c>
      <c r="K860" s="142" t="e" cm="1">
        <f t="array" ref="K860">_xlfn.XLOOKUP($A860&amp;$Q$3,Data[Index]&amp;Data[Valid Test, Can be used for conformity (Y/N)],Data[PN/km ('#)])</f>
        <v>#N/A</v>
      </c>
      <c r="L860" s="129" t="e" cm="1">
        <f t="array" ref="L860">_xlfn.XLOOKUP($A860&amp;$Q$3,Data[Index]&amp;Data[Valid Test, Can be used for conformity (Y/N)],Data[PM/km (mg)])</f>
        <v>#N/A</v>
      </c>
      <c r="M860" s="126" t="e" cm="1">
        <f t="array" ref="M860">_xlfn.XLOOKUP($A860&amp;$Q$3,Data[Index]&amp;Data[Valid Test, Can be used for conformity (Y/N)],Data[CH4 (mg/km)])</f>
        <v>#N/A</v>
      </c>
      <c r="N860" s="126" t="e" cm="1">
        <f t="array" ref="N860">_xlfn.XLOOKUP($A860&amp;$Q$3,Data[Index]&amp;Data[Valid Test, Can be used for conformity (Y/N)],Data[N20 (mg/km)])</f>
        <v>#N/A</v>
      </c>
      <c r="O860" s="129" t="e" cm="1">
        <f t="array" ref="O860">_xlfn.XLOOKUP($A860&amp;$Q$3,Data[Index]&amp;Data[Valid Test, Can be used for conformity (Y/N)],Data[l/100km])</f>
        <v>#N/A</v>
      </c>
      <c r="P860" s="138">
        <f>_xlfn.XLOOKUP($A860,Data[Index],Data[Comments])</f>
        <v>0</v>
      </c>
    </row>
    <row r="861" spans="1:16" x14ac:dyDescent="0.2">
      <c r="A861" s="129"/>
      <c r="B861" s="129"/>
      <c r="C861" s="129" t="e" cm="1">
        <f t="array" ref="C861">_xlfn.XLOOKUP($A861&amp;$Q$3&amp;$R$3,Data[Index]&amp;Data[Valid Test, Can be used for conformity (Y/N)]&amp;Data[Cycle],Data[Test Name])</f>
        <v>#N/A</v>
      </c>
      <c r="D861" s="167" t="e" cm="1">
        <f t="array" ref="D861">_xlfn.XLOOKUP($A861&amp;$Q$3&amp;$R$3,Data[Index]&amp;Data[Valid Test, Can be used for conformity (Y/N)]&amp;Data[Cycle],Data[Mileage (Miles)])</f>
        <v>#N/A</v>
      </c>
      <c r="E861" s="130" t="e" cm="1">
        <f t="array" ref="E861">_xlfn.XLOOKUP($A861&amp;$Q$3&amp;$R$3,Data[Index]&amp;Data[Valid Test, Can be used for conformity (Y/N)]&amp;Data[Cycle],Data[Date])</f>
        <v>#N/A</v>
      </c>
      <c r="F861" s="129" t="e" cm="1">
        <f t="array" ref="F861">_xlfn.XLOOKUP($A861&amp;$Q$3&amp;$R$3,Data[Index]&amp;Data[Valid Test, Can be used for conformity (Y/N)]&amp;Data[Cycle],Data[CO/km (mg)])</f>
        <v>#N/A</v>
      </c>
      <c r="G861" s="129" t="e" cm="1">
        <f t="array" ref="G861">_xlfn.XLOOKUP($A861&amp;$Q$3,Data[Index]&amp;Data[Valid Test, Can be used for conformity (Y/N)],Data[CO2/km (g)])</f>
        <v>#N/A</v>
      </c>
      <c r="H861" s="129" t="e" cm="1">
        <f t="array" ref="H861">_xlfn.XLOOKUP($A861&amp;$Q$3,Data[Index]&amp;Data[Valid Test, Can be used for conformity (Y/N)],Data[THC/km (mg)])</f>
        <v>#N/A</v>
      </c>
      <c r="I861" s="129" t="e" cm="1">
        <f t="array" ref="I861">_xlfn.XLOOKUP($A861&amp;$Q$3,Data[Index]&amp;Data[Valid Test, Can be used for conformity (Y/N)],Data[NOx/km (mg)])</f>
        <v>#N/A</v>
      </c>
      <c r="J861" s="129" t="e" cm="1">
        <f t="array" ref="J861">_xlfn.XLOOKUP($A861&amp;$Q$3,Data[Index]&amp;Data[Valid Test, Can be used for conformity (Y/N)],Data[THC + NOx/km (mg)])</f>
        <v>#N/A</v>
      </c>
      <c r="K861" s="142" t="e" cm="1">
        <f t="array" ref="K861">_xlfn.XLOOKUP($A861&amp;$Q$3,Data[Index]&amp;Data[Valid Test, Can be used for conformity (Y/N)],Data[PN/km ('#)])</f>
        <v>#N/A</v>
      </c>
      <c r="L861" s="129" t="e" cm="1">
        <f t="array" ref="L861">_xlfn.XLOOKUP($A861&amp;$Q$3,Data[Index]&amp;Data[Valid Test, Can be used for conformity (Y/N)],Data[PM/km (mg)])</f>
        <v>#N/A</v>
      </c>
      <c r="M861" s="126" t="e" cm="1">
        <f t="array" ref="M861">_xlfn.XLOOKUP($A861&amp;$Q$3,Data[Index]&amp;Data[Valid Test, Can be used for conformity (Y/N)],Data[CH4 (mg/km)])</f>
        <v>#N/A</v>
      </c>
      <c r="N861" s="126" t="e" cm="1">
        <f t="array" ref="N861">_xlfn.XLOOKUP($A861&amp;$Q$3,Data[Index]&amp;Data[Valid Test, Can be used for conformity (Y/N)],Data[N20 (mg/km)])</f>
        <v>#N/A</v>
      </c>
      <c r="O861" s="129" t="e" cm="1">
        <f t="array" ref="O861">_xlfn.XLOOKUP($A861&amp;$Q$3,Data[Index]&amp;Data[Valid Test, Can be used for conformity (Y/N)],Data[l/100km])</f>
        <v>#N/A</v>
      </c>
      <c r="P861" s="138">
        <f>_xlfn.XLOOKUP($A861,Data[Index],Data[Comments])</f>
        <v>0</v>
      </c>
    </row>
    <row r="862" spans="1:16" x14ac:dyDescent="0.2">
      <c r="A862" s="129"/>
      <c r="B862" s="129"/>
      <c r="C862" s="129" t="e" cm="1">
        <f t="array" ref="C862">_xlfn.XLOOKUP($A862&amp;$Q$3&amp;$R$3,Data[Index]&amp;Data[Valid Test, Can be used for conformity (Y/N)]&amp;Data[Cycle],Data[Test Name])</f>
        <v>#N/A</v>
      </c>
      <c r="D862" s="167" t="e" cm="1">
        <f t="array" ref="D862">_xlfn.XLOOKUP($A862&amp;$Q$3&amp;$R$3,Data[Index]&amp;Data[Valid Test, Can be used for conformity (Y/N)]&amp;Data[Cycle],Data[Mileage (Miles)])</f>
        <v>#N/A</v>
      </c>
      <c r="E862" s="130" t="e" cm="1">
        <f t="array" ref="E862">_xlfn.XLOOKUP($A862&amp;$Q$3&amp;$R$3,Data[Index]&amp;Data[Valid Test, Can be used for conformity (Y/N)]&amp;Data[Cycle],Data[Date])</f>
        <v>#N/A</v>
      </c>
      <c r="F862" s="129" t="e" cm="1">
        <f t="array" ref="F862">_xlfn.XLOOKUP($A862&amp;$Q$3&amp;$R$3,Data[Index]&amp;Data[Valid Test, Can be used for conformity (Y/N)]&amp;Data[Cycle],Data[CO/km (mg)])</f>
        <v>#N/A</v>
      </c>
      <c r="G862" s="129" t="e" cm="1">
        <f t="array" ref="G862">_xlfn.XLOOKUP($A862&amp;$Q$3,Data[Index]&amp;Data[Valid Test, Can be used for conformity (Y/N)],Data[CO2/km (g)])</f>
        <v>#N/A</v>
      </c>
      <c r="H862" s="129" t="e" cm="1">
        <f t="array" ref="H862">_xlfn.XLOOKUP($A862&amp;$Q$3,Data[Index]&amp;Data[Valid Test, Can be used for conformity (Y/N)],Data[THC/km (mg)])</f>
        <v>#N/A</v>
      </c>
      <c r="I862" s="129" t="e" cm="1">
        <f t="array" ref="I862">_xlfn.XLOOKUP($A862&amp;$Q$3,Data[Index]&amp;Data[Valid Test, Can be used for conformity (Y/N)],Data[NOx/km (mg)])</f>
        <v>#N/A</v>
      </c>
      <c r="J862" s="129" t="e" cm="1">
        <f t="array" ref="J862">_xlfn.XLOOKUP($A862&amp;$Q$3,Data[Index]&amp;Data[Valid Test, Can be used for conformity (Y/N)],Data[THC + NOx/km (mg)])</f>
        <v>#N/A</v>
      </c>
      <c r="K862" s="142" t="e" cm="1">
        <f t="array" ref="K862">_xlfn.XLOOKUP($A862&amp;$Q$3,Data[Index]&amp;Data[Valid Test, Can be used for conformity (Y/N)],Data[PN/km ('#)])</f>
        <v>#N/A</v>
      </c>
      <c r="L862" s="129" t="e" cm="1">
        <f t="array" ref="L862">_xlfn.XLOOKUP($A862&amp;$Q$3,Data[Index]&amp;Data[Valid Test, Can be used for conformity (Y/N)],Data[PM/km (mg)])</f>
        <v>#N/A</v>
      </c>
      <c r="M862" s="126" t="e" cm="1">
        <f t="array" ref="M862">_xlfn.XLOOKUP($A862&amp;$Q$3,Data[Index]&amp;Data[Valid Test, Can be used for conformity (Y/N)],Data[CH4 (mg/km)])</f>
        <v>#N/A</v>
      </c>
      <c r="N862" s="126" t="e" cm="1">
        <f t="array" ref="N862">_xlfn.XLOOKUP($A862&amp;$Q$3,Data[Index]&amp;Data[Valid Test, Can be used for conformity (Y/N)],Data[N20 (mg/km)])</f>
        <v>#N/A</v>
      </c>
      <c r="O862" s="129" t="e" cm="1">
        <f t="array" ref="O862">_xlfn.XLOOKUP($A862&amp;$Q$3,Data[Index]&amp;Data[Valid Test, Can be used for conformity (Y/N)],Data[l/100km])</f>
        <v>#N/A</v>
      </c>
      <c r="P862" s="138" t="e">
        <f>_xlfn.XLOOKUP($A862,Data[Index],Data[Comments])</f>
        <v>#N/A</v>
      </c>
    </row>
    <row r="863" spans="1:16" x14ac:dyDescent="0.2">
      <c r="A863" s="129"/>
      <c r="B863" s="129"/>
      <c r="C863" s="129" t="e" cm="1">
        <f t="array" ref="C863">_xlfn.XLOOKUP($A863&amp;$Q$3&amp;$R$3,Data[Index]&amp;Data[Valid Test, Can be used for conformity (Y/N)]&amp;Data[Cycle],Data[Test Name])</f>
        <v>#N/A</v>
      </c>
      <c r="D863" s="167" t="e" cm="1">
        <f t="array" ref="D863">_xlfn.XLOOKUP($A863&amp;$Q$3&amp;$R$3,Data[Index]&amp;Data[Valid Test, Can be used for conformity (Y/N)]&amp;Data[Cycle],Data[Mileage (Miles)])</f>
        <v>#N/A</v>
      </c>
      <c r="E863" s="130" t="e" cm="1">
        <f t="array" ref="E863">_xlfn.XLOOKUP($A863&amp;$Q$3&amp;$R$3,Data[Index]&amp;Data[Valid Test, Can be used for conformity (Y/N)]&amp;Data[Cycle],Data[Date])</f>
        <v>#N/A</v>
      </c>
      <c r="F863" s="129" t="e" cm="1">
        <f t="array" ref="F863">_xlfn.XLOOKUP($A863&amp;$Q$3&amp;$R$3,Data[Index]&amp;Data[Valid Test, Can be used for conformity (Y/N)]&amp;Data[Cycle],Data[CO/km (mg)])</f>
        <v>#N/A</v>
      </c>
      <c r="G863" s="129" t="e" cm="1">
        <f t="array" ref="G863">_xlfn.XLOOKUP($A863&amp;$Q$3,Data[Index]&amp;Data[Valid Test, Can be used for conformity (Y/N)],Data[CO2/km (g)])</f>
        <v>#N/A</v>
      </c>
      <c r="H863" s="129" t="e" cm="1">
        <f t="array" ref="H863">_xlfn.XLOOKUP($A863&amp;$Q$3,Data[Index]&amp;Data[Valid Test, Can be used for conformity (Y/N)],Data[THC/km (mg)])</f>
        <v>#N/A</v>
      </c>
      <c r="I863" s="129" t="e" cm="1">
        <f t="array" ref="I863">_xlfn.XLOOKUP($A863&amp;$Q$3,Data[Index]&amp;Data[Valid Test, Can be used for conformity (Y/N)],Data[NOx/km (mg)])</f>
        <v>#N/A</v>
      </c>
      <c r="J863" s="129" t="e" cm="1">
        <f t="array" ref="J863">_xlfn.XLOOKUP($A863&amp;$Q$3,Data[Index]&amp;Data[Valid Test, Can be used for conformity (Y/N)],Data[THC + NOx/km (mg)])</f>
        <v>#N/A</v>
      </c>
      <c r="K863" s="142" t="e" cm="1">
        <f t="array" ref="K863">_xlfn.XLOOKUP($A863&amp;$Q$3,Data[Index]&amp;Data[Valid Test, Can be used for conformity (Y/N)],Data[PN/km ('#)])</f>
        <v>#N/A</v>
      </c>
      <c r="L863" s="129" t="e" cm="1">
        <f t="array" ref="L863">_xlfn.XLOOKUP($A863&amp;$Q$3,Data[Index]&amp;Data[Valid Test, Can be used for conformity (Y/N)],Data[PM/km (mg)])</f>
        <v>#N/A</v>
      </c>
      <c r="M863" s="126" t="e" cm="1">
        <f t="array" ref="M863">_xlfn.XLOOKUP($A863&amp;$Q$3,Data[Index]&amp;Data[Valid Test, Can be used for conformity (Y/N)],Data[CH4 (mg/km)])</f>
        <v>#N/A</v>
      </c>
      <c r="N863" s="126" t="e" cm="1">
        <f t="array" ref="N863">_xlfn.XLOOKUP($A863&amp;$Q$3,Data[Index]&amp;Data[Valid Test, Can be used for conformity (Y/N)],Data[N20 (mg/km)])</f>
        <v>#N/A</v>
      </c>
      <c r="O863" s="129" t="e" cm="1">
        <f t="array" ref="O863">_xlfn.XLOOKUP($A863&amp;$Q$3,Data[Index]&amp;Data[Valid Test, Can be used for conformity (Y/N)],Data[l/100km])</f>
        <v>#N/A</v>
      </c>
      <c r="P863" s="138" t="e">
        <f>_xlfn.XLOOKUP($A863,Data[Index],Data[Comments])</f>
        <v>#N/A</v>
      </c>
    </row>
    <row r="864" spans="1:16" x14ac:dyDescent="0.2">
      <c r="A864" s="129"/>
      <c r="B864" s="129"/>
      <c r="C864" s="129" t="e" cm="1">
        <f t="array" ref="C864">_xlfn.XLOOKUP($A864&amp;$Q$3&amp;$R$3,Data[Index]&amp;Data[Valid Test, Can be used for conformity (Y/N)]&amp;Data[Cycle],Data[Test Name])</f>
        <v>#N/A</v>
      </c>
      <c r="D864" s="167" t="e" cm="1">
        <f t="array" ref="D864">_xlfn.XLOOKUP($A864&amp;$Q$3&amp;$R$3,Data[Index]&amp;Data[Valid Test, Can be used for conformity (Y/N)]&amp;Data[Cycle],Data[Mileage (Miles)])</f>
        <v>#N/A</v>
      </c>
      <c r="E864" s="130" t="e" cm="1">
        <f t="array" ref="E864">_xlfn.XLOOKUP($A864&amp;$Q$3&amp;$R$3,Data[Index]&amp;Data[Valid Test, Can be used for conformity (Y/N)]&amp;Data[Cycle],Data[Date])</f>
        <v>#N/A</v>
      </c>
      <c r="F864" s="129" t="e" cm="1">
        <f t="array" ref="F864">_xlfn.XLOOKUP($A864&amp;$Q$3&amp;$R$3,Data[Index]&amp;Data[Valid Test, Can be used for conformity (Y/N)]&amp;Data[Cycle],Data[CO/km (mg)])</f>
        <v>#N/A</v>
      </c>
      <c r="G864" s="129" t="e" cm="1">
        <f t="array" ref="G864">_xlfn.XLOOKUP($A864&amp;$Q$3,Data[Index]&amp;Data[Valid Test, Can be used for conformity (Y/N)],Data[CO2/km (g)])</f>
        <v>#N/A</v>
      </c>
      <c r="H864" s="129" t="e" cm="1">
        <f t="array" ref="H864">_xlfn.XLOOKUP($A864&amp;$Q$3,Data[Index]&amp;Data[Valid Test, Can be used for conformity (Y/N)],Data[THC/km (mg)])</f>
        <v>#N/A</v>
      </c>
      <c r="I864" s="129" t="e" cm="1">
        <f t="array" ref="I864">_xlfn.XLOOKUP($A864&amp;$Q$3,Data[Index]&amp;Data[Valid Test, Can be used for conformity (Y/N)],Data[NOx/km (mg)])</f>
        <v>#N/A</v>
      </c>
      <c r="J864" s="129" t="e" cm="1">
        <f t="array" ref="J864">_xlfn.XLOOKUP($A864&amp;$Q$3,Data[Index]&amp;Data[Valid Test, Can be used for conformity (Y/N)],Data[THC + NOx/km (mg)])</f>
        <v>#N/A</v>
      </c>
      <c r="K864" s="142" t="e" cm="1">
        <f t="array" ref="K864">_xlfn.XLOOKUP($A864&amp;$Q$3,Data[Index]&amp;Data[Valid Test, Can be used for conformity (Y/N)],Data[PN/km ('#)])</f>
        <v>#N/A</v>
      </c>
      <c r="L864" s="129" t="e" cm="1">
        <f t="array" ref="L864">_xlfn.XLOOKUP($A864&amp;$Q$3,Data[Index]&amp;Data[Valid Test, Can be used for conformity (Y/N)],Data[PM/km (mg)])</f>
        <v>#N/A</v>
      </c>
      <c r="M864" s="126" t="e" cm="1">
        <f t="array" ref="M864">_xlfn.XLOOKUP($A864&amp;$Q$3,Data[Index]&amp;Data[Valid Test, Can be used for conformity (Y/N)],Data[CH4 (mg/km)])</f>
        <v>#N/A</v>
      </c>
      <c r="N864" s="126" t="e" cm="1">
        <f t="array" ref="N864">_xlfn.XLOOKUP($A864&amp;$Q$3,Data[Index]&amp;Data[Valid Test, Can be used for conformity (Y/N)],Data[N20 (mg/km)])</f>
        <v>#N/A</v>
      </c>
      <c r="O864" s="129" t="e" cm="1">
        <f t="array" ref="O864">_xlfn.XLOOKUP($A864&amp;$Q$3,Data[Index]&amp;Data[Valid Test, Can be used for conformity (Y/N)],Data[l/100km])</f>
        <v>#N/A</v>
      </c>
      <c r="P864" s="138" t="e">
        <f>_xlfn.XLOOKUP($A864,Data[Index],Data[Comments])</f>
        <v>#N/A</v>
      </c>
    </row>
    <row r="865" spans="1:16" x14ac:dyDescent="0.2">
      <c r="A865" s="129"/>
      <c r="B865" s="129"/>
      <c r="C865" s="129" t="e" cm="1">
        <f t="array" ref="C865">_xlfn.XLOOKUP($A865&amp;$Q$3&amp;$R$3,Data[Index]&amp;Data[Valid Test, Can be used for conformity (Y/N)]&amp;Data[Cycle],Data[Test Name])</f>
        <v>#N/A</v>
      </c>
      <c r="D865" s="167" t="e" cm="1">
        <f t="array" ref="D865">_xlfn.XLOOKUP($A865&amp;$Q$3&amp;$R$3,Data[Index]&amp;Data[Valid Test, Can be used for conformity (Y/N)]&amp;Data[Cycle],Data[Mileage (Miles)])</f>
        <v>#N/A</v>
      </c>
      <c r="E865" s="130" t="e" cm="1">
        <f t="array" ref="E865">_xlfn.XLOOKUP($A865&amp;$Q$3&amp;$R$3,Data[Index]&amp;Data[Valid Test, Can be used for conformity (Y/N)]&amp;Data[Cycle],Data[Date])</f>
        <v>#N/A</v>
      </c>
      <c r="F865" s="129" t="e" cm="1">
        <f t="array" ref="F865">_xlfn.XLOOKUP($A865&amp;$Q$3&amp;$R$3,Data[Index]&amp;Data[Valid Test, Can be used for conformity (Y/N)]&amp;Data[Cycle],Data[CO/km (mg)])</f>
        <v>#N/A</v>
      </c>
      <c r="G865" s="129" t="e" cm="1">
        <f t="array" ref="G865">_xlfn.XLOOKUP($A865&amp;$Q$3,Data[Index]&amp;Data[Valid Test, Can be used for conformity (Y/N)],Data[CO2/km (g)])</f>
        <v>#N/A</v>
      </c>
      <c r="H865" s="129" t="e" cm="1">
        <f t="array" ref="H865">_xlfn.XLOOKUP($A865&amp;$Q$3,Data[Index]&amp;Data[Valid Test, Can be used for conformity (Y/N)],Data[THC/km (mg)])</f>
        <v>#N/A</v>
      </c>
      <c r="I865" s="129" t="e" cm="1">
        <f t="array" ref="I865">_xlfn.XLOOKUP($A865&amp;$Q$3,Data[Index]&amp;Data[Valid Test, Can be used for conformity (Y/N)],Data[NOx/km (mg)])</f>
        <v>#N/A</v>
      </c>
      <c r="J865" s="129" t="e" cm="1">
        <f t="array" ref="J865">_xlfn.XLOOKUP($A865&amp;$Q$3,Data[Index]&amp;Data[Valid Test, Can be used for conformity (Y/N)],Data[THC + NOx/km (mg)])</f>
        <v>#N/A</v>
      </c>
      <c r="K865" s="142" t="e" cm="1">
        <f t="array" ref="K865">_xlfn.XLOOKUP($A865&amp;$Q$3,Data[Index]&amp;Data[Valid Test, Can be used for conformity (Y/N)],Data[PN/km ('#)])</f>
        <v>#N/A</v>
      </c>
      <c r="L865" s="129" t="e" cm="1">
        <f t="array" ref="L865">_xlfn.XLOOKUP($A865&amp;$Q$3,Data[Index]&amp;Data[Valid Test, Can be used for conformity (Y/N)],Data[PM/km (mg)])</f>
        <v>#N/A</v>
      </c>
      <c r="M865" s="126" t="e" cm="1">
        <f t="array" ref="M865">_xlfn.XLOOKUP($A865&amp;$Q$3,Data[Index]&amp;Data[Valid Test, Can be used for conformity (Y/N)],Data[CH4 (mg/km)])</f>
        <v>#N/A</v>
      </c>
      <c r="N865" s="126" t="e" cm="1">
        <f t="array" ref="N865">_xlfn.XLOOKUP($A865&amp;$Q$3,Data[Index]&amp;Data[Valid Test, Can be used for conformity (Y/N)],Data[N20 (mg/km)])</f>
        <v>#N/A</v>
      </c>
      <c r="O865" s="129" t="e" cm="1">
        <f t="array" ref="O865">_xlfn.XLOOKUP($A865&amp;$Q$3,Data[Index]&amp;Data[Valid Test, Can be used for conformity (Y/N)],Data[l/100km])</f>
        <v>#N/A</v>
      </c>
      <c r="P865" s="138">
        <f>_xlfn.XLOOKUP($A865,Data[Index],Data[Comments])</f>
        <v>0</v>
      </c>
    </row>
    <row r="866" spans="1:16" x14ac:dyDescent="0.2">
      <c r="A866" s="129"/>
      <c r="B866" s="129"/>
      <c r="C866" s="129" t="e" cm="1">
        <f t="array" ref="C866">_xlfn.XLOOKUP($A866&amp;$Q$3&amp;$R$3,Data[Index]&amp;Data[Valid Test, Can be used for conformity (Y/N)]&amp;Data[Cycle],Data[Test Name])</f>
        <v>#N/A</v>
      </c>
      <c r="D866" s="167" t="e" cm="1">
        <f t="array" ref="D866">_xlfn.XLOOKUP($A866&amp;$Q$3&amp;$R$3,Data[Index]&amp;Data[Valid Test, Can be used for conformity (Y/N)]&amp;Data[Cycle],Data[Mileage (Miles)])</f>
        <v>#N/A</v>
      </c>
      <c r="E866" s="130" t="e" cm="1">
        <f t="array" ref="E866">_xlfn.XLOOKUP($A866&amp;$Q$3&amp;$R$3,Data[Index]&amp;Data[Valid Test, Can be used for conformity (Y/N)]&amp;Data[Cycle],Data[Date])</f>
        <v>#N/A</v>
      </c>
      <c r="F866" s="129" t="e" cm="1">
        <f t="array" ref="F866">_xlfn.XLOOKUP($A866&amp;$Q$3&amp;$R$3,Data[Index]&amp;Data[Valid Test, Can be used for conformity (Y/N)]&amp;Data[Cycle],Data[CO/km (mg)])</f>
        <v>#N/A</v>
      </c>
      <c r="G866" s="129" t="e" cm="1">
        <f t="array" ref="G866">_xlfn.XLOOKUP($A866&amp;$Q$3,Data[Index]&amp;Data[Valid Test, Can be used for conformity (Y/N)],Data[CO2/km (g)])</f>
        <v>#N/A</v>
      </c>
      <c r="H866" s="129" t="e" cm="1">
        <f t="array" ref="H866">_xlfn.XLOOKUP($A866&amp;$Q$3,Data[Index]&amp;Data[Valid Test, Can be used for conformity (Y/N)],Data[THC/km (mg)])</f>
        <v>#N/A</v>
      </c>
      <c r="I866" s="129" t="e" cm="1">
        <f t="array" ref="I866">_xlfn.XLOOKUP($A866&amp;$Q$3,Data[Index]&amp;Data[Valid Test, Can be used for conformity (Y/N)],Data[NOx/km (mg)])</f>
        <v>#N/A</v>
      </c>
      <c r="J866" s="129" t="e" cm="1">
        <f t="array" ref="J866">_xlfn.XLOOKUP($A866&amp;$Q$3,Data[Index]&amp;Data[Valid Test, Can be used for conformity (Y/N)],Data[THC + NOx/km (mg)])</f>
        <v>#N/A</v>
      </c>
      <c r="K866" s="142" t="e" cm="1">
        <f t="array" ref="K866">_xlfn.XLOOKUP($A866&amp;$Q$3,Data[Index]&amp;Data[Valid Test, Can be used for conformity (Y/N)],Data[PN/km ('#)])</f>
        <v>#N/A</v>
      </c>
      <c r="L866" s="129" t="e" cm="1">
        <f t="array" ref="L866">_xlfn.XLOOKUP($A866&amp;$Q$3,Data[Index]&amp;Data[Valid Test, Can be used for conformity (Y/N)],Data[PM/km (mg)])</f>
        <v>#N/A</v>
      </c>
      <c r="M866" s="126" t="e" cm="1">
        <f t="array" ref="M866">_xlfn.XLOOKUP($A866&amp;$Q$3,Data[Index]&amp;Data[Valid Test, Can be used for conformity (Y/N)],Data[CH4 (mg/km)])</f>
        <v>#N/A</v>
      </c>
      <c r="N866" s="126" t="e" cm="1">
        <f t="array" ref="N866">_xlfn.XLOOKUP($A866&amp;$Q$3,Data[Index]&amp;Data[Valid Test, Can be used for conformity (Y/N)],Data[N20 (mg/km)])</f>
        <v>#N/A</v>
      </c>
      <c r="O866" s="129" t="e" cm="1">
        <f t="array" ref="O866">_xlfn.XLOOKUP($A866&amp;$Q$3,Data[Index]&amp;Data[Valid Test, Can be used for conformity (Y/N)],Data[l/100km])</f>
        <v>#N/A</v>
      </c>
      <c r="P866" s="138">
        <f>_xlfn.XLOOKUP($A866,Data[Index],Data[Comments])</f>
        <v>0</v>
      </c>
    </row>
    <row r="867" spans="1:16" x14ac:dyDescent="0.2">
      <c r="A867" s="129"/>
      <c r="B867" s="129"/>
      <c r="C867" s="129" t="e" cm="1">
        <f t="array" ref="C867">_xlfn.XLOOKUP($A867&amp;$Q$3&amp;$R$3,Data[Index]&amp;Data[Valid Test, Can be used for conformity (Y/N)]&amp;Data[Cycle],Data[Test Name])</f>
        <v>#N/A</v>
      </c>
      <c r="D867" s="167" t="e" cm="1">
        <f t="array" ref="D867">_xlfn.XLOOKUP($A867&amp;$Q$3&amp;$R$3,Data[Index]&amp;Data[Valid Test, Can be used for conformity (Y/N)]&amp;Data[Cycle],Data[Mileage (Miles)])</f>
        <v>#N/A</v>
      </c>
      <c r="E867" s="130" t="e" cm="1">
        <f t="array" ref="E867">_xlfn.XLOOKUP($A867&amp;$Q$3&amp;$R$3,Data[Index]&amp;Data[Valid Test, Can be used for conformity (Y/N)]&amp;Data[Cycle],Data[Date])</f>
        <v>#N/A</v>
      </c>
      <c r="F867" s="129" t="e" cm="1">
        <f t="array" ref="F867">_xlfn.XLOOKUP($A867&amp;$Q$3&amp;$R$3,Data[Index]&amp;Data[Valid Test, Can be used for conformity (Y/N)]&amp;Data[Cycle],Data[CO/km (mg)])</f>
        <v>#N/A</v>
      </c>
      <c r="G867" s="129" t="e" cm="1">
        <f t="array" ref="G867">_xlfn.XLOOKUP($A867&amp;$Q$3,Data[Index]&amp;Data[Valid Test, Can be used for conformity (Y/N)],Data[CO2/km (g)])</f>
        <v>#N/A</v>
      </c>
      <c r="H867" s="129" t="e" cm="1">
        <f t="array" ref="H867">_xlfn.XLOOKUP($A867&amp;$Q$3,Data[Index]&amp;Data[Valid Test, Can be used for conformity (Y/N)],Data[THC/km (mg)])</f>
        <v>#N/A</v>
      </c>
      <c r="I867" s="129" t="e" cm="1">
        <f t="array" ref="I867">_xlfn.XLOOKUP($A867&amp;$Q$3,Data[Index]&amp;Data[Valid Test, Can be used for conformity (Y/N)],Data[NOx/km (mg)])</f>
        <v>#N/A</v>
      </c>
      <c r="J867" s="129" t="e" cm="1">
        <f t="array" ref="J867">_xlfn.XLOOKUP($A867&amp;$Q$3,Data[Index]&amp;Data[Valid Test, Can be used for conformity (Y/N)],Data[THC + NOx/km (mg)])</f>
        <v>#N/A</v>
      </c>
      <c r="K867" s="142" t="e" cm="1">
        <f t="array" ref="K867">_xlfn.XLOOKUP($A867&amp;$Q$3,Data[Index]&amp;Data[Valid Test, Can be used for conformity (Y/N)],Data[PN/km ('#)])</f>
        <v>#N/A</v>
      </c>
      <c r="L867" s="129" t="e" cm="1">
        <f t="array" ref="L867">_xlfn.XLOOKUP($A867&amp;$Q$3,Data[Index]&amp;Data[Valid Test, Can be used for conformity (Y/N)],Data[PM/km (mg)])</f>
        <v>#N/A</v>
      </c>
      <c r="M867" s="126" t="e" cm="1">
        <f t="array" ref="M867">_xlfn.XLOOKUP($A867&amp;$Q$3,Data[Index]&amp;Data[Valid Test, Can be used for conformity (Y/N)],Data[CH4 (mg/km)])</f>
        <v>#N/A</v>
      </c>
      <c r="N867" s="126" t="e" cm="1">
        <f t="array" ref="N867">_xlfn.XLOOKUP($A867&amp;$Q$3,Data[Index]&amp;Data[Valid Test, Can be used for conformity (Y/N)],Data[N20 (mg/km)])</f>
        <v>#N/A</v>
      </c>
      <c r="O867" s="129" t="e" cm="1">
        <f t="array" ref="O867">_xlfn.XLOOKUP($A867&amp;$Q$3,Data[Index]&amp;Data[Valid Test, Can be used for conformity (Y/N)],Data[l/100km])</f>
        <v>#N/A</v>
      </c>
      <c r="P867" s="138" t="e">
        <f>_xlfn.XLOOKUP($A867,Data[Index],Data[Comments])</f>
        <v>#N/A</v>
      </c>
    </row>
    <row r="868" spans="1:16" x14ac:dyDescent="0.2">
      <c r="A868" s="129"/>
      <c r="B868" s="129"/>
      <c r="C868" s="129" t="e" cm="1">
        <f t="array" ref="C868">_xlfn.XLOOKUP($A868&amp;$Q$3&amp;$R$3,Data[Index]&amp;Data[Valid Test, Can be used for conformity (Y/N)]&amp;Data[Cycle],Data[Test Name])</f>
        <v>#N/A</v>
      </c>
      <c r="D868" s="167" t="e" cm="1">
        <f t="array" ref="D868">_xlfn.XLOOKUP($A868&amp;$Q$3&amp;$R$3,Data[Index]&amp;Data[Valid Test, Can be used for conformity (Y/N)]&amp;Data[Cycle],Data[Mileage (Miles)])</f>
        <v>#N/A</v>
      </c>
      <c r="E868" s="130" t="e" cm="1">
        <f t="array" ref="E868">_xlfn.XLOOKUP($A868&amp;$Q$3&amp;$R$3,Data[Index]&amp;Data[Valid Test, Can be used for conformity (Y/N)]&amp;Data[Cycle],Data[Date])</f>
        <v>#N/A</v>
      </c>
      <c r="F868" s="129" t="e" cm="1">
        <f t="array" ref="F868">_xlfn.XLOOKUP($A868&amp;$Q$3&amp;$R$3,Data[Index]&amp;Data[Valid Test, Can be used for conformity (Y/N)]&amp;Data[Cycle],Data[CO/km (mg)])</f>
        <v>#N/A</v>
      </c>
      <c r="G868" s="129" t="e" cm="1">
        <f t="array" ref="G868">_xlfn.XLOOKUP($A868&amp;$Q$3,Data[Index]&amp;Data[Valid Test, Can be used for conformity (Y/N)],Data[CO2/km (g)])</f>
        <v>#N/A</v>
      </c>
      <c r="H868" s="129" t="e" cm="1">
        <f t="array" ref="H868">_xlfn.XLOOKUP($A868&amp;$Q$3,Data[Index]&amp;Data[Valid Test, Can be used for conformity (Y/N)],Data[THC/km (mg)])</f>
        <v>#N/A</v>
      </c>
      <c r="I868" s="129" t="e" cm="1">
        <f t="array" ref="I868">_xlfn.XLOOKUP($A868&amp;$Q$3,Data[Index]&amp;Data[Valid Test, Can be used for conformity (Y/N)],Data[NOx/km (mg)])</f>
        <v>#N/A</v>
      </c>
      <c r="J868" s="129" t="e" cm="1">
        <f t="array" ref="J868">_xlfn.XLOOKUP($A868&amp;$Q$3,Data[Index]&amp;Data[Valid Test, Can be used for conformity (Y/N)],Data[THC + NOx/km (mg)])</f>
        <v>#N/A</v>
      </c>
      <c r="K868" s="142" t="e" cm="1">
        <f t="array" ref="K868">_xlfn.XLOOKUP($A868&amp;$Q$3,Data[Index]&amp;Data[Valid Test, Can be used for conformity (Y/N)],Data[PN/km ('#)])</f>
        <v>#N/A</v>
      </c>
      <c r="L868" s="129" t="e" cm="1">
        <f t="array" ref="L868">_xlfn.XLOOKUP($A868&amp;$Q$3,Data[Index]&amp;Data[Valid Test, Can be used for conformity (Y/N)],Data[PM/km (mg)])</f>
        <v>#N/A</v>
      </c>
      <c r="M868" s="126" t="e" cm="1">
        <f t="array" ref="M868">_xlfn.XLOOKUP($A868&amp;$Q$3,Data[Index]&amp;Data[Valid Test, Can be used for conformity (Y/N)],Data[CH4 (mg/km)])</f>
        <v>#N/A</v>
      </c>
      <c r="N868" s="126" t="e" cm="1">
        <f t="array" ref="N868">_xlfn.XLOOKUP($A868&amp;$Q$3,Data[Index]&amp;Data[Valid Test, Can be used for conformity (Y/N)],Data[N20 (mg/km)])</f>
        <v>#N/A</v>
      </c>
      <c r="O868" s="129" t="e" cm="1">
        <f t="array" ref="O868">_xlfn.XLOOKUP($A868&amp;$Q$3,Data[Index]&amp;Data[Valid Test, Can be used for conformity (Y/N)],Data[l/100km])</f>
        <v>#N/A</v>
      </c>
      <c r="P868" s="138">
        <f>_xlfn.XLOOKUP($A868,Data[Index],Data[Comments])</f>
        <v>0</v>
      </c>
    </row>
    <row r="869" spans="1:16" x14ac:dyDescent="0.2">
      <c r="A869" s="129"/>
      <c r="B869" s="129"/>
      <c r="C869" s="129" t="e" cm="1">
        <f t="array" ref="C869">_xlfn.XLOOKUP($A869&amp;$Q$3&amp;$R$3,Data[Index]&amp;Data[Valid Test, Can be used for conformity (Y/N)]&amp;Data[Cycle],Data[Test Name])</f>
        <v>#N/A</v>
      </c>
      <c r="D869" s="167" t="e" cm="1">
        <f t="array" ref="D869">_xlfn.XLOOKUP($A869&amp;$Q$3&amp;$R$3,Data[Index]&amp;Data[Valid Test, Can be used for conformity (Y/N)]&amp;Data[Cycle],Data[Mileage (Miles)])</f>
        <v>#N/A</v>
      </c>
      <c r="E869" s="130" t="e" cm="1">
        <f t="array" ref="E869">_xlfn.XLOOKUP($A869&amp;$Q$3&amp;$R$3,Data[Index]&amp;Data[Valid Test, Can be used for conformity (Y/N)]&amp;Data[Cycle],Data[Date])</f>
        <v>#N/A</v>
      </c>
      <c r="F869" s="129" t="e" cm="1">
        <f t="array" ref="F869">_xlfn.XLOOKUP($A869&amp;$Q$3&amp;$R$3,Data[Index]&amp;Data[Valid Test, Can be used for conformity (Y/N)]&amp;Data[Cycle],Data[CO/km (mg)])</f>
        <v>#N/A</v>
      </c>
      <c r="G869" s="129" t="e" cm="1">
        <f t="array" ref="G869">_xlfn.XLOOKUP($A869&amp;$Q$3,Data[Index]&amp;Data[Valid Test, Can be used for conformity (Y/N)],Data[CO2/km (g)])</f>
        <v>#N/A</v>
      </c>
      <c r="H869" s="129" t="e" cm="1">
        <f t="array" ref="H869">_xlfn.XLOOKUP($A869&amp;$Q$3,Data[Index]&amp;Data[Valid Test, Can be used for conformity (Y/N)],Data[THC/km (mg)])</f>
        <v>#N/A</v>
      </c>
      <c r="I869" s="129" t="e" cm="1">
        <f t="array" ref="I869">_xlfn.XLOOKUP($A869&amp;$Q$3,Data[Index]&amp;Data[Valid Test, Can be used for conformity (Y/N)],Data[NOx/km (mg)])</f>
        <v>#N/A</v>
      </c>
      <c r="J869" s="129" t="e" cm="1">
        <f t="array" ref="J869">_xlfn.XLOOKUP($A869&amp;$Q$3,Data[Index]&amp;Data[Valid Test, Can be used for conformity (Y/N)],Data[THC + NOx/km (mg)])</f>
        <v>#N/A</v>
      </c>
      <c r="K869" s="142" t="e" cm="1">
        <f t="array" ref="K869">_xlfn.XLOOKUP($A869&amp;$Q$3,Data[Index]&amp;Data[Valid Test, Can be used for conformity (Y/N)],Data[PN/km ('#)])</f>
        <v>#N/A</v>
      </c>
      <c r="L869" s="129" t="e" cm="1">
        <f t="array" ref="L869">_xlfn.XLOOKUP($A869&amp;$Q$3,Data[Index]&amp;Data[Valid Test, Can be used for conformity (Y/N)],Data[PM/km (mg)])</f>
        <v>#N/A</v>
      </c>
      <c r="M869" s="126" t="e" cm="1">
        <f t="array" ref="M869">_xlfn.XLOOKUP($A869&amp;$Q$3,Data[Index]&amp;Data[Valid Test, Can be used for conformity (Y/N)],Data[CH4 (mg/km)])</f>
        <v>#N/A</v>
      </c>
      <c r="N869" s="126" t="e" cm="1">
        <f t="array" ref="N869">_xlfn.XLOOKUP($A869&amp;$Q$3,Data[Index]&amp;Data[Valid Test, Can be used for conformity (Y/N)],Data[N20 (mg/km)])</f>
        <v>#N/A</v>
      </c>
      <c r="O869" s="129" t="e" cm="1">
        <f t="array" ref="O869">_xlfn.XLOOKUP($A869&amp;$Q$3,Data[Index]&amp;Data[Valid Test, Can be used for conformity (Y/N)],Data[l/100km])</f>
        <v>#N/A</v>
      </c>
      <c r="P869" s="138">
        <f>_xlfn.XLOOKUP($A869,Data[Index],Data[Comments])</f>
        <v>0</v>
      </c>
    </row>
    <row r="870" spans="1:16" x14ac:dyDescent="0.2">
      <c r="A870" s="129"/>
      <c r="B870" s="129"/>
      <c r="C870" s="129" t="e" cm="1">
        <f t="array" ref="C870">_xlfn.XLOOKUP($A870&amp;$Q$3&amp;$R$3,Data[Index]&amp;Data[Valid Test, Can be used for conformity (Y/N)]&amp;Data[Cycle],Data[Test Name])</f>
        <v>#N/A</v>
      </c>
      <c r="D870" s="167" t="e" cm="1">
        <f t="array" ref="D870">_xlfn.XLOOKUP($A870&amp;$Q$3&amp;$R$3,Data[Index]&amp;Data[Valid Test, Can be used for conformity (Y/N)]&amp;Data[Cycle],Data[Mileage (Miles)])</f>
        <v>#N/A</v>
      </c>
      <c r="E870" s="130" t="e" cm="1">
        <f t="array" ref="E870">_xlfn.XLOOKUP($A870&amp;$Q$3&amp;$R$3,Data[Index]&amp;Data[Valid Test, Can be used for conformity (Y/N)]&amp;Data[Cycle],Data[Date])</f>
        <v>#N/A</v>
      </c>
      <c r="F870" s="129" t="e" cm="1">
        <f t="array" ref="F870">_xlfn.XLOOKUP($A870&amp;$Q$3&amp;$R$3,Data[Index]&amp;Data[Valid Test, Can be used for conformity (Y/N)]&amp;Data[Cycle],Data[CO/km (mg)])</f>
        <v>#N/A</v>
      </c>
      <c r="G870" s="129" t="e" cm="1">
        <f t="array" ref="G870">_xlfn.XLOOKUP($A870&amp;$Q$3,Data[Index]&amp;Data[Valid Test, Can be used for conformity (Y/N)],Data[CO2/km (g)])</f>
        <v>#N/A</v>
      </c>
      <c r="H870" s="129" t="e" cm="1">
        <f t="array" ref="H870">_xlfn.XLOOKUP($A870&amp;$Q$3,Data[Index]&amp;Data[Valid Test, Can be used for conformity (Y/N)],Data[THC/km (mg)])</f>
        <v>#N/A</v>
      </c>
      <c r="I870" s="129" t="e" cm="1">
        <f t="array" ref="I870">_xlfn.XLOOKUP($A870&amp;$Q$3,Data[Index]&amp;Data[Valid Test, Can be used for conformity (Y/N)],Data[NOx/km (mg)])</f>
        <v>#N/A</v>
      </c>
      <c r="J870" s="129" t="e" cm="1">
        <f t="array" ref="J870">_xlfn.XLOOKUP($A870&amp;$Q$3,Data[Index]&amp;Data[Valid Test, Can be used for conformity (Y/N)],Data[THC + NOx/km (mg)])</f>
        <v>#N/A</v>
      </c>
      <c r="K870" s="142" t="e" cm="1">
        <f t="array" ref="K870">_xlfn.XLOOKUP($A870&amp;$Q$3,Data[Index]&amp;Data[Valid Test, Can be used for conformity (Y/N)],Data[PN/km ('#)])</f>
        <v>#N/A</v>
      </c>
      <c r="L870" s="129" t="e" cm="1">
        <f t="array" ref="L870">_xlfn.XLOOKUP($A870&amp;$Q$3,Data[Index]&amp;Data[Valid Test, Can be used for conformity (Y/N)],Data[PM/km (mg)])</f>
        <v>#N/A</v>
      </c>
      <c r="M870" s="126" t="e" cm="1">
        <f t="array" ref="M870">_xlfn.XLOOKUP($A870&amp;$Q$3,Data[Index]&amp;Data[Valid Test, Can be used for conformity (Y/N)],Data[CH4 (mg/km)])</f>
        <v>#N/A</v>
      </c>
      <c r="N870" s="126" t="e" cm="1">
        <f t="array" ref="N870">_xlfn.XLOOKUP($A870&amp;$Q$3,Data[Index]&amp;Data[Valid Test, Can be used for conformity (Y/N)],Data[N20 (mg/km)])</f>
        <v>#N/A</v>
      </c>
      <c r="O870" s="129" t="e" cm="1">
        <f t="array" ref="O870">_xlfn.XLOOKUP($A870&amp;$Q$3,Data[Index]&amp;Data[Valid Test, Can be used for conformity (Y/N)],Data[l/100km])</f>
        <v>#N/A</v>
      </c>
      <c r="P870" s="138" t="e">
        <f>_xlfn.XLOOKUP($A870,Data[Index],Data[Comments])</f>
        <v>#N/A</v>
      </c>
    </row>
    <row r="871" spans="1:16" x14ac:dyDescent="0.2">
      <c r="A871" s="129"/>
      <c r="B871" s="129"/>
      <c r="C871" s="129" t="e" cm="1">
        <f t="array" ref="C871">_xlfn.XLOOKUP($A871&amp;$Q$3&amp;$R$3,Data[Index]&amp;Data[Valid Test, Can be used for conformity (Y/N)]&amp;Data[Cycle],Data[Test Name])</f>
        <v>#N/A</v>
      </c>
      <c r="D871" s="167" t="e" cm="1">
        <f t="array" ref="D871">_xlfn.XLOOKUP($A871&amp;$Q$3&amp;$R$3,Data[Index]&amp;Data[Valid Test, Can be used for conformity (Y/N)]&amp;Data[Cycle],Data[Mileage (Miles)])</f>
        <v>#N/A</v>
      </c>
      <c r="E871" s="130" t="e" cm="1">
        <f t="array" ref="E871">_xlfn.XLOOKUP($A871&amp;$Q$3&amp;$R$3,Data[Index]&amp;Data[Valid Test, Can be used for conformity (Y/N)]&amp;Data[Cycle],Data[Date])</f>
        <v>#N/A</v>
      </c>
      <c r="F871" s="129" t="e" cm="1">
        <f t="array" ref="F871">_xlfn.XLOOKUP($A871&amp;$Q$3&amp;$R$3,Data[Index]&amp;Data[Valid Test, Can be used for conformity (Y/N)]&amp;Data[Cycle],Data[CO/km (mg)])</f>
        <v>#N/A</v>
      </c>
      <c r="G871" s="129" t="e" cm="1">
        <f t="array" ref="G871">_xlfn.XLOOKUP($A871&amp;$Q$3,Data[Index]&amp;Data[Valid Test, Can be used for conformity (Y/N)],Data[CO2/km (g)])</f>
        <v>#N/A</v>
      </c>
      <c r="H871" s="129" t="e" cm="1">
        <f t="array" ref="H871">_xlfn.XLOOKUP($A871&amp;$Q$3,Data[Index]&amp;Data[Valid Test, Can be used for conformity (Y/N)],Data[THC/km (mg)])</f>
        <v>#N/A</v>
      </c>
      <c r="I871" s="129" t="e" cm="1">
        <f t="array" ref="I871">_xlfn.XLOOKUP($A871&amp;$Q$3,Data[Index]&amp;Data[Valid Test, Can be used for conformity (Y/N)],Data[NOx/km (mg)])</f>
        <v>#N/A</v>
      </c>
      <c r="J871" s="129" t="e" cm="1">
        <f t="array" ref="J871">_xlfn.XLOOKUP($A871&amp;$Q$3,Data[Index]&amp;Data[Valid Test, Can be used for conformity (Y/N)],Data[THC + NOx/km (mg)])</f>
        <v>#N/A</v>
      </c>
      <c r="K871" s="142" t="e" cm="1">
        <f t="array" ref="K871">_xlfn.XLOOKUP($A871&amp;$Q$3,Data[Index]&amp;Data[Valid Test, Can be used for conformity (Y/N)],Data[PN/km ('#)])</f>
        <v>#N/A</v>
      </c>
      <c r="L871" s="129" t="e" cm="1">
        <f t="array" ref="L871">_xlfn.XLOOKUP($A871&amp;$Q$3,Data[Index]&amp;Data[Valid Test, Can be used for conformity (Y/N)],Data[PM/km (mg)])</f>
        <v>#N/A</v>
      </c>
      <c r="M871" s="126" t="e" cm="1">
        <f t="array" ref="M871">_xlfn.XLOOKUP($A871&amp;$Q$3,Data[Index]&amp;Data[Valid Test, Can be used for conformity (Y/N)],Data[CH4 (mg/km)])</f>
        <v>#N/A</v>
      </c>
      <c r="N871" s="126" t="e" cm="1">
        <f t="array" ref="N871">_xlfn.XLOOKUP($A871&amp;$Q$3,Data[Index]&amp;Data[Valid Test, Can be used for conformity (Y/N)],Data[N20 (mg/km)])</f>
        <v>#N/A</v>
      </c>
      <c r="O871" s="129" t="e" cm="1">
        <f t="array" ref="O871">_xlfn.XLOOKUP($A871&amp;$Q$3,Data[Index]&amp;Data[Valid Test, Can be used for conformity (Y/N)],Data[l/100km])</f>
        <v>#N/A</v>
      </c>
      <c r="P871" s="138" t="e">
        <f>_xlfn.XLOOKUP($A871,Data[Index],Data[Comments])</f>
        <v>#N/A</v>
      </c>
    </row>
    <row r="872" spans="1:16" x14ac:dyDescent="0.2">
      <c r="A872" s="129"/>
      <c r="B872" s="129"/>
      <c r="C872" s="129" t="e" cm="1">
        <f t="array" ref="C872">_xlfn.XLOOKUP($A872&amp;$Q$3&amp;$R$3,Data[Index]&amp;Data[Valid Test, Can be used for conformity (Y/N)]&amp;Data[Cycle],Data[Test Name])</f>
        <v>#N/A</v>
      </c>
      <c r="D872" s="167" t="e" cm="1">
        <f t="array" ref="D872">_xlfn.XLOOKUP($A872&amp;$Q$3&amp;$R$3,Data[Index]&amp;Data[Valid Test, Can be used for conformity (Y/N)]&amp;Data[Cycle],Data[Mileage (Miles)])</f>
        <v>#N/A</v>
      </c>
      <c r="E872" s="130" t="e" cm="1">
        <f t="array" ref="E872">_xlfn.XLOOKUP($A872&amp;$Q$3&amp;$R$3,Data[Index]&amp;Data[Valid Test, Can be used for conformity (Y/N)]&amp;Data[Cycle],Data[Date])</f>
        <v>#N/A</v>
      </c>
      <c r="F872" s="129" t="e" cm="1">
        <f t="array" ref="F872">_xlfn.XLOOKUP($A872&amp;$Q$3&amp;$R$3,Data[Index]&amp;Data[Valid Test, Can be used for conformity (Y/N)]&amp;Data[Cycle],Data[CO/km (mg)])</f>
        <v>#N/A</v>
      </c>
      <c r="G872" s="129" t="e" cm="1">
        <f t="array" ref="G872">_xlfn.XLOOKUP($A872&amp;$Q$3,Data[Index]&amp;Data[Valid Test, Can be used for conformity (Y/N)],Data[CO2/km (g)])</f>
        <v>#N/A</v>
      </c>
      <c r="H872" s="129" t="e" cm="1">
        <f t="array" ref="H872">_xlfn.XLOOKUP($A872&amp;$Q$3,Data[Index]&amp;Data[Valid Test, Can be used for conformity (Y/N)],Data[THC/km (mg)])</f>
        <v>#N/A</v>
      </c>
      <c r="I872" s="129" t="e" cm="1">
        <f t="array" ref="I872">_xlfn.XLOOKUP($A872&amp;$Q$3,Data[Index]&amp;Data[Valid Test, Can be used for conformity (Y/N)],Data[NOx/km (mg)])</f>
        <v>#N/A</v>
      </c>
      <c r="J872" s="129" t="e" cm="1">
        <f t="array" ref="J872">_xlfn.XLOOKUP($A872&amp;$Q$3,Data[Index]&amp;Data[Valid Test, Can be used for conformity (Y/N)],Data[THC + NOx/km (mg)])</f>
        <v>#N/A</v>
      </c>
      <c r="K872" s="142" t="e" cm="1">
        <f t="array" ref="K872">_xlfn.XLOOKUP($A872&amp;$Q$3,Data[Index]&amp;Data[Valid Test, Can be used for conformity (Y/N)],Data[PN/km ('#)])</f>
        <v>#N/A</v>
      </c>
      <c r="L872" s="129" t="e" cm="1">
        <f t="array" ref="L872">_xlfn.XLOOKUP($A872&amp;$Q$3,Data[Index]&amp;Data[Valid Test, Can be used for conformity (Y/N)],Data[PM/km (mg)])</f>
        <v>#N/A</v>
      </c>
      <c r="M872" s="126" t="e" cm="1">
        <f t="array" ref="M872">_xlfn.XLOOKUP($A872&amp;$Q$3,Data[Index]&amp;Data[Valid Test, Can be used for conformity (Y/N)],Data[CH4 (mg/km)])</f>
        <v>#N/A</v>
      </c>
      <c r="N872" s="126" t="e" cm="1">
        <f t="array" ref="N872">_xlfn.XLOOKUP($A872&amp;$Q$3,Data[Index]&amp;Data[Valid Test, Can be used for conformity (Y/N)],Data[N20 (mg/km)])</f>
        <v>#N/A</v>
      </c>
      <c r="O872" s="129" t="e" cm="1">
        <f t="array" ref="O872">_xlfn.XLOOKUP($A872&amp;$Q$3,Data[Index]&amp;Data[Valid Test, Can be used for conformity (Y/N)],Data[l/100km])</f>
        <v>#N/A</v>
      </c>
      <c r="P872" s="138" t="e">
        <f>_xlfn.XLOOKUP($A872,Data[Index],Data[Comments])</f>
        <v>#N/A</v>
      </c>
    </row>
    <row r="873" spans="1:16" x14ac:dyDescent="0.2">
      <c r="A873" s="129"/>
      <c r="B873" s="129"/>
      <c r="C873" s="129" t="e" cm="1">
        <f t="array" ref="C873">_xlfn.XLOOKUP($A873&amp;$Q$3&amp;$R$3,Data[Index]&amp;Data[Valid Test, Can be used for conformity (Y/N)]&amp;Data[Cycle],Data[Test Name])</f>
        <v>#N/A</v>
      </c>
      <c r="D873" s="167" t="e" cm="1">
        <f t="array" ref="D873">_xlfn.XLOOKUP($A873&amp;$Q$3&amp;$R$3,Data[Index]&amp;Data[Valid Test, Can be used for conformity (Y/N)]&amp;Data[Cycle],Data[Mileage (Miles)])</f>
        <v>#N/A</v>
      </c>
      <c r="E873" s="130" t="e" cm="1">
        <f t="array" ref="E873">_xlfn.XLOOKUP($A873&amp;$Q$3&amp;$R$3,Data[Index]&amp;Data[Valid Test, Can be used for conformity (Y/N)]&amp;Data[Cycle],Data[Date])</f>
        <v>#N/A</v>
      </c>
      <c r="F873" s="129" t="e" cm="1">
        <f t="array" ref="F873">_xlfn.XLOOKUP($A873&amp;$Q$3&amp;$R$3,Data[Index]&amp;Data[Valid Test, Can be used for conformity (Y/N)]&amp;Data[Cycle],Data[CO/km (mg)])</f>
        <v>#N/A</v>
      </c>
      <c r="G873" s="129" t="e" cm="1">
        <f t="array" ref="G873">_xlfn.XLOOKUP($A873&amp;$Q$3,Data[Index]&amp;Data[Valid Test, Can be used for conformity (Y/N)],Data[CO2/km (g)])</f>
        <v>#N/A</v>
      </c>
      <c r="H873" s="129" t="e" cm="1">
        <f t="array" ref="H873">_xlfn.XLOOKUP($A873&amp;$Q$3,Data[Index]&amp;Data[Valid Test, Can be used for conformity (Y/N)],Data[THC/km (mg)])</f>
        <v>#N/A</v>
      </c>
      <c r="I873" s="129" t="e" cm="1">
        <f t="array" ref="I873">_xlfn.XLOOKUP($A873&amp;$Q$3,Data[Index]&amp;Data[Valid Test, Can be used for conformity (Y/N)],Data[NOx/km (mg)])</f>
        <v>#N/A</v>
      </c>
      <c r="J873" s="129" t="e" cm="1">
        <f t="array" ref="J873">_xlfn.XLOOKUP($A873&amp;$Q$3,Data[Index]&amp;Data[Valid Test, Can be used for conformity (Y/N)],Data[THC + NOx/km (mg)])</f>
        <v>#N/A</v>
      </c>
      <c r="K873" s="142" t="e" cm="1">
        <f t="array" ref="K873">_xlfn.XLOOKUP($A873&amp;$Q$3,Data[Index]&amp;Data[Valid Test, Can be used for conformity (Y/N)],Data[PN/km ('#)])</f>
        <v>#N/A</v>
      </c>
      <c r="L873" s="129" t="e" cm="1">
        <f t="array" ref="L873">_xlfn.XLOOKUP($A873&amp;$Q$3,Data[Index]&amp;Data[Valid Test, Can be used for conformity (Y/N)],Data[PM/km (mg)])</f>
        <v>#N/A</v>
      </c>
      <c r="M873" s="126" t="e" cm="1">
        <f t="array" ref="M873">_xlfn.XLOOKUP($A873&amp;$Q$3,Data[Index]&amp;Data[Valid Test, Can be used for conformity (Y/N)],Data[CH4 (mg/km)])</f>
        <v>#N/A</v>
      </c>
      <c r="N873" s="126" t="e" cm="1">
        <f t="array" ref="N873">_xlfn.XLOOKUP($A873&amp;$Q$3,Data[Index]&amp;Data[Valid Test, Can be used for conformity (Y/N)],Data[N20 (mg/km)])</f>
        <v>#N/A</v>
      </c>
      <c r="O873" s="129" t="e" cm="1">
        <f t="array" ref="O873">_xlfn.XLOOKUP($A873&amp;$Q$3,Data[Index]&amp;Data[Valid Test, Can be used for conformity (Y/N)],Data[l/100km])</f>
        <v>#N/A</v>
      </c>
      <c r="P873" s="138">
        <f>_xlfn.XLOOKUP($A873,Data[Index],Data[Comments])</f>
        <v>0</v>
      </c>
    </row>
    <row r="874" spans="1:16" x14ac:dyDescent="0.2">
      <c r="A874" s="129"/>
      <c r="B874" s="129"/>
      <c r="C874" s="129" t="e" cm="1">
        <f t="array" ref="C874">_xlfn.XLOOKUP($A874&amp;$Q$3&amp;$R$3,Data[Index]&amp;Data[Valid Test, Can be used for conformity (Y/N)]&amp;Data[Cycle],Data[Test Name])</f>
        <v>#N/A</v>
      </c>
      <c r="D874" s="167" t="e" cm="1">
        <f t="array" ref="D874">_xlfn.XLOOKUP($A874&amp;$Q$3&amp;$R$3,Data[Index]&amp;Data[Valid Test, Can be used for conformity (Y/N)]&amp;Data[Cycle],Data[Mileage (Miles)])</f>
        <v>#N/A</v>
      </c>
      <c r="E874" s="130" t="e" cm="1">
        <f t="array" ref="E874">_xlfn.XLOOKUP($A874&amp;$Q$3&amp;$R$3,Data[Index]&amp;Data[Valid Test, Can be used for conformity (Y/N)]&amp;Data[Cycle],Data[Date])</f>
        <v>#N/A</v>
      </c>
      <c r="F874" s="129" t="e" cm="1">
        <f t="array" ref="F874">_xlfn.XLOOKUP($A874&amp;$Q$3&amp;$R$3,Data[Index]&amp;Data[Valid Test, Can be used for conformity (Y/N)]&amp;Data[Cycle],Data[CO/km (mg)])</f>
        <v>#N/A</v>
      </c>
      <c r="G874" s="129" t="e" cm="1">
        <f t="array" ref="G874">_xlfn.XLOOKUP($A874&amp;$Q$3,Data[Index]&amp;Data[Valid Test, Can be used for conformity (Y/N)],Data[CO2/km (g)])</f>
        <v>#N/A</v>
      </c>
      <c r="H874" s="129" t="e" cm="1">
        <f t="array" ref="H874">_xlfn.XLOOKUP($A874&amp;$Q$3,Data[Index]&amp;Data[Valid Test, Can be used for conformity (Y/N)],Data[THC/km (mg)])</f>
        <v>#N/A</v>
      </c>
      <c r="I874" s="129" t="e" cm="1">
        <f t="array" ref="I874">_xlfn.XLOOKUP($A874&amp;$Q$3,Data[Index]&amp;Data[Valid Test, Can be used for conformity (Y/N)],Data[NOx/km (mg)])</f>
        <v>#N/A</v>
      </c>
      <c r="J874" s="129" t="e" cm="1">
        <f t="array" ref="J874">_xlfn.XLOOKUP($A874&amp;$Q$3,Data[Index]&amp;Data[Valid Test, Can be used for conformity (Y/N)],Data[THC + NOx/km (mg)])</f>
        <v>#N/A</v>
      </c>
      <c r="K874" s="142" t="e" cm="1">
        <f t="array" ref="K874">_xlfn.XLOOKUP($A874&amp;$Q$3,Data[Index]&amp;Data[Valid Test, Can be used for conformity (Y/N)],Data[PN/km ('#)])</f>
        <v>#N/A</v>
      </c>
      <c r="L874" s="129" t="e" cm="1">
        <f t="array" ref="L874">_xlfn.XLOOKUP($A874&amp;$Q$3,Data[Index]&amp;Data[Valid Test, Can be used for conformity (Y/N)],Data[PM/km (mg)])</f>
        <v>#N/A</v>
      </c>
      <c r="M874" s="126" t="e" cm="1">
        <f t="array" ref="M874">_xlfn.XLOOKUP($A874&amp;$Q$3,Data[Index]&amp;Data[Valid Test, Can be used for conformity (Y/N)],Data[CH4 (mg/km)])</f>
        <v>#N/A</v>
      </c>
      <c r="N874" s="126" t="e" cm="1">
        <f t="array" ref="N874">_xlfn.XLOOKUP($A874&amp;$Q$3,Data[Index]&amp;Data[Valid Test, Can be used for conformity (Y/N)],Data[N20 (mg/km)])</f>
        <v>#N/A</v>
      </c>
      <c r="O874" s="129" t="e" cm="1">
        <f t="array" ref="O874">_xlfn.XLOOKUP($A874&amp;$Q$3,Data[Index]&amp;Data[Valid Test, Can be used for conformity (Y/N)],Data[l/100km])</f>
        <v>#N/A</v>
      </c>
      <c r="P874" s="138">
        <f>_xlfn.XLOOKUP($A874,Data[Index],Data[Comments])</f>
        <v>0</v>
      </c>
    </row>
    <row r="875" spans="1:16" x14ac:dyDescent="0.2">
      <c r="A875" s="129"/>
      <c r="B875" s="129"/>
      <c r="C875" s="129" t="e" cm="1">
        <f t="array" ref="C875">_xlfn.XLOOKUP($A875&amp;$Q$3&amp;$R$3,Data[Index]&amp;Data[Valid Test, Can be used for conformity (Y/N)]&amp;Data[Cycle],Data[Test Name])</f>
        <v>#N/A</v>
      </c>
      <c r="D875" s="167" t="e" cm="1">
        <f t="array" ref="D875">_xlfn.XLOOKUP($A875&amp;$Q$3&amp;$R$3,Data[Index]&amp;Data[Valid Test, Can be used for conformity (Y/N)]&amp;Data[Cycle],Data[Mileage (Miles)])</f>
        <v>#N/A</v>
      </c>
      <c r="E875" s="130" t="e" cm="1">
        <f t="array" ref="E875">_xlfn.XLOOKUP($A875&amp;$Q$3&amp;$R$3,Data[Index]&amp;Data[Valid Test, Can be used for conformity (Y/N)]&amp;Data[Cycle],Data[Date])</f>
        <v>#N/A</v>
      </c>
      <c r="F875" s="129" t="e" cm="1">
        <f t="array" ref="F875">_xlfn.XLOOKUP($A875&amp;$Q$3&amp;$R$3,Data[Index]&amp;Data[Valid Test, Can be used for conformity (Y/N)]&amp;Data[Cycle],Data[CO/km (mg)])</f>
        <v>#N/A</v>
      </c>
      <c r="G875" s="129" t="e" cm="1">
        <f t="array" ref="G875">_xlfn.XLOOKUP($A875&amp;$Q$3,Data[Index]&amp;Data[Valid Test, Can be used for conformity (Y/N)],Data[CO2/km (g)])</f>
        <v>#N/A</v>
      </c>
      <c r="H875" s="129" t="e" cm="1">
        <f t="array" ref="H875">_xlfn.XLOOKUP($A875&amp;$Q$3,Data[Index]&amp;Data[Valid Test, Can be used for conformity (Y/N)],Data[THC/km (mg)])</f>
        <v>#N/A</v>
      </c>
      <c r="I875" s="129" t="e" cm="1">
        <f t="array" ref="I875">_xlfn.XLOOKUP($A875&amp;$Q$3,Data[Index]&amp;Data[Valid Test, Can be used for conformity (Y/N)],Data[NOx/km (mg)])</f>
        <v>#N/A</v>
      </c>
      <c r="J875" s="129" t="e" cm="1">
        <f t="array" ref="J875">_xlfn.XLOOKUP($A875&amp;$Q$3,Data[Index]&amp;Data[Valid Test, Can be used for conformity (Y/N)],Data[THC + NOx/km (mg)])</f>
        <v>#N/A</v>
      </c>
      <c r="K875" s="142" t="e" cm="1">
        <f t="array" ref="K875">_xlfn.XLOOKUP($A875&amp;$Q$3,Data[Index]&amp;Data[Valid Test, Can be used for conformity (Y/N)],Data[PN/km ('#)])</f>
        <v>#N/A</v>
      </c>
      <c r="L875" s="129" t="e" cm="1">
        <f t="array" ref="L875">_xlfn.XLOOKUP($A875&amp;$Q$3,Data[Index]&amp;Data[Valid Test, Can be used for conformity (Y/N)],Data[PM/km (mg)])</f>
        <v>#N/A</v>
      </c>
      <c r="M875" s="126" t="e" cm="1">
        <f t="array" ref="M875">_xlfn.XLOOKUP($A875&amp;$Q$3,Data[Index]&amp;Data[Valid Test, Can be used for conformity (Y/N)],Data[CH4 (mg/km)])</f>
        <v>#N/A</v>
      </c>
      <c r="N875" s="126" t="e" cm="1">
        <f t="array" ref="N875">_xlfn.XLOOKUP($A875&amp;$Q$3,Data[Index]&amp;Data[Valid Test, Can be used for conformity (Y/N)],Data[N20 (mg/km)])</f>
        <v>#N/A</v>
      </c>
      <c r="O875" s="129" t="e" cm="1">
        <f t="array" ref="O875">_xlfn.XLOOKUP($A875&amp;$Q$3,Data[Index]&amp;Data[Valid Test, Can be used for conformity (Y/N)],Data[l/100km])</f>
        <v>#N/A</v>
      </c>
      <c r="P875" s="138" t="e">
        <f>_xlfn.XLOOKUP($A875,Data[Index],Data[Comments])</f>
        <v>#N/A</v>
      </c>
    </row>
    <row r="876" spans="1:16" x14ac:dyDescent="0.2">
      <c r="A876" s="129"/>
      <c r="B876" s="129"/>
      <c r="C876" s="129" t="e" cm="1">
        <f t="array" ref="C876">_xlfn.XLOOKUP($A876&amp;$Q$3&amp;$R$3,Data[Index]&amp;Data[Valid Test, Can be used for conformity (Y/N)]&amp;Data[Cycle],Data[Test Name])</f>
        <v>#N/A</v>
      </c>
      <c r="D876" s="167" t="e" cm="1">
        <f t="array" ref="D876">_xlfn.XLOOKUP($A876&amp;$Q$3&amp;$R$3,Data[Index]&amp;Data[Valid Test, Can be used for conformity (Y/N)]&amp;Data[Cycle],Data[Mileage (Miles)])</f>
        <v>#N/A</v>
      </c>
      <c r="E876" s="130" t="e" cm="1">
        <f t="array" ref="E876">_xlfn.XLOOKUP($A876&amp;$Q$3&amp;$R$3,Data[Index]&amp;Data[Valid Test, Can be used for conformity (Y/N)]&amp;Data[Cycle],Data[Date])</f>
        <v>#N/A</v>
      </c>
      <c r="F876" s="129" t="e" cm="1">
        <f t="array" ref="F876">_xlfn.XLOOKUP($A876&amp;$Q$3&amp;$R$3,Data[Index]&amp;Data[Valid Test, Can be used for conformity (Y/N)]&amp;Data[Cycle],Data[CO/km (mg)])</f>
        <v>#N/A</v>
      </c>
      <c r="G876" s="129" t="e" cm="1">
        <f t="array" ref="G876">_xlfn.XLOOKUP($A876&amp;$Q$3,Data[Index]&amp;Data[Valid Test, Can be used for conformity (Y/N)],Data[CO2/km (g)])</f>
        <v>#N/A</v>
      </c>
      <c r="H876" s="129" t="e" cm="1">
        <f t="array" ref="H876">_xlfn.XLOOKUP($A876&amp;$Q$3,Data[Index]&amp;Data[Valid Test, Can be used for conformity (Y/N)],Data[THC/km (mg)])</f>
        <v>#N/A</v>
      </c>
      <c r="I876" s="129" t="e" cm="1">
        <f t="array" ref="I876">_xlfn.XLOOKUP($A876&amp;$Q$3,Data[Index]&amp;Data[Valid Test, Can be used for conformity (Y/N)],Data[NOx/km (mg)])</f>
        <v>#N/A</v>
      </c>
      <c r="J876" s="129" t="e" cm="1">
        <f t="array" ref="J876">_xlfn.XLOOKUP($A876&amp;$Q$3,Data[Index]&amp;Data[Valid Test, Can be used for conformity (Y/N)],Data[THC + NOx/km (mg)])</f>
        <v>#N/A</v>
      </c>
      <c r="K876" s="142" t="e" cm="1">
        <f t="array" ref="K876">_xlfn.XLOOKUP($A876&amp;$Q$3,Data[Index]&amp;Data[Valid Test, Can be used for conformity (Y/N)],Data[PN/km ('#)])</f>
        <v>#N/A</v>
      </c>
      <c r="L876" s="129" t="e" cm="1">
        <f t="array" ref="L876">_xlfn.XLOOKUP($A876&amp;$Q$3,Data[Index]&amp;Data[Valid Test, Can be used for conformity (Y/N)],Data[PM/km (mg)])</f>
        <v>#N/A</v>
      </c>
      <c r="M876" s="126" t="e" cm="1">
        <f t="array" ref="M876">_xlfn.XLOOKUP($A876&amp;$Q$3,Data[Index]&amp;Data[Valid Test, Can be used for conformity (Y/N)],Data[CH4 (mg/km)])</f>
        <v>#N/A</v>
      </c>
      <c r="N876" s="126" t="e" cm="1">
        <f t="array" ref="N876">_xlfn.XLOOKUP($A876&amp;$Q$3,Data[Index]&amp;Data[Valid Test, Can be used for conformity (Y/N)],Data[N20 (mg/km)])</f>
        <v>#N/A</v>
      </c>
      <c r="O876" s="129" t="e" cm="1">
        <f t="array" ref="O876">_xlfn.XLOOKUP($A876&amp;$Q$3,Data[Index]&amp;Data[Valid Test, Can be used for conformity (Y/N)],Data[l/100km])</f>
        <v>#N/A</v>
      </c>
      <c r="P876" s="138">
        <f>_xlfn.XLOOKUP($A876,Data[Index],Data[Comments])</f>
        <v>0</v>
      </c>
    </row>
    <row r="877" spans="1:16" x14ac:dyDescent="0.2">
      <c r="A877" s="129"/>
      <c r="B877" s="129"/>
      <c r="C877" s="129" t="e" cm="1">
        <f t="array" ref="C877">_xlfn.XLOOKUP($A877&amp;$Q$3&amp;$R$3,Data[Index]&amp;Data[Valid Test, Can be used for conformity (Y/N)]&amp;Data[Cycle],Data[Test Name])</f>
        <v>#N/A</v>
      </c>
      <c r="D877" s="167" t="e" cm="1">
        <f t="array" ref="D877">_xlfn.XLOOKUP($A877&amp;$Q$3&amp;$R$3,Data[Index]&amp;Data[Valid Test, Can be used for conformity (Y/N)]&amp;Data[Cycle],Data[Mileage (Miles)])</f>
        <v>#N/A</v>
      </c>
      <c r="E877" s="130" t="e" cm="1">
        <f t="array" ref="E877">_xlfn.XLOOKUP($A877&amp;$Q$3&amp;$R$3,Data[Index]&amp;Data[Valid Test, Can be used for conformity (Y/N)]&amp;Data[Cycle],Data[Date])</f>
        <v>#N/A</v>
      </c>
      <c r="F877" s="129" t="e" cm="1">
        <f t="array" ref="F877">_xlfn.XLOOKUP($A877&amp;$Q$3&amp;$R$3,Data[Index]&amp;Data[Valid Test, Can be used for conformity (Y/N)]&amp;Data[Cycle],Data[CO/km (mg)])</f>
        <v>#N/A</v>
      </c>
      <c r="G877" s="129" t="e" cm="1">
        <f t="array" ref="G877">_xlfn.XLOOKUP($A877&amp;$Q$3,Data[Index]&amp;Data[Valid Test, Can be used for conformity (Y/N)],Data[CO2/km (g)])</f>
        <v>#N/A</v>
      </c>
      <c r="H877" s="129" t="e" cm="1">
        <f t="array" ref="H877">_xlfn.XLOOKUP($A877&amp;$Q$3,Data[Index]&amp;Data[Valid Test, Can be used for conformity (Y/N)],Data[THC/km (mg)])</f>
        <v>#N/A</v>
      </c>
      <c r="I877" s="129" t="e" cm="1">
        <f t="array" ref="I877">_xlfn.XLOOKUP($A877&amp;$Q$3,Data[Index]&amp;Data[Valid Test, Can be used for conformity (Y/N)],Data[NOx/km (mg)])</f>
        <v>#N/A</v>
      </c>
      <c r="J877" s="129" t="e" cm="1">
        <f t="array" ref="J877">_xlfn.XLOOKUP($A877&amp;$Q$3,Data[Index]&amp;Data[Valid Test, Can be used for conformity (Y/N)],Data[THC + NOx/km (mg)])</f>
        <v>#N/A</v>
      </c>
      <c r="K877" s="142" t="e" cm="1">
        <f t="array" ref="K877">_xlfn.XLOOKUP($A877&amp;$Q$3,Data[Index]&amp;Data[Valid Test, Can be used for conformity (Y/N)],Data[PN/km ('#)])</f>
        <v>#N/A</v>
      </c>
      <c r="L877" s="129" t="e" cm="1">
        <f t="array" ref="L877">_xlfn.XLOOKUP($A877&amp;$Q$3,Data[Index]&amp;Data[Valid Test, Can be used for conformity (Y/N)],Data[PM/km (mg)])</f>
        <v>#N/A</v>
      </c>
      <c r="M877" s="126" t="e" cm="1">
        <f t="array" ref="M877">_xlfn.XLOOKUP($A877&amp;$Q$3,Data[Index]&amp;Data[Valid Test, Can be used for conformity (Y/N)],Data[CH4 (mg/km)])</f>
        <v>#N/A</v>
      </c>
      <c r="N877" s="126" t="e" cm="1">
        <f t="array" ref="N877">_xlfn.XLOOKUP($A877&amp;$Q$3,Data[Index]&amp;Data[Valid Test, Can be used for conformity (Y/N)],Data[N20 (mg/km)])</f>
        <v>#N/A</v>
      </c>
      <c r="O877" s="129" t="e" cm="1">
        <f t="array" ref="O877">_xlfn.XLOOKUP($A877&amp;$Q$3,Data[Index]&amp;Data[Valid Test, Can be used for conformity (Y/N)],Data[l/100km])</f>
        <v>#N/A</v>
      </c>
      <c r="P877" s="138">
        <f>_xlfn.XLOOKUP($A877,Data[Index],Data[Comments])</f>
        <v>0</v>
      </c>
    </row>
    <row r="878" spans="1:16" x14ac:dyDescent="0.2">
      <c r="A878" s="129"/>
      <c r="B878" s="129"/>
      <c r="C878" s="129" t="e" cm="1">
        <f t="array" ref="C878">_xlfn.XLOOKUP($A878&amp;$Q$3&amp;$R$3,Data[Index]&amp;Data[Valid Test, Can be used for conformity (Y/N)]&amp;Data[Cycle],Data[Test Name])</f>
        <v>#N/A</v>
      </c>
      <c r="D878" s="167" t="e" cm="1">
        <f t="array" ref="D878">_xlfn.XLOOKUP($A878&amp;$Q$3&amp;$R$3,Data[Index]&amp;Data[Valid Test, Can be used for conformity (Y/N)]&amp;Data[Cycle],Data[Mileage (Miles)])</f>
        <v>#N/A</v>
      </c>
      <c r="E878" s="130" t="e" cm="1">
        <f t="array" ref="E878">_xlfn.XLOOKUP($A878&amp;$Q$3&amp;$R$3,Data[Index]&amp;Data[Valid Test, Can be used for conformity (Y/N)]&amp;Data[Cycle],Data[Date])</f>
        <v>#N/A</v>
      </c>
      <c r="F878" s="129" t="e" cm="1">
        <f t="array" ref="F878">_xlfn.XLOOKUP($A878&amp;$Q$3&amp;$R$3,Data[Index]&amp;Data[Valid Test, Can be used for conformity (Y/N)]&amp;Data[Cycle],Data[CO/km (mg)])</f>
        <v>#N/A</v>
      </c>
      <c r="G878" s="129" t="e" cm="1">
        <f t="array" ref="G878">_xlfn.XLOOKUP($A878&amp;$Q$3,Data[Index]&amp;Data[Valid Test, Can be used for conformity (Y/N)],Data[CO2/km (g)])</f>
        <v>#N/A</v>
      </c>
      <c r="H878" s="129" t="e" cm="1">
        <f t="array" ref="H878">_xlfn.XLOOKUP($A878&amp;$Q$3,Data[Index]&amp;Data[Valid Test, Can be used for conformity (Y/N)],Data[THC/km (mg)])</f>
        <v>#N/A</v>
      </c>
      <c r="I878" s="129" t="e" cm="1">
        <f t="array" ref="I878">_xlfn.XLOOKUP($A878&amp;$Q$3,Data[Index]&amp;Data[Valid Test, Can be used for conformity (Y/N)],Data[NOx/km (mg)])</f>
        <v>#N/A</v>
      </c>
      <c r="J878" s="129" t="e" cm="1">
        <f t="array" ref="J878">_xlfn.XLOOKUP($A878&amp;$Q$3,Data[Index]&amp;Data[Valid Test, Can be used for conformity (Y/N)],Data[THC + NOx/km (mg)])</f>
        <v>#N/A</v>
      </c>
      <c r="K878" s="142" t="e" cm="1">
        <f t="array" ref="K878">_xlfn.XLOOKUP($A878&amp;$Q$3,Data[Index]&amp;Data[Valid Test, Can be used for conformity (Y/N)],Data[PN/km ('#)])</f>
        <v>#N/A</v>
      </c>
      <c r="L878" s="129" t="e" cm="1">
        <f t="array" ref="L878">_xlfn.XLOOKUP($A878&amp;$Q$3,Data[Index]&amp;Data[Valid Test, Can be used for conformity (Y/N)],Data[PM/km (mg)])</f>
        <v>#N/A</v>
      </c>
      <c r="M878" s="126" t="e" cm="1">
        <f t="array" ref="M878">_xlfn.XLOOKUP($A878&amp;$Q$3,Data[Index]&amp;Data[Valid Test, Can be used for conformity (Y/N)],Data[CH4 (mg/km)])</f>
        <v>#N/A</v>
      </c>
      <c r="N878" s="126" t="e" cm="1">
        <f t="array" ref="N878">_xlfn.XLOOKUP($A878&amp;$Q$3,Data[Index]&amp;Data[Valid Test, Can be used for conformity (Y/N)],Data[N20 (mg/km)])</f>
        <v>#N/A</v>
      </c>
      <c r="O878" s="129" t="e" cm="1">
        <f t="array" ref="O878">_xlfn.XLOOKUP($A878&amp;$Q$3,Data[Index]&amp;Data[Valid Test, Can be used for conformity (Y/N)],Data[l/100km])</f>
        <v>#N/A</v>
      </c>
      <c r="P878" s="138" t="e">
        <f>_xlfn.XLOOKUP($A878,Data[Index],Data[Comments])</f>
        <v>#N/A</v>
      </c>
    </row>
    <row r="879" spans="1:16" x14ac:dyDescent="0.2">
      <c r="A879" s="129"/>
      <c r="B879" s="129"/>
      <c r="C879" s="129" t="e" cm="1">
        <f t="array" ref="C879">_xlfn.XLOOKUP($A879&amp;$Q$3&amp;$R$3,Data[Index]&amp;Data[Valid Test, Can be used for conformity (Y/N)]&amp;Data[Cycle],Data[Test Name])</f>
        <v>#N/A</v>
      </c>
      <c r="D879" s="167" t="e" cm="1">
        <f t="array" ref="D879">_xlfn.XLOOKUP($A879&amp;$Q$3&amp;$R$3,Data[Index]&amp;Data[Valid Test, Can be used for conformity (Y/N)]&amp;Data[Cycle],Data[Mileage (Miles)])</f>
        <v>#N/A</v>
      </c>
      <c r="E879" s="130" t="e" cm="1">
        <f t="array" ref="E879">_xlfn.XLOOKUP($A879&amp;$Q$3&amp;$R$3,Data[Index]&amp;Data[Valid Test, Can be used for conformity (Y/N)]&amp;Data[Cycle],Data[Date])</f>
        <v>#N/A</v>
      </c>
      <c r="F879" s="129" t="e" cm="1">
        <f t="array" ref="F879">_xlfn.XLOOKUP($A879&amp;$Q$3&amp;$R$3,Data[Index]&amp;Data[Valid Test, Can be used for conformity (Y/N)]&amp;Data[Cycle],Data[CO/km (mg)])</f>
        <v>#N/A</v>
      </c>
      <c r="G879" s="129" t="e" cm="1">
        <f t="array" ref="G879">_xlfn.XLOOKUP($A879&amp;$Q$3,Data[Index]&amp;Data[Valid Test, Can be used for conformity (Y/N)],Data[CO2/km (g)])</f>
        <v>#N/A</v>
      </c>
      <c r="H879" s="129" t="e" cm="1">
        <f t="array" ref="H879">_xlfn.XLOOKUP($A879&amp;$Q$3,Data[Index]&amp;Data[Valid Test, Can be used for conformity (Y/N)],Data[THC/km (mg)])</f>
        <v>#N/A</v>
      </c>
      <c r="I879" s="129" t="e" cm="1">
        <f t="array" ref="I879">_xlfn.XLOOKUP($A879&amp;$Q$3,Data[Index]&amp;Data[Valid Test, Can be used for conformity (Y/N)],Data[NOx/km (mg)])</f>
        <v>#N/A</v>
      </c>
      <c r="J879" s="129" t="e" cm="1">
        <f t="array" ref="J879">_xlfn.XLOOKUP($A879&amp;$Q$3,Data[Index]&amp;Data[Valid Test, Can be used for conformity (Y/N)],Data[THC + NOx/km (mg)])</f>
        <v>#N/A</v>
      </c>
      <c r="K879" s="142" t="e" cm="1">
        <f t="array" ref="K879">_xlfn.XLOOKUP($A879&amp;$Q$3,Data[Index]&amp;Data[Valid Test, Can be used for conformity (Y/N)],Data[PN/km ('#)])</f>
        <v>#N/A</v>
      </c>
      <c r="L879" s="129" t="e" cm="1">
        <f t="array" ref="L879">_xlfn.XLOOKUP($A879&amp;$Q$3,Data[Index]&amp;Data[Valid Test, Can be used for conformity (Y/N)],Data[PM/km (mg)])</f>
        <v>#N/A</v>
      </c>
      <c r="M879" s="126" t="e" cm="1">
        <f t="array" ref="M879">_xlfn.XLOOKUP($A879&amp;$Q$3,Data[Index]&amp;Data[Valid Test, Can be used for conformity (Y/N)],Data[CH4 (mg/km)])</f>
        <v>#N/A</v>
      </c>
      <c r="N879" s="126" t="e" cm="1">
        <f t="array" ref="N879">_xlfn.XLOOKUP($A879&amp;$Q$3,Data[Index]&amp;Data[Valid Test, Can be used for conformity (Y/N)],Data[N20 (mg/km)])</f>
        <v>#N/A</v>
      </c>
      <c r="O879" s="129" t="e" cm="1">
        <f t="array" ref="O879">_xlfn.XLOOKUP($A879&amp;$Q$3,Data[Index]&amp;Data[Valid Test, Can be used for conformity (Y/N)],Data[l/100km])</f>
        <v>#N/A</v>
      </c>
      <c r="P879" s="138" t="e">
        <f>_xlfn.XLOOKUP($A879,Data[Index],Data[Comments])</f>
        <v>#N/A</v>
      </c>
    </row>
    <row r="880" spans="1:16" x14ac:dyDescent="0.2">
      <c r="A880" s="129"/>
      <c r="B880" s="129"/>
      <c r="C880" s="129" t="e" cm="1">
        <f t="array" ref="C880">_xlfn.XLOOKUP($A880&amp;$Q$3&amp;$R$3,Data[Index]&amp;Data[Valid Test, Can be used for conformity (Y/N)]&amp;Data[Cycle],Data[Test Name])</f>
        <v>#N/A</v>
      </c>
      <c r="D880" s="167" t="e" cm="1">
        <f t="array" ref="D880">_xlfn.XLOOKUP($A880&amp;$Q$3&amp;$R$3,Data[Index]&amp;Data[Valid Test, Can be used for conformity (Y/N)]&amp;Data[Cycle],Data[Mileage (Miles)])</f>
        <v>#N/A</v>
      </c>
      <c r="E880" s="130" t="e" cm="1">
        <f t="array" ref="E880">_xlfn.XLOOKUP($A880&amp;$Q$3&amp;$R$3,Data[Index]&amp;Data[Valid Test, Can be used for conformity (Y/N)]&amp;Data[Cycle],Data[Date])</f>
        <v>#N/A</v>
      </c>
      <c r="F880" s="129" t="e" cm="1">
        <f t="array" ref="F880">_xlfn.XLOOKUP($A880&amp;$Q$3&amp;$R$3,Data[Index]&amp;Data[Valid Test, Can be used for conformity (Y/N)]&amp;Data[Cycle],Data[CO/km (mg)])</f>
        <v>#N/A</v>
      </c>
      <c r="G880" s="129" t="e" cm="1">
        <f t="array" ref="G880">_xlfn.XLOOKUP($A880&amp;$Q$3,Data[Index]&amp;Data[Valid Test, Can be used for conformity (Y/N)],Data[CO2/km (g)])</f>
        <v>#N/A</v>
      </c>
      <c r="H880" s="129" t="e" cm="1">
        <f t="array" ref="H880">_xlfn.XLOOKUP($A880&amp;$Q$3,Data[Index]&amp;Data[Valid Test, Can be used for conformity (Y/N)],Data[THC/km (mg)])</f>
        <v>#N/A</v>
      </c>
      <c r="I880" s="129" t="e" cm="1">
        <f t="array" ref="I880">_xlfn.XLOOKUP($A880&amp;$Q$3,Data[Index]&amp;Data[Valid Test, Can be used for conformity (Y/N)],Data[NOx/km (mg)])</f>
        <v>#N/A</v>
      </c>
      <c r="J880" s="129" t="e" cm="1">
        <f t="array" ref="J880">_xlfn.XLOOKUP($A880&amp;$Q$3,Data[Index]&amp;Data[Valid Test, Can be used for conformity (Y/N)],Data[THC + NOx/km (mg)])</f>
        <v>#N/A</v>
      </c>
      <c r="K880" s="142" t="e" cm="1">
        <f t="array" ref="K880">_xlfn.XLOOKUP($A880&amp;$Q$3,Data[Index]&amp;Data[Valid Test, Can be used for conformity (Y/N)],Data[PN/km ('#)])</f>
        <v>#N/A</v>
      </c>
      <c r="L880" s="129" t="e" cm="1">
        <f t="array" ref="L880">_xlfn.XLOOKUP($A880&amp;$Q$3,Data[Index]&amp;Data[Valid Test, Can be used for conformity (Y/N)],Data[PM/km (mg)])</f>
        <v>#N/A</v>
      </c>
      <c r="M880" s="126" t="e" cm="1">
        <f t="array" ref="M880">_xlfn.XLOOKUP($A880&amp;$Q$3,Data[Index]&amp;Data[Valid Test, Can be used for conformity (Y/N)],Data[CH4 (mg/km)])</f>
        <v>#N/A</v>
      </c>
      <c r="N880" s="126" t="e" cm="1">
        <f t="array" ref="N880">_xlfn.XLOOKUP($A880&amp;$Q$3,Data[Index]&amp;Data[Valid Test, Can be used for conformity (Y/N)],Data[N20 (mg/km)])</f>
        <v>#N/A</v>
      </c>
      <c r="O880" s="129" t="e" cm="1">
        <f t="array" ref="O880">_xlfn.XLOOKUP($A880&amp;$Q$3,Data[Index]&amp;Data[Valid Test, Can be used for conformity (Y/N)],Data[l/100km])</f>
        <v>#N/A</v>
      </c>
      <c r="P880" s="138" t="e">
        <f>_xlfn.XLOOKUP($A880,Data[Index],Data[Comments])</f>
        <v>#N/A</v>
      </c>
    </row>
    <row r="881" spans="1:16" x14ac:dyDescent="0.2">
      <c r="A881" s="129"/>
      <c r="B881" s="129"/>
      <c r="C881" s="129" t="e" cm="1">
        <f t="array" ref="C881">_xlfn.XLOOKUP($A881&amp;$Q$3&amp;$R$3,Data[Index]&amp;Data[Valid Test, Can be used for conformity (Y/N)]&amp;Data[Cycle],Data[Test Name])</f>
        <v>#N/A</v>
      </c>
      <c r="D881" s="167" t="e" cm="1">
        <f t="array" ref="D881">_xlfn.XLOOKUP($A881&amp;$Q$3&amp;$R$3,Data[Index]&amp;Data[Valid Test, Can be used for conformity (Y/N)]&amp;Data[Cycle],Data[Mileage (Miles)])</f>
        <v>#N/A</v>
      </c>
      <c r="E881" s="130" t="e" cm="1">
        <f t="array" ref="E881">_xlfn.XLOOKUP($A881&amp;$Q$3&amp;$R$3,Data[Index]&amp;Data[Valid Test, Can be used for conformity (Y/N)]&amp;Data[Cycle],Data[Date])</f>
        <v>#N/A</v>
      </c>
      <c r="F881" s="129" t="e" cm="1">
        <f t="array" ref="F881">_xlfn.XLOOKUP($A881&amp;$Q$3&amp;$R$3,Data[Index]&amp;Data[Valid Test, Can be used for conformity (Y/N)]&amp;Data[Cycle],Data[CO/km (mg)])</f>
        <v>#N/A</v>
      </c>
      <c r="G881" s="129" t="e" cm="1">
        <f t="array" ref="G881">_xlfn.XLOOKUP($A881&amp;$Q$3,Data[Index]&amp;Data[Valid Test, Can be used for conformity (Y/N)],Data[CO2/km (g)])</f>
        <v>#N/A</v>
      </c>
      <c r="H881" s="129" t="e" cm="1">
        <f t="array" ref="H881">_xlfn.XLOOKUP($A881&amp;$Q$3,Data[Index]&amp;Data[Valid Test, Can be used for conformity (Y/N)],Data[THC/km (mg)])</f>
        <v>#N/A</v>
      </c>
      <c r="I881" s="129" t="e" cm="1">
        <f t="array" ref="I881">_xlfn.XLOOKUP($A881&amp;$Q$3,Data[Index]&amp;Data[Valid Test, Can be used for conformity (Y/N)],Data[NOx/km (mg)])</f>
        <v>#N/A</v>
      </c>
      <c r="J881" s="129" t="e" cm="1">
        <f t="array" ref="J881">_xlfn.XLOOKUP($A881&amp;$Q$3,Data[Index]&amp;Data[Valid Test, Can be used for conformity (Y/N)],Data[THC + NOx/km (mg)])</f>
        <v>#N/A</v>
      </c>
      <c r="K881" s="142" t="e" cm="1">
        <f t="array" ref="K881">_xlfn.XLOOKUP($A881&amp;$Q$3,Data[Index]&amp;Data[Valid Test, Can be used for conformity (Y/N)],Data[PN/km ('#)])</f>
        <v>#N/A</v>
      </c>
      <c r="L881" s="129" t="e" cm="1">
        <f t="array" ref="L881">_xlfn.XLOOKUP($A881&amp;$Q$3,Data[Index]&amp;Data[Valid Test, Can be used for conformity (Y/N)],Data[PM/km (mg)])</f>
        <v>#N/A</v>
      </c>
      <c r="M881" s="126" t="e" cm="1">
        <f t="array" ref="M881">_xlfn.XLOOKUP($A881&amp;$Q$3,Data[Index]&amp;Data[Valid Test, Can be used for conformity (Y/N)],Data[CH4 (mg/km)])</f>
        <v>#N/A</v>
      </c>
      <c r="N881" s="126" t="e" cm="1">
        <f t="array" ref="N881">_xlfn.XLOOKUP($A881&amp;$Q$3,Data[Index]&amp;Data[Valid Test, Can be used for conformity (Y/N)],Data[N20 (mg/km)])</f>
        <v>#N/A</v>
      </c>
      <c r="O881" s="129" t="e" cm="1">
        <f t="array" ref="O881">_xlfn.XLOOKUP($A881&amp;$Q$3,Data[Index]&amp;Data[Valid Test, Can be used for conformity (Y/N)],Data[l/100km])</f>
        <v>#N/A</v>
      </c>
      <c r="P881" s="138">
        <f>_xlfn.XLOOKUP($A881,Data[Index],Data[Comments])</f>
        <v>0</v>
      </c>
    </row>
    <row r="882" spans="1:16" x14ac:dyDescent="0.2">
      <c r="A882" s="129"/>
      <c r="B882" s="129"/>
      <c r="C882" s="129" t="e" cm="1">
        <f t="array" ref="C882">_xlfn.XLOOKUP($A882&amp;$Q$3&amp;$R$3,Data[Index]&amp;Data[Valid Test, Can be used for conformity (Y/N)]&amp;Data[Cycle],Data[Test Name])</f>
        <v>#N/A</v>
      </c>
      <c r="D882" s="167" t="e" cm="1">
        <f t="array" ref="D882">_xlfn.XLOOKUP($A882&amp;$Q$3&amp;$R$3,Data[Index]&amp;Data[Valid Test, Can be used for conformity (Y/N)]&amp;Data[Cycle],Data[Mileage (Miles)])</f>
        <v>#N/A</v>
      </c>
      <c r="E882" s="130" t="e" cm="1">
        <f t="array" ref="E882">_xlfn.XLOOKUP($A882&amp;$Q$3&amp;$R$3,Data[Index]&amp;Data[Valid Test, Can be used for conformity (Y/N)]&amp;Data[Cycle],Data[Date])</f>
        <v>#N/A</v>
      </c>
      <c r="F882" s="129" t="e" cm="1">
        <f t="array" ref="F882">_xlfn.XLOOKUP($A882&amp;$Q$3&amp;$R$3,Data[Index]&amp;Data[Valid Test, Can be used for conformity (Y/N)]&amp;Data[Cycle],Data[CO/km (mg)])</f>
        <v>#N/A</v>
      </c>
      <c r="G882" s="129" t="e" cm="1">
        <f t="array" ref="G882">_xlfn.XLOOKUP($A882&amp;$Q$3,Data[Index]&amp;Data[Valid Test, Can be used for conformity (Y/N)],Data[CO2/km (g)])</f>
        <v>#N/A</v>
      </c>
      <c r="H882" s="129" t="e" cm="1">
        <f t="array" ref="H882">_xlfn.XLOOKUP($A882&amp;$Q$3,Data[Index]&amp;Data[Valid Test, Can be used for conformity (Y/N)],Data[THC/km (mg)])</f>
        <v>#N/A</v>
      </c>
      <c r="I882" s="129" t="e" cm="1">
        <f t="array" ref="I882">_xlfn.XLOOKUP($A882&amp;$Q$3,Data[Index]&amp;Data[Valid Test, Can be used for conformity (Y/N)],Data[NOx/km (mg)])</f>
        <v>#N/A</v>
      </c>
      <c r="J882" s="129" t="e" cm="1">
        <f t="array" ref="J882">_xlfn.XLOOKUP($A882&amp;$Q$3,Data[Index]&amp;Data[Valid Test, Can be used for conformity (Y/N)],Data[THC + NOx/km (mg)])</f>
        <v>#N/A</v>
      </c>
      <c r="K882" s="142" t="e" cm="1">
        <f t="array" ref="K882">_xlfn.XLOOKUP($A882&amp;$Q$3,Data[Index]&amp;Data[Valid Test, Can be used for conformity (Y/N)],Data[PN/km ('#)])</f>
        <v>#N/A</v>
      </c>
      <c r="L882" s="129" t="e" cm="1">
        <f t="array" ref="L882">_xlfn.XLOOKUP($A882&amp;$Q$3,Data[Index]&amp;Data[Valid Test, Can be used for conformity (Y/N)],Data[PM/km (mg)])</f>
        <v>#N/A</v>
      </c>
      <c r="M882" s="126" t="e" cm="1">
        <f t="array" ref="M882">_xlfn.XLOOKUP($A882&amp;$Q$3,Data[Index]&amp;Data[Valid Test, Can be used for conformity (Y/N)],Data[CH4 (mg/km)])</f>
        <v>#N/A</v>
      </c>
      <c r="N882" s="126" t="e" cm="1">
        <f t="array" ref="N882">_xlfn.XLOOKUP($A882&amp;$Q$3,Data[Index]&amp;Data[Valid Test, Can be used for conformity (Y/N)],Data[N20 (mg/km)])</f>
        <v>#N/A</v>
      </c>
      <c r="O882" s="129" t="e" cm="1">
        <f t="array" ref="O882">_xlfn.XLOOKUP($A882&amp;$Q$3,Data[Index]&amp;Data[Valid Test, Can be used for conformity (Y/N)],Data[l/100km])</f>
        <v>#N/A</v>
      </c>
      <c r="P882" s="138">
        <f>_xlfn.XLOOKUP($A882,Data[Index],Data[Comments])</f>
        <v>0</v>
      </c>
    </row>
    <row r="883" spans="1:16" x14ac:dyDescent="0.2">
      <c r="A883" s="129"/>
      <c r="B883" s="129"/>
      <c r="C883" s="129" t="e" cm="1">
        <f t="array" ref="C883">_xlfn.XLOOKUP($A883&amp;$Q$3&amp;$R$3,Data[Index]&amp;Data[Valid Test, Can be used for conformity (Y/N)]&amp;Data[Cycle],Data[Test Name])</f>
        <v>#N/A</v>
      </c>
      <c r="D883" s="167" t="e" cm="1">
        <f t="array" ref="D883">_xlfn.XLOOKUP($A883&amp;$Q$3&amp;$R$3,Data[Index]&amp;Data[Valid Test, Can be used for conformity (Y/N)]&amp;Data[Cycle],Data[Mileage (Miles)])</f>
        <v>#N/A</v>
      </c>
      <c r="E883" s="130" t="e" cm="1">
        <f t="array" ref="E883">_xlfn.XLOOKUP($A883&amp;$Q$3&amp;$R$3,Data[Index]&amp;Data[Valid Test, Can be used for conformity (Y/N)]&amp;Data[Cycle],Data[Date])</f>
        <v>#N/A</v>
      </c>
      <c r="F883" s="129" t="e" cm="1">
        <f t="array" ref="F883">_xlfn.XLOOKUP($A883&amp;$Q$3&amp;$R$3,Data[Index]&amp;Data[Valid Test, Can be used for conformity (Y/N)]&amp;Data[Cycle],Data[CO/km (mg)])</f>
        <v>#N/A</v>
      </c>
      <c r="G883" s="129" t="e" cm="1">
        <f t="array" ref="G883">_xlfn.XLOOKUP($A883&amp;$Q$3,Data[Index]&amp;Data[Valid Test, Can be used for conformity (Y/N)],Data[CO2/km (g)])</f>
        <v>#N/A</v>
      </c>
      <c r="H883" s="129" t="e" cm="1">
        <f t="array" ref="H883">_xlfn.XLOOKUP($A883&amp;$Q$3,Data[Index]&amp;Data[Valid Test, Can be used for conformity (Y/N)],Data[THC/km (mg)])</f>
        <v>#N/A</v>
      </c>
      <c r="I883" s="129" t="e" cm="1">
        <f t="array" ref="I883">_xlfn.XLOOKUP($A883&amp;$Q$3,Data[Index]&amp;Data[Valid Test, Can be used for conformity (Y/N)],Data[NOx/km (mg)])</f>
        <v>#N/A</v>
      </c>
      <c r="J883" s="129" t="e" cm="1">
        <f t="array" ref="J883">_xlfn.XLOOKUP($A883&amp;$Q$3,Data[Index]&amp;Data[Valid Test, Can be used for conformity (Y/N)],Data[THC + NOx/km (mg)])</f>
        <v>#N/A</v>
      </c>
      <c r="K883" s="142" t="e" cm="1">
        <f t="array" ref="K883">_xlfn.XLOOKUP($A883&amp;$Q$3,Data[Index]&amp;Data[Valid Test, Can be used for conformity (Y/N)],Data[PN/km ('#)])</f>
        <v>#N/A</v>
      </c>
      <c r="L883" s="129" t="e" cm="1">
        <f t="array" ref="L883">_xlfn.XLOOKUP($A883&amp;$Q$3,Data[Index]&amp;Data[Valid Test, Can be used for conformity (Y/N)],Data[PM/km (mg)])</f>
        <v>#N/A</v>
      </c>
      <c r="M883" s="126" t="e" cm="1">
        <f t="array" ref="M883">_xlfn.XLOOKUP($A883&amp;$Q$3,Data[Index]&amp;Data[Valid Test, Can be used for conformity (Y/N)],Data[CH4 (mg/km)])</f>
        <v>#N/A</v>
      </c>
      <c r="N883" s="126" t="e" cm="1">
        <f t="array" ref="N883">_xlfn.XLOOKUP($A883&amp;$Q$3,Data[Index]&amp;Data[Valid Test, Can be used for conformity (Y/N)],Data[N20 (mg/km)])</f>
        <v>#N/A</v>
      </c>
      <c r="O883" s="129" t="e" cm="1">
        <f t="array" ref="O883">_xlfn.XLOOKUP($A883&amp;$Q$3,Data[Index]&amp;Data[Valid Test, Can be used for conformity (Y/N)],Data[l/100km])</f>
        <v>#N/A</v>
      </c>
      <c r="P883" s="138" t="e">
        <f>_xlfn.XLOOKUP($A883,Data[Index],Data[Comments])</f>
        <v>#N/A</v>
      </c>
    </row>
    <row r="884" spans="1:16" x14ac:dyDescent="0.2">
      <c r="A884" s="129"/>
      <c r="B884" s="129"/>
      <c r="C884" s="129" t="e" cm="1">
        <f t="array" ref="C884">_xlfn.XLOOKUP($A884&amp;$Q$3&amp;$R$3,Data[Index]&amp;Data[Valid Test, Can be used for conformity (Y/N)]&amp;Data[Cycle],Data[Test Name])</f>
        <v>#N/A</v>
      </c>
      <c r="D884" s="167" t="e" cm="1">
        <f t="array" ref="D884">_xlfn.XLOOKUP($A884&amp;$Q$3&amp;$R$3,Data[Index]&amp;Data[Valid Test, Can be used for conformity (Y/N)]&amp;Data[Cycle],Data[Mileage (Miles)])</f>
        <v>#N/A</v>
      </c>
      <c r="E884" s="130" t="e" cm="1">
        <f t="array" ref="E884">_xlfn.XLOOKUP($A884&amp;$Q$3&amp;$R$3,Data[Index]&amp;Data[Valid Test, Can be used for conformity (Y/N)]&amp;Data[Cycle],Data[Date])</f>
        <v>#N/A</v>
      </c>
      <c r="F884" s="129" t="e" cm="1">
        <f t="array" ref="F884">_xlfn.XLOOKUP($A884&amp;$Q$3&amp;$R$3,Data[Index]&amp;Data[Valid Test, Can be used for conformity (Y/N)]&amp;Data[Cycle],Data[CO/km (mg)])</f>
        <v>#N/A</v>
      </c>
      <c r="G884" s="129" t="e" cm="1">
        <f t="array" ref="G884">_xlfn.XLOOKUP($A884&amp;$Q$3,Data[Index]&amp;Data[Valid Test, Can be used for conformity (Y/N)],Data[CO2/km (g)])</f>
        <v>#N/A</v>
      </c>
      <c r="H884" s="129" t="e" cm="1">
        <f t="array" ref="H884">_xlfn.XLOOKUP($A884&amp;$Q$3,Data[Index]&amp;Data[Valid Test, Can be used for conformity (Y/N)],Data[THC/km (mg)])</f>
        <v>#N/A</v>
      </c>
      <c r="I884" s="129" t="e" cm="1">
        <f t="array" ref="I884">_xlfn.XLOOKUP($A884&amp;$Q$3,Data[Index]&amp;Data[Valid Test, Can be used for conformity (Y/N)],Data[NOx/km (mg)])</f>
        <v>#N/A</v>
      </c>
      <c r="J884" s="129" t="e" cm="1">
        <f t="array" ref="J884">_xlfn.XLOOKUP($A884&amp;$Q$3,Data[Index]&amp;Data[Valid Test, Can be used for conformity (Y/N)],Data[THC + NOx/km (mg)])</f>
        <v>#N/A</v>
      </c>
      <c r="K884" s="142" t="e" cm="1">
        <f t="array" ref="K884">_xlfn.XLOOKUP($A884&amp;$Q$3,Data[Index]&amp;Data[Valid Test, Can be used for conformity (Y/N)],Data[PN/km ('#)])</f>
        <v>#N/A</v>
      </c>
      <c r="L884" s="129" t="e" cm="1">
        <f t="array" ref="L884">_xlfn.XLOOKUP($A884&amp;$Q$3,Data[Index]&amp;Data[Valid Test, Can be used for conformity (Y/N)],Data[PM/km (mg)])</f>
        <v>#N/A</v>
      </c>
      <c r="M884" s="126" t="e" cm="1">
        <f t="array" ref="M884">_xlfn.XLOOKUP($A884&amp;$Q$3,Data[Index]&amp;Data[Valid Test, Can be used for conformity (Y/N)],Data[CH4 (mg/km)])</f>
        <v>#N/A</v>
      </c>
      <c r="N884" s="126" t="e" cm="1">
        <f t="array" ref="N884">_xlfn.XLOOKUP($A884&amp;$Q$3,Data[Index]&amp;Data[Valid Test, Can be used for conformity (Y/N)],Data[N20 (mg/km)])</f>
        <v>#N/A</v>
      </c>
      <c r="O884" s="129" t="e" cm="1">
        <f t="array" ref="O884">_xlfn.XLOOKUP($A884&amp;$Q$3,Data[Index]&amp;Data[Valid Test, Can be used for conformity (Y/N)],Data[l/100km])</f>
        <v>#N/A</v>
      </c>
      <c r="P884" s="138">
        <f>_xlfn.XLOOKUP($A884,Data[Index],Data[Comments])</f>
        <v>0</v>
      </c>
    </row>
    <row r="885" spans="1:16" x14ac:dyDescent="0.2">
      <c r="A885" s="129"/>
      <c r="B885" s="129"/>
      <c r="C885" s="129" t="e" cm="1">
        <f t="array" ref="C885">_xlfn.XLOOKUP($A885&amp;$Q$3&amp;$R$3,Data[Index]&amp;Data[Valid Test, Can be used for conformity (Y/N)]&amp;Data[Cycle],Data[Test Name])</f>
        <v>#N/A</v>
      </c>
      <c r="D885" s="167" t="e" cm="1">
        <f t="array" ref="D885">_xlfn.XLOOKUP($A885&amp;$Q$3&amp;$R$3,Data[Index]&amp;Data[Valid Test, Can be used for conformity (Y/N)]&amp;Data[Cycle],Data[Mileage (Miles)])</f>
        <v>#N/A</v>
      </c>
      <c r="E885" s="130" t="e" cm="1">
        <f t="array" ref="E885">_xlfn.XLOOKUP($A885&amp;$Q$3&amp;$R$3,Data[Index]&amp;Data[Valid Test, Can be used for conformity (Y/N)]&amp;Data[Cycle],Data[Date])</f>
        <v>#N/A</v>
      </c>
      <c r="F885" s="129" t="e" cm="1">
        <f t="array" ref="F885">_xlfn.XLOOKUP($A885&amp;$Q$3&amp;$R$3,Data[Index]&amp;Data[Valid Test, Can be used for conformity (Y/N)]&amp;Data[Cycle],Data[CO/km (mg)])</f>
        <v>#N/A</v>
      </c>
      <c r="G885" s="129" t="e" cm="1">
        <f t="array" ref="G885">_xlfn.XLOOKUP($A885&amp;$Q$3,Data[Index]&amp;Data[Valid Test, Can be used for conformity (Y/N)],Data[CO2/km (g)])</f>
        <v>#N/A</v>
      </c>
      <c r="H885" s="129" t="e" cm="1">
        <f t="array" ref="H885">_xlfn.XLOOKUP($A885&amp;$Q$3,Data[Index]&amp;Data[Valid Test, Can be used for conformity (Y/N)],Data[THC/km (mg)])</f>
        <v>#N/A</v>
      </c>
      <c r="I885" s="129" t="e" cm="1">
        <f t="array" ref="I885">_xlfn.XLOOKUP($A885&amp;$Q$3,Data[Index]&amp;Data[Valid Test, Can be used for conformity (Y/N)],Data[NOx/km (mg)])</f>
        <v>#N/A</v>
      </c>
      <c r="J885" s="129" t="e" cm="1">
        <f t="array" ref="J885">_xlfn.XLOOKUP($A885&amp;$Q$3,Data[Index]&amp;Data[Valid Test, Can be used for conformity (Y/N)],Data[THC + NOx/km (mg)])</f>
        <v>#N/A</v>
      </c>
      <c r="K885" s="142" t="e" cm="1">
        <f t="array" ref="K885">_xlfn.XLOOKUP($A885&amp;$Q$3,Data[Index]&amp;Data[Valid Test, Can be used for conformity (Y/N)],Data[PN/km ('#)])</f>
        <v>#N/A</v>
      </c>
      <c r="L885" s="129" t="e" cm="1">
        <f t="array" ref="L885">_xlfn.XLOOKUP($A885&amp;$Q$3,Data[Index]&amp;Data[Valid Test, Can be used for conformity (Y/N)],Data[PM/km (mg)])</f>
        <v>#N/A</v>
      </c>
      <c r="M885" s="126" t="e" cm="1">
        <f t="array" ref="M885">_xlfn.XLOOKUP($A885&amp;$Q$3,Data[Index]&amp;Data[Valid Test, Can be used for conformity (Y/N)],Data[CH4 (mg/km)])</f>
        <v>#N/A</v>
      </c>
      <c r="N885" s="126" t="e" cm="1">
        <f t="array" ref="N885">_xlfn.XLOOKUP($A885&amp;$Q$3,Data[Index]&amp;Data[Valid Test, Can be used for conformity (Y/N)],Data[N20 (mg/km)])</f>
        <v>#N/A</v>
      </c>
      <c r="O885" s="129" t="e" cm="1">
        <f t="array" ref="O885">_xlfn.XLOOKUP($A885&amp;$Q$3,Data[Index]&amp;Data[Valid Test, Can be used for conformity (Y/N)],Data[l/100km])</f>
        <v>#N/A</v>
      </c>
      <c r="P885" s="138">
        <f>_xlfn.XLOOKUP($A885,Data[Index],Data[Comments])</f>
        <v>0</v>
      </c>
    </row>
    <row r="886" spans="1:16" x14ac:dyDescent="0.2">
      <c r="A886" s="129"/>
      <c r="B886" s="129"/>
      <c r="C886" s="129" t="e" cm="1">
        <f t="array" ref="C886">_xlfn.XLOOKUP($A886&amp;$Q$3&amp;$R$3,Data[Index]&amp;Data[Valid Test, Can be used for conformity (Y/N)]&amp;Data[Cycle],Data[Test Name])</f>
        <v>#N/A</v>
      </c>
      <c r="D886" s="167" t="e" cm="1">
        <f t="array" ref="D886">_xlfn.XLOOKUP($A886&amp;$Q$3&amp;$R$3,Data[Index]&amp;Data[Valid Test, Can be used for conformity (Y/N)]&amp;Data[Cycle],Data[Mileage (Miles)])</f>
        <v>#N/A</v>
      </c>
      <c r="E886" s="130" t="e" cm="1">
        <f t="array" ref="E886">_xlfn.XLOOKUP($A886&amp;$Q$3&amp;$R$3,Data[Index]&amp;Data[Valid Test, Can be used for conformity (Y/N)]&amp;Data[Cycle],Data[Date])</f>
        <v>#N/A</v>
      </c>
      <c r="F886" s="129" t="e" cm="1">
        <f t="array" ref="F886">_xlfn.XLOOKUP($A886&amp;$Q$3&amp;$R$3,Data[Index]&amp;Data[Valid Test, Can be used for conformity (Y/N)]&amp;Data[Cycle],Data[CO/km (mg)])</f>
        <v>#N/A</v>
      </c>
      <c r="G886" s="129" t="e" cm="1">
        <f t="array" ref="G886">_xlfn.XLOOKUP($A886&amp;$Q$3,Data[Index]&amp;Data[Valid Test, Can be used for conformity (Y/N)],Data[CO2/km (g)])</f>
        <v>#N/A</v>
      </c>
      <c r="H886" s="129" t="e" cm="1">
        <f t="array" ref="H886">_xlfn.XLOOKUP($A886&amp;$Q$3,Data[Index]&amp;Data[Valid Test, Can be used for conformity (Y/N)],Data[THC/km (mg)])</f>
        <v>#N/A</v>
      </c>
      <c r="I886" s="129" t="e" cm="1">
        <f t="array" ref="I886">_xlfn.XLOOKUP($A886&amp;$Q$3,Data[Index]&amp;Data[Valid Test, Can be used for conformity (Y/N)],Data[NOx/km (mg)])</f>
        <v>#N/A</v>
      </c>
      <c r="J886" s="129" t="e" cm="1">
        <f t="array" ref="J886">_xlfn.XLOOKUP($A886&amp;$Q$3,Data[Index]&amp;Data[Valid Test, Can be used for conformity (Y/N)],Data[THC + NOx/km (mg)])</f>
        <v>#N/A</v>
      </c>
      <c r="K886" s="142" t="e" cm="1">
        <f t="array" ref="K886">_xlfn.XLOOKUP($A886&amp;$Q$3,Data[Index]&amp;Data[Valid Test, Can be used for conformity (Y/N)],Data[PN/km ('#)])</f>
        <v>#N/A</v>
      </c>
      <c r="L886" s="129" t="e" cm="1">
        <f t="array" ref="L886">_xlfn.XLOOKUP($A886&amp;$Q$3,Data[Index]&amp;Data[Valid Test, Can be used for conformity (Y/N)],Data[PM/km (mg)])</f>
        <v>#N/A</v>
      </c>
      <c r="M886" s="126" t="e" cm="1">
        <f t="array" ref="M886">_xlfn.XLOOKUP($A886&amp;$Q$3,Data[Index]&amp;Data[Valid Test, Can be used for conformity (Y/N)],Data[CH4 (mg/km)])</f>
        <v>#N/A</v>
      </c>
      <c r="N886" s="126" t="e" cm="1">
        <f t="array" ref="N886">_xlfn.XLOOKUP($A886&amp;$Q$3,Data[Index]&amp;Data[Valid Test, Can be used for conformity (Y/N)],Data[N20 (mg/km)])</f>
        <v>#N/A</v>
      </c>
      <c r="O886" s="129" t="e" cm="1">
        <f t="array" ref="O886">_xlfn.XLOOKUP($A886&amp;$Q$3,Data[Index]&amp;Data[Valid Test, Can be used for conformity (Y/N)],Data[l/100km])</f>
        <v>#N/A</v>
      </c>
      <c r="P886" s="138" t="e">
        <f>_xlfn.XLOOKUP($A886,Data[Index],Data[Comments])</f>
        <v>#N/A</v>
      </c>
    </row>
    <row r="887" spans="1:16" x14ac:dyDescent="0.2">
      <c r="A887" s="129"/>
      <c r="B887" s="129"/>
      <c r="C887" s="129" t="e" cm="1">
        <f t="array" ref="C887">_xlfn.XLOOKUP($A887&amp;$Q$3&amp;$R$3,Data[Index]&amp;Data[Valid Test, Can be used for conformity (Y/N)]&amp;Data[Cycle],Data[Test Name])</f>
        <v>#N/A</v>
      </c>
      <c r="D887" s="167" t="e" cm="1">
        <f t="array" ref="D887">_xlfn.XLOOKUP($A887&amp;$Q$3&amp;$R$3,Data[Index]&amp;Data[Valid Test, Can be used for conformity (Y/N)]&amp;Data[Cycle],Data[Mileage (Miles)])</f>
        <v>#N/A</v>
      </c>
      <c r="E887" s="130" t="e" cm="1">
        <f t="array" ref="E887">_xlfn.XLOOKUP($A887&amp;$Q$3&amp;$R$3,Data[Index]&amp;Data[Valid Test, Can be used for conformity (Y/N)]&amp;Data[Cycle],Data[Date])</f>
        <v>#N/A</v>
      </c>
      <c r="F887" s="129" t="e" cm="1">
        <f t="array" ref="F887">_xlfn.XLOOKUP($A887&amp;$Q$3&amp;$R$3,Data[Index]&amp;Data[Valid Test, Can be used for conformity (Y/N)]&amp;Data[Cycle],Data[CO/km (mg)])</f>
        <v>#N/A</v>
      </c>
      <c r="G887" s="129" t="e" cm="1">
        <f t="array" ref="G887">_xlfn.XLOOKUP($A887&amp;$Q$3,Data[Index]&amp;Data[Valid Test, Can be used for conformity (Y/N)],Data[CO2/km (g)])</f>
        <v>#N/A</v>
      </c>
      <c r="H887" s="129" t="e" cm="1">
        <f t="array" ref="H887">_xlfn.XLOOKUP($A887&amp;$Q$3,Data[Index]&amp;Data[Valid Test, Can be used for conformity (Y/N)],Data[THC/km (mg)])</f>
        <v>#N/A</v>
      </c>
      <c r="I887" s="129" t="e" cm="1">
        <f t="array" ref="I887">_xlfn.XLOOKUP($A887&amp;$Q$3,Data[Index]&amp;Data[Valid Test, Can be used for conformity (Y/N)],Data[NOx/km (mg)])</f>
        <v>#N/A</v>
      </c>
      <c r="J887" s="129" t="e" cm="1">
        <f t="array" ref="J887">_xlfn.XLOOKUP($A887&amp;$Q$3,Data[Index]&amp;Data[Valid Test, Can be used for conformity (Y/N)],Data[THC + NOx/km (mg)])</f>
        <v>#N/A</v>
      </c>
      <c r="K887" s="142" t="e" cm="1">
        <f t="array" ref="K887">_xlfn.XLOOKUP($A887&amp;$Q$3,Data[Index]&amp;Data[Valid Test, Can be used for conformity (Y/N)],Data[PN/km ('#)])</f>
        <v>#N/A</v>
      </c>
      <c r="L887" s="129" t="e" cm="1">
        <f t="array" ref="L887">_xlfn.XLOOKUP($A887&amp;$Q$3,Data[Index]&amp;Data[Valid Test, Can be used for conformity (Y/N)],Data[PM/km (mg)])</f>
        <v>#N/A</v>
      </c>
      <c r="M887" s="126" t="e" cm="1">
        <f t="array" ref="M887">_xlfn.XLOOKUP($A887&amp;$Q$3,Data[Index]&amp;Data[Valid Test, Can be used for conformity (Y/N)],Data[CH4 (mg/km)])</f>
        <v>#N/A</v>
      </c>
      <c r="N887" s="126" t="e" cm="1">
        <f t="array" ref="N887">_xlfn.XLOOKUP($A887&amp;$Q$3,Data[Index]&amp;Data[Valid Test, Can be used for conformity (Y/N)],Data[N20 (mg/km)])</f>
        <v>#N/A</v>
      </c>
      <c r="O887" s="129" t="e" cm="1">
        <f t="array" ref="O887">_xlfn.XLOOKUP($A887&amp;$Q$3,Data[Index]&amp;Data[Valid Test, Can be used for conformity (Y/N)],Data[l/100km])</f>
        <v>#N/A</v>
      </c>
      <c r="P887" s="138" t="e">
        <f>_xlfn.XLOOKUP($A887,Data[Index],Data[Comments])</f>
        <v>#N/A</v>
      </c>
    </row>
    <row r="888" spans="1:16" x14ac:dyDescent="0.2">
      <c r="A888" s="129"/>
      <c r="B888" s="129"/>
      <c r="C888" s="129" t="e" cm="1">
        <f t="array" ref="C888">_xlfn.XLOOKUP($A888&amp;$Q$3&amp;$R$3,Data[Index]&amp;Data[Valid Test, Can be used for conformity (Y/N)]&amp;Data[Cycle],Data[Test Name])</f>
        <v>#N/A</v>
      </c>
      <c r="D888" s="167" t="e" cm="1">
        <f t="array" ref="D888">_xlfn.XLOOKUP($A888&amp;$Q$3&amp;$R$3,Data[Index]&amp;Data[Valid Test, Can be used for conformity (Y/N)]&amp;Data[Cycle],Data[Mileage (Miles)])</f>
        <v>#N/A</v>
      </c>
      <c r="E888" s="130" t="e" cm="1">
        <f t="array" ref="E888">_xlfn.XLOOKUP($A888&amp;$Q$3&amp;$R$3,Data[Index]&amp;Data[Valid Test, Can be used for conformity (Y/N)]&amp;Data[Cycle],Data[Date])</f>
        <v>#N/A</v>
      </c>
      <c r="F888" s="129" t="e" cm="1">
        <f t="array" ref="F888">_xlfn.XLOOKUP($A888&amp;$Q$3&amp;$R$3,Data[Index]&amp;Data[Valid Test, Can be used for conformity (Y/N)]&amp;Data[Cycle],Data[CO/km (mg)])</f>
        <v>#N/A</v>
      </c>
      <c r="G888" s="129" t="e" cm="1">
        <f t="array" ref="G888">_xlfn.XLOOKUP($A888&amp;$Q$3,Data[Index]&amp;Data[Valid Test, Can be used for conformity (Y/N)],Data[CO2/km (g)])</f>
        <v>#N/A</v>
      </c>
      <c r="H888" s="129" t="e" cm="1">
        <f t="array" ref="H888">_xlfn.XLOOKUP($A888&amp;$Q$3,Data[Index]&amp;Data[Valid Test, Can be used for conformity (Y/N)],Data[THC/km (mg)])</f>
        <v>#N/A</v>
      </c>
      <c r="I888" s="129" t="e" cm="1">
        <f t="array" ref="I888">_xlfn.XLOOKUP($A888&amp;$Q$3,Data[Index]&amp;Data[Valid Test, Can be used for conformity (Y/N)],Data[NOx/km (mg)])</f>
        <v>#N/A</v>
      </c>
      <c r="J888" s="129" t="e" cm="1">
        <f t="array" ref="J888">_xlfn.XLOOKUP($A888&amp;$Q$3,Data[Index]&amp;Data[Valid Test, Can be used for conformity (Y/N)],Data[THC + NOx/km (mg)])</f>
        <v>#N/A</v>
      </c>
      <c r="K888" s="142" t="e" cm="1">
        <f t="array" ref="K888">_xlfn.XLOOKUP($A888&amp;$Q$3,Data[Index]&amp;Data[Valid Test, Can be used for conformity (Y/N)],Data[PN/km ('#)])</f>
        <v>#N/A</v>
      </c>
      <c r="L888" s="129" t="e" cm="1">
        <f t="array" ref="L888">_xlfn.XLOOKUP($A888&amp;$Q$3,Data[Index]&amp;Data[Valid Test, Can be used for conformity (Y/N)],Data[PM/km (mg)])</f>
        <v>#N/A</v>
      </c>
      <c r="M888" s="126" t="e" cm="1">
        <f t="array" ref="M888">_xlfn.XLOOKUP($A888&amp;$Q$3,Data[Index]&amp;Data[Valid Test, Can be used for conformity (Y/N)],Data[CH4 (mg/km)])</f>
        <v>#N/A</v>
      </c>
      <c r="N888" s="126" t="e" cm="1">
        <f t="array" ref="N888">_xlfn.XLOOKUP($A888&amp;$Q$3,Data[Index]&amp;Data[Valid Test, Can be used for conformity (Y/N)],Data[N20 (mg/km)])</f>
        <v>#N/A</v>
      </c>
      <c r="O888" s="129" t="e" cm="1">
        <f t="array" ref="O888">_xlfn.XLOOKUP($A888&amp;$Q$3,Data[Index]&amp;Data[Valid Test, Can be used for conformity (Y/N)],Data[l/100km])</f>
        <v>#N/A</v>
      </c>
      <c r="P888" s="138" t="e">
        <f>_xlfn.XLOOKUP($A888,Data[Index],Data[Comments])</f>
        <v>#N/A</v>
      </c>
    </row>
    <row r="889" spans="1:16" x14ac:dyDescent="0.2">
      <c r="A889" s="129"/>
      <c r="B889" s="129"/>
      <c r="C889" s="129" t="e" cm="1">
        <f t="array" ref="C889">_xlfn.XLOOKUP($A889&amp;$Q$3&amp;$R$3,Data[Index]&amp;Data[Valid Test, Can be used for conformity (Y/N)]&amp;Data[Cycle],Data[Test Name])</f>
        <v>#N/A</v>
      </c>
      <c r="D889" s="167" t="e" cm="1">
        <f t="array" ref="D889">_xlfn.XLOOKUP($A889&amp;$Q$3&amp;$R$3,Data[Index]&amp;Data[Valid Test, Can be used for conformity (Y/N)]&amp;Data[Cycle],Data[Mileage (Miles)])</f>
        <v>#N/A</v>
      </c>
      <c r="E889" s="130" t="e" cm="1">
        <f t="array" ref="E889">_xlfn.XLOOKUP($A889&amp;$Q$3&amp;$R$3,Data[Index]&amp;Data[Valid Test, Can be used for conformity (Y/N)]&amp;Data[Cycle],Data[Date])</f>
        <v>#N/A</v>
      </c>
      <c r="F889" s="129" t="e" cm="1">
        <f t="array" ref="F889">_xlfn.XLOOKUP($A889&amp;$Q$3&amp;$R$3,Data[Index]&amp;Data[Valid Test, Can be used for conformity (Y/N)]&amp;Data[Cycle],Data[CO/km (mg)])</f>
        <v>#N/A</v>
      </c>
      <c r="G889" s="129" t="e" cm="1">
        <f t="array" ref="G889">_xlfn.XLOOKUP($A889&amp;$Q$3,Data[Index]&amp;Data[Valid Test, Can be used for conformity (Y/N)],Data[CO2/km (g)])</f>
        <v>#N/A</v>
      </c>
      <c r="H889" s="129" t="e" cm="1">
        <f t="array" ref="H889">_xlfn.XLOOKUP($A889&amp;$Q$3,Data[Index]&amp;Data[Valid Test, Can be used for conformity (Y/N)],Data[THC/km (mg)])</f>
        <v>#N/A</v>
      </c>
      <c r="I889" s="129" t="e" cm="1">
        <f t="array" ref="I889">_xlfn.XLOOKUP($A889&amp;$Q$3,Data[Index]&amp;Data[Valid Test, Can be used for conformity (Y/N)],Data[NOx/km (mg)])</f>
        <v>#N/A</v>
      </c>
      <c r="J889" s="129" t="e" cm="1">
        <f t="array" ref="J889">_xlfn.XLOOKUP($A889&amp;$Q$3,Data[Index]&amp;Data[Valid Test, Can be used for conformity (Y/N)],Data[THC + NOx/km (mg)])</f>
        <v>#N/A</v>
      </c>
      <c r="K889" s="142" t="e" cm="1">
        <f t="array" ref="K889">_xlfn.XLOOKUP($A889&amp;$Q$3,Data[Index]&amp;Data[Valid Test, Can be used for conformity (Y/N)],Data[PN/km ('#)])</f>
        <v>#N/A</v>
      </c>
      <c r="L889" s="129" t="e" cm="1">
        <f t="array" ref="L889">_xlfn.XLOOKUP($A889&amp;$Q$3,Data[Index]&amp;Data[Valid Test, Can be used for conformity (Y/N)],Data[PM/km (mg)])</f>
        <v>#N/A</v>
      </c>
      <c r="M889" s="126" t="e" cm="1">
        <f t="array" ref="M889">_xlfn.XLOOKUP($A889&amp;$Q$3,Data[Index]&amp;Data[Valid Test, Can be used for conformity (Y/N)],Data[CH4 (mg/km)])</f>
        <v>#N/A</v>
      </c>
      <c r="N889" s="126" t="e" cm="1">
        <f t="array" ref="N889">_xlfn.XLOOKUP($A889&amp;$Q$3,Data[Index]&amp;Data[Valid Test, Can be used for conformity (Y/N)],Data[N20 (mg/km)])</f>
        <v>#N/A</v>
      </c>
      <c r="O889" s="129" t="e" cm="1">
        <f t="array" ref="O889">_xlfn.XLOOKUP($A889&amp;$Q$3,Data[Index]&amp;Data[Valid Test, Can be used for conformity (Y/N)],Data[l/100km])</f>
        <v>#N/A</v>
      </c>
      <c r="P889" s="138">
        <f>_xlfn.XLOOKUP($A889,Data[Index],Data[Comments])</f>
        <v>0</v>
      </c>
    </row>
    <row r="890" spans="1:16" x14ac:dyDescent="0.2">
      <c r="A890" s="129"/>
      <c r="B890" s="129"/>
      <c r="C890" s="129" t="e" cm="1">
        <f t="array" ref="C890">_xlfn.XLOOKUP($A890&amp;$Q$3&amp;$R$3,Data[Index]&amp;Data[Valid Test, Can be used for conformity (Y/N)]&amp;Data[Cycle],Data[Test Name])</f>
        <v>#N/A</v>
      </c>
      <c r="D890" s="167" t="e" cm="1">
        <f t="array" ref="D890">_xlfn.XLOOKUP($A890&amp;$Q$3&amp;$R$3,Data[Index]&amp;Data[Valid Test, Can be used for conformity (Y/N)]&amp;Data[Cycle],Data[Mileage (Miles)])</f>
        <v>#N/A</v>
      </c>
      <c r="E890" s="130" t="e" cm="1">
        <f t="array" ref="E890">_xlfn.XLOOKUP($A890&amp;$Q$3&amp;$R$3,Data[Index]&amp;Data[Valid Test, Can be used for conformity (Y/N)]&amp;Data[Cycle],Data[Date])</f>
        <v>#N/A</v>
      </c>
      <c r="F890" s="129" t="e" cm="1">
        <f t="array" ref="F890">_xlfn.XLOOKUP($A890&amp;$Q$3&amp;$R$3,Data[Index]&amp;Data[Valid Test, Can be used for conformity (Y/N)]&amp;Data[Cycle],Data[CO/km (mg)])</f>
        <v>#N/A</v>
      </c>
      <c r="G890" s="129" t="e" cm="1">
        <f t="array" ref="G890">_xlfn.XLOOKUP($A890&amp;$Q$3,Data[Index]&amp;Data[Valid Test, Can be used for conformity (Y/N)],Data[CO2/km (g)])</f>
        <v>#N/A</v>
      </c>
      <c r="H890" s="129" t="e" cm="1">
        <f t="array" ref="H890">_xlfn.XLOOKUP($A890&amp;$Q$3,Data[Index]&amp;Data[Valid Test, Can be used for conformity (Y/N)],Data[THC/km (mg)])</f>
        <v>#N/A</v>
      </c>
      <c r="I890" s="129" t="e" cm="1">
        <f t="array" ref="I890">_xlfn.XLOOKUP($A890&amp;$Q$3,Data[Index]&amp;Data[Valid Test, Can be used for conformity (Y/N)],Data[NOx/km (mg)])</f>
        <v>#N/A</v>
      </c>
      <c r="J890" s="129" t="e" cm="1">
        <f t="array" ref="J890">_xlfn.XLOOKUP($A890&amp;$Q$3,Data[Index]&amp;Data[Valid Test, Can be used for conformity (Y/N)],Data[THC + NOx/km (mg)])</f>
        <v>#N/A</v>
      </c>
      <c r="K890" s="142" t="e" cm="1">
        <f t="array" ref="K890">_xlfn.XLOOKUP($A890&amp;$Q$3,Data[Index]&amp;Data[Valid Test, Can be used for conformity (Y/N)],Data[PN/km ('#)])</f>
        <v>#N/A</v>
      </c>
      <c r="L890" s="129" t="e" cm="1">
        <f t="array" ref="L890">_xlfn.XLOOKUP($A890&amp;$Q$3,Data[Index]&amp;Data[Valid Test, Can be used for conformity (Y/N)],Data[PM/km (mg)])</f>
        <v>#N/A</v>
      </c>
      <c r="M890" s="126" t="e" cm="1">
        <f t="array" ref="M890">_xlfn.XLOOKUP($A890&amp;$Q$3,Data[Index]&amp;Data[Valid Test, Can be used for conformity (Y/N)],Data[CH4 (mg/km)])</f>
        <v>#N/A</v>
      </c>
      <c r="N890" s="126" t="e" cm="1">
        <f t="array" ref="N890">_xlfn.XLOOKUP($A890&amp;$Q$3,Data[Index]&amp;Data[Valid Test, Can be used for conformity (Y/N)],Data[N20 (mg/km)])</f>
        <v>#N/A</v>
      </c>
      <c r="O890" s="129" t="e" cm="1">
        <f t="array" ref="O890">_xlfn.XLOOKUP($A890&amp;$Q$3,Data[Index]&amp;Data[Valid Test, Can be used for conformity (Y/N)],Data[l/100km])</f>
        <v>#N/A</v>
      </c>
      <c r="P890" s="138">
        <f>_xlfn.XLOOKUP($A890,Data[Index],Data[Comments])</f>
        <v>0</v>
      </c>
    </row>
    <row r="891" spans="1:16" x14ac:dyDescent="0.2">
      <c r="A891" s="129"/>
      <c r="B891" s="129"/>
      <c r="C891" s="129" t="e" cm="1">
        <f t="array" ref="C891">_xlfn.XLOOKUP($A891&amp;$Q$3&amp;$R$3,Data[Index]&amp;Data[Valid Test, Can be used for conformity (Y/N)]&amp;Data[Cycle],Data[Test Name])</f>
        <v>#N/A</v>
      </c>
      <c r="D891" s="167" t="e" cm="1">
        <f t="array" ref="D891">_xlfn.XLOOKUP($A891&amp;$Q$3&amp;$R$3,Data[Index]&amp;Data[Valid Test, Can be used for conformity (Y/N)]&amp;Data[Cycle],Data[Mileage (Miles)])</f>
        <v>#N/A</v>
      </c>
      <c r="E891" s="130" t="e" cm="1">
        <f t="array" ref="E891">_xlfn.XLOOKUP($A891&amp;$Q$3&amp;$R$3,Data[Index]&amp;Data[Valid Test, Can be used for conformity (Y/N)]&amp;Data[Cycle],Data[Date])</f>
        <v>#N/A</v>
      </c>
      <c r="F891" s="129" t="e" cm="1">
        <f t="array" ref="F891">_xlfn.XLOOKUP($A891&amp;$Q$3&amp;$R$3,Data[Index]&amp;Data[Valid Test, Can be used for conformity (Y/N)]&amp;Data[Cycle],Data[CO/km (mg)])</f>
        <v>#N/A</v>
      </c>
      <c r="G891" s="129" t="e" cm="1">
        <f t="array" ref="G891">_xlfn.XLOOKUP($A891&amp;$Q$3,Data[Index]&amp;Data[Valid Test, Can be used for conformity (Y/N)],Data[CO2/km (g)])</f>
        <v>#N/A</v>
      </c>
      <c r="H891" s="129" t="e" cm="1">
        <f t="array" ref="H891">_xlfn.XLOOKUP($A891&amp;$Q$3,Data[Index]&amp;Data[Valid Test, Can be used for conformity (Y/N)],Data[THC/km (mg)])</f>
        <v>#N/A</v>
      </c>
      <c r="I891" s="129" t="e" cm="1">
        <f t="array" ref="I891">_xlfn.XLOOKUP($A891&amp;$Q$3,Data[Index]&amp;Data[Valid Test, Can be used for conformity (Y/N)],Data[NOx/km (mg)])</f>
        <v>#N/A</v>
      </c>
      <c r="J891" s="129" t="e" cm="1">
        <f t="array" ref="J891">_xlfn.XLOOKUP($A891&amp;$Q$3,Data[Index]&amp;Data[Valid Test, Can be used for conformity (Y/N)],Data[THC + NOx/km (mg)])</f>
        <v>#N/A</v>
      </c>
      <c r="K891" s="142" t="e" cm="1">
        <f t="array" ref="K891">_xlfn.XLOOKUP($A891&amp;$Q$3,Data[Index]&amp;Data[Valid Test, Can be used for conformity (Y/N)],Data[PN/km ('#)])</f>
        <v>#N/A</v>
      </c>
      <c r="L891" s="129" t="e" cm="1">
        <f t="array" ref="L891">_xlfn.XLOOKUP($A891&amp;$Q$3,Data[Index]&amp;Data[Valid Test, Can be used for conformity (Y/N)],Data[PM/km (mg)])</f>
        <v>#N/A</v>
      </c>
      <c r="M891" s="126" t="e" cm="1">
        <f t="array" ref="M891">_xlfn.XLOOKUP($A891&amp;$Q$3,Data[Index]&amp;Data[Valid Test, Can be used for conformity (Y/N)],Data[CH4 (mg/km)])</f>
        <v>#N/A</v>
      </c>
      <c r="N891" s="126" t="e" cm="1">
        <f t="array" ref="N891">_xlfn.XLOOKUP($A891&amp;$Q$3,Data[Index]&amp;Data[Valid Test, Can be used for conformity (Y/N)],Data[N20 (mg/km)])</f>
        <v>#N/A</v>
      </c>
      <c r="O891" s="129" t="e" cm="1">
        <f t="array" ref="O891">_xlfn.XLOOKUP($A891&amp;$Q$3,Data[Index]&amp;Data[Valid Test, Can be used for conformity (Y/N)],Data[l/100km])</f>
        <v>#N/A</v>
      </c>
      <c r="P891" s="138" t="e">
        <f>_xlfn.XLOOKUP($A891,Data[Index],Data[Comments])</f>
        <v>#N/A</v>
      </c>
    </row>
    <row r="892" spans="1:16" x14ac:dyDescent="0.2">
      <c r="A892" s="129"/>
      <c r="B892" s="129"/>
      <c r="C892" s="129" t="e" cm="1">
        <f t="array" ref="C892">_xlfn.XLOOKUP($A892&amp;$Q$3&amp;$R$3,Data[Index]&amp;Data[Valid Test, Can be used for conformity (Y/N)]&amp;Data[Cycle],Data[Test Name])</f>
        <v>#N/A</v>
      </c>
      <c r="D892" s="167" t="e" cm="1">
        <f t="array" ref="D892">_xlfn.XLOOKUP($A892&amp;$Q$3&amp;$R$3,Data[Index]&amp;Data[Valid Test, Can be used for conformity (Y/N)]&amp;Data[Cycle],Data[Mileage (Miles)])</f>
        <v>#N/A</v>
      </c>
      <c r="E892" s="130" t="e" cm="1">
        <f t="array" ref="E892">_xlfn.XLOOKUP($A892&amp;$Q$3&amp;$R$3,Data[Index]&amp;Data[Valid Test, Can be used for conformity (Y/N)]&amp;Data[Cycle],Data[Date])</f>
        <v>#N/A</v>
      </c>
      <c r="F892" s="129" t="e" cm="1">
        <f t="array" ref="F892">_xlfn.XLOOKUP($A892&amp;$Q$3&amp;$R$3,Data[Index]&amp;Data[Valid Test, Can be used for conformity (Y/N)]&amp;Data[Cycle],Data[CO/km (mg)])</f>
        <v>#N/A</v>
      </c>
      <c r="G892" s="129" t="e" cm="1">
        <f t="array" ref="G892">_xlfn.XLOOKUP($A892&amp;$Q$3,Data[Index]&amp;Data[Valid Test, Can be used for conformity (Y/N)],Data[CO2/km (g)])</f>
        <v>#N/A</v>
      </c>
      <c r="H892" s="129" t="e" cm="1">
        <f t="array" ref="H892">_xlfn.XLOOKUP($A892&amp;$Q$3,Data[Index]&amp;Data[Valid Test, Can be used for conformity (Y/N)],Data[THC/km (mg)])</f>
        <v>#N/A</v>
      </c>
      <c r="I892" s="129" t="e" cm="1">
        <f t="array" ref="I892">_xlfn.XLOOKUP($A892&amp;$Q$3,Data[Index]&amp;Data[Valid Test, Can be used for conformity (Y/N)],Data[NOx/km (mg)])</f>
        <v>#N/A</v>
      </c>
      <c r="J892" s="129" t="e" cm="1">
        <f t="array" ref="J892">_xlfn.XLOOKUP($A892&amp;$Q$3,Data[Index]&amp;Data[Valid Test, Can be used for conformity (Y/N)],Data[THC + NOx/km (mg)])</f>
        <v>#N/A</v>
      </c>
      <c r="K892" s="142" t="e" cm="1">
        <f t="array" ref="K892">_xlfn.XLOOKUP($A892&amp;$Q$3,Data[Index]&amp;Data[Valid Test, Can be used for conformity (Y/N)],Data[PN/km ('#)])</f>
        <v>#N/A</v>
      </c>
      <c r="L892" s="129" t="e" cm="1">
        <f t="array" ref="L892">_xlfn.XLOOKUP($A892&amp;$Q$3,Data[Index]&amp;Data[Valid Test, Can be used for conformity (Y/N)],Data[PM/km (mg)])</f>
        <v>#N/A</v>
      </c>
      <c r="M892" s="126" t="e" cm="1">
        <f t="array" ref="M892">_xlfn.XLOOKUP($A892&amp;$Q$3,Data[Index]&amp;Data[Valid Test, Can be used for conformity (Y/N)],Data[CH4 (mg/km)])</f>
        <v>#N/A</v>
      </c>
      <c r="N892" s="126" t="e" cm="1">
        <f t="array" ref="N892">_xlfn.XLOOKUP($A892&amp;$Q$3,Data[Index]&amp;Data[Valid Test, Can be used for conformity (Y/N)],Data[N20 (mg/km)])</f>
        <v>#N/A</v>
      </c>
      <c r="O892" s="129" t="e" cm="1">
        <f t="array" ref="O892">_xlfn.XLOOKUP($A892&amp;$Q$3,Data[Index]&amp;Data[Valid Test, Can be used for conformity (Y/N)],Data[l/100km])</f>
        <v>#N/A</v>
      </c>
      <c r="P892" s="138">
        <f>_xlfn.XLOOKUP($A892,Data[Index],Data[Comments])</f>
        <v>0</v>
      </c>
    </row>
    <row r="893" spans="1:16" x14ac:dyDescent="0.2">
      <c r="A893" s="129"/>
      <c r="B893" s="129"/>
      <c r="C893" s="129" t="e" cm="1">
        <f t="array" ref="C893">_xlfn.XLOOKUP($A893&amp;$Q$3&amp;$R$3,Data[Index]&amp;Data[Valid Test, Can be used for conformity (Y/N)]&amp;Data[Cycle],Data[Test Name])</f>
        <v>#N/A</v>
      </c>
      <c r="D893" s="167" t="e" cm="1">
        <f t="array" ref="D893">_xlfn.XLOOKUP($A893&amp;$Q$3&amp;$R$3,Data[Index]&amp;Data[Valid Test, Can be used for conformity (Y/N)]&amp;Data[Cycle],Data[Mileage (Miles)])</f>
        <v>#N/A</v>
      </c>
      <c r="E893" s="130" t="e" cm="1">
        <f t="array" ref="E893">_xlfn.XLOOKUP($A893&amp;$Q$3&amp;$R$3,Data[Index]&amp;Data[Valid Test, Can be used for conformity (Y/N)]&amp;Data[Cycle],Data[Date])</f>
        <v>#N/A</v>
      </c>
      <c r="F893" s="129" t="e" cm="1">
        <f t="array" ref="F893">_xlfn.XLOOKUP($A893&amp;$Q$3&amp;$R$3,Data[Index]&amp;Data[Valid Test, Can be used for conformity (Y/N)]&amp;Data[Cycle],Data[CO/km (mg)])</f>
        <v>#N/A</v>
      </c>
      <c r="G893" s="129" t="e" cm="1">
        <f t="array" ref="G893">_xlfn.XLOOKUP($A893&amp;$Q$3,Data[Index]&amp;Data[Valid Test, Can be used for conformity (Y/N)],Data[CO2/km (g)])</f>
        <v>#N/A</v>
      </c>
      <c r="H893" s="129" t="e" cm="1">
        <f t="array" ref="H893">_xlfn.XLOOKUP($A893&amp;$Q$3,Data[Index]&amp;Data[Valid Test, Can be used for conformity (Y/N)],Data[THC/km (mg)])</f>
        <v>#N/A</v>
      </c>
      <c r="I893" s="129" t="e" cm="1">
        <f t="array" ref="I893">_xlfn.XLOOKUP($A893&amp;$Q$3,Data[Index]&amp;Data[Valid Test, Can be used for conformity (Y/N)],Data[NOx/km (mg)])</f>
        <v>#N/A</v>
      </c>
      <c r="J893" s="129" t="e" cm="1">
        <f t="array" ref="J893">_xlfn.XLOOKUP($A893&amp;$Q$3,Data[Index]&amp;Data[Valid Test, Can be used for conformity (Y/N)],Data[THC + NOx/km (mg)])</f>
        <v>#N/A</v>
      </c>
      <c r="K893" s="142" t="e" cm="1">
        <f t="array" ref="K893">_xlfn.XLOOKUP($A893&amp;$Q$3,Data[Index]&amp;Data[Valid Test, Can be used for conformity (Y/N)],Data[PN/km ('#)])</f>
        <v>#N/A</v>
      </c>
      <c r="L893" s="129" t="e" cm="1">
        <f t="array" ref="L893">_xlfn.XLOOKUP($A893&amp;$Q$3,Data[Index]&amp;Data[Valid Test, Can be used for conformity (Y/N)],Data[PM/km (mg)])</f>
        <v>#N/A</v>
      </c>
      <c r="M893" s="126" t="e" cm="1">
        <f t="array" ref="M893">_xlfn.XLOOKUP($A893&amp;$Q$3,Data[Index]&amp;Data[Valid Test, Can be used for conformity (Y/N)],Data[CH4 (mg/km)])</f>
        <v>#N/A</v>
      </c>
      <c r="N893" s="126" t="e" cm="1">
        <f t="array" ref="N893">_xlfn.XLOOKUP($A893&amp;$Q$3,Data[Index]&amp;Data[Valid Test, Can be used for conformity (Y/N)],Data[N20 (mg/km)])</f>
        <v>#N/A</v>
      </c>
      <c r="O893" s="129" t="e" cm="1">
        <f t="array" ref="O893">_xlfn.XLOOKUP($A893&amp;$Q$3,Data[Index]&amp;Data[Valid Test, Can be used for conformity (Y/N)],Data[l/100km])</f>
        <v>#N/A</v>
      </c>
      <c r="P893" s="138">
        <f>_xlfn.XLOOKUP($A893,Data[Index],Data[Comments])</f>
        <v>0</v>
      </c>
    </row>
    <row r="894" spans="1:16" x14ac:dyDescent="0.2">
      <c r="A894" s="129"/>
      <c r="B894" s="129"/>
      <c r="C894" s="129" t="e" cm="1">
        <f t="array" ref="C894">_xlfn.XLOOKUP($A894&amp;$Q$3&amp;$R$3,Data[Index]&amp;Data[Valid Test, Can be used for conformity (Y/N)]&amp;Data[Cycle],Data[Test Name])</f>
        <v>#N/A</v>
      </c>
      <c r="D894" s="167" t="e" cm="1">
        <f t="array" ref="D894">_xlfn.XLOOKUP($A894&amp;$Q$3&amp;$R$3,Data[Index]&amp;Data[Valid Test, Can be used for conformity (Y/N)]&amp;Data[Cycle],Data[Mileage (Miles)])</f>
        <v>#N/A</v>
      </c>
      <c r="E894" s="130" t="e" cm="1">
        <f t="array" ref="E894">_xlfn.XLOOKUP($A894&amp;$Q$3&amp;$R$3,Data[Index]&amp;Data[Valid Test, Can be used for conformity (Y/N)]&amp;Data[Cycle],Data[Date])</f>
        <v>#N/A</v>
      </c>
      <c r="F894" s="129" t="e" cm="1">
        <f t="array" ref="F894">_xlfn.XLOOKUP($A894&amp;$Q$3&amp;$R$3,Data[Index]&amp;Data[Valid Test, Can be used for conformity (Y/N)]&amp;Data[Cycle],Data[CO/km (mg)])</f>
        <v>#N/A</v>
      </c>
      <c r="G894" s="129" t="e" cm="1">
        <f t="array" ref="G894">_xlfn.XLOOKUP($A894&amp;$Q$3,Data[Index]&amp;Data[Valid Test, Can be used for conformity (Y/N)],Data[CO2/km (g)])</f>
        <v>#N/A</v>
      </c>
      <c r="H894" s="129" t="e" cm="1">
        <f t="array" ref="H894">_xlfn.XLOOKUP($A894&amp;$Q$3,Data[Index]&amp;Data[Valid Test, Can be used for conformity (Y/N)],Data[THC/km (mg)])</f>
        <v>#N/A</v>
      </c>
      <c r="I894" s="129" t="e" cm="1">
        <f t="array" ref="I894">_xlfn.XLOOKUP($A894&amp;$Q$3,Data[Index]&amp;Data[Valid Test, Can be used for conformity (Y/N)],Data[NOx/km (mg)])</f>
        <v>#N/A</v>
      </c>
      <c r="J894" s="129" t="e" cm="1">
        <f t="array" ref="J894">_xlfn.XLOOKUP($A894&amp;$Q$3,Data[Index]&amp;Data[Valid Test, Can be used for conformity (Y/N)],Data[THC + NOx/km (mg)])</f>
        <v>#N/A</v>
      </c>
      <c r="K894" s="142" t="e" cm="1">
        <f t="array" ref="K894">_xlfn.XLOOKUP($A894&amp;$Q$3,Data[Index]&amp;Data[Valid Test, Can be used for conformity (Y/N)],Data[PN/km ('#)])</f>
        <v>#N/A</v>
      </c>
      <c r="L894" s="129" t="e" cm="1">
        <f t="array" ref="L894">_xlfn.XLOOKUP($A894&amp;$Q$3,Data[Index]&amp;Data[Valid Test, Can be used for conformity (Y/N)],Data[PM/km (mg)])</f>
        <v>#N/A</v>
      </c>
      <c r="M894" s="126" t="e" cm="1">
        <f t="array" ref="M894">_xlfn.XLOOKUP($A894&amp;$Q$3,Data[Index]&amp;Data[Valid Test, Can be used for conformity (Y/N)],Data[CH4 (mg/km)])</f>
        <v>#N/A</v>
      </c>
      <c r="N894" s="126" t="e" cm="1">
        <f t="array" ref="N894">_xlfn.XLOOKUP($A894&amp;$Q$3,Data[Index]&amp;Data[Valid Test, Can be used for conformity (Y/N)],Data[N20 (mg/km)])</f>
        <v>#N/A</v>
      </c>
      <c r="O894" s="129" t="e" cm="1">
        <f t="array" ref="O894">_xlfn.XLOOKUP($A894&amp;$Q$3,Data[Index]&amp;Data[Valid Test, Can be used for conformity (Y/N)],Data[l/100km])</f>
        <v>#N/A</v>
      </c>
      <c r="P894" s="138" t="e">
        <f>_xlfn.XLOOKUP($A894,Data[Index],Data[Comments])</f>
        <v>#N/A</v>
      </c>
    </row>
    <row r="895" spans="1:16" x14ac:dyDescent="0.2">
      <c r="A895" s="129"/>
      <c r="B895" s="129"/>
      <c r="C895" s="129" t="e" cm="1">
        <f t="array" ref="C895">_xlfn.XLOOKUP($A895&amp;$Q$3&amp;$R$3,Data[Index]&amp;Data[Valid Test, Can be used for conformity (Y/N)]&amp;Data[Cycle],Data[Test Name])</f>
        <v>#N/A</v>
      </c>
      <c r="D895" s="167" t="e" cm="1">
        <f t="array" ref="D895">_xlfn.XLOOKUP($A895&amp;$Q$3&amp;$R$3,Data[Index]&amp;Data[Valid Test, Can be used for conformity (Y/N)]&amp;Data[Cycle],Data[Mileage (Miles)])</f>
        <v>#N/A</v>
      </c>
      <c r="E895" s="130" t="e" cm="1">
        <f t="array" ref="E895">_xlfn.XLOOKUP($A895&amp;$Q$3&amp;$R$3,Data[Index]&amp;Data[Valid Test, Can be used for conformity (Y/N)]&amp;Data[Cycle],Data[Date])</f>
        <v>#N/A</v>
      </c>
      <c r="F895" s="129" t="e" cm="1">
        <f t="array" ref="F895">_xlfn.XLOOKUP($A895&amp;$Q$3&amp;$R$3,Data[Index]&amp;Data[Valid Test, Can be used for conformity (Y/N)]&amp;Data[Cycle],Data[CO/km (mg)])</f>
        <v>#N/A</v>
      </c>
      <c r="G895" s="129" t="e" cm="1">
        <f t="array" ref="G895">_xlfn.XLOOKUP($A895&amp;$Q$3,Data[Index]&amp;Data[Valid Test, Can be used for conformity (Y/N)],Data[CO2/km (g)])</f>
        <v>#N/A</v>
      </c>
      <c r="H895" s="129" t="e" cm="1">
        <f t="array" ref="H895">_xlfn.XLOOKUP($A895&amp;$Q$3,Data[Index]&amp;Data[Valid Test, Can be used for conformity (Y/N)],Data[THC/km (mg)])</f>
        <v>#N/A</v>
      </c>
      <c r="I895" s="129" t="e" cm="1">
        <f t="array" ref="I895">_xlfn.XLOOKUP($A895&amp;$Q$3,Data[Index]&amp;Data[Valid Test, Can be used for conformity (Y/N)],Data[NOx/km (mg)])</f>
        <v>#N/A</v>
      </c>
      <c r="J895" s="129" t="e" cm="1">
        <f t="array" ref="J895">_xlfn.XLOOKUP($A895&amp;$Q$3,Data[Index]&amp;Data[Valid Test, Can be used for conformity (Y/N)],Data[THC + NOx/km (mg)])</f>
        <v>#N/A</v>
      </c>
      <c r="K895" s="142" t="e" cm="1">
        <f t="array" ref="K895">_xlfn.XLOOKUP($A895&amp;$Q$3,Data[Index]&amp;Data[Valid Test, Can be used for conformity (Y/N)],Data[PN/km ('#)])</f>
        <v>#N/A</v>
      </c>
      <c r="L895" s="129" t="e" cm="1">
        <f t="array" ref="L895">_xlfn.XLOOKUP($A895&amp;$Q$3,Data[Index]&amp;Data[Valid Test, Can be used for conformity (Y/N)],Data[PM/km (mg)])</f>
        <v>#N/A</v>
      </c>
      <c r="M895" s="126" t="e" cm="1">
        <f t="array" ref="M895">_xlfn.XLOOKUP($A895&amp;$Q$3,Data[Index]&amp;Data[Valid Test, Can be used for conformity (Y/N)],Data[CH4 (mg/km)])</f>
        <v>#N/A</v>
      </c>
      <c r="N895" s="126" t="e" cm="1">
        <f t="array" ref="N895">_xlfn.XLOOKUP($A895&amp;$Q$3,Data[Index]&amp;Data[Valid Test, Can be used for conformity (Y/N)],Data[N20 (mg/km)])</f>
        <v>#N/A</v>
      </c>
      <c r="O895" s="129" t="e" cm="1">
        <f t="array" ref="O895">_xlfn.XLOOKUP($A895&amp;$Q$3,Data[Index]&amp;Data[Valid Test, Can be used for conformity (Y/N)],Data[l/100km])</f>
        <v>#N/A</v>
      </c>
      <c r="P895" s="138" t="e">
        <f>_xlfn.XLOOKUP($A895,Data[Index],Data[Comments])</f>
        <v>#N/A</v>
      </c>
    </row>
    <row r="896" spans="1:16" x14ac:dyDescent="0.2">
      <c r="A896" s="129"/>
      <c r="B896" s="129"/>
      <c r="C896" s="129" t="e" cm="1">
        <f t="array" ref="C896">_xlfn.XLOOKUP($A896&amp;$Q$3&amp;$R$3,Data[Index]&amp;Data[Valid Test, Can be used for conformity (Y/N)]&amp;Data[Cycle],Data[Test Name])</f>
        <v>#N/A</v>
      </c>
      <c r="D896" s="167" t="e" cm="1">
        <f t="array" ref="D896">_xlfn.XLOOKUP($A896&amp;$Q$3&amp;$R$3,Data[Index]&amp;Data[Valid Test, Can be used for conformity (Y/N)]&amp;Data[Cycle],Data[Mileage (Miles)])</f>
        <v>#N/A</v>
      </c>
      <c r="E896" s="130" t="e" cm="1">
        <f t="array" ref="E896">_xlfn.XLOOKUP($A896&amp;$Q$3&amp;$R$3,Data[Index]&amp;Data[Valid Test, Can be used for conformity (Y/N)]&amp;Data[Cycle],Data[Date])</f>
        <v>#N/A</v>
      </c>
      <c r="F896" s="129" t="e" cm="1">
        <f t="array" ref="F896">_xlfn.XLOOKUP($A896&amp;$Q$3&amp;$R$3,Data[Index]&amp;Data[Valid Test, Can be used for conformity (Y/N)]&amp;Data[Cycle],Data[CO/km (mg)])</f>
        <v>#N/A</v>
      </c>
      <c r="G896" s="129" t="e" cm="1">
        <f t="array" ref="G896">_xlfn.XLOOKUP($A896&amp;$Q$3,Data[Index]&amp;Data[Valid Test, Can be used for conformity (Y/N)],Data[CO2/km (g)])</f>
        <v>#N/A</v>
      </c>
      <c r="H896" s="129" t="e" cm="1">
        <f t="array" ref="H896">_xlfn.XLOOKUP($A896&amp;$Q$3,Data[Index]&amp;Data[Valid Test, Can be used for conformity (Y/N)],Data[THC/km (mg)])</f>
        <v>#N/A</v>
      </c>
      <c r="I896" s="129" t="e" cm="1">
        <f t="array" ref="I896">_xlfn.XLOOKUP($A896&amp;$Q$3,Data[Index]&amp;Data[Valid Test, Can be used for conformity (Y/N)],Data[NOx/km (mg)])</f>
        <v>#N/A</v>
      </c>
      <c r="J896" s="129" t="e" cm="1">
        <f t="array" ref="J896">_xlfn.XLOOKUP($A896&amp;$Q$3,Data[Index]&amp;Data[Valid Test, Can be used for conformity (Y/N)],Data[THC + NOx/km (mg)])</f>
        <v>#N/A</v>
      </c>
      <c r="K896" s="142" t="e" cm="1">
        <f t="array" ref="K896">_xlfn.XLOOKUP($A896&amp;$Q$3,Data[Index]&amp;Data[Valid Test, Can be used for conformity (Y/N)],Data[PN/km ('#)])</f>
        <v>#N/A</v>
      </c>
      <c r="L896" s="129" t="e" cm="1">
        <f t="array" ref="L896">_xlfn.XLOOKUP($A896&amp;$Q$3,Data[Index]&amp;Data[Valid Test, Can be used for conformity (Y/N)],Data[PM/km (mg)])</f>
        <v>#N/A</v>
      </c>
      <c r="M896" s="126" t="e" cm="1">
        <f t="array" ref="M896">_xlfn.XLOOKUP($A896&amp;$Q$3,Data[Index]&amp;Data[Valid Test, Can be used for conformity (Y/N)],Data[CH4 (mg/km)])</f>
        <v>#N/A</v>
      </c>
      <c r="N896" s="126" t="e" cm="1">
        <f t="array" ref="N896">_xlfn.XLOOKUP($A896&amp;$Q$3,Data[Index]&amp;Data[Valid Test, Can be used for conformity (Y/N)],Data[N20 (mg/km)])</f>
        <v>#N/A</v>
      </c>
      <c r="O896" s="129" t="e" cm="1">
        <f t="array" ref="O896">_xlfn.XLOOKUP($A896&amp;$Q$3,Data[Index]&amp;Data[Valid Test, Can be used for conformity (Y/N)],Data[l/100km])</f>
        <v>#N/A</v>
      </c>
      <c r="P896" s="138" t="e">
        <f>_xlfn.XLOOKUP($A896,Data[Index],Data[Comments])</f>
        <v>#N/A</v>
      </c>
    </row>
    <row r="897" spans="1:16" x14ac:dyDescent="0.2">
      <c r="A897" s="129"/>
      <c r="B897" s="129"/>
      <c r="C897" s="129" t="e" cm="1">
        <f t="array" ref="C897">_xlfn.XLOOKUP($A897&amp;$Q$3&amp;$R$3,Data[Index]&amp;Data[Valid Test, Can be used for conformity (Y/N)]&amp;Data[Cycle],Data[Test Name])</f>
        <v>#N/A</v>
      </c>
      <c r="D897" s="167" t="e" cm="1">
        <f t="array" ref="D897">_xlfn.XLOOKUP($A897&amp;$Q$3&amp;$R$3,Data[Index]&amp;Data[Valid Test, Can be used for conformity (Y/N)]&amp;Data[Cycle],Data[Mileage (Miles)])</f>
        <v>#N/A</v>
      </c>
      <c r="E897" s="130" t="e" cm="1">
        <f t="array" ref="E897">_xlfn.XLOOKUP($A897&amp;$Q$3&amp;$R$3,Data[Index]&amp;Data[Valid Test, Can be used for conformity (Y/N)]&amp;Data[Cycle],Data[Date])</f>
        <v>#N/A</v>
      </c>
      <c r="F897" s="129" t="e" cm="1">
        <f t="array" ref="F897">_xlfn.XLOOKUP($A897&amp;$Q$3&amp;$R$3,Data[Index]&amp;Data[Valid Test, Can be used for conformity (Y/N)]&amp;Data[Cycle],Data[CO/km (mg)])</f>
        <v>#N/A</v>
      </c>
      <c r="G897" s="129" t="e" cm="1">
        <f t="array" ref="G897">_xlfn.XLOOKUP($A897&amp;$Q$3,Data[Index]&amp;Data[Valid Test, Can be used for conformity (Y/N)],Data[CO2/km (g)])</f>
        <v>#N/A</v>
      </c>
      <c r="H897" s="129" t="e" cm="1">
        <f t="array" ref="H897">_xlfn.XLOOKUP($A897&amp;$Q$3,Data[Index]&amp;Data[Valid Test, Can be used for conformity (Y/N)],Data[THC/km (mg)])</f>
        <v>#N/A</v>
      </c>
      <c r="I897" s="129" t="e" cm="1">
        <f t="array" ref="I897">_xlfn.XLOOKUP($A897&amp;$Q$3,Data[Index]&amp;Data[Valid Test, Can be used for conformity (Y/N)],Data[NOx/km (mg)])</f>
        <v>#N/A</v>
      </c>
      <c r="J897" s="129" t="e" cm="1">
        <f t="array" ref="J897">_xlfn.XLOOKUP($A897&amp;$Q$3,Data[Index]&amp;Data[Valid Test, Can be used for conformity (Y/N)],Data[THC + NOx/km (mg)])</f>
        <v>#N/A</v>
      </c>
      <c r="K897" s="142" t="e" cm="1">
        <f t="array" ref="K897">_xlfn.XLOOKUP($A897&amp;$Q$3,Data[Index]&amp;Data[Valid Test, Can be used for conformity (Y/N)],Data[PN/km ('#)])</f>
        <v>#N/A</v>
      </c>
      <c r="L897" s="129" t="e" cm="1">
        <f t="array" ref="L897">_xlfn.XLOOKUP($A897&amp;$Q$3,Data[Index]&amp;Data[Valid Test, Can be used for conformity (Y/N)],Data[PM/km (mg)])</f>
        <v>#N/A</v>
      </c>
      <c r="M897" s="126" t="e" cm="1">
        <f t="array" ref="M897">_xlfn.XLOOKUP($A897&amp;$Q$3,Data[Index]&amp;Data[Valid Test, Can be used for conformity (Y/N)],Data[CH4 (mg/km)])</f>
        <v>#N/A</v>
      </c>
      <c r="N897" s="126" t="e" cm="1">
        <f t="array" ref="N897">_xlfn.XLOOKUP($A897&amp;$Q$3,Data[Index]&amp;Data[Valid Test, Can be used for conformity (Y/N)],Data[N20 (mg/km)])</f>
        <v>#N/A</v>
      </c>
      <c r="O897" s="129" t="e" cm="1">
        <f t="array" ref="O897">_xlfn.XLOOKUP($A897&amp;$Q$3,Data[Index]&amp;Data[Valid Test, Can be used for conformity (Y/N)],Data[l/100km])</f>
        <v>#N/A</v>
      </c>
      <c r="P897" s="138">
        <f>_xlfn.XLOOKUP($A897,Data[Index],Data[Comments])</f>
        <v>0</v>
      </c>
    </row>
    <row r="898" spans="1:16" x14ac:dyDescent="0.2">
      <c r="A898" s="129"/>
      <c r="B898" s="129"/>
      <c r="C898" s="129" t="e" cm="1">
        <f t="array" ref="C898">_xlfn.XLOOKUP($A898&amp;$Q$3&amp;$R$3,Data[Index]&amp;Data[Valid Test, Can be used for conformity (Y/N)]&amp;Data[Cycle],Data[Test Name])</f>
        <v>#N/A</v>
      </c>
      <c r="D898" s="167" t="e" cm="1">
        <f t="array" ref="D898">_xlfn.XLOOKUP($A898&amp;$Q$3&amp;$R$3,Data[Index]&amp;Data[Valid Test, Can be used for conformity (Y/N)]&amp;Data[Cycle],Data[Mileage (Miles)])</f>
        <v>#N/A</v>
      </c>
      <c r="E898" s="130" t="e" cm="1">
        <f t="array" ref="E898">_xlfn.XLOOKUP($A898&amp;$Q$3&amp;$R$3,Data[Index]&amp;Data[Valid Test, Can be used for conformity (Y/N)]&amp;Data[Cycle],Data[Date])</f>
        <v>#N/A</v>
      </c>
      <c r="F898" s="129" t="e" cm="1">
        <f t="array" ref="F898">_xlfn.XLOOKUP($A898&amp;$Q$3&amp;$R$3,Data[Index]&amp;Data[Valid Test, Can be used for conformity (Y/N)]&amp;Data[Cycle],Data[CO/km (mg)])</f>
        <v>#N/A</v>
      </c>
      <c r="G898" s="129" t="e" cm="1">
        <f t="array" ref="G898">_xlfn.XLOOKUP($A898&amp;$Q$3,Data[Index]&amp;Data[Valid Test, Can be used for conformity (Y/N)],Data[CO2/km (g)])</f>
        <v>#N/A</v>
      </c>
      <c r="H898" s="129" t="e" cm="1">
        <f t="array" ref="H898">_xlfn.XLOOKUP($A898&amp;$Q$3,Data[Index]&amp;Data[Valid Test, Can be used for conformity (Y/N)],Data[THC/km (mg)])</f>
        <v>#N/A</v>
      </c>
      <c r="I898" s="129" t="e" cm="1">
        <f t="array" ref="I898">_xlfn.XLOOKUP($A898&amp;$Q$3,Data[Index]&amp;Data[Valid Test, Can be used for conformity (Y/N)],Data[NOx/km (mg)])</f>
        <v>#N/A</v>
      </c>
      <c r="J898" s="129" t="e" cm="1">
        <f t="array" ref="J898">_xlfn.XLOOKUP($A898&amp;$Q$3,Data[Index]&amp;Data[Valid Test, Can be used for conformity (Y/N)],Data[THC + NOx/km (mg)])</f>
        <v>#N/A</v>
      </c>
      <c r="K898" s="142" t="e" cm="1">
        <f t="array" ref="K898">_xlfn.XLOOKUP($A898&amp;$Q$3,Data[Index]&amp;Data[Valid Test, Can be used for conformity (Y/N)],Data[PN/km ('#)])</f>
        <v>#N/A</v>
      </c>
      <c r="L898" s="129" t="e" cm="1">
        <f t="array" ref="L898">_xlfn.XLOOKUP($A898&amp;$Q$3,Data[Index]&amp;Data[Valid Test, Can be used for conformity (Y/N)],Data[PM/km (mg)])</f>
        <v>#N/A</v>
      </c>
      <c r="M898" s="126" t="e" cm="1">
        <f t="array" ref="M898">_xlfn.XLOOKUP($A898&amp;$Q$3,Data[Index]&amp;Data[Valid Test, Can be used for conformity (Y/N)],Data[CH4 (mg/km)])</f>
        <v>#N/A</v>
      </c>
      <c r="N898" s="126" t="e" cm="1">
        <f t="array" ref="N898">_xlfn.XLOOKUP($A898&amp;$Q$3,Data[Index]&amp;Data[Valid Test, Can be used for conformity (Y/N)],Data[N20 (mg/km)])</f>
        <v>#N/A</v>
      </c>
      <c r="O898" s="129" t="e" cm="1">
        <f t="array" ref="O898">_xlfn.XLOOKUP($A898&amp;$Q$3,Data[Index]&amp;Data[Valid Test, Can be used for conformity (Y/N)],Data[l/100km])</f>
        <v>#N/A</v>
      </c>
      <c r="P898" s="138">
        <f>_xlfn.XLOOKUP($A898,Data[Index],Data[Comments])</f>
        <v>0</v>
      </c>
    </row>
    <row r="899" spans="1:16" x14ac:dyDescent="0.2">
      <c r="A899" s="129"/>
      <c r="B899" s="129"/>
      <c r="C899" s="129" t="e" cm="1">
        <f t="array" ref="C899">_xlfn.XLOOKUP($A899&amp;$Q$3&amp;$R$3,Data[Index]&amp;Data[Valid Test, Can be used for conformity (Y/N)]&amp;Data[Cycle],Data[Test Name])</f>
        <v>#N/A</v>
      </c>
      <c r="D899" s="167" t="e" cm="1">
        <f t="array" ref="D899">_xlfn.XLOOKUP($A899&amp;$Q$3&amp;$R$3,Data[Index]&amp;Data[Valid Test, Can be used for conformity (Y/N)]&amp;Data[Cycle],Data[Mileage (Miles)])</f>
        <v>#N/A</v>
      </c>
      <c r="E899" s="130" t="e" cm="1">
        <f t="array" ref="E899">_xlfn.XLOOKUP($A899&amp;$Q$3&amp;$R$3,Data[Index]&amp;Data[Valid Test, Can be used for conformity (Y/N)]&amp;Data[Cycle],Data[Date])</f>
        <v>#N/A</v>
      </c>
      <c r="F899" s="129" t="e" cm="1">
        <f t="array" ref="F899">_xlfn.XLOOKUP($A899&amp;$Q$3&amp;$R$3,Data[Index]&amp;Data[Valid Test, Can be used for conformity (Y/N)]&amp;Data[Cycle],Data[CO/km (mg)])</f>
        <v>#N/A</v>
      </c>
      <c r="G899" s="129" t="e" cm="1">
        <f t="array" ref="G899">_xlfn.XLOOKUP($A899&amp;$Q$3,Data[Index]&amp;Data[Valid Test, Can be used for conformity (Y/N)],Data[CO2/km (g)])</f>
        <v>#N/A</v>
      </c>
      <c r="H899" s="129" t="e" cm="1">
        <f t="array" ref="H899">_xlfn.XLOOKUP($A899&amp;$Q$3,Data[Index]&amp;Data[Valid Test, Can be used for conformity (Y/N)],Data[THC/km (mg)])</f>
        <v>#N/A</v>
      </c>
      <c r="I899" s="129" t="e" cm="1">
        <f t="array" ref="I899">_xlfn.XLOOKUP($A899&amp;$Q$3,Data[Index]&amp;Data[Valid Test, Can be used for conformity (Y/N)],Data[NOx/km (mg)])</f>
        <v>#N/A</v>
      </c>
      <c r="J899" s="129" t="e" cm="1">
        <f t="array" ref="J899">_xlfn.XLOOKUP($A899&amp;$Q$3,Data[Index]&amp;Data[Valid Test, Can be used for conformity (Y/N)],Data[THC + NOx/km (mg)])</f>
        <v>#N/A</v>
      </c>
      <c r="K899" s="142" t="e" cm="1">
        <f t="array" ref="K899">_xlfn.XLOOKUP($A899&amp;$Q$3,Data[Index]&amp;Data[Valid Test, Can be used for conformity (Y/N)],Data[PN/km ('#)])</f>
        <v>#N/A</v>
      </c>
      <c r="L899" s="129" t="e" cm="1">
        <f t="array" ref="L899">_xlfn.XLOOKUP($A899&amp;$Q$3,Data[Index]&amp;Data[Valid Test, Can be used for conformity (Y/N)],Data[PM/km (mg)])</f>
        <v>#N/A</v>
      </c>
      <c r="M899" s="126" t="e" cm="1">
        <f t="array" ref="M899">_xlfn.XLOOKUP($A899&amp;$Q$3,Data[Index]&amp;Data[Valid Test, Can be used for conformity (Y/N)],Data[CH4 (mg/km)])</f>
        <v>#N/A</v>
      </c>
      <c r="N899" s="126" t="e" cm="1">
        <f t="array" ref="N899">_xlfn.XLOOKUP($A899&amp;$Q$3,Data[Index]&amp;Data[Valid Test, Can be used for conformity (Y/N)],Data[N20 (mg/km)])</f>
        <v>#N/A</v>
      </c>
      <c r="O899" s="129" t="e" cm="1">
        <f t="array" ref="O899">_xlfn.XLOOKUP($A899&amp;$Q$3,Data[Index]&amp;Data[Valid Test, Can be used for conformity (Y/N)],Data[l/100km])</f>
        <v>#N/A</v>
      </c>
      <c r="P899" s="138" t="e">
        <f>_xlfn.XLOOKUP($A899,Data[Index],Data[Comments])</f>
        <v>#N/A</v>
      </c>
    </row>
    <row r="900" spans="1:16" x14ac:dyDescent="0.2">
      <c r="A900" s="129"/>
      <c r="B900" s="129"/>
      <c r="C900" s="129" t="e" cm="1">
        <f t="array" ref="C900">_xlfn.XLOOKUP($A900&amp;$Q$3&amp;$R$3,Data[Index]&amp;Data[Valid Test, Can be used for conformity (Y/N)]&amp;Data[Cycle],Data[Test Name])</f>
        <v>#N/A</v>
      </c>
      <c r="D900" s="167" t="e" cm="1">
        <f t="array" ref="D900">_xlfn.XLOOKUP($A900&amp;$Q$3&amp;$R$3,Data[Index]&amp;Data[Valid Test, Can be used for conformity (Y/N)]&amp;Data[Cycle],Data[Mileage (Miles)])</f>
        <v>#N/A</v>
      </c>
      <c r="E900" s="130" t="e" cm="1">
        <f t="array" ref="E900">_xlfn.XLOOKUP($A900&amp;$Q$3&amp;$R$3,Data[Index]&amp;Data[Valid Test, Can be used for conformity (Y/N)]&amp;Data[Cycle],Data[Date])</f>
        <v>#N/A</v>
      </c>
      <c r="F900" s="129" t="e" cm="1">
        <f t="array" ref="F900">_xlfn.XLOOKUP($A900&amp;$Q$3&amp;$R$3,Data[Index]&amp;Data[Valid Test, Can be used for conformity (Y/N)]&amp;Data[Cycle],Data[CO/km (mg)])</f>
        <v>#N/A</v>
      </c>
      <c r="G900" s="129" t="e" cm="1">
        <f t="array" ref="G900">_xlfn.XLOOKUP($A900&amp;$Q$3,Data[Index]&amp;Data[Valid Test, Can be used for conformity (Y/N)],Data[CO2/km (g)])</f>
        <v>#N/A</v>
      </c>
      <c r="H900" s="129" t="e" cm="1">
        <f t="array" ref="H900">_xlfn.XLOOKUP($A900&amp;$Q$3,Data[Index]&amp;Data[Valid Test, Can be used for conformity (Y/N)],Data[THC/km (mg)])</f>
        <v>#N/A</v>
      </c>
      <c r="I900" s="129" t="e" cm="1">
        <f t="array" ref="I900">_xlfn.XLOOKUP($A900&amp;$Q$3,Data[Index]&amp;Data[Valid Test, Can be used for conformity (Y/N)],Data[NOx/km (mg)])</f>
        <v>#N/A</v>
      </c>
      <c r="J900" s="129" t="e" cm="1">
        <f t="array" ref="J900">_xlfn.XLOOKUP($A900&amp;$Q$3,Data[Index]&amp;Data[Valid Test, Can be used for conformity (Y/N)],Data[THC + NOx/km (mg)])</f>
        <v>#N/A</v>
      </c>
      <c r="K900" s="142" t="e" cm="1">
        <f t="array" ref="K900">_xlfn.XLOOKUP($A900&amp;$Q$3,Data[Index]&amp;Data[Valid Test, Can be used for conformity (Y/N)],Data[PN/km ('#)])</f>
        <v>#N/A</v>
      </c>
      <c r="L900" s="129" t="e" cm="1">
        <f t="array" ref="L900">_xlfn.XLOOKUP($A900&amp;$Q$3,Data[Index]&amp;Data[Valid Test, Can be used for conformity (Y/N)],Data[PM/km (mg)])</f>
        <v>#N/A</v>
      </c>
      <c r="M900" s="126" t="e" cm="1">
        <f t="array" ref="M900">_xlfn.XLOOKUP($A900&amp;$Q$3,Data[Index]&amp;Data[Valid Test, Can be used for conformity (Y/N)],Data[CH4 (mg/km)])</f>
        <v>#N/A</v>
      </c>
      <c r="N900" s="126" t="e" cm="1">
        <f t="array" ref="N900">_xlfn.XLOOKUP($A900&amp;$Q$3,Data[Index]&amp;Data[Valid Test, Can be used for conformity (Y/N)],Data[N20 (mg/km)])</f>
        <v>#N/A</v>
      </c>
      <c r="O900" s="129" t="e" cm="1">
        <f t="array" ref="O900">_xlfn.XLOOKUP($A900&amp;$Q$3,Data[Index]&amp;Data[Valid Test, Can be used for conformity (Y/N)],Data[l/100km])</f>
        <v>#N/A</v>
      </c>
      <c r="P900" s="138">
        <f>_xlfn.XLOOKUP($A900,Data[Index],Data[Comments])</f>
        <v>0</v>
      </c>
    </row>
    <row r="901" spans="1:16" x14ac:dyDescent="0.2">
      <c r="A901" s="129"/>
      <c r="B901" s="129"/>
      <c r="C901" s="129" t="e" cm="1">
        <f t="array" ref="C901">_xlfn.XLOOKUP($A901&amp;$Q$3&amp;$R$3,Data[Index]&amp;Data[Valid Test, Can be used for conformity (Y/N)]&amp;Data[Cycle],Data[Test Name])</f>
        <v>#N/A</v>
      </c>
      <c r="D901" s="167" t="e" cm="1">
        <f t="array" ref="D901">_xlfn.XLOOKUP($A901&amp;$Q$3&amp;$R$3,Data[Index]&amp;Data[Valid Test, Can be used for conformity (Y/N)]&amp;Data[Cycle],Data[Mileage (Miles)])</f>
        <v>#N/A</v>
      </c>
      <c r="E901" s="130" t="e" cm="1">
        <f t="array" ref="E901">_xlfn.XLOOKUP($A901&amp;$Q$3&amp;$R$3,Data[Index]&amp;Data[Valid Test, Can be used for conformity (Y/N)]&amp;Data[Cycle],Data[Date])</f>
        <v>#N/A</v>
      </c>
      <c r="F901" s="129" t="e" cm="1">
        <f t="array" ref="F901">_xlfn.XLOOKUP($A901&amp;$Q$3&amp;$R$3,Data[Index]&amp;Data[Valid Test, Can be used for conformity (Y/N)]&amp;Data[Cycle],Data[CO/km (mg)])</f>
        <v>#N/A</v>
      </c>
      <c r="G901" s="129" t="e" cm="1">
        <f t="array" ref="G901">_xlfn.XLOOKUP($A901&amp;$Q$3,Data[Index]&amp;Data[Valid Test, Can be used for conformity (Y/N)],Data[CO2/km (g)])</f>
        <v>#N/A</v>
      </c>
      <c r="H901" s="129" t="e" cm="1">
        <f t="array" ref="H901">_xlfn.XLOOKUP($A901&amp;$Q$3,Data[Index]&amp;Data[Valid Test, Can be used for conformity (Y/N)],Data[THC/km (mg)])</f>
        <v>#N/A</v>
      </c>
      <c r="I901" s="129" t="e" cm="1">
        <f t="array" ref="I901">_xlfn.XLOOKUP($A901&amp;$Q$3,Data[Index]&amp;Data[Valid Test, Can be used for conformity (Y/N)],Data[NOx/km (mg)])</f>
        <v>#N/A</v>
      </c>
      <c r="J901" s="129" t="e" cm="1">
        <f t="array" ref="J901">_xlfn.XLOOKUP($A901&amp;$Q$3,Data[Index]&amp;Data[Valid Test, Can be used for conformity (Y/N)],Data[THC + NOx/km (mg)])</f>
        <v>#N/A</v>
      </c>
      <c r="K901" s="142" t="e" cm="1">
        <f t="array" ref="K901">_xlfn.XLOOKUP($A901&amp;$Q$3,Data[Index]&amp;Data[Valid Test, Can be used for conformity (Y/N)],Data[PN/km ('#)])</f>
        <v>#N/A</v>
      </c>
      <c r="L901" s="129" t="e" cm="1">
        <f t="array" ref="L901">_xlfn.XLOOKUP($A901&amp;$Q$3,Data[Index]&amp;Data[Valid Test, Can be used for conformity (Y/N)],Data[PM/km (mg)])</f>
        <v>#N/A</v>
      </c>
      <c r="M901" s="126" t="e" cm="1">
        <f t="array" ref="M901">_xlfn.XLOOKUP($A901&amp;$Q$3,Data[Index]&amp;Data[Valid Test, Can be used for conformity (Y/N)],Data[CH4 (mg/km)])</f>
        <v>#N/A</v>
      </c>
      <c r="N901" s="126" t="e" cm="1">
        <f t="array" ref="N901">_xlfn.XLOOKUP($A901&amp;$Q$3,Data[Index]&amp;Data[Valid Test, Can be used for conformity (Y/N)],Data[N20 (mg/km)])</f>
        <v>#N/A</v>
      </c>
      <c r="O901" s="129" t="e" cm="1">
        <f t="array" ref="O901">_xlfn.XLOOKUP($A901&amp;$Q$3,Data[Index]&amp;Data[Valid Test, Can be used for conformity (Y/N)],Data[l/100km])</f>
        <v>#N/A</v>
      </c>
      <c r="P901" s="138">
        <f>_xlfn.XLOOKUP($A901,Data[Index],Data[Comments])</f>
        <v>0</v>
      </c>
    </row>
    <row r="902" spans="1:16" x14ac:dyDescent="0.2">
      <c r="A902" s="129"/>
      <c r="B902" s="129"/>
      <c r="C902" s="129" t="e" cm="1">
        <f t="array" ref="C902">_xlfn.XLOOKUP($A902&amp;$Q$3&amp;$R$3,Data[Index]&amp;Data[Valid Test, Can be used for conformity (Y/N)]&amp;Data[Cycle],Data[Test Name])</f>
        <v>#N/A</v>
      </c>
      <c r="D902" s="167" t="e" cm="1">
        <f t="array" ref="D902">_xlfn.XLOOKUP($A902&amp;$Q$3&amp;$R$3,Data[Index]&amp;Data[Valid Test, Can be used for conformity (Y/N)]&amp;Data[Cycle],Data[Mileage (Miles)])</f>
        <v>#N/A</v>
      </c>
      <c r="E902" s="130" t="e" cm="1">
        <f t="array" ref="E902">_xlfn.XLOOKUP($A902&amp;$Q$3&amp;$R$3,Data[Index]&amp;Data[Valid Test, Can be used for conformity (Y/N)]&amp;Data[Cycle],Data[Date])</f>
        <v>#N/A</v>
      </c>
      <c r="F902" s="129" t="e" cm="1">
        <f t="array" ref="F902">_xlfn.XLOOKUP($A902&amp;$Q$3&amp;$R$3,Data[Index]&amp;Data[Valid Test, Can be used for conformity (Y/N)]&amp;Data[Cycle],Data[CO/km (mg)])</f>
        <v>#N/A</v>
      </c>
      <c r="G902" s="129" t="e" cm="1">
        <f t="array" ref="G902">_xlfn.XLOOKUP($A902&amp;$Q$3,Data[Index]&amp;Data[Valid Test, Can be used for conformity (Y/N)],Data[CO2/km (g)])</f>
        <v>#N/A</v>
      </c>
      <c r="H902" s="129" t="e" cm="1">
        <f t="array" ref="H902">_xlfn.XLOOKUP($A902&amp;$Q$3,Data[Index]&amp;Data[Valid Test, Can be used for conformity (Y/N)],Data[THC/km (mg)])</f>
        <v>#N/A</v>
      </c>
      <c r="I902" s="129" t="e" cm="1">
        <f t="array" ref="I902">_xlfn.XLOOKUP($A902&amp;$Q$3,Data[Index]&amp;Data[Valid Test, Can be used for conformity (Y/N)],Data[NOx/km (mg)])</f>
        <v>#N/A</v>
      </c>
      <c r="J902" s="129" t="e" cm="1">
        <f t="array" ref="J902">_xlfn.XLOOKUP($A902&amp;$Q$3,Data[Index]&amp;Data[Valid Test, Can be used for conformity (Y/N)],Data[THC + NOx/km (mg)])</f>
        <v>#N/A</v>
      </c>
      <c r="K902" s="142" t="e" cm="1">
        <f t="array" ref="K902">_xlfn.XLOOKUP($A902&amp;$Q$3,Data[Index]&amp;Data[Valid Test, Can be used for conformity (Y/N)],Data[PN/km ('#)])</f>
        <v>#N/A</v>
      </c>
      <c r="L902" s="129" t="e" cm="1">
        <f t="array" ref="L902">_xlfn.XLOOKUP($A902&amp;$Q$3,Data[Index]&amp;Data[Valid Test, Can be used for conformity (Y/N)],Data[PM/km (mg)])</f>
        <v>#N/A</v>
      </c>
      <c r="M902" s="126" t="e" cm="1">
        <f t="array" ref="M902">_xlfn.XLOOKUP($A902&amp;$Q$3,Data[Index]&amp;Data[Valid Test, Can be used for conformity (Y/N)],Data[CH4 (mg/km)])</f>
        <v>#N/A</v>
      </c>
      <c r="N902" s="126" t="e" cm="1">
        <f t="array" ref="N902">_xlfn.XLOOKUP($A902&amp;$Q$3,Data[Index]&amp;Data[Valid Test, Can be used for conformity (Y/N)],Data[N20 (mg/km)])</f>
        <v>#N/A</v>
      </c>
      <c r="O902" s="129" t="e" cm="1">
        <f t="array" ref="O902">_xlfn.XLOOKUP($A902&amp;$Q$3,Data[Index]&amp;Data[Valid Test, Can be used for conformity (Y/N)],Data[l/100km])</f>
        <v>#N/A</v>
      </c>
      <c r="P902" s="138" t="e">
        <f>_xlfn.XLOOKUP($A902,Data[Index],Data[Comments])</f>
        <v>#N/A</v>
      </c>
    </row>
    <row r="903" spans="1:16" x14ac:dyDescent="0.2">
      <c r="A903" s="129"/>
      <c r="B903" s="129"/>
      <c r="C903" s="129" t="e" cm="1">
        <f t="array" ref="C903">_xlfn.XLOOKUP($A903&amp;$Q$3&amp;$R$3,Data[Index]&amp;Data[Valid Test, Can be used for conformity (Y/N)]&amp;Data[Cycle],Data[Test Name])</f>
        <v>#N/A</v>
      </c>
      <c r="D903" s="167" t="e" cm="1">
        <f t="array" ref="D903">_xlfn.XLOOKUP($A903&amp;$Q$3&amp;$R$3,Data[Index]&amp;Data[Valid Test, Can be used for conformity (Y/N)]&amp;Data[Cycle],Data[Mileage (Miles)])</f>
        <v>#N/A</v>
      </c>
      <c r="E903" s="130" t="e" cm="1">
        <f t="array" ref="E903">_xlfn.XLOOKUP($A903&amp;$Q$3&amp;$R$3,Data[Index]&amp;Data[Valid Test, Can be used for conformity (Y/N)]&amp;Data[Cycle],Data[Date])</f>
        <v>#N/A</v>
      </c>
      <c r="F903" s="129" t="e" cm="1">
        <f t="array" ref="F903">_xlfn.XLOOKUP($A903&amp;$Q$3&amp;$R$3,Data[Index]&amp;Data[Valid Test, Can be used for conformity (Y/N)]&amp;Data[Cycle],Data[CO/km (mg)])</f>
        <v>#N/A</v>
      </c>
      <c r="G903" s="129" t="e" cm="1">
        <f t="array" ref="G903">_xlfn.XLOOKUP($A903&amp;$Q$3,Data[Index]&amp;Data[Valid Test, Can be used for conformity (Y/N)],Data[CO2/km (g)])</f>
        <v>#N/A</v>
      </c>
      <c r="H903" s="129" t="e" cm="1">
        <f t="array" ref="H903">_xlfn.XLOOKUP($A903&amp;$Q$3,Data[Index]&amp;Data[Valid Test, Can be used for conformity (Y/N)],Data[THC/km (mg)])</f>
        <v>#N/A</v>
      </c>
      <c r="I903" s="129" t="e" cm="1">
        <f t="array" ref="I903">_xlfn.XLOOKUP($A903&amp;$Q$3,Data[Index]&amp;Data[Valid Test, Can be used for conformity (Y/N)],Data[NOx/km (mg)])</f>
        <v>#N/A</v>
      </c>
      <c r="J903" s="129" t="e" cm="1">
        <f t="array" ref="J903">_xlfn.XLOOKUP($A903&amp;$Q$3,Data[Index]&amp;Data[Valid Test, Can be used for conformity (Y/N)],Data[THC + NOx/km (mg)])</f>
        <v>#N/A</v>
      </c>
      <c r="K903" s="142" t="e" cm="1">
        <f t="array" ref="K903">_xlfn.XLOOKUP($A903&amp;$Q$3,Data[Index]&amp;Data[Valid Test, Can be used for conformity (Y/N)],Data[PN/km ('#)])</f>
        <v>#N/A</v>
      </c>
      <c r="L903" s="129" t="e" cm="1">
        <f t="array" ref="L903">_xlfn.XLOOKUP($A903&amp;$Q$3,Data[Index]&amp;Data[Valid Test, Can be used for conformity (Y/N)],Data[PM/km (mg)])</f>
        <v>#N/A</v>
      </c>
      <c r="M903" s="126" t="e" cm="1">
        <f t="array" ref="M903">_xlfn.XLOOKUP($A903&amp;$Q$3,Data[Index]&amp;Data[Valid Test, Can be used for conformity (Y/N)],Data[CH4 (mg/km)])</f>
        <v>#N/A</v>
      </c>
      <c r="N903" s="126" t="e" cm="1">
        <f t="array" ref="N903">_xlfn.XLOOKUP($A903&amp;$Q$3,Data[Index]&amp;Data[Valid Test, Can be used for conformity (Y/N)],Data[N20 (mg/km)])</f>
        <v>#N/A</v>
      </c>
      <c r="O903" s="129" t="e" cm="1">
        <f t="array" ref="O903">_xlfn.XLOOKUP($A903&amp;$Q$3,Data[Index]&amp;Data[Valid Test, Can be used for conformity (Y/N)],Data[l/100km])</f>
        <v>#N/A</v>
      </c>
      <c r="P903" s="138" t="e">
        <f>_xlfn.XLOOKUP($A903,Data[Index],Data[Comments])</f>
        <v>#N/A</v>
      </c>
    </row>
    <row r="904" spans="1:16" x14ac:dyDescent="0.2">
      <c r="A904" s="129"/>
      <c r="B904" s="129"/>
      <c r="C904" s="129" t="e" cm="1">
        <f t="array" ref="C904">_xlfn.XLOOKUP($A904&amp;$Q$3&amp;$R$3,Data[Index]&amp;Data[Valid Test, Can be used for conformity (Y/N)]&amp;Data[Cycle],Data[Test Name])</f>
        <v>#N/A</v>
      </c>
      <c r="D904" s="167" t="e" cm="1">
        <f t="array" ref="D904">_xlfn.XLOOKUP($A904&amp;$Q$3&amp;$R$3,Data[Index]&amp;Data[Valid Test, Can be used for conformity (Y/N)]&amp;Data[Cycle],Data[Mileage (Miles)])</f>
        <v>#N/A</v>
      </c>
      <c r="E904" s="130" t="e" cm="1">
        <f t="array" ref="E904">_xlfn.XLOOKUP($A904&amp;$Q$3&amp;$R$3,Data[Index]&amp;Data[Valid Test, Can be used for conformity (Y/N)]&amp;Data[Cycle],Data[Date])</f>
        <v>#N/A</v>
      </c>
      <c r="F904" s="129" t="e" cm="1">
        <f t="array" ref="F904">_xlfn.XLOOKUP($A904&amp;$Q$3&amp;$R$3,Data[Index]&amp;Data[Valid Test, Can be used for conformity (Y/N)]&amp;Data[Cycle],Data[CO/km (mg)])</f>
        <v>#N/A</v>
      </c>
      <c r="G904" s="129" t="e" cm="1">
        <f t="array" ref="G904">_xlfn.XLOOKUP($A904&amp;$Q$3,Data[Index]&amp;Data[Valid Test, Can be used for conformity (Y/N)],Data[CO2/km (g)])</f>
        <v>#N/A</v>
      </c>
      <c r="H904" s="129" t="e" cm="1">
        <f t="array" ref="H904">_xlfn.XLOOKUP($A904&amp;$Q$3,Data[Index]&amp;Data[Valid Test, Can be used for conformity (Y/N)],Data[THC/km (mg)])</f>
        <v>#N/A</v>
      </c>
      <c r="I904" s="129" t="e" cm="1">
        <f t="array" ref="I904">_xlfn.XLOOKUP($A904&amp;$Q$3,Data[Index]&amp;Data[Valid Test, Can be used for conformity (Y/N)],Data[NOx/km (mg)])</f>
        <v>#N/A</v>
      </c>
      <c r="J904" s="129" t="e" cm="1">
        <f t="array" ref="J904">_xlfn.XLOOKUP($A904&amp;$Q$3,Data[Index]&amp;Data[Valid Test, Can be used for conformity (Y/N)],Data[THC + NOx/km (mg)])</f>
        <v>#N/A</v>
      </c>
      <c r="K904" s="142" t="e" cm="1">
        <f t="array" ref="K904">_xlfn.XLOOKUP($A904&amp;$Q$3,Data[Index]&amp;Data[Valid Test, Can be used for conformity (Y/N)],Data[PN/km ('#)])</f>
        <v>#N/A</v>
      </c>
      <c r="L904" s="129" t="e" cm="1">
        <f t="array" ref="L904">_xlfn.XLOOKUP($A904&amp;$Q$3,Data[Index]&amp;Data[Valid Test, Can be used for conformity (Y/N)],Data[PM/km (mg)])</f>
        <v>#N/A</v>
      </c>
      <c r="M904" s="126" t="e" cm="1">
        <f t="array" ref="M904">_xlfn.XLOOKUP($A904&amp;$Q$3,Data[Index]&amp;Data[Valid Test, Can be used for conformity (Y/N)],Data[CH4 (mg/km)])</f>
        <v>#N/A</v>
      </c>
      <c r="N904" s="126" t="e" cm="1">
        <f t="array" ref="N904">_xlfn.XLOOKUP($A904&amp;$Q$3,Data[Index]&amp;Data[Valid Test, Can be used for conformity (Y/N)],Data[N20 (mg/km)])</f>
        <v>#N/A</v>
      </c>
      <c r="O904" s="129" t="e" cm="1">
        <f t="array" ref="O904">_xlfn.XLOOKUP($A904&amp;$Q$3,Data[Index]&amp;Data[Valid Test, Can be used for conformity (Y/N)],Data[l/100km])</f>
        <v>#N/A</v>
      </c>
      <c r="P904" s="138" t="e">
        <f>_xlfn.XLOOKUP($A904,Data[Index],Data[Comments])</f>
        <v>#N/A</v>
      </c>
    </row>
    <row r="905" spans="1:16" x14ac:dyDescent="0.2">
      <c r="A905" s="129"/>
      <c r="B905" s="129"/>
      <c r="C905" s="129" t="e" cm="1">
        <f t="array" ref="C905">_xlfn.XLOOKUP($A905&amp;$Q$3&amp;$R$3,Data[Index]&amp;Data[Valid Test, Can be used for conformity (Y/N)]&amp;Data[Cycle],Data[Test Name])</f>
        <v>#N/A</v>
      </c>
      <c r="D905" s="167" t="e" cm="1">
        <f t="array" ref="D905">_xlfn.XLOOKUP($A905&amp;$Q$3&amp;$R$3,Data[Index]&amp;Data[Valid Test, Can be used for conformity (Y/N)]&amp;Data[Cycle],Data[Mileage (Miles)])</f>
        <v>#N/A</v>
      </c>
      <c r="E905" s="130" t="e" cm="1">
        <f t="array" ref="E905">_xlfn.XLOOKUP($A905&amp;$Q$3&amp;$R$3,Data[Index]&amp;Data[Valid Test, Can be used for conformity (Y/N)]&amp;Data[Cycle],Data[Date])</f>
        <v>#N/A</v>
      </c>
      <c r="F905" s="129" t="e" cm="1">
        <f t="array" ref="F905">_xlfn.XLOOKUP($A905&amp;$Q$3&amp;$R$3,Data[Index]&amp;Data[Valid Test, Can be used for conformity (Y/N)]&amp;Data[Cycle],Data[CO/km (mg)])</f>
        <v>#N/A</v>
      </c>
      <c r="G905" s="129" t="e" cm="1">
        <f t="array" ref="G905">_xlfn.XLOOKUP($A905&amp;$Q$3,Data[Index]&amp;Data[Valid Test, Can be used for conformity (Y/N)],Data[CO2/km (g)])</f>
        <v>#N/A</v>
      </c>
      <c r="H905" s="129" t="e" cm="1">
        <f t="array" ref="H905">_xlfn.XLOOKUP($A905&amp;$Q$3,Data[Index]&amp;Data[Valid Test, Can be used for conformity (Y/N)],Data[THC/km (mg)])</f>
        <v>#N/A</v>
      </c>
      <c r="I905" s="129" t="e" cm="1">
        <f t="array" ref="I905">_xlfn.XLOOKUP($A905&amp;$Q$3,Data[Index]&amp;Data[Valid Test, Can be used for conformity (Y/N)],Data[NOx/km (mg)])</f>
        <v>#N/A</v>
      </c>
      <c r="J905" s="129" t="e" cm="1">
        <f t="array" ref="J905">_xlfn.XLOOKUP($A905&amp;$Q$3,Data[Index]&amp;Data[Valid Test, Can be used for conformity (Y/N)],Data[THC + NOx/km (mg)])</f>
        <v>#N/A</v>
      </c>
      <c r="K905" s="142" t="e" cm="1">
        <f t="array" ref="K905">_xlfn.XLOOKUP($A905&amp;$Q$3,Data[Index]&amp;Data[Valid Test, Can be used for conformity (Y/N)],Data[PN/km ('#)])</f>
        <v>#N/A</v>
      </c>
      <c r="L905" s="129" t="e" cm="1">
        <f t="array" ref="L905">_xlfn.XLOOKUP($A905&amp;$Q$3,Data[Index]&amp;Data[Valid Test, Can be used for conformity (Y/N)],Data[PM/km (mg)])</f>
        <v>#N/A</v>
      </c>
      <c r="M905" s="126" t="e" cm="1">
        <f t="array" ref="M905">_xlfn.XLOOKUP($A905&amp;$Q$3,Data[Index]&amp;Data[Valid Test, Can be used for conformity (Y/N)],Data[CH4 (mg/km)])</f>
        <v>#N/A</v>
      </c>
      <c r="N905" s="126" t="e" cm="1">
        <f t="array" ref="N905">_xlfn.XLOOKUP($A905&amp;$Q$3,Data[Index]&amp;Data[Valid Test, Can be used for conformity (Y/N)],Data[N20 (mg/km)])</f>
        <v>#N/A</v>
      </c>
      <c r="O905" s="129" t="e" cm="1">
        <f t="array" ref="O905">_xlfn.XLOOKUP($A905&amp;$Q$3,Data[Index]&amp;Data[Valid Test, Can be used for conformity (Y/N)],Data[l/100km])</f>
        <v>#N/A</v>
      </c>
      <c r="P905" s="138">
        <f>_xlfn.XLOOKUP($A905,Data[Index],Data[Comments])</f>
        <v>0</v>
      </c>
    </row>
    <row r="906" spans="1:16" x14ac:dyDescent="0.2">
      <c r="A906" s="129"/>
      <c r="B906" s="129"/>
      <c r="C906" s="129" t="e" cm="1">
        <f t="array" ref="C906">_xlfn.XLOOKUP($A906&amp;$Q$3&amp;$R$3,Data[Index]&amp;Data[Valid Test, Can be used for conformity (Y/N)]&amp;Data[Cycle],Data[Test Name])</f>
        <v>#N/A</v>
      </c>
      <c r="D906" s="167" t="e" cm="1">
        <f t="array" ref="D906">_xlfn.XLOOKUP($A906&amp;$Q$3&amp;$R$3,Data[Index]&amp;Data[Valid Test, Can be used for conformity (Y/N)]&amp;Data[Cycle],Data[Mileage (Miles)])</f>
        <v>#N/A</v>
      </c>
      <c r="E906" s="130" t="e" cm="1">
        <f t="array" ref="E906">_xlfn.XLOOKUP($A906&amp;$Q$3&amp;$R$3,Data[Index]&amp;Data[Valid Test, Can be used for conformity (Y/N)]&amp;Data[Cycle],Data[Date])</f>
        <v>#N/A</v>
      </c>
      <c r="F906" s="129" t="e" cm="1">
        <f t="array" ref="F906">_xlfn.XLOOKUP($A906&amp;$Q$3&amp;$R$3,Data[Index]&amp;Data[Valid Test, Can be used for conformity (Y/N)]&amp;Data[Cycle],Data[CO/km (mg)])</f>
        <v>#N/A</v>
      </c>
      <c r="G906" s="129" t="e" cm="1">
        <f t="array" ref="G906">_xlfn.XLOOKUP($A906&amp;$Q$3,Data[Index]&amp;Data[Valid Test, Can be used for conformity (Y/N)],Data[CO2/km (g)])</f>
        <v>#N/A</v>
      </c>
      <c r="H906" s="129" t="e" cm="1">
        <f t="array" ref="H906">_xlfn.XLOOKUP($A906&amp;$Q$3,Data[Index]&amp;Data[Valid Test, Can be used for conformity (Y/N)],Data[THC/km (mg)])</f>
        <v>#N/A</v>
      </c>
      <c r="I906" s="129" t="e" cm="1">
        <f t="array" ref="I906">_xlfn.XLOOKUP($A906&amp;$Q$3,Data[Index]&amp;Data[Valid Test, Can be used for conformity (Y/N)],Data[NOx/km (mg)])</f>
        <v>#N/A</v>
      </c>
      <c r="J906" s="129" t="e" cm="1">
        <f t="array" ref="J906">_xlfn.XLOOKUP($A906&amp;$Q$3,Data[Index]&amp;Data[Valid Test, Can be used for conformity (Y/N)],Data[THC + NOx/km (mg)])</f>
        <v>#N/A</v>
      </c>
      <c r="K906" s="142" t="e" cm="1">
        <f t="array" ref="K906">_xlfn.XLOOKUP($A906&amp;$Q$3,Data[Index]&amp;Data[Valid Test, Can be used for conformity (Y/N)],Data[PN/km ('#)])</f>
        <v>#N/A</v>
      </c>
      <c r="L906" s="129" t="e" cm="1">
        <f t="array" ref="L906">_xlfn.XLOOKUP($A906&amp;$Q$3,Data[Index]&amp;Data[Valid Test, Can be used for conformity (Y/N)],Data[PM/km (mg)])</f>
        <v>#N/A</v>
      </c>
      <c r="M906" s="126" t="e" cm="1">
        <f t="array" ref="M906">_xlfn.XLOOKUP($A906&amp;$Q$3,Data[Index]&amp;Data[Valid Test, Can be used for conformity (Y/N)],Data[CH4 (mg/km)])</f>
        <v>#N/A</v>
      </c>
      <c r="N906" s="126" t="e" cm="1">
        <f t="array" ref="N906">_xlfn.XLOOKUP($A906&amp;$Q$3,Data[Index]&amp;Data[Valid Test, Can be used for conformity (Y/N)],Data[N20 (mg/km)])</f>
        <v>#N/A</v>
      </c>
      <c r="O906" s="129" t="e" cm="1">
        <f t="array" ref="O906">_xlfn.XLOOKUP($A906&amp;$Q$3,Data[Index]&amp;Data[Valid Test, Can be used for conformity (Y/N)],Data[l/100km])</f>
        <v>#N/A</v>
      </c>
      <c r="P906" s="138">
        <f>_xlfn.XLOOKUP($A906,Data[Index],Data[Comments])</f>
        <v>0</v>
      </c>
    </row>
    <row r="907" spans="1:16" x14ac:dyDescent="0.2">
      <c r="A907" s="129"/>
      <c r="B907" s="129"/>
      <c r="C907" s="129" t="e" cm="1">
        <f t="array" ref="C907">_xlfn.XLOOKUP($A907&amp;$Q$3&amp;$R$3,Data[Index]&amp;Data[Valid Test, Can be used for conformity (Y/N)]&amp;Data[Cycle],Data[Test Name])</f>
        <v>#N/A</v>
      </c>
      <c r="D907" s="167" t="e" cm="1">
        <f t="array" ref="D907">_xlfn.XLOOKUP($A907&amp;$Q$3&amp;$R$3,Data[Index]&amp;Data[Valid Test, Can be used for conformity (Y/N)]&amp;Data[Cycle],Data[Mileage (Miles)])</f>
        <v>#N/A</v>
      </c>
      <c r="E907" s="130" t="e" cm="1">
        <f t="array" ref="E907">_xlfn.XLOOKUP($A907&amp;$Q$3&amp;$R$3,Data[Index]&amp;Data[Valid Test, Can be used for conformity (Y/N)]&amp;Data[Cycle],Data[Date])</f>
        <v>#N/A</v>
      </c>
      <c r="F907" s="129" t="e" cm="1">
        <f t="array" ref="F907">_xlfn.XLOOKUP($A907&amp;$Q$3&amp;$R$3,Data[Index]&amp;Data[Valid Test, Can be used for conformity (Y/N)]&amp;Data[Cycle],Data[CO/km (mg)])</f>
        <v>#N/A</v>
      </c>
      <c r="G907" s="129" t="e" cm="1">
        <f t="array" ref="G907">_xlfn.XLOOKUP($A907&amp;$Q$3,Data[Index]&amp;Data[Valid Test, Can be used for conformity (Y/N)],Data[CO2/km (g)])</f>
        <v>#N/A</v>
      </c>
      <c r="H907" s="129" t="e" cm="1">
        <f t="array" ref="H907">_xlfn.XLOOKUP($A907&amp;$Q$3,Data[Index]&amp;Data[Valid Test, Can be used for conformity (Y/N)],Data[THC/km (mg)])</f>
        <v>#N/A</v>
      </c>
      <c r="I907" s="129" t="e" cm="1">
        <f t="array" ref="I907">_xlfn.XLOOKUP($A907&amp;$Q$3,Data[Index]&amp;Data[Valid Test, Can be used for conformity (Y/N)],Data[NOx/km (mg)])</f>
        <v>#N/A</v>
      </c>
      <c r="J907" s="129" t="e" cm="1">
        <f t="array" ref="J907">_xlfn.XLOOKUP($A907&amp;$Q$3,Data[Index]&amp;Data[Valid Test, Can be used for conformity (Y/N)],Data[THC + NOx/km (mg)])</f>
        <v>#N/A</v>
      </c>
      <c r="K907" s="142" t="e" cm="1">
        <f t="array" ref="K907">_xlfn.XLOOKUP($A907&amp;$Q$3,Data[Index]&amp;Data[Valid Test, Can be used for conformity (Y/N)],Data[PN/km ('#)])</f>
        <v>#N/A</v>
      </c>
      <c r="L907" s="129" t="e" cm="1">
        <f t="array" ref="L907">_xlfn.XLOOKUP($A907&amp;$Q$3,Data[Index]&amp;Data[Valid Test, Can be used for conformity (Y/N)],Data[PM/km (mg)])</f>
        <v>#N/A</v>
      </c>
      <c r="M907" s="126" t="e" cm="1">
        <f t="array" ref="M907">_xlfn.XLOOKUP($A907&amp;$Q$3,Data[Index]&amp;Data[Valid Test, Can be used for conformity (Y/N)],Data[CH4 (mg/km)])</f>
        <v>#N/A</v>
      </c>
      <c r="N907" s="126" t="e" cm="1">
        <f t="array" ref="N907">_xlfn.XLOOKUP($A907&amp;$Q$3,Data[Index]&amp;Data[Valid Test, Can be used for conformity (Y/N)],Data[N20 (mg/km)])</f>
        <v>#N/A</v>
      </c>
      <c r="O907" s="129" t="e" cm="1">
        <f t="array" ref="O907">_xlfn.XLOOKUP($A907&amp;$Q$3,Data[Index]&amp;Data[Valid Test, Can be used for conformity (Y/N)],Data[l/100km])</f>
        <v>#N/A</v>
      </c>
      <c r="P907" s="138" t="e">
        <f>_xlfn.XLOOKUP($A907,Data[Index],Data[Comments])</f>
        <v>#N/A</v>
      </c>
    </row>
    <row r="908" spans="1:16" x14ac:dyDescent="0.2">
      <c r="A908" s="129"/>
      <c r="B908" s="129"/>
      <c r="C908" s="129" t="e" cm="1">
        <f t="array" ref="C908">_xlfn.XLOOKUP($A908&amp;$Q$3&amp;$R$3,Data[Index]&amp;Data[Valid Test, Can be used for conformity (Y/N)]&amp;Data[Cycle],Data[Test Name])</f>
        <v>#N/A</v>
      </c>
      <c r="D908" s="167" t="e" cm="1">
        <f t="array" ref="D908">_xlfn.XLOOKUP($A908&amp;$Q$3&amp;$R$3,Data[Index]&amp;Data[Valid Test, Can be used for conformity (Y/N)]&amp;Data[Cycle],Data[Mileage (Miles)])</f>
        <v>#N/A</v>
      </c>
      <c r="E908" s="130" t="e" cm="1">
        <f t="array" ref="E908">_xlfn.XLOOKUP($A908&amp;$Q$3&amp;$R$3,Data[Index]&amp;Data[Valid Test, Can be used for conformity (Y/N)]&amp;Data[Cycle],Data[Date])</f>
        <v>#N/A</v>
      </c>
      <c r="F908" s="129" t="e" cm="1">
        <f t="array" ref="F908">_xlfn.XLOOKUP($A908&amp;$Q$3&amp;$R$3,Data[Index]&amp;Data[Valid Test, Can be used for conformity (Y/N)]&amp;Data[Cycle],Data[CO/km (mg)])</f>
        <v>#N/A</v>
      </c>
      <c r="G908" s="129" t="e" cm="1">
        <f t="array" ref="G908">_xlfn.XLOOKUP($A908&amp;$Q$3,Data[Index]&amp;Data[Valid Test, Can be used for conformity (Y/N)],Data[CO2/km (g)])</f>
        <v>#N/A</v>
      </c>
      <c r="H908" s="129" t="e" cm="1">
        <f t="array" ref="H908">_xlfn.XLOOKUP($A908&amp;$Q$3,Data[Index]&amp;Data[Valid Test, Can be used for conformity (Y/N)],Data[THC/km (mg)])</f>
        <v>#N/A</v>
      </c>
      <c r="I908" s="129" t="e" cm="1">
        <f t="array" ref="I908">_xlfn.XLOOKUP($A908&amp;$Q$3,Data[Index]&amp;Data[Valid Test, Can be used for conformity (Y/N)],Data[NOx/km (mg)])</f>
        <v>#N/A</v>
      </c>
      <c r="J908" s="129" t="e" cm="1">
        <f t="array" ref="J908">_xlfn.XLOOKUP($A908&amp;$Q$3,Data[Index]&amp;Data[Valid Test, Can be used for conformity (Y/N)],Data[THC + NOx/km (mg)])</f>
        <v>#N/A</v>
      </c>
      <c r="K908" s="142" t="e" cm="1">
        <f t="array" ref="K908">_xlfn.XLOOKUP($A908&amp;$Q$3,Data[Index]&amp;Data[Valid Test, Can be used for conformity (Y/N)],Data[PN/km ('#)])</f>
        <v>#N/A</v>
      </c>
      <c r="L908" s="129" t="e" cm="1">
        <f t="array" ref="L908">_xlfn.XLOOKUP($A908&amp;$Q$3,Data[Index]&amp;Data[Valid Test, Can be used for conformity (Y/N)],Data[PM/km (mg)])</f>
        <v>#N/A</v>
      </c>
      <c r="M908" s="126" t="e" cm="1">
        <f t="array" ref="M908">_xlfn.XLOOKUP($A908&amp;$Q$3,Data[Index]&amp;Data[Valid Test, Can be used for conformity (Y/N)],Data[CH4 (mg/km)])</f>
        <v>#N/A</v>
      </c>
      <c r="N908" s="126" t="e" cm="1">
        <f t="array" ref="N908">_xlfn.XLOOKUP($A908&amp;$Q$3,Data[Index]&amp;Data[Valid Test, Can be used for conformity (Y/N)],Data[N20 (mg/km)])</f>
        <v>#N/A</v>
      </c>
      <c r="O908" s="129" t="e" cm="1">
        <f t="array" ref="O908">_xlfn.XLOOKUP($A908&amp;$Q$3,Data[Index]&amp;Data[Valid Test, Can be used for conformity (Y/N)],Data[l/100km])</f>
        <v>#N/A</v>
      </c>
      <c r="P908" s="138">
        <f>_xlfn.XLOOKUP($A908,Data[Index],Data[Comments])</f>
        <v>0</v>
      </c>
    </row>
    <row r="909" spans="1:16" x14ac:dyDescent="0.2">
      <c r="A909" s="129"/>
      <c r="B909" s="129"/>
      <c r="C909" s="129" t="e" cm="1">
        <f t="array" ref="C909">_xlfn.XLOOKUP($A909&amp;$Q$3&amp;$R$3,Data[Index]&amp;Data[Valid Test, Can be used for conformity (Y/N)]&amp;Data[Cycle],Data[Test Name])</f>
        <v>#N/A</v>
      </c>
      <c r="D909" s="167" t="e" cm="1">
        <f t="array" ref="D909">_xlfn.XLOOKUP($A909&amp;$Q$3&amp;$R$3,Data[Index]&amp;Data[Valid Test, Can be used for conformity (Y/N)]&amp;Data[Cycle],Data[Mileage (Miles)])</f>
        <v>#N/A</v>
      </c>
      <c r="E909" s="130" t="e" cm="1">
        <f t="array" ref="E909">_xlfn.XLOOKUP($A909&amp;$Q$3&amp;$R$3,Data[Index]&amp;Data[Valid Test, Can be used for conformity (Y/N)]&amp;Data[Cycle],Data[Date])</f>
        <v>#N/A</v>
      </c>
      <c r="F909" s="129" t="e" cm="1">
        <f t="array" ref="F909">_xlfn.XLOOKUP($A909&amp;$Q$3&amp;$R$3,Data[Index]&amp;Data[Valid Test, Can be used for conformity (Y/N)]&amp;Data[Cycle],Data[CO/km (mg)])</f>
        <v>#N/A</v>
      </c>
      <c r="G909" s="129" t="e" cm="1">
        <f t="array" ref="G909">_xlfn.XLOOKUP($A909&amp;$Q$3,Data[Index]&amp;Data[Valid Test, Can be used for conformity (Y/N)],Data[CO2/km (g)])</f>
        <v>#N/A</v>
      </c>
      <c r="H909" s="129" t="e" cm="1">
        <f t="array" ref="H909">_xlfn.XLOOKUP($A909&amp;$Q$3,Data[Index]&amp;Data[Valid Test, Can be used for conformity (Y/N)],Data[THC/km (mg)])</f>
        <v>#N/A</v>
      </c>
      <c r="I909" s="129" t="e" cm="1">
        <f t="array" ref="I909">_xlfn.XLOOKUP($A909&amp;$Q$3,Data[Index]&amp;Data[Valid Test, Can be used for conformity (Y/N)],Data[NOx/km (mg)])</f>
        <v>#N/A</v>
      </c>
      <c r="J909" s="129" t="e" cm="1">
        <f t="array" ref="J909">_xlfn.XLOOKUP($A909&amp;$Q$3,Data[Index]&amp;Data[Valid Test, Can be used for conformity (Y/N)],Data[THC + NOx/km (mg)])</f>
        <v>#N/A</v>
      </c>
      <c r="K909" s="142" t="e" cm="1">
        <f t="array" ref="K909">_xlfn.XLOOKUP($A909&amp;$Q$3,Data[Index]&amp;Data[Valid Test, Can be used for conformity (Y/N)],Data[PN/km ('#)])</f>
        <v>#N/A</v>
      </c>
      <c r="L909" s="129" t="e" cm="1">
        <f t="array" ref="L909">_xlfn.XLOOKUP($A909&amp;$Q$3,Data[Index]&amp;Data[Valid Test, Can be used for conformity (Y/N)],Data[PM/km (mg)])</f>
        <v>#N/A</v>
      </c>
      <c r="M909" s="126" t="e" cm="1">
        <f t="array" ref="M909">_xlfn.XLOOKUP($A909&amp;$Q$3,Data[Index]&amp;Data[Valid Test, Can be used for conformity (Y/N)],Data[CH4 (mg/km)])</f>
        <v>#N/A</v>
      </c>
      <c r="N909" s="126" t="e" cm="1">
        <f t="array" ref="N909">_xlfn.XLOOKUP($A909&amp;$Q$3,Data[Index]&amp;Data[Valid Test, Can be used for conformity (Y/N)],Data[N20 (mg/km)])</f>
        <v>#N/A</v>
      </c>
      <c r="O909" s="129" t="e" cm="1">
        <f t="array" ref="O909">_xlfn.XLOOKUP($A909&amp;$Q$3,Data[Index]&amp;Data[Valid Test, Can be used for conformity (Y/N)],Data[l/100km])</f>
        <v>#N/A</v>
      </c>
      <c r="P909" s="138">
        <f>_xlfn.XLOOKUP($A909,Data[Index],Data[Comments])</f>
        <v>0</v>
      </c>
    </row>
    <row r="910" spans="1:16" x14ac:dyDescent="0.2">
      <c r="A910" s="129"/>
      <c r="B910" s="129"/>
      <c r="C910" s="129" t="e" cm="1">
        <f t="array" ref="C910">_xlfn.XLOOKUP($A910&amp;$Q$3&amp;$R$3,Data[Index]&amp;Data[Valid Test, Can be used for conformity (Y/N)]&amp;Data[Cycle],Data[Test Name])</f>
        <v>#N/A</v>
      </c>
      <c r="D910" s="167" t="e" cm="1">
        <f t="array" ref="D910">_xlfn.XLOOKUP($A910&amp;$Q$3&amp;$R$3,Data[Index]&amp;Data[Valid Test, Can be used for conformity (Y/N)]&amp;Data[Cycle],Data[Mileage (Miles)])</f>
        <v>#N/A</v>
      </c>
      <c r="E910" s="130" t="e" cm="1">
        <f t="array" ref="E910">_xlfn.XLOOKUP($A910&amp;$Q$3&amp;$R$3,Data[Index]&amp;Data[Valid Test, Can be used for conformity (Y/N)]&amp;Data[Cycle],Data[Date])</f>
        <v>#N/A</v>
      </c>
      <c r="F910" s="129" t="e" cm="1">
        <f t="array" ref="F910">_xlfn.XLOOKUP($A910&amp;$Q$3&amp;$R$3,Data[Index]&amp;Data[Valid Test, Can be used for conformity (Y/N)]&amp;Data[Cycle],Data[CO/km (mg)])</f>
        <v>#N/A</v>
      </c>
      <c r="G910" s="129" t="e" cm="1">
        <f t="array" ref="G910">_xlfn.XLOOKUP($A910&amp;$Q$3,Data[Index]&amp;Data[Valid Test, Can be used for conformity (Y/N)],Data[CO2/km (g)])</f>
        <v>#N/A</v>
      </c>
      <c r="H910" s="129" t="e" cm="1">
        <f t="array" ref="H910">_xlfn.XLOOKUP($A910&amp;$Q$3,Data[Index]&amp;Data[Valid Test, Can be used for conformity (Y/N)],Data[THC/km (mg)])</f>
        <v>#N/A</v>
      </c>
      <c r="I910" s="129" t="e" cm="1">
        <f t="array" ref="I910">_xlfn.XLOOKUP($A910&amp;$Q$3,Data[Index]&amp;Data[Valid Test, Can be used for conformity (Y/N)],Data[NOx/km (mg)])</f>
        <v>#N/A</v>
      </c>
      <c r="J910" s="129" t="e" cm="1">
        <f t="array" ref="J910">_xlfn.XLOOKUP($A910&amp;$Q$3,Data[Index]&amp;Data[Valid Test, Can be used for conformity (Y/N)],Data[THC + NOx/km (mg)])</f>
        <v>#N/A</v>
      </c>
      <c r="K910" s="142" t="e" cm="1">
        <f t="array" ref="K910">_xlfn.XLOOKUP($A910&amp;$Q$3,Data[Index]&amp;Data[Valid Test, Can be used for conformity (Y/N)],Data[PN/km ('#)])</f>
        <v>#N/A</v>
      </c>
      <c r="L910" s="129" t="e" cm="1">
        <f t="array" ref="L910">_xlfn.XLOOKUP($A910&amp;$Q$3,Data[Index]&amp;Data[Valid Test, Can be used for conformity (Y/N)],Data[PM/km (mg)])</f>
        <v>#N/A</v>
      </c>
      <c r="M910" s="126" t="e" cm="1">
        <f t="array" ref="M910">_xlfn.XLOOKUP($A910&amp;$Q$3,Data[Index]&amp;Data[Valid Test, Can be used for conformity (Y/N)],Data[CH4 (mg/km)])</f>
        <v>#N/A</v>
      </c>
      <c r="N910" s="126" t="e" cm="1">
        <f t="array" ref="N910">_xlfn.XLOOKUP($A910&amp;$Q$3,Data[Index]&amp;Data[Valid Test, Can be used for conformity (Y/N)],Data[N20 (mg/km)])</f>
        <v>#N/A</v>
      </c>
      <c r="O910" s="129" t="e" cm="1">
        <f t="array" ref="O910">_xlfn.XLOOKUP($A910&amp;$Q$3,Data[Index]&amp;Data[Valid Test, Can be used for conformity (Y/N)],Data[l/100km])</f>
        <v>#N/A</v>
      </c>
      <c r="P910" s="138" t="e">
        <f>_xlfn.XLOOKUP($A910,Data[Index],Data[Comments])</f>
        <v>#N/A</v>
      </c>
    </row>
    <row r="911" spans="1:16" x14ac:dyDescent="0.2">
      <c r="A911" s="129"/>
      <c r="B911" s="129"/>
      <c r="C911" s="129" t="e" cm="1">
        <f t="array" ref="C911">_xlfn.XLOOKUP($A911&amp;$Q$3&amp;$R$3,Data[Index]&amp;Data[Valid Test, Can be used for conformity (Y/N)]&amp;Data[Cycle],Data[Test Name])</f>
        <v>#N/A</v>
      </c>
      <c r="D911" s="167" t="e" cm="1">
        <f t="array" ref="D911">_xlfn.XLOOKUP($A911&amp;$Q$3&amp;$R$3,Data[Index]&amp;Data[Valid Test, Can be used for conformity (Y/N)]&amp;Data[Cycle],Data[Mileage (Miles)])</f>
        <v>#N/A</v>
      </c>
      <c r="E911" s="130" t="e" cm="1">
        <f t="array" ref="E911">_xlfn.XLOOKUP($A911&amp;$Q$3&amp;$R$3,Data[Index]&amp;Data[Valid Test, Can be used for conformity (Y/N)]&amp;Data[Cycle],Data[Date])</f>
        <v>#N/A</v>
      </c>
      <c r="F911" s="129" t="e" cm="1">
        <f t="array" ref="F911">_xlfn.XLOOKUP($A911&amp;$Q$3&amp;$R$3,Data[Index]&amp;Data[Valid Test, Can be used for conformity (Y/N)]&amp;Data[Cycle],Data[CO/km (mg)])</f>
        <v>#N/A</v>
      </c>
      <c r="G911" s="129" t="e" cm="1">
        <f t="array" ref="G911">_xlfn.XLOOKUP($A911&amp;$Q$3,Data[Index]&amp;Data[Valid Test, Can be used for conformity (Y/N)],Data[CO2/km (g)])</f>
        <v>#N/A</v>
      </c>
      <c r="H911" s="129" t="e" cm="1">
        <f t="array" ref="H911">_xlfn.XLOOKUP($A911&amp;$Q$3,Data[Index]&amp;Data[Valid Test, Can be used for conformity (Y/N)],Data[THC/km (mg)])</f>
        <v>#N/A</v>
      </c>
      <c r="I911" s="129" t="e" cm="1">
        <f t="array" ref="I911">_xlfn.XLOOKUP($A911&amp;$Q$3,Data[Index]&amp;Data[Valid Test, Can be used for conformity (Y/N)],Data[NOx/km (mg)])</f>
        <v>#N/A</v>
      </c>
      <c r="J911" s="129" t="e" cm="1">
        <f t="array" ref="J911">_xlfn.XLOOKUP($A911&amp;$Q$3,Data[Index]&amp;Data[Valid Test, Can be used for conformity (Y/N)],Data[THC + NOx/km (mg)])</f>
        <v>#N/A</v>
      </c>
      <c r="K911" s="142" t="e" cm="1">
        <f t="array" ref="K911">_xlfn.XLOOKUP($A911&amp;$Q$3,Data[Index]&amp;Data[Valid Test, Can be used for conformity (Y/N)],Data[PN/km ('#)])</f>
        <v>#N/A</v>
      </c>
      <c r="L911" s="129" t="e" cm="1">
        <f t="array" ref="L911">_xlfn.XLOOKUP($A911&amp;$Q$3,Data[Index]&amp;Data[Valid Test, Can be used for conformity (Y/N)],Data[PM/km (mg)])</f>
        <v>#N/A</v>
      </c>
      <c r="M911" s="126" t="e" cm="1">
        <f t="array" ref="M911">_xlfn.XLOOKUP($A911&amp;$Q$3,Data[Index]&amp;Data[Valid Test, Can be used for conformity (Y/N)],Data[CH4 (mg/km)])</f>
        <v>#N/A</v>
      </c>
      <c r="N911" s="126" t="e" cm="1">
        <f t="array" ref="N911">_xlfn.XLOOKUP($A911&amp;$Q$3,Data[Index]&amp;Data[Valid Test, Can be used for conformity (Y/N)],Data[N20 (mg/km)])</f>
        <v>#N/A</v>
      </c>
      <c r="O911" s="129" t="e" cm="1">
        <f t="array" ref="O911">_xlfn.XLOOKUP($A911&amp;$Q$3,Data[Index]&amp;Data[Valid Test, Can be used for conformity (Y/N)],Data[l/100km])</f>
        <v>#N/A</v>
      </c>
      <c r="P911" s="138" t="e">
        <f>_xlfn.XLOOKUP($A911,Data[Index],Data[Comments])</f>
        <v>#N/A</v>
      </c>
    </row>
    <row r="912" spans="1:16" x14ac:dyDescent="0.2">
      <c r="A912" s="129"/>
      <c r="B912" s="129"/>
      <c r="C912" s="129" t="e" cm="1">
        <f t="array" ref="C912">_xlfn.XLOOKUP($A912&amp;$Q$3&amp;$R$3,Data[Index]&amp;Data[Valid Test, Can be used for conformity (Y/N)]&amp;Data[Cycle],Data[Test Name])</f>
        <v>#N/A</v>
      </c>
      <c r="D912" s="167" t="e" cm="1">
        <f t="array" ref="D912">_xlfn.XLOOKUP($A912&amp;$Q$3&amp;$R$3,Data[Index]&amp;Data[Valid Test, Can be used for conformity (Y/N)]&amp;Data[Cycle],Data[Mileage (Miles)])</f>
        <v>#N/A</v>
      </c>
      <c r="E912" s="130" t="e" cm="1">
        <f t="array" ref="E912">_xlfn.XLOOKUP($A912&amp;$Q$3&amp;$R$3,Data[Index]&amp;Data[Valid Test, Can be used for conformity (Y/N)]&amp;Data[Cycle],Data[Date])</f>
        <v>#N/A</v>
      </c>
      <c r="F912" s="129" t="e" cm="1">
        <f t="array" ref="F912">_xlfn.XLOOKUP($A912&amp;$Q$3&amp;$R$3,Data[Index]&amp;Data[Valid Test, Can be used for conformity (Y/N)]&amp;Data[Cycle],Data[CO/km (mg)])</f>
        <v>#N/A</v>
      </c>
      <c r="G912" s="129" t="e" cm="1">
        <f t="array" ref="G912">_xlfn.XLOOKUP($A912&amp;$Q$3,Data[Index]&amp;Data[Valid Test, Can be used for conformity (Y/N)],Data[CO2/km (g)])</f>
        <v>#N/A</v>
      </c>
      <c r="H912" s="129" t="e" cm="1">
        <f t="array" ref="H912">_xlfn.XLOOKUP($A912&amp;$Q$3,Data[Index]&amp;Data[Valid Test, Can be used for conformity (Y/N)],Data[THC/km (mg)])</f>
        <v>#N/A</v>
      </c>
      <c r="I912" s="129" t="e" cm="1">
        <f t="array" ref="I912">_xlfn.XLOOKUP($A912&amp;$Q$3,Data[Index]&amp;Data[Valid Test, Can be used for conformity (Y/N)],Data[NOx/km (mg)])</f>
        <v>#N/A</v>
      </c>
      <c r="J912" s="129" t="e" cm="1">
        <f t="array" ref="J912">_xlfn.XLOOKUP($A912&amp;$Q$3,Data[Index]&amp;Data[Valid Test, Can be used for conformity (Y/N)],Data[THC + NOx/km (mg)])</f>
        <v>#N/A</v>
      </c>
      <c r="K912" s="142" t="e" cm="1">
        <f t="array" ref="K912">_xlfn.XLOOKUP($A912&amp;$Q$3,Data[Index]&amp;Data[Valid Test, Can be used for conformity (Y/N)],Data[PN/km ('#)])</f>
        <v>#N/A</v>
      </c>
      <c r="L912" s="129" t="e" cm="1">
        <f t="array" ref="L912">_xlfn.XLOOKUP($A912&amp;$Q$3,Data[Index]&amp;Data[Valid Test, Can be used for conformity (Y/N)],Data[PM/km (mg)])</f>
        <v>#N/A</v>
      </c>
      <c r="M912" s="126" t="e" cm="1">
        <f t="array" ref="M912">_xlfn.XLOOKUP($A912&amp;$Q$3,Data[Index]&amp;Data[Valid Test, Can be used for conformity (Y/N)],Data[CH4 (mg/km)])</f>
        <v>#N/A</v>
      </c>
      <c r="N912" s="126" t="e" cm="1">
        <f t="array" ref="N912">_xlfn.XLOOKUP($A912&amp;$Q$3,Data[Index]&amp;Data[Valid Test, Can be used for conformity (Y/N)],Data[N20 (mg/km)])</f>
        <v>#N/A</v>
      </c>
      <c r="O912" s="129" t="e" cm="1">
        <f t="array" ref="O912">_xlfn.XLOOKUP($A912&amp;$Q$3,Data[Index]&amp;Data[Valid Test, Can be used for conformity (Y/N)],Data[l/100km])</f>
        <v>#N/A</v>
      </c>
      <c r="P912" s="138" t="e">
        <f>_xlfn.XLOOKUP($A912,Data[Index],Data[Comments])</f>
        <v>#N/A</v>
      </c>
    </row>
    <row r="913" spans="1:16" x14ac:dyDescent="0.2">
      <c r="A913" s="129"/>
      <c r="B913" s="129"/>
      <c r="C913" s="129" t="e" cm="1">
        <f t="array" ref="C913">_xlfn.XLOOKUP($A913&amp;$Q$3&amp;$R$3,Data[Index]&amp;Data[Valid Test, Can be used for conformity (Y/N)]&amp;Data[Cycle],Data[Test Name])</f>
        <v>#N/A</v>
      </c>
      <c r="D913" s="167" t="e" cm="1">
        <f t="array" ref="D913">_xlfn.XLOOKUP($A913&amp;$Q$3&amp;$R$3,Data[Index]&amp;Data[Valid Test, Can be used for conformity (Y/N)]&amp;Data[Cycle],Data[Mileage (Miles)])</f>
        <v>#N/A</v>
      </c>
      <c r="E913" s="130" t="e" cm="1">
        <f t="array" ref="E913">_xlfn.XLOOKUP($A913&amp;$Q$3&amp;$R$3,Data[Index]&amp;Data[Valid Test, Can be used for conformity (Y/N)]&amp;Data[Cycle],Data[Date])</f>
        <v>#N/A</v>
      </c>
      <c r="F913" s="129" t="e" cm="1">
        <f t="array" ref="F913">_xlfn.XLOOKUP($A913&amp;$Q$3&amp;$R$3,Data[Index]&amp;Data[Valid Test, Can be used for conformity (Y/N)]&amp;Data[Cycle],Data[CO/km (mg)])</f>
        <v>#N/A</v>
      </c>
      <c r="G913" s="129" t="e" cm="1">
        <f t="array" ref="G913">_xlfn.XLOOKUP($A913&amp;$Q$3,Data[Index]&amp;Data[Valid Test, Can be used for conformity (Y/N)],Data[CO2/km (g)])</f>
        <v>#N/A</v>
      </c>
      <c r="H913" s="129" t="e" cm="1">
        <f t="array" ref="H913">_xlfn.XLOOKUP($A913&amp;$Q$3,Data[Index]&amp;Data[Valid Test, Can be used for conformity (Y/N)],Data[THC/km (mg)])</f>
        <v>#N/A</v>
      </c>
      <c r="I913" s="129" t="e" cm="1">
        <f t="array" ref="I913">_xlfn.XLOOKUP($A913&amp;$Q$3,Data[Index]&amp;Data[Valid Test, Can be used for conformity (Y/N)],Data[NOx/km (mg)])</f>
        <v>#N/A</v>
      </c>
      <c r="J913" s="129" t="e" cm="1">
        <f t="array" ref="J913">_xlfn.XLOOKUP($A913&amp;$Q$3,Data[Index]&amp;Data[Valid Test, Can be used for conformity (Y/N)],Data[THC + NOx/km (mg)])</f>
        <v>#N/A</v>
      </c>
      <c r="K913" s="142" t="e" cm="1">
        <f t="array" ref="K913">_xlfn.XLOOKUP($A913&amp;$Q$3,Data[Index]&amp;Data[Valid Test, Can be used for conformity (Y/N)],Data[PN/km ('#)])</f>
        <v>#N/A</v>
      </c>
      <c r="L913" s="129" t="e" cm="1">
        <f t="array" ref="L913">_xlfn.XLOOKUP($A913&amp;$Q$3,Data[Index]&amp;Data[Valid Test, Can be used for conformity (Y/N)],Data[PM/km (mg)])</f>
        <v>#N/A</v>
      </c>
      <c r="M913" s="126" t="e" cm="1">
        <f t="array" ref="M913">_xlfn.XLOOKUP($A913&amp;$Q$3,Data[Index]&amp;Data[Valid Test, Can be used for conformity (Y/N)],Data[CH4 (mg/km)])</f>
        <v>#N/A</v>
      </c>
      <c r="N913" s="126" t="e" cm="1">
        <f t="array" ref="N913">_xlfn.XLOOKUP($A913&amp;$Q$3,Data[Index]&amp;Data[Valid Test, Can be used for conformity (Y/N)],Data[N20 (mg/km)])</f>
        <v>#N/A</v>
      </c>
      <c r="O913" s="129" t="e" cm="1">
        <f t="array" ref="O913">_xlfn.XLOOKUP($A913&amp;$Q$3,Data[Index]&amp;Data[Valid Test, Can be used for conformity (Y/N)],Data[l/100km])</f>
        <v>#N/A</v>
      </c>
      <c r="P913" s="138">
        <f>_xlfn.XLOOKUP($A913,Data[Index],Data[Comments])</f>
        <v>0</v>
      </c>
    </row>
    <row r="914" spans="1:16" x14ac:dyDescent="0.2">
      <c r="A914" s="129"/>
      <c r="B914" s="129"/>
      <c r="C914" s="129" t="e" cm="1">
        <f t="array" ref="C914">_xlfn.XLOOKUP($A914&amp;$Q$3&amp;$R$3,Data[Index]&amp;Data[Valid Test, Can be used for conformity (Y/N)]&amp;Data[Cycle],Data[Test Name])</f>
        <v>#N/A</v>
      </c>
      <c r="D914" s="167" t="e" cm="1">
        <f t="array" ref="D914">_xlfn.XLOOKUP($A914&amp;$Q$3&amp;$R$3,Data[Index]&amp;Data[Valid Test, Can be used for conformity (Y/N)]&amp;Data[Cycle],Data[Mileage (Miles)])</f>
        <v>#N/A</v>
      </c>
      <c r="E914" s="130" t="e" cm="1">
        <f t="array" ref="E914">_xlfn.XLOOKUP($A914&amp;$Q$3&amp;$R$3,Data[Index]&amp;Data[Valid Test, Can be used for conformity (Y/N)]&amp;Data[Cycle],Data[Date])</f>
        <v>#N/A</v>
      </c>
      <c r="F914" s="129" t="e" cm="1">
        <f t="array" ref="F914">_xlfn.XLOOKUP($A914&amp;$Q$3&amp;$R$3,Data[Index]&amp;Data[Valid Test, Can be used for conformity (Y/N)]&amp;Data[Cycle],Data[CO/km (mg)])</f>
        <v>#N/A</v>
      </c>
      <c r="G914" s="129" t="e" cm="1">
        <f t="array" ref="G914">_xlfn.XLOOKUP($A914&amp;$Q$3,Data[Index]&amp;Data[Valid Test, Can be used for conformity (Y/N)],Data[CO2/km (g)])</f>
        <v>#N/A</v>
      </c>
      <c r="H914" s="129" t="e" cm="1">
        <f t="array" ref="H914">_xlfn.XLOOKUP($A914&amp;$Q$3,Data[Index]&amp;Data[Valid Test, Can be used for conformity (Y/N)],Data[THC/km (mg)])</f>
        <v>#N/A</v>
      </c>
      <c r="I914" s="129" t="e" cm="1">
        <f t="array" ref="I914">_xlfn.XLOOKUP($A914&amp;$Q$3,Data[Index]&amp;Data[Valid Test, Can be used for conformity (Y/N)],Data[NOx/km (mg)])</f>
        <v>#N/A</v>
      </c>
      <c r="J914" s="129" t="e" cm="1">
        <f t="array" ref="J914">_xlfn.XLOOKUP($A914&amp;$Q$3,Data[Index]&amp;Data[Valid Test, Can be used for conformity (Y/N)],Data[THC + NOx/km (mg)])</f>
        <v>#N/A</v>
      </c>
      <c r="K914" s="142" t="e" cm="1">
        <f t="array" ref="K914">_xlfn.XLOOKUP($A914&amp;$Q$3,Data[Index]&amp;Data[Valid Test, Can be used for conformity (Y/N)],Data[PN/km ('#)])</f>
        <v>#N/A</v>
      </c>
      <c r="L914" s="129" t="e" cm="1">
        <f t="array" ref="L914">_xlfn.XLOOKUP($A914&amp;$Q$3,Data[Index]&amp;Data[Valid Test, Can be used for conformity (Y/N)],Data[PM/km (mg)])</f>
        <v>#N/A</v>
      </c>
      <c r="M914" s="126" t="e" cm="1">
        <f t="array" ref="M914">_xlfn.XLOOKUP($A914&amp;$Q$3,Data[Index]&amp;Data[Valid Test, Can be used for conformity (Y/N)],Data[CH4 (mg/km)])</f>
        <v>#N/A</v>
      </c>
      <c r="N914" s="126" t="e" cm="1">
        <f t="array" ref="N914">_xlfn.XLOOKUP($A914&amp;$Q$3,Data[Index]&amp;Data[Valid Test, Can be used for conformity (Y/N)],Data[N20 (mg/km)])</f>
        <v>#N/A</v>
      </c>
      <c r="O914" s="129" t="e" cm="1">
        <f t="array" ref="O914">_xlfn.XLOOKUP($A914&amp;$Q$3,Data[Index]&amp;Data[Valid Test, Can be used for conformity (Y/N)],Data[l/100km])</f>
        <v>#N/A</v>
      </c>
      <c r="P914" s="138">
        <f>_xlfn.XLOOKUP($A914,Data[Index],Data[Comments])</f>
        <v>0</v>
      </c>
    </row>
    <row r="915" spans="1:16" x14ac:dyDescent="0.2">
      <c r="A915" s="129"/>
      <c r="B915" s="129"/>
      <c r="C915" s="129" t="e" cm="1">
        <f t="array" ref="C915">_xlfn.XLOOKUP($A915&amp;$Q$3&amp;$R$3,Data[Index]&amp;Data[Valid Test, Can be used for conformity (Y/N)]&amp;Data[Cycle],Data[Test Name])</f>
        <v>#N/A</v>
      </c>
      <c r="D915" s="167" t="e" cm="1">
        <f t="array" ref="D915">_xlfn.XLOOKUP($A915&amp;$Q$3&amp;$R$3,Data[Index]&amp;Data[Valid Test, Can be used for conformity (Y/N)]&amp;Data[Cycle],Data[Mileage (Miles)])</f>
        <v>#N/A</v>
      </c>
      <c r="E915" s="130" t="e" cm="1">
        <f t="array" ref="E915">_xlfn.XLOOKUP($A915&amp;$Q$3&amp;$R$3,Data[Index]&amp;Data[Valid Test, Can be used for conformity (Y/N)]&amp;Data[Cycle],Data[Date])</f>
        <v>#N/A</v>
      </c>
      <c r="F915" s="129" t="e" cm="1">
        <f t="array" ref="F915">_xlfn.XLOOKUP($A915&amp;$Q$3&amp;$R$3,Data[Index]&amp;Data[Valid Test, Can be used for conformity (Y/N)]&amp;Data[Cycle],Data[CO/km (mg)])</f>
        <v>#N/A</v>
      </c>
      <c r="G915" s="129" t="e" cm="1">
        <f t="array" ref="G915">_xlfn.XLOOKUP($A915&amp;$Q$3,Data[Index]&amp;Data[Valid Test, Can be used for conformity (Y/N)],Data[CO2/km (g)])</f>
        <v>#N/A</v>
      </c>
      <c r="H915" s="129" t="e" cm="1">
        <f t="array" ref="H915">_xlfn.XLOOKUP($A915&amp;$Q$3,Data[Index]&amp;Data[Valid Test, Can be used for conformity (Y/N)],Data[THC/km (mg)])</f>
        <v>#N/A</v>
      </c>
      <c r="I915" s="129" t="e" cm="1">
        <f t="array" ref="I915">_xlfn.XLOOKUP($A915&amp;$Q$3,Data[Index]&amp;Data[Valid Test, Can be used for conformity (Y/N)],Data[NOx/km (mg)])</f>
        <v>#N/A</v>
      </c>
      <c r="J915" s="129" t="e" cm="1">
        <f t="array" ref="J915">_xlfn.XLOOKUP($A915&amp;$Q$3,Data[Index]&amp;Data[Valid Test, Can be used for conformity (Y/N)],Data[THC + NOx/km (mg)])</f>
        <v>#N/A</v>
      </c>
      <c r="K915" s="142" t="e" cm="1">
        <f t="array" ref="K915">_xlfn.XLOOKUP($A915&amp;$Q$3,Data[Index]&amp;Data[Valid Test, Can be used for conformity (Y/N)],Data[PN/km ('#)])</f>
        <v>#N/A</v>
      </c>
      <c r="L915" s="129" t="e" cm="1">
        <f t="array" ref="L915">_xlfn.XLOOKUP($A915&amp;$Q$3,Data[Index]&amp;Data[Valid Test, Can be used for conformity (Y/N)],Data[PM/km (mg)])</f>
        <v>#N/A</v>
      </c>
      <c r="M915" s="126" t="e" cm="1">
        <f t="array" ref="M915">_xlfn.XLOOKUP($A915&amp;$Q$3,Data[Index]&amp;Data[Valid Test, Can be used for conformity (Y/N)],Data[CH4 (mg/km)])</f>
        <v>#N/A</v>
      </c>
      <c r="N915" s="126" t="e" cm="1">
        <f t="array" ref="N915">_xlfn.XLOOKUP($A915&amp;$Q$3,Data[Index]&amp;Data[Valid Test, Can be used for conformity (Y/N)],Data[N20 (mg/km)])</f>
        <v>#N/A</v>
      </c>
      <c r="O915" s="129" t="e" cm="1">
        <f t="array" ref="O915">_xlfn.XLOOKUP($A915&amp;$Q$3,Data[Index]&amp;Data[Valid Test, Can be used for conformity (Y/N)],Data[l/100km])</f>
        <v>#N/A</v>
      </c>
      <c r="P915" s="138" t="e">
        <f>_xlfn.XLOOKUP($A915,Data[Index],Data[Comments])</f>
        <v>#N/A</v>
      </c>
    </row>
    <row r="916" spans="1:16" x14ac:dyDescent="0.2">
      <c r="A916" s="129"/>
      <c r="B916" s="129"/>
      <c r="C916" s="129" t="e" cm="1">
        <f t="array" ref="C916">_xlfn.XLOOKUP($A916&amp;$Q$3&amp;$R$3,Data[Index]&amp;Data[Valid Test, Can be used for conformity (Y/N)]&amp;Data[Cycle],Data[Test Name])</f>
        <v>#N/A</v>
      </c>
      <c r="D916" s="167" t="e" cm="1">
        <f t="array" ref="D916">_xlfn.XLOOKUP($A916&amp;$Q$3&amp;$R$3,Data[Index]&amp;Data[Valid Test, Can be used for conformity (Y/N)]&amp;Data[Cycle],Data[Mileage (Miles)])</f>
        <v>#N/A</v>
      </c>
      <c r="E916" s="130" t="e" cm="1">
        <f t="array" ref="E916">_xlfn.XLOOKUP($A916&amp;$Q$3&amp;$R$3,Data[Index]&amp;Data[Valid Test, Can be used for conformity (Y/N)]&amp;Data[Cycle],Data[Date])</f>
        <v>#N/A</v>
      </c>
      <c r="F916" s="129" t="e" cm="1">
        <f t="array" ref="F916">_xlfn.XLOOKUP($A916&amp;$Q$3&amp;$R$3,Data[Index]&amp;Data[Valid Test, Can be used for conformity (Y/N)]&amp;Data[Cycle],Data[CO/km (mg)])</f>
        <v>#N/A</v>
      </c>
      <c r="G916" s="129" t="e" cm="1">
        <f t="array" ref="G916">_xlfn.XLOOKUP($A916&amp;$Q$3,Data[Index]&amp;Data[Valid Test, Can be used for conformity (Y/N)],Data[CO2/km (g)])</f>
        <v>#N/A</v>
      </c>
      <c r="H916" s="129" t="e" cm="1">
        <f t="array" ref="H916">_xlfn.XLOOKUP($A916&amp;$Q$3,Data[Index]&amp;Data[Valid Test, Can be used for conformity (Y/N)],Data[THC/km (mg)])</f>
        <v>#N/A</v>
      </c>
      <c r="I916" s="129" t="e" cm="1">
        <f t="array" ref="I916">_xlfn.XLOOKUP($A916&amp;$Q$3,Data[Index]&amp;Data[Valid Test, Can be used for conformity (Y/N)],Data[NOx/km (mg)])</f>
        <v>#N/A</v>
      </c>
      <c r="J916" s="129" t="e" cm="1">
        <f t="array" ref="J916">_xlfn.XLOOKUP($A916&amp;$Q$3,Data[Index]&amp;Data[Valid Test, Can be used for conformity (Y/N)],Data[THC + NOx/km (mg)])</f>
        <v>#N/A</v>
      </c>
      <c r="K916" s="142" t="e" cm="1">
        <f t="array" ref="K916">_xlfn.XLOOKUP($A916&amp;$Q$3,Data[Index]&amp;Data[Valid Test, Can be used for conformity (Y/N)],Data[PN/km ('#)])</f>
        <v>#N/A</v>
      </c>
      <c r="L916" s="129" t="e" cm="1">
        <f t="array" ref="L916">_xlfn.XLOOKUP($A916&amp;$Q$3,Data[Index]&amp;Data[Valid Test, Can be used for conformity (Y/N)],Data[PM/km (mg)])</f>
        <v>#N/A</v>
      </c>
      <c r="M916" s="126" t="e" cm="1">
        <f t="array" ref="M916">_xlfn.XLOOKUP($A916&amp;$Q$3,Data[Index]&amp;Data[Valid Test, Can be used for conformity (Y/N)],Data[CH4 (mg/km)])</f>
        <v>#N/A</v>
      </c>
      <c r="N916" s="126" t="e" cm="1">
        <f t="array" ref="N916">_xlfn.XLOOKUP($A916&amp;$Q$3,Data[Index]&amp;Data[Valid Test, Can be used for conformity (Y/N)],Data[N20 (mg/km)])</f>
        <v>#N/A</v>
      </c>
      <c r="O916" s="129" t="e" cm="1">
        <f t="array" ref="O916">_xlfn.XLOOKUP($A916&amp;$Q$3,Data[Index]&amp;Data[Valid Test, Can be used for conformity (Y/N)],Data[l/100km])</f>
        <v>#N/A</v>
      </c>
      <c r="P916" s="138">
        <f>_xlfn.XLOOKUP($A916,Data[Index],Data[Comments])</f>
        <v>0</v>
      </c>
    </row>
    <row r="917" spans="1:16" x14ac:dyDescent="0.2">
      <c r="A917" s="129"/>
      <c r="B917" s="129"/>
      <c r="C917" s="129" t="e" cm="1">
        <f t="array" ref="C917">_xlfn.XLOOKUP($A917&amp;$Q$3&amp;$R$3,Data[Index]&amp;Data[Valid Test, Can be used for conformity (Y/N)]&amp;Data[Cycle],Data[Test Name])</f>
        <v>#N/A</v>
      </c>
      <c r="D917" s="167" t="e" cm="1">
        <f t="array" ref="D917">_xlfn.XLOOKUP($A917&amp;$Q$3&amp;$R$3,Data[Index]&amp;Data[Valid Test, Can be used for conformity (Y/N)]&amp;Data[Cycle],Data[Mileage (Miles)])</f>
        <v>#N/A</v>
      </c>
      <c r="E917" s="130" t="e" cm="1">
        <f t="array" ref="E917">_xlfn.XLOOKUP($A917&amp;$Q$3&amp;$R$3,Data[Index]&amp;Data[Valid Test, Can be used for conformity (Y/N)]&amp;Data[Cycle],Data[Date])</f>
        <v>#N/A</v>
      </c>
      <c r="F917" s="129" t="e" cm="1">
        <f t="array" ref="F917">_xlfn.XLOOKUP($A917&amp;$Q$3&amp;$R$3,Data[Index]&amp;Data[Valid Test, Can be used for conformity (Y/N)]&amp;Data[Cycle],Data[CO/km (mg)])</f>
        <v>#N/A</v>
      </c>
      <c r="G917" s="129" t="e" cm="1">
        <f t="array" ref="G917">_xlfn.XLOOKUP($A917&amp;$Q$3,Data[Index]&amp;Data[Valid Test, Can be used for conformity (Y/N)],Data[CO2/km (g)])</f>
        <v>#N/A</v>
      </c>
      <c r="H917" s="129" t="e" cm="1">
        <f t="array" ref="H917">_xlfn.XLOOKUP($A917&amp;$Q$3,Data[Index]&amp;Data[Valid Test, Can be used for conformity (Y/N)],Data[THC/km (mg)])</f>
        <v>#N/A</v>
      </c>
      <c r="I917" s="129" t="e" cm="1">
        <f t="array" ref="I917">_xlfn.XLOOKUP($A917&amp;$Q$3,Data[Index]&amp;Data[Valid Test, Can be used for conformity (Y/N)],Data[NOx/km (mg)])</f>
        <v>#N/A</v>
      </c>
      <c r="J917" s="129" t="e" cm="1">
        <f t="array" ref="J917">_xlfn.XLOOKUP($A917&amp;$Q$3,Data[Index]&amp;Data[Valid Test, Can be used for conformity (Y/N)],Data[THC + NOx/km (mg)])</f>
        <v>#N/A</v>
      </c>
      <c r="K917" s="142" t="e" cm="1">
        <f t="array" ref="K917">_xlfn.XLOOKUP($A917&amp;$Q$3,Data[Index]&amp;Data[Valid Test, Can be used for conformity (Y/N)],Data[PN/km ('#)])</f>
        <v>#N/A</v>
      </c>
      <c r="L917" s="129" t="e" cm="1">
        <f t="array" ref="L917">_xlfn.XLOOKUP($A917&amp;$Q$3,Data[Index]&amp;Data[Valid Test, Can be used for conformity (Y/N)],Data[PM/km (mg)])</f>
        <v>#N/A</v>
      </c>
      <c r="M917" s="126" t="e" cm="1">
        <f t="array" ref="M917">_xlfn.XLOOKUP($A917&amp;$Q$3,Data[Index]&amp;Data[Valid Test, Can be used for conformity (Y/N)],Data[CH4 (mg/km)])</f>
        <v>#N/A</v>
      </c>
      <c r="N917" s="126" t="e" cm="1">
        <f t="array" ref="N917">_xlfn.XLOOKUP($A917&amp;$Q$3,Data[Index]&amp;Data[Valid Test, Can be used for conformity (Y/N)],Data[N20 (mg/km)])</f>
        <v>#N/A</v>
      </c>
      <c r="O917" s="129" t="e" cm="1">
        <f t="array" ref="O917">_xlfn.XLOOKUP($A917&amp;$Q$3,Data[Index]&amp;Data[Valid Test, Can be used for conformity (Y/N)],Data[l/100km])</f>
        <v>#N/A</v>
      </c>
      <c r="P917" s="138">
        <f>_xlfn.XLOOKUP($A917,Data[Index],Data[Comments])</f>
        <v>0</v>
      </c>
    </row>
    <row r="918" spans="1:16" x14ac:dyDescent="0.2">
      <c r="A918" s="129"/>
      <c r="B918" s="129"/>
      <c r="C918" s="129" t="e" cm="1">
        <f t="array" ref="C918">_xlfn.XLOOKUP($A918&amp;$Q$3&amp;$R$3,Data[Index]&amp;Data[Valid Test, Can be used for conformity (Y/N)]&amp;Data[Cycle],Data[Test Name])</f>
        <v>#N/A</v>
      </c>
      <c r="D918" s="167" t="e" cm="1">
        <f t="array" ref="D918">_xlfn.XLOOKUP($A918&amp;$Q$3&amp;$R$3,Data[Index]&amp;Data[Valid Test, Can be used for conformity (Y/N)]&amp;Data[Cycle],Data[Mileage (Miles)])</f>
        <v>#N/A</v>
      </c>
      <c r="E918" s="130" t="e" cm="1">
        <f t="array" ref="E918">_xlfn.XLOOKUP($A918&amp;$Q$3&amp;$R$3,Data[Index]&amp;Data[Valid Test, Can be used for conformity (Y/N)]&amp;Data[Cycle],Data[Date])</f>
        <v>#N/A</v>
      </c>
      <c r="F918" s="129" t="e" cm="1">
        <f t="array" ref="F918">_xlfn.XLOOKUP($A918&amp;$Q$3&amp;$R$3,Data[Index]&amp;Data[Valid Test, Can be used for conformity (Y/N)]&amp;Data[Cycle],Data[CO/km (mg)])</f>
        <v>#N/A</v>
      </c>
      <c r="G918" s="129" t="e" cm="1">
        <f t="array" ref="G918">_xlfn.XLOOKUP($A918&amp;$Q$3,Data[Index]&amp;Data[Valid Test, Can be used for conformity (Y/N)],Data[CO2/km (g)])</f>
        <v>#N/A</v>
      </c>
      <c r="H918" s="129" t="e" cm="1">
        <f t="array" ref="H918">_xlfn.XLOOKUP($A918&amp;$Q$3,Data[Index]&amp;Data[Valid Test, Can be used for conformity (Y/N)],Data[THC/km (mg)])</f>
        <v>#N/A</v>
      </c>
      <c r="I918" s="129" t="e" cm="1">
        <f t="array" ref="I918">_xlfn.XLOOKUP($A918&amp;$Q$3,Data[Index]&amp;Data[Valid Test, Can be used for conformity (Y/N)],Data[NOx/km (mg)])</f>
        <v>#N/A</v>
      </c>
      <c r="J918" s="129" t="e" cm="1">
        <f t="array" ref="J918">_xlfn.XLOOKUP($A918&amp;$Q$3,Data[Index]&amp;Data[Valid Test, Can be used for conformity (Y/N)],Data[THC + NOx/km (mg)])</f>
        <v>#N/A</v>
      </c>
      <c r="K918" s="142" t="e" cm="1">
        <f t="array" ref="K918">_xlfn.XLOOKUP($A918&amp;$Q$3,Data[Index]&amp;Data[Valid Test, Can be used for conformity (Y/N)],Data[PN/km ('#)])</f>
        <v>#N/A</v>
      </c>
      <c r="L918" s="129" t="e" cm="1">
        <f t="array" ref="L918">_xlfn.XLOOKUP($A918&amp;$Q$3,Data[Index]&amp;Data[Valid Test, Can be used for conformity (Y/N)],Data[PM/km (mg)])</f>
        <v>#N/A</v>
      </c>
      <c r="M918" s="126" t="e" cm="1">
        <f t="array" ref="M918">_xlfn.XLOOKUP($A918&amp;$Q$3,Data[Index]&amp;Data[Valid Test, Can be used for conformity (Y/N)],Data[CH4 (mg/km)])</f>
        <v>#N/A</v>
      </c>
      <c r="N918" s="126" t="e" cm="1">
        <f t="array" ref="N918">_xlfn.XLOOKUP($A918&amp;$Q$3,Data[Index]&amp;Data[Valid Test, Can be used for conformity (Y/N)],Data[N20 (mg/km)])</f>
        <v>#N/A</v>
      </c>
      <c r="O918" s="129" t="e" cm="1">
        <f t="array" ref="O918">_xlfn.XLOOKUP($A918&amp;$Q$3,Data[Index]&amp;Data[Valid Test, Can be used for conformity (Y/N)],Data[l/100km])</f>
        <v>#N/A</v>
      </c>
      <c r="P918" s="138" t="e">
        <f>_xlfn.XLOOKUP($A918,Data[Index],Data[Comments])</f>
        <v>#N/A</v>
      </c>
    </row>
    <row r="919" spans="1:16" x14ac:dyDescent="0.2">
      <c r="A919" s="129"/>
      <c r="B919" s="129"/>
      <c r="C919" s="129" t="e" cm="1">
        <f t="array" ref="C919">_xlfn.XLOOKUP($A919&amp;$Q$3&amp;$R$3,Data[Index]&amp;Data[Valid Test, Can be used for conformity (Y/N)]&amp;Data[Cycle],Data[Test Name])</f>
        <v>#N/A</v>
      </c>
      <c r="D919" s="167" t="e" cm="1">
        <f t="array" ref="D919">_xlfn.XLOOKUP($A919&amp;$Q$3&amp;$R$3,Data[Index]&amp;Data[Valid Test, Can be used for conformity (Y/N)]&amp;Data[Cycle],Data[Mileage (Miles)])</f>
        <v>#N/A</v>
      </c>
      <c r="E919" s="130" t="e" cm="1">
        <f t="array" ref="E919">_xlfn.XLOOKUP($A919&amp;$Q$3&amp;$R$3,Data[Index]&amp;Data[Valid Test, Can be used for conformity (Y/N)]&amp;Data[Cycle],Data[Date])</f>
        <v>#N/A</v>
      </c>
      <c r="F919" s="129" t="e" cm="1">
        <f t="array" ref="F919">_xlfn.XLOOKUP($A919&amp;$Q$3&amp;$R$3,Data[Index]&amp;Data[Valid Test, Can be used for conformity (Y/N)]&amp;Data[Cycle],Data[CO/km (mg)])</f>
        <v>#N/A</v>
      </c>
      <c r="G919" s="129" t="e" cm="1">
        <f t="array" ref="G919">_xlfn.XLOOKUP($A919&amp;$Q$3,Data[Index]&amp;Data[Valid Test, Can be used for conformity (Y/N)],Data[CO2/km (g)])</f>
        <v>#N/A</v>
      </c>
      <c r="H919" s="129" t="e" cm="1">
        <f t="array" ref="H919">_xlfn.XLOOKUP($A919&amp;$Q$3,Data[Index]&amp;Data[Valid Test, Can be used for conformity (Y/N)],Data[THC/km (mg)])</f>
        <v>#N/A</v>
      </c>
      <c r="I919" s="129" t="e" cm="1">
        <f t="array" ref="I919">_xlfn.XLOOKUP($A919&amp;$Q$3,Data[Index]&amp;Data[Valid Test, Can be used for conformity (Y/N)],Data[NOx/km (mg)])</f>
        <v>#N/A</v>
      </c>
      <c r="J919" s="129" t="e" cm="1">
        <f t="array" ref="J919">_xlfn.XLOOKUP($A919&amp;$Q$3,Data[Index]&amp;Data[Valid Test, Can be used for conformity (Y/N)],Data[THC + NOx/km (mg)])</f>
        <v>#N/A</v>
      </c>
      <c r="K919" s="142" t="e" cm="1">
        <f t="array" ref="K919">_xlfn.XLOOKUP($A919&amp;$Q$3,Data[Index]&amp;Data[Valid Test, Can be used for conformity (Y/N)],Data[PN/km ('#)])</f>
        <v>#N/A</v>
      </c>
      <c r="L919" s="129" t="e" cm="1">
        <f t="array" ref="L919">_xlfn.XLOOKUP($A919&amp;$Q$3,Data[Index]&amp;Data[Valid Test, Can be used for conformity (Y/N)],Data[PM/km (mg)])</f>
        <v>#N/A</v>
      </c>
      <c r="M919" s="126" t="e" cm="1">
        <f t="array" ref="M919">_xlfn.XLOOKUP($A919&amp;$Q$3,Data[Index]&amp;Data[Valid Test, Can be used for conformity (Y/N)],Data[CH4 (mg/km)])</f>
        <v>#N/A</v>
      </c>
      <c r="N919" s="126" t="e" cm="1">
        <f t="array" ref="N919">_xlfn.XLOOKUP($A919&amp;$Q$3,Data[Index]&amp;Data[Valid Test, Can be used for conformity (Y/N)],Data[N20 (mg/km)])</f>
        <v>#N/A</v>
      </c>
      <c r="O919" s="129" t="e" cm="1">
        <f t="array" ref="O919">_xlfn.XLOOKUP($A919&amp;$Q$3,Data[Index]&amp;Data[Valid Test, Can be used for conformity (Y/N)],Data[l/100km])</f>
        <v>#N/A</v>
      </c>
      <c r="P919" s="138" t="e">
        <f>_xlfn.XLOOKUP($A919,Data[Index],Data[Comments])</f>
        <v>#N/A</v>
      </c>
    </row>
    <row r="920" spans="1:16" x14ac:dyDescent="0.2">
      <c r="A920" s="129"/>
      <c r="B920" s="129"/>
      <c r="C920" s="129" t="e" cm="1">
        <f t="array" ref="C920">_xlfn.XLOOKUP($A920&amp;$Q$3&amp;$R$3,Data[Index]&amp;Data[Valid Test, Can be used for conformity (Y/N)]&amp;Data[Cycle],Data[Test Name])</f>
        <v>#N/A</v>
      </c>
      <c r="D920" s="167" t="e" cm="1">
        <f t="array" ref="D920">_xlfn.XLOOKUP($A920&amp;$Q$3&amp;$R$3,Data[Index]&amp;Data[Valid Test, Can be used for conformity (Y/N)]&amp;Data[Cycle],Data[Mileage (Miles)])</f>
        <v>#N/A</v>
      </c>
      <c r="E920" s="130" t="e" cm="1">
        <f t="array" ref="E920">_xlfn.XLOOKUP($A920&amp;$Q$3&amp;$R$3,Data[Index]&amp;Data[Valid Test, Can be used for conformity (Y/N)]&amp;Data[Cycle],Data[Date])</f>
        <v>#N/A</v>
      </c>
      <c r="F920" s="129" t="e" cm="1">
        <f t="array" ref="F920">_xlfn.XLOOKUP($A920&amp;$Q$3&amp;$R$3,Data[Index]&amp;Data[Valid Test, Can be used for conformity (Y/N)]&amp;Data[Cycle],Data[CO/km (mg)])</f>
        <v>#N/A</v>
      </c>
      <c r="G920" s="129" t="e" cm="1">
        <f t="array" ref="G920">_xlfn.XLOOKUP($A920&amp;$Q$3,Data[Index]&amp;Data[Valid Test, Can be used for conformity (Y/N)],Data[CO2/km (g)])</f>
        <v>#N/A</v>
      </c>
      <c r="H920" s="129" t="e" cm="1">
        <f t="array" ref="H920">_xlfn.XLOOKUP($A920&amp;$Q$3,Data[Index]&amp;Data[Valid Test, Can be used for conformity (Y/N)],Data[THC/km (mg)])</f>
        <v>#N/A</v>
      </c>
      <c r="I920" s="129" t="e" cm="1">
        <f t="array" ref="I920">_xlfn.XLOOKUP($A920&amp;$Q$3,Data[Index]&amp;Data[Valid Test, Can be used for conformity (Y/N)],Data[NOx/km (mg)])</f>
        <v>#N/A</v>
      </c>
      <c r="J920" s="129" t="e" cm="1">
        <f t="array" ref="J920">_xlfn.XLOOKUP($A920&amp;$Q$3,Data[Index]&amp;Data[Valid Test, Can be used for conformity (Y/N)],Data[THC + NOx/km (mg)])</f>
        <v>#N/A</v>
      </c>
      <c r="K920" s="142" t="e" cm="1">
        <f t="array" ref="K920">_xlfn.XLOOKUP($A920&amp;$Q$3,Data[Index]&amp;Data[Valid Test, Can be used for conformity (Y/N)],Data[PN/km ('#)])</f>
        <v>#N/A</v>
      </c>
      <c r="L920" s="129" t="e" cm="1">
        <f t="array" ref="L920">_xlfn.XLOOKUP($A920&amp;$Q$3,Data[Index]&amp;Data[Valid Test, Can be used for conformity (Y/N)],Data[PM/km (mg)])</f>
        <v>#N/A</v>
      </c>
      <c r="M920" s="126" t="e" cm="1">
        <f t="array" ref="M920">_xlfn.XLOOKUP($A920&amp;$Q$3,Data[Index]&amp;Data[Valid Test, Can be used for conformity (Y/N)],Data[CH4 (mg/km)])</f>
        <v>#N/A</v>
      </c>
      <c r="N920" s="126" t="e" cm="1">
        <f t="array" ref="N920">_xlfn.XLOOKUP($A920&amp;$Q$3,Data[Index]&amp;Data[Valid Test, Can be used for conformity (Y/N)],Data[N20 (mg/km)])</f>
        <v>#N/A</v>
      </c>
      <c r="O920" s="129" t="e" cm="1">
        <f t="array" ref="O920">_xlfn.XLOOKUP($A920&amp;$Q$3,Data[Index]&amp;Data[Valid Test, Can be used for conformity (Y/N)],Data[l/100km])</f>
        <v>#N/A</v>
      </c>
      <c r="P920" s="138" t="e">
        <f>_xlfn.XLOOKUP($A920,Data[Index],Data[Comments])</f>
        <v>#N/A</v>
      </c>
    </row>
    <row r="921" spans="1:16" x14ac:dyDescent="0.2">
      <c r="A921" s="129"/>
      <c r="B921" s="129"/>
      <c r="C921" s="129" t="e" cm="1">
        <f t="array" ref="C921">_xlfn.XLOOKUP($A921&amp;$Q$3&amp;$R$3,Data[Index]&amp;Data[Valid Test, Can be used for conformity (Y/N)]&amp;Data[Cycle],Data[Test Name])</f>
        <v>#N/A</v>
      </c>
      <c r="D921" s="167" t="e" cm="1">
        <f t="array" ref="D921">_xlfn.XLOOKUP($A921&amp;$Q$3&amp;$R$3,Data[Index]&amp;Data[Valid Test, Can be used for conformity (Y/N)]&amp;Data[Cycle],Data[Mileage (Miles)])</f>
        <v>#N/A</v>
      </c>
      <c r="E921" s="130" t="e" cm="1">
        <f t="array" ref="E921">_xlfn.XLOOKUP($A921&amp;$Q$3&amp;$R$3,Data[Index]&amp;Data[Valid Test, Can be used for conformity (Y/N)]&amp;Data[Cycle],Data[Date])</f>
        <v>#N/A</v>
      </c>
      <c r="F921" s="129" t="e" cm="1">
        <f t="array" ref="F921">_xlfn.XLOOKUP($A921&amp;$Q$3&amp;$R$3,Data[Index]&amp;Data[Valid Test, Can be used for conformity (Y/N)]&amp;Data[Cycle],Data[CO/km (mg)])</f>
        <v>#N/A</v>
      </c>
      <c r="G921" s="129" t="e" cm="1">
        <f t="array" ref="G921">_xlfn.XLOOKUP($A921&amp;$Q$3,Data[Index]&amp;Data[Valid Test, Can be used for conformity (Y/N)],Data[CO2/km (g)])</f>
        <v>#N/A</v>
      </c>
      <c r="H921" s="129" t="e" cm="1">
        <f t="array" ref="H921">_xlfn.XLOOKUP($A921&amp;$Q$3,Data[Index]&amp;Data[Valid Test, Can be used for conformity (Y/N)],Data[THC/km (mg)])</f>
        <v>#N/A</v>
      </c>
      <c r="I921" s="129" t="e" cm="1">
        <f t="array" ref="I921">_xlfn.XLOOKUP($A921&amp;$Q$3,Data[Index]&amp;Data[Valid Test, Can be used for conformity (Y/N)],Data[NOx/km (mg)])</f>
        <v>#N/A</v>
      </c>
      <c r="J921" s="129" t="e" cm="1">
        <f t="array" ref="J921">_xlfn.XLOOKUP($A921&amp;$Q$3,Data[Index]&amp;Data[Valid Test, Can be used for conformity (Y/N)],Data[THC + NOx/km (mg)])</f>
        <v>#N/A</v>
      </c>
      <c r="K921" s="142" t="e" cm="1">
        <f t="array" ref="K921">_xlfn.XLOOKUP($A921&amp;$Q$3,Data[Index]&amp;Data[Valid Test, Can be used for conformity (Y/N)],Data[PN/km ('#)])</f>
        <v>#N/A</v>
      </c>
      <c r="L921" s="129" t="e" cm="1">
        <f t="array" ref="L921">_xlfn.XLOOKUP($A921&amp;$Q$3,Data[Index]&amp;Data[Valid Test, Can be used for conformity (Y/N)],Data[PM/km (mg)])</f>
        <v>#N/A</v>
      </c>
      <c r="M921" s="126" t="e" cm="1">
        <f t="array" ref="M921">_xlfn.XLOOKUP($A921&amp;$Q$3,Data[Index]&amp;Data[Valid Test, Can be used for conformity (Y/N)],Data[CH4 (mg/km)])</f>
        <v>#N/A</v>
      </c>
      <c r="N921" s="126" t="e" cm="1">
        <f t="array" ref="N921">_xlfn.XLOOKUP($A921&amp;$Q$3,Data[Index]&amp;Data[Valid Test, Can be used for conformity (Y/N)],Data[N20 (mg/km)])</f>
        <v>#N/A</v>
      </c>
      <c r="O921" s="129" t="e" cm="1">
        <f t="array" ref="O921">_xlfn.XLOOKUP($A921&amp;$Q$3,Data[Index]&amp;Data[Valid Test, Can be used for conformity (Y/N)],Data[l/100km])</f>
        <v>#N/A</v>
      </c>
      <c r="P921" s="138">
        <f>_xlfn.XLOOKUP($A921,Data[Index],Data[Comments])</f>
        <v>0</v>
      </c>
    </row>
    <row r="922" spans="1:16" x14ac:dyDescent="0.2">
      <c r="A922" s="129"/>
      <c r="B922" s="129"/>
      <c r="C922" s="129" t="e" cm="1">
        <f t="array" ref="C922">_xlfn.XLOOKUP($A922&amp;$Q$3&amp;$R$3,Data[Index]&amp;Data[Valid Test, Can be used for conformity (Y/N)]&amp;Data[Cycle],Data[Test Name])</f>
        <v>#N/A</v>
      </c>
      <c r="D922" s="167" t="e" cm="1">
        <f t="array" ref="D922">_xlfn.XLOOKUP($A922&amp;$Q$3&amp;$R$3,Data[Index]&amp;Data[Valid Test, Can be used for conformity (Y/N)]&amp;Data[Cycle],Data[Mileage (Miles)])</f>
        <v>#N/A</v>
      </c>
      <c r="E922" s="130" t="e" cm="1">
        <f t="array" ref="E922">_xlfn.XLOOKUP($A922&amp;$Q$3&amp;$R$3,Data[Index]&amp;Data[Valid Test, Can be used for conformity (Y/N)]&amp;Data[Cycle],Data[Date])</f>
        <v>#N/A</v>
      </c>
      <c r="F922" s="129" t="e" cm="1">
        <f t="array" ref="F922">_xlfn.XLOOKUP($A922&amp;$Q$3&amp;$R$3,Data[Index]&amp;Data[Valid Test, Can be used for conformity (Y/N)]&amp;Data[Cycle],Data[CO/km (mg)])</f>
        <v>#N/A</v>
      </c>
      <c r="G922" s="129" t="e" cm="1">
        <f t="array" ref="G922">_xlfn.XLOOKUP($A922&amp;$Q$3,Data[Index]&amp;Data[Valid Test, Can be used for conformity (Y/N)],Data[CO2/km (g)])</f>
        <v>#N/A</v>
      </c>
      <c r="H922" s="129" t="e" cm="1">
        <f t="array" ref="H922">_xlfn.XLOOKUP($A922&amp;$Q$3,Data[Index]&amp;Data[Valid Test, Can be used for conformity (Y/N)],Data[THC/km (mg)])</f>
        <v>#N/A</v>
      </c>
      <c r="I922" s="129" t="e" cm="1">
        <f t="array" ref="I922">_xlfn.XLOOKUP($A922&amp;$Q$3,Data[Index]&amp;Data[Valid Test, Can be used for conformity (Y/N)],Data[NOx/km (mg)])</f>
        <v>#N/A</v>
      </c>
      <c r="J922" s="129" t="e" cm="1">
        <f t="array" ref="J922">_xlfn.XLOOKUP($A922&amp;$Q$3,Data[Index]&amp;Data[Valid Test, Can be used for conformity (Y/N)],Data[THC + NOx/km (mg)])</f>
        <v>#N/A</v>
      </c>
      <c r="K922" s="142" t="e" cm="1">
        <f t="array" ref="K922">_xlfn.XLOOKUP($A922&amp;$Q$3,Data[Index]&amp;Data[Valid Test, Can be used for conformity (Y/N)],Data[PN/km ('#)])</f>
        <v>#N/A</v>
      </c>
      <c r="L922" s="129" t="e" cm="1">
        <f t="array" ref="L922">_xlfn.XLOOKUP($A922&amp;$Q$3,Data[Index]&amp;Data[Valid Test, Can be used for conformity (Y/N)],Data[PM/km (mg)])</f>
        <v>#N/A</v>
      </c>
      <c r="M922" s="126" t="e" cm="1">
        <f t="array" ref="M922">_xlfn.XLOOKUP($A922&amp;$Q$3,Data[Index]&amp;Data[Valid Test, Can be used for conformity (Y/N)],Data[CH4 (mg/km)])</f>
        <v>#N/A</v>
      </c>
      <c r="N922" s="126" t="e" cm="1">
        <f t="array" ref="N922">_xlfn.XLOOKUP($A922&amp;$Q$3,Data[Index]&amp;Data[Valid Test, Can be used for conformity (Y/N)],Data[N20 (mg/km)])</f>
        <v>#N/A</v>
      </c>
      <c r="O922" s="129" t="e" cm="1">
        <f t="array" ref="O922">_xlfn.XLOOKUP($A922&amp;$Q$3,Data[Index]&amp;Data[Valid Test, Can be used for conformity (Y/N)],Data[l/100km])</f>
        <v>#N/A</v>
      </c>
      <c r="P922" s="138">
        <f>_xlfn.XLOOKUP($A922,Data[Index],Data[Comments])</f>
        <v>0</v>
      </c>
    </row>
    <row r="923" spans="1:16" x14ac:dyDescent="0.2">
      <c r="A923" s="129"/>
      <c r="B923" s="129"/>
      <c r="C923" s="129" t="e" cm="1">
        <f t="array" ref="C923">_xlfn.XLOOKUP($A923&amp;$Q$3&amp;$R$3,Data[Index]&amp;Data[Valid Test, Can be used for conformity (Y/N)]&amp;Data[Cycle],Data[Test Name])</f>
        <v>#N/A</v>
      </c>
      <c r="D923" s="167" t="e" cm="1">
        <f t="array" ref="D923">_xlfn.XLOOKUP($A923&amp;$Q$3&amp;$R$3,Data[Index]&amp;Data[Valid Test, Can be used for conformity (Y/N)]&amp;Data[Cycle],Data[Mileage (Miles)])</f>
        <v>#N/A</v>
      </c>
      <c r="E923" s="130" t="e" cm="1">
        <f t="array" ref="E923">_xlfn.XLOOKUP($A923&amp;$Q$3&amp;$R$3,Data[Index]&amp;Data[Valid Test, Can be used for conformity (Y/N)]&amp;Data[Cycle],Data[Date])</f>
        <v>#N/A</v>
      </c>
      <c r="F923" s="129" t="e" cm="1">
        <f t="array" ref="F923">_xlfn.XLOOKUP($A923&amp;$Q$3&amp;$R$3,Data[Index]&amp;Data[Valid Test, Can be used for conformity (Y/N)]&amp;Data[Cycle],Data[CO/km (mg)])</f>
        <v>#N/A</v>
      </c>
      <c r="G923" s="129" t="e" cm="1">
        <f t="array" ref="G923">_xlfn.XLOOKUP($A923&amp;$Q$3,Data[Index]&amp;Data[Valid Test, Can be used for conformity (Y/N)],Data[CO2/km (g)])</f>
        <v>#N/A</v>
      </c>
      <c r="H923" s="129" t="e" cm="1">
        <f t="array" ref="H923">_xlfn.XLOOKUP($A923&amp;$Q$3,Data[Index]&amp;Data[Valid Test, Can be used for conformity (Y/N)],Data[THC/km (mg)])</f>
        <v>#N/A</v>
      </c>
      <c r="I923" s="129" t="e" cm="1">
        <f t="array" ref="I923">_xlfn.XLOOKUP($A923&amp;$Q$3,Data[Index]&amp;Data[Valid Test, Can be used for conformity (Y/N)],Data[NOx/km (mg)])</f>
        <v>#N/A</v>
      </c>
      <c r="J923" s="129" t="e" cm="1">
        <f t="array" ref="J923">_xlfn.XLOOKUP($A923&amp;$Q$3,Data[Index]&amp;Data[Valid Test, Can be used for conformity (Y/N)],Data[THC + NOx/km (mg)])</f>
        <v>#N/A</v>
      </c>
      <c r="K923" s="142" t="e" cm="1">
        <f t="array" ref="K923">_xlfn.XLOOKUP($A923&amp;$Q$3,Data[Index]&amp;Data[Valid Test, Can be used for conformity (Y/N)],Data[PN/km ('#)])</f>
        <v>#N/A</v>
      </c>
      <c r="L923" s="129" t="e" cm="1">
        <f t="array" ref="L923">_xlfn.XLOOKUP($A923&amp;$Q$3,Data[Index]&amp;Data[Valid Test, Can be used for conformity (Y/N)],Data[PM/km (mg)])</f>
        <v>#N/A</v>
      </c>
      <c r="M923" s="126" t="e" cm="1">
        <f t="array" ref="M923">_xlfn.XLOOKUP($A923&amp;$Q$3,Data[Index]&amp;Data[Valid Test, Can be used for conformity (Y/N)],Data[CH4 (mg/km)])</f>
        <v>#N/A</v>
      </c>
      <c r="N923" s="126" t="e" cm="1">
        <f t="array" ref="N923">_xlfn.XLOOKUP($A923&amp;$Q$3,Data[Index]&amp;Data[Valid Test, Can be used for conformity (Y/N)],Data[N20 (mg/km)])</f>
        <v>#N/A</v>
      </c>
      <c r="O923" s="129" t="e" cm="1">
        <f t="array" ref="O923">_xlfn.XLOOKUP($A923&amp;$Q$3,Data[Index]&amp;Data[Valid Test, Can be used for conformity (Y/N)],Data[l/100km])</f>
        <v>#N/A</v>
      </c>
      <c r="P923" s="138" t="e">
        <f>_xlfn.XLOOKUP($A923,Data[Index],Data[Comments])</f>
        <v>#N/A</v>
      </c>
    </row>
    <row r="924" spans="1:16" x14ac:dyDescent="0.2">
      <c r="A924" s="129"/>
      <c r="B924" s="129"/>
      <c r="C924" s="129" t="e" cm="1">
        <f t="array" ref="C924">_xlfn.XLOOKUP($A924&amp;$Q$3&amp;$R$3,Data[Index]&amp;Data[Valid Test, Can be used for conformity (Y/N)]&amp;Data[Cycle],Data[Test Name])</f>
        <v>#N/A</v>
      </c>
      <c r="D924" s="167" t="e" cm="1">
        <f t="array" ref="D924">_xlfn.XLOOKUP($A924&amp;$Q$3&amp;$R$3,Data[Index]&amp;Data[Valid Test, Can be used for conformity (Y/N)]&amp;Data[Cycle],Data[Mileage (Miles)])</f>
        <v>#N/A</v>
      </c>
      <c r="E924" s="130" t="e" cm="1">
        <f t="array" ref="E924">_xlfn.XLOOKUP($A924&amp;$Q$3&amp;$R$3,Data[Index]&amp;Data[Valid Test, Can be used for conformity (Y/N)]&amp;Data[Cycle],Data[Date])</f>
        <v>#N/A</v>
      </c>
      <c r="F924" s="129" t="e" cm="1">
        <f t="array" ref="F924">_xlfn.XLOOKUP($A924&amp;$Q$3&amp;$R$3,Data[Index]&amp;Data[Valid Test, Can be used for conformity (Y/N)]&amp;Data[Cycle],Data[CO/km (mg)])</f>
        <v>#N/A</v>
      </c>
      <c r="G924" s="129" t="e" cm="1">
        <f t="array" ref="G924">_xlfn.XLOOKUP($A924&amp;$Q$3,Data[Index]&amp;Data[Valid Test, Can be used for conformity (Y/N)],Data[CO2/km (g)])</f>
        <v>#N/A</v>
      </c>
      <c r="H924" s="129" t="e" cm="1">
        <f t="array" ref="H924">_xlfn.XLOOKUP($A924&amp;$Q$3,Data[Index]&amp;Data[Valid Test, Can be used for conformity (Y/N)],Data[THC/km (mg)])</f>
        <v>#N/A</v>
      </c>
      <c r="I924" s="129" t="e" cm="1">
        <f t="array" ref="I924">_xlfn.XLOOKUP($A924&amp;$Q$3,Data[Index]&amp;Data[Valid Test, Can be used for conformity (Y/N)],Data[NOx/km (mg)])</f>
        <v>#N/A</v>
      </c>
      <c r="J924" s="129" t="e" cm="1">
        <f t="array" ref="J924">_xlfn.XLOOKUP($A924&amp;$Q$3,Data[Index]&amp;Data[Valid Test, Can be used for conformity (Y/N)],Data[THC + NOx/km (mg)])</f>
        <v>#N/A</v>
      </c>
      <c r="K924" s="142" t="e" cm="1">
        <f t="array" ref="K924">_xlfn.XLOOKUP($A924&amp;$Q$3,Data[Index]&amp;Data[Valid Test, Can be used for conformity (Y/N)],Data[PN/km ('#)])</f>
        <v>#N/A</v>
      </c>
      <c r="L924" s="129" t="e" cm="1">
        <f t="array" ref="L924">_xlfn.XLOOKUP($A924&amp;$Q$3,Data[Index]&amp;Data[Valid Test, Can be used for conformity (Y/N)],Data[PM/km (mg)])</f>
        <v>#N/A</v>
      </c>
      <c r="M924" s="126" t="e" cm="1">
        <f t="array" ref="M924">_xlfn.XLOOKUP($A924&amp;$Q$3,Data[Index]&amp;Data[Valid Test, Can be used for conformity (Y/N)],Data[CH4 (mg/km)])</f>
        <v>#N/A</v>
      </c>
      <c r="N924" s="126" t="e" cm="1">
        <f t="array" ref="N924">_xlfn.XLOOKUP($A924&amp;$Q$3,Data[Index]&amp;Data[Valid Test, Can be used for conformity (Y/N)],Data[N20 (mg/km)])</f>
        <v>#N/A</v>
      </c>
      <c r="O924" s="129" t="e" cm="1">
        <f t="array" ref="O924">_xlfn.XLOOKUP($A924&amp;$Q$3,Data[Index]&amp;Data[Valid Test, Can be used for conformity (Y/N)],Data[l/100km])</f>
        <v>#N/A</v>
      </c>
      <c r="P924" s="138">
        <f>_xlfn.XLOOKUP($A924,Data[Index],Data[Comments])</f>
        <v>0</v>
      </c>
    </row>
    <row r="925" spans="1:16" x14ac:dyDescent="0.2">
      <c r="A925" s="129"/>
      <c r="B925" s="129"/>
      <c r="C925" s="129" t="e" cm="1">
        <f t="array" ref="C925">_xlfn.XLOOKUP($A925&amp;$Q$3&amp;$R$3,Data[Index]&amp;Data[Valid Test, Can be used for conformity (Y/N)]&amp;Data[Cycle],Data[Test Name])</f>
        <v>#N/A</v>
      </c>
      <c r="D925" s="167" t="e" cm="1">
        <f t="array" ref="D925">_xlfn.XLOOKUP($A925&amp;$Q$3&amp;$R$3,Data[Index]&amp;Data[Valid Test, Can be used for conformity (Y/N)]&amp;Data[Cycle],Data[Mileage (Miles)])</f>
        <v>#N/A</v>
      </c>
      <c r="E925" s="130" t="e" cm="1">
        <f t="array" ref="E925">_xlfn.XLOOKUP($A925&amp;$Q$3&amp;$R$3,Data[Index]&amp;Data[Valid Test, Can be used for conformity (Y/N)]&amp;Data[Cycle],Data[Date])</f>
        <v>#N/A</v>
      </c>
      <c r="F925" s="129" t="e" cm="1">
        <f t="array" ref="F925">_xlfn.XLOOKUP($A925&amp;$Q$3&amp;$R$3,Data[Index]&amp;Data[Valid Test, Can be used for conformity (Y/N)]&amp;Data[Cycle],Data[CO/km (mg)])</f>
        <v>#N/A</v>
      </c>
      <c r="G925" s="129" t="e" cm="1">
        <f t="array" ref="G925">_xlfn.XLOOKUP($A925&amp;$Q$3,Data[Index]&amp;Data[Valid Test, Can be used for conformity (Y/N)],Data[CO2/km (g)])</f>
        <v>#N/A</v>
      </c>
      <c r="H925" s="129" t="e" cm="1">
        <f t="array" ref="H925">_xlfn.XLOOKUP($A925&amp;$Q$3,Data[Index]&amp;Data[Valid Test, Can be used for conformity (Y/N)],Data[THC/km (mg)])</f>
        <v>#N/A</v>
      </c>
      <c r="I925" s="129" t="e" cm="1">
        <f t="array" ref="I925">_xlfn.XLOOKUP($A925&amp;$Q$3,Data[Index]&amp;Data[Valid Test, Can be used for conformity (Y/N)],Data[NOx/km (mg)])</f>
        <v>#N/A</v>
      </c>
      <c r="J925" s="129" t="e" cm="1">
        <f t="array" ref="J925">_xlfn.XLOOKUP($A925&amp;$Q$3,Data[Index]&amp;Data[Valid Test, Can be used for conformity (Y/N)],Data[THC + NOx/km (mg)])</f>
        <v>#N/A</v>
      </c>
      <c r="K925" s="142" t="e" cm="1">
        <f t="array" ref="K925">_xlfn.XLOOKUP($A925&amp;$Q$3,Data[Index]&amp;Data[Valid Test, Can be used for conformity (Y/N)],Data[PN/km ('#)])</f>
        <v>#N/A</v>
      </c>
      <c r="L925" s="129" t="e" cm="1">
        <f t="array" ref="L925">_xlfn.XLOOKUP($A925&amp;$Q$3,Data[Index]&amp;Data[Valid Test, Can be used for conformity (Y/N)],Data[PM/km (mg)])</f>
        <v>#N/A</v>
      </c>
      <c r="M925" s="126" t="e" cm="1">
        <f t="array" ref="M925">_xlfn.XLOOKUP($A925&amp;$Q$3,Data[Index]&amp;Data[Valid Test, Can be used for conformity (Y/N)],Data[CH4 (mg/km)])</f>
        <v>#N/A</v>
      </c>
      <c r="N925" s="126" t="e" cm="1">
        <f t="array" ref="N925">_xlfn.XLOOKUP($A925&amp;$Q$3,Data[Index]&amp;Data[Valid Test, Can be used for conformity (Y/N)],Data[N20 (mg/km)])</f>
        <v>#N/A</v>
      </c>
      <c r="O925" s="129" t="e" cm="1">
        <f t="array" ref="O925">_xlfn.XLOOKUP($A925&amp;$Q$3,Data[Index]&amp;Data[Valid Test, Can be used for conformity (Y/N)],Data[l/100km])</f>
        <v>#N/A</v>
      </c>
      <c r="P925" s="138">
        <f>_xlfn.XLOOKUP($A925,Data[Index],Data[Comments])</f>
        <v>0</v>
      </c>
    </row>
    <row r="926" spans="1:16" x14ac:dyDescent="0.2">
      <c r="A926" s="129"/>
      <c r="B926" s="129"/>
      <c r="C926" s="129" t="e" cm="1">
        <f t="array" ref="C926">_xlfn.XLOOKUP($A926&amp;$Q$3&amp;$R$3,Data[Index]&amp;Data[Valid Test, Can be used for conformity (Y/N)]&amp;Data[Cycle],Data[Test Name])</f>
        <v>#N/A</v>
      </c>
      <c r="D926" s="167" t="e" cm="1">
        <f t="array" ref="D926">_xlfn.XLOOKUP($A926&amp;$Q$3&amp;$R$3,Data[Index]&amp;Data[Valid Test, Can be used for conformity (Y/N)]&amp;Data[Cycle],Data[Mileage (Miles)])</f>
        <v>#N/A</v>
      </c>
      <c r="E926" s="130" t="e" cm="1">
        <f t="array" ref="E926">_xlfn.XLOOKUP($A926&amp;$Q$3&amp;$R$3,Data[Index]&amp;Data[Valid Test, Can be used for conformity (Y/N)]&amp;Data[Cycle],Data[Date])</f>
        <v>#N/A</v>
      </c>
      <c r="F926" s="129" t="e" cm="1">
        <f t="array" ref="F926">_xlfn.XLOOKUP($A926&amp;$Q$3&amp;$R$3,Data[Index]&amp;Data[Valid Test, Can be used for conformity (Y/N)]&amp;Data[Cycle],Data[CO/km (mg)])</f>
        <v>#N/A</v>
      </c>
      <c r="G926" s="129" t="e" cm="1">
        <f t="array" ref="G926">_xlfn.XLOOKUP($A926&amp;$Q$3,Data[Index]&amp;Data[Valid Test, Can be used for conformity (Y/N)],Data[CO2/km (g)])</f>
        <v>#N/A</v>
      </c>
      <c r="H926" s="129" t="e" cm="1">
        <f t="array" ref="H926">_xlfn.XLOOKUP($A926&amp;$Q$3,Data[Index]&amp;Data[Valid Test, Can be used for conformity (Y/N)],Data[THC/km (mg)])</f>
        <v>#N/A</v>
      </c>
      <c r="I926" s="129" t="e" cm="1">
        <f t="array" ref="I926">_xlfn.XLOOKUP($A926&amp;$Q$3,Data[Index]&amp;Data[Valid Test, Can be used for conformity (Y/N)],Data[NOx/km (mg)])</f>
        <v>#N/A</v>
      </c>
      <c r="J926" s="129" t="e" cm="1">
        <f t="array" ref="J926">_xlfn.XLOOKUP($A926&amp;$Q$3,Data[Index]&amp;Data[Valid Test, Can be used for conformity (Y/N)],Data[THC + NOx/km (mg)])</f>
        <v>#N/A</v>
      </c>
      <c r="K926" s="142" t="e" cm="1">
        <f t="array" ref="K926">_xlfn.XLOOKUP($A926&amp;$Q$3,Data[Index]&amp;Data[Valid Test, Can be used for conformity (Y/N)],Data[PN/km ('#)])</f>
        <v>#N/A</v>
      </c>
      <c r="L926" s="129" t="e" cm="1">
        <f t="array" ref="L926">_xlfn.XLOOKUP($A926&amp;$Q$3,Data[Index]&amp;Data[Valid Test, Can be used for conformity (Y/N)],Data[PM/km (mg)])</f>
        <v>#N/A</v>
      </c>
      <c r="M926" s="126" t="e" cm="1">
        <f t="array" ref="M926">_xlfn.XLOOKUP($A926&amp;$Q$3,Data[Index]&amp;Data[Valid Test, Can be used for conformity (Y/N)],Data[CH4 (mg/km)])</f>
        <v>#N/A</v>
      </c>
      <c r="N926" s="126" t="e" cm="1">
        <f t="array" ref="N926">_xlfn.XLOOKUP($A926&amp;$Q$3,Data[Index]&amp;Data[Valid Test, Can be used for conformity (Y/N)],Data[N20 (mg/km)])</f>
        <v>#N/A</v>
      </c>
      <c r="O926" s="129" t="e" cm="1">
        <f t="array" ref="O926">_xlfn.XLOOKUP($A926&amp;$Q$3,Data[Index]&amp;Data[Valid Test, Can be used for conformity (Y/N)],Data[l/100km])</f>
        <v>#N/A</v>
      </c>
      <c r="P926" s="138" t="e">
        <f>_xlfn.XLOOKUP($A926,Data[Index],Data[Comments])</f>
        <v>#N/A</v>
      </c>
    </row>
    <row r="927" spans="1:16" x14ac:dyDescent="0.2">
      <c r="A927" s="129"/>
      <c r="B927" s="129"/>
      <c r="C927" s="129" t="e" cm="1">
        <f t="array" ref="C927">_xlfn.XLOOKUP($A927&amp;$Q$3&amp;$R$3,Data[Index]&amp;Data[Valid Test, Can be used for conformity (Y/N)]&amp;Data[Cycle],Data[Test Name])</f>
        <v>#N/A</v>
      </c>
      <c r="D927" s="167" t="e" cm="1">
        <f t="array" ref="D927">_xlfn.XLOOKUP($A927&amp;$Q$3&amp;$R$3,Data[Index]&amp;Data[Valid Test, Can be used for conformity (Y/N)]&amp;Data[Cycle],Data[Mileage (Miles)])</f>
        <v>#N/A</v>
      </c>
      <c r="E927" s="130" t="e" cm="1">
        <f t="array" ref="E927">_xlfn.XLOOKUP($A927&amp;$Q$3&amp;$R$3,Data[Index]&amp;Data[Valid Test, Can be used for conformity (Y/N)]&amp;Data[Cycle],Data[Date])</f>
        <v>#N/A</v>
      </c>
      <c r="F927" s="129" t="e" cm="1">
        <f t="array" ref="F927">_xlfn.XLOOKUP($A927&amp;$Q$3&amp;$R$3,Data[Index]&amp;Data[Valid Test, Can be used for conformity (Y/N)]&amp;Data[Cycle],Data[CO/km (mg)])</f>
        <v>#N/A</v>
      </c>
      <c r="G927" s="129" t="e" cm="1">
        <f t="array" ref="G927">_xlfn.XLOOKUP($A927&amp;$Q$3,Data[Index]&amp;Data[Valid Test, Can be used for conformity (Y/N)],Data[CO2/km (g)])</f>
        <v>#N/A</v>
      </c>
      <c r="H927" s="129" t="e" cm="1">
        <f t="array" ref="H927">_xlfn.XLOOKUP($A927&amp;$Q$3,Data[Index]&amp;Data[Valid Test, Can be used for conformity (Y/N)],Data[THC/km (mg)])</f>
        <v>#N/A</v>
      </c>
      <c r="I927" s="129" t="e" cm="1">
        <f t="array" ref="I927">_xlfn.XLOOKUP($A927&amp;$Q$3,Data[Index]&amp;Data[Valid Test, Can be used for conformity (Y/N)],Data[NOx/km (mg)])</f>
        <v>#N/A</v>
      </c>
      <c r="J927" s="129" t="e" cm="1">
        <f t="array" ref="J927">_xlfn.XLOOKUP($A927&amp;$Q$3,Data[Index]&amp;Data[Valid Test, Can be used for conformity (Y/N)],Data[THC + NOx/km (mg)])</f>
        <v>#N/A</v>
      </c>
      <c r="K927" s="142" t="e" cm="1">
        <f t="array" ref="K927">_xlfn.XLOOKUP($A927&amp;$Q$3,Data[Index]&amp;Data[Valid Test, Can be used for conformity (Y/N)],Data[PN/km ('#)])</f>
        <v>#N/A</v>
      </c>
      <c r="L927" s="129" t="e" cm="1">
        <f t="array" ref="L927">_xlfn.XLOOKUP($A927&amp;$Q$3,Data[Index]&amp;Data[Valid Test, Can be used for conformity (Y/N)],Data[PM/km (mg)])</f>
        <v>#N/A</v>
      </c>
      <c r="M927" s="126" t="e" cm="1">
        <f t="array" ref="M927">_xlfn.XLOOKUP($A927&amp;$Q$3,Data[Index]&amp;Data[Valid Test, Can be used for conformity (Y/N)],Data[CH4 (mg/km)])</f>
        <v>#N/A</v>
      </c>
      <c r="N927" s="126" t="e" cm="1">
        <f t="array" ref="N927">_xlfn.XLOOKUP($A927&amp;$Q$3,Data[Index]&amp;Data[Valid Test, Can be used for conformity (Y/N)],Data[N20 (mg/km)])</f>
        <v>#N/A</v>
      </c>
      <c r="O927" s="129" t="e" cm="1">
        <f t="array" ref="O927">_xlfn.XLOOKUP($A927&amp;$Q$3,Data[Index]&amp;Data[Valid Test, Can be used for conformity (Y/N)],Data[l/100km])</f>
        <v>#N/A</v>
      </c>
      <c r="P927" s="138" t="e">
        <f>_xlfn.XLOOKUP($A927,Data[Index],Data[Comments])</f>
        <v>#N/A</v>
      </c>
    </row>
    <row r="928" spans="1:16" x14ac:dyDescent="0.2">
      <c r="A928" s="129"/>
      <c r="B928" s="129"/>
      <c r="C928" s="129" t="e" cm="1">
        <f t="array" ref="C928">_xlfn.XLOOKUP($A928&amp;$Q$3&amp;$R$3,Data[Index]&amp;Data[Valid Test, Can be used for conformity (Y/N)]&amp;Data[Cycle],Data[Test Name])</f>
        <v>#N/A</v>
      </c>
      <c r="D928" s="167" t="e" cm="1">
        <f t="array" ref="D928">_xlfn.XLOOKUP($A928&amp;$Q$3&amp;$R$3,Data[Index]&amp;Data[Valid Test, Can be used for conformity (Y/N)]&amp;Data[Cycle],Data[Mileage (Miles)])</f>
        <v>#N/A</v>
      </c>
      <c r="E928" s="130" t="e" cm="1">
        <f t="array" ref="E928">_xlfn.XLOOKUP($A928&amp;$Q$3&amp;$R$3,Data[Index]&amp;Data[Valid Test, Can be used for conformity (Y/N)]&amp;Data[Cycle],Data[Date])</f>
        <v>#N/A</v>
      </c>
      <c r="F928" s="129" t="e" cm="1">
        <f t="array" ref="F928">_xlfn.XLOOKUP($A928&amp;$Q$3&amp;$R$3,Data[Index]&amp;Data[Valid Test, Can be used for conformity (Y/N)]&amp;Data[Cycle],Data[CO/km (mg)])</f>
        <v>#N/A</v>
      </c>
      <c r="G928" s="129" t="e" cm="1">
        <f t="array" ref="G928">_xlfn.XLOOKUP($A928&amp;$Q$3,Data[Index]&amp;Data[Valid Test, Can be used for conformity (Y/N)],Data[CO2/km (g)])</f>
        <v>#N/A</v>
      </c>
      <c r="H928" s="129" t="e" cm="1">
        <f t="array" ref="H928">_xlfn.XLOOKUP($A928&amp;$Q$3,Data[Index]&amp;Data[Valid Test, Can be used for conformity (Y/N)],Data[THC/km (mg)])</f>
        <v>#N/A</v>
      </c>
      <c r="I928" s="129" t="e" cm="1">
        <f t="array" ref="I928">_xlfn.XLOOKUP($A928&amp;$Q$3,Data[Index]&amp;Data[Valid Test, Can be used for conformity (Y/N)],Data[NOx/km (mg)])</f>
        <v>#N/A</v>
      </c>
      <c r="J928" s="129" t="e" cm="1">
        <f t="array" ref="J928">_xlfn.XLOOKUP($A928&amp;$Q$3,Data[Index]&amp;Data[Valid Test, Can be used for conformity (Y/N)],Data[THC + NOx/km (mg)])</f>
        <v>#N/A</v>
      </c>
      <c r="K928" s="142" t="e" cm="1">
        <f t="array" ref="K928">_xlfn.XLOOKUP($A928&amp;$Q$3,Data[Index]&amp;Data[Valid Test, Can be used for conformity (Y/N)],Data[PN/km ('#)])</f>
        <v>#N/A</v>
      </c>
      <c r="L928" s="129" t="e" cm="1">
        <f t="array" ref="L928">_xlfn.XLOOKUP($A928&amp;$Q$3,Data[Index]&amp;Data[Valid Test, Can be used for conformity (Y/N)],Data[PM/km (mg)])</f>
        <v>#N/A</v>
      </c>
      <c r="M928" s="126" t="e" cm="1">
        <f t="array" ref="M928">_xlfn.XLOOKUP($A928&amp;$Q$3,Data[Index]&amp;Data[Valid Test, Can be used for conformity (Y/N)],Data[CH4 (mg/km)])</f>
        <v>#N/A</v>
      </c>
      <c r="N928" s="126" t="e" cm="1">
        <f t="array" ref="N928">_xlfn.XLOOKUP($A928&amp;$Q$3,Data[Index]&amp;Data[Valid Test, Can be used for conformity (Y/N)],Data[N20 (mg/km)])</f>
        <v>#N/A</v>
      </c>
      <c r="O928" s="129" t="e" cm="1">
        <f t="array" ref="O928">_xlfn.XLOOKUP($A928&amp;$Q$3,Data[Index]&amp;Data[Valid Test, Can be used for conformity (Y/N)],Data[l/100km])</f>
        <v>#N/A</v>
      </c>
      <c r="P928" s="138" t="e">
        <f>_xlfn.XLOOKUP($A928,Data[Index],Data[Comments])</f>
        <v>#N/A</v>
      </c>
    </row>
    <row r="929" spans="1:16" x14ac:dyDescent="0.2">
      <c r="A929" s="129"/>
      <c r="B929" s="129"/>
      <c r="C929" s="129" t="e" cm="1">
        <f t="array" ref="C929">_xlfn.XLOOKUP($A929&amp;$Q$3&amp;$R$3,Data[Index]&amp;Data[Valid Test, Can be used for conformity (Y/N)]&amp;Data[Cycle],Data[Test Name])</f>
        <v>#N/A</v>
      </c>
      <c r="D929" s="167" t="e" cm="1">
        <f t="array" ref="D929">_xlfn.XLOOKUP($A929&amp;$Q$3&amp;$R$3,Data[Index]&amp;Data[Valid Test, Can be used for conformity (Y/N)]&amp;Data[Cycle],Data[Mileage (Miles)])</f>
        <v>#N/A</v>
      </c>
      <c r="E929" s="130" t="e" cm="1">
        <f t="array" ref="E929">_xlfn.XLOOKUP($A929&amp;$Q$3&amp;$R$3,Data[Index]&amp;Data[Valid Test, Can be used for conformity (Y/N)]&amp;Data[Cycle],Data[Date])</f>
        <v>#N/A</v>
      </c>
      <c r="F929" s="129" t="e" cm="1">
        <f t="array" ref="F929">_xlfn.XLOOKUP($A929&amp;$Q$3&amp;$R$3,Data[Index]&amp;Data[Valid Test, Can be used for conformity (Y/N)]&amp;Data[Cycle],Data[CO/km (mg)])</f>
        <v>#N/A</v>
      </c>
      <c r="G929" s="129" t="e" cm="1">
        <f t="array" ref="G929">_xlfn.XLOOKUP($A929&amp;$Q$3,Data[Index]&amp;Data[Valid Test, Can be used for conformity (Y/N)],Data[CO2/km (g)])</f>
        <v>#N/A</v>
      </c>
      <c r="H929" s="129" t="e" cm="1">
        <f t="array" ref="H929">_xlfn.XLOOKUP($A929&amp;$Q$3,Data[Index]&amp;Data[Valid Test, Can be used for conformity (Y/N)],Data[THC/km (mg)])</f>
        <v>#N/A</v>
      </c>
      <c r="I929" s="129" t="e" cm="1">
        <f t="array" ref="I929">_xlfn.XLOOKUP($A929&amp;$Q$3,Data[Index]&amp;Data[Valid Test, Can be used for conformity (Y/N)],Data[NOx/km (mg)])</f>
        <v>#N/A</v>
      </c>
      <c r="J929" s="129" t="e" cm="1">
        <f t="array" ref="J929">_xlfn.XLOOKUP($A929&amp;$Q$3,Data[Index]&amp;Data[Valid Test, Can be used for conformity (Y/N)],Data[THC + NOx/km (mg)])</f>
        <v>#N/A</v>
      </c>
      <c r="K929" s="142" t="e" cm="1">
        <f t="array" ref="K929">_xlfn.XLOOKUP($A929&amp;$Q$3,Data[Index]&amp;Data[Valid Test, Can be used for conformity (Y/N)],Data[PN/km ('#)])</f>
        <v>#N/A</v>
      </c>
      <c r="L929" s="129" t="e" cm="1">
        <f t="array" ref="L929">_xlfn.XLOOKUP($A929&amp;$Q$3,Data[Index]&amp;Data[Valid Test, Can be used for conformity (Y/N)],Data[PM/km (mg)])</f>
        <v>#N/A</v>
      </c>
      <c r="M929" s="126" t="e" cm="1">
        <f t="array" ref="M929">_xlfn.XLOOKUP($A929&amp;$Q$3,Data[Index]&amp;Data[Valid Test, Can be used for conformity (Y/N)],Data[CH4 (mg/km)])</f>
        <v>#N/A</v>
      </c>
      <c r="N929" s="126" t="e" cm="1">
        <f t="array" ref="N929">_xlfn.XLOOKUP($A929&amp;$Q$3,Data[Index]&amp;Data[Valid Test, Can be used for conformity (Y/N)],Data[N20 (mg/km)])</f>
        <v>#N/A</v>
      </c>
      <c r="O929" s="129" t="e" cm="1">
        <f t="array" ref="O929">_xlfn.XLOOKUP($A929&amp;$Q$3,Data[Index]&amp;Data[Valid Test, Can be used for conformity (Y/N)],Data[l/100km])</f>
        <v>#N/A</v>
      </c>
      <c r="P929" s="138">
        <f>_xlfn.XLOOKUP($A929,Data[Index],Data[Comments])</f>
        <v>0</v>
      </c>
    </row>
    <row r="930" spans="1:16" x14ac:dyDescent="0.2">
      <c r="A930" s="129"/>
      <c r="B930" s="129"/>
      <c r="C930" s="129" t="e" cm="1">
        <f t="array" ref="C930">_xlfn.XLOOKUP($A930&amp;$Q$3&amp;$R$3,Data[Index]&amp;Data[Valid Test, Can be used for conformity (Y/N)]&amp;Data[Cycle],Data[Test Name])</f>
        <v>#N/A</v>
      </c>
      <c r="D930" s="167" t="e" cm="1">
        <f t="array" ref="D930">_xlfn.XLOOKUP($A930&amp;$Q$3&amp;$R$3,Data[Index]&amp;Data[Valid Test, Can be used for conformity (Y/N)]&amp;Data[Cycle],Data[Mileage (Miles)])</f>
        <v>#N/A</v>
      </c>
      <c r="E930" s="130" t="e" cm="1">
        <f t="array" ref="E930">_xlfn.XLOOKUP($A930&amp;$Q$3&amp;$R$3,Data[Index]&amp;Data[Valid Test, Can be used for conformity (Y/N)]&amp;Data[Cycle],Data[Date])</f>
        <v>#N/A</v>
      </c>
      <c r="F930" s="129" t="e" cm="1">
        <f t="array" ref="F930">_xlfn.XLOOKUP($A930&amp;$Q$3&amp;$R$3,Data[Index]&amp;Data[Valid Test, Can be used for conformity (Y/N)]&amp;Data[Cycle],Data[CO/km (mg)])</f>
        <v>#N/A</v>
      </c>
      <c r="G930" s="129" t="e" cm="1">
        <f t="array" ref="G930">_xlfn.XLOOKUP($A930&amp;$Q$3,Data[Index]&amp;Data[Valid Test, Can be used for conformity (Y/N)],Data[CO2/km (g)])</f>
        <v>#N/A</v>
      </c>
      <c r="H930" s="129" t="e" cm="1">
        <f t="array" ref="H930">_xlfn.XLOOKUP($A930&amp;$Q$3,Data[Index]&amp;Data[Valid Test, Can be used for conformity (Y/N)],Data[THC/km (mg)])</f>
        <v>#N/A</v>
      </c>
      <c r="I930" s="129" t="e" cm="1">
        <f t="array" ref="I930">_xlfn.XLOOKUP($A930&amp;$Q$3,Data[Index]&amp;Data[Valid Test, Can be used for conformity (Y/N)],Data[NOx/km (mg)])</f>
        <v>#N/A</v>
      </c>
      <c r="J930" s="129" t="e" cm="1">
        <f t="array" ref="J930">_xlfn.XLOOKUP($A930&amp;$Q$3,Data[Index]&amp;Data[Valid Test, Can be used for conformity (Y/N)],Data[THC + NOx/km (mg)])</f>
        <v>#N/A</v>
      </c>
      <c r="K930" s="142" t="e" cm="1">
        <f t="array" ref="K930">_xlfn.XLOOKUP($A930&amp;$Q$3,Data[Index]&amp;Data[Valid Test, Can be used for conformity (Y/N)],Data[PN/km ('#)])</f>
        <v>#N/A</v>
      </c>
      <c r="L930" s="129" t="e" cm="1">
        <f t="array" ref="L930">_xlfn.XLOOKUP($A930&amp;$Q$3,Data[Index]&amp;Data[Valid Test, Can be used for conformity (Y/N)],Data[PM/km (mg)])</f>
        <v>#N/A</v>
      </c>
      <c r="M930" s="126" t="e" cm="1">
        <f t="array" ref="M930">_xlfn.XLOOKUP($A930&amp;$Q$3,Data[Index]&amp;Data[Valid Test, Can be used for conformity (Y/N)],Data[CH4 (mg/km)])</f>
        <v>#N/A</v>
      </c>
      <c r="N930" s="126" t="e" cm="1">
        <f t="array" ref="N930">_xlfn.XLOOKUP($A930&amp;$Q$3,Data[Index]&amp;Data[Valid Test, Can be used for conformity (Y/N)],Data[N20 (mg/km)])</f>
        <v>#N/A</v>
      </c>
      <c r="O930" s="129" t="e" cm="1">
        <f t="array" ref="O930">_xlfn.XLOOKUP($A930&amp;$Q$3,Data[Index]&amp;Data[Valid Test, Can be used for conformity (Y/N)],Data[l/100km])</f>
        <v>#N/A</v>
      </c>
      <c r="P930" s="138">
        <f>_xlfn.XLOOKUP($A930,Data[Index],Data[Comments])</f>
        <v>0</v>
      </c>
    </row>
    <row r="931" spans="1:16" x14ac:dyDescent="0.2">
      <c r="A931" s="129"/>
      <c r="B931" s="129"/>
      <c r="C931" s="129" t="e" cm="1">
        <f t="array" ref="C931">_xlfn.XLOOKUP($A931&amp;$Q$3&amp;$R$3,Data[Index]&amp;Data[Valid Test, Can be used for conformity (Y/N)]&amp;Data[Cycle],Data[Test Name])</f>
        <v>#N/A</v>
      </c>
      <c r="D931" s="167" t="e" cm="1">
        <f t="array" ref="D931">_xlfn.XLOOKUP($A931&amp;$Q$3&amp;$R$3,Data[Index]&amp;Data[Valid Test, Can be used for conformity (Y/N)]&amp;Data[Cycle],Data[Mileage (Miles)])</f>
        <v>#N/A</v>
      </c>
      <c r="E931" s="130" t="e" cm="1">
        <f t="array" ref="E931">_xlfn.XLOOKUP($A931&amp;$Q$3&amp;$R$3,Data[Index]&amp;Data[Valid Test, Can be used for conformity (Y/N)]&amp;Data[Cycle],Data[Date])</f>
        <v>#N/A</v>
      </c>
      <c r="F931" s="129" t="e" cm="1">
        <f t="array" ref="F931">_xlfn.XLOOKUP($A931&amp;$Q$3&amp;$R$3,Data[Index]&amp;Data[Valid Test, Can be used for conformity (Y/N)]&amp;Data[Cycle],Data[CO/km (mg)])</f>
        <v>#N/A</v>
      </c>
      <c r="G931" s="129" t="e" cm="1">
        <f t="array" ref="G931">_xlfn.XLOOKUP($A931&amp;$Q$3,Data[Index]&amp;Data[Valid Test, Can be used for conformity (Y/N)],Data[CO2/km (g)])</f>
        <v>#N/A</v>
      </c>
      <c r="H931" s="129" t="e" cm="1">
        <f t="array" ref="H931">_xlfn.XLOOKUP($A931&amp;$Q$3,Data[Index]&amp;Data[Valid Test, Can be used for conformity (Y/N)],Data[THC/km (mg)])</f>
        <v>#N/A</v>
      </c>
      <c r="I931" s="129" t="e" cm="1">
        <f t="array" ref="I931">_xlfn.XLOOKUP($A931&amp;$Q$3,Data[Index]&amp;Data[Valid Test, Can be used for conformity (Y/N)],Data[NOx/km (mg)])</f>
        <v>#N/A</v>
      </c>
      <c r="J931" s="129" t="e" cm="1">
        <f t="array" ref="J931">_xlfn.XLOOKUP($A931&amp;$Q$3,Data[Index]&amp;Data[Valid Test, Can be used for conformity (Y/N)],Data[THC + NOx/km (mg)])</f>
        <v>#N/A</v>
      </c>
      <c r="K931" s="142" t="e" cm="1">
        <f t="array" ref="K931">_xlfn.XLOOKUP($A931&amp;$Q$3,Data[Index]&amp;Data[Valid Test, Can be used for conformity (Y/N)],Data[PN/km ('#)])</f>
        <v>#N/A</v>
      </c>
      <c r="L931" s="129" t="e" cm="1">
        <f t="array" ref="L931">_xlfn.XLOOKUP($A931&amp;$Q$3,Data[Index]&amp;Data[Valid Test, Can be used for conformity (Y/N)],Data[PM/km (mg)])</f>
        <v>#N/A</v>
      </c>
      <c r="M931" s="126" t="e" cm="1">
        <f t="array" ref="M931">_xlfn.XLOOKUP($A931&amp;$Q$3,Data[Index]&amp;Data[Valid Test, Can be used for conformity (Y/N)],Data[CH4 (mg/km)])</f>
        <v>#N/A</v>
      </c>
      <c r="N931" s="126" t="e" cm="1">
        <f t="array" ref="N931">_xlfn.XLOOKUP($A931&amp;$Q$3,Data[Index]&amp;Data[Valid Test, Can be used for conformity (Y/N)],Data[N20 (mg/km)])</f>
        <v>#N/A</v>
      </c>
      <c r="O931" s="129" t="e" cm="1">
        <f t="array" ref="O931">_xlfn.XLOOKUP($A931&amp;$Q$3,Data[Index]&amp;Data[Valid Test, Can be used for conformity (Y/N)],Data[l/100km])</f>
        <v>#N/A</v>
      </c>
      <c r="P931" s="138" t="e">
        <f>_xlfn.XLOOKUP($A931,Data[Index],Data[Comments])</f>
        <v>#N/A</v>
      </c>
    </row>
    <row r="932" spans="1:16" x14ac:dyDescent="0.2">
      <c r="A932" s="129"/>
      <c r="B932" s="129"/>
      <c r="C932" s="129" t="e" cm="1">
        <f t="array" ref="C932">_xlfn.XLOOKUP($A932&amp;$Q$3&amp;$R$3,Data[Index]&amp;Data[Valid Test, Can be used for conformity (Y/N)]&amp;Data[Cycle],Data[Test Name])</f>
        <v>#N/A</v>
      </c>
      <c r="D932" s="167" t="e" cm="1">
        <f t="array" ref="D932">_xlfn.XLOOKUP($A932&amp;$Q$3&amp;$R$3,Data[Index]&amp;Data[Valid Test, Can be used for conformity (Y/N)]&amp;Data[Cycle],Data[Mileage (Miles)])</f>
        <v>#N/A</v>
      </c>
      <c r="E932" s="130" t="e" cm="1">
        <f t="array" ref="E932">_xlfn.XLOOKUP($A932&amp;$Q$3&amp;$R$3,Data[Index]&amp;Data[Valid Test, Can be used for conformity (Y/N)]&amp;Data[Cycle],Data[Date])</f>
        <v>#N/A</v>
      </c>
      <c r="F932" s="129" t="e" cm="1">
        <f t="array" ref="F932">_xlfn.XLOOKUP($A932&amp;$Q$3&amp;$R$3,Data[Index]&amp;Data[Valid Test, Can be used for conformity (Y/N)]&amp;Data[Cycle],Data[CO/km (mg)])</f>
        <v>#N/A</v>
      </c>
      <c r="G932" s="129" t="e" cm="1">
        <f t="array" ref="G932">_xlfn.XLOOKUP($A932&amp;$Q$3,Data[Index]&amp;Data[Valid Test, Can be used for conformity (Y/N)],Data[CO2/km (g)])</f>
        <v>#N/A</v>
      </c>
      <c r="H932" s="129" t="e" cm="1">
        <f t="array" ref="H932">_xlfn.XLOOKUP($A932&amp;$Q$3,Data[Index]&amp;Data[Valid Test, Can be used for conformity (Y/N)],Data[THC/km (mg)])</f>
        <v>#N/A</v>
      </c>
      <c r="I932" s="129" t="e" cm="1">
        <f t="array" ref="I932">_xlfn.XLOOKUP($A932&amp;$Q$3,Data[Index]&amp;Data[Valid Test, Can be used for conformity (Y/N)],Data[NOx/km (mg)])</f>
        <v>#N/A</v>
      </c>
      <c r="J932" s="129" t="e" cm="1">
        <f t="array" ref="J932">_xlfn.XLOOKUP($A932&amp;$Q$3,Data[Index]&amp;Data[Valid Test, Can be used for conformity (Y/N)],Data[THC + NOx/km (mg)])</f>
        <v>#N/A</v>
      </c>
      <c r="K932" s="142" t="e" cm="1">
        <f t="array" ref="K932">_xlfn.XLOOKUP($A932&amp;$Q$3,Data[Index]&amp;Data[Valid Test, Can be used for conformity (Y/N)],Data[PN/km ('#)])</f>
        <v>#N/A</v>
      </c>
      <c r="L932" s="129" t="e" cm="1">
        <f t="array" ref="L932">_xlfn.XLOOKUP($A932&amp;$Q$3,Data[Index]&amp;Data[Valid Test, Can be used for conformity (Y/N)],Data[PM/km (mg)])</f>
        <v>#N/A</v>
      </c>
      <c r="M932" s="126" t="e" cm="1">
        <f t="array" ref="M932">_xlfn.XLOOKUP($A932&amp;$Q$3,Data[Index]&amp;Data[Valid Test, Can be used for conformity (Y/N)],Data[CH4 (mg/km)])</f>
        <v>#N/A</v>
      </c>
      <c r="N932" s="126" t="e" cm="1">
        <f t="array" ref="N932">_xlfn.XLOOKUP($A932&amp;$Q$3,Data[Index]&amp;Data[Valid Test, Can be used for conformity (Y/N)],Data[N20 (mg/km)])</f>
        <v>#N/A</v>
      </c>
      <c r="O932" s="129" t="e" cm="1">
        <f t="array" ref="O932">_xlfn.XLOOKUP($A932&amp;$Q$3,Data[Index]&amp;Data[Valid Test, Can be used for conformity (Y/N)],Data[l/100km])</f>
        <v>#N/A</v>
      </c>
      <c r="P932" s="138">
        <f>_xlfn.XLOOKUP($A932,Data[Index],Data[Comments])</f>
        <v>0</v>
      </c>
    </row>
    <row r="933" spans="1:16" x14ac:dyDescent="0.2">
      <c r="A933" s="129"/>
      <c r="B933" s="129"/>
      <c r="C933" s="129" t="e" cm="1">
        <f t="array" ref="C933">_xlfn.XLOOKUP($A933&amp;$Q$3&amp;$R$3,Data[Index]&amp;Data[Valid Test, Can be used for conformity (Y/N)]&amp;Data[Cycle],Data[Test Name])</f>
        <v>#N/A</v>
      </c>
      <c r="D933" s="167" t="e" cm="1">
        <f t="array" ref="D933">_xlfn.XLOOKUP($A933&amp;$Q$3&amp;$R$3,Data[Index]&amp;Data[Valid Test, Can be used for conformity (Y/N)]&amp;Data[Cycle],Data[Mileage (Miles)])</f>
        <v>#N/A</v>
      </c>
      <c r="E933" s="130" t="e" cm="1">
        <f t="array" ref="E933">_xlfn.XLOOKUP($A933&amp;$Q$3&amp;$R$3,Data[Index]&amp;Data[Valid Test, Can be used for conformity (Y/N)]&amp;Data[Cycle],Data[Date])</f>
        <v>#N/A</v>
      </c>
      <c r="F933" s="129" t="e" cm="1">
        <f t="array" ref="F933">_xlfn.XLOOKUP($A933&amp;$Q$3&amp;$R$3,Data[Index]&amp;Data[Valid Test, Can be used for conformity (Y/N)]&amp;Data[Cycle],Data[CO/km (mg)])</f>
        <v>#N/A</v>
      </c>
      <c r="G933" s="129" t="e" cm="1">
        <f t="array" ref="G933">_xlfn.XLOOKUP($A933&amp;$Q$3,Data[Index]&amp;Data[Valid Test, Can be used for conformity (Y/N)],Data[CO2/km (g)])</f>
        <v>#N/A</v>
      </c>
      <c r="H933" s="129" t="e" cm="1">
        <f t="array" ref="H933">_xlfn.XLOOKUP($A933&amp;$Q$3,Data[Index]&amp;Data[Valid Test, Can be used for conformity (Y/N)],Data[THC/km (mg)])</f>
        <v>#N/A</v>
      </c>
      <c r="I933" s="129" t="e" cm="1">
        <f t="array" ref="I933">_xlfn.XLOOKUP($A933&amp;$Q$3,Data[Index]&amp;Data[Valid Test, Can be used for conformity (Y/N)],Data[NOx/km (mg)])</f>
        <v>#N/A</v>
      </c>
      <c r="J933" s="129" t="e" cm="1">
        <f t="array" ref="J933">_xlfn.XLOOKUP($A933&amp;$Q$3,Data[Index]&amp;Data[Valid Test, Can be used for conformity (Y/N)],Data[THC + NOx/km (mg)])</f>
        <v>#N/A</v>
      </c>
      <c r="K933" s="142" t="e" cm="1">
        <f t="array" ref="K933">_xlfn.XLOOKUP($A933&amp;$Q$3,Data[Index]&amp;Data[Valid Test, Can be used for conformity (Y/N)],Data[PN/km ('#)])</f>
        <v>#N/A</v>
      </c>
      <c r="L933" s="129" t="e" cm="1">
        <f t="array" ref="L933">_xlfn.XLOOKUP($A933&amp;$Q$3,Data[Index]&amp;Data[Valid Test, Can be used for conformity (Y/N)],Data[PM/km (mg)])</f>
        <v>#N/A</v>
      </c>
      <c r="M933" s="126" t="e" cm="1">
        <f t="array" ref="M933">_xlfn.XLOOKUP($A933&amp;$Q$3,Data[Index]&amp;Data[Valid Test, Can be used for conformity (Y/N)],Data[CH4 (mg/km)])</f>
        <v>#N/A</v>
      </c>
      <c r="N933" s="126" t="e" cm="1">
        <f t="array" ref="N933">_xlfn.XLOOKUP($A933&amp;$Q$3,Data[Index]&amp;Data[Valid Test, Can be used for conformity (Y/N)],Data[N20 (mg/km)])</f>
        <v>#N/A</v>
      </c>
      <c r="O933" s="129" t="e" cm="1">
        <f t="array" ref="O933">_xlfn.XLOOKUP($A933&amp;$Q$3,Data[Index]&amp;Data[Valid Test, Can be used for conformity (Y/N)],Data[l/100km])</f>
        <v>#N/A</v>
      </c>
      <c r="P933" s="138">
        <f>_xlfn.XLOOKUP($A933,Data[Index],Data[Comments])</f>
        <v>0</v>
      </c>
    </row>
    <row r="934" spans="1:16" x14ac:dyDescent="0.2">
      <c r="A934" s="129"/>
      <c r="B934" s="129"/>
      <c r="C934" s="129" t="e" cm="1">
        <f t="array" ref="C934">_xlfn.XLOOKUP($A934&amp;$Q$3&amp;$R$3,Data[Index]&amp;Data[Valid Test, Can be used for conformity (Y/N)]&amp;Data[Cycle],Data[Test Name])</f>
        <v>#N/A</v>
      </c>
      <c r="D934" s="167" t="e" cm="1">
        <f t="array" ref="D934">_xlfn.XLOOKUP($A934&amp;$Q$3&amp;$R$3,Data[Index]&amp;Data[Valid Test, Can be used for conformity (Y/N)]&amp;Data[Cycle],Data[Mileage (Miles)])</f>
        <v>#N/A</v>
      </c>
      <c r="E934" s="130" t="e" cm="1">
        <f t="array" ref="E934">_xlfn.XLOOKUP($A934&amp;$Q$3&amp;$R$3,Data[Index]&amp;Data[Valid Test, Can be used for conformity (Y/N)]&amp;Data[Cycle],Data[Date])</f>
        <v>#N/A</v>
      </c>
      <c r="F934" s="129" t="e" cm="1">
        <f t="array" ref="F934">_xlfn.XLOOKUP($A934&amp;$Q$3&amp;$R$3,Data[Index]&amp;Data[Valid Test, Can be used for conformity (Y/N)]&amp;Data[Cycle],Data[CO/km (mg)])</f>
        <v>#N/A</v>
      </c>
      <c r="G934" s="129" t="e" cm="1">
        <f t="array" ref="G934">_xlfn.XLOOKUP($A934&amp;$Q$3,Data[Index]&amp;Data[Valid Test, Can be used for conformity (Y/N)],Data[CO2/km (g)])</f>
        <v>#N/A</v>
      </c>
      <c r="H934" s="129" t="e" cm="1">
        <f t="array" ref="H934">_xlfn.XLOOKUP($A934&amp;$Q$3,Data[Index]&amp;Data[Valid Test, Can be used for conformity (Y/N)],Data[THC/km (mg)])</f>
        <v>#N/A</v>
      </c>
      <c r="I934" s="129" t="e" cm="1">
        <f t="array" ref="I934">_xlfn.XLOOKUP($A934&amp;$Q$3,Data[Index]&amp;Data[Valid Test, Can be used for conformity (Y/N)],Data[NOx/km (mg)])</f>
        <v>#N/A</v>
      </c>
      <c r="J934" s="129" t="e" cm="1">
        <f t="array" ref="J934">_xlfn.XLOOKUP($A934&amp;$Q$3,Data[Index]&amp;Data[Valid Test, Can be used for conformity (Y/N)],Data[THC + NOx/km (mg)])</f>
        <v>#N/A</v>
      </c>
      <c r="K934" s="142" t="e" cm="1">
        <f t="array" ref="K934">_xlfn.XLOOKUP($A934&amp;$Q$3,Data[Index]&amp;Data[Valid Test, Can be used for conformity (Y/N)],Data[PN/km ('#)])</f>
        <v>#N/A</v>
      </c>
      <c r="L934" s="129" t="e" cm="1">
        <f t="array" ref="L934">_xlfn.XLOOKUP($A934&amp;$Q$3,Data[Index]&amp;Data[Valid Test, Can be used for conformity (Y/N)],Data[PM/km (mg)])</f>
        <v>#N/A</v>
      </c>
      <c r="M934" s="126" t="e" cm="1">
        <f t="array" ref="M934">_xlfn.XLOOKUP($A934&amp;$Q$3,Data[Index]&amp;Data[Valid Test, Can be used for conformity (Y/N)],Data[CH4 (mg/km)])</f>
        <v>#N/A</v>
      </c>
      <c r="N934" s="126" t="e" cm="1">
        <f t="array" ref="N934">_xlfn.XLOOKUP($A934&amp;$Q$3,Data[Index]&amp;Data[Valid Test, Can be used for conformity (Y/N)],Data[N20 (mg/km)])</f>
        <v>#N/A</v>
      </c>
      <c r="O934" s="129" t="e" cm="1">
        <f t="array" ref="O934">_xlfn.XLOOKUP($A934&amp;$Q$3,Data[Index]&amp;Data[Valid Test, Can be used for conformity (Y/N)],Data[l/100km])</f>
        <v>#N/A</v>
      </c>
      <c r="P934" s="138" t="e">
        <f>_xlfn.XLOOKUP($A934,Data[Index],Data[Comments])</f>
        <v>#N/A</v>
      </c>
    </row>
    <row r="935" spans="1:16" x14ac:dyDescent="0.2">
      <c r="A935" s="129"/>
      <c r="B935" s="129"/>
      <c r="C935" s="129" t="e" cm="1">
        <f t="array" ref="C935">_xlfn.XLOOKUP($A935&amp;$Q$3&amp;$R$3,Data[Index]&amp;Data[Valid Test, Can be used for conformity (Y/N)]&amp;Data[Cycle],Data[Test Name])</f>
        <v>#N/A</v>
      </c>
      <c r="D935" s="167" t="e" cm="1">
        <f t="array" ref="D935">_xlfn.XLOOKUP($A935&amp;$Q$3&amp;$R$3,Data[Index]&amp;Data[Valid Test, Can be used for conformity (Y/N)]&amp;Data[Cycle],Data[Mileage (Miles)])</f>
        <v>#N/A</v>
      </c>
      <c r="E935" s="130" t="e" cm="1">
        <f t="array" ref="E935">_xlfn.XLOOKUP($A935&amp;$Q$3&amp;$R$3,Data[Index]&amp;Data[Valid Test, Can be used for conformity (Y/N)]&amp;Data[Cycle],Data[Date])</f>
        <v>#N/A</v>
      </c>
      <c r="F935" s="129" t="e" cm="1">
        <f t="array" ref="F935">_xlfn.XLOOKUP($A935&amp;$Q$3&amp;$R$3,Data[Index]&amp;Data[Valid Test, Can be used for conformity (Y/N)]&amp;Data[Cycle],Data[CO/km (mg)])</f>
        <v>#N/A</v>
      </c>
      <c r="G935" s="129" t="e" cm="1">
        <f t="array" ref="G935">_xlfn.XLOOKUP($A935&amp;$Q$3,Data[Index]&amp;Data[Valid Test, Can be used for conformity (Y/N)],Data[CO2/km (g)])</f>
        <v>#N/A</v>
      </c>
      <c r="H935" s="129" t="e" cm="1">
        <f t="array" ref="H935">_xlfn.XLOOKUP($A935&amp;$Q$3,Data[Index]&amp;Data[Valid Test, Can be used for conformity (Y/N)],Data[THC/km (mg)])</f>
        <v>#N/A</v>
      </c>
      <c r="I935" s="129" t="e" cm="1">
        <f t="array" ref="I935">_xlfn.XLOOKUP($A935&amp;$Q$3,Data[Index]&amp;Data[Valid Test, Can be used for conformity (Y/N)],Data[NOx/km (mg)])</f>
        <v>#N/A</v>
      </c>
      <c r="J935" s="129" t="e" cm="1">
        <f t="array" ref="J935">_xlfn.XLOOKUP($A935&amp;$Q$3,Data[Index]&amp;Data[Valid Test, Can be used for conformity (Y/N)],Data[THC + NOx/km (mg)])</f>
        <v>#N/A</v>
      </c>
      <c r="K935" s="142" t="e" cm="1">
        <f t="array" ref="K935">_xlfn.XLOOKUP($A935&amp;$Q$3,Data[Index]&amp;Data[Valid Test, Can be used for conformity (Y/N)],Data[PN/km ('#)])</f>
        <v>#N/A</v>
      </c>
      <c r="L935" s="129" t="e" cm="1">
        <f t="array" ref="L935">_xlfn.XLOOKUP($A935&amp;$Q$3,Data[Index]&amp;Data[Valid Test, Can be used for conformity (Y/N)],Data[PM/km (mg)])</f>
        <v>#N/A</v>
      </c>
      <c r="M935" s="126" t="e" cm="1">
        <f t="array" ref="M935">_xlfn.XLOOKUP($A935&amp;$Q$3,Data[Index]&amp;Data[Valid Test, Can be used for conformity (Y/N)],Data[CH4 (mg/km)])</f>
        <v>#N/A</v>
      </c>
      <c r="N935" s="126" t="e" cm="1">
        <f t="array" ref="N935">_xlfn.XLOOKUP($A935&amp;$Q$3,Data[Index]&amp;Data[Valid Test, Can be used for conformity (Y/N)],Data[N20 (mg/km)])</f>
        <v>#N/A</v>
      </c>
      <c r="O935" s="129" t="e" cm="1">
        <f t="array" ref="O935">_xlfn.XLOOKUP($A935&amp;$Q$3,Data[Index]&amp;Data[Valid Test, Can be used for conformity (Y/N)],Data[l/100km])</f>
        <v>#N/A</v>
      </c>
      <c r="P935" s="138" t="e">
        <f>_xlfn.XLOOKUP($A935,Data[Index],Data[Comments])</f>
        <v>#N/A</v>
      </c>
    </row>
    <row r="936" spans="1:16" x14ac:dyDescent="0.2">
      <c r="A936" s="129"/>
      <c r="B936" s="129"/>
      <c r="C936" s="129" t="e" cm="1">
        <f t="array" ref="C936">_xlfn.XLOOKUP($A936&amp;$Q$3&amp;$R$3,Data[Index]&amp;Data[Valid Test, Can be used for conformity (Y/N)]&amp;Data[Cycle],Data[Test Name])</f>
        <v>#N/A</v>
      </c>
      <c r="D936" s="167" t="e" cm="1">
        <f t="array" ref="D936">_xlfn.XLOOKUP($A936&amp;$Q$3&amp;$R$3,Data[Index]&amp;Data[Valid Test, Can be used for conformity (Y/N)]&amp;Data[Cycle],Data[Mileage (Miles)])</f>
        <v>#N/A</v>
      </c>
      <c r="E936" s="130" t="e" cm="1">
        <f t="array" ref="E936">_xlfn.XLOOKUP($A936&amp;$Q$3&amp;$R$3,Data[Index]&amp;Data[Valid Test, Can be used for conformity (Y/N)]&amp;Data[Cycle],Data[Date])</f>
        <v>#N/A</v>
      </c>
      <c r="F936" s="129" t="e" cm="1">
        <f t="array" ref="F936">_xlfn.XLOOKUP($A936&amp;$Q$3&amp;$R$3,Data[Index]&amp;Data[Valid Test, Can be used for conformity (Y/N)]&amp;Data[Cycle],Data[CO/km (mg)])</f>
        <v>#N/A</v>
      </c>
      <c r="G936" s="129" t="e" cm="1">
        <f t="array" ref="G936">_xlfn.XLOOKUP($A936&amp;$Q$3,Data[Index]&amp;Data[Valid Test, Can be used for conformity (Y/N)],Data[CO2/km (g)])</f>
        <v>#N/A</v>
      </c>
      <c r="H936" s="129" t="e" cm="1">
        <f t="array" ref="H936">_xlfn.XLOOKUP($A936&amp;$Q$3,Data[Index]&amp;Data[Valid Test, Can be used for conformity (Y/N)],Data[THC/km (mg)])</f>
        <v>#N/A</v>
      </c>
      <c r="I936" s="129" t="e" cm="1">
        <f t="array" ref="I936">_xlfn.XLOOKUP($A936&amp;$Q$3,Data[Index]&amp;Data[Valid Test, Can be used for conformity (Y/N)],Data[NOx/km (mg)])</f>
        <v>#N/A</v>
      </c>
      <c r="J936" s="129" t="e" cm="1">
        <f t="array" ref="J936">_xlfn.XLOOKUP($A936&amp;$Q$3,Data[Index]&amp;Data[Valid Test, Can be used for conformity (Y/N)],Data[THC + NOx/km (mg)])</f>
        <v>#N/A</v>
      </c>
      <c r="K936" s="142" t="e" cm="1">
        <f t="array" ref="K936">_xlfn.XLOOKUP($A936&amp;$Q$3,Data[Index]&amp;Data[Valid Test, Can be used for conformity (Y/N)],Data[PN/km ('#)])</f>
        <v>#N/A</v>
      </c>
      <c r="L936" s="129" t="e" cm="1">
        <f t="array" ref="L936">_xlfn.XLOOKUP($A936&amp;$Q$3,Data[Index]&amp;Data[Valid Test, Can be used for conformity (Y/N)],Data[PM/km (mg)])</f>
        <v>#N/A</v>
      </c>
      <c r="M936" s="126" t="e" cm="1">
        <f t="array" ref="M936">_xlfn.XLOOKUP($A936&amp;$Q$3,Data[Index]&amp;Data[Valid Test, Can be used for conformity (Y/N)],Data[CH4 (mg/km)])</f>
        <v>#N/A</v>
      </c>
      <c r="N936" s="126" t="e" cm="1">
        <f t="array" ref="N936">_xlfn.XLOOKUP($A936&amp;$Q$3,Data[Index]&amp;Data[Valid Test, Can be used for conformity (Y/N)],Data[N20 (mg/km)])</f>
        <v>#N/A</v>
      </c>
      <c r="O936" s="129" t="e" cm="1">
        <f t="array" ref="O936">_xlfn.XLOOKUP($A936&amp;$Q$3,Data[Index]&amp;Data[Valid Test, Can be used for conformity (Y/N)],Data[l/100km])</f>
        <v>#N/A</v>
      </c>
      <c r="P936" s="138" t="e">
        <f>_xlfn.XLOOKUP($A936,Data[Index],Data[Comments])</f>
        <v>#N/A</v>
      </c>
    </row>
    <row r="937" spans="1:16" x14ac:dyDescent="0.2">
      <c r="A937" s="129"/>
      <c r="B937" s="129"/>
      <c r="C937" s="129" t="e" cm="1">
        <f t="array" ref="C937">_xlfn.XLOOKUP($A937&amp;$Q$3&amp;$R$3,Data[Index]&amp;Data[Valid Test, Can be used for conformity (Y/N)]&amp;Data[Cycle],Data[Test Name])</f>
        <v>#N/A</v>
      </c>
      <c r="D937" s="167" t="e" cm="1">
        <f t="array" ref="D937">_xlfn.XLOOKUP($A937&amp;$Q$3&amp;$R$3,Data[Index]&amp;Data[Valid Test, Can be used for conformity (Y/N)]&amp;Data[Cycle],Data[Mileage (Miles)])</f>
        <v>#N/A</v>
      </c>
      <c r="E937" s="130" t="e" cm="1">
        <f t="array" ref="E937">_xlfn.XLOOKUP($A937&amp;$Q$3&amp;$R$3,Data[Index]&amp;Data[Valid Test, Can be used for conformity (Y/N)]&amp;Data[Cycle],Data[Date])</f>
        <v>#N/A</v>
      </c>
      <c r="F937" s="129" t="e" cm="1">
        <f t="array" ref="F937">_xlfn.XLOOKUP($A937&amp;$Q$3&amp;$R$3,Data[Index]&amp;Data[Valid Test, Can be used for conformity (Y/N)]&amp;Data[Cycle],Data[CO/km (mg)])</f>
        <v>#N/A</v>
      </c>
      <c r="G937" s="129" t="e" cm="1">
        <f t="array" ref="G937">_xlfn.XLOOKUP($A937&amp;$Q$3,Data[Index]&amp;Data[Valid Test, Can be used for conformity (Y/N)],Data[CO2/km (g)])</f>
        <v>#N/A</v>
      </c>
      <c r="H937" s="129" t="e" cm="1">
        <f t="array" ref="H937">_xlfn.XLOOKUP($A937&amp;$Q$3,Data[Index]&amp;Data[Valid Test, Can be used for conformity (Y/N)],Data[THC/km (mg)])</f>
        <v>#N/A</v>
      </c>
      <c r="I937" s="129" t="e" cm="1">
        <f t="array" ref="I937">_xlfn.XLOOKUP($A937&amp;$Q$3,Data[Index]&amp;Data[Valid Test, Can be used for conformity (Y/N)],Data[NOx/km (mg)])</f>
        <v>#N/A</v>
      </c>
      <c r="J937" s="129" t="e" cm="1">
        <f t="array" ref="J937">_xlfn.XLOOKUP($A937&amp;$Q$3,Data[Index]&amp;Data[Valid Test, Can be used for conformity (Y/N)],Data[THC + NOx/km (mg)])</f>
        <v>#N/A</v>
      </c>
      <c r="K937" s="142" t="e" cm="1">
        <f t="array" ref="K937">_xlfn.XLOOKUP($A937&amp;$Q$3,Data[Index]&amp;Data[Valid Test, Can be used for conformity (Y/N)],Data[PN/km ('#)])</f>
        <v>#N/A</v>
      </c>
      <c r="L937" s="129" t="e" cm="1">
        <f t="array" ref="L937">_xlfn.XLOOKUP($A937&amp;$Q$3,Data[Index]&amp;Data[Valid Test, Can be used for conformity (Y/N)],Data[PM/km (mg)])</f>
        <v>#N/A</v>
      </c>
      <c r="M937" s="126" t="e" cm="1">
        <f t="array" ref="M937">_xlfn.XLOOKUP($A937&amp;$Q$3,Data[Index]&amp;Data[Valid Test, Can be used for conformity (Y/N)],Data[CH4 (mg/km)])</f>
        <v>#N/A</v>
      </c>
      <c r="N937" s="126" t="e" cm="1">
        <f t="array" ref="N937">_xlfn.XLOOKUP($A937&amp;$Q$3,Data[Index]&amp;Data[Valid Test, Can be used for conformity (Y/N)],Data[N20 (mg/km)])</f>
        <v>#N/A</v>
      </c>
      <c r="O937" s="129" t="e" cm="1">
        <f t="array" ref="O937">_xlfn.XLOOKUP($A937&amp;$Q$3,Data[Index]&amp;Data[Valid Test, Can be used for conformity (Y/N)],Data[l/100km])</f>
        <v>#N/A</v>
      </c>
      <c r="P937" s="138">
        <f>_xlfn.XLOOKUP($A937,Data[Index],Data[Comments])</f>
        <v>0</v>
      </c>
    </row>
    <row r="938" spans="1:16" x14ac:dyDescent="0.2">
      <c r="A938" s="129"/>
      <c r="B938" s="129"/>
      <c r="C938" s="129" t="e" cm="1">
        <f t="array" ref="C938">_xlfn.XLOOKUP($A938&amp;$Q$3&amp;$R$3,Data[Index]&amp;Data[Valid Test, Can be used for conformity (Y/N)]&amp;Data[Cycle],Data[Test Name])</f>
        <v>#N/A</v>
      </c>
      <c r="D938" s="167" t="e" cm="1">
        <f t="array" ref="D938">_xlfn.XLOOKUP($A938&amp;$Q$3&amp;$R$3,Data[Index]&amp;Data[Valid Test, Can be used for conformity (Y/N)]&amp;Data[Cycle],Data[Mileage (Miles)])</f>
        <v>#N/A</v>
      </c>
      <c r="E938" s="130" t="e" cm="1">
        <f t="array" ref="E938">_xlfn.XLOOKUP($A938&amp;$Q$3&amp;$R$3,Data[Index]&amp;Data[Valid Test, Can be used for conformity (Y/N)]&amp;Data[Cycle],Data[Date])</f>
        <v>#N/A</v>
      </c>
      <c r="F938" s="129" t="e" cm="1">
        <f t="array" ref="F938">_xlfn.XLOOKUP($A938&amp;$Q$3&amp;$R$3,Data[Index]&amp;Data[Valid Test, Can be used for conformity (Y/N)]&amp;Data[Cycle],Data[CO/km (mg)])</f>
        <v>#N/A</v>
      </c>
      <c r="G938" s="129" t="e" cm="1">
        <f t="array" ref="G938">_xlfn.XLOOKUP($A938&amp;$Q$3,Data[Index]&amp;Data[Valid Test, Can be used for conformity (Y/N)],Data[CO2/km (g)])</f>
        <v>#N/A</v>
      </c>
      <c r="H938" s="129" t="e" cm="1">
        <f t="array" ref="H938">_xlfn.XLOOKUP($A938&amp;$Q$3,Data[Index]&amp;Data[Valid Test, Can be used for conformity (Y/N)],Data[THC/km (mg)])</f>
        <v>#N/A</v>
      </c>
      <c r="I938" s="129" t="e" cm="1">
        <f t="array" ref="I938">_xlfn.XLOOKUP($A938&amp;$Q$3,Data[Index]&amp;Data[Valid Test, Can be used for conformity (Y/N)],Data[NOx/km (mg)])</f>
        <v>#N/A</v>
      </c>
      <c r="J938" s="129" t="e" cm="1">
        <f t="array" ref="J938">_xlfn.XLOOKUP($A938&amp;$Q$3,Data[Index]&amp;Data[Valid Test, Can be used for conformity (Y/N)],Data[THC + NOx/km (mg)])</f>
        <v>#N/A</v>
      </c>
      <c r="K938" s="142" t="e" cm="1">
        <f t="array" ref="K938">_xlfn.XLOOKUP($A938&amp;$Q$3,Data[Index]&amp;Data[Valid Test, Can be used for conformity (Y/N)],Data[PN/km ('#)])</f>
        <v>#N/A</v>
      </c>
      <c r="L938" s="129" t="e" cm="1">
        <f t="array" ref="L938">_xlfn.XLOOKUP($A938&amp;$Q$3,Data[Index]&amp;Data[Valid Test, Can be used for conformity (Y/N)],Data[PM/km (mg)])</f>
        <v>#N/A</v>
      </c>
      <c r="M938" s="126" t="e" cm="1">
        <f t="array" ref="M938">_xlfn.XLOOKUP($A938&amp;$Q$3,Data[Index]&amp;Data[Valid Test, Can be used for conformity (Y/N)],Data[CH4 (mg/km)])</f>
        <v>#N/A</v>
      </c>
      <c r="N938" s="126" t="e" cm="1">
        <f t="array" ref="N938">_xlfn.XLOOKUP($A938&amp;$Q$3,Data[Index]&amp;Data[Valid Test, Can be used for conformity (Y/N)],Data[N20 (mg/km)])</f>
        <v>#N/A</v>
      </c>
      <c r="O938" s="129" t="e" cm="1">
        <f t="array" ref="O938">_xlfn.XLOOKUP($A938&amp;$Q$3,Data[Index]&amp;Data[Valid Test, Can be used for conformity (Y/N)],Data[l/100km])</f>
        <v>#N/A</v>
      </c>
      <c r="P938" s="138">
        <f>_xlfn.XLOOKUP($A938,Data[Index],Data[Comments])</f>
        <v>0</v>
      </c>
    </row>
    <row r="939" spans="1:16" x14ac:dyDescent="0.2">
      <c r="A939" s="129"/>
      <c r="B939" s="129"/>
      <c r="C939" s="129" t="e" cm="1">
        <f t="array" ref="C939">_xlfn.XLOOKUP($A939&amp;$Q$3&amp;$R$3,Data[Index]&amp;Data[Valid Test, Can be used for conformity (Y/N)]&amp;Data[Cycle],Data[Test Name])</f>
        <v>#N/A</v>
      </c>
      <c r="D939" s="167" t="e" cm="1">
        <f t="array" ref="D939">_xlfn.XLOOKUP($A939&amp;$Q$3&amp;$R$3,Data[Index]&amp;Data[Valid Test, Can be used for conformity (Y/N)]&amp;Data[Cycle],Data[Mileage (Miles)])</f>
        <v>#N/A</v>
      </c>
      <c r="E939" s="130" t="e" cm="1">
        <f t="array" ref="E939">_xlfn.XLOOKUP($A939&amp;$Q$3&amp;$R$3,Data[Index]&amp;Data[Valid Test, Can be used for conformity (Y/N)]&amp;Data[Cycle],Data[Date])</f>
        <v>#N/A</v>
      </c>
      <c r="F939" s="129" t="e" cm="1">
        <f t="array" ref="F939">_xlfn.XLOOKUP($A939&amp;$Q$3&amp;$R$3,Data[Index]&amp;Data[Valid Test, Can be used for conformity (Y/N)]&amp;Data[Cycle],Data[CO/km (mg)])</f>
        <v>#N/A</v>
      </c>
      <c r="G939" s="129" t="e" cm="1">
        <f t="array" ref="G939">_xlfn.XLOOKUP($A939&amp;$Q$3,Data[Index]&amp;Data[Valid Test, Can be used for conformity (Y/N)],Data[CO2/km (g)])</f>
        <v>#N/A</v>
      </c>
      <c r="H939" s="129" t="e" cm="1">
        <f t="array" ref="H939">_xlfn.XLOOKUP($A939&amp;$Q$3,Data[Index]&amp;Data[Valid Test, Can be used for conformity (Y/N)],Data[THC/km (mg)])</f>
        <v>#N/A</v>
      </c>
      <c r="I939" s="129" t="e" cm="1">
        <f t="array" ref="I939">_xlfn.XLOOKUP($A939&amp;$Q$3,Data[Index]&amp;Data[Valid Test, Can be used for conformity (Y/N)],Data[NOx/km (mg)])</f>
        <v>#N/A</v>
      </c>
      <c r="J939" s="129" t="e" cm="1">
        <f t="array" ref="J939">_xlfn.XLOOKUP($A939&amp;$Q$3,Data[Index]&amp;Data[Valid Test, Can be used for conformity (Y/N)],Data[THC + NOx/km (mg)])</f>
        <v>#N/A</v>
      </c>
      <c r="K939" s="142" t="e" cm="1">
        <f t="array" ref="K939">_xlfn.XLOOKUP($A939&amp;$Q$3,Data[Index]&amp;Data[Valid Test, Can be used for conformity (Y/N)],Data[PN/km ('#)])</f>
        <v>#N/A</v>
      </c>
      <c r="L939" s="129" t="e" cm="1">
        <f t="array" ref="L939">_xlfn.XLOOKUP($A939&amp;$Q$3,Data[Index]&amp;Data[Valid Test, Can be used for conformity (Y/N)],Data[PM/km (mg)])</f>
        <v>#N/A</v>
      </c>
      <c r="M939" s="126" t="e" cm="1">
        <f t="array" ref="M939">_xlfn.XLOOKUP($A939&amp;$Q$3,Data[Index]&amp;Data[Valid Test, Can be used for conformity (Y/N)],Data[CH4 (mg/km)])</f>
        <v>#N/A</v>
      </c>
      <c r="N939" s="126" t="e" cm="1">
        <f t="array" ref="N939">_xlfn.XLOOKUP($A939&amp;$Q$3,Data[Index]&amp;Data[Valid Test, Can be used for conformity (Y/N)],Data[N20 (mg/km)])</f>
        <v>#N/A</v>
      </c>
      <c r="O939" s="129" t="e" cm="1">
        <f t="array" ref="O939">_xlfn.XLOOKUP($A939&amp;$Q$3,Data[Index]&amp;Data[Valid Test, Can be used for conformity (Y/N)],Data[l/100km])</f>
        <v>#N/A</v>
      </c>
      <c r="P939" s="138" t="e">
        <f>_xlfn.XLOOKUP($A939,Data[Index],Data[Comments])</f>
        <v>#N/A</v>
      </c>
    </row>
    <row r="940" spans="1:16" x14ac:dyDescent="0.2">
      <c r="A940" s="129"/>
      <c r="B940" s="129"/>
      <c r="C940" s="129" t="e" cm="1">
        <f t="array" ref="C940">_xlfn.XLOOKUP($A940&amp;$Q$3&amp;$R$3,Data[Index]&amp;Data[Valid Test, Can be used for conformity (Y/N)]&amp;Data[Cycle],Data[Test Name])</f>
        <v>#N/A</v>
      </c>
      <c r="D940" s="167" t="e" cm="1">
        <f t="array" ref="D940">_xlfn.XLOOKUP($A940&amp;$Q$3&amp;$R$3,Data[Index]&amp;Data[Valid Test, Can be used for conformity (Y/N)]&amp;Data[Cycle],Data[Mileage (Miles)])</f>
        <v>#N/A</v>
      </c>
      <c r="E940" s="130" t="e" cm="1">
        <f t="array" ref="E940">_xlfn.XLOOKUP($A940&amp;$Q$3&amp;$R$3,Data[Index]&amp;Data[Valid Test, Can be used for conformity (Y/N)]&amp;Data[Cycle],Data[Date])</f>
        <v>#N/A</v>
      </c>
      <c r="F940" s="129" t="e" cm="1">
        <f t="array" ref="F940">_xlfn.XLOOKUP($A940&amp;$Q$3&amp;$R$3,Data[Index]&amp;Data[Valid Test, Can be used for conformity (Y/N)]&amp;Data[Cycle],Data[CO/km (mg)])</f>
        <v>#N/A</v>
      </c>
      <c r="G940" s="129" t="e" cm="1">
        <f t="array" ref="G940">_xlfn.XLOOKUP($A940&amp;$Q$3,Data[Index]&amp;Data[Valid Test, Can be used for conformity (Y/N)],Data[CO2/km (g)])</f>
        <v>#N/A</v>
      </c>
      <c r="H940" s="129" t="e" cm="1">
        <f t="array" ref="H940">_xlfn.XLOOKUP($A940&amp;$Q$3,Data[Index]&amp;Data[Valid Test, Can be used for conformity (Y/N)],Data[THC/km (mg)])</f>
        <v>#N/A</v>
      </c>
      <c r="I940" s="129" t="e" cm="1">
        <f t="array" ref="I940">_xlfn.XLOOKUP($A940&amp;$Q$3,Data[Index]&amp;Data[Valid Test, Can be used for conformity (Y/N)],Data[NOx/km (mg)])</f>
        <v>#N/A</v>
      </c>
      <c r="J940" s="129" t="e" cm="1">
        <f t="array" ref="J940">_xlfn.XLOOKUP($A940&amp;$Q$3,Data[Index]&amp;Data[Valid Test, Can be used for conformity (Y/N)],Data[THC + NOx/km (mg)])</f>
        <v>#N/A</v>
      </c>
      <c r="K940" s="142" t="e" cm="1">
        <f t="array" ref="K940">_xlfn.XLOOKUP($A940&amp;$Q$3,Data[Index]&amp;Data[Valid Test, Can be used for conformity (Y/N)],Data[PN/km ('#)])</f>
        <v>#N/A</v>
      </c>
      <c r="L940" s="129" t="e" cm="1">
        <f t="array" ref="L940">_xlfn.XLOOKUP($A940&amp;$Q$3,Data[Index]&amp;Data[Valid Test, Can be used for conformity (Y/N)],Data[PM/km (mg)])</f>
        <v>#N/A</v>
      </c>
      <c r="M940" s="126" t="e" cm="1">
        <f t="array" ref="M940">_xlfn.XLOOKUP($A940&amp;$Q$3,Data[Index]&amp;Data[Valid Test, Can be used for conformity (Y/N)],Data[CH4 (mg/km)])</f>
        <v>#N/A</v>
      </c>
      <c r="N940" s="126" t="e" cm="1">
        <f t="array" ref="N940">_xlfn.XLOOKUP($A940&amp;$Q$3,Data[Index]&amp;Data[Valid Test, Can be used for conformity (Y/N)],Data[N20 (mg/km)])</f>
        <v>#N/A</v>
      </c>
      <c r="O940" s="129" t="e" cm="1">
        <f t="array" ref="O940">_xlfn.XLOOKUP($A940&amp;$Q$3,Data[Index]&amp;Data[Valid Test, Can be used for conformity (Y/N)],Data[l/100km])</f>
        <v>#N/A</v>
      </c>
      <c r="P940" s="138">
        <f>_xlfn.XLOOKUP($A940,Data[Index],Data[Comments])</f>
        <v>0</v>
      </c>
    </row>
    <row r="941" spans="1:16" x14ac:dyDescent="0.2">
      <c r="A941" s="129"/>
      <c r="B941" s="129"/>
      <c r="C941" s="129" t="e" cm="1">
        <f t="array" ref="C941">_xlfn.XLOOKUP($A941&amp;$Q$3&amp;$R$3,Data[Index]&amp;Data[Valid Test, Can be used for conformity (Y/N)]&amp;Data[Cycle],Data[Test Name])</f>
        <v>#N/A</v>
      </c>
      <c r="D941" s="167" t="e" cm="1">
        <f t="array" ref="D941">_xlfn.XLOOKUP($A941&amp;$Q$3&amp;$R$3,Data[Index]&amp;Data[Valid Test, Can be used for conformity (Y/N)]&amp;Data[Cycle],Data[Mileage (Miles)])</f>
        <v>#N/A</v>
      </c>
      <c r="E941" s="130" t="e" cm="1">
        <f t="array" ref="E941">_xlfn.XLOOKUP($A941&amp;$Q$3&amp;$R$3,Data[Index]&amp;Data[Valid Test, Can be used for conformity (Y/N)]&amp;Data[Cycle],Data[Date])</f>
        <v>#N/A</v>
      </c>
      <c r="F941" s="129" t="e" cm="1">
        <f t="array" ref="F941">_xlfn.XLOOKUP($A941&amp;$Q$3&amp;$R$3,Data[Index]&amp;Data[Valid Test, Can be used for conformity (Y/N)]&amp;Data[Cycle],Data[CO/km (mg)])</f>
        <v>#N/A</v>
      </c>
      <c r="G941" s="129" t="e" cm="1">
        <f t="array" ref="G941">_xlfn.XLOOKUP($A941&amp;$Q$3,Data[Index]&amp;Data[Valid Test, Can be used for conformity (Y/N)],Data[CO2/km (g)])</f>
        <v>#N/A</v>
      </c>
      <c r="H941" s="129" t="e" cm="1">
        <f t="array" ref="H941">_xlfn.XLOOKUP($A941&amp;$Q$3,Data[Index]&amp;Data[Valid Test, Can be used for conformity (Y/N)],Data[THC/km (mg)])</f>
        <v>#N/A</v>
      </c>
      <c r="I941" s="129" t="e" cm="1">
        <f t="array" ref="I941">_xlfn.XLOOKUP($A941&amp;$Q$3,Data[Index]&amp;Data[Valid Test, Can be used for conformity (Y/N)],Data[NOx/km (mg)])</f>
        <v>#N/A</v>
      </c>
      <c r="J941" s="129" t="e" cm="1">
        <f t="array" ref="J941">_xlfn.XLOOKUP($A941&amp;$Q$3,Data[Index]&amp;Data[Valid Test, Can be used for conformity (Y/N)],Data[THC + NOx/km (mg)])</f>
        <v>#N/A</v>
      </c>
      <c r="K941" s="142" t="e" cm="1">
        <f t="array" ref="K941">_xlfn.XLOOKUP($A941&amp;$Q$3,Data[Index]&amp;Data[Valid Test, Can be used for conformity (Y/N)],Data[PN/km ('#)])</f>
        <v>#N/A</v>
      </c>
      <c r="L941" s="129" t="e" cm="1">
        <f t="array" ref="L941">_xlfn.XLOOKUP($A941&amp;$Q$3,Data[Index]&amp;Data[Valid Test, Can be used for conformity (Y/N)],Data[PM/km (mg)])</f>
        <v>#N/A</v>
      </c>
      <c r="M941" s="126" t="e" cm="1">
        <f t="array" ref="M941">_xlfn.XLOOKUP($A941&amp;$Q$3,Data[Index]&amp;Data[Valid Test, Can be used for conformity (Y/N)],Data[CH4 (mg/km)])</f>
        <v>#N/A</v>
      </c>
      <c r="N941" s="126" t="e" cm="1">
        <f t="array" ref="N941">_xlfn.XLOOKUP($A941&amp;$Q$3,Data[Index]&amp;Data[Valid Test, Can be used for conformity (Y/N)],Data[N20 (mg/km)])</f>
        <v>#N/A</v>
      </c>
      <c r="O941" s="129" t="e" cm="1">
        <f t="array" ref="O941">_xlfn.XLOOKUP($A941&amp;$Q$3,Data[Index]&amp;Data[Valid Test, Can be used for conformity (Y/N)],Data[l/100km])</f>
        <v>#N/A</v>
      </c>
      <c r="P941" s="138">
        <f>_xlfn.XLOOKUP($A941,Data[Index],Data[Comments])</f>
        <v>0</v>
      </c>
    </row>
    <row r="942" spans="1:16" x14ac:dyDescent="0.2">
      <c r="A942" s="129"/>
      <c r="B942" s="129"/>
      <c r="C942" s="129" t="e" cm="1">
        <f t="array" ref="C942">_xlfn.XLOOKUP($A942&amp;$Q$3&amp;$R$3,Data[Index]&amp;Data[Valid Test, Can be used for conformity (Y/N)]&amp;Data[Cycle],Data[Test Name])</f>
        <v>#N/A</v>
      </c>
      <c r="D942" s="167" t="e" cm="1">
        <f t="array" ref="D942">_xlfn.XLOOKUP($A942&amp;$Q$3&amp;$R$3,Data[Index]&amp;Data[Valid Test, Can be used for conformity (Y/N)]&amp;Data[Cycle],Data[Mileage (Miles)])</f>
        <v>#N/A</v>
      </c>
      <c r="E942" s="130" t="e" cm="1">
        <f t="array" ref="E942">_xlfn.XLOOKUP($A942&amp;$Q$3&amp;$R$3,Data[Index]&amp;Data[Valid Test, Can be used for conformity (Y/N)]&amp;Data[Cycle],Data[Date])</f>
        <v>#N/A</v>
      </c>
      <c r="F942" s="129" t="e" cm="1">
        <f t="array" ref="F942">_xlfn.XLOOKUP($A942&amp;$Q$3&amp;$R$3,Data[Index]&amp;Data[Valid Test, Can be used for conformity (Y/N)]&amp;Data[Cycle],Data[CO/km (mg)])</f>
        <v>#N/A</v>
      </c>
      <c r="G942" s="129" t="e" cm="1">
        <f t="array" ref="G942">_xlfn.XLOOKUP($A942&amp;$Q$3,Data[Index]&amp;Data[Valid Test, Can be used for conformity (Y/N)],Data[CO2/km (g)])</f>
        <v>#N/A</v>
      </c>
      <c r="H942" s="129" t="e" cm="1">
        <f t="array" ref="H942">_xlfn.XLOOKUP($A942&amp;$Q$3,Data[Index]&amp;Data[Valid Test, Can be used for conformity (Y/N)],Data[THC/km (mg)])</f>
        <v>#N/A</v>
      </c>
      <c r="I942" s="129" t="e" cm="1">
        <f t="array" ref="I942">_xlfn.XLOOKUP($A942&amp;$Q$3,Data[Index]&amp;Data[Valid Test, Can be used for conformity (Y/N)],Data[NOx/km (mg)])</f>
        <v>#N/A</v>
      </c>
      <c r="J942" s="129" t="e" cm="1">
        <f t="array" ref="J942">_xlfn.XLOOKUP($A942&amp;$Q$3,Data[Index]&amp;Data[Valid Test, Can be used for conformity (Y/N)],Data[THC + NOx/km (mg)])</f>
        <v>#N/A</v>
      </c>
      <c r="K942" s="142" t="e" cm="1">
        <f t="array" ref="K942">_xlfn.XLOOKUP($A942&amp;$Q$3,Data[Index]&amp;Data[Valid Test, Can be used for conformity (Y/N)],Data[PN/km ('#)])</f>
        <v>#N/A</v>
      </c>
      <c r="L942" s="129" t="e" cm="1">
        <f t="array" ref="L942">_xlfn.XLOOKUP($A942&amp;$Q$3,Data[Index]&amp;Data[Valid Test, Can be used for conformity (Y/N)],Data[PM/km (mg)])</f>
        <v>#N/A</v>
      </c>
      <c r="M942" s="126" t="e" cm="1">
        <f t="array" ref="M942">_xlfn.XLOOKUP($A942&amp;$Q$3,Data[Index]&amp;Data[Valid Test, Can be used for conformity (Y/N)],Data[CH4 (mg/km)])</f>
        <v>#N/A</v>
      </c>
      <c r="N942" s="126" t="e" cm="1">
        <f t="array" ref="N942">_xlfn.XLOOKUP($A942&amp;$Q$3,Data[Index]&amp;Data[Valid Test, Can be used for conformity (Y/N)],Data[N20 (mg/km)])</f>
        <v>#N/A</v>
      </c>
      <c r="O942" s="129" t="e" cm="1">
        <f t="array" ref="O942">_xlfn.XLOOKUP($A942&amp;$Q$3,Data[Index]&amp;Data[Valid Test, Can be used for conformity (Y/N)],Data[l/100km])</f>
        <v>#N/A</v>
      </c>
      <c r="P942" s="138" t="e">
        <f>_xlfn.XLOOKUP($A942,Data[Index],Data[Comments])</f>
        <v>#N/A</v>
      </c>
    </row>
    <row r="943" spans="1:16" x14ac:dyDescent="0.2">
      <c r="A943" s="129"/>
      <c r="B943" s="129"/>
      <c r="C943" s="129" t="e" cm="1">
        <f t="array" ref="C943">_xlfn.XLOOKUP($A943&amp;$Q$3&amp;$R$3,Data[Index]&amp;Data[Valid Test, Can be used for conformity (Y/N)]&amp;Data[Cycle],Data[Test Name])</f>
        <v>#N/A</v>
      </c>
      <c r="D943" s="167" t="e" cm="1">
        <f t="array" ref="D943">_xlfn.XLOOKUP($A943&amp;$Q$3&amp;$R$3,Data[Index]&amp;Data[Valid Test, Can be used for conformity (Y/N)]&amp;Data[Cycle],Data[Mileage (Miles)])</f>
        <v>#N/A</v>
      </c>
      <c r="E943" s="130" t="e" cm="1">
        <f t="array" ref="E943">_xlfn.XLOOKUP($A943&amp;$Q$3&amp;$R$3,Data[Index]&amp;Data[Valid Test, Can be used for conformity (Y/N)]&amp;Data[Cycle],Data[Date])</f>
        <v>#N/A</v>
      </c>
      <c r="F943" s="129" t="e" cm="1">
        <f t="array" ref="F943">_xlfn.XLOOKUP($A943&amp;$Q$3&amp;$R$3,Data[Index]&amp;Data[Valid Test, Can be used for conformity (Y/N)]&amp;Data[Cycle],Data[CO/km (mg)])</f>
        <v>#N/A</v>
      </c>
      <c r="G943" s="129" t="e" cm="1">
        <f t="array" ref="G943">_xlfn.XLOOKUP($A943&amp;$Q$3,Data[Index]&amp;Data[Valid Test, Can be used for conformity (Y/N)],Data[CO2/km (g)])</f>
        <v>#N/A</v>
      </c>
      <c r="H943" s="129" t="e" cm="1">
        <f t="array" ref="H943">_xlfn.XLOOKUP($A943&amp;$Q$3,Data[Index]&amp;Data[Valid Test, Can be used for conformity (Y/N)],Data[THC/km (mg)])</f>
        <v>#N/A</v>
      </c>
      <c r="I943" s="129" t="e" cm="1">
        <f t="array" ref="I943">_xlfn.XLOOKUP($A943&amp;$Q$3,Data[Index]&amp;Data[Valid Test, Can be used for conformity (Y/N)],Data[NOx/km (mg)])</f>
        <v>#N/A</v>
      </c>
      <c r="J943" s="129" t="e" cm="1">
        <f t="array" ref="J943">_xlfn.XLOOKUP($A943&amp;$Q$3,Data[Index]&amp;Data[Valid Test, Can be used for conformity (Y/N)],Data[THC + NOx/km (mg)])</f>
        <v>#N/A</v>
      </c>
      <c r="K943" s="142" t="e" cm="1">
        <f t="array" ref="K943">_xlfn.XLOOKUP($A943&amp;$Q$3,Data[Index]&amp;Data[Valid Test, Can be used for conformity (Y/N)],Data[PN/km ('#)])</f>
        <v>#N/A</v>
      </c>
      <c r="L943" s="129" t="e" cm="1">
        <f t="array" ref="L943">_xlfn.XLOOKUP($A943&amp;$Q$3,Data[Index]&amp;Data[Valid Test, Can be used for conformity (Y/N)],Data[PM/km (mg)])</f>
        <v>#N/A</v>
      </c>
      <c r="M943" s="126" t="e" cm="1">
        <f t="array" ref="M943">_xlfn.XLOOKUP($A943&amp;$Q$3,Data[Index]&amp;Data[Valid Test, Can be used for conformity (Y/N)],Data[CH4 (mg/km)])</f>
        <v>#N/A</v>
      </c>
      <c r="N943" s="126" t="e" cm="1">
        <f t="array" ref="N943">_xlfn.XLOOKUP($A943&amp;$Q$3,Data[Index]&amp;Data[Valid Test, Can be used for conformity (Y/N)],Data[N20 (mg/km)])</f>
        <v>#N/A</v>
      </c>
      <c r="O943" s="129" t="e" cm="1">
        <f t="array" ref="O943">_xlfn.XLOOKUP($A943&amp;$Q$3,Data[Index]&amp;Data[Valid Test, Can be used for conformity (Y/N)],Data[l/100km])</f>
        <v>#N/A</v>
      </c>
      <c r="P943" s="138" t="e">
        <f>_xlfn.XLOOKUP($A943,Data[Index],Data[Comments])</f>
        <v>#N/A</v>
      </c>
    </row>
    <row r="944" spans="1:16" x14ac:dyDescent="0.2">
      <c r="A944" s="129"/>
      <c r="B944" s="129"/>
      <c r="C944" s="129" t="e" cm="1">
        <f t="array" ref="C944">_xlfn.XLOOKUP($A944&amp;$Q$3&amp;$R$3,Data[Index]&amp;Data[Valid Test, Can be used for conformity (Y/N)]&amp;Data[Cycle],Data[Test Name])</f>
        <v>#N/A</v>
      </c>
      <c r="D944" s="167" t="e" cm="1">
        <f t="array" ref="D944">_xlfn.XLOOKUP($A944&amp;$Q$3&amp;$R$3,Data[Index]&amp;Data[Valid Test, Can be used for conformity (Y/N)]&amp;Data[Cycle],Data[Mileage (Miles)])</f>
        <v>#N/A</v>
      </c>
      <c r="E944" s="130" t="e" cm="1">
        <f t="array" ref="E944">_xlfn.XLOOKUP($A944&amp;$Q$3&amp;$R$3,Data[Index]&amp;Data[Valid Test, Can be used for conformity (Y/N)]&amp;Data[Cycle],Data[Date])</f>
        <v>#N/A</v>
      </c>
      <c r="F944" s="129" t="e" cm="1">
        <f t="array" ref="F944">_xlfn.XLOOKUP($A944&amp;$Q$3&amp;$R$3,Data[Index]&amp;Data[Valid Test, Can be used for conformity (Y/N)]&amp;Data[Cycle],Data[CO/km (mg)])</f>
        <v>#N/A</v>
      </c>
      <c r="G944" s="129" t="e" cm="1">
        <f t="array" ref="G944">_xlfn.XLOOKUP($A944&amp;$Q$3,Data[Index]&amp;Data[Valid Test, Can be used for conformity (Y/N)],Data[CO2/km (g)])</f>
        <v>#N/A</v>
      </c>
      <c r="H944" s="129" t="e" cm="1">
        <f t="array" ref="H944">_xlfn.XLOOKUP($A944&amp;$Q$3,Data[Index]&amp;Data[Valid Test, Can be used for conformity (Y/N)],Data[THC/km (mg)])</f>
        <v>#N/A</v>
      </c>
      <c r="I944" s="129" t="e" cm="1">
        <f t="array" ref="I944">_xlfn.XLOOKUP($A944&amp;$Q$3,Data[Index]&amp;Data[Valid Test, Can be used for conformity (Y/N)],Data[NOx/km (mg)])</f>
        <v>#N/A</v>
      </c>
      <c r="J944" s="129" t="e" cm="1">
        <f t="array" ref="J944">_xlfn.XLOOKUP($A944&amp;$Q$3,Data[Index]&amp;Data[Valid Test, Can be used for conformity (Y/N)],Data[THC + NOx/km (mg)])</f>
        <v>#N/A</v>
      </c>
      <c r="K944" s="142" t="e" cm="1">
        <f t="array" ref="K944">_xlfn.XLOOKUP($A944&amp;$Q$3,Data[Index]&amp;Data[Valid Test, Can be used for conformity (Y/N)],Data[PN/km ('#)])</f>
        <v>#N/A</v>
      </c>
      <c r="L944" s="129" t="e" cm="1">
        <f t="array" ref="L944">_xlfn.XLOOKUP($A944&amp;$Q$3,Data[Index]&amp;Data[Valid Test, Can be used for conformity (Y/N)],Data[PM/km (mg)])</f>
        <v>#N/A</v>
      </c>
      <c r="M944" s="126" t="e" cm="1">
        <f t="array" ref="M944">_xlfn.XLOOKUP($A944&amp;$Q$3,Data[Index]&amp;Data[Valid Test, Can be used for conformity (Y/N)],Data[CH4 (mg/km)])</f>
        <v>#N/A</v>
      </c>
      <c r="N944" s="126" t="e" cm="1">
        <f t="array" ref="N944">_xlfn.XLOOKUP($A944&amp;$Q$3,Data[Index]&amp;Data[Valid Test, Can be used for conformity (Y/N)],Data[N20 (mg/km)])</f>
        <v>#N/A</v>
      </c>
      <c r="O944" s="129" t="e" cm="1">
        <f t="array" ref="O944">_xlfn.XLOOKUP($A944&amp;$Q$3,Data[Index]&amp;Data[Valid Test, Can be used for conformity (Y/N)],Data[l/100km])</f>
        <v>#N/A</v>
      </c>
      <c r="P944" s="138" t="e">
        <f>_xlfn.XLOOKUP($A944,Data[Index],Data[Comments])</f>
        <v>#N/A</v>
      </c>
    </row>
    <row r="945" spans="1:16" x14ac:dyDescent="0.2">
      <c r="A945" s="129"/>
      <c r="B945" s="129"/>
      <c r="C945" s="129" t="e" cm="1">
        <f t="array" ref="C945">_xlfn.XLOOKUP($A945&amp;$Q$3&amp;$R$3,Data[Index]&amp;Data[Valid Test, Can be used for conformity (Y/N)]&amp;Data[Cycle],Data[Test Name])</f>
        <v>#N/A</v>
      </c>
      <c r="D945" s="167" t="e" cm="1">
        <f t="array" ref="D945">_xlfn.XLOOKUP($A945&amp;$Q$3&amp;$R$3,Data[Index]&amp;Data[Valid Test, Can be used for conformity (Y/N)]&amp;Data[Cycle],Data[Mileage (Miles)])</f>
        <v>#N/A</v>
      </c>
      <c r="E945" s="130" t="e" cm="1">
        <f t="array" ref="E945">_xlfn.XLOOKUP($A945&amp;$Q$3&amp;$R$3,Data[Index]&amp;Data[Valid Test, Can be used for conformity (Y/N)]&amp;Data[Cycle],Data[Date])</f>
        <v>#N/A</v>
      </c>
      <c r="F945" s="129" t="e" cm="1">
        <f t="array" ref="F945">_xlfn.XLOOKUP($A945&amp;$Q$3&amp;$R$3,Data[Index]&amp;Data[Valid Test, Can be used for conformity (Y/N)]&amp;Data[Cycle],Data[CO/km (mg)])</f>
        <v>#N/A</v>
      </c>
      <c r="G945" s="129" t="e" cm="1">
        <f t="array" ref="G945">_xlfn.XLOOKUP($A945&amp;$Q$3,Data[Index]&amp;Data[Valid Test, Can be used for conformity (Y/N)],Data[CO2/km (g)])</f>
        <v>#N/A</v>
      </c>
      <c r="H945" s="129" t="e" cm="1">
        <f t="array" ref="H945">_xlfn.XLOOKUP($A945&amp;$Q$3,Data[Index]&amp;Data[Valid Test, Can be used for conformity (Y/N)],Data[THC/km (mg)])</f>
        <v>#N/A</v>
      </c>
      <c r="I945" s="129" t="e" cm="1">
        <f t="array" ref="I945">_xlfn.XLOOKUP($A945&amp;$Q$3,Data[Index]&amp;Data[Valid Test, Can be used for conformity (Y/N)],Data[NOx/km (mg)])</f>
        <v>#N/A</v>
      </c>
      <c r="J945" s="129" t="e" cm="1">
        <f t="array" ref="J945">_xlfn.XLOOKUP($A945&amp;$Q$3,Data[Index]&amp;Data[Valid Test, Can be used for conformity (Y/N)],Data[THC + NOx/km (mg)])</f>
        <v>#N/A</v>
      </c>
      <c r="K945" s="142" t="e" cm="1">
        <f t="array" ref="K945">_xlfn.XLOOKUP($A945&amp;$Q$3,Data[Index]&amp;Data[Valid Test, Can be used for conformity (Y/N)],Data[PN/km ('#)])</f>
        <v>#N/A</v>
      </c>
      <c r="L945" s="129" t="e" cm="1">
        <f t="array" ref="L945">_xlfn.XLOOKUP($A945&amp;$Q$3,Data[Index]&amp;Data[Valid Test, Can be used for conformity (Y/N)],Data[PM/km (mg)])</f>
        <v>#N/A</v>
      </c>
      <c r="M945" s="126" t="e" cm="1">
        <f t="array" ref="M945">_xlfn.XLOOKUP($A945&amp;$Q$3,Data[Index]&amp;Data[Valid Test, Can be used for conformity (Y/N)],Data[CH4 (mg/km)])</f>
        <v>#N/A</v>
      </c>
      <c r="N945" s="126" t="e" cm="1">
        <f t="array" ref="N945">_xlfn.XLOOKUP($A945&amp;$Q$3,Data[Index]&amp;Data[Valid Test, Can be used for conformity (Y/N)],Data[N20 (mg/km)])</f>
        <v>#N/A</v>
      </c>
      <c r="O945" s="129" t="e" cm="1">
        <f t="array" ref="O945">_xlfn.XLOOKUP($A945&amp;$Q$3,Data[Index]&amp;Data[Valid Test, Can be used for conformity (Y/N)],Data[l/100km])</f>
        <v>#N/A</v>
      </c>
      <c r="P945" s="138">
        <f>_xlfn.XLOOKUP($A945,Data[Index],Data[Comments])</f>
        <v>0</v>
      </c>
    </row>
    <row r="946" spans="1:16" x14ac:dyDescent="0.2">
      <c r="A946" s="129"/>
      <c r="B946" s="129"/>
      <c r="C946" s="129" t="e" cm="1">
        <f t="array" ref="C946">_xlfn.XLOOKUP($A946&amp;$Q$3&amp;$R$3,Data[Index]&amp;Data[Valid Test, Can be used for conformity (Y/N)]&amp;Data[Cycle],Data[Test Name])</f>
        <v>#N/A</v>
      </c>
      <c r="D946" s="167" t="e" cm="1">
        <f t="array" ref="D946">_xlfn.XLOOKUP($A946&amp;$Q$3&amp;$R$3,Data[Index]&amp;Data[Valid Test, Can be used for conformity (Y/N)]&amp;Data[Cycle],Data[Mileage (Miles)])</f>
        <v>#N/A</v>
      </c>
      <c r="E946" s="130" t="e" cm="1">
        <f t="array" ref="E946">_xlfn.XLOOKUP($A946&amp;$Q$3&amp;$R$3,Data[Index]&amp;Data[Valid Test, Can be used for conformity (Y/N)]&amp;Data[Cycle],Data[Date])</f>
        <v>#N/A</v>
      </c>
      <c r="F946" s="129" t="e" cm="1">
        <f t="array" ref="F946">_xlfn.XLOOKUP($A946&amp;$Q$3&amp;$R$3,Data[Index]&amp;Data[Valid Test, Can be used for conformity (Y/N)]&amp;Data[Cycle],Data[CO/km (mg)])</f>
        <v>#N/A</v>
      </c>
      <c r="G946" s="129" t="e" cm="1">
        <f t="array" ref="G946">_xlfn.XLOOKUP($A946&amp;$Q$3,Data[Index]&amp;Data[Valid Test, Can be used for conformity (Y/N)],Data[CO2/km (g)])</f>
        <v>#N/A</v>
      </c>
      <c r="H946" s="129" t="e" cm="1">
        <f t="array" ref="H946">_xlfn.XLOOKUP($A946&amp;$Q$3,Data[Index]&amp;Data[Valid Test, Can be used for conformity (Y/N)],Data[THC/km (mg)])</f>
        <v>#N/A</v>
      </c>
      <c r="I946" s="129" t="e" cm="1">
        <f t="array" ref="I946">_xlfn.XLOOKUP($A946&amp;$Q$3,Data[Index]&amp;Data[Valid Test, Can be used for conformity (Y/N)],Data[NOx/km (mg)])</f>
        <v>#N/A</v>
      </c>
      <c r="J946" s="129" t="e" cm="1">
        <f t="array" ref="J946">_xlfn.XLOOKUP($A946&amp;$Q$3,Data[Index]&amp;Data[Valid Test, Can be used for conformity (Y/N)],Data[THC + NOx/km (mg)])</f>
        <v>#N/A</v>
      </c>
      <c r="K946" s="142" t="e" cm="1">
        <f t="array" ref="K946">_xlfn.XLOOKUP($A946&amp;$Q$3,Data[Index]&amp;Data[Valid Test, Can be used for conformity (Y/N)],Data[PN/km ('#)])</f>
        <v>#N/A</v>
      </c>
      <c r="L946" s="129" t="e" cm="1">
        <f t="array" ref="L946">_xlfn.XLOOKUP($A946&amp;$Q$3,Data[Index]&amp;Data[Valid Test, Can be used for conformity (Y/N)],Data[PM/km (mg)])</f>
        <v>#N/A</v>
      </c>
      <c r="M946" s="126" t="e" cm="1">
        <f t="array" ref="M946">_xlfn.XLOOKUP($A946&amp;$Q$3,Data[Index]&amp;Data[Valid Test, Can be used for conformity (Y/N)],Data[CH4 (mg/km)])</f>
        <v>#N/A</v>
      </c>
      <c r="N946" s="126" t="e" cm="1">
        <f t="array" ref="N946">_xlfn.XLOOKUP($A946&amp;$Q$3,Data[Index]&amp;Data[Valid Test, Can be used for conformity (Y/N)],Data[N20 (mg/km)])</f>
        <v>#N/A</v>
      </c>
      <c r="O946" s="129" t="e" cm="1">
        <f t="array" ref="O946">_xlfn.XLOOKUP($A946&amp;$Q$3,Data[Index]&amp;Data[Valid Test, Can be used for conformity (Y/N)],Data[l/100km])</f>
        <v>#N/A</v>
      </c>
      <c r="P946" s="138">
        <f>_xlfn.XLOOKUP($A946,Data[Index],Data[Comments])</f>
        <v>0</v>
      </c>
    </row>
    <row r="947" spans="1:16" x14ac:dyDescent="0.2">
      <c r="A947" s="129"/>
      <c r="B947" s="129"/>
      <c r="C947" s="129" t="e" cm="1">
        <f t="array" ref="C947">_xlfn.XLOOKUP($A947&amp;$Q$3&amp;$R$3,Data[Index]&amp;Data[Valid Test, Can be used for conformity (Y/N)]&amp;Data[Cycle],Data[Test Name])</f>
        <v>#N/A</v>
      </c>
      <c r="D947" s="167" t="e" cm="1">
        <f t="array" ref="D947">_xlfn.XLOOKUP($A947&amp;$Q$3&amp;$R$3,Data[Index]&amp;Data[Valid Test, Can be used for conformity (Y/N)]&amp;Data[Cycle],Data[Mileage (Miles)])</f>
        <v>#N/A</v>
      </c>
      <c r="E947" s="130" t="e" cm="1">
        <f t="array" ref="E947">_xlfn.XLOOKUP($A947&amp;$Q$3&amp;$R$3,Data[Index]&amp;Data[Valid Test, Can be used for conformity (Y/N)]&amp;Data[Cycle],Data[Date])</f>
        <v>#N/A</v>
      </c>
      <c r="F947" s="129" t="e" cm="1">
        <f t="array" ref="F947">_xlfn.XLOOKUP($A947&amp;$Q$3&amp;$R$3,Data[Index]&amp;Data[Valid Test, Can be used for conformity (Y/N)]&amp;Data[Cycle],Data[CO/km (mg)])</f>
        <v>#N/A</v>
      </c>
      <c r="G947" s="129" t="e" cm="1">
        <f t="array" ref="G947">_xlfn.XLOOKUP($A947&amp;$Q$3,Data[Index]&amp;Data[Valid Test, Can be used for conformity (Y/N)],Data[CO2/km (g)])</f>
        <v>#N/A</v>
      </c>
      <c r="H947" s="129" t="e" cm="1">
        <f t="array" ref="H947">_xlfn.XLOOKUP($A947&amp;$Q$3,Data[Index]&amp;Data[Valid Test, Can be used for conformity (Y/N)],Data[THC/km (mg)])</f>
        <v>#N/A</v>
      </c>
      <c r="I947" s="129" t="e" cm="1">
        <f t="array" ref="I947">_xlfn.XLOOKUP($A947&amp;$Q$3,Data[Index]&amp;Data[Valid Test, Can be used for conformity (Y/N)],Data[NOx/km (mg)])</f>
        <v>#N/A</v>
      </c>
      <c r="J947" s="129" t="e" cm="1">
        <f t="array" ref="J947">_xlfn.XLOOKUP($A947&amp;$Q$3,Data[Index]&amp;Data[Valid Test, Can be used for conformity (Y/N)],Data[THC + NOx/km (mg)])</f>
        <v>#N/A</v>
      </c>
      <c r="K947" s="142" t="e" cm="1">
        <f t="array" ref="K947">_xlfn.XLOOKUP($A947&amp;$Q$3,Data[Index]&amp;Data[Valid Test, Can be used for conformity (Y/N)],Data[PN/km ('#)])</f>
        <v>#N/A</v>
      </c>
      <c r="L947" s="129" t="e" cm="1">
        <f t="array" ref="L947">_xlfn.XLOOKUP($A947&amp;$Q$3,Data[Index]&amp;Data[Valid Test, Can be used for conformity (Y/N)],Data[PM/km (mg)])</f>
        <v>#N/A</v>
      </c>
      <c r="M947" s="126" t="e" cm="1">
        <f t="array" ref="M947">_xlfn.XLOOKUP($A947&amp;$Q$3,Data[Index]&amp;Data[Valid Test, Can be used for conformity (Y/N)],Data[CH4 (mg/km)])</f>
        <v>#N/A</v>
      </c>
      <c r="N947" s="126" t="e" cm="1">
        <f t="array" ref="N947">_xlfn.XLOOKUP($A947&amp;$Q$3,Data[Index]&amp;Data[Valid Test, Can be used for conformity (Y/N)],Data[N20 (mg/km)])</f>
        <v>#N/A</v>
      </c>
      <c r="O947" s="129" t="e" cm="1">
        <f t="array" ref="O947">_xlfn.XLOOKUP($A947&amp;$Q$3,Data[Index]&amp;Data[Valid Test, Can be used for conformity (Y/N)],Data[l/100km])</f>
        <v>#N/A</v>
      </c>
      <c r="P947" s="138" t="e">
        <f>_xlfn.XLOOKUP($A947,Data[Index],Data[Comments])</f>
        <v>#N/A</v>
      </c>
    </row>
    <row r="948" spans="1:16" x14ac:dyDescent="0.2">
      <c r="A948" s="129"/>
      <c r="B948" s="129"/>
      <c r="C948" s="129" t="e" cm="1">
        <f t="array" ref="C948">_xlfn.XLOOKUP($A948&amp;$Q$3&amp;$R$3,Data[Index]&amp;Data[Valid Test, Can be used for conformity (Y/N)]&amp;Data[Cycle],Data[Test Name])</f>
        <v>#N/A</v>
      </c>
      <c r="D948" s="167" t="e" cm="1">
        <f t="array" ref="D948">_xlfn.XLOOKUP($A948&amp;$Q$3&amp;$R$3,Data[Index]&amp;Data[Valid Test, Can be used for conformity (Y/N)]&amp;Data[Cycle],Data[Mileage (Miles)])</f>
        <v>#N/A</v>
      </c>
      <c r="E948" s="130" t="e" cm="1">
        <f t="array" ref="E948">_xlfn.XLOOKUP($A948&amp;$Q$3&amp;$R$3,Data[Index]&amp;Data[Valid Test, Can be used for conformity (Y/N)]&amp;Data[Cycle],Data[Date])</f>
        <v>#N/A</v>
      </c>
      <c r="F948" s="129" t="e" cm="1">
        <f t="array" ref="F948">_xlfn.XLOOKUP($A948&amp;$Q$3&amp;$R$3,Data[Index]&amp;Data[Valid Test, Can be used for conformity (Y/N)]&amp;Data[Cycle],Data[CO/km (mg)])</f>
        <v>#N/A</v>
      </c>
      <c r="G948" s="129" t="e" cm="1">
        <f t="array" ref="G948">_xlfn.XLOOKUP($A948&amp;$Q$3,Data[Index]&amp;Data[Valid Test, Can be used for conformity (Y/N)],Data[CO2/km (g)])</f>
        <v>#N/A</v>
      </c>
      <c r="H948" s="129" t="e" cm="1">
        <f t="array" ref="H948">_xlfn.XLOOKUP($A948&amp;$Q$3,Data[Index]&amp;Data[Valid Test, Can be used for conformity (Y/N)],Data[THC/km (mg)])</f>
        <v>#N/A</v>
      </c>
      <c r="I948" s="129" t="e" cm="1">
        <f t="array" ref="I948">_xlfn.XLOOKUP($A948&amp;$Q$3,Data[Index]&amp;Data[Valid Test, Can be used for conformity (Y/N)],Data[NOx/km (mg)])</f>
        <v>#N/A</v>
      </c>
      <c r="J948" s="129" t="e" cm="1">
        <f t="array" ref="J948">_xlfn.XLOOKUP($A948&amp;$Q$3,Data[Index]&amp;Data[Valid Test, Can be used for conformity (Y/N)],Data[THC + NOx/km (mg)])</f>
        <v>#N/A</v>
      </c>
      <c r="K948" s="142" t="e" cm="1">
        <f t="array" ref="K948">_xlfn.XLOOKUP($A948&amp;$Q$3,Data[Index]&amp;Data[Valid Test, Can be used for conformity (Y/N)],Data[PN/km ('#)])</f>
        <v>#N/A</v>
      </c>
      <c r="L948" s="129" t="e" cm="1">
        <f t="array" ref="L948">_xlfn.XLOOKUP($A948&amp;$Q$3,Data[Index]&amp;Data[Valid Test, Can be used for conformity (Y/N)],Data[PM/km (mg)])</f>
        <v>#N/A</v>
      </c>
      <c r="M948" s="126" t="e" cm="1">
        <f t="array" ref="M948">_xlfn.XLOOKUP($A948&amp;$Q$3,Data[Index]&amp;Data[Valid Test, Can be used for conformity (Y/N)],Data[CH4 (mg/km)])</f>
        <v>#N/A</v>
      </c>
      <c r="N948" s="126" t="e" cm="1">
        <f t="array" ref="N948">_xlfn.XLOOKUP($A948&amp;$Q$3,Data[Index]&amp;Data[Valid Test, Can be used for conformity (Y/N)],Data[N20 (mg/km)])</f>
        <v>#N/A</v>
      </c>
      <c r="O948" s="129" t="e" cm="1">
        <f t="array" ref="O948">_xlfn.XLOOKUP($A948&amp;$Q$3,Data[Index]&amp;Data[Valid Test, Can be used for conformity (Y/N)],Data[l/100km])</f>
        <v>#N/A</v>
      </c>
      <c r="P948" s="138">
        <f>_xlfn.XLOOKUP($A948,Data[Index],Data[Comments])</f>
        <v>0</v>
      </c>
    </row>
    <row r="949" spans="1:16" x14ac:dyDescent="0.2">
      <c r="A949" s="129"/>
      <c r="B949" s="129"/>
      <c r="C949" s="129" t="e" cm="1">
        <f t="array" ref="C949">_xlfn.XLOOKUP($A949&amp;$Q$3&amp;$R$3,Data[Index]&amp;Data[Valid Test, Can be used for conformity (Y/N)]&amp;Data[Cycle],Data[Test Name])</f>
        <v>#N/A</v>
      </c>
      <c r="D949" s="167" t="e" cm="1">
        <f t="array" ref="D949">_xlfn.XLOOKUP($A949&amp;$Q$3&amp;$R$3,Data[Index]&amp;Data[Valid Test, Can be used for conformity (Y/N)]&amp;Data[Cycle],Data[Mileage (Miles)])</f>
        <v>#N/A</v>
      </c>
      <c r="E949" s="130" t="e" cm="1">
        <f t="array" ref="E949">_xlfn.XLOOKUP($A949&amp;$Q$3&amp;$R$3,Data[Index]&amp;Data[Valid Test, Can be used for conformity (Y/N)]&amp;Data[Cycle],Data[Date])</f>
        <v>#N/A</v>
      </c>
      <c r="F949" s="129" t="e" cm="1">
        <f t="array" ref="F949">_xlfn.XLOOKUP($A949&amp;$Q$3&amp;$R$3,Data[Index]&amp;Data[Valid Test, Can be used for conformity (Y/N)]&amp;Data[Cycle],Data[CO/km (mg)])</f>
        <v>#N/A</v>
      </c>
      <c r="G949" s="129" t="e" cm="1">
        <f t="array" ref="G949">_xlfn.XLOOKUP($A949&amp;$Q$3,Data[Index]&amp;Data[Valid Test, Can be used for conformity (Y/N)],Data[CO2/km (g)])</f>
        <v>#N/A</v>
      </c>
      <c r="H949" s="129" t="e" cm="1">
        <f t="array" ref="H949">_xlfn.XLOOKUP($A949&amp;$Q$3,Data[Index]&amp;Data[Valid Test, Can be used for conformity (Y/N)],Data[THC/km (mg)])</f>
        <v>#N/A</v>
      </c>
      <c r="I949" s="129" t="e" cm="1">
        <f t="array" ref="I949">_xlfn.XLOOKUP($A949&amp;$Q$3,Data[Index]&amp;Data[Valid Test, Can be used for conformity (Y/N)],Data[NOx/km (mg)])</f>
        <v>#N/A</v>
      </c>
      <c r="J949" s="129" t="e" cm="1">
        <f t="array" ref="J949">_xlfn.XLOOKUP($A949&amp;$Q$3,Data[Index]&amp;Data[Valid Test, Can be used for conformity (Y/N)],Data[THC + NOx/km (mg)])</f>
        <v>#N/A</v>
      </c>
      <c r="K949" s="142" t="e" cm="1">
        <f t="array" ref="K949">_xlfn.XLOOKUP($A949&amp;$Q$3,Data[Index]&amp;Data[Valid Test, Can be used for conformity (Y/N)],Data[PN/km ('#)])</f>
        <v>#N/A</v>
      </c>
      <c r="L949" s="129" t="e" cm="1">
        <f t="array" ref="L949">_xlfn.XLOOKUP($A949&amp;$Q$3,Data[Index]&amp;Data[Valid Test, Can be used for conformity (Y/N)],Data[PM/km (mg)])</f>
        <v>#N/A</v>
      </c>
      <c r="M949" s="126" t="e" cm="1">
        <f t="array" ref="M949">_xlfn.XLOOKUP($A949&amp;$Q$3,Data[Index]&amp;Data[Valid Test, Can be used for conformity (Y/N)],Data[CH4 (mg/km)])</f>
        <v>#N/A</v>
      </c>
      <c r="N949" s="126" t="e" cm="1">
        <f t="array" ref="N949">_xlfn.XLOOKUP($A949&amp;$Q$3,Data[Index]&amp;Data[Valid Test, Can be used for conformity (Y/N)],Data[N20 (mg/km)])</f>
        <v>#N/A</v>
      </c>
      <c r="O949" s="129" t="e" cm="1">
        <f t="array" ref="O949">_xlfn.XLOOKUP($A949&amp;$Q$3,Data[Index]&amp;Data[Valid Test, Can be used for conformity (Y/N)],Data[l/100km])</f>
        <v>#N/A</v>
      </c>
      <c r="P949" s="138">
        <f>_xlfn.XLOOKUP($A949,Data[Index],Data[Comments])</f>
        <v>0</v>
      </c>
    </row>
    <row r="950" spans="1:16" x14ac:dyDescent="0.2">
      <c r="A950" s="129"/>
      <c r="B950" s="129"/>
      <c r="C950" s="129" t="e" cm="1">
        <f t="array" ref="C950">_xlfn.XLOOKUP($A950&amp;$Q$3&amp;$R$3,Data[Index]&amp;Data[Valid Test, Can be used for conformity (Y/N)]&amp;Data[Cycle],Data[Test Name])</f>
        <v>#N/A</v>
      </c>
      <c r="D950" s="167" t="e" cm="1">
        <f t="array" ref="D950">_xlfn.XLOOKUP($A950&amp;$Q$3&amp;$R$3,Data[Index]&amp;Data[Valid Test, Can be used for conformity (Y/N)]&amp;Data[Cycle],Data[Mileage (Miles)])</f>
        <v>#N/A</v>
      </c>
      <c r="E950" s="130" t="e" cm="1">
        <f t="array" ref="E950">_xlfn.XLOOKUP($A950&amp;$Q$3&amp;$R$3,Data[Index]&amp;Data[Valid Test, Can be used for conformity (Y/N)]&amp;Data[Cycle],Data[Date])</f>
        <v>#N/A</v>
      </c>
      <c r="F950" s="129" t="e" cm="1">
        <f t="array" ref="F950">_xlfn.XLOOKUP($A950&amp;$Q$3&amp;$R$3,Data[Index]&amp;Data[Valid Test, Can be used for conformity (Y/N)]&amp;Data[Cycle],Data[CO/km (mg)])</f>
        <v>#N/A</v>
      </c>
      <c r="G950" s="129" t="e" cm="1">
        <f t="array" ref="G950">_xlfn.XLOOKUP($A950&amp;$Q$3,Data[Index]&amp;Data[Valid Test, Can be used for conformity (Y/N)],Data[CO2/km (g)])</f>
        <v>#N/A</v>
      </c>
      <c r="H950" s="129" t="e" cm="1">
        <f t="array" ref="H950">_xlfn.XLOOKUP($A950&amp;$Q$3,Data[Index]&amp;Data[Valid Test, Can be used for conformity (Y/N)],Data[THC/km (mg)])</f>
        <v>#N/A</v>
      </c>
      <c r="I950" s="129" t="e" cm="1">
        <f t="array" ref="I950">_xlfn.XLOOKUP($A950&amp;$Q$3,Data[Index]&amp;Data[Valid Test, Can be used for conformity (Y/N)],Data[NOx/km (mg)])</f>
        <v>#N/A</v>
      </c>
      <c r="J950" s="129" t="e" cm="1">
        <f t="array" ref="J950">_xlfn.XLOOKUP($A950&amp;$Q$3,Data[Index]&amp;Data[Valid Test, Can be used for conformity (Y/N)],Data[THC + NOx/km (mg)])</f>
        <v>#N/A</v>
      </c>
      <c r="K950" s="142" t="e" cm="1">
        <f t="array" ref="K950">_xlfn.XLOOKUP($A950&amp;$Q$3,Data[Index]&amp;Data[Valid Test, Can be used for conformity (Y/N)],Data[PN/km ('#)])</f>
        <v>#N/A</v>
      </c>
      <c r="L950" s="129" t="e" cm="1">
        <f t="array" ref="L950">_xlfn.XLOOKUP($A950&amp;$Q$3,Data[Index]&amp;Data[Valid Test, Can be used for conformity (Y/N)],Data[PM/km (mg)])</f>
        <v>#N/A</v>
      </c>
      <c r="M950" s="126" t="e" cm="1">
        <f t="array" ref="M950">_xlfn.XLOOKUP($A950&amp;$Q$3,Data[Index]&amp;Data[Valid Test, Can be used for conformity (Y/N)],Data[CH4 (mg/km)])</f>
        <v>#N/A</v>
      </c>
      <c r="N950" s="126" t="e" cm="1">
        <f t="array" ref="N950">_xlfn.XLOOKUP($A950&amp;$Q$3,Data[Index]&amp;Data[Valid Test, Can be used for conformity (Y/N)],Data[N20 (mg/km)])</f>
        <v>#N/A</v>
      </c>
      <c r="O950" s="129" t="e" cm="1">
        <f t="array" ref="O950">_xlfn.XLOOKUP($A950&amp;$Q$3,Data[Index]&amp;Data[Valid Test, Can be used for conformity (Y/N)],Data[l/100km])</f>
        <v>#N/A</v>
      </c>
      <c r="P950" s="138" t="e">
        <f>_xlfn.XLOOKUP($A950,Data[Index],Data[Comments])</f>
        <v>#N/A</v>
      </c>
    </row>
    <row r="951" spans="1:16" x14ac:dyDescent="0.2">
      <c r="A951" s="129"/>
      <c r="B951" s="129"/>
      <c r="C951" s="129" t="e" cm="1">
        <f t="array" ref="C951">_xlfn.XLOOKUP($A951&amp;$Q$3&amp;$R$3,Data[Index]&amp;Data[Valid Test, Can be used for conformity (Y/N)]&amp;Data[Cycle],Data[Test Name])</f>
        <v>#N/A</v>
      </c>
      <c r="D951" s="167" t="e" cm="1">
        <f t="array" ref="D951">_xlfn.XLOOKUP($A951&amp;$Q$3&amp;$R$3,Data[Index]&amp;Data[Valid Test, Can be used for conformity (Y/N)]&amp;Data[Cycle],Data[Mileage (Miles)])</f>
        <v>#N/A</v>
      </c>
      <c r="E951" s="130" t="e" cm="1">
        <f t="array" ref="E951">_xlfn.XLOOKUP($A951&amp;$Q$3&amp;$R$3,Data[Index]&amp;Data[Valid Test, Can be used for conformity (Y/N)]&amp;Data[Cycle],Data[Date])</f>
        <v>#N/A</v>
      </c>
      <c r="F951" s="129" t="e" cm="1">
        <f t="array" ref="F951">_xlfn.XLOOKUP($A951&amp;$Q$3&amp;$R$3,Data[Index]&amp;Data[Valid Test, Can be used for conformity (Y/N)]&amp;Data[Cycle],Data[CO/km (mg)])</f>
        <v>#N/A</v>
      </c>
      <c r="G951" s="129" t="e" cm="1">
        <f t="array" ref="G951">_xlfn.XLOOKUP($A951&amp;$Q$3,Data[Index]&amp;Data[Valid Test, Can be used for conformity (Y/N)],Data[CO2/km (g)])</f>
        <v>#N/A</v>
      </c>
      <c r="H951" s="129" t="e" cm="1">
        <f t="array" ref="H951">_xlfn.XLOOKUP($A951&amp;$Q$3,Data[Index]&amp;Data[Valid Test, Can be used for conformity (Y/N)],Data[THC/km (mg)])</f>
        <v>#N/A</v>
      </c>
      <c r="I951" s="129" t="e" cm="1">
        <f t="array" ref="I951">_xlfn.XLOOKUP($A951&amp;$Q$3,Data[Index]&amp;Data[Valid Test, Can be used for conformity (Y/N)],Data[NOx/km (mg)])</f>
        <v>#N/A</v>
      </c>
      <c r="J951" s="129" t="e" cm="1">
        <f t="array" ref="J951">_xlfn.XLOOKUP($A951&amp;$Q$3,Data[Index]&amp;Data[Valid Test, Can be used for conformity (Y/N)],Data[THC + NOx/km (mg)])</f>
        <v>#N/A</v>
      </c>
      <c r="K951" s="142" t="e" cm="1">
        <f t="array" ref="K951">_xlfn.XLOOKUP($A951&amp;$Q$3,Data[Index]&amp;Data[Valid Test, Can be used for conformity (Y/N)],Data[PN/km ('#)])</f>
        <v>#N/A</v>
      </c>
      <c r="L951" s="129" t="e" cm="1">
        <f t="array" ref="L951">_xlfn.XLOOKUP($A951&amp;$Q$3,Data[Index]&amp;Data[Valid Test, Can be used for conformity (Y/N)],Data[PM/km (mg)])</f>
        <v>#N/A</v>
      </c>
      <c r="M951" s="126" t="e" cm="1">
        <f t="array" ref="M951">_xlfn.XLOOKUP($A951&amp;$Q$3,Data[Index]&amp;Data[Valid Test, Can be used for conformity (Y/N)],Data[CH4 (mg/km)])</f>
        <v>#N/A</v>
      </c>
      <c r="N951" s="126" t="e" cm="1">
        <f t="array" ref="N951">_xlfn.XLOOKUP($A951&amp;$Q$3,Data[Index]&amp;Data[Valid Test, Can be used for conformity (Y/N)],Data[N20 (mg/km)])</f>
        <v>#N/A</v>
      </c>
      <c r="O951" s="129" t="e" cm="1">
        <f t="array" ref="O951">_xlfn.XLOOKUP($A951&amp;$Q$3,Data[Index]&amp;Data[Valid Test, Can be used for conformity (Y/N)],Data[l/100km])</f>
        <v>#N/A</v>
      </c>
      <c r="P951" s="138" t="e">
        <f>_xlfn.XLOOKUP($A951,Data[Index],Data[Comments])</f>
        <v>#N/A</v>
      </c>
    </row>
    <row r="952" spans="1:16" x14ac:dyDescent="0.2">
      <c r="A952" s="129"/>
      <c r="B952" s="129"/>
      <c r="C952" s="129" t="e" cm="1">
        <f t="array" ref="C952">_xlfn.XLOOKUP($A952&amp;$Q$3&amp;$R$3,Data[Index]&amp;Data[Valid Test, Can be used for conformity (Y/N)]&amp;Data[Cycle],Data[Test Name])</f>
        <v>#N/A</v>
      </c>
      <c r="D952" s="167" t="e" cm="1">
        <f t="array" ref="D952">_xlfn.XLOOKUP($A952&amp;$Q$3&amp;$R$3,Data[Index]&amp;Data[Valid Test, Can be used for conformity (Y/N)]&amp;Data[Cycle],Data[Mileage (Miles)])</f>
        <v>#N/A</v>
      </c>
      <c r="E952" s="130" t="e" cm="1">
        <f t="array" ref="E952">_xlfn.XLOOKUP($A952&amp;$Q$3&amp;$R$3,Data[Index]&amp;Data[Valid Test, Can be used for conformity (Y/N)]&amp;Data[Cycle],Data[Date])</f>
        <v>#N/A</v>
      </c>
      <c r="F952" s="129" t="e" cm="1">
        <f t="array" ref="F952">_xlfn.XLOOKUP($A952&amp;$Q$3&amp;$R$3,Data[Index]&amp;Data[Valid Test, Can be used for conformity (Y/N)]&amp;Data[Cycle],Data[CO/km (mg)])</f>
        <v>#N/A</v>
      </c>
      <c r="G952" s="129" t="e" cm="1">
        <f t="array" ref="G952">_xlfn.XLOOKUP($A952&amp;$Q$3,Data[Index]&amp;Data[Valid Test, Can be used for conformity (Y/N)],Data[CO2/km (g)])</f>
        <v>#N/A</v>
      </c>
      <c r="H952" s="129" t="e" cm="1">
        <f t="array" ref="H952">_xlfn.XLOOKUP($A952&amp;$Q$3,Data[Index]&amp;Data[Valid Test, Can be used for conformity (Y/N)],Data[THC/km (mg)])</f>
        <v>#N/A</v>
      </c>
      <c r="I952" s="129" t="e" cm="1">
        <f t="array" ref="I952">_xlfn.XLOOKUP($A952&amp;$Q$3,Data[Index]&amp;Data[Valid Test, Can be used for conformity (Y/N)],Data[NOx/km (mg)])</f>
        <v>#N/A</v>
      </c>
      <c r="J952" s="129" t="e" cm="1">
        <f t="array" ref="J952">_xlfn.XLOOKUP($A952&amp;$Q$3,Data[Index]&amp;Data[Valid Test, Can be used for conformity (Y/N)],Data[THC + NOx/km (mg)])</f>
        <v>#N/A</v>
      </c>
      <c r="K952" s="142" t="e" cm="1">
        <f t="array" ref="K952">_xlfn.XLOOKUP($A952&amp;$Q$3,Data[Index]&amp;Data[Valid Test, Can be used for conformity (Y/N)],Data[PN/km ('#)])</f>
        <v>#N/A</v>
      </c>
      <c r="L952" s="129" t="e" cm="1">
        <f t="array" ref="L952">_xlfn.XLOOKUP($A952&amp;$Q$3,Data[Index]&amp;Data[Valid Test, Can be used for conformity (Y/N)],Data[PM/km (mg)])</f>
        <v>#N/A</v>
      </c>
      <c r="M952" s="126" t="e" cm="1">
        <f t="array" ref="M952">_xlfn.XLOOKUP($A952&amp;$Q$3,Data[Index]&amp;Data[Valid Test, Can be used for conformity (Y/N)],Data[CH4 (mg/km)])</f>
        <v>#N/A</v>
      </c>
      <c r="N952" s="126" t="e" cm="1">
        <f t="array" ref="N952">_xlfn.XLOOKUP($A952&amp;$Q$3,Data[Index]&amp;Data[Valid Test, Can be used for conformity (Y/N)],Data[N20 (mg/km)])</f>
        <v>#N/A</v>
      </c>
      <c r="O952" s="129" t="e" cm="1">
        <f t="array" ref="O952">_xlfn.XLOOKUP($A952&amp;$Q$3,Data[Index]&amp;Data[Valid Test, Can be used for conformity (Y/N)],Data[l/100km])</f>
        <v>#N/A</v>
      </c>
      <c r="P952" s="138" t="e">
        <f>_xlfn.XLOOKUP($A952,Data[Index],Data[Comments])</f>
        <v>#N/A</v>
      </c>
    </row>
    <row r="953" spans="1:16" x14ac:dyDescent="0.2">
      <c r="A953" s="129"/>
      <c r="B953" s="129"/>
      <c r="C953" s="129" t="e" cm="1">
        <f t="array" ref="C953">_xlfn.XLOOKUP($A953&amp;$Q$3&amp;$R$3,Data[Index]&amp;Data[Valid Test, Can be used for conformity (Y/N)]&amp;Data[Cycle],Data[Test Name])</f>
        <v>#N/A</v>
      </c>
      <c r="D953" s="167" t="e" cm="1">
        <f t="array" ref="D953">_xlfn.XLOOKUP($A953&amp;$Q$3&amp;$R$3,Data[Index]&amp;Data[Valid Test, Can be used for conformity (Y/N)]&amp;Data[Cycle],Data[Mileage (Miles)])</f>
        <v>#N/A</v>
      </c>
      <c r="E953" s="130" t="e" cm="1">
        <f t="array" ref="E953">_xlfn.XLOOKUP($A953&amp;$Q$3&amp;$R$3,Data[Index]&amp;Data[Valid Test, Can be used for conformity (Y/N)]&amp;Data[Cycle],Data[Date])</f>
        <v>#N/A</v>
      </c>
      <c r="F953" s="129" t="e" cm="1">
        <f t="array" ref="F953">_xlfn.XLOOKUP($A953&amp;$Q$3&amp;$R$3,Data[Index]&amp;Data[Valid Test, Can be used for conformity (Y/N)]&amp;Data[Cycle],Data[CO/km (mg)])</f>
        <v>#N/A</v>
      </c>
      <c r="G953" s="129" t="e" cm="1">
        <f t="array" ref="G953">_xlfn.XLOOKUP($A953&amp;$Q$3,Data[Index]&amp;Data[Valid Test, Can be used for conformity (Y/N)],Data[CO2/km (g)])</f>
        <v>#N/A</v>
      </c>
      <c r="H953" s="129" t="e" cm="1">
        <f t="array" ref="H953">_xlfn.XLOOKUP($A953&amp;$Q$3,Data[Index]&amp;Data[Valid Test, Can be used for conformity (Y/N)],Data[THC/km (mg)])</f>
        <v>#N/A</v>
      </c>
      <c r="I953" s="129" t="e" cm="1">
        <f t="array" ref="I953">_xlfn.XLOOKUP($A953&amp;$Q$3,Data[Index]&amp;Data[Valid Test, Can be used for conformity (Y/N)],Data[NOx/km (mg)])</f>
        <v>#N/A</v>
      </c>
      <c r="J953" s="129" t="e" cm="1">
        <f t="array" ref="J953">_xlfn.XLOOKUP($A953&amp;$Q$3,Data[Index]&amp;Data[Valid Test, Can be used for conformity (Y/N)],Data[THC + NOx/km (mg)])</f>
        <v>#N/A</v>
      </c>
      <c r="K953" s="142" t="e" cm="1">
        <f t="array" ref="K953">_xlfn.XLOOKUP($A953&amp;$Q$3,Data[Index]&amp;Data[Valid Test, Can be used for conformity (Y/N)],Data[PN/km ('#)])</f>
        <v>#N/A</v>
      </c>
      <c r="L953" s="129" t="e" cm="1">
        <f t="array" ref="L953">_xlfn.XLOOKUP($A953&amp;$Q$3,Data[Index]&amp;Data[Valid Test, Can be used for conformity (Y/N)],Data[PM/km (mg)])</f>
        <v>#N/A</v>
      </c>
      <c r="M953" s="126" t="e" cm="1">
        <f t="array" ref="M953">_xlfn.XLOOKUP($A953&amp;$Q$3,Data[Index]&amp;Data[Valid Test, Can be used for conformity (Y/N)],Data[CH4 (mg/km)])</f>
        <v>#N/A</v>
      </c>
      <c r="N953" s="126" t="e" cm="1">
        <f t="array" ref="N953">_xlfn.XLOOKUP($A953&amp;$Q$3,Data[Index]&amp;Data[Valid Test, Can be used for conformity (Y/N)],Data[N20 (mg/km)])</f>
        <v>#N/A</v>
      </c>
      <c r="O953" s="129" t="e" cm="1">
        <f t="array" ref="O953">_xlfn.XLOOKUP($A953&amp;$Q$3,Data[Index]&amp;Data[Valid Test, Can be used for conformity (Y/N)],Data[l/100km])</f>
        <v>#N/A</v>
      </c>
      <c r="P953" s="138">
        <f>_xlfn.XLOOKUP($A953,Data[Index],Data[Comments])</f>
        <v>0</v>
      </c>
    </row>
    <row r="954" spans="1:16" x14ac:dyDescent="0.2">
      <c r="A954" s="129"/>
      <c r="B954" s="129"/>
      <c r="C954" s="129" t="e" cm="1">
        <f t="array" ref="C954">_xlfn.XLOOKUP($A954&amp;$Q$3&amp;$R$3,Data[Index]&amp;Data[Valid Test, Can be used for conformity (Y/N)]&amp;Data[Cycle],Data[Test Name])</f>
        <v>#N/A</v>
      </c>
      <c r="D954" s="167" t="e" cm="1">
        <f t="array" ref="D954">_xlfn.XLOOKUP($A954&amp;$Q$3&amp;$R$3,Data[Index]&amp;Data[Valid Test, Can be used for conformity (Y/N)]&amp;Data[Cycle],Data[Mileage (Miles)])</f>
        <v>#N/A</v>
      </c>
      <c r="E954" s="130" t="e" cm="1">
        <f t="array" ref="E954">_xlfn.XLOOKUP($A954&amp;$Q$3&amp;$R$3,Data[Index]&amp;Data[Valid Test, Can be used for conformity (Y/N)]&amp;Data[Cycle],Data[Date])</f>
        <v>#N/A</v>
      </c>
      <c r="F954" s="129" t="e" cm="1">
        <f t="array" ref="F954">_xlfn.XLOOKUP($A954&amp;$Q$3&amp;$R$3,Data[Index]&amp;Data[Valid Test, Can be used for conformity (Y/N)]&amp;Data[Cycle],Data[CO/km (mg)])</f>
        <v>#N/A</v>
      </c>
      <c r="G954" s="129" t="e" cm="1">
        <f t="array" ref="G954">_xlfn.XLOOKUP($A954&amp;$Q$3,Data[Index]&amp;Data[Valid Test, Can be used for conformity (Y/N)],Data[CO2/km (g)])</f>
        <v>#N/A</v>
      </c>
      <c r="H954" s="129" t="e" cm="1">
        <f t="array" ref="H954">_xlfn.XLOOKUP($A954&amp;$Q$3,Data[Index]&amp;Data[Valid Test, Can be used for conformity (Y/N)],Data[THC/km (mg)])</f>
        <v>#N/A</v>
      </c>
      <c r="I954" s="129" t="e" cm="1">
        <f t="array" ref="I954">_xlfn.XLOOKUP($A954&amp;$Q$3,Data[Index]&amp;Data[Valid Test, Can be used for conformity (Y/N)],Data[NOx/km (mg)])</f>
        <v>#N/A</v>
      </c>
      <c r="J954" s="129" t="e" cm="1">
        <f t="array" ref="J954">_xlfn.XLOOKUP($A954&amp;$Q$3,Data[Index]&amp;Data[Valid Test, Can be used for conformity (Y/N)],Data[THC + NOx/km (mg)])</f>
        <v>#N/A</v>
      </c>
      <c r="K954" s="142" t="e" cm="1">
        <f t="array" ref="K954">_xlfn.XLOOKUP($A954&amp;$Q$3,Data[Index]&amp;Data[Valid Test, Can be used for conformity (Y/N)],Data[PN/km ('#)])</f>
        <v>#N/A</v>
      </c>
      <c r="L954" s="129" t="e" cm="1">
        <f t="array" ref="L954">_xlfn.XLOOKUP($A954&amp;$Q$3,Data[Index]&amp;Data[Valid Test, Can be used for conformity (Y/N)],Data[PM/km (mg)])</f>
        <v>#N/A</v>
      </c>
      <c r="M954" s="126" t="e" cm="1">
        <f t="array" ref="M954">_xlfn.XLOOKUP($A954&amp;$Q$3,Data[Index]&amp;Data[Valid Test, Can be used for conformity (Y/N)],Data[CH4 (mg/km)])</f>
        <v>#N/A</v>
      </c>
      <c r="N954" s="126" t="e" cm="1">
        <f t="array" ref="N954">_xlfn.XLOOKUP($A954&amp;$Q$3,Data[Index]&amp;Data[Valid Test, Can be used for conformity (Y/N)],Data[N20 (mg/km)])</f>
        <v>#N/A</v>
      </c>
      <c r="O954" s="129" t="e" cm="1">
        <f t="array" ref="O954">_xlfn.XLOOKUP($A954&amp;$Q$3,Data[Index]&amp;Data[Valid Test, Can be used for conformity (Y/N)],Data[l/100km])</f>
        <v>#N/A</v>
      </c>
      <c r="P954" s="138">
        <f>_xlfn.XLOOKUP($A954,Data[Index],Data[Comments])</f>
        <v>0</v>
      </c>
    </row>
    <row r="955" spans="1:16" x14ac:dyDescent="0.2">
      <c r="A955" s="129"/>
      <c r="B955" s="129"/>
      <c r="C955" s="129" t="e" cm="1">
        <f t="array" ref="C955">_xlfn.XLOOKUP($A955&amp;$Q$3&amp;$R$3,Data[Index]&amp;Data[Valid Test, Can be used for conformity (Y/N)]&amp;Data[Cycle],Data[Test Name])</f>
        <v>#N/A</v>
      </c>
      <c r="D955" s="167" t="e" cm="1">
        <f t="array" ref="D955">_xlfn.XLOOKUP($A955&amp;$Q$3&amp;$R$3,Data[Index]&amp;Data[Valid Test, Can be used for conformity (Y/N)]&amp;Data[Cycle],Data[Mileage (Miles)])</f>
        <v>#N/A</v>
      </c>
      <c r="E955" s="130" t="e" cm="1">
        <f t="array" ref="E955">_xlfn.XLOOKUP($A955&amp;$Q$3&amp;$R$3,Data[Index]&amp;Data[Valid Test, Can be used for conformity (Y/N)]&amp;Data[Cycle],Data[Date])</f>
        <v>#N/A</v>
      </c>
      <c r="F955" s="129" t="e" cm="1">
        <f t="array" ref="F955">_xlfn.XLOOKUP($A955&amp;$Q$3&amp;$R$3,Data[Index]&amp;Data[Valid Test, Can be used for conformity (Y/N)]&amp;Data[Cycle],Data[CO/km (mg)])</f>
        <v>#N/A</v>
      </c>
      <c r="G955" s="129" t="e" cm="1">
        <f t="array" ref="G955">_xlfn.XLOOKUP($A955&amp;$Q$3,Data[Index]&amp;Data[Valid Test, Can be used for conformity (Y/N)],Data[CO2/km (g)])</f>
        <v>#N/A</v>
      </c>
      <c r="H955" s="129" t="e" cm="1">
        <f t="array" ref="H955">_xlfn.XLOOKUP($A955&amp;$Q$3,Data[Index]&amp;Data[Valid Test, Can be used for conformity (Y/N)],Data[THC/km (mg)])</f>
        <v>#N/A</v>
      </c>
      <c r="I955" s="129" t="e" cm="1">
        <f t="array" ref="I955">_xlfn.XLOOKUP($A955&amp;$Q$3,Data[Index]&amp;Data[Valid Test, Can be used for conformity (Y/N)],Data[NOx/km (mg)])</f>
        <v>#N/A</v>
      </c>
      <c r="J955" s="129" t="e" cm="1">
        <f t="array" ref="J955">_xlfn.XLOOKUP($A955&amp;$Q$3,Data[Index]&amp;Data[Valid Test, Can be used for conformity (Y/N)],Data[THC + NOx/km (mg)])</f>
        <v>#N/A</v>
      </c>
      <c r="K955" s="142" t="e" cm="1">
        <f t="array" ref="K955">_xlfn.XLOOKUP($A955&amp;$Q$3,Data[Index]&amp;Data[Valid Test, Can be used for conformity (Y/N)],Data[PN/km ('#)])</f>
        <v>#N/A</v>
      </c>
      <c r="L955" s="129" t="e" cm="1">
        <f t="array" ref="L955">_xlfn.XLOOKUP($A955&amp;$Q$3,Data[Index]&amp;Data[Valid Test, Can be used for conformity (Y/N)],Data[PM/km (mg)])</f>
        <v>#N/A</v>
      </c>
      <c r="M955" s="126" t="e" cm="1">
        <f t="array" ref="M955">_xlfn.XLOOKUP($A955&amp;$Q$3,Data[Index]&amp;Data[Valid Test, Can be used for conformity (Y/N)],Data[CH4 (mg/km)])</f>
        <v>#N/A</v>
      </c>
      <c r="N955" s="126" t="e" cm="1">
        <f t="array" ref="N955">_xlfn.XLOOKUP($A955&amp;$Q$3,Data[Index]&amp;Data[Valid Test, Can be used for conformity (Y/N)],Data[N20 (mg/km)])</f>
        <v>#N/A</v>
      </c>
      <c r="O955" s="129" t="e" cm="1">
        <f t="array" ref="O955">_xlfn.XLOOKUP($A955&amp;$Q$3,Data[Index]&amp;Data[Valid Test, Can be used for conformity (Y/N)],Data[l/100km])</f>
        <v>#N/A</v>
      </c>
      <c r="P955" s="138" t="e">
        <f>_xlfn.XLOOKUP($A955,Data[Index],Data[Comments])</f>
        <v>#N/A</v>
      </c>
    </row>
    <row r="956" spans="1:16" x14ac:dyDescent="0.2">
      <c r="A956" s="129"/>
      <c r="B956" s="129"/>
      <c r="C956" s="129" t="e" cm="1">
        <f t="array" ref="C956">_xlfn.XLOOKUP($A956&amp;$Q$3&amp;$R$3,Data[Index]&amp;Data[Valid Test, Can be used for conformity (Y/N)]&amp;Data[Cycle],Data[Test Name])</f>
        <v>#N/A</v>
      </c>
      <c r="D956" s="167" t="e" cm="1">
        <f t="array" ref="D956">_xlfn.XLOOKUP($A956&amp;$Q$3&amp;$R$3,Data[Index]&amp;Data[Valid Test, Can be used for conformity (Y/N)]&amp;Data[Cycle],Data[Mileage (Miles)])</f>
        <v>#N/A</v>
      </c>
      <c r="E956" s="130" t="e" cm="1">
        <f t="array" ref="E956">_xlfn.XLOOKUP($A956&amp;$Q$3&amp;$R$3,Data[Index]&amp;Data[Valid Test, Can be used for conformity (Y/N)]&amp;Data[Cycle],Data[Date])</f>
        <v>#N/A</v>
      </c>
      <c r="F956" s="129" t="e" cm="1">
        <f t="array" ref="F956">_xlfn.XLOOKUP($A956&amp;$Q$3&amp;$R$3,Data[Index]&amp;Data[Valid Test, Can be used for conformity (Y/N)]&amp;Data[Cycle],Data[CO/km (mg)])</f>
        <v>#N/A</v>
      </c>
      <c r="G956" s="129" t="e" cm="1">
        <f t="array" ref="G956">_xlfn.XLOOKUP($A956&amp;$Q$3,Data[Index]&amp;Data[Valid Test, Can be used for conformity (Y/N)],Data[CO2/km (g)])</f>
        <v>#N/A</v>
      </c>
      <c r="H956" s="129" t="e" cm="1">
        <f t="array" ref="H956">_xlfn.XLOOKUP($A956&amp;$Q$3,Data[Index]&amp;Data[Valid Test, Can be used for conformity (Y/N)],Data[THC/km (mg)])</f>
        <v>#N/A</v>
      </c>
      <c r="I956" s="129" t="e" cm="1">
        <f t="array" ref="I956">_xlfn.XLOOKUP($A956&amp;$Q$3,Data[Index]&amp;Data[Valid Test, Can be used for conformity (Y/N)],Data[NOx/km (mg)])</f>
        <v>#N/A</v>
      </c>
      <c r="J956" s="129" t="e" cm="1">
        <f t="array" ref="J956">_xlfn.XLOOKUP($A956&amp;$Q$3,Data[Index]&amp;Data[Valid Test, Can be used for conformity (Y/N)],Data[THC + NOx/km (mg)])</f>
        <v>#N/A</v>
      </c>
      <c r="K956" s="142" t="e" cm="1">
        <f t="array" ref="K956">_xlfn.XLOOKUP($A956&amp;$Q$3,Data[Index]&amp;Data[Valid Test, Can be used for conformity (Y/N)],Data[PN/km ('#)])</f>
        <v>#N/A</v>
      </c>
      <c r="L956" s="129" t="e" cm="1">
        <f t="array" ref="L956">_xlfn.XLOOKUP($A956&amp;$Q$3,Data[Index]&amp;Data[Valid Test, Can be used for conformity (Y/N)],Data[PM/km (mg)])</f>
        <v>#N/A</v>
      </c>
      <c r="M956" s="126" t="e" cm="1">
        <f t="array" ref="M956">_xlfn.XLOOKUP($A956&amp;$Q$3,Data[Index]&amp;Data[Valid Test, Can be used for conformity (Y/N)],Data[CH4 (mg/km)])</f>
        <v>#N/A</v>
      </c>
      <c r="N956" s="126" t="e" cm="1">
        <f t="array" ref="N956">_xlfn.XLOOKUP($A956&amp;$Q$3,Data[Index]&amp;Data[Valid Test, Can be used for conformity (Y/N)],Data[N20 (mg/km)])</f>
        <v>#N/A</v>
      </c>
      <c r="O956" s="129" t="e" cm="1">
        <f t="array" ref="O956">_xlfn.XLOOKUP($A956&amp;$Q$3,Data[Index]&amp;Data[Valid Test, Can be used for conformity (Y/N)],Data[l/100km])</f>
        <v>#N/A</v>
      </c>
      <c r="P956" s="138">
        <f>_xlfn.XLOOKUP($A956,Data[Index],Data[Comments])</f>
        <v>0</v>
      </c>
    </row>
    <row r="957" spans="1:16" x14ac:dyDescent="0.2">
      <c r="A957" s="129"/>
      <c r="B957" s="129"/>
      <c r="C957" s="129" t="e" cm="1">
        <f t="array" ref="C957">_xlfn.XLOOKUP($A957&amp;$Q$3&amp;$R$3,Data[Index]&amp;Data[Valid Test, Can be used for conformity (Y/N)]&amp;Data[Cycle],Data[Test Name])</f>
        <v>#N/A</v>
      </c>
      <c r="D957" s="167" t="e" cm="1">
        <f t="array" ref="D957">_xlfn.XLOOKUP($A957&amp;$Q$3&amp;$R$3,Data[Index]&amp;Data[Valid Test, Can be used for conformity (Y/N)]&amp;Data[Cycle],Data[Mileage (Miles)])</f>
        <v>#N/A</v>
      </c>
      <c r="E957" s="130" t="e" cm="1">
        <f t="array" ref="E957">_xlfn.XLOOKUP($A957&amp;$Q$3&amp;$R$3,Data[Index]&amp;Data[Valid Test, Can be used for conformity (Y/N)]&amp;Data[Cycle],Data[Date])</f>
        <v>#N/A</v>
      </c>
      <c r="F957" s="129" t="e" cm="1">
        <f t="array" ref="F957">_xlfn.XLOOKUP($A957&amp;$Q$3&amp;$R$3,Data[Index]&amp;Data[Valid Test, Can be used for conformity (Y/N)]&amp;Data[Cycle],Data[CO/km (mg)])</f>
        <v>#N/A</v>
      </c>
      <c r="G957" s="129" t="e" cm="1">
        <f t="array" ref="G957">_xlfn.XLOOKUP($A957&amp;$Q$3,Data[Index]&amp;Data[Valid Test, Can be used for conformity (Y/N)],Data[CO2/km (g)])</f>
        <v>#N/A</v>
      </c>
      <c r="H957" s="129" t="e" cm="1">
        <f t="array" ref="H957">_xlfn.XLOOKUP($A957&amp;$Q$3,Data[Index]&amp;Data[Valid Test, Can be used for conformity (Y/N)],Data[THC/km (mg)])</f>
        <v>#N/A</v>
      </c>
      <c r="I957" s="129" t="e" cm="1">
        <f t="array" ref="I957">_xlfn.XLOOKUP($A957&amp;$Q$3,Data[Index]&amp;Data[Valid Test, Can be used for conformity (Y/N)],Data[NOx/km (mg)])</f>
        <v>#N/A</v>
      </c>
      <c r="J957" s="129" t="e" cm="1">
        <f t="array" ref="J957">_xlfn.XLOOKUP($A957&amp;$Q$3,Data[Index]&amp;Data[Valid Test, Can be used for conformity (Y/N)],Data[THC + NOx/km (mg)])</f>
        <v>#N/A</v>
      </c>
      <c r="K957" s="142" t="e" cm="1">
        <f t="array" ref="K957">_xlfn.XLOOKUP($A957&amp;$Q$3,Data[Index]&amp;Data[Valid Test, Can be used for conformity (Y/N)],Data[PN/km ('#)])</f>
        <v>#N/A</v>
      </c>
      <c r="L957" s="129" t="e" cm="1">
        <f t="array" ref="L957">_xlfn.XLOOKUP($A957&amp;$Q$3,Data[Index]&amp;Data[Valid Test, Can be used for conformity (Y/N)],Data[PM/km (mg)])</f>
        <v>#N/A</v>
      </c>
      <c r="M957" s="126" t="e" cm="1">
        <f t="array" ref="M957">_xlfn.XLOOKUP($A957&amp;$Q$3,Data[Index]&amp;Data[Valid Test, Can be used for conformity (Y/N)],Data[CH4 (mg/km)])</f>
        <v>#N/A</v>
      </c>
      <c r="N957" s="126" t="e" cm="1">
        <f t="array" ref="N957">_xlfn.XLOOKUP($A957&amp;$Q$3,Data[Index]&amp;Data[Valid Test, Can be used for conformity (Y/N)],Data[N20 (mg/km)])</f>
        <v>#N/A</v>
      </c>
      <c r="O957" s="129" t="e" cm="1">
        <f t="array" ref="O957">_xlfn.XLOOKUP($A957&amp;$Q$3,Data[Index]&amp;Data[Valid Test, Can be used for conformity (Y/N)],Data[l/100km])</f>
        <v>#N/A</v>
      </c>
      <c r="P957" s="138">
        <f>_xlfn.XLOOKUP($A957,Data[Index],Data[Comments])</f>
        <v>0</v>
      </c>
    </row>
    <row r="958" spans="1:16" x14ac:dyDescent="0.2">
      <c r="A958" s="129"/>
      <c r="B958" s="129"/>
      <c r="C958" s="129" t="e" cm="1">
        <f t="array" ref="C958">_xlfn.XLOOKUP($A958&amp;$Q$3&amp;$R$3,Data[Index]&amp;Data[Valid Test, Can be used for conformity (Y/N)]&amp;Data[Cycle],Data[Test Name])</f>
        <v>#N/A</v>
      </c>
      <c r="D958" s="167" t="e" cm="1">
        <f t="array" ref="D958">_xlfn.XLOOKUP($A958&amp;$Q$3&amp;$R$3,Data[Index]&amp;Data[Valid Test, Can be used for conformity (Y/N)]&amp;Data[Cycle],Data[Mileage (Miles)])</f>
        <v>#N/A</v>
      </c>
      <c r="E958" s="130" t="e" cm="1">
        <f t="array" ref="E958">_xlfn.XLOOKUP($A958&amp;$Q$3&amp;$R$3,Data[Index]&amp;Data[Valid Test, Can be used for conformity (Y/N)]&amp;Data[Cycle],Data[Date])</f>
        <v>#N/A</v>
      </c>
      <c r="F958" s="129" t="e" cm="1">
        <f t="array" ref="F958">_xlfn.XLOOKUP($A958&amp;$Q$3&amp;$R$3,Data[Index]&amp;Data[Valid Test, Can be used for conformity (Y/N)]&amp;Data[Cycle],Data[CO/km (mg)])</f>
        <v>#N/A</v>
      </c>
      <c r="G958" s="129" t="e" cm="1">
        <f t="array" ref="G958">_xlfn.XLOOKUP($A958&amp;$Q$3,Data[Index]&amp;Data[Valid Test, Can be used for conformity (Y/N)],Data[CO2/km (g)])</f>
        <v>#N/A</v>
      </c>
      <c r="H958" s="129" t="e" cm="1">
        <f t="array" ref="H958">_xlfn.XLOOKUP($A958&amp;$Q$3,Data[Index]&amp;Data[Valid Test, Can be used for conformity (Y/N)],Data[THC/km (mg)])</f>
        <v>#N/A</v>
      </c>
      <c r="I958" s="129" t="e" cm="1">
        <f t="array" ref="I958">_xlfn.XLOOKUP($A958&amp;$Q$3,Data[Index]&amp;Data[Valid Test, Can be used for conformity (Y/N)],Data[NOx/km (mg)])</f>
        <v>#N/A</v>
      </c>
      <c r="J958" s="129" t="e" cm="1">
        <f t="array" ref="J958">_xlfn.XLOOKUP($A958&amp;$Q$3,Data[Index]&amp;Data[Valid Test, Can be used for conformity (Y/N)],Data[THC + NOx/km (mg)])</f>
        <v>#N/A</v>
      </c>
      <c r="K958" s="142" t="e" cm="1">
        <f t="array" ref="K958">_xlfn.XLOOKUP($A958&amp;$Q$3,Data[Index]&amp;Data[Valid Test, Can be used for conformity (Y/N)],Data[PN/km ('#)])</f>
        <v>#N/A</v>
      </c>
      <c r="L958" s="129" t="e" cm="1">
        <f t="array" ref="L958">_xlfn.XLOOKUP($A958&amp;$Q$3,Data[Index]&amp;Data[Valid Test, Can be used for conformity (Y/N)],Data[PM/km (mg)])</f>
        <v>#N/A</v>
      </c>
      <c r="M958" s="126" t="e" cm="1">
        <f t="array" ref="M958">_xlfn.XLOOKUP($A958&amp;$Q$3,Data[Index]&amp;Data[Valid Test, Can be used for conformity (Y/N)],Data[CH4 (mg/km)])</f>
        <v>#N/A</v>
      </c>
      <c r="N958" s="126" t="e" cm="1">
        <f t="array" ref="N958">_xlfn.XLOOKUP($A958&amp;$Q$3,Data[Index]&amp;Data[Valid Test, Can be used for conformity (Y/N)],Data[N20 (mg/km)])</f>
        <v>#N/A</v>
      </c>
      <c r="O958" s="129" t="e" cm="1">
        <f t="array" ref="O958">_xlfn.XLOOKUP($A958&amp;$Q$3,Data[Index]&amp;Data[Valid Test, Can be used for conformity (Y/N)],Data[l/100km])</f>
        <v>#N/A</v>
      </c>
      <c r="P958" s="138" t="e">
        <f>_xlfn.XLOOKUP($A958,Data[Index],Data[Comments])</f>
        <v>#N/A</v>
      </c>
    </row>
    <row r="959" spans="1:16" x14ac:dyDescent="0.2">
      <c r="A959" s="129"/>
      <c r="B959" s="129"/>
      <c r="C959" s="129" t="e" cm="1">
        <f t="array" ref="C959">_xlfn.XLOOKUP($A959&amp;$Q$3&amp;$R$3,Data[Index]&amp;Data[Valid Test, Can be used for conformity (Y/N)]&amp;Data[Cycle],Data[Test Name])</f>
        <v>#N/A</v>
      </c>
      <c r="D959" s="167" t="e" cm="1">
        <f t="array" ref="D959">_xlfn.XLOOKUP($A959&amp;$Q$3&amp;$R$3,Data[Index]&amp;Data[Valid Test, Can be used for conformity (Y/N)]&amp;Data[Cycle],Data[Mileage (Miles)])</f>
        <v>#N/A</v>
      </c>
      <c r="E959" s="130" t="e" cm="1">
        <f t="array" ref="E959">_xlfn.XLOOKUP($A959&amp;$Q$3&amp;$R$3,Data[Index]&amp;Data[Valid Test, Can be used for conformity (Y/N)]&amp;Data[Cycle],Data[Date])</f>
        <v>#N/A</v>
      </c>
      <c r="F959" s="129" t="e" cm="1">
        <f t="array" ref="F959">_xlfn.XLOOKUP($A959&amp;$Q$3&amp;$R$3,Data[Index]&amp;Data[Valid Test, Can be used for conformity (Y/N)]&amp;Data[Cycle],Data[CO/km (mg)])</f>
        <v>#N/A</v>
      </c>
      <c r="G959" s="129" t="e" cm="1">
        <f t="array" ref="G959">_xlfn.XLOOKUP($A959&amp;$Q$3,Data[Index]&amp;Data[Valid Test, Can be used for conformity (Y/N)],Data[CO2/km (g)])</f>
        <v>#N/A</v>
      </c>
      <c r="H959" s="129" t="e" cm="1">
        <f t="array" ref="H959">_xlfn.XLOOKUP($A959&amp;$Q$3,Data[Index]&amp;Data[Valid Test, Can be used for conformity (Y/N)],Data[THC/km (mg)])</f>
        <v>#N/A</v>
      </c>
      <c r="I959" s="129" t="e" cm="1">
        <f t="array" ref="I959">_xlfn.XLOOKUP($A959&amp;$Q$3,Data[Index]&amp;Data[Valid Test, Can be used for conformity (Y/N)],Data[NOx/km (mg)])</f>
        <v>#N/A</v>
      </c>
      <c r="J959" s="129" t="e" cm="1">
        <f t="array" ref="J959">_xlfn.XLOOKUP($A959&amp;$Q$3,Data[Index]&amp;Data[Valid Test, Can be used for conformity (Y/N)],Data[THC + NOx/km (mg)])</f>
        <v>#N/A</v>
      </c>
      <c r="K959" s="142" t="e" cm="1">
        <f t="array" ref="K959">_xlfn.XLOOKUP($A959&amp;$Q$3,Data[Index]&amp;Data[Valid Test, Can be used for conformity (Y/N)],Data[PN/km ('#)])</f>
        <v>#N/A</v>
      </c>
      <c r="L959" s="129" t="e" cm="1">
        <f t="array" ref="L959">_xlfn.XLOOKUP($A959&amp;$Q$3,Data[Index]&amp;Data[Valid Test, Can be used for conformity (Y/N)],Data[PM/km (mg)])</f>
        <v>#N/A</v>
      </c>
      <c r="M959" s="126" t="e" cm="1">
        <f t="array" ref="M959">_xlfn.XLOOKUP($A959&amp;$Q$3,Data[Index]&amp;Data[Valid Test, Can be used for conformity (Y/N)],Data[CH4 (mg/km)])</f>
        <v>#N/A</v>
      </c>
      <c r="N959" s="126" t="e" cm="1">
        <f t="array" ref="N959">_xlfn.XLOOKUP($A959&amp;$Q$3,Data[Index]&amp;Data[Valid Test, Can be used for conformity (Y/N)],Data[N20 (mg/km)])</f>
        <v>#N/A</v>
      </c>
      <c r="O959" s="129" t="e" cm="1">
        <f t="array" ref="O959">_xlfn.XLOOKUP($A959&amp;$Q$3,Data[Index]&amp;Data[Valid Test, Can be used for conformity (Y/N)],Data[l/100km])</f>
        <v>#N/A</v>
      </c>
      <c r="P959" s="138" t="e">
        <f>_xlfn.XLOOKUP($A959,Data[Index],Data[Comments])</f>
        <v>#N/A</v>
      </c>
    </row>
    <row r="960" spans="1:16" x14ac:dyDescent="0.2">
      <c r="A960" s="129"/>
      <c r="B960" s="129"/>
      <c r="C960" s="129" t="e" cm="1">
        <f t="array" ref="C960">_xlfn.XLOOKUP($A960&amp;$Q$3&amp;$R$3,Data[Index]&amp;Data[Valid Test, Can be used for conformity (Y/N)]&amp;Data[Cycle],Data[Test Name])</f>
        <v>#N/A</v>
      </c>
      <c r="D960" s="167" t="e" cm="1">
        <f t="array" ref="D960">_xlfn.XLOOKUP($A960&amp;$Q$3&amp;$R$3,Data[Index]&amp;Data[Valid Test, Can be used for conformity (Y/N)]&amp;Data[Cycle],Data[Mileage (Miles)])</f>
        <v>#N/A</v>
      </c>
      <c r="E960" s="130" t="e" cm="1">
        <f t="array" ref="E960">_xlfn.XLOOKUP($A960&amp;$Q$3&amp;$R$3,Data[Index]&amp;Data[Valid Test, Can be used for conformity (Y/N)]&amp;Data[Cycle],Data[Date])</f>
        <v>#N/A</v>
      </c>
      <c r="F960" s="129" t="e" cm="1">
        <f t="array" ref="F960">_xlfn.XLOOKUP($A960&amp;$Q$3&amp;$R$3,Data[Index]&amp;Data[Valid Test, Can be used for conformity (Y/N)]&amp;Data[Cycle],Data[CO/km (mg)])</f>
        <v>#N/A</v>
      </c>
      <c r="G960" s="129" t="e" cm="1">
        <f t="array" ref="G960">_xlfn.XLOOKUP($A960&amp;$Q$3,Data[Index]&amp;Data[Valid Test, Can be used for conformity (Y/N)],Data[CO2/km (g)])</f>
        <v>#N/A</v>
      </c>
      <c r="H960" s="129" t="e" cm="1">
        <f t="array" ref="H960">_xlfn.XLOOKUP($A960&amp;$Q$3,Data[Index]&amp;Data[Valid Test, Can be used for conformity (Y/N)],Data[THC/km (mg)])</f>
        <v>#N/A</v>
      </c>
      <c r="I960" s="129" t="e" cm="1">
        <f t="array" ref="I960">_xlfn.XLOOKUP($A960&amp;$Q$3,Data[Index]&amp;Data[Valid Test, Can be used for conformity (Y/N)],Data[NOx/km (mg)])</f>
        <v>#N/A</v>
      </c>
      <c r="J960" s="129" t="e" cm="1">
        <f t="array" ref="J960">_xlfn.XLOOKUP($A960&amp;$Q$3,Data[Index]&amp;Data[Valid Test, Can be used for conformity (Y/N)],Data[THC + NOx/km (mg)])</f>
        <v>#N/A</v>
      </c>
      <c r="K960" s="142" t="e" cm="1">
        <f t="array" ref="K960">_xlfn.XLOOKUP($A960&amp;$Q$3,Data[Index]&amp;Data[Valid Test, Can be used for conformity (Y/N)],Data[PN/km ('#)])</f>
        <v>#N/A</v>
      </c>
      <c r="L960" s="129" t="e" cm="1">
        <f t="array" ref="L960">_xlfn.XLOOKUP($A960&amp;$Q$3,Data[Index]&amp;Data[Valid Test, Can be used for conformity (Y/N)],Data[PM/km (mg)])</f>
        <v>#N/A</v>
      </c>
      <c r="M960" s="126" t="e" cm="1">
        <f t="array" ref="M960">_xlfn.XLOOKUP($A960&amp;$Q$3,Data[Index]&amp;Data[Valid Test, Can be used for conformity (Y/N)],Data[CH4 (mg/km)])</f>
        <v>#N/A</v>
      </c>
      <c r="N960" s="126" t="e" cm="1">
        <f t="array" ref="N960">_xlfn.XLOOKUP($A960&amp;$Q$3,Data[Index]&amp;Data[Valid Test, Can be used for conformity (Y/N)],Data[N20 (mg/km)])</f>
        <v>#N/A</v>
      </c>
      <c r="O960" s="129" t="e" cm="1">
        <f t="array" ref="O960">_xlfn.XLOOKUP($A960&amp;$Q$3,Data[Index]&amp;Data[Valid Test, Can be used for conformity (Y/N)],Data[l/100km])</f>
        <v>#N/A</v>
      </c>
      <c r="P960" s="138" t="e">
        <f>_xlfn.XLOOKUP($A960,Data[Index],Data[Comments])</f>
        <v>#N/A</v>
      </c>
    </row>
    <row r="961" spans="1:16" x14ac:dyDescent="0.2">
      <c r="A961" s="129"/>
      <c r="B961" s="129"/>
      <c r="C961" s="129" t="e" cm="1">
        <f t="array" ref="C961">_xlfn.XLOOKUP($A961&amp;$Q$3&amp;$R$3,Data[Index]&amp;Data[Valid Test, Can be used for conformity (Y/N)]&amp;Data[Cycle],Data[Test Name])</f>
        <v>#N/A</v>
      </c>
      <c r="D961" s="167" t="e" cm="1">
        <f t="array" ref="D961">_xlfn.XLOOKUP($A961&amp;$Q$3&amp;$R$3,Data[Index]&amp;Data[Valid Test, Can be used for conformity (Y/N)]&amp;Data[Cycle],Data[Mileage (Miles)])</f>
        <v>#N/A</v>
      </c>
      <c r="E961" s="130" t="e" cm="1">
        <f t="array" ref="E961">_xlfn.XLOOKUP($A961&amp;$Q$3&amp;$R$3,Data[Index]&amp;Data[Valid Test, Can be used for conformity (Y/N)]&amp;Data[Cycle],Data[Date])</f>
        <v>#N/A</v>
      </c>
      <c r="F961" s="129" t="e" cm="1">
        <f t="array" ref="F961">_xlfn.XLOOKUP($A961&amp;$Q$3&amp;$R$3,Data[Index]&amp;Data[Valid Test, Can be used for conformity (Y/N)]&amp;Data[Cycle],Data[CO/km (mg)])</f>
        <v>#N/A</v>
      </c>
      <c r="G961" s="129" t="e" cm="1">
        <f t="array" ref="G961">_xlfn.XLOOKUP($A961&amp;$Q$3,Data[Index]&amp;Data[Valid Test, Can be used for conformity (Y/N)],Data[CO2/km (g)])</f>
        <v>#N/A</v>
      </c>
      <c r="H961" s="129" t="e" cm="1">
        <f t="array" ref="H961">_xlfn.XLOOKUP($A961&amp;$Q$3,Data[Index]&amp;Data[Valid Test, Can be used for conformity (Y/N)],Data[THC/km (mg)])</f>
        <v>#N/A</v>
      </c>
      <c r="I961" s="129" t="e" cm="1">
        <f t="array" ref="I961">_xlfn.XLOOKUP($A961&amp;$Q$3,Data[Index]&amp;Data[Valid Test, Can be used for conformity (Y/N)],Data[NOx/km (mg)])</f>
        <v>#N/A</v>
      </c>
      <c r="J961" s="129" t="e" cm="1">
        <f t="array" ref="J961">_xlfn.XLOOKUP($A961&amp;$Q$3,Data[Index]&amp;Data[Valid Test, Can be used for conformity (Y/N)],Data[THC + NOx/km (mg)])</f>
        <v>#N/A</v>
      </c>
      <c r="K961" s="142" t="e" cm="1">
        <f t="array" ref="K961">_xlfn.XLOOKUP($A961&amp;$Q$3,Data[Index]&amp;Data[Valid Test, Can be used for conformity (Y/N)],Data[PN/km ('#)])</f>
        <v>#N/A</v>
      </c>
      <c r="L961" s="129" t="e" cm="1">
        <f t="array" ref="L961">_xlfn.XLOOKUP($A961&amp;$Q$3,Data[Index]&amp;Data[Valid Test, Can be used for conformity (Y/N)],Data[PM/km (mg)])</f>
        <v>#N/A</v>
      </c>
      <c r="M961" s="126" t="e" cm="1">
        <f t="array" ref="M961">_xlfn.XLOOKUP($A961&amp;$Q$3,Data[Index]&amp;Data[Valid Test, Can be used for conformity (Y/N)],Data[CH4 (mg/km)])</f>
        <v>#N/A</v>
      </c>
      <c r="N961" s="126" t="e" cm="1">
        <f t="array" ref="N961">_xlfn.XLOOKUP($A961&amp;$Q$3,Data[Index]&amp;Data[Valid Test, Can be used for conformity (Y/N)],Data[N20 (mg/km)])</f>
        <v>#N/A</v>
      </c>
      <c r="O961" s="129" t="e" cm="1">
        <f t="array" ref="O961">_xlfn.XLOOKUP($A961&amp;$Q$3,Data[Index]&amp;Data[Valid Test, Can be used for conformity (Y/N)],Data[l/100km])</f>
        <v>#N/A</v>
      </c>
      <c r="P961" s="138">
        <f>_xlfn.XLOOKUP($A961,Data[Index],Data[Comments])</f>
        <v>0</v>
      </c>
    </row>
    <row r="962" spans="1:16" x14ac:dyDescent="0.2">
      <c r="A962" s="129"/>
      <c r="B962" s="129"/>
      <c r="C962" s="129" t="e" cm="1">
        <f t="array" ref="C962">_xlfn.XLOOKUP($A962&amp;$Q$3&amp;$R$3,Data[Index]&amp;Data[Valid Test, Can be used for conformity (Y/N)]&amp;Data[Cycle],Data[Test Name])</f>
        <v>#N/A</v>
      </c>
      <c r="D962" s="167" t="e" cm="1">
        <f t="array" ref="D962">_xlfn.XLOOKUP($A962&amp;$Q$3&amp;$R$3,Data[Index]&amp;Data[Valid Test, Can be used for conformity (Y/N)]&amp;Data[Cycle],Data[Mileage (Miles)])</f>
        <v>#N/A</v>
      </c>
      <c r="E962" s="130" t="e" cm="1">
        <f t="array" ref="E962">_xlfn.XLOOKUP($A962&amp;$Q$3&amp;$R$3,Data[Index]&amp;Data[Valid Test, Can be used for conformity (Y/N)]&amp;Data[Cycle],Data[Date])</f>
        <v>#N/A</v>
      </c>
      <c r="F962" s="129" t="e" cm="1">
        <f t="array" ref="F962">_xlfn.XLOOKUP($A962&amp;$Q$3&amp;$R$3,Data[Index]&amp;Data[Valid Test, Can be used for conformity (Y/N)]&amp;Data[Cycle],Data[CO/km (mg)])</f>
        <v>#N/A</v>
      </c>
      <c r="G962" s="129" t="e" cm="1">
        <f t="array" ref="G962">_xlfn.XLOOKUP($A962&amp;$Q$3,Data[Index]&amp;Data[Valid Test, Can be used for conformity (Y/N)],Data[CO2/km (g)])</f>
        <v>#N/A</v>
      </c>
      <c r="H962" s="129" t="e" cm="1">
        <f t="array" ref="H962">_xlfn.XLOOKUP($A962&amp;$Q$3,Data[Index]&amp;Data[Valid Test, Can be used for conformity (Y/N)],Data[THC/km (mg)])</f>
        <v>#N/A</v>
      </c>
      <c r="I962" s="129" t="e" cm="1">
        <f t="array" ref="I962">_xlfn.XLOOKUP($A962&amp;$Q$3,Data[Index]&amp;Data[Valid Test, Can be used for conformity (Y/N)],Data[NOx/km (mg)])</f>
        <v>#N/A</v>
      </c>
      <c r="J962" s="129" t="e" cm="1">
        <f t="array" ref="J962">_xlfn.XLOOKUP($A962&amp;$Q$3,Data[Index]&amp;Data[Valid Test, Can be used for conformity (Y/N)],Data[THC + NOx/km (mg)])</f>
        <v>#N/A</v>
      </c>
      <c r="K962" s="142" t="e" cm="1">
        <f t="array" ref="K962">_xlfn.XLOOKUP($A962&amp;$Q$3,Data[Index]&amp;Data[Valid Test, Can be used for conformity (Y/N)],Data[PN/km ('#)])</f>
        <v>#N/A</v>
      </c>
      <c r="L962" s="129" t="e" cm="1">
        <f t="array" ref="L962">_xlfn.XLOOKUP($A962&amp;$Q$3,Data[Index]&amp;Data[Valid Test, Can be used for conformity (Y/N)],Data[PM/km (mg)])</f>
        <v>#N/A</v>
      </c>
      <c r="M962" s="126" t="e" cm="1">
        <f t="array" ref="M962">_xlfn.XLOOKUP($A962&amp;$Q$3,Data[Index]&amp;Data[Valid Test, Can be used for conformity (Y/N)],Data[CH4 (mg/km)])</f>
        <v>#N/A</v>
      </c>
      <c r="N962" s="126" t="e" cm="1">
        <f t="array" ref="N962">_xlfn.XLOOKUP($A962&amp;$Q$3,Data[Index]&amp;Data[Valid Test, Can be used for conformity (Y/N)],Data[N20 (mg/km)])</f>
        <v>#N/A</v>
      </c>
      <c r="O962" s="129" t="e" cm="1">
        <f t="array" ref="O962">_xlfn.XLOOKUP($A962&amp;$Q$3,Data[Index]&amp;Data[Valid Test, Can be used for conformity (Y/N)],Data[l/100km])</f>
        <v>#N/A</v>
      </c>
      <c r="P962" s="138">
        <f>_xlfn.XLOOKUP($A962,Data[Index],Data[Comments])</f>
        <v>0</v>
      </c>
    </row>
    <row r="963" spans="1:16" x14ac:dyDescent="0.2">
      <c r="A963" s="129"/>
      <c r="B963" s="129"/>
      <c r="C963" s="129" t="e" cm="1">
        <f t="array" ref="C963">_xlfn.XLOOKUP($A963&amp;$Q$3&amp;$R$3,Data[Index]&amp;Data[Valid Test, Can be used for conformity (Y/N)]&amp;Data[Cycle],Data[Test Name])</f>
        <v>#N/A</v>
      </c>
      <c r="D963" s="167" t="e" cm="1">
        <f t="array" ref="D963">_xlfn.XLOOKUP($A963&amp;$Q$3&amp;$R$3,Data[Index]&amp;Data[Valid Test, Can be used for conformity (Y/N)]&amp;Data[Cycle],Data[Mileage (Miles)])</f>
        <v>#N/A</v>
      </c>
      <c r="E963" s="130" t="e" cm="1">
        <f t="array" ref="E963">_xlfn.XLOOKUP($A963&amp;$Q$3&amp;$R$3,Data[Index]&amp;Data[Valid Test, Can be used for conformity (Y/N)]&amp;Data[Cycle],Data[Date])</f>
        <v>#N/A</v>
      </c>
      <c r="F963" s="129" t="e" cm="1">
        <f t="array" ref="F963">_xlfn.XLOOKUP($A963&amp;$Q$3&amp;$R$3,Data[Index]&amp;Data[Valid Test, Can be used for conformity (Y/N)]&amp;Data[Cycle],Data[CO/km (mg)])</f>
        <v>#N/A</v>
      </c>
      <c r="G963" s="129" t="e" cm="1">
        <f t="array" ref="G963">_xlfn.XLOOKUP($A963&amp;$Q$3,Data[Index]&amp;Data[Valid Test, Can be used for conformity (Y/N)],Data[CO2/km (g)])</f>
        <v>#N/A</v>
      </c>
      <c r="H963" s="129" t="e" cm="1">
        <f t="array" ref="H963">_xlfn.XLOOKUP($A963&amp;$Q$3,Data[Index]&amp;Data[Valid Test, Can be used for conformity (Y/N)],Data[THC/km (mg)])</f>
        <v>#N/A</v>
      </c>
      <c r="I963" s="129" t="e" cm="1">
        <f t="array" ref="I963">_xlfn.XLOOKUP($A963&amp;$Q$3,Data[Index]&amp;Data[Valid Test, Can be used for conformity (Y/N)],Data[NOx/km (mg)])</f>
        <v>#N/A</v>
      </c>
      <c r="J963" s="129" t="e" cm="1">
        <f t="array" ref="J963">_xlfn.XLOOKUP($A963&amp;$Q$3,Data[Index]&amp;Data[Valid Test, Can be used for conformity (Y/N)],Data[THC + NOx/km (mg)])</f>
        <v>#N/A</v>
      </c>
      <c r="K963" s="142" t="e" cm="1">
        <f t="array" ref="K963">_xlfn.XLOOKUP($A963&amp;$Q$3,Data[Index]&amp;Data[Valid Test, Can be used for conformity (Y/N)],Data[PN/km ('#)])</f>
        <v>#N/A</v>
      </c>
      <c r="L963" s="129" t="e" cm="1">
        <f t="array" ref="L963">_xlfn.XLOOKUP($A963&amp;$Q$3,Data[Index]&amp;Data[Valid Test, Can be used for conformity (Y/N)],Data[PM/km (mg)])</f>
        <v>#N/A</v>
      </c>
      <c r="M963" s="126" t="e" cm="1">
        <f t="array" ref="M963">_xlfn.XLOOKUP($A963&amp;$Q$3,Data[Index]&amp;Data[Valid Test, Can be used for conformity (Y/N)],Data[CH4 (mg/km)])</f>
        <v>#N/A</v>
      </c>
      <c r="N963" s="126" t="e" cm="1">
        <f t="array" ref="N963">_xlfn.XLOOKUP($A963&amp;$Q$3,Data[Index]&amp;Data[Valid Test, Can be used for conformity (Y/N)],Data[N20 (mg/km)])</f>
        <v>#N/A</v>
      </c>
      <c r="O963" s="129" t="e" cm="1">
        <f t="array" ref="O963">_xlfn.XLOOKUP($A963&amp;$Q$3,Data[Index]&amp;Data[Valid Test, Can be used for conformity (Y/N)],Data[l/100km])</f>
        <v>#N/A</v>
      </c>
      <c r="P963" s="138" t="e">
        <f>_xlfn.XLOOKUP($A963,Data[Index],Data[Comments])</f>
        <v>#N/A</v>
      </c>
    </row>
    <row r="964" spans="1:16" x14ac:dyDescent="0.2">
      <c r="A964" s="129"/>
      <c r="B964" s="129"/>
      <c r="C964" s="129" t="e" cm="1">
        <f t="array" ref="C964">_xlfn.XLOOKUP($A964&amp;$Q$3&amp;$R$3,Data[Index]&amp;Data[Valid Test, Can be used for conformity (Y/N)]&amp;Data[Cycle],Data[Test Name])</f>
        <v>#N/A</v>
      </c>
      <c r="D964" s="167" t="e" cm="1">
        <f t="array" ref="D964">_xlfn.XLOOKUP($A964&amp;$Q$3&amp;$R$3,Data[Index]&amp;Data[Valid Test, Can be used for conformity (Y/N)]&amp;Data[Cycle],Data[Mileage (Miles)])</f>
        <v>#N/A</v>
      </c>
      <c r="E964" s="130" t="e" cm="1">
        <f t="array" ref="E964">_xlfn.XLOOKUP($A964&amp;$Q$3&amp;$R$3,Data[Index]&amp;Data[Valid Test, Can be used for conformity (Y/N)]&amp;Data[Cycle],Data[Date])</f>
        <v>#N/A</v>
      </c>
      <c r="F964" s="129" t="e" cm="1">
        <f t="array" ref="F964">_xlfn.XLOOKUP($A964&amp;$Q$3&amp;$R$3,Data[Index]&amp;Data[Valid Test, Can be used for conformity (Y/N)]&amp;Data[Cycle],Data[CO/km (mg)])</f>
        <v>#N/A</v>
      </c>
      <c r="G964" s="129" t="e" cm="1">
        <f t="array" ref="G964">_xlfn.XLOOKUP($A964&amp;$Q$3,Data[Index]&amp;Data[Valid Test, Can be used for conformity (Y/N)],Data[CO2/km (g)])</f>
        <v>#N/A</v>
      </c>
      <c r="H964" s="129" t="e" cm="1">
        <f t="array" ref="H964">_xlfn.XLOOKUP($A964&amp;$Q$3,Data[Index]&amp;Data[Valid Test, Can be used for conformity (Y/N)],Data[THC/km (mg)])</f>
        <v>#N/A</v>
      </c>
      <c r="I964" s="129" t="e" cm="1">
        <f t="array" ref="I964">_xlfn.XLOOKUP($A964&amp;$Q$3,Data[Index]&amp;Data[Valid Test, Can be used for conformity (Y/N)],Data[NOx/km (mg)])</f>
        <v>#N/A</v>
      </c>
      <c r="J964" s="129" t="e" cm="1">
        <f t="array" ref="J964">_xlfn.XLOOKUP($A964&amp;$Q$3,Data[Index]&amp;Data[Valid Test, Can be used for conformity (Y/N)],Data[THC + NOx/km (mg)])</f>
        <v>#N/A</v>
      </c>
      <c r="K964" s="142" t="e" cm="1">
        <f t="array" ref="K964">_xlfn.XLOOKUP($A964&amp;$Q$3,Data[Index]&amp;Data[Valid Test, Can be used for conformity (Y/N)],Data[PN/km ('#)])</f>
        <v>#N/A</v>
      </c>
      <c r="L964" s="129" t="e" cm="1">
        <f t="array" ref="L964">_xlfn.XLOOKUP($A964&amp;$Q$3,Data[Index]&amp;Data[Valid Test, Can be used for conformity (Y/N)],Data[PM/km (mg)])</f>
        <v>#N/A</v>
      </c>
      <c r="M964" s="126" t="e" cm="1">
        <f t="array" ref="M964">_xlfn.XLOOKUP($A964&amp;$Q$3,Data[Index]&amp;Data[Valid Test, Can be used for conformity (Y/N)],Data[CH4 (mg/km)])</f>
        <v>#N/A</v>
      </c>
      <c r="N964" s="126" t="e" cm="1">
        <f t="array" ref="N964">_xlfn.XLOOKUP($A964&amp;$Q$3,Data[Index]&amp;Data[Valid Test, Can be used for conformity (Y/N)],Data[N20 (mg/km)])</f>
        <v>#N/A</v>
      </c>
      <c r="O964" s="129" t="e" cm="1">
        <f t="array" ref="O964">_xlfn.XLOOKUP($A964&amp;$Q$3,Data[Index]&amp;Data[Valid Test, Can be used for conformity (Y/N)],Data[l/100km])</f>
        <v>#N/A</v>
      </c>
      <c r="P964" s="138">
        <f>_xlfn.XLOOKUP($A964,Data[Index],Data[Comments])</f>
        <v>0</v>
      </c>
    </row>
    <row r="965" spans="1:16" x14ac:dyDescent="0.2">
      <c r="A965" s="129"/>
      <c r="B965" s="129"/>
      <c r="C965" s="129" t="e" cm="1">
        <f t="array" ref="C965">_xlfn.XLOOKUP($A965&amp;$Q$3&amp;$R$3,Data[Index]&amp;Data[Valid Test, Can be used for conformity (Y/N)]&amp;Data[Cycle],Data[Test Name])</f>
        <v>#N/A</v>
      </c>
      <c r="D965" s="167" t="e" cm="1">
        <f t="array" ref="D965">_xlfn.XLOOKUP($A965&amp;$Q$3&amp;$R$3,Data[Index]&amp;Data[Valid Test, Can be used for conformity (Y/N)]&amp;Data[Cycle],Data[Mileage (Miles)])</f>
        <v>#N/A</v>
      </c>
      <c r="E965" s="130" t="e" cm="1">
        <f t="array" ref="E965">_xlfn.XLOOKUP($A965&amp;$Q$3&amp;$R$3,Data[Index]&amp;Data[Valid Test, Can be used for conformity (Y/N)]&amp;Data[Cycle],Data[Date])</f>
        <v>#N/A</v>
      </c>
      <c r="F965" s="129" t="e" cm="1">
        <f t="array" ref="F965">_xlfn.XLOOKUP($A965&amp;$Q$3&amp;$R$3,Data[Index]&amp;Data[Valid Test, Can be used for conformity (Y/N)]&amp;Data[Cycle],Data[CO/km (mg)])</f>
        <v>#N/A</v>
      </c>
      <c r="G965" s="129" t="e" cm="1">
        <f t="array" ref="G965">_xlfn.XLOOKUP($A965&amp;$Q$3,Data[Index]&amp;Data[Valid Test, Can be used for conformity (Y/N)],Data[CO2/km (g)])</f>
        <v>#N/A</v>
      </c>
      <c r="H965" s="129" t="e" cm="1">
        <f t="array" ref="H965">_xlfn.XLOOKUP($A965&amp;$Q$3,Data[Index]&amp;Data[Valid Test, Can be used for conformity (Y/N)],Data[THC/km (mg)])</f>
        <v>#N/A</v>
      </c>
      <c r="I965" s="129" t="e" cm="1">
        <f t="array" ref="I965">_xlfn.XLOOKUP($A965&amp;$Q$3,Data[Index]&amp;Data[Valid Test, Can be used for conformity (Y/N)],Data[NOx/km (mg)])</f>
        <v>#N/A</v>
      </c>
      <c r="J965" s="129" t="e" cm="1">
        <f t="array" ref="J965">_xlfn.XLOOKUP($A965&amp;$Q$3,Data[Index]&amp;Data[Valid Test, Can be used for conformity (Y/N)],Data[THC + NOx/km (mg)])</f>
        <v>#N/A</v>
      </c>
      <c r="K965" s="142" t="e" cm="1">
        <f t="array" ref="K965">_xlfn.XLOOKUP($A965&amp;$Q$3,Data[Index]&amp;Data[Valid Test, Can be used for conformity (Y/N)],Data[PN/km ('#)])</f>
        <v>#N/A</v>
      </c>
      <c r="L965" s="129" t="e" cm="1">
        <f t="array" ref="L965">_xlfn.XLOOKUP($A965&amp;$Q$3,Data[Index]&amp;Data[Valid Test, Can be used for conformity (Y/N)],Data[PM/km (mg)])</f>
        <v>#N/A</v>
      </c>
      <c r="M965" s="126" t="e" cm="1">
        <f t="array" ref="M965">_xlfn.XLOOKUP($A965&amp;$Q$3,Data[Index]&amp;Data[Valid Test, Can be used for conformity (Y/N)],Data[CH4 (mg/km)])</f>
        <v>#N/A</v>
      </c>
      <c r="N965" s="126" t="e" cm="1">
        <f t="array" ref="N965">_xlfn.XLOOKUP($A965&amp;$Q$3,Data[Index]&amp;Data[Valid Test, Can be used for conformity (Y/N)],Data[N20 (mg/km)])</f>
        <v>#N/A</v>
      </c>
      <c r="O965" s="129" t="e" cm="1">
        <f t="array" ref="O965">_xlfn.XLOOKUP($A965&amp;$Q$3,Data[Index]&amp;Data[Valid Test, Can be used for conformity (Y/N)],Data[l/100km])</f>
        <v>#N/A</v>
      </c>
      <c r="P965" s="138">
        <f>_xlfn.XLOOKUP($A965,Data[Index],Data[Comments])</f>
        <v>0</v>
      </c>
    </row>
    <row r="966" spans="1:16" x14ac:dyDescent="0.2">
      <c r="A966" s="129"/>
      <c r="B966" s="129"/>
      <c r="C966" s="129" t="e" cm="1">
        <f t="array" ref="C966">_xlfn.XLOOKUP($A966&amp;$Q$3&amp;$R$3,Data[Index]&amp;Data[Valid Test, Can be used for conformity (Y/N)]&amp;Data[Cycle],Data[Test Name])</f>
        <v>#N/A</v>
      </c>
      <c r="D966" s="167" t="e" cm="1">
        <f t="array" ref="D966">_xlfn.XLOOKUP($A966&amp;$Q$3&amp;$R$3,Data[Index]&amp;Data[Valid Test, Can be used for conformity (Y/N)]&amp;Data[Cycle],Data[Mileage (Miles)])</f>
        <v>#N/A</v>
      </c>
      <c r="E966" s="130" t="e" cm="1">
        <f t="array" ref="E966">_xlfn.XLOOKUP($A966&amp;$Q$3&amp;$R$3,Data[Index]&amp;Data[Valid Test, Can be used for conformity (Y/N)]&amp;Data[Cycle],Data[Date])</f>
        <v>#N/A</v>
      </c>
      <c r="F966" s="129" t="e" cm="1">
        <f t="array" ref="F966">_xlfn.XLOOKUP($A966&amp;$Q$3&amp;$R$3,Data[Index]&amp;Data[Valid Test, Can be used for conformity (Y/N)]&amp;Data[Cycle],Data[CO/km (mg)])</f>
        <v>#N/A</v>
      </c>
      <c r="G966" s="129" t="e" cm="1">
        <f t="array" ref="G966">_xlfn.XLOOKUP($A966&amp;$Q$3,Data[Index]&amp;Data[Valid Test, Can be used for conformity (Y/N)],Data[CO2/km (g)])</f>
        <v>#N/A</v>
      </c>
      <c r="H966" s="129" t="e" cm="1">
        <f t="array" ref="H966">_xlfn.XLOOKUP($A966&amp;$Q$3,Data[Index]&amp;Data[Valid Test, Can be used for conformity (Y/N)],Data[THC/km (mg)])</f>
        <v>#N/A</v>
      </c>
      <c r="I966" s="129" t="e" cm="1">
        <f t="array" ref="I966">_xlfn.XLOOKUP($A966&amp;$Q$3,Data[Index]&amp;Data[Valid Test, Can be used for conformity (Y/N)],Data[NOx/km (mg)])</f>
        <v>#N/A</v>
      </c>
      <c r="J966" s="129" t="e" cm="1">
        <f t="array" ref="J966">_xlfn.XLOOKUP($A966&amp;$Q$3,Data[Index]&amp;Data[Valid Test, Can be used for conformity (Y/N)],Data[THC + NOx/km (mg)])</f>
        <v>#N/A</v>
      </c>
      <c r="K966" s="142" t="e" cm="1">
        <f t="array" ref="K966">_xlfn.XLOOKUP($A966&amp;$Q$3,Data[Index]&amp;Data[Valid Test, Can be used for conformity (Y/N)],Data[PN/km ('#)])</f>
        <v>#N/A</v>
      </c>
      <c r="L966" s="129" t="e" cm="1">
        <f t="array" ref="L966">_xlfn.XLOOKUP($A966&amp;$Q$3,Data[Index]&amp;Data[Valid Test, Can be used for conformity (Y/N)],Data[PM/km (mg)])</f>
        <v>#N/A</v>
      </c>
      <c r="M966" s="126" t="e" cm="1">
        <f t="array" ref="M966">_xlfn.XLOOKUP($A966&amp;$Q$3,Data[Index]&amp;Data[Valid Test, Can be used for conformity (Y/N)],Data[CH4 (mg/km)])</f>
        <v>#N/A</v>
      </c>
      <c r="N966" s="126" t="e" cm="1">
        <f t="array" ref="N966">_xlfn.XLOOKUP($A966&amp;$Q$3,Data[Index]&amp;Data[Valid Test, Can be used for conformity (Y/N)],Data[N20 (mg/km)])</f>
        <v>#N/A</v>
      </c>
      <c r="O966" s="129" t="e" cm="1">
        <f t="array" ref="O966">_xlfn.XLOOKUP($A966&amp;$Q$3,Data[Index]&amp;Data[Valid Test, Can be used for conformity (Y/N)],Data[l/100km])</f>
        <v>#N/A</v>
      </c>
      <c r="P966" s="138" t="e">
        <f>_xlfn.XLOOKUP($A966,Data[Index],Data[Comments])</f>
        <v>#N/A</v>
      </c>
    </row>
    <row r="967" spans="1:16" x14ac:dyDescent="0.2">
      <c r="A967" s="129"/>
      <c r="B967" s="129"/>
      <c r="C967" s="129" t="e" cm="1">
        <f t="array" ref="C967">_xlfn.XLOOKUP($A967&amp;$Q$3&amp;$R$3,Data[Index]&amp;Data[Valid Test, Can be used for conformity (Y/N)]&amp;Data[Cycle],Data[Test Name])</f>
        <v>#N/A</v>
      </c>
      <c r="D967" s="167" t="e" cm="1">
        <f t="array" ref="D967">_xlfn.XLOOKUP($A967&amp;$Q$3&amp;$R$3,Data[Index]&amp;Data[Valid Test, Can be used for conformity (Y/N)]&amp;Data[Cycle],Data[Mileage (Miles)])</f>
        <v>#N/A</v>
      </c>
      <c r="E967" s="130" t="e" cm="1">
        <f t="array" ref="E967">_xlfn.XLOOKUP($A967&amp;$Q$3&amp;$R$3,Data[Index]&amp;Data[Valid Test, Can be used for conformity (Y/N)]&amp;Data[Cycle],Data[Date])</f>
        <v>#N/A</v>
      </c>
      <c r="F967" s="129" t="e" cm="1">
        <f t="array" ref="F967">_xlfn.XLOOKUP($A967&amp;$Q$3&amp;$R$3,Data[Index]&amp;Data[Valid Test, Can be used for conformity (Y/N)]&amp;Data[Cycle],Data[CO/km (mg)])</f>
        <v>#N/A</v>
      </c>
      <c r="G967" s="129" t="e" cm="1">
        <f t="array" ref="G967">_xlfn.XLOOKUP($A967&amp;$Q$3,Data[Index]&amp;Data[Valid Test, Can be used for conformity (Y/N)],Data[CO2/km (g)])</f>
        <v>#N/A</v>
      </c>
      <c r="H967" s="129" t="e" cm="1">
        <f t="array" ref="H967">_xlfn.XLOOKUP($A967&amp;$Q$3,Data[Index]&amp;Data[Valid Test, Can be used for conformity (Y/N)],Data[THC/km (mg)])</f>
        <v>#N/A</v>
      </c>
      <c r="I967" s="129" t="e" cm="1">
        <f t="array" ref="I967">_xlfn.XLOOKUP($A967&amp;$Q$3,Data[Index]&amp;Data[Valid Test, Can be used for conformity (Y/N)],Data[NOx/km (mg)])</f>
        <v>#N/A</v>
      </c>
      <c r="J967" s="129" t="e" cm="1">
        <f t="array" ref="J967">_xlfn.XLOOKUP($A967&amp;$Q$3,Data[Index]&amp;Data[Valid Test, Can be used for conformity (Y/N)],Data[THC + NOx/km (mg)])</f>
        <v>#N/A</v>
      </c>
      <c r="K967" s="142" t="e" cm="1">
        <f t="array" ref="K967">_xlfn.XLOOKUP($A967&amp;$Q$3,Data[Index]&amp;Data[Valid Test, Can be used for conformity (Y/N)],Data[PN/km ('#)])</f>
        <v>#N/A</v>
      </c>
      <c r="L967" s="129" t="e" cm="1">
        <f t="array" ref="L967">_xlfn.XLOOKUP($A967&amp;$Q$3,Data[Index]&amp;Data[Valid Test, Can be used for conformity (Y/N)],Data[PM/km (mg)])</f>
        <v>#N/A</v>
      </c>
      <c r="M967" s="126" t="e" cm="1">
        <f t="array" ref="M967">_xlfn.XLOOKUP($A967&amp;$Q$3,Data[Index]&amp;Data[Valid Test, Can be used for conformity (Y/N)],Data[CH4 (mg/km)])</f>
        <v>#N/A</v>
      </c>
      <c r="N967" s="126" t="e" cm="1">
        <f t="array" ref="N967">_xlfn.XLOOKUP($A967&amp;$Q$3,Data[Index]&amp;Data[Valid Test, Can be used for conformity (Y/N)],Data[N20 (mg/km)])</f>
        <v>#N/A</v>
      </c>
      <c r="O967" s="129" t="e" cm="1">
        <f t="array" ref="O967">_xlfn.XLOOKUP($A967&amp;$Q$3,Data[Index]&amp;Data[Valid Test, Can be used for conformity (Y/N)],Data[l/100km])</f>
        <v>#N/A</v>
      </c>
      <c r="P967" s="138" t="e">
        <f>_xlfn.XLOOKUP($A967,Data[Index],Data[Comments])</f>
        <v>#N/A</v>
      </c>
    </row>
    <row r="968" spans="1:16" x14ac:dyDescent="0.2">
      <c r="A968" s="129"/>
      <c r="B968" s="129"/>
      <c r="C968" s="129" t="e" cm="1">
        <f t="array" ref="C968">_xlfn.XLOOKUP($A968&amp;$Q$3&amp;$R$3,Data[Index]&amp;Data[Valid Test, Can be used for conformity (Y/N)]&amp;Data[Cycle],Data[Test Name])</f>
        <v>#N/A</v>
      </c>
      <c r="D968" s="167" t="e" cm="1">
        <f t="array" ref="D968">_xlfn.XLOOKUP($A968&amp;$Q$3&amp;$R$3,Data[Index]&amp;Data[Valid Test, Can be used for conformity (Y/N)]&amp;Data[Cycle],Data[Mileage (Miles)])</f>
        <v>#N/A</v>
      </c>
      <c r="E968" s="130" t="e" cm="1">
        <f t="array" ref="E968">_xlfn.XLOOKUP($A968&amp;$Q$3&amp;$R$3,Data[Index]&amp;Data[Valid Test, Can be used for conformity (Y/N)]&amp;Data[Cycle],Data[Date])</f>
        <v>#N/A</v>
      </c>
      <c r="F968" s="129" t="e" cm="1">
        <f t="array" ref="F968">_xlfn.XLOOKUP($A968&amp;$Q$3&amp;$R$3,Data[Index]&amp;Data[Valid Test, Can be used for conformity (Y/N)]&amp;Data[Cycle],Data[CO/km (mg)])</f>
        <v>#N/A</v>
      </c>
      <c r="G968" s="129" t="e" cm="1">
        <f t="array" ref="G968">_xlfn.XLOOKUP($A968&amp;$Q$3,Data[Index]&amp;Data[Valid Test, Can be used for conformity (Y/N)],Data[CO2/km (g)])</f>
        <v>#N/A</v>
      </c>
      <c r="H968" s="129" t="e" cm="1">
        <f t="array" ref="H968">_xlfn.XLOOKUP($A968&amp;$Q$3,Data[Index]&amp;Data[Valid Test, Can be used for conformity (Y/N)],Data[THC/km (mg)])</f>
        <v>#N/A</v>
      </c>
      <c r="I968" s="129" t="e" cm="1">
        <f t="array" ref="I968">_xlfn.XLOOKUP($A968&amp;$Q$3,Data[Index]&amp;Data[Valid Test, Can be used for conformity (Y/N)],Data[NOx/km (mg)])</f>
        <v>#N/A</v>
      </c>
      <c r="J968" s="129" t="e" cm="1">
        <f t="array" ref="J968">_xlfn.XLOOKUP($A968&amp;$Q$3,Data[Index]&amp;Data[Valid Test, Can be used for conformity (Y/N)],Data[THC + NOx/km (mg)])</f>
        <v>#N/A</v>
      </c>
      <c r="K968" s="142" t="e" cm="1">
        <f t="array" ref="K968">_xlfn.XLOOKUP($A968&amp;$Q$3,Data[Index]&amp;Data[Valid Test, Can be used for conformity (Y/N)],Data[PN/km ('#)])</f>
        <v>#N/A</v>
      </c>
      <c r="L968" s="129" t="e" cm="1">
        <f t="array" ref="L968">_xlfn.XLOOKUP($A968&amp;$Q$3,Data[Index]&amp;Data[Valid Test, Can be used for conformity (Y/N)],Data[PM/km (mg)])</f>
        <v>#N/A</v>
      </c>
      <c r="M968" s="126" t="e" cm="1">
        <f t="array" ref="M968">_xlfn.XLOOKUP($A968&amp;$Q$3,Data[Index]&amp;Data[Valid Test, Can be used for conformity (Y/N)],Data[CH4 (mg/km)])</f>
        <v>#N/A</v>
      </c>
      <c r="N968" s="126" t="e" cm="1">
        <f t="array" ref="N968">_xlfn.XLOOKUP($A968&amp;$Q$3,Data[Index]&amp;Data[Valid Test, Can be used for conformity (Y/N)],Data[N20 (mg/km)])</f>
        <v>#N/A</v>
      </c>
      <c r="O968" s="129" t="e" cm="1">
        <f t="array" ref="O968">_xlfn.XLOOKUP($A968&amp;$Q$3,Data[Index]&amp;Data[Valid Test, Can be used for conformity (Y/N)],Data[l/100km])</f>
        <v>#N/A</v>
      </c>
      <c r="P968" s="138" t="e">
        <f>_xlfn.XLOOKUP($A968,Data[Index],Data[Comments])</f>
        <v>#N/A</v>
      </c>
    </row>
    <row r="969" spans="1:16" x14ac:dyDescent="0.2">
      <c r="A969" s="129"/>
      <c r="B969" s="129"/>
      <c r="C969" s="129" t="e" cm="1">
        <f t="array" ref="C969">_xlfn.XLOOKUP($A969&amp;$Q$3&amp;$R$3,Data[Index]&amp;Data[Valid Test, Can be used for conformity (Y/N)]&amp;Data[Cycle],Data[Test Name])</f>
        <v>#N/A</v>
      </c>
      <c r="D969" s="167" t="e" cm="1">
        <f t="array" ref="D969">_xlfn.XLOOKUP($A969&amp;$Q$3&amp;$R$3,Data[Index]&amp;Data[Valid Test, Can be used for conformity (Y/N)]&amp;Data[Cycle],Data[Mileage (Miles)])</f>
        <v>#N/A</v>
      </c>
      <c r="E969" s="130" t="e" cm="1">
        <f t="array" ref="E969">_xlfn.XLOOKUP($A969&amp;$Q$3&amp;$R$3,Data[Index]&amp;Data[Valid Test, Can be used for conformity (Y/N)]&amp;Data[Cycle],Data[Date])</f>
        <v>#N/A</v>
      </c>
      <c r="F969" s="129" t="e" cm="1">
        <f t="array" ref="F969">_xlfn.XLOOKUP($A969&amp;$Q$3&amp;$R$3,Data[Index]&amp;Data[Valid Test, Can be used for conformity (Y/N)]&amp;Data[Cycle],Data[CO/km (mg)])</f>
        <v>#N/A</v>
      </c>
      <c r="G969" s="129" t="e" cm="1">
        <f t="array" ref="G969">_xlfn.XLOOKUP($A969&amp;$Q$3,Data[Index]&amp;Data[Valid Test, Can be used for conformity (Y/N)],Data[CO2/km (g)])</f>
        <v>#N/A</v>
      </c>
      <c r="H969" s="129" t="e" cm="1">
        <f t="array" ref="H969">_xlfn.XLOOKUP($A969&amp;$Q$3,Data[Index]&amp;Data[Valid Test, Can be used for conformity (Y/N)],Data[THC/km (mg)])</f>
        <v>#N/A</v>
      </c>
      <c r="I969" s="129" t="e" cm="1">
        <f t="array" ref="I969">_xlfn.XLOOKUP($A969&amp;$Q$3,Data[Index]&amp;Data[Valid Test, Can be used for conformity (Y/N)],Data[NOx/km (mg)])</f>
        <v>#N/A</v>
      </c>
      <c r="J969" s="129" t="e" cm="1">
        <f t="array" ref="J969">_xlfn.XLOOKUP($A969&amp;$Q$3,Data[Index]&amp;Data[Valid Test, Can be used for conformity (Y/N)],Data[THC + NOx/km (mg)])</f>
        <v>#N/A</v>
      </c>
      <c r="K969" s="142" t="e" cm="1">
        <f t="array" ref="K969">_xlfn.XLOOKUP($A969&amp;$Q$3,Data[Index]&amp;Data[Valid Test, Can be used for conformity (Y/N)],Data[PN/km ('#)])</f>
        <v>#N/A</v>
      </c>
      <c r="L969" s="129" t="e" cm="1">
        <f t="array" ref="L969">_xlfn.XLOOKUP($A969&amp;$Q$3,Data[Index]&amp;Data[Valid Test, Can be used for conformity (Y/N)],Data[PM/km (mg)])</f>
        <v>#N/A</v>
      </c>
      <c r="M969" s="126" t="e" cm="1">
        <f t="array" ref="M969">_xlfn.XLOOKUP($A969&amp;$Q$3,Data[Index]&amp;Data[Valid Test, Can be used for conformity (Y/N)],Data[CH4 (mg/km)])</f>
        <v>#N/A</v>
      </c>
      <c r="N969" s="126" t="e" cm="1">
        <f t="array" ref="N969">_xlfn.XLOOKUP($A969&amp;$Q$3,Data[Index]&amp;Data[Valid Test, Can be used for conformity (Y/N)],Data[N20 (mg/km)])</f>
        <v>#N/A</v>
      </c>
      <c r="O969" s="129" t="e" cm="1">
        <f t="array" ref="O969">_xlfn.XLOOKUP($A969&amp;$Q$3,Data[Index]&amp;Data[Valid Test, Can be used for conformity (Y/N)],Data[l/100km])</f>
        <v>#N/A</v>
      </c>
      <c r="P969" s="138">
        <f>_xlfn.XLOOKUP($A969,Data[Index],Data[Comments])</f>
        <v>0</v>
      </c>
    </row>
    <row r="970" spans="1:16" x14ac:dyDescent="0.2">
      <c r="A970" s="129"/>
      <c r="B970" s="129"/>
      <c r="C970" s="129" t="e" cm="1">
        <f t="array" ref="C970">_xlfn.XLOOKUP($A970&amp;$Q$3&amp;$R$3,Data[Index]&amp;Data[Valid Test, Can be used for conformity (Y/N)]&amp;Data[Cycle],Data[Test Name])</f>
        <v>#N/A</v>
      </c>
      <c r="D970" s="167" t="e" cm="1">
        <f t="array" ref="D970">_xlfn.XLOOKUP($A970&amp;$Q$3&amp;$R$3,Data[Index]&amp;Data[Valid Test, Can be used for conformity (Y/N)]&amp;Data[Cycle],Data[Mileage (Miles)])</f>
        <v>#N/A</v>
      </c>
      <c r="E970" s="130" t="e" cm="1">
        <f t="array" ref="E970">_xlfn.XLOOKUP($A970&amp;$Q$3&amp;$R$3,Data[Index]&amp;Data[Valid Test, Can be used for conformity (Y/N)]&amp;Data[Cycle],Data[Date])</f>
        <v>#N/A</v>
      </c>
      <c r="F970" s="129" t="e" cm="1">
        <f t="array" ref="F970">_xlfn.XLOOKUP($A970&amp;$Q$3&amp;$R$3,Data[Index]&amp;Data[Valid Test, Can be used for conformity (Y/N)]&amp;Data[Cycle],Data[CO/km (mg)])</f>
        <v>#N/A</v>
      </c>
      <c r="G970" s="129" t="e" cm="1">
        <f t="array" ref="G970">_xlfn.XLOOKUP($A970&amp;$Q$3,Data[Index]&amp;Data[Valid Test, Can be used for conformity (Y/N)],Data[CO2/km (g)])</f>
        <v>#N/A</v>
      </c>
      <c r="H970" s="129" t="e" cm="1">
        <f t="array" ref="H970">_xlfn.XLOOKUP($A970&amp;$Q$3,Data[Index]&amp;Data[Valid Test, Can be used for conformity (Y/N)],Data[THC/km (mg)])</f>
        <v>#N/A</v>
      </c>
      <c r="I970" s="129" t="e" cm="1">
        <f t="array" ref="I970">_xlfn.XLOOKUP($A970&amp;$Q$3,Data[Index]&amp;Data[Valid Test, Can be used for conformity (Y/N)],Data[NOx/km (mg)])</f>
        <v>#N/A</v>
      </c>
      <c r="J970" s="129" t="e" cm="1">
        <f t="array" ref="J970">_xlfn.XLOOKUP($A970&amp;$Q$3,Data[Index]&amp;Data[Valid Test, Can be used for conformity (Y/N)],Data[THC + NOx/km (mg)])</f>
        <v>#N/A</v>
      </c>
      <c r="K970" s="142" t="e" cm="1">
        <f t="array" ref="K970">_xlfn.XLOOKUP($A970&amp;$Q$3,Data[Index]&amp;Data[Valid Test, Can be used for conformity (Y/N)],Data[PN/km ('#)])</f>
        <v>#N/A</v>
      </c>
      <c r="L970" s="129" t="e" cm="1">
        <f t="array" ref="L970">_xlfn.XLOOKUP($A970&amp;$Q$3,Data[Index]&amp;Data[Valid Test, Can be used for conformity (Y/N)],Data[PM/km (mg)])</f>
        <v>#N/A</v>
      </c>
      <c r="M970" s="126" t="e" cm="1">
        <f t="array" ref="M970">_xlfn.XLOOKUP($A970&amp;$Q$3,Data[Index]&amp;Data[Valid Test, Can be used for conformity (Y/N)],Data[CH4 (mg/km)])</f>
        <v>#N/A</v>
      </c>
      <c r="N970" s="126" t="e" cm="1">
        <f t="array" ref="N970">_xlfn.XLOOKUP($A970&amp;$Q$3,Data[Index]&amp;Data[Valid Test, Can be used for conformity (Y/N)],Data[N20 (mg/km)])</f>
        <v>#N/A</v>
      </c>
      <c r="O970" s="129" t="e" cm="1">
        <f t="array" ref="O970">_xlfn.XLOOKUP($A970&amp;$Q$3,Data[Index]&amp;Data[Valid Test, Can be used for conformity (Y/N)],Data[l/100km])</f>
        <v>#N/A</v>
      </c>
      <c r="P970" s="138">
        <f>_xlfn.XLOOKUP($A970,Data[Index],Data[Comments])</f>
        <v>0</v>
      </c>
    </row>
    <row r="971" spans="1:16" x14ac:dyDescent="0.2">
      <c r="A971" s="129"/>
      <c r="B971" s="129"/>
      <c r="C971" s="129" t="e" cm="1">
        <f t="array" ref="C971">_xlfn.XLOOKUP($A971&amp;$Q$3&amp;$R$3,Data[Index]&amp;Data[Valid Test, Can be used for conformity (Y/N)]&amp;Data[Cycle],Data[Test Name])</f>
        <v>#N/A</v>
      </c>
      <c r="D971" s="167" t="e" cm="1">
        <f t="array" ref="D971">_xlfn.XLOOKUP($A971&amp;$Q$3&amp;$R$3,Data[Index]&amp;Data[Valid Test, Can be used for conformity (Y/N)]&amp;Data[Cycle],Data[Mileage (Miles)])</f>
        <v>#N/A</v>
      </c>
      <c r="E971" s="130" t="e" cm="1">
        <f t="array" ref="E971">_xlfn.XLOOKUP($A971&amp;$Q$3&amp;$R$3,Data[Index]&amp;Data[Valid Test, Can be used for conformity (Y/N)]&amp;Data[Cycle],Data[Date])</f>
        <v>#N/A</v>
      </c>
      <c r="F971" s="129" t="e" cm="1">
        <f t="array" ref="F971">_xlfn.XLOOKUP($A971&amp;$Q$3&amp;$R$3,Data[Index]&amp;Data[Valid Test, Can be used for conformity (Y/N)]&amp;Data[Cycle],Data[CO/km (mg)])</f>
        <v>#N/A</v>
      </c>
      <c r="G971" s="129" t="e" cm="1">
        <f t="array" ref="G971">_xlfn.XLOOKUP($A971&amp;$Q$3,Data[Index]&amp;Data[Valid Test, Can be used for conformity (Y/N)],Data[CO2/km (g)])</f>
        <v>#N/A</v>
      </c>
      <c r="H971" s="129" t="e" cm="1">
        <f t="array" ref="H971">_xlfn.XLOOKUP($A971&amp;$Q$3,Data[Index]&amp;Data[Valid Test, Can be used for conformity (Y/N)],Data[THC/km (mg)])</f>
        <v>#N/A</v>
      </c>
      <c r="I971" s="129" t="e" cm="1">
        <f t="array" ref="I971">_xlfn.XLOOKUP($A971&amp;$Q$3,Data[Index]&amp;Data[Valid Test, Can be used for conformity (Y/N)],Data[NOx/km (mg)])</f>
        <v>#N/A</v>
      </c>
      <c r="J971" s="129" t="e" cm="1">
        <f t="array" ref="J971">_xlfn.XLOOKUP($A971&amp;$Q$3,Data[Index]&amp;Data[Valid Test, Can be used for conformity (Y/N)],Data[THC + NOx/km (mg)])</f>
        <v>#N/A</v>
      </c>
      <c r="K971" s="142" t="e" cm="1">
        <f t="array" ref="K971">_xlfn.XLOOKUP($A971&amp;$Q$3,Data[Index]&amp;Data[Valid Test, Can be used for conformity (Y/N)],Data[PN/km ('#)])</f>
        <v>#N/A</v>
      </c>
      <c r="L971" s="129" t="e" cm="1">
        <f t="array" ref="L971">_xlfn.XLOOKUP($A971&amp;$Q$3,Data[Index]&amp;Data[Valid Test, Can be used for conformity (Y/N)],Data[PM/km (mg)])</f>
        <v>#N/A</v>
      </c>
      <c r="M971" s="126" t="e" cm="1">
        <f t="array" ref="M971">_xlfn.XLOOKUP($A971&amp;$Q$3,Data[Index]&amp;Data[Valid Test, Can be used for conformity (Y/N)],Data[CH4 (mg/km)])</f>
        <v>#N/A</v>
      </c>
      <c r="N971" s="126" t="e" cm="1">
        <f t="array" ref="N971">_xlfn.XLOOKUP($A971&amp;$Q$3,Data[Index]&amp;Data[Valid Test, Can be used for conformity (Y/N)],Data[N20 (mg/km)])</f>
        <v>#N/A</v>
      </c>
      <c r="O971" s="129" t="e" cm="1">
        <f t="array" ref="O971">_xlfn.XLOOKUP($A971&amp;$Q$3,Data[Index]&amp;Data[Valid Test, Can be used for conformity (Y/N)],Data[l/100km])</f>
        <v>#N/A</v>
      </c>
      <c r="P971" s="138" t="e">
        <f>_xlfn.XLOOKUP($A971,Data[Index],Data[Comments])</f>
        <v>#N/A</v>
      </c>
    </row>
    <row r="972" spans="1:16" x14ac:dyDescent="0.2">
      <c r="A972" s="129"/>
      <c r="B972" s="129"/>
      <c r="C972" s="129" t="e" cm="1">
        <f t="array" ref="C972">_xlfn.XLOOKUP($A972&amp;$Q$3&amp;$R$3,Data[Index]&amp;Data[Valid Test, Can be used for conformity (Y/N)]&amp;Data[Cycle],Data[Test Name])</f>
        <v>#N/A</v>
      </c>
      <c r="D972" s="167" t="e" cm="1">
        <f t="array" ref="D972">_xlfn.XLOOKUP($A972&amp;$Q$3&amp;$R$3,Data[Index]&amp;Data[Valid Test, Can be used for conformity (Y/N)]&amp;Data[Cycle],Data[Mileage (Miles)])</f>
        <v>#N/A</v>
      </c>
      <c r="E972" s="130" t="e" cm="1">
        <f t="array" ref="E972">_xlfn.XLOOKUP($A972&amp;$Q$3&amp;$R$3,Data[Index]&amp;Data[Valid Test, Can be used for conformity (Y/N)]&amp;Data[Cycle],Data[Date])</f>
        <v>#N/A</v>
      </c>
      <c r="F972" s="129" t="e" cm="1">
        <f t="array" ref="F972">_xlfn.XLOOKUP($A972&amp;$Q$3&amp;$R$3,Data[Index]&amp;Data[Valid Test, Can be used for conformity (Y/N)]&amp;Data[Cycle],Data[CO/km (mg)])</f>
        <v>#N/A</v>
      </c>
      <c r="G972" s="129" t="e" cm="1">
        <f t="array" ref="G972">_xlfn.XLOOKUP($A972&amp;$Q$3,Data[Index]&amp;Data[Valid Test, Can be used for conformity (Y/N)],Data[CO2/km (g)])</f>
        <v>#N/A</v>
      </c>
      <c r="H972" s="129" t="e" cm="1">
        <f t="array" ref="H972">_xlfn.XLOOKUP($A972&amp;$Q$3,Data[Index]&amp;Data[Valid Test, Can be used for conformity (Y/N)],Data[THC/km (mg)])</f>
        <v>#N/A</v>
      </c>
      <c r="I972" s="129" t="e" cm="1">
        <f t="array" ref="I972">_xlfn.XLOOKUP($A972&amp;$Q$3,Data[Index]&amp;Data[Valid Test, Can be used for conformity (Y/N)],Data[NOx/km (mg)])</f>
        <v>#N/A</v>
      </c>
      <c r="J972" s="129" t="e" cm="1">
        <f t="array" ref="J972">_xlfn.XLOOKUP($A972&amp;$Q$3,Data[Index]&amp;Data[Valid Test, Can be used for conformity (Y/N)],Data[THC + NOx/km (mg)])</f>
        <v>#N/A</v>
      </c>
      <c r="K972" s="142" t="e" cm="1">
        <f t="array" ref="K972">_xlfn.XLOOKUP($A972&amp;$Q$3,Data[Index]&amp;Data[Valid Test, Can be used for conformity (Y/N)],Data[PN/km ('#)])</f>
        <v>#N/A</v>
      </c>
      <c r="L972" s="129" t="e" cm="1">
        <f t="array" ref="L972">_xlfn.XLOOKUP($A972&amp;$Q$3,Data[Index]&amp;Data[Valid Test, Can be used for conformity (Y/N)],Data[PM/km (mg)])</f>
        <v>#N/A</v>
      </c>
      <c r="M972" s="126" t="e" cm="1">
        <f t="array" ref="M972">_xlfn.XLOOKUP($A972&amp;$Q$3,Data[Index]&amp;Data[Valid Test, Can be used for conformity (Y/N)],Data[CH4 (mg/km)])</f>
        <v>#N/A</v>
      </c>
      <c r="N972" s="126" t="e" cm="1">
        <f t="array" ref="N972">_xlfn.XLOOKUP($A972&amp;$Q$3,Data[Index]&amp;Data[Valid Test, Can be used for conformity (Y/N)],Data[N20 (mg/km)])</f>
        <v>#N/A</v>
      </c>
      <c r="O972" s="129" t="e" cm="1">
        <f t="array" ref="O972">_xlfn.XLOOKUP($A972&amp;$Q$3,Data[Index]&amp;Data[Valid Test, Can be used for conformity (Y/N)],Data[l/100km])</f>
        <v>#N/A</v>
      </c>
      <c r="P972" s="138">
        <f>_xlfn.XLOOKUP($A972,Data[Index],Data[Comments])</f>
        <v>0</v>
      </c>
    </row>
    <row r="973" spans="1:16" x14ac:dyDescent="0.2">
      <c r="A973" s="129"/>
      <c r="B973" s="129"/>
      <c r="C973" s="129" t="e" cm="1">
        <f t="array" ref="C973">_xlfn.XLOOKUP($A973&amp;$Q$3&amp;$R$3,Data[Index]&amp;Data[Valid Test, Can be used for conformity (Y/N)]&amp;Data[Cycle],Data[Test Name])</f>
        <v>#N/A</v>
      </c>
      <c r="D973" s="167" t="e" cm="1">
        <f t="array" ref="D973">_xlfn.XLOOKUP($A973&amp;$Q$3&amp;$R$3,Data[Index]&amp;Data[Valid Test, Can be used for conformity (Y/N)]&amp;Data[Cycle],Data[Mileage (Miles)])</f>
        <v>#N/A</v>
      </c>
      <c r="E973" s="130" t="e" cm="1">
        <f t="array" ref="E973">_xlfn.XLOOKUP($A973&amp;$Q$3&amp;$R$3,Data[Index]&amp;Data[Valid Test, Can be used for conformity (Y/N)]&amp;Data[Cycle],Data[Date])</f>
        <v>#N/A</v>
      </c>
      <c r="F973" s="129" t="e" cm="1">
        <f t="array" ref="F973">_xlfn.XLOOKUP($A973&amp;$Q$3&amp;$R$3,Data[Index]&amp;Data[Valid Test, Can be used for conformity (Y/N)]&amp;Data[Cycle],Data[CO/km (mg)])</f>
        <v>#N/A</v>
      </c>
      <c r="G973" s="129" t="e" cm="1">
        <f t="array" ref="G973">_xlfn.XLOOKUP($A973&amp;$Q$3,Data[Index]&amp;Data[Valid Test, Can be used for conformity (Y/N)],Data[CO2/km (g)])</f>
        <v>#N/A</v>
      </c>
      <c r="H973" s="129" t="e" cm="1">
        <f t="array" ref="H973">_xlfn.XLOOKUP($A973&amp;$Q$3,Data[Index]&amp;Data[Valid Test, Can be used for conformity (Y/N)],Data[THC/km (mg)])</f>
        <v>#N/A</v>
      </c>
      <c r="I973" s="129" t="e" cm="1">
        <f t="array" ref="I973">_xlfn.XLOOKUP($A973&amp;$Q$3,Data[Index]&amp;Data[Valid Test, Can be used for conformity (Y/N)],Data[NOx/km (mg)])</f>
        <v>#N/A</v>
      </c>
      <c r="J973" s="129" t="e" cm="1">
        <f t="array" ref="J973">_xlfn.XLOOKUP($A973&amp;$Q$3,Data[Index]&amp;Data[Valid Test, Can be used for conformity (Y/N)],Data[THC + NOx/km (mg)])</f>
        <v>#N/A</v>
      </c>
      <c r="K973" s="142" t="e" cm="1">
        <f t="array" ref="K973">_xlfn.XLOOKUP($A973&amp;$Q$3,Data[Index]&amp;Data[Valid Test, Can be used for conformity (Y/N)],Data[PN/km ('#)])</f>
        <v>#N/A</v>
      </c>
      <c r="L973" s="129" t="e" cm="1">
        <f t="array" ref="L973">_xlfn.XLOOKUP($A973&amp;$Q$3,Data[Index]&amp;Data[Valid Test, Can be used for conformity (Y/N)],Data[PM/km (mg)])</f>
        <v>#N/A</v>
      </c>
      <c r="M973" s="126" t="e" cm="1">
        <f t="array" ref="M973">_xlfn.XLOOKUP($A973&amp;$Q$3,Data[Index]&amp;Data[Valid Test, Can be used for conformity (Y/N)],Data[CH4 (mg/km)])</f>
        <v>#N/A</v>
      </c>
      <c r="N973" s="126" t="e" cm="1">
        <f t="array" ref="N973">_xlfn.XLOOKUP($A973&amp;$Q$3,Data[Index]&amp;Data[Valid Test, Can be used for conformity (Y/N)],Data[N20 (mg/km)])</f>
        <v>#N/A</v>
      </c>
      <c r="O973" s="129" t="e" cm="1">
        <f t="array" ref="O973">_xlfn.XLOOKUP($A973&amp;$Q$3,Data[Index]&amp;Data[Valid Test, Can be used for conformity (Y/N)],Data[l/100km])</f>
        <v>#N/A</v>
      </c>
      <c r="P973" s="138">
        <f>_xlfn.XLOOKUP($A973,Data[Index],Data[Comments])</f>
        <v>0</v>
      </c>
    </row>
    <row r="974" spans="1:16" x14ac:dyDescent="0.2">
      <c r="A974" s="129"/>
      <c r="B974" s="129"/>
      <c r="C974" s="129" t="e" cm="1">
        <f t="array" ref="C974">_xlfn.XLOOKUP($A974&amp;$Q$3&amp;$R$3,Data[Index]&amp;Data[Valid Test, Can be used for conformity (Y/N)]&amp;Data[Cycle],Data[Test Name])</f>
        <v>#N/A</v>
      </c>
      <c r="D974" s="167" t="e" cm="1">
        <f t="array" ref="D974">_xlfn.XLOOKUP($A974&amp;$Q$3&amp;$R$3,Data[Index]&amp;Data[Valid Test, Can be used for conformity (Y/N)]&amp;Data[Cycle],Data[Mileage (Miles)])</f>
        <v>#N/A</v>
      </c>
      <c r="E974" s="130" t="e" cm="1">
        <f t="array" ref="E974">_xlfn.XLOOKUP($A974&amp;$Q$3&amp;$R$3,Data[Index]&amp;Data[Valid Test, Can be used for conformity (Y/N)]&amp;Data[Cycle],Data[Date])</f>
        <v>#N/A</v>
      </c>
      <c r="F974" s="129" t="e" cm="1">
        <f t="array" ref="F974">_xlfn.XLOOKUP($A974&amp;$Q$3&amp;$R$3,Data[Index]&amp;Data[Valid Test, Can be used for conformity (Y/N)]&amp;Data[Cycle],Data[CO/km (mg)])</f>
        <v>#N/A</v>
      </c>
      <c r="G974" s="129" t="e" cm="1">
        <f t="array" ref="G974">_xlfn.XLOOKUP($A974&amp;$Q$3,Data[Index]&amp;Data[Valid Test, Can be used for conformity (Y/N)],Data[CO2/km (g)])</f>
        <v>#N/A</v>
      </c>
      <c r="H974" s="129" t="e" cm="1">
        <f t="array" ref="H974">_xlfn.XLOOKUP($A974&amp;$Q$3,Data[Index]&amp;Data[Valid Test, Can be used for conformity (Y/N)],Data[THC/km (mg)])</f>
        <v>#N/A</v>
      </c>
      <c r="I974" s="129" t="e" cm="1">
        <f t="array" ref="I974">_xlfn.XLOOKUP($A974&amp;$Q$3,Data[Index]&amp;Data[Valid Test, Can be used for conformity (Y/N)],Data[NOx/km (mg)])</f>
        <v>#N/A</v>
      </c>
      <c r="J974" s="129" t="e" cm="1">
        <f t="array" ref="J974">_xlfn.XLOOKUP($A974&amp;$Q$3,Data[Index]&amp;Data[Valid Test, Can be used for conformity (Y/N)],Data[THC + NOx/km (mg)])</f>
        <v>#N/A</v>
      </c>
      <c r="K974" s="142" t="e" cm="1">
        <f t="array" ref="K974">_xlfn.XLOOKUP($A974&amp;$Q$3,Data[Index]&amp;Data[Valid Test, Can be used for conformity (Y/N)],Data[PN/km ('#)])</f>
        <v>#N/A</v>
      </c>
      <c r="L974" s="129" t="e" cm="1">
        <f t="array" ref="L974">_xlfn.XLOOKUP($A974&amp;$Q$3,Data[Index]&amp;Data[Valid Test, Can be used for conformity (Y/N)],Data[PM/km (mg)])</f>
        <v>#N/A</v>
      </c>
      <c r="M974" s="126" t="e" cm="1">
        <f t="array" ref="M974">_xlfn.XLOOKUP($A974&amp;$Q$3,Data[Index]&amp;Data[Valid Test, Can be used for conformity (Y/N)],Data[CH4 (mg/km)])</f>
        <v>#N/A</v>
      </c>
      <c r="N974" s="126" t="e" cm="1">
        <f t="array" ref="N974">_xlfn.XLOOKUP($A974&amp;$Q$3,Data[Index]&amp;Data[Valid Test, Can be used for conformity (Y/N)],Data[N20 (mg/km)])</f>
        <v>#N/A</v>
      </c>
      <c r="O974" s="129" t="e" cm="1">
        <f t="array" ref="O974">_xlfn.XLOOKUP($A974&amp;$Q$3,Data[Index]&amp;Data[Valid Test, Can be used for conformity (Y/N)],Data[l/100km])</f>
        <v>#N/A</v>
      </c>
      <c r="P974" s="138" t="e">
        <f>_xlfn.XLOOKUP($A974,Data[Index],Data[Comments])</f>
        <v>#N/A</v>
      </c>
    </row>
    <row r="975" spans="1:16" x14ac:dyDescent="0.2">
      <c r="A975" s="129"/>
      <c r="B975" s="129"/>
      <c r="C975" s="129" t="e" cm="1">
        <f t="array" ref="C975">_xlfn.XLOOKUP($A975&amp;$Q$3&amp;$R$3,Data[Index]&amp;Data[Valid Test, Can be used for conformity (Y/N)]&amp;Data[Cycle],Data[Test Name])</f>
        <v>#N/A</v>
      </c>
      <c r="D975" s="167" t="e" cm="1">
        <f t="array" ref="D975">_xlfn.XLOOKUP($A975&amp;$Q$3&amp;$R$3,Data[Index]&amp;Data[Valid Test, Can be used for conformity (Y/N)]&amp;Data[Cycle],Data[Mileage (Miles)])</f>
        <v>#N/A</v>
      </c>
      <c r="E975" s="130" t="e" cm="1">
        <f t="array" ref="E975">_xlfn.XLOOKUP($A975&amp;$Q$3&amp;$R$3,Data[Index]&amp;Data[Valid Test, Can be used for conformity (Y/N)]&amp;Data[Cycle],Data[Date])</f>
        <v>#N/A</v>
      </c>
      <c r="F975" s="129" t="e" cm="1">
        <f t="array" ref="F975">_xlfn.XLOOKUP($A975&amp;$Q$3&amp;$R$3,Data[Index]&amp;Data[Valid Test, Can be used for conformity (Y/N)]&amp;Data[Cycle],Data[CO/km (mg)])</f>
        <v>#N/A</v>
      </c>
      <c r="G975" s="129" t="e" cm="1">
        <f t="array" ref="G975">_xlfn.XLOOKUP($A975&amp;$Q$3,Data[Index]&amp;Data[Valid Test, Can be used for conformity (Y/N)],Data[CO2/km (g)])</f>
        <v>#N/A</v>
      </c>
      <c r="H975" s="129" t="e" cm="1">
        <f t="array" ref="H975">_xlfn.XLOOKUP($A975&amp;$Q$3,Data[Index]&amp;Data[Valid Test, Can be used for conformity (Y/N)],Data[THC/km (mg)])</f>
        <v>#N/A</v>
      </c>
      <c r="I975" s="129" t="e" cm="1">
        <f t="array" ref="I975">_xlfn.XLOOKUP($A975&amp;$Q$3,Data[Index]&amp;Data[Valid Test, Can be used for conformity (Y/N)],Data[NOx/km (mg)])</f>
        <v>#N/A</v>
      </c>
      <c r="J975" s="129" t="e" cm="1">
        <f t="array" ref="J975">_xlfn.XLOOKUP($A975&amp;$Q$3,Data[Index]&amp;Data[Valid Test, Can be used for conformity (Y/N)],Data[THC + NOx/km (mg)])</f>
        <v>#N/A</v>
      </c>
      <c r="K975" s="142" t="e" cm="1">
        <f t="array" ref="K975">_xlfn.XLOOKUP($A975&amp;$Q$3,Data[Index]&amp;Data[Valid Test, Can be used for conformity (Y/N)],Data[PN/km ('#)])</f>
        <v>#N/A</v>
      </c>
      <c r="L975" s="129" t="e" cm="1">
        <f t="array" ref="L975">_xlfn.XLOOKUP($A975&amp;$Q$3,Data[Index]&amp;Data[Valid Test, Can be used for conformity (Y/N)],Data[PM/km (mg)])</f>
        <v>#N/A</v>
      </c>
      <c r="M975" s="126" t="e" cm="1">
        <f t="array" ref="M975">_xlfn.XLOOKUP($A975&amp;$Q$3,Data[Index]&amp;Data[Valid Test, Can be used for conformity (Y/N)],Data[CH4 (mg/km)])</f>
        <v>#N/A</v>
      </c>
      <c r="N975" s="126" t="e" cm="1">
        <f t="array" ref="N975">_xlfn.XLOOKUP($A975&amp;$Q$3,Data[Index]&amp;Data[Valid Test, Can be used for conformity (Y/N)],Data[N20 (mg/km)])</f>
        <v>#N/A</v>
      </c>
      <c r="O975" s="129" t="e" cm="1">
        <f t="array" ref="O975">_xlfn.XLOOKUP($A975&amp;$Q$3,Data[Index]&amp;Data[Valid Test, Can be used for conformity (Y/N)],Data[l/100km])</f>
        <v>#N/A</v>
      </c>
      <c r="P975" s="138" t="e">
        <f>_xlfn.XLOOKUP($A975,Data[Index],Data[Comments])</f>
        <v>#N/A</v>
      </c>
    </row>
    <row r="976" spans="1:16" x14ac:dyDescent="0.2">
      <c r="A976" s="129"/>
      <c r="B976" s="129"/>
      <c r="C976" s="129" t="e" cm="1">
        <f t="array" ref="C976">_xlfn.XLOOKUP($A976&amp;$Q$3&amp;$R$3,Data[Index]&amp;Data[Valid Test, Can be used for conformity (Y/N)]&amp;Data[Cycle],Data[Test Name])</f>
        <v>#N/A</v>
      </c>
      <c r="D976" s="167" t="e" cm="1">
        <f t="array" ref="D976">_xlfn.XLOOKUP($A976&amp;$Q$3&amp;$R$3,Data[Index]&amp;Data[Valid Test, Can be used for conformity (Y/N)]&amp;Data[Cycle],Data[Mileage (Miles)])</f>
        <v>#N/A</v>
      </c>
      <c r="E976" s="130" t="e" cm="1">
        <f t="array" ref="E976">_xlfn.XLOOKUP($A976&amp;$Q$3&amp;$R$3,Data[Index]&amp;Data[Valid Test, Can be used for conformity (Y/N)]&amp;Data[Cycle],Data[Date])</f>
        <v>#N/A</v>
      </c>
      <c r="F976" s="129" t="e" cm="1">
        <f t="array" ref="F976">_xlfn.XLOOKUP($A976&amp;$Q$3&amp;$R$3,Data[Index]&amp;Data[Valid Test, Can be used for conformity (Y/N)]&amp;Data[Cycle],Data[CO/km (mg)])</f>
        <v>#N/A</v>
      </c>
      <c r="G976" s="129" t="e" cm="1">
        <f t="array" ref="G976">_xlfn.XLOOKUP($A976&amp;$Q$3,Data[Index]&amp;Data[Valid Test, Can be used for conformity (Y/N)],Data[CO2/km (g)])</f>
        <v>#N/A</v>
      </c>
      <c r="H976" s="129" t="e" cm="1">
        <f t="array" ref="H976">_xlfn.XLOOKUP($A976&amp;$Q$3,Data[Index]&amp;Data[Valid Test, Can be used for conformity (Y/N)],Data[THC/km (mg)])</f>
        <v>#N/A</v>
      </c>
      <c r="I976" s="129" t="e" cm="1">
        <f t="array" ref="I976">_xlfn.XLOOKUP($A976&amp;$Q$3,Data[Index]&amp;Data[Valid Test, Can be used for conformity (Y/N)],Data[NOx/km (mg)])</f>
        <v>#N/A</v>
      </c>
      <c r="J976" s="129" t="e" cm="1">
        <f t="array" ref="J976">_xlfn.XLOOKUP($A976&amp;$Q$3,Data[Index]&amp;Data[Valid Test, Can be used for conformity (Y/N)],Data[THC + NOx/km (mg)])</f>
        <v>#N/A</v>
      </c>
      <c r="K976" s="142" t="e" cm="1">
        <f t="array" ref="K976">_xlfn.XLOOKUP($A976&amp;$Q$3,Data[Index]&amp;Data[Valid Test, Can be used for conformity (Y/N)],Data[PN/km ('#)])</f>
        <v>#N/A</v>
      </c>
      <c r="L976" s="129" t="e" cm="1">
        <f t="array" ref="L976">_xlfn.XLOOKUP($A976&amp;$Q$3,Data[Index]&amp;Data[Valid Test, Can be used for conformity (Y/N)],Data[PM/km (mg)])</f>
        <v>#N/A</v>
      </c>
      <c r="M976" s="126" t="e" cm="1">
        <f t="array" ref="M976">_xlfn.XLOOKUP($A976&amp;$Q$3,Data[Index]&amp;Data[Valid Test, Can be used for conformity (Y/N)],Data[CH4 (mg/km)])</f>
        <v>#N/A</v>
      </c>
      <c r="N976" s="126" t="e" cm="1">
        <f t="array" ref="N976">_xlfn.XLOOKUP($A976&amp;$Q$3,Data[Index]&amp;Data[Valid Test, Can be used for conformity (Y/N)],Data[N20 (mg/km)])</f>
        <v>#N/A</v>
      </c>
      <c r="O976" s="129" t="e" cm="1">
        <f t="array" ref="O976">_xlfn.XLOOKUP($A976&amp;$Q$3,Data[Index]&amp;Data[Valid Test, Can be used for conformity (Y/N)],Data[l/100km])</f>
        <v>#N/A</v>
      </c>
      <c r="P976" s="138" t="e">
        <f>_xlfn.XLOOKUP($A976,Data[Index],Data[Comments])</f>
        <v>#N/A</v>
      </c>
    </row>
    <row r="977" spans="1:16" x14ac:dyDescent="0.2">
      <c r="A977" s="129"/>
      <c r="B977" s="129"/>
      <c r="C977" s="129" t="e" cm="1">
        <f t="array" ref="C977">_xlfn.XLOOKUP($A977&amp;$Q$3&amp;$R$3,Data[Index]&amp;Data[Valid Test, Can be used for conformity (Y/N)]&amp;Data[Cycle],Data[Test Name])</f>
        <v>#N/A</v>
      </c>
      <c r="D977" s="167" t="e" cm="1">
        <f t="array" ref="D977">_xlfn.XLOOKUP($A977&amp;$Q$3&amp;$R$3,Data[Index]&amp;Data[Valid Test, Can be used for conformity (Y/N)]&amp;Data[Cycle],Data[Mileage (Miles)])</f>
        <v>#N/A</v>
      </c>
      <c r="E977" s="130" t="e" cm="1">
        <f t="array" ref="E977">_xlfn.XLOOKUP($A977&amp;$Q$3&amp;$R$3,Data[Index]&amp;Data[Valid Test, Can be used for conformity (Y/N)]&amp;Data[Cycle],Data[Date])</f>
        <v>#N/A</v>
      </c>
      <c r="F977" s="129" t="e" cm="1">
        <f t="array" ref="F977">_xlfn.XLOOKUP($A977&amp;$Q$3&amp;$R$3,Data[Index]&amp;Data[Valid Test, Can be used for conformity (Y/N)]&amp;Data[Cycle],Data[CO/km (mg)])</f>
        <v>#N/A</v>
      </c>
      <c r="G977" s="129" t="e" cm="1">
        <f t="array" ref="G977">_xlfn.XLOOKUP($A977&amp;$Q$3,Data[Index]&amp;Data[Valid Test, Can be used for conformity (Y/N)],Data[CO2/km (g)])</f>
        <v>#N/A</v>
      </c>
      <c r="H977" s="129" t="e" cm="1">
        <f t="array" ref="H977">_xlfn.XLOOKUP($A977&amp;$Q$3,Data[Index]&amp;Data[Valid Test, Can be used for conformity (Y/N)],Data[THC/km (mg)])</f>
        <v>#N/A</v>
      </c>
      <c r="I977" s="129" t="e" cm="1">
        <f t="array" ref="I977">_xlfn.XLOOKUP($A977&amp;$Q$3,Data[Index]&amp;Data[Valid Test, Can be used for conformity (Y/N)],Data[NOx/km (mg)])</f>
        <v>#N/A</v>
      </c>
      <c r="J977" s="129" t="e" cm="1">
        <f t="array" ref="J977">_xlfn.XLOOKUP($A977&amp;$Q$3,Data[Index]&amp;Data[Valid Test, Can be used for conformity (Y/N)],Data[THC + NOx/km (mg)])</f>
        <v>#N/A</v>
      </c>
      <c r="K977" s="142" t="e" cm="1">
        <f t="array" ref="K977">_xlfn.XLOOKUP($A977&amp;$Q$3,Data[Index]&amp;Data[Valid Test, Can be used for conformity (Y/N)],Data[PN/km ('#)])</f>
        <v>#N/A</v>
      </c>
      <c r="L977" s="129" t="e" cm="1">
        <f t="array" ref="L977">_xlfn.XLOOKUP($A977&amp;$Q$3,Data[Index]&amp;Data[Valid Test, Can be used for conformity (Y/N)],Data[PM/km (mg)])</f>
        <v>#N/A</v>
      </c>
      <c r="M977" s="126" t="e" cm="1">
        <f t="array" ref="M977">_xlfn.XLOOKUP($A977&amp;$Q$3,Data[Index]&amp;Data[Valid Test, Can be used for conformity (Y/N)],Data[CH4 (mg/km)])</f>
        <v>#N/A</v>
      </c>
      <c r="N977" s="126" t="e" cm="1">
        <f t="array" ref="N977">_xlfn.XLOOKUP($A977&amp;$Q$3,Data[Index]&amp;Data[Valid Test, Can be used for conformity (Y/N)],Data[N20 (mg/km)])</f>
        <v>#N/A</v>
      </c>
      <c r="O977" s="129" t="e" cm="1">
        <f t="array" ref="O977">_xlfn.XLOOKUP($A977&amp;$Q$3,Data[Index]&amp;Data[Valid Test, Can be used for conformity (Y/N)],Data[l/100km])</f>
        <v>#N/A</v>
      </c>
      <c r="P977" s="138">
        <f>_xlfn.XLOOKUP($A977,Data[Index],Data[Comments])</f>
        <v>0</v>
      </c>
    </row>
    <row r="978" spans="1:16" x14ac:dyDescent="0.2">
      <c r="A978" s="129"/>
      <c r="B978" s="129"/>
      <c r="C978" s="129" t="e" cm="1">
        <f t="array" ref="C978">_xlfn.XLOOKUP($A978&amp;$Q$3&amp;$R$3,Data[Index]&amp;Data[Valid Test, Can be used for conformity (Y/N)]&amp;Data[Cycle],Data[Test Name])</f>
        <v>#N/A</v>
      </c>
      <c r="D978" s="167" t="e" cm="1">
        <f t="array" ref="D978">_xlfn.XLOOKUP($A978&amp;$Q$3&amp;$R$3,Data[Index]&amp;Data[Valid Test, Can be used for conformity (Y/N)]&amp;Data[Cycle],Data[Mileage (Miles)])</f>
        <v>#N/A</v>
      </c>
      <c r="E978" s="130" t="e" cm="1">
        <f t="array" ref="E978">_xlfn.XLOOKUP($A978&amp;$Q$3&amp;$R$3,Data[Index]&amp;Data[Valid Test, Can be used for conformity (Y/N)]&amp;Data[Cycle],Data[Date])</f>
        <v>#N/A</v>
      </c>
      <c r="F978" s="129" t="e" cm="1">
        <f t="array" ref="F978">_xlfn.XLOOKUP($A978&amp;$Q$3&amp;$R$3,Data[Index]&amp;Data[Valid Test, Can be used for conformity (Y/N)]&amp;Data[Cycle],Data[CO/km (mg)])</f>
        <v>#N/A</v>
      </c>
      <c r="G978" s="129" t="e" cm="1">
        <f t="array" ref="G978">_xlfn.XLOOKUP($A978&amp;$Q$3,Data[Index]&amp;Data[Valid Test, Can be used for conformity (Y/N)],Data[CO2/km (g)])</f>
        <v>#N/A</v>
      </c>
      <c r="H978" s="129" t="e" cm="1">
        <f t="array" ref="H978">_xlfn.XLOOKUP($A978&amp;$Q$3,Data[Index]&amp;Data[Valid Test, Can be used for conformity (Y/N)],Data[THC/km (mg)])</f>
        <v>#N/A</v>
      </c>
      <c r="I978" s="129" t="e" cm="1">
        <f t="array" ref="I978">_xlfn.XLOOKUP($A978&amp;$Q$3,Data[Index]&amp;Data[Valid Test, Can be used for conformity (Y/N)],Data[NOx/km (mg)])</f>
        <v>#N/A</v>
      </c>
      <c r="J978" s="129" t="e" cm="1">
        <f t="array" ref="J978">_xlfn.XLOOKUP($A978&amp;$Q$3,Data[Index]&amp;Data[Valid Test, Can be used for conformity (Y/N)],Data[THC + NOx/km (mg)])</f>
        <v>#N/A</v>
      </c>
      <c r="K978" s="142" t="e" cm="1">
        <f t="array" ref="K978">_xlfn.XLOOKUP($A978&amp;$Q$3,Data[Index]&amp;Data[Valid Test, Can be used for conformity (Y/N)],Data[PN/km ('#)])</f>
        <v>#N/A</v>
      </c>
      <c r="L978" s="129" t="e" cm="1">
        <f t="array" ref="L978">_xlfn.XLOOKUP($A978&amp;$Q$3,Data[Index]&amp;Data[Valid Test, Can be used for conformity (Y/N)],Data[PM/km (mg)])</f>
        <v>#N/A</v>
      </c>
      <c r="M978" s="126" t="e" cm="1">
        <f t="array" ref="M978">_xlfn.XLOOKUP($A978&amp;$Q$3,Data[Index]&amp;Data[Valid Test, Can be used for conformity (Y/N)],Data[CH4 (mg/km)])</f>
        <v>#N/A</v>
      </c>
      <c r="N978" s="126" t="e" cm="1">
        <f t="array" ref="N978">_xlfn.XLOOKUP($A978&amp;$Q$3,Data[Index]&amp;Data[Valid Test, Can be used for conformity (Y/N)],Data[N20 (mg/km)])</f>
        <v>#N/A</v>
      </c>
      <c r="O978" s="129" t="e" cm="1">
        <f t="array" ref="O978">_xlfn.XLOOKUP($A978&amp;$Q$3,Data[Index]&amp;Data[Valid Test, Can be used for conformity (Y/N)],Data[l/100km])</f>
        <v>#N/A</v>
      </c>
      <c r="P978" s="138">
        <f>_xlfn.XLOOKUP($A978,Data[Index],Data[Comments])</f>
        <v>0</v>
      </c>
    </row>
    <row r="979" spans="1:16" x14ac:dyDescent="0.2">
      <c r="A979" s="129"/>
      <c r="B979" s="129"/>
      <c r="C979" s="129" t="e" cm="1">
        <f t="array" ref="C979">_xlfn.XLOOKUP($A979&amp;$Q$3&amp;$R$3,Data[Index]&amp;Data[Valid Test, Can be used for conformity (Y/N)]&amp;Data[Cycle],Data[Test Name])</f>
        <v>#N/A</v>
      </c>
      <c r="D979" s="167" t="e" cm="1">
        <f t="array" ref="D979">_xlfn.XLOOKUP($A979&amp;$Q$3&amp;$R$3,Data[Index]&amp;Data[Valid Test, Can be used for conformity (Y/N)]&amp;Data[Cycle],Data[Mileage (Miles)])</f>
        <v>#N/A</v>
      </c>
      <c r="E979" s="130" t="e" cm="1">
        <f t="array" ref="E979">_xlfn.XLOOKUP($A979&amp;$Q$3&amp;$R$3,Data[Index]&amp;Data[Valid Test, Can be used for conformity (Y/N)]&amp;Data[Cycle],Data[Date])</f>
        <v>#N/A</v>
      </c>
      <c r="F979" s="129" t="e" cm="1">
        <f t="array" ref="F979">_xlfn.XLOOKUP($A979&amp;$Q$3&amp;$R$3,Data[Index]&amp;Data[Valid Test, Can be used for conformity (Y/N)]&amp;Data[Cycle],Data[CO/km (mg)])</f>
        <v>#N/A</v>
      </c>
      <c r="G979" s="129" t="e" cm="1">
        <f t="array" ref="G979">_xlfn.XLOOKUP($A979&amp;$Q$3,Data[Index]&amp;Data[Valid Test, Can be used for conformity (Y/N)],Data[CO2/km (g)])</f>
        <v>#N/A</v>
      </c>
      <c r="H979" s="129" t="e" cm="1">
        <f t="array" ref="H979">_xlfn.XLOOKUP($A979&amp;$Q$3,Data[Index]&amp;Data[Valid Test, Can be used for conformity (Y/N)],Data[THC/km (mg)])</f>
        <v>#N/A</v>
      </c>
      <c r="I979" s="129" t="e" cm="1">
        <f t="array" ref="I979">_xlfn.XLOOKUP($A979&amp;$Q$3,Data[Index]&amp;Data[Valid Test, Can be used for conformity (Y/N)],Data[NOx/km (mg)])</f>
        <v>#N/A</v>
      </c>
      <c r="J979" s="129" t="e" cm="1">
        <f t="array" ref="J979">_xlfn.XLOOKUP($A979&amp;$Q$3,Data[Index]&amp;Data[Valid Test, Can be used for conformity (Y/N)],Data[THC + NOx/km (mg)])</f>
        <v>#N/A</v>
      </c>
      <c r="K979" s="142" t="e" cm="1">
        <f t="array" ref="K979">_xlfn.XLOOKUP($A979&amp;$Q$3,Data[Index]&amp;Data[Valid Test, Can be used for conformity (Y/N)],Data[PN/km ('#)])</f>
        <v>#N/A</v>
      </c>
      <c r="L979" s="129" t="e" cm="1">
        <f t="array" ref="L979">_xlfn.XLOOKUP($A979&amp;$Q$3,Data[Index]&amp;Data[Valid Test, Can be used for conformity (Y/N)],Data[PM/km (mg)])</f>
        <v>#N/A</v>
      </c>
      <c r="M979" s="126" t="e" cm="1">
        <f t="array" ref="M979">_xlfn.XLOOKUP($A979&amp;$Q$3,Data[Index]&amp;Data[Valid Test, Can be used for conformity (Y/N)],Data[CH4 (mg/km)])</f>
        <v>#N/A</v>
      </c>
      <c r="N979" s="126" t="e" cm="1">
        <f t="array" ref="N979">_xlfn.XLOOKUP($A979&amp;$Q$3,Data[Index]&amp;Data[Valid Test, Can be used for conformity (Y/N)],Data[N20 (mg/km)])</f>
        <v>#N/A</v>
      </c>
      <c r="O979" s="129" t="e" cm="1">
        <f t="array" ref="O979">_xlfn.XLOOKUP($A979&amp;$Q$3,Data[Index]&amp;Data[Valid Test, Can be used for conformity (Y/N)],Data[l/100km])</f>
        <v>#N/A</v>
      </c>
      <c r="P979" s="138" t="e">
        <f>_xlfn.XLOOKUP($A979,Data[Index],Data[Comments])</f>
        <v>#N/A</v>
      </c>
    </row>
    <row r="980" spans="1:16" x14ac:dyDescent="0.2">
      <c r="A980" s="129"/>
      <c r="B980" s="129"/>
      <c r="C980" s="129" t="e" cm="1">
        <f t="array" ref="C980">_xlfn.XLOOKUP($A980&amp;$Q$3&amp;$R$3,Data[Index]&amp;Data[Valid Test, Can be used for conformity (Y/N)]&amp;Data[Cycle],Data[Test Name])</f>
        <v>#N/A</v>
      </c>
      <c r="D980" s="167" t="e" cm="1">
        <f t="array" ref="D980">_xlfn.XLOOKUP($A980&amp;$Q$3&amp;$R$3,Data[Index]&amp;Data[Valid Test, Can be used for conformity (Y/N)]&amp;Data[Cycle],Data[Mileage (Miles)])</f>
        <v>#N/A</v>
      </c>
      <c r="E980" s="130" t="e" cm="1">
        <f t="array" ref="E980">_xlfn.XLOOKUP($A980&amp;$Q$3&amp;$R$3,Data[Index]&amp;Data[Valid Test, Can be used for conformity (Y/N)]&amp;Data[Cycle],Data[Date])</f>
        <v>#N/A</v>
      </c>
      <c r="F980" s="129" t="e" cm="1">
        <f t="array" ref="F980">_xlfn.XLOOKUP($A980&amp;$Q$3&amp;$R$3,Data[Index]&amp;Data[Valid Test, Can be used for conformity (Y/N)]&amp;Data[Cycle],Data[CO/km (mg)])</f>
        <v>#N/A</v>
      </c>
      <c r="G980" s="129" t="e" cm="1">
        <f t="array" ref="G980">_xlfn.XLOOKUP($A980&amp;$Q$3,Data[Index]&amp;Data[Valid Test, Can be used for conformity (Y/N)],Data[CO2/km (g)])</f>
        <v>#N/A</v>
      </c>
      <c r="H980" s="129" t="e" cm="1">
        <f t="array" ref="H980">_xlfn.XLOOKUP($A980&amp;$Q$3,Data[Index]&amp;Data[Valid Test, Can be used for conformity (Y/N)],Data[THC/km (mg)])</f>
        <v>#N/A</v>
      </c>
      <c r="I980" s="129" t="e" cm="1">
        <f t="array" ref="I980">_xlfn.XLOOKUP($A980&amp;$Q$3,Data[Index]&amp;Data[Valid Test, Can be used for conformity (Y/N)],Data[NOx/km (mg)])</f>
        <v>#N/A</v>
      </c>
      <c r="J980" s="129" t="e" cm="1">
        <f t="array" ref="J980">_xlfn.XLOOKUP($A980&amp;$Q$3,Data[Index]&amp;Data[Valid Test, Can be used for conformity (Y/N)],Data[THC + NOx/km (mg)])</f>
        <v>#N/A</v>
      </c>
      <c r="K980" s="142" t="e" cm="1">
        <f t="array" ref="K980">_xlfn.XLOOKUP($A980&amp;$Q$3,Data[Index]&amp;Data[Valid Test, Can be used for conformity (Y/N)],Data[PN/km ('#)])</f>
        <v>#N/A</v>
      </c>
      <c r="L980" s="129" t="e" cm="1">
        <f t="array" ref="L980">_xlfn.XLOOKUP($A980&amp;$Q$3,Data[Index]&amp;Data[Valid Test, Can be used for conformity (Y/N)],Data[PM/km (mg)])</f>
        <v>#N/A</v>
      </c>
      <c r="M980" s="126" t="e" cm="1">
        <f t="array" ref="M980">_xlfn.XLOOKUP($A980&amp;$Q$3,Data[Index]&amp;Data[Valid Test, Can be used for conformity (Y/N)],Data[CH4 (mg/km)])</f>
        <v>#N/A</v>
      </c>
      <c r="N980" s="126" t="e" cm="1">
        <f t="array" ref="N980">_xlfn.XLOOKUP($A980&amp;$Q$3,Data[Index]&amp;Data[Valid Test, Can be used for conformity (Y/N)],Data[N20 (mg/km)])</f>
        <v>#N/A</v>
      </c>
      <c r="O980" s="129" t="e" cm="1">
        <f t="array" ref="O980">_xlfn.XLOOKUP($A980&amp;$Q$3,Data[Index]&amp;Data[Valid Test, Can be used for conformity (Y/N)],Data[l/100km])</f>
        <v>#N/A</v>
      </c>
      <c r="P980" s="138">
        <f>_xlfn.XLOOKUP($A980,Data[Index],Data[Comments])</f>
        <v>0</v>
      </c>
    </row>
    <row r="981" spans="1:16" x14ac:dyDescent="0.2">
      <c r="A981" s="129"/>
      <c r="B981" s="129"/>
      <c r="C981" s="129" t="e" cm="1">
        <f t="array" ref="C981">_xlfn.XLOOKUP($A981&amp;$Q$3&amp;$R$3,Data[Index]&amp;Data[Valid Test, Can be used for conformity (Y/N)]&amp;Data[Cycle],Data[Test Name])</f>
        <v>#N/A</v>
      </c>
      <c r="D981" s="167" t="e" cm="1">
        <f t="array" ref="D981">_xlfn.XLOOKUP($A981&amp;$Q$3&amp;$R$3,Data[Index]&amp;Data[Valid Test, Can be used for conformity (Y/N)]&amp;Data[Cycle],Data[Mileage (Miles)])</f>
        <v>#N/A</v>
      </c>
      <c r="E981" s="130" t="e" cm="1">
        <f t="array" ref="E981">_xlfn.XLOOKUP($A981&amp;$Q$3&amp;$R$3,Data[Index]&amp;Data[Valid Test, Can be used for conformity (Y/N)]&amp;Data[Cycle],Data[Date])</f>
        <v>#N/A</v>
      </c>
      <c r="F981" s="129" t="e" cm="1">
        <f t="array" ref="F981">_xlfn.XLOOKUP($A981&amp;$Q$3&amp;$R$3,Data[Index]&amp;Data[Valid Test, Can be used for conformity (Y/N)]&amp;Data[Cycle],Data[CO/km (mg)])</f>
        <v>#N/A</v>
      </c>
      <c r="G981" s="129" t="e" cm="1">
        <f t="array" ref="G981">_xlfn.XLOOKUP($A981&amp;$Q$3,Data[Index]&amp;Data[Valid Test, Can be used for conformity (Y/N)],Data[CO2/km (g)])</f>
        <v>#N/A</v>
      </c>
      <c r="H981" s="129" t="e" cm="1">
        <f t="array" ref="H981">_xlfn.XLOOKUP($A981&amp;$Q$3,Data[Index]&amp;Data[Valid Test, Can be used for conformity (Y/N)],Data[THC/km (mg)])</f>
        <v>#N/A</v>
      </c>
      <c r="I981" s="129" t="e" cm="1">
        <f t="array" ref="I981">_xlfn.XLOOKUP($A981&amp;$Q$3,Data[Index]&amp;Data[Valid Test, Can be used for conformity (Y/N)],Data[NOx/km (mg)])</f>
        <v>#N/A</v>
      </c>
      <c r="J981" s="129" t="e" cm="1">
        <f t="array" ref="J981">_xlfn.XLOOKUP($A981&amp;$Q$3,Data[Index]&amp;Data[Valid Test, Can be used for conformity (Y/N)],Data[THC + NOx/km (mg)])</f>
        <v>#N/A</v>
      </c>
      <c r="K981" s="142" t="e" cm="1">
        <f t="array" ref="K981">_xlfn.XLOOKUP($A981&amp;$Q$3,Data[Index]&amp;Data[Valid Test, Can be used for conformity (Y/N)],Data[PN/km ('#)])</f>
        <v>#N/A</v>
      </c>
      <c r="L981" s="129" t="e" cm="1">
        <f t="array" ref="L981">_xlfn.XLOOKUP($A981&amp;$Q$3,Data[Index]&amp;Data[Valid Test, Can be used for conformity (Y/N)],Data[PM/km (mg)])</f>
        <v>#N/A</v>
      </c>
      <c r="M981" s="126" t="e" cm="1">
        <f t="array" ref="M981">_xlfn.XLOOKUP($A981&amp;$Q$3,Data[Index]&amp;Data[Valid Test, Can be used for conformity (Y/N)],Data[CH4 (mg/km)])</f>
        <v>#N/A</v>
      </c>
      <c r="N981" s="126" t="e" cm="1">
        <f t="array" ref="N981">_xlfn.XLOOKUP($A981&amp;$Q$3,Data[Index]&amp;Data[Valid Test, Can be used for conformity (Y/N)],Data[N20 (mg/km)])</f>
        <v>#N/A</v>
      </c>
      <c r="O981" s="129" t="e" cm="1">
        <f t="array" ref="O981">_xlfn.XLOOKUP($A981&amp;$Q$3,Data[Index]&amp;Data[Valid Test, Can be used for conformity (Y/N)],Data[l/100km])</f>
        <v>#N/A</v>
      </c>
      <c r="P981" s="138">
        <f>_xlfn.XLOOKUP($A981,Data[Index],Data[Comments])</f>
        <v>0</v>
      </c>
    </row>
    <row r="982" spans="1:16" x14ac:dyDescent="0.2">
      <c r="A982" s="129"/>
      <c r="B982" s="129"/>
      <c r="C982" s="129" t="e" cm="1">
        <f t="array" ref="C982">_xlfn.XLOOKUP($A982&amp;$Q$3&amp;$R$3,Data[Index]&amp;Data[Valid Test, Can be used for conformity (Y/N)]&amp;Data[Cycle],Data[Test Name])</f>
        <v>#N/A</v>
      </c>
      <c r="D982" s="167" t="e" cm="1">
        <f t="array" ref="D982">_xlfn.XLOOKUP($A982&amp;$Q$3&amp;$R$3,Data[Index]&amp;Data[Valid Test, Can be used for conformity (Y/N)]&amp;Data[Cycle],Data[Mileage (Miles)])</f>
        <v>#N/A</v>
      </c>
      <c r="E982" s="130" t="e" cm="1">
        <f t="array" ref="E982">_xlfn.XLOOKUP($A982&amp;$Q$3&amp;$R$3,Data[Index]&amp;Data[Valid Test, Can be used for conformity (Y/N)]&amp;Data[Cycle],Data[Date])</f>
        <v>#N/A</v>
      </c>
      <c r="F982" s="129" t="e" cm="1">
        <f t="array" ref="F982">_xlfn.XLOOKUP($A982&amp;$Q$3&amp;$R$3,Data[Index]&amp;Data[Valid Test, Can be used for conformity (Y/N)]&amp;Data[Cycle],Data[CO/km (mg)])</f>
        <v>#N/A</v>
      </c>
      <c r="G982" s="129" t="e" cm="1">
        <f t="array" ref="G982">_xlfn.XLOOKUP($A982&amp;$Q$3,Data[Index]&amp;Data[Valid Test, Can be used for conformity (Y/N)],Data[CO2/km (g)])</f>
        <v>#N/A</v>
      </c>
      <c r="H982" s="129" t="e" cm="1">
        <f t="array" ref="H982">_xlfn.XLOOKUP($A982&amp;$Q$3,Data[Index]&amp;Data[Valid Test, Can be used for conformity (Y/N)],Data[THC/km (mg)])</f>
        <v>#N/A</v>
      </c>
      <c r="I982" s="129" t="e" cm="1">
        <f t="array" ref="I982">_xlfn.XLOOKUP($A982&amp;$Q$3,Data[Index]&amp;Data[Valid Test, Can be used for conformity (Y/N)],Data[NOx/km (mg)])</f>
        <v>#N/A</v>
      </c>
      <c r="J982" s="129" t="e" cm="1">
        <f t="array" ref="J982">_xlfn.XLOOKUP($A982&amp;$Q$3,Data[Index]&amp;Data[Valid Test, Can be used for conformity (Y/N)],Data[THC + NOx/km (mg)])</f>
        <v>#N/A</v>
      </c>
      <c r="K982" s="142" t="e" cm="1">
        <f t="array" ref="K982">_xlfn.XLOOKUP($A982&amp;$Q$3,Data[Index]&amp;Data[Valid Test, Can be used for conformity (Y/N)],Data[PN/km ('#)])</f>
        <v>#N/A</v>
      </c>
      <c r="L982" s="129" t="e" cm="1">
        <f t="array" ref="L982">_xlfn.XLOOKUP($A982&amp;$Q$3,Data[Index]&amp;Data[Valid Test, Can be used for conformity (Y/N)],Data[PM/km (mg)])</f>
        <v>#N/A</v>
      </c>
      <c r="M982" s="126" t="e" cm="1">
        <f t="array" ref="M982">_xlfn.XLOOKUP($A982&amp;$Q$3,Data[Index]&amp;Data[Valid Test, Can be used for conformity (Y/N)],Data[CH4 (mg/km)])</f>
        <v>#N/A</v>
      </c>
      <c r="N982" s="126" t="e" cm="1">
        <f t="array" ref="N982">_xlfn.XLOOKUP($A982&amp;$Q$3,Data[Index]&amp;Data[Valid Test, Can be used for conformity (Y/N)],Data[N20 (mg/km)])</f>
        <v>#N/A</v>
      </c>
      <c r="O982" s="129" t="e" cm="1">
        <f t="array" ref="O982">_xlfn.XLOOKUP($A982&amp;$Q$3,Data[Index]&amp;Data[Valid Test, Can be used for conformity (Y/N)],Data[l/100km])</f>
        <v>#N/A</v>
      </c>
      <c r="P982" s="138" t="e">
        <f>_xlfn.XLOOKUP($A982,Data[Index],Data[Comments])</f>
        <v>#N/A</v>
      </c>
    </row>
    <row r="983" spans="1:16" x14ac:dyDescent="0.2">
      <c r="A983" s="129"/>
      <c r="B983" s="129"/>
      <c r="C983" s="129" t="e" cm="1">
        <f t="array" ref="C983">_xlfn.XLOOKUP($A983&amp;$Q$3&amp;$R$3,Data[Index]&amp;Data[Valid Test, Can be used for conformity (Y/N)]&amp;Data[Cycle],Data[Test Name])</f>
        <v>#N/A</v>
      </c>
      <c r="D983" s="167" t="e" cm="1">
        <f t="array" ref="D983">_xlfn.XLOOKUP($A983&amp;$Q$3&amp;$R$3,Data[Index]&amp;Data[Valid Test, Can be used for conformity (Y/N)]&amp;Data[Cycle],Data[Mileage (Miles)])</f>
        <v>#N/A</v>
      </c>
      <c r="E983" s="130" t="e" cm="1">
        <f t="array" ref="E983">_xlfn.XLOOKUP($A983&amp;$Q$3&amp;$R$3,Data[Index]&amp;Data[Valid Test, Can be used for conformity (Y/N)]&amp;Data[Cycle],Data[Date])</f>
        <v>#N/A</v>
      </c>
      <c r="F983" s="129" t="e" cm="1">
        <f t="array" ref="F983">_xlfn.XLOOKUP($A983&amp;$Q$3&amp;$R$3,Data[Index]&amp;Data[Valid Test, Can be used for conformity (Y/N)]&amp;Data[Cycle],Data[CO/km (mg)])</f>
        <v>#N/A</v>
      </c>
      <c r="G983" s="129" t="e" cm="1">
        <f t="array" ref="G983">_xlfn.XLOOKUP($A983&amp;$Q$3,Data[Index]&amp;Data[Valid Test, Can be used for conformity (Y/N)],Data[CO2/km (g)])</f>
        <v>#N/A</v>
      </c>
      <c r="H983" s="129" t="e" cm="1">
        <f t="array" ref="H983">_xlfn.XLOOKUP($A983&amp;$Q$3,Data[Index]&amp;Data[Valid Test, Can be used for conformity (Y/N)],Data[THC/km (mg)])</f>
        <v>#N/A</v>
      </c>
      <c r="I983" s="129" t="e" cm="1">
        <f t="array" ref="I983">_xlfn.XLOOKUP($A983&amp;$Q$3,Data[Index]&amp;Data[Valid Test, Can be used for conformity (Y/N)],Data[NOx/km (mg)])</f>
        <v>#N/A</v>
      </c>
      <c r="J983" s="129" t="e" cm="1">
        <f t="array" ref="J983">_xlfn.XLOOKUP($A983&amp;$Q$3,Data[Index]&amp;Data[Valid Test, Can be used for conformity (Y/N)],Data[THC + NOx/km (mg)])</f>
        <v>#N/A</v>
      </c>
      <c r="K983" s="142" t="e" cm="1">
        <f t="array" ref="K983">_xlfn.XLOOKUP($A983&amp;$Q$3,Data[Index]&amp;Data[Valid Test, Can be used for conformity (Y/N)],Data[PN/km ('#)])</f>
        <v>#N/A</v>
      </c>
      <c r="L983" s="129" t="e" cm="1">
        <f t="array" ref="L983">_xlfn.XLOOKUP($A983&amp;$Q$3,Data[Index]&amp;Data[Valid Test, Can be used for conformity (Y/N)],Data[PM/km (mg)])</f>
        <v>#N/A</v>
      </c>
      <c r="M983" s="126" t="e" cm="1">
        <f t="array" ref="M983">_xlfn.XLOOKUP($A983&amp;$Q$3,Data[Index]&amp;Data[Valid Test, Can be used for conformity (Y/N)],Data[CH4 (mg/km)])</f>
        <v>#N/A</v>
      </c>
      <c r="N983" s="126" t="e" cm="1">
        <f t="array" ref="N983">_xlfn.XLOOKUP($A983&amp;$Q$3,Data[Index]&amp;Data[Valid Test, Can be used for conformity (Y/N)],Data[N20 (mg/km)])</f>
        <v>#N/A</v>
      </c>
      <c r="O983" s="129" t="e" cm="1">
        <f t="array" ref="O983">_xlfn.XLOOKUP($A983&amp;$Q$3,Data[Index]&amp;Data[Valid Test, Can be used for conformity (Y/N)],Data[l/100km])</f>
        <v>#N/A</v>
      </c>
      <c r="P983" s="138" t="e">
        <f>_xlfn.XLOOKUP($A983,Data[Index],Data[Comments])</f>
        <v>#N/A</v>
      </c>
    </row>
    <row r="984" spans="1:16" x14ac:dyDescent="0.2">
      <c r="A984" s="129"/>
      <c r="B984" s="129"/>
      <c r="C984" s="129" t="e" cm="1">
        <f t="array" ref="C984">_xlfn.XLOOKUP($A984&amp;$Q$3&amp;$R$3,Data[Index]&amp;Data[Valid Test, Can be used for conformity (Y/N)]&amp;Data[Cycle],Data[Test Name])</f>
        <v>#N/A</v>
      </c>
      <c r="D984" s="167" t="e" cm="1">
        <f t="array" ref="D984">_xlfn.XLOOKUP($A984&amp;$Q$3&amp;$R$3,Data[Index]&amp;Data[Valid Test, Can be used for conformity (Y/N)]&amp;Data[Cycle],Data[Mileage (Miles)])</f>
        <v>#N/A</v>
      </c>
      <c r="E984" s="130" t="e" cm="1">
        <f t="array" ref="E984">_xlfn.XLOOKUP($A984&amp;$Q$3&amp;$R$3,Data[Index]&amp;Data[Valid Test, Can be used for conformity (Y/N)]&amp;Data[Cycle],Data[Date])</f>
        <v>#N/A</v>
      </c>
      <c r="F984" s="129" t="e" cm="1">
        <f t="array" ref="F984">_xlfn.XLOOKUP($A984&amp;$Q$3&amp;$R$3,Data[Index]&amp;Data[Valid Test, Can be used for conformity (Y/N)]&amp;Data[Cycle],Data[CO/km (mg)])</f>
        <v>#N/A</v>
      </c>
      <c r="G984" s="129" t="e" cm="1">
        <f t="array" ref="G984">_xlfn.XLOOKUP($A984&amp;$Q$3,Data[Index]&amp;Data[Valid Test, Can be used for conformity (Y/N)],Data[CO2/km (g)])</f>
        <v>#N/A</v>
      </c>
      <c r="H984" s="129" t="e" cm="1">
        <f t="array" ref="H984">_xlfn.XLOOKUP($A984&amp;$Q$3,Data[Index]&amp;Data[Valid Test, Can be used for conformity (Y/N)],Data[THC/km (mg)])</f>
        <v>#N/A</v>
      </c>
      <c r="I984" s="129" t="e" cm="1">
        <f t="array" ref="I984">_xlfn.XLOOKUP($A984&amp;$Q$3,Data[Index]&amp;Data[Valid Test, Can be used for conformity (Y/N)],Data[NOx/km (mg)])</f>
        <v>#N/A</v>
      </c>
      <c r="J984" s="129" t="e" cm="1">
        <f t="array" ref="J984">_xlfn.XLOOKUP($A984&amp;$Q$3,Data[Index]&amp;Data[Valid Test, Can be used for conformity (Y/N)],Data[THC + NOx/km (mg)])</f>
        <v>#N/A</v>
      </c>
      <c r="K984" s="142" t="e" cm="1">
        <f t="array" ref="K984">_xlfn.XLOOKUP($A984&amp;$Q$3,Data[Index]&amp;Data[Valid Test, Can be used for conformity (Y/N)],Data[PN/km ('#)])</f>
        <v>#N/A</v>
      </c>
      <c r="L984" s="129" t="e" cm="1">
        <f t="array" ref="L984">_xlfn.XLOOKUP($A984&amp;$Q$3,Data[Index]&amp;Data[Valid Test, Can be used for conformity (Y/N)],Data[PM/km (mg)])</f>
        <v>#N/A</v>
      </c>
      <c r="M984" s="126" t="e" cm="1">
        <f t="array" ref="M984">_xlfn.XLOOKUP($A984&amp;$Q$3,Data[Index]&amp;Data[Valid Test, Can be used for conformity (Y/N)],Data[CH4 (mg/km)])</f>
        <v>#N/A</v>
      </c>
      <c r="N984" s="126" t="e" cm="1">
        <f t="array" ref="N984">_xlfn.XLOOKUP($A984&amp;$Q$3,Data[Index]&amp;Data[Valid Test, Can be used for conformity (Y/N)],Data[N20 (mg/km)])</f>
        <v>#N/A</v>
      </c>
      <c r="O984" s="129" t="e" cm="1">
        <f t="array" ref="O984">_xlfn.XLOOKUP($A984&amp;$Q$3,Data[Index]&amp;Data[Valid Test, Can be used for conformity (Y/N)],Data[l/100km])</f>
        <v>#N/A</v>
      </c>
      <c r="P984" s="138" t="e">
        <f>_xlfn.XLOOKUP($A984,Data[Index],Data[Comments])</f>
        <v>#N/A</v>
      </c>
    </row>
    <row r="985" spans="1:16" x14ac:dyDescent="0.2">
      <c r="A985" s="129"/>
      <c r="B985" s="129"/>
      <c r="C985" s="129" t="e" cm="1">
        <f t="array" ref="C985">_xlfn.XLOOKUP($A985&amp;$Q$3&amp;$R$3,Data[Index]&amp;Data[Valid Test, Can be used for conformity (Y/N)]&amp;Data[Cycle],Data[Test Name])</f>
        <v>#N/A</v>
      </c>
      <c r="D985" s="167" t="e" cm="1">
        <f t="array" ref="D985">_xlfn.XLOOKUP($A985&amp;$Q$3&amp;$R$3,Data[Index]&amp;Data[Valid Test, Can be used for conformity (Y/N)]&amp;Data[Cycle],Data[Mileage (Miles)])</f>
        <v>#N/A</v>
      </c>
      <c r="E985" s="130" t="e" cm="1">
        <f t="array" ref="E985">_xlfn.XLOOKUP($A985&amp;$Q$3&amp;$R$3,Data[Index]&amp;Data[Valid Test, Can be used for conformity (Y/N)]&amp;Data[Cycle],Data[Date])</f>
        <v>#N/A</v>
      </c>
      <c r="F985" s="129" t="e" cm="1">
        <f t="array" ref="F985">_xlfn.XLOOKUP($A985&amp;$Q$3&amp;$R$3,Data[Index]&amp;Data[Valid Test, Can be used for conformity (Y/N)]&amp;Data[Cycle],Data[CO/km (mg)])</f>
        <v>#N/A</v>
      </c>
      <c r="G985" s="129" t="e" cm="1">
        <f t="array" ref="G985">_xlfn.XLOOKUP($A985&amp;$Q$3,Data[Index]&amp;Data[Valid Test, Can be used for conformity (Y/N)],Data[CO2/km (g)])</f>
        <v>#N/A</v>
      </c>
      <c r="H985" s="129" t="e" cm="1">
        <f t="array" ref="H985">_xlfn.XLOOKUP($A985&amp;$Q$3,Data[Index]&amp;Data[Valid Test, Can be used for conformity (Y/N)],Data[THC/km (mg)])</f>
        <v>#N/A</v>
      </c>
      <c r="I985" s="129" t="e" cm="1">
        <f t="array" ref="I985">_xlfn.XLOOKUP($A985&amp;$Q$3,Data[Index]&amp;Data[Valid Test, Can be used for conformity (Y/N)],Data[NOx/km (mg)])</f>
        <v>#N/A</v>
      </c>
      <c r="J985" s="129" t="e" cm="1">
        <f t="array" ref="J985">_xlfn.XLOOKUP($A985&amp;$Q$3,Data[Index]&amp;Data[Valid Test, Can be used for conformity (Y/N)],Data[THC + NOx/km (mg)])</f>
        <v>#N/A</v>
      </c>
      <c r="K985" s="142" t="e" cm="1">
        <f t="array" ref="K985">_xlfn.XLOOKUP($A985&amp;$Q$3,Data[Index]&amp;Data[Valid Test, Can be used for conformity (Y/N)],Data[PN/km ('#)])</f>
        <v>#N/A</v>
      </c>
      <c r="L985" s="129" t="e" cm="1">
        <f t="array" ref="L985">_xlfn.XLOOKUP($A985&amp;$Q$3,Data[Index]&amp;Data[Valid Test, Can be used for conformity (Y/N)],Data[PM/km (mg)])</f>
        <v>#N/A</v>
      </c>
      <c r="M985" s="126" t="e" cm="1">
        <f t="array" ref="M985">_xlfn.XLOOKUP($A985&amp;$Q$3,Data[Index]&amp;Data[Valid Test, Can be used for conformity (Y/N)],Data[CH4 (mg/km)])</f>
        <v>#N/A</v>
      </c>
      <c r="N985" s="126" t="e" cm="1">
        <f t="array" ref="N985">_xlfn.XLOOKUP($A985&amp;$Q$3,Data[Index]&amp;Data[Valid Test, Can be used for conformity (Y/N)],Data[N20 (mg/km)])</f>
        <v>#N/A</v>
      </c>
      <c r="O985" s="129" t="e" cm="1">
        <f t="array" ref="O985">_xlfn.XLOOKUP($A985&amp;$Q$3,Data[Index]&amp;Data[Valid Test, Can be used for conformity (Y/N)],Data[l/100km])</f>
        <v>#N/A</v>
      </c>
      <c r="P985" s="138">
        <f>_xlfn.XLOOKUP($A985,Data[Index],Data[Comments])</f>
        <v>0</v>
      </c>
    </row>
    <row r="986" spans="1:16" x14ac:dyDescent="0.2">
      <c r="A986" s="129"/>
      <c r="B986" s="129"/>
      <c r="C986" s="129" t="e" cm="1">
        <f t="array" ref="C986">_xlfn.XLOOKUP($A986&amp;$Q$3&amp;$R$3,Data[Index]&amp;Data[Valid Test, Can be used for conformity (Y/N)]&amp;Data[Cycle],Data[Test Name])</f>
        <v>#N/A</v>
      </c>
      <c r="D986" s="167" t="e" cm="1">
        <f t="array" ref="D986">_xlfn.XLOOKUP($A986&amp;$Q$3&amp;$R$3,Data[Index]&amp;Data[Valid Test, Can be used for conformity (Y/N)]&amp;Data[Cycle],Data[Mileage (Miles)])</f>
        <v>#N/A</v>
      </c>
      <c r="E986" s="130" t="e" cm="1">
        <f t="array" ref="E986">_xlfn.XLOOKUP($A986&amp;$Q$3&amp;$R$3,Data[Index]&amp;Data[Valid Test, Can be used for conformity (Y/N)]&amp;Data[Cycle],Data[Date])</f>
        <v>#N/A</v>
      </c>
      <c r="F986" s="129" t="e" cm="1">
        <f t="array" ref="F986">_xlfn.XLOOKUP($A986&amp;$Q$3&amp;$R$3,Data[Index]&amp;Data[Valid Test, Can be used for conformity (Y/N)]&amp;Data[Cycle],Data[CO/km (mg)])</f>
        <v>#N/A</v>
      </c>
      <c r="G986" s="129" t="e" cm="1">
        <f t="array" ref="G986">_xlfn.XLOOKUP($A986&amp;$Q$3,Data[Index]&amp;Data[Valid Test, Can be used for conformity (Y/N)],Data[CO2/km (g)])</f>
        <v>#N/A</v>
      </c>
      <c r="H986" s="129" t="e" cm="1">
        <f t="array" ref="H986">_xlfn.XLOOKUP($A986&amp;$Q$3,Data[Index]&amp;Data[Valid Test, Can be used for conformity (Y/N)],Data[THC/km (mg)])</f>
        <v>#N/A</v>
      </c>
      <c r="I986" s="129" t="e" cm="1">
        <f t="array" ref="I986">_xlfn.XLOOKUP($A986&amp;$Q$3,Data[Index]&amp;Data[Valid Test, Can be used for conformity (Y/N)],Data[NOx/km (mg)])</f>
        <v>#N/A</v>
      </c>
      <c r="J986" s="129" t="e" cm="1">
        <f t="array" ref="J986">_xlfn.XLOOKUP($A986&amp;$Q$3,Data[Index]&amp;Data[Valid Test, Can be used for conformity (Y/N)],Data[THC + NOx/km (mg)])</f>
        <v>#N/A</v>
      </c>
      <c r="K986" s="142" t="e" cm="1">
        <f t="array" ref="K986">_xlfn.XLOOKUP($A986&amp;$Q$3,Data[Index]&amp;Data[Valid Test, Can be used for conformity (Y/N)],Data[PN/km ('#)])</f>
        <v>#N/A</v>
      </c>
      <c r="L986" s="129" t="e" cm="1">
        <f t="array" ref="L986">_xlfn.XLOOKUP($A986&amp;$Q$3,Data[Index]&amp;Data[Valid Test, Can be used for conformity (Y/N)],Data[PM/km (mg)])</f>
        <v>#N/A</v>
      </c>
      <c r="M986" s="126" t="e" cm="1">
        <f t="array" ref="M986">_xlfn.XLOOKUP($A986&amp;$Q$3,Data[Index]&amp;Data[Valid Test, Can be used for conformity (Y/N)],Data[CH4 (mg/km)])</f>
        <v>#N/A</v>
      </c>
      <c r="N986" s="126" t="e" cm="1">
        <f t="array" ref="N986">_xlfn.XLOOKUP($A986&amp;$Q$3,Data[Index]&amp;Data[Valid Test, Can be used for conformity (Y/N)],Data[N20 (mg/km)])</f>
        <v>#N/A</v>
      </c>
      <c r="O986" s="129" t="e" cm="1">
        <f t="array" ref="O986">_xlfn.XLOOKUP($A986&amp;$Q$3,Data[Index]&amp;Data[Valid Test, Can be used for conformity (Y/N)],Data[l/100km])</f>
        <v>#N/A</v>
      </c>
      <c r="P986" s="138">
        <f>_xlfn.XLOOKUP($A986,Data[Index],Data[Comments])</f>
        <v>0</v>
      </c>
    </row>
    <row r="987" spans="1:16" x14ac:dyDescent="0.2">
      <c r="A987" s="129"/>
      <c r="B987" s="129"/>
      <c r="C987" s="129" t="e" cm="1">
        <f t="array" ref="C987">_xlfn.XLOOKUP($A987&amp;$Q$3&amp;$R$3,Data[Index]&amp;Data[Valid Test, Can be used for conformity (Y/N)]&amp;Data[Cycle],Data[Test Name])</f>
        <v>#N/A</v>
      </c>
      <c r="D987" s="167" t="e" cm="1">
        <f t="array" ref="D987">_xlfn.XLOOKUP($A987&amp;$Q$3&amp;$R$3,Data[Index]&amp;Data[Valid Test, Can be used for conformity (Y/N)]&amp;Data[Cycle],Data[Mileage (Miles)])</f>
        <v>#N/A</v>
      </c>
      <c r="E987" s="130" t="e" cm="1">
        <f t="array" ref="E987">_xlfn.XLOOKUP($A987&amp;$Q$3&amp;$R$3,Data[Index]&amp;Data[Valid Test, Can be used for conformity (Y/N)]&amp;Data[Cycle],Data[Date])</f>
        <v>#N/A</v>
      </c>
      <c r="F987" s="129" t="e" cm="1">
        <f t="array" ref="F987">_xlfn.XLOOKUP($A987&amp;$Q$3&amp;$R$3,Data[Index]&amp;Data[Valid Test, Can be used for conformity (Y/N)]&amp;Data[Cycle],Data[CO/km (mg)])</f>
        <v>#N/A</v>
      </c>
      <c r="G987" s="129" t="e" cm="1">
        <f t="array" ref="G987">_xlfn.XLOOKUP($A987&amp;$Q$3,Data[Index]&amp;Data[Valid Test, Can be used for conformity (Y/N)],Data[CO2/km (g)])</f>
        <v>#N/A</v>
      </c>
      <c r="H987" s="129" t="e" cm="1">
        <f t="array" ref="H987">_xlfn.XLOOKUP($A987&amp;$Q$3,Data[Index]&amp;Data[Valid Test, Can be used for conformity (Y/N)],Data[THC/km (mg)])</f>
        <v>#N/A</v>
      </c>
      <c r="I987" s="129" t="e" cm="1">
        <f t="array" ref="I987">_xlfn.XLOOKUP($A987&amp;$Q$3,Data[Index]&amp;Data[Valid Test, Can be used for conformity (Y/N)],Data[NOx/km (mg)])</f>
        <v>#N/A</v>
      </c>
      <c r="J987" s="129" t="e" cm="1">
        <f t="array" ref="J987">_xlfn.XLOOKUP($A987&amp;$Q$3,Data[Index]&amp;Data[Valid Test, Can be used for conformity (Y/N)],Data[THC + NOx/km (mg)])</f>
        <v>#N/A</v>
      </c>
      <c r="K987" s="142" t="e" cm="1">
        <f t="array" ref="K987">_xlfn.XLOOKUP($A987&amp;$Q$3,Data[Index]&amp;Data[Valid Test, Can be used for conformity (Y/N)],Data[PN/km ('#)])</f>
        <v>#N/A</v>
      </c>
      <c r="L987" s="129" t="e" cm="1">
        <f t="array" ref="L987">_xlfn.XLOOKUP($A987&amp;$Q$3,Data[Index]&amp;Data[Valid Test, Can be used for conformity (Y/N)],Data[PM/km (mg)])</f>
        <v>#N/A</v>
      </c>
      <c r="M987" s="126" t="e" cm="1">
        <f t="array" ref="M987">_xlfn.XLOOKUP($A987&amp;$Q$3,Data[Index]&amp;Data[Valid Test, Can be used for conformity (Y/N)],Data[CH4 (mg/km)])</f>
        <v>#N/A</v>
      </c>
      <c r="N987" s="126" t="e" cm="1">
        <f t="array" ref="N987">_xlfn.XLOOKUP($A987&amp;$Q$3,Data[Index]&amp;Data[Valid Test, Can be used for conformity (Y/N)],Data[N20 (mg/km)])</f>
        <v>#N/A</v>
      </c>
      <c r="O987" s="129" t="e" cm="1">
        <f t="array" ref="O987">_xlfn.XLOOKUP($A987&amp;$Q$3,Data[Index]&amp;Data[Valid Test, Can be used for conformity (Y/N)],Data[l/100km])</f>
        <v>#N/A</v>
      </c>
      <c r="P987" s="138" t="e">
        <f>_xlfn.XLOOKUP($A987,Data[Index],Data[Comments])</f>
        <v>#N/A</v>
      </c>
    </row>
    <row r="988" spans="1:16" x14ac:dyDescent="0.2">
      <c r="A988" s="129"/>
      <c r="B988" s="129"/>
      <c r="C988" s="129" t="e" cm="1">
        <f t="array" ref="C988">_xlfn.XLOOKUP($A988&amp;$Q$3&amp;$R$3,Data[Index]&amp;Data[Valid Test, Can be used for conformity (Y/N)]&amp;Data[Cycle],Data[Test Name])</f>
        <v>#N/A</v>
      </c>
      <c r="D988" s="167" t="e" cm="1">
        <f t="array" ref="D988">_xlfn.XLOOKUP($A988&amp;$Q$3&amp;$R$3,Data[Index]&amp;Data[Valid Test, Can be used for conformity (Y/N)]&amp;Data[Cycle],Data[Mileage (Miles)])</f>
        <v>#N/A</v>
      </c>
      <c r="E988" s="130" t="e" cm="1">
        <f t="array" ref="E988">_xlfn.XLOOKUP($A988&amp;$Q$3&amp;$R$3,Data[Index]&amp;Data[Valid Test, Can be used for conformity (Y/N)]&amp;Data[Cycle],Data[Date])</f>
        <v>#N/A</v>
      </c>
      <c r="F988" s="129" t="e" cm="1">
        <f t="array" ref="F988">_xlfn.XLOOKUP($A988&amp;$Q$3&amp;$R$3,Data[Index]&amp;Data[Valid Test, Can be used for conformity (Y/N)]&amp;Data[Cycle],Data[CO/km (mg)])</f>
        <v>#N/A</v>
      </c>
      <c r="G988" s="129" t="e" cm="1">
        <f t="array" ref="G988">_xlfn.XLOOKUP($A988&amp;$Q$3,Data[Index]&amp;Data[Valid Test, Can be used for conformity (Y/N)],Data[CO2/km (g)])</f>
        <v>#N/A</v>
      </c>
      <c r="H988" s="129" t="e" cm="1">
        <f t="array" ref="H988">_xlfn.XLOOKUP($A988&amp;$Q$3,Data[Index]&amp;Data[Valid Test, Can be used for conformity (Y/N)],Data[THC/km (mg)])</f>
        <v>#N/A</v>
      </c>
      <c r="I988" s="129" t="e" cm="1">
        <f t="array" ref="I988">_xlfn.XLOOKUP($A988&amp;$Q$3,Data[Index]&amp;Data[Valid Test, Can be used for conformity (Y/N)],Data[NOx/km (mg)])</f>
        <v>#N/A</v>
      </c>
      <c r="J988" s="129" t="e" cm="1">
        <f t="array" ref="J988">_xlfn.XLOOKUP($A988&amp;$Q$3,Data[Index]&amp;Data[Valid Test, Can be used for conformity (Y/N)],Data[THC + NOx/km (mg)])</f>
        <v>#N/A</v>
      </c>
      <c r="K988" s="142" t="e" cm="1">
        <f t="array" ref="K988">_xlfn.XLOOKUP($A988&amp;$Q$3,Data[Index]&amp;Data[Valid Test, Can be used for conformity (Y/N)],Data[PN/km ('#)])</f>
        <v>#N/A</v>
      </c>
      <c r="L988" s="129" t="e" cm="1">
        <f t="array" ref="L988">_xlfn.XLOOKUP($A988&amp;$Q$3,Data[Index]&amp;Data[Valid Test, Can be used for conformity (Y/N)],Data[PM/km (mg)])</f>
        <v>#N/A</v>
      </c>
      <c r="M988" s="126" t="e" cm="1">
        <f t="array" ref="M988">_xlfn.XLOOKUP($A988&amp;$Q$3,Data[Index]&amp;Data[Valid Test, Can be used for conformity (Y/N)],Data[CH4 (mg/km)])</f>
        <v>#N/A</v>
      </c>
      <c r="N988" s="126" t="e" cm="1">
        <f t="array" ref="N988">_xlfn.XLOOKUP($A988&amp;$Q$3,Data[Index]&amp;Data[Valid Test, Can be used for conformity (Y/N)],Data[N20 (mg/km)])</f>
        <v>#N/A</v>
      </c>
      <c r="O988" s="129" t="e" cm="1">
        <f t="array" ref="O988">_xlfn.XLOOKUP($A988&amp;$Q$3,Data[Index]&amp;Data[Valid Test, Can be used for conformity (Y/N)],Data[l/100km])</f>
        <v>#N/A</v>
      </c>
      <c r="P988" s="138">
        <f>_xlfn.XLOOKUP($A988,Data[Index],Data[Comments])</f>
        <v>0</v>
      </c>
    </row>
    <row r="989" spans="1:16" x14ac:dyDescent="0.2">
      <c r="A989" s="129"/>
      <c r="B989" s="129"/>
      <c r="C989" s="129" t="e" cm="1">
        <f t="array" ref="C989">_xlfn.XLOOKUP($A989&amp;$Q$3&amp;$R$3,Data[Index]&amp;Data[Valid Test, Can be used for conformity (Y/N)]&amp;Data[Cycle],Data[Test Name])</f>
        <v>#N/A</v>
      </c>
      <c r="D989" s="167" t="e" cm="1">
        <f t="array" ref="D989">_xlfn.XLOOKUP($A989&amp;$Q$3&amp;$R$3,Data[Index]&amp;Data[Valid Test, Can be used for conformity (Y/N)]&amp;Data[Cycle],Data[Mileage (Miles)])</f>
        <v>#N/A</v>
      </c>
      <c r="E989" s="130" t="e" cm="1">
        <f t="array" ref="E989">_xlfn.XLOOKUP($A989&amp;$Q$3&amp;$R$3,Data[Index]&amp;Data[Valid Test, Can be used for conformity (Y/N)]&amp;Data[Cycle],Data[Date])</f>
        <v>#N/A</v>
      </c>
      <c r="F989" s="129" t="e" cm="1">
        <f t="array" ref="F989">_xlfn.XLOOKUP($A989&amp;$Q$3&amp;$R$3,Data[Index]&amp;Data[Valid Test, Can be used for conformity (Y/N)]&amp;Data[Cycle],Data[CO/km (mg)])</f>
        <v>#N/A</v>
      </c>
      <c r="G989" s="129" t="e" cm="1">
        <f t="array" ref="G989">_xlfn.XLOOKUP($A989&amp;$Q$3,Data[Index]&amp;Data[Valid Test, Can be used for conformity (Y/N)],Data[CO2/km (g)])</f>
        <v>#N/A</v>
      </c>
      <c r="H989" s="129" t="e" cm="1">
        <f t="array" ref="H989">_xlfn.XLOOKUP($A989&amp;$Q$3,Data[Index]&amp;Data[Valid Test, Can be used for conformity (Y/N)],Data[THC/km (mg)])</f>
        <v>#N/A</v>
      </c>
      <c r="I989" s="129" t="e" cm="1">
        <f t="array" ref="I989">_xlfn.XLOOKUP($A989&amp;$Q$3,Data[Index]&amp;Data[Valid Test, Can be used for conformity (Y/N)],Data[NOx/km (mg)])</f>
        <v>#N/A</v>
      </c>
      <c r="J989" s="129" t="e" cm="1">
        <f t="array" ref="J989">_xlfn.XLOOKUP($A989&amp;$Q$3,Data[Index]&amp;Data[Valid Test, Can be used for conformity (Y/N)],Data[THC + NOx/km (mg)])</f>
        <v>#N/A</v>
      </c>
      <c r="K989" s="142" t="e" cm="1">
        <f t="array" ref="K989">_xlfn.XLOOKUP($A989&amp;$Q$3,Data[Index]&amp;Data[Valid Test, Can be used for conformity (Y/N)],Data[PN/km ('#)])</f>
        <v>#N/A</v>
      </c>
      <c r="L989" s="129" t="e" cm="1">
        <f t="array" ref="L989">_xlfn.XLOOKUP($A989&amp;$Q$3,Data[Index]&amp;Data[Valid Test, Can be used for conformity (Y/N)],Data[PM/km (mg)])</f>
        <v>#N/A</v>
      </c>
      <c r="M989" s="126" t="e" cm="1">
        <f t="array" ref="M989">_xlfn.XLOOKUP($A989&amp;$Q$3,Data[Index]&amp;Data[Valid Test, Can be used for conformity (Y/N)],Data[CH4 (mg/km)])</f>
        <v>#N/A</v>
      </c>
      <c r="N989" s="126" t="e" cm="1">
        <f t="array" ref="N989">_xlfn.XLOOKUP($A989&amp;$Q$3,Data[Index]&amp;Data[Valid Test, Can be used for conformity (Y/N)],Data[N20 (mg/km)])</f>
        <v>#N/A</v>
      </c>
      <c r="O989" s="129" t="e" cm="1">
        <f t="array" ref="O989">_xlfn.XLOOKUP($A989&amp;$Q$3,Data[Index]&amp;Data[Valid Test, Can be used for conformity (Y/N)],Data[l/100km])</f>
        <v>#N/A</v>
      </c>
      <c r="P989" s="138">
        <f>_xlfn.XLOOKUP($A989,Data[Index],Data[Comments])</f>
        <v>0</v>
      </c>
    </row>
    <row r="990" spans="1:16" x14ac:dyDescent="0.2">
      <c r="A990" s="129"/>
      <c r="B990" s="129"/>
      <c r="C990" s="129" t="e" cm="1">
        <f t="array" ref="C990">_xlfn.XLOOKUP($A990&amp;$Q$3&amp;$R$3,Data[Index]&amp;Data[Valid Test, Can be used for conformity (Y/N)]&amp;Data[Cycle],Data[Test Name])</f>
        <v>#N/A</v>
      </c>
      <c r="D990" s="167" t="e" cm="1">
        <f t="array" ref="D990">_xlfn.XLOOKUP($A990&amp;$Q$3&amp;$R$3,Data[Index]&amp;Data[Valid Test, Can be used for conformity (Y/N)]&amp;Data[Cycle],Data[Mileage (Miles)])</f>
        <v>#N/A</v>
      </c>
      <c r="E990" s="130" t="e" cm="1">
        <f t="array" ref="E990">_xlfn.XLOOKUP($A990&amp;$Q$3&amp;$R$3,Data[Index]&amp;Data[Valid Test, Can be used for conformity (Y/N)]&amp;Data[Cycle],Data[Date])</f>
        <v>#N/A</v>
      </c>
      <c r="F990" s="129" t="e" cm="1">
        <f t="array" ref="F990">_xlfn.XLOOKUP($A990&amp;$Q$3&amp;$R$3,Data[Index]&amp;Data[Valid Test, Can be used for conformity (Y/N)]&amp;Data[Cycle],Data[CO/km (mg)])</f>
        <v>#N/A</v>
      </c>
      <c r="G990" s="129" t="e" cm="1">
        <f t="array" ref="G990">_xlfn.XLOOKUP($A990&amp;$Q$3,Data[Index]&amp;Data[Valid Test, Can be used for conformity (Y/N)],Data[CO2/km (g)])</f>
        <v>#N/A</v>
      </c>
      <c r="H990" s="129" t="e" cm="1">
        <f t="array" ref="H990">_xlfn.XLOOKUP($A990&amp;$Q$3,Data[Index]&amp;Data[Valid Test, Can be used for conformity (Y/N)],Data[THC/km (mg)])</f>
        <v>#N/A</v>
      </c>
      <c r="I990" s="129" t="e" cm="1">
        <f t="array" ref="I990">_xlfn.XLOOKUP($A990&amp;$Q$3,Data[Index]&amp;Data[Valid Test, Can be used for conformity (Y/N)],Data[NOx/km (mg)])</f>
        <v>#N/A</v>
      </c>
      <c r="J990" s="129" t="e" cm="1">
        <f t="array" ref="J990">_xlfn.XLOOKUP($A990&amp;$Q$3,Data[Index]&amp;Data[Valid Test, Can be used for conformity (Y/N)],Data[THC + NOx/km (mg)])</f>
        <v>#N/A</v>
      </c>
      <c r="K990" s="142" t="e" cm="1">
        <f t="array" ref="K990">_xlfn.XLOOKUP($A990&amp;$Q$3,Data[Index]&amp;Data[Valid Test, Can be used for conformity (Y/N)],Data[PN/km ('#)])</f>
        <v>#N/A</v>
      </c>
      <c r="L990" s="129" t="e" cm="1">
        <f t="array" ref="L990">_xlfn.XLOOKUP($A990&amp;$Q$3,Data[Index]&amp;Data[Valid Test, Can be used for conformity (Y/N)],Data[PM/km (mg)])</f>
        <v>#N/A</v>
      </c>
      <c r="M990" s="126" t="e" cm="1">
        <f t="array" ref="M990">_xlfn.XLOOKUP($A990&amp;$Q$3,Data[Index]&amp;Data[Valid Test, Can be used for conformity (Y/N)],Data[CH4 (mg/km)])</f>
        <v>#N/A</v>
      </c>
      <c r="N990" s="126" t="e" cm="1">
        <f t="array" ref="N990">_xlfn.XLOOKUP($A990&amp;$Q$3,Data[Index]&amp;Data[Valid Test, Can be used for conformity (Y/N)],Data[N20 (mg/km)])</f>
        <v>#N/A</v>
      </c>
      <c r="O990" s="129" t="e" cm="1">
        <f t="array" ref="O990">_xlfn.XLOOKUP($A990&amp;$Q$3,Data[Index]&amp;Data[Valid Test, Can be used for conformity (Y/N)],Data[l/100km])</f>
        <v>#N/A</v>
      </c>
      <c r="P990" s="138" t="e">
        <f>_xlfn.XLOOKUP($A990,Data[Index],Data[Comments])</f>
        <v>#N/A</v>
      </c>
    </row>
    <row r="991" spans="1:16" x14ac:dyDescent="0.2">
      <c r="A991" s="129"/>
      <c r="B991" s="129"/>
      <c r="C991" s="129" t="e" cm="1">
        <f t="array" ref="C991">_xlfn.XLOOKUP($A991&amp;$Q$3&amp;$R$3,Data[Index]&amp;Data[Valid Test, Can be used for conformity (Y/N)]&amp;Data[Cycle],Data[Test Name])</f>
        <v>#N/A</v>
      </c>
      <c r="D991" s="167" t="e" cm="1">
        <f t="array" ref="D991">_xlfn.XLOOKUP($A991&amp;$Q$3&amp;$R$3,Data[Index]&amp;Data[Valid Test, Can be used for conformity (Y/N)]&amp;Data[Cycle],Data[Mileage (Miles)])</f>
        <v>#N/A</v>
      </c>
      <c r="E991" s="130" t="e" cm="1">
        <f t="array" ref="E991">_xlfn.XLOOKUP($A991&amp;$Q$3&amp;$R$3,Data[Index]&amp;Data[Valid Test, Can be used for conformity (Y/N)]&amp;Data[Cycle],Data[Date])</f>
        <v>#N/A</v>
      </c>
      <c r="F991" s="129" t="e" cm="1">
        <f t="array" ref="F991">_xlfn.XLOOKUP($A991&amp;$Q$3&amp;$R$3,Data[Index]&amp;Data[Valid Test, Can be used for conformity (Y/N)]&amp;Data[Cycle],Data[CO/km (mg)])</f>
        <v>#N/A</v>
      </c>
      <c r="G991" s="129" t="e" cm="1">
        <f t="array" ref="G991">_xlfn.XLOOKUP($A991&amp;$Q$3,Data[Index]&amp;Data[Valid Test, Can be used for conformity (Y/N)],Data[CO2/km (g)])</f>
        <v>#N/A</v>
      </c>
      <c r="H991" s="129" t="e" cm="1">
        <f t="array" ref="H991">_xlfn.XLOOKUP($A991&amp;$Q$3,Data[Index]&amp;Data[Valid Test, Can be used for conformity (Y/N)],Data[THC/km (mg)])</f>
        <v>#N/A</v>
      </c>
      <c r="I991" s="129" t="e" cm="1">
        <f t="array" ref="I991">_xlfn.XLOOKUP($A991&amp;$Q$3,Data[Index]&amp;Data[Valid Test, Can be used for conformity (Y/N)],Data[NOx/km (mg)])</f>
        <v>#N/A</v>
      </c>
      <c r="J991" s="129" t="e" cm="1">
        <f t="array" ref="J991">_xlfn.XLOOKUP($A991&amp;$Q$3,Data[Index]&amp;Data[Valid Test, Can be used for conformity (Y/N)],Data[THC + NOx/km (mg)])</f>
        <v>#N/A</v>
      </c>
      <c r="K991" s="142" t="e" cm="1">
        <f t="array" ref="K991">_xlfn.XLOOKUP($A991&amp;$Q$3,Data[Index]&amp;Data[Valid Test, Can be used for conformity (Y/N)],Data[PN/km ('#)])</f>
        <v>#N/A</v>
      </c>
      <c r="L991" s="129" t="e" cm="1">
        <f t="array" ref="L991">_xlfn.XLOOKUP($A991&amp;$Q$3,Data[Index]&amp;Data[Valid Test, Can be used for conformity (Y/N)],Data[PM/km (mg)])</f>
        <v>#N/A</v>
      </c>
      <c r="M991" s="126" t="e" cm="1">
        <f t="array" ref="M991">_xlfn.XLOOKUP($A991&amp;$Q$3,Data[Index]&amp;Data[Valid Test, Can be used for conformity (Y/N)],Data[CH4 (mg/km)])</f>
        <v>#N/A</v>
      </c>
      <c r="N991" s="126" t="e" cm="1">
        <f t="array" ref="N991">_xlfn.XLOOKUP($A991&amp;$Q$3,Data[Index]&amp;Data[Valid Test, Can be used for conformity (Y/N)],Data[N20 (mg/km)])</f>
        <v>#N/A</v>
      </c>
      <c r="O991" s="129" t="e" cm="1">
        <f t="array" ref="O991">_xlfn.XLOOKUP($A991&amp;$Q$3,Data[Index]&amp;Data[Valid Test, Can be used for conformity (Y/N)],Data[l/100km])</f>
        <v>#N/A</v>
      </c>
      <c r="P991" s="138" t="e">
        <f>_xlfn.XLOOKUP($A991,Data[Index],Data[Comments])</f>
        <v>#N/A</v>
      </c>
    </row>
    <row r="992" spans="1:16" x14ac:dyDescent="0.2">
      <c r="A992" s="129"/>
      <c r="B992" s="129"/>
      <c r="C992" s="129" t="e" cm="1">
        <f t="array" ref="C992">_xlfn.XLOOKUP($A992&amp;$Q$3&amp;$R$3,Data[Index]&amp;Data[Valid Test, Can be used for conformity (Y/N)]&amp;Data[Cycle],Data[Test Name])</f>
        <v>#N/A</v>
      </c>
      <c r="D992" s="167" t="e" cm="1">
        <f t="array" ref="D992">_xlfn.XLOOKUP($A992&amp;$Q$3&amp;$R$3,Data[Index]&amp;Data[Valid Test, Can be used for conformity (Y/N)]&amp;Data[Cycle],Data[Mileage (Miles)])</f>
        <v>#N/A</v>
      </c>
      <c r="E992" s="130" t="e" cm="1">
        <f t="array" ref="E992">_xlfn.XLOOKUP($A992&amp;$Q$3&amp;$R$3,Data[Index]&amp;Data[Valid Test, Can be used for conformity (Y/N)]&amp;Data[Cycle],Data[Date])</f>
        <v>#N/A</v>
      </c>
      <c r="F992" s="129" t="e" cm="1">
        <f t="array" ref="F992">_xlfn.XLOOKUP($A992&amp;$Q$3&amp;$R$3,Data[Index]&amp;Data[Valid Test, Can be used for conformity (Y/N)]&amp;Data[Cycle],Data[CO/km (mg)])</f>
        <v>#N/A</v>
      </c>
      <c r="G992" s="129" t="e" cm="1">
        <f t="array" ref="G992">_xlfn.XLOOKUP($A992&amp;$Q$3,Data[Index]&amp;Data[Valid Test, Can be used for conformity (Y/N)],Data[CO2/km (g)])</f>
        <v>#N/A</v>
      </c>
      <c r="H992" s="129" t="e" cm="1">
        <f t="array" ref="H992">_xlfn.XLOOKUP($A992&amp;$Q$3,Data[Index]&amp;Data[Valid Test, Can be used for conformity (Y/N)],Data[THC/km (mg)])</f>
        <v>#N/A</v>
      </c>
      <c r="I992" s="129" t="e" cm="1">
        <f t="array" ref="I992">_xlfn.XLOOKUP($A992&amp;$Q$3,Data[Index]&amp;Data[Valid Test, Can be used for conformity (Y/N)],Data[NOx/km (mg)])</f>
        <v>#N/A</v>
      </c>
      <c r="J992" s="129" t="e" cm="1">
        <f t="array" ref="J992">_xlfn.XLOOKUP($A992&amp;$Q$3,Data[Index]&amp;Data[Valid Test, Can be used for conformity (Y/N)],Data[THC + NOx/km (mg)])</f>
        <v>#N/A</v>
      </c>
      <c r="K992" s="142" t="e" cm="1">
        <f t="array" ref="K992">_xlfn.XLOOKUP($A992&amp;$Q$3,Data[Index]&amp;Data[Valid Test, Can be used for conformity (Y/N)],Data[PN/km ('#)])</f>
        <v>#N/A</v>
      </c>
      <c r="L992" s="129" t="e" cm="1">
        <f t="array" ref="L992">_xlfn.XLOOKUP($A992&amp;$Q$3,Data[Index]&amp;Data[Valid Test, Can be used for conformity (Y/N)],Data[PM/km (mg)])</f>
        <v>#N/A</v>
      </c>
      <c r="M992" s="126" t="e" cm="1">
        <f t="array" ref="M992">_xlfn.XLOOKUP($A992&amp;$Q$3,Data[Index]&amp;Data[Valid Test, Can be used for conformity (Y/N)],Data[CH4 (mg/km)])</f>
        <v>#N/A</v>
      </c>
      <c r="N992" s="126" t="e" cm="1">
        <f t="array" ref="N992">_xlfn.XLOOKUP($A992&amp;$Q$3,Data[Index]&amp;Data[Valid Test, Can be used for conformity (Y/N)],Data[N20 (mg/km)])</f>
        <v>#N/A</v>
      </c>
      <c r="O992" s="129" t="e" cm="1">
        <f t="array" ref="O992">_xlfn.XLOOKUP($A992&amp;$Q$3,Data[Index]&amp;Data[Valid Test, Can be used for conformity (Y/N)],Data[l/100km])</f>
        <v>#N/A</v>
      </c>
      <c r="P992" s="138" t="e">
        <f>_xlfn.XLOOKUP($A992,Data[Index],Data[Comments])</f>
        <v>#N/A</v>
      </c>
    </row>
    <row r="993" spans="1:16" x14ac:dyDescent="0.2">
      <c r="A993" s="129"/>
      <c r="B993" s="129"/>
      <c r="C993" s="129" t="e" cm="1">
        <f t="array" ref="C993">_xlfn.XLOOKUP($A993&amp;$Q$3&amp;$R$3,Data[Index]&amp;Data[Valid Test, Can be used for conformity (Y/N)]&amp;Data[Cycle],Data[Test Name])</f>
        <v>#N/A</v>
      </c>
      <c r="D993" s="167" t="e" cm="1">
        <f t="array" ref="D993">_xlfn.XLOOKUP($A993&amp;$Q$3&amp;$R$3,Data[Index]&amp;Data[Valid Test, Can be used for conformity (Y/N)]&amp;Data[Cycle],Data[Mileage (Miles)])</f>
        <v>#N/A</v>
      </c>
      <c r="E993" s="130" t="e" cm="1">
        <f t="array" ref="E993">_xlfn.XLOOKUP($A993&amp;$Q$3&amp;$R$3,Data[Index]&amp;Data[Valid Test, Can be used for conformity (Y/N)]&amp;Data[Cycle],Data[Date])</f>
        <v>#N/A</v>
      </c>
      <c r="F993" s="129" t="e" cm="1">
        <f t="array" ref="F993">_xlfn.XLOOKUP($A993&amp;$Q$3&amp;$R$3,Data[Index]&amp;Data[Valid Test, Can be used for conformity (Y/N)]&amp;Data[Cycle],Data[CO/km (mg)])</f>
        <v>#N/A</v>
      </c>
      <c r="G993" s="129" t="e" cm="1">
        <f t="array" ref="G993">_xlfn.XLOOKUP($A993&amp;$Q$3,Data[Index]&amp;Data[Valid Test, Can be used for conformity (Y/N)],Data[CO2/km (g)])</f>
        <v>#N/A</v>
      </c>
      <c r="H993" s="129" t="e" cm="1">
        <f t="array" ref="H993">_xlfn.XLOOKUP($A993&amp;$Q$3,Data[Index]&amp;Data[Valid Test, Can be used for conformity (Y/N)],Data[THC/km (mg)])</f>
        <v>#N/A</v>
      </c>
      <c r="I993" s="129" t="e" cm="1">
        <f t="array" ref="I993">_xlfn.XLOOKUP($A993&amp;$Q$3,Data[Index]&amp;Data[Valid Test, Can be used for conformity (Y/N)],Data[NOx/km (mg)])</f>
        <v>#N/A</v>
      </c>
      <c r="J993" s="129" t="e" cm="1">
        <f t="array" ref="J993">_xlfn.XLOOKUP($A993&amp;$Q$3,Data[Index]&amp;Data[Valid Test, Can be used for conformity (Y/N)],Data[THC + NOx/km (mg)])</f>
        <v>#N/A</v>
      </c>
      <c r="K993" s="142" t="e" cm="1">
        <f t="array" ref="K993">_xlfn.XLOOKUP($A993&amp;$Q$3,Data[Index]&amp;Data[Valid Test, Can be used for conformity (Y/N)],Data[PN/km ('#)])</f>
        <v>#N/A</v>
      </c>
      <c r="L993" s="129" t="e" cm="1">
        <f t="array" ref="L993">_xlfn.XLOOKUP($A993&amp;$Q$3,Data[Index]&amp;Data[Valid Test, Can be used for conformity (Y/N)],Data[PM/km (mg)])</f>
        <v>#N/A</v>
      </c>
      <c r="M993" s="126" t="e" cm="1">
        <f t="array" ref="M993">_xlfn.XLOOKUP($A993&amp;$Q$3,Data[Index]&amp;Data[Valid Test, Can be used for conformity (Y/N)],Data[CH4 (mg/km)])</f>
        <v>#N/A</v>
      </c>
      <c r="N993" s="126" t="e" cm="1">
        <f t="array" ref="N993">_xlfn.XLOOKUP($A993&amp;$Q$3,Data[Index]&amp;Data[Valid Test, Can be used for conformity (Y/N)],Data[N20 (mg/km)])</f>
        <v>#N/A</v>
      </c>
      <c r="O993" s="129" t="e" cm="1">
        <f t="array" ref="O993">_xlfn.XLOOKUP($A993&amp;$Q$3,Data[Index]&amp;Data[Valid Test, Can be used for conformity (Y/N)],Data[l/100km])</f>
        <v>#N/A</v>
      </c>
      <c r="P993" s="138">
        <f>_xlfn.XLOOKUP($A993,Data[Index],Data[Comments])</f>
        <v>0</v>
      </c>
    </row>
    <row r="994" spans="1:16" x14ac:dyDescent="0.2">
      <c r="A994" s="129"/>
      <c r="B994" s="129"/>
      <c r="C994" s="129" t="e" cm="1">
        <f t="array" ref="C994">_xlfn.XLOOKUP($A994&amp;$Q$3&amp;$R$3,Data[Index]&amp;Data[Valid Test, Can be used for conformity (Y/N)]&amp;Data[Cycle],Data[Test Name])</f>
        <v>#N/A</v>
      </c>
      <c r="D994" s="167" t="e" cm="1">
        <f t="array" ref="D994">_xlfn.XLOOKUP($A994&amp;$Q$3&amp;$R$3,Data[Index]&amp;Data[Valid Test, Can be used for conformity (Y/N)]&amp;Data[Cycle],Data[Mileage (Miles)])</f>
        <v>#N/A</v>
      </c>
      <c r="E994" s="130" t="e" cm="1">
        <f t="array" ref="E994">_xlfn.XLOOKUP($A994&amp;$Q$3&amp;$R$3,Data[Index]&amp;Data[Valid Test, Can be used for conformity (Y/N)]&amp;Data[Cycle],Data[Date])</f>
        <v>#N/A</v>
      </c>
      <c r="F994" s="129" t="e" cm="1">
        <f t="array" ref="F994">_xlfn.XLOOKUP($A994&amp;$Q$3&amp;$R$3,Data[Index]&amp;Data[Valid Test, Can be used for conformity (Y/N)]&amp;Data[Cycle],Data[CO/km (mg)])</f>
        <v>#N/A</v>
      </c>
      <c r="G994" s="129" t="e" cm="1">
        <f t="array" ref="G994">_xlfn.XLOOKUP($A994&amp;$Q$3,Data[Index]&amp;Data[Valid Test, Can be used for conformity (Y/N)],Data[CO2/km (g)])</f>
        <v>#N/A</v>
      </c>
      <c r="H994" s="129" t="e" cm="1">
        <f t="array" ref="H994">_xlfn.XLOOKUP($A994&amp;$Q$3,Data[Index]&amp;Data[Valid Test, Can be used for conformity (Y/N)],Data[THC/km (mg)])</f>
        <v>#N/A</v>
      </c>
      <c r="I994" s="129" t="e" cm="1">
        <f t="array" ref="I994">_xlfn.XLOOKUP($A994&amp;$Q$3,Data[Index]&amp;Data[Valid Test, Can be used for conformity (Y/N)],Data[NOx/km (mg)])</f>
        <v>#N/A</v>
      </c>
      <c r="J994" s="129" t="e" cm="1">
        <f t="array" ref="J994">_xlfn.XLOOKUP($A994&amp;$Q$3,Data[Index]&amp;Data[Valid Test, Can be used for conformity (Y/N)],Data[THC + NOx/km (mg)])</f>
        <v>#N/A</v>
      </c>
      <c r="K994" s="142" t="e" cm="1">
        <f t="array" ref="K994">_xlfn.XLOOKUP($A994&amp;$Q$3,Data[Index]&amp;Data[Valid Test, Can be used for conformity (Y/N)],Data[PN/km ('#)])</f>
        <v>#N/A</v>
      </c>
      <c r="L994" s="129" t="e" cm="1">
        <f t="array" ref="L994">_xlfn.XLOOKUP($A994&amp;$Q$3,Data[Index]&amp;Data[Valid Test, Can be used for conformity (Y/N)],Data[PM/km (mg)])</f>
        <v>#N/A</v>
      </c>
      <c r="M994" s="126" t="e" cm="1">
        <f t="array" ref="M994">_xlfn.XLOOKUP($A994&amp;$Q$3,Data[Index]&amp;Data[Valid Test, Can be used for conformity (Y/N)],Data[CH4 (mg/km)])</f>
        <v>#N/A</v>
      </c>
      <c r="N994" s="126" t="e" cm="1">
        <f t="array" ref="N994">_xlfn.XLOOKUP($A994&amp;$Q$3,Data[Index]&amp;Data[Valid Test, Can be used for conformity (Y/N)],Data[N20 (mg/km)])</f>
        <v>#N/A</v>
      </c>
      <c r="O994" s="129" t="e" cm="1">
        <f t="array" ref="O994">_xlfn.XLOOKUP($A994&amp;$Q$3,Data[Index]&amp;Data[Valid Test, Can be used for conformity (Y/N)],Data[l/100km])</f>
        <v>#N/A</v>
      </c>
      <c r="P994" s="138">
        <f>_xlfn.XLOOKUP($A994,Data[Index],Data[Comments])</f>
        <v>0</v>
      </c>
    </row>
    <row r="995" spans="1:16" x14ac:dyDescent="0.2">
      <c r="A995" s="129"/>
      <c r="B995" s="129"/>
      <c r="C995" s="129" t="e" cm="1">
        <f t="array" ref="C995">_xlfn.XLOOKUP($A995&amp;$Q$3&amp;$R$3,Data[Index]&amp;Data[Valid Test, Can be used for conformity (Y/N)]&amp;Data[Cycle],Data[Test Name])</f>
        <v>#N/A</v>
      </c>
      <c r="D995" s="167" t="e" cm="1">
        <f t="array" ref="D995">_xlfn.XLOOKUP($A995&amp;$Q$3&amp;$R$3,Data[Index]&amp;Data[Valid Test, Can be used for conformity (Y/N)]&amp;Data[Cycle],Data[Mileage (Miles)])</f>
        <v>#N/A</v>
      </c>
      <c r="E995" s="130" t="e" cm="1">
        <f t="array" ref="E995">_xlfn.XLOOKUP($A995&amp;$Q$3&amp;$R$3,Data[Index]&amp;Data[Valid Test, Can be used for conformity (Y/N)]&amp;Data[Cycle],Data[Date])</f>
        <v>#N/A</v>
      </c>
      <c r="F995" s="129" t="e" cm="1">
        <f t="array" ref="F995">_xlfn.XLOOKUP($A995&amp;$Q$3&amp;$R$3,Data[Index]&amp;Data[Valid Test, Can be used for conformity (Y/N)]&amp;Data[Cycle],Data[CO/km (mg)])</f>
        <v>#N/A</v>
      </c>
      <c r="G995" s="129" t="e" cm="1">
        <f t="array" ref="G995">_xlfn.XLOOKUP($A995&amp;$Q$3,Data[Index]&amp;Data[Valid Test, Can be used for conformity (Y/N)],Data[CO2/km (g)])</f>
        <v>#N/A</v>
      </c>
      <c r="H995" s="129" t="e" cm="1">
        <f t="array" ref="H995">_xlfn.XLOOKUP($A995&amp;$Q$3,Data[Index]&amp;Data[Valid Test, Can be used for conformity (Y/N)],Data[THC/km (mg)])</f>
        <v>#N/A</v>
      </c>
      <c r="I995" s="129" t="e" cm="1">
        <f t="array" ref="I995">_xlfn.XLOOKUP($A995&amp;$Q$3,Data[Index]&amp;Data[Valid Test, Can be used for conformity (Y/N)],Data[NOx/km (mg)])</f>
        <v>#N/A</v>
      </c>
      <c r="J995" s="129" t="e" cm="1">
        <f t="array" ref="J995">_xlfn.XLOOKUP($A995&amp;$Q$3,Data[Index]&amp;Data[Valid Test, Can be used for conformity (Y/N)],Data[THC + NOx/km (mg)])</f>
        <v>#N/A</v>
      </c>
      <c r="K995" s="142" t="e" cm="1">
        <f t="array" ref="K995">_xlfn.XLOOKUP($A995&amp;$Q$3,Data[Index]&amp;Data[Valid Test, Can be used for conformity (Y/N)],Data[PN/km ('#)])</f>
        <v>#N/A</v>
      </c>
      <c r="L995" s="129" t="e" cm="1">
        <f t="array" ref="L995">_xlfn.XLOOKUP($A995&amp;$Q$3,Data[Index]&amp;Data[Valid Test, Can be used for conformity (Y/N)],Data[PM/km (mg)])</f>
        <v>#N/A</v>
      </c>
      <c r="M995" s="126" t="e" cm="1">
        <f t="array" ref="M995">_xlfn.XLOOKUP($A995&amp;$Q$3,Data[Index]&amp;Data[Valid Test, Can be used for conformity (Y/N)],Data[CH4 (mg/km)])</f>
        <v>#N/A</v>
      </c>
      <c r="N995" s="126" t="e" cm="1">
        <f t="array" ref="N995">_xlfn.XLOOKUP($A995&amp;$Q$3,Data[Index]&amp;Data[Valid Test, Can be used for conformity (Y/N)],Data[N20 (mg/km)])</f>
        <v>#N/A</v>
      </c>
      <c r="O995" s="129" t="e" cm="1">
        <f t="array" ref="O995">_xlfn.XLOOKUP($A995&amp;$Q$3,Data[Index]&amp;Data[Valid Test, Can be used for conformity (Y/N)],Data[l/100km])</f>
        <v>#N/A</v>
      </c>
      <c r="P995" s="138" t="e">
        <f>_xlfn.XLOOKUP($A995,Data[Index],Data[Comments])</f>
        <v>#N/A</v>
      </c>
    </row>
    <row r="996" spans="1:16" x14ac:dyDescent="0.2">
      <c r="A996" s="129"/>
      <c r="B996" s="129"/>
      <c r="C996" s="129" t="e" cm="1">
        <f t="array" ref="C996">_xlfn.XLOOKUP($A996&amp;$Q$3&amp;$R$3,Data[Index]&amp;Data[Valid Test, Can be used for conformity (Y/N)]&amp;Data[Cycle],Data[Test Name])</f>
        <v>#N/A</v>
      </c>
      <c r="D996" s="167" t="e" cm="1">
        <f t="array" ref="D996">_xlfn.XLOOKUP($A996&amp;$Q$3&amp;$R$3,Data[Index]&amp;Data[Valid Test, Can be used for conformity (Y/N)]&amp;Data[Cycle],Data[Mileage (Miles)])</f>
        <v>#N/A</v>
      </c>
      <c r="E996" s="130" t="e" cm="1">
        <f t="array" ref="E996">_xlfn.XLOOKUP($A996&amp;$Q$3&amp;$R$3,Data[Index]&amp;Data[Valid Test, Can be used for conformity (Y/N)]&amp;Data[Cycle],Data[Date])</f>
        <v>#N/A</v>
      </c>
      <c r="F996" s="129" t="e" cm="1">
        <f t="array" ref="F996">_xlfn.XLOOKUP($A996&amp;$Q$3&amp;$R$3,Data[Index]&amp;Data[Valid Test, Can be used for conformity (Y/N)]&amp;Data[Cycle],Data[CO/km (mg)])</f>
        <v>#N/A</v>
      </c>
      <c r="G996" s="129" t="e" cm="1">
        <f t="array" ref="G996">_xlfn.XLOOKUP($A996&amp;$Q$3,Data[Index]&amp;Data[Valid Test, Can be used for conformity (Y/N)],Data[CO2/km (g)])</f>
        <v>#N/A</v>
      </c>
      <c r="H996" s="129" t="e" cm="1">
        <f t="array" ref="H996">_xlfn.XLOOKUP($A996&amp;$Q$3,Data[Index]&amp;Data[Valid Test, Can be used for conformity (Y/N)],Data[THC/km (mg)])</f>
        <v>#N/A</v>
      </c>
      <c r="I996" s="129" t="e" cm="1">
        <f t="array" ref="I996">_xlfn.XLOOKUP($A996&amp;$Q$3,Data[Index]&amp;Data[Valid Test, Can be used for conformity (Y/N)],Data[NOx/km (mg)])</f>
        <v>#N/A</v>
      </c>
      <c r="J996" s="129" t="e" cm="1">
        <f t="array" ref="J996">_xlfn.XLOOKUP($A996&amp;$Q$3,Data[Index]&amp;Data[Valid Test, Can be used for conformity (Y/N)],Data[THC + NOx/km (mg)])</f>
        <v>#N/A</v>
      </c>
      <c r="K996" s="142" t="e" cm="1">
        <f t="array" ref="K996">_xlfn.XLOOKUP($A996&amp;$Q$3,Data[Index]&amp;Data[Valid Test, Can be used for conformity (Y/N)],Data[PN/km ('#)])</f>
        <v>#N/A</v>
      </c>
      <c r="L996" s="129" t="e" cm="1">
        <f t="array" ref="L996">_xlfn.XLOOKUP($A996&amp;$Q$3,Data[Index]&amp;Data[Valid Test, Can be used for conformity (Y/N)],Data[PM/km (mg)])</f>
        <v>#N/A</v>
      </c>
      <c r="M996" s="126" t="e" cm="1">
        <f t="array" ref="M996">_xlfn.XLOOKUP($A996&amp;$Q$3,Data[Index]&amp;Data[Valid Test, Can be used for conformity (Y/N)],Data[CH4 (mg/km)])</f>
        <v>#N/A</v>
      </c>
      <c r="N996" s="126" t="e" cm="1">
        <f t="array" ref="N996">_xlfn.XLOOKUP($A996&amp;$Q$3,Data[Index]&amp;Data[Valid Test, Can be used for conformity (Y/N)],Data[N20 (mg/km)])</f>
        <v>#N/A</v>
      </c>
      <c r="O996" s="129" t="e" cm="1">
        <f t="array" ref="O996">_xlfn.XLOOKUP($A996&amp;$Q$3,Data[Index]&amp;Data[Valid Test, Can be used for conformity (Y/N)],Data[l/100km])</f>
        <v>#N/A</v>
      </c>
      <c r="P996" s="138">
        <f>_xlfn.XLOOKUP($A996,Data[Index],Data[Comments])</f>
        <v>0</v>
      </c>
    </row>
    <row r="997" spans="1:16" x14ac:dyDescent="0.2">
      <c r="A997" s="129"/>
      <c r="B997" s="129"/>
      <c r="C997" s="129" t="e" cm="1">
        <f t="array" ref="C997">_xlfn.XLOOKUP($A997&amp;$Q$3&amp;$R$3,Data[Index]&amp;Data[Valid Test, Can be used for conformity (Y/N)]&amp;Data[Cycle],Data[Test Name])</f>
        <v>#N/A</v>
      </c>
      <c r="D997" s="167" t="e" cm="1">
        <f t="array" ref="D997">_xlfn.XLOOKUP($A997&amp;$Q$3&amp;$R$3,Data[Index]&amp;Data[Valid Test, Can be used for conformity (Y/N)]&amp;Data[Cycle],Data[Mileage (Miles)])</f>
        <v>#N/A</v>
      </c>
      <c r="E997" s="130" t="e" cm="1">
        <f t="array" ref="E997">_xlfn.XLOOKUP($A997&amp;$Q$3&amp;$R$3,Data[Index]&amp;Data[Valid Test, Can be used for conformity (Y/N)]&amp;Data[Cycle],Data[Date])</f>
        <v>#N/A</v>
      </c>
      <c r="F997" s="129" t="e" cm="1">
        <f t="array" ref="F997">_xlfn.XLOOKUP($A997&amp;$Q$3&amp;$R$3,Data[Index]&amp;Data[Valid Test, Can be used for conformity (Y/N)]&amp;Data[Cycle],Data[CO/km (mg)])</f>
        <v>#N/A</v>
      </c>
      <c r="G997" s="129" t="e" cm="1">
        <f t="array" ref="G997">_xlfn.XLOOKUP($A997&amp;$Q$3,Data[Index]&amp;Data[Valid Test, Can be used for conformity (Y/N)],Data[CO2/km (g)])</f>
        <v>#N/A</v>
      </c>
      <c r="H997" s="129" t="e" cm="1">
        <f t="array" ref="H997">_xlfn.XLOOKUP($A997&amp;$Q$3,Data[Index]&amp;Data[Valid Test, Can be used for conformity (Y/N)],Data[THC/km (mg)])</f>
        <v>#N/A</v>
      </c>
      <c r="I997" s="129" t="e" cm="1">
        <f t="array" ref="I997">_xlfn.XLOOKUP($A997&amp;$Q$3,Data[Index]&amp;Data[Valid Test, Can be used for conformity (Y/N)],Data[NOx/km (mg)])</f>
        <v>#N/A</v>
      </c>
      <c r="J997" s="129" t="e" cm="1">
        <f t="array" ref="J997">_xlfn.XLOOKUP($A997&amp;$Q$3,Data[Index]&amp;Data[Valid Test, Can be used for conformity (Y/N)],Data[THC + NOx/km (mg)])</f>
        <v>#N/A</v>
      </c>
      <c r="K997" s="142" t="e" cm="1">
        <f t="array" ref="K997">_xlfn.XLOOKUP($A997&amp;$Q$3,Data[Index]&amp;Data[Valid Test, Can be used for conformity (Y/N)],Data[PN/km ('#)])</f>
        <v>#N/A</v>
      </c>
      <c r="L997" s="129" t="e" cm="1">
        <f t="array" ref="L997">_xlfn.XLOOKUP($A997&amp;$Q$3,Data[Index]&amp;Data[Valid Test, Can be used for conformity (Y/N)],Data[PM/km (mg)])</f>
        <v>#N/A</v>
      </c>
      <c r="M997" s="126" t="e" cm="1">
        <f t="array" ref="M997">_xlfn.XLOOKUP($A997&amp;$Q$3,Data[Index]&amp;Data[Valid Test, Can be used for conformity (Y/N)],Data[CH4 (mg/km)])</f>
        <v>#N/A</v>
      </c>
      <c r="N997" s="126" t="e" cm="1">
        <f t="array" ref="N997">_xlfn.XLOOKUP($A997&amp;$Q$3,Data[Index]&amp;Data[Valid Test, Can be used for conformity (Y/N)],Data[N20 (mg/km)])</f>
        <v>#N/A</v>
      </c>
      <c r="O997" s="129" t="e" cm="1">
        <f t="array" ref="O997">_xlfn.XLOOKUP($A997&amp;$Q$3,Data[Index]&amp;Data[Valid Test, Can be used for conformity (Y/N)],Data[l/100km])</f>
        <v>#N/A</v>
      </c>
      <c r="P997" s="138">
        <f>_xlfn.XLOOKUP($A997,Data[Index],Data[Comments])</f>
        <v>0</v>
      </c>
    </row>
    <row r="998" spans="1:16" x14ac:dyDescent="0.2">
      <c r="A998" s="129"/>
      <c r="B998" s="129"/>
      <c r="C998" s="129" t="e" cm="1">
        <f t="array" ref="C998">_xlfn.XLOOKUP($A998&amp;$Q$3&amp;$R$3,Data[Index]&amp;Data[Valid Test, Can be used for conformity (Y/N)]&amp;Data[Cycle],Data[Test Name])</f>
        <v>#N/A</v>
      </c>
      <c r="D998" s="167" t="e" cm="1">
        <f t="array" ref="D998">_xlfn.XLOOKUP($A998&amp;$Q$3&amp;$R$3,Data[Index]&amp;Data[Valid Test, Can be used for conformity (Y/N)]&amp;Data[Cycle],Data[Mileage (Miles)])</f>
        <v>#N/A</v>
      </c>
      <c r="E998" s="130" t="e" cm="1">
        <f t="array" ref="E998">_xlfn.XLOOKUP($A998&amp;$Q$3&amp;$R$3,Data[Index]&amp;Data[Valid Test, Can be used for conformity (Y/N)]&amp;Data[Cycle],Data[Date])</f>
        <v>#N/A</v>
      </c>
      <c r="F998" s="129" t="e" cm="1">
        <f t="array" ref="F998">_xlfn.XLOOKUP($A998&amp;$Q$3&amp;$R$3,Data[Index]&amp;Data[Valid Test, Can be used for conformity (Y/N)]&amp;Data[Cycle],Data[CO/km (mg)])</f>
        <v>#N/A</v>
      </c>
      <c r="G998" s="129" t="e" cm="1">
        <f t="array" ref="G998">_xlfn.XLOOKUP($A998&amp;$Q$3,Data[Index]&amp;Data[Valid Test, Can be used for conformity (Y/N)],Data[CO2/km (g)])</f>
        <v>#N/A</v>
      </c>
      <c r="H998" s="129" t="e" cm="1">
        <f t="array" ref="H998">_xlfn.XLOOKUP($A998&amp;$Q$3,Data[Index]&amp;Data[Valid Test, Can be used for conformity (Y/N)],Data[THC/km (mg)])</f>
        <v>#N/A</v>
      </c>
      <c r="I998" s="129" t="e" cm="1">
        <f t="array" ref="I998">_xlfn.XLOOKUP($A998&amp;$Q$3,Data[Index]&amp;Data[Valid Test, Can be used for conformity (Y/N)],Data[NOx/km (mg)])</f>
        <v>#N/A</v>
      </c>
      <c r="J998" s="129" t="e" cm="1">
        <f t="array" ref="J998">_xlfn.XLOOKUP($A998&amp;$Q$3,Data[Index]&amp;Data[Valid Test, Can be used for conformity (Y/N)],Data[THC + NOx/km (mg)])</f>
        <v>#N/A</v>
      </c>
      <c r="K998" s="142" t="e" cm="1">
        <f t="array" ref="K998">_xlfn.XLOOKUP($A998&amp;$Q$3,Data[Index]&amp;Data[Valid Test, Can be used for conformity (Y/N)],Data[PN/km ('#)])</f>
        <v>#N/A</v>
      </c>
      <c r="L998" s="129" t="e" cm="1">
        <f t="array" ref="L998">_xlfn.XLOOKUP($A998&amp;$Q$3,Data[Index]&amp;Data[Valid Test, Can be used for conformity (Y/N)],Data[PM/km (mg)])</f>
        <v>#N/A</v>
      </c>
      <c r="M998" s="126" t="e" cm="1">
        <f t="array" ref="M998">_xlfn.XLOOKUP($A998&amp;$Q$3,Data[Index]&amp;Data[Valid Test, Can be used for conformity (Y/N)],Data[CH4 (mg/km)])</f>
        <v>#N/A</v>
      </c>
      <c r="N998" s="126" t="e" cm="1">
        <f t="array" ref="N998">_xlfn.XLOOKUP($A998&amp;$Q$3,Data[Index]&amp;Data[Valid Test, Can be used for conformity (Y/N)],Data[N20 (mg/km)])</f>
        <v>#N/A</v>
      </c>
      <c r="O998" s="129" t="e" cm="1">
        <f t="array" ref="O998">_xlfn.XLOOKUP($A998&amp;$Q$3,Data[Index]&amp;Data[Valid Test, Can be used for conformity (Y/N)],Data[l/100km])</f>
        <v>#N/A</v>
      </c>
      <c r="P998" s="138" t="e">
        <f>_xlfn.XLOOKUP($A998,Data[Index],Data[Comments])</f>
        <v>#N/A</v>
      </c>
    </row>
    <row r="999" spans="1:16" x14ac:dyDescent="0.2">
      <c r="A999" s="129"/>
      <c r="B999" s="129"/>
      <c r="C999" s="129" t="e" cm="1">
        <f t="array" ref="C999">_xlfn.XLOOKUP($A999&amp;$Q$3&amp;$R$3,Data[Index]&amp;Data[Valid Test, Can be used for conformity (Y/N)]&amp;Data[Cycle],Data[Test Name])</f>
        <v>#N/A</v>
      </c>
      <c r="D999" s="167" t="e" cm="1">
        <f t="array" ref="D999">_xlfn.XLOOKUP($A999&amp;$Q$3&amp;$R$3,Data[Index]&amp;Data[Valid Test, Can be used for conformity (Y/N)]&amp;Data[Cycle],Data[Mileage (Miles)])</f>
        <v>#N/A</v>
      </c>
      <c r="E999" s="130" t="e" cm="1">
        <f t="array" ref="E999">_xlfn.XLOOKUP($A999&amp;$Q$3&amp;$R$3,Data[Index]&amp;Data[Valid Test, Can be used for conformity (Y/N)]&amp;Data[Cycle],Data[Date])</f>
        <v>#N/A</v>
      </c>
      <c r="F999" s="129" t="e" cm="1">
        <f t="array" ref="F999">_xlfn.XLOOKUP($A999&amp;$Q$3&amp;$R$3,Data[Index]&amp;Data[Valid Test, Can be used for conformity (Y/N)]&amp;Data[Cycle],Data[CO/km (mg)])</f>
        <v>#N/A</v>
      </c>
      <c r="G999" s="129" t="e" cm="1">
        <f t="array" ref="G999">_xlfn.XLOOKUP($A999&amp;$Q$3,Data[Index]&amp;Data[Valid Test, Can be used for conformity (Y/N)],Data[CO2/km (g)])</f>
        <v>#N/A</v>
      </c>
      <c r="H999" s="129" t="e" cm="1">
        <f t="array" ref="H999">_xlfn.XLOOKUP($A999&amp;$Q$3,Data[Index]&amp;Data[Valid Test, Can be used for conformity (Y/N)],Data[THC/km (mg)])</f>
        <v>#N/A</v>
      </c>
      <c r="I999" s="129" t="e" cm="1">
        <f t="array" ref="I999">_xlfn.XLOOKUP($A999&amp;$Q$3,Data[Index]&amp;Data[Valid Test, Can be used for conformity (Y/N)],Data[NOx/km (mg)])</f>
        <v>#N/A</v>
      </c>
      <c r="J999" s="129" t="e" cm="1">
        <f t="array" ref="J999">_xlfn.XLOOKUP($A999&amp;$Q$3,Data[Index]&amp;Data[Valid Test, Can be used for conformity (Y/N)],Data[THC + NOx/km (mg)])</f>
        <v>#N/A</v>
      </c>
      <c r="K999" s="142" t="e" cm="1">
        <f t="array" ref="K999">_xlfn.XLOOKUP($A999&amp;$Q$3,Data[Index]&amp;Data[Valid Test, Can be used for conformity (Y/N)],Data[PN/km ('#)])</f>
        <v>#N/A</v>
      </c>
      <c r="L999" s="129" t="e" cm="1">
        <f t="array" ref="L999">_xlfn.XLOOKUP($A999&amp;$Q$3,Data[Index]&amp;Data[Valid Test, Can be used for conformity (Y/N)],Data[PM/km (mg)])</f>
        <v>#N/A</v>
      </c>
      <c r="M999" s="126" t="e" cm="1">
        <f t="array" ref="M999">_xlfn.XLOOKUP($A999&amp;$Q$3,Data[Index]&amp;Data[Valid Test, Can be used for conformity (Y/N)],Data[CH4 (mg/km)])</f>
        <v>#N/A</v>
      </c>
      <c r="N999" s="126" t="e" cm="1">
        <f t="array" ref="N999">_xlfn.XLOOKUP($A999&amp;$Q$3,Data[Index]&amp;Data[Valid Test, Can be used for conformity (Y/N)],Data[N20 (mg/km)])</f>
        <v>#N/A</v>
      </c>
      <c r="O999" s="129" t="e" cm="1">
        <f t="array" ref="O999">_xlfn.XLOOKUP($A999&amp;$Q$3,Data[Index]&amp;Data[Valid Test, Can be used for conformity (Y/N)],Data[l/100km])</f>
        <v>#N/A</v>
      </c>
      <c r="P999" s="138" t="e">
        <f>_xlfn.XLOOKUP($A999,Data[Index],Data[Comments])</f>
        <v>#N/A</v>
      </c>
    </row>
    <row r="1000" spans="1:16" x14ac:dyDescent="0.2">
      <c r="A1000" s="129"/>
      <c r="B1000" s="129"/>
      <c r="C1000" s="129" t="e" cm="1">
        <f t="array" ref="C1000">_xlfn.XLOOKUP($A1000&amp;$Q$3&amp;$R$3,Data[Index]&amp;Data[Valid Test, Can be used for conformity (Y/N)]&amp;Data[Cycle],Data[Test Name])</f>
        <v>#N/A</v>
      </c>
      <c r="D1000" s="167" t="e" cm="1">
        <f t="array" ref="D1000">_xlfn.XLOOKUP($A1000&amp;$Q$3&amp;$R$3,Data[Index]&amp;Data[Valid Test, Can be used for conformity (Y/N)]&amp;Data[Cycle],Data[Mileage (Miles)])</f>
        <v>#N/A</v>
      </c>
      <c r="E1000" s="130" t="e" cm="1">
        <f t="array" ref="E1000">_xlfn.XLOOKUP($A1000&amp;$Q$3&amp;$R$3,Data[Index]&amp;Data[Valid Test, Can be used for conformity (Y/N)]&amp;Data[Cycle],Data[Date])</f>
        <v>#N/A</v>
      </c>
      <c r="F1000" s="129" t="e" cm="1">
        <f t="array" ref="F1000">_xlfn.XLOOKUP($A1000&amp;$Q$3&amp;$R$3,Data[Index]&amp;Data[Valid Test, Can be used for conformity (Y/N)]&amp;Data[Cycle],Data[CO/km (mg)])</f>
        <v>#N/A</v>
      </c>
      <c r="G1000" s="129" t="e" cm="1">
        <f t="array" ref="G1000">_xlfn.XLOOKUP($A1000&amp;$Q$3,Data[Index]&amp;Data[Valid Test, Can be used for conformity (Y/N)],Data[CO2/km (g)])</f>
        <v>#N/A</v>
      </c>
      <c r="H1000" s="129" t="e" cm="1">
        <f t="array" ref="H1000">_xlfn.XLOOKUP($A1000&amp;$Q$3,Data[Index]&amp;Data[Valid Test, Can be used for conformity (Y/N)],Data[THC/km (mg)])</f>
        <v>#N/A</v>
      </c>
      <c r="I1000" s="129" t="e" cm="1">
        <f t="array" ref="I1000">_xlfn.XLOOKUP($A1000&amp;$Q$3,Data[Index]&amp;Data[Valid Test, Can be used for conformity (Y/N)],Data[NOx/km (mg)])</f>
        <v>#N/A</v>
      </c>
      <c r="J1000" s="129" t="e" cm="1">
        <f t="array" ref="J1000">_xlfn.XLOOKUP($A1000&amp;$Q$3,Data[Index]&amp;Data[Valid Test, Can be used for conformity (Y/N)],Data[THC + NOx/km (mg)])</f>
        <v>#N/A</v>
      </c>
      <c r="K1000" s="142" t="e" cm="1">
        <f t="array" ref="K1000">_xlfn.XLOOKUP($A1000&amp;$Q$3,Data[Index]&amp;Data[Valid Test, Can be used for conformity (Y/N)],Data[PN/km ('#)])</f>
        <v>#N/A</v>
      </c>
      <c r="L1000" s="129" t="e" cm="1">
        <f t="array" ref="L1000">_xlfn.XLOOKUP($A1000&amp;$Q$3,Data[Index]&amp;Data[Valid Test, Can be used for conformity (Y/N)],Data[PM/km (mg)])</f>
        <v>#N/A</v>
      </c>
      <c r="M1000" s="126" t="e" cm="1">
        <f t="array" ref="M1000">_xlfn.XLOOKUP($A1000&amp;$Q$3,Data[Index]&amp;Data[Valid Test, Can be used for conformity (Y/N)],Data[CH4 (mg/km)])</f>
        <v>#N/A</v>
      </c>
      <c r="N1000" s="126" t="e" cm="1">
        <f t="array" ref="N1000">_xlfn.XLOOKUP($A1000&amp;$Q$3,Data[Index]&amp;Data[Valid Test, Can be used for conformity (Y/N)],Data[N20 (mg/km)])</f>
        <v>#N/A</v>
      </c>
      <c r="O1000" s="129" t="e" cm="1">
        <f t="array" ref="O1000">_xlfn.XLOOKUP($A1000&amp;$Q$3,Data[Index]&amp;Data[Valid Test, Can be used for conformity (Y/N)],Data[l/100km])</f>
        <v>#N/A</v>
      </c>
      <c r="P1000" s="138" t="e">
        <f>_xlfn.XLOOKUP($A1000,Data[Index],Data[Comments])</f>
        <v>#N/A</v>
      </c>
    </row>
    <row r="1001" spans="1:16" x14ac:dyDescent="0.2">
      <c r="A1001" s="129"/>
      <c r="B1001" s="129"/>
      <c r="C1001" s="129" t="e" cm="1">
        <f t="array" ref="C1001">_xlfn.XLOOKUP($A1001&amp;$Q$3&amp;$R$3,Data[Index]&amp;Data[Valid Test, Can be used for conformity (Y/N)]&amp;Data[Cycle],Data[Test Name])</f>
        <v>#N/A</v>
      </c>
      <c r="D1001" s="167" t="e" cm="1">
        <f t="array" ref="D1001">_xlfn.XLOOKUP($A1001&amp;$Q$3&amp;$R$3,Data[Index]&amp;Data[Valid Test, Can be used for conformity (Y/N)]&amp;Data[Cycle],Data[Mileage (Miles)])</f>
        <v>#N/A</v>
      </c>
      <c r="E1001" s="130" t="e" cm="1">
        <f t="array" ref="E1001">_xlfn.XLOOKUP($A1001&amp;$Q$3&amp;$R$3,Data[Index]&amp;Data[Valid Test, Can be used for conformity (Y/N)]&amp;Data[Cycle],Data[Date])</f>
        <v>#N/A</v>
      </c>
      <c r="F1001" s="129" t="e" cm="1">
        <f t="array" ref="F1001">_xlfn.XLOOKUP($A1001&amp;$Q$3&amp;$R$3,Data[Index]&amp;Data[Valid Test, Can be used for conformity (Y/N)]&amp;Data[Cycle],Data[CO/km (mg)])</f>
        <v>#N/A</v>
      </c>
      <c r="G1001" s="129" t="e" cm="1">
        <f t="array" ref="G1001">_xlfn.XLOOKUP($A1001&amp;$Q$3,Data[Index]&amp;Data[Valid Test, Can be used for conformity (Y/N)],Data[CO2/km (g)])</f>
        <v>#N/A</v>
      </c>
      <c r="H1001" s="129" t="e" cm="1">
        <f t="array" ref="H1001">_xlfn.XLOOKUP($A1001&amp;$Q$3,Data[Index]&amp;Data[Valid Test, Can be used for conformity (Y/N)],Data[THC/km (mg)])</f>
        <v>#N/A</v>
      </c>
      <c r="I1001" s="129" t="e" cm="1">
        <f t="array" ref="I1001">_xlfn.XLOOKUP($A1001&amp;$Q$3,Data[Index]&amp;Data[Valid Test, Can be used for conformity (Y/N)],Data[NOx/km (mg)])</f>
        <v>#N/A</v>
      </c>
      <c r="J1001" s="129" t="e" cm="1">
        <f t="array" ref="J1001">_xlfn.XLOOKUP($A1001&amp;$Q$3,Data[Index]&amp;Data[Valid Test, Can be used for conformity (Y/N)],Data[THC + NOx/km (mg)])</f>
        <v>#N/A</v>
      </c>
      <c r="K1001" s="142" t="e" cm="1">
        <f t="array" ref="K1001">_xlfn.XLOOKUP($A1001&amp;$Q$3,Data[Index]&amp;Data[Valid Test, Can be used for conformity (Y/N)],Data[PN/km ('#)])</f>
        <v>#N/A</v>
      </c>
      <c r="L1001" s="129" t="e" cm="1">
        <f t="array" ref="L1001">_xlfn.XLOOKUP($A1001&amp;$Q$3,Data[Index]&amp;Data[Valid Test, Can be used for conformity (Y/N)],Data[PM/km (mg)])</f>
        <v>#N/A</v>
      </c>
      <c r="M1001" s="126" t="e" cm="1">
        <f t="array" ref="M1001">_xlfn.XLOOKUP($A1001&amp;$Q$3,Data[Index]&amp;Data[Valid Test, Can be used for conformity (Y/N)],Data[CH4 (mg/km)])</f>
        <v>#N/A</v>
      </c>
      <c r="N1001" s="126" t="e" cm="1">
        <f t="array" ref="N1001">_xlfn.XLOOKUP($A1001&amp;$Q$3,Data[Index]&amp;Data[Valid Test, Can be used for conformity (Y/N)],Data[N20 (mg/km)])</f>
        <v>#N/A</v>
      </c>
      <c r="O1001" s="129" t="e" cm="1">
        <f t="array" ref="O1001">_xlfn.XLOOKUP($A1001&amp;$Q$3,Data[Index]&amp;Data[Valid Test, Can be used for conformity (Y/N)],Data[l/100km])</f>
        <v>#N/A</v>
      </c>
      <c r="P1001" s="138">
        <f>_xlfn.XLOOKUP($A1001,Data[Index],Data[Comments])</f>
        <v>0</v>
      </c>
    </row>
    <row r="1002" spans="1:16" x14ac:dyDescent="0.2">
      <c r="A1002" s="129"/>
      <c r="B1002" s="129"/>
      <c r="C1002" s="129" t="e" cm="1">
        <f t="array" ref="C1002">_xlfn.XLOOKUP($A1002&amp;$Q$3&amp;$R$3,Data[Index]&amp;Data[Valid Test, Can be used for conformity (Y/N)]&amp;Data[Cycle],Data[Test Name])</f>
        <v>#N/A</v>
      </c>
      <c r="D1002" s="167" t="e" cm="1">
        <f t="array" ref="D1002">_xlfn.XLOOKUP($A1002&amp;$Q$3&amp;$R$3,Data[Index]&amp;Data[Valid Test, Can be used for conformity (Y/N)]&amp;Data[Cycle],Data[Mileage (Miles)])</f>
        <v>#N/A</v>
      </c>
      <c r="E1002" s="130" t="e" cm="1">
        <f t="array" ref="E1002">_xlfn.XLOOKUP($A1002&amp;$Q$3&amp;$R$3,Data[Index]&amp;Data[Valid Test, Can be used for conformity (Y/N)]&amp;Data[Cycle],Data[Date])</f>
        <v>#N/A</v>
      </c>
      <c r="F1002" s="129" t="e" cm="1">
        <f t="array" ref="F1002">_xlfn.XLOOKUP($A1002&amp;$Q$3&amp;$R$3,Data[Index]&amp;Data[Valid Test, Can be used for conformity (Y/N)]&amp;Data[Cycle],Data[CO/km (mg)])</f>
        <v>#N/A</v>
      </c>
      <c r="G1002" s="129" t="e" cm="1">
        <f t="array" ref="G1002">_xlfn.XLOOKUP($A1002&amp;$Q$3,Data[Index]&amp;Data[Valid Test, Can be used for conformity (Y/N)],Data[CO2/km (g)])</f>
        <v>#N/A</v>
      </c>
      <c r="H1002" s="129" t="e" cm="1">
        <f t="array" ref="H1002">_xlfn.XLOOKUP($A1002&amp;$Q$3,Data[Index]&amp;Data[Valid Test, Can be used for conformity (Y/N)],Data[THC/km (mg)])</f>
        <v>#N/A</v>
      </c>
      <c r="I1002" s="129" t="e" cm="1">
        <f t="array" ref="I1002">_xlfn.XLOOKUP($A1002&amp;$Q$3,Data[Index]&amp;Data[Valid Test, Can be used for conformity (Y/N)],Data[NOx/km (mg)])</f>
        <v>#N/A</v>
      </c>
      <c r="J1002" s="129" t="e" cm="1">
        <f t="array" ref="J1002">_xlfn.XLOOKUP($A1002&amp;$Q$3,Data[Index]&amp;Data[Valid Test, Can be used for conformity (Y/N)],Data[THC + NOx/km (mg)])</f>
        <v>#N/A</v>
      </c>
      <c r="K1002" s="142" t="e" cm="1">
        <f t="array" ref="K1002">_xlfn.XLOOKUP($A1002&amp;$Q$3,Data[Index]&amp;Data[Valid Test, Can be used for conformity (Y/N)],Data[PN/km ('#)])</f>
        <v>#N/A</v>
      </c>
      <c r="L1002" s="129" t="e" cm="1">
        <f t="array" ref="L1002">_xlfn.XLOOKUP($A1002&amp;$Q$3,Data[Index]&amp;Data[Valid Test, Can be used for conformity (Y/N)],Data[PM/km (mg)])</f>
        <v>#N/A</v>
      </c>
      <c r="M1002" s="126" t="e" cm="1">
        <f t="array" ref="M1002">_xlfn.XLOOKUP($A1002&amp;$Q$3,Data[Index]&amp;Data[Valid Test, Can be used for conformity (Y/N)],Data[CH4 (mg/km)])</f>
        <v>#N/A</v>
      </c>
      <c r="N1002" s="126" t="e" cm="1">
        <f t="array" ref="N1002">_xlfn.XLOOKUP($A1002&amp;$Q$3,Data[Index]&amp;Data[Valid Test, Can be used for conformity (Y/N)],Data[N20 (mg/km)])</f>
        <v>#N/A</v>
      </c>
      <c r="O1002" s="129" t="e" cm="1">
        <f t="array" ref="O1002">_xlfn.XLOOKUP($A1002&amp;$Q$3,Data[Index]&amp;Data[Valid Test, Can be used for conformity (Y/N)],Data[l/100km])</f>
        <v>#N/A</v>
      </c>
      <c r="P1002" s="138">
        <f>_xlfn.XLOOKUP($A1002,Data[Index],Data[Comments])</f>
        <v>0</v>
      </c>
    </row>
    <row r="1003" spans="1:16" x14ac:dyDescent="0.2">
      <c r="A1003" s="129"/>
      <c r="B1003" s="129"/>
      <c r="C1003" s="129" t="e" cm="1">
        <f t="array" ref="C1003">_xlfn.XLOOKUP($A1003&amp;$Q$3&amp;$R$3,Data[Index]&amp;Data[Valid Test, Can be used for conformity (Y/N)]&amp;Data[Cycle],Data[Test Name])</f>
        <v>#N/A</v>
      </c>
      <c r="D1003" s="167" t="e" cm="1">
        <f t="array" ref="D1003">_xlfn.XLOOKUP($A1003&amp;$Q$3&amp;$R$3,Data[Index]&amp;Data[Valid Test, Can be used for conformity (Y/N)]&amp;Data[Cycle],Data[Mileage (Miles)])</f>
        <v>#N/A</v>
      </c>
      <c r="E1003" s="130" t="e" cm="1">
        <f t="array" ref="E1003">_xlfn.XLOOKUP($A1003&amp;$Q$3&amp;$R$3,Data[Index]&amp;Data[Valid Test, Can be used for conformity (Y/N)]&amp;Data[Cycle],Data[Date])</f>
        <v>#N/A</v>
      </c>
      <c r="F1003" s="129" t="e" cm="1">
        <f t="array" ref="F1003">_xlfn.XLOOKUP($A1003&amp;$Q$3&amp;$R$3,Data[Index]&amp;Data[Valid Test, Can be used for conformity (Y/N)]&amp;Data[Cycle],Data[CO/km (mg)])</f>
        <v>#N/A</v>
      </c>
      <c r="G1003" s="129" t="e" cm="1">
        <f t="array" ref="G1003">_xlfn.XLOOKUP($A1003&amp;$Q$3,Data[Index]&amp;Data[Valid Test, Can be used for conformity (Y/N)],Data[CO2/km (g)])</f>
        <v>#N/A</v>
      </c>
      <c r="H1003" s="129" t="e" cm="1">
        <f t="array" ref="H1003">_xlfn.XLOOKUP($A1003&amp;$Q$3,Data[Index]&amp;Data[Valid Test, Can be used for conformity (Y/N)],Data[THC/km (mg)])</f>
        <v>#N/A</v>
      </c>
      <c r="I1003" s="129" t="e" cm="1">
        <f t="array" ref="I1003">_xlfn.XLOOKUP($A1003&amp;$Q$3,Data[Index]&amp;Data[Valid Test, Can be used for conformity (Y/N)],Data[NOx/km (mg)])</f>
        <v>#N/A</v>
      </c>
      <c r="J1003" s="129" t="e" cm="1">
        <f t="array" ref="J1003">_xlfn.XLOOKUP($A1003&amp;$Q$3,Data[Index]&amp;Data[Valid Test, Can be used for conformity (Y/N)],Data[THC + NOx/km (mg)])</f>
        <v>#N/A</v>
      </c>
      <c r="K1003" s="142" t="e" cm="1">
        <f t="array" ref="K1003">_xlfn.XLOOKUP($A1003&amp;$Q$3,Data[Index]&amp;Data[Valid Test, Can be used for conformity (Y/N)],Data[PN/km ('#)])</f>
        <v>#N/A</v>
      </c>
      <c r="L1003" s="129" t="e" cm="1">
        <f t="array" ref="L1003">_xlfn.XLOOKUP($A1003&amp;$Q$3,Data[Index]&amp;Data[Valid Test, Can be used for conformity (Y/N)],Data[PM/km (mg)])</f>
        <v>#N/A</v>
      </c>
      <c r="M1003" s="126" t="e" cm="1">
        <f t="array" ref="M1003">_xlfn.XLOOKUP($A1003&amp;$Q$3,Data[Index]&amp;Data[Valid Test, Can be used for conformity (Y/N)],Data[CH4 (mg/km)])</f>
        <v>#N/A</v>
      </c>
      <c r="N1003" s="126" t="e" cm="1">
        <f t="array" ref="N1003">_xlfn.XLOOKUP($A1003&amp;$Q$3,Data[Index]&amp;Data[Valid Test, Can be used for conformity (Y/N)],Data[N20 (mg/km)])</f>
        <v>#N/A</v>
      </c>
      <c r="O1003" s="129" t="e" cm="1">
        <f t="array" ref="O1003">_xlfn.XLOOKUP($A1003&amp;$Q$3,Data[Index]&amp;Data[Valid Test, Can be used for conformity (Y/N)],Data[l/100km])</f>
        <v>#N/A</v>
      </c>
      <c r="P1003" s="138" t="e">
        <f>_xlfn.XLOOKUP($A1003,Data[Index],Data[Comments])</f>
        <v>#N/A</v>
      </c>
    </row>
    <row r="1004" spans="1:16" x14ac:dyDescent="0.2">
      <c r="A1004" s="129"/>
      <c r="B1004" s="129"/>
      <c r="C1004" s="129" t="e" cm="1">
        <f t="array" ref="C1004">_xlfn.XLOOKUP($A1004&amp;$Q$3&amp;$R$3,Data[Index]&amp;Data[Valid Test, Can be used for conformity (Y/N)]&amp;Data[Cycle],Data[Test Name])</f>
        <v>#N/A</v>
      </c>
      <c r="D1004" s="167" t="e" cm="1">
        <f t="array" ref="D1004">_xlfn.XLOOKUP($A1004&amp;$Q$3&amp;$R$3,Data[Index]&amp;Data[Valid Test, Can be used for conformity (Y/N)]&amp;Data[Cycle],Data[Mileage (Miles)])</f>
        <v>#N/A</v>
      </c>
      <c r="E1004" s="130" t="e" cm="1">
        <f t="array" ref="E1004">_xlfn.XLOOKUP($A1004&amp;$Q$3&amp;$R$3,Data[Index]&amp;Data[Valid Test, Can be used for conformity (Y/N)]&amp;Data[Cycle],Data[Date])</f>
        <v>#N/A</v>
      </c>
      <c r="F1004" s="129" t="e" cm="1">
        <f t="array" ref="F1004">_xlfn.XLOOKUP($A1004&amp;$Q$3&amp;$R$3,Data[Index]&amp;Data[Valid Test, Can be used for conformity (Y/N)]&amp;Data[Cycle],Data[CO/km (mg)])</f>
        <v>#N/A</v>
      </c>
      <c r="G1004" s="129" t="e" cm="1">
        <f t="array" ref="G1004">_xlfn.XLOOKUP($A1004&amp;$Q$3,Data[Index]&amp;Data[Valid Test, Can be used for conformity (Y/N)],Data[CO2/km (g)])</f>
        <v>#N/A</v>
      </c>
      <c r="H1004" s="129" t="e" cm="1">
        <f t="array" ref="H1004">_xlfn.XLOOKUP($A1004&amp;$Q$3,Data[Index]&amp;Data[Valid Test, Can be used for conformity (Y/N)],Data[THC/km (mg)])</f>
        <v>#N/A</v>
      </c>
      <c r="I1004" s="129" t="e" cm="1">
        <f t="array" ref="I1004">_xlfn.XLOOKUP($A1004&amp;$Q$3,Data[Index]&amp;Data[Valid Test, Can be used for conformity (Y/N)],Data[NOx/km (mg)])</f>
        <v>#N/A</v>
      </c>
      <c r="J1004" s="129" t="e" cm="1">
        <f t="array" ref="J1004">_xlfn.XLOOKUP($A1004&amp;$Q$3,Data[Index]&amp;Data[Valid Test, Can be used for conformity (Y/N)],Data[THC + NOx/km (mg)])</f>
        <v>#N/A</v>
      </c>
      <c r="K1004" s="142" t="e" cm="1">
        <f t="array" ref="K1004">_xlfn.XLOOKUP($A1004&amp;$Q$3,Data[Index]&amp;Data[Valid Test, Can be used for conformity (Y/N)],Data[PN/km ('#)])</f>
        <v>#N/A</v>
      </c>
      <c r="L1004" s="129" t="e" cm="1">
        <f t="array" ref="L1004">_xlfn.XLOOKUP($A1004&amp;$Q$3,Data[Index]&amp;Data[Valid Test, Can be used for conformity (Y/N)],Data[PM/km (mg)])</f>
        <v>#N/A</v>
      </c>
      <c r="M1004" s="126" t="e" cm="1">
        <f t="array" ref="M1004">_xlfn.XLOOKUP($A1004&amp;$Q$3,Data[Index]&amp;Data[Valid Test, Can be used for conformity (Y/N)],Data[CH4 (mg/km)])</f>
        <v>#N/A</v>
      </c>
      <c r="N1004" s="126" t="e" cm="1">
        <f t="array" ref="N1004">_xlfn.XLOOKUP($A1004&amp;$Q$3,Data[Index]&amp;Data[Valid Test, Can be used for conformity (Y/N)],Data[N20 (mg/km)])</f>
        <v>#N/A</v>
      </c>
      <c r="O1004" s="129" t="e" cm="1">
        <f t="array" ref="O1004">_xlfn.XLOOKUP($A1004&amp;$Q$3,Data[Index]&amp;Data[Valid Test, Can be used for conformity (Y/N)],Data[l/100km])</f>
        <v>#N/A</v>
      </c>
      <c r="P1004" s="138">
        <f>_xlfn.XLOOKUP($A1004,Data[Index],Data[Comments])</f>
        <v>0</v>
      </c>
    </row>
    <row r="1005" spans="1:16" x14ac:dyDescent="0.2">
      <c r="A1005" s="129"/>
      <c r="B1005" s="129"/>
      <c r="C1005" s="129" t="e" cm="1">
        <f t="array" ref="C1005">_xlfn.XLOOKUP($A1005&amp;$Q$3&amp;$R$3,Data[Index]&amp;Data[Valid Test, Can be used for conformity (Y/N)]&amp;Data[Cycle],Data[Test Name])</f>
        <v>#N/A</v>
      </c>
      <c r="D1005" s="167" t="e" cm="1">
        <f t="array" ref="D1005">_xlfn.XLOOKUP($A1005&amp;$Q$3&amp;$R$3,Data[Index]&amp;Data[Valid Test, Can be used for conformity (Y/N)]&amp;Data[Cycle],Data[Mileage (Miles)])</f>
        <v>#N/A</v>
      </c>
      <c r="E1005" s="130" t="e" cm="1">
        <f t="array" ref="E1005">_xlfn.XLOOKUP($A1005&amp;$Q$3&amp;$R$3,Data[Index]&amp;Data[Valid Test, Can be used for conformity (Y/N)]&amp;Data[Cycle],Data[Date])</f>
        <v>#N/A</v>
      </c>
      <c r="F1005" s="129" t="e" cm="1">
        <f t="array" ref="F1005">_xlfn.XLOOKUP($A1005&amp;$Q$3&amp;$R$3,Data[Index]&amp;Data[Valid Test, Can be used for conformity (Y/N)]&amp;Data[Cycle],Data[CO/km (mg)])</f>
        <v>#N/A</v>
      </c>
      <c r="G1005" s="129" t="e" cm="1">
        <f t="array" ref="G1005">_xlfn.XLOOKUP($A1005&amp;$Q$3,Data[Index]&amp;Data[Valid Test, Can be used for conformity (Y/N)],Data[CO2/km (g)])</f>
        <v>#N/A</v>
      </c>
      <c r="H1005" s="129" t="e" cm="1">
        <f t="array" ref="H1005">_xlfn.XLOOKUP($A1005&amp;$Q$3,Data[Index]&amp;Data[Valid Test, Can be used for conformity (Y/N)],Data[THC/km (mg)])</f>
        <v>#N/A</v>
      </c>
      <c r="I1005" s="129" t="e" cm="1">
        <f t="array" ref="I1005">_xlfn.XLOOKUP($A1005&amp;$Q$3,Data[Index]&amp;Data[Valid Test, Can be used for conformity (Y/N)],Data[NOx/km (mg)])</f>
        <v>#N/A</v>
      </c>
      <c r="J1005" s="129" t="e" cm="1">
        <f t="array" ref="J1005">_xlfn.XLOOKUP($A1005&amp;$Q$3,Data[Index]&amp;Data[Valid Test, Can be used for conformity (Y/N)],Data[THC + NOx/km (mg)])</f>
        <v>#N/A</v>
      </c>
      <c r="K1005" s="142" t="e" cm="1">
        <f t="array" ref="K1005">_xlfn.XLOOKUP($A1005&amp;$Q$3,Data[Index]&amp;Data[Valid Test, Can be used for conformity (Y/N)],Data[PN/km ('#)])</f>
        <v>#N/A</v>
      </c>
      <c r="L1005" s="129" t="e" cm="1">
        <f t="array" ref="L1005">_xlfn.XLOOKUP($A1005&amp;$Q$3,Data[Index]&amp;Data[Valid Test, Can be used for conformity (Y/N)],Data[PM/km (mg)])</f>
        <v>#N/A</v>
      </c>
      <c r="M1005" s="126" t="e" cm="1">
        <f t="array" ref="M1005">_xlfn.XLOOKUP($A1005&amp;$Q$3,Data[Index]&amp;Data[Valid Test, Can be used for conformity (Y/N)],Data[CH4 (mg/km)])</f>
        <v>#N/A</v>
      </c>
      <c r="N1005" s="126" t="e" cm="1">
        <f t="array" ref="N1005">_xlfn.XLOOKUP($A1005&amp;$Q$3,Data[Index]&amp;Data[Valid Test, Can be used for conformity (Y/N)],Data[N20 (mg/km)])</f>
        <v>#N/A</v>
      </c>
      <c r="O1005" s="129" t="e" cm="1">
        <f t="array" ref="O1005">_xlfn.XLOOKUP($A1005&amp;$Q$3,Data[Index]&amp;Data[Valid Test, Can be used for conformity (Y/N)],Data[l/100km])</f>
        <v>#N/A</v>
      </c>
      <c r="P1005" s="138">
        <f>_xlfn.XLOOKUP($A1005,Data[Index],Data[Comments])</f>
        <v>0</v>
      </c>
    </row>
    <row r="1006" spans="1:16" x14ac:dyDescent="0.2">
      <c r="A1006" s="129"/>
      <c r="B1006" s="129"/>
      <c r="C1006" s="129" t="e" cm="1">
        <f t="array" ref="C1006">_xlfn.XLOOKUP($A1006&amp;$Q$3&amp;$R$3,Data[Index]&amp;Data[Valid Test, Can be used for conformity (Y/N)]&amp;Data[Cycle],Data[Test Name])</f>
        <v>#N/A</v>
      </c>
      <c r="D1006" s="167" t="e" cm="1">
        <f t="array" ref="D1006">_xlfn.XLOOKUP($A1006&amp;$Q$3&amp;$R$3,Data[Index]&amp;Data[Valid Test, Can be used for conformity (Y/N)]&amp;Data[Cycle],Data[Mileage (Miles)])</f>
        <v>#N/A</v>
      </c>
      <c r="E1006" s="130" t="e" cm="1">
        <f t="array" ref="E1006">_xlfn.XLOOKUP($A1006&amp;$Q$3&amp;$R$3,Data[Index]&amp;Data[Valid Test, Can be used for conformity (Y/N)]&amp;Data[Cycle],Data[Date])</f>
        <v>#N/A</v>
      </c>
      <c r="F1006" s="129" t="e" cm="1">
        <f t="array" ref="F1006">_xlfn.XLOOKUP($A1006&amp;$Q$3&amp;$R$3,Data[Index]&amp;Data[Valid Test, Can be used for conformity (Y/N)]&amp;Data[Cycle],Data[CO/km (mg)])</f>
        <v>#N/A</v>
      </c>
      <c r="G1006" s="129" t="e" cm="1">
        <f t="array" ref="G1006">_xlfn.XLOOKUP($A1006&amp;$Q$3,Data[Index]&amp;Data[Valid Test, Can be used for conformity (Y/N)],Data[CO2/km (g)])</f>
        <v>#N/A</v>
      </c>
      <c r="H1006" s="129" t="e" cm="1">
        <f t="array" ref="H1006">_xlfn.XLOOKUP($A1006&amp;$Q$3,Data[Index]&amp;Data[Valid Test, Can be used for conformity (Y/N)],Data[THC/km (mg)])</f>
        <v>#N/A</v>
      </c>
      <c r="I1006" s="129" t="e" cm="1">
        <f t="array" ref="I1006">_xlfn.XLOOKUP($A1006&amp;$Q$3,Data[Index]&amp;Data[Valid Test, Can be used for conformity (Y/N)],Data[NOx/km (mg)])</f>
        <v>#N/A</v>
      </c>
      <c r="J1006" s="129" t="e" cm="1">
        <f t="array" ref="J1006">_xlfn.XLOOKUP($A1006&amp;$Q$3,Data[Index]&amp;Data[Valid Test, Can be used for conformity (Y/N)],Data[THC + NOx/km (mg)])</f>
        <v>#N/A</v>
      </c>
      <c r="K1006" s="142" t="e" cm="1">
        <f t="array" ref="K1006">_xlfn.XLOOKUP($A1006&amp;$Q$3,Data[Index]&amp;Data[Valid Test, Can be used for conformity (Y/N)],Data[PN/km ('#)])</f>
        <v>#N/A</v>
      </c>
      <c r="L1006" s="129" t="e" cm="1">
        <f t="array" ref="L1006">_xlfn.XLOOKUP($A1006&amp;$Q$3,Data[Index]&amp;Data[Valid Test, Can be used for conformity (Y/N)],Data[PM/km (mg)])</f>
        <v>#N/A</v>
      </c>
      <c r="M1006" s="126" t="e" cm="1">
        <f t="array" ref="M1006">_xlfn.XLOOKUP($A1006&amp;$Q$3,Data[Index]&amp;Data[Valid Test, Can be used for conformity (Y/N)],Data[CH4 (mg/km)])</f>
        <v>#N/A</v>
      </c>
      <c r="N1006" s="126" t="e" cm="1">
        <f t="array" ref="N1006">_xlfn.XLOOKUP($A1006&amp;$Q$3,Data[Index]&amp;Data[Valid Test, Can be used for conformity (Y/N)],Data[N20 (mg/km)])</f>
        <v>#N/A</v>
      </c>
      <c r="O1006" s="129" t="e" cm="1">
        <f t="array" ref="O1006">_xlfn.XLOOKUP($A1006&amp;$Q$3,Data[Index]&amp;Data[Valid Test, Can be used for conformity (Y/N)],Data[l/100km])</f>
        <v>#N/A</v>
      </c>
      <c r="P1006" s="138" t="e">
        <f>_xlfn.XLOOKUP($A1006,Data[Index],Data[Comments])</f>
        <v>#N/A</v>
      </c>
    </row>
    <row r="1007" spans="1:16" x14ac:dyDescent="0.2">
      <c r="A1007" s="129"/>
      <c r="B1007" s="129"/>
      <c r="C1007" s="129" t="e" cm="1">
        <f t="array" ref="C1007">_xlfn.XLOOKUP($A1007&amp;$Q$3&amp;$R$3,Data[Index]&amp;Data[Valid Test, Can be used for conformity (Y/N)]&amp;Data[Cycle],Data[Test Name])</f>
        <v>#N/A</v>
      </c>
      <c r="D1007" s="167" t="e" cm="1">
        <f t="array" ref="D1007">_xlfn.XLOOKUP($A1007&amp;$Q$3&amp;$R$3,Data[Index]&amp;Data[Valid Test, Can be used for conformity (Y/N)]&amp;Data[Cycle],Data[Mileage (Miles)])</f>
        <v>#N/A</v>
      </c>
      <c r="E1007" s="130" t="e" cm="1">
        <f t="array" ref="E1007">_xlfn.XLOOKUP($A1007&amp;$Q$3&amp;$R$3,Data[Index]&amp;Data[Valid Test, Can be used for conformity (Y/N)]&amp;Data[Cycle],Data[Date])</f>
        <v>#N/A</v>
      </c>
      <c r="F1007" s="129" t="e" cm="1">
        <f t="array" ref="F1007">_xlfn.XLOOKUP($A1007&amp;$Q$3&amp;$R$3,Data[Index]&amp;Data[Valid Test, Can be used for conformity (Y/N)]&amp;Data[Cycle],Data[CO/km (mg)])</f>
        <v>#N/A</v>
      </c>
      <c r="G1007" s="129" t="e" cm="1">
        <f t="array" ref="G1007">_xlfn.XLOOKUP($A1007&amp;$Q$3,Data[Index]&amp;Data[Valid Test, Can be used for conformity (Y/N)],Data[CO2/km (g)])</f>
        <v>#N/A</v>
      </c>
      <c r="H1007" s="129" t="e" cm="1">
        <f t="array" ref="H1007">_xlfn.XLOOKUP($A1007&amp;$Q$3,Data[Index]&amp;Data[Valid Test, Can be used for conformity (Y/N)],Data[THC/km (mg)])</f>
        <v>#N/A</v>
      </c>
      <c r="I1007" s="129" t="e" cm="1">
        <f t="array" ref="I1007">_xlfn.XLOOKUP($A1007&amp;$Q$3,Data[Index]&amp;Data[Valid Test, Can be used for conformity (Y/N)],Data[NOx/km (mg)])</f>
        <v>#N/A</v>
      </c>
      <c r="J1007" s="129" t="e" cm="1">
        <f t="array" ref="J1007">_xlfn.XLOOKUP($A1007&amp;$Q$3,Data[Index]&amp;Data[Valid Test, Can be used for conformity (Y/N)],Data[THC + NOx/km (mg)])</f>
        <v>#N/A</v>
      </c>
      <c r="K1007" s="142" t="e" cm="1">
        <f t="array" ref="K1007">_xlfn.XLOOKUP($A1007&amp;$Q$3,Data[Index]&amp;Data[Valid Test, Can be used for conformity (Y/N)],Data[PN/km ('#)])</f>
        <v>#N/A</v>
      </c>
      <c r="L1007" s="129" t="e" cm="1">
        <f t="array" ref="L1007">_xlfn.XLOOKUP($A1007&amp;$Q$3,Data[Index]&amp;Data[Valid Test, Can be used for conformity (Y/N)],Data[PM/km (mg)])</f>
        <v>#N/A</v>
      </c>
      <c r="M1007" s="126" t="e" cm="1">
        <f t="array" ref="M1007">_xlfn.XLOOKUP($A1007&amp;$Q$3,Data[Index]&amp;Data[Valid Test, Can be used for conformity (Y/N)],Data[CH4 (mg/km)])</f>
        <v>#N/A</v>
      </c>
      <c r="N1007" s="126" t="e" cm="1">
        <f t="array" ref="N1007">_xlfn.XLOOKUP($A1007&amp;$Q$3,Data[Index]&amp;Data[Valid Test, Can be used for conformity (Y/N)],Data[N20 (mg/km)])</f>
        <v>#N/A</v>
      </c>
      <c r="O1007" s="129" t="e" cm="1">
        <f t="array" ref="O1007">_xlfn.XLOOKUP($A1007&amp;$Q$3,Data[Index]&amp;Data[Valid Test, Can be used for conformity (Y/N)],Data[l/100km])</f>
        <v>#N/A</v>
      </c>
      <c r="P1007" s="138" t="e">
        <f>_xlfn.XLOOKUP($A1007,Data[Index],Data[Comments])</f>
        <v>#N/A</v>
      </c>
    </row>
    <row r="1008" spans="1:16" x14ac:dyDescent="0.2">
      <c r="A1008" s="129"/>
      <c r="B1008" s="129"/>
      <c r="C1008" s="129" t="e" cm="1">
        <f t="array" ref="C1008">_xlfn.XLOOKUP($A1008&amp;$Q$3&amp;$R$3,Data[Index]&amp;Data[Valid Test, Can be used for conformity (Y/N)]&amp;Data[Cycle],Data[Test Name])</f>
        <v>#N/A</v>
      </c>
      <c r="D1008" s="167" t="e" cm="1">
        <f t="array" ref="D1008">_xlfn.XLOOKUP($A1008&amp;$Q$3&amp;$R$3,Data[Index]&amp;Data[Valid Test, Can be used for conformity (Y/N)]&amp;Data[Cycle],Data[Mileage (Miles)])</f>
        <v>#N/A</v>
      </c>
      <c r="E1008" s="130" t="e" cm="1">
        <f t="array" ref="E1008">_xlfn.XLOOKUP($A1008&amp;$Q$3&amp;$R$3,Data[Index]&amp;Data[Valid Test, Can be used for conformity (Y/N)]&amp;Data[Cycle],Data[Date])</f>
        <v>#N/A</v>
      </c>
      <c r="F1008" s="129" t="e" cm="1">
        <f t="array" ref="F1008">_xlfn.XLOOKUP($A1008&amp;$Q$3&amp;$R$3,Data[Index]&amp;Data[Valid Test, Can be used for conformity (Y/N)]&amp;Data[Cycle],Data[CO/km (mg)])</f>
        <v>#N/A</v>
      </c>
      <c r="G1008" s="129" t="e" cm="1">
        <f t="array" ref="G1008">_xlfn.XLOOKUP($A1008&amp;$Q$3,Data[Index]&amp;Data[Valid Test, Can be used for conformity (Y/N)],Data[CO2/km (g)])</f>
        <v>#N/A</v>
      </c>
      <c r="H1008" s="129" t="e" cm="1">
        <f t="array" ref="H1008">_xlfn.XLOOKUP($A1008&amp;$Q$3,Data[Index]&amp;Data[Valid Test, Can be used for conformity (Y/N)],Data[THC/km (mg)])</f>
        <v>#N/A</v>
      </c>
      <c r="I1008" s="129" t="e" cm="1">
        <f t="array" ref="I1008">_xlfn.XLOOKUP($A1008&amp;$Q$3,Data[Index]&amp;Data[Valid Test, Can be used for conformity (Y/N)],Data[NOx/km (mg)])</f>
        <v>#N/A</v>
      </c>
      <c r="J1008" s="129" t="e" cm="1">
        <f t="array" ref="J1008">_xlfn.XLOOKUP($A1008&amp;$Q$3,Data[Index]&amp;Data[Valid Test, Can be used for conformity (Y/N)],Data[THC + NOx/km (mg)])</f>
        <v>#N/A</v>
      </c>
      <c r="K1008" s="142" t="e" cm="1">
        <f t="array" ref="K1008">_xlfn.XLOOKUP($A1008&amp;$Q$3,Data[Index]&amp;Data[Valid Test, Can be used for conformity (Y/N)],Data[PN/km ('#)])</f>
        <v>#N/A</v>
      </c>
      <c r="L1008" s="129" t="e" cm="1">
        <f t="array" ref="L1008">_xlfn.XLOOKUP($A1008&amp;$Q$3,Data[Index]&amp;Data[Valid Test, Can be used for conformity (Y/N)],Data[PM/km (mg)])</f>
        <v>#N/A</v>
      </c>
      <c r="M1008" s="126" t="e" cm="1">
        <f t="array" ref="M1008">_xlfn.XLOOKUP($A1008&amp;$Q$3,Data[Index]&amp;Data[Valid Test, Can be used for conformity (Y/N)],Data[CH4 (mg/km)])</f>
        <v>#N/A</v>
      </c>
      <c r="N1008" s="126" t="e" cm="1">
        <f t="array" ref="N1008">_xlfn.XLOOKUP($A1008&amp;$Q$3,Data[Index]&amp;Data[Valid Test, Can be used for conformity (Y/N)],Data[N20 (mg/km)])</f>
        <v>#N/A</v>
      </c>
      <c r="O1008" s="129" t="e" cm="1">
        <f t="array" ref="O1008">_xlfn.XLOOKUP($A1008&amp;$Q$3,Data[Index]&amp;Data[Valid Test, Can be used for conformity (Y/N)],Data[l/100km])</f>
        <v>#N/A</v>
      </c>
      <c r="P1008" s="138" t="e">
        <f>_xlfn.XLOOKUP($A1008,Data[Index],Data[Comments])</f>
        <v>#N/A</v>
      </c>
    </row>
    <row r="1009" spans="1:16" x14ac:dyDescent="0.2">
      <c r="A1009" s="129"/>
      <c r="B1009" s="129"/>
      <c r="C1009" s="129" t="e" cm="1">
        <f t="array" ref="C1009">_xlfn.XLOOKUP($A1009&amp;$Q$3&amp;$R$3,Data[Index]&amp;Data[Valid Test, Can be used for conformity (Y/N)]&amp;Data[Cycle],Data[Test Name])</f>
        <v>#N/A</v>
      </c>
      <c r="D1009" s="167" t="e" cm="1">
        <f t="array" ref="D1009">_xlfn.XLOOKUP($A1009&amp;$Q$3&amp;$R$3,Data[Index]&amp;Data[Valid Test, Can be used for conformity (Y/N)]&amp;Data[Cycle],Data[Mileage (Miles)])</f>
        <v>#N/A</v>
      </c>
      <c r="E1009" s="130" t="e" cm="1">
        <f t="array" ref="E1009">_xlfn.XLOOKUP($A1009&amp;$Q$3&amp;$R$3,Data[Index]&amp;Data[Valid Test, Can be used for conformity (Y/N)]&amp;Data[Cycle],Data[Date])</f>
        <v>#N/A</v>
      </c>
      <c r="F1009" s="129" t="e" cm="1">
        <f t="array" ref="F1009">_xlfn.XLOOKUP($A1009&amp;$Q$3&amp;$R$3,Data[Index]&amp;Data[Valid Test, Can be used for conformity (Y/N)]&amp;Data[Cycle],Data[CO/km (mg)])</f>
        <v>#N/A</v>
      </c>
      <c r="G1009" s="129" t="e" cm="1">
        <f t="array" ref="G1009">_xlfn.XLOOKUP($A1009&amp;$Q$3,Data[Index]&amp;Data[Valid Test, Can be used for conformity (Y/N)],Data[CO2/km (g)])</f>
        <v>#N/A</v>
      </c>
      <c r="H1009" s="129" t="e" cm="1">
        <f t="array" ref="H1009">_xlfn.XLOOKUP($A1009&amp;$Q$3,Data[Index]&amp;Data[Valid Test, Can be used for conformity (Y/N)],Data[THC/km (mg)])</f>
        <v>#N/A</v>
      </c>
      <c r="I1009" s="129" t="e" cm="1">
        <f t="array" ref="I1009">_xlfn.XLOOKUP($A1009&amp;$Q$3,Data[Index]&amp;Data[Valid Test, Can be used for conformity (Y/N)],Data[NOx/km (mg)])</f>
        <v>#N/A</v>
      </c>
      <c r="J1009" s="129" t="e" cm="1">
        <f t="array" ref="J1009">_xlfn.XLOOKUP($A1009&amp;$Q$3,Data[Index]&amp;Data[Valid Test, Can be used for conformity (Y/N)],Data[THC + NOx/km (mg)])</f>
        <v>#N/A</v>
      </c>
      <c r="K1009" s="142" t="e" cm="1">
        <f t="array" ref="K1009">_xlfn.XLOOKUP($A1009&amp;$Q$3,Data[Index]&amp;Data[Valid Test, Can be used for conformity (Y/N)],Data[PN/km ('#)])</f>
        <v>#N/A</v>
      </c>
      <c r="L1009" s="129" t="e" cm="1">
        <f t="array" ref="L1009">_xlfn.XLOOKUP($A1009&amp;$Q$3,Data[Index]&amp;Data[Valid Test, Can be used for conformity (Y/N)],Data[PM/km (mg)])</f>
        <v>#N/A</v>
      </c>
      <c r="M1009" s="126" t="e" cm="1">
        <f t="array" ref="M1009">_xlfn.XLOOKUP($A1009&amp;$Q$3,Data[Index]&amp;Data[Valid Test, Can be used for conformity (Y/N)],Data[CH4 (mg/km)])</f>
        <v>#N/A</v>
      </c>
      <c r="N1009" s="126" t="e" cm="1">
        <f t="array" ref="N1009">_xlfn.XLOOKUP($A1009&amp;$Q$3,Data[Index]&amp;Data[Valid Test, Can be used for conformity (Y/N)],Data[N20 (mg/km)])</f>
        <v>#N/A</v>
      </c>
      <c r="O1009" s="129" t="e" cm="1">
        <f t="array" ref="O1009">_xlfn.XLOOKUP($A1009&amp;$Q$3,Data[Index]&amp;Data[Valid Test, Can be used for conformity (Y/N)],Data[l/100km])</f>
        <v>#N/A</v>
      </c>
      <c r="P1009" s="138">
        <f>_xlfn.XLOOKUP($A1009,Data[Index],Data[Comments])</f>
        <v>0</v>
      </c>
    </row>
    <row r="1010" spans="1:16" x14ac:dyDescent="0.2">
      <c r="A1010" s="129"/>
      <c r="B1010" s="129"/>
      <c r="C1010" s="129" t="e" cm="1">
        <f t="array" ref="C1010">_xlfn.XLOOKUP($A1010&amp;$Q$3&amp;$R$3,Data[Index]&amp;Data[Valid Test, Can be used for conformity (Y/N)]&amp;Data[Cycle],Data[Test Name])</f>
        <v>#N/A</v>
      </c>
      <c r="D1010" s="167" t="e" cm="1">
        <f t="array" ref="D1010">_xlfn.XLOOKUP($A1010&amp;$Q$3&amp;$R$3,Data[Index]&amp;Data[Valid Test, Can be used for conformity (Y/N)]&amp;Data[Cycle],Data[Mileage (Miles)])</f>
        <v>#N/A</v>
      </c>
      <c r="E1010" s="130" t="e" cm="1">
        <f t="array" ref="E1010">_xlfn.XLOOKUP($A1010&amp;$Q$3&amp;$R$3,Data[Index]&amp;Data[Valid Test, Can be used for conformity (Y/N)]&amp;Data[Cycle],Data[Date])</f>
        <v>#N/A</v>
      </c>
      <c r="F1010" s="129" t="e" cm="1">
        <f t="array" ref="F1010">_xlfn.XLOOKUP($A1010&amp;$Q$3&amp;$R$3,Data[Index]&amp;Data[Valid Test, Can be used for conformity (Y/N)]&amp;Data[Cycle],Data[CO/km (mg)])</f>
        <v>#N/A</v>
      </c>
      <c r="G1010" s="129" t="e" cm="1">
        <f t="array" ref="G1010">_xlfn.XLOOKUP($A1010&amp;$Q$3,Data[Index]&amp;Data[Valid Test, Can be used for conformity (Y/N)],Data[CO2/km (g)])</f>
        <v>#N/A</v>
      </c>
      <c r="H1010" s="129" t="e" cm="1">
        <f t="array" ref="H1010">_xlfn.XLOOKUP($A1010&amp;$Q$3,Data[Index]&amp;Data[Valid Test, Can be used for conformity (Y/N)],Data[THC/km (mg)])</f>
        <v>#N/A</v>
      </c>
      <c r="I1010" s="129" t="e" cm="1">
        <f t="array" ref="I1010">_xlfn.XLOOKUP($A1010&amp;$Q$3,Data[Index]&amp;Data[Valid Test, Can be used for conformity (Y/N)],Data[NOx/km (mg)])</f>
        <v>#N/A</v>
      </c>
      <c r="J1010" s="129" t="e" cm="1">
        <f t="array" ref="J1010">_xlfn.XLOOKUP($A1010&amp;$Q$3,Data[Index]&amp;Data[Valid Test, Can be used for conformity (Y/N)],Data[THC + NOx/km (mg)])</f>
        <v>#N/A</v>
      </c>
      <c r="K1010" s="142" t="e" cm="1">
        <f t="array" ref="K1010">_xlfn.XLOOKUP($A1010&amp;$Q$3,Data[Index]&amp;Data[Valid Test, Can be used for conformity (Y/N)],Data[PN/km ('#)])</f>
        <v>#N/A</v>
      </c>
      <c r="L1010" s="129" t="e" cm="1">
        <f t="array" ref="L1010">_xlfn.XLOOKUP($A1010&amp;$Q$3,Data[Index]&amp;Data[Valid Test, Can be used for conformity (Y/N)],Data[PM/km (mg)])</f>
        <v>#N/A</v>
      </c>
      <c r="M1010" s="126" t="e" cm="1">
        <f t="array" ref="M1010">_xlfn.XLOOKUP($A1010&amp;$Q$3,Data[Index]&amp;Data[Valid Test, Can be used for conformity (Y/N)],Data[CH4 (mg/km)])</f>
        <v>#N/A</v>
      </c>
      <c r="N1010" s="126" t="e" cm="1">
        <f t="array" ref="N1010">_xlfn.XLOOKUP($A1010&amp;$Q$3,Data[Index]&amp;Data[Valid Test, Can be used for conformity (Y/N)],Data[N20 (mg/km)])</f>
        <v>#N/A</v>
      </c>
      <c r="O1010" s="129" t="e" cm="1">
        <f t="array" ref="O1010">_xlfn.XLOOKUP($A1010&amp;$Q$3,Data[Index]&amp;Data[Valid Test, Can be used for conformity (Y/N)],Data[l/100km])</f>
        <v>#N/A</v>
      </c>
      <c r="P1010" s="138">
        <f>_xlfn.XLOOKUP($A1010,Data[Index],Data[Comments])</f>
        <v>0</v>
      </c>
    </row>
    <row r="1011" spans="1:16" x14ac:dyDescent="0.2">
      <c r="A1011" s="129"/>
      <c r="B1011" s="129"/>
      <c r="C1011" s="129" t="e" cm="1">
        <f t="array" ref="C1011">_xlfn.XLOOKUP($A1011&amp;$Q$3&amp;$R$3,Data[Index]&amp;Data[Valid Test, Can be used for conformity (Y/N)]&amp;Data[Cycle],Data[Test Name])</f>
        <v>#N/A</v>
      </c>
      <c r="D1011" s="167" t="e" cm="1">
        <f t="array" ref="D1011">_xlfn.XLOOKUP($A1011&amp;$Q$3&amp;$R$3,Data[Index]&amp;Data[Valid Test, Can be used for conformity (Y/N)]&amp;Data[Cycle],Data[Mileage (Miles)])</f>
        <v>#N/A</v>
      </c>
      <c r="E1011" s="130" t="e" cm="1">
        <f t="array" ref="E1011">_xlfn.XLOOKUP($A1011&amp;$Q$3&amp;$R$3,Data[Index]&amp;Data[Valid Test, Can be used for conformity (Y/N)]&amp;Data[Cycle],Data[Date])</f>
        <v>#N/A</v>
      </c>
      <c r="F1011" s="129" t="e" cm="1">
        <f t="array" ref="F1011">_xlfn.XLOOKUP($A1011&amp;$Q$3&amp;$R$3,Data[Index]&amp;Data[Valid Test, Can be used for conformity (Y/N)]&amp;Data[Cycle],Data[CO/km (mg)])</f>
        <v>#N/A</v>
      </c>
      <c r="G1011" s="129" t="e" cm="1">
        <f t="array" ref="G1011">_xlfn.XLOOKUP($A1011&amp;$Q$3,Data[Index]&amp;Data[Valid Test, Can be used for conformity (Y/N)],Data[CO2/km (g)])</f>
        <v>#N/A</v>
      </c>
      <c r="H1011" s="129" t="e" cm="1">
        <f t="array" ref="H1011">_xlfn.XLOOKUP($A1011&amp;$Q$3,Data[Index]&amp;Data[Valid Test, Can be used for conformity (Y/N)],Data[THC/km (mg)])</f>
        <v>#N/A</v>
      </c>
      <c r="I1011" s="129" t="e" cm="1">
        <f t="array" ref="I1011">_xlfn.XLOOKUP($A1011&amp;$Q$3,Data[Index]&amp;Data[Valid Test, Can be used for conformity (Y/N)],Data[NOx/km (mg)])</f>
        <v>#N/A</v>
      </c>
      <c r="J1011" s="129" t="e" cm="1">
        <f t="array" ref="J1011">_xlfn.XLOOKUP($A1011&amp;$Q$3,Data[Index]&amp;Data[Valid Test, Can be used for conformity (Y/N)],Data[THC + NOx/km (mg)])</f>
        <v>#N/A</v>
      </c>
      <c r="K1011" s="142" t="e" cm="1">
        <f t="array" ref="K1011">_xlfn.XLOOKUP($A1011&amp;$Q$3,Data[Index]&amp;Data[Valid Test, Can be used for conformity (Y/N)],Data[PN/km ('#)])</f>
        <v>#N/A</v>
      </c>
      <c r="L1011" s="129" t="e" cm="1">
        <f t="array" ref="L1011">_xlfn.XLOOKUP($A1011&amp;$Q$3,Data[Index]&amp;Data[Valid Test, Can be used for conformity (Y/N)],Data[PM/km (mg)])</f>
        <v>#N/A</v>
      </c>
      <c r="M1011" s="126" t="e" cm="1">
        <f t="array" ref="M1011">_xlfn.XLOOKUP($A1011&amp;$Q$3,Data[Index]&amp;Data[Valid Test, Can be used for conformity (Y/N)],Data[CH4 (mg/km)])</f>
        <v>#N/A</v>
      </c>
      <c r="N1011" s="126" t="e" cm="1">
        <f t="array" ref="N1011">_xlfn.XLOOKUP($A1011&amp;$Q$3,Data[Index]&amp;Data[Valid Test, Can be used for conformity (Y/N)],Data[N20 (mg/km)])</f>
        <v>#N/A</v>
      </c>
      <c r="O1011" s="129" t="e" cm="1">
        <f t="array" ref="O1011">_xlfn.XLOOKUP($A1011&amp;$Q$3,Data[Index]&amp;Data[Valid Test, Can be used for conformity (Y/N)],Data[l/100km])</f>
        <v>#N/A</v>
      </c>
      <c r="P1011" s="138" t="e">
        <f>_xlfn.XLOOKUP($A1011,Data[Index],Data[Comments])</f>
        <v>#N/A</v>
      </c>
    </row>
    <row r="1012" spans="1:16" x14ac:dyDescent="0.2">
      <c r="A1012" s="129"/>
      <c r="B1012" s="129"/>
      <c r="C1012" s="129" t="e" cm="1">
        <f t="array" ref="C1012">_xlfn.XLOOKUP($A1012&amp;$Q$3&amp;$R$3,Data[Index]&amp;Data[Valid Test, Can be used for conformity (Y/N)]&amp;Data[Cycle],Data[Test Name])</f>
        <v>#N/A</v>
      </c>
      <c r="D1012" s="167" t="e" cm="1">
        <f t="array" ref="D1012">_xlfn.XLOOKUP($A1012&amp;$Q$3&amp;$R$3,Data[Index]&amp;Data[Valid Test, Can be used for conformity (Y/N)]&amp;Data[Cycle],Data[Mileage (Miles)])</f>
        <v>#N/A</v>
      </c>
      <c r="E1012" s="130" t="e" cm="1">
        <f t="array" ref="E1012">_xlfn.XLOOKUP($A1012&amp;$Q$3&amp;$R$3,Data[Index]&amp;Data[Valid Test, Can be used for conformity (Y/N)]&amp;Data[Cycle],Data[Date])</f>
        <v>#N/A</v>
      </c>
      <c r="F1012" s="129" t="e" cm="1">
        <f t="array" ref="F1012">_xlfn.XLOOKUP($A1012&amp;$Q$3&amp;$R$3,Data[Index]&amp;Data[Valid Test, Can be used for conformity (Y/N)]&amp;Data[Cycle],Data[CO/km (mg)])</f>
        <v>#N/A</v>
      </c>
      <c r="G1012" s="129" t="e" cm="1">
        <f t="array" ref="G1012">_xlfn.XLOOKUP($A1012&amp;$Q$3,Data[Index]&amp;Data[Valid Test, Can be used for conformity (Y/N)],Data[CO2/km (g)])</f>
        <v>#N/A</v>
      </c>
      <c r="H1012" s="129" t="e" cm="1">
        <f t="array" ref="H1012">_xlfn.XLOOKUP($A1012&amp;$Q$3,Data[Index]&amp;Data[Valid Test, Can be used for conformity (Y/N)],Data[THC/km (mg)])</f>
        <v>#N/A</v>
      </c>
      <c r="I1012" s="129" t="e" cm="1">
        <f t="array" ref="I1012">_xlfn.XLOOKUP($A1012&amp;$Q$3,Data[Index]&amp;Data[Valid Test, Can be used for conformity (Y/N)],Data[NOx/km (mg)])</f>
        <v>#N/A</v>
      </c>
      <c r="J1012" s="129" t="e" cm="1">
        <f t="array" ref="J1012">_xlfn.XLOOKUP($A1012&amp;$Q$3,Data[Index]&amp;Data[Valid Test, Can be used for conformity (Y/N)],Data[THC + NOx/km (mg)])</f>
        <v>#N/A</v>
      </c>
      <c r="K1012" s="142" t="e" cm="1">
        <f t="array" ref="K1012">_xlfn.XLOOKUP($A1012&amp;$Q$3,Data[Index]&amp;Data[Valid Test, Can be used for conformity (Y/N)],Data[PN/km ('#)])</f>
        <v>#N/A</v>
      </c>
      <c r="L1012" s="129" t="e" cm="1">
        <f t="array" ref="L1012">_xlfn.XLOOKUP($A1012&amp;$Q$3,Data[Index]&amp;Data[Valid Test, Can be used for conformity (Y/N)],Data[PM/km (mg)])</f>
        <v>#N/A</v>
      </c>
      <c r="M1012" s="126" t="e" cm="1">
        <f t="array" ref="M1012">_xlfn.XLOOKUP($A1012&amp;$Q$3,Data[Index]&amp;Data[Valid Test, Can be used for conformity (Y/N)],Data[CH4 (mg/km)])</f>
        <v>#N/A</v>
      </c>
      <c r="N1012" s="126" t="e" cm="1">
        <f t="array" ref="N1012">_xlfn.XLOOKUP($A1012&amp;$Q$3,Data[Index]&amp;Data[Valid Test, Can be used for conformity (Y/N)],Data[N20 (mg/km)])</f>
        <v>#N/A</v>
      </c>
      <c r="O1012" s="129" t="e" cm="1">
        <f t="array" ref="O1012">_xlfn.XLOOKUP($A1012&amp;$Q$3,Data[Index]&amp;Data[Valid Test, Can be used for conformity (Y/N)],Data[l/100km])</f>
        <v>#N/A</v>
      </c>
      <c r="P1012" s="138">
        <f>_xlfn.XLOOKUP($A1012,Data[Index],Data[Comments])</f>
        <v>0</v>
      </c>
    </row>
    <row r="1013" spans="1:16" x14ac:dyDescent="0.2">
      <c r="A1013" s="129"/>
      <c r="B1013" s="129"/>
      <c r="C1013" s="129" t="e" cm="1">
        <f t="array" ref="C1013">_xlfn.XLOOKUP($A1013&amp;$Q$3&amp;$R$3,Data[Index]&amp;Data[Valid Test, Can be used for conformity (Y/N)]&amp;Data[Cycle],Data[Test Name])</f>
        <v>#N/A</v>
      </c>
      <c r="D1013" s="167" t="e" cm="1">
        <f t="array" ref="D1013">_xlfn.XLOOKUP($A1013&amp;$Q$3&amp;$R$3,Data[Index]&amp;Data[Valid Test, Can be used for conformity (Y/N)]&amp;Data[Cycle],Data[Mileage (Miles)])</f>
        <v>#N/A</v>
      </c>
      <c r="E1013" s="130" t="e" cm="1">
        <f t="array" ref="E1013">_xlfn.XLOOKUP($A1013&amp;$Q$3&amp;$R$3,Data[Index]&amp;Data[Valid Test, Can be used for conformity (Y/N)]&amp;Data[Cycle],Data[Date])</f>
        <v>#N/A</v>
      </c>
      <c r="F1013" s="129" t="e" cm="1">
        <f t="array" ref="F1013">_xlfn.XLOOKUP($A1013&amp;$Q$3&amp;$R$3,Data[Index]&amp;Data[Valid Test, Can be used for conformity (Y/N)]&amp;Data[Cycle],Data[CO/km (mg)])</f>
        <v>#N/A</v>
      </c>
      <c r="G1013" s="129" t="e" cm="1">
        <f t="array" ref="G1013">_xlfn.XLOOKUP($A1013&amp;$Q$3,Data[Index]&amp;Data[Valid Test, Can be used for conformity (Y/N)],Data[CO2/km (g)])</f>
        <v>#N/A</v>
      </c>
      <c r="H1013" s="129" t="e" cm="1">
        <f t="array" ref="H1013">_xlfn.XLOOKUP($A1013&amp;$Q$3,Data[Index]&amp;Data[Valid Test, Can be used for conformity (Y/N)],Data[THC/km (mg)])</f>
        <v>#N/A</v>
      </c>
      <c r="I1013" s="129" t="e" cm="1">
        <f t="array" ref="I1013">_xlfn.XLOOKUP($A1013&amp;$Q$3,Data[Index]&amp;Data[Valid Test, Can be used for conformity (Y/N)],Data[NOx/km (mg)])</f>
        <v>#N/A</v>
      </c>
      <c r="J1013" s="129" t="e" cm="1">
        <f t="array" ref="J1013">_xlfn.XLOOKUP($A1013&amp;$Q$3,Data[Index]&amp;Data[Valid Test, Can be used for conformity (Y/N)],Data[THC + NOx/km (mg)])</f>
        <v>#N/A</v>
      </c>
      <c r="K1013" s="142" t="e" cm="1">
        <f t="array" ref="K1013">_xlfn.XLOOKUP($A1013&amp;$Q$3,Data[Index]&amp;Data[Valid Test, Can be used for conformity (Y/N)],Data[PN/km ('#)])</f>
        <v>#N/A</v>
      </c>
      <c r="L1013" s="129" t="e" cm="1">
        <f t="array" ref="L1013">_xlfn.XLOOKUP($A1013&amp;$Q$3,Data[Index]&amp;Data[Valid Test, Can be used for conformity (Y/N)],Data[PM/km (mg)])</f>
        <v>#N/A</v>
      </c>
      <c r="M1013" s="126" t="e" cm="1">
        <f t="array" ref="M1013">_xlfn.XLOOKUP($A1013&amp;$Q$3,Data[Index]&amp;Data[Valid Test, Can be used for conformity (Y/N)],Data[CH4 (mg/km)])</f>
        <v>#N/A</v>
      </c>
      <c r="N1013" s="126" t="e" cm="1">
        <f t="array" ref="N1013">_xlfn.XLOOKUP($A1013&amp;$Q$3,Data[Index]&amp;Data[Valid Test, Can be used for conformity (Y/N)],Data[N20 (mg/km)])</f>
        <v>#N/A</v>
      </c>
      <c r="O1013" s="129" t="e" cm="1">
        <f t="array" ref="O1013">_xlfn.XLOOKUP($A1013&amp;$Q$3,Data[Index]&amp;Data[Valid Test, Can be used for conformity (Y/N)],Data[l/100km])</f>
        <v>#N/A</v>
      </c>
      <c r="P1013" s="138">
        <f>_xlfn.XLOOKUP($A1013,Data[Index],Data[Comments])</f>
        <v>0</v>
      </c>
    </row>
    <row r="1014" spans="1:16" x14ac:dyDescent="0.2">
      <c r="A1014" s="129"/>
      <c r="B1014" s="129"/>
      <c r="C1014" s="129" t="e" cm="1">
        <f t="array" ref="C1014">_xlfn.XLOOKUP($A1014&amp;$Q$3&amp;$R$3,Data[Index]&amp;Data[Valid Test, Can be used for conformity (Y/N)]&amp;Data[Cycle],Data[Test Name])</f>
        <v>#N/A</v>
      </c>
      <c r="D1014" s="167" t="e" cm="1">
        <f t="array" ref="D1014">_xlfn.XLOOKUP($A1014&amp;$Q$3&amp;$R$3,Data[Index]&amp;Data[Valid Test, Can be used for conformity (Y/N)]&amp;Data[Cycle],Data[Mileage (Miles)])</f>
        <v>#N/A</v>
      </c>
      <c r="E1014" s="130" t="e" cm="1">
        <f t="array" ref="E1014">_xlfn.XLOOKUP($A1014&amp;$Q$3&amp;$R$3,Data[Index]&amp;Data[Valid Test, Can be used for conformity (Y/N)]&amp;Data[Cycle],Data[Date])</f>
        <v>#N/A</v>
      </c>
      <c r="F1014" s="129" t="e" cm="1">
        <f t="array" ref="F1014">_xlfn.XLOOKUP($A1014&amp;$Q$3&amp;$R$3,Data[Index]&amp;Data[Valid Test, Can be used for conformity (Y/N)]&amp;Data[Cycle],Data[CO/km (mg)])</f>
        <v>#N/A</v>
      </c>
      <c r="G1014" s="129" t="e" cm="1">
        <f t="array" ref="G1014">_xlfn.XLOOKUP($A1014&amp;$Q$3,Data[Index]&amp;Data[Valid Test, Can be used for conformity (Y/N)],Data[CO2/km (g)])</f>
        <v>#N/A</v>
      </c>
      <c r="H1014" s="129" t="e" cm="1">
        <f t="array" ref="H1014">_xlfn.XLOOKUP($A1014&amp;$Q$3,Data[Index]&amp;Data[Valid Test, Can be used for conformity (Y/N)],Data[THC/km (mg)])</f>
        <v>#N/A</v>
      </c>
      <c r="I1014" s="129" t="e" cm="1">
        <f t="array" ref="I1014">_xlfn.XLOOKUP($A1014&amp;$Q$3,Data[Index]&amp;Data[Valid Test, Can be used for conformity (Y/N)],Data[NOx/km (mg)])</f>
        <v>#N/A</v>
      </c>
      <c r="J1014" s="129" t="e" cm="1">
        <f t="array" ref="J1014">_xlfn.XLOOKUP($A1014&amp;$Q$3,Data[Index]&amp;Data[Valid Test, Can be used for conformity (Y/N)],Data[THC + NOx/km (mg)])</f>
        <v>#N/A</v>
      </c>
      <c r="K1014" s="142" t="e" cm="1">
        <f t="array" ref="K1014">_xlfn.XLOOKUP($A1014&amp;$Q$3,Data[Index]&amp;Data[Valid Test, Can be used for conformity (Y/N)],Data[PN/km ('#)])</f>
        <v>#N/A</v>
      </c>
      <c r="L1014" s="129" t="e" cm="1">
        <f t="array" ref="L1014">_xlfn.XLOOKUP($A1014&amp;$Q$3,Data[Index]&amp;Data[Valid Test, Can be used for conformity (Y/N)],Data[PM/km (mg)])</f>
        <v>#N/A</v>
      </c>
      <c r="M1014" s="126" t="e" cm="1">
        <f t="array" ref="M1014">_xlfn.XLOOKUP($A1014&amp;$Q$3,Data[Index]&amp;Data[Valid Test, Can be used for conformity (Y/N)],Data[CH4 (mg/km)])</f>
        <v>#N/A</v>
      </c>
      <c r="N1014" s="126" t="e" cm="1">
        <f t="array" ref="N1014">_xlfn.XLOOKUP($A1014&amp;$Q$3,Data[Index]&amp;Data[Valid Test, Can be used for conformity (Y/N)],Data[N20 (mg/km)])</f>
        <v>#N/A</v>
      </c>
      <c r="O1014" s="129" t="e" cm="1">
        <f t="array" ref="O1014">_xlfn.XLOOKUP($A1014&amp;$Q$3,Data[Index]&amp;Data[Valid Test, Can be used for conformity (Y/N)],Data[l/100km])</f>
        <v>#N/A</v>
      </c>
      <c r="P1014" s="138" t="e">
        <f>_xlfn.XLOOKUP($A1014,Data[Index],Data[Comments])</f>
        <v>#N/A</v>
      </c>
    </row>
    <row r="1015" spans="1:16" x14ac:dyDescent="0.2">
      <c r="A1015" s="129"/>
      <c r="B1015" s="129"/>
      <c r="C1015" s="129" t="e" cm="1">
        <f t="array" ref="C1015">_xlfn.XLOOKUP($A1015&amp;$Q$3&amp;$R$3,Data[Index]&amp;Data[Valid Test, Can be used for conformity (Y/N)]&amp;Data[Cycle],Data[Test Name])</f>
        <v>#N/A</v>
      </c>
      <c r="D1015" s="167" t="e" cm="1">
        <f t="array" ref="D1015">_xlfn.XLOOKUP($A1015&amp;$Q$3&amp;$R$3,Data[Index]&amp;Data[Valid Test, Can be used for conformity (Y/N)]&amp;Data[Cycle],Data[Mileage (Miles)])</f>
        <v>#N/A</v>
      </c>
      <c r="E1015" s="130" t="e" cm="1">
        <f t="array" ref="E1015">_xlfn.XLOOKUP($A1015&amp;$Q$3&amp;$R$3,Data[Index]&amp;Data[Valid Test, Can be used for conformity (Y/N)]&amp;Data[Cycle],Data[Date])</f>
        <v>#N/A</v>
      </c>
      <c r="F1015" s="129" t="e" cm="1">
        <f t="array" ref="F1015">_xlfn.XLOOKUP($A1015&amp;$Q$3&amp;$R$3,Data[Index]&amp;Data[Valid Test, Can be used for conformity (Y/N)]&amp;Data[Cycle],Data[CO/km (mg)])</f>
        <v>#N/A</v>
      </c>
      <c r="G1015" s="129" t="e" cm="1">
        <f t="array" ref="G1015">_xlfn.XLOOKUP($A1015&amp;$Q$3,Data[Index]&amp;Data[Valid Test, Can be used for conformity (Y/N)],Data[CO2/km (g)])</f>
        <v>#N/A</v>
      </c>
      <c r="H1015" s="129" t="e" cm="1">
        <f t="array" ref="H1015">_xlfn.XLOOKUP($A1015&amp;$Q$3,Data[Index]&amp;Data[Valid Test, Can be used for conformity (Y/N)],Data[THC/km (mg)])</f>
        <v>#N/A</v>
      </c>
      <c r="I1015" s="129" t="e" cm="1">
        <f t="array" ref="I1015">_xlfn.XLOOKUP($A1015&amp;$Q$3,Data[Index]&amp;Data[Valid Test, Can be used for conformity (Y/N)],Data[NOx/km (mg)])</f>
        <v>#N/A</v>
      </c>
      <c r="J1015" s="129" t="e" cm="1">
        <f t="array" ref="J1015">_xlfn.XLOOKUP($A1015&amp;$Q$3,Data[Index]&amp;Data[Valid Test, Can be used for conformity (Y/N)],Data[THC + NOx/km (mg)])</f>
        <v>#N/A</v>
      </c>
      <c r="K1015" s="142" t="e" cm="1">
        <f t="array" ref="K1015">_xlfn.XLOOKUP($A1015&amp;$Q$3,Data[Index]&amp;Data[Valid Test, Can be used for conformity (Y/N)],Data[PN/km ('#)])</f>
        <v>#N/A</v>
      </c>
      <c r="L1015" s="129" t="e" cm="1">
        <f t="array" ref="L1015">_xlfn.XLOOKUP($A1015&amp;$Q$3,Data[Index]&amp;Data[Valid Test, Can be used for conformity (Y/N)],Data[PM/km (mg)])</f>
        <v>#N/A</v>
      </c>
      <c r="M1015" s="126" t="e" cm="1">
        <f t="array" ref="M1015">_xlfn.XLOOKUP($A1015&amp;$Q$3,Data[Index]&amp;Data[Valid Test, Can be used for conformity (Y/N)],Data[CH4 (mg/km)])</f>
        <v>#N/A</v>
      </c>
      <c r="N1015" s="126" t="e" cm="1">
        <f t="array" ref="N1015">_xlfn.XLOOKUP($A1015&amp;$Q$3,Data[Index]&amp;Data[Valid Test, Can be used for conformity (Y/N)],Data[N20 (mg/km)])</f>
        <v>#N/A</v>
      </c>
      <c r="O1015" s="129" t="e" cm="1">
        <f t="array" ref="O1015">_xlfn.XLOOKUP($A1015&amp;$Q$3,Data[Index]&amp;Data[Valid Test, Can be used for conformity (Y/N)],Data[l/100km])</f>
        <v>#N/A</v>
      </c>
      <c r="P1015" s="138" t="e">
        <f>_xlfn.XLOOKUP($A1015,Data[Index],Data[Comments])</f>
        <v>#N/A</v>
      </c>
    </row>
    <row r="1016" spans="1:16" x14ac:dyDescent="0.2">
      <c r="A1016" s="129"/>
      <c r="B1016" s="129"/>
      <c r="C1016" s="129" t="e" cm="1">
        <f t="array" ref="C1016">_xlfn.XLOOKUP($A1016&amp;$Q$3&amp;$R$3,Data[Index]&amp;Data[Valid Test, Can be used for conformity (Y/N)]&amp;Data[Cycle],Data[Test Name])</f>
        <v>#N/A</v>
      </c>
      <c r="D1016" s="167" t="e" cm="1">
        <f t="array" ref="D1016">_xlfn.XLOOKUP($A1016&amp;$Q$3&amp;$R$3,Data[Index]&amp;Data[Valid Test, Can be used for conformity (Y/N)]&amp;Data[Cycle],Data[Mileage (Miles)])</f>
        <v>#N/A</v>
      </c>
      <c r="E1016" s="130" t="e" cm="1">
        <f t="array" ref="E1016">_xlfn.XLOOKUP($A1016&amp;$Q$3&amp;$R$3,Data[Index]&amp;Data[Valid Test, Can be used for conformity (Y/N)]&amp;Data[Cycle],Data[Date])</f>
        <v>#N/A</v>
      </c>
      <c r="F1016" s="129" t="e" cm="1">
        <f t="array" ref="F1016">_xlfn.XLOOKUP($A1016&amp;$Q$3&amp;$R$3,Data[Index]&amp;Data[Valid Test, Can be used for conformity (Y/N)]&amp;Data[Cycle],Data[CO/km (mg)])</f>
        <v>#N/A</v>
      </c>
      <c r="G1016" s="129" t="e" cm="1">
        <f t="array" ref="G1016">_xlfn.XLOOKUP($A1016&amp;$Q$3,Data[Index]&amp;Data[Valid Test, Can be used for conformity (Y/N)],Data[CO2/km (g)])</f>
        <v>#N/A</v>
      </c>
      <c r="H1016" s="129" t="e" cm="1">
        <f t="array" ref="H1016">_xlfn.XLOOKUP($A1016&amp;$Q$3,Data[Index]&amp;Data[Valid Test, Can be used for conformity (Y/N)],Data[THC/km (mg)])</f>
        <v>#N/A</v>
      </c>
      <c r="I1016" s="129" t="e" cm="1">
        <f t="array" ref="I1016">_xlfn.XLOOKUP($A1016&amp;$Q$3,Data[Index]&amp;Data[Valid Test, Can be used for conformity (Y/N)],Data[NOx/km (mg)])</f>
        <v>#N/A</v>
      </c>
      <c r="J1016" s="129" t="e" cm="1">
        <f t="array" ref="J1016">_xlfn.XLOOKUP($A1016&amp;$Q$3,Data[Index]&amp;Data[Valid Test, Can be used for conformity (Y/N)],Data[THC + NOx/km (mg)])</f>
        <v>#N/A</v>
      </c>
      <c r="K1016" s="142" t="e" cm="1">
        <f t="array" ref="K1016">_xlfn.XLOOKUP($A1016&amp;$Q$3,Data[Index]&amp;Data[Valid Test, Can be used for conformity (Y/N)],Data[PN/km ('#)])</f>
        <v>#N/A</v>
      </c>
      <c r="L1016" s="129" t="e" cm="1">
        <f t="array" ref="L1016">_xlfn.XLOOKUP($A1016&amp;$Q$3,Data[Index]&amp;Data[Valid Test, Can be used for conformity (Y/N)],Data[PM/km (mg)])</f>
        <v>#N/A</v>
      </c>
      <c r="M1016" s="126" t="e" cm="1">
        <f t="array" ref="M1016">_xlfn.XLOOKUP($A1016&amp;$Q$3,Data[Index]&amp;Data[Valid Test, Can be used for conformity (Y/N)],Data[CH4 (mg/km)])</f>
        <v>#N/A</v>
      </c>
      <c r="N1016" s="126" t="e" cm="1">
        <f t="array" ref="N1016">_xlfn.XLOOKUP($A1016&amp;$Q$3,Data[Index]&amp;Data[Valid Test, Can be used for conformity (Y/N)],Data[N20 (mg/km)])</f>
        <v>#N/A</v>
      </c>
      <c r="O1016" s="129" t="e" cm="1">
        <f t="array" ref="O1016">_xlfn.XLOOKUP($A1016&amp;$Q$3,Data[Index]&amp;Data[Valid Test, Can be used for conformity (Y/N)],Data[l/100km])</f>
        <v>#N/A</v>
      </c>
      <c r="P1016" s="138" t="e">
        <f>_xlfn.XLOOKUP($A1016,Data[Index],Data[Comments])</f>
        <v>#N/A</v>
      </c>
    </row>
    <row r="1017" spans="1:16" x14ac:dyDescent="0.2">
      <c r="A1017" s="129"/>
      <c r="B1017" s="129"/>
      <c r="C1017" s="129" t="e" cm="1">
        <f t="array" ref="C1017">_xlfn.XLOOKUP($A1017&amp;$Q$3&amp;$R$3,Data[Index]&amp;Data[Valid Test, Can be used for conformity (Y/N)]&amp;Data[Cycle],Data[Test Name])</f>
        <v>#N/A</v>
      </c>
      <c r="D1017" s="167" t="e" cm="1">
        <f t="array" ref="D1017">_xlfn.XLOOKUP($A1017&amp;$Q$3&amp;$R$3,Data[Index]&amp;Data[Valid Test, Can be used for conformity (Y/N)]&amp;Data[Cycle],Data[Mileage (Miles)])</f>
        <v>#N/A</v>
      </c>
      <c r="E1017" s="130" t="e" cm="1">
        <f t="array" ref="E1017">_xlfn.XLOOKUP($A1017&amp;$Q$3&amp;$R$3,Data[Index]&amp;Data[Valid Test, Can be used for conformity (Y/N)]&amp;Data[Cycle],Data[Date])</f>
        <v>#N/A</v>
      </c>
      <c r="F1017" s="129" t="e" cm="1">
        <f t="array" ref="F1017">_xlfn.XLOOKUP($A1017&amp;$Q$3&amp;$R$3,Data[Index]&amp;Data[Valid Test, Can be used for conformity (Y/N)]&amp;Data[Cycle],Data[CO/km (mg)])</f>
        <v>#N/A</v>
      </c>
      <c r="G1017" s="129" t="e" cm="1">
        <f t="array" ref="G1017">_xlfn.XLOOKUP($A1017&amp;$Q$3,Data[Index]&amp;Data[Valid Test, Can be used for conformity (Y/N)],Data[CO2/km (g)])</f>
        <v>#N/A</v>
      </c>
      <c r="H1017" s="129" t="e" cm="1">
        <f t="array" ref="H1017">_xlfn.XLOOKUP($A1017&amp;$Q$3,Data[Index]&amp;Data[Valid Test, Can be used for conformity (Y/N)],Data[THC/km (mg)])</f>
        <v>#N/A</v>
      </c>
      <c r="I1017" s="129" t="e" cm="1">
        <f t="array" ref="I1017">_xlfn.XLOOKUP($A1017&amp;$Q$3,Data[Index]&amp;Data[Valid Test, Can be used for conformity (Y/N)],Data[NOx/km (mg)])</f>
        <v>#N/A</v>
      </c>
      <c r="J1017" s="129" t="e" cm="1">
        <f t="array" ref="J1017">_xlfn.XLOOKUP($A1017&amp;$Q$3,Data[Index]&amp;Data[Valid Test, Can be used for conformity (Y/N)],Data[THC + NOx/km (mg)])</f>
        <v>#N/A</v>
      </c>
      <c r="K1017" s="142" t="e" cm="1">
        <f t="array" ref="K1017">_xlfn.XLOOKUP($A1017&amp;$Q$3,Data[Index]&amp;Data[Valid Test, Can be used for conformity (Y/N)],Data[PN/km ('#)])</f>
        <v>#N/A</v>
      </c>
      <c r="L1017" s="129" t="e" cm="1">
        <f t="array" ref="L1017">_xlfn.XLOOKUP($A1017&amp;$Q$3,Data[Index]&amp;Data[Valid Test, Can be used for conformity (Y/N)],Data[PM/km (mg)])</f>
        <v>#N/A</v>
      </c>
      <c r="M1017" s="126" t="e" cm="1">
        <f t="array" ref="M1017">_xlfn.XLOOKUP($A1017&amp;$Q$3,Data[Index]&amp;Data[Valid Test, Can be used for conformity (Y/N)],Data[CH4 (mg/km)])</f>
        <v>#N/A</v>
      </c>
      <c r="N1017" s="126" t="e" cm="1">
        <f t="array" ref="N1017">_xlfn.XLOOKUP($A1017&amp;$Q$3,Data[Index]&amp;Data[Valid Test, Can be used for conformity (Y/N)],Data[N20 (mg/km)])</f>
        <v>#N/A</v>
      </c>
      <c r="O1017" s="129" t="e" cm="1">
        <f t="array" ref="O1017">_xlfn.XLOOKUP($A1017&amp;$Q$3,Data[Index]&amp;Data[Valid Test, Can be used for conformity (Y/N)],Data[l/100km])</f>
        <v>#N/A</v>
      </c>
      <c r="P1017" s="138">
        <f>_xlfn.XLOOKUP($A1017,Data[Index],Data[Comments])</f>
        <v>0</v>
      </c>
    </row>
    <row r="1018" spans="1:16" x14ac:dyDescent="0.2">
      <c r="A1018" s="129"/>
      <c r="B1018" s="129"/>
      <c r="C1018" s="129" t="e" cm="1">
        <f t="array" ref="C1018">_xlfn.XLOOKUP($A1018&amp;$Q$3&amp;$R$3,Data[Index]&amp;Data[Valid Test, Can be used for conformity (Y/N)]&amp;Data[Cycle],Data[Test Name])</f>
        <v>#N/A</v>
      </c>
      <c r="D1018" s="167" t="e" cm="1">
        <f t="array" ref="D1018">_xlfn.XLOOKUP($A1018&amp;$Q$3&amp;$R$3,Data[Index]&amp;Data[Valid Test, Can be used for conformity (Y/N)]&amp;Data[Cycle],Data[Mileage (Miles)])</f>
        <v>#N/A</v>
      </c>
      <c r="E1018" s="130" t="e" cm="1">
        <f t="array" ref="E1018">_xlfn.XLOOKUP($A1018&amp;$Q$3&amp;$R$3,Data[Index]&amp;Data[Valid Test, Can be used for conformity (Y/N)]&amp;Data[Cycle],Data[Date])</f>
        <v>#N/A</v>
      </c>
      <c r="F1018" s="129" t="e" cm="1">
        <f t="array" ref="F1018">_xlfn.XLOOKUP($A1018&amp;$Q$3&amp;$R$3,Data[Index]&amp;Data[Valid Test, Can be used for conformity (Y/N)]&amp;Data[Cycle],Data[CO/km (mg)])</f>
        <v>#N/A</v>
      </c>
      <c r="G1018" s="129" t="e" cm="1">
        <f t="array" ref="G1018">_xlfn.XLOOKUP($A1018&amp;$Q$3,Data[Index]&amp;Data[Valid Test, Can be used for conformity (Y/N)],Data[CO2/km (g)])</f>
        <v>#N/A</v>
      </c>
      <c r="H1018" s="129" t="e" cm="1">
        <f t="array" ref="H1018">_xlfn.XLOOKUP($A1018&amp;$Q$3,Data[Index]&amp;Data[Valid Test, Can be used for conformity (Y/N)],Data[THC/km (mg)])</f>
        <v>#N/A</v>
      </c>
      <c r="I1018" s="129" t="e" cm="1">
        <f t="array" ref="I1018">_xlfn.XLOOKUP($A1018&amp;$Q$3,Data[Index]&amp;Data[Valid Test, Can be used for conformity (Y/N)],Data[NOx/km (mg)])</f>
        <v>#N/A</v>
      </c>
      <c r="J1018" s="129" t="e" cm="1">
        <f t="array" ref="J1018">_xlfn.XLOOKUP($A1018&amp;$Q$3,Data[Index]&amp;Data[Valid Test, Can be used for conformity (Y/N)],Data[THC + NOx/km (mg)])</f>
        <v>#N/A</v>
      </c>
      <c r="K1018" s="142" t="e" cm="1">
        <f t="array" ref="K1018">_xlfn.XLOOKUP($A1018&amp;$Q$3,Data[Index]&amp;Data[Valid Test, Can be used for conformity (Y/N)],Data[PN/km ('#)])</f>
        <v>#N/A</v>
      </c>
      <c r="L1018" s="129" t="e" cm="1">
        <f t="array" ref="L1018">_xlfn.XLOOKUP($A1018&amp;$Q$3,Data[Index]&amp;Data[Valid Test, Can be used for conformity (Y/N)],Data[PM/km (mg)])</f>
        <v>#N/A</v>
      </c>
      <c r="M1018" s="126" t="e" cm="1">
        <f t="array" ref="M1018">_xlfn.XLOOKUP($A1018&amp;$Q$3,Data[Index]&amp;Data[Valid Test, Can be used for conformity (Y/N)],Data[CH4 (mg/km)])</f>
        <v>#N/A</v>
      </c>
      <c r="N1018" s="126" t="e" cm="1">
        <f t="array" ref="N1018">_xlfn.XLOOKUP($A1018&amp;$Q$3,Data[Index]&amp;Data[Valid Test, Can be used for conformity (Y/N)],Data[N20 (mg/km)])</f>
        <v>#N/A</v>
      </c>
      <c r="O1018" s="129" t="e" cm="1">
        <f t="array" ref="O1018">_xlfn.XLOOKUP($A1018&amp;$Q$3,Data[Index]&amp;Data[Valid Test, Can be used for conformity (Y/N)],Data[l/100km])</f>
        <v>#N/A</v>
      </c>
      <c r="P1018" s="138">
        <f>_xlfn.XLOOKUP($A1018,Data[Index],Data[Comments])</f>
        <v>0</v>
      </c>
    </row>
    <row r="1019" spans="1:16" x14ac:dyDescent="0.2">
      <c r="A1019" s="129"/>
      <c r="B1019" s="129"/>
      <c r="C1019" s="129" t="e" cm="1">
        <f t="array" ref="C1019">_xlfn.XLOOKUP($A1019&amp;$Q$3&amp;$R$3,Data[Index]&amp;Data[Valid Test, Can be used for conformity (Y/N)]&amp;Data[Cycle],Data[Test Name])</f>
        <v>#N/A</v>
      </c>
      <c r="D1019" s="167" t="e" cm="1">
        <f t="array" ref="D1019">_xlfn.XLOOKUP($A1019&amp;$Q$3&amp;$R$3,Data[Index]&amp;Data[Valid Test, Can be used for conformity (Y/N)]&amp;Data[Cycle],Data[Mileage (Miles)])</f>
        <v>#N/A</v>
      </c>
      <c r="E1019" s="130" t="e" cm="1">
        <f t="array" ref="E1019">_xlfn.XLOOKUP($A1019&amp;$Q$3&amp;$R$3,Data[Index]&amp;Data[Valid Test, Can be used for conformity (Y/N)]&amp;Data[Cycle],Data[Date])</f>
        <v>#N/A</v>
      </c>
      <c r="F1019" s="129" t="e" cm="1">
        <f t="array" ref="F1019">_xlfn.XLOOKUP($A1019&amp;$Q$3&amp;$R$3,Data[Index]&amp;Data[Valid Test, Can be used for conformity (Y/N)]&amp;Data[Cycle],Data[CO/km (mg)])</f>
        <v>#N/A</v>
      </c>
      <c r="G1019" s="129" t="e" cm="1">
        <f t="array" ref="G1019">_xlfn.XLOOKUP($A1019&amp;$Q$3,Data[Index]&amp;Data[Valid Test, Can be used for conformity (Y/N)],Data[CO2/km (g)])</f>
        <v>#N/A</v>
      </c>
      <c r="H1019" s="129" t="e" cm="1">
        <f t="array" ref="H1019">_xlfn.XLOOKUP($A1019&amp;$Q$3,Data[Index]&amp;Data[Valid Test, Can be used for conformity (Y/N)],Data[THC/km (mg)])</f>
        <v>#N/A</v>
      </c>
      <c r="I1019" s="129" t="e" cm="1">
        <f t="array" ref="I1019">_xlfn.XLOOKUP($A1019&amp;$Q$3,Data[Index]&amp;Data[Valid Test, Can be used for conformity (Y/N)],Data[NOx/km (mg)])</f>
        <v>#N/A</v>
      </c>
      <c r="J1019" s="129" t="e" cm="1">
        <f t="array" ref="J1019">_xlfn.XLOOKUP($A1019&amp;$Q$3,Data[Index]&amp;Data[Valid Test, Can be used for conformity (Y/N)],Data[THC + NOx/km (mg)])</f>
        <v>#N/A</v>
      </c>
      <c r="K1019" s="142" t="e" cm="1">
        <f t="array" ref="K1019">_xlfn.XLOOKUP($A1019&amp;$Q$3,Data[Index]&amp;Data[Valid Test, Can be used for conformity (Y/N)],Data[PN/km ('#)])</f>
        <v>#N/A</v>
      </c>
      <c r="L1019" s="129" t="e" cm="1">
        <f t="array" ref="L1019">_xlfn.XLOOKUP($A1019&amp;$Q$3,Data[Index]&amp;Data[Valid Test, Can be used for conformity (Y/N)],Data[PM/km (mg)])</f>
        <v>#N/A</v>
      </c>
      <c r="M1019" s="126" t="e" cm="1">
        <f t="array" ref="M1019">_xlfn.XLOOKUP($A1019&amp;$Q$3,Data[Index]&amp;Data[Valid Test, Can be used for conformity (Y/N)],Data[CH4 (mg/km)])</f>
        <v>#N/A</v>
      </c>
      <c r="N1019" s="126" t="e" cm="1">
        <f t="array" ref="N1019">_xlfn.XLOOKUP($A1019&amp;$Q$3,Data[Index]&amp;Data[Valid Test, Can be used for conformity (Y/N)],Data[N20 (mg/km)])</f>
        <v>#N/A</v>
      </c>
      <c r="O1019" s="129" t="e" cm="1">
        <f t="array" ref="O1019">_xlfn.XLOOKUP($A1019&amp;$Q$3,Data[Index]&amp;Data[Valid Test, Can be used for conformity (Y/N)],Data[l/100km])</f>
        <v>#N/A</v>
      </c>
      <c r="P1019" s="138" t="e">
        <f>_xlfn.XLOOKUP($A1019,Data[Index],Data[Comments])</f>
        <v>#N/A</v>
      </c>
    </row>
    <row r="1020" spans="1:16" x14ac:dyDescent="0.2">
      <c r="A1020" s="129"/>
      <c r="B1020" s="129"/>
      <c r="C1020" s="129" t="e" cm="1">
        <f t="array" ref="C1020">_xlfn.XLOOKUP($A1020&amp;$Q$3&amp;$R$3,Data[Index]&amp;Data[Valid Test, Can be used for conformity (Y/N)]&amp;Data[Cycle],Data[Test Name])</f>
        <v>#N/A</v>
      </c>
      <c r="D1020" s="167" t="e" cm="1">
        <f t="array" ref="D1020">_xlfn.XLOOKUP($A1020&amp;$Q$3&amp;$R$3,Data[Index]&amp;Data[Valid Test, Can be used for conformity (Y/N)]&amp;Data[Cycle],Data[Mileage (Miles)])</f>
        <v>#N/A</v>
      </c>
      <c r="E1020" s="130" t="e" cm="1">
        <f t="array" ref="E1020">_xlfn.XLOOKUP($A1020&amp;$Q$3&amp;$R$3,Data[Index]&amp;Data[Valid Test, Can be used for conformity (Y/N)]&amp;Data[Cycle],Data[Date])</f>
        <v>#N/A</v>
      </c>
      <c r="F1020" s="129" t="e" cm="1">
        <f t="array" ref="F1020">_xlfn.XLOOKUP($A1020&amp;$Q$3&amp;$R$3,Data[Index]&amp;Data[Valid Test, Can be used for conformity (Y/N)]&amp;Data[Cycle],Data[CO/km (mg)])</f>
        <v>#N/A</v>
      </c>
      <c r="G1020" s="129" t="e" cm="1">
        <f t="array" ref="G1020">_xlfn.XLOOKUP($A1020&amp;$Q$3,Data[Index]&amp;Data[Valid Test, Can be used for conformity (Y/N)],Data[CO2/km (g)])</f>
        <v>#N/A</v>
      </c>
      <c r="H1020" s="129" t="e" cm="1">
        <f t="array" ref="H1020">_xlfn.XLOOKUP($A1020&amp;$Q$3,Data[Index]&amp;Data[Valid Test, Can be used for conformity (Y/N)],Data[THC/km (mg)])</f>
        <v>#N/A</v>
      </c>
      <c r="I1020" s="129" t="e" cm="1">
        <f t="array" ref="I1020">_xlfn.XLOOKUP($A1020&amp;$Q$3,Data[Index]&amp;Data[Valid Test, Can be used for conformity (Y/N)],Data[NOx/km (mg)])</f>
        <v>#N/A</v>
      </c>
      <c r="J1020" s="129" t="e" cm="1">
        <f t="array" ref="J1020">_xlfn.XLOOKUP($A1020&amp;$Q$3,Data[Index]&amp;Data[Valid Test, Can be used for conformity (Y/N)],Data[THC + NOx/km (mg)])</f>
        <v>#N/A</v>
      </c>
      <c r="K1020" s="142" t="e" cm="1">
        <f t="array" ref="K1020">_xlfn.XLOOKUP($A1020&amp;$Q$3,Data[Index]&amp;Data[Valid Test, Can be used for conformity (Y/N)],Data[PN/km ('#)])</f>
        <v>#N/A</v>
      </c>
      <c r="L1020" s="129" t="e" cm="1">
        <f t="array" ref="L1020">_xlfn.XLOOKUP($A1020&amp;$Q$3,Data[Index]&amp;Data[Valid Test, Can be used for conformity (Y/N)],Data[PM/km (mg)])</f>
        <v>#N/A</v>
      </c>
      <c r="M1020" s="126" t="e" cm="1">
        <f t="array" ref="M1020">_xlfn.XLOOKUP($A1020&amp;$Q$3,Data[Index]&amp;Data[Valid Test, Can be used for conformity (Y/N)],Data[CH4 (mg/km)])</f>
        <v>#N/A</v>
      </c>
      <c r="N1020" s="126" t="e" cm="1">
        <f t="array" ref="N1020">_xlfn.XLOOKUP($A1020&amp;$Q$3,Data[Index]&amp;Data[Valid Test, Can be used for conformity (Y/N)],Data[N20 (mg/km)])</f>
        <v>#N/A</v>
      </c>
      <c r="O1020" s="129" t="e" cm="1">
        <f t="array" ref="O1020">_xlfn.XLOOKUP($A1020&amp;$Q$3,Data[Index]&amp;Data[Valid Test, Can be used for conformity (Y/N)],Data[l/100km])</f>
        <v>#N/A</v>
      </c>
      <c r="P1020" s="138">
        <f>_xlfn.XLOOKUP($A1020,Data[Index],Data[Comments])</f>
        <v>0</v>
      </c>
    </row>
    <row r="1021" spans="1:16" x14ac:dyDescent="0.2">
      <c r="A1021" s="129"/>
      <c r="B1021" s="129"/>
      <c r="C1021" s="129" t="e" cm="1">
        <f t="array" ref="C1021">_xlfn.XLOOKUP($A1021&amp;$Q$3&amp;$R$3,Data[Index]&amp;Data[Valid Test, Can be used for conformity (Y/N)]&amp;Data[Cycle],Data[Test Name])</f>
        <v>#N/A</v>
      </c>
      <c r="D1021" s="167" t="e" cm="1">
        <f t="array" ref="D1021">_xlfn.XLOOKUP($A1021&amp;$Q$3&amp;$R$3,Data[Index]&amp;Data[Valid Test, Can be used for conformity (Y/N)]&amp;Data[Cycle],Data[Mileage (Miles)])</f>
        <v>#N/A</v>
      </c>
      <c r="E1021" s="130" t="e" cm="1">
        <f t="array" ref="E1021">_xlfn.XLOOKUP($A1021&amp;$Q$3&amp;$R$3,Data[Index]&amp;Data[Valid Test, Can be used for conformity (Y/N)]&amp;Data[Cycle],Data[Date])</f>
        <v>#N/A</v>
      </c>
      <c r="F1021" s="129" t="e" cm="1">
        <f t="array" ref="F1021">_xlfn.XLOOKUP($A1021&amp;$Q$3&amp;$R$3,Data[Index]&amp;Data[Valid Test, Can be used for conformity (Y/N)]&amp;Data[Cycle],Data[CO/km (mg)])</f>
        <v>#N/A</v>
      </c>
      <c r="G1021" s="129" t="e" cm="1">
        <f t="array" ref="G1021">_xlfn.XLOOKUP($A1021&amp;$Q$3,Data[Index]&amp;Data[Valid Test, Can be used for conformity (Y/N)],Data[CO2/km (g)])</f>
        <v>#N/A</v>
      </c>
      <c r="H1021" s="129" t="e" cm="1">
        <f t="array" ref="H1021">_xlfn.XLOOKUP($A1021&amp;$Q$3,Data[Index]&amp;Data[Valid Test, Can be used for conformity (Y/N)],Data[THC/km (mg)])</f>
        <v>#N/A</v>
      </c>
      <c r="I1021" s="129" t="e" cm="1">
        <f t="array" ref="I1021">_xlfn.XLOOKUP($A1021&amp;$Q$3,Data[Index]&amp;Data[Valid Test, Can be used for conformity (Y/N)],Data[NOx/km (mg)])</f>
        <v>#N/A</v>
      </c>
      <c r="J1021" s="129" t="e" cm="1">
        <f t="array" ref="J1021">_xlfn.XLOOKUP($A1021&amp;$Q$3,Data[Index]&amp;Data[Valid Test, Can be used for conformity (Y/N)],Data[THC + NOx/km (mg)])</f>
        <v>#N/A</v>
      </c>
      <c r="K1021" s="142" t="e" cm="1">
        <f t="array" ref="K1021">_xlfn.XLOOKUP($A1021&amp;$Q$3,Data[Index]&amp;Data[Valid Test, Can be used for conformity (Y/N)],Data[PN/km ('#)])</f>
        <v>#N/A</v>
      </c>
      <c r="L1021" s="129" t="e" cm="1">
        <f t="array" ref="L1021">_xlfn.XLOOKUP($A1021&amp;$Q$3,Data[Index]&amp;Data[Valid Test, Can be used for conformity (Y/N)],Data[PM/km (mg)])</f>
        <v>#N/A</v>
      </c>
      <c r="M1021" s="126" t="e" cm="1">
        <f t="array" ref="M1021">_xlfn.XLOOKUP($A1021&amp;$Q$3,Data[Index]&amp;Data[Valid Test, Can be used for conformity (Y/N)],Data[CH4 (mg/km)])</f>
        <v>#N/A</v>
      </c>
      <c r="N1021" s="126" t="e" cm="1">
        <f t="array" ref="N1021">_xlfn.XLOOKUP($A1021&amp;$Q$3,Data[Index]&amp;Data[Valid Test, Can be used for conformity (Y/N)],Data[N20 (mg/km)])</f>
        <v>#N/A</v>
      </c>
      <c r="O1021" s="129" t="e" cm="1">
        <f t="array" ref="O1021">_xlfn.XLOOKUP($A1021&amp;$Q$3,Data[Index]&amp;Data[Valid Test, Can be used for conformity (Y/N)],Data[l/100km])</f>
        <v>#N/A</v>
      </c>
      <c r="P1021" s="138">
        <f>_xlfn.XLOOKUP($A1021,Data[Index],Data[Comments])</f>
        <v>0</v>
      </c>
    </row>
    <row r="1022" spans="1:16" x14ac:dyDescent="0.2">
      <c r="A1022" s="129"/>
      <c r="B1022" s="129"/>
      <c r="C1022" s="129" t="e" cm="1">
        <f t="array" ref="C1022">_xlfn.XLOOKUP($A1022&amp;$Q$3&amp;$R$3,Data[Index]&amp;Data[Valid Test, Can be used for conformity (Y/N)]&amp;Data[Cycle],Data[Test Name])</f>
        <v>#N/A</v>
      </c>
      <c r="D1022" s="167" t="e" cm="1">
        <f t="array" ref="D1022">_xlfn.XLOOKUP($A1022&amp;$Q$3&amp;$R$3,Data[Index]&amp;Data[Valid Test, Can be used for conformity (Y/N)]&amp;Data[Cycle],Data[Mileage (Miles)])</f>
        <v>#N/A</v>
      </c>
      <c r="E1022" s="130" t="e" cm="1">
        <f t="array" ref="E1022">_xlfn.XLOOKUP($A1022&amp;$Q$3&amp;$R$3,Data[Index]&amp;Data[Valid Test, Can be used for conformity (Y/N)]&amp;Data[Cycle],Data[Date])</f>
        <v>#N/A</v>
      </c>
      <c r="F1022" s="129" t="e" cm="1">
        <f t="array" ref="F1022">_xlfn.XLOOKUP($A1022&amp;$Q$3&amp;$R$3,Data[Index]&amp;Data[Valid Test, Can be used for conformity (Y/N)]&amp;Data[Cycle],Data[CO/km (mg)])</f>
        <v>#N/A</v>
      </c>
      <c r="G1022" s="129" t="e" cm="1">
        <f t="array" ref="G1022">_xlfn.XLOOKUP($A1022&amp;$Q$3,Data[Index]&amp;Data[Valid Test, Can be used for conformity (Y/N)],Data[CO2/km (g)])</f>
        <v>#N/A</v>
      </c>
      <c r="H1022" s="129" t="e" cm="1">
        <f t="array" ref="H1022">_xlfn.XLOOKUP($A1022&amp;$Q$3,Data[Index]&amp;Data[Valid Test, Can be used for conformity (Y/N)],Data[THC/km (mg)])</f>
        <v>#N/A</v>
      </c>
      <c r="I1022" s="129" t="e" cm="1">
        <f t="array" ref="I1022">_xlfn.XLOOKUP($A1022&amp;$Q$3,Data[Index]&amp;Data[Valid Test, Can be used for conformity (Y/N)],Data[NOx/km (mg)])</f>
        <v>#N/A</v>
      </c>
      <c r="J1022" s="129" t="e" cm="1">
        <f t="array" ref="J1022">_xlfn.XLOOKUP($A1022&amp;$Q$3,Data[Index]&amp;Data[Valid Test, Can be used for conformity (Y/N)],Data[THC + NOx/km (mg)])</f>
        <v>#N/A</v>
      </c>
      <c r="K1022" s="142" t="e" cm="1">
        <f t="array" ref="K1022">_xlfn.XLOOKUP($A1022&amp;$Q$3,Data[Index]&amp;Data[Valid Test, Can be used for conformity (Y/N)],Data[PN/km ('#)])</f>
        <v>#N/A</v>
      </c>
      <c r="L1022" s="129" t="e" cm="1">
        <f t="array" ref="L1022">_xlfn.XLOOKUP($A1022&amp;$Q$3,Data[Index]&amp;Data[Valid Test, Can be used for conformity (Y/N)],Data[PM/km (mg)])</f>
        <v>#N/A</v>
      </c>
      <c r="M1022" s="126" t="e" cm="1">
        <f t="array" ref="M1022">_xlfn.XLOOKUP($A1022&amp;$Q$3,Data[Index]&amp;Data[Valid Test, Can be used for conformity (Y/N)],Data[CH4 (mg/km)])</f>
        <v>#N/A</v>
      </c>
      <c r="N1022" s="126" t="e" cm="1">
        <f t="array" ref="N1022">_xlfn.XLOOKUP($A1022&amp;$Q$3,Data[Index]&amp;Data[Valid Test, Can be used for conformity (Y/N)],Data[N20 (mg/km)])</f>
        <v>#N/A</v>
      </c>
      <c r="O1022" s="129" t="e" cm="1">
        <f t="array" ref="O1022">_xlfn.XLOOKUP($A1022&amp;$Q$3,Data[Index]&amp;Data[Valid Test, Can be used for conformity (Y/N)],Data[l/100km])</f>
        <v>#N/A</v>
      </c>
      <c r="P1022" s="138" t="e">
        <f>_xlfn.XLOOKUP($A1022,Data[Index],Data[Comments])</f>
        <v>#N/A</v>
      </c>
    </row>
    <row r="1023" spans="1:16" x14ac:dyDescent="0.2">
      <c r="A1023" s="129"/>
      <c r="B1023" s="129"/>
      <c r="C1023" s="129" t="e" cm="1">
        <f t="array" ref="C1023">_xlfn.XLOOKUP($A1023&amp;$Q$3&amp;$R$3,Data[Index]&amp;Data[Valid Test, Can be used for conformity (Y/N)]&amp;Data[Cycle],Data[Test Name])</f>
        <v>#N/A</v>
      </c>
      <c r="D1023" s="167" t="e" cm="1">
        <f t="array" ref="D1023">_xlfn.XLOOKUP($A1023&amp;$Q$3&amp;$R$3,Data[Index]&amp;Data[Valid Test, Can be used for conformity (Y/N)]&amp;Data[Cycle],Data[Mileage (Miles)])</f>
        <v>#N/A</v>
      </c>
      <c r="E1023" s="130" t="e" cm="1">
        <f t="array" ref="E1023">_xlfn.XLOOKUP($A1023&amp;$Q$3&amp;$R$3,Data[Index]&amp;Data[Valid Test, Can be used for conformity (Y/N)]&amp;Data[Cycle],Data[Date])</f>
        <v>#N/A</v>
      </c>
      <c r="F1023" s="129" t="e" cm="1">
        <f t="array" ref="F1023">_xlfn.XLOOKUP($A1023&amp;$Q$3&amp;$R$3,Data[Index]&amp;Data[Valid Test, Can be used for conformity (Y/N)]&amp;Data[Cycle],Data[CO/km (mg)])</f>
        <v>#N/A</v>
      </c>
      <c r="G1023" s="129" t="e" cm="1">
        <f t="array" ref="G1023">_xlfn.XLOOKUP($A1023&amp;$Q$3,Data[Index]&amp;Data[Valid Test, Can be used for conformity (Y/N)],Data[CO2/km (g)])</f>
        <v>#N/A</v>
      </c>
      <c r="H1023" s="129" t="e" cm="1">
        <f t="array" ref="H1023">_xlfn.XLOOKUP($A1023&amp;$Q$3,Data[Index]&amp;Data[Valid Test, Can be used for conformity (Y/N)],Data[THC/km (mg)])</f>
        <v>#N/A</v>
      </c>
      <c r="I1023" s="129" t="e" cm="1">
        <f t="array" ref="I1023">_xlfn.XLOOKUP($A1023&amp;$Q$3,Data[Index]&amp;Data[Valid Test, Can be used for conformity (Y/N)],Data[NOx/km (mg)])</f>
        <v>#N/A</v>
      </c>
      <c r="J1023" s="129" t="e" cm="1">
        <f t="array" ref="J1023">_xlfn.XLOOKUP($A1023&amp;$Q$3,Data[Index]&amp;Data[Valid Test, Can be used for conformity (Y/N)],Data[THC + NOx/km (mg)])</f>
        <v>#N/A</v>
      </c>
      <c r="K1023" s="142" t="e" cm="1">
        <f t="array" ref="K1023">_xlfn.XLOOKUP($A1023&amp;$Q$3,Data[Index]&amp;Data[Valid Test, Can be used for conformity (Y/N)],Data[PN/km ('#)])</f>
        <v>#N/A</v>
      </c>
      <c r="L1023" s="129" t="e" cm="1">
        <f t="array" ref="L1023">_xlfn.XLOOKUP($A1023&amp;$Q$3,Data[Index]&amp;Data[Valid Test, Can be used for conformity (Y/N)],Data[PM/km (mg)])</f>
        <v>#N/A</v>
      </c>
      <c r="M1023" s="126" t="e" cm="1">
        <f t="array" ref="M1023">_xlfn.XLOOKUP($A1023&amp;$Q$3,Data[Index]&amp;Data[Valid Test, Can be used for conformity (Y/N)],Data[CH4 (mg/km)])</f>
        <v>#N/A</v>
      </c>
      <c r="N1023" s="126" t="e" cm="1">
        <f t="array" ref="N1023">_xlfn.XLOOKUP($A1023&amp;$Q$3,Data[Index]&amp;Data[Valid Test, Can be used for conformity (Y/N)],Data[N20 (mg/km)])</f>
        <v>#N/A</v>
      </c>
      <c r="O1023" s="129" t="e" cm="1">
        <f t="array" ref="O1023">_xlfn.XLOOKUP($A1023&amp;$Q$3,Data[Index]&amp;Data[Valid Test, Can be used for conformity (Y/N)],Data[l/100km])</f>
        <v>#N/A</v>
      </c>
      <c r="P1023" s="138" t="e">
        <f>_xlfn.XLOOKUP($A1023,Data[Index],Data[Comments])</f>
        <v>#N/A</v>
      </c>
    </row>
    <row r="1024" spans="1:16" x14ac:dyDescent="0.2">
      <c r="A1024" s="129"/>
      <c r="B1024" s="129"/>
      <c r="C1024" s="129" t="e" cm="1">
        <f t="array" ref="C1024">_xlfn.XLOOKUP($A1024&amp;$Q$3&amp;$R$3,Data[Index]&amp;Data[Valid Test, Can be used for conformity (Y/N)]&amp;Data[Cycle],Data[Test Name])</f>
        <v>#N/A</v>
      </c>
      <c r="D1024" s="167" t="e" cm="1">
        <f t="array" ref="D1024">_xlfn.XLOOKUP($A1024&amp;$Q$3&amp;$R$3,Data[Index]&amp;Data[Valid Test, Can be used for conformity (Y/N)]&amp;Data[Cycle],Data[Mileage (Miles)])</f>
        <v>#N/A</v>
      </c>
      <c r="E1024" s="130" t="e" cm="1">
        <f t="array" ref="E1024">_xlfn.XLOOKUP($A1024&amp;$Q$3&amp;$R$3,Data[Index]&amp;Data[Valid Test, Can be used for conformity (Y/N)]&amp;Data[Cycle],Data[Date])</f>
        <v>#N/A</v>
      </c>
      <c r="F1024" s="129" t="e" cm="1">
        <f t="array" ref="F1024">_xlfn.XLOOKUP($A1024&amp;$Q$3&amp;$R$3,Data[Index]&amp;Data[Valid Test, Can be used for conformity (Y/N)]&amp;Data[Cycle],Data[CO/km (mg)])</f>
        <v>#N/A</v>
      </c>
      <c r="G1024" s="129" t="e" cm="1">
        <f t="array" ref="G1024">_xlfn.XLOOKUP($A1024&amp;$Q$3,Data[Index]&amp;Data[Valid Test, Can be used for conformity (Y/N)],Data[CO2/km (g)])</f>
        <v>#N/A</v>
      </c>
      <c r="H1024" s="129" t="e" cm="1">
        <f t="array" ref="H1024">_xlfn.XLOOKUP($A1024&amp;$Q$3,Data[Index]&amp;Data[Valid Test, Can be used for conformity (Y/N)],Data[THC/km (mg)])</f>
        <v>#N/A</v>
      </c>
      <c r="I1024" s="129" t="e" cm="1">
        <f t="array" ref="I1024">_xlfn.XLOOKUP($A1024&amp;$Q$3,Data[Index]&amp;Data[Valid Test, Can be used for conformity (Y/N)],Data[NOx/km (mg)])</f>
        <v>#N/A</v>
      </c>
      <c r="J1024" s="129" t="e" cm="1">
        <f t="array" ref="J1024">_xlfn.XLOOKUP($A1024&amp;$Q$3,Data[Index]&amp;Data[Valid Test, Can be used for conformity (Y/N)],Data[THC + NOx/km (mg)])</f>
        <v>#N/A</v>
      </c>
      <c r="K1024" s="142" t="e" cm="1">
        <f t="array" ref="K1024">_xlfn.XLOOKUP($A1024&amp;$Q$3,Data[Index]&amp;Data[Valid Test, Can be used for conformity (Y/N)],Data[PN/km ('#)])</f>
        <v>#N/A</v>
      </c>
      <c r="L1024" s="129" t="e" cm="1">
        <f t="array" ref="L1024">_xlfn.XLOOKUP($A1024&amp;$Q$3,Data[Index]&amp;Data[Valid Test, Can be used for conformity (Y/N)],Data[PM/km (mg)])</f>
        <v>#N/A</v>
      </c>
      <c r="M1024" s="126" t="e" cm="1">
        <f t="array" ref="M1024">_xlfn.XLOOKUP($A1024&amp;$Q$3,Data[Index]&amp;Data[Valid Test, Can be used for conformity (Y/N)],Data[CH4 (mg/km)])</f>
        <v>#N/A</v>
      </c>
      <c r="N1024" s="126" t="e" cm="1">
        <f t="array" ref="N1024">_xlfn.XLOOKUP($A1024&amp;$Q$3,Data[Index]&amp;Data[Valid Test, Can be used for conformity (Y/N)],Data[N20 (mg/km)])</f>
        <v>#N/A</v>
      </c>
      <c r="O1024" s="129" t="e" cm="1">
        <f t="array" ref="O1024">_xlfn.XLOOKUP($A1024&amp;$Q$3,Data[Index]&amp;Data[Valid Test, Can be used for conformity (Y/N)],Data[l/100km])</f>
        <v>#N/A</v>
      </c>
      <c r="P1024" s="138" t="e">
        <f>_xlfn.XLOOKUP($A1024,Data[Index],Data[Comments])</f>
        <v>#N/A</v>
      </c>
    </row>
    <row r="1025" spans="1:16" x14ac:dyDescent="0.2">
      <c r="A1025" s="129"/>
      <c r="B1025" s="129"/>
      <c r="C1025" s="129" t="e" cm="1">
        <f t="array" ref="C1025">_xlfn.XLOOKUP($A1025&amp;$Q$3&amp;$R$3,Data[Index]&amp;Data[Valid Test, Can be used for conformity (Y/N)]&amp;Data[Cycle],Data[Test Name])</f>
        <v>#N/A</v>
      </c>
      <c r="D1025" s="167" t="e" cm="1">
        <f t="array" ref="D1025">_xlfn.XLOOKUP($A1025&amp;$Q$3&amp;$R$3,Data[Index]&amp;Data[Valid Test, Can be used for conformity (Y/N)]&amp;Data[Cycle],Data[Mileage (Miles)])</f>
        <v>#N/A</v>
      </c>
      <c r="E1025" s="130" t="e" cm="1">
        <f t="array" ref="E1025">_xlfn.XLOOKUP($A1025&amp;$Q$3&amp;$R$3,Data[Index]&amp;Data[Valid Test, Can be used for conformity (Y/N)]&amp;Data[Cycle],Data[Date])</f>
        <v>#N/A</v>
      </c>
      <c r="F1025" s="129" t="e" cm="1">
        <f t="array" ref="F1025">_xlfn.XLOOKUP($A1025&amp;$Q$3&amp;$R$3,Data[Index]&amp;Data[Valid Test, Can be used for conformity (Y/N)]&amp;Data[Cycle],Data[CO/km (mg)])</f>
        <v>#N/A</v>
      </c>
      <c r="G1025" s="129" t="e" cm="1">
        <f t="array" ref="G1025">_xlfn.XLOOKUP($A1025&amp;$Q$3,Data[Index]&amp;Data[Valid Test, Can be used for conformity (Y/N)],Data[CO2/km (g)])</f>
        <v>#N/A</v>
      </c>
      <c r="H1025" s="129" t="e" cm="1">
        <f t="array" ref="H1025">_xlfn.XLOOKUP($A1025&amp;$Q$3,Data[Index]&amp;Data[Valid Test, Can be used for conformity (Y/N)],Data[THC/km (mg)])</f>
        <v>#N/A</v>
      </c>
      <c r="I1025" s="129" t="e" cm="1">
        <f t="array" ref="I1025">_xlfn.XLOOKUP($A1025&amp;$Q$3,Data[Index]&amp;Data[Valid Test, Can be used for conformity (Y/N)],Data[NOx/km (mg)])</f>
        <v>#N/A</v>
      </c>
      <c r="J1025" s="129" t="e" cm="1">
        <f t="array" ref="J1025">_xlfn.XLOOKUP($A1025&amp;$Q$3,Data[Index]&amp;Data[Valid Test, Can be used for conformity (Y/N)],Data[THC + NOx/km (mg)])</f>
        <v>#N/A</v>
      </c>
      <c r="K1025" s="142" t="e" cm="1">
        <f t="array" ref="K1025">_xlfn.XLOOKUP($A1025&amp;$Q$3,Data[Index]&amp;Data[Valid Test, Can be used for conformity (Y/N)],Data[PN/km ('#)])</f>
        <v>#N/A</v>
      </c>
      <c r="L1025" s="129" t="e" cm="1">
        <f t="array" ref="L1025">_xlfn.XLOOKUP($A1025&amp;$Q$3,Data[Index]&amp;Data[Valid Test, Can be used for conformity (Y/N)],Data[PM/km (mg)])</f>
        <v>#N/A</v>
      </c>
      <c r="M1025" s="126" t="e" cm="1">
        <f t="array" ref="M1025">_xlfn.XLOOKUP($A1025&amp;$Q$3,Data[Index]&amp;Data[Valid Test, Can be used for conformity (Y/N)],Data[CH4 (mg/km)])</f>
        <v>#N/A</v>
      </c>
      <c r="N1025" s="126" t="e" cm="1">
        <f t="array" ref="N1025">_xlfn.XLOOKUP($A1025&amp;$Q$3,Data[Index]&amp;Data[Valid Test, Can be used for conformity (Y/N)],Data[N20 (mg/km)])</f>
        <v>#N/A</v>
      </c>
      <c r="O1025" s="129" t="e" cm="1">
        <f t="array" ref="O1025">_xlfn.XLOOKUP($A1025&amp;$Q$3,Data[Index]&amp;Data[Valid Test, Can be used for conformity (Y/N)],Data[l/100km])</f>
        <v>#N/A</v>
      </c>
      <c r="P1025" s="138">
        <f>_xlfn.XLOOKUP($A1025,Data[Index],Data[Comments])</f>
        <v>0</v>
      </c>
    </row>
    <row r="1026" spans="1:16" x14ac:dyDescent="0.2">
      <c r="A1026" s="129"/>
      <c r="B1026" s="129"/>
      <c r="C1026" s="129" t="e" cm="1">
        <f t="array" ref="C1026">_xlfn.XLOOKUP($A1026&amp;$Q$3&amp;$R$3,Data[Index]&amp;Data[Valid Test, Can be used for conformity (Y/N)]&amp;Data[Cycle],Data[Test Name])</f>
        <v>#N/A</v>
      </c>
      <c r="D1026" s="167" t="e" cm="1">
        <f t="array" ref="D1026">_xlfn.XLOOKUP($A1026&amp;$Q$3&amp;$R$3,Data[Index]&amp;Data[Valid Test, Can be used for conformity (Y/N)]&amp;Data[Cycle],Data[Mileage (Miles)])</f>
        <v>#N/A</v>
      </c>
      <c r="E1026" s="130" t="e" cm="1">
        <f t="array" ref="E1026">_xlfn.XLOOKUP($A1026&amp;$Q$3&amp;$R$3,Data[Index]&amp;Data[Valid Test, Can be used for conformity (Y/N)]&amp;Data[Cycle],Data[Date])</f>
        <v>#N/A</v>
      </c>
      <c r="F1026" s="129" t="e" cm="1">
        <f t="array" ref="F1026">_xlfn.XLOOKUP($A1026&amp;$Q$3&amp;$R$3,Data[Index]&amp;Data[Valid Test, Can be used for conformity (Y/N)]&amp;Data[Cycle],Data[CO/km (mg)])</f>
        <v>#N/A</v>
      </c>
      <c r="G1026" s="129" t="e" cm="1">
        <f t="array" ref="G1026">_xlfn.XLOOKUP($A1026&amp;$Q$3,Data[Index]&amp;Data[Valid Test, Can be used for conformity (Y/N)],Data[CO2/km (g)])</f>
        <v>#N/A</v>
      </c>
      <c r="H1026" s="129" t="e" cm="1">
        <f t="array" ref="H1026">_xlfn.XLOOKUP($A1026&amp;$Q$3,Data[Index]&amp;Data[Valid Test, Can be used for conformity (Y/N)],Data[THC/km (mg)])</f>
        <v>#N/A</v>
      </c>
      <c r="I1026" s="129" t="e" cm="1">
        <f t="array" ref="I1026">_xlfn.XLOOKUP($A1026&amp;$Q$3,Data[Index]&amp;Data[Valid Test, Can be used for conformity (Y/N)],Data[NOx/km (mg)])</f>
        <v>#N/A</v>
      </c>
      <c r="J1026" s="129" t="e" cm="1">
        <f t="array" ref="J1026">_xlfn.XLOOKUP($A1026&amp;$Q$3,Data[Index]&amp;Data[Valid Test, Can be used for conformity (Y/N)],Data[THC + NOx/km (mg)])</f>
        <v>#N/A</v>
      </c>
      <c r="K1026" s="142" t="e" cm="1">
        <f t="array" ref="K1026">_xlfn.XLOOKUP($A1026&amp;$Q$3,Data[Index]&amp;Data[Valid Test, Can be used for conformity (Y/N)],Data[PN/km ('#)])</f>
        <v>#N/A</v>
      </c>
      <c r="L1026" s="129" t="e" cm="1">
        <f t="array" ref="L1026">_xlfn.XLOOKUP($A1026&amp;$Q$3,Data[Index]&amp;Data[Valid Test, Can be used for conformity (Y/N)],Data[PM/km (mg)])</f>
        <v>#N/A</v>
      </c>
      <c r="M1026" s="126" t="e" cm="1">
        <f t="array" ref="M1026">_xlfn.XLOOKUP($A1026&amp;$Q$3,Data[Index]&amp;Data[Valid Test, Can be used for conformity (Y/N)],Data[CH4 (mg/km)])</f>
        <v>#N/A</v>
      </c>
      <c r="N1026" s="126" t="e" cm="1">
        <f t="array" ref="N1026">_xlfn.XLOOKUP($A1026&amp;$Q$3,Data[Index]&amp;Data[Valid Test, Can be used for conformity (Y/N)],Data[N20 (mg/km)])</f>
        <v>#N/A</v>
      </c>
      <c r="O1026" s="129" t="e" cm="1">
        <f t="array" ref="O1026">_xlfn.XLOOKUP($A1026&amp;$Q$3,Data[Index]&amp;Data[Valid Test, Can be used for conformity (Y/N)],Data[l/100km])</f>
        <v>#N/A</v>
      </c>
      <c r="P1026" s="138">
        <f>_xlfn.XLOOKUP($A1026,Data[Index],Data[Comments])</f>
        <v>0</v>
      </c>
    </row>
    <row r="1027" spans="1:16" x14ac:dyDescent="0.2">
      <c r="A1027" s="129"/>
      <c r="B1027" s="129"/>
      <c r="C1027" s="129" t="e" cm="1">
        <f t="array" ref="C1027">_xlfn.XLOOKUP($A1027&amp;$Q$3&amp;$R$3,Data[Index]&amp;Data[Valid Test, Can be used for conformity (Y/N)]&amp;Data[Cycle],Data[Test Name])</f>
        <v>#N/A</v>
      </c>
      <c r="D1027" s="167" t="e" cm="1">
        <f t="array" ref="D1027">_xlfn.XLOOKUP($A1027&amp;$Q$3&amp;$R$3,Data[Index]&amp;Data[Valid Test, Can be used for conformity (Y/N)]&amp;Data[Cycle],Data[Mileage (Miles)])</f>
        <v>#N/A</v>
      </c>
      <c r="E1027" s="130" t="e" cm="1">
        <f t="array" ref="E1027">_xlfn.XLOOKUP($A1027&amp;$Q$3&amp;$R$3,Data[Index]&amp;Data[Valid Test, Can be used for conformity (Y/N)]&amp;Data[Cycle],Data[Date])</f>
        <v>#N/A</v>
      </c>
      <c r="F1027" s="129" t="e" cm="1">
        <f t="array" ref="F1027">_xlfn.XLOOKUP($A1027&amp;$Q$3&amp;$R$3,Data[Index]&amp;Data[Valid Test, Can be used for conformity (Y/N)]&amp;Data[Cycle],Data[CO/km (mg)])</f>
        <v>#N/A</v>
      </c>
      <c r="G1027" s="129" t="e" cm="1">
        <f t="array" ref="G1027">_xlfn.XLOOKUP($A1027&amp;$Q$3,Data[Index]&amp;Data[Valid Test, Can be used for conformity (Y/N)],Data[CO2/km (g)])</f>
        <v>#N/A</v>
      </c>
      <c r="H1027" s="129" t="e" cm="1">
        <f t="array" ref="H1027">_xlfn.XLOOKUP($A1027&amp;$Q$3,Data[Index]&amp;Data[Valid Test, Can be used for conformity (Y/N)],Data[THC/km (mg)])</f>
        <v>#N/A</v>
      </c>
      <c r="I1027" s="129" t="e" cm="1">
        <f t="array" ref="I1027">_xlfn.XLOOKUP($A1027&amp;$Q$3,Data[Index]&amp;Data[Valid Test, Can be used for conformity (Y/N)],Data[NOx/km (mg)])</f>
        <v>#N/A</v>
      </c>
      <c r="J1027" s="129" t="e" cm="1">
        <f t="array" ref="J1027">_xlfn.XLOOKUP($A1027&amp;$Q$3,Data[Index]&amp;Data[Valid Test, Can be used for conformity (Y/N)],Data[THC + NOx/km (mg)])</f>
        <v>#N/A</v>
      </c>
      <c r="K1027" s="142" t="e" cm="1">
        <f t="array" ref="K1027">_xlfn.XLOOKUP($A1027&amp;$Q$3,Data[Index]&amp;Data[Valid Test, Can be used for conformity (Y/N)],Data[PN/km ('#)])</f>
        <v>#N/A</v>
      </c>
      <c r="L1027" s="129" t="e" cm="1">
        <f t="array" ref="L1027">_xlfn.XLOOKUP($A1027&amp;$Q$3,Data[Index]&amp;Data[Valid Test, Can be used for conformity (Y/N)],Data[PM/km (mg)])</f>
        <v>#N/A</v>
      </c>
      <c r="M1027" s="126" t="e" cm="1">
        <f t="array" ref="M1027">_xlfn.XLOOKUP($A1027&amp;$Q$3,Data[Index]&amp;Data[Valid Test, Can be used for conformity (Y/N)],Data[CH4 (mg/km)])</f>
        <v>#N/A</v>
      </c>
      <c r="N1027" s="126" t="e" cm="1">
        <f t="array" ref="N1027">_xlfn.XLOOKUP($A1027&amp;$Q$3,Data[Index]&amp;Data[Valid Test, Can be used for conformity (Y/N)],Data[N20 (mg/km)])</f>
        <v>#N/A</v>
      </c>
      <c r="O1027" s="129" t="e" cm="1">
        <f t="array" ref="O1027">_xlfn.XLOOKUP($A1027&amp;$Q$3,Data[Index]&amp;Data[Valid Test, Can be used for conformity (Y/N)],Data[l/100km])</f>
        <v>#N/A</v>
      </c>
      <c r="P1027" s="138" t="e">
        <f>_xlfn.XLOOKUP($A1027,Data[Index],Data[Comments])</f>
        <v>#N/A</v>
      </c>
    </row>
    <row r="1028" spans="1:16" x14ac:dyDescent="0.2">
      <c r="A1028" s="129"/>
      <c r="B1028" s="129"/>
      <c r="C1028" s="129" t="e" cm="1">
        <f t="array" ref="C1028">_xlfn.XLOOKUP($A1028&amp;$Q$3&amp;$R$3,Data[Index]&amp;Data[Valid Test, Can be used for conformity (Y/N)]&amp;Data[Cycle],Data[Test Name])</f>
        <v>#N/A</v>
      </c>
      <c r="D1028" s="167" t="e" cm="1">
        <f t="array" ref="D1028">_xlfn.XLOOKUP($A1028&amp;$Q$3&amp;$R$3,Data[Index]&amp;Data[Valid Test, Can be used for conformity (Y/N)]&amp;Data[Cycle],Data[Mileage (Miles)])</f>
        <v>#N/A</v>
      </c>
      <c r="E1028" s="130" t="e" cm="1">
        <f t="array" ref="E1028">_xlfn.XLOOKUP($A1028&amp;$Q$3&amp;$R$3,Data[Index]&amp;Data[Valid Test, Can be used for conformity (Y/N)]&amp;Data[Cycle],Data[Date])</f>
        <v>#N/A</v>
      </c>
      <c r="F1028" s="129" t="e" cm="1">
        <f t="array" ref="F1028">_xlfn.XLOOKUP($A1028&amp;$Q$3&amp;$R$3,Data[Index]&amp;Data[Valid Test, Can be used for conformity (Y/N)]&amp;Data[Cycle],Data[CO/km (mg)])</f>
        <v>#N/A</v>
      </c>
      <c r="G1028" s="129" t="e" cm="1">
        <f t="array" ref="G1028">_xlfn.XLOOKUP($A1028&amp;$Q$3,Data[Index]&amp;Data[Valid Test, Can be used for conformity (Y/N)],Data[CO2/km (g)])</f>
        <v>#N/A</v>
      </c>
      <c r="H1028" s="129" t="e" cm="1">
        <f t="array" ref="H1028">_xlfn.XLOOKUP($A1028&amp;$Q$3,Data[Index]&amp;Data[Valid Test, Can be used for conformity (Y/N)],Data[THC/km (mg)])</f>
        <v>#N/A</v>
      </c>
      <c r="I1028" s="129" t="e" cm="1">
        <f t="array" ref="I1028">_xlfn.XLOOKUP($A1028&amp;$Q$3,Data[Index]&amp;Data[Valid Test, Can be used for conformity (Y/N)],Data[NOx/km (mg)])</f>
        <v>#N/A</v>
      </c>
      <c r="J1028" s="129" t="e" cm="1">
        <f t="array" ref="J1028">_xlfn.XLOOKUP($A1028&amp;$Q$3,Data[Index]&amp;Data[Valid Test, Can be used for conformity (Y/N)],Data[THC + NOx/km (mg)])</f>
        <v>#N/A</v>
      </c>
      <c r="K1028" s="142" t="e" cm="1">
        <f t="array" ref="K1028">_xlfn.XLOOKUP($A1028&amp;$Q$3,Data[Index]&amp;Data[Valid Test, Can be used for conformity (Y/N)],Data[PN/km ('#)])</f>
        <v>#N/A</v>
      </c>
      <c r="L1028" s="129" t="e" cm="1">
        <f t="array" ref="L1028">_xlfn.XLOOKUP($A1028&amp;$Q$3,Data[Index]&amp;Data[Valid Test, Can be used for conformity (Y/N)],Data[PM/km (mg)])</f>
        <v>#N/A</v>
      </c>
      <c r="M1028" s="126" t="e" cm="1">
        <f t="array" ref="M1028">_xlfn.XLOOKUP($A1028&amp;$Q$3,Data[Index]&amp;Data[Valid Test, Can be used for conformity (Y/N)],Data[CH4 (mg/km)])</f>
        <v>#N/A</v>
      </c>
      <c r="N1028" s="126" t="e" cm="1">
        <f t="array" ref="N1028">_xlfn.XLOOKUP($A1028&amp;$Q$3,Data[Index]&amp;Data[Valid Test, Can be used for conformity (Y/N)],Data[N20 (mg/km)])</f>
        <v>#N/A</v>
      </c>
      <c r="O1028" s="129" t="e" cm="1">
        <f t="array" ref="O1028">_xlfn.XLOOKUP($A1028&amp;$Q$3,Data[Index]&amp;Data[Valid Test, Can be used for conformity (Y/N)],Data[l/100km])</f>
        <v>#N/A</v>
      </c>
      <c r="P1028" s="138">
        <f>_xlfn.XLOOKUP($A1028,Data[Index],Data[Comments])</f>
        <v>0</v>
      </c>
    </row>
    <row r="1029" spans="1:16" x14ac:dyDescent="0.2">
      <c r="A1029" s="129"/>
      <c r="B1029" s="129"/>
      <c r="C1029" s="129" t="e" cm="1">
        <f t="array" ref="C1029">_xlfn.XLOOKUP($A1029&amp;$Q$3&amp;$R$3,Data[Index]&amp;Data[Valid Test, Can be used for conformity (Y/N)]&amp;Data[Cycle],Data[Test Name])</f>
        <v>#N/A</v>
      </c>
      <c r="D1029" s="167" t="e" cm="1">
        <f t="array" ref="D1029">_xlfn.XLOOKUP($A1029&amp;$Q$3&amp;$R$3,Data[Index]&amp;Data[Valid Test, Can be used for conformity (Y/N)]&amp;Data[Cycle],Data[Mileage (Miles)])</f>
        <v>#N/A</v>
      </c>
      <c r="E1029" s="130" t="e" cm="1">
        <f t="array" ref="E1029">_xlfn.XLOOKUP($A1029&amp;$Q$3&amp;$R$3,Data[Index]&amp;Data[Valid Test, Can be used for conformity (Y/N)]&amp;Data[Cycle],Data[Date])</f>
        <v>#N/A</v>
      </c>
      <c r="F1029" s="129" t="e" cm="1">
        <f t="array" ref="F1029">_xlfn.XLOOKUP($A1029&amp;$Q$3&amp;$R$3,Data[Index]&amp;Data[Valid Test, Can be used for conformity (Y/N)]&amp;Data[Cycle],Data[CO/km (mg)])</f>
        <v>#N/A</v>
      </c>
      <c r="G1029" s="129" t="e" cm="1">
        <f t="array" ref="G1029">_xlfn.XLOOKUP($A1029&amp;$Q$3,Data[Index]&amp;Data[Valid Test, Can be used for conformity (Y/N)],Data[CO2/km (g)])</f>
        <v>#N/A</v>
      </c>
      <c r="H1029" s="129" t="e" cm="1">
        <f t="array" ref="H1029">_xlfn.XLOOKUP($A1029&amp;$Q$3,Data[Index]&amp;Data[Valid Test, Can be used for conformity (Y/N)],Data[THC/km (mg)])</f>
        <v>#N/A</v>
      </c>
      <c r="I1029" s="129" t="e" cm="1">
        <f t="array" ref="I1029">_xlfn.XLOOKUP($A1029&amp;$Q$3,Data[Index]&amp;Data[Valid Test, Can be used for conformity (Y/N)],Data[NOx/km (mg)])</f>
        <v>#N/A</v>
      </c>
      <c r="J1029" s="129" t="e" cm="1">
        <f t="array" ref="J1029">_xlfn.XLOOKUP($A1029&amp;$Q$3,Data[Index]&amp;Data[Valid Test, Can be used for conformity (Y/N)],Data[THC + NOx/km (mg)])</f>
        <v>#N/A</v>
      </c>
      <c r="K1029" s="142" t="e" cm="1">
        <f t="array" ref="K1029">_xlfn.XLOOKUP($A1029&amp;$Q$3,Data[Index]&amp;Data[Valid Test, Can be used for conformity (Y/N)],Data[PN/km ('#)])</f>
        <v>#N/A</v>
      </c>
      <c r="L1029" s="129" t="e" cm="1">
        <f t="array" ref="L1029">_xlfn.XLOOKUP($A1029&amp;$Q$3,Data[Index]&amp;Data[Valid Test, Can be used for conformity (Y/N)],Data[PM/km (mg)])</f>
        <v>#N/A</v>
      </c>
      <c r="M1029" s="126" t="e" cm="1">
        <f t="array" ref="M1029">_xlfn.XLOOKUP($A1029&amp;$Q$3,Data[Index]&amp;Data[Valid Test, Can be used for conformity (Y/N)],Data[CH4 (mg/km)])</f>
        <v>#N/A</v>
      </c>
      <c r="N1029" s="126" t="e" cm="1">
        <f t="array" ref="N1029">_xlfn.XLOOKUP($A1029&amp;$Q$3,Data[Index]&amp;Data[Valid Test, Can be used for conformity (Y/N)],Data[N20 (mg/km)])</f>
        <v>#N/A</v>
      </c>
      <c r="O1029" s="129" t="e" cm="1">
        <f t="array" ref="O1029">_xlfn.XLOOKUP($A1029&amp;$Q$3,Data[Index]&amp;Data[Valid Test, Can be used for conformity (Y/N)],Data[l/100km])</f>
        <v>#N/A</v>
      </c>
      <c r="P1029" s="138">
        <f>_xlfn.XLOOKUP($A1029,Data[Index],Data[Comments])</f>
        <v>0</v>
      </c>
    </row>
    <row r="1030" spans="1:16" x14ac:dyDescent="0.2">
      <c r="A1030" s="129"/>
      <c r="B1030" s="129"/>
      <c r="C1030" s="129" t="e" cm="1">
        <f t="array" ref="C1030">_xlfn.XLOOKUP($A1030&amp;$Q$3&amp;$R$3,Data[Index]&amp;Data[Valid Test, Can be used for conformity (Y/N)]&amp;Data[Cycle],Data[Test Name])</f>
        <v>#N/A</v>
      </c>
      <c r="D1030" s="167" t="e" cm="1">
        <f t="array" ref="D1030">_xlfn.XLOOKUP($A1030&amp;$Q$3&amp;$R$3,Data[Index]&amp;Data[Valid Test, Can be used for conformity (Y/N)]&amp;Data[Cycle],Data[Mileage (Miles)])</f>
        <v>#N/A</v>
      </c>
      <c r="E1030" s="130" t="e" cm="1">
        <f t="array" ref="E1030">_xlfn.XLOOKUP($A1030&amp;$Q$3&amp;$R$3,Data[Index]&amp;Data[Valid Test, Can be used for conformity (Y/N)]&amp;Data[Cycle],Data[Date])</f>
        <v>#N/A</v>
      </c>
      <c r="F1030" s="129" t="e" cm="1">
        <f t="array" ref="F1030">_xlfn.XLOOKUP($A1030&amp;$Q$3&amp;$R$3,Data[Index]&amp;Data[Valid Test, Can be used for conformity (Y/N)]&amp;Data[Cycle],Data[CO/km (mg)])</f>
        <v>#N/A</v>
      </c>
      <c r="G1030" s="129" t="e" cm="1">
        <f t="array" ref="G1030">_xlfn.XLOOKUP($A1030&amp;$Q$3,Data[Index]&amp;Data[Valid Test, Can be used for conformity (Y/N)],Data[CO2/km (g)])</f>
        <v>#N/A</v>
      </c>
      <c r="H1030" s="129" t="e" cm="1">
        <f t="array" ref="H1030">_xlfn.XLOOKUP($A1030&amp;$Q$3,Data[Index]&amp;Data[Valid Test, Can be used for conformity (Y/N)],Data[THC/km (mg)])</f>
        <v>#N/A</v>
      </c>
      <c r="I1030" s="129" t="e" cm="1">
        <f t="array" ref="I1030">_xlfn.XLOOKUP($A1030&amp;$Q$3,Data[Index]&amp;Data[Valid Test, Can be used for conformity (Y/N)],Data[NOx/km (mg)])</f>
        <v>#N/A</v>
      </c>
      <c r="J1030" s="129" t="e" cm="1">
        <f t="array" ref="J1030">_xlfn.XLOOKUP($A1030&amp;$Q$3,Data[Index]&amp;Data[Valid Test, Can be used for conformity (Y/N)],Data[THC + NOx/km (mg)])</f>
        <v>#N/A</v>
      </c>
      <c r="K1030" s="142" t="e" cm="1">
        <f t="array" ref="K1030">_xlfn.XLOOKUP($A1030&amp;$Q$3,Data[Index]&amp;Data[Valid Test, Can be used for conformity (Y/N)],Data[PN/km ('#)])</f>
        <v>#N/A</v>
      </c>
      <c r="L1030" s="129" t="e" cm="1">
        <f t="array" ref="L1030">_xlfn.XLOOKUP($A1030&amp;$Q$3,Data[Index]&amp;Data[Valid Test, Can be used for conformity (Y/N)],Data[PM/km (mg)])</f>
        <v>#N/A</v>
      </c>
      <c r="M1030" s="126" t="e" cm="1">
        <f t="array" ref="M1030">_xlfn.XLOOKUP($A1030&amp;$Q$3,Data[Index]&amp;Data[Valid Test, Can be used for conformity (Y/N)],Data[CH4 (mg/km)])</f>
        <v>#N/A</v>
      </c>
      <c r="N1030" s="126" t="e" cm="1">
        <f t="array" ref="N1030">_xlfn.XLOOKUP($A1030&amp;$Q$3,Data[Index]&amp;Data[Valid Test, Can be used for conformity (Y/N)],Data[N20 (mg/km)])</f>
        <v>#N/A</v>
      </c>
      <c r="O1030" s="129" t="e" cm="1">
        <f t="array" ref="O1030">_xlfn.XLOOKUP($A1030&amp;$Q$3,Data[Index]&amp;Data[Valid Test, Can be used for conformity (Y/N)],Data[l/100km])</f>
        <v>#N/A</v>
      </c>
      <c r="P1030" s="138" t="e">
        <f>_xlfn.XLOOKUP($A1030,Data[Index],Data[Comments])</f>
        <v>#N/A</v>
      </c>
    </row>
    <row r="1031" spans="1:16" x14ac:dyDescent="0.2">
      <c r="A1031" s="129"/>
      <c r="B1031" s="129"/>
      <c r="C1031" s="129" t="e" cm="1">
        <f t="array" ref="C1031">_xlfn.XLOOKUP($A1031&amp;$Q$3&amp;$R$3,Data[Index]&amp;Data[Valid Test, Can be used for conformity (Y/N)]&amp;Data[Cycle],Data[Test Name])</f>
        <v>#N/A</v>
      </c>
      <c r="D1031" s="167" t="e" cm="1">
        <f t="array" ref="D1031">_xlfn.XLOOKUP($A1031&amp;$Q$3&amp;$R$3,Data[Index]&amp;Data[Valid Test, Can be used for conformity (Y/N)]&amp;Data[Cycle],Data[Mileage (Miles)])</f>
        <v>#N/A</v>
      </c>
      <c r="E1031" s="130" t="e" cm="1">
        <f t="array" ref="E1031">_xlfn.XLOOKUP($A1031&amp;$Q$3&amp;$R$3,Data[Index]&amp;Data[Valid Test, Can be used for conformity (Y/N)]&amp;Data[Cycle],Data[Date])</f>
        <v>#N/A</v>
      </c>
      <c r="F1031" s="129" t="e" cm="1">
        <f t="array" ref="F1031">_xlfn.XLOOKUP($A1031&amp;$Q$3&amp;$R$3,Data[Index]&amp;Data[Valid Test, Can be used for conformity (Y/N)]&amp;Data[Cycle],Data[CO/km (mg)])</f>
        <v>#N/A</v>
      </c>
      <c r="G1031" s="129" t="e" cm="1">
        <f t="array" ref="G1031">_xlfn.XLOOKUP($A1031&amp;$Q$3,Data[Index]&amp;Data[Valid Test, Can be used for conformity (Y/N)],Data[CO2/km (g)])</f>
        <v>#N/A</v>
      </c>
      <c r="H1031" s="129" t="e" cm="1">
        <f t="array" ref="H1031">_xlfn.XLOOKUP($A1031&amp;$Q$3,Data[Index]&amp;Data[Valid Test, Can be used for conformity (Y/N)],Data[THC/km (mg)])</f>
        <v>#N/A</v>
      </c>
      <c r="I1031" s="129" t="e" cm="1">
        <f t="array" ref="I1031">_xlfn.XLOOKUP($A1031&amp;$Q$3,Data[Index]&amp;Data[Valid Test, Can be used for conformity (Y/N)],Data[NOx/km (mg)])</f>
        <v>#N/A</v>
      </c>
      <c r="J1031" s="129" t="e" cm="1">
        <f t="array" ref="J1031">_xlfn.XLOOKUP($A1031&amp;$Q$3,Data[Index]&amp;Data[Valid Test, Can be used for conformity (Y/N)],Data[THC + NOx/km (mg)])</f>
        <v>#N/A</v>
      </c>
      <c r="K1031" s="142" t="e" cm="1">
        <f t="array" ref="K1031">_xlfn.XLOOKUP($A1031&amp;$Q$3,Data[Index]&amp;Data[Valid Test, Can be used for conformity (Y/N)],Data[PN/km ('#)])</f>
        <v>#N/A</v>
      </c>
      <c r="L1031" s="129" t="e" cm="1">
        <f t="array" ref="L1031">_xlfn.XLOOKUP($A1031&amp;$Q$3,Data[Index]&amp;Data[Valid Test, Can be used for conformity (Y/N)],Data[PM/km (mg)])</f>
        <v>#N/A</v>
      </c>
      <c r="M1031" s="126" t="e" cm="1">
        <f t="array" ref="M1031">_xlfn.XLOOKUP($A1031&amp;$Q$3,Data[Index]&amp;Data[Valid Test, Can be used for conformity (Y/N)],Data[CH4 (mg/km)])</f>
        <v>#N/A</v>
      </c>
      <c r="N1031" s="126" t="e" cm="1">
        <f t="array" ref="N1031">_xlfn.XLOOKUP($A1031&amp;$Q$3,Data[Index]&amp;Data[Valid Test, Can be used for conformity (Y/N)],Data[N20 (mg/km)])</f>
        <v>#N/A</v>
      </c>
      <c r="O1031" s="129" t="e" cm="1">
        <f t="array" ref="O1031">_xlfn.XLOOKUP($A1031&amp;$Q$3,Data[Index]&amp;Data[Valid Test, Can be used for conformity (Y/N)],Data[l/100km])</f>
        <v>#N/A</v>
      </c>
      <c r="P1031" s="138" t="e">
        <f>_xlfn.XLOOKUP($A1031,Data[Index],Data[Comments])</f>
        <v>#N/A</v>
      </c>
    </row>
    <row r="1032" spans="1:16" x14ac:dyDescent="0.2">
      <c r="A1032" s="129"/>
      <c r="B1032" s="129"/>
      <c r="C1032" s="129" t="e" cm="1">
        <f t="array" ref="C1032">_xlfn.XLOOKUP($A1032&amp;$Q$3&amp;$R$3,Data[Index]&amp;Data[Valid Test, Can be used for conformity (Y/N)]&amp;Data[Cycle],Data[Test Name])</f>
        <v>#N/A</v>
      </c>
      <c r="D1032" s="167" t="e" cm="1">
        <f t="array" ref="D1032">_xlfn.XLOOKUP($A1032&amp;$Q$3&amp;$R$3,Data[Index]&amp;Data[Valid Test, Can be used for conformity (Y/N)]&amp;Data[Cycle],Data[Mileage (Miles)])</f>
        <v>#N/A</v>
      </c>
      <c r="E1032" s="130" t="e" cm="1">
        <f t="array" ref="E1032">_xlfn.XLOOKUP($A1032&amp;$Q$3&amp;$R$3,Data[Index]&amp;Data[Valid Test, Can be used for conformity (Y/N)]&amp;Data[Cycle],Data[Date])</f>
        <v>#N/A</v>
      </c>
      <c r="F1032" s="129" t="e" cm="1">
        <f t="array" ref="F1032">_xlfn.XLOOKUP($A1032&amp;$Q$3&amp;$R$3,Data[Index]&amp;Data[Valid Test, Can be used for conformity (Y/N)]&amp;Data[Cycle],Data[CO/km (mg)])</f>
        <v>#N/A</v>
      </c>
      <c r="G1032" s="129" t="e" cm="1">
        <f t="array" ref="G1032">_xlfn.XLOOKUP($A1032&amp;$Q$3,Data[Index]&amp;Data[Valid Test, Can be used for conformity (Y/N)],Data[CO2/km (g)])</f>
        <v>#N/A</v>
      </c>
      <c r="H1032" s="129" t="e" cm="1">
        <f t="array" ref="H1032">_xlfn.XLOOKUP($A1032&amp;$Q$3,Data[Index]&amp;Data[Valid Test, Can be used for conformity (Y/N)],Data[THC/km (mg)])</f>
        <v>#N/A</v>
      </c>
      <c r="I1032" s="129" t="e" cm="1">
        <f t="array" ref="I1032">_xlfn.XLOOKUP($A1032&amp;$Q$3,Data[Index]&amp;Data[Valid Test, Can be used for conformity (Y/N)],Data[NOx/km (mg)])</f>
        <v>#N/A</v>
      </c>
      <c r="J1032" s="129" t="e" cm="1">
        <f t="array" ref="J1032">_xlfn.XLOOKUP($A1032&amp;$Q$3,Data[Index]&amp;Data[Valid Test, Can be used for conformity (Y/N)],Data[THC + NOx/km (mg)])</f>
        <v>#N/A</v>
      </c>
      <c r="K1032" s="142" t="e" cm="1">
        <f t="array" ref="K1032">_xlfn.XLOOKUP($A1032&amp;$Q$3,Data[Index]&amp;Data[Valid Test, Can be used for conformity (Y/N)],Data[PN/km ('#)])</f>
        <v>#N/A</v>
      </c>
      <c r="L1032" s="129" t="e" cm="1">
        <f t="array" ref="L1032">_xlfn.XLOOKUP($A1032&amp;$Q$3,Data[Index]&amp;Data[Valid Test, Can be used for conformity (Y/N)],Data[PM/km (mg)])</f>
        <v>#N/A</v>
      </c>
      <c r="M1032" s="126" t="e" cm="1">
        <f t="array" ref="M1032">_xlfn.XLOOKUP($A1032&amp;$Q$3,Data[Index]&amp;Data[Valid Test, Can be used for conformity (Y/N)],Data[CH4 (mg/km)])</f>
        <v>#N/A</v>
      </c>
      <c r="N1032" s="126" t="e" cm="1">
        <f t="array" ref="N1032">_xlfn.XLOOKUP($A1032&amp;$Q$3,Data[Index]&amp;Data[Valid Test, Can be used for conformity (Y/N)],Data[N20 (mg/km)])</f>
        <v>#N/A</v>
      </c>
      <c r="O1032" s="129" t="e" cm="1">
        <f t="array" ref="O1032">_xlfn.XLOOKUP($A1032&amp;$Q$3,Data[Index]&amp;Data[Valid Test, Can be used for conformity (Y/N)],Data[l/100km])</f>
        <v>#N/A</v>
      </c>
      <c r="P1032" s="138" t="e">
        <f>_xlfn.XLOOKUP($A1032,Data[Index],Data[Comments])</f>
        <v>#N/A</v>
      </c>
    </row>
    <row r="1033" spans="1:16" x14ac:dyDescent="0.2">
      <c r="A1033" s="129"/>
      <c r="B1033" s="129"/>
      <c r="C1033" s="129" t="e" cm="1">
        <f t="array" ref="C1033">_xlfn.XLOOKUP($A1033&amp;$Q$3&amp;$R$3,Data[Index]&amp;Data[Valid Test, Can be used for conformity (Y/N)]&amp;Data[Cycle],Data[Test Name])</f>
        <v>#N/A</v>
      </c>
      <c r="D1033" s="167" t="e" cm="1">
        <f t="array" ref="D1033">_xlfn.XLOOKUP($A1033&amp;$Q$3&amp;$R$3,Data[Index]&amp;Data[Valid Test, Can be used for conformity (Y/N)]&amp;Data[Cycle],Data[Mileage (Miles)])</f>
        <v>#N/A</v>
      </c>
      <c r="E1033" s="130" t="e" cm="1">
        <f t="array" ref="E1033">_xlfn.XLOOKUP($A1033&amp;$Q$3&amp;$R$3,Data[Index]&amp;Data[Valid Test, Can be used for conformity (Y/N)]&amp;Data[Cycle],Data[Date])</f>
        <v>#N/A</v>
      </c>
      <c r="F1033" s="129" t="e" cm="1">
        <f t="array" ref="F1033">_xlfn.XLOOKUP($A1033&amp;$Q$3&amp;$R$3,Data[Index]&amp;Data[Valid Test, Can be used for conformity (Y/N)]&amp;Data[Cycle],Data[CO/km (mg)])</f>
        <v>#N/A</v>
      </c>
      <c r="G1033" s="129" t="e" cm="1">
        <f t="array" ref="G1033">_xlfn.XLOOKUP($A1033&amp;$Q$3,Data[Index]&amp;Data[Valid Test, Can be used for conformity (Y/N)],Data[CO2/km (g)])</f>
        <v>#N/A</v>
      </c>
      <c r="H1033" s="129" t="e" cm="1">
        <f t="array" ref="H1033">_xlfn.XLOOKUP($A1033&amp;$Q$3,Data[Index]&amp;Data[Valid Test, Can be used for conformity (Y/N)],Data[THC/km (mg)])</f>
        <v>#N/A</v>
      </c>
      <c r="I1033" s="129" t="e" cm="1">
        <f t="array" ref="I1033">_xlfn.XLOOKUP($A1033&amp;$Q$3,Data[Index]&amp;Data[Valid Test, Can be used for conformity (Y/N)],Data[NOx/km (mg)])</f>
        <v>#N/A</v>
      </c>
      <c r="J1033" s="129" t="e" cm="1">
        <f t="array" ref="J1033">_xlfn.XLOOKUP($A1033&amp;$Q$3,Data[Index]&amp;Data[Valid Test, Can be used for conformity (Y/N)],Data[THC + NOx/km (mg)])</f>
        <v>#N/A</v>
      </c>
      <c r="K1033" s="142" t="e" cm="1">
        <f t="array" ref="K1033">_xlfn.XLOOKUP($A1033&amp;$Q$3,Data[Index]&amp;Data[Valid Test, Can be used for conformity (Y/N)],Data[PN/km ('#)])</f>
        <v>#N/A</v>
      </c>
      <c r="L1033" s="129" t="e" cm="1">
        <f t="array" ref="L1033">_xlfn.XLOOKUP($A1033&amp;$Q$3,Data[Index]&amp;Data[Valid Test, Can be used for conformity (Y/N)],Data[PM/km (mg)])</f>
        <v>#N/A</v>
      </c>
      <c r="M1033" s="126" t="e" cm="1">
        <f t="array" ref="M1033">_xlfn.XLOOKUP($A1033&amp;$Q$3,Data[Index]&amp;Data[Valid Test, Can be used for conformity (Y/N)],Data[CH4 (mg/km)])</f>
        <v>#N/A</v>
      </c>
      <c r="N1033" s="126" t="e" cm="1">
        <f t="array" ref="N1033">_xlfn.XLOOKUP($A1033&amp;$Q$3,Data[Index]&amp;Data[Valid Test, Can be used for conformity (Y/N)],Data[N20 (mg/km)])</f>
        <v>#N/A</v>
      </c>
      <c r="O1033" s="129" t="e" cm="1">
        <f t="array" ref="O1033">_xlfn.XLOOKUP($A1033&amp;$Q$3,Data[Index]&amp;Data[Valid Test, Can be used for conformity (Y/N)],Data[l/100km])</f>
        <v>#N/A</v>
      </c>
      <c r="P1033" s="138">
        <f>_xlfn.XLOOKUP($A1033,Data[Index],Data[Comments])</f>
        <v>0</v>
      </c>
    </row>
    <row r="1034" spans="1:16" x14ac:dyDescent="0.2">
      <c r="A1034" s="129"/>
      <c r="B1034" s="129"/>
      <c r="C1034" s="129" t="e" cm="1">
        <f t="array" ref="C1034">_xlfn.XLOOKUP($A1034&amp;$Q$3&amp;$R$3,Data[Index]&amp;Data[Valid Test, Can be used for conformity (Y/N)]&amp;Data[Cycle],Data[Test Name])</f>
        <v>#N/A</v>
      </c>
      <c r="D1034" s="167" t="e" cm="1">
        <f t="array" ref="D1034">_xlfn.XLOOKUP($A1034&amp;$Q$3&amp;$R$3,Data[Index]&amp;Data[Valid Test, Can be used for conformity (Y/N)]&amp;Data[Cycle],Data[Mileage (Miles)])</f>
        <v>#N/A</v>
      </c>
      <c r="E1034" s="130" t="e" cm="1">
        <f t="array" ref="E1034">_xlfn.XLOOKUP($A1034&amp;$Q$3&amp;$R$3,Data[Index]&amp;Data[Valid Test, Can be used for conformity (Y/N)]&amp;Data[Cycle],Data[Date])</f>
        <v>#N/A</v>
      </c>
      <c r="F1034" s="129" t="e" cm="1">
        <f t="array" ref="F1034">_xlfn.XLOOKUP($A1034&amp;$Q$3&amp;$R$3,Data[Index]&amp;Data[Valid Test, Can be used for conformity (Y/N)]&amp;Data[Cycle],Data[CO/km (mg)])</f>
        <v>#N/A</v>
      </c>
      <c r="G1034" s="129" t="e" cm="1">
        <f t="array" ref="G1034">_xlfn.XLOOKUP($A1034&amp;$Q$3,Data[Index]&amp;Data[Valid Test, Can be used for conformity (Y/N)],Data[CO2/km (g)])</f>
        <v>#N/A</v>
      </c>
      <c r="H1034" s="129" t="e" cm="1">
        <f t="array" ref="H1034">_xlfn.XLOOKUP($A1034&amp;$Q$3,Data[Index]&amp;Data[Valid Test, Can be used for conformity (Y/N)],Data[THC/km (mg)])</f>
        <v>#N/A</v>
      </c>
      <c r="I1034" s="129" t="e" cm="1">
        <f t="array" ref="I1034">_xlfn.XLOOKUP($A1034&amp;$Q$3,Data[Index]&amp;Data[Valid Test, Can be used for conformity (Y/N)],Data[NOx/km (mg)])</f>
        <v>#N/A</v>
      </c>
      <c r="J1034" s="129" t="e" cm="1">
        <f t="array" ref="J1034">_xlfn.XLOOKUP($A1034&amp;$Q$3,Data[Index]&amp;Data[Valid Test, Can be used for conformity (Y/N)],Data[THC + NOx/km (mg)])</f>
        <v>#N/A</v>
      </c>
      <c r="K1034" s="142" t="e" cm="1">
        <f t="array" ref="K1034">_xlfn.XLOOKUP($A1034&amp;$Q$3,Data[Index]&amp;Data[Valid Test, Can be used for conformity (Y/N)],Data[PN/km ('#)])</f>
        <v>#N/A</v>
      </c>
      <c r="L1034" s="129" t="e" cm="1">
        <f t="array" ref="L1034">_xlfn.XLOOKUP($A1034&amp;$Q$3,Data[Index]&amp;Data[Valid Test, Can be used for conformity (Y/N)],Data[PM/km (mg)])</f>
        <v>#N/A</v>
      </c>
      <c r="M1034" s="126" t="e" cm="1">
        <f t="array" ref="M1034">_xlfn.XLOOKUP($A1034&amp;$Q$3,Data[Index]&amp;Data[Valid Test, Can be used for conformity (Y/N)],Data[CH4 (mg/km)])</f>
        <v>#N/A</v>
      </c>
      <c r="N1034" s="126" t="e" cm="1">
        <f t="array" ref="N1034">_xlfn.XLOOKUP($A1034&amp;$Q$3,Data[Index]&amp;Data[Valid Test, Can be used for conformity (Y/N)],Data[N20 (mg/km)])</f>
        <v>#N/A</v>
      </c>
      <c r="O1034" s="129" t="e" cm="1">
        <f t="array" ref="O1034">_xlfn.XLOOKUP($A1034&amp;$Q$3,Data[Index]&amp;Data[Valid Test, Can be used for conformity (Y/N)],Data[l/100km])</f>
        <v>#N/A</v>
      </c>
      <c r="P1034" s="138">
        <f>_xlfn.XLOOKUP($A1034,Data[Index],Data[Comments])</f>
        <v>0</v>
      </c>
    </row>
    <row r="1035" spans="1:16" x14ac:dyDescent="0.2">
      <c r="A1035" s="129"/>
      <c r="B1035" s="129"/>
      <c r="C1035" s="129" t="e" cm="1">
        <f t="array" ref="C1035">_xlfn.XLOOKUP($A1035&amp;$Q$3&amp;$R$3,Data[Index]&amp;Data[Valid Test, Can be used for conformity (Y/N)]&amp;Data[Cycle],Data[Test Name])</f>
        <v>#N/A</v>
      </c>
      <c r="D1035" s="167" t="e" cm="1">
        <f t="array" ref="D1035">_xlfn.XLOOKUP($A1035&amp;$Q$3&amp;$R$3,Data[Index]&amp;Data[Valid Test, Can be used for conformity (Y/N)]&amp;Data[Cycle],Data[Mileage (Miles)])</f>
        <v>#N/A</v>
      </c>
      <c r="E1035" s="130" t="e" cm="1">
        <f t="array" ref="E1035">_xlfn.XLOOKUP($A1035&amp;$Q$3&amp;$R$3,Data[Index]&amp;Data[Valid Test, Can be used for conformity (Y/N)]&amp;Data[Cycle],Data[Date])</f>
        <v>#N/A</v>
      </c>
      <c r="F1035" s="129" t="e" cm="1">
        <f t="array" ref="F1035">_xlfn.XLOOKUP($A1035&amp;$Q$3&amp;$R$3,Data[Index]&amp;Data[Valid Test, Can be used for conformity (Y/N)]&amp;Data[Cycle],Data[CO/km (mg)])</f>
        <v>#N/A</v>
      </c>
      <c r="G1035" s="129" t="e" cm="1">
        <f t="array" ref="G1035">_xlfn.XLOOKUP($A1035&amp;$Q$3,Data[Index]&amp;Data[Valid Test, Can be used for conformity (Y/N)],Data[CO2/km (g)])</f>
        <v>#N/A</v>
      </c>
      <c r="H1035" s="129" t="e" cm="1">
        <f t="array" ref="H1035">_xlfn.XLOOKUP($A1035&amp;$Q$3,Data[Index]&amp;Data[Valid Test, Can be used for conformity (Y/N)],Data[THC/km (mg)])</f>
        <v>#N/A</v>
      </c>
      <c r="I1035" s="129" t="e" cm="1">
        <f t="array" ref="I1035">_xlfn.XLOOKUP($A1035&amp;$Q$3,Data[Index]&amp;Data[Valid Test, Can be used for conformity (Y/N)],Data[NOx/km (mg)])</f>
        <v>#N/A</v>
      </c>
      <c r="J1035" s="129" t="e" cm="1">
        <f t="array" ref="J1035">_xlfn.XLOOKUP($A1035&amp;$Q$3,Data[Index]&amp;Data[Valid Test, Can be used for conformity (Y/N)],Data[THC + NOx/km (mg)])</f>
        <v>#N/A</v>
      </c>
      <c r="K1035" s="142" t="e" cm="1">
        <f t="array" ref="K1035">_xlfn.XLOOKUP($A1035&amp;$Q$3,Data[Index]&amp;Data[Valid Test, Can be used for conformity (Y/N)],Data[PN/km ('#)])</f>
        <v>#N/A</v>
      </c>
      <c r="L1035" s="129" t="e" cm="1">
        <f t="array" ref="L1035">_xlfn.XLOOKUP($A1035&amp;$Q$3,Data[Index]&amp;Data[Valid Test, Can be used for conformity (Y/N)],Data[PM/km (mg)])</f>
        <v>#N/A</v>
      </c>
      <c r="M1035" s="126" t="e" cm="1">
        <f t="array" ref="M1035">_xlfn.XLOOKUP($A1035&amp;$Q$3,Data[Index]&amp;Data[Valid Test, Can be used for conformity (Y/N)],Data[CH4 (mg/km)])</f>
        <v>#N/A</v>
      </c>
      <c r="N1035" s="126" t="e" cm="1">
        <f t="array" ref="N1035">_xlfn.XLOOKUP($A1035&amp;$Q$3,Data[Index]&amp;Data[Valid Test, Can be used for conformity (Y/N)],Data[N20 (mg/km)])</f>
        <v>#N/A</v>
      </c>
      <c r="O1035" s="129" t="e" cm="1">
        <f t="array" ref="O1035">_xlfn.XLOOKUP($A1035&amp;$Q$3,Data[Index]&amp;Data[Valid Test, Can be used for conformity (Y/N)],Data[l/100km])</f>
        <v>#N/A</v>
      </c>
      <c r="P1035" s="138" t="e">
        <f>_xlfn.XLOOKUP($A1035,Data[Index],Data[Comments])</f>
        <v>#N/A</v>
      </c>
    </row>
    <row r="1036" spans="1:16" x14ac:dyDescent="0.2">
      <c r="A1036" s="129"/>
      <c r="B1036" s="129"/>
      <c r="C1036" s="129" t="e" cm="1">
        <f t="array" ref="C1036">_xlfn.XLOOKUP($A1036&amp;$Q$3&amp;$R$3,Data[Index]&amp;Data[Valid Test, Can be used for conformity (Y/N)]&amp;Data[Cycle],Data[Test Name])</f>
        <v>#N/A</v>
      </c>
      <c r="D1036" s="167" t="e" cm="1">
        <f t="array" ref="D1036">_xlfn.XLOOKUP($A1036&amp;$Q$3&amp;$R$3,Data[Index]&amp;Data[Valid Test, Can be used for conformity (Y/N)]&amp;Data[Cycle],Data[Mileage (Miles)])</f>
        <v>#N/A</v>
      </c>
      <c r="E1036" s="130" t="e" cm="1">
        <f t="array" ref="E1036">_xlfn.XLOOKUP($A1036&amp;$Q$3&amp;$R$3,Data[Index]&amp;Data[Valid Test, Can be used for conformity (Y/N)]&amp;Data[Cycle],Data[Date])</f>
        <v>#N/A</v>
      </c>
      <c r="F1036" s="129" t="e" cm="1">
        <f t="array" ref="F1036">_xlfn.XLOOKUP($A1036&amp;$Q$3&amp;$R$3,Data[Index]&amp;Data[Valid Test, Can be used for conformity (Y/N)]&amp;Data[Cycle],Data[CO/km (mg)])</f>
        <v>#N/A</v>
      </c>
      <c r="G1036" s="129" t="e" cm="1">
        <f t="array" ref="G1036">_xlfn.XLOOKUP($A1036&amp;$Q$3,Data[Index]&amp;Data[Valid Test, Can be used for conformity (Y/N)],Data[CO2/km (g)])</f>
        <v>#N/A</v>
      </c>
      <c r="H1036" s="129" t="e" cm="1">
        <f t="array" ref="H1036">_xlfn.XLOOKUP($A1036&amp;$Q$3,Data[Index]&amp;Data[Valid Test, Can be used for conformity (Y/N)],Data[THC/km (mg)])</f>
        <v>#N/A</v>
      </c>
      <c r="I1036" s="129" t="e" cm="1">
        <f t="array" ref="I1036">_xlfn.XLOOKUP($A1036&amp;$Q$3,Data[Index]&amp;Data[Valid Test, Can be used for conformity (Y/N)],Data[NOx/km (mg)])</f>
        <v>#N/A</v>
      </c>
      <c r="J1036" s="129" t="e" cm="1">
        <f t="array" ref="J1036">_xlfn.XLOOKUP($A1036&amp;$Q$3,Data[Index]&amp;Data[Valid Test, Can be used for conformity (Y/N)],Data[THC + NOx/km (mg)])</f>
        <v>#N/A</v>
      </c>
      <c r="K1036" s="142" t="e" cm="1">
        <f t="array" ref="K1036">_xlfn.XLOOKUP($A1036&amp;$Q$3,Data[Index]&amp;Data[Valid Test, Can be used for conformity (Y/N)],Data[PN/km ('#)])</f>
        <v>#N/A</v>
      </c>
      <c r="L1036" s="129" t="e" cm="1">
        <f t="array" ref="L1036">_xlfn.XLOOKUP($A1036&amp;$Q$3,Data[Index]&amp;Data[Valid Test, Can be used for conformity (Y/N)],Data[PM/km (mg)])</f>
        <v>#N/A</v>
      </c>
      <c r="M1036" s="126" t="e" cm="1">
        <f t="array" ref="M1036">_xlfn.XLOOKUP($A1036&amp;$Q$3,Data[Index]&amp;Data[Valid Test, Can be used for conformity (Y/N)],Data[CH4 (mg/km)])</f>
        <v>#N/A</v>
      </c>
      <c r="N1036" s="126" t="e" cm="1">
        <f t="array" ref="N1036">_xlfn.XLOOKUP($A1036&amp;$Q$3,Data[Index]&amp;Data[Valid Test, Can be used for conformity (Y/N)],Data[N20 (mg/km)])</f>
        <v>#N/A</v>
      </c>
      <c r="O1036" s="129" t="e" cm="1">
        <f t="array" ref="O1036">_xlfn.XLOOKUP($A1036&amp;$Q$3,Data[Index]&amp;Data[Valid Test, Can be used for conformity (Y/N)],Data[l/100km])</f>
        <v>#N/A</v>
      </c>
      <c r="P1036" s="138">
        <f>_xlfn.XLOOKUP($A1036,Data[Index],Data[Comments])</f>
        <v>0</v>
      </c>
    </row>
    <row r="1037" spans="1:16" x14ac:dyDescent="0.2">
      <c r="A1037" s="129"/>
      <c r="B1037" s="129"/>
      <c r="C1037" s="129" t="e" cm="1">
        <f t="array" ref="C1037">_xlfn.XLOOKUP($A1037&amp;$Q$3&amp;$R$3,Data[Index]&amp;Data[Valid Test, Can be used for conformity (Y/N)]&amp;Data[Cycle],Data[Test Name])</f>
        <v>#N/A</v>
      </c>
      <c r="D1037" s="167" t="e" cm="1">
        <f t="array" ref="D1037">_xlfn.XLOOKUP($A1037&amp;$Q$3&amp;$R$3,Data[Index]&amp;Data[Valid Test, Can be used for conformity (Y/N)]&amp;Data[Cycle],Data[Mileage (Miles)])</f>
        <v>#N/A</v>
      </c>
      <c r="E1037" s="130" t="e" cm="1">
        <f t="array" ref="E1037">_xlfn.XLOOKUP($A1037&amp;$Q$3&amp;$R$3,Data[Index]&amp;Data[Valid Test, Can be used for conformity (Y/N)]&amp;Data[Cycle],Data[Date])</f>
        <v>#N/A</v>
      </c>
      <c r="F1037" s="129" t="e" cm="1">
        <f t="array" ref="F1037">_xlfn.XLOOKUP($A1037&amp;$Q$3&amp;$R$3,Data[Index]&amp;Data[Valid Test, Can be used for conformity (Y/N)]&amp;Data[Cycle],Data[CO/km (mg)])</f>
        <v>#N/A</v>
      </c>
      <c r="G1037" s="129" t="e" cm="1">
        <f t="array" ref="G1037">_xlfn.XLOOKUP($A1037&amp;$Q$3,Data[Index]&amp;Data[Valid Test, Can be used for conformity (Y/N)],Data[CO2/km (g)])</f>
        <v>#N/A</v>
      </c>
      <c r="H1037" s="129" t="e" cm="1">
        <f t="array" ref="H1037">_xlfn.XLOOKUP($A1037&amp;$Q$3,Data[Index]&amp;Data[Valid Test, Can be used for conformity (Y/N)],Data[THC/km (mg)])</f>
        <v>#N/A</v>
      </c>
      <c r="I1037" s="129" t="e" cm="1">
        <f t="array" ref="I1037">_xlfn.XLOOKUP($A1037&amp;$Q$3,Data[Index]&amp;Data[Valid Test, Can be used for conformity (Y/N)],Data[NOx/km (mg)])</f>
        <v>#N/A</v>
      </c>
      <c r="J1037" s="129" t="e" cm="1">
        <f t="array" ref="J1037">_xlfn.XLOOKUP($A1037&amp;$Q$3,Data[Index]&amp;Data[Valid Test, Can be used for conformity (Y/N)],Data[THC + NOx/km (mg)])</f>
        <v>#N/A</v>
      </c>
      <c r="K1037" s="142" t="e" cm="1">
        <f t="array" ref="K1037">_xlfn.XLOOKUP($A1037&amp;$Q$3,Data[Index]&amp;Data[Valid Test, Can be used for conformity (Y/N)],Data[PN/km ('#)])</f>
        <v>#N/A</v>
      </c>
      <c r="L1037" s="129" t="e" cm="1">
        <f t="array" ref="L1037">_xlfn.XLOOKUP($A1037&amp;$Q$3,Data[Index]&amp;Data[Valid Test, Can be used for conformity (Y/N)],Data[PM/km (mg)])</f>
        <v>#N/A</v>
      </c>
      <c r="M1037" s="126" t="e" cm="1">
        <f t="array" ref="M1037">_xlfn.XLOOKUP($A1037&amp;$Q$3,Data[Index]&amp;Data[Valid Test, Can be used for conformity (Y/N)],Data[CH4 (mg/km)])</f>
        <v>#N/A</v>
      </c>
      <c r="N1037" s="126" t="e" cm="1">
        <f t="array" ref="N1037">_xlfn.XLOOKUP($A1037&amp;$Q$3,Data[Index]&amp;Data[Valid Test, Can be used for conformity (Y/N)],Data[N20 (mg/km)])</f>
        <v>#N/A</v>
      </c>
      <c r="O1037" s="129" t="e" cm="1">
        <f t="array" ref="O1037">_xlfn.XLOOKUP($A1037&amp;$Q$3,Data[Index]&amp;Data[Valid Test, Can be used for conformity (Y/N)],Data[l/100km])</f>
        <v>#N/A</v>
      </c>
      <c r="P1037" s="138">
        <f>_xlfn.XLOOKUP($A1037,Data[Index],Data[Comments])</f>
        <v>0</v>
      </c>
    </row>
    <row r="1038" spans="1:16" x14ac:dyDescent="0.2">
      <c r="A1038" s="129"/>
      <c r="B1038" s="129"/>
      <c r="C1038" s="129" t="e" cm="1">
        <f t="array" ref="C1038">_xlfn.XLOOKUP($A1038&amp;$Q$3&amp;$R$3,Data[Index]&amp;Data[Valid Test, Can be used for conformity (Y/N)]&amp;Data[Cycle],Data[Test Name])</f>
        <v>#N/A</v>
      </c>
      <c r="D1038" s="167" t="e" cm="1">
        <f t="array" ref="D1038">_xlfn.XLOOKUP($A1038&amp;$Q$3&amp;$R$3,Data[Index]&amp;Data[Valid Test, Can be used for conformity (Y/N)]&amp;Data[Cycle],Data[Mileage (Miles)])</f>
        <v>#N/A</v>
      </c>
      <c r="E1038" s="130" t="e" cm="1">
        <f t="array" ref="E1038">_xlfn.XLOOKUP($A1038&amp;$Q$3&amp;$R$3,Data[Index]&amp;Data[Valid Test, Can be used for conformity (Y/N)]&amp;Data[Cycle],Data[Date])</f>
        <v>#N/A</v>
      </c>
      <c r="F1038" s="129" t="e" cm="1">
        <f t="array" ref="F1038">_xlfn.XLOOKUP($A1038&amp;$Q$3&amp;$R$3,Data[Index]&amp;Data[Valid Test, Can be used for conformity (Y/N)]&amp;Data[Cycle],Data[CO/km (mg)])</f>
        <v>#N/A</v>
      </c>
      <c r="G1038" s="129" t="e" cm="1">
        <f t="array" ref="G1038">_xlfn.XLOOKUP($A1038&amp;$Q$3,Data[Index]&amp;Data[Valid Test, Can be used for conformity (Y/N)],Data[CO2/km (g)])</f>
        <v>#N/A</v>
      </c>
      <c r="H1038" s="129" t="e" cm="1">
        <f t="array" ref="H1038">_xlfn.XLOOKUP($A1038&amp;$Q$3,Data[Index]&amp;Data[Valid Test, Can be used for conformity (Y/N)],Data[THC/km (mg)])</f>
        <v>#N/A</v>
      </c>
      <c r="I1038" s="129" t="e" cm="1">
        <f t="array" ref="I1038">_xlfn.XLOOKUP($A1038&amp;$Q$3,Data[Index]&amp;Data[Valid Test, Can be used for conformity (Y/N)],Data[NOx/km (mg)])</f>
        <v>#N/A</v>
      </c>
      <c r="J1038" s="129" t="e" cm="1">
        <f t="array" ref="J1038">_xlfn.XLOOKUP($A1038&amp;$Q$3,Data[Index]&amp;Data[Valid Test, Can be used for conformity (Y/N)],Data[THC + NOx/km (mg)])</f>
        <v>#N/A</v>
      </c>
      <c r="K1038" s="142" t="e" cm="1">
        <f t="array" ref="K1038">_xlfn.XLOOKUP($A1038&amp;$Q$3,Data[Index]&amp;Data[Valid Test, Can be used for conformity (Y/N)],Data[PN/km ('#)])</f>
        <v>#N/A</v>
      </c>
      <c r="L1038" s="129" t="e" cm="1">
        <f t="array" ref="L1038">_xlfn.XLOOKUP($A1038&amp;$Q$3,Data[Index]&amp;Data[Valid Test, Can be used for conformity (Y/N)],Data[PM/km (mg)])</f>
        <v>#N/A</v>
      </c>
      <c r="M1038" s="126" t="e" cm="1">
        <f t="array" ref="M1038">_xlfn.XLOOKUP($A1038&amp;$Q$3,Data[Index]&amp;Data[Valid Test, Can be used for conformity (Y/N)],Data[CH4 (mg/km)])</f>
        <v>#N/A</v>
      </c>
      <c r="N1038" s="126" t="e" cm="1">
        <f t="array" ref="N1038">_xlfn.XLOOKUP($A1038&amp;$Q$3,Data[Index]&amp;Data[Valid Test, Can be used for conformity (Y/N)],Data[N20 (mg/km)])</f>
        <v>#N/A</v>
      </c>
      <c r="O1038" s="129" t="e" cm="1">
        <f t="array" ref="O1038">_xlfn.XLOOKUP($A1038&amp;$Q$3,Data[Index]&amp;Data[Valid Test, Can be used for conformity (Y/N)],Data[l/100km])</f>
        <v>#N/A</v>
      </c>
      <c r="P1038" s="138" t="e">
        <f>_xlfn.XLOOKUP($A1038,Data[Index],Data[Comments])</f>
        <v>#N/A</v>
      </c>
    </row>
    <row r="1039" spans="1:16" x14ac:dyDescent="0.2">
      <c r="A1039" s="129"/>
      <c r="B1039" s="129"/>
      <c r="C1039" s="129" t="e" cm="1">
        <f t="array" ref="C1039">_xlfn.XLOOKUP($A1039&amp;$Q$3&amp;$R$3,Data[Index]&amp;Data[Valid Test, Can be used for conformity (Y/N)]&amp;Data[Cycle],Data[Test Name])</f>
        <v>#N/A</v>
      </c>
      <c r="D1039" s="167" t="e" cm="1">
        <f t="array" ref="D1039">_xlfn.XLOOKUP($A1039&amp;$Q$3&amp;$R$3,Data[Index]&amp;Data[Valid Test, Can be used for conformity (Y/N)]&amp;Data[Cycle],Data[Mileage (Miles)])</f>
        <v>#N/A</v>
      </c>
      <c r="E1039" s="130" t="e" cm="1">
        <f t="array" ref="E1039">_xlfn.XLOOKUP($A1039&amp;$Q$3&amp;$R$3,Data[Index]&amp;Data[Valid Test, Can be used for conformity (Y/N)]&amp;Data[Cycle],Data[Date])</f>
        <v>#N/A</v>
      </c>
      <c r="F1039" s="129" t="e" cm="1">
        <f t="array" ref="F1039">_xlfn.XLOOKUP($A1039&amp;$Q$3&amp;$R$3,Data[Index]&amp;Data[Valid Test, Can be used for conformity (Y/N)]&amp;Data[Cycle],Data[CO/km (mg)])</f>
        <v>#N/A</v>
      </c>
      <c r="G1039" s="129" t="e" cm="1">
        <f t="array" ref="G1039">_xlfn.XLOOKUP($A1039&amp;$Q$3,Data[Index]&amp;Data[Valid Test, Can be used for conformity (Y/N)],Data[CO2/km (g)])</f>
        <v>#N/A</v>
      </c>
      <c r="H1039" s="129" t="e" cm="1">
        <f t="array" ref="H1039">_xlfn.XLOOKUP($A1039&amp;$Q$3,Data[Index]&amp;Data[Valid Test, Can be used for conformity (Y/N)],Data[THC/km (mg)])</f>
        <v>#N/A</v>
      </c>
      <c r="I1039" s="129" t="e" cm="1">
        <f t="array" ref="I1039">_xlfn.XLOOKUP($A1039&amp;$Q$3,Data[Index]&amp;Data[Valid Test, Can be used for conformity (Y/N)],Data[NOx/km (mg)])</f>
        <v>#N/A</v>
      </c>
      <c r="J1039" s="129" t="e" cm="1">
        <f t="array" ref="J1039">_xlfn.XLOOKUP($A1039&amp;$Q$3,Data[Index]&amp;Data[Valid Test, Can be used for conformity (Y/N)],Data[THC + NOx/km (mg)])</f>
        <v>#N/A</v>
      </c>
      <c r="K1039" s="142" t="e" cm="1">
        <f t="array" ref="K1039">_xlfn.XLOOKUP($A1039&amp;$Q$3,Data[Index]&amp;Data[Valid Test, Can be used for conformity (Y/N)],Data[PN/km ('#)])</f>
        <v>#N/A</v>
      </c>
      <c r="L1039" s="129" t="e" cm="1">
        <f t="array" ref="L1039">_xlfn.XLOOKUP($A1039&amp;$Q$3,Data[Index]&amp;Data[Valid Test, Can be used for conformity (Y/N)],Data[PM/km (mg)])</f>
        <v>#N/A</v>
      </c>
      <c r="M1039" s="126" t="e" cm="1">
        <f t="array" ref="M1039">_xlfn.XLOOKUP($A1039&amp;$Q$3,Data[Index]&amp;Data[Valid Test, Can be used for conformity (Y/N)],Data[CH4 (mg/km)])</f>
        <v>#N/A</v>
      </c>
      <c r="N1039" s="126" t="e" cm="1">
        <f t="array" ref="N1039">_xlfn.XLOOKUP($A1039&amp;$Q$3,Data[Index]&amp;Data[Valid Test, Can be used for conformity (Y/N)],Data[N20 (mg/km)])</f>
        <v>#N/A</v>
      </c>
      <c r="O1039" s="129" t="e" cm="1">
        <f t="array" ref="O1039">_xlfn.XLOOKUP($A1039&amp;$Q$3,Data[Index]&amp;Data[Valid Test, Can be used for conformity (Y/N)],Data[l/100km])</f>
        <v>#N/A</v>
      </c>
      <c r="P1039" s="138" t="e">
        <f>_xlfn.XLOOKUP($A1039,Data[Index],Data[Comments])</f>
        <v>#N/A</v>
      </c>
    </row>
    <row r="1040" spans="1:16" x14ac:dyDescent="0.2">
      <c r="A1040" s="129"/>
      <c r="B1040" s="129"/>
      <c r="C1040" s="129" t="e" cm="1">
        <f t="array" ref="C1040">_xlfn.XLOOKUP($A1040&amp;$Q$3&amp;$R$3,Data[Index]&amp;Data[Valid Test, Can be used for conformity (Y/N)]&amp;Data[Cycle],Data[Test Name])</f>
        <v>#N/A</v>
      </c>
      <c r="D1040" s="167" t="e" cm="1">
        <f t="array" ref="D1040">_xlfn.XLOOKUP($A1040&amp;$Q$3&amp;$R$3,Data[Index]&amp;Data[Valid Test, Can be used for conformity (Y/N)]&amp;Data[Cycle],Data[Mileage (Miles)])</f>
        <v>#N/A</v>
      </c>
      <c r="E1040" s="130" t="e" cm="1">
        <f t="array" ref="E1040">_xlfn.XLOOKUP($A1040&amp;$Q$3&amp;$R$3,Data[Index]&amp;Data[Valid Test, Can be used for conformity (Y/N)]&amp;Data[Cycle],Data[Date])</f>
        <v>#N/A</v>
      </c>
      <c r="F1040" s="129" t="e" cm="1">
        <f t="array" ref="F1040">_xlfn.XLOOKUP($A1040&amp;$Q$3&amp;$R$3,Data[Index]&amp;Data[Valid Test, Can be used for conformity (Y/N)]&amp;Data[Cycle],Data[CO/km (mg)])</f>
        <v>#N/A</v>
      </c>
      <c r="G1040" s="129" t="e" cm="1">
        <f t="array" ref="G1040">_xlfn.XLOOKUP($A1040&amp;$Q$3,Data[Index]&amp;Data[Valid Test, Can be used for conformity (Y/N)],Data[CO2/km (g)])</f>
        <v>#N/A</v>
      </c>
      <c r="H1040" s="129" t="e" cm="1">
        <f t="array" ref="H1040">_xlfn.XLOOKUP($A1040&amp;$Q$3,Data[Index]&amp;Data[Valid Test, Can be used for conformity (Y/N)],Data[THC/km (mg)])</f>
        <v>#N/A</v>
      </c>
      <c r="I1040" s="129" t="e" cm="1">
        <f t="array" ref="I1040">_xlfn.XLOOKUP($A1040&amp;$Q$3,Data[Index]&amp;Data[Valid Test, Can be used for conformity (Y/N)],Data[NOx/km (mg)])</f>
        <v>#N/A</v>
      </c>
      <c r="J1040" s="129" t="e" cm="1">
        <f t="array" ref="J1040">_xlfn.XLOOKUP($A1040&amp;$Q$3,Data[Index]&amp;Data[Valid Test, Can be used for conformity (Y/N)],Data[THC + NOx/km (mg)])</f>
        <v>#N/A</v>
      </c>
      <c r="K1040" s="142" t="e" cm="1">
        <f t="array" ref="K1040">_xlfn.XLOOKUP($A1040&amp;$Q$3,Data[Index]&amp;Data[Valid Test, Can be used for conformity (Y/N)],Data[PN/km ('#)])</f>
        <v>#N/A</v>
      </c>
      <c r="L1040" s="129" t="e" cm="1">
        <f t="array" ref="L1040">_xlfn.XLOOKUP($A1040&amp;$Q$3,Data[Index]&amp;Data[Valid Test, Can be used for conformity (Y/N)],Data[PM/km (mg)])</f>
        <v>#N/A</v>
      </c>
      <c r="M1040" s="126" t="e" cm="1">
        <f t="array" ref="M1040">_xlfn.XLOOKUP($A1040&amp;$Q$3,Data[Index]&amp;Data[Valid Test, Can be used for conformity (Y/N)],Data[CH4 (mg/km)])</f>
        <v>#N/A</v>
      </c>
      <c r="N1040" s="126" t="e" cm="1">
        <f t="array" ref="N1040">_xlfn.XLOOKUP($A1040&amp;$Q$3,Data[Index]&amp;Data[Valid Test, Can be used for conformity (Y/N)],Data[N20 (mg/km)])</f>
        <v>#N/A</v>
      </c>
      <c r="O1040" s="129" t="e" cm="1">
        <f t="array" ref="O1040">_xlfn.XLOOKUP($A1040&amp;$Q$3,Data[Index]&amp;Data[Valid Test, Can be used for conformity (Y/N)],Data[l/100km])</f>
        <v>#N/A</v>
      </c>
      <c r="P1040" s="138" t="e">
        <f>_xlfn.XLOOKUP($A1040,Data[Index],Data[Comments])</f>
        <v>#N/A</v>
      </c>
    </row>
    <row r="1041" spans="1:16" x14ac:dyDescent="0.2">
      <c r="A1041" s="129"/>
      <c r="B1041" s="129"/>
      <c r="C1041" s="129" t="e" cm="1">
        <f t="array" ref="C1041">_xlfn.XLOOKUP($A1041&amp;$Q$3&amp;$R$3,Data[Index]&amp;Data[Valid Test, Can be used for conformity (Y/N)]&amp;Data[Cycle],Data[Test Name])</f>
        <v>#N/A</v>
      </c>
      <c r="D1041" s="167" t="e" cm="1">
        <f t="array" ref="D1041">_xlfn.XLOOKUP($A1041&amp;$Q$3&amp;$R$3,Data[Index]&amp;Data[Valid Test, Can be used for conformity (Y/N)]&amp;Data[Cycle],Data[Mileage (Miles)])</f>
        <v>#N/A</v>
      </c>
      <c r="E1041" s="130" t="e" cm="1">
        <f t="array" ref="E1041">_xlfn.XLOOKUP($A1041&amp;$Q$3&amp;$R$3,Data[Index]&amp;Data[Valid Test, Can be used for conformity (Y/N)]&amp;Data[Cycle],Data[Date])</f>
        <v>#N/A</v>
      </c>
      <c r="F1041" s="129" t="e" cm="1">
        <f t="array" ref="F1041">_xlfn.XLOOKUP($A1041&amp;$Q$3&amp;$R$3,Data[Index]&amp;Data[Valid Test, Can be used for conformity (Y/N)]&amp;Data[Cycle],Data[CO/km (mg)])</f>
        <v>#N/A</v>
      </c>
      <c r="G1041" s="129" t="e" cm="1">
        <f t="array" ref="G1041">_xlfn.XLOOKUP($A1041&amp;$Q$3,Data[Index]&amp;Data[Valid Test, Can be used for conformity (Y/N)],Data[CO2/km (g)])</f>
        <v>#N/A</v>
      </c>
      <c r="H1041" s="129" t="e" cm="1">
        <f t="array" ref="H1041">_xlfn.XLOOKUP($A1041&amp;$Q$3,Data[Index]&amp;Data[Valid Test, Can be used for conformity (Y/N)],Data[THC/km (mg)])</f>
        <v>#N/A</v>
      </c>
      <c r="I1041" s="129" t="e" cm="1">
        <f t="array" ref="I1041">_xlfn.XLOOKUP($A1041&amp;$Q$3,Data[Index]&amp;Data[Valid Test, Can be used for conformity (Y/N)],Data[NOx/km (mg)])</f>
        <v>#N/A</v>
      </c>
      <c r="J1041" s="129" t="e" cm="1">
        <f t="array" ref="J1041">_xlfn.XLOOKUP($A1041&amp;$Q$3,Data[Index]&amp;Data[Valid Test, Can be used for conformity (Y/N)],Data[THC + NOx/km (mg)])</f>
        <v>#N/A</v>
      </c>
      <c r="K1041" s="142" t="e" cm="1">
        <f t="array" ref="K1041">_xlfn.XLOOKUP($A1041&amp;$Q$3,Data[Index]&amp;Data[Valid Test, Can be used for conformity (Y/N)],Data[PN/km ('#)])</f>
        <v>#N/A</v>
      </c>
      <c r="L1041" s="129" t="e" cm="1">
        <f t="array" ref="L1041">_xlfn.XLOOKUP($A1041&amp;$Q$3,Data[Index]&amp;Data[Valid Test, Can be used for conformity (Y/N)],Data[PM/km (mg)])</f>
        <v>#N/A</v>
      </c>
      <c r="M1041" s="126" t="e" cm="1">
        <f t="array" ref="M1041">_xlfn.XLOOKUP($A1041&amp;$Q$3,Data[Index]&amp;Data[Valid Test, Can be used for conformity (Y/N)],Data[CH4 (mg/km)])</f>
        <v>#N/A</v>
      </c>
      <c r="N1041" s="126" t="e" cm="1">
        <f t="array" ref="N1041">_xlfn.XLOOKUP($A1041&amp;$Q$3,Data[Index]&amp;Data[Valid Test, Can be used for conformity (Y/N)],Data[N20 (mg/km)])</f>
        <v>#N/A</v>
      </c>
      <c r="O1041" s="129" t="e" cm="1">
        <f t="array" ref="O1041">_xlfn.XLOOKUP($A1041&amp;$Q$3,Data[Index]&amp;Data[Valid Test, Can be used for conformity (Y/N)],Data[l/100km])</f>
        <v>#N/A</v>
      </c>
      <c r="P1041" s="138">
        <f>_xlfn.XLOOKUP($A1041,Data[Index],Data[Comments])</f>
        <v>0</v>
      </c>
    </row>
    <row r="1042" spans="1:16" x14ac:dyDescent="0.2">
      <c r="A1042" s="129"/>
      <c r="B1042" s="129"/>
      <c r="C1042" s="129" t="e" cm="1">
        <f t="array" ref="C1042">_xlfn.XLOOKUP($A1042&amp;$Q$3&amp;$R$3,Data[Index]&amp;Data[Valid Test, Can be used for conformity (Y/N)]&amp;Data[Cycle],Data[Test Name])</f>
        <v>#N/A</v>
      </c>
      <c r="D1042" s="167" t="e" cm="1">
        <f t="array" ref="D1042">_xlfn.XLOOKUP($A1042&amp;$Q$3&amp;$R$3,Data[Index]&amp;Data[Valid Test, Can be used for conformity (Y/N)]&amp;Data[Cycle],Data[Mileage (Miles)])</f>
        <v>#N/A</v>
      </c>
      <c r="E1042" s="130" t="e" cm="1">
        <f t="array" ref="E1042">_xlfn.XLOOKUP($A1042&amp;$Q$3&amp;$R$3,Data[Index]&amp;Data[Valid Test, Can be used for conformity (Y/N)]&amp;Data[Cycle],Data[Date])</f>
        <v>#N/A</v>
      </c>
      <c r="F1042" s="129" t="e" cm="1">
        <f t="array" ref="F1042">_xlfn.XLOOKUP($A1042&amp;$Q$3&amp;$R$3,Data[Index]&amp;Data[Valid Test, Can be used for conformity (Y/N)]&amp;Data[Cycle],Data[CO/km (mg)])</f>
        <v>#N/A</v>
      </c>
      <c r="G1042" s="129" t="e" cm="1">
        <f t="array" ref="G1042">_xlfn.XLOOKUP($A1042&amp;$Q$3,Data[Index]&amp;Data[Valid Test, Can be used for conformity (Y/N)],Data[CO2/km (g)])</f>
        <v>#N/A</v>
      </c>
      <c r="H1042" s="129" t="e" cm="1">
        <f t="array" ref="H1042">_xlfn.XLOOKUP($A1042&amp;$Q$3,Data[Index]&amp;Data[Valid Test, Can be used for conformity (Y/N)],Data[THC/km (mg)])</f>
        <v>#N/A</v>
      </c>
      <c r="I1042" s="129" t="e" cm="1">
        <f t="array" ref="I1042">_xlfn.XLOOKUP($A1042&amp;$Q$3,Data[Index]&amp;Data[Valid Test, Can be used for conformity (Y/N)],Data[NOx/km (mg)])</f>
        <v>#N/A</v>
      </c>
      <c r="J1042" s="129" t="e" cm="1">
        <f t="array" ref="J1042">_xlfn.XLOOKUP($A1042&amp;$Q$3,Data[Index]&amp;Data[Valid Test, Can be used for conformity (Y/N)],Data[THC + NOx/km (mg)])</f>
        <v>#N/A</v>
      </c>
      <c r="K1042" s="142" t="e" cm="1">
        <f t="array" ref="K1042">_xlfn.XLOOKUP($A1042&amp;$Q$3,Data[Index]&amp;Data[Valid Test, Can be used for conformity (Y/N)],Data[PN/km ('#)])</f>
        <v>#N/A</v>
      </c>
      <c r="L1042" s="129" t="e" cm="1">
        <f t="array" ref="L1042">_xlfn.XLOOKUP($A1042&amp;$Q$3,Data[Index]&amp;Data[Valid Test, Can be used for conformity (Y/N)],Data[PM/km (mg)])</f>
        <v>#N/A</v>
      </c>
      <c r="M1042" s="126" t="e" cm="1">
        <f t="array" ref="M1042">_xlfn.XLOOKUP($A1042&amp;$Q$3,Data[Index]&amp;Data[Valid Test, Can be used for conformity (Y/N)],Data[CH4 (mg/km)])</f>
        <v>#N/A</v>
      </c>
      <c r="N1042" s="126" t="e" cm="1">
        <f t="array" ref="N1042">_xlfn.XLOOKUP($A1042&amp;$Q$3,Data[Index]&amp;Data[Valid Test, Can be used for conformity (Y/N)],Data[N20 (mg/km)])</f>
        <v>#N/A</v>
      </c>
      <c r="O1042" s="129" t="e" cm="1">
        <f t="array" ref="O1042">_xlfn.XLOOKUP($A1042&amp;$Q$3,Data[Index]&amp;Data[Valid Test, Can be used for conformity (Y/N)],Data[l/100km])</f>
        <v>#N/A</v>
      </c>
      <c r="P1042" s="138">
        <f>_xlfn.XLOOKUP($A1042,Data[Index],Data[Comments])</f>
        <v>0</v>
      </c>
    </row>
    <row r="1043" spans="1:16" x14ac:dyDescent="0.2">
      <c r="A1043" s="129"/>
      <c r="B1043" s="129"/>
      <c r="C1043" s="129" t="e" cm="1">
        <f t="array" ref="C1043">_xlfn.XLOOKUP($A1043&amp;$Q$3&amp;$R$3,Data[Index]&amp;Data[Valid Test, Can be used for conformity (Y/N)]&amp;Data[Cycle],Data[Test Name])</f>
        <v>#N/A</v>
      </c>
      <c r="D1043" s="167" t="e" cm="1">
        <f t="array" ref="D1043">_xlfn.XLOOKUP($A1043&amp;$Q$3&amp;$R$3,Data[Index]&amp;Data[Valid Test, Can be used for conformity (Y/N)]&amp;Data[Cycle],Data[Mileage (Miles)])</f>
        <v>#N/A</v>
      </c>
      <c r="E1043" s="130" t="e" cm="1">
        <f t="array" ref="E1043">_xlfn.XLOOKUP($A1043&amp;$Q$3&amp;$R$3,Data[Index]&amp;Data[Valid Test, Can be used for conformity (Y/N)]&amp;Data[Cycle],Data[Date])</f>
        <v>#N/A</v>
      </c>
      <c r="F1043" s="129" t="e" cm="1">
        <f t="array" ref="F1043">_xlfn.XLOOKUP($A1043&amp;$Q$3&amp;$R$3,Data[Index]&amp;Data[Valid Test, Can be used for conformity (Y/N)]&amp;Data[Cycle],Data[CO/km (mg)])</f>
        <v>#N/A</v>
      </c>
      <c r="G1043" s="129" t="e" cm="1">
        <f t="array" ref="G1043">_xlfn.XLOOKUP($A1043&amp;$Q$3,Data[Index]&amp;Data[Valid Test, Can be used for conformity (Y/N)],Data[CO2/km (g)])</f>
        <v>#N/A</v>
      </c>
      <c r="H1043" s="129" t="e" cm="1">
        <f t="array" ref="H1043">_xlfn.XLOOKUP($A1043&amp;$Q$3,Data[Index]&amp;Data[Valid Test, Can be used for conformity (Y/N)],Data[THC/km (mg)])</f>
        <v>#N/A</v>
      </c>
      <c r="I1043" s="129" t="e" cm="1">
        <f t="array" ref="I1043">_xlfn.XLOOKUP($A1043&amp;$Q$3,Data[Index]&amp;Data[Valid Test, Can be used for conformity (Y/N)],Data[NOx/km (mg)])</f>
        <v>#N/A</v>
      </c>
      <c r="J1043" s="129" t="e" cm="1">
        <f t="array" ref="J1043">_xlfn.XLOOKUP($A1043&amp;$Q$3,Data[Index]&amp;Data[Valid Test, Can be used for conformity (Y/N)],Data[THC + NOx/km (mg)])</f>
        <v>#N/A</v>
      </c>
      <c r="K1043" s="142" t="e" cm="1">
        <f t="array" ref="K1043">_xlfn.XLOOKUP($A1043&amp;$Q$3,Data[Index]&amp;Data[Valid Test, Can be used for conformity (Y/N)],Data[PN/km ('#)])</f>
        <v>#N/A</v>
      </c>
      <c r="L1043" s="129" t="e" cm="1">
        <f t="array" ref="L1043">_xlfn.XLOOKUP($A1043&amp;$Q$3,Data[Index]&amp;Data[Valid Test, Can be used for conformity (Y/N)],Data[PM/km (mg)])</f>
        <v>#N/A</v>
      </c>
      <c r="M1043" s="126" t="e" cm="1">
        <f t="array" ref="M1043">_xlfn.XLOOKUP($A1043&amp;$Q$3,Data[Index]&amp;Data[Valid Test, Can be used for conformity (Y/N)],Data[CH4 (mg/km)])</f>
        <v>#N/A</v>
      </c>
      <c r="N1043" s="126" t="e" cm="1">
        <f t="array" ref="N1043">_xlfn.XLOOKUP($A1043&amp;$Q$3,Data[Index]&amp;Data[Valid Test, Can be used for conformity (Y/N)],Data[N20 (mg/km)])</f>
        <v>#N/A</v>
      </c>
      <c r="O1043" s="129" t="e" cm="1">
        <f t="array" ref="O1043">_xlfn.XLOOKUP($A1043&amp;$Q$3,Data[Index]&amp;Data[Valid Test, Can be used for conformity (Y/N)],Data[l/100km])</f>
        <v>#N/A</v>
      </c>
      <c r="P1043" s="138" t="e">
        <f>_xlfn.XLOOKUP($A1043,Data[Index],Data[Comments])</f>
        <v>#N/A</v>
      </c>
    </row>
    <row r="1044" spans="1:16" x14ac:dyDescent="0.2">
      <c r="A1044" s="129"/>
      <c r="B1044" s="129"/>
      <c r="C1044" s="129" t="e" cm="1">
        <f t="array" ref="C1044">_xlfn.XLOOKUP($A1044&amp;$Q$3&amp;$R$3,Data[Index]&amp;Data[Valid Test, Can be used for conformity (Y/N)]&amp;Data[Cycle],Data[Test Name])</f>
        <v>#N/A</v>
      </c>
      <c r="D1044" s="167" t="e" cm="1">
        <f t="array" ref="D1044">_xlfn.XLOOKUP($A1044&amp;$Q$3&amp;$R$3,Data[Index]&amp;Data[Valid Test, Can be used for conformity (Y/N)]&amp;Data[Cycle],Data[Mileage (Miles)])</f>
        <v>#N/A</v>
      </c>
      <c r="E1044" s="130" t="e" cm="1">
        <f t="array" ref="E1044">_xlfn.XLOOKUP($A1044&amp;$Q$3&amp;$R$3,Data[Index]&amp;Data[Valid Test, Can be used for conformity (Y/N)]&amp;Data[Cycle],Data[Date])</f>
        <v>#N/A</v>
      </c>
      <c r="F1044" s="129" t="e" cm="1">
        <f t="array" ref="F1044">_xlfn.XLOOKUP($A1044&amp;$Q$3&amp;$R$3,Data[Index]&amp;Data[Valid Test, Can be used for conformity (Y/N)]&amp;Data[Cycle],Data[CO/km (mg)])</f>
        <v>#N/A</v>
      </c>
      <c r="G1044" s="129" t="e" cm="1">
        <f t="array" ref="G1044">_xlfn.XLOOKUP($A1044&amp;$Q$3,Data[Index]&amp;Data[Valid Test, Can be used for conformity (Y/N)],Data[CO2/km (g)])</f>
        <v>#N/A</v>
      </c>
      <c r="H1044" s="129" t="e" cm="1">
        <f t="array" ref="H1044">_xlfn.XLOOKUP($A1044&amp;$Q$3,Data[Index]&amp;Data[Valid Test, Can be used for conformity (Y/N)],Data[THC/km (mg)])</f>
        <v>#N/A</v>
      </c>
      <c r="I1044" s="129" t="e" cm="1">
        <f t="array" ref="I1044">_xlfn.XLOOKUP($A1044&amp;$Q$3,Data[Index]&amp;Data[Valid Test, Can be used for conformity (Y/N)],Data[NOx/km (mg)])</f>
        <v>#N/A</v>
      </c>
      <c r="J1044" s="129" t="e" cm="1">
        <f t="array" ref="J1044">_xlfn.XLOOKUP($A1044&amp;$Q$3,Data[Index]&amp;Data[Valid Test, Can be used for conformity (Y/N)],Data[THC + NOx/km (mg)])</f>
        <v>#N/A</v>
      </c>
      <c r="K1044" s="142" t="e" cm="1">
        <f t="array" ref="K1044">_xlfn.XLOOKUP($A1044&amp;$Q$3,Data[Index]&amp;Data[Valid Test, Can be used for conformity (Y/N)],Data[PN/km ('#)])</f>
        <v>#N/A</v>
      </c>
      <c r="L1044" s="129" t="e" cm="1">
        <f t="array" ref="L1044">_xlfn.XLOOKUP($A1044&amp;$Q$3,Data[Index]&amp;Data[Valid Test, Can be used for conformity (Y/N)],Data[PM/km (mg)])</f>
        <v>#N/A</v>
      </c>
      <c r="M1044" s="126" t="e" cm="1">
        <f t="array" ref="M1044">_xlfn.XLOOKUP($A1044&amp;$Q$3,Data[Index]&amp;Data[Valid Test, Can be used for conformity (Y/N)],Data[CH4 (mg/km)])</f>
        <v>#N/A</v>
      </c>
      <c r="N1044" s="126" t="e" cm="1">
        <f t="array" ref="N1044">_xlfn.XLOOKUP($A1044&amp;$Q$3,Data[Index]&amp;Data[Valid Test, Can be used for conformity (Y/N)],Data[N20 (mg/km)])</f>
        <v>#N/A</v>
      </c>
      <c r="O1044" s="129" t="e" cm="1">
        <f t="array" ref="O1044">_xlfn.XLOOKUP($A1044&amp;$Q$3,Data[Index]&amp;Data[Valid Test, Can be used for conformity (Y/N)],Data[l/100km])</f>
        <v>#N/A</v>
      </c>
      <c r="P1044" s="138">
        <f>_xlfn.XLOOKUP($A1044,Data[Index],Data[Comments])</f>
        <v>0</v>
      </c>
    </row>
    <row r="1045" spans="1:16" x14ac:dyDescent="0.2">
      <c r="A1045" s="129"/>
      <c r="B1045" s="129"/>
      <c r="C1045" s="129" t="e" cm="1">
        <f t="array" ref="C1045">_xlfn.XLOOKUP($A1045&amp;$Q$3&amp;$R$3,Data[Index]&amp;Data[Valid Test, Can be used for conformity (Y/N)]&amp;Data[Cycle],Data[Test Name])</f>
        <v>#N/A</v>
      </c>
      <c r="D1045" s="167" t="e" cm="1">
        <f t="array" ref="D1045">_xlfn.XLOOKUP($A1045&amp;$Q$3&amp;$R$3,Data[Index]&amp;Data[Valid Test, Can be used for conformity (Y/N)]&amp;Data[Cycle],Data[Mileage (Miles)])</f>
        <v>#N/A</v>
      </c>
      <c r="E1045" s="130" t="e" cm="1">
        <f t="array" ref="E1045">_xlfn.XLOOKUP($A1045&amp;$Q$3&amp;$R$3,Data[Index]&amp;Data[Valid Test, Can be used for conformity (Y/N)]&amp;Data[Cycle],Data[Date])</f>
        <v>#N/A</v>
      </c>
      <c r="F1045" s="129" t="e" cm="1">
        <f t="array" ref="F1045">_xlfn.XLOOKUP($A1045&amp;$Q$3&amp;$R$3,Data[Index]&amp;Data[Valid Test, Can be used for conformity (Y/N)]&amp;Data[Cycle],Data[CO/km (mg)])</f>
        <v>#N/A</v>
      </c>
      <c r="G1045" s="129" t="e" cm="1">
        <f t="array" ref="G1045">_xlfn.XLOOKUP($A1045&amp;$Q$3,Data[Index]&amp;Data[Valid Test, Can be used for conformity (Y/N)],Data[CO2/km (g)])</f>
        <v>#N/A</v>
      </c>
      <c r="H1045" s="129" t="e" cm="1">
        <f t="array" ref="H1045">_xlfn.XLOOKUP($A1045&amp;$Q$3,Data[Index]&amp;Data[Valid Test, Can be used for conformity (Y/N)],Data[THC/km (mg)])</f>
        <v>#N/A</v>
      </c>
      <c r="I1045" s="129" t="e" cm="1">
        <f t="array" ref="I1045">_xlfn.XLOOKUP($A1045&amp;$Q$3,Data[Index]&amp;Data[Valid Test, Can be used for conformity (Y/N)],Data[NOx/km (mg)])</f>
        <v>#N/A</v>
      </c>
      <c r="J1045" s="129" t="e" cm="1">
        <f t="array" ref="J1045">_xlfn.XLOOKUP($A1045&amp;$Q$3,Data[Index]&amp;Data[Valid Test, Can be used for conformity (Y/N)],Data[THC + NOx/km (mg)])</f>
        <v>#N/A</v>
      </c>
      <c r="K1045" s="142" t="e" cm="1">
        <f t="array" ref="K1045">_xlfn.XLOOKUP($A1045&amp;$Q$3,Data[Index]&amp;Data[Valid Test, Can be used for conformity (Y/N)],Data[PN/km ('#)])</f>
        <v>#N/A</v>
      </c>
      <c r="L1045" s="129" t="e" cm="1">
        <f t="array" ref="L1045">_xlfn.XLOOKUP($A1045&amp;$Q$3,Data[Index]&amp;Data[Valid Test, Can be used for conformity (Y/N)],Data[PM/km (mg)])</f>
        <v>#N/A</v>
      </c>
      <c r="M1045" s="126" t="e" cm="1">
        <f t="array" ref="M1045">_xlfn.XLOOKUP($A1045&amp;$Q$3,Data[Index]&amp;Data[Valid Test, Can be used for conformity (Y/N)],Data[CH4 (mg/km)])</f>
        <v>#N/A</v>
      </c>
      <c r="N1045" s="126" t="e" cm="1">
        <f t="array" ref="N1045">_xlfn.XLOOKUP($A1045&amp;$Q$3,Data[Index]&amp;Data[Valid Test, Can be used for conformity (Y/N)],Data[N20 (mg/km)])</f>
        <v>#N/A</v>
      </c>
      <c r="O1045" s="129" t="e" cm="1">
        <f t="array" ref="O1045">_xlfn.XLOOKUP($A1045&amp;$Q$3,Data[Index]&amp;Data[Valid Test, Can be used for conformity (Y/N)],Data[l/100km])</f>
        <v>#N/A</v>
      </c>
      <c r="P1045" s="138">
        <f>_xlfn.XLOOKUP($A1045,Data[Index],Data[Comments])</f>
        <v>0</v>
      </c>
    </row>
    <row r="1046" spans="1:16" x14ac:dyDescent="0.2">
      <c r="A1046" s="129"/>
      <c r="B1046" s="129"/>
      <c r="C1046" s="129" t="e" cm="1">
        <f t="array" ref="C1046">_xlfn.XLOOKUP($A1046&amp;$Q$3&amp;$R$3,Data[Index]&amp;Data[Valid Test, Can be used for conformity (Y/N)]&amp;Data[Cycle],Data[Test Name])</f>
        <v>#N/A</v>
      </c>
      <c r="D1046" s="167" t="e" cm="1">
        <f t="array" ref="D1046">_xlfn.XLOOKUP($A1046&amp;$Q$3&amp;$R$3,Data[Index]&amp;Data[Valid Test, Can be used for conformity (Y/N)]&amp;Data[Cycle],Data[Mileage (Miles)])</f>
        <v>#N/A</v>
      </c>
      <c r="E1046" s="130" t="e" cm="1">
        <f t="array" ref="E1046">_xlfn.XLOOKUP($A1046&amp;$Q$3&amp;$R$3,Data[Index]&amp;Data[Valid Test, Can be used for conformity (Y/N)]&amp;Data[Cycle],Data[Date])</f>
        <v>#N/A</v>
      </c>
      <c r="F1046" s="129" t="e" cm="1">
        <f t="array" ref="F1046">_xlfn.XLOOKUP($A1046&amp;$Q$3&amp;$R$3,Data[Index]&amp;Data[Valid Test, Can be used for conformity (Y/N)]&amp;Data[Cycle],Data[CO/km (mg)])</f>
        <v>#N/A</v>
      </c>
      <c r="G1046" s="129" t="e" cm="1">
        <f t="array" ref="G1046">_xlfn.XLOOKUP($A1046&amp;$Q$3,Data[Index]&amp;Data[Valid Test, Can be used for conformity (Y/N)],Data[CO2/km (g)])</f>
        <v>#N/A</v>
      </c>
      <c r="H1046" s="129" t="e" cm="1">
        <f t="array" ref="H1046">_xlfn.XLOOKUP($A1046&amp;$Q$3,Data[Index]&amp;Data[Valid Test, Can be used for conformity (Y/N)],Data[THC/km (mg)])</f>
        <v>#N/A</v>
      </c>
      <c r="I1046" s="129" t="e" cm="1">
        <f t="array" ref="I1046">_xlfn.XLOOKUP($A1046&amp;$Q$3,Data[Index]&amp;Data[Valid Test, Can be used for conformity (Y/N)],Data[NOx/km (mg)])</f>
        <v>#N/A</v>
      </c>
      <c r="J1046" s="129" t="e" cm="1">
        <f t="array" ref="J1046">_xlfn.XLOOKUP($A1046&amp;$Q$3,Data[Index]&amp;Data[Valid Test, Can be used for conformity (Y/N)],Data[THC + NOx/km (mg)])</f>
        <v>#N/A</v>
      </c>
      <c r="K1046" s="142" t="e" cm="1">
        <f t="array" ref="K1046">_xlfn.XLOOKUP($A1046&amp;$Q$3,Data[Index]&amp;Data[Valid Test, Can be used for conformity (Y/N)],Data[PN/km ('#)])</f>
        <v>#N/A</v>
      </c>
      <c r="L1046" s="129" t="e" cm="1">
        <f t="array" ref="L1046">_xlfn.XLOOKUP($A1046&amp;$Q$3,Data[Index]&amp;Data[Valid Test, Can be used for conformity (Y/N)],Data[PM/km (mg)])</f>
        <v>#N/A</v>
      </c>
      <c r="M1046" s="126" t="e" cm="1">
        <f t="array" ref="M1046">_xlfn.XLOOKUP($A1046&amp;$Q$3,Data[Index]&amp;Data[Valid Test, Can be used for conformity (Y/N)],Data[CH4 (mg/km)])</f>
        <v>#N/A</v>
      </c>
      <c r="N1046" s="126" t="e" cm="1">
        <f t="array" ref="N1046">_xlfn.XLOOKUP($A1046&amp;$Q$3,Data[Index]&amp;Data[Valid Test, Can be used for conformity (Y/N)],Data[N20 (mg/km)])</f>
        <v>#N/A</v>
      </c>
      <c r="O1046" s="129" t="e" cm="1">
        <f t="array" ref="O1046">_xlfn.XLOOKUP($A1046&amp;$Q$3,Data[Index]&amp;Data[Valid Test, Can be used for conformity (Y/N)],Data[l/100km])</f>
        <v>#N/A</v>
      </c>
      <c r="P1046" s="138" t="e">
        <f>_xlfn.XLOOKUP($A1046,Data[Index],Data[Comments])</f>
        <v>#N/A</v>
      </c>
    </row>
    <row r="1047" spans="1:16" x14ac:dyDescent="0.2">
      <c r="A1047" s="129"/>
      <c r="B1047" s="129"/>
      <c r="C1047" s="129" t="e" cm="1">
        <f t="array" ref="C1047">_xlfn.XLOOKUP($A1047&amp;$Q$3&amp;$R$3,Data[Index]&amp;Data[Valid Test, Can be used for conformity (Y/N)]&amp;Data[Cycle],Data[Test Name])</f>
        <v>#N/A</v>
      </c>
      <c r="D1047" s="167" t="e" cm="1">
        <f t="array" ref="D1047">_xlfn.XLOOKUP($A1047&amp;$Q$3&amp;$R$3,Data[Index]&amp;Data[Valid Test, Can be used for conformity (Y/N)]&amp;Data[Cycle],Data[Mileage (Miles)])</f>
        <v>#N/A</v>
      </c>
      <c r="E1047" s="130" t="e" cm="1">
        <f t="array" ref="E1047">_xlfn.XLOOKUP($A1047&amp;$Q$3&amp;$R$3,Data[Index]&amp;Data[Valid Test, Can be used for conformity (Y/N)]&amp;Data[Cycle],Data[Date])</f>
        <v>#N/A</v>
      </c>
      <c r="F1047" s="129" t="e" cm="1">
        <f t="array" ref="F1047">_xlfn.XLOOKUP($A1047&amp;$Q$3&amp;$R$3,Data[Index]&amp;Data[Valid Test, Can be used for conformity (Y/N)]&amp;Data[Cycle],Data[CO/km (mg)])</f>
        <v>#N/A</v>
      </c>
      <c r="G1047" s="129" t="e" cm="1">
        <f t="array" ref="G1047">_xlfn.XLOOKUP($A1047&amp;$Q$3,Data[Index]&amp;Data[Valid Test, Can be used for conformity (Y/N)],Data[CO2/km (g)])</f>
        <v>#N/A</v>
      </c>
      <c r="H1047" s="129" t="e" cm="1">
        <f t="array" ref="H1047">_xlfn.XLOOKUP($A1047&amp;$Q$3,Data[Index]&amp;Data[Valid Test, Can be used for conformity (Y/N)],Data[THC/km (mg)])</f>
        <v>#N/A</v>
      </c>
      <c r="I1047" s="129" t="e" cm="1">
        <f t="array" ref="I1047">_xlfn.XLOOKUP($A1047&amp;$Q$3,Data[Index]&amp;Data[Valid Test, Can be used for conformity (Y/N)],Data[NOx/km (mg)])</f>
        <v>#N/A</v>
      </c>
      <c r="J1047" s="129" t="e" cm="1">
        <f t="array" ref="J1047">_xlfn.XLOOKUP($A1047&amp;$Q$3,Data[Index]&amp;Data[Valid Test, Can be used for conformity (Y/N)],Data[THC + NOx/km (mg)])</f>
        <v>#N/A</v>
      </c>
      <c r="K1047" s="142" t="e" cm="1">
        <f t="array" ref="K1047">_xlfn.XLOOKUP($A1047&amp;$Q$3,Data[Index]&amp;Data[Valid Test, Can be used for conformity (Y/N)],Data[PN/km ('#)])</f>
        <v>#N/A</v>
      </c>
      <c r="L1047" s="129" t="e" cm="1">
        <f t="array" ref="L1047">_xlfn.XLOOKUP($A1047&amp;$Q$3,Data[Index]&amp;Data[Valid Test, Can be used for conformity (Y/N)],Data[PM/km (mg)])</f>
        <v>#N/A</v>
      </c>
      <c r="M1047" s="126" t="e" cm="1">
        <f t="array" ref="M1047">_xlfn.XLOOKUP($A1047&amp;$Q$3,Data[Index]&amp;Data[Valid Test, Can be used for conformity (Y/N)],Data[CH4 (mg/km)])</f>
        <v>#N/A</v>
      </c>
      <c r="N1047" s="126" t="e" cm="1">
        <f t="array" ref="N1047">_xlfn.XLOOKUP($A1047&amp;$Q$3,Data[Index]&amp;Data[Valid Test, Can be used for conformity (Y/N)],Data[N20 (mg/km)])</f>
        <v>#N/A</v>
      </c>
      <c r="O1047" s="129" t="e" cm="1">
        <f t="array" ref="O1047">_xlfn.XLOOKUP($A1047&amp;$Q$3,Data[Index]&amp;Data[Valid Test, Can be used for conformity (Y/N)],Data[l/100km])</f>
        <v>#N/A</v>
      </c>
      <c r="P1047" s="138" t="e">
        <f>_xlfn.XLOOKUP($A1047,Data[Index],Data[Comments])</f>
        <v>#N/A</v>
      </c>
    </row>
    <row r="1048" spans="1:16" x14ac:dyDescent="0.2">
      <c r="A1048" s="129"/>
      <c r="B1048" s="129"/>
      <c r="C1048" s="129" t="e" cm="1">
        <f t="array" ref="C1048">_xlfn.XLOOKUP($A1048&amp;$Q$3&amp;$R$3,Data[Index]&amp;Data[Valid Test, Can be used for conformity (Y/N)]&amp;Data[Cycle],Data[Test Name])</f>
        <v>#N/A</v>
      </c>
      <c r="D1048" s="167" t="e" cm="1">
        <f t="array" ref="D1048">_xlfn.XLOOKUP($A1048&amp;$Q$3&amp;$R$3,Data[Index]&amp;Data[Valid Test, Can be used for conformity (Y/N)]&amp;Data[Cycle],Data[Mileage (Miles)])</f>
        <v>#N/A</v>
      </c>
      <c r="E1048" s="130" t="e" cm="1">
        <f t="array" ref="E1048">_xlfn.XLOOKUP($A1048&amp;$Q$3&amp;$R$3,Data[Index]&amp;Data[Valid Test, Can be used for conformity (Y/N)]&amp;Data[Cycle],Data[Date])</f>
        <v>#N/A</v>
      </c>
      <c r="F1048" s="129" t="e" cm="1">
        <f t="array" ref="F1048">_xlfn.XLOOKUP($A1048&amp;$Q$3&amp;$R$3,Data[Index]&amp;Data[Valid Test, Can be used for conformity (Y/N)]&amp;Data[Cycle],Data[CO/km (mg)])</f>
        <v>#N/A</v>
      </c>
      <c r="G1048" s="129" t="e" cm="1">
        <f t="array" ref="G1048">_xlfn.XLOOKUP($A1048&amp;$Q$3,Data[Index]&amp;Data[Valid Test, Can be used for conformity (Y/N)],Data[CO2/km (g)])</f>
        <v>#N/A</v>
      </c>
      <c r="H1048" s="129" t="e" cm="1">
        <f t="array" ref="H1048">_xlfn.XLOOKUP($A1048&amp;$Q$3,Data[Index]&amp;Data[Valid Test, Can be used for conformity (Y/N)],Data[THC/km (mg)])</f>
        <v>#N/A</v>
      </c>
      <c r="I1048" s="129" t="e" cm="1">
        <f t="array" ref="I1048">_xlfn.XLOOKUP($A1048&amp;$Q$3,Data[Index]&amp;Data[Valid Test, Can be used for conformity (Y/N)],Data[NOx/km (mg)])</f>
        <v>#N/A</v>
      </c>
      <c r="J1048" s="129" t="e" cm="1">
        <f t="array" ref="J1048">_xlfn.XLOOKUP($A1048&amp;$Q$3,Data[Index]&amp;Data[Valid Test, Can be used for conformity (Y/N)],Data[THC + NOx/km (mg)])</f>
        <v>#N/A</v>
      </c>
      <c r="K1048" s="142" t="e" cm="1">
        <f t="array" ref="K1048">_xlfn.XLOOKUP($A1048&amp;$Q$3,Data[Index]&amp;Data[Valid Test, Can be used for conformity (Y/N)],Data[PN/km ('#)])</f>
        <v>#N/A</v>
      </c>
      <c r="L1048" s="129" t="e" cm="1">
        <f t="array" ref="L1048">_xlfn.XLOOKUP($A1048&amp;$Q$3,Data[Index]&amp;Data[Valid Test, Can be used for conformity (Y/N)],Data[PM/km (mg)])</f>
        <v>#N/A</v>
      </c>
      <c r="M1048" s="126" t="e" cm="1">
        <f t="array" ref="M1048">_xlfn.XLOOKUP($A1048&amp;$Q$3,Data[Index]&amp;Data[Valid Test, Can be used for conformity (Y/N)],Data[CH4 (mg/km)])</f>
        <v>#N/A</v>
      </c>
      <c r="N1048" s="126" t="e" cm="1">
        <f t="array" ref="N1048">_xlfn.XLOOKUP($A1048&amp;$Q$3,Data[Index]&amp;Data[Valid Test, Can be used for conformity (Y/N)],Data[N20 (mg/km)])</f>
        <v>#N/A</v>
      </c>
      <c r="O1048" s="129" t="e" cm="1">
        <f t="array" ref="O1048">_xlfn.XLOOKUP($A1048&amp;$Q$3,Data[Index]&amp;Data[Valid Test, Can be used for conformity (Y/N)],Data[l/100km])</f>
        <v>#N/A</v>
      </c>
      <c r="P1048" s="138" t="e">
        <f>_xlfn.XLOOKUP($A1048,Data[Index],Data[Comments])</f>
        <v>#N/A</v>
      </c>
    </row>
    <row r="1049" spans="1:16" x14ac:dyDescent="0.2">
      <c r="A1049" s="129"/>
      <c r="B1049" s="129"/>
      <c r="C1049" s="129" t="e" cm="1">
        <f t="array" ref="C1049">_xlfn.XLOOKUP($A1049&amp;$Q$3&amp;$R$3,Data[Index]&amp;Data[Valid Test, Can be used for conformity (Y/N)]&amp;Data[Cycle],Data[Test Name])</f>
        <v>#N/A</v>
      </c>
      <c r="D1049" s="167" t="e" cm="1">
        <f t="array" ref="D1049">_xlfn.XLOOKUP($A1049&amp;$Q$3&amp;$R$3,Data[Index]&amp;Data[Valid Test, Can be used for conformity (Y/N)]&amp;Data[Cycle],Data[Mileage (Miles)])</f>
        <v>#N/A</v>
      </c>
      <c r="E1049" s="130" t="e" cm="1">
        <f t="array" ref="E1049">_xlfn.XLOOKUP($A1049&amp;$Q$3&amp;$R$3,Data[Index]&amp;Data[Valid Test, Can be used for conformity (Y/N)]&amp;Data[Cycle],Data[Date])</f>
        <v>#N/A</v>
      </c>
      <c r="F1049" s="129" t="e" cm="1">
        <f t="array" ref="F1049">_xlfn.XLOOKUP($A1049&amp;$Q$3&amp;$R$3,Data[Index]&amp;Data[Valid Test, Can be used for conformity (Y/N)]&amp;Data[Cycle],Data[CO/km (mg)])</f>
        <v>#N/A</v>
      </c>
      <c r="G1049" s="129" t="e" cm="1">
        <f t="array" ref="G1049">_xlfn.XLOOKUP($A1049&amp;$Q$3,Data[Index]&amp;Data[Valid Test, Can be used for conformity (Y/N)],Data[CO2/km (g)])</f>
        <v>#N/A</v>
      </c>
      <c r="H1049" s="129" t="e" cm="1">
        <f t="array" ref="H1049">_xlfn.XLOOKUP($A1049&amp;$Q$3,Data[Index]&amp;Data[Valid Test, Can be used for conformity (Y/N)],Data[THC/km (mg)])</f>
        <v>#N/A</v>
      </c>
      <c r="I1049" s="129" t="e" cm="1">
        <f t="array" ref="I1049">_xlfn.XLOOKUP($A1049&amp;$Q$3,Data[Index]&amp;Data[Valid Test, Can be used for conformity (Y/N)],Data[NOx/km (mg)])</f>
        <v>#N/A</v>
      </c>
      <c r="J1049" s="129" t="e" cm="1">
        <f t="array" ref="J1049">_xlfn.XLOOKUP($A1049&amp;$Q$3,Data[Index]&amp;Data[Valid Test, Can be used for conformity (Y/N)],Data[THC + NOx/km (mg)])</f>
        <v>#N/A</v>
      </c>
      <c r="K1049" s="142" t="e" cm="1">
        <f t="array" ref="K1049">_xlfn.XLOOKUP($A1049&amp;$Q$3,Data[Index]&amp;Data[Valid Test, Can be used for conformity (Y/N)],Data[PN/km ('#)])</f>
        <v>#N/A</v>
      </c>
      <c r="L1049" s="129" t="e" cm="1">
        <f t="array" ref="L1049">_xlfn.XLOOKUP($A1049&amp;$Q$3,Data[Index]&amp;Data[Valid Test, Can be used for conformity (Y/N)],Data[PM/km (mg)])</f>
        <v>#N/A</v>
      </c>
      <c r="M1049" s="126" t="e" cm="1">
        <f t="array" ref="M1049">_xlfn.XLOOKUP($A1049&amp;$Q$3,Data[Index]&amp;Data[Valid Test, Can be used for conformity (Y/N)],Data[CH4 (mg/km)])</f>
        <v>#N/A</v>
      </c>
      <c r="N1049" s="126" t="e" cm="1">
        <f t="array" ref="N1049">_xlfn.XLOOKUP($A1049&amp;$Q$3,Data[Index]&amp;Data[Valid Test, Can be used for conformity (Y/N)],Data[N20 (mg/km)])</f>
        <v>#N/A</v>
      </c>
      <c r="O1049" s="129" t="e" cm="1">
        <f t="array" ref="O1049">_xlfn.XLOOKUP($A1049&amp;$Q$3,Data[Index]&amp;Data[Valid Test, Can be used for conformity (Y/N)],Data[l/100km])</f>
        <v>#N/A</v>
      </c>
      <c r="P1049" s="138">
        <f>_xlfn.XLOOKUP($A1049,Data[Index],Data[Comments])</f>
        <v>0</v>
      </c>
    </row>
    <row r="1050" spans="1:16" x14ac:dyDescent="0.2">
      <c r="A1050" s="129"/>
      <c r="B1050" s="129"/>
      <c r="C1050" s="129" t="e" cm="1">
        <f t="array" ref="C1050">_xlfn.XLOOKUP($A1050&amp;$Q$3&amp;$R$3,Data[Index]&amp;Data[Valid Test, Can be used for conformity (Y/N)]&amp;Data[Cycle],Data[Test Name])</f>
        <v>#N/A</v>
      </c>
      <c r="D1050" s="167" t="e" cm="1">
        <f t="array" ref="D1050">_xlfn.XLOOKUP($A1050&amp;$Q$3&amp;$R$3,Data[Index]&amp;Data[Valid Test, Can be used for conformity (Y/N)]&amp;Data[Cycle],Data[Mileage (Miles)])</f>
        <v>#N/A</v>
      </c>
      <c r="E1050" s="130" t="e" cm="1">
        <f t="array" ref="E1050">_xlfn.XLOOKUP($A1050&amp;$Q$3&amp;$R$3,Data[Index]&amp;Data[Valid Test, Can be used for conformity (Y/N)]&amp;Data[Cycle],Data[Date])</f>
        <v>#N/A</v>
      </c>
      <c r="F1050" s="129" t="e" cm="1">
        <f t="array" ref="F1050">_xlfn.XLOOKUP($A1050&amp;$Q$3&amp;$R$3,Data[Index]&amp;Data[Valid Test, Can be used for conformity (Y/N)]&amp;Data[Cycle],Data[CO/km (mg)])</f>
        <v>#N/A</v>
      </c>
      <c r="G1050" s="129" t="e" cm="1">
        <f t="array" ref="G1050">_xlfn.XLOOKUP($A1050&amp;$Q$3,Data[Index]&amp;Data[Valid Test, Can be used for conformity (Y/N)],Data[CO2/km (g)])</f>
        <v>#N/A</v>
      </c>
      <c r="H1050" s="129" t="e" cm="1">
        <f t="array" ref="H1050">_xlfn.XLOOKUP($A1050&amp;$Q$3,Data[Index]&amp;Data[Valid Test, Can be used for conformity (Y/N)],Data[THC/km (mg)])</f>
        <v>#N/A</v>
      </c>
      <c r="I1050" s="129" t="e" cm="1">
        <f t="array" ref="I1050">_xlfn.XLOOKUP($A1050&amp;$Q$3,Data[Index]&amp;Data[Valid Test, Can be used for conformity (Y/N)],Data[NOx/km (mg)])</f>
        <v>#N/A</v>
      </c>
      <c r="J1050" s="129" t="e" cm="1">
        <f t="array" ref="J1050">_xlfn.XLOOKUP($A1050&amp;$Q$3,Data[Index]&amp;Data[Valid Test, Can be used for conformity (Y/N)],Data[THC + NOx/km (mg)])</f>
        <v>#N/A</v>
      </c>
      <c r="K1050" s="142" t="e" cm="1">
        <f t="array" ref="K1050">_xlfn.XLOOKUP($A1050&amp;$Q$3,Data[Index]&amp;Data[Valid Test, Can be used for conformity (Y/N)],Data[PN/km ('#)])</f>
        <v>#N/A</v>
      </c>
      <c r="L1050" s="129" t="e" cm="1">
        <f t="array" ref="L1050">_xlfn.XLOOKUP($A1050&amp;$Q$3,Data[Index]&amp;Data[Valid Test, Can be used for conformity (Y/N)],Data[PM/km (mg)])</f>
        <v>#N/A</v>
      </c>
      <c r="M1050" s="126" t="e" cm="1">
        <f t="array" ref="M1050">_xlfn.XLOOKUP($A1050&amp;$Q$3,Data[Index]&amp;Data[Valid Test, Can be used for conformity (Y/N)],Data[CH4 (mg/km)])</f>
        <v>#N/A</v>
      </c>
      <c r="N1050" s="126" t="e" cm="1">
        <f t="array" ref="N1050">_xlfn.XLOOKUP($A1050&amp;$Q$3,Data[Index]&amp;Data[Valid Test, Can be used for conformity (Y/N)],Data[N20 (mg/km)])</f>
        <v>#N/A</v>
      </c>
      <c r="O1050" s="129" t="e" cm="1">
        <f t="array" ref="O1050">_xlfn.XLOOKUP($A1050&amp;$Q$3,Data[Index]&amp;Data[Valid Test, Can be used for conformity (Y/N)],Data[l/100km])</f>
        <v>#N/A</v>
      </c>
      <c r="P1050" s="138">
        <f>_xlfn.XLOOKUP($A1050,Data[Index],Data[Comments])</f>
        <v>0</v>
      </c>
    </row>
    <row r="1051" spans="1:16" x14ac:dyDescent="0.2">
      <c r="A1051" s="129"/>
      <c r="B1051" s="129"/>
      <c r="C1051" s="129" t="e" cm="1">
        <f t="array" ref="C1051">_xlfn.XLOOKUP($A1051&amp;$Q$3&amp;$R$3,Data[Index]&amp;Data[Valid Test, Can be used for conformity (Y/N)]&amp;Data[Cycle],Data[Test Name])</f>
        <v>#N/A</v>
      </c>
      <c r="D1051" s="167" t="e" cm="1">
        <f t="array" ref="D1051">_xlfn.XLOOKUP($A1051&amp;$Q$3&amp;$R$3,Data[Index]&amp;Data[Valid Test, Can be used for conformity (Y/N)]&amp;Data[Cycle],Data[Mileage (Miles)])</f>
        <v>#N/A</v>
      </c>
      <c r="E1051" s="130" t="e" cm="1">
        <f t="array" ref="E1051">_xlfn.XLOOKUP($A1051&amp;$Q$3&amp;$R$3,Data[Index]&amp;Data[Valid Test, Can be used for conformity (Y/N)]&amp;Data[Cycle],Data[Date])</f>
        <v>#N/A</v>
      </c>
      <c r="F1051" s="129" t="e" cm="1">
        <f t="array" ref="F1051">_xlfn.XLOOKUP($A1051&amp;$Q$3&amp;$R$3,Data[Index]&amp;Data[Valid Test, Can be used for conformity (Y/N)]&amp;Data[Cycle],Data[CO/km (mg)])</f>
        <v>#N/A</v>
      </c>
      <c r="G1051" s="129" t="e" cm="1">
        <f t="array" ref="G1051">_xlfn.XLOOKUP($A1051&amp;$Q$3,Data[Index]&amp;Data[Valid Test, Can be used for conformity (Y/N)],Data[CO2/km (g)])</f>
        <v>#N/A</v>
      </c>
      <c r="H1051" s="129" t="e" cm="1">
        <f t="array" ref="H1051">_xlfn.XLOOKUP($A1051&amp;$Q$3,Data[Index]&amp;Data[Valid Test, Can be used for conformity (Y/N)],Data[THC/km (mg)])</f>
        <v>#N/A</v>
      </c>
      <c r="I1051" s="129" t="e" cm="1">
        <f t="array" ref="I1051">_xlfn.XLOOKUP($A1051&amp;$Q$3,Data[Index]&amp;Data[Valid Test, Can be used for conformity (Y/N)],Data[NOx/km (mg)])</f>
        <v>#N/A</v>
      </c>
      <c r="J1051" s="129" t="e" cm="1">
        <f t="array" ref="J1051">_xlfn.XLOOKUP($A1051&amp;$Q$3,Data[Index]&amp;Data[Valid Test, Can be used for conformity (Y/N)],Data[THC + NOx/km (mg)])</f>
        <v>#N/A</v>
      </c>
      <c r="K1051" s="142" t="e" cm="1">
        <f t="array" ref="K1051">_xlfn.XLOOKUP($A1051&amp;$Q$3,Data[Index]&amp;Data[Valid Test, Can be used for conformity (Y/N)],Data[PN/km ('#)])</f>
        <v>#N/A</v>
      </c>
      <c r="L1051" s="129" t="e" cm="1">
        <f t="array" ref="L1051">_xlfn.XLOOKUP($A1051&amp;$Q$3,Data[Index]&amp;Data[Valid Test, Can be used for conformity (Y/N)],Data[PM/km (mg)])</f>
        <v>#N/A</v>
      </c>
      <c r="M1051" s="126" t="e" cm="1">
        <f t="array" ref="M1051">_xlfn.XLOOKUP($A1051&amp;$Q$3,Data[Index]&amp;Data[Valid Test, Can be used for conformity (Y/N)],Data[CH4 (mg/km)])</f>
        <v>#N/A</v>
      </c>
      <c r="N1051" s="126" t="e" cm="1">
        <f t="array" ref="N1051">_xlfn.XLOOKUP($A1051&amp;$Q$3,Data[Index]&amp;Data[Valid Test, Can be used for conformity (Y/N)],Data[N20 (mg/km)])</f>
        <v>#N/A</v>
      </c>
      <c r="O1051" s="129" t="e" cm="1">
        <f t="array" ref="O1051">_xlfn.XLOOKUP($A1051&amp;$Q$3,Data[Index]&amp;Data[Valid Test, Can be used for conformity (Y/N)],Data[l/100km])</f>
        <v>#N/A</v>
      </c>
      <c r="P1051" s="138" t="e">
        <f>_xlfn.XLOOKUP($A1051,Data[Index],Data[Comments])</f>
        <v>#N/A</v>
      </c>
    </row>
    <row r="1052" spans="1:16" x14ac:dyDescent="0.2">
      <c r="A1052" s="129"/>
      <c r="B1052" s="129"/>
      <c r="C1052" s="129" t="e" cm="1">
        <f t="array" ref="C1052">_xlfn.XLOOKUP($A1052&amp;$Q$3&amp;$R$3,Data[Index]&amp;Data[Valid Test, Can be used for conformity (Y/N)]&amp;Data[Cycle],Data[Test Name])</f>
        <v>#N/A</v>
      </c>
      <c r="D1052" s="167" t="e" cm="1">
        <f t="array" ref="D1052">_xlfn.XLOOKUP($A1052&amp;$Q$3&amp;$R$3,Data[Index]&amp;Data[Valid Test, Can be used for conformity (Y/N)]&amp;Data[Cycle],Data[Mileage (Miles)])</f>
        <v>#N/A</v>
      </c>
      <c r="E1052" s="130" t="e" cm="1">
        <f t="array" ref="E1052">_xlfn.XLOOKUP($A1052&amp;$Q$3&amp;$R$3,Data[Index]&amp;Data[Valid Test, Can be used for conformity (Y/N)]&amp;Data[Cycle],Data[Date])</f>
        <v>#N/A</v>
      </c>
      <c r="F1052" s="129" t="e" cm="1">
        <f t="array" ref="F1052">_xlfn.XLOOKUP($A1052&amp;$Q$3&amp;$R$3,Data[Index]&amp;Data[Valid Test, Can be used for conformity (Y/N)]&amp;Data[Cycle],Data[CO/km (mg)])</f>
        <v>#N/A</v>
      </c>
      <c r="G1052" s="129" t="e" cm="1">
        <f t="array" ref="G1052">_xlfn.XLOOKUP($A1052&amp;$Q$3,Data[Index]&amp;Data[Valid Test, Can be used for conformity (Y/N)],Data[CO2/km (g)])</f>
        <v>#N/A</v>
      </c>
      <c r="H1052" s="129" t="e" cm="1">
        <f t="array" ref="H1052">_xlfn.XLOOKUP($A1052&amp;$Q$3,Data[Index]&amp;Data[Valid Test, Can be used for conformity (Y/N)],Data[THC/km (mg)])</f>
        <v>#N/A</v>
      </c>
      <c r="I1052" s="129" t="e" cm="1">
        <f t="array" ref="I1052">_xlfn.XLOOKUP($A1052&amp;$Q$3,Data[Index]&amp;Data[Valid Test, Can be used for conformity (Y/N)],Data[NOx/km (mg)])</f>
        <v>#N/A</v>
      </c>
      <c r="J1052" s="129" t="e" cm="1">
        <f t="array" ref="J1052">_xlfn.XLOOKUP($A1052&amp;$Q$3,Data[Index]&amp;Data[Valid Test, Can be used for conformity (Y/N)],Data[THC + NOx/km (mg)])</f>
        <v>#N/A</v>
      </c>
      <c r="K1052" s="142" t="e" cm="1">
        <f t="array" ref="K1052">_xlfn.XLOOKUP($A1052&amp;$Q$3,Data[Index]&amp;Data[Valid Test, Can be used for conformity (Y/N)],Data[PN/km ('#)])</f>
        <v>#N/A</v>
      </c>
      <c r="L1052" s="129" t="e" cm="1">
        <f t="array" ref="L1052">_xlfn.XLOOKUP($A1052&amp;$Q$3,Data[Index]&amp;Data[Valid Test, Can be used for conformity (Y/N)],Data[PM/km (mg)])</f>
        <v>#N/A</v>
      </c>
      <c r="M1052" s="126" t="e" cm="1">
        <f t="array" ref="M1052">_xlfn.XLOOKUP($A1052&amp;$Q$3,Data[Index]&amp;Data[Valid Test, Can be used for conformity (Y/N)],Data[CH4 (mg/km)])</f>
        <v>#N/A</v>
      </c>
      <c r="N1052" s="126" t="e" cm="1">
        <f t="array" ref="N1052">_xlfn.XLOOKUP($A1052&amp;$Q$3,Data[Index]&amp;Data[Valid Test, Can be used for conformity (Y/N)],Data[N20 (mg/km)])</f>
        <v>#N/A</v>
      </c>
      <c r="O1052" s="129" t="e" cm="1">
        <f t="array" ref="O1052">_xlfn.XLOOKUP($A1052&amp;$Q$3,Data[Index]&amp;Data[Valid Test, Can be used for conformity (Y/N)],Data[l/100km])</f>
        <v>#N/A</v>
      </c>
      <c r="P1052" s="138">
        <f>_xlfn.XLOOKUP($A1052,Data[Index],Data[Comments])</f>
        <v>0</v>
      </c>
    </row>
    <row r="1053" spans="1:16" x14ac:dyDescent="0.2">
      <c r="A1053" s="129"/>
      <c r="B1053" s="129"/>
      <c r="C1053" s="129" t="e" cm="1">
        <f t="array" ref="C1053">_xlfn.XLOOKUP($A1053&amp;$Q$3&amp;$R$3,Data[Index]&amp;Data[Valid Test, Can be used for conformity (Y/N)]&amp;Data[Cycle],Data[Test Name])</f>
        <v>#N/A</v>
      </c>
      <c r="D1053" s="167" t="e" cm="1">
        <f t="array" ref="D1053">_xlfn.XLOOKUP($A1053&amp;$Q$3&amp;$R$3,Data[Index]&amp;Data[Valid Test, Can be used for conformity (Y/N)]&amp;Data[Cycle],Data[Mileage (Miles)])</f>
        <v>#N/A</v>
      </c>
      <c r="E1053" s="130" t="e" cm="1">
        <f t="array" ref="E1053">_xlfn.XLOOKUP($A1053&amp;$Q$3&amp;$R$3,Data[Index]&amp;Data[Valid Test, Can be used for conformity (Y/N)]&amp;Data[Cycle],Data[Date])</f>
        <v>#N/A</v>
      </c>
      <c r="F1053" s="129" t="e" cm="1">
        <f t="array" ref="F1053">_xlfn.XLOOKUP($A1053&amp;$Q$3&amp;$R$3,Data[Index]&amp;Data[Valid Test, Can be used for conformity (Y/N)]&amp;Data[Cycle],Data[CO/km (mg)])</f>
        <v>#N/A</v>
      </c>
      <c r="G1053" s="129" t="e" cm="1">
        <f t="array" ref="G1053">_xlfn.XLOOKUP($A1053&amp;$Q$3,Data[Index]&amp;Data[Valid Test, Can be used for conformity (Y/N)],Data[CO2/km (g)])</f>
        <v>#N/A</v>
      </c>
      <c r="H1053" s="129" t="e" cm="1">
        <f t="array" ref="H1053">_xlfn.XLOOKUP($A1053&amp;$Q$3,Data[Index]&amp;Data[Valid Test, Can be used for conformity (Y/N)],Data[THC/km (mg)])</f>
        <v>#N/A</v>
      </c>
      <c r="I1053" s="129" t="e" cm="1">
        <f t="array" ref="I1053">_xlfn.XLOOKUP($A1053&amp;$Q$3,Data[Index]&amp;Data[Valid Test, Can be used for conformity (Y/N)],Data[NOx/km (mg)])</f>
        <v>#N/A</v>
      </c>
      <c r="J1053" s="129" t="e" cm="1">
        <f t="array" ref="J1053">_xlfn.XLOOKUP($A1053&amp;$Q$3,Data[Index]&amp;Data[Valid Test, Can be used for conformity (Y/N)],Data[THC + NOx/km (mg)])</f>
        <v>#N/A</v>
      </c>
      <c r="K1053" s="142" t="e" cm="1">
        <f t="array" ref="K1053">_xlfn.XLOOKUP($A1053&amp;$Q$3,Data[Index]&amp;Data[Valid Test, Can be used for conformity (Y/N)],Data[PN/km ('#)])</f>
        <v>#N/A</v>
      </c>
      <c r="L1053" s="129" t="e" cm="1">
        <f t="array" ref="L1053">_xlfn.XLOOKUP($A1053&amp;$Q$3,Data[Index]&amp;Data[Valid Test, Can be used for conformity (Y/N)],Data[PM/km (mg)])</f>
        <v>#N/A</v>
      </c>
      <c r="M1053" s="126" t="e" cm="1">
        <f t="array" ref="M1053">_xlfn.XLOOKUP($A1053&amp;$Q$3,Data[Index]&amp;Data[Valid Test, Can be used for conformity (Y/N)],Data[CH4 (mg/km)])</f>
        <v>#N/A</v>
      </c>
      <c r="N1053" s="126" t="e" cm="1">
        <f t="array" ref="N1053">_xlfn.XLOOKUP($A1053&amp;$Q$3,Data[Index]&amp;Data[Valid Test, Can be used for conformity (Y/N)],Data[N20 (mg/km)])</f>
        <v>#N/A</v>
      </c>
      <c r="O1053" s="129" t="e" cm="1">
        <f t="array" ref="O1053">_xlfn.XLOOKUP($A1053&amp;$Q$3,Data[Index]&amp;Data[Valid Test, Can be used for conformity (Y/N)],Data[l/100km])</f>
        <v>#N/A</v>
      </c>
      <c r="P1053" s="138">
        <f>_xlfn.XLOOKUP($A1053,Data[Index],Data[Comments])</f>
        <v>0</v>
      </c>
    </row>
    <row r="1054" spans="1:16" x14ac:dyDescent="0.2">
      <c r="A1054" s="129"/>
      <c r="B1054" s="129"/>
      <c r="C1054" s="129" t="e" cm="1">
        <f t="array" ref="C1054">_xlfn.XLOOKUP($A1054&amp;$Q$3&amp;$R$3,Data[Index]&amp;Data[Valid Test, Can be used for conformity (Y/N)]&amp;Data[Cycle],Data[Test Name])</f>
        <v>#N/A</v>
      </c>
      <c r="D1054" s="167" t="e" cm="1">
        <f t="array" ref="D1054">_xlfn.XLOOKUP($A1054&amp;$Q$3&amp;$R$3,Data[Index]&amp;Data[Valid Test, Can be used for conformity (Y/N)]&amp;Data[Cycle],Data[Mileage (Miles)])</f>
        <v>#N/A</v>
      </c>
      <c r="E1054" s="130" t="e" cm="1">
        <f t="array" ref="E1054">_xlfn.XLOOKUP($A1054&amp;$Q$3&amp;$R$3,Data[Index]&amp;Data[Valid Test, Can be used for conformity (Y/N)]&amp;Data[Cycle],Data[Date])</f>
        <v>#N/A</v>
      </c>
      <c r="F1054" s="129" t="e" cm="1">
        <f t="array" ref="F1054">_xlfn.XLOOKUP($A1054&amp;$Q$3&amp;$R$3,Data[Index]&amp;Data[Valid Test, Can be used for conformity (Y/N)]&amp;Data[Cycle],Data[CO/km (mg)])</f>
        <v>#N/A</v>
      </c>
      <c r="G1054" s="129" t="e" cm="1">
        <f t="array" ref="G1054">_xlfn.XLOOKUP($A1054&amp;$Q$3,Data[Index]&amp;Data[Valid Test, Can be used for conformity (Y/N)],Data[CO2/km (g)])</f>
        <v>#N/A</v>
      </c>
      <c r="H1054" s="129" t="e" cm="1">
        <f t="array" ref="H1054">_xlfn.XLOOKUP($A1054&amp;$Q$3,Data[Index]&amp;Data[Valid Test, Can be used for conformity (Y/N)],Data[THC/km (mg)])</f>
        <v>#N/A</v>
      </c>
      <c r="I1054" s="129" t="e" cm="1">
        <f t="array" ref="I1054">_xlfn.XLOOKUP($A1054&amp;$Q$3,Data[Index]&amp;Data[Valid Test, Can be used for conformity (Y/N)],Data[NOx/km (mg)])</f>
        <v>#N/A</v>
      </c>
      <c r="J1054" s="129" t="e" cm="1">
        <f t="array" ref="J1054">_xlfn.XLOOKUP($A1054&amp;$Q$3,Data[Index]&amp;Data[Valid Test, Can be used for conformity (Y/N)],Data[THC + NOx/km (mg)])</f>
        <v>#N/A</v>
      </c>
      <c r="K1054" s="142" t="e" cm="1">
        <f t="array" ref="K1054">_xlfn.XLOOKUP($A1054&amp;$Q$3,Data[Index]&amp;Data[Valid Test, Can be used for conformity (Y/N)],Data[PN/km ('#)])</f>
        <v>#N/A</v>
      </c>
      <c r="L1054" s="129" t="e" cm="1">
        <f t="array" ref="L1054">_xlfn.XLOOKUP($A1054&amp;$Q$3,Data[Index]&amp;Data[Valid Test, Can be used for conformity (Y/N)],Data[PM/km (mg)])</f>
        <v>#N/A</v>
      </c>
      <c r="M1054" s="126" t="e" cm="1">
        <f t="array" ref="M1054">_xlfn.XLOOKUP($A1054&amp;$Q$3,Data[Index]&amp;Data[Valid Test, Can be used for conformity (Y/N)],Data[CH4 (mg/km)])</f>
        <v>#N/A</v>
      </c>
      <c r="N1054" s="126" t="e" cm="1">
        <f t="array" ref="N1054">_xlfn.XLOOKUP($A1054&amp;$Q$3,Data[Index]&amp;Data[Valid Test, Can be used for conformity (Y/N)],Data[N20 (mg/km)])</f>
        <v>#N/A</v>
      </c>
      <c r="O1054" s="129" t="e" cm="1">
        <f t="array" ref="O1054">_xlfn.XLOOKUP($A1054&amp;$Q$3,Data[Index]&amp;Data[Valid Test, Can be used for conformity (Y/N)],Data[l/100km])</f>
        <v>#N/A</v>
      </c>
      <c r="P1054" s="138" t="e">
        <f>_xlfn.XLOOKUP($A1054,Data[Index],Data[Comments])</f>
        <v>#N/A</v>
      </c>
    </row>
    <row r="1055" spans="1:16" x14ac:dyDescent="0.2">
      <c r="A1055" s="129"/>
      <c r="B1055" s="129"/>
      <c r="C1055" s="129" t="e" cm="1">
        <f t="array" ref="C1055">_xlfn.XLOOKUP($A1055&amp;$Q$3&amp;$R$3,Data[Index]&amp;Data[Valid Test, Can be used for conformity (Y/N)]&amp;Data[Cycle],Data[Test Name])</f>
        <v>#N/A</v>
      </c>
      <c r="D1055" s="167" t="e" cm="1">
        <f t="array" ref="D1055">_xlfn.XLOOKUP($A1055&amp;$Q$3&amp;$R$3,Data[Index]&amp;Data[Valid Test, Can be used for conformity (Y/N)]&amp;Data[Cycle],Data[Mileage (Miles)])</f>
        <v>#N/A</v>
      </c>
      <c r="E1055" s="130" t="e" cm="1">
        <f t="array" ref="E1055">_xlfn.XLOOKUP($A1055&amp;$Q$3&amp;$R$3,Data[Index]&amp;Data[Valid Test, Can be used for conformity (Y/N)]&amp;Data[Cycle],Data[Date])</f>
        <v>#N/A</v>
      </c>
      <c r="F1055" s="129" t="e" cm="1">
        <f t="array" ref="F1055">_xlfn.XLOOKUP($A1055&amp;$Q$3&amp;$R$3,Data[Index]&amp;Data[Valid Test, Can be used for conformity (Y/N)]&amp;Data[Cycle],Data[CO/km (mg)])</f>
        <v>#N/A</v>
      </c>
      <c r="G1055" s="129" t="e" cm="1">
        <f t="array" ref="G1055">_xlfn.XLOOKUP($A1055&amp;$Q$3,Data[Index]&amp;Data[Valid Test, Can be used for conformity (Y/N)],Data[CO2/km (g)])</f>
        <v>#N/A</v>
      </c>
      <c r="H1055" s="129" t="e" cm="1">
        <f t="array" ref="H1055">_xlfn.XLOOKUP($A1055&amp;$Q$3,Data[Index]&amp;Data[Valid Test, Can be used for conformity (Y/N)],Data[THC/km (mg)])</f>
        <v>#N/A</v>
      </c>
      <c r="I1055" s="129" t="e" cm="1">
        <f t="array" ref="I1055">_xlfn.XLOOKUP($A1055&amp;$Q$3,Data[Index]&amp;Data[Valid Test, Can be used for conformity (Y/N)],Data[NOx/km (mg)])</f>
        <v>#N/A</v>
      </c>
      <c r="J1055" s="129" t="e" cm="1">
        <f t="array" ref="J1055">_xlfn.XLOOKUP($A1055&amp;$Q$3,Data[Index]&amp;Data[Valid Test, Can be used for conformity (Y/N)],Data[THC + NOx/km (mg)])</f>
        <v>#N/A</v>
      </c>
      <c r="K1055" s="142" t="e" cm="1">
        <f t="array" ref="K1055">_xlfn.XLOOKUP($A1055&amp;$Q$3,Data[Index]&amp;Data[Valid Test, Can be used for conformity (Y/N)],Data[PN/km ('#)])</f>
        <v>#N/A</v>
      </c>
      <c r="L1055" s="129" t="e" cm="1">
        <f t="array" ref="L1055">_xlfn.XLOOKUP($A1055&amp;$Q$3,Data[Index]&amp;Data[Valid Test, Can be used for conformity (Y/N)],Data[PM/km (mg)])</f>
        <v>#N/A</v>
      </c>
      <c r="M1055" s="126" t="e" cm="1">
        <f t="array" ref="M1055">_xlfn.XLOOKUP($A1055&amp;$Q$3,Data[Index]&amp;Data[Valid Test, Can be used for conformity (Y/N)],Data[CH4 (mg/km)])</f>
        <v>#N/A</v>
      </c>
      <c r="N1055" s="126" t="e" cm="1">
        <f t="array" ref="N1055">_xlfn.XLOOKUP($A1055&amp;$Q$3,Data[Index]&amp;Data[Valid Test, Can be used for conformity (Y/N)],Data[N20 (mg/km)])</f>
        <v>#N/A</v>
      </c>
      <c r="O1055" s="129" t="e" cm="1">
        <f t="array" ref="O1055">_xlfn.XLOOKUP($A1055&amp;$Q$3,Data[Index]&amp;Data[Valid Test, Can be used for conformity (Y/N)],Data[l/100km])</f>
        <v>#N/A</v>
      </c>
      <c r="P1055" s="138" t="e">
        <f>_xlfn.XLOOKUP($A1055,Data[Index],Data[Comments])</f>
        <v>#N/A</v>
      </c>
    </row>
    <row r="1056" spans="1:16" x14ac:dyDescent="0.2">
      <c r="A1056" s="129"/>
      <c r="B1056" s="129"/>
      <c r="C1056" s="129" t="e" cm="1">
        <f t="array" ref="C1056">_xlfn.XLOOKUP($A1056&amp;$Q$3&amp;$R$3,Data[Index]&amp;Data[Valid Test, Can be used for conformity (Y/N)]&amp;Data[Cycle],Data[Test Name])</f>
        <v>#N/A</v>
      </c>
      <c r="D1056" s="167" t="e" cm="1">
        <f t="array" ref="D1056">_xlfn.XLOOKUP($A1056&amp;$Q$3&amp;$R$3,Data[Index]&amp;Data[Valid Test, Can be used for conformity (Y/N)]&amp;Data[Cycle],Data[Mileage (Miles)])</f>
        <v>#N/A</v>
      </c>
      <c r="E1056" s="130" t="e" cm="1">
        <f t="array" ref="E1056">_xlfn.XLOOKUP($A1056&amp;$Q$3&amp;$R$3,Data[Index]&amp;Data[Valid Test, Can be used for conformity (Y/N)]&amp;Data[Cycle],Data[Date])</f>
        <v>#N/A</v>
      </c>
      <c r="F1056" s="129" t="e" cm="1">
        <f t="array" ref="F1056">_xlfn.XLOOKUP($A1056&amp;$Q$3&amp;$R$3,Data[Index]&amp;Data[Valid Test, Can be used for conformity (Y/N)]&amp;Data[Cycle],Data[CO/km (mg)])</f>
        <v>#N/A</v>
      </c>
      <c r="G1056" s="129" t="e" cm="1">
        <f t="array" ref="G1056">_xlfn.XLOOKUP($A1056&amp;$Q$3,Data[Index]&amp;Data[Valid Test, Can be used for conformity (Y/N)],Data[CO2/km (g)])</f>
        <v>#N/A</v>
      </c>
      <c r="H1056" s="129" t="e" cm="1">
        <f t="array" ref="H1056">_xlfn.XLOOKUP($A1056&amp;$Q$3,Data[Index]&amp;Data[Valid Test, Can be used for conformity (Y/N)],Data[THC/km (mg)])</f>
        <v>#N/A</v>
      </c>
      <c r="I1056" s="129" t="e" cm="1">
        <f t="array" ref="I1056">_xlfn.XLOOKUP($A1056&amp;$Q$3,Data[Index]&amp;Data[Valid Test, Can be used for conformity (Y/N)],Data[NOx/km (mg)])</f>
        <v>#N/A</v>
      </c>
      <c r="J1056" s="129" t="e" cm="1">
        <f t="array" ref="J1056">_xlfn.XLOOKUP($A1056&amp;$Q$3,Data[Index]&amp;Data[Valid Test, Can be used for conformity (Y/N)],Data[THC + NOx/km (mg)])</f>
        <v>#N/A</v>
      </c>
      <c r="K1056" s="142" t="e" cm="1">
        <f t="array" ref="K1056">_xlfn.XLOOKUP($A1056&amp;$Q$3,Data[Index]&amp;Data[Valid Test, Can be used for conformity (Y/N)],Data[PN/km ('#)])</f>
        <v>#N/A</v>
      </c>
      <c r="L1056" s="129" t="e" cm="1">
        <f t="array" ref="L1056">_xlfn.XLOOKUP($A1056&amp;$Q$3,Data[Index]&amp;Data[Valid Test, Can be used for conformity (Y/N)],Data[PM/km (mg)])</f>
        <v>#N/A</v>
      </c>
      <c r="M1056" s="126" t="e" cm="1">
        <f t="array" ref="M1056">_xlfn.XLOOKUP($A1056&amp;$Q$3,Data[Index]&amp;Data[Valid Test, Can be used for conformity (Y/N)],Data[CH4 (mg/km)])</f>
        <v>#N/A</v>
      </c>
      <c r="N1056" s="126" t="e" cm="1">
        <f t="array" ref="N1056">_xlfn.XLOOKUP($A1056&amp;$Q$3,Data[Index]&amp;Data[Valid Test, Can be used for conformity (Y/N)],Data[N20 (mg/km)])</f>
        <v>#N/A</v>
      </c>
      <c r="O1056" s="129" t="e" cm="1">
        <f t="array" ref="O1056">_xlfn.XLOOKUP($A1056&amp;$Q$3,Data[Index]&amp;Data[Valid Test, Can be used for conformity (Y/N)],Data[l/100km])</f>
        <v>#N/A</v>
      </c>
      <c r="P1056" s="138" t="e">
        <f>_xlfn.XLOOKUP($A1056,Data[Index],Data[Comments])</f>
        <v>#N/A</v>
      </c>
    </row>
    <row r="1057" spans="1:16" x14ac:dyDescent="0.2">
      <c r="A1057" s="129"/>
      <c r="B1057" s="129"/>
      <c r="C1057" s="129" t="e" cm="1">
        <f t="array" ref="C1057">_xlfn.XLOOKUP($A1057&amp;$Q$3&amp;$R$3,Data[Index]&amp;Data[Valid Test, Can be used for conformity (Y/N)]&amp;Data[Cycle],Data[Test Name])</f>
        <v>#N/A</v>
      </c>
      <c r="D1057" s="167" t="e" cm="1">
        <f t="array" ref="D1057">_xlfn.XLOOKUP($A1057&amp;$Q$3&amp;$R$3,Data[Index]&amp;Data[Valid Test, Can be used for conformity (Y/N)]&amp;Data[Cycle],Data[Mileage (Miles)])</f>
        <v>#N/A</v>
      </c>
      <c r="E1057" s="130" t="e" cm="1">
        <f t="array" ref="E1057">_xlfn.XLOOKUP($A1057&amp;$Q$3&amp;$R$3,Data[Index]&amp;Data[Valid Test, Can be used for conformity (Y/N)]&amp;Data[Cycle],Data[Date])</f>
        <v>#N/A</v>
      </c>
      <c r="F1057" s="129" t="e" cm="1">
        <f t="array" ref="F1057">_xlfn.XLOOKUP($A1057&amp;$Q$3&amp;$R$3,Data[Index]&amp;Data[Valid Test, Can be used for conformity (Y/N)]&amp;Data[Cycle],Data[CO/km (mg)])</f>
        <v>#N/A</v>
      </c>
      <c r="G1057" s="129" t="e" cm="1">
        <f t="array" ref="G1057">_xlfn.XLOOKUP($A1057&amp;$Q$3,Data[Index]&amp;Data[Valid Test, Can be used for conformity (Y/N)],Data[CO2/km (g)])</f>
        <v>#N/A</v>
      </c>
      <c r="H1057" s="129" t="e" cm="1">
        <f t="array" ref="H1057">_xlfn.XLOOKUP($A1057&amp;$Q$3,Data[Index]&amp;Data[Valid Test, Can be used for conformity (Y/N)],Data[THC/km (mg)])</f>
        <v>#N/A</v>
      </c>
      <c r="I1057" s="129" t="e" cm="1">
        <f t="array" ref="I1057">_xlfn.XLOOKUP($A1057&amp;$Q$3,Data[Index]&amp;Data[Valid Test, Can be used for conformity (Y/N)],Data[NOx/km (mg)])</f>
        <v>#N/A</v>
      </c>
      <c r="J1057" s="129" t="e" cm="1">
        <f t="array" ref="J1057">_xlfn.XLOOKUP($A1057&amp;$Q$3,Data[Index]&amp;Data[Valid Test, Can be used for conformity (Y/N)],Data[THC + NOx/km (mg)])</f>
        <v>#N/A</v>
      </c>
      <c r="K1057" s="142" t="e" cm="1">
        <f t="array" ref="K1057">_xlfn.XLOOKUP($A1057&amp;$Q$3,Data[Index]&amp;Data[Valid Test, Can be used for conformity (Y/N)],Data[PN/km ('#)])</f>
        <v>#N/A</v>
      </c>
      <c r="L1057" s="129" t="e" cm="1">
        <f t="array" ref="L1057">_xlfn.XLOOKUP($A1057&amp;$Q$3,Data[Index]&amp;Data[Valid Test, Can be used for conformity (Y/N)],Data[PM/km (mg)])</f>
        <v>#N/A</v>
      </c>
      <c r="M1057" s="126" t="e" cm="1">
        <f t="array" ref="M1057">_xlfn.XLOOKUP($A1057&amp;$Q$3,Data[Index]&amp;Data[Valid Test, Can be used for conformity (Y/N)],Data[CH4 (mg/km)])</f>
        <v>#N/A</v>
      </c>
      <c r="N1057" s="126" t="e" cm="1">
        <f t="array" ref="N1057">_xlfn.XLOOKUP($A1057&amp;$Q$3,Data[Index]&amp;Data[Valid Test, Can be used for conformity (Y/N)],Data[N20 (mg/km)])</f>
        <v>#N/A</v>
      </c>
      <c r="O1057" s="129" t="e" cm="1">
        <f t="array" ref="O1057">_xlfn.XLOOKUP($A1057&amp;$Q$3,Data[Index]&amp;Data[Valid Test, Can be used for conformity (Y/N)],Data[l/100km])</f>
        <v>#N/A</v>
      </c>
      <c r="P1057" s="138">
        <f>_xlfn.XLOOKUP($A1057,Data[Index],Data[Comments])</f>
        <v>0</v>
      </c>
    </row>
    <row r="1058" spans="1:16" x14ac:dyDescent="0.2">
      <c r="A1058" s="129"/>
      <c r="B1058" s="129"/>
      <c r="C1058" s="129" t="e" cm="1">
        <f t="array" ref="C1058">_xlfn.XLOOKUP($A1058&amp;$Q$3&amp;$R$3,Data[Index]&amp;Data[Valid Test, Can be used for conformity (Y/N)]&amp;Data[Cycle],Data[Test Name])</f>
        <v>#N/A</v>
      </c>
      <c r="D1058" s="167" t="e" cm="1">
        <f t="array" ref="D1058">_xlfn.XLOOKUP($A1058&amp;$Q$3&amp;$R$3,Data[Index]&amp;Data[Valid Test, Can be used for conformity (Y/N)]&amp;Data[Cycle],Data[Mileage (Miles)])</f>
        <v>#N/A</v>
      </c>
      <c r="E1058" s="130" t="e" cm="1">
        <f t="array" ref="E1058">_xlfn.XLOOKUP($A1058&amp;$Q$3&amp;$R$3,Data[Index]&amp;Data[Valid Test, Can be used for conformity (Y/N)]&amp;Data[Cycle],Data[Date])</f>
        <v>#N/A</v>
      </c>
      <c r="F1058" s="129" t="e" cm="1">
        <f t="array" ref="F1058">_xlfn.XLOOKUP($A1058&amp;$Q$3&amp;$R$3,Data[Index]&amp;Data[Valid Test, Can be used for conformity (Y/N)]&amp;Data[Cycle],Data[CO/km (mg)])</f>
        <v>#N/A</v>
      </c>
      <c r="G1058" s="129" t="e" cm="1">
        <f t="array" ref="G1058">_xlfn.XLOOKUP($A1058&amp;$Q$3,Data[Index]&amp;Data[Valid Test, Can be used for conformity (Y/N)],Data[CO2/km (g)])</f>
        <v>#N/A</v>
      </c>
      <c r="H1058" s="129" t="e" cm="1">
        <f t="array" ref="H1058">_xlfn.XLOOKUP($A1058&amp;$Q$3,Data[Index]&amp;Data[Valid Test, Can be used for conformity (Y/N)],Data[THC/km (mg)])</f>
        <v>#N/A</v>
      </c>
      <c r="I1058" s="129" t="e" cm="1">
        <f t="array" ref="I1058">_xlfn.XLOOKUP($A1058&amp;$Q$3,Data[Index]&amp;Data[Valid Test, Can be used for conformity (Y/N)],Data[NOx/km (mg)])</f>
        <v>#N/A</v>
      </c>
      <c r="J1058" s="129" t="e" cm="1">
        <f t="array" ref="J1058">_xlfn.XLOOKUP($A1058&amp;$Q$3,Data[Index]&amp;Data[Valid Test, Can be used for conformity (Y/N)],Data[THC + NOx/km (mg)])</f>
        <v>#N/A</v>
      </c>
      <c r="K1058" s="142" t="e" cm="1">
        <f t="array" ref="K1058">_xlfn.XLOOKUP($A1058&amp;$Q$3,Data[Index]&amp;Data[Valid Test, Can be used for conformity (Y/N)],Data[PN/km ('#)])</f>
        <v>#N/A</v>
      </c>
      <c r="L1058" s="129" t="e" cm="1">
        <f t="array" ref="L1058">_xlfn.XLOOKUP($A1058&amp;$Q$3,Data[Index]&amp;Data[Valid Test, Can be used for conformity (Y/N)],Data[PM/km (mg)])</f>
        <v>#N/A</v>
      </c>
      <c r="M1058" s="126" t="e" cm="1">
        <f t="array" ref="M1058">_xlfn.XLOOKUP($A1058&amp;$Q$3,Data[Index]&amp;Data[Valid Test, Can be used for conformity (Y/N)],Data[CH4 (mg/km)])</f>
        <v>#N/A</v>
      </c>
      <c r="N1058" s="126" t="e" cm="1">
        <f t="array" ref="N1058">_xlfn.XLOOKUP($A1058&amp;$Q$3,Data[Index]&amp;Data[Valid Test, Can be used for conformity (Y/N)],Data[N20 (mg/km)])</f>
        <v>#N/A</v>
      </c>
      <c r="O1058" s="129" t="e" cm="1">
        <f t="array" ref="O1058">_xlfn.XLOOKUP($A1058&amp;$Q$3,Data[Index]&amp;Data[Valid Test, Can be used for conformity (Y/N)],Data[l/100km])</f>
        <v>#N/A</v>
      </c>
      <c r="P1058" s="138">
        <f>_xlfn.XLOOKUP($A1058,Data[Index],Data[Comments])</f>
        <v>0</v>
      </c>
    </row>
    <row r="1059" spans="1:16" x14ac:dyDescent="0.2">
      <c r="A1059" s="129"/>
      <c r="B1059" s="129"/>
      <c r="C1059" s="129" t="e" cm="1">
        <f t="array" ref="C1059">_xlfn.XLOOKUP($A1059&amp;$Q$3&amp;$R$3,Data[Index]&amp;Data[Valid Test, Can be used for conformity (Y/N)]&amp;Data[Cycle],Data[Test Name])</f>
        <v>#N/A</v>
      </c>
      <c r="D1059" s="167" t="e" cm="1">
        <f t="array" ref="D1059">_xlfn.XLOOKUP($A1059&amp;$Q$3&amp;$R$3,Data[Index]&amp;Data[Valid Test, Can be used for conformity (Y/N)]&amp;Data[Cycle],Data[Mileage (Miles)])</f>
        <v>#N/A</v>
      </c>
      <c r="E1059" s="130" t="e" cm="1">
        <f t="array" ref="E1059">_xlfn.XLOOKUP($A1059&amp;$Q$3&amp;$R$3,Data[Index]&amp;Data[Valid Test, Can be used for conformity (Y/N)]&amp;Data[Cycle],Data[Date])</f>
        <v>#N/A</v>
      </c>
      <c r="F1059" s="129" t="e" cm="1">
        <f t="array" ref="F1059">_xlfn.XLOOKUP($A1059&amp;$Q$3&amp;$R$3,Data[Index]&amp;Data[Valid Test, Can be used for conformity (Y/N)]&amp;Data[Cycle],Data[CO/km (mg)])</f>
        <v>#N/A</v>
      </c>
      <c r="G1059" s="129" t="e" cm="1">
        <f t="array" ref="G1059">_xlfn.XLOOKUP($A1059&amp;$Q$3,Data[Index]&amp;Data[Valid Test, Can be used for conformity (Y/N)],Data[CO2/km (g)])</f>
        <v>#N/A</v>
      </c>
      <c r="H1059" s="129" t="e" cm="1">
        <f t="array" ref="H1059">_xlfn.XLOOKUP($A1059&amp;$Q$3,Data[Index]&amp;Data[Valid Test, Can be used for conformity (Y/N)],Data[THC/km (mg)])</f>
        <v>#N/A</v>
      </c>
      <c r="I1059" s="129" t="e" cm="1">
        <f t="array" ref="I1059">_xlfn.XLOOKUP($A1059&amp;$Q$3,Data[Index]&amp;Data[Valid Test, Can be used for conformity (Y/N)],Data[NOx/km (mg)])</f>
        <v>#N/A</v>
      </c>
      <c r="J1059" s="129" t="e" cm="1">
        <f t="array" ref="J1059">_xlfn.XLOOKUP($A1059&amp;$Q$3,Data[Index]&amp;Data[Valid Test, Can be used for conformity (Y/N)],Data[THC + NOx/km (mg)])</f>
        <v>#N/A</v>
      </c>
      <c r="K1059" s="142" t="e" cm="1">
        <f t="array" ref="K1059">_xlfn.XLOOKUP($A1059&amp;$Q$3,Data[Index]&amp;Data[Valid Test, Can be used for conformity (Y/N)],Data[PN/km ('#)])</f>
        <v>#N/A</v>
      </c>
      <c r="L1059" s="129" t="e" cm="1">
        <f t="array" ref="L1059">_xlfn.XLOOKUP($A1059&amp;$Q$3,Data[Index]&amp;Data[Valid Test, Can be used for conformity (Y/N)],Data[PM/km (mg)])</f>
        <v>#N/A</v>
      </c>
      <c r="M1059" s="126" t="e" cm="1">
        <f t="array" ref="M1059">_xlfn.XLOOKUP($A1059&amp;$Q$3,Data[Index]&amp;Data[Valid Test, Can be used for conformity (Y/N)],Data[CH4 (mg/km)])</f>
        <v>#N/A</v>
      </c>
      <c r="N1059" s="126" t="e" cm="1">
        <f t="array" ref="N1059">_xlfn.XLOOKUP($A1059&amp;$Q$3,Data[Index]&amp;Data[Valid Test, Can be used for conformity (Y/N)],Data[N20 (mg/km)])</f>
        <v>#N/A</v>
      </c>
      <c r="O1059" s="129" t="e" cm="1">
        <f t="array" ref="O1059">_xlfn.XLOOKUP($A1059&amp;$Q$3,Data[Index]&amp;Data[Valid Test, Can be used for conformity (Y/N)],Data[l/100km])</f>
        <v>#N/A</v>
      </c>
      <c r="P1059" s="138" t="e">
        <f>_xlfn.XLOOKUP($A1059,Data[Index],Data[Comments])</f>
        <v>#N/A</v>
      </c>
    </row>
    <row r="1060" spans="1:16" x14ac:dyDescent="0.2">
      <c r="A1060" s="129"/>
      <c r="B1060" s="129"/>
      <c r="C1060" s="129" t="e" cm="1">
        <f t="array" ref="C1060">_xlfn.XLOOKUP($A1060&amp;$Q$3&amp;$R$3,Data[Index]&amp;Data[Valid Test, Can be used for conformity (Y/N)]&amp;Data[Cycle],Data[Test Name])</f>
        <v>#N/A</v>
      </c>
      <c r="D1060" s="167" t="e" cm="1">
        <f t="array" ref="D1060">_xlfn.XLOOKUP($A1060&amp;$Q$3&amp;$R$3,Data[Index]&amp;Data[Valid Test, Can be used for conformity (Y/N)]&amp;Data[Cycle],Data[Mileage (Miles)])</f>
        <v>#N/A</v>
      </c>
      <c r="E1060" s="130" t="e" cm="1">
        <f t="array" ref="E1060">_xlfn.XLOOKUP($A1060&amp;$Q$3&amp;$R$3,Data[Index]&amp;Data[Valid Test, Can be used for conformity (Y/N)]&amp;Data[Cycle],Data[Date])</f>
        <v>#N/A</v>
      </c>
      <c r="F1060" s="129" t="e" cm="1">
        <f t="array" ref="F1060">_xlfn.XLOOKUP($A1060&amp;$Q$3&amp;$R$3,Data[Index]&amp;Data[Valid Test, Can be used for conformity (Y/N)]&amp;Data[Cycle],Data[CO/km (mg)])</f>
        <v>#N/A</v>
      </c>
      <c r="G1060" s="129" t="e" cm="1">
        <f t="array" ref="G1060">_xlfn.XLOOKUP($A1060&amp;$Q$3,Data[Index]&amp;Data[Valid Test, Can be used for conformity (Y/N)],Data[CO2/km (g)])</f>
        <v>#N/A</v>
      </c>
      <c r="H1060" s="129" t="e" cm="1">
        <f t="array" ref="H1060">_xlfn.XLOOKUP($A1060&amp;$Q$3,Data[Index]&amp;Data[Valid Test, Can be used for conformity (Y/N)],Data[THC/km (mg)])</f>
        <v>#N/A</v>
      </c>
      <c r="I1060" s="129" t="e" cm="1">
        <f t="array" ref="I1060">_xlfn.XLOOKUP($A1060&amp;$Q$3,Data[Index]&amp;Data[Valid Test, Can be used for conformity (Y/N)],Data[NOx/km (mg)])</f>
        <v>#N/A</v>
      </c>
      <c r="J1060" s="129" t="e" cm="1">
        <f t="array" ref="J1060">_xlfn.XLOOKUP($A1060&amp;$Q$3,Data[Index]&amp;Data[Valid Test, Can be used for conformity (Y/N)],Data[THC + NOx/km (mg)])</f>
        <v>#N/A</v>
      </c>
      <c r="K1060" s="142" t="e" cm="1">
        <f t="array" ref="K1060">_xlfn.XLOOKUP($A1060&amp;$Q$3,Data[Index]&amp;Data[Valid Test, Can be used for conformity (Y/N)],Data[PN/km ('#)])</f>
        <v>#N/A</v>
      </c>
      <c r="L1060" s="129" t="e" cm="1">
        <f t="array" ref="L1060">_xlfn.XLOOKUP($A1060&amp;$Q$3,Data[Index]&amp;Data[Valid Test, Can be used for conformity (Y/N)],Data[PM/km (mg)])</f>
        <v>#N/A</v>
      </c>
      <c r="M1060" s="126" t="e" cm="1">
        <f t="array" ref="M1060">_xlfn.XLOOKUP($A1060&amp;$Q$3,Data[Index]&amp;Data[Valid Test, Can be used for conformity (Y/N)],Data[CH4 (mg/km)])</f>
        <v>#N/A</v>
      </c>
      <c r="N1060" s="126" t="e" cm="1">
        <f t="array" ref="N1060">_xlfn.XLOOKUP($A1060&amp;$Q$3,Data[Index]&amp;Data[Valid Test, Can be used for conformity (Y/N)],Data[N20 (mg/km)])</f>
        <v>#N/A</v>
      </c>
      <c r="O1060" s="129" t="e" cm="1">
        <f t="array" ref="O1060">_xlfn.XLOOKUP($A1060&amp;$Q$3,Data[Index]&amp;Data[Valid Test, Can be used for conformity (Y/N)],Data[l/100km])</f>
        <v>#N/A</v>
      </c>
      <c r="P1060" s="138">
        <f>_xlfn.XLOOKUP($A1060,Data[Index],Data[Comments])</f>
        <v>0</v>
      </c>
    </row>
    <row r="1061" spans="1:16" x14ac:dyDescent="0.2">
      <c r="A1061" s="129"/>
      <c r="B1061" s="129"/>
      <c r="C1061" s="129" t="e" cm="1">
        <f t="array" ref="C1061">_xlfn.XLOOKUP($A1061&amp;$Q$3&amp;$R$3,Data[Index]&amp;Data[Valid Test, Can be used for conformity (Y/N)]&amp;Data[Cycle],Data[Test Name])</f>
        <v>#N/A</v>
      </c>
      <c r="D1061" s="167" t="e" cm="1">
        <f t="array" ref="D1061">_xlfn.XLOOKUP($A1061&amp;$Q$3&amp;$R$3,Data[Index]&amp;Data[Valid Test, Can be used for conformity (Y/N)]&amp;Data[Cycle],Data[Mileage (Miles)])</f>
        <v>#N/A</v>
      </c>
      <c r="E1061" s="130" t="e" cm="1">
        <f t="array" ref="E1061">_xlfn.XLOOKUP($A1061&amp;$Q$3&amp;$R$3,Data[Index]&amp;Data[Valid Test, Can be used for conformity (Y/N)]&amp;Data[Cycle],Data[Date])</f>
        <v>#N/A</v>
      </c>
      <c r="F1061" s="129" t="e" cm="1">
        <f t="array" ref="F1061">_xlfn.XLOOKUP($A1061&amp;$Q$3&amp;$R$3,Data[Index]&amp;Data[Valid Test, Can be used for conformity (Y/N)]&amp;Data[Cycle],Data[CO/km (mg)])</f>
        <v>#N/A</v>
      </c>
      <c r="G1061" s="129" t="e" cm="1">
        <f t="array" ref="G1061">_xlfn.XLOOKUP($A1061&amp;$Q$3,Data[Index]&amp;Data[Valid Test, Can be used for conformity (Y/N)],Data[CO2/km (g)])</f>
        <v>#N/A</v>
      </c>
      <c r="H1061" s="129" t="e" cm="1">
        <f t="array" ref="H1061">_xlfn.XLOOKUP($A1061&amp;$Q$3,Data[Index]&amp;Data[Valid Test, Can be used for conformity (Y/N)],Data[THC/km (mg)])</f>
        <v>#N/A</v>
      </c>
      <c r="I1061" s="129" t="e" cm="1">
        <f t="array" ref="I1061">_xlfn.XLOOKUP($A1061&amp;$Q$3,Data[Index]&amp;Data[Valid Test, Can be used for conformity (Y/N)],Data[NOx/km (mg)])</f>
        <v>#N/A</v>
      </c>
      <c r="J1061" s="129" t="e" cm="1">
        <f t="array" ref="J1061">_xlfn.XLOOKUP($A1061&amp;$Q$3,Data[Index]&amp;Data[Valid Test, Can be used for conformity (Y/N)],Data[THC + NOx/km (mg)])</f>
        <v>#N/A</v>
      </c>
      <c r="K1061" s="142" t="e" cm="1">
        <f t="array" ref="K1061">_xlfn.XLOOKUP($A1061&amp;$Q$3,Data[Index]&amp;Data[Valid Test, Can be used for conformity (Y/N)],Data[PN/km ('#)])</f>
        <v>#N/A</v>
      </c>
      <c r="L1061" s="129" t="e" cm="1">
        <f t="array" ref="L1061">_xlfn.XLOOKUP($A1061&amp;$Q$3,Data[Index]&amp;Data[Valid Test, Can be used for conformity (Y/N)],Data[PM/km (mg)])</f>
        <v>#N/A</v>
      </c>
      <c r="M1061" s="126" t="e" cm="1">
        <f t="array" ref="M1061">_xlfn.XLOOKUP($A1061&amp;$Q$3,Data[Index]&amp;Data[Valid Test, Can be used for conformity (Y/N)],Data[CH4 (mg/km)])</f>
        <v>#N/A</v>
      </c>
      <c r="N1061" s="126" t="e" cm="1">
        <f t="array" ref="N1061">_xlfn.XLOOKUP($A1061&amp;$Q$3,Data[Index]&amp;Data[Valid Test, Can be used for conformity (Y/N)],Data[N20 (mg/km)])</f>
        <v>#N/A</v>
      </c>
      <c r="O1061" s="129" t="e" cm="1">
        <f t="array" ref="O1061">_xlfn.XLOOKUP($A1061&amp;$Q$3,Data[Index]&amp;Data[Valid Test, Can be used for conformity (Y/N)],Data[l/100km])</f>
        <v>#N/A</v>
      </c>
      <c r="P1061" s="138">
        <f>_xlfn.XLOOKUP($A1061,Data[Index],Data[Comments])</f>
        <v>0</v>
      </c>
    </row>
    <row r="1062" spans="1:16" x14ac:dyDescent="0.2">
      <c r="A1062" s="129"/>
      <c r="B1062" s="129"/>
      <c r="C1062" s="129" t="e" cm="1">
        <f t="array" ref="C1062">_xlfn.XLOOKUP($A1062&amp;$Q$3&amp;$R$3,Data[Index]&amp;Data[Valid Test, Can be used for conformity (Y/N)]&amp;Data[Cycle],Data[Test Name])</f>
        <v>#N/A</v>
      </c>
      <c r="D1062" s="167" t="e" cm="1">
        <f t="array" ref="D1062">_xlfn.XLOOKUP($A1062&amp;$Q$3&amp;$R$3,Data[Index]&amp;Data[Valid Test, Can be used for conformity (Y/N)]&amp;Data[Cycle],Data[Mileage (Miles)])</f>
        <v>#N/A</v>
      </c>
      <c r="E1062" s="130" t="e" cm="1">
        <f t="array" ref="E1062">_xlfn.XLOOKUP($A1062&amp;$Q$3&amp;$R$3,Data[Index]&amp;Data[Valid Test, Can be used for conformity (Y/N)]&amp;Data[Cycle],Data[Date])</f>
        <v>#N/A</v>
      </c>
      <c r="F1062" s="129" t="e" cm="1">
        <f t="array" ref="F1062">_xlfn.XLOOKUP($A1062&amp;$Q$3&amp;$R$3,Data[Index]&amp;Data[Valid Test, Can be used for conformity (Y/N)]&amp;Data[Cycle],Data[CO/km (mg)])</f>
        <v>#N/A</v>
      </c>
      <c r="G1062" s="129" t="e" cm="1">
        <f t="array" ref="G1062">_xlfn.XLOOKUP($A1062&amp;$Q$3,Data[Index]&amp;Data[Valid Test, Can be used for conformity (Y/N)],Data[CO2/km (g)])</f>
        <v>#N/A</v>
      </c>
      <c r="H1062" s="129" t="e" cm="1">
        <f t="array" ref="H1062">_xlfn.XLOOKUP($A1062&amp;$Q$3,Data[Index]&amp;Data[Valid Test, Can be used for conformity (Y/N)],Data[THC/km (mg)])</f>
        <v>#N/A</v>
      </c>
      <c r="I1062" s="129" t="e" cm="1">
        <f t="array" ref="I1062">_xlfn.XLOOKUP($A1062&amp;$Q$3,Data[Index]&amp;Data[Valid Test, Can be used for conformity (Y/N)],Data[NOx/km (mg)])</f>
        <v>#N/A</v>
      </c>
      <c r="J1062" s="129" t="e" cm="1">
        <f t="array" ref="J1062">_xlfn.XLOOKUP($A1062&amp;$Q$3,Data[Index]&amp;Data[Valid Test, Can be used for conformity (Y/N)],Data[THC + NOx/km (mg)])</f>
        <v>#N/A</v>
      </c>
      <c r="K1062" s="142" t="e" cm="1">
        <f t="array" ref="K1062">_xlfn.XLOOKUP($A1062&amp;$Q$3,Data[Index]&amp;Data[Valid Test, Can be used for conformity (Y/N)],Data[PN/km ('#)])</f>
        <v>#N/A</v>
      </c>
      <c r="L1062" s="129" t="e" cm="1">
        <f t="array" ref="L1062">_xlfn.XLOOKUP($A1062&amp;$Q$3,Data[Index]&amp;Data[Valid Test, Can be used for conformity (Y/N)],Data[PM/km (mg)])</f>
        <v>#N/A</v>
      </c>
      <c r="M1062" s="126" t="e" cm="1">
        <f t="array" ref="M1062">_xlfn.XLOOKUP($A1062&amp;$Q$3,Data[Index]&amp;Data[Valid Test, Can be used for conformity (Y/N)],Data[CH4 (mg/km)])</f>
        <v>#N/A</v>
      </c>
      <c r="N1062" s="126" t="e" cm="1">
        <f t="array" ref="N1062">_xlfn.XLOOKUP($A1062&amp;$Q$3,Data[Index]&amp;Data[Valid Test, Can be used for conformity (Y/N)],Data[N20 (mg/km)])</f>
        <v>#N/A</v>
      </c>
      <c r="O1062" s="129" t="e" cm="1">
        <f t="array" ref="O1062">_xlfn.XLOOKUP($A1062&amp;$Q$3,Data[Index]&amp;Data[Valid Test, Can be used for conformity (Y/N)],Data[l/100km])</f>
        <v>#N/A</v>
      </c>
      <c r="P1062" s="138" t="e">
        <f>_xlfn.XLOOKUP($A1062,Data[Index],Data[Comments])</f>
        <v>#N/A</v>
      </c>
    </row>
    <row r="1063" spans="1:16" x14ac:dyDescent="0.2">
      <c r="A1063" s="129"/>
      <c r="B1063" s="129"/>
      <c r="C1063" s="129" t="e" cm="1">
        <f t="array" ref="C1063">_xlfn.XLOOKUP($A1063&amp;$Q$3&amp;$R$3,Data[Index]&amp;Data[Valid Test, Can be used for conformity (Y/N)]&amp;Data[Cycle],Data[Test Name])</f>
        <v>#N/A</v>
      </c>
      <c r="D1063" s="167" t="e" cm="1">
        <f t="array" ref="D1063">_xlfn.XLOOKUP($A1063&amp;$Q$3&amp;$R$3,Data[Index]&amp;Data[Valid Test, Can be used for conformity (Y/N)]&amp;Data[Cycle],Data[Mileage (Miles)])</f>
        <v>#N/A</v>
      </c>
      <c r="E1063" s="130" t="e" cm="1">
        <f t="array" ref="E1063">_xlfn.XLOOKUP($A1063&amp;$Q$3&amp;$R$3,Data[Index]&amp;Data[Valid Test, Can be used for conformity (Y/N)]&amp;Data[Cycle],Data[Date])</f>
        <v>#N/A</v>
      </c>
      <c r="F1063" s="129" t="e" cm="1">
        <f t="array" ref="F1063">_xlfn.XLOOKUP($A1063&amp;$Q$3&amp;$R$3,Data[Index]&amp;Data[Valid Test, Can be used for conformity (Y/N)]&amp;Data[Cycle],Data[CO/km (mg)])</f>
        <v>#N/A</v>
      </c>
      <c r="G1063" s="129" t="e" cm="1">
        <f t="array" ref="G1063">_xlfn.XLOOKUP($A1063&amp;$Q$3,Data[Index]&amp;Data[Valid Test, Can be used for conformity (Y/N)],Data[CO2/km (g)])</f>
        <v>#N/A</v>
      </c>
      <c r="H1063" s="129" t="e" cm="1">
        <f t="array" ref="H1063">_xlfn.XLOOKUP($A1063&amp;$Q$3,Data[Index]&amp;Data[Valid Test, Can be used for conformity (Y/N)],Data[THC/km (mg)])</f>
        <v>#N/A</v>
      </c>
      <c r="I1063" s="129" t="e" cm="1">
        <f t="array" ref="I1063">_xlfn.XLOOKUP($A1063&amp;$Q$3,Data[Index]&amp;Data[Valid Test, Can be used for conformity (Y/N)],Data[NOx/km (mg)])</f>
        <v>#N/A</v>
      </c>
      <c r="J1063" s="129" t="e" cm="1">
        <f t="array" ref="J1063">_xlfn.XLOOKUP($A1063&amp;$Q$3,Data[Index]&amp;Data[Valid Test, Can be used for conformity (Y/N)],Data[THC + NOx/km (mg)])</f>
        <v>#N/A</v>
      </c>
      <c r="K1063" s="142" t="e" cm="1">
        <f t="array" ref="K1063">_xlfn.XLOOKUP($A1063&amp;$Q$3,Data[Index]&amp;Data[Valid Test, Can be used for conformity (Y/N)],Data[PN/km ('#)])</f>
        <v>#N/A</v>
      </c>
      <c r="L1063" s="129" t="e" cm="1">
        <f t="array" ref="L1063">_xlfn.XLOOKUP($A1063&amp;$Q$3,Data[Index]&amp;Data[Valid Test, Can be used for conformity (Y/N)],Data[PM/km (mg)])</f>
        <v>#N/A</v>
      </c>
      <c r="M1063" s="126" t="e" cm="1">
        <f t="array" ref="M1063">_xlfn.XLOOKUP($A1063&amp;$Q$3,Data[Index]&amp;Data[Valid Test, Can be used for conformity (Y/N)],Data[CH4 (mg/km)])</f>
        <v>#N/A</v>
      </c>
      <c r="N1063" s="126" t="e" cm="1">
        <f t="array" ref="N1063">_xlfn.XLOOKUP($A1063&amp;$Q$3,Data[Index]&amp;Data[Valid Test, Can be used for conformity (Y/N)],Data[N20 (mg/km)])</f>
        <v>#N/A</v>
      </c>
      <c r="O1063" s="129" t="e" cm="1">
        <f t="array" ref="O1063">_xlfn.XLOOKUP($A1063&amp;$Q$3,Data[Index]&amp;Data[Valid Test, Can be used for conformity (Y/N)],Data[l/100km])</f>
        <v>#N/A</v>
      </c>
      <c r="P1063" s="138" t="e">
        <f>_xlfn.XLOOKUP($A1063,Data[Index],Data[Comments])</f>
        <v>#N/A</v>
      </c>
    </row>
    <row r="1064" spans="1:16" x14ac:dyDescent="0.2">
      <c r="A1064" s="129"/>
      <c r="B1064" s="129"/>
      <c r="C1064" s="129" t="e" cm="1">
        <f t="array" ref="C1064">_xlfn.XLOOKUP($A1064&amp;$Q$3&amp;$R$3,Data[Index]&amp;Data[Valid Test, Can be used for conformity (Y/N)]&amp;Data[Cycle],Data[Test Name])</f>
        <v>#N/A</v>
      </c>
      <c r="D1064" s="167" t="e" cm="1">
        <f t="array" ref="D1064">_xlfn.XLOOKUP($A1064&amp;$Q$3&amp;$R$3,Data[Index]&amp;Data[Valid Test, Can be used for conformity (Y/N)]&amp;Data[Cycle],Data[Mileage (Miles)])</f>
        <v>#N/A</v>
      </c>
      <c r="E1064" s="130" t="e" cm="1">
        <f t="array" ref="E1064">_xlfn.XLOOKUP($A1064&amp;$Q$3&amp;$R$3,Data[Index]&amp;Data[Valid Test, Can be used for conformity (Y/N)]&amp;Data[Cycle],Data[Date])</f>
        <v>#N/A</v>
      </c>
      <c r="F1064" s="129" t="e" cm="1">
        <f t="array" ref="F1064">_xlfn.XLOOKUP($A1064&amp;$Q$3&amp;$R$3,Data[Index]&amp;Data[Valid Test, Can be used for conformity (Y/N)]&amp;Data[Cycle],Data[CO/km (mg)])</f>
        <v>#N/A</v>
      </c>
      <c r="G1064" s="129" t="e" cm="1">
        <f t="array" ref="G1064">_xlfn.XLOOKUP($A1064&amp;$Q$3,Data[Index]&amp;Data[Valid Test, Can be used for conformity (Y/N)],Data[CO2/km (g)])</f>
        <v>#N/A</v>
      </c>
      <c r="H1064" s="129" t="e" cm="1">
        <f t="array" ref="H1064">_xlfn.XLOOKUP($A1064&amp;$Q$3,Data[Index]&amp;Data[Valid Test, Can be used for conformity (Y/N)],Data[THC/km (mg)])</f>
        <v>#N/A</v>
      </c>
      <c r="I1064" s="129" t="e" cm="1">
        <f t="array" ref="I1064">_xlfn.XLOOKUP($A1064&amp;$Q$3,Data[Index]&amp;Data[Valid Test, Can be used for conformity (Y/N)],Data[NOx/km (mg)])</f>
        <v>#N/A</v>
      </c>
      <c r="J1064" s="129" t="e" cm="1">
        <f t="array" ref="J1064">_xlfn.XLOOKUP($A1064&amp;$Q$3,Data[Index]&amp;Data[Valid Test, Can be used for conformity (Y/N)],Data[THC + NOx/km (mg)])</f>
        <v>#N/A</v>
      </c>
      <c r="K1064" s="142" t="e" cm="1">
        <f t="array" ref="K1064">_xlfn.XLOOKUP($A1064&amp;$Q$3,Data[Index]&amp;Data[Valid Test, Can be used for conformity (Y/N)],Data[PN/km ('#)])</f>
        <v>#N/A</v>
      </c>
      <c r="L1064" s="129" t="e" cm="1">
        <f t="array" ref="L1064">_xlfn.XLOOKUP($A1064&amp;$Q$3,Data[Index]&amp;Data[Valid Test, Can be used for conformity (Y/N)],Data[PM/km (mg)])</f>
        <v>#N/A</v>
      </c>
      <c r="M1064" s="126" t="e" cm="1">
        <f t="array" ref="M1064">_xlfn.XLOOKUP($A1064&amp;$Q$3,Data[Index]&amp;Data[Valid Test, Can be used for conformity (Y/N)],Data[CH4 (mg/km)])</f>
        <v>#N/A</v>
      </c>
      <c r="N1064" s="126" t="e" cm="1">
        <f t="array" ref="N1064">_xlfn.XLOOKUP($A1064&amp;$Q$3,Data[Index]&amp;Data[Valid Test, Can be used for conformity (Y/N)],Data[N20 (mg/km)])</f>
        <v>#N/A</v>
      </c>
      <c r="O1064" s="129" t="e" cm="1">
        <f t="array" ref="O1064">_xlfn.XLOOKUP($A1064&amp;$Q$3,Data[Index]&amp;Data[Valid Test, Can be used for conformity (Y/N)],Data[l/100km])</f>
        <v>#N/A</v>
      </c>
      <c r="P1064" s="138" t="e">
        <f>_xlfn.XLOOKUP($A1064,Data[Index],Data[Comments])</f>
        <v>#N/A</v>
      </c>
    </row>
    <row r="1065" spans="1:16" x14ac:dyDescent="0.2">
      <c r="A1065" s="129"/>
      <c r="B1065" s="129"/>
      <c r="C1065" s="129" t="e" cm="1">
        <f t="array" ref="C1065">_xlfn.XLOOKUP($A1065&amp;$Q$3&amp;$R$3,Data[Index]&amp;Data[Valid Test, Can be used for conformity (Y/N)]&amp;Data[Cycle],Data[Test Name])</f>
        <v>#N/A</v>
      </c>
      <c r="D1065" s="167" t="e" cm="1">
        <f t="array" ref="D1065">_xlfn.XLOOKUP($A1065&amp;$Q$3&amp;$R$3,Data[Index]&amp;Data[Valid Test, Can be used for conformity (Y/N)]&amp;Data[Cycle],Data[Mileage (Miles)])</f>
        <v>#N/A</v>
      </c>
      <c r="E1065" s="130" t="e" cm="1">
        <f t="array" ref="E1065">_xlfn.XLOOKUP($A1065&amp;$Q$3&amp;$R$3,Data[Index]&amp;Data[Valid Test, Can be used for conformity (Y/N)]&amp;Data[Cycle],Data[Date])</f>
        <v>#N/A</v>
      </c>
      <c r="F1065" s="129" t="e" cm="1">
        <f t="array" ref="F1065">_xlfn.XLOOKUP($A1065&amp;$Q$3&amp;$R$3,Data[Index]&amp;Data[Valid Test, Can be used for conformity (Y/N)]&amp;Data[Cycle],Data[CO/km (mg)])</f>
        <v>#N/A</v>
      </c>
      <c r="G1065" s="129" t="e" cm="1">
        <f t="array" ref="G1065">_xlfn.XLOOKUP($A1065&amp;$Q$3,Data[Index]&amp;Data[Valid Test, Can be used for conformity (Y/N)],Data[CO2/km (g)])</f>
        <v>#N/A</v>
      </c>
      <c r="H1065" s="129" t="e" cm="1">
        <f t="array" ref="H1065">_xlfn.XLOOKUP($A1065&amp;$Q$3,Data[Index]&amp;Data[Valid Test, Can be used for conformity (Y/N)],Data[THC/km (mg)])</f>
        <v>#N/A</v>
      </c>
      <c r="I1065" s="129" t="e" cm="1">
        <f t="array" ref="I1065">_xlfn.XLOOKUP($A1065&amp;$Q$3,Data[Index]&amp;Data[Valid Test, Can be used for conformity (Y/N)],Data[NOx/km (mg)])</f>
        <v>#N/A</v>
      </c>
      <c r="J1065" s="129" t="e" cm="1">
        <f t="array" ref="J1065">_xlfn.XLOOKUP($A1065&amp;$Q$3,Data[Index]&amp;Data[Valid Test, Can be used for conformity (Y/N)],Data[THC + NOx/km (mg)])</f>
        <v>#N/A</v>
      </c>
      <c r="K1065" s="142" t="e" cm="1">
        <f t="array" ref="K1065">_xlfn.XLOOKUP($A1065&amp;$Q$3,Data[Index]&amp;Data[Valid Test, Can be used for conformity (Y/N)],Data[PN/km ('#)])</f>
        <v>#N/A</v>
      </c>
      <c r="L1065" s="129" t="e" cm="1">
        <f t="array" ref="L1065">_xlfn.XLOOKUP($A1065&amp;$Q$3,Data[Index]&amp;Data[Valid Test, Can be used for conformity (Y/N)],Data[PM/km (mg)])</f>
        <v>#N/A</v>
      </c>
      <c r="M1065" s="126" t="e" cm="1">
        <f t="array" ref="M1065">_xlfn.XLOOKUP($A1065&amp;$Q$3,Data[Index]&amp;Data[Valid Test, Can be used for conformity (Y/N)],Data[CH4 (mg/km)])</f>
        <v>#N/A</v>
      </c>
      <c r="N1065" s="126" t="e" cm="1">
        <f t="array" ref="N1065">_xlfn.XLOOKUP($A1065&amp;$Q$3,Data[Index]&amp;Data[Valid Test, Can be used for conformity (Y/N)],Data[N20 (mg/km)])</f>
        <v>#N/A</v>
      </c>
      <c r="O1065" s="129" t="e" cm="1">
        <f t="array" ref="O1065">_xlfn.XLOOKUP($A1065&amp;$Q$3,Data[Index]&amp;Data[Valid Test, Can be used for conformity (Y/N)],Data[l/100km])</f>
        <v>#N/A</v>
      </c>
      <c r="P1065" s="138">
        <f>_xlfn.XLOOKUP($A1065,Data[Index],Data[Comments])</f>
        <v>0</v>
      </c>
    </row>
    <row r="1066" spans="1:16" x14ac:dyDescent="0.2">
      <c r="A1066" s="129"/>
      <c r="B1066" s="129"/>
      <c r="C1066" s="129" t="e" cm="1">
        <f t="array" ref="C1066">_xlfn.XLOOKUP($A1066&amp;$Q$3&amp;$R$3,Data[Index]&amp;Data[Valid Test, Can be used for conformity (Y/N)]&amp;Data[Cycle],Data[Test Name])</f>
        <v>#N/A</v>
      </c>
      <c r="D1066" s="167" t="e" cm="1">
        <f t="array" ref="D1066">_xlfn.XLOOKUP($A1066&amp;$Q$3&amp;$R$3,Data[Index]&amp;Data[Valid Test, Can be used for conformity (Y/N)]&amp;Data[Cycle],Data[Mileage (Miles)])</f>
        <v>#N/A</v>
      </c>
      <c r="E1066" s="130" t="e" cm="1">
        <f t="array" ref="E1066">_xlfn.XLOOKUP($A1066&amp;$Q$3&amp;$R$3,Data[Index]&amp;Data[Valid Test, Can be used for conformity (Y/N)]&amp;Data[Cycle],Data[Date])</f>
        <v>#N/A</v>
      </c>
      <c r="F1066" s="129" t="e" cm="1">
        <f t="array" ref="F1066">_xlfn.XLOOKUP($A1066&amp;$Q$3&amp;$R$3,Data[Index]&amp;Data[Valid Test, Can be used for conformity (Y/N)]&amp;Data[Cycle],Data[CO/km (mg)])</f>
        <v>#N/A</v>
      </c>
      <c r="G1066" s="129" t="e" cm="1">
        <f t="array" ref="G1066">_xlfn.XLOOKUP($A1066&amp;$Q$3,Data[Index]&amp;Data[Valid Test, Can be used for conformity (Y/N)],Data[CO2/km (g)])</f>
        <v>#N/A</v>
      </c>
      <c r="H1066" s="129" t="e" cm="1">
        <f t="array" ref="H1066">_xlfn.XLOOKUP($A1066&amp;$Q$3,Data[Index]&amp;Data[Valid Test, Can be used for conformity (Y/N)],Data[THC/km (mg)])</f>
        <v>#N/A</v>
      </c>
      <c r="I1066" s="129" t="e" cm="1">
        <f t="array" ref="I1066">_xlfn.XLOOKUP($A1066&amp;$Q$3,Data[Index]&amp;Data[Valid Test, Can be used for conformity (Y/N)],Data[NOx/km (mg)])</f>
        <v>#N/A</v>
      </c>
      <c r="J1066" s="129" t="e" cm="1">
        <f t="array" ref="J1066">_xlfn.XLOOKUP($A1066&amp;$Q$3,Data[Index]&amp;Data[Valid Test, Can be used for conformity (Y/N)],Data[THC + NOx/km (mg)])</f>
        <v>#N/A</v>
      </c>
      <c r="K1066" s="142" t="e" cm="1">
        <f t="array" ref="K1066">_xlfn.XLOOKUP($A1066&amp;$Q$3,Data[Index]&amp;Data[Valid Test, Can be used for conformity (Y/N)],Data[PN/km ('#)])</f>
        <v>#N/A</v>
      </c>
      <c r="L1066" s="129" t="e" cm="1">
        <f t="array" ref="L1066">_xlfn.XLOOKUP($A1066&amp;$Q$3,Data[Index]&amp;Data[Valid Test, Can be used for conformity (Y/N)],Data[PM/km (mg)])</f>
        <v>#N/A</v>
      </c>
      <c r="M1066" s="126" t="e" cm="1">
        <f t="array" ref="M1066">_xlfn.XLOOKUP($A1066&amp;$Q$3,Data[Index]&amp;Data[Valid Test, Can be used for conformity (Y/N)],Data[CH4 (mg/km)])</f>
        <v>#N/A</v>
      </c>
      <c r="N1066" s="126" t="e" cm="1">
        <f t="array" ref="N1066">_xlfn.XLOOKUP($A1066&amp;$Q$3,Data[Index]&amp;Data[Valid Test, Can be used for conformity (Y/N)],Data[N20 (mg/km)])</f>
        <v>#N/A</v>
      </c>
      <c r="O1066" s="129" t="e" cm="1">
        <f t="array" ref="O1066">_xlfn.XLOOKUP($A1066&amp;$Q$3,Data[Index]&amp;Data[Valid Test, Can be used for conformity (Y/N)],Data[l/100km])</f>
        <v>#N/A</v>
      </c>
      <c r="P1066" s="138">
        <f>_xlfn.XLOOKUP($A1066,Data[Index],Data[Comments])</f>
        <v>0</v>
      </c>
    </row>
    <row r="1067" spans="1:16" x14ac:dyDescent="0.2">
      <c r="A1067" s="129"/>
      <c r="B1067" s="129"/>
      <c r="C1067" s="129" t="e" cm="1">
        <f t="array" ref="C1067">_xlfn.XLOOKUP($A1067&amp;$Q$3&amp;$R$3,Data[Index]&amp;Data[Valid Test, Can be used for conformity (Y/N)]&amp;Data[Cycle],Data[Test Name])</f>
        <v>#N/A</v>
      </c>
      <c r="D1067" s="167" t="e" cm="1">
        <f t="array" ref="D1067">_xlfn.XLOOKUP($A1067&amp;$Q$3&amp;$R$3,Data[Index]&amp;Data[Valid Test, Can be used for conformity (Y/N)]&amp;Data[Cycle],Data[Mileage (Miles)])</f>
        <v>#N/A</v>
      </c>
      <c r="E1067" s="130" t="e" cm="1">
        <f t="array" ref="E1067">_xlfn.XLOOKUP($A1067&amp;$Q$3&amp;$R$3,Data[Index]&amp;Data[Valid Test, Can be used for conformity (Y/N)]&amp;Data[Cycle],Data[Date])</f>
        <v>#N/A</v>
      </c>
      <c r="F1067" s="129" t="e" cm="1">
        <f t="array" ref="F1067">_xlfn.XLOOKUP($A1067&amp;$Q$3&amp;$R$3,Data[Index]&amp;Data[Valid Test, Can be used for conformity (Y/N)]&amp;Data[Cycle],Data[CO/km (mg)])</f>
        <v>#N/A</v>
      </c>
      <c r="G1067" s="129" t="e" cm="1">
        <f t="array" ref="G1067">_xlfn.XLOOKUP($A1067&amp;$Q$3,Data[Index]&amp;Data[Valid Test, Can be used for conformity (Y/N)],Data[CO2/km (g)])</f>
        <v>#N/A</v>
      </c>
      <c r="H1067" s="129" t="e" cm="1">
        <f t="array" ref="H1067">_xlfn.XLOOKUP($A1067&amp;$Q$3,Data[Index]&amp;Data[Valid Test, Can be used for conformity (Y/N)],Data[THC/km (mg)])</f>
        <v>#N/A</v>
      </c>
      <c r="I1067" s="129" t="e" cm="1">
        <f t="array" ref="I1067">_xlfn.XLOOKUP($A1067&amp;$Q$3,Data[Index]&amp;Data[Valid Test, Can be used for conformity (Y/N)],Data[NOx/km (mg)])</f>
        <v>#N/A</v>
      </c>
      <c r="J1067" s="129" t="e" cm="1">
        <f t="array" ref="J1067">_xlfn.XLOOKUP($A1067&amp;$Q$3,Data[Index]&amp;Data[Valid Test, Can be used for conformity (Y/N)],Data[THC + NOx/km (mg)])</f>
        <v>#N/A</v>
      </c>
      <c r="K1067" s="142" t="e" cm="1">
        <f t="array" ref="K1067">_xlfn.XLOOKUP($A1067&amp;$Q$3,Data[Index]&amp;Data[Valid Test, Can be used for conformity (Y/N)],Data[PN/km ('#)])</f>
        <v>#N/A</v>
      </c>
      <c r="L1067" s="129" t="e" cm="1">
        <f t="array" ref="L1067">_xlfn.XLOOKUP($A1067&amp;$Q$3,Data[Index]&amp;Data[Valid Test, Can be used for conformity (Y/N)],Data[PM/km (mg)])</f>
        <v>#N/A</v>
      </c>
      <c r="M1067" s="126" t="e" cm="1">
        <f t="array" ref="M1067">_xlfn.XLOOKUP($A1067&amp;$Q$3,Data[Index]&amp;Data[Valid Test, Can be used for conformity (Y/N)],Data[CH4 (mg/km)])</f>
        <v>#N/A</v>
      </c>
      <c r="N1067" s="126" t="e" cm="1">
        <f t="array" ref="N1067">_xlfn.XLOOKUP($A1067&amp;$Q$3,Data[Index]&amp;Data[Valid Test, Can be used for conformity (Y/N)],Data[N20 (mg/km)])</f>
        <v>#N/A</v>
      </c>
      <c r="O1067" s="129" t="e" cm="1">
        <f t="array" ref="O1067">_xlfn.XLOOKUP($A1067&amp;$Q$3,Data[Index]&amp;Data[Valid Test, Can be used for conformity (Y/N)],Data[l/100km])</f>
        <v>#N/A</v>
      </c>
      <c r="P1067" s="138" t="e">
        <f>_xlfn.XLOOKUP($A1067,Data[Index],Data[Comments])</f>
        <v>#N/A</v>
      </c>
    </row>
    <row r="1068" spans="1:16" x14ac:dyDescent="0.2">
      <c r="A1068" s="129"/>
      <c r="B1068" s="129"/>
      <c r="C1068" s="129" t="e" cm="1">
        <f t="array" ref="C1068">_xlfn.XLOOKUP($A1068&amp;$Q$3&amp;$R$3,Data[Index]&amp;Data[Valid Test, Can be used for conformity (Y/N)]&amp;Data[Cycle],Data[Test Name])</f>
        <v>#N/A</v>
      </c>
      <c r="D1068" s="167" t="e" cm="1">
        <f t="array" ref="D1068">_xlfn.XLOOKUP($A1068&amp;$Q$3&amp;$R$3,Data[Index]&amp;Data[Valid Test, Can be used for conformity (Y/N)]&amp;Data[Cycle],Data[Mileage (Miles)])</f>
        <v>#N/A</v>
      </c>
      <c r="E1068" s="130" t="e" cm="1">
        <f t="array" ref="E1068">_xlfn.XLOOKUP($A1068&amp;$Q$3&amp;$R$3,Data[Index]&amp;Data[Valid Test, Can be used for conformity (Y/N)]&amp;Data[Cycle],Data[Date])</f>
        <v>#N/A</v>
      </c>
      <c r="F1068" s="129" t="e" cm="1">
        <f t="array" ref="F1068">_xlfn.XLOOKUP($A1068&amp;$Q$3&amp;$R$3,Data[Index]&amp;Data[Valid Test, Can be used for conformity (Y/N)]&amp;Data[Cycle],Data[CO/km (mg)])</f>
        <v>#N/A</v>
      </c>
      <c r="G1068" s="129" t="e" cm="1">
        <f t="array" ref="G1068">_xlfn.XLOOKUP($A1068&amp;$Q$3,Data[Index]&amp;Data[Valid Test, Can be used for conformity (Y/N)],Data[CO2/km (g)])</f>
        <v>#N/A</v>
      </c>
      <c r="H1068" s="129" t="e" cm="1">
        <f t="array" ref="H1068">_xlfn.XLOOKUP($A1068&amp;$Q$3,Data[Index]&amp;Data[Valid Test, Can be used for conformity (Y/N)],Data[THC/km (mg)])</f>
        <v>#N/A</v>
      </c>
      <c r="I1068" s="129" t="e" cm="1">
        <f t="array" ref="I1068">_xlfn.XLOOKUP($A1068&amp;$Q$3,Data[Index]&amp;Data[Valid Test, Can be used for conformity (Y/N)],Data[NOx/km (mg)])</f>
        <v>#N/A</v>
      </c>
      <c r="J1068" s="129" t="e" cm="1">
        <f t="array" ref="J1068">_xlfn.XLOOKUP($A1068&amp;$Q$3,Data[Index]&amp;Data[Valid Test, Can be used for conformity (Y/N)],Data[THC + NOx/km (mg)])</f>
        <v>#N/A</v>
      </c>
      <c r="K1068" s="142" t="e" cm="1">
        <f t="array" ref="K1068">_xlfn.XLOOKUP($A1068&amp;$Q$3,Data[Index]&amp;Data[Valid Test, Can be used for conformity (Y/N)],Data[PN/km ('#)])</f>
        <v>#N/A</v>
      </c>
      <c r="L1068" s="129" t="e" cm="1">
        <f t="array" ref="L1068">_xlfn.XLOOKUP($A1068&amp;$Q$3,Data[Index]&amp;Data[Valid Test, Can be used for conformity (Y/N)],Data[PM/km (mg)])</f>
        <v>#N/A</v>
      </c>
      <c r="M1068" s="126" t="e" cm="1">
        <f t="array" ref="M1068">_xlfn.XLOOKUP($A1068&amp;$Q$3,Data[Index]&amp;Data[Valid Test, Can be used for conformity (Y/N)],Data[CH4 (mg/km)])</f>
        <v>#N/A</v>
      </c>
      <c r="N1068" s="126" t="e" cm="1">
        <f t="array" ref="N1068">_xlfn.XLOOKUP($A1068&amp;$Q$3,Data[Index]&amp;Data[Valid Test, Can be used for conformity (Y/N)],Data[N20 (mg/km)])</f>
        <v>#N/A</v>
      </c>
      <c r="O1068" s="129" t="e" cm="1">
        <f t="array" ref="O1068">_xlfn.XLOOKUP($A1068&amp;$Q$3,Data[Index]&amp;Data[Valid Test, Can be used for conformity (Y/N)],Data[l/100km])</f>
        <v>#N/A</v>
      </c>
      <c r="P1068" s="138">
        <f>_xlfn.XLOOKUP($A1068,Data[Index],Data[Comments])</f>
        <v>0</v>
      </c>
    </row>
    <row r="1069" spans="1:16" x14ac:dyDescent="0.2">
      <c r="A1069" s="129"/>
      <c r="B1069" s="129"/>
      <c r="C1069" s="129" t="e" cm="1">
        <f t="array" ref="C1069">_xlfn.XLOOKUP($A1069&amp;$Q$3&amp;$R$3,Data[Index]&amp;Data[Valid Test, Can be used for conformity (Y/N)]&amp;Data[Cycle],Data[Test Name])</f>
        <v>#N/A</v>
      </c>
      <c r="D1069" s="167" t="e" cm="1">
        <f t="array" ref="D1069">_xlfn.XLOOKUP($A1069&amp;$Q$3&amp;$R$3,Data[Index]&amp;Data[Valid Test, Can be used for conformity (Y/N)]&amp;Data[Cycle],Data[Mileage (Miles)])</f>
        <v>#N/A</v>
      </c>
      <c r="E1069" s="130" t="e" cm="1">
        <f t="array" ref="E1069">_xlfn.XLOOKUP($A1069&amp;$Q$3&amp;$R$3,Data[Index]&amp;Data[Valid Test, Can be used for conformity (Y/N)]&amp;Data[Cycle],Data[Date])</f>
        <v>#N/A</v>
      </c>
      <c r="F1069" s="129" t="e" cm="1">
        <f t="array" ref="F1069">_xlfn.XLOOKUP($A1069&amp;$Q$3&amp;$R$3,Data[Index]&amp;Data[Valid Test, Can be used for conformity (Y/N)]&amp;Data[Cycle],Data[CO/km (mg)])</f>
        <v>#N/A</v>
      </c>
      <c r="G1069" s="129" t="e" cm="1">
        <f t="array" ref="G1069">_xlfn.XLOOKUP($A1069&amp;$Q$3,Data[Index]&amp;Data[Valid Test, Can be used for conformity (Y/N)],Data[CO2/km (g)])</f>
        <v>#N/A</v>
      </c>
      <c r="H1069" s="129" t="e" cm="1">
        <f t="array" ref="H1069">_xlfn.XLOOKUP($A1069&amp;$Q$3,Data[Index]&amp;Data[Valid Test, Can be used for conformity (Y/N)],Data[THC/km (mg)])</f>
        <v>#N/A</v>
      </c>
      <c r="I1069" s="129" t="e" cm="1">
        <f t="array" ref="I1069">_xlfn.XLOOKUP($A1069&amp;$Q$3,Data[Index]&amp;Data[Valid Test, Can be used for conformity (Y/N)],Data[NOx/km (mg)])</f>
        <v>#N/A</v>
      </c>
      <c r="J1069" s="129" t="e" cm="1">
        <f t="array" ref="J1069">_xlfn.XLOOKUP($A1069&amp;$Q$3,Data[Index]&amp;Data[Valid Test, Can be used for conformity (Y/N)],Data[THC + NOx/km (mg)])</f>
        <v>#N/A</v>
      </c>
      <c r="K1069" s="142" t="e" cm="1">
        <f t="array" ref="K1069">_xlfn.XLOOKUP($A1069&amp;$Q$3,Data[Index]&amp;Data[Valid Test, Can be used for conformity (Y/N)],Data[PN/km ('#)])</f>
        <v>#N/A</v>
      </c>
      <c r="L1069" s="129" t="e" cm="1">
        <f t="array" ref="L1069">_xlfn.XLOOKUP($A1069&amp;$Q$3,Data[Index]&amp;Data[Valid Test, Can be used for conformity (Y/N)],Data[PM/km (mg)])</f>
        <v>#N/A</v>
      </c>
      <c r="M1069" s="126" t="e" cm="1">
        <f t="array" ref="M1069">_xlfn.XLOOKUP($A1069&amp;$Q$3,Data[Index]&amp;Data[Valid Test, Can be used for conformity (Y/N)],Data[CH4 (mg/km)])</f>
        <v>#N/A</v>
      </c>
      <c r="N1069" s="126" t="e" cm="1">
        <f t="array" ref="N1069">_xlfn.XLOOKUP($A1069&amp;$Q$3,Data[Index]&amp;Data[Valid Test, Can be used for conformity (Y/N)],Data[N20 (mg/km)])</f>
        <v>#N/A</v>
      </c>
      <c r="O1069" s="129" t="e" cm="1">
        <f t="array" ref="O1069">_xlfn.XLOOKUP($A1069&amp;$Q$3,Data[Index]&amp;Data[Valid Test, Can be used for conformity (Y/N)],Data[l/100km])</f>
        <v>#N/A</v>
      </c>
      <c r="P1069" s="138">
        <f>_xlfn.XLOOKUP($A1069,Data[Index],Data[Comments])</f>
        <v>0</v>
      </c>
    </row>
    <row r="1070" spans="1:16" x14ac:dyDescent="0.2">
      <c r="A1070" s="129"/>
      <c r="B1070" s="129"/>
      <c r="C1070" s="129" t="e" cm="1">
        <f t="array" ref="C1070">_xlfn.XLOOKUP($A1070&amp;$Q$3&amp;$R$3,Data[Index]&amp;Data[Valid Test, Can be used for conformity (Y/N)]&amp;Data[Cycle],Data[Test Name])</f>
        <v>#N/A</v>
      </c>
      <c r="D1070" s="167" t="e" cm="1">
        <f t="array" ref="D1070">_xlfn.XLOOKUP($A1070&amp;$Q$3&amp;$R$3,Data[Index]&amp;Data[Valid Test, Can be used for conformity (Y/N)]&amp;Data[Cycle],Data[Mileage (Miles)])</f>
        <v>#N/A</v>
      </c>
      <c r="E1070" s="130" t="e" cm="1">
        <f t="array" ref="E1070">_xlfn.XLOOKUP($A1070&amp;$Q$3&amp;$R$3,Data[Index]&amp;Data[Valid Test, Can be used for conformity (Y/N)]&amp;Data[Cycle],Data[Date])</f>
        <v>#N/A</v>
      </c>
      <c r="F1070" s="129" t="e" cm="1">
        <f t="array" ref="F1070">_xlfn.XLOOKUP($A1070&amp;$Q$3&amp;$R$3,Data[Index]&amp;Data[Valid Test, Can be used for conformity (Y/N)]&amp;Data[Cycle],Data[CO/km (mg)])</f>
        <v>#N/A</v>
      </c>
      <c r="G1070" s="129" t="e" cm="1">
        <f t="array" ref="G1070">_xlfn.XLOOKUP($A1070&amp;$Q$3,Data[Index]&amp;Data[Valid Test, Can be used for conformity (Y/N)],Data[CO2/km (g)])</f>
        <v>#N/A</v>
      </c>
      <c r="H1070" s="129" t="e" cm="1">
        <f t="array" ref="H1070">_xlfn.XLOOKUP($A1070&amp;$Q$3,Data[Index]&amp;Data[Valid Test, Can be used for conformity (Y/N)],Data[THC/km (mg)])</f>
        <v>#N/A</v>
      </c>
      <c r="I1070" s="129" t="e" cm="1">
        <f t="array" ref="I1070">_xlfn.XLOOKUP($A1070&amp;$Q$3,Data[Index]&amp;Data[Valid Test, Can be used for conformity (Y/N)],Data[NOx/km (mg)])</f>
        <v>#N/A</v>
      </c>
      <c r="J1070" s="129" t="e" cm="1">
        <f t="array" ref="J1070">_xlfn.XLOOKUP($A1070&amp;$Q$3,Data[Index]&amp;Data[Valid Test, Can be used for conformity (Y/N)],Data[THC + NOx/km (mg)])</f>
        <v>#N/A</v>
      </c>
      <c r="K1070" s="142" t="e" cm="1">
        <f t="array" ref="K1070">_xlfn.XLOOKUP($A1070&amp;$Q$3,Data[Index]&amp;Data[Valid Test, Can be used for conformity (Y/N)],Data[PN/km ('#)])</f>
        <v>#N/A</v>
      </c>
      <c r="L1070" s="129" t="e" cm="1">
        <f t="array" ref="L1070">_xlfn.XLOOKUP($A1070&amp;$Q$3,Data[Index]&amp;Data[Valid Test, Can be used for conformity (Y/N)],Data[PM/km (mg)])</f>
        <v>#N/A</v>
      </c>
      <c r="M1070" s="126" t="e" cm="1">
        <f t="array" ref="M1070">_xlfn.XLOOKUP($A1070&amp;$Q$3,Data[Index]&amp;Data[Valid Test, Can be used for conformity (Y/N)],Data[CH4 (mg/km)])</f>
        <v>#N/A</v>
      </c>
      <c r="N1070" s="126" t="e" cm="1">
        <f t="array" ref="N1070">_xlfn.XLOOKUP($A1070&amp;$Q$3,Data[Index]&amp;Data[Valid Test, Can be used for conformity (Y/N)],Data[N20 (mg/km)])</f>
        <v>#N/A</v>
      </c>
      <c r="O1070" s="129" t="e" cm="1">
        <f t="array" ref="O1070">_xlfn.XLOOKUP($A1070&amp;$Q$3,Data[Index]&amp;Data[Valid Test, Can be used for conformity (Y/N)],Data[l/100km])</f>
        <v>#N/A</v>
      </c>
      <c r="P1070" s="138" t="e">
        <f>_xlfn.XLOOKUP($A1070,Data[Index],Data[Comments])</f>
        <v>#N/A</v>
      </c>
    </row>
    <row r="1071" spans="1:16" x14ac:dyDescent="0.2">
      <c r="A1071" s="129"/>
      <c r="B1071" s="129"/>
      <c r="C1071" s="129" t="e" cm="1">
        <f t="array" ref="C1071">_xlfn.XLOOKUP($A1071&amp;$Q$3&amp;$R$3,Data[Index]&amp;Data[Valid Test, Can be used for conformity (Y/N)]&amp;Data[Cycle],Data[Test Name])</f>
        <v>#N/A</v>
      </c>
      <c r="D1071" s="167" t="e" cm="1">
        <f t="array" ref="D1071">_xlfn.XLOOKUP($A1071&amp;$Q$3&amp;$R$3,Data[Index]&amp;Data[Valid Test, Can be used for conformity (Y/N)]&amp;Data[Cycle],Data[Mileage (Miles)])</f>
        <v>#N/A</v>
      </c>
      <c r="E1071" s="130" t="e" cm="1">
        <f t="array" ref="E1071">_xlfn.XLOOKUP($A1071&amp;$Q$3&amp;$R$3,Data[Index]&amp;Data[Valid Test, Can be used for conformity (Y/N)]&amp;Data[Cycle],Data[Date])</f>
        <v>#N/A</v>
      </c>
      <c r="F1071" s="129" t="e" cm="1">
        <f t="array" ref="F1071">_xlfn.XLOOKUP($A1071&amp;$Q$3&amp;$R$3,Data[Index]&amp;Data[Valid Test, Can be used for conformity (Y/N)]&amp;Data[Cycle],Data[CO/km (mg)])</f>
        <v>#N/A</v>
      </c>
      <c r="G1071" s="129" t="e" cm="1">
        <f t="array" ref="G1071">_xlfn.XLOOKUP($A1071&amp;$Q$3,Data[Index]&amp;Data[Valid Test, Can be used for conformity (Y/N)],Data[CO2/km (g)])</f>
        <v>#N/A</v>
      </c>
      <c r="H1071" s="129" t="e" cm="1">
        <f t="array" ref="H1071">_xlfn.XLOOKUP($A1071&amp;$Q$3,Data[Index]&amp;Data[Valid Test, Can be used for conformity (Y/N)],Data[THC/km (mg)])</f>
        <v>#N/A</v>
      </c>
      <c r="I1071" s="129" t="e" cm="1">
        <f t="array" ref="I1071">_xlfn.XLOOKUP($A1071&amp;$Q$3,Data[Index]&amp;Data[Valid Test, Can be used for conformity (Y/N)],Data[NOx/km (mg)])</f>
        <v>#N/A</v>
      </c>
      <c r="J1071" s="129" t="e" cm="1">
        <f t="array" ref="J1071">_xlfn.XLOOKUP($A1071&amp;$Q$3,Data[Index]&amp;Data[Valid Test, Can be used for conformity (Y/N)],Data[THC + NOx/km (mg)])</f>
        <v>#N/A</v>
      </c>
      <c r="K1071" s="142" t="e" cm="1">
        <f t="array" ref="K1071">_xlfn.XLOOKUP($A1071&amp;$Q$3,Data[Index]&amp;Data[Valid Test, Can be used for conformity (Y/N)],Data[PN/km ('#)])</f>
        <v>#N/A</v>
      </c>
      <c r="L1071" s="129" t="e" cm="1">
        <f t="array" ref="L1071">_xlfn.XLOOKUP($A1071&amp;$Q$3,Data[Index]&amp;Data[Valid Test, Can be used for conformity (Y/N)],Data[PM/km (mg)])</f>
        <v>#N/A</v>
      </c>
      <c r="M1071" s="126" t="e" cm="1">
        <f t="array" ref="M1071">_xlfn.XLOOKUP($A1071&amp;$Q$3,Data[Index]&amp;Data[Valid Test, Can be used for conformity (Y/N)],Data[CH4 (mg/km)])</f>
        <v>#N/A</v>
      </c>
      <c r="N1071" s="126" t="e" cm="1">
        <f t="array" ref="N1071">_xlfn.XLOOKUP($A1071&amp;$Q$3,Data[Index]&amp;Data[Valid Test, Can be used for conformity (Y/N)],Data[N20 (mg/km)])</f>
        <v>#N/A</v>
      </c>
      <c r="O1071" s="129" t="e" cm="1">
        <f t="array" ref="O1071">_xlfn.XLOOKUP($A1071&amp;$Q$3,Data[Index]&amp;Data[Valid Test, Can be used for conformity (Y/N)],Data[l/100km])</f>
        <v>#N/A</v>
      </c>
      <c r="P1071" s="138" t="e">
        <f>_xlfn.XLOOKUP($A1071,Data[Index],Data[Comments])</f>
        <v>#N/A</v>
      </c>
    </row>
    <row r="1072" spans="1:16" x14ac:dyDescent="0.2">
      <c r="A1072" s="129"/>
      <c r="B1072" s="129"/>
      <c r="C1072" s="129" t="e" cm="1">
        <f t="array" ref="C1072">_xlfn.XLOOKUP($A1072&amp;$Q$3&amp;$R$3,Data[Index]&amp;Data[Valid Test, Can be used for conformity (Y/N)]&amp;Data[Cycle],Data[Test Name])</f>
        <v>#N/A</v>
      </c>
      <c r="D1072" s="167" t="e" cm="1">
        <f t="array" ref="D1072">_xlfn.XLOOKUP($A1072&amp;$Q$3&amp;$R$3,Data[Index]&amp;Data[Valid Test, Can be used for conformity (Y/N)]&amp;Data[Cycle],Data[Mileage (Miles)])</f>
        <v>#N/A</v>
      </c>
      <c r="E1072" s="130" t="e" cm="1">
        <f t="array" ref="E1072">_xlfn.XLOOKUP($A1072&amp;$Q$3&amp;$R$3,Data[Index]&amp;Data[Valid Test, Can be used for conformity (Y/N)]&amp;Data[Cycle],Data[Date])</f>
        <v>#N/A</v>
      </c>
      <c r="F1072" s="129" t="e" cm="1">
        <f t="array" ref="F1072">_xlfn.XLOOKUP($A1072&amp;$Q$3&amp;$R$3,Data[Index]&amp;Data[Valid Test, Can be used for conformity (Y/N)]&amp;Data[Cycle],Data[CO/km (mg)])</f>
        <v>#N/A</v>
      </c>
      <c r="G1072" s="129" t="e" cm="1">
        <f t="array" ref="G1072">_xlfn.XLOOKUP($A1072&amp;$Q$3,Data[Index]&amp;Data[Valid Test, Can be used for conformity (Y/N)],Data[CO2/km (g)])</f>
        <v>#N/A</v>
      </c>
      <c r="H1072" s="129" t="e" cm="1">
        <f t="array" ref="H1072">_xlfn.XLOOKUP($A1072&amp;$Q$3,Data[Index]&amp;Data[Valid Test, Can be used for conformity (Y/N)],Data[THC/km (mg)])</f>
        <v>#N/A</v>
      </c>
      <c r="I1072" s="129" t="e" cm="1">
        <f t="array" ref="I1072">_xlfn.XLOOKUP($A1072&amp;$Q$3,Data[Index]&amp;Data[Valid Test, Can be used for conformity (Y/N)],Data[NOx/km (mg)])</f>
        <v>#N/A</v>
      </c>
      <c r="J1072" s="129" t="e" cm="1">
        <f t="array" ref="J1072">_xlfn.XLOOKUP($A1072&amp;$Q$3,Data[Index]&amp;Data[Valid Test, Can be used for conformity (Y/N)],Data[THC + NOx/km (mg)])</f>
        <v>#N/A</v>
      </c>
      <c r="K1072" s="142" t="e" cm="1">
        <f t="array" ref="K1072">_xlfn.XLOOKUP($A1072&amp;$Q$3,Data[Index]&amp;Data[Valid Test, Can be used for conformity (Y/N)],Data[PN/km ('#)])</f>
        <v>#N/A</v>
      </c>
      <c r="L1072" s="129" t="e" cm="1">
        <f t="array" ref="L1072">_xlfn.XLOOKUP($A1072&amp;$Q$3,Data[Index]&amp;Data[Valid Test, Can be used for conformity (Y/N)],Data[PM/km (mg)])</f>
        <v>#N/A</v>
      </c>
      <c r="M1072" s="126" t="e" cm="1">
        <f t="array" ref="M1072">_xlfn.XLOOKUP($A1072&amp;$Q$3,Data[Index]&amp;Data[Valid Test, Can be used for conformity (Y/N)],Data[CH4 (mg/km)])</f>
        <v>#N/A</v>
      </c>
      <c r="N1072" s="126" t="e" cm="1">
        <f t="array" ref="N1072">_xlfn.XLOOKUP($A1072&amp;$Q$3,Data[Index]&amp;Data[Valid Test, Can be used for conformity (Y/N)],Data[N20 (mg/km)])</f>
        <v>#N/A</v>
      </c>
      <c r="O1072" s="129" t="e" cm="1">
        <f t="array" ref="O1072">_xlfn.XLOOKUP($A1072&amp;$Q$3,Data[Index]&amp;Data[Valid Test, Can be used for conformity (Y/N)],Data[l/100km])</f>
        <v>#N/A</v>
      </c>
      <c r="P1072" s="138" t="e">
        <f>_xlfn.XLOOKUP($A1072,Data[Index],Data[Comments])</f>
        <v>#N/A</v>
      </c>
    </row>
    <row r="1073" spans="1:16" x14ac:dyDescent="0.2">
      <c r="A1073" s="129"/>
      <c r="B1073" s="129"/>
      <c r="C1073" s="129" t="e" cm="1">
        <f t="array" ref="C1073">_xlfn.XLOOKUP($A1073&amp;$Q$3&amp;$R$3,Data[Index]&amp;Data[Valid Test, Can be used for conformity (Y/N)]&amp;Data[Cycle],Data[Test Name])</f>
        <v>#N/A</v>
      </c>
      <c r="D1073" s="167" t="e" cm="1">
        <f t="array" ref="D1073">_xlfn.XLOOKUP($A1073&amp;$Q$3&amp;$R$3,Data[Index]&amp;Data[Valid Test, Can be used for conformity (Y/N)]&amp;Data[Cycle],Data[Mileage (Miles)])</f>
        <v>#N/A</v>
      </c>
      <c r="E1073" s="130" t="e" cm="1">
        <f t="array" ref="E1073">_xlfn.XLOOKUP($A1073&amp;$Q$3&amp;$R$3,Data[Index]&amp;Data[Valid Test, Can be used for conformity (Y/N)]&amp;Data[Cycle],Data[Date])</f>
        <v>#N/A</v>
      </c>
      <c r="F1073" s="129" t="e" cm="1">
        <f t="array" ref="F1073">_xlfn.XLOOKUP($A1073&amp;$Q$3&amp;$R$3,Data[Index]&amp;Data[Valid Test, Can be used for conformity (Y/N)]&amp;Data[Cycle],Data[CO/km (mg)])</f>
        <v>#N/A</v>
      </c>
      <c r="G1073" s="129" t="e" cm="1">
        <f t="array" ref="G1073">_xlfn.XLOOKUP($A1073&amp;$Q$3,Data[Index]&amp;Data[Valid Test, Can be used for conformity (Y/N)],Data[CO2/km (g)])</f>
        <v>#N/A</v>
      </c>
      <c r="H1073" s="129" t="e" cm="1">
        <f t="array" ref="H1073">_xlfn.XLOOKUP($A1073&amp;$Q$3,Data[Index]&amp;Data[Valid Test, Can be used for conformity (Y/N)],Data[THC/km (mg)])</f>
        <v>#N/A</v>
      </c>
      <c r="I1073" s="129" t="e" cm="1">
        <f t="array" ref="I1073">_xlfn.XLOOKUP($A1073&amp;$Q$3,Data[Index]&amp;Data[Valid Test, Can be used for conformity (Y/N)],Data[NOx/km (mg)])</f>
        <v>#N/A</v>
      </c>
      <c r="J1073" s="129" t="e" cm="1">
        <f t="array" ref="J1073">_xlfn.XLOOKUP($A1073&amp;$Q$3,Data[Index]&amp;Data[Valid Test, Can be used for conformity (Y/N)],Data[THC + NOx/km (mg)])</f>
        <v>#N/A</v>
      </c>
      <c r="K1073" s="142" t="e" cm="1">
        <f t="array" ref="K1073">_xlfn.XLOOKUP($A1073&amp;$Q$3,Data[Index]&amp;Data[Valid Test, Can be used for conformity (Y/N)],Data[PN/km ('#)])</f>
        <v>#N/A</v>
      </c>
      <c r="L1073" s="129" t="e" cm="1">
        <f t="array" ref="L1073">_xlfn.XLOOKUP($A1073&amp;$Q$3,Data[Index]&amp;Data[Valid Test, Can be used for conformity (Y/N)],Data[PM/km (mg)])</f>
        <v>#N/A</v>
      </c>
      <c r="M1073" s="126" t="e" cm="1">
        <f t="array" ref="M1073">_xlfn.XLOOKUP($A1073&amp;$Q$3,Data[Index]&amp;Data[Valid Test, Can be used for conformity (Y/N)],Data[CH4 (mg/km)])</f>
        <v>#N/A</v>
      </c>
      <c r="N1073" s="126" t="e" cm="1">
        <f t="array" ref="N1073">_xlfn.XLOOKUP($A1073&amp;$Q$3,Data[Index]&amp;Data[Valid Test, Can be used for conformity (Y/N)],Data[N20 (mg/km)])</f>
        <v>#N/A</v>
      </c>
      <c r="O1073" s="129" t="e" cm="1">
        <f t="array" ref="O1073">_xlfn.XLOOKUP($A1073&amp;$Q$3,Data[Index]&amp;Data[Valid Test, Can be used for conformity (Y/N)],Data[l/100km])</f>
        <v>#N/A</v>
      </c>
      <c r="P1073" s="138">
        <f>_xlfn.XLOOKUP($A1073,Data[Index],Data[Comments])</f>
        <v>0</v>
      </c>
    </row>
    <row r="1074" spans="1:16" x14ac:dyDescent="0.2">
      <c r="A1074" s="129"/>
      <c r="B1074" s="129"/>
      <c r="C1074" s="129" t="e" cm="1">
        <f t="array" ref="C1074">_xlfn.XLOOKUP($A1074&amp;$Q$3&amp;$R$3,Data[Index]&amp;Data[Valid Test, Can be used for conformity (Y/N)]&amp;Data[Cycle],Data[Test Name])</f>
        <v>#N/A</v>
      </c>
      <c r="D1074" s="167" t="e" cm="1">
        <f t="array" ref="D1074">_xlfn.XLOOKUP($A1074&amp;$Q$3&amp;$R$3,Data[Index]&amp;Data[Valid Test, Can be used for conformity (Y/N)]&amp;Data[Cycle],Data[Mileage (Miles)])</f>
        <v>#N/A</v>
      </c>
      <c r="E1074" s="130" t="e" cm="1">
        <f t="array" ref="E1074">_xlfn.XLOOKUP($A1074&amp;$Q$3&amp;$R$3,Data[Index]&amp;Data[Valid Test, Can be used for conformity (Y/N)]&amp;Data[Cycle],Data[Date])</f>
        <v>#N/A</v>
      </c>
      <c r="F1074" s="129" t="e" cm="1">
        <f t="array" ref="F1074">_xlfn.XLOOKUP($A1074&amp;$Q$3&amp;$R$3,Data[Index]&amp;Data[Valid Test, Can be used for conformity (Y/N)]&amp;Data[Cycle],Data[CO/km (mg)])</f>
        <v>#N/A</v>
      </c>
      <c r="G1074" s="129" t="e" cm="1">
        <f t="array" ref="G1074">_xlfn.XLOOKUP($A1074&amp;$Q$3,Data[Index]&amp;Data[Valid Test, Can be used for conformity (Y/N)],Data[CO2/km (g)])</f>
        <v>#N/A</v>
      </c>
      <c r="H1074" s="129" t="e" cm="1">
        <f t="array" ref="H1074">_xlfn.XLOOKUP($A1074&amp;$Q$3,Data[Index]&amp;Data[Valid Test, Can be used for conformity (Y/N)],Data[THC/km (mg)])</f>
        <v>#N/A</v>
      </c>
      <c r="I1074" s="129" t="e" cm="1">
        <f t="array" ref="I1074">_xlfn.XLOOKUP($A1074&amp;$Q$3,Data[Index]&amp;Data[Valid Test, Can be used for conformity (Y/N)],Data[NOx/km (mg)])</f>
        <v>#N/A</v>
      </c>
      <c r="J1074" s="129" t="e" cm="1">
        <f t="array" ref="J1074">_xlfn.XLOOKUP($A1074&amp;$Q$3,Data[Index]&amp;Data[Valid Test, Can be used for conformity (Y/N)],Data[THC + NOx/km (mg)])</f>
        <v>#N/A</v>
      </c>
      <c r="K1074" s="142" t="e" cm="1">
        <f t="array" ref="K1074">_xlfn.XLOOKUP($A1074&amp;$Q$3,Data[Index]&amp;Data[Valid Test, Can be used for conformity (Y/N)],Data[PN/km ('#)])</f>
        <v>#N/A</v>
      </c>
      <c r="L1074" s="129" t="e" cm="1">
        <f t="array" ref="L1074">_xlfn.XLOOKUP($A1074&amp;$Q$3,Data[Index]&amp;Data[Valid Test, Can be used for conformity (Y/N)],Data[PM/km (mg)])</f>
        <v>#N/A</v>
      </c>
      <c r="M1074" s="126" t="e" cm="1">
        <f t="array" ref="M1074">_xlfn.XLOOKUP($A1074&amp;$Q$3,Data[Index]&amp;Data[Valid Test, Can be used for conformity (Y/N)],Data[CH4 (mg/km)])</f>
        <v>#N/A</v>
      </c>
      <c r="N1074" s="126" t="e" cm="1">
        <f t="array" ref="N1074">_xlfn.XLOOKUP($A1074&amp;$Q$3,Data[Index]&amp;Data[Valid Test, Can be used for conformity (Y/N)],Data[N20 (mg/km)])</f>
        <v>#N/A</v>
      </c>
      <c r="O1074" s="129" t="e" cm="1">
        <f t="array" ref="O1074">_xlfn.XLOOKUP($A1074&amp;$Q$3,Data[Index]&amp;Data[Valid Test, Can be used for conformity (Y/N)],Data[l/100km])</f>
        <v>#N/A</v>
      </c>
      <c r="P1074" s="138">
        <f>_xlfn.XLOOKUP($A1074,Data[Index],Data[Comments])</f>
        <v>0</v>
      </c>
    </row>
    <row r="1075" spans="1:16" x14ac:dyDescent="0.2">
      <c r="A1075" s="129"/>
      <c r="B1075" s="129"/>
      <c r="C1075" s="129" t="e" cm="1">
        <f t="array" ref="C1075">_xlfn.XLOOKUP($A1075&amp;$Q$3&amp;$R$3,Data[Index]&amp;Data[Valid Test, Can be used for conformity (Y/N)]&amp;Data[Cycle],Data[Test Name])</f>
        <v>#N/A</v>
      </c>
      <c r="D1075" s="167" t="e" cm="1">
        <f t="array" ref="D1075">_xlfn.XLOOKUP($A1075&amp;$Q$3&amp;$R$3,Data[Index]&amp;Data[Valid Test, Can be used for conformity (Y/N)]&amp;Data[Cycle],Data[Mileage (Miles)])</f>
        <v>#N/A</v>
      </c>
      <c r="E1075" s="130" t="e" cm="1">
        <f t="array" ref="E1075">_xlfn.XLOOKUP($A1075&amp;$Q$3&amp;$R$3,Data[Index]&amp;Data[Valid Test, Can be used for conformity (Y/N)]&amp;Data[Cycle],Data[Date])</f>
        <v>#N/A</v>
      </c>
      <c r="F1075" s="129" t="e" cm="1">
        <f t="array" ref="F1075">_xlfn.XLOOKUP($A1075&amp;$Q$3&amp;$R$3,Data[Index]&amp;Data[Valid Test, Can be used for conformity (Y/N)]&amp;Data[Cycle],Data[CO/km (mg)])</f>
        <v>#N/A</v>
      </c>
      <c r="G1075" s="129" t="e" cm="1">
        <f t="array" ref="G1075">_xlfn.XLOOKUP($A1075&amp;$Q$3,Data[Index]&amp;Data[Valid Test, Can be used for conformity (Y/N)],Data[CO2/km (g)])</f>
        <v>#N/A</v>
      </c>
      <c r="H1075" s="129" t="e" cm="1">
        <f t="array" ref="H1075">_xlfn.XLOOKUP($A1075&amp;$Q$3,Data[Index]&amp;Data[Valid Test, Can be used for conformity (Y/N)],Data[THC/km (mg)])</f>
        <v>#N/A</v>
      </c>
      <c r="I1075" s="129" t="e" cm="1">
        <f t="array" ref="I1075">_xlfn.XLOOKUP($A1075&amp;$Q$3,Data[Index]&amp;Data[Valid Test, Can be used for conformity (Y/N)],Data[NOx/km (mg)])</f>
        <v>#N/A</v>
      </c>
      <c r="J1075" s="129" t="e" cm="1">
        <f t="array" ref="J1075">_xlfn.XLOOKUP($A1075&amp;$Q$3,Data[Index]&amp;Data[Valid Test, Can be used for conformity (Y/N)],Data[THC + NOx/km (mg)])</f>
        <v>#N/A</v>
      </c>
      <c r="K1075" s="142" t="e" cm="1">
        <f t="array" ref="K1075">_xlfn.XLOOKUP($A1075&amp;$Q$3,Data[Index]&amp;Data[Valid Test, Can be used for conformity (Y/N)],Data[PN/km ('#)])</f>
        <v>#N/A</v>
      </c>
      <c r="L1075" s="129" t="e" cm="1">
        <f t="array" ref="L1075">_xlfn.XLOOKUP($A1075&amp;$Q$3,Data[Index]&amp;Data[Valid Test, Can be used for conformity (Y/N)],Data[PM/km (mg)])</f>
        <v>#N/A</v>
      </c>
      <c r="M1075" s="126" t="e" cm="1">
        <f t="array" ref="M1075">_xlfn.XLOOKUP($A1075&amp;$Q$3,Data[Index]&amp;Data[Valid Test, Can be used for conformity (Y/N)],Data[CH4 (mg/km)])</f>
        <v>#N/A</v>
      </c>
      <c r="N1075" s="126" t="e" cm="1">
        <f t="array" ref="N1075">_xlfn.XLOOKUP($A1075&amp;$Q$3,Data[Index]&amp;Data[Valid Test, Can be used for conformity (Y/N)],Data[N20 (mg/km)])</f>
        <v>#N/A</v>
      </c>
      <c r="O1075" s="129" t="e" cm="1">
        <f t="array" ref="O1075">_xlfn.XLOOKUP($A1075&amp;$Q$3,Data[Index]&amp;Data[Valid Test, Can be used for conformity (Y/N)],Data[l/100km])</f>
        <v>#N/A</v>
      </c>
      <c r="P1075" s="138" t="e">
        <f>_xlfn.XLOOKUP($A1075,Data[Index],Data[Comments])</f>
        <v>#N/A</v>
      </c>
    </row>
    <row r="1076" spans="1:16" x14ac:dyDescent="0.2">
      <c r="A1076" s="129"/>
      <c r="B1076" s="129"/>
      <c r="C1076" s="129" t="e" cm="1">
        <f t="array" ref="C1076">_xlfn.XLOOKUP($A1076&amp;$Q$3&amp;$R$3,Data[Index]&amp;Data[Valid Test, Can be used for conformity (Y/N)]&amp;Data[Cycle],Data[Test Name])</f>
        <v>#N/A</v>
      </c>
      <c r="D1076" s="167" t="e" cm="1">
        <f t="array" ref="D1076">_xlfn.XLOOKUP($A1076&amp;$Q$3&amp;$R$3,Data[Index]&amp;Data[Valid Test, Can be used for conformity (Y/N)]&amp;Data[Cycle],Data[Mileage (Miles)])</f>
        <v>#N/A</v>
      </c>
      <c r="E1076" s="130" t="e" cm="1">
        <f t="array" ref="E1076">_xlfn.XLOOKUP($A1076&amp;$Q$3&amp;$R$3,Data[Index]&amp;Data[Valid Test, Can be used for conformity (Y/N)]&amp;Data[Cycle],Data[Date])</f>
        <v>#N/A</v>
      </c>
      <c r="F1076" s="129" t="e" cm="1">
        <f t="array" ref="F1076">_xlfn.XLOOKUP($A1076&amp;$Q$3&amp;$R$3,Data[Index]&amp;Data[Valid Test, Can be used for conformity (Y/N)]&amp;Data[Cycle],Data[CO/km (mg)])</f>
        <v>#N/A</v>
      </c>
      <c r="G1076" s="129" t="e" cm="1">
        <f t="array" ref="G1076">_xlfn.XLOOKUP($A1076&amp;$Q$3,Data[Index]&amp;Data[Valid Test, Can be used for conformity (Y/N)],Data[CO2/km (g)])</f>
        <v>#N/A</v>
      </c>
      <c r="H1076" s="129" t="e" cm="1">
        <f t="array" ref="H1076">_xlfn.XLOOKUP($A1076&amp;$Q$3,Data[Index]&amp;Data[Valid Test, Can be used for conformity (Y/N)],Data[THC/km (mg)])</f>
        <v>#N/A</v>
      </c>
      <c r="I1076" s="129" t="e" cm="1">
        <f t="array" ref="I1076">_xlfn.XLOOKUP($A1076&amp;$Q$3,Data[Index]&amp;Data[Valid Test, Can be used for conformity (Y/N)],Data[NOx/km (mg)])</f>
        <v>#N/A</v>
      </c>
      <c r="J1076" s="129" t="e" cm="1">
        <f t="array" ref="J1076">_xlfn.XLOOKUP($A1076&amp;$Q$3,Data[Index]&amp;Data[Valid Test, Can be used for conformity (Y/N)],Data[THC + NOx/km (mg)])</f>
        <v>#N/A</v>
      </c>
      <c r="K1076" s="142" t="e" cm="1">
        <f t="array" ref="K1076">_xlfn.XLOOKUP($A1076&amp;$Q$3,Data[Index]&amp;Data[Valid Test, Can be used for conformity (Y/N)],Data[PN/km ('#)])</f>
        <v>#N/A</v>
      </c>
      <c r="L1076" s="129" t="e" cm="1">
        <f t="array" ref="L1076">_xlfn.XLOOKUP($A1076&amp;$Q$3,Data[Index]&amp;Data[Valid Test, Can be used for conformity (Y/N)],Data[PM/km (mg)])</f>
        <v>#N/A</v>
      </c>
      <c r="M1076" s="126" t="e" cm="1">
        <f t="array" ref="M1076">_xlfn.XLOOKUP($A1076&amp;$Q$3,Data[Index]&amp;Data[Valid Test, Can be used for conformity (Y/N)],Data[CH4 (mg/km)])</f>
        <v>#N/A</v>
      </c>
      <c r="N1076" s="126" t="e" cm="1">
        <f t="array" ref="N1076">_xlfn.XLOOKUP($A1076&amp;$Q$3,Data[Index]&amp;Data[Valid Test, Can be used for conformity (Y/N)],Data[N20 (mg/km)])</f>
        <v>#N/A</v>
      </c>
      <c r="O1076" s="129" t="e" cm="1">
        <f t="array" ref="O1076">_xlfn.XLOOKUP($A1076&amp;$Q$3,Data[Index]&amp;Data[Valid Test, Can be used for conformity (Y/N)],Data[l/100km])</f>
        <v>#N/A</v>
      </c>
      <c r="P1076" s="138">
        <f>_xlfn.XLOOKUP($A1076,Data[Index],Data[Comments])</f>
        <v>0</v>
      </c>
    </row>
    <row r="1077" spans="1:16" x14ac:dyDescent="0.2">
      <c r="A1077" s="129"/>
      <c r="B1077" s="129"/>
      <c r="C1077" s="129" t="e" cm="1">
        <f t="array" ref="C1077">_xlfn.XLOOKUP($A1077&amp;$Q$3&amp;$R$3,Data[Index]&amp;Data[Valid Test, Can be used for conformity (Y/N)]&amp;Data[Cycle],Data[Test Name])</f>
        <v>#N/A</v>
      </c>
      <c r="D1077" s="167" t="e" cm="1">
        <f t="array" ref="D1077">_xlfn.XLOOKUP($A1077&amp;$Q$3&amp;$R$3,Data[Index]&amp;Data[Valid Test, Can be used for conformity (Y/N)]&amp;Data[Cycle],Data[Mileage (Miles)])</f>
        <v>#N/A</v>
      </c>
      <c r="E1077" s="130" t="e" cm="1">
        <f t="array" ref="E1077">_xlfn.XLOOKUP($A1077&amp;$Q$3&amp;$R$3,Data[Index]&amp;Data[Valid Test, Can be used for conformity (Y/N)]&amp;Data[Cycle],Data[Date])</f>
        <v>#N/A</v>
      </c>
      <c r="F1077" s="129" t="e" cm="1">
        <f t="array" ref="F1077">_xlfn.XLOOKUP($A1077&amp;$Q$3&amp;$R$3,Data[Index]&amp;Data[Valid Test, Can be used for conformity (Y/N)]&amp;Data[Cycle],Data[CO/km (mg)])</f>
        <v>#N/A</v>
      </c>
      <c r="G1077" s="129" t="e" cm="1">
        <f t="array" ref="G1077">_xlfn.XLOOKUP($A1077&amp;$Q$3,Data[Index]&amp;Data[Valid Test, Can be used for conformity (Y/N)],Data[CO2/km (g)])</f>
        <v>#N/A</v>
      </c>
      <c r="H1077" s="129" t="e" cm="1">
        <f t="array" ref="H1077">_xlfn.XLOOKUP($A1077&amp;$Q$3,Data[Index]&amp;Data[Valid Test, Can be used for conformity (Y/N)],Data[THC/km (mg)])</f>
        <v>#N/A</v>
      </c>
      <c r="I1077" s="129" t="e" cm="1">
        <f t="array" ref="I1077">_xlfn.XLOOKUP($A1077&amp;$Q$3,Data[Index]&amp;Data[Valid Test, Can be used for conformity (Y/N)],Data[NOx/km (mg)])</f>
        <v>#N/A</v>
      </c>
      <c r="J1077" s="129" t="e" cm="1">
        <f t="array" ref="J1077">_xlfn.XLOOKUP($A1077&amp;$Q$3,Data[Index]&amp;Data[Valid Test, Can be used for conformity (Y/N)],Data[THC + NOx/km (mg)])</f>
        <v>#N/A</v>
      </c>
      <c r="K1077" s="142" t="e" cm="1">
        <f t="array" ref="K1077">_xlfn.XLOOKUP($A1077&amp;$Q$3,Data[Index]&amp;Data[Valid Test, Can be used for conformity (Y/N)],Data[PN/km ('#)])</f>
        <v>#N/A</v>
      </c>
      <c r="L1077" s="129" t="e" cm="1">
        <f t="array" ref="L1077">_xlfn.XLOOKUP($A1077&amp;$Q$3,Data[Index]&amp;Data[Valid Test, Can be used for conformity (Y/N)],Data[PM/km (mg)])</f>
        <v>#N/A</v>
      </c>
      <c r="M1077" s="126" t="e" cm="1">
        <f t="array" ref="M1077">_xlfn.XLOOKUP($A1077&amp;$Q$3,Data[Index]&amp;Data[Valid Test, Can be used for conformity (Y/N)],Data[CH4 (mg/km)])</f>
        <v>#N/A</v>
      </c>
      <c r="N1077" s="126" t="e" cm="1">
        <f t="array" ref="N1077">_xlfn.XLOOKUP($A1077&amp;$Q$3,Data[Index]&amp;Data[Valid Test, Can be used for conformity (Y/N)],Data[N20 (mg/km)])</f>
        <v>#N/A</v>
      </c>
      <c r="O1077" s="129" t="e" cm="1">
        <f t="array" ref="O1077">_xlfn.XLOOKUP($A1077&amp;$Q$3,Data[Index]&amp;Data[Valid Test, Can be used for conformity (Y/N)],Data[l/100km])</f>
        <v>#N/A</v>
      </c>
      <c r="P1077" s="138">
        <f>_xlfn.XLOOKUP($A1077,Data[Index],Data[Comments])</f>
        <v>0</v>
      </c>
    </row>
    <row r="1078" spans="1:16" x14ac:dyDescent="0.2">
      <c r="A1078" s="129"/>
      <c r="B1078" s="129"/>
      <c r="C1078" s="129" t="e" cm="1">
        <f t="array" ref="C1078">_xlfn.XLOOKUP($A1078&amp;$Q$3&amp;$R$3,Data[Index]&amp;Data[Valid Test, Can be used for conformity (Y/N)]&amp;Data[Cycle],Data[Test Name])</f>
        <v>#N/A</v>
      </c>
      <c r="D1078" s="167" t="e" cm="1">
        <f t="array" ref="D1078">_xlfn.XLOOKUP($A1078&amp;$Q$3&amp;$R$3,Data[Index]&amp;Data[Valid Test, Can be used for conformity (Y/N)]&amp;Data[Cycle],Data[Mileage (Miles)])</f>
        <v>#N/A</v>
      </c>
      <c r="E1078" s="130" t="e" cm="1">
        <f t="array" ref="E1078">_xlfn.XLOOKUP($A1078&amp;$Q$3&amp;$R$3,Data[Index]&amp;Data[Valid Test, Can be used for conformity (Y/N)]&amp;Data[Cycle],Data[Date])</f>
        <v>#N/A</v>
      </c>
      <c r="F1078" s="129" t="e" cm="1">
        <f t="array" ref="F1078">_xlfn.XLOOKUP($A1078&amp;$Q$3&amp;$R$3,Data[Index]&amp;Data[Valid Test, Can be used for conformity (Y/N)]&amp;Data[Cycle],Data[CO/km (mg)])</f>
        <v>#N/A</v>
      </c>
      <c r="G1078" s="129" t="e" cm="1">
        <f t="array" ref="G1078">_xlfn.XLOOKUP($A1078&amp;$Q$3,Data[Index]&amp;Data[Valid Test, Can be used for conformity (Y/N)],Data[CO2/km (g)])</f>
        <v>#N/A</v>
      </c>
      <c r="H1078" s="129" t="e" cm="1">
        <f t="array" ref="H1078">_xlfn.XLOOKUP($A1078&amp;$Q$3,Data[Index]&amp;Data[Valid Test, Can be used for conformity (Y/N)],Data[THC/km (mg)])</f>
        <v>#N/A</v>
      </c>
      <c r="I1078" s="129" t="e" cm="1">
        <f t="array" ref="I1078">_xlfn.XLOOKUP($A1078&amp;$Q$3,Data[Index]&amp;Data[Valid Test, Can be used for conformity (Y/N)],Data[NOx/km (mg)])</f>
        <v>#N/A</v>
      </c>
      <c r="J1078" s="129" t="e" cm="1">
        <f t="array" ref="J1078">_xlfn.XLOOKUP($A1078&amp;$Q$3,Data[Index]&amp;Data[Valid Test, Can be used for conformity (Y/N)],Data[THC + NOx/km (mg)])</f>
        <v>#N/A</v>
      </c>
      <c r="K1078" s="142" t="e" cm="1">
        <f t="array" ref="K1078">_xlfn.XLOOKUP($A1078&amp;$Q$3,Data[Index]&amp;Data[Valid Test, Can be used for conformity (Y/N)],Data[PN/km ('#)])</f>
        <v>#N/A</v>
      </c>
      <c r="L1078" s="129" t="e" cm="1">
        <f t="array" ref="L1078">_xlfn.XLOOKUP($A1078&amp;$Q$3,Data[Index]&amp;Data[Valid Test, Can be used for conformity (Y/N)],Data[PM/km (mg)])</f>
        <v>#N/A</v>
      </c>
      <c r="M1078" s="126" t="e" cm="1">
        <f t="array" ref="M1078">_xlfn.XLOOKUP($A1078&amp;$Q$3,Data[Index]&amp;Data[Valid Test, Can be used for conformity (Y/N)],Data[CH4 (mg/km)])</f>
        <v>#N/A</v>
      </c>
      <c r="N1078" s="126" t="e" cm="1">
        <f t="array" ref="N1078">_xlfn.XLOOKUP($A1078&amp;$Q$3,Data[Index]&amp;Data[Valid Test, Can be used for conformity (Y/N)],Data[N20 (mg/km)])</f>
        <v>#N/A</v>
      </c>
      <c r="O1078" s="129" t="e" cm="1">
        <f t="array" ref="O1078">_xlfn.XLOOKUP($A1078&amp;$Q$3,Data[Index]&amp;Data[Valid Test, Can be used for conformity (Y/N)],Data[l/100km])</f>
        <v>#N/A</v>
      </c>
      <c r="P1078" s="138" t="e">
        <f>_xlfn.XLOOKUP($A1078,Data[Index],Data[Comments])</f>
        <v>#N/A</v>
      </c>
    </row>
    <row r="1079" spans="1:16" x14ac:dyDescent="0.2">
      <c r="A1079" s="129"/>
      <c r="B1079" s="129"/>
      <c r="C1079" s="129" t="e" cm="1">
        <f t="array" ref="C1079">_xlfn.XLOOKUP($A1079&amp;$Q$3&amp;$R$3,Data[Index]&amp;Data[Valid Test, Can be used for conformity (Y/N)]&amp;Data[Cycle],Data[Test Name])</f>
        <v>#N/A</v>
      </c>
      <c r="D1079" s="167" t="e" cm="1">
        <f t="array" ref="D1079">_xlfn.XLOOKUP($A1079&amp;$Q$3&amp;$R$3,Data[Index]&amp;Data[Valid Test, Can be used for conformity (Y/N)]&amp;Data[Cycle],Data[Mileage (Miles)])</f>
        <v>#N/A</v>
      </c>
      <c r="E1079" s="130" t="e" cm="1">
        <f t="array" ref="E1079">_xlfn.XLOOKUP($A1079&amp;$Q$3&amp;$R$3,Data[Index]&amp;Data[Valid Test, Can be used for conformity (Y/N)]&amp;Data[Cycle],Data[Date])</f>
        <v>#N/A</v>
      </c>
      <c r="F1079" s="129" t="e" cm="1">
        <f t="array" ref="F1079">_xlfn.XLOOKUP($A1079&amp;$Q$3&amp;$R$3,Data[Index]&amp;Data[Valid Test, Can be used for conformity (Y/N)]&amp;Data[Cycle],Data[CO/km (mg)])</f>
        <v>#N/A</v>
      </c>
      <c r="G1079" s="129" t="e" cm="1">
        <f t="array" ref="G1079">_xlfn.XLOOKUP($A1079&amp;$Q$3,Data[Index]&amp;Data[Valid Test, Can be used for conformity (Y/N)],Data[CO2/km (g)])</f>
        <v>#N/A</v>
      </c>
      <c r="H1079" s="129" t="e" cm="1">
        <f t="array" ref="H1079">_xlfn.XLOOKUP($A1079&amp;$Q$3,Data[Index]&amp;Data[Valid Test, Can be used for conformity (Y/N)],Data[THC/km (mg)])</f>
        <v>#N/A</v>
      </c>
      <c r="I1079" s="129" t="e" cm="1">
        <f t="array" ref="I1079">_xlfn.XLOOKUP($A1079&amp;$Q$3,Data[Index]&amp;Data[Valid Test, Can be used for conformity (Y/N)],Data[NOx/km (mg)])</f>
        <v>#N/A</v>
      </c>
      <c r="J1079" s="129" t="e" cm="1">
        <f t="array" ref="J1079">_xlfn.XLOOKUP($A1079&amp;$Q$3,Data[Index]&amp;Data[Valid Test, Can be used for conformity (Y/N)],Data[THC + NOx/km (mg)])</f>
        <v>#N/A</v>
      </c>
      <c r="K1079" s="142" t="e" cm="1">
        <f t="array" ref="K1079">_xlfn.XLOOKUP($A1079&amp;$Q$3,Data[Index]&amp;Data[Valid Test, Can be used for conformity (Y/N)],Data[PN/km ('#)])</f>
        <v>#N/A</v>
      </c>
      <c r="L1079" s="129" t="e" cm="1">
        <f t="array" ref="L1079">_xlfn.XLOOKUP($A1079&amp;$Q$3,Data[Index]&amp;Data[Valid Test, Can be used for conformity (Y/N)],Data[PM/km (mg)])</f>
        <v>#N/A</v>
      </c>
      <c r="M1079" s="126" t="e" cm="1">
        <f t="array" ref="M1079">_xlfn.XLOOKUP($A1079&amp;$Q$3,Data[Index]&amp;Data[Valid Test, Can be used for conformity (Y/N)],Data[CH4 (mg/km)])</f>
        <v>#N/A</v>
      </c>
      <c r="N1079" s="126" t="e" cm="1">
        <f t="array" ref="N1079">_xlfn.XLOOKUP($A1079&amp;$Q$3,Data[Index]&amp;Data[Valid Test, Can be used for conformity (Y/N)],Data[N20 (mg/km)])</f>
        <v>#N/A</v>
      </c>
      <c r="O1079" s="129" t="e" cm="1">
        <f t="array" ref="O1079">_xlfn.XLOOKUP($A1079&amp;$Q$3,Data[Index]&amp;Data[Valid Test, Can be used for conformity (Y/N)],Data[l/100km])</f>
        <v>#N/A</v>
      </c>
      <c r="P1079" s="138" t="e">
        <f>_xlfn.XLOOKUP($A1079,Data[Index],Data[Comments])</f>
        <v>#N/A</v>
      </c>
    </row>
    <row r="1080" spans="1:16" x14ac:dyDescent="0.2">
      <c r="A1080" s="129"/>
      <c r="B1080" s="129"/>
      <c r="C1080" s="129" t="e" cm="1">
        <f t="array" ref="C1080">_xlfn.XLOOKUP($A1080&amp;$Q$3&amp;$R$3,Data[Index]&amp;Data[Valid Test, Can be used for conformity (Y/N)]&amp;Data[Cycle],Data[Test Name])</f>
        <v>#N/A</v>
      </c>
      <c r="D1080" s="167" t="e" cm="1">
        <f t="array" ref="D1080">_xlfn.XLOOKUP($A1080&amp;$Q$3&amp;$R$3,Data[Index]&amp;Data[Valid Test, Can be used for conformity (Y/N)]&amp;Data[Cycle],Data[Mileage (Miles)])</f>
        <v>#N/A</v>
      </c>
      <c r="E1080" s="130" t="e" cm="1">
        <f t="array" ref="E1080">_xlfn.XLOOKUP($A1080&amp;$Q$3&amp;$R$3,Data[Index]&amp;Data[Valid Test, Can be used for conformity (Y/N)]&amp;Data[Cycle],Data[Date])</f>
        <v>#N/A</v>
      </c>
      <c r="F1080" s="129" t="e" cm="1">
        <f t="array" ref="F1080">_xlfn.XLOOKUP($A1080&amp;$Q$3&amp;$R$3,Data[Index]&amp;Data[Valid Test, Can be used for conformity (Y/N)]&amp;Data[Cycle],Data[CO/km (mg)])</f>
        <v>#N/A</v>
      </c>
      <c r="G1080" s="129" t="e" cm="1">
        <f t="array" ref="G1080">_xlfn.XLOOKUP($A1080&amp;$Q$3,Data[Index]&amp;Data[Valid Test, Can be used for conformity (Y/N)],Data[CO2/km (g)])</f>
        <v>#N/A</v>
      </c>
      <c r="H1080" s="129" t="e" cm="1">
        <f t="array" ref="H1080">_xlfn.XLOOKUP($A1080&amp;$Q$3,Data[Index]&amp;Data[Valid Test, Can be used for conformity (Y/N)],Data[THC/km (mg)])</f>
        <v>#N/A</v>
      </c>
      <c r="I1080" s="129" t="e" cm="1">
        <f t="array" ref="I1080">_xlfn.XLOOKUP($A1080&amp;$Q$3,Data[Index]&amp;Data[Valid Test, Can be used for conformity (Y/N)],Data[NOx/km (mg)])</f>
        <v>#N/A</v>
      </c>
      <c r="J1080" s="129" t="e" cm="1">
        <f t="array" ref="J1080">_xlfn.XLOOKUP($A1080&amp;$Q$3,Data[Index]&amp;Data[Valid Test, Can be used for conformity (Y/N)],Data[THC + NOx/km (mg)])</f>
        <v>#N/A</v>
      </c>
      <c r="K1080" s="142" t="e" cm="1">
        <f t="array" ref="K1080">_xlfn.XLOOKUP($A1080&amp;$Q$3,Data[Index]&amp;Data[Valid Test, Can be used for conformity (Y/N)],Data[PN/km ('#)])</f>
        <v>#N/A</v>
      </c>
      <c r="L1080" s="129" t="e" cm="1">
        <f t="array" ref="L1080">_xlfn.XLOOKUP($A1080&amp;$Q$3,Data[Index]&amp;Data[Valid Test, Can be used for conformity (Y/N)],Data[PM/km (mg)])</f>
        <v>#N/A</v>
      </c>
      <c r="M1080" s="126" t="e" cm="1">
        <f t="array" ref="M1080">_xlfn.XLOOKUP($A1080&amp;$Q$3,Data[Index]&amp;Data[Valid Test, Can be used for conformity (Y/N)],Data[CH4 (mg/km)])</f>
        <v>#N/A</v>
      </c>
      <c r="N1080" s="126" t="e" cm="1">
        <f t="array" ref="N1080">_xlfn.XLOOKUP($A1080&amp;$Q$3,Data[Index]&amp;Data[Valid Test, Can be used for conformity (Y/N)],Data[N20 (mg/km)])</f>
        <v>#N/A</v>
      </c>
      <c r="O1080" s="129" t="e" cm="1">
        <f t="array" ref="O1080">_xlfn.XLOOKUP($A1080&amp;$Q$3,Data[Index]&amp;Data[Valid Test, Can be used for conformity (Y/N)],Data[l/100km])</f>
        <v>#N/A</v>
      </c>
      <c r="P1080" s="138" t="e">
        <f>_xlfn.XLOOKUP($A1080,Data[Index],Data[Comments])</f>
        <v>#N/A</v>
      </c>
    </row>
    <row r="1081" spans="1:16" x14ac:dyDescent="0.2">
      <c r="A1081" s="129"/>
      <c r="B1081" s="129"/>
      <c r="C1081" s="129" t="e" cm="1">
        <f t="array" ref="C1081">_xlfn.XLOOKUP($A1081&amp;$Q$3&amp;$R$3,Data[Index]&amp;Data[Valid Test, Can be used for conformity (Y/N)]&amp;Data[Cycle],Data[Test Name])</f>
        <v>#N/A</v>
      </c>
      <c r="D1081" s="167" t="e" cm="1">
        <f t="array" ref="D1081">_xlfn.XLOOKUP($A1081&amp;$Q$3&amp;$R$3,Data[Index]&amp;Data[Valid Test, Can be used for conformity (Y/N)]&amp;Data[Cycle],Data[Mileage (Miles)])</f>
        <v>#N/A</v>
      </c>
      <c r="E1081" s="130" t="e" cm="1">
        <f t="array" ref="E1081">_xlfn.XLOOKUP($A1081&amp;$Q$3&amp;$R$3,Data[Index]&amp;Data[Valid Test, Can be used for conformity (Y/N)]&amp;Data[Cycle],Data[Date])</f>
        <v>#N/A</v>
      </c>
      <c r="F1081" s="129" t="e" cm="1">
        <f t="array" ref="F1081">_xlfn.XLOOKUP($A1081&amp;$Q$3&amp;$R$3,Data[Index]&amp;Data[Valid Test, Can be used for conformity (Y/N)]&amp;Data[Cycle],Data[CO/km (mg)])</f>
        <v>#N/A</v>
      </c>
      <c r="G1081" s="129" t="e" cm="1">
        <f t="array" ref="G1081">_xlfn.XLOOKUP($A1081&amp;$Q$3,Data[Index]&amp;Data[Valid Test, Can be used for conformity (Y/N)],Data[CO2/km (g)])</f>
        <v>#N/A</v>
      </c>
      <c r="H1081" s="129" t="e" cm="1">
        <f t="array" ref="H1081">_xlfn.XLOOKUP($A1081&amp;$Q$3,Data[Index]&amp;Data[Valid Test, Can be used for conformity (Y/N)],Data[THC/km (mg)])</f>
        <v>#N/A</v>
      </c>
      <c r="I1081" s="129" t="e" cm="1">
        <f t="array" ref="I1081">_xlfn.XLOOKUP($A1081&amp;$Q$3,Data[Index]&amp;Data[Valid Test, Can be used for conformity (Y/N)],Data[NOx/km (mg)])</f>
        <v>#N/A</v>
      </c>
      <c r="J1081" s="129" t="e" cm="1">
        <f t="array" ref="J1081">_xlfn.XLOOKUP($A1081&amp;$Q$3,Data[Index]&amp;Data[Valid Test, Can be used for conformity (Y/N)],Data[THC + NOx/km (mg)])</f>
        <v>#N/A</v>
      </c>
      <c r="K1081" s="142" t="e" cm="1">
        <f t="array" ref="K1081">_xlfn.XLOOKUP($A1081&amp;$Q$3,Data[Index]&amp;Data[Valid Test, Can be used for conformity (Y/N)],Data[PN/km ('#)])</f>
        <v>#N/A</v>
      </c>
      <c r="L1081" s="129" t="e" cm="1">
        <f t="array" ref="L1081">_xlfn.XLOOKUP($A1081&amp;$Q$3,Data[Index]&amp;Data[Valid Test, Can be used for conformity (Y/N)],Data[PM/km (mg)])</f>
        <v>#N/A</v>
      </c>
      <c r="M1081" s="126" t="e" cm="1">
        <f t="array" ref="M1081">_xlfn.XLOOKUP($A1081&amp;$Q$3,Data[Index]&amp;Data[Valid Test, Can be used for conformity (Y/N)],Data[CH4 (mg/km)])</f>
        <v>#N/A</v>
      </c>
      <c r="N1081" s="126" t="e" cm="1">
        <f t="array" ref="N1081">_xlfn.XLOOKUP($A1081&amp;$Q$3,Data[Index]&amp;Data[Valid Test, Can be used for conformity (Y/N)],Data[N20 (mg/km)])</f>
        <v>#N/A</v>
      </c>
      <c r="O1081" s="129" t="e" cm="1">
        <f t="array" ref="O1081">_xlfn.XLOOKUP($A1081&amp;$Q$3,Data[Index]&amp;Data[Valid Test, Can be used for conformity (Y/N)],Data[l/100km])</f>
        <v>#N/A</v>
      </c>
      <c r="P1081" s="138">
        <f>_xlfn.XLOOKUP($A1081,Data[Index],Data[Comments])</f>
        <v>0</v>
      </c>
    </row>
    <row r="1082" spans="1:16" x14ac:dyDescent="0.2">
      <c r="A1082" s="129"/>
      <c r="B1082" s="129"/>
      <c r="C1082" s="129" t="e" cm="1">
        <f t="array" ref="C1082">_xlfn.XLOOKUP($A1082&amp;$Q$3&amp;$R$3,Data[Index]&amp;Data[Valid Test, Can be used for conformity (Y/N)]&amp;Data[Cycle],Data[Test Name])</f>
        <v>#N/A</v>
      </c>
      <c r="D1082" s="167" t="e" cm="1">
        <f t="array" ref="D1082">_xlfn.XLOOKUP($A1082&amp;$Q$3&amp;$R$3,Data[Index]&amp;Data[Valid Test, Can be used for conformity (Y/N)]&amp;Data[Cycle],Data[Mileage (Miles)])</f>
        <v>#N/A</v>
      </c>
      <c r="E1082" s="130" t="e" cm="1">
        <f t="array" ref="E1082">_xlfn.XLOOKUP($A1082&amp;$Q$3&amp;$R$3,Data[Index]&amp;Data[Valid Test, Can be used for conformity (Y/N)]&amp;Data[Cycle],Data[Date])</f>
        <v>#N/A</v>
      </c>
      <c r="F1082" s="129" t="e" cm="1">
        <f t="array" ref="F1082">_xlfn.XLOOKUP($A1082&amp;$Q$3&amp;$R$3,Data[Index]&amp;Data[Valid Test, Can be used for conformity (Y/N)]&amp;Data[Cycle],Data[CO/km (mg)])</f>
        <v>#N/A</v>
      </c>
      <c r="G1082" s="129" t="e" cm="1">
        <f t="array" ref="G1082">_xlfn.XLOOKUP($A1082&amp;$Q$3,Data[Index]&amp;Data[Valid Test, Can be used for conformity (Y/N)],Data[CO2/km (g)])</f>
        <v>#N/A</v>
      </c>
      <c r="H1082" s="129" t="e" cm="1">
        <f t="array" ref="H1082">_xlfn.XLOOKUP($A1082&amp;$Q$3,Data[Index]&amp;Data[Valid Test, Can be used for conformity (Y/N)],Data[THC/km (mg)])</f>
        <v>#N/A</v>
      </c>
      <c r="I1082" s="129" t="e" cm="1">
        <f t="array" ref="I1082">_xlfn.XLOOKUP($A1082&amp;$Q$3,Data[Index]&amp;Data[Valid Test, Can be used for conformity (Y/N)],Data[NOx/km (mg)])</f>
        <v>#N/A</v>
      </c>
      <c r="J1082" s="129" t="e" cm="1">
        <f t="array" ref="J1082">_xlfn.XLOOKUP($A1082&amp;$Q$3,Data[Index]&amp;Data[Valid Test, Can be used for conformity (Y/N)],Data[THC + NOx/km (mg)])</f>
        <v>#N/A</v>
      </c>
      <c r="K1082" s="142" t="e" cm="1">
        <f t="array" ref="K1082">_xlfn.XLOOKUP($A1082&amp;$Q$3,Data[Index]&amp;Data[Valid Test, Can be used for conformity (Y/N)],Data[PN/km ('#)])</f>
        <v>#N/A</v>
      </c>
      <c r="L1082" s="129" t="e" cm="1">
        <f t="array" ref="L1082">_xlfn.XLOOKUP($A1082&amp;$Q$3,Data[Index]&amp;Data[Valid Test, Can be used for conformity (Y/N)],Data[PM/km (mg)])</f>
        <v>#N/A</v>
      </c>
      <c r="M1082" s="126" t="e" cm="1">
        <f t="array" ref="M1082">_xlfn.XLOOKUP($A1082&amp;$Q$3,Data[Index]&amp;Data[Valid Test, Can be used for conformity (Y/N)],Data[CH4 (mg/km)])</f>
        <v>#N/A</v>
      </c>
      <c r="N1082" s="126" t="e" cm="1">
        <f t="array" ref="N1082">_xlfn.XLOOKUP($A1082&amp;$Q$3,Data[Index]&amp;Data[Valid Test, Can be used for conformity (Y/N)],Data[N20 (mg/km)])</f>
        <v>#N/A</v>
      </c>
      <c r="O1082" s="129" t="e" cm="1">
        <f t="array" ref="O1082">_xlfn.XLOOKUP($A1082&amp;$Q$3,Data[Index]&amp;Data[Valid Test, Can be used for conformity (Y/N)],Data[l/100km])</f>
        <v>#N/A</v>
      </c>
      <c r="P1082" s="138">
        <f>_xlfn.XLOOKUP($A1082,Data[Index],Data[Comments])</f>
        <v>0</v>
      </c>
    </row>
    <row r="1083" spans="1:16" x14ac:dyDescent="0.2">
      <c r="A1083" s="129"/>
      <c r="B1083" s="129"/>
      <c r="C1083" s="129" t="e" cm="1">
        <f t="array" ref="C1083">_xlfn.XLOOKUP($A1083&amp;$Q$3&amp;$R$3,Data[Index]&amp;Data[Valid Test, Can be used for conformity (Y/N)]&amp;Data[Cycle],Data[Test Name])</f>
        <v>#N/A</v>
      </c>
      <c r="D1083" s="167" t="e" cm="1">
        <f t="array" ref="D1083">_xlfn.XLOOKUP($A1083&amp;$Q$3&amp;$R$3,Data[Index]&amp;Data[Valid Test, Can be used for conformity (Y/N)]&amp;Data[Cycle],Data[Mileage (Miles)])</f>
        <v>#N/A</v>
      </c>
      <c r="E1083" s="130" t="e" cm="1">
        <f t="array" ref="E1083">_xlfn.XLOOKUP($A1083&amp;$Q$3&amp;$R$3,Data[Index]&amp;Data[Valid Test, Can be used for conformity (Y/N)]&amp;Data[Cycle],Data[Date])</f>
        <v>#N/A</v>
      </c>
      <c r="F1083" s="129" t="e" cm="1">
        <f t="array" ref="F1083">_xlfn.XLOOKUP($A1083&amp;$Q$3&amp;$R$3,Data[Index]&amp;Data[Valid Test, Can be used for conformity (Y/N)]&amp;Data[Cycle],Data[CO/km (mg)])</f>
        <v>#N/A</v>
      </c>
      <c r="G1083" s="129" t="e" cm="1">
        <f t="array" ref="G1083">_xlfn.XLOOKUP($A1083&amp;$Q$3,Data[Index]&amp;Data[Valid Test, Can be used for conformity (Y/N)],Data[CO2/km (g)])</f>
        <v>#N/A</v>
      </c>
      <c r="H1083" s="129" t="e" cm="1">
        <f t="array" ref="H1083">_xlfn.XLOOKUP($A1083&amp;$Q$3,Data[Index]&amp;Data[Valid Test, Can be used for conformity (Y/N)],Data[THC/km (mg)])</f>
        <v>#N/A</v>
      </c>
      <c r="I1083" s="129" t="e" cm="1">
        <f t="array" ref="I1083">_xlfn.XLOOKUP($A1083&amp;$Q$3,Data[Index]&amp;Data[Valid Test, Can be used for conformity (Y/N)],Data[NOx/km (mg)])</f>
        <v>#N/A</v>
      </c>
      <c r="J1083" s="129" t="e" cm="1">
        <f t="array" ref="J1083">_xlfn.XLOOKUP($A1083&amp;$Q$3,Data[Index]&amp;Data[Valid Test, Can be used for conformity (Y/N)],Data[THC + NOx/km (mg)])</f>
        <v>#N/A</v>
      </c>
      <c r="K1083" s="142" t="e" cm="1">
        <f t="array" ref="K1083">_xlfn.XLOOKUP($A1083&amp;$Q$3,Data[Index]&amp;Data[Valid Test, Can be used for conformity (Y/N)],Data[PN/km ('#)])</f>
        <v>#N/A</v>
      </c>
      <c r="L1083" s="129" t="e" cm="1">
        <f t="array" ref="L1083">_xlfn.XLOOKUP($A1083&amp;$Q$3,Data[Index]&amp;Data[Valid Test, Can be used for conformity (Y/N)],Data[PM/km (mg)])</f>
        <v>#N/A</v>
      </c>
      <c r="M1083" s="126" t="e" cm="1">
        <f t="array" ref="M1083">_xlfn.XLOOKUP($A1083&amp;$Q$3,Data[Index]&amp;Data[Valid Test, Can be used for conformity (Y/N)],Data[CH4 (mg/km)])</f>
        <v>#N/A</v>
      </c>
      <c r="N1083" s="126" t="e" cm="1">
        <f t="array" ref="N1083">_xlfn.XLOOKUP($A1083&amp;$Q$3,Data[Index]&amp;Data[Valid Test, Can be used for conformity (Y/N)],Data[N20 (mg/km)])</f>
        <v>#N/A</v>
      </c>
      <c r="O1083" s="129" t="e" cm="1">
        <f t="array" ref="O1083">_xlfn.XLOOKUP($A1083&amp;$Q$3,Data[Index]&amp;Data[Valid Test, Can be used for conformity (Y/N)],Data[l/100km])</f>
        <v>#N/A</v>
      </c>
      <c r="P1083" s="138" t="e">
        <f>_xlfn.XLOOKUP($A1083,Data[Index],Data[Comments])</f>
        <v>#N/A</v>
      </c>
    </row>
    <row r="1084" spans="1:16" x14ac:dyDescent="0.2">
      <c r="A1084" s="129"/>
      <c r="B1084" s="129"/>
      <c r="C1084" s="129" t="e" cm="1">
        <f t="array" ref="C1084">_xlfn.XLOOKUP($A1084&amp;$Q$3&amp;$R$3,Data[Index]&amp;Data[Valid Test, Can be used for conformity (Y/N)]&amp;Data[Cycle],Data[Test Name])</f>
        <v>#N/A</v>
      </c>
      <c r="D1084" s="167" t="e" cm="1">
        <f t="array" ref="D1084">_xlfn.XLOOKUP($A1084&amp;$Q$3&amp;$R$3,Data[Index]&amp;Data[Valid Test, Can be used for conformity (Y/N)]&amp;Data[Cycle],Data[Mileage (Miles)])</f>
        <v>#N/A</v>
      </c>
      <c r="E1084" s="130" t="e" cm="1">
        <f t="array" ref="E1084">_xlfn.XLOOKUP($A1084&amp;$Q$3&amp;$R$3,Data[Index]&amp;Data[Valid Test, Can be used for conformity (Y/N)]&amp;Data[Cycle],Data[Date])</f>
        <v>#N/A</v>
      </c>
      <c r="F1084" s="129" t="e" cm="1">
        <f t="array" ref="F1084">_xlfn.XLOOKUP($A1084&amp;$Q$3&amp;$R$3,Data[Index]&amp;Data[Valid Test, Can be used for conformity (Y/N)]&amp;Data[Cycle],Data[CO/km (mg)])</f>
        <v>#N/A</v>
      </c>
      <c r="G1084" s="129" t="e" cm="1">
        <f t="array" ref="G1084">_xlfn.XLOOKUP($A1084&amp;$Q$3,Data[Index]&amp;Data[Valid Test, Can be used for conformity (Y/N)],Data[CO2/km (g)])</f>
        <v>#N/A</v>
      </c>
      <c r="H1084" s="129" t="e" cm="1">
        <f t="array" ref="H1084">_xlfn.XLOOKUP($A1084&amp;$Q$3,Data[Index]&amp;Data[Valid Test, Can be used for conformity (Y/N)],Data[THC/km (mg)])</f>
        <v>#N/A</v>
      </c>
      <c r="I1084" s="129" t="e" cm="1">
        <f t="array" ref="I1084">_xlfn.XLOOKUP($A1084&amp;$Q$3,Data[Index]&amp;Data[Valid Test, Can be used for conformity (Y/N)],Data[NOx/km (mg)])</f>
        <v>#N/A</v>
      </c>
      <c r="J1084" s="129" t="e" cm="1">
        <f t="array" ref="J1084">_xlfn.XLOOKUP($A1084&amp;$Q$3,Data[Index]&amp;Data[Valid Test, Can be used for conformity (Y/N)],Data[THC + NOx/km (mg)])</f>
        <v>#N/A</v>
      </c>
      <c r="K1084" s="142" t="e" cm="1">
        <f t="array" ref="K1084">_xlfn.XLOOKUP($A1084&amp;$Q$3,Data[Index]&amp;Data[Valid Test, Can be used for conformity (Y/N)],Data[PN/km ('#)])</f>
        <v>#N/A</v>
      </c>
      <c r="L1084" s="129" t="e" cm="1">
        <f t="array" ref="L1084">_xlfn.XLOOKUP($A1084&amp;$Q$3,Data[Index]&amp;Data[Valid Test, Can be used for conformity (Y/N)],Data[PM/km (mg)])</f>
        <v>#N/A</v>
      </c>
      <c r="M1084" s="126" t="e" cm="1">
        <f t="array" ref="M1084">_xlfn.XLOOKUP($A1084&amp;$Q$3,Data[Index]&amp;Data[Valid Test, Can be used for conformity (Y/N)],Data[CH4 (mg/km)])</f>
        <v>#N/A</v>
      </c>
      <c r="N1084" s="126" t="e" cm="1">
        <f t="array" ref="N1084">_xlfn.XLOOKUP($A1084&amp;$Q$3,Data[Index]&amp;Data[Valid Test, Can be used for conformity (Y/N)],Data[N20 (mg/km)])</f>
        <v>#N/A</v>
      </c>
      <c r="O1084" s="129" t="e" cm="1">
        <f t="array" ref="O1084">_xlfn.XLOOKUP($A1084&amp;$Q$3,Data[Index]&amp;Data[Valid Test, Can be used for conformity (Y/N)],Data[l/100km])</f>
        <v>#N/A</v>
      </c>
      <c r="P1084" s="138">
        <f>_xlfn.XLOOKUP($A1084,Data[Index],Data[Comments])</f>
        <v>0</v>
      </c>
    </row>
    <row r="1085" spans="1:16" x14ac:dyDescent="0.2">
      <c r="A1085" s="129"/>
      <c r="B1085" s="129"/>
      <c r="C1085" s="129" t="e" cm="1">
        <f t="array" ref="C1085">_xlfn.XLOOKUP($A1085&amp;$Q$3&amp;$R$3,Data[Index]&amp;Data[Valid Test, Can be used for conformity (Y/N)]&amp;Data[Cycle],Data[Test Name])</f>
        <v>#N/A</v>
      </c>
      <c r="D1085" s="167" t="e" cm="1">
        <f t="array" ref="D1085">_xlfn.XLOOKUP($A1085&amp;$Q$3&amp;$R$3,Data[Index]&amp;Data[Valid Test, Can be used for conformity (Y/N)]&amp;Data[Cycle],Data[Mileage (Miles)])</f>
        <v>#N/A</v>
      </c>
      <c r="E1085" s="130" t="e" cm="1">
        <f t="array" ref="E1085">_xlfn.XLOOKUP($A1085&amp;$Q$3&amp;$R$3,Data[Index]&amp;Data[Valid Test, Can be used for conformity (Y/N)]&amp;Data[Cycle],Data[Date])</f>
        <v>#N/A</v>
      </c>
      <c r="F1085" s="129" t="e" cm="1">
        <f t="array" ref="F1085">_xlfn.XLOOKUP($A1085&amp;$Q$3&amp;$R$3,Data[Index]&amp;Data[Valid Test, Can be used for conformity (Y/N)]&amp;Data[Cycle],Data[CO/km (mg)])</f>
        <v>#N/A</v>
      </c>
      <c r="G1085" s="129" t="e" cm="1">
        <f t="array" ref="G1085">_xlfn.XLOOKUP($A1085&amp;$Q$3,Data[Index]&amp;Data[Valid Test, Can be used for conformity (Y/N)],Data[CO2/km (g)])</f>
        <v>#N/A</v>
      </c>
      <c r="H1085" s="129" t="e" cm="1">
        <f t="array" ref="H1085">_xlfn.XLOOKUP($A1085&amp;$Q$3,Data[Index]&amp;Data[Valid Test, Can be used for conformity (Y/N)],Data[THC/km (mg)])</f>
        <v>#N/A</v>
      </c>
      <c r="I1085" s="129" t="e" cm="1">
        <f t="array" ref="I1085">_xlfn.XLOOKUP($A1085&amp;$Q$3,Data[Index]&amp;Data[Valid Test, Can be used for conformity (Y/N)],Data[NOx/km (mg)])</f>
        <v>#N/A</v>
      </c>
      <c r="J1085" s="129" t="e" cm="1">
        <f t="array" ref="J1085">_xlfn.XLOOKUP($A1085&amp;$Q$3,Data[Index]&amp;Data[Valid Test, Can be used for conformity (Y/N)],Data[THC + NOx/km (mg)])</f>
        <v>#N/A</v>
      </c>
      <c r="K1085" s="142" t="e" cm="1">
        <f t="array" ref="K1085">_xlfn.XLOOKUP($A1085&amp;$Q$3,Data[Index]&amp;Data[Valid Test, Can be used for conformity (Y/N)],Data[PN/km ('#)])</f>
        <v>#N/A</v>
      </c>
      <c r="L1085" s="129" t="e" cm="1">
        <f t="array" ref="L1085">_xlfn.XLOOKUP($A1085&amp;$Q$3,Data[Index]&amp;Data[Valid Test, Can be used for conformity (Y/N)],Data[PM/km (mg)])</f>
        <v>#N/A</v>
      </c>
      <c r="M1085" s="126" t="e" cm="1">
        <f t="array" ref="M1085">_xlfn.XLOOKUP($A1085&amp;$Q$3,Data[Index]&amp;Data[Valid Test, Can be used for conformity (Y/N)],Data[CH4 (mg/km)])</f>
        <v>#N/A</v>
      </c>
      <c r="N1085" s="126" t="e" cm="1">
        <f t="array" ref="N1085">_xlfn.XLOOKUP($A1085&amp;$Q$3,Data[Index]&amp;Data[Valid Test, Can be used for conformity (Y/N)],Data[N20 (mg/km)])</f>
        <v>#N/A</v>
      </c>
      <c r="O1085" s="129" t="e" cm="1">
        <f t="array" ref="O1085">_xlfn.XLOOKUP($A1085&amp;$Q$3,Data[Index]&amp;Data[Valid Test, Can be used for conformity (Y/N)],Data[l/100km])</f>
        <v>#N/A</v>
      </c>
      <c r="P1085" s="138">
        <f>_xlfn.XLOOKUP($A1085,Data[Index],Data[Comments])</f>
        <v>0</v>
      </c>
    </row>
    <row r="1086" spans="1:16" x14ac:dyDescent="0.2">
      <c r="A1086" s="129"/>
      <c r="B1086" s="129"/>
      <c r="C1086" s="129" t="e" cm="1">
        <f t="array" ref="C1086">_xlfn.XLOOKUP($A1086&amp;$Q$3&amp;$R$3,Data[Index]&amp;Data[Valid Test, Can be used for conformity (Y/N)]&amp;Data[Cycle],Data[Test Name])</f>
        <v>#N/A</v>
      </c>
      <c r="D1086" s="167" t="e" cm="1">
        <f t="array" ref="D1086">_xlfn.XLOOKUP($A1086&amp;$Q$3&amp;$R$3,Data[Index]&amp;Data[Valid Test, Can be used for conformity (Y/N)]&amp;Data[Cycle],Data[Mileage (Miles)])</f>
        <v>#N/A</v>
      </c>
      <c r="E1086" s="130" t="e" cm="1">
        <f t="array" ref="E1086">_xlfn.XLOOKUP($A1086&amp;$Q$3&amp;$R$3,Data[Index]&amp;Data[Valid Test, Can be used for conformity (Y/N)]&amp;Data[Cycle],Data[Date])</f>
        <v>#N/A</v>
      </c>
      <c r="F1086" s="129" t="e" cm="1">
        <f t="array" ref="F1086">_xlfn.XLOOKUP($A1086&amp;$Q$3&amp;$R$3,Data[Index]&amp;Data[Valid Test, Can be used for conformity (Y/N)]&amp;Data[Cycle],Data[CO/km (mg)])</f>
        <v>#N/A</v>
      </c>
      <c r="G1086" s="129" t="e" cm="1">
        <f t="array" ref="G1086">_xlfn.XLOOKUP($A1086&amp;$Q$3,Data[Index]&amp;Data[Valid Test, Can be used for conformity (Y/N)],Data[CO2/km (g)])</f>
        <v>#N/A</v>
      </c>
      <c r="H1086" s="129" t="e" cm="1">
        <f t="array" ref="H1086">_xlfn.XLOOKUP($A1086&amp;$Q$3,Data[Index]&amp;Data[Valid Test, Can be used for conformity (Y/N)],Data[THC/km (mg)])</f>
        <v>#N/A</v>
      </c>
      <c r="I1086" s="129" t="e" cm="1">
        <f t="array" ref="I1086">_xlfn.XLOOKUP($A1086&amp;$Q$3,Data[Index]&amp;Data[Valid Test, Can be used for conformity (Y/N)],Data[NOx/km (mg)])</f>
        <v>#N/A</v>
      </c>
      <c r="J1086" s="129" t="e" cm="1">
        <f t="array" ref="J1086">_xlfn.XLOOKUP($A1086&amp;$Q$3,Data[Index]&amp;Data[Valid Test, Can be used for conformity (Y/N)],Data[THC + NOx/km (mg)])</f>
        <v>#N/A</v>
      </c>
      <c r="K1086" s="142" t="e" cm="1">
        <f t="array" ref="K1086">_xlfn.XLOOKUP($A1086&amp;$Q$3,Data[Index]&amp;Data[Valid Test, Can be used for conformity (Y/N)],Data[PN/km ('#)])</f>
        <v>#N/A</v>
      </c>
      <c r="L1086" s="129" t="e" cm="1">
        <f t="array" ref="L1086">_xlfn.XLOOKUP($A1086&amp;$Q$3,Data[Index]&amp;Data[Valid Test, Can be used for conformity (Y/N)],Data[PM/km (mg)])</f>
        <v>#N/A</v>
      </c>
      <c r="M1086" s="126" t="e" cm="1">
        <f t="array" ref="M1086">_xlfn.XLOOKUP($A1086&amp;$Q$3,Data[Index]&amp;Data[Valid Test, Can be used for conformity (Y/N)],Data[CH4 (mg/km)])</f>
        <v>#N/A</v>
      </c>
      <c r="N1086" s="126" t="e" cm="1">
        <f t="array" ref="N1086">_xlfn.XLOOKUP($A1086&amp;$Q$3,Data[Index]&amp;Data[Valid Test, Can be used for conformity (Y/N)],Data[N20 (mg/km)])</f>
        <v>#N/A</v>
      </c>
      <c r="O1086" s="129" t="e" cm="1">
        <f t="array" ref="O1086">_xlfn.XLOOKUP($A1086&amp;$Q$3,Data[Index]&amp;Data[Valid Test, Can be used for conformity (Y/N)],Data[l/100km])</f>
        <v>#N/A</v>
      </c>
      <c r="P1086" s="138" t="e">
        <f>_xlfn.XLOOKUP($A1086,Data[Index],Data[Comments])</f>
        <v>#N/A</v>
      </c>
    </row>
    <row r="1087" spans="1:16" x14ac:dyDescent="0.2">
      <c r="A1087" s="129"/>
      <c r="B1087" s="129"/>
      <c r="C1087" s="129" t="e" cm="1">
        <f t="array" ref="C1087">_xlfn.XLOOKUP($A1087&amp;$Q$3&amp;$R$3,Data[Index]&amp;Data[Valid Test, Can be used for conformity (Y/N)]&amp;Data[Cycle],Data[Test Name])</f>
        <v>#N/A</v>
      </c>
      <c r="D1087" s="167" t="e" cm="1">
        <f t="array" ref="D1087">_xlfn.XLOOKUP($A1087&amp;$Q$3&amp;$R$3,Data[Index]&amp;Data[Valid Test, Can be used for conformity (Y/N)]&amp;Data[Cycle],Data[Mileage (Miles)])</f>
        <v>#N/A</v>
      </c>
      <c r="E1087" s="130" t="e" cm="1">
        <f t="array" ref="E1087">_xlfn.XLOOKUP($A1087&amp;$Q$3&amp;$R$3,Data[Index]&amp;Data[Valid Test, Can be used for conformity (Y/N)]&amp;Data[Cycle],Data[Date])</f>
        <v>#N/A</v>
      </c>
      <c r="F1087" s="129" t="e" cm="1">
        <f t="array" ref="F1087">_xlfn.XLOOKUP($A1087&amp;$Q$3&amp;$R$3,Data[Index]&amp;Data[Valid Test, Can be used for conformity (Y/N)]&amp;Data[Cycle],Data[CO/km (mg)])</f>
        <v>#N/A</v>
      </c>
      <c r="G1087" s="129" t="e" cm="1">
        <f t="array" ref="G1087">_xlfn.XLOOKUP($A1087&amp;$Q$3,Data[Index]&amp;Data[Valid Test, Can be used for conformity (Y/N)],Data[CO2/km (g)])</f>
        <v>#N/A</v>
      </c>
      <c r="H1087" s="129" t="e" cm="1">
        <f t="array" ref="H1087">_xlfn.XLOOKUP($A1087&amp;$Q$3,Data[Index]&amp;Data[Valid Test, Can be used for conformity (Y/N)],Data[THC/km (mg)])</f>
        <v>#N/A</v>
      </c>
      <c r="I1087" s="129" t="e" cm="1">
        <f t="array" ref="I1087">_xlfn.XLOOKUP($A1087&amp;$Q$3,Data[Index]&amp;Data[Valid Test, Can be used for conformity (Y/N)],Data[NOx/km (mg)])</f>
        <v>#N/A</v>
      </c>
      <c r="J1087" s="129" t="e" cm="1">
        <f t="array" ref="J1087">_xlfn.XLOOKUP($A1087&amp;$Q$3,Data[Index]&amp;Data[Valid Test, Can be used for conformity (Y/N)],Data[THC + NOx/km (mg)])</f>
        <v>#N/A</v>
      </c>
      <c r="K1087" s="142" t="e" cm="1">
        <f t="array" ref="K1087">_xlfn.XLOOKUP($A1087&amp;$Q$3,Data[Index]&amp;Data[Valid Test, Can be used for conformity (Y/N)],Data[PN/km ('#)])</f>
        <v>#N/A</v>
      </c>
      <c r="L1087" s="129" t="e" cm="1">
        <f t="array" ref="L1087">_xlfn.XLOOKUP($A1087&amp;$Q$3,Data[Index]&amp;Data[Valid Test, Can be used for conformity (Y/N)],Data[PM/km (mg)])</f>
        <v>#N/A</v>
      </c>
      <c r="M1087" s="126" t="e" cm="1">
        <f t="array" ref="M1087">_xlfn.XLOOKUP($A1087&amp;$Q$3,Data[Index]&amp;Data[Valid Test, Can be used for conformity (Y/N)],Data[CH4 (mg/km)])</f>
        <v>#N/A</v>
      </c>
      <c r="N1087" s="126" t="e" cm="1">
        <f t="array" ref="N1087">_xlfn.XLOOKUP($A1087&amp;$Q$3,Data[Index]&amp;Data[Valid Test, Can be used for conformity (Y/N)],Data[N20 (mg/km)])</f>
        <v>#N/A</v>
      </c>
      <c r="O1087" s="129" t="e" cm="1">
        <f t="array" ref="O1087">_xlfn.XLOOKUP($A1087&amp;$Q$3,Data[Index]&amp;Data[Valid Test, Can be used for conformity (Y/N)],Data[l/100km])</f>
        <v>#N/A</v>
      </c>
      <c r="P1087" s="138" t="e">
        <f>_xlfn.XLOOKUP($A1087,Data[Index],Data[Comments])</f>
        <v>#N/A</v>
      </c>
    </row>
    <row r="1088" spans="1:16" x14ac:dyDescent="0.2">
      <c r="A1088" s="129"/>
      <c r="B1088" s="129"/>
      <c r="C1088" s="129" t="e" cm="1">
        <f t="array" ref="C1088">_xlfn.XLOOKUP($A1088&amp;$Q$3&amp;$R$3,Data[Index]&amp;Data[Valid Test, Can be used for conformity (Y/N)]&amp;Data[Cycle],Data[Test Name])</f>
        <v>#N/A</v>
      </c>
      <c r="D1088" s="167" t="e" cm="1">
        <f t="array" ref="D1088">_xlfn.XLOOKUP($A1088&amp;$Q$3&amp;$R$3,Data[Index]&amp;Data[Valid Test, Can be used for conformity (Y/N)]&amp;Data[Cycle],Data[Mileage (Miles)])</f>
        <v>#N/A</v>
      </c>
      <c r="E1088" s="130" t="e" cm="1">
        <f t="array" ref="E1088">_xlfn.XLOOKUP($A1088&amp;$Q$3&amp;$R$3,Data[Index]&amp;Data[Valid Test, Can be used for conformity (Y/N)]&amp;Data[Cycle],Data[Date])</f>
        <v>#N/A</v>
      </c>
      <c r="F1088" s="129" t="e" cm="1">
        <f t="array" ref="F1088">_xlfn.XLOOKUP($A1088&amp;$Q$3&amp;$R$3,Data[Index]&amp;Data[Valid Test, Can be used for conformity (Y/N)]&amp;Data[Cycle],Data[CO/km (mg)])</f>
        <v>#N/A</v>
      </c>
      <c r="G1088" s="129" t="e" cm="1">
        <f t="array" ref="G1088">_xlfn.XLOOKUP($A1088&amp;$Q$3,Data[Index]&amp;Data[Valid Test, Can be used for conformity (Y/N)],Data[CO2/km (g)])</f>
        <v>#N/A</v>
      </c>
      <c r="H1088" s="129" t="e" cm="1">
        <f t="array" ref="H1088">_xlfn.XLOOKUP($A1088&amp;$Q$3,Data[Index]&amp;Data[Valid Test, Can be used for conformity (Y/N)],Data[THC/km (mg)])</f>
        <v>#N/A</v>
      </c>
      <c r="I1088" s="129" t="e" cm="1">
        <f t="array" ref="I1088">_xlfn.XLOOKUP($A1088&amp;$Q$3,Data[Index]&amp;Data[Valid Test, Can be used for conformity (Y/N)],Data[NOx/km (mg)])</f>
        <v>#N/A</v>
      </c>
      <c r="J1088" s="129" t="e" cm="1">
        <f t="array" ref="J1088">_xlfn.XLOOKUP($A1088&amp;$Q$3,Data[Index]&amp;Data[Valid Test, Can be used for conformity (Y/N)],Data[THC + NOx/km (mg)])</f>
        <v>#N/A</v>
      </c>
      <c r="K1088" s="142" t="e" cm="1">
        <f t="array" ref="K1088">_xlfn.XLOOKUP($A1088&amp;$Q$3,Data[Index]&amp;Data[Valid Test, Can be used for conformity (Y/N)],Data[PN/km ('#)])</f>
        <v>#N/A</v>
      </c>
      <c r="L1088" s="129" t="e" cm="1">
        <f t="array" ref="L1088">_xlfn.XLOOKUP($A1088&amp;$Q$3,Data[Index]&amp;Data[Valid Test, Can be used for conformity (Y/N)],Data[PM/km (mg)])</f>
        <v>#N/A</v>
      </c>
      <c r="M1088" s="126" t="e" cm="1">
        <f t="array" ref="M1088">_xlfn.XLOOKUP($A1088&amp;$Q$3,Data[Index]&amp;Data[Valid Test, Can be used for conformity (Y/N)],Data[CH4 (mg/km)])</f>
        <v>#N/A</v>
      </c>
      <c r="N1088" s="126" t="e" cm="1">
        <f t="array" ref="N1088">_xlfn.XLOOKUP($A1088&amp;$Q$3,Data[Index]&amp;Data[Valid Test, Can be used for conformity (Y/N)],Data[N20 (mg/km)])</f>
        <v>#N/A</v>
      </c>
      <c r="O1088" s="129" t="e" cm="1">
        <f t="array" ref="O1088">_xlfn.XLOOKUP($A1088&amp;$Q$3,Data[Index]&amp;Data[Valid Test, Can be used for conformity (Y/N)],Data[l/100km])</f>
        <v>#N/A</v>
      </c>
      <c r="P1088" s="138" t="e">
        <f>_xlfn.XLOOKUP($A1088,Data[Index],Data[Comments])</f>
        <v>#N/A</v>
      </c>
    </row>
    <row r="1089" spans="1:16" x14ac:dyDescent="0.2">
      <c r="A1089" s="129"/>
      <c r="B1089" s="129"/>
      <c r="C1089" s="129" t="e" cm="1">
        <f t="array" ref="C1089">_xlfn.XLOOKUP($A1089&amp;$Q$3&amp;$R$3,Data[Index]&amp;Data[Valid Test, Can be used for conformity (Y/N)]&amp;Data[Cycle],Data[Test Name])</f>
        <v>#N/A</v>
      </c>
      <c r="D1089" s="167" t="e" cm="1">
        <f t="array" ref="D1089">_xlfn.XLOOKUP($A1089&amp;$Q$3&amp;$R$3,Data[Index]&amp;Data[Valid Test, Can be used for conformity (Y/N)]&amp;Data[Cycle],Data[Mileage (Miles)])</f>
        <v>#N/A</v>
      </c>
      <c r="E1089" s="130" t="e" cm="1">
        <f t="array" ref="E1089">_xlfn.XLOOKUP($A1089&amp;$Q$3&amp;$R$3,Data[Index]&amp;Data[Valid Test, Can be used for conformity (Y/N)]&amp;Data[Cycle],Data[Date])</f>
        <v>#N/A</v>
      </c>
      <c r="F1089" s="129" t="e" cm="1">
        <f t="array" ref="F1089">_xlfn.XLOOKUP($A1089&amp;$Q$3&amp;$R$3,Data[Index]&amp;Data[Valid Test, Can be used for conformity (Y/N)]&amp;Data[Cycle],Data[CO/km (mg)])</f>
        <v>#N/A</v>
      </c>
      <c r="G1089" s="129" t="e" cm="1">
        <f t="array" ref="G1089">_xlfn.XLOOKUP($A1089&amp;$Q$3,Data[Index]&amp;Data[Valid Test, Can be used for conformity (Y/N)],Data[CO2/km (g)])</f>
        <v>#N/A</v>
      </c>
      <c r="H1089" s="129" t="e" cm="1">
        <f t="array" ref="H1089">_xlfn.XLOOKUP($A1089&amp;$Q$3,Data[Index]&amp;Data[Valid Test, Can be used for conformity (Y/N)],Data[THC/km (mg)])</f>
        <v>#N/A</v>
      </c>
      <c r="I1089" s="129" t="e" cm="1">
        <f t="array" ref="I1089">_xlfn.XLOOKUP($A1089&amp;$Q$3,Data[Index]&amp;Data[Valid Test, Can be used for conformity (Y/N)],Data[NOx/km (mg)])</f>
        <v>#N/A</v>
      </c>
      <c r="J1089" s="129" t="e" cm="1">
        <f t="array" ref="J1089">_xlfn.XLOOKUP($A1089&amp;$Q$3,Data[Index]&amp;Data[Valid Test, Can be used for conformity (Y/N)],Data[THC + NOx/km (mg)])</f>
        <v>#N/A</v>
      </c>
      <c r="K1089" s="142" t="e" cm="1">
        <f t="array" ref="K1089">_xlfn.XLOOKUP($A1089&amp;$Q$3,Data[Index]&amp;Data[Valid Test, Can be used for conformity (Y/N)],Data[PN/km ('#)])</f>
        <v>#N/A</v>
      </c>
      <c r="L1089" s="129" t="e" cm="1">
        <f t="array" ref="L1089">_xlfn.XLOOKUP($A1089&amp;$Q$3,Data[Index]&amp;Data[Valid Test, Can be used for conformity (Y/N)],Data[PM/km (mg)])</f>
        <v>#N/A</v>
      </c>
      <c r="M1089" s="126" t="e" cm="1">
        <f t="array" ref="M1089">_xlfn.XLOOKUP($A1089&amp;$Q$3,Data[Index]&amp;Data[Valid Test, Can be used for conformity (Y/N)],Data[CH4 (mg/km)])</f>
        <v>#N/A</v>
      </c>
      <c r="N1089" s="126" t="e" cm="1">
        <f t="array" ref="N1089">_xlfn.XLOOKUP($A1089&amp;$Q$3,Data[Index]&amp;Data[Valid Test, Can be used for conformity (Y/N)],Data[N20 (mg/km)])</f>
        <v>#N/A</v>
      </c>
      <c r="O1089" s="129" t="e" cm="1">
        <f t="array" ref="O1089">_xlfn.XLOOKUP($A1089&amp;$Q$3,Data[Index]&amp;Data[Valid Test, Can be used for conformity (Y/N)],Data[l/100km])</f>
        <v>#N/A</v>
      </c>
      <c r="P1089" s="138">
        <f>_xlfn.XLOOKUP($A1089,Data[Index],Data[Comments])</f>
        <v>0</v>
      </c>
    </row>
    <row r="1090" spans="1:16" x14ac:dyDescent="0.2">
      <c r="A1090" s="129"/>
      <c r="B1090" s="129"/>
      <c r="C1090" s="129" t="e" cm="1">
        <f t="array" ref="C1090">_xlfn.XLOOKUP($A1090&amp;$Q$3&amp;$R$3,Data[Index]&amp;Data[Valid Test, Can be used for conformity (Y/N)]&amp;Data[Cycle],Data[Test Name])</f>
        <v>#N/A</v>
      </c>
      <c r="D1090" s="167" t="e" cm="1">
        <f t="array" ref="D1090">_xlfn.XLOOKUP($A1090&amp;$Q$3&amp;$R$3,Data[Index]&amp;Data[Valid Test, Can be used for conformity (Y/N)]&amp;Data[Cycle],Data[Mileage (Miles)])</f>
        <v>#N/A</v>
      </c>
      <c r="E1090" s="130" t="e" cm="1">
        <f t="array" ref="E1090">_xlfn.XLOOKUP($A1090&amp;$Q$3&amp;$R$3,Data[Index]&amp;Data[Valid Test, Can be used for conformity (Y/N)]&amp;Data[Cycle],Data[Date])</f>
        <v>#N/A</v>
      </c>
      <c r="F1090" s="129" t="e" cm="1">
        <f t="array" ref="F1090">_xlfn.XLOOKUP($A1090&amp;$Q$3&amp;$R$3,Data[Index]&amp;Data[Valid Test, Can be used for conformity (Y/N)]&amp;Data[Cycle],Data[CO/km (mg)])</f>
        <v>#N/A</v>
      </c>
      <c r="G1090" s="129" t="e" cm="1">
        <f t="array" ref="G1090">_xlfn.XLOOKUP($A1090&amp;$Q$3,Data[Index]&amp;Data[Valid Test, Can be used for conformity (Y/N)],Data[CO2/km (g)])</f>
        <v>#N/A</v>
      </c>
      <c r="H1090" s="129" t="e" cm="1">
        <f t="array" ref="H1090">_xlfn.XLOOKUP($A1090&amp;$Q$3,Data[Index]&amp;Data[Valid Test, Can be used for conformity (Y/N)],Data[THC/km (mg)])</f>
        <v>#N/A</v>
      </c>
      <c r="I1090" s="129" t="e" cm="1">
        <f t="array" ref="I1090">_xlfn.XLOOKUP($A1090&amp;$Q$3,Data[Index]&amp;Data[Valid Test, Can be used for conformity (Y/N)],Data[NOx/km (mg)])</f>
        <v>#N/A</v>
      </c>
      <c r="J1090" s="129" t="e" cm="1">
        <f t="array" ref="J1090">_xlfn.XLOOKUP($A1090&amp;$Q$3,Data[Index]&amp;Data[Valid Test, Can be used for conformity (Y/N)],Data[THC + NOx/km (mg)])</f>
        <v>#N/A</v>
      </c>
      <c r="K1090" s="142" t="e" cm="1">
        <f t="array" ref="K1090">_xlfn.XLOOKUP($A1090&amp;$Q$3,Data[Index]&amp;Data[Valid Test, Can be used for conformity (Y/N)],Data[PN/km ('#)])</f>
        <v>#N/A</v>
      </c>
      <c r="L1090" s="129" t="e" cm="1">
        <f t="array" ref="L1090">_xlfn.XLOOKUP($A1090&amp;$Q$3,Data[Index]&amp;Data[Valid Test, Can be used for conformity (Y/N)],Data[PM/km (mg)])</f>
        <v>#N/A</v>
      </c>
      <c r="M1090" s="126" t="e" cm="1">
        <f t="array" ref="M1090">_xlfn.XLOOKUP($A1090&amp;$Q$3,Data[Index]&amp;Data[Valid Test, Can be used for conformity (Y/N)],Data[CH4 (mg/km)])</f>
        <v>#N/A</v>
      </c>
      <c r="N1090" s="126" t="e" cm="1">
        <f t="array" ref="N1090">_xlfn.XLOOKUP($A1090&amp;$Q$3,Data[Index]&amp;Data[Valid Test, Can be used for conformity (Y/N)],Data[N20 (mg/km)])</f>
        <v>#N/A</v>
      </c>
      <c r="O1090" s="129" t="e" cm="1">
        <f t="array" ref="O1090">_xlfn.XLOOKUP($A1090&amp;$Q$3,Data[Index]&amp;Data[Valid Test, Can be used for conformity (Y/N)],Data[l/100km])</f>
        <v>#N/A</v>
      </c>
      <c r="P1090" s="138">
        <f>_xlfn.XLOOKUP($A1090,Data[Index],Data[Comments])</f>
        <v>0</v>
      </c>
    </row>
    <row r="1091" spans="1:16" x14ac:dyDescent="0.2">
      <c r="A1091" s="129"/>
      <c r="B1091" s="129"/>
      <c r="C1091" s="129" t="e" cm="1">
        <f t="array" ref="C1091">_xlfn.XLOOKUP($A1091&amp;$Q$3&amp;$R$3,Data[Index]&amp;Data[Valid Test, Can be used for conformity (Y/N)]&amp;Data[Cycle],Data[Test Name])</f>
        <v>#N/A</v>
      </c>
      <c r="D1091" s="167" t="e" cm="1">
        <f t="array" ref="D1091">_xlfn.XLOOKUP($A1091&amp;$Q$3&amp;$R$3,Data[Index]&amp;Data[Valid Test, Can be used for conformity (Y/N)]&amp;Data[Cycle],Data[Mileage (Miles)])</f>
        <v>#N/A</v>
      </c>
      <c r="E1091" s="130" t="e" cm="1">
        <f t="array" ref="E1091">_xlfn.XLOOKUP($A1091&amp;$Q$3&amp;$R$3,Data[Index]&amp;Data[Valid Test, Can be used for conformity (Y/N)]&amp;Data[Cycle],Data[Date])</f>
        <v>#N/A</v>
      </c>
      <c r="F1091" s="129" t="e" cm="1">
        <f t="array" ref="F1091">_xlfn.XLOOKUP($A1091&amp;$Q$3&amp;$R$3,Data[Index]&amp;Data[Valid Test, Can be used for conformity (Y/N)]&amp;Data[Cycle],Data[CO/km (mg)])</f>
        <v>#N/A</v>
      </c>
      <c r="G1091" s="129" t="e" cm="1">
        <f t="array" ref="G1091">_xlfn.XLOOKUP($A1091&amp;$Q$3,Data[Index]&amp;Data[Valid Test, Can be used for conformity (Y/N)],Data[CO2/km (g)])</f>
        <v>#N/A</v>
      </c>
      <c r="H1091" s="129" t="e" cm="1">
        <f t="array" ref="H1091">_xlfn.XLOOKUP($A1091&amp;$Q$3,Data[Index]&amp;Data[Valid Test, Can be used for conformity (Y/N)],Data[THC/km (mg)])</f>
        <v>#N/A</v>
      </c>
      <c r="I1091" s="129" t="e" cm="1">
        <f t="array" ref="I1091">_xlfn.XLOOKUP($A1091&amp;$Q$3,Data[Index]&amp;Data[Valid Test, Can be used for conformity (Y/N)],Data[NOx/km (mg)])</f>
        <v>#N/A</v>
      </c>
      <c r="J1091" s="129" t="e" cm="1">
        <f t="array" ref="J1091">_xlfn.XLOOKUP($A1091&amp;$Q$3,Data[Index]&amp;Data[Valid Test, Can be used for conformity (Y/N)],Data[THC + NOx/km (mg)])</f>
        <v>#N/A</v>
      </c>
      <c r="K1091" s="142" t="e" cm="1">
        <f t="array" ref="K1091">_xlfn.XLOOKUP($A1091&amp;$Q$3,Data[Index]&amp;Data[Valid Test, Can be used for conformity (Y/N)],Data[PN/km ('#)])</f>
        <v>#N/A</v>
      </c>
      <c r="L1091" s="129" t="e" cm="1">
        <f t="array" ref="L1091">_xlfn.XLOOKUP($A1091&amp;$Q$3,Data[Index]&amp;Data[Valid Test, Can be used for conformity (Y/N)],Data[PM/km (mg)])</f>
        <v>#N/A</v>
      </c>
      <c r="M1091" s="126" t="e" cm="1">
        <f t="array" ref="M1091">_xlfn.XLOOKUP($A1091&amp;$Q$3,Data[Index]&amp;Data[Valid Test, Can be used for conformity (Y/N)],Data[CH4 (mg/km)])</f>
        <v>#N/A</v>
      </c>
      <c r="N1091" s="126" t="e" cm="1">
        <f t="array" ref="N1091">_xlfn.XLOOKUP($A1091&amp;$Q$3,Data[Index]&amp;Data[Valid Test, Can be used for conformity (Y/N)],Data[N20 (mg/km)])</f>
        <v>#N/A</v>
      </c>
      <c r="O1091" s="129" t="e" cm="1">
        <f t="array" ref="O1091">_xlfn.XLOOKUP($A1091&amp;$Q$3,Data[Index]&amp;Data[Valid Test, Can be used for conformity (Y/N)],Data[l/100km])</f>
        <v>#N/A</v>
      </c>
      <c r="P1091" s="138" t="e">
        <f>_xlfn.XLOOKUP($A1091,Data[Index],Data[Comments])</f>
        <v>#N/A</v>
      </c>
    </row>
    <row r="1092" spans="1:16" x14ac:dyDescent="0.2">
      <c r="A1092" s="129"/>
      <c r="B1092" s="129"/>
      <c r="C1092" s="129" t="e" cm="1">
        <f t="array" ref="C1092">_xlfn.XLOOKUP($A1092&amp;$Q$3&amp;$R$3,Data[Index]&amp;Data[Valid Test, Can be used for conformity (Y/N)]&amp;Data[Cycle],Data[Test Name])</f>
        <v>#N/A</v>
      </c>
      <c r="D1092" s="167" t="e" cm="1">
        <f t="array" ref="D1092">_xlfn.XLOOKUP($A1092&amp;$Q$3&amp;$R$3,Data[Index]&amp;Data[Valid Test, Can be used for conformity (Y/N)]&amp;Data[Cycle],Data[Mileage (Miles)])</f>
        <v>#N/A</v>
      </c>
      <c r="E1092" s="130" t="e" cm="1">
        <f t="array" ref="E1092">_xlfn.XLOOKUP($A1092&amp;$Q$3&amp;$R$3,Data[Index]&amp;Data[Valid Test, Can be used for conformity (Y/N)]&amp;Data[Cycle],Data[Date])</f>
        <v>#N/A</v>
      </c>
      <c r="F1092" s="129" t="e" cm="1">
        <f t="array" ref="F1092">_xlfn.XLOOKUP($A1092&amp;$Q$3&amp;$R$3,Data[Index]&amp;Data[Valid Test, Can be used for conformity (Y/N)]&amp;Data[Cycle],Data[CO/km (mg)])</f>
        <v>#N/A</v>
      </c>
      <c r="G1092" s="129" t="e" cm="1">
        <f t="array" ref="G1092">_xlfn.XLOOKUP($A1092&amp;$Q$3,Data[Index]&amp;Data[Valid Test, Can be used for conformity (Y/N)],Data[CO2/km (g)])</f>
        <v>#N/A</v>
      </c>
      <c r="H1092" s="129" t="e" cm="1">
        <f t="array" ref="H1092">_xlfn.XLOOKUP($A1092&amp;$Q$3,Data[Index]&amp;Data[Valid Test, Can be used for conformity (Y/N)],Data[THC/km (mg)])</f>
        <v>#N/A</v>
      </c>
      <c r="I1092" s="129" t="e" cm="1">
        <f t="array" ref="I1092">_xlfn.XLOOKUP($A1092&amp;$Q$3,Data[Index]&amp;Data[Valid Test, Can be used for conformity (Y/N)],Data[NOx/km (mg)])</f>
        <v>#N/A</v>
      </c>
      <c r="J1092" s="129" t="e" cm="1">
        <f t="array" ref="J1092">_xlfn.XLOOKUP($A1092&amp;$Q$3,Data[Index]&amp;Data[Valid Test, Can be used for conformity (Y/N)],Data[THC + NOx/km (mg)])</f>
        <v>#N/A</v>
      </c>
      <c r="K1092" s="142" t="e" cm="1">
        <f t="array" ref="K1092">_xlfn.XLOOKUP($A1092&amp;$Q$3,Data[Index]&amp;Data[Valid Test, Can be used for conformity (Y/N)],Data[PN/km ('#)])</f>
        <v>#N/A</v>
      </c>
      <c r="L1092" s="129" t="e" cm="1">
        <f t="array" ref="L1092">_xlfn.XLOOKUP($A1092&amp;$Q$3,Data[Index]&amp;Data[Valid Test, Can be used for conformity (Y/N)],Data[PM/km (mg)])</f>
        <v>#N/A</v>
      </c>
      <c r="M1092" s="126" t="e" cm="1">
        <f t="array" ref="M1092">_xlfn.XLOOKUP($A1092&amp;$Q$3,Data[Index]&amp;Data[Valid Test, Can be used for conformity (Y/N)],Data[CH4 (mg/km)])</f>
        <v>#N/A</v>
      </c>
      <c r="N1092" s="126" t="e" cm="1">
        <f t="array" ref="N1092">_xlfn.XLOOKUP($A1092&amp;$Q$3,Data[Index]&amp;Data[Valid Test, Can be used for conformity (Y/N)],Data[N20 (mg/km)])</f>
        <v>#N/A</v>
      </c>
      <c r="O1092" s="129" t="e" cm="1">
        <f t="array" ref="O1092">_xlfn.XLOOKUP($A1092&amp;$Q$3,Data[Index]&amp;Data[Valid Test, Can be used for conformity (Y/N)],Data[l/100km])</f>
        <v>#N/A</v>
      </c>
      <c r="P1092" s="138">
        <f>_xlfn.XLOOKUP($A1092,Data[Index],Data[Comments])</f>
        <v>0</v>
      </c>
    </row>
    <row r="1093" spans="1:16" x14ac:dyDescent="0.2">
      <c r="A1093" s="129"/>
      <c r="B1093" s="129"/>
      <c r="C1093" s="129" t="e" cm="1">
        <f t="array" ref="C1093">_xlfn.XLOOKUP($A1093&amp;$Q$3&amp;$R$3,Data[Index]&amp;Data[Valid Test, Can be used for conformity (Y/N)]&amp;Data[Cycle],Data[Test Name])</f>
        <v>#N/A</v>
      </c>
      <c r="D1093" s="167" t="e" cm="1">
        <f t="array" ref="D1093">_xlfn.XLOOKUP($A1093&amp;$Q$3&amp;$R$3,Data[Index]&amp;Data[Valid Test, Can be used for conformity (Y/N)]&amp;Data[Cycle],Data[Mileage (Miles)])</f>
        <v>#N/A</v>
      </c>
      <c r="E1093" s="130" t="e" cm="1">
        <f t="array" ref="E1093">_xlfn.XLOOKUP($A1093&amp;$Q$3&amp;$R$3,Data[Index]&amp;Data[Valid Test, Can be used for conformity (Y/N)]&amp;Data[Cycle],Data[Date])</f>
        <v>#N/A</v>
      </c>
      <c r="F1093" s="129" t="e" cm="1">
        <f t="array" ref="F1093">_xlfn.XLOOKUP($A1093&amp;$Q$3&amp;$R$3,Data[Index]&amp;Data[Valid Test, Can be used for conformity (Y/N)]&amp;Data[Cycle],Data[CO/km (mg)])</f>
        <v>#N/A</v>
      </c>
      <c r="G1093" s="129" t="e" cm="1">
        <f t="array" ref="G1093">_xlfn.XLOOKUP($A1093&amp;$Q$3,Data[Index]&amp;Data[Valid Test, Can be used for conformity (Y/N)],Data[CO2/km (g)])</f>
        <v>#N/A</v>
      </c>
      <c r="H1093" s="129" t="e" cm="1">
        <f t="array" ref="H1093">_xlfn.XLOOKUP($A1093&amp;$Q$3,Data[Index]&amp;Data[Valid Test, Can be used for conformity (Y/N)],Data[THC/km (mg)])</f>
        <v>#N/A</v>
      </c>
      <c r="I1093" s="129" t="e" cm="1">
        <f t="array" ref="I1093">_xlfn.XLOOKUP($A1093&amp;$Q$3,Data[Index]&amp;Data[Valid Test, Can be used for conformity (Y/N)],Data[NOx/km (mg)])</f>
        <v>#N/A</v>
      </c>
      <c r="J1093" s="129" t="e" cm="1">
        <f t="array" ref="J1093">_xlfn.XLOOKUP($A1093&amp;$Q$3,Data[Index]&amp;Data[Valid Test, Can be used for conformity (Y/N)],Data[THC + NOx/km (mg)])</f>
        <v>#N/A</v>
      </c>
      <c r="K1093" s="142" t="e" cm="1">
        <f t="array" ref="K1093">_xlfn.XLOOKUP($A1093&amp;$Q$3,Data[Index]&amp;Data[Valid Test, Can be used for conformity (Y/N)],Data[PN/km ('#)])</f>
        <v>#N/A</v>
      </c>
      <c r="L1093" s="129" t="e" cm="1">
        <f t="array" ref="L1093">_xlfn.XLOOKUP($A1093&amp;$Q$3,Data[Index]&amp;Data[Valid Test, Can be used for conformity (Y/N)],Data[PM/km (mg)])</f>
        <v>#N/A</v>
      </c>
      <c r="M1093" s="126" t="e" cm="1">
        <f t="array" ref="M1093">_xlfn.XLOOKUP($A1093&amp;$Q$3,Data[Index]&amp;Data[Valid Test, Can be used for conformity (Y/N)],Data[CH4 (mg/km)])</f>
        <v>#N/A</v>
      </c>
      <c r="N1093" s="126" t="e" cm="1">
        <f t="array" ref="N1093">_xlfn.XLOOKUP($A1093&amp;$Q$3,Data[Index]&amp;Data[Valid Test, Can be used for conformity (Y/N)],Data[N20 (mg/km)])</f>
        <v>#N/A</v>
      </c>
      <c r="O1093" s="129" t="e" cm="1">
        <f t="array" ref="O1093">_xlfn.XLOOKUP($A1093&amp;$Q$3,Data[Index]&amp;Data[Valid Test, Can be used for conformity (Y/N)],Data[l/100km])</f>
        <v>#N/A</v>
      </c>
      <c r="P1093" s="138">
        <f>_xlfn.XLOOKUP($A1093,Data[Index],Data[Comments])</f>
        <v>0</v>
      </c>
    </row>
    <row r="1094" spans="1:16" x14ac:dyDescent="0.2">
      <c r="A1094" s="129"/>
      <c r="B1094" s="129"/>
      <c r="C1094" s="129" t="e" cm="1">
        <f t="array" ref="C1094">_xlfn.XLOOKUP($A1094&amp;$Q$3&amp;$R$3,Data[Index]&amp;Data[Valid Test, Can be used for conformity (Y/N)]&amp;Data[Cycle],Data[Test Name])</f>
        <v>#N/A</v>
      </c>
      <c r="D1094" s="167" t="e" cm="1">
        <f t="array" ref="D1094">_xlfn.XLOOKUP($A1094&amp;$Q$3&amp;$R$3,Data[Index]&amp;Data[Valid Test, Can be used for conformity (Y/N)]&amp;Data[Cycle],Data[Mileage (Miles)])</f>
        <v>#N/A</v>
      </c>
      <c r="E1094" s="130" t="e" cm="1">
        <f t="array" ref="E1094">_xlfn.XLOOKUP($A1094&amp;$Q$3&amp;$R$3,Data[Index]&amp;Data[Valid Test, Can be used for conformity (Y/N)]&amp;Data[Cycle],Data[Date])</f>
        <v>#N/A</v>
      </c>
      <c r="F1094" s="129" t="e" cm="1">
        <f t="array" ref="F1094">_xlfn.XLOOKUP($A1094&amp;$Q$3&amp;$R$3,Data[Index]&amp;Data[Valid Test, Can be used for conformity (Y/N)]&amp;Data[Cycle],Data[CO/km (mg)])</f>
        <v>#N/A</v>
      </c>
      <c r="G1094" s="129" t="e" cm="1">
        <f t="array" ref="G1094">_xlfn.XLOOKUP($A1094&amp;$Q$3,Data[Index]&amp;Data[Valid Test, Can be used for conformity (Y/N)],Data[CO2/km (g)])</f>
        <v>#N/A</v>
      </c>
      <c r="H1094" s="129" t="e" cm="1">
        <f t="array" ref="H1094">_xlfn.XLOOKUP($A1094&amp;$Q$3,Data[Index]&amp;Data[Valid Test, Can be used for conformity (Y/N)],Data[THC/km (mg)])</f>
        <v>#N/A</v>
      </c>
      <c r="I1094" s="129" t="e" cm="1">
        <f t="array" ref="I1094">_xlfn.XLOOKUP($A1094&amp;$Q$3,Data[Index]&amp;Data[Valid Test, Can be used for conformity (Y/N)],Data[NOx/km (mg)])</f>
        <v>#N/A</v>
      </c>
      <c r="J1094" s="129" t="e" cm="1">
        <f t="array" ref="J1094">_xlfn.XLOOKUP($A1094&amp;$Q$3,Data[Index]&amp;Data[Valid Test, Can be used for conformity (Y/N)],Data[THC + NOx/km (mg)])</f>
        <v>#N/A</v>
      </c>
      <c r="K1094" s="142" t="e" cm="1">
        <f t="array" ref="K1094">_xlfn.XLOOKUP($A1094&amp;$Q$3,Data[Index]&amp;Data[Valid Test, Can be used for conformity (Y/N)],Data[PN/km ('#)])</f>
        <v>#N/A</v>
      </c>
      <c r="L1094" s="129" t="e" cm="1">
        <f t="array" ref="L1094">_xlfn.XLOOKUP($A1094&amp;$Q$3,Data[Index]&amp;Data[Valid Test, Can be used for conformity (Y/N)],Data[PM/km (mg)])</f>
        <v>#N/A</v>
      </c>
      <c r="M1094" s="126" t="e" cm="1">
        <f t="array" ref="M1094">_xlfn.XLOOKUP($A1094&amp;$Q$3,Data[Index]&amp;Data[Valid Test, Can be used for conformity (Y/N)],Data[CH4 (mg/km)])</f>
        <v>#N/A</v>
      </c>
      <c r="N1094" s="126" t="e" cm="1">
        <f t="array" ref="N1094">_xlfn.XLOOKUP($A1094&amp;$Q$3,Data[Index]&amp;Data[Valid Test, Can be used for conformity (Y/N)],Data[N20 (mg/km)])</f>
        <v>#N/A</v>
      </c>
      <c r="O1094" s="129" t="e" cm="1">
        <f t="array" ref="O1094">_xlfn.XLOOKUP($A1094&amp;$Q$3,Data[Index]&amp;Data[Valid Test, Can be used for conformity (Y/N)],Data[l/100km])</f>
        <v>#N/A</v>
      </c>
      <c r="P1094" s="138" t="e">
        <f>_xlfn.XLOOKUP($A1094,Data[Index],Data[Comments])</f>
        <v>#N/A</v>
      </c>
    </row>
    <row r="1095" spans="1:16" x14ac:dyDescent="0.2">
      <c r="A1095" s="129"/>
      <c r="B1095" s="129"/>
      <c r="C1095" s="129" t="e" cm="1">
        <f t="array" ref="C1095">_xlfn.XLOOKUP($A1095&amp;$Q$3&amp;$R$3,Data[Index]&amp;Data[Valid Test, Can be used for conformity (Y/N)]&amp;Data[Cycle],Data[Test Name])</f>
        <v>#N/A</v>
      </c>
      <c r="D1095" s="167" t="e" cm="1">
        <f t="array" ref="D1095">_xlfn.XLOOKUP($A1095&amp;$Q$3&amp;$R$3,Data[Index]&amp;Data[Valid Test, Can be used for conformity (Y/N)]&amp;Data[Cycle],Data[Mileage (Miles)])</f>
        <v>#N/A</v>
      </c>
      <c r="E1095" s="130" t="e" cm="1">
        <f t="array" ref="E1095">_xlfn.XLOOKUP($A1095&amp;$Q$3&amp;$R$3,Data[Index]&amp;Data[Valid Test, Can be used for conformity (Y/N)]&amp;Data[Cycle],Data[Date])</f>
        <v>#N/A</v>
      </c>
      <c r="F1095" s="129" t="e" cm="1">
        <f t="array" ref="F1095">_xlfn.XLOOKUP($A1095&amp;$Q$3&amp;$R$3,Data[Index]&amp;Data[Valid Test, Can be used for conformity (Y/N)]&amp;Data[Cycle],Data[CO/km (mg)])</f>
        <v>#N/A</v>
      </c>
      <c r="G1095" s="129" t="e" cm="1">
        <f t="array" ref="G1095">_xlfn.XLOOKUP($A1095&amp;$Q$3,Data[Index]&amp;Data[Valid Test, Can be used for conformity (Y/N)],Data[CO2/km (g)])</f>
        <v>#N/A</v>
      </c>
      <c r="H1095" s="129" t="e" cm="1">
        <f t="array" ref="H1095">_xlfn.XLOOKUP($A1095&amp;$Q$3,Data[Index]&amp;Data[Valid Test, Can be used for conformity (Y/N)],Data[THC/km (mg)])</f>
        <v>#N/A</v>
      </c>
      <c r="I1095" s="129" t="e" cm="1">
        <f t="array" ref="I1095">_xlfn.XLOOKUP($A1095&amp;$Q$3,Data[Index]&amp;Data[Valid Test, Can be used for conformity (Y/N)],Data[NOx/km (mg)])</f>
        <v>#N/A</v>
      </c>
      <c r="J1095" s="129" t="e" cm="1">
        <f t="array" ref="J1095">_xlfn.XLOOKUP($A1095&amp;$Q$3,Data[Index]&amp;Data[Valid Test, Can be used for conformity (Y/N)],Data[THC + NOx/km (mg)])</f>
        <v>#N/A</v>
      </c>
      <c r="K1095" s="142" t="e" cm="1">
        <f t="array" ref="K1095">_xlfn.XLOOKUP($A1095&amp;$Q$3,Data[Index]&amp;Data[Valid Test, Can be used for conformity (Y/N)],Data[PN/km ('#)])</f>
        <v>#N/A</v>
      </c>
      <c r="L1095" s="129" t="e" cm="1">
        <f t="array" ref="L1095">_xlfn.XLOOKUP($A1095&amp;$Q$3,Data[Index]&amp;Data[Valid Test, Can be used for conformity (Y/N)],Data[PM/km (mg)])</f>
        <v>#N/A</v>
      </c>
      <c r="M1095" s="126" t="e" cm="1">
        <f t="array" ref="M1095">_xlfn.XLOOKUP($A1095&amp;$Q$3,Data[Index]&amp;Data[Valid Test, Can be used for conformity (Y/N)],Data[CH4 (mg/km)])</f>
        <v>#N/A</v>
      </c>
      <c r="N1095" s="126" t="e" cm="1">
        <f t="array" ref="N1095">_xlfn.XLOOKUP($A1095&amp;$Q$3,Data[Index]&amp;Data[Valid Test, Can be used for conformity (Y/N)],Data[N20 (mg/km)])</f>
        <v>#N/A</v>
      </c>
      <c r="O1095" s="129" t="e" cm="1">
        <f t="array" ref="O1095">_xlfn.XLOOKUP($A1095&amp;$Q$3,Data[Index]&amp;Data[Valid Test, Can be used for conformity (Y/N)],Data[l/100km])</f>
        <v>#N/A</v>
      </c>
      <c r="P1095" s="138" t="e">
        <f>_xlfn.XLOOKUP($A1095,Data[Index],Data[Comments])</f>
        <v>#N/A</v>
      </c>
    </row>
    <row r="1096" spans="1:16" x14ac:dyDescent="0.2">
      <c r="A1096" s="129"/>
      <c r="B1096" s="129"/>
      <c r="C1096" s="129" t="e" cm="1">
        <f t="array" ref="C1096">_xlfn.XLOOKUP($A1096&amp;$Q$3&amp;$R$3,Data[Index]&amp;Data[Valid Test, Can be used for conformity (Y/N)]&amp;Data[Cycle],Data[Test Name])</f>
        <v>#N/A</v>
      </c>
      <c r="D1096" s="167" t="e" cm="1">
        <f t="array" ref="D1096">_xlfn.XLOOKUP($A1096&amp;$Q$3&amp;$R$3,Data[Index]&amp;Data[Valid Test, Can be used for conformity (Y/N)]&amp;Data[Cycle],Data[Mileage (Miles)])</f>
        <v>#N/A</v>
      </c>
      <c r="E1096" s="130" t="e" cm="1">
        <f t="array" ref="E1096">_xlfn.XLOOKUP($A1096&amp;$Q$3&amp;$R$3,Data[Index]&amp;Data[Valid Test, Can be used for conformity (Y/N)]&amp;Data[Cycle],Data[Date])</f>
        <v>#N/A</v>
      </c>
      <c r="F1096" s="129" t="e" cm="1">
        <f t="array" ref="F1096">_xlfn.XLOOKUP($A1096&amp;$Q$3&amp;$R$3,Data[Index]&amp;Data[Valid Test, Can be used for conformity (Y/N)]&amp;Data[Cycle],Data[CO/km (mg)])</f>
        <v>#N/A</v>
      </c>
      <c r="G1096" s="129" t="e" cm="1">
        <f t="array" ref="G1096">_xlfn.XLOOKUP($A1096&amp;$Q$3,Data[Index]&amp;Data[Valid Test, Can be used for conformity (Y/N)],Data[CO2/km (g)])</f>
        <v>#N/A</v>
      </c>
      <c r="H1096" s="129" t="e" cm="1">
        <f t="array" ref="H1096">_xlfn.XLOOKUP($A1096&amp;$Q$3,Data[Index]&amp;Data[Valid Test, Can be used for conformity (Y/N)],Data[THC/km (mg)])</f>
        <v>#N/A</v>
      </c>
      <c r="I1096" s="129" t="e" cm="1">
        <f t="array" ref="I1096">_xlfn.XLOOKUP($A1096&amp;$Q$3,Data[Index]&amp;Data[Valid Test, Can be used for conformity (Y/N)],Data[NOx/km (mg)])</f>
        <v>#N/A</v>
      </c>
      <c r="J1096" s="129" t="e" cm="1">
        <f t="array" ref="J1096">_xlfn.XLOOKUP($A1096&amp;$Q$3,Data[Index]&amp;Data[Valid Test, Can be used for conformity (Y/N)],Data[THC + NOx/km (mg)])</f>
        <v>#N/A</v>
      </c>
      <c r="K1096" s="142" t="e" cm="1">
        <f t="array" ref="K1096">_xlfn.XLOOKUP($A1096&amp;$Q$3,Data[Index]&amp;Data[Valid Test, Can be used for conformity (Y/N)],Data[PN/km ('#)])</f>
        <v>#N/A</v>
      </c>
      <c r="L1096" s="129" t="e" cm="1">
        <f t="array" ref="L1096">_xlfn.XLOOKUP($A1096&amp;$Q$3,Data[Index]&amp;Data[Valid Test, Can be used for conformity (Y/N)],Data[PM/km (mg)])</f>
        <v>#N/A</v>
      </c>
      <c r="M1096" s="126" t="e" cm="1">
        <f t="array" ref="M1096">_xlfn.XLOOKUP($A1096&amp;$Q$3,Data[Index]&amp;Data[Valid Test, Can be used for conformity (Y/N)],Data[CH4 (mg/km)])</f>
        <v>#N/A</v>
      </c>
      <c r="N1096" s="126" t="e" cm="1">
        <f t="array" ref="N1096">_xlfn.XLOOKUP($A1096&amp;$Q$3,Data[Index]&amp;Data[Valid Test, Can be used for conformity (Y/N)],Data[N20 (mg/km)])</f>
        <v>#N/A</v>
      </c>
      <c r="O1096" s="129" t="e" cm="1">
        <f t="array" ref="O1096">_xlfn.XLOOKUP($A1096&amp;$Q$3,Data[Index]&amp;Data[Valid Test, Can be used for conformity (Y/N)],Data[l/100km])</f>
        <v>#N/A</v>
      </c>
      <c r="P1096" s="138" t="e">
        <f>_xlfn.XLOOKUP($A1096,Data[Index],Data[Comments])</f>
        <v>#N/A</v>
      </c>
    </row>
    <row r="1097" spans="1:16" x14ac:dyDescent="0.2">
      <c r="A1097" s="129"/>
      <c r="B1097" s="129"/>
      <c r="C1097" s="129" t="e" cm="1">
        <f t="array" ref="C1097">_xlfn.XLOOKUP($A1097&amp;$Q$3&amp;$R$3,Data[Index]&amp;Data[Valid Test, Can be used for conformity (Y/N)]&amp;Data[Cycle],Data[Test Name])</f>
        <v>#N/A</v>
      </c>
      <c r="D1097" s="167" t="e" cm="1">
        <f t="array" ref="D1097">_xlfn.XLOOKUP($A1097&amp;$Q$3&amp;$R$3,Data[Index]&amp;Data[Valid Test, Can be used for conformity (Y/N)]&amp;Data[Cycle],Data[Mileage (Miles)])</f>
        <v>#N/A</v>
      </c>
      <c r="E1097" s="130" t="e" cm="1">
        <f t="array" ref="E1097">_xlfn.XLOOKUP($A1097&amp;$Q$3&amp;$R$3,Data[Index]&amp;Data[Valid Test, Can be used for conformity (Y/N)]&amp;Data[Cycle],Data[Date])</f>
        <v>#N/A</v>
      </c>
      <c r="F1097" s="129" t="e" cm="1">
        <f t="array" ref="F1097">_xlfn.XLOOKUP($A1097&amp;$Q$3&amp;$R$3,Data[Index]&amp;Data[Valid Test, Can be used for conformity (Y/N)]&amp;Data[Cycle],Data[CO/km (mg)])</f>
        <v>#N/A</v>
      </c>
      <c r="G1097" s="129" t="e" cm="1">
        <f t="array" ref="G1097">_xlfn.XLOOKUP($A1097&amp;$Q$3,Data[Index]&amp;Data[Valid Test, Can be used for conformity (Y/N)],Data[CO2/km (g)])</f>
        <v>#N/A</v>
      </c>
      <c r="H1097" s="129" t="e" cm="1">
        <f t="array" ref="H1097">_xlfn.XLOOKUP($A1097&amp;$Q$3,Data[Index]&amp;Data[Valid Test, Can be used for conformity (Y/N)],Data[THC/km (mg)])</f>
        <v>#N/A</v>
      </c>
      <c r="I1097" s="129" t="e" cm="1">
        <f t="array" ref="I1097">_xlfn.XLOOKUP($A1097&amp;$Q$3,Data[Index]&amp;Data[Valid Test, Can be used for conformity (Y/N)],Data[NOx/km (mg)])</f>
        <v>#N/A</v>
      </c>
      <c r="J1097" s="129" t="e" cm="1">
        <f t="array" ref="J1097">_xlfn.XLOOKUP($A1097&amp;$Q$3,Data[Index]&amp;Data[Valid Test, Can be used for conformity (Y/N)],Data[THC + NOx/km (mg)])</f>
        <v>#N/A</v>
      </c>
      <c r="K1097" s="142" t="e" cm="1">
        <f t="array" ref="K1097">_xlfn.XLOOKUP($A1097&amp;$Q$3,Data[Index]&amp;Data[Valid Test, Can be used for conformity (Y/N)],Data[PN/km ('#)])</f>
        <v>#N/A</v>
      </c>
      <c r="L1097" s="129" t="e" cm="1">
        <f t="array" ref="L1097">_xlfn.XLOOKUP($A1097&amp;$Q$3,Data[Index]&amp;Data[Valid Test, Can be used for conformity (Y/N)],Data[PM/km (mg)])</f>
        <v>#N/A</v>
      </c>
      <c r="M1097" s="126" t="e" cm="1">
        <f t="array" ref="M1097">_xlfn.XLOOKUP($A1097&amp;$Q$3,Data[Index]&amp;Data[Valid Test, Can be used for conformity (Y/N)],Data[CH4 (mg/km)])</f>
        <v>#N/A</v>
      </c>
      <c r="N1097" s="126" t="e" cm="1">
        <f t="array" ref="N1097">_xlfn.XLOOKUP($A1097&amp;$Q$3,Data[Index]&amp;Data[Valid Test, Can be used for conformity (Y/N)],Data[N20 (mg/km)])</f>
        <v>#N/A</v>
      </c>
      <c r="O1097" s="129" t="e" cm="1">
        <f t="array" ref="O1097">_xlfn.XLOOKUP($A1097&amp;$Q$3,Data[Index]&amp;Data[Valid Test, Can be used for conformity (Y/N)],Data[l/100km])</f>
        <v>#N/A</v>
      </c>
      <c r="P1097" s="138">
        <f>_xlfn.XLOOKUP($A1097,Data[Index],Data[Comments])</f>
        <v>0</v>
      </c>
    </row>
    <row r="1098" spans="1:16" x14ac:dyDescent="0.2">
      <c r="A1098" s="129"/>
      <c r="B1098" s="129"/>
      <c r="C1098" s="129" t="e" cm="1">
        <f t="array" ref="C1098">_xlfn.XLOOKUP($A1098&amp;$Q$3&amp;$R$3,Data[Index]&amp;Data[Valid Test, Can be used for conformity (Y/N)]&amp;Data[Cycle],Data[Test Name])</f>
        <v>#N/A</v>
      </c>
      <c r="D1098" s="167" t="e" cm="1">
        <f t="array" ref="D1098">_xlfn.XLOOKUP($A1098&amp;$Q$3&amp;$R$3,Data[Index]&amp;Data[Valid Test, Can be used for conformity (Y/N)]&amp;Data[Cycle],Data[Mileage (Miles)])</f>
        <v>#N/A</v>
      </c>
      <c r="E1098" s="130" t="e" cm="1">
        <f t="array" ref="E1098">_xlfn.XLOOKUP($A1098&amp;$Q$3&amp;$R$3,Data[Index]&amp;Data[Valid Test, Can be used for conformity (Y/N)]&amp;Data[Cycle],Data[Date])</f>
        <v>#N/A</v>
      </c>
      <c r="F1098" s="129" t="e" cm="1">
        <f t="array" ref="F1098">_xlfn.XLOOKUP($A1098&amp;$Q$3&amp;$R$3,Data[Index]&amp;Data[Valid Test, Can be used for conformity (Y/N)]&amp;Data[Cycle],Data[CO/km (mg)])</f>
        <v>#N/A</v>
      </c>
      <c r="G1098" s="129" t="e" cm="1">
        <f t="array" ref="G1098">_xlfn.XLOOKUP($A1098&amp;$Q$3,Data[Index]&amp;Data[Valid Test, Can be used for conformity (Y/N)],Data[CO2/km (g)])</f>
        <v>#N/A</v>
      </c>
      <c r="H1098" s="129" t="e" cm="1">
        <f t="array" ref="H1098">_xlfn.XLOOKUP($A1098&amp;$Q$3,Data[Index]&amp;Data[Valid Test, Can be used for conformity (Y/N)],Data[THC/km (mg)])</f>
        <v>#N/A</v>
      </c>
      <c r="I1098" s="129" t="e" cm="1">
        <f t="array" ref="I1098">_xlfn.XLOOKUP($A1098&amp;$Q$3,Data[Index]&amp;Data[Valid Test, Can be used for conformity (Y/N)],Data[NOx/km (mg)])</f>
        <v>#N/A</v>
      </c>
      <c r="J1098" s="129" t="e" cm="1">
        <f t="array" ref="J1098">_xlfn.XLOOKUP($A1098&amp;$Q$3,Data[Index]&amp;Data[Valid Test, Can be used for conformity (Y/N)],Data[THC + NOx/km (mg)])</f>
        <v>#N/A</v>
      </c>
      <c r="K1098" s="142" t="e" cm="1">
        <f t="array" ref="K1098">_xlfn.XLOOKUP($A1098&amp;$Q$3,Data[Index]&amp;Data[Valid Test, Can be used for conformity (Y/N)],Data[PN/km ('#)])</f>
        <v>#N/A</v>
      </c>
      <c r="L1098" s="129" t="e" cm="1">
        <f t="array" ref="L1098">_xlfn.XLOOKUP($A1098&amp;$Q$3,Data[Index]&amp;Data[Valid Test, Can be used for conformity (Y/N)],Data[PM/km (mg)])</f>
        <v>#N/A</v>
      </c>
      <c r="M1098" s="126" t="e" cm="1">
        <f t="array" ref="M1098">_xlfn.XLOOKUP($A1098&amp;$Q$3,Data[Index]&amp;Data[Valid Test, Can be used for conformity (Y/N)],Data[CH4 (mg/km)])</f>
        <v>#N/A</v>
      </c>
      <c r="N1098" s="126" t="e" cm="1">
        <f t="array" ref="N1098">_xlfn.XLOOKUP($A1098&amp;$Q$3,Data[Index]&amp;Data[Valid Test, Can be used for conformity (Y/N)],Data[N20 (mg/km)])</f>
        <v>#N/A</v>
      </c>
      <c r="O1098" s="129" t="e" cm="1">
        <f t="array" ref="O1098">_xlfn.XLOOKUP($A1098&amp;$Q$3,Data[Index]&amp;Data[Valid Test, Can be used for conformity (Y/N)],Data[l/100km])</f>
        <v>#N/A</v>
      </c>
      <c r="P1098" s="138">
        <f>_xlfn.XLOOKUP($A1098,Data[Index],Data[Comments])</f>
        <v>0</v>
      </c>
    </row>
    <row r="1099" spans="1:16" x14ac:dyDescent="0.2">
      <c r="A1099" s="129"/>
      <c r="B1099" s="129"/>
      <c r="C1099" s="129" t="e" cm="1">
        <f t="array" ref="C1099">_xlfn.XLOOKUP($A1099&amp;$Q$3&amp;$R$3,Data[Index]&amp;Data[Valid Test, Can be used for conformity (Y/N)]&amp;Data[Cycle],Data[Test Name])</f>
        <v>#N/A</v>
      </c>
      <c r="D1099" s="167" t="e" cm="1">
        <f t="array" ref="D1099">_xlfn.XLOOKUP($A1099&amp;$Q$3&amp;$R$3,Data[Index]&amp;Data[Valid Test, Can be used for conformity (Y/N)]&amp;Data[Cycle],Data[Mileage (Miles)])</f>
        <v>#N/A</v>
      </c>
      <c r="E1099" s="130" t="e" cm="1">
        <f t="array" ref="E1099">_xlfn.XLOOKUP($A1099&amp;$Q$3&amp;$R$3,Data[Index]&amp;Data[Valid Test, Can be used for conformity (Y/N)]&amp;Data[Cycle],Data[Date])</f>
        <v>#N/A</v>
      </c>
      <c r="F1099" s="129" t="e" cm="1">
        <f t="array" ref="F1099">_xlfn.XLOOKUP($A1099&amp;$Q$3&amp;$R$3,Data[Index]&amp;Data[Valid Test, Can be used for conformity (Y/N)]&amp;Data[Cycle],Data[CO/km (mg)])</f>
        <v>#N/A</v>
      </c>
      <c r="G1099" s="129" t="e" cm="1">
        <f t="array" ref="G1099">_xlfn.XLOOKUP($A1099&amp;$Q$3,Data[Index]&amp;Data[Valid Test, Can be used for conformity (Y/N)],Data[CO2/km (g)])</f>
        <v>#N/A</v>
      </c>
      <c r="H1099" s="129" t="e" cm="1">
        <f t="array" ref="H1099">_xlfn.XLOOKUP($A1099&amp;$Q$3,Data[Index]&amp;Data[Valid Test, Can be used for conformity (Y/N)],Data[THC/km (mg)])</f>
        <v>#N/A</v>
      </c>
      <c r="I1099" s="129" t="e" cm="1">
        <f t="array" ref="I1099">_xlfn.XLOOKUP($A1099&amp;$Q$3,Data[Index]&amp;Data[Valid Test, Can be used for conformity (Y/N)],Data[NOx/km (mg)])</f>
        <v>#N/A</v>
      </c>
      <c r="J1099" s="129" t="e" cm="1">
        <f t="array" ref="J1099">_xlfn.XLOOKUP($A1099&amp;$Q$3,Data[Index]&amp;Data[Valid Test, Can be used for conformity (Y/N)],Data[THC + NOx/km (mg)])</f>
        <v>#N/A</v>
      </c>
      <c r="K1099" s="142" t="e" cm="1">
        <f t="array" ref="K1099">_xlfn.XLOOKUP($A1099&amp;$Q$3,Data[Index]&amp;Data[Valid Test, Can be used for conformity (Y/N)],Data[PN/km ('#)])</f>
        <v>#N/A</v>
      </c>
      <c r="L1099" s="129" t="e" cm="1">
        <f t="array" ref="L1099">_xlfn.XLOOKUP($A1099&amp;$Q$3,Data[Index]&amp;Data[Valid Test, Can be used for conformity (Y/N)],Data[PM/km (mg)])</f>
        <v>#N/A</v>
      </c>
      <c r="M1099" s="126" t="e" cm="1">
        <f t="array" ref="M1099">_xlfn.XLOOKUP($A1099&amp;$Q$3,Data[Index]&amp;Data[Valid Test, Can be used for conformity (Y/N)],Data[CH4 (mg/km)])</f>
        <v>#N/A</v>
      </c>
      <c r="N1099" s="126" t="e" cm="1">
        <f t="array" ref="N1099">_xlfn.XLOOKUP($A1099&amp;$Q$3,Data[Index]&amp;Data[Valid Test, Can be used for conformity (Y/N)],Data[N20 (mg/km)])</f>
        <v>#N/A</v>
      </c>
      <c r="O1099" s="129" t="e" cm="1">
        <f t="array" ref="O1099">_xlfn.XLOOKUP($A1099&amp;$Q$3,Data[Index]&amp;Data[Valid Test, Can be used for conformity (Y/N)],Data[l/100km])</f>
        <v>#N/A</v>
      </c>
      <c r="P1099" s="138" t="e">
        <f>_xlfn.XLOOKUP($A1099,Data[Index],Data[Comments])</f>
        <v>#N/A</v>
      </c>
    </row>
    <row r="1100" spans="1:16" x14ac:dyDescent="0.2">
      <c r="A1100" s="129"/>
      <c r="B1100" s="129"/>
      <c r="C1100" s="129" t="e" cm="1">
        <f t="array" ref="C1100">_xlfn.XLOOKUP($A1100&amp;$Q$3&amp;$R$3,Data[Index]&amp;Data[Valid Test, Can be used for conformity (Y/N)]&amp;Data[Cycle],Data[Test Name])</f>
        <v>#N/A</v>
      </c>
      <c r="D1100" s="167" t="e" cm="1">
        <f t="array" ref="D1100">_xlfn.XLOOKUP($A1100&amp;$Q$3&amp;$R$3,Data[Index]&amp;Data[Valid Test, Can be used for conformity (Y/N)]&amp;Data[Cycle],Data[Mileage (Miles)])</f>
        <v>#N/A</v>
      </c>
      <c r="E1100" s="130" t="e" cm="1">
        <f t="array" ref="E1100">_xlfn.XLOOKUP($A1100&amp;$Q$3&amp;$R$3,Data[Index]&amp;Data[Valid Test, Can be used for conformity (Y/N)]&amp;Data[Cycle],Data[Date])</f>
        <v>#N/A</v>
      </c>
      <c r="F1100" s="129" t="e" cm="1">
        <f t="array" ref="F1100">_xlfn.XLOOKUP($A1100&amp;$Q$3&amp;$R$3,Data[Index]&amp;Data[Valid Test, Can be used for conformity (Y/N)]&amp;Data[Cycle],Data[CO/km (mg)])</f>
        <v>#N/A</v>
      </c>
      <c r="G1100" s="129" t="e" cm="1">
        <f t="array" ref="G1100">_xlfn.XLOOKUP($A1100&amp;$Q$3,Data[Index]&amp;Data[Valid Test, Can be used for conformity (Y/N)],Data[CO2/km (g)])</f>
        <v>#N/A</v>
      </c>
      <c r="H1100" s="129" t="e" cm="1">
        <f t="array" ref="H1100">_xlfn.XLOOKUP($A1100&amp;$Q$3,Data[Index]&amp;Data[Valid Test, Can be used for conformity (Y/N)],Data[THC/km (mg)])</f>
        <v>#N/A</v>
      </c>
      <c r="I1100" s="129" t="e" cm="1">
        <f t="array" ref="I1100">_xlfn.XLOOKUP($A1100&amp;$Q$3,Data[Index]&amp;Data[Valid Test, Can be used for conformity (Y/N)],Data[NOx/km (mg)])</f>
        <v>#N/A</v>
      </c>
      <c r="J1100" s="129" t="e" cm="1">
        <f t="array" ref="J1100">_xlfn.XLOOKUP($A1100&amp;$Q$3,Data[Index]&amp;Data[Valid Test, Can be used for conformity (Y/N)],Data[THC + NOx/km (mg)])</f>
        <v>#N/A</v>
      </c>
      <c r="K1100" s="142" t="e" cm="1">
        <f t="array" ref="K1100">_xlfn.XLOOKUP($A1100&amp;$Q$3,Data[Index]&amp;Data[Valid Test, Can be used for conformity (Y/N)],Data[PN/km ('#)])</f>
        <v>#N/A</v>
      </c>
      <c r="L1100" s="129" t="e" cm="1">
        <f t="array" ref="L1100">_xlfn.XLOOKUP($A1100&amp;$Q$3,Data[Index]&amp;Data[Valid Test, Can be used for conformity (Y/N)],Data[PM/km (mg)])</f>
        <v>#N/A</v>
      </c>
      <c r="M1100" s="126" t="e" cm="1">
        <f t="array" ref="M1100">_xlfn.XLOOKUP($A1100&amp;$Q$3,Data[Index]&amp;Data[Valid Test, Can be used for conformity (Y/N)],Data[CH4 (mg/km)])</f>
        <v>#N/A</v>
      </c>
      <c r="N1100" s="126" t="e" cm="1">
        <f t="array" ref="N1100">_xlfn.XLOOKUP($A1100&amp;$Q$3,Data[Index]&amp;Data[Valid Test, Can be used for conformity (Y/N)],Data[N20 (mg/km)])</f>
        <v>#N/A</v>
      </c>
      <c r="O1100" s="129" t="e" cm="1">
        <f t="array" ref="O1100">_xlfn.XLOOKUP($A1100&amp;$Q$3,Data[Index]&amp;Data[Valid Test, Can be used for conformity (Y/N)],Data[l/100km])</f>
        <v>#N/A</v>
      </c>
      <c r="P1100" s="138">
        <f>_xlfn.XLOOKUP($A1100,Data[Index],Data[Comments])</f>
        <v>0</v>
      </c>
    </row>
    <row r="1101" spans="1:16" x14ac:dyDescent="0.2">
      <c r="A1101" s="129"/>
      <c r="B1101" s="129"/>
      <c r="C1101" s="129" t="e" cm="1">
        <f t="array" ref="C1101">_xlfn.XLOOKUP($A1101&amp;$Q$3&amp;$R$3,Data[Index]&amp;Data[Valid Test, Can be used for conformity (Y/N)]&amp;Data[Cycle],Data[Test Name])</f>
        <v>#N/A</v>
      </c>
      <c r="D1101" s="167" t="e" cm="1">
        <f t="array" ref="D1101">_xlfn.XLOOKUP($A1101&amp;$Q$3&amp;$R$3,Data[Index]&amp;Data[Valid Test, Can be used for conformity (Y/N)]&amp;Data[Cycle],Data[Mileage (Miles)])</f>
        <v>#N/A</v>
      </c>
      <c r="E1101" s="130" t="e" cm="1">
        <f t="array" ref="E1101">_xlfn.XLOOKUP($A1101&amp;$Q$3&amp;$R$3,Data[Index]&amp;Data[Valid Test, Can be used for conformity (Y/N)]&amp;Data[Cycle],Data[Date])</f>
        <v>#N/A</v>
      </c>
      <c r="F1101" s="129" t="e" cm="1">
        <f t="array" ref="F1101">_xlfn.XLOOKUP($A1101&amp;$Q$3&amp;$R$3,Data[Index]&amp;Data[Valid Test, Can be used for conformity (Y/N)]&amp;Data[Cycle],Data[CO/km (mg)])</f>
        <v>#N/A</v>
      </c>
      <c r="G1101" s="129" t="e" cm="1">
        <f t="array" ref="G1101">_xlfn.XLOOKUP($A1101&amp;$Q$3,Data[Index]&amp;Data[Valid Test, Can be used for conformity (Y/N)],Data[CO2/km (g)])</f>
        <v>#N/A</v>
      </c>
      <c r="H1101" s="129" t="e" cm="1">
        <f t="array" ref="H1101">_xlfn.XLOOKUP($A1101&amp;$Q$3,Data[Index]&amp;Data[Valid Test, Can be used for conformity (Y/N)],Data[THC/km (mg)])</f>
        <v>#N/A</v>
      </c>
      <c r="I1101" s="129" t="e" cm="1">
        <f t="array" ref="I1101">_xlfn.XLOOKUP($A1101&amp;$Q$3,Data[Index]&amp;Data[Valid Test, Can be used for conformity (Y/N)],Data[NOx/km (mg)])</f>
        <v>#N/A</v>
      </c>
      <c r="J1101" s="129" t="e" cm="1">
        <f t="array" ref="J1101">_xlfn.XLOOKUP($A1101&amp;$Q$3,Data[Index]&amp;Data[Valid Test, Can be used for conformity (Y/N)],Data[THC + NOx/km (mg)])</f>
        <v>#N/A</v>
      </c>
      <c r="K1101" s="142" t="e" cm="1">
        <f t="array" ref="K1101">_xlfn.XLOOKUP($A1101&amp;$Q$3,Data[Index]&amp;Data[Valid Test, Can be used for conformity (Y/N)],Data[PN/km ('#)])</f>
        <v>#N/A</v>
      </c>
      <c r="L1101" s="129" t="e" cm="1">
        <f t="array" ref="L1101">_xlfn.XLOOKUP($A1101&amp;$Q$3,Data[Index]&amp;Data[Valid Test, Can be used for conformity (Y/N)],Data[PM/km (mg)])</f>
        <v>#N/A</v>
      </c>
      <c r="M1101" s="126" t="e" cm="1">
        <f t="array" ref="M1101">_xlfn.XLOOKUP($A1101&amp;$Q$3,Data[Index]&amp;Data[Valid Test, Can be used for conformity (Y/N)],Data[CH4 (mg/km)])</f>
        <v>#N/A</v>
      </c>
      <c r="N1101" s="126" t="e" cm="1">
        <f t="array" ref="N1101">_xlfn.XLOOKUP($A1101&amp;$Q$3,Data[Index]&amp;Data[Valid Test, Can be used for conformity (Y/N)],Data[N20 (mg/km)])</f>
        <v>#N/A</v>
      </c>
      <c r="O1101" s="129" t="e" cm="1">
        <f t="array" ref="O1101">_xlfn.XLOOKUP($A1101&amp;$Q$3,Data[Index]&amp;Data[Valid Test, Can be used for conformity (Y/N)],Data[l/100km])</f>
        <v>#N/A</v>
      </c>
      <c r="P1101" s="138">
        <f>_xlfn.XLOOKUP($A1101,Data[Index],Data[Comments])</f>
        <v>0</v>
      </c>
    </row>
    <row r="1102" spans="1:16" x14ac:dyDescent="0.2">
      <c r="A1102" s="129"/>
      <c r="B1102" s="129"/>
      <c r="C1102" s="129" t="e" cm="1">
        <f t="array" ref="C1102">_xlfn.XLOOKUP($A1102&amp;$Q$3&amp;$R$3,Data[Index]&amp;Data[Valid Test, Can be used for conformity (Y/N)]&amp;Data[Cycle],Data[Test Name])</f>
        <v>#N/A</v>
      </c>
      <c r="D1102" s="167" t="e" cm="1">
        <f t="array" ref="D1102">_xlfn.XLOOKUP($A1102&amp;$Q$3&amp;$R$3,Data[Index]&amp;Data[Valid Test, Can be used for conformity (Y/N)]&amp;Data[Cycle],Data[Mileage (Miles)])</f>
        <v>#N/A</v>
      </c>
      <c r="E1102" s="130" t="e" cm="1">
        <f t="array" ref="E1102">_xlfn.XLOOKUP($A1102&amp;$Q$3&amp;$R$3,Data[Index]&amp;Data[Valid Test, Can be used for conformity (Y/N)]&amp;Data[Cycle],Data[Date])</f>
        <v>#N/A</v>
      </c>
      <c r="F1102" s="129" t="e" cm="1">
        <f t="array" ref="F1102">_xlfn.XLOOKUP($A1102&amp;$Q$3&amp;$R$3,Data[Index]&amp;Data[Valid Test, Can be used for conformity (Y/N)]&amp;Data[Cycle],Data[CO/km (mg)])</f>
        <v>#N/A</v>
      </c>
      <c r="G1102" s="129" t="e" cm="1">
        <f t="array" ref="G1102">_xlfn.XLOOKUP($A1102&amp;$Q$3,Data[Index]&amp;Data[Valid Test, Can be used for conformity (Y/N)],Data[CO2/km (g)])</f>
        <v>#N/A</v>
      </c>
      <c r="H1102" s="129" t="e" cm="1">
        <f t="array" ref="H1102">_xlfn.XLOOKUP($A1102&amp;$Q$3,Data[Index]&amp;Data[Valid Test, Can be used for conformity (Y/N)],Data[THC/km (mg)])</f>
        <v>#N/A</v>
      </c>
      <c r="I1102" s="129" t="e" cm="1">
        <f t="array" ref="I1102">_xlfn.XLOOKUP($A1102&amp;$Q$3,Data[Index]&amp;Data[Valid Test, Can be used for conformity (Y/N)],Data[NOx/km (mg)])</f>
        <v>#N/A</v>
      </c>
      <c r="J1102" s="129" t="e" cm="1">
        <f t="array" ref="J1102">_xlfn.XLOOKUP($A1102&amp;$Q$3,Data[Index]&amp;Data[Valid Test, Can be used for conformity (Y/N)],Data[THC + NOx/km (mg)])</f>
        <v>#N/A</v>
      </c>
      <c r="K1102" s="142" t="e" cm="1">
        <f t="array" ref="K1102">_xlfn.XLOOKUP($A1102&amp;$Q$3,Data[Index]&amp;Data[Valid Test, Can be used for conformity (Y/N)],Data[PN/km ('#)])</f>
        <v>#N/A</v>
      </c>
      <c r="L1102" s="129" t="e" cm="1">
        <f t="array" ref="L1102">_xlfn.XLOOKUP($A1102&amp;$Q$3,Data[Index]&amp;Data[Valid Test, Can be used for conformity (Y/N)],Data[PM/km (mg)])</f>
        <v>#N/A</v>
      </c>
      <c r="M1102" s="126" t="e" cm="1">
        <f t="array" ref="M1102">_xlfn.XLOOKUP($A1102&amp;$Q$3,Data[Index]&amp;Data[Valid Test, Can be used for conformity (Y/N)],Data[CH4 (mg/km)])</f>
        <v>#N/A</v>
      </c>
      <c r="N1102" s="126" t="e" cm="1">
        <f t="array" ref="N1102">_xlfn.XLOOKUP($A1102&amp;$Q$3,Data[Index]&amp;Data[Valid Test, Can be used for conformity (Y/N)],Data[N20 (mg/km)])</f>
        <v>#N/A</v>
      </c>
      <c r="O1102" s="129" t="e" cm="1">
        <f t="array" ref="O1102">_xlfn.XLOOKUP($A1102&amp;$Q$3,Data[Index]&amp;Data[Valid Test, Can be used for conformity (Y/N)],Data[l/100km])</f>
        <v>#N/A</v>
      </c>
      <c r="P1102" s="138" t="e">
        <f>_xlfn.XLOOKUP($A1102,Data[Index],Data[Comments])</f>
        <v>#N/A</v>
      </c>
    </row>
    <row r="1103" spans="1:16" x14ac:dyDescent="0.2">
      <c r="A1103" s="129"/>
      <c r="B1103" s="129"/>
      <c r="C1103" s="129" t="e" cm="1">
        <f t="array" ref="C1103">_xlfn.XLOOKUP($A1103&amp;$Q$3&amp;$R$3,Data[Index]&amp;Data[Valid Test, Can be used for conformity (Y/N)]&amp;Data[Cycle],Data[Test Name])</f>
        <v>#N/A</v>
      </c>
      <c r="D1103" s="167" t="e" cm="1">
        <f t="array" ref="D1103">_xlfn.XLOOKUP($A1103&amp;$Q$3&amp;$R$3,Data[Index]&amp;Data[Valid Test, Can be used for conformity (Y/N)]&amp;Data[Cycle],Data[Mileage (Miles)])</f>
        <v>#N/A</v>
      </c>
      <c r="E1103" s="130" t="e" cm="1">
        <f t="array" ref="E1103">_xlfn.XLOOKUP($A1103&amp;$Q$3&amp;$R$3,Data[Index]&amp;Data[Valid Test, Can be used for conformity (Y/N)]&amp;Data[Cycle],Data[Date])</f>
        <v>#N/A</v>
      </c>
      <c r="F1103" s="129" t="e" cm="1">
        <f t="array" ref="F1103">_xlfn.XLOOKUP($A1103&amp;$Q$3&amp;$R$3,Data[Index]&amp;Data[Valid Test, Can be used for conformity (Y/N)]&amp;Data[Cycle],Data[CO/km (mg)])</f>
        <v>#N/A</v>
      </c>
      <c r="G1103" s="129" t="e" cm="1">
        <f t="array" ref="G1103">_xlfn.XLOOKUP($A1103&amp;$Q$3,Data[Index]&amp;Data[Valid Test, Can be used for conformity (Y/N)],Data[CO2/km (g)])</f>
        <v>#N/A</v>
      </c>
      <c r="H1103" s="129" t="e" cm="1">
        <f t="array" ref="H1103">_xlfn.XLOOKUP($A1103&amp;$Q$3,Data[Index]&amp;Data[Valid Test, Can be used for conformity (Y/N)],Data[THC/km (mg)])</f>
        <v>#N/A</v>
      </c>
      <c r="I1103" s="129" t="e" cm="1">
        <f t="array" ref="I1103">_xlfn.XLOOKUP($A1103&amp;$Q$3,Data[Index]&amp;Data[Valid Test, Can be used for conformity (Y/N)],Data[NOx/km (mg)])</f>
        <v>#N/A</v>
      </c>
      <c r="J1103" s="129" t="e" cm="1">
        <f t="array" ref="J1103">_xlfn.XLOOKUP($A1103&amp;$Q$3,Data[Index]&amp;Data[Valid Test, Can be used for conformity (Y/N)],Data[THC + NOx/km (mg)])</f>
        <v>#N/A</v>
      </c>
      <c r="K1103" s="142" t="e" cm="1">
        <f t="array" ref="K1103">_xlfn.XLOOKUP($A1103&amp;$Q$3,Data[Index]&amp;Data[Valid Test, Can be used for conformity (Y/N)],Data[PN/km ('#)])</f>
        <v>#N/A</v>
      </c>
      <c r="L1103" s="129" t="e" cm="1">
        <f t="array" ref="L1103">_xlfn.XLOOKUP($A1103&amp;$Q$3,Data[Index]&amp;Data[Valid Test, Can be used for conformity (Y/N)],Data[PM/km (mg)])</f>
        <v>#N/A</v>
      </c>
      <c r="M1103" s="126" t="e" cm="1">
        <f t="array" ref="M1103">_xlfn.XLOOKUP($A1103&amp;$Q$3,Data[Index]&amp;Data[Valid Test, Can be used for conformity (Y/N)],Data[CH4 (mg/km)])</f>
        <v>#N/A</v>
      </c>
      <c r="N1103" s="126" t="e" cm="1">
        <f t="array" ref="N1103">_xlfn.XLOOKUP($A1103&amp;$Q$3,Data[Index]&amp;Data[Valid Test, Can be used for conformity (Y/N)],Data[N20 (mg/km)])</f>
        <v>#N/A</v>
      </c>
      <c r="O1103" s="129" t="e" cm="1">
        <f t="array" ref="O1103">_xlfn.XLOOKUP($A1103&amp;$Q$3,Data[Index]&amp;Data[Valid Test, Can be used for conformity (Y/N)],Data[l/100km])</f>
        <v>#N/A</v>
      </c>
      <c r="P1103" s="138" t="e">
        <f>_xlfn.XLOOKUP($A1103,Data[Index],Data[Comments])</f>
        <v>#N/A</v>
      </c>
    </row>
    <row r="1104" spans="1:16" x14ac:dyDescent="0.2">
      <c r="A1104" s="129"/>
      <c r="B1104" s="129"/>
      <c r="C1104" s="129" t="e" cm="1">
        <f t="array" ref="C1104">_xlfn.XLOOKUP($A1104&amp;$Q$3&amp;$R$3,Data[Index]&amp;Data[Valid Test, Can be used for conformity (Y/N)]&amp;Data[Cycle],Data[Test Name])</f>
        <v>#N/A</v>
      </c>
      <c r="D1104" s="167" t="e" cm="1">
        <f t="array" ref="D1104">_xlfn.XLOOKUP($A1104&amp;$Q$3&amp;$R$3,Data[Index]&amp;Data[Valid Test, Can be used for conformity (Y/N)]&amp;Data[Cycle],Data[Mileage (Miles)])</f>
        <v>#N/A</v>
      </c>
      <c r="E1104" s="130" t="e" cm="1">
        <f t="array" ref="E1104">_xlfn.XLOOKUP($A1104&amp;$Q$3&amp;$R$3,Data[Index]&amp;Data[Valid Test, Can be used for conformity (Y/N)]&amp;Data[Cycle],Data[Date])</f>
        <v>#N/A</v>
      </c>
      <c r="F1104" s="129" t="e" cm="1">
        <f t="array" ref="F1104">_xlfn.XLOOKUP($A1104&amp;$Q$3&amp;$R$3,Data[Index]&amp;Data[Valid Test, Can be used for conformity (Y/N)]&amp;Data[Cycle],Data[CO/km (mg)])</f>
        <v>#N/A</v>
      </c>
      <c r="G1104" s="129" t="e" cm="1">
        <f t="array" ref="G1104">_xlfn.XLOOKUP($A1104&amp;$Q$3,Data[Index]&amp;Data[Valid Test, Can be used for conformity (Y/N)],Data[CO2/km (g)])</f>
        <v>#N/A</v>
      </c>
      <c r="H1104" s="129" t="e" cm="1">
        <f t="array" ref="H1104">_xlfn.XLOOKUP($A1104&amp;$Q$3,Data[Index]&amp;Data[Valid Test, Can be used for conformity (Y/N)],Data[THC/km (mg)])</f>
        <v>#N/A</v>
      </c>
      <c r="I1104" s="129" t="e" cm="1">
        <f t="array" ref="I1104">_xlfn.XLOOKUP($A1104&amp;$Q$3,Data[Index]&amp;Data[Valid Test, Can be used for conformity (Y/N)],Data[NOx/km (mg)])</f>
        <v>#N/A</v>
      </c>
      <c r="J1104" s="129" t="e" cm="1">
        <f t="array" ref="J1104">_xlfn.XLOOKUP($A1104&amp;$Q$3,Data[Index]&amp;Data[Valid Test, Can be used for conformity (Y/N)],Data[THC + NOx/km (mg)])</f>
        <v>#N/A</v>
      </c>
      <c r="K1104" s="142" t="e" cm="1">
        <f t="array" ref="K1104">_xlfn.XLOOKUP($A1104&amp;$Q$3,Data[Index]&amp;Data[Valid Test, Can be used for conformity (Y/N)],Data[PN/km ('#)])</f>
        <v>#N/A</v>
      </c>
      <c r="L1104" s="129" t="e" cm="1">
        <f t="array" ref="L1104">_xlfn.XLOOKUP($A1104&amp;$Q$3,Data[Index]&amp;Data[Valid Test, Can be used for conformity (Y/N)],Data[PM/km (mg)])</f>
        <v>#N/A</v>
      </c>
      <c r="M1104" s="126" t="e" cm="1">
        <f t="array" ref="M1104">_xlfn.XLOOKUP($A1104&amp;$Q$3,Data[Index]&amp;Data[Valid Test, Can be used for conformity (Y/N)],Data[CH4 (mg/km)])</f>
        <v>#N/A</v>
      </c>
      <c r="N1104" s="126" t="e" cm="1">
        <f t="array" ref="N1104">_xlfn.XLOOKUP($A1104&amp;$Q$3,Data[Index]&amp;Data[Valid Test, Can be used for conformity (Y/N)],Data[N20 (mg/km)])</f>
        <v>#N/A</v>
      </c>
      <c r="O1104" s="129" t="e" cm="1">
        <f t="array" ref="O1104">_xlfn.XLOOKUP($A1104&amp;$Q$3,Data[Index]&amp;Data[Valid Test, Can be used for conformity (Y/N)],Data[l/100km])</f>
        <v>#N/A</v>
      </c>
      <c r="P1104" s="138" t="e">
        <f>_xlfn.XLOOKUP($A1104,Data[Index],Data[Comments])</f>
        <v>#N/A</v>
      </c>
    </row>
    <row r="1105" spans="1:16" x14ac:dyDescent="0.2">
      <c r="A1105" s="129"/>
      <c r="B1105" s="129"/>
      <c r="C1105" s="129" t="e" cm="1">
        <f t="array" ref="C1105">_xlfn.XLOOKUP($A1105&amp;$Q$3&amp;$R$3,Data[Index]&amp;Data[Valid Test, Can be used for conformity (Y/N)]&amp;Data[Cycle],Data[Test Name])</f>
        <v>#N/A</v>
      </c>
      <c r="D1105" s="167" t="e" cm="1">
        <f t="array" ref="D1105">_xlfn.XLOOKUP($A1105&amp;$Q$3&amp;$R$3,Data[Index]&amp;Data[Valid Test, Can be used for conformity (Y/N)]&amp;Data[Cycle],Data[Mileage (Miles)])</f>
        <v>#N/A</v>
      </c>
      <c r="E1105" s="130" t="e" cm="1">
        <f t="array" ref="E1105">_xlfn.XLOOKUP($A1105&amp;$Q$3&amp;$R$3,Data[Index]&amp;Data[Valid Test, Can be used for conformity (Y/N)]&amp;Data[Cycle],Data[Date])</f>
        <v>#N/A</v>
      </c>
      <c r="F1105" s="129" t="e" cm="1">
        <f t="array" ref="F1105">_xlfn.XLOOKUP($A1105&amp;$Q$3&amp;$R$3,Data[Index]&amp;Data[Valid Test, Can be used for conformity (Y/N)]&amp;Data[Cycle],Data[CO/km (mg)])</f>
        <v>#N/A</v>
      </c>
      <c r="G1105" s="129" t="e" cm="1">
        <f t="array" ref="G1105">_xlfn.XLOOKUP($A1105&amp;$Q$3,Data[Index]&amp;Data[Valid Test, Can be used for conformity (Y/N)],Data[CO2/km (g)])</f>
        <v>#N/A</v>
      </c>
      <c r="H1105" s="129" t="e" cm="1">
        <f t="array" ref="H1105">_xlfn.XLOOKUP($A1105&amp;$Q$3,Data[Index]&amp;Data[Valid Test, Can be used for conformity (Y/N)],Data[THC/km (mg)])</f>
        <v>#N/A</v>
      </c>
      <c r="I1105" s="129" t="e" cm="1">
        <f t="array" ref="I1105">_xlfn.XLOOKUP($A1105&amp;$Q$3,Data[Index]&amp;Data[Valid Test, Can be used for conformity (Y/N)],Data[NOx/km (mg)])</f>
        <v>#N/A</v>
      </c>
      <c r="J1105" s="129" t="e" cm="1">
        <f t="array" ref="J1105">_xlfn.XLOOKUP($A1105&amp;$Q$3,Data[Index]&amp;Data[Valid Test, Can be used for conformity (Y/N)],Data[THC + NOx/km (mg)])</f>
        <v>#N/A</v>
      </c>
      <c r="K1105" s="142" t="e" cm="1">
        <f t="array" ref="K1105">_xlfn.XLOOKUP($A1105&amp;$Q$3,Data[Index]&amp;Data[Valid Test, Can be used for conformity (Y/N)],Data[PN/km ('#)])</f>
        <v>#N/A</v>
      </c>
      <c r="L1105" s="129" t="e" cm="1">
        <f t="array" ref="L1105">_xlfn.XLOOKUP($A1105&amp;$Q$3,Data[Index]&amp;Data[Valid Test, Can be used for conformity (Y/N)],Data[PM/km (mg)])</f>
        <v>#N/A</v>
      </c>
      <c r="M1105" s="126" t="e" cm="1">
        <f t="array" ref="M1105">_xlfn.XLOOKUP($A1105&amp;$Q$3,Data[Index]&amp;Data[Valid Test, Can be used for conformity (Y/N)],Data[CH4 (mg/km)])</f>
        <v>#N/A</v>
      </c>
      <c r="N1105" s="126" t="e" cm="1">
        <f t="array" ref="N1105">_xlfn.XLOOKUP($A1105&amp;$Q$3,Data[Index]&amp;Data[Valid Test, Can be used for conformity (Y/N)],Data[N20 (mg/km)])</f>
        <v>#N/A</v>
      </c>
      <c r="O1105" s="129" t="e" cm="1">
        <f t="array" ref="O1105">_xlfn.XLOOKUP($A1105&amp;$Q$3,Data[Index]&amp;Data[Valid Test, Can be used for conformity (Y/N)],Data[l/100km])</f>
        <v>#N/A</v>
      </c>
      <c r="P1105" s="138">
        <f>_xlfn.XLOOKUP($A1105,Data[Index],Data[Comments])</f>
        <v>0</v>
      </c>
    </row>
    <row r="1106" spans="1:16" x14ac:dyDescent="0.2">
      <c r="A1106" s="129"/>
      <c r="B1106" s="129"/>
      <c r="C1106" s="129" t="e" cm="1">
        <f t="array" ref="C1106">_xlfn.XLOOKUP($A1106&amp;$Q$3&amp;$R$3,Data[Index]&amp;Data[Valid Test, Can be used for conformity (Y/N)]&amp;Data[Cycle],Data[Test Name])</f>
        <v>#N/A</v>
      </c>
      <c r="D1106" s="167" t="e" cm="1">
        <f t="array" ref="D1106">_xlfn.XLOOKUP($A1106&amp;$Q$3&amp;$R$3,Data[Index]&amp;Data[Valid Test, Can be used for conformity (Y/N)]&amp;Data[Cycle],Data[Mileage (Miles)])</f>
        <v>#N/A</v>
      </c>
      <c r="E1106" s="130" t="e" cm="1">
        <f t="array" ref="E1106">_xlfn.XLOOKUP($A1106&amp;$Q$3&amp;$R$3,Data[Index]&amp;Data[Valid Test, Can be used for conformity (Y/N)]&amp;Data[Cycle],Data[Date])</f>
        <v>#N/A</v>
      </c>
      <c r="F1106" s="129" t="e" cm="1">
        <f t="array" ref="F1106">_xlfn.XLOOKUP($A1106&amp;$Q$3&amp;$R$3,Data[Index]&amp;Data[Valid Test, Can be used for conformity (Y/N)]&amp;Data[Cycle],Data[CO/km (mg)])</f>
        <v>#N/A</v>
      </c>
      <c r="G1106" s="129" t="e" cm="1">
        <f t="array" ref="G1106">_xlfn.XLOOKUP($A1106&amp;$Q$3,Data[Index]&amp;Data[Valid Test, Can be used for conformity (Y/N)],Data[CO2/km (g)])</f>
        <v>#N/A</v>
      </c>
      <c r="H1106" s="129" t="e" cm="1">
        <f t="array" ref="H1106">_xlfn.XLOOKUP($A1106&amp;$Q$3,Data[Index]&amp;Data[Valid Test, Can be used for conformity (Y/N)],Data[THC/km (mg)])</f>
        <v>#N/A</v>
      </c>
      <c r="I1106" s="129" t="e" cm="1">
        <f t="array" ref="I1106">_xlfn.XLOOKUP($A1106&amp;$Q$3,Data[Index]&amp;Data[Valid Test, Can be used for conformity (Y/N)],Data[NOx/km (mg)])</f>
        <v>#N/A</v>
      </c>
      <c r="J1106" s="129" t="e" cm="1">
        <f t="array" ref="J1106">_xlfn.XLOOKUP($A1106&amp;$Q$3,Data[Index]&amp;Data[Valid Test, Can be used for conformity (Y/N)],Data[THC + NOx/km (mg)])</f>
        <v>#N/A</v>
      </c>
      <c r="K1106" s="142" t="e" cm="1">
        <f t="array" ref="K1106">_xlfn.XLOOKUP($A1106&amp;$Q$3,Data[Index]&amp;Data[Valid Test, Can be used for conformity (Y/N)],Data[PN/km ('#)])</f>
        <v>#N/A</v>
      </c>
      <c r="L1106" s="129" t="e" cm="1">
        <f t="array" ref="L1106">_xlfn.XLOOKUP($A1106&amp;$Q$3,Data[Index]&amp;Data[Valid Test, Can be used for conformity (Y/N)],Data[PM/km (mg)])</f>
        <v>#N/A</v>
      </c>
      <c r="M1106" s="126" t="e" cm="1">
        <f t="array" ref="M1106">_xlfn.XLOOKUP($A1106&amp;$Q$3,Data[Index]&amp;Data[Valid Test, Can be used for conformity (Y/N)],Data[CH4 (mg/km)])</f>
        <v>#N/A</v>
      </c>
      <c r="N1106" s="126" t="e" cm="1">
        <f t="array" ref="N1106">_xlfn.XLOOKUP($A1106&amp;$Q$3,Data[Index]&amp;Data[Valid Test, Can be used for conformity (Y/N)],Data[N20 (mg/km)])</f>
        <v>#N/A</v>
      </c>
      <c r="O1106" s="129" t="e" cm="1">
        <f t="array" ref="O1106">_xlfn.XLOOKUP($A1106&amp;$Q$3,Data[Index]&amp;Data[Valid Test, Can be used for conformity (Y/N)],Data[l/100km])</f>
        <v>#N/A</v>
      </c>
      <c r="P1106" s="138">
        <f>_xlfn.XLOOKUP($A1106,Data[Index],Data[Comments])</f>
        <v>0</v>
      </c>
    </row>
    <row r="1107" spans="1:16" x14ac:dyDescent="0.2">
      <c r="A1107" s="129"/>
      <c r="B1107" s="129"/>
      <c r="C1107" s="129" t="e" cm="1">
        <f t="array" ref="C1107">_xlfn.XLOOKUP($A1107&amp;$Q$3&amp;$R$3,Data[Index]&amp;Data[Valid Test, Can be used for conformity (Y/N)]&amp;Data[Cycle],Data[Test Name])</f>
        <v>#N/A</v>
      </c>
      <c r="D1107" s="167" t="e" cm="1">
        <f t="array" ref="D1107">_xlfn.XLOOKUP($A1107&amp;$Q$3&amp;$R$3,Data[Index]&amp;Data[Valid Test, Can be used for conformity (Y/N)]&amp;Data[Cycle],Data[Mileage (Miles)])</f>
        <v>#N/A</v>
      </c>
      <c r="E1107" s="130" t="e" cm="1">
        <f t="array" ref="E1107">_xlfn.XLOOKUP($A1107&amp;$Q$3&amp;$R$3,Data[Index]&amp;Data[Valid Test, Can be used for conformity (Y/N)]&amp;Data[Cycle],Data[Date])</f>
        <v>#N/A</v>
      </c>
      <c r="F1107" s="129" t="e" cm="1">
        <f t="array" ref="F1107">_xlfn.XLOOKUP($A1107&amp;$Q$3&amp;$R$3,Data[Index]&amp;Data[Valid Test, Can be used for conformity (Y/N)]&amp;Data[Cycle],Data[CO/km (mg)])</f>
        <v>#N/A</v>
      </c>
      <c r="G1107" s="129" t="e" cm="1">
        <f t="array" ref="G1107">_xlfn.XLOOKUP($A1107&amp;$Q$3,Data[Index]&amp;Data[Valid Test, Can be used for conformity (Y/N)],Data[CO2/km (g)])</f>
        <v>#N/A</v>
      </c>
      <c r="H1107" s="129" t="e" cm="1">
        <f t="array" ref="H1107">_xlfn.XLOOKUP($A1107&amp;$Q$3,Data[Index]&amp;Data[Valid Test, Can be used for conformity (Y/N)],Data[THC/km (mg)])</f>
        <v>#N/A</v>
      </c>
      <c r="I1107" s="129" t="e" cm="1">
        <f t="array" ref="I1107">_xlfn.XLOOKUP($A1107&amp;$Q$3,Data[Index]&amp;Data[Valid Test, Can be used for conformity (Y/N)],Data[NOx/km (mg)])</f>
        <v>#N/A</v>
      </c>
      <c r="J1107" s="129" t="e" cm="1">
        <f t="array" ref="J1107">_xlfn.XLOOKUP($A1107&amp;$Q$3,Data[Index]&amp;Data[Valid Test, Can be used for conformity (Y/N)],Data[THC + NOx/km (mg)])</f>
        <v>#N/A</v>
      </c>
      <c r="K1107" s="142" t="e" cm="1">
        <f t="array" ref="K1107">_xlfn.XLOOKUP($A1107&amp;$Q$3,Data[Index]&amp;Data[Valid Test, Can be used for conformity (Y/N)],Data[PN/km ('#)])</f>
        <v>#N/A</v>
      </c>
      <c r="L1107" s="129" t="e" cm="1">
        <f t="array" ref="L1107">_xlfn.XLOOKUP($A1107&amp;$Q$3,Data[Index]&amp;Data[Valid Test, Can be used for conformity (Y/N)],Data[PM/km (mg)])</f>
        <v>#N/A</v>
      </c>
      <c r="M1107" s="126" t="e" cm="1">
        <f t="array" ref="M1107">_xlfn.XLOOKUP($A1107&amp;$Q$3,Data[Index]&amp;Data[Valid Test, Can be used for conformity (Y/N)],Data[CH4 (mg/km)])</f>
        <v>#N/A</v>
      </c>
      <c r="N1107" s="126" t="e" cm="1">
        <f t="array" ref="N1107">_xlfn.XLOOKUP($A1107&amp;$Q$3,Data[Index]&amp;Data[Valid Test, Can be used for conformity (Y/N)],Data[N20 (mg/km)])</f>
        <v>#N/A</v>
      </c>
      <c r="O1107" s="129" t="e" cm="1">
        <f t="array" ref="O1107">_xlfn.XLOOKUP($A1107&amp;$Q$3,Data[Index]&amp;Data[Valid Test, Can be used for conformity (Y/N)],Data[l/100km])</f>
        <v>#N/A</v>
      </c>
      <c r="P1107" s="138" t="e">
        <f>_xlfn.XLOOKUP($A1107,Data[Index],Data[Comments])</f>
        <v>#N/A</v>
      </c>
    </row>
    <row r="1108" spans="1:16" x14ac:dyDescent="0.2">
      <c r="A1108" s="129"/>
      <c r="B1108" s="129"/>
      <c r="C1108" s="129" t="e" cm="1">
        <f t="array" ref="C1108">_xlfn.XLOOKUP($A1108&amp;$Q$3&amp;$R$3,Data[Index]&amp;Data[Valid Test, Can be used for conformity (Y/N)]&amp;Data[Cycle],Data[Test Name])</f>
        <v>#N/A</v>
      </c>
      <c r="D1108" s="167" t="e" cm="1">
        <f t="array" ref="D1108">_xlfn.XLOOKUP($A1108&amp;$Q$3&amp;$R$3,Data[Index]&amp;Data[Valid Test, Can be used for conformity (Y/N)]&amp;Data[Cycle],Data[Mileage (Miles)])</f>
        <v>#N/A</v>
      </c>
      <c r="E1108" s="130" t="e" cm="1">
        <f t="array" ref="E1108">_xlfn.XLOOKUP($A1108&amp;$Q$3&amp;$R$3,Data[Index]&amp;Data[Valid Test, Can be used for conformity (Y/N)]&amp;Data[Cycle],Data[Date])</f>
        <v>#N/A</v>
      </c>
      <c r="F1108" s="129" t="e" cm="1">
        <f t="array" ref="F1108">_xlfn.XLOOKUP($A1108&amp;$Q$3&amp;$R$3,Data[Index]&amp;Data[Valid Test, Can be used for conformity (Y/N)]&amp;Data[Cycle],Data[CO/km (mg)])</f>
        <v>#N/A</v>
      </c>
      <c r="G1108" s="129" t="e" cm="1">
        <f t="array" ref="G1108">_xlfn.XLOOKUP($A1108&amp;$Q$3,Data[Index]&amp;Data[Valid Test, Can be used for conformity (Y/N)],Data[CO2/km (g)])</f>
        <v>#N/A</v>
      </c>
      <c r="H1108" s="129" t="e" cm="1">
        <f t="array" ref="H1108">_xlfn.XLOOKUP($A1108&amp;$Q$3,Data[Index]&amp;Data[Valid Test, Can be used for conformity (Y/N)],Data[THC/km (mg)])</f>
        <v>#N/A</v>
      </c>
      <c r="I1108" s="129" t="e" cm="1">
        <f t="array" ref="I1108">_xlfn.XLOOKUP($A1108&amp;$Q$3,Data[Index]&amp;Data[Valid Test, Can be used for conformity (Y/N)],Data[NOx/km (mg)])</f>
        <v>#N/A</v>
      </c>
      <c r="J1108" s="129" t="e" cm="1">
        <f t="array" ref="J1108">_xlfn.XLOOKUP($A1108&amp;$Q$3,Data[Index]&amp;Data[Valid Test, Can be used for conformity (Y/N)],Data[THC + NOx/km (mg)])</f>
        <v>#N/A</v>
      </c>
      <c r="K1108" s="142" t="e" cm="1">
        <f t="array" ref="K1108">_xlfn.XLOOKUP($A1108&amp;$Q$3,Data[Index]&amp;Data[Valid Test, Can be used for conformity (Y/N)],Data[PN/km ('#)])</f>
        <v>#N/A</v>
      </c>
      <c r="L1108" s="129" t="e" cm="1">
        <f t="array" ref="L1108">_xlfn.XLOOKUP($A1108&amp;$Q$3,Data[Index]&amp;Data[Valid Test, Can be used for conformity (Y/N)],Data[PM/km (mg)])</f>
        <v>#N/A</v>
      </c>
      <c r="M1108" s="126" t="e" cm="1">
        <f t="array" ref="M1108">_xlfn.XLOOKUP($A1108&amp;$Q$3,Data[Index]&amp;Data[Valid Test, Can be used for conformity (Y/N)],Data[CH4 (mg/km)])</f>
        <v>#N/A</v>
      </c>
      <c r="N1108" s="126" t="e" cm="1">
        <f t="array" ref="N1108">_xlfn.XLOOKUP($A1108&amp;$Q$3,Data[Index]&amp;Data[Valid Test, Can be used for conformity (Y/N)],Data[N20 (mg/km)])</f>
        <v>#N/A</v>
      </c>
      <c r="O1108" s="129" t="e" cm="1">
        <f t="array" ref="O1108">_xlfn.XLOOKUP($A1108&amp;$Q$3,Data[Index]&amp;Data[Valid Test, Can be used for conformity (Y/N)],Data[l/100km])</f>
        <v>#N/A</v>
      </c>
      <c r="P1108" s="138">
        <f>_xlfn.XLOOKUP($A1108,Data[Index],Data[Comments])</f>
        <v>0</v>
      </c>
    </row>
    <row r="1109" spans="1:16" x14ac:dyDescent="0.2">
      <c r="A1109" s="129"/>
      <c r="B1109" s="129"/>
      <c r="C1109" s="129" t="e" cm="1">
        <f t="array" ref="C1109">_xlfn.XLOOKUP($A1109&amp;$Q$3&amp;$R$3,Data[Index]&amp;Data[Valid Test, Can be used for conformity (Y/N)]&amp;Data[Cycle],Data[Test Name])</f>
        <v>#N/A</v>
      </c>
      <c r="D1109" s="167" t="e" cm="1">
        <f t="array" ref="D1109">_xlfn.XLOOKUP($A1109&amp;$Q$3&amp;$R$3,Data[Index]&amp;Data[Valid Test, Can be used for conformity (Y/N)]&amp;Data[Cycle],Data[Mileage (Miles)])</f>
        <v>#N/A</v>
      </c>
      <c r="E1109" s="130" t="e" cm="1">
        <f t="array" ref="E1109">_xlfn.XLOOKUP($A1109&amp;$Q$3&amp;$R$3,Data[Index]&amp;Data[Valid Test, Can be used for conformity (Y/N)]&amp;Data[Cycle],Data[Date])</f>
        <v>#N/A</v>
      </c>
      <c r="F1109" s="129" t="e" cm="1">
        <f t="array" ref="F1109">_xlfn.XLOOKUP($A1109&amp;$Q$3&amp;$R$3,Data[Index]&amp;Data[Valid Test, Can be used for conformity (Y/N)]&amp;Data[Cycle],Data[CO/km (mg)])</f>
        <v>#N/A</v>
      </c>
      <c r="G1109" s="129" t="e" cm="1">
        <f t="array" ref="G1109">_xlfn.XLOOKUP($A1109&amp;$Q$3,Data[Index]&amp;Data[Valid Test, Can be used for conformity (Y/N)],Data[CO2/km (g)])</f>
        <v>#N/A</v>
      </c>
      <c r="H1109" s="129" t="e" cm="1">
        <f t="array" ref="H1109">_xlfn.XLOOKUP($A1109&amp;$Q$3,Data[Index]&amp;Data[Valid Test, Can be used for conformity (Y/N)],Data[THC/km (mg)])</f>
        <v>#N/A</v>
      </c>
      <c r="I1109" s="129" t="e" cm="1">
        <f t="array" ref="I1109">_xlfn.XLOOKUP($A1109&amp;$Q$3,Data[Index]&amp;Data[Valid Test, Can be used for conformity (Y/N)],Data[NOx/km (mg)])</f>
        <v>#N/A</v>
      </c>
      <c r="J1109" s="129" t="e" cm="1">
        <f t="array" ref="J1109">_xlfn.XLOOKUP($A1109&amp;$Q$3,Data[Index]&amp;Data[Valid Test, Can be used for conformity (Y/N)],Data[THC + NOx/km (mg)])</f>
        <v>#N/A</v>
      </c>
      <c r="K1109" s="142" t="e" cm="1">
        <f t="array" ref="K1109">_xlfn.XLOOKUP($A1109&amp;$Q$3,Data[Index]&amp;Data[Valid Test, Can be used for conformity (Y/N)],Data[PN/km ('#)])</f>
        <v>#N/A</v>
      </c>
      <c r="L1109" s="129" t="e" cm="1">
        <f t="array" ref="L1109">_xlfn.XLOOKUP($A1109&amp;$Q$3,Data[Index]&amp;Data[Valid Test, Can be used for conformity (Y/N)],Data[PM/km (mg)])</f>
        <v>#N/A</v>
      </c>
      <c r="M1109" s="126" t="e" cm="1">
        <f t="array" ref="M1109">_xlfn.XLOOKUP($A1109&amp;$Q$3,Data[Index]&amp;Data[Valid Test, Can be used for conformity (Y/N)],Data[CH4 (mg/km)])</f>
        <v>#N/A</v>
      </c>
      <c r="N1109" s="126" t="e" cm="1">
        <f t="array" ref="N1109">_xlfn.XLOOKUP($A1109&amp;$Q$3,Data[Index]&amp;Data[Valid Test, Can be used for conformity (Y/N)],Data[N20 (mg/km)])</f>
        <v>#N/A</v>
      </c>
      <c r="O1109" s="129" t="e" cm="1">
        <f t="array" ref="O1109">_xlfn.XLOOKUP($A1109&amp;$Q$3,Data[Index]&amp;Data[Valid Test, Can be used for conformity (Y/N)],Data[l/100km])</f>
        <v>#N/A</v>
      </c>
      <c r="P1109" s="138">
        <f>_xlfn.XLOOKUP($A1109,Data[Index],Data[Comments])</f>
        <v>0</v>
      </c>
    </row>
    <row r="1110" spans="1:16" x14ac:dyDescent="0.2">
      <c r="A1110" s="129"/>
      <c r="B1110" s="129"/>
      <c r="C1110" s="129" t="e" cm="1">
        <f t="array" ref="C1110">_xlfn.XLOOKUP($A1110&amp;$Q$3&amp;$R$3,Data[Index]&amp;Data[Valid Test, Can be used for conformity (Y/N)]&amp;Data[Cycle],Data[Test Name])</f>
        <v>#N/A</v>
      </c>
      <c r="D1110" s="167" t="e" cm="1">
        <f t="array" ref="D1110">_xlfn.XLOOKUP($A1110&amp;$Q$3&amp;$R$3,Data[Index]&amp;Data[Valid Test, Can be used for conformity (Y/N)]&amp;Data[Cycle],Data[Mileage (Miles)])</f>
        <v>#N/A</v>
      </c>
      <c r="E1110" s="130" t="e" cm="1">
        <f t="array" ref="E1110">_xlfn.XLOOKUP($A1110&amp;$Q$3&amp;$R$3,Data[Index]&amp;Data[Valid Test, Can be used for conformity (Y/N)]&amp;Data[Cycle],Data[Date])</f>
        <v>#N/A</v>
      </c>
      <c r="F1110" s="129" t="e" cm="1">
        <f t="array" ref="F1110">_xlfn.XLOOKUP($A1110&amp;$Q$3&amp;$R$3,Data[Index]&amp;Data[Valid Test, Can be used for conformity (Y/N)]&amp;Data[Cycle],Data[CO/km (mg)])</f>
        <v>#N/A</v>
      </c>
      <c r="G1110" s="129" t="e" cm="1">
        <f t="array" ref="G1110">_xlfn.XLOOKUP($A1110&amp;$Q$3,Data[Index]&amp;Data[Valid Test, Can be used for conformity (Y/N)],Data[CO2/km (g)])</f>
        <v>#N/A</v>
      </c>
      <c r="H1110" s="129" t="e" cm="1">
        <f t="array" ref="H1110">_xlfn.XLOOKUP($A1110&amp;$Q$3,Data[Index]&amp;Data[Valid Test, Can be used for conformity (Y/N)],Data[THC/km (mg)])</f>
        <v>#N/A</v>
      </c>
      <c r="I1110" s="129" t="e" cm="1">
        <f t="array" ref="I1110">_xlfn.XLOOKUP($A1110&amp;$Q$3,Data[Index]&amp;Data[Valid Test, Can be used for conformity (Y/N)],Data[NOx/km (mg)])</f>
        <v>#N/A</v>
      </c>
      <c r="J1110" s="129" t="e" cm="1">
        <f t="array" ref="J1110">_xlfn.XLOOKUP($A1110&amp;$Q$3,Data[Index]&amp;Data[Valid Test, Can be used for conformity (Y/N)],Data[THC + NOx/km (mg)])</f>
        <v>#N/A</v>
      </c>
      <c r="K1110" s="142" t="e" cm="1">
        <f t="array" ref="K1110">_xlfn.XLOOKUP($A1110&amp;$Q$3,Data[Index]&amp;Data[Valid Test, Can be used for conformity (Y/N)],Data[PN/km ('#)])</f>
        <v>#N/A</v>
      </c>
      <c r="L1110" s="129" t="e" cm="1">
        <f t="array" ref="L1110">_xlfn.XLOOKUP($A1110&amp;$Q$3,Data[Index]&amp;Data[Valid Test, Can be used for conformity (Y/N)],Data[PM/km (mg)])</f>
        <v>#N/A</v>
      </c>
      <c r="M1110" s="126" t="e" cm="1">
        <f t="array" ref="M1110">_xlfn.XLOOKUP($A1110&amp;$Q$3,Data[Index]&amp;Data[Valid Test, Can be used for conformity (Y/N)],Data[CH4 (mg/km)])</f>
        <v>#N/A</v>
      </c>
      <c r="N1110" s="126" t="e" cm="1">
        <f t="array" ref="N1110">_xlfn.XLOOKUP($A1110&amp;$Q$3,Data[Index]&amp;Data[Valid Test, Can be used for conformity (Y/N)],Data[N20 (mg/km)])</f>
        <v>#N/A</v>
      </c>
      <c r="O1110" s="129" t="e" cm="1">
        <f t="array" ref="O1110">_xlfn.XLOOKUP($A1110&amp;$Q$3,Data[Index]&amp;Data[Valid Test, Can be used for conformity (Y/N)],Data[l/100km])</f>
        <v>#N/A</v>
      </c>
      <c r="P1110" s="138" t="e">
        <f>_xlfn.XLOOKUP($A1110,Data[Index],Data[Comments])</f>
        <v>#N/A</v>
      </c>
    </row>
    <row r="1111" spans="1:16" x14ac:dyDescent="0.2">
      <c r="A1111" s="129"/>
      <c r="B1111" s="129"/>
      <c r="C1111" s="129" t="e" cm="1">
        <f t="array" ref="C1111">_xlfn.XLOOKUP($A1111&amp;$Q$3&amp;$R$3,Data[Index]&amp;Data[Valid Test, Can be used for conformity (Y/N)]&amp;Data[Cycle],Data[Test Name])</f>
        <v>#N/A</v>
      </c>
      <c r="D1111" s="167" t="e" cm="1">
        <f t="array" ref="D1111">_xlfn.XLOOKUP($A1111&amp;$Q$3&amp;$R$3,Data[Index]&amp;Data[Valid Test, Can be used for conformity (Y/N)]&amp;Data[Cycle],Data[Mileage (Miles)])</f>
        <v>#N/A</v>
      </c>
      <c r="E1111" s="130" t="e" cm="1">
        <f t="array" ref="E1111">_xlfn.XLOOKUP($A1111&amp;$Q$3&amp;$R$3,Data[Index]&amp;Data[Valid Test, Can be used for conformity (Y/N)]&amp;Data[Cycle],Data[Date])</f>
        <v>#N/A</v>
      </c>
      <c r="F1111" s="129" t="e" cm="1">
        <f t="array" ref="F1111">_xlfn.XLOOKUP($A1111&amp;$Q$3&amp;$R$3,Data[Index]&amp;Data[Valid Test, Can be used for conformity (Y/N)]&amp;Data[Cycle],Data[CO/km (mg)])</f>
        <v>#N/A</v>
      </c>
      <c r="G1111" s="129" t="e" cm="1">
        <f t="array" ref="G1111">_xlfn.XLOOKUP($A1111&amp;$Q$3,Data[Index]&amp;Data[Valid Test, Can be used for conformity (Y/N)],Data[CO2/km (g)])</f>
        <v>#N/A</v>
      </c>
      <c r="H1111" s="129" t="e" cm="1">
        <f t="array" ref="H1111">_xlfn.XLOOKUP($A1111&amp;$Q$3,Data[Index]&amp;Data[Valid Test, Can be used for conformity (Y/N)],Data[THC/km (mg)])</f>
        <v>#N/A</v>
      </c>
      <c r="I1111" s="129" t="e" cm="1">
        <f t="array" ref="I1111">_xlfn.XLOOKUP($A1111&amp;$Q$3,Data[Index]&amp;Data[Valid Test, Can be used for conformity (Y/N)],Data[NOx/km (mg)])</f>
        <v>#N/A</v>
      </c>
      <c r="J1111" s="129" t="e" cm="1">
        <f t="array" ref="J1111">_xlfn.XLOOKUP($A1111&amp;$Q$3,Data[Index]&amp;Data[Valid Test, Can be used for conformity (Y/N)],Data[THC + NOx/km (mg)])</f>
        <v>#N/A</v>
      </c>
      <c r="K1111" s="142" t="e" cm="1">
        <f t="array" ref="K1111">_xlfn.XLOOKUP($A1111&amp;$Q$3,Data[Index]&amp;Data[Valid Test, Can be used for conformity (Y/N)],Data[PN/km ('#)])</f>
        <v>#N/A</v>
      </c>
      <c r="L1111" s="129" t="e" cm="1">
        <f t="array" ref="L1111">_xlfn.XLOOKUP($A1111&amp;$Q$3,Data[Index]&amp;Data[Valid Test, Can be used for conformity (Y/N)],Data[PM/km (mg)])</f>
        <v>#N/A</v>
      </c>
      <c r="M1111" s="126" t="e" cm="1">
        <f t="array" ref="M1111">_xlfn.XLOOKUP($A1111&amp;$Q$3,Data[Index]&amp;Data[Valid Test, Can be used for conformity (Y/N)],Data[CH4 (mg/km)])</f>
        <v>#N/A</v>
      </c>
      <c r="N1111" s="126" t="e" cm="1">
        <f t="array" ref="N1111">_xlfn.XLOOKUP($A1111&amp;$Q$3,Data[Index]&amp;Data[Valid Test, Can be used for conformity (Y/N)],Data[N20 (mg/km)])</f>
        <v>#N/A</v>
      </c>
      <c r="O1111" s="129" t="e" cm="1">
        <f t="array" ref="O1111">_xlfn.XLOOKUP($A1111&amp;$Q$3,Data[Index]&amp;Data[Valid Test, Can be used for conformity (Y/N)],Data[l/100km])</f>
        <v>#N/A</v>
      </c>
      <c r="P1111" s="138" t="e">
        <f>_xlfn.XLOOKUP($A1111,Data[Index],Data[Comments])</f>
        <v>#N/A</v>
      </c>
    </row>
    <row r="1112" spans="1:16" x14ac:dyDescent="0.2">
      <c r="A1112" s="129"/>
      <c r="B1112" s="129"/>
      <c r="C1112" s="129" t="e" cm="1">
        <f t="array" ref="C1112">_xlfn.XLOOKUP($A1112&amp;$Q$3&amp;$R$3,Data[Index]&amp;Data[Valid Test, Can be used for conformity (Y/N)]&amp;Data[Cycle],Data[Test Name])</f>
        <v>#N/A</v>
      </c>
      <c r="D1112" s="167" t="e" cm="1">
        <f t="array" ref="D1112">_xlfn.XLOOKUP($A1112&amp;$Q$3&amp;$R$3,Data[Index]&amp;Data[Valid Test, Can be used for conformity (Y/N)]&amp;Data[Cycle],Data[Mileage (Miles)])</f>
        <v>#N/A</v>
      </c>
      <c r="E1112" s="130" t="e" cm="1">
        <f t="array" ref="E1112">_xlfn.XLOOKUP($A1112&amp;$Q$3&amp;$R$3,Data[Index]&amp;Data[Valid Test, Can be used for conformity (Y/N)]&amp;Data[Cycle],Data[Date])</f>
        <v>#N/A</v>
      </c>
      <c r="F1112" s="129" t="e" cm="1">
        <f t="array" ref="F1112">_xlfn.XLOOKUP($A1112&amp;$Q$3&amp;$R$3,Data[Index]&amp;Data[Valid Test, Can be used for conformity (Y/N)]&amp;Data[Cycle],Data[CO/km (mg)])</f>
        <v>#N/A</v>
      </c>
      <c r="G1112" s="129" t="e" cm="1">
        <f t="array" ref="G1112">_xlfn.XLOOKUP($A1112&amp;$Q$3,Data[Index]&amp;Data[Valid Test, Can be used for conformity (Y/N)],Data[CO2/km (g)])</f>
        <v>#N/A</v>
      </c>
      <c r="H1112" s="129" t="e" cm="1">
        <f t="array" ref="H1112">_xlfn.XLOOKUP($A1112&amp;$Q$3,Data[Index]&amp;Data[Valid Test, Can be used for conformity (Y/N)],Data[THC/km (mg)])</f>
        <v>#N/A</v>
      </c>
      <c r="I1112" s="129" t="e" cm="1">
        <f t="array" ref="I1112">_xlfn.XLOOKUP($A1112&amp;$Q$3,Data[Index]&amp;Data[Valid Test, Can be used for conformity (Y/N)],Data[NOx/km (mg)])</f>
        <v>#N/A</v>
      </c>
      <c r="J1112" s="129" t="e" cm="1">
        <f t="array" ref="J1112">_xlfn.XLOOKUP($A1112&amp;$Q$3,Data[Index]&amp;Data[Valid Test, Can be used for conformity (Y/N)],Data[THC + NOx/km (mg)])</f>
        <v>#N/A</v>
      </c>
      <c r="K1112" s="142" t="e" cm="1">
        <f t="array" ref="K1112">_xlfn.XLOOKUP($A1112&amp;$Q$3,Data[Index]&amp;Data[Valid Test, Can be used for conformity (Y/N)],Data[PN/km ('#)])</f>
        <v>#N/A</v>
      </c>
      <c r="L1112" s="129" t="e" cm="1">
        <f t="array" ref="L1112">_xlfn.XLOOKUP($A1112&amp;$Q$3,Data[Index]&amp;Data[Valid Test, Can be used for conformity (Y/N)],Data[PM/km (mg)])</f>
        <v>#N/A</v>
      </c>
      <c r="M1112" s="126" t="e" cm="1">
        <f t="array" ref="M1112">_xlfn.XLOOKUP($A1112&amp;$Q$3,Data[Index]&amp;Data[Valid Test, Can be used for conformity (Y/N)],Data[CH4 (mg/km)])</f>
        <v>#N/A</v>
      </c>
      <c r="N1112" s="126" t="e" cm="1">
        <f t="array" ref="N1112">_xlfn.XLOOKUP($A1112&amp;$Q$3,Data[Index]&amp;Data[Valid Test, Can be used for conformity (Y/N)],Data[N20 (mg/km)])</f>
        <v>#N/A</v>
      </c>
      <c r="O1112" s="129" t="e" cm="1">
        <f t="array" ref="O1112">_xlfn.XLOOKUP($A1112&amp;$Q$3,Data[Index]&amp;Data[Valid Test, Can be used for conformity (Y/N)],Data[l/100km])</f>
        <v>#N/A</v>
      </c>
      <c r="P1112" s="138" t="e">
        <f>_xlfn.XLOOKUP($A1112,Data[Index],Data[Comments])</f>
        <v>#N/A</v>
      </c>
    </row>
    <row r="1113" spans="1:16" x14ac:dyDescent="0.2">
      <c r="A1113" s="129"/>
      <c r="B1113" s="129"/>
      <c r="C1113" s="129" t="e" cm="1">
        <f t="array" ref="C1113">_xlfn.XLOOKUP($A1113&amp;$Q$3&amp;$R$3,Data[Index]&amp;Data[Valid Test, Can be used for conformity (Y/N)]&amp;Data[Cycle],Data[Test Name])</f>
        <v>#N/A</v>
      </c>
      <c r="D1113" s="167" t="e" cm="1">
        <f t="array" ref="D1113">_xlfn.XLOOKUP($A1113&amp;$Q$3&amp;$R$3,Data[Index]&amp;Data[Valid Test, Can be used for conformity (Y/N)]&amp;Data[Cycle],Data[Mileage (Miles)])</f>
        <v>#N/A</v>
      </c>
      <c r="E1113" s="130" t="e" cm="1">
        <f t="array" ref="E1113">_xlfn.XLOOKUP($A1113&amp;$Q$3&amp;$R$3,Data[Index]&amp;Data[Valid Test, Can be used for conformity (Y/N)]&amp;Data[Cycle],Data[Date])</f>
        <v>#N/A</v>
      </c>
      <c r="F1113" s="129" t="e" cm="1">
        <f t="array" ref="F1113">_xlfn.XLOOKUP($A1113&amp;$Q$3&amp;$R$3,Data[Index]&amp;Data[Valid Test, Can be used for conformity (Y/N)]&amp;Data[Cycle],Data[CO/km (mg)])</f>
        <v>#N/A</v>
      </c>
      <c r="G1113" s="129" t="e" cm="1">
        <f t="array" ref="G1113">_xlfn.XLOOKUP($A1113&amp;$Q$3,Data[Index]&amp;Data[Valid Test, Can be used for conformity (Y/N)],Data[CO2/km (g)])</f>
        <v>#N/A</v>
      </c>
      <c r="H1113" s="129" t="e" cm="1">
        <f t="array" ref="H1113">_xlfn.XLOOKUP($A1113&amp;$Q$3,Data[Index]&amp;Data[Valid Test, Can be used for conformity (Y/N)],Data[THC/km (mg)])</f>
        <v>#N/A</v>
      </c>
      <c r="I1113" s="129" t="e" cm="1">
        <f t="array" ref="I1113">_xlfn.XLOOKUP($A1113&amp;$Q$3,Data[Index]&amp;Data[Valid Test, Can be used for conformity (Y/N)],Data[NOx/km (mg)])</f>
        <v>#N/A</v>
      </c>
      <c r="J1113" s="129" t="e" cm="1">
        <f t="array" ref="J1113">_xlfn.XLOOKUP($A1113&amp;$Q$3,Data[Index]&amp;Data[Valid Test, Can be used for conformity (Y/N)],Data[THC + NOx/km (mg)])</f>
        <v>#N/A</v>
      </c>
      <c r="K1113" s="142" t="e" cm="1">
        <f t="array" ref="K1113">_xlfn.XLOOKUP($A1113&amp;$Q$3,Data[Index]&amp;Data[Valid Test, Can be used for conformity (Y/N)],Data[PN/km ('#)])</f>
        <v>#N/A</v>
      </c>
      <c r="L1113" s="129" t="e" cm="1">
        <f t="array" ref="L1113">_xlfn.XLOOKUP($A1113&amp;$Q$3,Data[Index]&amp;Data[Valid Test, Can be used for conformity (Y/N)],Data[PM/km (mg)])</f>
        <v>#N/A</v>
      </c>
      <c r="M1113" s="126" t="e" cm="1">
        <f t="array" ref="M1113">_xlfn.XLOOKUP($A1113&amp;$Q$3,Data[Index]&amp;Data[Valid Test, Can be used for conformity (Y/N)],Data[CH4 (mg/km)])</f>
        <v>#N/A</v>
      </c>
      <c r="N1113" s="126" t="e" cm="1">
        <f t="array" ref="N1113">_xlfn.XLOOKUP($A1113&amp;$Q$3,Data[Index]&amp;Data[Valid Test, Can be used for conformity (Y/N)],Data[N20 (mg/km)])</f>
        <v>#N/A</v>
      </c>
      <c r="O1113" s="129" t="e" cm="1">
        <f t="array" ref="O1113">_xlfn.XLOOKUP($A1113&amp;$Q$3,Data[Index]&amp;Data[Valid Test, Can be used for conformity (Y/N)],Data[l/100km])</f>
        <v>#N/A</v>
      </c>
      <c r="P1113" s="138">
        <f>_xlfn.XLOOKUP($A1113,Data[Index],Data[Comments])</f>
        <v>0</v>
      </c>
    </row>
    <row r="1114" spans="1:16" x14ac:dyDescent="0.2">
      <c r="A1114" s="129"/>
      <c r="B1114" s="129"/>
      <c r="C1114" s="129" t="e" cm="1">
        <f t="array" ref="C1114">_xlfn.XLOOKUP($A1114&amp;$Q$3&amp;$R$3,Data[Index]&amp;Data[Valid Test, Can be used for conformity (Y/N)]&amp;Data[Cycle],Data[Test Name])</f>
        <v>#N/A</v>
      </c>
      <c r="D1114" s="167" t="e" cm="1">
        <f t="array" ref="D1114">_xlfn.XLOOKUP($A1114&amp;$Q$3&amp;$R$3,Data[Index]&amp;Data[Valid Test, Can be used for conformity (Y/N)]&amp;Data[Cycle],Data[Mileage (Miles)])</f>
        <v>#N/A</v>
      </c>
      <c r="E1114" s="130" t="e" cm="1">
        <f t="array" ref="E1114">_xlfn.XLOOKUP($A1114&amp;$Q$3&amp;$R$3,Data[Index]&amp;Data[Valid Test, Can be used for conformity (Y/N)]&amp;Data[Cycle],Data[Date])</f>
        <v>#N/A</v>
      </c>
      <c r="F1114" s="129" t="e" cm="1">
        <f t="array" ref="F1114">_xlfn.XLOOKUP($A1114&amp;$Q$3&amp;$R$3,Data[Index]&amp;Data[Valid Test, Can be used for conformity (Y/N)]&amp;Data[Cycle],Data[CO/km (mg)])</f>
        <v>#N/A</v>
      </c>
      <c r="G1114" s="129" t="e" cm="1">
        <f t="array" ref="G1114">_xlfn.XLOOKUP($A1114&amp;$Q$3,Data[Index]&amp;Data[Valid Test, Can be used for conformity (Y/N)],Data[CO2/km (g)])</f>
        <v>#N/A</v>
      </c>
      <c r="H1114" s="129" t="e" cm="1">
        <f t="array" ref="H1114">_xlfn.XLOOKUP($A1114&amp;$Q$3,Data[Index]&amp;Data[Valid Test, Can be used for conformity (Y/N)],Data[THC/km (mg)])</f>
        <v>#N/A</v>
      </c>
      <c r="I1114" s="129" t="e" cm="1">
        <f t="array" ref="I1114">_xlfn.XLOOKUP($A1114&amp;$Q$3,Data[Index]&amp;Data[Valid Test, Can be used for conformity (Y/N)],Data[NOx/km (mg)])</f>
        <v>#N/A</v>
      </c>
      <c r="J1114" s="129" t="e" cm="1">
        <f t="array" ref="J1114">_xlfn.XLOOKUP($A1114&amp;$Q$3,Data[Index]&amp;Data[Valid Test, Can be used for conformity (Y/N)],Data[THC + NOx/km (mg)])</f>
        <v>#N/A</v>
      </c>
      <c r="K1114" s="142" t="e" cm="1">
        <f t="array" ref="K1114">_xlfn.XLOOKUP($A1114&amp;$Q$3,Data[Index]&amp;Data[Valid Test, Can be used for conformity (Y/N)],Data[PN/km ('#)])</f>
        <v>#N/A</v>
      </c>
      <c r="L1114" s="129" t="e" cm="1">
        <f t="array" ref="L1114">_xlfn.XLOOKUP($A1114&amp;$Q$3,Data[Index]&amp;Data[Valid Test, Can be used for conformity (Y/N)],Data[PM/km (mg)])</f>
        <v>#N/A</v>
      </c>
      <c r="M1114" s="126" t="e" cm="1">
        <f t="array" ref="M1114">_xlfn.XLOOKUP($A1114&amp;$Q$3,Data[Index]&amp;Data[Valid Test, Can be used for conformity (Y/N)],Data[CH4 (mg/km)])</f>
        <v>#N/A</v>
      </c>
      <c r="N1114" s="126" t="e" cm="1">
        <f t="array" ref="N1114">_xlfn.XLOOKUP($A1114&amp;$Q$3,Data[Index]&amp;Data[Valid Test, Can be used for conformity (Y/N)],Data[N20 (mg/km)])</f>
        <v>#N/A</v>
      </c>
      <c r="O1114" s="129" t="e" cm="1">
        <f t="array" ref="O1114">_xlfn.XLOOKUP($A1114&amp;$Q$3,Data[Index]&amp;Data[Valid Test, Can be used for conformity (Y/N)],Data[l/100km])</f>
        <v>#N/A</v>
      </c>
      <c r="P1114" s="138">
        <f>_xlfn.XLOOKUP($A1114,Data[Index],Data[Comments])</f>
        <v>0</v>
      </c>
    </row>
    <row r="1115" spans="1:16" x14ac:dyDescent="0.2">
      <c r="A1115" s="129"/>
      <c r="B1115" s="129"/>
      <c r="C1115" s="129" t="e" cm="1">
        <f t="array" ref="C1115">_xlfn.XLOOKUP($A1115&amp;$Q$3&amp;$R$3,Data[Index]&amp;Data[Valid Test, Can be used for conformity (Y/N)]&amp;Data[Cycle],Data[Test Name])</f>
        <v>#N/A</v>
      </c>
      <c r="D1115" s="167" t="e" cm="1">
        <f t="array" ref="D1115">_xlfn.XLOOKUP($A1115&amp;$Q$3&amp;$R$3,Data[Index]&amp;Data[Valid Test, Can be used for conformity (Y/N)]&amp;Data[Cycle],Data[Mileage (Miles)])</f>
        <v>#N/A</v>
      </c>
      <c r="E1115" s="130" t="e" cm="1">
        <f t="array" ref="E1115">_xlfn.XLOOKUP($A1115&amp;$Q$3&amp;$R$3,Data[Index]&amp;Data[Valid Test, Can be used for conformity (Y/N)]&amp;Data[Cycle],Data[Date])</f>
        <v>#N/A</v>
      </c>
      <c r="F1115" s="129" t="e" cm="1">
        <f t="array" ref="F1115">_xlfn.XLOOKUP($A1115&amp;$Q$3&amp;$R$3,Data[Index]&amp;Data[Valid Test, Can be used for conformity (Y/N)]&amp;Data[Cycle],Data[CO/km (mg)])</f>
        <v>#N/A</v>
      </c>
      <c r="G1115" s="129" t="e" cm="1">
        <f t="array" ref="G1115">_xlfn.XLOOKUP($A1115&amp;$Q$3,Data[Index]&amp;Data[Valid Test, Can be used for conformity (Y/N)],Data[CO2/km (g)])</f>
        <v>#N/A</v>
      </c>
      <c r="H1115" s="129" t="e" cm="1">
        <f t="array" ref="H1115">_xlfn.XLOOKUP($A1115&amp;$Q$3,Data[Index]&amp;Data[Valid Test, Can be used for conformity (Y/N)],Data[THC/km (mg)])</f>
        <v>#N/A</v>
      </c>
      <c r="I1115" s="129" t="e" cm="1">
        <f t="array" ref="I1115">_xlfn.XLOOKUP($A1115&amp;$Q$3,Data[Index]&amp;Data[Valid Test, Can be used for conformity (Y/N)],Data[NOx/km (mg)])</f>
        <v>#N/A</v>
      </c>
      <c r="J1115" s="129" t="e" cm="1">
        <f t="array" ref="J1115">_xlfn.XLOOKUP($A1115&amp;$Q$3,Data[Index]&amp;Data[Valid Test, Can be used for conformity (Y/N)],Data[THC + NOx/km (mg)])</f>
        <v>#N/A</v>
      </c>
      <c r="K1115" s="142" t="e" cm="1">
        <f t="array" ref="K1115">_xlfn.XLOOKUP($A1115&amp;$Q$3,Data[Index]&amp;Data[Valid Test, Can be used for conformity (Y/N)],Data[PN/km ('#)])</f>
        <v>#N/A</v>
      </c>
      <c r="L1115" s="129" t="e" cm="1">
        <f t="array" ref="L1115">_xlfn.XLOOKUP($A1115&amp;$Q$3,Data[Index]&amp;Data[Valid Test, Can be used for conformity (Y/N)],Data[PM/km (mg)])</f>
        <v>#N/A</v>
      </c>
      <c r="M1115" s="126" t="e" cm="1">
        <f t="array" ref="M1115">_xlfn.XLOOKUP($A1115&amp;$Q$3,Data[Index]&amp;Data[Valid Test, Can be used for conformity (Y/N)],Data[CH4 (mg/km)])</f>
        <v>#N/A</v>
      </c>
      <c r="N1115" s="126" t="e" cm="1">
        <f t="array" ref="N1115">_xlfn.XLOOKUP($A1115&amp;$Q$3,Data[Index]&amp;Data[Valid Test, Can be used for conformity (Y/N)],Data[N20 (mg/km)])</f>
        <v>#N/A</v>
      </c>
      <c r="O1115" s="129" t="e" cm="1">
        <f t="array" ref="O1115">_xlfn.XLOOKUP($A1115&amp;$Q$3,Data[Index]&amp;Data[Valid Test, Can be used for conformity (Y/N)],Data[l/100km])</f>
        <v>#N/A</v>
      </c>
      <c r="P1115" s="138" t="e">
        <f>_xlfn.XLOOKUP($A1115,Data[Index],Data[Comments])</f>
        <v>#N/A</v>
      </c>
    </row>
    <row r="1116" spans="1:16" x14ac:dyDescent="0.2">
      <c r="A1116" s="129"/>
      <c r="B1116" s="129"/>
      <c r="C1116" s="129" t="e" cm="1">
        <f t="array" ref="C1116">_xlfn.XLOOKUP($A1116&amp;$Q$3&amp;$R$3,Data[Index]&amp;Data[Valid Test, Can be used for conformity (Y/N)]&amp;Data[Cycle],Data[Test Name])</f>
        <v>#N/A</v>
      </c>
      <c r="D1116" s="167" t="e" cm="1">
        <f t="array" ref="D1116">_xlfn.XLOOKUP($A1116&amp;$Q$3&amp;$R$3,Data[Index]&amp;Data[Valid Test, Can be used for conformity (Y/N)]&amp;Data[Cycle],Data[Mileage (Miles)])</f>
        <v>#N/A</v>
      </c>
      <c r="E1116" s="130" t="e" cm="1">
        <f t="array" ref="E1116">_xlfn.XLOOKUP($A1116&amp;$Q$3&amp;$R$3,Data[Index]&amp;Data[Valid Test, Can be used for conformity (Y/N)]&amp;Data[Cycle],Data[Date])</f>
        <v>#N/A</v>
      </c>
      <c r="F1116" s="129" t="e" cm="1">
        <f t="array" ref="F1116">_xlfn.XLOOKUP($A1116&amp;$Q$3&amp;$R$3,Data[Index]&amp;Data[Valid Test, Can be used for conformity (Y/N)]&amp;Data[Cycle],Data[CO/km (mg)])</f>
        <v>#N/A</v>
      </c>
      <c r="G1116" s="129" t="e" cm="1">
        <f t="array" ref="G1116">_xlfn.XLOOKUP($A1116&amp;$Q$3,Data[Index]&amp;Data[Valid Test, Can be used for conformity (Y/N)],Data[CO2/km (g)])</f>
        <v>#N/A</v>
      </c>
      <c r="H1116" s="129" t="e" cm="1">
        <f t="array" ref="H1116">_xlfn.XLOOKUP($A1116&amp;$Q$3,Data[Index]&amp;Data[Valid Test, Can be used for conformity (Y/N)],Data[THC/km (mg)])</f>
        <v>#N/A</v>
      </c>
      <c r="I1116" s="129" t="e" cm="1">
        <f t="array" ref="I1116">_xlfn.XLOOKUP($A1116&amp;$Q$3,Data[Index]&amp;Data[Valid Test, Can be used for conformity (Y/N)],Data[NOx/km (mg)])</f>
        <v>#N/A</v>
      </c>
      <c r="J1116" s="129" t="e" cm="1">
        <f t="array" ref="J1116">_xlfn.XLOOKUP($A1116&amp;$Q$3,Data[Index]&amp;Data[Valid Test, Can be used for conformity (Y/N)],Data[THC + NOx/km (mg)])</f>
        <v>#N/A</v>
      </c>
      <c r="K1116" s="142" t="e" cm="1">
        <f t="array" ref="K1116">_xlfn.XLOOKUP($A1116&amp;$Q$3,Data[Index]&amp;Data[Valid Test, Can be used for conformity (Y/N)],Data[PN/km ('#)])</f>
        <v>#N/A</v>
      </c>
      <c r="L1116" s="129" t="e" cm="1">
        <f t="array" ref="L1116">_xlfn.XLOOKUP($A1116&amp;$Q$3,Data[Index]&amp;Data[Valid Test, Can be used for conformity (Y/N)],Data[PM/km (mg)])</f>
        <v>#N/A</v>
      </c>
      <c r="M1116" s="126" t="e" cm="1">
        <f t="array" ref="M1116">_xlfn.XLOOKUP($A1116&amp;$Q$3,Data[Index]&amp;Data[Valid Test, Can be used for conformity (Y/N)],Data[CH4 (mg/km)])</f>
        <v>#N/A</v>
      </c>
      <c r="N1116" s="126" t="e" cm="1">
        <f t="array" ref="N1116">_xlfn.XLOOKUP($A1116&amp;$Q$3,Data[Index]&amp;Data[Valid Test, Can be used for conformity (Y/N)],Data[N20 (mg/km)])</f>
        <v>#N/A</v>
      </c>
      <c r="O1116" s="129" t="e" cm="1">
        <f t="array" ref="O1116">_xlfn.XLOOKUP($A1116&amp;$Q$3,Data[Index]&amp;Data[Valid Test, Can be used for conformity (Y/N)],Data[l/100km])</f>
        <v>#N/A</v>
      </c>
      <c r="P1116" s="138">
        <f>_xlfn.XLOOKUP($A1116,Data[Index],Data[Comments])</f>
        <v>0</v>
      </c>
    </row>
    <row r="1117" spans="1:16" x14ac:dyDescent="0.2">
      <c r="A1117" s="129"/>
      <c r="B1117" s="129"/>
      <c r="C1117" s="129" t="e" cm="1">
        <f t="array" ref="C1117">_xlfn.XLOOKUP($A1117&amp;$Q$3&amp;$R$3,Data[Index]&amp;Data[Valid Test, Can be used for conformity (Y/N)]&amp;Data[Cycle],Data[Test Name])</f>
        <v>#N/A</v>
      </c>
      <c r="D1117" s="167" t="e" cm="1">
        <f t="array" ref="D1117">_xlfn.XLOOKUP($A1117&amp;$Q$3&amp;$R$3,Data[Index]&amp;Data[Valid Test, Can be used for conformity (Y/N)]&amp;Data[Cycle],Data[Mileage (Miles)])</f>
        <v>#N/A</v>
      </c>
      <c r="E1117" s="130" t="e" cm="1">
        <f t="array" ref="E1117">_xlfn.XLOOKUP($A1117&amp;$Q$3&amp;$R$3,Data[Index]&amp;Data[Valid Test, Can be used for conformity (Y/N)]&amp;Data[Cycle],Data[Date])</f>
        <v>#N/A</v>
      </c>
      <c r="F1117" s="129" t="e" cm="1">
        <f t="array" ref="F1117">_xlfn.XLOOKUP($A1117&amp;$Q$3&amp;$R$3,Data[Index]&amp;Data[Valid Test, Can be used for conformity (Y/N)]&amp;Data[Cycle],Data[CO/km (mg)])</f>
        <v>#N/A</v>
      </c>
      <c r="G1117" s="129" t="e" cm="1">
        <f t="array" ref="G1117">_xlfn.XLOOKUP($A1117&amp;$Q$3,Data[Index]&amp;Data[Valid Test, Can be used for conformity (Y/N)],Data[CO2/km (g)])</f>
        <v>#N/A</v>
      </c>
      <c r="H1117" s="129" t="e" cm="1">
        <f t="array" ref="H1117">_xlfn.XLOOKUP($A1117&amp;$Q$3,Data[Index]&amp;Data[Valid Test, Can be used for conformity (Y/N)],Data[THC/km (mg)])</f>
        <v>#N/A</v>
      </c>
      <c r="I1117" s="129" t="e" cm="1">
        <f t="array" ref="I1117">_xlfn.XLOOKUP($A1117&amp;$Q$3,Data[Index]&amp;Data[Valid Test, Can be used for conformity (Y/N)],Data[NOx/km (mg)])</f>
        <v>#N/A</v>
      </c>
      <c r="J1117" s="129" t="e" cm="1">
        <f t="array" ref="J1117">_xlfn.XLOOKUP($A1117&amp;$Q$3,Data[Index]&amp;Data[Valid Test, Can be used for conformity (Y/N)],Data[THC + NOx/km (mg)])</f>
        <v>#N/A</v>
      </c>
      <c r="K1117" s="142" t="e" cm="1">
        <f t="array" ref="K1117">_xlfn.XLOOKUP($A1117&amp;$Q$3,Data[Index]&amp;Data[Valid Test, Can be used for conformity (Y/N)],Data[PN/km ('#)])</f>
        <v>#N/A</v>
      </c>
      <c r="L1117" s="129" t="e" cm="1">
        <f t="array" ref="L1117">_xlfn.XLOOKUP($A1117&amp;$Q$3,Data[Index]&amp;Data[Valid Test, Can be used for conformity (Y/N)],Data[PM/km (mg)])</f>
        <v>#N/A</v>
      </c>
      <c r="M1117" s="126" t="e" cm="1">
        <f t="array" ref="M1117">_xlfn.XLOOKUP($A1117&amp;$Q$3,Data[Index]&amp;Data[Valid Test, Can be used for conformity (Y/N)],Data[CH4 (mg/km)])</f>
        <v>#N/A</v>
      </c>
      <c r="N1117" s="126" t="e" cm="1">
        <f t="array" ref="N1117">_xlfn.XLOOKUP($A1117&amp;$Q$3,Data[Index]&amp;Data[Valid Test, Can be used for conformity (Y/N)],Data[N20 (mg/km)])</f>
        <v>#N/A</v>
      </c>
      <c r="O1117" s="129" t="e" cm="1">
        <f t="array" ref="O1117">_xlfn.XLOOKUP($A1117&amp;$Q$3,Data[Index]&amp;Data[Valid Test, Can be used for conformity (Y/N)],Data[l/100km])</f>
        <v>#N/A</v>
      </c>
      <c r="P1117" s="138">
        <f>_xlfn.XLOOKUP($A1117,Data[Index],Data[Comments])</f>
        <v>0</v>
      </c>
    </row>
    <row r="1118" spans="1:16" x14ac:dyDescent="0.2">
      <c r="A1118" s="129"/>
      <c r="B1118" s="129"/>
      <c r="C1118" s="129" t="e" cm="1">
        <f t="array" ref="C1118">_xlfn.XLOOKUP($A1118&amp;$Q$3&amp;$R$3,Data[Index]&amp;Data[Valid Test, Can be used for conformity (Y/N)]&amp;Data[Cycle],Data[Test Name])</f>
        <v>#N/A</v>
      </c>
      <c r="D1118" s="167" t="e" cm="1">
        <f t="array" ref="D1118">_xlfn.XLOOKUP($A1118&amp;$Q$3&amp;$R$3,Data[Index]&amp;Data[Valid Test, Can be used for conformity (Y/N)]&amp;Data[Cycle],Data[Mileage (Miles)])</f>
        <v>#N/A</v>
      </c>
      <c r="E1118" s="130" t="e" cm="1">
        <f t="array" ref="E1118">_xlfn.XLOOKUP($A1118&amp;$Q$3&amp;$R$3,Data[Index]&amp;Data[Valid Test, Can be used for conformity (Y/N)]&amp;Data[Cycle],Data[Date])</f>
        <v>#N/A</v>
      </c>
      <c r="F1118" s="129" t="e" cm="1">
        <f t="array" ref="F1118">_xlfn.XLOOKUP($A1118&amp;$Q$3&amp;$R$3,Data[Index]&amp;Data[Valid Test, Can be used for conformity (Y/N)]&amp;Data[Cycle],Data[CO/km (mg)])</f>
        <v>#N/A</v>
      </c>
      <c r="G1118" s="129" t="e" cm="1">
        <f t="array" ref="G1118">_xlfn.XLOOKUP($A1118&amp;$Q$3,Data[Index]&amp;Data[Valid Test, Can be used for conformity (Y/N)],Data[CO2/km (g)])</f>
        <v>#N/A</v>
      </c>
      <c r="H1118" s="129" t="e" cm="1">
        <f t="array" ref="H1118">_xlfn.XLOOKUP($A1118&amp;$Q$3,Data[Index]&amp;Data[Valid Test, Can be used for conformity (Y/N)],Data[THC/km (mg)])</f>
        <v>#N/A</v>
      </c>
      <c r="I1118" s="129" t="e" cm="1">
        <f t="array" ref="I1118">_xlfn.XLOOKUP($A1118&amp;$Q$3,Data[Index]&amp;Data[Valid Test, Can be used for conformity (Y/N)],Data[NOx/km (mg)])</f>
        <v>#N/A</v>
      </c>
      <c r="J1118" s="129" t="e" cm="1">
        <f t="array" ref="J1118">_xlfn.XLOOKUP($A1118&amp;$Q$3,Data[Index]&amp;Data[Valid Test, Can be used for conformity (Y/N)],Data[THC + NOx/km (mg)])</f>
        <v>#N/A</v>
      </c>
      <c r="K1118" s="142" t="e" cm="1">
        <f t="array" ref="K1118">_xlfn.XLOOKUP($A1118&amp;$Q$3,Data[Index]&amp;Data[Valid Test, Can be used for conformity (Y/N)],Data[PN/km ('#)])</f>
        <v>#N/A</v>
      </c>
      <c r="L1118" s="129" t="e" cm="1">
        <f t="array" ref="L1118">_xlfn.XLOOKUP($A1118&amp;$Q$3,Data[Index]&amp;Data[Valid Test, Can be used for conformity (Y/N)],Data[PM/km (mg)])</f>
        <v>#N/A</v>
      </c>
      <c r="M1118" s="126" t="e" cm="1">
        <f t="array" ref="M1118">_xlfn.XLOOKUP($A1118&amp;$Q$3,Data[Index]&amp;Data[Valid Test, Can be used for conformity (Y/N)],Data[CH4 (mg/km)])</f>
        <v>#N/A</v>
      </c>
      <c r="N1118" s="126" t="e" cm="1">
        <f t="array" ref="N1118">_xlfn.XLOOKUP($A1118&amp;$Q$3,Data[Index]&amp;Data[Valid Test, Can be used for conformity (Y/N)],Data[N20 (mg/km)])</f>
        <v>#N/A</v>
      </c>
      <c r="O1118" s="129" t="e" cm="1">
        <f t="array" ref="O1118">_xlfn.XLOOKUP($A1118&amp;$Q$3,Data[Index]&amp;Data[Valid Test, Can be used for conformity (Y/N)],Data[l/100km])</f>
        <v>#N/A</v>
      </c>
      <c r="P1118" s="138" t="e">
        <f>_xlfn.XLOOKUP($A1118,Data[Index],Data[Comments])</f>
        <v>#N/A</v>
      </c>
    </row>
    <row r="1119" spans="1:16" x14ac:dyDescent="0.2">
      <c r="A1119" s="129"/>
      <c r="B1119" s="129"/>
      <c r="C1119" s="129" t="e" cm="1">
        <f t="array" ref="C1119">_xlfn.XLOOKUP($A1119&amp;$Q$3&amp;$R$3,Data[Index]&amp;Data[Valid Test, Can be used for conformity (Y/N)]&amp;Data[Cycle],Data[Test Name])</f>
        <v>#N/A</v>
      </c>
      <c r="D1119" s="167" t="e" cm="1">
        <f t="array" ref="D1119">_xlfn.XLOOKUP($A1119&amp;$Q$3&amp;$R$3,Data[Index]&amp;Data[Valid Test, Can be used for conformity (Y/N)]&amp;Data[Cycle],Data[Mileage (Miles)])</f>
        <v>#N/A</v>
      </c>
      <c r="E1119" s="130" t="e" cm="1">
        <f t="array" ref="E1119">_xlfn.XLOOKUP($A1119&amp;$Q$3&amp;$R$3,Data[Index]&amp;Data[Valid Test, Can be used for conformity (Y/N)]&amp;Data[Cycle],Data[Date])</f>
        <v>#N/A</v>
      </c>
      <c r="F1119" s="129" t="e" cm="1">
        <f t="array" ref="F1119">_xlfn.XLOOKUP($A1119&amp;$Q$3&amp;$R$3,Data[Index]&amp;Data[Valid Test, Can be used for conformity (Y/N)]&amp;Data[Cycle],Data[CO/km (mg)])</f>
        <v>#N/A</v>
      </c>
      <c r="G1119" s="129" t="e" cm="1">
        <f t="array" ref="G1119">_xlfn.XLOOKUP($A1119&amp;$Q$3,Data[Index]&amp;Data[Valid Test, Can be used for conformity (Y/N)],Data[CO2/km (g)])</f>
        <v>#N/A</v>
      </c>
      <c r="H1119" s="129" t="e" cm="1">
        <f t="array" ref="H1119">_xlfn.XLOOKUP($A1119&amp;$Q$3,Data[Index]&amp;Data[Valid Test, Can be used for conformity (Y/N)],Data[THC/km (mg)])</f>
        <v>#N/A</v>
      </c>
      <c r="I1119" s="129" t="e" cm="1">
        <f t="array" ref="I1119">_xlfn.XLOOKUP($A1119&amp;$Q$3,Data[Index]&amp;Data[Valid Test, Can be used for conformity (Y/N)],Data[NOx/km (mg)])</f>
        <v>#N/A</v>
      </c>
      <c r="J1119" s="129" t="e" cm="1">
        <f t="array" ref="J1119">_xlfn.XLOOKUP($A1119&amp;$Q$3,Data[Index]&amp;Data[Valid Test, Can be used for conformity (Y/N)],Data[THC + NOx/km (mg)])</f>
        <v>#N/A</v>
      </c>
      <c r="K1119" s="142" t="e" cm="1">
        <f t="array" ref="K1119">_xlfn.XLOOKUP($A1119&amp;$Q$3,Data[Index]&amp;Data[Valid Test, Can be used for conformity (Y/N)],Data[PN/km ('#)])</f>
        <v>#N/A</v>
      </c>
      <c r="L1119" s="129" t="e" cm="1">
        <f t="array" ref="L1119">_xlfn.XLOOKUP($A1119&amp;$Q$3,Data[Index]&amp;Data[Valid Test, Can be used for conformity (Y/N)],Data[PM/km (mg)])</f>
        <v>#N/A</v>
      </c>
      <c r="M1119" s="126" t="e" cm="1">
        <f t="array" ref="M1119">_xlfn.XLOOKUP($A1119&amp;$Q$3,Data[Index]&amp;Data[Valid Test, Can be used for conformity (Y/N)],Data[CH4 (mg/km)])</f>
        <v>#N/A</v>
      </c>
      <c r="N1119" s="126" t="e" cm="1">
        <f t="array" ref="N1119">_xlfn.XLOOKUP($A1119&amp;$Q$3,Data[Index]&amp;Data[Valid Test, Can be used for conformity (Y/N)],Data[N20 (mg/km)])</f>
        <v>#N/A</v>
      </c>
      <c r="O1119" s="129" t="e" cm="1">
        <f t="array" ref="O1119">_xlfn.XLOOKUP($A1119&amp;$Q$3,Data[Index]&amp;Data[Valid Test, Can be used for conformity (Y/N)],Data[l/100km])</f>
        <v>#N/A</v>
      </c>
      <c r="P1119" s="138" t="e">
        <f>_xlfn.XLOOKUP($A1119,Data[Index],Data[Comments])</f>
        <v>#N/A</v>
      </c>
    </row>
    <row r="1120" spans="1:16" x14ac:dyDescent="0.2">
      <c r="A1120" s="129"/>
      <c r="B1120" s="129"/>
      <c r="C1120" s="129" t="e" cm="1">
        <f t="array" ref="C1120">_xlfn.XLOOKUP($A1120&amp;$Q$3&amp;$R$3,Data[Index]&amp;Data[Valid Test, Can be used for conformity (Y/N)]&amp;Data[Cycle],Data[Test Name])</f>
        <v>#N/A</v>
      </c>
      <c r="D1120" s="167" t="e" cm="1">
        <f t="array" ref="D1120">_xlfn.XLOOKUP($A1120&amp;$Q$3&amp;$R$3,Data[Index]&amp;Data[Valid Test, Can be used for conformity (Y/N)]&amp;Data[Cycle],Data[Mileage (Miles)])</f>
        <v>#N/A</v>
      </c>
      <c r="E1120" s="130" t="e" cm="1">
        <f t="array" ref="E1120">_xlfn.XLOOKUP($A1120&amp;$Q$3&amp;$R$3,Data[Index]&amp;Data[Valid Test, Can be used for conformity (Y/N)]&amp;Data[Cycle],Data[Date])</f>
        <v>#N/A</v>
      </c>
      <c r="F1120" s="129" t="e" cm="1">
        <f t="array" ref="F1120">_xlfn.XLOOKUP($A1120&amp;$Q$3&amp;$R$3,Data[Index]&amp;Data[Valid Test, Can be used for conformity (Y/N)]&amp;Data[Cycle],Data[CO/km (mg)])</f>
        <v>#N/A</v>
      </c>
      <c r="G1120" s="129" t="e" cm="1">
        <f t="array" ref="G1120">_xlfn.XLOOKUP($A1120&amp;$Q$3,Data[Index]&amp;Data[Valid Test, Can be used for conformity (Y/N)],Data[CO2/km (g)])</f>
        <v>#N/A</v>
      </c>
      <c r="H1120" s="129" t="e" cm="1">
        <f t="array" ref="H1120">_xlfn.XLOOKUP($A1120&amp;$Q$3,Data[Index]&amp;Data[Valid Test, Can be used for conformity (Y/N)],Data[THC/km (mg)])</f>
        <v>#N/A</v>
      </c>
      <c r="I1120" s="129" t="e" cm="1">
        <f t="array" ref="I1120">_xlfn.XLOOKUP($A1120&amp;$Q$3,Data[Index]&amp;Data[Valid Test, Can be used for conformity (Y/N)],Data[NOx/km (mg)])</f>
        <v>#N/A</v>
      </c>
      <c r="J1120" s="129" t="e" cm="1">
        <f t="array" ref="J1120">_xlfn.XLOOKUP($A1120&amp;$Q$3,Data[Index]&amp;Data[Valid Test, Can be used for conformity (Y/N)],Data[THC + NOx/km (mg)])</f>
        <v>#N/A</v>
      </c>
      <c r="K1120" s="142" t="e" cm="1">
        <f t="array" ref="K1120">_xlfn.XLOOKUP($A1120&amp;$Q$3,Data[Index]&amp;Data[Valid Test, Can be used for conformity (Y/N)],Data[PN/km ('#)])</f>
        <v>#N/A</v>
      </c>
      <c r="L1120" s="129" t="e" cm="1">
        <f t="array" ref="L1120">_xlfn.XLOOKUP($A1120&amp;$Q$3,Data[Index]&amp;Data[Valid Test, Can be used for conformity (Y/N)],Data[PM/km (mg)])</f>
        <v>#N/A</v>
      </c>
      <c r="M1120" s="126" t="e" cm="1">
        <f t="array" ref="M1120">_xlfn.XLOOKUP($A1120&amp;$Q$3,Data[Index]&amp;Data[Valid Test, Can be used for conformity (Y/N)],Data[CH4 (mg/km)])</f>
        <v>#N/A</v>
      </c>
      <c r="N1120" s="126" t="e" cm="1">
        <f t="array" ref="N1120">_xlfn.XLOOKUP($A1120&amp;$Q$3,Data[Index]&amp;Data[Valid Test, Can be used for conformity (Y/N)],Data[N20 (mg/km)])</f>
        <v>#N/A</v>
      </c>
      <c r="O1120" s="129" t="e" cm="1">
        <f t="array" ref="O1120">_xlfn.XLOOKUP($A1120&amp;$Q$3,Data[Index]&amp;Data[Valid Test, Can be used for conformity (Y/N)],Data[l/100km])</f>
        <v>#N/A</v>
      </c>
      <c r="P1120" s="138" t="e">
        <f>_xlfn.XLOOKUP($A1120,Data[Index],Data[Comments])</f>
        <v>#N/A</v>
      </c>
    </row>
    <row r="1121" spans="1:16" x14ac:dyDescent="0.2">
      <c r="A1121" s="129"/>
      <c r="B1121" s="129"/>
      <c r="C1121" s="129" t="e" cm="1">
        <f t="array" ref="C1121">_xlfn.XLOOKUP($A1121&amp;$Q$3&amp;$R$3,Data[Index]&amp;Data[Valid Test, Can be used for conformity (Y/N)]&amp;Data[Cycle],Data[Test Name])</f>
        <v>#N/A</v>
      </c>
      <c r="D1121" s="167" t="e" cm="1">
        <f t="array" ref="D1121">_xlfn.XLOOKUP($A1121&amp;$Q$3&amp;$R$3,Data[Index]&amp;Data[Valid Test, Can be used for conformity (Y/N)]&amp;Data[Cycle],Data[Mileage (Miles)])</f>
        <v>#N/A</v>
      </c>
      <c r="E1121" s="130" t="e" cm="1">
        <f t="array" ref="E1121">_xlfn.XLOOKUP($A1121&amp;$Q$3&amp;$R$3,Data[Index]&amp;Data[Valid Test, Can be used for conformity (Y/N)]&amp;Data[Cycle],Data[Date])</f>
        <v>#N/A</v>
      </c>
      <c r="F1121" s="129" t="e" cm="1">
        <f t="array" ref="F1121">_xlfn.XLOOKUP($A1121&amp;$Q$3&amp;$R$3,Data[Index]&amp;Data[Valid Test, Can be used for conformity (Y/N)]&amp;Data[Cycle],Data[CO/km (mg)])</f>
        <v>#N/A</v>
      </c>
      <c r="G1121" s="129" t="e" cm="1">
        <f t="array" ref="G1121">_xlfn.XLOOKUP($A1121&amp;$Q$3,Data[Index]&amp;Data[Valid Test, Can be used for conformity (Y/N)],Data[CO2/km (g)])</f>
        <v>#N/A</v>
      </c>
      <c r="H1121" s="129" t="e" cm="1">
        <f t="array" ref="H1121">_xlfn.XLOOKUP($A1121&amp;$Q$3,Data[Index]&amp;Data[Valid Test, Can be used for conformity (Y/N)],Data[THC/km (mg)])</f>
        <v>#N/A</v>
      </c>
      <c r="I1121" s="129" t="e" cm="1">
        <f t="array" ref="I1121">_xlfn.XLOOKUP($A1121&amp;$Q$3,Data[Index]&amp;Data[Valid Test, Can be used for conformity (Y/N)],Data[NOx/km (mg)])</f>
        <v>#N/A</v>
      </c>
      <c r="J1121" s="129" t="e" cm="1">
        <f t="array" ref="J1121">_xlfn.XLOOKUP($A1121&amp;$Q$3,Data[Index]&amp;Data[Valid Test, Can be used for conformity (Y/N)],Data[THC + NOx/km (mg)])</f>
        <v>#N/A</v>
      </c>
      <c r="K1121" s="142" t="e" cm="1">
        <f t="array" ref="K1121">_xlfn.XLOOKUP($A1121&amp;$Q$3,Data[Index]&amp;Data[Valid Test, Can be used for conformity (Y/N)],Data[PN/km ('#)])</f>
        <v>#N/A</v>
      </c>
      <c r="L1121" s="129" t="e" cm="1">
        <f t="array" ref="L1121">_xlfn.XLOOKUP($A1121&amp;$Q$3,Data[Index]&amp;Data[Valid Test, Can be used for conformity (Y/N)],Data[PM/km (mg)])</f>
        <v>#N/A</v>
      </c>
      <c r="M1121" s="126" t="e" cm="1">
        <f t="array" ref="M1121">_xlfn.XLOOKUP($A1121&amp;$Q$3,Data[Index]&amp;Data[Valid Test, Can be used for conformity (Y/N)],Data[CH4 (mg/km)])</f>
        <v>#N/A</v>
      </c>
      <c r="N1121" s="126" t="e" cm="1">
        <f t="array" ref="N1121">_xlfn.XLOOKUP($A1121&amp;$Q$3,Data[Index]&amp;Data[Valid Test, Can be used for conformity (Y/N)],Data[N20 (mg/km)])</f>
        <v>#N/A</v>
      </c>
      <c r="O1121" s="129" t="e" cm="1">
        <f t="array" ref="O1121">_xlfn.XLOOKUP($A1121&amp;$Q$3,Data[Index]&amp;Data[Valid Test, Can be used for conformity (Y/N)],Data[l/100km])</f>
        <v>#N/A</v>
      </c>
      <c r="P1121" s="138">
        <f>_xlfn.XLOOKUP($A1121,Data[Index],Data[Comments])</f>
        <v>0</v>
      </c>
    </row>
    <row r="1122" spans="1:16" x14ac:dyDescent="0.2">
      <c r="A1122" s="129"/>
      <c r="B1122" s="129"/>
      <c r="C1122" s="129" t="e" cm="1">
        <f t="array" ref="C1122">_xlfn.XLOOKUP($A1122&amp;$Q$3&amp;$R$3,Data[Index]&amp;Data[Valid Test, Can be used for conformity (Y/N)]&amp;Data[Cycle],Data[Test Name])</f>
        <v>#N/A</v>
      </c>
      <c r="D1122" s="167" t="e" cm="1">
        <f t="array" ref="D1122">_xlfn.XLOOKUP($A1122&amp;$Q$3&amp;$R$3,Data[Index]&amp;Data[Valid Test, Can be used for conformity (Y/N)]&amp;Data[Cycle],Data[Mileage (Miles)])</f>
        <v>#N/A</v>
      </c>
      <c r="E1122" s="130" t="e" cm="1">
        <f t="array" ref="E1122">_xlfn.XLOOKUP($A1122&amp;$Q$3&amp;$R$3,Data[Index]&amp;Data[Valid Test, Can be used for conformity (Y/N)]&amp;Data[Cycle],Data[Date])</f>
        <v>#N/A</v>
      </c>
      <c r="F1122" s="129" t="e" cm="1">
        <f t="array" ref="F1122">_xlfn.XLOOKUP($A1122&amp;$Q$3&amp;$R$3,Data[Index]&amp;Data[Valid Test, Can be used for conformity (Y/N)]&amp;Data[Cycle],Data[CO/km (mg)])</f>
        <v>#N/A</v>
      </c>
      <c r="G1122" s="129" t="e" cm="1">
        <f t="array" ref="G1122">_xlfn.XLOOKUP($A1122&amp;$Q$3,Data[Index]&amp;Data[Valid Test, Can be used for conformity (Y/N)],Data[CO2/km (g)])</f>
        <v>#N/A</v>
      </c>
      <c r="H1122" s="129" t="e" cm="1">
        <f t="array" ref="H1122">_xlfn.XLOOKUP($A1122&amp;$Q$3,Data[Index]&amp;Data[Valid Test, Can be used for conformity (Y/N)],Data[THC/km (mg)])</f>
        <v>#N/A</v>
      </c>
      <c r="I1122" s="129" t="e" cm="1">
        <f t="array" ref="I1122">_xlfn.XLOOKUP($A1122&amp;$Q$3,Data[Index]&amp;Data[Valid Test, Can be used for conformity (Y/N)],Data[NOx/km (mg)])</f>
        <v>#N/A</v>
      </c>
      <c r="J1122" s="129" t="e" cm="1">
        <f t="array" ref="J1122">_xlfn.XLOOKUP($A1122&amp;$Q$3,Data[Index]&amp;Data[Valid Test, Can be used for conformity (Y/N)],Data[THC + NOx/km (mg)])</f>
        <v>#N/A</v>
      </c>
      <c r="K1122" s="142" t="e" cm="1">
        <f t="array" ref="K1122">_xlfn.XLOOKUP($A1122&amp;$Q$3,Data[Index]&amp;Data[Valid Test, Can be used for conformity (Y/N)],Data[PN/km ('#)])</f>
        <v>#N/A</v>
      </c>
      <c r="L1122" s="129" t="e" cm="1">
        <f t="array" ref="L1122">_xlfn.XLOOKUP($A1122&amp;$Q$3,Data[Index]&amp;Data[Valid Test, Can be used for conformity (Y/N)],Data[PM/km (mg)])</f>
        <v>#N/A</v>
      </c>
      <c r="M1122" s="126" t="e" cm="1">
        <f t="array" ref="M1122">_xlfn.XLOOKUP($A1122&amp;$Q$3,Data[Index]&amp;Data[Valid Test, Can be used for conformity (Y/N)],Data[CH4 (mg/km)])</f>
        <v>#N/A</v>
      </c>
      <c r="N1122" s="126" t="e" cm="1">
        <f t="array" ref="N1122">_xlfn.XLOOKUP($A1122&amp;$Q$3,Data[Index]&amp;Data[Valid Test, Can be used for conformity (Y/N)],Data[N20 (mg/km)])</f>
        <v>#N/A</v>
      </c>
      <c r="O1122" s="129" t="e" cm="1">
        <f t="array" ref="O1122">_xlfn.XLOOKUP($A1122&amp;$Q$3,Data[Index]&amp;Data[Valid Test, Can be used for conformity (Y/N)],Data[l/100km])</f>
        <v>#N/A</v>
      </c>
      <c r="P1122" s="138">
        <f>_xlfn.XLOOKUP($A1122,Data[Index],Data[Comments])</f>
        <v>0</v>
      </c>
    </row>
    <row r="1123" spans="1:16" x14ac:dyDescent="0.2">
      <c r="A1123" s="129"/>
      <c r="B1123" s="129"/>
      <c r="C1123" s="129" t="e" cm="1">
        <f t="array" ref="C1123">_xlfn.XLOOKUP($A1123&amp;$Q$3&amp;$R$3,Data[Index]&amp;Data[Valid Test, Can be used for conformity (Y/N)]&amp;Data[Cycle],Data[Test Name])</f>
        <v>#N/A</v>
      </c>
      <c r="D1123" s="167" t="e" cm="1">
        <f t="array" ref="D1123">_xlfn.XLOOKUP($A1123&amp;$Q$3&amp;$R$3,Data[Index]&amp;Data[Valid Test, Can be used for conformity (Y/N)]&amp;Data[Cycle],Data[Mileage (Miles)])</f>
        <v>#N/A</v>
      </c>
      <c r="E1123" s="130" t="e" cm="1">
        <f t="array" ref="E1123">_xlfn.XLOOKUP($A1123&amp;$Q$3&amp;$R$3,Data[Index]&amp;Data[Valid Test, Can be used for conformity (Y/N)]&amp;Data[Cycle],Data[Date])</f>
        <v>#N/A</v>
      </c>
      <c r="F1123" s="129" t="e" cm="1">
        <f t="array" ref="F1123">_xlfn.XLOOKUP($A1123&amp;$Q$3&amp;$R$3,Data[Index]&amp;Data[Valid Test, Can be used for conformity (Y/N)]&amp;Data[Cycle],Data[CO/km (mg)])</f>
        <v>#N/A</v>
      </c>
      <c r="G1123" s="129" t="e" cm="1">
        <f t="array" ref="G1123">_xlfn.XLOOKUP($A1123&amp;$Q$3,Data[Index]&amp;Data[Valid Test, Can be used for conformity (Y/N)],Data[CO2/km (g)])</f>
        <v>#N/A</v>
      </c>
      <c r="H1123" s="129" t="e" cm="1">
        <f t="array" ref="H1123">_xlfn.XLOOKUP($A1123&amp;$Q$3,Data[Index]&amp;Data[Valid Test, Can be used for conformity (Y/N)],Data[THC/km (mg)])</f>
        <v>#N/A</v>
      </c>
      <c r="I1123" s="129" t="e" cm="1">
        <f t="array" ref="I1123">_xlfn.XLOOKUP($A1123&amp;$Q$3,Data[Index]&amp;Data[Valid Test, Can be used for conformity (Y/N)],Data[NOx/km (mg)])</f>
        <v>#N/A</v>
      </c>
      <c r="J1123" s="129" t="e" cm="1">
        <f t="array" ref="J1123">_xlfn.XLOOKUP($A1123&amp;$Q$3,Data[Index]&amp;Data[Valid Test, Can be used for conformity (Y/N)],Data[THC + NOx/km (mg)])</f>
        <v>#N/A</v>
      </c>
      <c r="K1123" s="142" t="e" cm="1">
        <f t="array" ref="K1123">_xlfn.XLOOKUP($A1123&amp;$Q$3,Data[Index]&amp;Data[Valid Test, Can be used for conformity (Y/N)],Data[PN/km ('#)])</f>
        <v>#N/A</v>
      </c>
      <c r="L1123" s="129" t="e" cm="1">
        <f t="array" ref="L1123">_xlfn.XLOOKUP($A1123&amp;$Q$3,Data[Index]&amp;Data[Valid Test, Can be used for conformity (Y/N)],Data[PM/km (mg)])</f>
        <v>#N/A</v>
      </c>
      <c r="M1123" s="126" t="e" cm="1">
        <f t="array" ref="M1123">_xlfn.XLOOKUP($A1123&amp;$Q$3,Data[Index]&amp;Data[Valid Test, Can be used for conformity (Y/N)],Data[CH4 (mg/km)])</f>
        <v>#N/A</v>
      </c>
      <c r="N1123" s="126" t="e" cm="1">
        <f t="array" ref="N1123">_xlfn.XLOOKUP($A1123&amp;$Q$3,Data[Index]&amp;Data[Valid Test, Can be used for conformity (Y/N)],Data[N20 (mg/km)])</f>
        <v>#N/A</v>
      </c>
      <c r="O1123" s="129" t="e" cm="1">
        <f t="array" ref="O1123">_xlfn.XLOOKUP($A1123&amp;$Q$3,Data[Index]&amp;Data[Valid Test, Can be used for conformity (Y/N)],Data[l/100km])</f>
        <v>#N/A</v>
      </c>
      <c r="P1123" s="138" t="e">
        <f>_xlfn.XLOOKUP($A1123,Data[Index],Data[Comments])</f>
        <v>#N/A</v>
      </c>
    </row>
    <row r="1124" spans="1:16" x14ac:dyDescent="0.2">
      <c r="A1124" s="129"/>
      <c r="B1124" s="129"/>
      <c r="C1124" s="129" t="e" cm="1">
        <f t="array" ref="C1124">_xlfn.XLOOKUP($A1124&amp;$Q$3&amp;$R$3,Data[Index]&amp;Data[Valid Test, Can be used for conformity (Y/N)]&amp;Data[Cycle],Data[Test Name])</f>
        <v>#N/A</v>
      </c>
      <c r="D1124" s="167" t="e" cm="1">
        <f t="array" ref="D1124">_xlfn.XLOOKUP($A1124&amp;$Q$3&amp;$R$3,Data[Index]&amp;Data[Valid Test, Can be used for conformity (Y/N)]&amp;Data[Cycle],Data[Mileage (Miles)])</f>
        <v>#N/A</v>
      </c>
      <c r="E1124" s="130" t="e" cm="1">
        <f t="array" ref="E1124">_xlfn.XLOOKUP($A1124&amp;$Q$3&amp;$R$3,Data[Index]&amp;Data[Valid Test, Can be used for conformity (Y/N)]&amp;Data[Cycle],Data[Date])</f>
        <v>#N/A</v>
      </c>
      <c r="F1124" s="129" t="e" cm="1">
        <f t="array" ref="F1124">_xlfn.XLOOKUP($A1124&amp;$Q$3&amp;$R$3,Data[Index]&amp;Data[Valid Test, Can be used for conformity (Y/N)]&amp;Data[Cycle],Data[CO/km (mg)])</f>
        <v>#N/A</v>
      </c>
      <c r="G1124" s="129" t="e" cm="1">
        <f t="array" ref="G1124">_xlfn.XLOOKUP($A1124&amp;$Q$3,Data[Index]&amp;Data[Valid Test, Can be used for conformity (Y/N)],Data[CO2/km (g)])</f>
        <v>#N/A</v>
      </c>
      <c r="H1124" s="129" t="e" cm="1">
        <f t="array" ref="H1124">_xlfn.XLOOKUP($A1124&amp;$Q$3,Data[Index]&amp;Data[Valid Test, Can be used for conformity (Y/N)],Data[THC/km (mg)])</f>
        <v>#N/A</v>
      </c>
      <c r="I1124" s="129" t="e" cm="1">
        <f t="array" ref="I1124">_xlfn.XLOOKUP($A1124&amp;$Q$3,Data[Index]&amp;Data[Valid Test, Can be used for conformity (Y/N)],Data[NOx/km (mg)])</f>
        <v>#N/A</v>
      </c>
      <c r="J1124" s="129" t="e" cm="1">
        <f t="array" ref="J1124">_xlfn.XLOOKUP($A1124&amp;$Q$3,Data[Index]&amp;Data[Valid Test, Can be used for conformity (Y/N)],Data[THC + NOx/km (mg)])</f>
        <v>#N/A</v>
      </c>
      <c r="K1124" s="142" t="e" cm="1">
        <f t="array" ref="K1124">_xlfn.XLOOKUP($A1124&amp;$Q$3,Data[Index]&amp;Data[Valid Test, Can be used for conformity (Y/N)],Data[PN/km ('#)])</f>
        <v>#N/A</v>
      </c>
      <c r="L1124" s="129" t="e" cm="1">
        <f t="array" ref="L1124">_xlfn.XLOOKUP($A1124&amp;$Q$3,Data[Index]&amp;Data[Valid Test, Can be used for conformity (Y/N)],Data[PM/km (mg)])</f>
        <v>#N/A</v>
      </c>
      <c r="M1124" s="126" t="e" cm="1">
        <f t="array" ref="M1124">_xlfn.XLOOKUP($A1124&amp;$Q$3,Data[Index]&amp;Data[Valid Test, Can be used for conformity (Y/N)],Data[CH4 (mg/km)])</f>
        <v>#N/A</v>
      </c>
      <c r="N1124" s="126" t="e" cm="1">
        <f t="array" ref="N1124">_xlfn.XLOOKUP($A1124&amp;$Q$3,Data[Index]&amp;Data[Valid Test, Can be used for conformity (Y/N)],Data[N20 (mg/km)])</f>
        <v>#N/A</v>
      </c>
      <c r="O1124" s="129" t="e" cm="1">
        <f t="array" ref="O1124">_xlfn.XLOOKUP($A1124&amp;$Q$3,Data[Index]&amp;Data[Valid Test, Can be used for conformity (Y/N)],Data[l/100km])</f>
        <v>#N/A</v>
      </c>
      <c r="P1124" s="138">
        <f>_xlfn.XLOOKUP($A1124,Data[Index],Data[Comments])</f>
        <v>0</v>
      </c>
    </row>
    <row r="1125" spans="1:16" x14ac:dyDescent="0.2">
      <c r="A1125" s="129"/>
      <c r="B1125" s="129"/>
      <c r="C1125" s="129" t="e" cm="1">
        <f t="array" ref="C1125">_xlfn.XLOOKUP($A1125&amp;$Q$3&amp;$R$3,Data[Index]&amp;Data[Valid Test, Can be used for conformity (Y/N)]&amp;Data[Cycle],Data[Test Name])</f>
        <v>#N/A</v>
      </c>
      <c r="D1125" s="167" t="e" cm="1">
        <f t="array" ref="D1125">_xlfn.XLOOKUP($A1125&amp;$Q$3&amp;$R$3,Data[Index]&amp;Data[Valid Test, Can be used for conformity (Y/N)]&amp;Data[Cycle],Data[Mileage (Miles)])</f>
        <v>#N/A</v>
      </c>
      <c r="E1125" s="130" t="e" cm="1">
        <f t="array" ref="E1125">_xlfn.XLOOKUP($A1125&amp;$Q$3&amp;$R$3,Data[Index]&amp;Data[Valid Test, Can be used for conformity (Y/N)]&amp;Data[Cycle],Data[Date])</f>
        <v>#N/A</v>
      </c>
      <c r="F1125" s="129" t="e" cm="1">
        <f t="array" ref="F1125">_xlfn.XLOOKUP($A1125&amp;$Q$3&amp;$R$3,Data[Index]&amp;Data[Valid Test, Can be used for conformity (Y/N)]&amp;Data[Cycle],Data[CO/km (mg)])</f>
        <v>#N/A</v>
      </c>
      <c r="G1125" s="129" t="e" cm="1">
        <f t="array" ref="G1125">_xlfn.XLOOKUP($A1125&amp;$Q$3,Data[Index]&amp;Data[Valid Test, Can be used for conformity (Y/N)],Data[CO2/km (g)])</f>
        <v>#N/A</v>
      </c>
      <c r="H1125" s="129" t="e" cm="1">
        <f t="array" ref="H1125">_xlfn.XLOOKUP($A1125&amp;$Q$3,Data[Index]&amp;Data[Valid Test, Can be used for conformity (Y/N)],Data[THC/km (mg)])</f>
        <v>#N/A</v>
      </c>
      <c r="I1125" s="129" t="e" cm="1">
        <f t="array" ref="I1125">_xlfn.XLOOKUP($A1125&amp;$Q$3,Data[Index]&amp;Data[Valid Test, Can be used for conformity (Y/N)],Data[NOx/km (mg)])</f>
        <v>#N/A</v>
      </c>
      <c r="J1125" s="129" t="e" cm="1">
        <f t="array" ref="J1125">_xlfn.XLOOKUP($A1125&amp;$Q$3,Data[Index]&amp;Data[Valid Test, Can be used for conformity (Y/N)],Data[THC + NOx/km (mg)])</f>
        <v>#N/A</v>
      </c>
      <c r="K1125" s="142" t="e" cm="1">
        <f t="array" ref="K1125">_xlfn.XLOOKUP($A1125&amp;$Q$3,Data[Index]&amp;Data[Valid Test, Can be used for conformity (Y/N)],Data[PN/km ('#)])</f>
        <v>#N/A</v>
      </c>
      <c r="L1125" s="129" t="e" cm="1">
        <f t="array" ref="L1125">_xlfn.XLOOKUP($A1125&amp;$Q$3,Data[Index]&amp;Data[Valid Test, Can be used for conformity (Y/N)],Data[PM/km (mg)])</f>
        <v>#N/A</v>
      </c>
      <c r="M1125" s="126" t="e" cm="1">
        <f t="array" ref="M1125">_xlfn.XLOOKUP($A1125&amp;$Q$3,Data[Index]&amp;Data[Valid Test, Can be used for conformity (Y/N)],Data[CH4 (mg/km)])</f>
        <v>#N/A</v>
      </c>
      <c r="N1125" s="126" t="e" cm="1">
        <f t="array" ref="N1125">_xlfn.XLOOKUP($A1125&amp;$Q$3,Data[Index]&amp;Data[Valid Test, Can be used for conformity (Y/N)],Data[N20 (mg/km)])</f>
        <v>#N/A</v>
      </c>
      <c r="O1125" s="129" t="e" cm="1">
        <f t="array" ref="O1125">_xlfn.XLOOKUP($A1125&amp;$Q$3,Data[Index]&amp;Data[Valid Test, Can be used for conformity (Y/N)],Data[l/100km])</f>
        <v>#N/A</v>
      </c>
      <c r="P1125" s="138">
        <f>_xlfn.XLOOKUP($A1125,Data[Index],Data[Comments])</f>
        <v>0</v>
      </c>
    </row>
    <row r="1126" spans="1:16" x14ac:dyDescent="0.2">
      <c r="A1126" s="129"/>
      <c r="B1126" s="129"/>
      <c r="C1126" s="129" t="e" cm="1">
        <f t="array" ref="C1126">_xlfn.XLOOKUP($A1126&amp;$Q$3&amp;$R$3,Data[Index]&amp;Data[Valid Test, Can be used for conformity (Y/N)]&amp;Data[Cycle],Data[Test Name])</f>
        <v>#N/A</v>
      </c>
      <c r="D1126" s="167" t="e" cm="1">
        <f t="array" ref="D1126">_xlfn.XLOOKUP($A1126&amp;$Q$3&amp;$R$3,Data[Index]&amp;Data[Valid Test, Can be used for conformity (Y/N)]&amp;Data[Cycle],Data[Mileage (Miles)])</f>
        <v>#N/A</v>
      </c>
      <c r="E1126" s="130" t="e" cm="1">
        <f t="array" ref="E1126">_xlfn.XLOOKUP($A1126&amp;$Q$3&amp;$R$3,Data[Index]&amp;Data[Valid Test, Can be used for conformity (Y/N)]&amp;Data[Cycle],Data[Date])</f>
        <v>#N/A</v>
      </c>
      <c r="F1126" s="129" t="e" cm="1">
        <f t="array" ref="F1126">_xlfn.XLOOKUP($A1126&amp;$Q$3&amp;$R$3,Data[Index]&amp;Data[Valid Test, Can be used for conformity (Y/N)]&amp;Data[Cycle],Data[CO/km (mg)])</f>
        <v>#N/A</v>
      </c>
      <c r="G1126" s="129" t="e" cm="1">
        <f t="array" ref="G1126">_xlfn.XLOOKUP($A1126&amp;$Q$3,Data[Index]&amp;Data[Valid Test, Can be used for conformity (Y/N)],Data[CO2/km (g)])</f>
        <v>#N/A</v>
      </c>
      <c r="H1126" s="129" t="e" cm="1">
        <f t="array" ref="H1126">_xlfn.XLOOKUP($A1126&amp;$Q$3,Data[Index]&amp;Data[Valid Test, Can be used for conformity (Y/N)],Data[THC/km (mg)])</f>
        <v>#N/A</v>
      </c>
      <c r="I1126" s="129" t="e" cm="1">
        <f t="array" ref="I1126">_xlfn.XLOOKUP($A1126&amp;$Q$3,Data[Index]&amp;Data[Valid Test, Can be used for conformity (Y/N)],Data[NOx/km (mg)])</f>
        <v>#N/A</v>
      </c>
      <c r="J1126" s="129" t="e" cm="1">
        <f t="array" ref="J1126">_xlfn.XLOOKUP($A1126&amp;$Q$3,Data[Index]&amp;Data[Valid Test, Can be used for conformity (Y/N)],Data[THC + NOx/km (mg)])</f>
        <v>#N/A</v>
      </c>
      <c r="K1126" s="142" t="e" cm="1">
        <f t="array" ref="K1126">_xlfn.XLOOKUP($A1126&amp;$Q$3,Data[Index]&amp;Data[Valid Test, Can be used for conformity (Y/N)],Data[PN/km ('#)])</f>
        <v>#N/A</v>
      </c>
      <c r="L1126" s="129" t="e" cm="1">
        <f t="array" ref="L1126">_xlfn.XLOOKUP($A1126&amp;$Q$3,Data[Index]&amp;Data[Valid Test, Can be used for conformity (Y/N)],Data[PM/km (mg)])</f>
        <v>#N/A</v>
      </c>
      <c r="M1126" s="126" t="e" cm="1">
        <f t="array" ref="M1126">_xlfn.XLOOKUP($A1126&amp;$Q$3,Data[Index]&amp;Data[Valid Test, Can be used for conformity (Y/N)],Data[CH4 (mg/km)])</f>
        <v>#N/A</v>
      </c>
      <c r="N1126" s="126" t="e" cm="1">
        <f t="array" ref="N1126">_xlfn.XLOOKUP($A1126&amp;$Q$3,Data[Index]&amp;Data[Valid Test, Can be used for conformity (Y/N)],Data[N20 (mg/km)])</f>
        <v>#N/A</v>
      </c>
      <c r="O1126" s="129" t="e" cm="1">
        <f t="array" ref="O1126">_xlfn.XLOOKUP($A1126&amp;$Q$3,Data[Index]&amp;Data[Valid Test, Can be used for conformity (Y/N)],Data[l/100km])</f>
        <v>#N/A</v>
      </c>
      <c r="P1126" s="138" t="e">
        <f>_xlfn.XLOOKUP($A1126,Data[Index],Data[Comments])</f>
        <v>#N/A</v>
      </c>
    </row>
    <row r="1127" spans="1:16" x14ac:dyDescent="0.2">
      <c r="A1127" s="129"/>
      <c r="B1127" s="129"/>
      <c r="C1127" s="129" t="e" cm="1">
        <f t="array" ref="C1127">_xlfn.XLOOKUP($A1127&amp;$Q$3&amp;$R$3,Data[Index]&amp;Data[Valid Test, Can be used for conformity (Y/N)]&amp;Data[Cycle],Data[Test Name])</f>
        <v>#N/A</v>
      </c>
      <c r="D1127" s="167" t="e" cm="1">
        <f t="array" ref="D1127">_xlfn.XLOOKUP($A1127&amp;$Q$3&amp;$R$3,Data[Index]&amp;Data[Valid Test, Can be used for conformity (Y/N)]&amp;Data[Cycle],Data[Mileage (Miles)])</f>
        <v>#N/A</v>
      </c>
      <c r="E1127" s="130" t="e" cm="1">
        <f t="array" ref="E1127">_xlfn.XLOOKUP($A1127&amp;$Q$3&amp;$R$3,Data[Index]&amp;Data[Valid Test, Can be used for conformity (Y/N)]&amp;Data[Cycle],Data[Date])</f>
        <v>#N/A</v>
      </c>
      <c r="F1127" s="129" t="e" cm="1">
        <f t="array" ref="F1127">_xlfn.XLOOKUP($A1127&amp;$Q$3&amp;$R$3,Data[Index]&amp;Data[Valid Test, Can be used for conformity (Y/N)]&amp;Data[Cycle],Data[CO/km (mg)])</f>
        <v>#N/A</v>
      </c>
      <c r="G1127" s="129" t="e" cm="1">
        <f t="array" ref="G1127">_xlfn.XLOOKUP($A1127&amp;$Q$3,Data[Index]&amp;Data[Valid Test, Can be used for conformity (Y/N)],Data[CO2/km (g)])</f>
        <v>#N/A</v>
      </c>
      <c r="H1127" s="129" t="e" cm="1">
        <f t="array" ref="H1127">_xlfn.XLOOKUP($A1127&amp;$Q$3,Data[Index]&amp;Data[Valid Test, Can be used for conformity (Y/N)],Data[THC/km (mg)])</f>
        <v>#N/A</v>
      </c>
      <c r="I1127" s="129" t="e" cm="1">
        <f t="array" ref="I1127">_xlfn.XLOOKUP($A1127&amp;$Q$3,Data[Index]&amp;Data[Valid Test, Can be used for conformity (Y/N)],Data[NOx/km (mg)])</f>
        <v>#N/A</v>
      </c>
      <c r="J1127" s="129" t="e" cm="1">
        <f t="array" ref="J1127">_xlfn.XLOOKUP($A1127&amp;$Q$3,Data[Index]&amp;Data[Valid Test, Can be used for conformity (Y/N)],Data[THC + NOx/km (mg)])</f>
        <v>#N/A</v>
      </c>
      <c r="K1127" s="142" t="e" cm="1">
        <f t="array" ref="K1127">_xlfn.XLOOKUP($A1127&amp;$Q$3,Data[Index]&amp;Data[Valid Test, Can be used for conformity (Y/N)],Data[PN/km ('#)])</f>
        <v>#N/A</v>
      </c>
      <c r="L1127" s="129" t="e" cm="1">
        <f t="array" ref="L1127">_xlfn.XLOOKUP($A1127&amp;$Q$3,Data[Index]&amp;Data[Valid Test, Can be used for conformity (Y/N)],Data[PM/km (mg)])</f>
        <v>#N/A</v>
      </c>
      <c r="M1127" s="126" t="e" cm="1">
        <f t="array" ref="M1127">_xlfn.XLOOKUP($A1127&amp;$Q$3,Data[Index]&amp;Data[Valid Test, Can be used for conformity (Y/N)],Data[CH4 (mg/km)])</f>
        <v>#N/A</v>
      </c>
      <c r="N1127" s="126" t="e" cm="1">
        <f t="array" ref="N1127">_xlfn.XLOOKUP($A1127&amp;$Q$3,Data[Index]&amp;Data[Valid Test, Can be used for conformity (Y/N)],Data[N20 (mg/km)])</f>
        <v>#N/A</v>
      </c>
      <c r="O1127" s="129" t="e" cm="1">
        <f t="array" ref="O1127">_xlfn.XLOOKUP($A1127&amp;$Q$3,Data[Index]&amp;Data[Valid Test, Can be used for conformity (Y/N)],Data[l/100km])</f>
        <v>#N/A</v>
      </c>
      <c r="P1127" s="138" t="e">
        <f>_xlfn.XLOOKUP($A1127,Data[Index],Data[Comments])</f>
        <v>#N/A</v>
      </c>
    </row>
    <row r="1128" spans="1:16" x14ac:dyDescent="0.2">
      <c r="A1128" s="129"/>
      <c r="B1128" s="129"/>
      <c r="C1128" s="129" t="e" cm="1">
        <f t="array" ref="C1128">_xlfn.XLOOKUP($A1128&amp;$Q$3&amp;$R$3,Data[Index]&amp;Data[Valid Test, Can be used for conformity (Y/N)]&amp;Data[Cycle],Data[Test Name])</f>
        <v>#N/A</v>
      </c>
      <c r="D1128" s="167" t="e" cm="1">
        <f t="array" ref="D1128">_xlfn.XLOOKUP($A1128&amp;$Q$3&amp;$R$3,Data[Index]&amp;Data[Valid Test, Can be used for conformity (Y/N)]&amp;Data[Cycle],Data[Mileage (Miles)])</f>
        <v>#N/A</v>
      </c>
      <c r="E1128" s="130" t="e" cm="1">
        <f t="array" ref="E1128">_xlfn.XLOOKUP($A1128&amp;$Q$3&amp;$R$3,Data[Index]&amp;Data[Valid Test, Can be used for conformity (Y/N)]&amp;Data[Cycle],Data[Date])</f>
        <v>#N/A</v>
      </c>
      <c r="F1128" s="129" t="e" cm="1">
        <f t="array" ref="F1128">_xlfn.XLOOKUP($A1128&amp;$Q$3&amp;$R$3,Data[Index]&amp;Data[Valid Test, Can be used for conformity (Y/N)]&amp;Data[Cycle],Data[CO/km (mg)])</f>
        <v>#N/A</v>
      </c>
      <c r="G1128" s="129" t="e" cm="1">
        <f t="array" ref="G1128">_xlfn.XLOOKUP($A1128&amp;$Q$3,Data[Index]&amp;Data[Valid Test, Can be used for conformity (Y/N)],Data[CO2/km (g)])</f>
        <v>#N/A</v>
      </c>
      <c r="H1128" s="129" t="e" cm="1">
        <f t="array" ref="H1128">_xlfn.XLOOKUP($A1128&amp;$Q$3,Data[Index]&amp;Data[Valid Test, Can be used for conformity (Y/N)],Data[THC/km (mg)])</f>
        <v>#N/A</v>
      </c>
      <c r="I1128" s="129" t="e" cm="1">
        <f t="array" ref="I1128">_xlfn.XLOOKUP($A1128&amp;$Q$3,Data[Index]&amp;Data[Valid Test, Can be used for conformity (Y/N)],Data[NOx/km (mg)])</f>
        <v>#N/A</v>
      </c>
      <c r="J1128" s="129" t="e" cm="1">
        <f t="array" ref="J1128">_xlfn.XLOOKUP($A1128&amp;$Q$3,Data[Index]&amp;Data[Valid Test, Can be used for conformity (Y/N)],Data[THC + NOx/km (mg)])</f>
        <v>#N/A</v>
      </c>
      <c r="K1128" s="142" t="e" cm="1">
        <f t="array" ref="K1128">_xlfn.XLOOKUP($A1128&amp;$Q$3,Data[Index]&amp;Data[Valid Test, Can be used for conformity (Y/N)],Data[PN/km ('#)])</f>
        <v>#N/A</v>
      </c>
      <c r="L1128" s="129" t="e" cm="1">
        <f t="array" ref="L1128">_xlfn.XLOOKUP($A1128&amp;$Q$3,Data[Index]&amp;Data[Valid Test, Can be used for conformity (Y/N)],Data[PM/km (mg)])</f>
        <v>#N/A</v>
      </c>
      <c r="M1128" s="126" t="e" cm="1">
        <f t="array" ref="M1128">_xlfn.XLOOKUP($A1128&amp;$Q$3,Data[Index]&amp;Data[Valid Test, Can be used for conformity (Y/N)],Data[CH4 (mg/km)])</f>
        <v>#N/A</v>
      </c>
      <c r="N1128" s="126" t="e" cm="1">
        <f t="array" ref="N1128">_xlfn.XLOOKUP($A1128&amp;$Q$3,Data[Index]&amp;Data[Valid Test, Can be used for conformity (Y/N)],Data[N20 (mg/km)])</f>
        <v>#N/A</v>
      </c>
      <c r="O1128" s="129" t="e" cm="1">
        <f t="array" ref="O1128">_xlfn.XLOOKUP($A1128&amp;$Q$3,Data[Index]&amp;Data[Valid Test, Can be used for conformity (Y/N)],Data[l/100km])</f>
        <v>#N/A</v>
      </c>
      <c r="P1128" s="138" t="e">
        <f>_xlfn.XLOOKUP($A1128,Data[Index],Data[Comments])</f>
        <v>#N/A</v>
      </c>
    </row>
    <row r="1129" spans="1:16" x14ac:dyDescent="0.2">
      <c r="A1129" s="129"/>
      <c r="B1129" s="129"/>
      <c r="C1129" s="129" t="e" cm="1">
        <f t="array" ref="C1129">_xlfn.XLOOKUP($A1129&amp;$Q$3&amp;$R$3,Data[Index]&amp;Data[Valid Test, Can be used for conformity (Y/N)]&amp;Data[Cycle],Data[Test Name])</f>
        <v>#N/A</v>
      </c>
      <c r="D1129" s="167" t="e" cm="1">
        <f t="array" ref="D1129">_xlfn.XLOOKUP($A1129&amp;$Q$3&amp;$R$3,Data[Index]&amp;Data[Valid Test, Can be used for conformity (Y/N)]&amp;Data[Cycle],Data[Mileage (Miles)])</f>
        <v>#N/A</v>
      </c>
      <c r="E1129" s="130" t="e" cm="1">
        <f t="array" ref="E1129">_xlfn.XLOOKUP($A1129&amp;$Q$3&amp;$R$3,Data[Index]&amp;Data[Valid Test, Can be used for conformity (Y/N)]&amp;Data[Cycle],Data[Date])</f>
        <v>#N/A</v>
      </c>
      <c r="F1129" s="129" t="e" cm="1">
        <f t="array" ref="F1129">_xlfn.XLOOKUP($A1129&amp;$Q$3&amp;$R$3,Data[Index]&amp;Data[Valid Test, Can be used for conformity (Y/N)]&amp;Data[Cycle],Data[CO/km (mg)])</f>
        <v>#N/A</v>
      </c>
      <c r="G1129" s="129" t="e" cm="1">
        <f t="array" ref="G1129">_xlfn.XLOOKUP($A1129&amp;$Q$3,Data[Index]&amp;Data[Valid Test, Can be used for conformity (Y/N)],Data[CO2/km (g)])</f>
        <v>#N/A</v>
      </c>
      <c r="H1129" s="129" t="e" cm="1">
        <f t="array" ref="H1129">_xlfn.XLOOKUP($A1129&amp;$Q$3,Data[Index]&amp;Data[Valid Test, Can be used for conformity (Y/N)],Data[THC/km (mg)])</f>
        <v>#N/A</v>
      </c>
      <c r="I1129" s="129" t="e" cm="1">
        <f t="array" ref="I1129">_xlfn.XLOOKUP($A1129&amp;$Q$3,Data[Index]&amp;Data[Valid Test, Can be used for conformity (Y/N)],Data[NOx/km (mg)])</f>
        <v>#N/A</v>
      </c>
      <c r="J1129" s="129" t="e" cm="1">
        <f t="array" ref="J1129">_xlfn.XLOOKUP($A1129&amp;$Q$3,Data[Index]&amp;Data[Valid Test, Can be used for conformity (Y/N)],Data[THC + NOx/km (mg)])</f>
        <v>#N/A</v>
      </c>
      <c r="K1129" s="142" t="e" cm="1">
        <f t="array" ref="K1129">_xlfn.XLOOKUP($A1129&amp;$Q$3,Data[Index]&amp;Data[Valid Test, Can be used for conformity (Y/N)],Data[PN/km ('#)])</f>
        <v>#N/A</v>
      </c>
      <c r="L1129" s="129" t="e" cm="1">
        <f t="array" ref="L1129">_xlfn.XLOOKUP($A1129&amp;$Q$3,Data[Index]&amp;Data[Valid Test, Can be used for conformity (Y/N)],Data[PM/km (mg)])</f>
        <v>#N/A</v>
      </c>
      <c r="M1129" s="126" t="e" cm="1">
        <f t="array" ref="M1129">_xlfn.XLOOKUP($A1129&amp;$Q$3,Data[Index]&amp;Data[Valid Test, Can be used for conformity (Y/N)],Data[CH4 (mg/km)])</f>
        <v>#N/A</v>
      </c>
      <c r="N1129" s="126" t="e" cm="1">
        <f t="array" ref="N1129">_xlfn.XLOOKUP($A1129&amp;$Q$3,Data[Index]&amp;Data[Valid Test, Can be used for conformity (Y/N)],Data[N20 (mg/km)])</f>
        <v>#N/A</v>
      </c>
      <c r="O1129" s="129" t="e" cm="1">
        <f t="array" ref="O1129">_xlfn.XLOOKUP($A1129&amp;$Q$3,Data[Index]&amp;Data[Valid Test, Can be used for conformity (Y/N)],Data[l/100km])</f>
        <v>#N/A</v>
      </c>
      <c r="P1129" s="138">
        <f>_xlfn.XLOOKUP($A1129,Data[Index],Data[Comments])</f>
        <v>0</v>
      </c>
    </row>
    <row r="1130" spans="1:16" x14ac:dyDescent="0.2">
      <c r="A1130" s="129"/>
      <c r="B1130" s="129"/>
      <c r="C1130" s="129" t="e" cm="1">
        <f t="array" ref="C1130">_xlfn.XLOOKUP($A1130&amp;$Q$3&amp;$R$3,Data[Index]&amp;Data[Valid Test, Can be used for conformity (Y/N)]&amp;Data[Cycle],Data[Test Name])</f>
        <v>#N/A</v>
      </c>
      <c r="D1130" s="167" t="e" cm="1">
        <f t="array" ref="D1130">_xlfn.XLOOKUP($A1130&amp;$Q$3&amp;$R$3,Data[Index]&amp;Data[Valid Test, Can be used for conformity (Y/N)]&amp;Data[Cycle],Data[Mileage (Miles)])</f>
        <v>#N/A</v>
      </c>
      <c r="E1130" s="130" t="e" cm="1">
        <f t="array" ref="E1130">_xlfn.XLOOKUP($A1130&amp;$Q$3&amp;$R$3,Data[Index]&amp;Data[Valid Test, Can be used for conformity (Y/N)]&amp;Data[Cycle],Data[Date])</f>
        <v>#N/A</v>
      </c>
      <c r="F1130" s="129" t="e" cm="1">
        <f t="array" ref="F1130">_xlfn.XLOOKUP($A1130&amp;$Q$3&amp;$R$3,Data[Index]&amp;Data[Valid Test, Can be used for conformity (Y/N)]&amp;Data[Cycle],Data[CO/km (mg)])</f>
        <v>#N/A</v>
      </c>
      <c r="G1130" s="129" t="e" cm="1">
        <f t="array" ref="G1130">_xlfn.XLOOKUP($A1130&amp;$Q$3,Data[Index]&amp;Data[Valid Test, Can be used for conformity (Y/N)],Data[CO2/km (g)])</f>
        <v>#N/A</v>
      </c>
      <c r="H1130" s="129" t="e" cm="1">
        <f t="array" ref="H1130">_xlfn.XLOOKUP($A1130&amp;$Q$3,Data[Index]&amp;Data[Valid Test, Can be used for conformity (Y/N)],Data[THC/km (mg)])</f>
        <v>#N/A</v>
      </c>
      <c r="I1130" s="129" t="e" cm="1">
        <f t="array" ref="I1130">_xlfn.XLOOKUP($A1130&amp;$Q$3,Data[Index]&amp;Data[Valid Test, Can be used for conformity (Y/N)],Data[NOx/km (mg)])</f>
        <v>#N/A</v>
      </c>
      <c r="J1130" s="129" t="e" cm="1">
        <f t="array" ref="J1130">_xlfn.XLOOKUP($A1130&amp;$Q$3,Data[Index]&amp;Data[Valid Test, Can be used for conformity (Y/N)],Data[THC + NOx/km (mg)])</f>
        <v>#N/A</v>
      </c>
      <c r="K1130" s="142" t="e" cm="1">
        <f t="array" ref="K1130">_xlfn.XLOOKUP($A1130&amp;$Q$3,Data[Index]&amp;Data[Valid Test, Can be used for conformity (Y/N)],Data[PN/km ('#)])</f>
        <v>#N/A</v>
      </c>
      <c r="L1130" s="129" t="e" cm="1">
        <f t="array" ref="L1130">_xlfn.XLOOKUP($A1130&amp;$Q$3,Data[Index]&amp;Data[Valid Test, Can be used for conformity (Y/N)],Data[PM/km (mg)])</f>
        <v>#N/A</v>
      </c>
      <c r="M1130" s="126" t="e" cm="1">
        <f t="array" ref="M1130">_xlfn.XLOOKUP($A1130&amp;$Q$3,Data[Index]&amp;Data[Valid Test, Can be used for conformity (Y/N)],Data[CH4 (mg/km)])</f>
        <v>#N/A</v>
      </c>
      <c r="N1130" s="126" t="e" cm="1">
        <f t="array" ref="N1130">_xlfn.XLOOKUP($A1130&amp;$Q$3,Data[Index]&amp;Data[Valid Test, Can be used for conformity (Y/N)],Data[N20 (mg/km)])</f>
        <v>#N/A</v>
      </c>
      <c r="O1130" s="129" t="e" cm="1">
        <f t="array" ref="O1130">_xlfn.XLOOKUP($A1130&amp;$Q$3,Data[Index]&amp;Data[Valid Test, Can be used for conformity (Y/N)],Data[l/100km])</f>
        <v>#N/A</v>
      </c>
      <c r="P1130" s="138">
        <f>_xlfn.XLOOKUP($A1130,Data[Index],Data[Comments])</f>
        <v>0</v>
      </c>
    </row>
    <row r="1131" spans="1:16" x14ac:dyDescent="0.2">
      <c r="A1131" s="129"/>
      <c r="B1131" s="129"/>
      <c r="C1131" s="129" t="e" cm="1">
        <f t="array" ref="C1131">_xlfn.XLOOKUP($A1131&amp;$Q$3&amp;$R$3,Data[Index]&amp;Data[Valid Test, Can be used for conformity (Y/N)]&amp;Data[Cycle],Data[Test Name])</f>
        <v>#N/A</v>
      </c>
      <c r="D1131" s="167" t="e" cm="1">
        <f t="array" ref="D1131">_xlfn.XLOOKUP($A1131&amp;$Q$3&amp;$R$3,Data[Index]&amp;Data[Valid Test, Can be used for conformity (Y/N)]&amp;Data[Cycle],Data[Mileage (Miles)])</f>
        <v>#N/A</v>
      </c>
      <c r="E1131" s="130" t="e" cm="1">
        <f t="array" ref="E1131">_xlfn.XLOOKUP($A1131&amp;$Q$3&amp;$R$3,Data[Index]&amp;Data[Valid Test, Can be used for conformity (Y/N)]&amp;Data[Cycle],Data[Date])</f>
        <v>#N/A</v>
      </c>
      <c r="F1131" s="129" t="e" cm="1">
        <f t="array" ref="F1131">_xlfn.XLOOKUP($A1131&amp;$Q$3&amp;$R$3,Data[Index]&amp;Data[Valid Test, Can be used for conformity (Y/N)]&amp;Data[Cycle],Data[CO/km (mg)])</f>
        <v>#N/A</v>
      </c>
      <c r="G1131" s="129" t="e" cm="1">
        <f t="array" ref="G1131">_xlfn.XLOOKUP($A1131&amp;$Q$3,Data[Index]&amp;Data[Valid Test, Can be used for conformity (Y/N)],Data[CO2/km (g)])</f>
        <v>#N/A</v>
      </c>
      <c r="H1131" s="129" t="e" cm="1">
        <f t="array" ref="H1131">_xlfn.XLOOKUP($A1131&amp;$Q$3,Data[Index]&amp;Data[Valid Test, Can be used for conformity (Y/N)],Data[THC/km (mg)])</f>
        <v>#N/A</v>
      </c>
      <c r="I1131" s="129" t="e" cm="1">
        <f t="array" ref="I1131">_xlfn.XLOOKUP($A1131&amp;$Q$3,Data[Index]&amp;Data[Valid Test, Can be used for conformity (Y/N)],Data[NOx/km (mg)])</f>
        <v>#N/A</v>
      </c>
      <c r="J1131" s="129" t="e" cm="1">
        <f t="array" ref="J1131">_xlfn.XLOOKUP($A1131&amp;$Q$3,Data[Index]&amp;Data[Valid Test, Can be used for conformity (Y/N)],Data[THC + NOx/km (mg)])</f>
        <v>#N/A</v>
      </c>
      <c r="K1131" s="142" t="e" cm="1">
        <f t="array" ref="K1131">_xlfn.XLOOKUP($A1131&amp;$Q$3,Data[Index]&amp;Data[Valid Test, Can be used for conformity (Y/N)],Data[PN/km ('#)])</f>
        <v>#N/A</v>
      </c>
      <c r="L1131" s="129" t="e" cm="1">
        <f t="array" ref="L1131">_xlfn.XLOOKUP($A1131&amp;$Q$3,Data[Index]&amp;Data[Valid Test, Can be used for conformity (Y/N)],Data[PM/km (mg)])</f>
        <v>#N/A</v>
      </c>
      <c r="M1131" s="126" t="e" cm="1">
        <f t="array" ref="M1131">_xlfn.XLOOKUP($A1131&amp;$Q$3,Data[Index]&amp;Data[Valid Test, Can be used for conformity (Y/N)],Data[CH4 (mg/km)])</f>
        <v>#N/A</v>
      </c>
      <c r="N1131" s="126" t="e" cm="1">
        <f t="array" ref="N1131">_xlfn.XLOOKUP($A1131&amp;$Q$3,Data[Index]&amp;Data[Valid Test, Can be used for conformity (Y/N)],Data[N20 (mg/km)])</f>
        <v>#N/A</v>
      </c>
      <c r="O1131" s="129" t="e" cm="1">
        <f t="array" ref="O1131">_xlfn.XLOOKUP($A1131&amp;$Q$3,Data[Index]&amp;Data[Valid Test, Can be used for conformity (Y/N)],Data[l/100km])</f>
        <v>#N/A</v>
      </c>
      <c r="P1131" s="138" t="e">
        <f>_xlfn.XLOOKUP($A1131,Data[Index],Data[Comments])</f>
        <v>#N/A</v>
      </c>
    </row>
    <row r="1132" spans="1:16" x14ac:dyDescent="0.2">
      <c r="A1132" s="129"/>
      <c r="B1132" s="129"/>
      <c r="C1132" s="129" t="e" cm="1">
        <f t="array" ref="C1132">_xlfn.XLOOKUP($A1132&amp;$Q$3&amp;$R$3,Data[Index]&amp;Data[Valid Test, Can be used for conformity (Y/N)]&amp;Data[Cycle],Data[Test Name])</f>
        <v>#N/A</v>
      </c>
      <c r="D1132" s="167" t="e" cm="1">
        <f t="array" ref="D1132">_xlfn.XLOOKUP($A1132&amp;$Q$3&amp;$R$3,Data[Index]&amp;Data[Valid Test, Can be used for conformity (Y/N)]&amp;Data[Cycle],Data[Mileage (Miles)])</f>
        <v>#N/A</v>
      </c>
      <c r="E1132" s="130" t="e" cm="1">
        <f t="array" ref="E1132">_xlfn.XLOOKUP($A1132&amp;$Q$3&amp;$R$3,Data[Index]&amp;Data[Valid Test, Can be used for conformity (Y/N)]&amp;Data[Cycle],Data[Date])</f>
        <v>#N/A</v>
      </c>
      <c r="F1132" s="129" t="e" cm="1">
        <f t="array" ref="F1132">_xlfn.XLOOKUP($A1132&amp;$Q$3&amp;$R$3,Data[Index]&amp;Data[Valid Test, Can be used for conformity (Y/N)]&amp;Data[Cycle],Data[CO/km (mg)])</f>
        <v>#N/A</v>
      </c>
      <c r="G1132" s="129" t="e" cm="1">
        <f t="array" ref="G1132">_xlfn.XLOOKUP($A1132&amp;$Q$3,Data[Index]&amp;Data[Valid Test, Can be used for conformity (Y/N)],Data[CO2/km (g)])</f>
        <v>#N/A</v>
      </c>
      <c r="H1132" s="129" t="e" cm="1">
        <f t="array" ref="H1132">_xlfn.XLOOKUP($A1132&amp;$Q$3,Data[Index]&amp;Data[Valid Test, Can be used for conformity (Y/N)],Data[THC/km (mg)])</f>
        <v>#N/A</v>
      </c>
      <c r="I1132" s="129" t="e" cm="1">
        <f t="array" ref="I1132">_xlfn.XLOOKUP($A1132&amp;$Q$3,Data[Index]&amp;Data[Valid Test, Can be used for conformity (Y/N)],Data[NOx/km (mg)])</f>
        <v>#N/A</v>
      </c>
      <c r="J1132" s="129" t="e" cm="1">
        <f t="array" ref="J1132">_xlfn.XLOOKUP($A1132&amp;$Q$3,Data[Index]&amp;Data[Valid Test, Can be used for conformity (Y/N)],Data[THC + NOx/km (mg)])</f>
        <v>#N/A</v>
      </c>
      <c r="K1132" s="142" t="e" cm="1">
        <f t="array" ref="K1132">_xlfn.XLOOKUP($A1132&amp;$Q$3,Data[Index]&amp;Data[Valid Test, Can be used for conformity (Y/N)],Data[PN/km ('#)])</f>
        <v>#N/A</v>
      </c>
      <c r="L1132" s="129" t="e" cm="1">
        <f t="array" ref="L1132">_xlfn.XLOOKUP($A1132&amp;$Q$3,Data[Index]&amp;Data[Valid Test, Can be used for conformity (Y/N)],Data[PM/km (mg)])</f>
        <v>#N/A</v>
      </c>
      <c r="M1132" s="126" t="e" cm="1">
        <f t="array" ref="M1132">_xlfn.XLOOKUP($A1132&amp;$Q$3,Data[Index]&amp;Data[Valid Test, Can be used for conformity (Y/N)],Data[CH4 (mg/km)])</f>
        <v>#N/A</v>
      </c>
      <c r="N1132" s="126" t="e" cm="1">
        <f t="array" ref="N1132">_xlfn.XLOOKUP($A1132&amp;$Q$3,Data[Index]&amp;Data[Valid Test, Can be used for conformity (Y/N)],Data[N20 (mg/km)])</f>
        <v>#N/A</v>
      </c>
      <c r="O1132" s="129" t="e" cm="1">
        <f t="array" ref="O1132">_xlfn.XLOOKUP($A1132&amp;$Q$3,Data[Index]&amp;Data[Valid Test, Can be used for conformity (Y/N)],Data[l/100km])</f>
        <v>#N/A</v>
      </c>
      <c r="P1132" s="138">
        <f>_xlfn.XLOOKUP($A1132,Data[Index],Data[Comments])</f>
        <v>0</v>
      </c>
    </row>
    <row r="1133" spans="1:16" x14ac:dyDescent="0.2">
      <c r="A1133" s="129"/>
      <c r="B1133" s="129"/>
      <c r="C1133" s="129" t="e" cm="1">
        <f t="array" ref="C1133">_xlfn.XLOOKUP($A1133&amp;$Q$3&amp;$R$3,Data[Index]&amp;Data[Valid Test, Can be used for conformity (Y/N)]&amp;Data[Cycle],Data[Test Name])</f>
        <v>#N/A</v>
      </c>
      <c r="D1133" s="167" t="e" cm="1">
        <f t="array" ref="D1133">_xlfn.XLOOKUP($A1133&amp;$Q$3&amp;$R$3,Data[Index]&amp;Data[Valid Test, Can be used for conformity (Y/N)]&amp;Data[Cycle],Data[Mileage (Miles)])</f>
        <v>#N/A</v>
      </c>
      <c r="E1133" s="130" t="e" cm="1">
        <f t="array" ref="E1133">_xlfn.XLOOKUP($A1133&amp;$Q$3&amp;$R$3,Data[Index]&amp;Data[Valid Test, Can be used for conformity (Y/N)]&amp;Data[Cycle],Data[Date])</f>
        <v>#N/A</v>
      </c>
      <c r="F1133" s="129" t="e" cm="1">
        <f t="array" ref="F1133">_xlfn.XLOOKUP($A1133&amp;$Q$3&amp;$R$3,Data[Index]&amp;Data[Valid Test, Can be used for conformity (Y/N)]&amp;Data[Cycle],Data[CO/km (mg)])</f>
        <v>#N/A</v>
      </c>
      <c r="G1133" s="129" t="e" cm="1">
        <f t="array" ref="G1133">_xlfn.XLOOKUP($A1133&amp;$Q$3,Data[Index]&amp;Data[Valid Test, Can be used for conformity (Y/N)],Data[CO2/km (g)])</f>
        <v>#N/A</v>
      </c>
      <c r="H1133" s="129" t="e" cm="1">
        <f t="array" ref="H1133">_xlfn.XLOOKUP($A1133&amp;$Q$3,Data[Index]&amp;Data[Valid Test, Can be used for conformity (Y/N)],Data[THC/km (mg)])</f>
        <v>#N/A</v>
      </c>
      <c r="I1133" s="129" t="e" cm="1">
        <f t="array" ref="I1133">_xlfn.XLOOKUP($A1133&amp;$Q$3,Data[Index]&amp;Data[Valid Test, Can be used for conformity (Y/N)],Data[NOx/km (mg)])</f>
        <v>#N/A</v>
      </c>
      <c r="J1133" s="129" t="e" cm="1">
        <f t="array" ref="J1133">_xlfn.XLOOKUP($A1133&amp;$Q$3,Data[Index]&amp;Data[Valid Test, Can be used for conformity (Y/N)],Data[THC + NOx/km (mg)])</f>
        <v>#N/A</v>
      </c>
      <c r="K1133" s="142" t="e" cm="1">
        <f t="array" ref="K1133">_xlfn.XLOOKUP($A1133&amp;$Q$3,Data[Index]&amp;Data[Valid Test, Can be used for conformity (Y/N)],Data[PN/km ('#)])</f>
        <v>#N/A</v>
      </c>
      <c r="L1133" s="129" t="e" cm="1">
        <f t="array" ref="L1133">_xlfn.XLOOKUP($A1133&amp;$Q$3,Data[Index]&amp;Data[Valid Test, Can be used for conformity (Y/N)],Data[PM/km (mg)])</f>
        <v>#N/A</v>
      </c>
      <c r="M1133" s="126" t="e" cm="1">
        <f t="array" ref="M1133">_xlfn.XLOOKUP($A1133&amp;$Q$3,Data[Index]&amp;Data[Valid Test, Can be used for conformity (Y/N)],Data[CH4 (mg/km)])</f>
        <v>#N/A</v>
      </c>
      <c r="N1133" s="126" t="e" cm="1">
        <f t="array" ref="N1133">_xlfn.XLOOKUP($A1133&amp;$Q$3,Data[Index]&amp;Data[Valid Test, Can be used for conformity (Y/N)],Data[N20 (mg/km)])</f>
        <v>#N/A</v>
      </c>
      <c r="O1133" s="129" t="e" cm="1">
        <f t="array" ref="O1133">_xlfn.XLOOKUP($A1133&amp;$Q$3,Data[Index]&amp;Data[Valid Test, Can be used for conformity (Y/N)],Data[l/100km])</f>
        <v>#N/A</v>
      </c>
      <c r="P1133" s="138">
        <f>_xlfn.XLOOKUP($A1133,Data[Index],Data[Comments])</f>
        <v>0</v>
      </c>
    </row>
    <row r="1134" spans="1:16" x14ac:dyDescent="0.2">
      <c r="A1134" s="129"/>
      <c r="B1134" s="129"/>
      <c r="C1134" s="129" t="e" cm="1">
        <f t="array" ref="C1134">_xlfn.XLOOKUP($A1134&amp;$Q$3&amp;$R$3,Data[Index]&amp;Data[Valid Test, Can be used for conformity (Y/N)]&amp;Data[Cycle],Data[Test Name])</f>
        <v>#N/A</v>
      </c>
      <c r="D1134" s="167" t="e" cm="1">
        <f t="array" ref="D1134">_xlfn.XLOOKUP($A1134&amp;$Q$3&amp;$R$3,Data[Index]&amp;Data[Valid Test, Can be used for conformity (Y/N)]&amp;Data[Cycle],Data[Mileage (Miles)])</f>
        <v>#N/A</v>
      </c>
      <c r="E1134" s="130" t="e" cm="1">
        <f t="array" ref="E1134">_xlfn.XLOOKUP($A1134&amp;$Q$3&amp;$R$3,Data[Index]&amp;Data[Valid Test, Can be used for conformity (Y/N)]&amp;Data[Cycle],Data[Date])</f>
        <v>#N/A</v>
      </c>
      <c r="F1134" s="129" t="e" cm="1">
        <f t="array" ref="F1134">_xlfn.XLOOKUP($A1134&amp;$Q$3&amp;$R$3,Data[Index]&amp;Data[Valid Test, Can be used for conformity (Y/N)]&amp;Data[Cycle],Data[CO/km (mg)])</f>
        <v>#N/A</v>
      </c>
      <c r="G1134" s="129" t="e" cm="1">
        <f t="array" ref="G1134">_xlfn.XLOOKUP($A1134&amp;$Q$3,Data[Index]&amp;Data[Valid Test, Can be used for conformity (Y/N)],Data[CO2/km (g)])</f>
        <v>#N/A</v>
      </c>
      <c r="H1134" s="129" t="e" cm="1">
        <f t="array" ref="H1134">_xlfn.XLOOKUP($A1134&amp;$Q$3,Data[Index]&amp;Data[Valid Test, Can be used for conformity (Y/N)],Data[THC/km (mg)])</f>
        <v>#N/A</v>
      </c>
      <c r="I1134" s="129" t="e" cm="1">
        <f t="array" ref="I1134">_xlfn.XLOOKUP($A1134&amp;$Q$3,Data[Index]&amp;Data[Valid Test, Can be used for conformity (Y/N)],Data[NOx/km (mg)])</f>
        <v>#N/A</v>
      </c>
      <c r="J1134" s="129" t="e" cm="1">
        <f t="array" ref="J1134">_xlfn.XLOOKUP($A1134&amp;$Q$3,Data[Index]&amp;Data[Valid Test, Can be used for conformity (Y/N)],Data[THC + NOx/km (mg)])</f>
        <v>#N/A</v>
      </c>
      <c r="K1134" s="142" t="e" cm="1">
        <f t="array" ref="K1134">_xlfn.XLOOKUP($A1134&amp;$Q$3,Data[Index]&amp;Data[Valid Test, Can be used for conformity (Y/N)],Data[PN/km ('#)])</f>
        <v>#N/A</v>
      </c>
      <c r="L1134" s="129" t="e" cm="1">
        <f t="array" ref="L1134">_xlfn.XLOOKUP($A1134&amp;$Q$3,Data[Index]&amp;Data[Valid Test, Can be used for conformity (Y/N)],Data[PM/km (mg)])</f>
        <v>#N/A</v>
      </c>
      <c r="M1134" s="126" t="e" cm="1">
        <f t="array" ref="M1134">_xlfn.XLOOKUP($A1134&amp;$Q$3,Data[Index]&amp;Data[Valid Test, Can be used for conformity (Y/N)],Data[CH4 (mg/km)])</f>
        <v>#N/A</v>
      </c>
      <c r="N1134" s="126" t="e" cm="1">
        <f t="array" ref="N1134">_xlfn.XLOOKUP($A1134&amp;$Q$3,Data[Index]&amp;Data[Valid Test, Can be used for conformity (Y/N)],Data[N20 (mg/km)])</f>
        <v>#N/A</v>
      </c>
      <c r="O1134" s="129" t="e" cm="1">
        <f t="array" ref="O1134">_xlfn.XLOOKUP($A1134&amp;$Q$3,Data[Index]&amp;Data[Valid Test, Can be used for conformity (Y/N)],Data[l/100km])</f>
        <v>#N/A</v>
      </c>
      <c r="P1134" s="138" t="e">
        <f>_xlfn.XLOOKUP($A1134,Data[Index],Data[Comments])</f>
        <v>#N/A</v>
      </c>
    </row>
    <row r="1135" spans="1:16" x14ac:dyDescent="0.2">
      <c r="A1135" s="129"/>
      <c r="B1135" s="129"/>
      <c r="C1135" s="129" t="e" cm="1">
        <f t="array" ref="C1135">_xlfn.XLOOKUP($A1135&amp;$Q$3&amp;$R$3,Data[Index]&amp;Data[Valid Test, Can be used for conformity (Y/N)]&amp;Data[Cycle],Data[Test Name])</f>
        <v>#N/A</v>
      </c>
      <c r="D1135" s="167" t="e" cm="1">
        <f t="array" ref="D1135">_xlfn.XLOOKUP($A1135&amp;$Q$3&amp;$R$3,Data[Index]&amp;Data[Valid Test, Can be used for conformity (Y/N)]&amp;Data[Cycle],Data[Mileage (Miles)])</f>
        <v>#N/A</v>
      </c>
      <c r="E1135" s="130" t="e" cm="1">
        <f t="array" ref="E1135">_xlfn.XLOOKUP($A1135&amp;$Q$3&amp;$R$3,Data[Index]&amp;Data[Valid Test, Can be used for conformity (Y/N)]&amp;Data[Cycle],Data[Date])</f>
        <v>#N/A</v>
      </c>
      <c r="F1135" s="129" t="e" cm="1">
        <f t="array" ref="F1135">_xlfn.XLOOKUP($A1135&amp;$Q$3&amp;$R$3,Data[Index]&amp;Data[Valid Test, Can be used for conformity (Y/N)]&amp;Data[Cycle],Data[CO/km (mg)])</f>
        <v>#N/A</v>
      </c>
      <c r="G1135" s="129" t="e" cm="1">
        <f t="array" ref="G1135">_xlfn.XLOOKUP($A1135&amp;$Q$3,Data[Index]&amp;Data[Valid Test, Can be used for conformity (Y/N)],Data[CO2/km (g)])</f>
        <v>#N/A</v>
      </c>
      <c r="H1135" s="129" t="e" cm="1">
        <f t="array" ref="H1135">_xlfn.XLOOKUP($A1135&amp;$Q$3,Data[Index]&amp;Data[Valid Test, Can be used for conformity (Y/N)],Data[THC/km (mg)])</f>
        <v>#N/A</v>
      </c>
      <c r="I1135" s="129" t="e" cm="1">
        <f t="array" ref="I1135">_xlfn.XLOOKUP($A1135&amp;$Q$3,Data[Index]&amp;Data[Valid Test, Can be used for conformity (Y/N)],Data[NOx/km (mg)])</f>
        <v>#N/A</v>
      </c>
      <c r="J1135" s="129" t="e" cm="1">
        <f t="array" ref="J1135">_xlfn.XLOOKUP($A1135&amp;$Q$3,Data[Index]&amp;Data[Valid Test, Can be used for conformity (Y/N)],Data[THC + NOx/km (mg)])</f>
        <v>#N/A</v>
      </c>
      <c r="K1135" s="142" t="e" cm="1">
        <f t="array" ref="K1135">_xlfn.XLOOKUP($A1135&amp;$Q$3,Data[Index]&amp;Data[Valid Test, Can be used for conformity (Y/N)],Data[PN/km ('#)])</f>
        <v>#N/A</v>
      </c>
      <c r="L1135" s="129" t="e" cm="1">
        <f t="array" ref="L1135">_xlfn.XLOOKUP($A1135&amp;$Q$3,Data[Index]&amp;Data[Valid Test, Can be used for conformity (Y/N)],Data[PM/km (mg)])</f>
        <v>#N/A</v>
      </c>
      <c r="M1135" s="126" t="e" cm="1">
        <f t="array" ref="M1135">_xlfn.XLOOKUP($A1135&amp;$Q$3,Data[Index]&amp;Data[Valid Test, Can be used for conformity (Y/N)],Data[CH4 (mg/km)])</f>
        <v>#N/A</v>
      </c>
      <c r="N1135" s="126" t="e" cm="1">
        <f t="array" ref="N1135">_xlfn.XLOOKUP($A1135&amp;$Q$3,Data[Index]&amp;Data[Valid Test, Can be used for conformity (Y/N)],Data[N20 (mg/km)])</f>
        <v>#N/A</v>
      </c>
      <c r="O1135" s="129" t="e" cm="1">
        <f t="array" ref="O1135">_xlfn.XLOOKUP($A1135&amp;$Q$3,Data[Index]&amp;Data[Valid Test, Can be used for conformity (Y/N)],Data[l/100km])</f>
        <v>#N/A</v>
      </c>
      <c r="P1135" s="138" t="e">
        <f>_xlfn.XLOOKUP($A1135,Data[Index],Data[Comments])</f>
        <v>#N/A</v>
      </c>
    </row>
    <row r="1136" spans="1:16" x14ac:dyDescent="0.2">
      <c r="A1136" s="129"/>
      <c r="B1136" s="129"/>
      <c r="C1136" s="129" t="e" cm="1">
        <f t="array" ref="C1136">_xlfn.XLOOKUP($A1136&amp;$Q$3&amp;$R$3,Data[Index]&amp;Data[Valid Test, Can be used for conformity (Y/N)]&amp;Data[Cycle],Data[Test Name])</f>
        <v>#N/A</v>
      </c>
      <c r="D1136" s="167" t="e" cm="1">
        <f t="array" ref="D1136">_xlfn.XLOOKUP($A1136&amp;$Q$3&amp;$R$3,Data[Index]&amp;Data[Valid Test, Can be used for conformity (Y/N)]&amp;Data[Cycle],Data[Mileage (Miles)])</f>
        <v>#N/A</v>
      </c>
      <c r="E1136" s="130" t="e" cm="1">
        <f t="array" ref="E1136">_xlfn.XLOOKUP($A1136&amp;$Q$3&amp;$R$3,Data[Index]&amp;Data[Valid Test, Can be used for conformity (Y/N)]&amp;Data[Cycle],Data[Date])</f>
        <v>#N/A</v>
      </c>
      <c r="F1136" s="129" t="e" cm="1">
        <f t="array" ref="F1136">_xlfn.XLOOKUP($A1136&amp;$Q$3&amp;$R$3,Data[Index]&amp;Data[Valid Test, Can be used for conformity (Y/N)]&amp;Data[Cycle],Data[CO/km (mg)])</f>
        <v>#N/A</v>
      </c>
      <c r="G1136" s="129" t="e" cm="1">
        <f t="array" ref="G1136">_xlfn.XLOOKUP($A1136&amp;$Q$3,Data[Index]&amp;Data[Valid Test, Can be used for conformity (Y/N)],Data[CO2/km (g)])</f>
        <v>#N/A</v>
      </c>
      <c r="H1136" s="129" t="e" cm="1">
        <f t="array" ref="H1136">_xlfn.XLOOKUP($A1136&amp;$Q$3,Data[Index]&amp;Data[Valid Test, Can be used for conformity (Y/N)],Data[THC/km (mg)])</f>
        <v>#N/A</v>
      </c>
      <c r="I1136" s="129" t="e" cm="1">
        <f t="array" ref="I1136">_xlfn.XLOOKUP($A1136&amp;$Q$3,Data[Index]&amp;Data[Valid Test, Can be used for conformity (Y/N)],Data[NOx/km (mg)])</f>
        <v>#N/A</v>
      </c>
      <c r="J1136" s="129" t="e" cm="1">
        <f t="array" ref="J1136">_xlfn.XLOOKUP($A1136&amp;$Q$3,Data[Index]&amp;Data[Valid Test, Can be used for conformity (Y/N)],Data[THC + NOx/km (mg)])</f>
        <v>#N/A</v>
      </c>
      <c r="K1136" s="142" t="e" cm="1">
        <f t="array" ref="K1136">_xlfn.XLOOKUP($A1136&amp;$Q$3,Data[Index]&amp;Data[Valid Test, Can be used for conformity (Y/N)],Data[PN/km ('#)])</f>
        <v>#N/A</v>
      </c>
      <c r="L1136" s="129" t="e" cm="1">
        <f t="array" ref="L1136">_xlfn.XLOOKUP($A1136&amp;$Q$3,Data[Index]&amp;Data[Valid Test, Can be used for conformity (Y/N)],Data[PM/km (mg)])</f>
        <v>#N/A</v>
      </c>
      <c r="M1136" s="126" t="e" cm="1">
        <f t="array" ref="M1136">_xlfn.XLOOKUP($A1136&amp;$Q$3,Data[Index]&amp;Data[Valid Test, Can be used for conformity (Y/N)],Data[CH4 (mg/km)])</f>
        <v>#N/A</v>
      </c>
      <c r="N1136" s="126" t="e" cm="1">
        <f t="array" ref="N1136">_xlfn.XLOOKUP($A1136&amp;$Q$3,Data[Index]&amp;Data[Valid Test, Can be used for conformity (Y/N)],Data[N20 (mg/km)])</f>
        <v>#N/A</v>
      </c>
      <c r="O1136" s="129" t="e" cm="1">
        <f t="array" ref="O1136">_xlfn.XLOOKUP($A1136&amp;$Q$3,Data[Index]&amp;Data[Valid Test, Can be used for conformity (Y/N)],Data[l/100km])</f>
        <v>#N/A</v>
      </c>
      <c r="P1136" s="138" t="e">
        <f>_xlfn.XLOOKUP($A1136,Data[Index],Data[Comments])</f>
        <v>#N/A</v>
      </c>
    </row>
    <row r="1137" spans="1:16" x14ac:dyDescent="0.2">
      <c r="A1137" s="129"/>
      <c r="B1137" s="129"/>
      <c r="C1137" s="129" t="e" cm="1">
        <f t="array" ref="C1137">_xlfn.XLOOKUP($A1137&amp;$Q$3&amp;$R$3,Data[Index]&amp;Data[Valid Test, Can be used for conformity (Y/N)]&amp;Data[Cycle],Data[Test Name])</f>
        <v>#N/A</v>
      </c>
      <c r="D1137" s="167" t="e" cm="1">
        <f t="array" ref="D1137">_xlfn.XLOOKUP($A1137&amp;$Q$3&amp;$R$3,Data[Index]&amp;Data[Valid Test, Can be used for conformity (Y/N)]&amp;Data[Cycle],Data[Mileage (Miles)])</f>
        <v>#N/A</v>
      </c>
      <c r="E1137" s="130" t="e" cm="1">
        <f t="array" ref="E1137">_xlfn.XLOOKUP($A1137&amp;$Q$3&amp;$R$3,Data[Index]&amp;Data[Valid Test, Can be used for conformity (Y/N)]&amp;Data[Cycle],Data[Date])</f>
        <v>#N/A</v>
      </c>
      <c r="F1137" s="129" t="e" cm="1">
        <f t="array" ref="F1137">_xlfn.XLOOKUP($A1137&amp;$Q$3&amp;$R$3,Data[Index]&amp;Data[Valid Test, Can be used for conformity (Y/N)]&amp;Data[Cycle],Data[CO/km (mg)])</f>
        <v>#N/A</v>
      </c>
      <c r="G1137" s="129" t="e" cm="1">
        <f t="array" ref="G1137">_xlfn.XLOOKUP($A1137&amp;$Q$3,Data[Index]&amp;Data[Valid Test, Can be used for conformity (Y/N)],Data[CO2/km (g)])</f>
        <v>#N/A</v>
      </c>
      <c r="H1137" s="129" t="e" cm="1">
        <f t="array" ref="H1137">_xlfn.XLOOKUP($A1137&amp;$Q$3,Data[Index]&amp;Data[Valid Test, Can be used for conformity (Y/N)],Data[THC/km (mg)])</f>
        <v>#N/A</v>
      </c>
      <c r="I1137" s="129" t="e" cm="1">
        <f t="array" ref="I1137">_xlfn.XLOOKUP($A1137&amp;$Q$3,Data[Index]&amp;Data[Valid Test, Can be used for conformity (Y/N)],Data[NOx/km (mg)])</f>
        <v>#N/A</v>
      </c>
      <c r="J1137" s="129" t="e" cm="1">
        <f t="array" ref="J1137">_xlfn.XLOOKUP($A1137&amp;$Q$3,Data[Index]&amp;Data[Valid Test, Can be used for conformity (Y/N)],Data[THC + NOx/km (mg)])</f>
        <v>#N/A</v>
      </c>
      <c r="K1137" s="142" t="e" cm="1">
        <f t="array" ref="K1137">_xlfn.XLOOKUP($A1137&amp;$Q$3,Data[Index]&amp;Data[Valid Test, Can be used for conformity (Y/N)],Data[PN/km ('#)])</f>
        <v>#N/A</v>
      </c>
      <c r="L1137" s="129" t="e" cm="1">
        <f t="array" ref="L1137">_xlfn.XLOOKUP($A1137&amp;$Q$3,Data[Index]&amp;Data[Valid Test, Can be used for conformity (Y/N)],Data[PM/km (mg)])</f>
        <v>#N/A</v>
      </c>
      <c r="M1137" s="126" t="e" cm="1">
        <f t="array" ref="M1137">_xlfn.XLOOKUP($A1137&amp;$Q$3,Data[Index]&amp;Data[Valid Test, Can be used for conformity (Y/N)],Data[CH4 (mg/km)])</f>
        <v>#N/A</v>
      </c>
      <c r="N1137" s="126" t="e" cm="1">
        <f t="array" ref="N1137">_xlfn.XLOOKUP($A1137&amp;$Q$3,Data[Index]&amp;Data[Valid Test, Can be used for conformity (Y/N)],Data[N20 (mg/km)])</f>
        <v>#N/A</v>
      </c>
      <c r="O1137" s="129" t="e" cm="1">
        <f t="array" ref="O1137">_xlfn.XLOOKUP($A1137&amp;$Q$3,Data[Index]&amp;Data[Valid Test, Can be used for conformity (Y/N)],Data[l/100km])</f>
        <v>#N/A</v>
      </c>
      <c r="P1137" s="138">
        <f>_xlfn.XLOOKUP($A1137,Data[Index],Data[Comments])</f>
        <v>0</v>
      </c>
    </row>
    <row r="1138" spans="1:16" x14ac:dyDescent="0.2">
      <c r="A1138" s="129"/>
      <c r="B1138" s="129"/>
      <c r="C1138" s="129" t="e" cm="1">
        <f t="array" ref="C1138">_xlfn.XLOOKUP($A1138&amp;$Q$3&amp;$R$3,Data[Index]&amp;Data[Valid Test, Can be used for conformity (Y/N)]&amp;Data[Cycle],Data[Test Name])</f>
        <v>#N/A</v>
      </c>
      <c r="D1138" s="167" t="e" cm="1">
        <f t="array" ref="D1138">_xlfn.XLOOKUP($A1138&amp;$Q$3&amp;$R$3,Data[Index]&amp;Data[Valid Test, Can be used for conformity (Y/N)]&amp;Data[Cycle],Data[Mileage (Miles)])</f>
        <v>#N/A</v>
      </c>
      <c r="E1138" s="130" t="e" cm="1">
        <f t="array" ref="E1138">_xlfn.XLOOKUP($A1138&amp;$Q$3&amp;$R$3,Data[Index]&amp;Data[Valid Test, Can be used for conformity (Y/N)]&amp;Data[Cycle],Data[Date])</f>
        <v>#N/A</v>
      </c>
      <c r="F1138" s="129" t="e" cm="1">
        <f t="array" ref="F1138">_xlfn.XLOOKUP($A1138&amp;$Q$3&amp;$R$3,Data[Index]&amp;Data[Valid Test, Can be used for conformity (Y/N)]&amp;Data[Cycle],Data[CO/km (mg)])</f>
        <v>#N/A</v>
      </c>
      <c r="G1138" s="129" t="e" cm="1">
        <f t="array" ref="G1138">_xlfn.XLOOKUP($A1138&amp;$Q$3,Data[Index]&amp;Data[Valid Test, Can be used for conformity (Y/N)],Data[CO2/km (g)])</f>
        <v>#N/A</v>
      </c>
      <c r="H1138" s="129" t="e" cm="1">
        <f t="array" ref="H1138">_xlfn.XLOOKUP($A1138&amp;$Q$3,Data[Index]&amp;Data[Valid Test, Can be used for conformity (Y/N)],Data[THC/km (mg)])</f>
        <v>#N/A</v>
      </c>
      <c r="I1138" s="129" t="e" cm="1">
        <f t="array" ref="I1138">_xlfn.XLOOKUP($A1138&amp;$Q$3,Data[Index]&amp;Data[Valid Test, Can be used for conformity (Y/N)],Data[NOx/km (mg)])</f>
        <v>#N/A</v>
      </c>
      <c r="J1138" s="129" t="e" cm="1">
        <f t="array" ref="J1138">_xlfn.XLOOKUP($A1138&amp;$Q$3,Data[Index]&amp;Data[Valid Test, Can be used for conformity (Y/N)],Data[THC + NOx/km (mg)])</f>
        <v>#N/A</v>
      </c>
      <c r="K1138" s="142" t="e" cm="1">
        <f t="array" ref="K1138">_xlfn.XLOOKUP($A1138&amp;$Q$3,Data[Index]&amp;Data[Valid Test, Can be used for conformity (Y/N)],Data[PN/km ('#)])</f>
        <v>#N/A</v>
      </c>
      <c r="L1138" s="129" t="e" cm="1">
        <f t="array" ref="L1138">_xlfn.XLOOKUP($A1138&amp;$Q$3,Data[Index]&amp;Data[Valid Test, Can be used for conformity (Y/N)],Data[PM/km (mg)])</f>
        <v>#N/A</v>
      </c>
      <c r="M1138" s="126" t="e" cm="1">
        <f t="array" ref="M1138">_xlfn.XLOOKUP($A1138&amp;$Q$3,Data[Index]&amp;Data[Valid Test, Can be used for conformity (Y/N)],Data[CH4 (mg/km)])</f>
        <v>#N/A</v>
      </c>
      <c r="N1138" s="126" t="e" cm="1">
        <f t="array" ref="N1138">_xlfn.XLOOKUP($A1138&amp;$Q$3,Data[Index]&amp;Data[Valid Test, Can be used for conformity (Y/N)],Data[N20 (mg/km)])</f>
        <v>#N/A</v>
      </c>
      <c r="O1138" s="129" t="e" cm="1">
        <f t="array" ref="O1138">_xlfn.XLOOKUP($A1138&amp;$Q$3,Data[Index]&amp;Data[Valid Test, Can be used for conformity (Y/N)],Data[l/100km])</f>
        <v>#N/A</v>
      </c>
      <c r="P1138" s="138">
        <f>_xlfn.XLOOKUP($A1138,Data[Index],Data[Comments])</f>
        <v>0</v>
      </c>
    </row>
    <row r="1139" spans="1:16" x14ac:dyDescent="0.2">
      <c r="A1139" s="129"/>
      <c r="B1139" s="129"/>
      <c r="C1139" s="129" t="e" cm="1">
        <f t="array" ref="C1139">_xlfn.XLOOKUP($A1139&amp;$Q$3&amp;$R$3,Data[Index]&amp;Data[Valid Test, Can be used for conformity (Y/N)]&amp;Data[Cycle],Data[Test Name])</f>
        <v>#N/A</v>
      </c>
      <c r="D1139" s="167" t="e" cm="1">
        <f t="array" ref="D1139">_xlfn.XLOOKUP($A1139&amp;$Q$3&amp;$R$3,Data[Index]&amp;Data[Valid Test, Can be used for conformity (Y/N)]&amp;Data[Cycle],Data[Mileage (Miles)])</f>
        <v>#N/A</v>
      </c>
      <c r="E1139" s="130" t="e" cm="1">
        <f t="array" ref="E1139">_xlfn.XLOOKUP($A1139&amp;$Q$3&amp;$R$3,Data[Index]&amp;Data[Valid Test, Can be used for conformity (Y/N)]&amp;Data[Cycle],Data[Date])</f>
        <v>#N/A</v>
      </c>
      <c r="F1139" s="129" t="e" cm="1">
        <f t="array" ref="F1139">_xlfn.XLOOKUP($A1139&amp;$Q$3&amp;$R$3,Data[Index]&amp;Data[Valid Test, Can be used for conformity (Y/N)]&amp;Data[Cycle],Data[CO/km (mg)])</f>
        <v>#N/A</v>
      </c>
      <c r="G1139" s="129" t="e" cm="1">
        <f t="array" ref="G1139">_xlfn.XLOOKUP($A1139&amp;$Q$3,Data[Index]&amp;Data[Valid Test, Can be used for conformity (Y/N)],Data[CO2/km (g)])</f>
        <v>#N/A</v>
      </c>
      <c r="H1139" s="129" t="e" cm="1">
        <f t="array" ref="H1139">_xlfn.XLOOKUP($A1139&amp;$Q$3,Data[Index]&amp;Data[Valid Test, Can be used for conformity (Y/N)],Data[THC/km (mg)])</f>
        <v>#N/A</v>
      </c>
      <c r="I1139" s="129" t="e" cm="1">
        <f t="array" ref="I1139">_xlfn.XLOOKUP($A1139&amp;$Q$3,Data[Index]&amp;Data[Valid Test, Can be used for conformity (Y/N)],Data[NOx/km (mg)])</f>
        <v>#N/A</v>
      </c>
      <c r="J1139" s="129" t="e" cm="1">
        <f t="array" ref="J1139">_xlfn.XLOOKUP($A1139&amp;$Q$3,Data[Index]&amp;Data[Valid Test, Can be used for conformity (Y/N)],Data[THC + NOx/km (mg)])</f>
        <v>#N/A</v>
      </c>
      <c r="K1139" s="142" t="e" cm="1">
        <f t="array" ref="K1139">_xlfn.XLOOKUP($A1139&amp;$Q$3,Data[Index]&amp;Data[Valid Test, Can be used for conformity (Y/N)],Data[PN/km ('#)])</f>
        <v>#N/A</v>
      </c>
      <c r="L1139" s="129" t="e" cm="1">
        <f t="array" ref="L1139">_xlfn.XLOOKUP($A1139&amp;$Q$3,Data[Index]&amp;Data[Valid Test, Can be used for conformity (Y/N)],Data[PM/km (mg)])</f>
        <v>#N/A</v>
      </c>
      <c r="M1139" s="126" t="e" cm="1">
        <f t="array" ref="M1139">_xlfn.XLOOKUP($A1139&amp;$Q$3,Data[Index]&amp;Data[Valid Test, Can be used for conformity (Y/N)],Data[CH4 (mg/km)])</f>
        <v>#N/A</v>
      </c>
      <c r="N1139" s="126" t="e" cm="1">
        <f t="array" ref="N1139">_xlfn.XLOOKUP($A1139&amp;$Q$3,Data[Index]&amp;Data[Valid Test, Can be used for conformity (Y/N)],Data[N20 (mg/km)])</f>
        <v>#N/A</v>
      </c>
      <c r="O1139" s="129" t="e" cm="1">
        <f t="array" ref="O1139">_xlfn.XLOOKUP($A1139&amp;$Q$3,Data[Index]&amp;Data[Valid Test, Can be used for conformity (Y/N)],Data[l/100km])</f>
        <v>#N/A</v>
      </c>
      <c r="P1139" s="138" t="e">
        <f>_xlfn.XLOOKUP($A1139,Data[Index],Data[Comments])</f>
        <v>#N/A</v>
      </c>
    </row>
    <row r="1140" spans="1:16" x14ac:dyDescent="0.2">
      <c r="A1140" s="129"/>
      <c r="B1140" s="129"/>
      <c r="C1140" s="129" t="e" cm="1">
        <f t="array" ref="C1140">_xlfn.XLOOKUP($A1140&amp;$Q$3&amp;$R$3,Data[Index]&amp;Data[Valid Test, Can be used for conformity (Y/N)]&amp;Data[Cycle],Data[Test Name])</f>
        <v>#N/A</v>
      </c>
      <c r="D1140" s="167" t="e" cm="1">
        <f t="array" ref="D1140">_xlfn.XLOOKUP($A1140&amp;$Q$3&amp;$R$3,Data[Index]&amp;Data[Valid Test, Can be used for conformity (Y/N)]&amp;Data[Cycle],Data[Mileage (Miles)])</f>
        <v>#N/A</v>
      </c>
      <c r="E1140" s="130" t="e" cm="1">
        <f t="array" ref="E1140">_xlfn.XLOOKUP($A1140&amp;$Q$3&amp;$R$3,Data[Index]&amp;Data[Valid Test, Can be used for conformity (Y/N)]&amp;Data[Cycle],Data[Date])</f>
        <v>#N/A</v>
      </c>
      <c r="F1140" s="129" t="e" cm="1">
        <f t="array" ref="F1140">_xlfn.XLOOKUP($A1140&amp;$Q$3&amp;$R$3,Data[Index]&amp;Data[Valid Test, Can be used for conformity (Y/N)]&amp;Data[Cycle],Data[CO/km (mg)])</f>
        <v>#N/A</v>
      </c>
      <c r="G1140" s="129" t="e" cm="1">
        <f t="array" ref="G1140">_xlfn.XLOOKUP($A1140&amp;$Q$3,Data[Index]&amp;Data[Valid Test, Can be used for conformity (Y/N)],Data[CO2/km (g)])</f>
        <v>#N/A</v>
      </c>
      <c r="H1140" s="129" t="e" cm="1">
        <f t="array" ref="H1140">_xlfn.XLOOKUP($A1140&amp;$Q$3,Data[Index]&amp;Data[Valid Test, Can be used for conformity (Y/N)],Data[THC/km (mg)])</f>
        <v>#N/A</v>
      </c>
      <c r="I1140" s="129" t="e" cm="1">
        <f t="array" ref="I1140">_xlfn.XLOOKUP($A1140&amp;$Q$3,Data[Index]&amp;Data[Valid Test, Can be used for conformity (Y/N)],Data[NOx/km (mg)])</f>
        <v>#N/A</v>
      </c>
      <c r="J1140" s="129" t="e" cm="1">
        <f t="array" ref="J1140">_xlfn.XLOOKUP($A1140&amp;$Q$3,Data[Index]&amp;Data[Valid Test, Can be used for conformity (Y/N)],Data[THC + NOx/km (mg)])</f>
        <v>#N/A</v>
      </c>
      <c r="K1140" s="142" t="e" cm="1">
        <f t="array" ref="K1140">_xlfn.XLOOKUP($A1140&amp;$Q$3,Data[Index]&amp;Data[Valid Test, Can be used for conformity (Y/N)],Data[PN/km ('#)])</f>
        <v>#N/A</v>
      </c>
      <c r="L1140" s="129" t="e" cm="1">
        <f t="array" ref="L1140">_xlfn.XLOOKUP($A1140&amp;$Q$3,Data[Index]&amp;Data[Valid Test, Can be used for conformity (Y/N)],Data[PM/km (mg)])</f>
        <v>#N/A</v>
      </c>
      <c r="M1140" s="126" t="e" cm="1">
        <f t="array" ref="M1140">_xlfn.XLOOKUP($A1140&amp;$Q$3,Data[Index]&amp;Data[Valid Test, Can be used for conformity (Y/N)],Data[CH4 (mg/km)])</f>
        <v>#N/A</v>
      </c>
      <c r="N1140" s="126" t="e" cm="1">
        <f t="array" ref="N1140">_xlfn.XLOOKUP($A1140&amp;$Q$3,Data[Index]&amp;Data[Valid Test, Can be used for conformity (Y/N)],Data[N20 (mg/km)])</f>
        <v>#N/A</v>
      </c>
      <c r="O1140" s="129" t="e" cm="1">
        <f t="array" ref="O1140">_xlfn.XLOOKUP($A1140&amp;$Q$3,Data[Index]&amp;Data[Valid Test, Can be used for conformity (Y/N)],Data[l/100km])</f>
        <v>#N/A</v>
      </c>
      <c r="P1140" s="138">
        <f>_xlfn.XLOOKUP($A1140,Data[Index],Data[Comments])</f>
        <v>0</v>
      </c>
    </row>
    <row r="1141" spans="1:16" x14ac:dyDescent="0.2">
      <c r="A1141" s="129"/>
      <c r="B1141" s="129"/>
      <c r="C1141" s="129" t="e" cm="1">
        <f t="array" ref="C1141">_xlfn.XLOOKUP($A1141&amp;$Q$3&amp;$R$3,Data[Index]&amp;Data[Valid Test, Can be used for conformity (Y/N)]&amp;Data[Cycle],Data[Test Name])</f>
        <v>#N/A</v>
      </c>
      <c r="D1141" s="167" t="e" cm="1">
        <f t="array" ref="D1141">_xlfn.XLOOKUP($A1141&amp;$Q$3&amp;$R$3,Data[Index]&amp;Data[Valid Test, Can be used for conformity (Y/N)]&amp;Data[Cycle],Data[Mileage (Miles)])</f>
        <v>#N/A</v>
      </c>
      <c r="E1141" s="130" t="e" cm="1">
        <f t="array" ref="E1141">_xlfn.XLOOKUP($A1141&amp;$Q$3&amp;$R$3,Data[Index]&amp;Data[Valid Test, Can be used for conformity (Y/N)]&amp;Data[Cycle],Data[Date])</f>
        <v>#N/A</v>
      </c>
      <c r="F1141" s="129" t="e" cm="1">
        <f t="array" ref="F1141">_xlfn.XLOOKUP($A1141&amp;$Q$3&amp;$R$3,Data[Index]&amp;Data[Valid Test, Can be used for conformity (Y/N)]&amp;Data[Cycle],Data[CO/km (mg)])</f>
        <v>#N/A</v>
      </c>
      <c r="G1141" s="129" t="e" cm="1">
        <f t="array" ref="G1141">_xlfn.XLOOKUP($A1141&amp;$Q$3,Data[Index]&amp;Data[Valid Test, Can be used for conformity (Y/N)],Data[CO2/km (g)])</f>
        <v>#N/A</v>
      </c>
      <c r="H1141" s="129" t="e" cm="1">
        <f t="array" ref="H1141">_xlfn.XLOOKUP($A1141&amp;$Q$3,Data[Index]&amp;Data[Valid Test, Can be used for conformity (Y/N)],Data[THC/km (mg)])</f>
        <v>#N/A</v>
      </c>
      <c r="I1141" s="129" t="e" cm="1">
        <f t="array" ref="I1141">_xlfn.XLOOKUP($A1141&amp;$Q$3,Data[Index]&amp;Data[Valid Test, Can be used for conformity (Y/N)],Data[NOx/km (mg)])</f>
        <v>#N/A</v>
      </c>
      <c r="J1141" s="129" t="e" cm="1">
        <f t="array" ref="J1141">_xlfn.XLOOKUP($A1141&amp;$Q$3,Data[Index]&amp;Data[Valid Test, Can be used for conformity (Y/N)],Data[THC + NOx/km (mg)])</f>
        <v>#N/A</v>
      </c>
      <c r="K1141" s="142" t="e" cm="1">
        <f t="array" ref="K1141">_xlfn.XLOOKUP($A1141&amp;$Q$3,Data[Index]&amp;Data[Valid Test, Can be used for conformity (Y/N)],Data[PN/km ('#)])</f>
        <v>#N/A</v>
      </c>
      <c r="L1141" s="129" t="e" cm="1">
        <f t="array" ref="L1141">_xlfn.XLOOKUP($A1141&amp;$Q$3,Data[Index]&amp;Data[Valid Test, Can be used for conformity (Y/N)],Data[PM/km (mg)])</f>
        <v>#N/A</v>
      </c>
      <c r="M1141" s="126" t="e" cm="1">
        <f t="array" ref="M1141">_xlfn.XLOOKUP($A1141&amp;$Q$3,Data[Index]&amp;Data[Valid Test, Can be used for conformity (Y/N)],Data[CH4 (mg/km)])</f>
        <v>#N/A</v>
      </c>
      <c r="N1141" s="126" t="e" cm="1">
        <f t="array" ref="N1141">_xlfn.XLOOKUP($A1141&amp;$Q$3,Data[Index]&amp;Data[Valid Test, Can be used for conformity (Y/N)],Data[N20 (mg/km)])</f>
        <v>#N/A</v>
      </c>
      <c r="O1141" s="129" t="e" cm="1">
        <f t="array" ref="O1141">_xlfn.XLOOKUP($A1141&amp;$Q$3,Data[Index]&amp;Data[Valid Test, Can be used for conformity (Y/N)],Data[l/100km])</f>
        <v>#N/A</v>
      </c>
      <c r="P1141" s="138">
        <f>_xlfn.XLOOKUP($A1141,Data[Index],Data[Comments])</f>
        <v>0</v>
      </c>
    </row>
    <row r="1142" spans="1:16" x14ac:dyDescent="0.2">
      <c r="A1142" s="129"/>
      <c r="B1142" s="129"/>
      <c r="C1142" s="129" t="e" cm="1">
        <f t="array" ref="C1142">_xlfn.XLOOKUP($A1142&amp;$Q$3&amp;$R$3,Data[Index]&amp;Data[Valid Test, Can be used for conformity (Y/N)]&amp;Data[Cycle],Data[Test Name])</f>
        <v>#N/A</v>
      </c>
      <c r="D1142" s="167" t="e" cm="1">
        <f t="array" ref="D1142">_xlfn.XLOOKUP($A1142&amp;$Q$3&amp;$R$3,Data[Index]&amp;Data[Valid Test, Can be used for conformity (Y/N)]&amp;Data[Cycle],Data[Mileage (Miles)])</f>
        <v>#N/A</v>
      </c>
      <c r="E1142" s="130" t="e" cm="1">
        <f t="array" ref="E1142">_xlfn.XLOOKUP($A1142&amp;$Q$3&amp;$R$3,Data[Index]&amp;Data[Valid Test, Can be used for conformity (Y/N)]&amp;Data[Cycle],Data[Date])</f>
        <v>#N/A</v>
      </c>
      <c r="F1142" s="129" t="e" cm="1">
        <f t="array" ref="F1142">_xlfn.XLOOKUP($A1142&amp;$Q$3&amp;$R$3,Data[Index]&amp;Data[Valid Test, Can be used for conformity (Y/N)]&amp;Data[Cycle],Data[CO/km (mg)])</f>
        <v>#N/A</v>
      </c>
      <c r="G1142" s="129" t="e" cm="1">
        <f t="array" ref="G1142">_xlfn.XLOOKUP($A1142&amp;$Q$3,Data[Index]&amp;Data[Valid Test, Can be used for conformity (Y/N)],Data[CO2/km (g)])</f>
        <v>#N/A</v>
      </c>
      <c r="H1142" s="129" t="e" cm="1">
        <f t="array" ref="H1142">_xlfn.XLOOKUP($A1142&amp;$Q$3,Data[Index]&amp;Data[Valid Test, Can be used for conformity (Y/N)],Data[THC/km (mg)])</f>
        <v>#N/A</v>
      </c>
      <c r="I1142" s="129" t="e" cm="1">
        <f t="array" ref="I1142">_xlfn.XLOOKUP($A1142&amp;$Q$3,Data[Index]&amp;Data[Valid Test, Can be used for conformity (Y/N)],Data[NOx/km (mg)])</f>
        <v>#N/A</v>
      </c>
      <c r="J1142" s="129" t="e" cm="1">
        <f t="array" ref="J1142">_xlfn.XLOOKUP($A1142&amp;$Q$3,Data[Index]&amp;Data[Valid Test, Can be used for conformity (Y/N)],Data[THC + NOx/km (mg)])</f>
        <v>#N/A</v>
      </c>
      <c r="K1142" s="142" t="e" cm="1">
        <f t="array" ref="K1142">_xlfn.XLOOKUP($A1142&amp;$Q$3,Data[Index]&amp;Data[Valid Test, Can be used for conformity (Y/N)],Data[PN/km ('#)])</f>
        <v>#N/A</v>
      </c>
      <c r="L1142" s="129" t="e" cm="1">
        <f t="array" ref="L1142">_xlfn.XLOOKUP($A1142&amp;$Q$3,Data[Index]&amp;Data[Valid Test, Can be used for conformity (Y/N)],Data[PM/km (mg)])</f>
        <v>#N/A</v>
      </c>
      <c r="M1142" s="126" t="e" cm="1">
        <f t="array" ref="M1142">_xlfn.XLOOKUP($A1142&amp;$Q$3,Data[Index]&amp;Data[Valid Test, Can be used for conformity (Y/N)],Data[CH4 (mg/km)])</f>
        <v>#N/A</v>
      </c>
      <c r="N1142" s="126" t="e" cm="1">
        <f t="array" ref="N1142">_xlfn.XLOOKUP($A1142&amp;$Q$3,Data[Index]&amp;Data[Valid Test, Can be used for conformity (Y/N)],Data[N20 (mg/km)])</f>
        <v>#N/A</v>
      </c>
      <c r="O1142" s="129" t="e" cm="1">
        <f t="array" ref="O1142">_xlfn.XLOOKUP($A1142&amp;$Q$3,Data[Index]&amp;Data[Valid Test, Can be used for conformity (Y/N)],Data[l/100km])</f>
        <v>#N/A</v>
      </c>
      <c r="P1142" s="138" t="e">
        <f>_xlfn.XLOOKUP($A1142,Data[Index],Data[Comments])</f>
        <v>#N/A</v>
      </c>
    </row>
    <row r="1143" spans="1:16" x14ac:dyDescent="0.2">
      <c r="A1143" s="129"/>
      <c r="B1143" s="129"/>
      <c r="C1143" s="129" t="e" cm="1">
        <f t="array" ref="C1143">_xlfn.XLOOKUP($A1143&amp;$Q$3&amp;$R$3,Data[Index]&amp;Data[Valid Test, Can be used for conformity (Y/N)]&amp;Data[Cycle],Data[Test Name])</f>
        <v>#N/A</v>
      </c>
      <c r="D1143" s="167" t="e" cm="1">
        <f t="array" ref="D1143">_xlfn.XLOOKUP($A1143&amp;$Q$3&amp;$R$3,Data[Index]&amp;Data[Valid Test, Can be used for conformity (Y/N)]&amp;Data[Cycle],Data[Mileage (Miles)])</f>
        <v>#N/A</v>
      </c>
      <c r="E1143" s="130" t="e" cm="1">
        <f t="array" ref="E1143">_xlfn.XLOOKUP($A1143&amp;$Q$3&amp;$R$3,Data[Index]&amp;Data[Valid Test, Can be used for conformity (Y/N)]&amp;Data[Cycle],Data[Date])</f>
        <v>#N/A</v>
      </c>
      <c r="F1143" s="129" t="e" cm="1">
        <f t="array" ref="F1143">_xlfn.XLOOKUP($A1143&amp;$Q$3&amp;$R$3,Data[Index]&amp;Data[Valid Test, Can be used for conformity (Y/N)]&amp;Data[Cycle],Data[CO/km (mg)])</f>
        <v>#N/A</v>
      </c>
      <c r="G1143" s="129" t="e" cm="1">
        <f t="array" ref="G1143">_xlfn.XLOOKUP($A1143&amp;$Q$3,Data[Index]&amp;Data[Valid Test, Can be used for conformity (Y/N)],Data[CO2/km (g)])</f>
        <v>#N/A</v>
      </c>
      <c r="H1143" s="129" t="e" cm="1">
        <f t="array" ref="H1143">_xlfn.XLOOKUP($A1143&amp;$Q$3,Data[Index]&amp;Data[Valid Test, Can be used for conformity (Y/N)],Data[THC/km (mg)])</f>
        <v>#N/A</v>
      </c>
      <c r="I1143" s="129" t="e" cm="1">
        <f t="array" ref="I1143">_xlfn.XLOOKUP($A1143&amp;$Q$3,Data[Index]&amp;Data[Valid Test, Can be used for conformity (Y/N)],Data[NOx/km (mg)])</f>
        <v>#N/A</v>
      </c>
      <c r="J1143" s="129" t="e" cm="1">
        <f t="array" ref="J1143">_xlfn.XLOOKUP($A1143&amp;$Q$3,Data[Index]&amp;Data[Valid Test, Can be used for conformity (Y/N)],Data[THC + NOx/km (mg)])</f>
        <v>#N/A</v>
      </c>
      <c r="K1143" s="142" t="e" cm="1">
        <f t="array" ref="K1143">_xlfn.XLOOKUP($A1143&amp;$Q$3,Data[Index]&amp;Data[Valid Test, Can be used for conformity (Y/N)],Data[PN/km ('#)])</f>
        <v>#N/A</v>
      </c>
      <c r="L1143" s="129" t="e" cm="1">
        <f t="array" ref="L1143">_xlfn.XLOOKUP($A1143&amp;$Q$3,Data[Index]&amp;Data[Valid Test, Can be used for conformity (Y/N)],Data[PM/km (mg)])</f>
        <v>#N/A</v>
      </c>
      <c r="M1143" s="126" t="e" cm="1">
        <f t="array" ref="M1143">_xlfn.XLOOKUP($A1143&amp;$Q$3,Data[Index]&amp;Data[Valid Test, Can be used for conformity (Y/N)],Data[CH4 (mg/km)])</f>
        <v>#N/A</v>
      </c>
      <c r="N1143" s="126" t="e" cm="1">
        <f t="array" ref="N1143">_xlfn.XLOOKUP($A1143&amp;$Q$3,Data[Index]&amp;Data[Valid Test, Can be used for conformity (Y/N)],Data[N20 (mg/km)])</f>
        <v>#N/A</v>
      </c>
      <c r="O1143" s="129" t="e" cm="1">
        <f t="array" ref="O1143">_xlfn.XLOOKUP($A1143&amp;$Q$3,Data[Index]&amp;Data[Valid Test, Can be used for conformity (Y/N)],Data[l/100km])</f>
        <v>#N/A</v>
      </c>
      <c r="P1143" s="138" t="e">
        <f>_xlfn.XLOOKUP($A1143,Data[Index],Data[Comments])</f>
        <v>#N/A</v>
      </c>
    </row>
    <row r="1144" spans="1:16" x14ac:dyDescent="0.2">
      <c r="A1144" s="129"/>
      <c r="B1144" s="129"/>
      <c r="C1144" s="129" t="e" cm="1">
        <f t="array" ref="C1144">_xlfn.XLOOKUP($A1144&amp;$Q$3&amp;$R$3,Data[Index]&amp;Data[Valid Test, Can be used for conformity (Y/N)]&amp;Data[Cycle],Data[Test Name])</f>
        <v>#N/A</v>
      </c>
      <c r="D1144" s="167" t="e" cm="1">
        <f t="array" ref="D1144">_xlfn.XLOOKUP($A1144&amp;$Q$3&amp;$R$3,Data[Index]&amp;Data[Valid Test, Can be used for conformity (Y/N)]&amp;Data[Cycle],Data[Mileage (Miles)])</f>
        <v>#N/A</v>
      </c>
      <c r="E1144" s="130" t="e" cm="1">
        <f t="array" ref="E1144">_xlfn.XLOOKUP($A1144&amp;$Q$3&amp;$R$3,Data[Index]&amp;Data[Valid Test, Can be used for conformity (Y/N)]&amp;Data[Cycle],Data[Date])</f>
        <v>#N/A</v>
      </c>
      <c r="F1144" s="129" t="e" cm="1">
        <f t="array" ref="F1144">_xlfn.XLOOKUP($A1144&amp;$Q$3&amp;$R$3,Data[Index]&amp;Data[Valid Test, Can be used for conformity (Y/N)]&amp;Data[Cycle],Data[CO/km (mg)])</f>
        <v>#N/A</v>
      </c>
      <c r="G1144" s="129" t="e" cm="1">
        <f t="array" ref="G1144">_xlfn.XLOOKUP($A1144&amp;$Q$3,Data[Index]&amp;Data[Valid Test, Can be used for conformity (Y/N)],Data[CO2/km (g)])</f>
        <v>#N/A</v>
      </c>
      <c r="H1144" s="129" t="e" cm="1">
        <f t="array" ref="H1144">_xlfn.XLOOKUP($A1144&amp;$Q$3,Data[Index]&amp;Data[Valid Test, Can be used for conformity (Y/N)],Data[THC/km (mg)])</f>
        <v>#N/A</v>
      </c>
      <c r="I1144" s="129" t="e" cm="1">
        <f t="array" ref="I1144">_xlfn.XLOOKUP($A1144&amp;$Q$3,Data[Index]&amp;Data[Valid Test, Can be used for conformity (Y/N)],Data[NOx/km (mg)])</f>
        <v>#N/A</v>
      </c>
      <c r="J1144" s="129" t="e" cm="1">
        <f t="array" ref="J1144">_xlfn.XLOOKUP($A1144&amp;$Q$3,Data[Index]&amp;Data[Valid Test, Can be used for conformity (Y/N)],Data[THC + NOx/km (mg)])</f>
        <v>#N/A</v>
      </c>
      <c r="K1144" s="142" t="e" cm="1">
        <f t="array" ref="K1144">_xlfn.XLOOKUP($A1144&amp;$Q$3,Data[Index]&amp;Data[Valid Test, Can be used for conformity (Y/N)],Data[PN/km ('#)])</f>
        <v>#N/A</v>
      </c>
      <c r="L1144" s="129" t="e" cm="1">
        <f t="array" ref="L1144">_xlfn.XLOOKUP($A1144&amp;$Q$3,Data[Index]&amp;Data[Valid Test, Can be used for conformity (Y/N)],Data[PM/km (mg)])</f>
        <v>#N/A</v>
      </c>
      <c r="M1144" s="126" t="e" cm="1">
        <f t="array" ref="M1144">_xlfn.XLOOKUP($A1144&amp;$Q$3,Data[Index]&amp;Data[Valid Test, Can be used for conformity (Y/N)],Data[CH4 (mg/km)])</f>
        <v>#N/A</v>
      </c>
      <c r="N1144" s="126" t="e" cm="1">
        <f t="array" ref="N1144">_xlfn.XLOOKUP($A1144&amp;$Q$3,Data[Index]&amp;Data[Valid Test, Can be used for conformity (Y/N)],Data[N20 (mg/km)])</f>
        <v>#N/A</v>
      </c>
      <c r="O1144" s="129" t="e" cm="1">
        <f t="array" ref="O1144">_xlfn.XLOOKUP($A1144&amp;$Q$3,Data[Index]&amp;Data[Valid Test, Can be used for conformity (Y/N)],Data[l/100km])</f>
        <v>#N/A</v>
      </c>
      <c r="P1144" s="138" t="e">
        <f>_xlfn.XLOOKUP($A1144,Data[Index],Data[Comments])</f>
        <v>#N/A</v>
      </c>
    </row>
    <row r="1145" spans="1:16" x14ac:dyDescent="0.2">
      <c r="A1145" s="129"/>
      <c r="B1145" s="129"/>
      <c r="C1145" s="129" t="e" cm="1">
        <f t="array" ref="C1145">_xlfn.XLOOKUP($A1145&amp;$Q$3&amp;$R$3,Data[Index]&amp;Data[Valid Test, Can be used for conformity (Y/N)]&amp;Data[Cycle],Data[Test Name])</f>
        <v>#N/A</v>
      </c>
      <c r="D1145" s="167" t="e" cm="1">
        <f t="array" ref="D1145">_xlfn.XLOOKUP($A1145&amp;$Q$3&amp;$R$3,Data[Index]&amp;Data[Valid Test, Can be used for conformity (Y/N)]&amp;Data[Cycle],Data[Mileage (Miles)])</f>
        <v>#N/A</v>
      </c>
      <c r="E1145" s="130" t="e" cm="1">
        <f t="array" ref="E1145">_xlfn.XLOOKUP($A1145&amp;$Q$3&amp;$R$3,Data[Index]&amp;Data[Valid Test, Can be used for conformity (Y/N)]&amp;Data[Cycle],Data[Date])</f>
        <v>#N/A</v>
      </c>
      <c r="F1145" s="129" t="e" cm="1">
        <f t="array" ref="F1145">_xlfn.XLOOKUP($A1145&amp;$Q$3&amp;$R$3,Data[Index]&amp;Data[Valid Test, Can be used for conformity (Y/N)]&amp;Data[Cycle],Data[CO/km (mg)])</f>
        <v>#N/A</v>
      </c>
      <c r="G1145" s="129" t="e" cm="1">
        <f t="array" ref="G1145">_xlfn.XLOOKUP($A1145&amp;$Q$3,Data[Index]&amp;Data[Valid Test, Can be used for conformity (Y/N)],Data[CO2/km (g)])</f>
        <v>#N/A</v>
      </c>
      <c r="H1145" s="129" t="e" cm="1">
        <f t="array" ref="H1145">_xlfn.XLOOKUP($A1145&amp;$Q$3,Data[Index]&amp;Data[Valid Test, Can be used for conformity (Y/N)],Data[THC/km (mg)])</f>
        <v>#N/A</v>
      </c>
      <c r="I1145" s="129" t="e" cm="1">
        <f t="array" ref="I1145">_xlfn.XLOOKUP($A1145&amp;$Q$3,Data[Index]&amp;Data[Valid Test, Can be used for conformity (Y/N)],Data[NOx/km (mg)])</f>
        <v>#N/A</v>
      </c>
      <c r="J1145" s="129" t="e" cm="1">
        <f t="array" ref="J1145">_xlfn.XLOOKUP($A1145&amp;$Q$3,Data[Index]&amp;Data[Valid Test, Can be used for conformity (Y/N)],Data[THC + NOx/km (mg)])</f>
        <v>#N/A</v>
      </c>
      <c r="K1145" s="142" t="e" cm="1">
        <f t="array" ref="K1145">_xlfn.XLOOKUP($A1145&amp;$Q$3,Data[Index]&amp;Data[Valid Test, Can be used for conformity (Y/N)],Data[PN/km ('#)])</f>
        <v>#N/A</v>
      </c>
      <c r="L1145" s="129" t="e" cm="1">
        <f t="array" ref="L1145">_xlfn.XLOOKUP($A1145&amp;$Q$3,Data[Index]&amp;Data[Valid Test, Can be used for conformity (Y/N)],Data[PM/km (mg)])</f>
        <v>#N/A</v>
      </c>
      <c r="M1145" s="126" t="e" cm="1">
        <f t="array" ref="M1145">_xlfn.XLOOKUP($A1145&amp;$Q$3,Data[Index]&amp;Data[Valid Test, Can be used for conformity (Y/N)],Data[CH4 (mg/km)])</f>
        <v>#N/A</v>
      </c>
      <c r="N1145" s="126" t="e" cm="1">
        <f t="array" ref="N1145">_xlfn.XLOOKUP($A1145&amp;$Q$3,Data[Index]&amp;Data[Valid Test, Can be used for conformity (Y/N)],Data[N20 (mg/km)])</f>
        <v>#N/A</v>
      </c>
      <c r="O1145" s="129" t="e" cm="1">
        <f t="array" ref="O1145">_xlfn.XLOOKUP($A1145&amp;$Q$3,Data[Index]&amp;Data[Valid Test, Can be used for conformity (Y/N)],Data[l/100km])</f>
        <v>#N/A</v>
      </c>
      <c r="P1145" s="138">
        <f>_xlfn.XLOOKUP($A1145,Data[Index],Data[Comments])</f>
        <v>0</v>
      </c>
    </row>
    <row r="1146" spans="1:16" x14ac:dyDescent="0.2">
      <c r="A1146" s="129"/>
      <c r="B1146" s="129"/>
      <c r="C1146" s="129" t="e" cm="1">
        <f t="array" ref="C1146">_xlfn.XLOOKUP($A1146&amp;$Q$3&amp;$R$3,Data[Index]&amp;Data[Valid Test, Can be used for conformity (Y/N)]&amp;Data[Cycle],Data[Test Name])</f>
        <v>#N/A</v>
      </c>
      <c r="D1146" s="167" t="e" cm="1">
        <f t="array" ref="D1146">_xlfn.XLOOKUP($A1146&amp;$Q$3&amp;$R$3,Data[Index]&amp;Data[Valid Test, Can be used for conformity (Y/N)]&amp;Data[Cycle],Data[Mileage (Miles)])</f>
        <v>#N/A</v>
      </c>
      <c r="E1146" s="130" t="e" cm="1">
        <f t="array" ref="E1146">_xlfn.XLOOKUP($A1146&amp;$Q$3&amp;$R$3,Data[Index]&amp;Data[Valid Test, Can be used for conformity (Y/N)]&amp;Data[Cycle],Data[Date])</f>
        <v>#N/A</v>
      </c>
      <c r="F1146" s="129" t="e" cm="1">
        <f t="array" ref="F1146">_xlfn.XLOOKUP($A1146&amp;$Q$3&amp;$R$3,Data[Index]&amp;Data[Valid Test, Can be used for conformity (Y/N)]&amp;Data[Cycle],Data[CO/km (mg)])</f>
        <v>#N/A</v>
      </c>
      <c r="G1146" s="129" t="e" cm="1">
        <f t="array" ref="G1146">_xlfn.XLOOKUP($A1146&amp;$Q$3,Data[Index]&amp;Data[Valid Test, Can be used for conformity (Y/N)],Data[CO2/km (g)])</f>
        <v>#N/A</v>
      </c>
      <c r="H1146" s="129" t="e" cm="1">
        <f t="array" ref="H1146">_xlfn.XLOOKUP($A1146&amp;$Q$3,Data[Index]&amp;Data[Valid Test, Can be used for conformity (Y/N)],Data[THC/km (mg)])</f>
        <v>#N/A</v>
      </c>
      <c r="I1146" s="129" t="e" cm="1">
        <f t="array" ref="I1146">_xlfn.XLOOKUP($A1146&amp;$Q$3,Data[Index]&amp;Data[Valid Test, Can be used for conformity (Y/N)],Data[NOx/km (mg)])</f>
        <v>#N/A</v>
      </c>
      <c r="J1146" s="129" t="e" cm="1">
        <f t="array" ref="J1146">_xlfn.XLOOKUP($A1146&amp;$Q$3,Data[Index]&amp;Data[Valid Test, Can be used for conformity (Y/N)],Data[THC + NOx/km (mg)])</f>
        <v>#N/A</v>
      </c>
      <c r="K1146" s="142" t="e" cm="1">
        <f t="array" ref="K1146">_xlfn.XLOOKUP($A1146&amp;$Q$3,Data[Index]&amp;Data[Valid Test, Can be used for conformity (Y/N)],Data[PN/km ('#)])</f>
        <v>#N/A</v>
      </c>
      <c r="L1146" s="129" t="e" cm="1">
        <f t="array" ref="L1146">_xlfn.XLOOKUP($A1146&amp;$Q$3,Data[Index]&amp;Data[Valid Test, Can be used for conformity (Y/N)],Data[PM/km (mg)])</f>
        <v>#N/A</v>
      </c>
      <c r="M1146" s="126" t="e" cm="1">
        <f t="array" ref="M1146">_xlfn.XLOOKUP($A1146&amp;$Q$3,Data[Index]&amp;Data[Valid Test, Can be used for conformity (Y/N)],Data[CH4 (mg/km)])</f>
        <v>#N/A</v>
      </c>
      <c r="N1146" s="126" t="e" cm="1">
        <f t="array" ref="N1146">_xlfn.XLOOKUP($A1146&amp;$Q$3,Data[Index]&amp;Data[Valid Test, Can be used for conformity (Y/N)],Data[N20 (mg/km)])</f>
        <v>#N/A</v>
      </c>
      <c r="O1146" s="129" t="e" cm="1">
        <f t="array" ref="O1146">_xlfn.XLOOKUP($A1146&amp;$Q$3,Data[Index]&amp;Data[Valid Test, Can be used for conformity (Y/N)],Data[l/100km])</f>
        <v>#N/A</v>
      </c>
      <c r="P1146" s="138">
        <f>_xlfn.XLOOKUP($A1146,Data[Index],Data[Comments])</f>
        <v>0</v>
      </c>
    </row>
    <row r="1147" spans="1:16" x14ac:dyDescent="0.2">
      <c r="A1147" s="129"/>
      <c r="B1147" s="129"/>
      <c r="C1147" s="129" t="e" cm="1">
        <f t="array" ref="C1147">_xlfn.XLOOKUP($A1147&amp;$Q$3&amp;$R$3,Data[Index]&amp;Data[Valid Test, Can be used for conformity (Y/N)]&amp;Data[Cycle],Data[Test Name])</f>
        <v>#N/A</v>
      </c>
      <c r="D1147" s="167" t="e" cm="1">
        <f t="array" ref="D1147">_xlfn.XLOOKUP($A1147&amp;$Q$3&amp;$R$3,Data[Index]&amp;Data[Valid Test, Can be used for conformity (Y/N)]&amp;Data[Cycle],Data[Mileage (Miles)])</f>
        <v>#N/A</v>
      </c>
      <c r="E1147" s="130" t="e" cm="1">
        <f t="array" ref="E1147">_xlfn.XLOOKUP($A1147&amp;$Q$3&amp;$R$3,Data[Index]&amp;Data[Valid Test, Can be used for conformity (Y/N)]&amp;Data[Cycle],Data[Date])</f>
        <v>#N/A</v>
      </c>
      <c r="F1147" s="129" t="e" cm="1">
        <f t="array" ref="F1147">_xlfn.XLOOKUP($A1147&amp;$Q$3&amp;$R$3,Data[Index]&amp;Data[Valid Test, Can be used for conformity (Y/N)]&amp;Data[Cycle],Data[CO/km (mg)])</f>
        <v>#N/A</v>
      </c>
      <c r="G1147" s="129" t="e" cm="1">
        <f t="array" ref="G1147">_xlfn.XLOOKUP($A1147&amp;$Q$3,Data[Index]&amp;Data[Valid Test, Can be used for conformity (Y/N)],Data[CO2/km (g)])</f>
        <v>#N/A</v>
      </c>
      <c r="H1147" s="129" t="e" cm="1">
        <f t="array" ref="H1147">_xlfn.XLOOKUP($A1147&amp;$Q$3,Data[Index]&amp;Data[Valid Test, Can be used for conformity (Y/N)],Data[THC/km (mg)])</f>
        <v>#N/A</v>
      </c>
      <c r="I1147" s="129" t="e" cm="1">
        <f t="array" ref="I1147">_xlfn.XLOOKUP($A1147&amp;$Q$3,Data[Index]&amp;Data[Valid Test, Can be used for conformity (Y/N)],Data[NOx/km (mg)])</f>
        <v>#N/A</v>
      </c>
      <c r="J1147" s="129" t="e" cm="1">
        <f t="array" ref="J1147">_xlfn.XLOOKUP($A1147&amp;$Q$3,Data[Index]&amp;Data[Valid Test, Can be used for conformity (Y/N)],Data[THC + NOx/km (mg)])</f>
        <v>#N/A</v>
      </c>
      <c r="K1147" s="142" t="e" cm="1">
        <f t="array" ref="K1147">_xlfn.XLOOKUP($A1147&amp;$Q$3,Data[Index]&amp;Data[Valid Test, Can be used for conformity (Y/N)],Data[PN/km ('#)])</f>
        <v>#N/A</v>
      </c>
      <c r="L1147" s="129" t="e" cm="1">
        <f t="array" ref="L1147">_xlfn.XLOOKUP($A1147&amp;$Q$3,Data[Index]&amp;Data[Valid Test, Can be used for conformity (Y/N)],Data[PM/km (mg)])</f>
        <v>#N/A</v>
      </c>
      <c r="M1147" s="126" t="e" cm="1">
        <f t="array" ref="M1147">_xlfn.XLOOKUP($A1147&amp;$Q$3,Data[Index]&amp;Data[Valid Test, Can be used for conformity (Y/N)],Data[CH4 (mg/km)])</f>
        <v>#N/A</v>
      </c>
      <c r="N1147" s="126" t="e" cm="1">
        <f t="array" ref="N1147">_xlfn.XLOOKUP($A1147&amp;$Q$3,Data[Index]&amp;Data[Valid Test, Can be used for conformity (Y/N)],Data[N20 (mg/km)])</f>
        <v>#N/A</v>
      </c>
      <c r="O1147" s="129" t="e" cm="1">
        <f t="array" ref="O1147">_xlfn.XLOOKUP($A1147&amp;$Q$3,Data[Index]&amp;Data[Valid Test, Can be used for conformity (Y/N)],Data[l/100km])</f>
        <v>#N/A</v>
      </c>
      <c r="P1147" s="138" t="e">
        <f>_xlfn.XLOOKUP($A1147,Data[Index],Data[Comments])</f>
        <v>#N/A</v>
      </c>
    </row>
    <row r="1148" spans="1:16" x14ac:dyDescent="0.2">
      <c r="A1148" s="129"/>
      <c r="B1148" s="129"/>
      <c r="C1148" s="129" t="e" cm="1">
        <f t="array" ref="C1148">_xlfn.XLOOKUP($A1148&amp;$Q$3&amp;$R$3,Data[Index]&amp;Data[Valid Test, Can be used for conformity (Y/N)]&amp;Data[Cycle],Data[Test Name])</f>
        <v>#N/A</v>
      </c>
      <c r="D1148" s="167" t="e" cm="1">
        <f t="array" ref="D1148">_xlfn.XLOOKUP($A1148&amp;$Q$3&amp;$R$3,Data[Index]&amp;Data[Valid Test, Can be used for conformity (Y/N)]&amp;Data[Cycle],Data[Mileage (Miles)])</f>
        <v>#N/A</v>
      </c>
      <c r="E1148" s="130" t="e" cm="1">
        <f t="array" ref="E1148">_xlfn.XLOOKUP($A1148&amp;$Q$3&amp;$R$3,Data[Index]&amp;Data[Valid Test, Can be used for conformity (Y/N)]&amp;Data[Cycle],Data[Date])</f>
        <v>#N/A</v>
      </c>
      <c r="F1148" s="129" t="e" cm="1">
        <f t="array" ref="F1148">_xlfn.XLOOKUP($A1148&amp;$Q$3&amp;$R$3,Data[Index]&amp;Data[Valid Test, Can be used for conformity (Y/N)]&amp;Data[Cycle],Data[CO/km (mg)])</f>
        <v>#N/A</v>
      </c>
      <c r="G1148" s="129" t="e" cm="1">
        <f t="array" ref="G1148">_xlfn.XLOOKUP($A1148&amp;$Q$3,Data[Index]&amp;Data[Valid Test, Can be used for conformity (Y/N)],Data[CO2/km (g)])</f>
        <v>#N/A</v>
      </c>
      <c r="H1148" s="129" t="e" cm="1">
        <f t="array" ref="H1148">_xlfn.XLOOKUP($A1148&amp;$Q$3,Data[Index]&amp;Data[Valid Test, Can be used for conformity (Y/N)],Data[THC/km (mg)])</f>
        <v>#N/A</v>
      </c>
      <c r="I1148" s="129" t="e" cm="1">
        <f t="array" ref="I1148">_xlfn.XLOOKUP($A1148&amp;$Q$3,Data[Index]&amp;Data[Valid Test, Can be used for conformity (Y/N)],Data[NOx/km (mg)])</f>
        <v>#N/A</v>
      </c>
      <c r="J1148" s="129" t="e" cm="1">
        <f t="array" ref="J1148">_xlfn.XLOOKUP($A1148&amp;$Q$3,Data[Index]&amp;Data[Valid Test, Can be used for conformity (Y/N)],Data[THC + NOx/km (mg)])</f>
        <v>#N/A</v>
      </c>
      <c r="K1148" s="142" t="e" cm="1">
        <f t="array" ref="K1148">_xlfn.XLOOKUP($A1148&amp;$Q$3,Data[Index]&amp;Data[Valid Test, Can be used for conformity (Y/N)],Data[PN/km ('#)])</f>
        <v>#N/A</v>
      </c>
      <c r="L1148" s="129" t="e" cm="1">
        <f t="array" ref="L1148">_xlfn.XLOOKUP($A1148&amp;$Q$3,Data[Index]&amp;Data[Valid Test, Can be used for conformity (Y/N)],Data[PM/km (mg)])</f>
        <v>#N/A</v>
      </c>
      <c r="M1148" s="126" t="e" cm="1">
        <f t="array" ref="M1148">_xlfn.XLOOKUP($A1148&amp;$Q$3,Data[Index]&amp;Data[Valid Test, Can be used for conformity (Y/N)],Data[CH4 (mg/km)])</f>
        <v>#N/A</v>
      </c>
      <c r="N1148" s="126" t="e" cm="1">
        <f t="array" ref="N1148">_xlfn.XLOOKUP($A1148&amp;$Q$3,Data[Index]&amp;Data[Valid Test, Can be used for conformity (Y/N)],Data[N20 (mg/km)])</f>
        <v>#N/A</v>
      </c>
      <c r="O1148" s="129" t="e" cm="1">
        <f t="array" ref="O1148">_xlfn.XLOOKUP($A1148&amp;$Q$3,Data[Index]&amp;Data[Valid Test, Can be used for conformity (Y/N)],Data[l/100km])</f>
        <v>#N/A</v>
      </c>
      <c r="P1148" s="138">
        <f>_xlfn.XLOOKUP($A1148,Data[Index],Data[Comments])</f>
        <v>0</v>
      </c>
    </row>
    <row r="1149" spans="1:16" x14ac:dyDescent="0.2">
      <c r="A1149" s="129"/>
      <c r="B1149" s="129"/>
      <c r="C1149" s="129" t="e" cm="1">
        <f t="array" ref="C1149">_xlfn.XLOOKUP($A1149&amp;$Q$3&amp;$R$3,Data[Index]&amp;Data[Valid Test, Can be used for conformity (Y/N)]&amp;Data[Cycle],Data[Test Name])</f>
        <v>#N/A</v>
      </c>
      <c r="D1149" s="167" t="e" cm="1">
        <f t="array" ref="D1149">_xlfn.XLOOKUP($A1149&amp;$Q$3&amp;$R$3,Data[Index]&amp;Data[Valid Test, Can be used for conformity (Y/N)]&amp;Data[Cycle],Data[Mileage (Miles)])</f>
        <v>#N/A</v>
      </c>
      <c r="E1149" s="130" t="e" cm="1">
        <f t="array" ref="E1149">_xlfn.XLOOKUP($A1149&amp;$Q$3&amp;$R$3,Data[Index]&amp;Data[Valid Test, Can be used for conformity (Y/N)]&amp;Data[Cycle],Data[Date])</f>
        <v>#N/A</v>
      </c>
      <c r="F1149" s="129" t="e" cm="1">
        <f t="array" ref="F1149">_xlfn.XLOOKUP($A1149&amp;$Q$3&amp;$R$3,Data[Index]&amp;Data[Valid Test, Can be used for conformity (Y/N)]&amp;Data[Cycle],Data[CO/km (mg)])</f>
        <v>#N/A</v>
      </c>
      <c r="G1149" s="129" t="e" cm="1">
        <f t="array" ref="G1149">_xlfn.XLOOKUP($A1149&amp;$Q$3,Data[Index]&amp;Data[Valid Test, Can be used for conformity (Y/N)],Data[CO2/km (g)])</f>
        <v>#N/A</v>
      </c>
      <c r="H1149" s="129" t="e" cm="1">
        <f t="array" ref="H1149">_xlfn.XLOOKUP($A1149&amp;$Q$3,Data[Index]&amp;Data[Valid Test, Can be used for conformity (Y/N)],Data[THC/km (mg)])</f>
        <v>#N/A</v>
      </c>
      <c r="I1149" s="129" t="e" cm="1">
        <f t="array" ref="I1149">_xlfn.XLOOKUP($A1149&amp;$Q$3,Data[Index]&amp;Data[Valid Test, Can be used for conformity (Y/N)],Data[NOx/km (mg)])</f>
        <v>#N/A</v>
      </c>
      <c r="J1149" s="129" t="e" cm="1">
        <f t="array" ref="J1149">_xlfn.XLOOKUP($A1149&amp;$Q$3,Data[Index]&amp;Data[Valid Test, Can be used for conformity (Y/N)],Data[THC + NOx/km (mg)])</f>
        <v>#N/A</v>
      </c>
      <c r="K1149" s="142" t="e" cm="1">
        <f t="array" ref="K1149">_xlfn.XLOOKUP($A1149&amp;$Q$3,Data[Index]&amp;Data[Valid Test, Can be used for conformity (Y/N)],Data[PN/km ('#)])</f>
        <v>#N/A</v>
      </c>
      <c r="L1149" s="129" t="e" cm="1">
        <f t="array" ref="L1149">_xlfn.XLOOKUP($A1149&amp;$Q$3,Data[Index]&amp;Data[Valid Test, Can be used for conformity (Y/N)],Data[PM/km (mg)])</f>
        <v>#N/A</v>
      </c>
      <c r="M1149" s="126" t="e" cm="1">
        <f t="array" ref="M1149">_xlfn.XLOOKUP($A1149&amp;$Q$3,Data[Index]&amp;Data[Valid Test, Can be used for conformity (Y/N)],Data[CH4 (mg/km)])</f>
        <v>#N/A</v>
      </c>
      <c r="N1149" s="126" t="e" cm="1">
        <f t="array" ref="N1149">_xlfn.XLOOKUP($A1149&amp;$Q$3,Data[Index]&amp;Data[Valid Test, Can be used for conformity (Y/N)],Data[N20 (mg/km)])</f>
        <v>#N/A</v>
      </c>
      <c r="O1149" s="129" t="e" cm="1">
        <f t="array" ref="O1149">_xlfn.XLOOKUP($A1149&amp;$Q$3,Data[Index]&amp;Data[Valid Test, Can be used for conformity (Y/N)],Data[l/100km])</f>
        <v>#N/A</v>
      </c>
      <c r="P1149" s="138">
        <f>_xlfn.XLOOKUP($A1149,Data[Index],Data[Comments])</f>
        <v>0</v>
      </c>
    </row>
    <row r="1150" spans="1:16" x14ac:dyDescent="0.2">
      <c r="A1150" s="129"/>
      <c r="B1150" s="129"/>
      <c r="C1150" s="129" t="e" cm="1">
        <f t="array" ref="C1150">_xlfn.XLOOKUP($A1150&amp;$Q$3&amp;$R$3,Data[Index]&amp;Data[Valid Test, Can be used for conformity (Y/N)]&amp;Data[Cycle],Data[Test Name])</f>
        <v>#N/A</v>
      </c>
      <c r="D1150" s="167" t="e" cm="1">
        <f t="array" ref="D1150">_xlfn.XLOOKUP($A1150&amp;$Q$3&amp;$R$3,Data[Index]&amp;Data[Valid Test, Can be used for conformity (Y/N)]&amp;Data[Cycle],Data[Mileage (Miles)])</f>
        <v>#N/A</v>
      </c>
      <c r="E1150" s="130" t="e" cm="1">
        <f t="array" ref="E1150">_xlfn.XLOOKUP($A1150&amp;$Q$3&amp;$R$3,Data[Index]&amp;Data[Valid Test, Can be used for conformity (Y/N)]&amp;Data[Cycle],Data[Date])</f>
        <v>#N/A</v>
      </c>
      <c r="F1150" s="129" t="e" cm="1">
        <f t="array" ref="F1150">_xlfn.XLOOKUP($A1150&amp;$Q$3&amp;$R$3,Data[Index]&amp;Data[Valid Test, Can be used for conformity (Y/N)]&amp;Data[Cycle],Data[CO/km (mg)])</f>
        <v>#N/A</v>
      </c>
      <c r="G1150" s="129" t="e" cm="1">
        <f t="array" ref="G1150">_xlfn.XLOOKUP($A1150&amp;$Q$3,Data[Index]&amp;Data[Valid Test, Can be used for conformity (Y/N)],Data[CO2/km (g)])</f>
        <v>#N/A</v>
      </c>
      <c r="H1150" s="129" t="e" cm="1">
        <f t="array" ref="H1150">_xlfn.XLOOKUP($A1150&amp;$Q$3,Data[Index]&amp;Data[Valid Test, Can be used for conformity (Y/N)],Data[THC/km (mg)])</f>
        <v>#N/A</v>
      </c>
      <c r="I1150" s="129" t="e" cm="1">
        <f t="array" ref="I1150">_xlfn.XLOOKUP($A1150&amp;$Q$3,Data[Index]&amp;Data[Valid Test, Can be used for conformity (Y/N)],Data[NOx/km (mg)])</f>
        <v>#N/A</v>
      </c>
      <c r="J1150" s="129" t="e" cm="1">
        <f t="array" ref="J1150">_xlfn.XLOOKUP($A1150&amp;$Q$3,Data[Index]&amp;Data[Valid Test, Can be used for conformity (Y/N)],Data[THC + NOx/km (mg)])</f>
        <v>#N/A</v>
      </c>
      <c r="K1150" s="142" t="e" cm="1">
        <f t="array" ref="K1150">_xlfn.XLOOKUP($A1150&amp;$Q$3,Data[Index]&amp;Data[Valid Test, Can be used for conformity (Y/N)],Data[PN/km ('#)])</f>
        <v>#N/A</v>
      </c>
      <c r="L1150" s="129" t="e" cm="1">
        <f t="array" ref="L1150">_xlfn.XLOOKUP($A1150&amp;$Q$3,Data[Index]&amp;Data[Valid Test, Can be used for conformity (Y/N)],Data[PM/km (mg)])</f>
        <v>#N/A</v>
      </c>
      <c r="M1150" s="126" t="e" cm="1">
        <f t="array" ref="M1150">_xlfn.XLOOKUP($A1150&amp;$Q$3,Data[Index]&amp;Data[Valid Test, Can be used for conformity (Y/N)],Data[CH4 (mg/km)])</f>
        <v>#N/A</v>
      </c>
      <c r="N1150" s="126" t="e" cm="1">
        <f t="array" ref="N1150">_xlfn.XLOOKUP($A1150&amp;$Q$3,Data[Index]&amp;Data[Valid Test, Can be used for conformity (Y/N)],Data[N20 (mg/km)])</f>
        <v>#N/A</v>
      </c>
      <c r="O1150" s="129" t="e" cm="1">
        <f t="array" ref="O1150">_xlfn.XLOOKUP($A1150&amp;$Q$3,Data[Index]&amp;Data[Valid Test, Can be used for conformity (Y/N)],Data[l/100km])</f>
        <v>#N/A</v>
      </c>
      <c r="P1150" s="138" t="e">
        <f>_xlfn.XLOOKUP($A1150,Data[Index],Data[Comments])</f>
        <v>#N/A</v>
      </c>
    </row>
    <row r="1151" spans="1:16" x14ac:dyDescent="0.2">
      <c r="A1151" s="129"/>
      <c r="B1151" s="129"/>
      <c r="C1151" s="129" t="e" cm="1">
        <f t="array" ref="C1151">_xlfn.XLOOKUP($A1151&amp;$Q$3&amp;$R$3,Data[Index]&amp;Data[Valid Test, Can be used for conformity (Y/N)]&amp;Data[Cycle],Data[Test Name])</f>
        <v>#N/A</v>
      </c>
      <c r="D1151" s="167" t="e" cm="1">
        <f t="array" ref="D1151">_xlfn.XLOOKUP($A1151&amp;$Q$3&amp;$R$3,Data[Index]&amp;Data[Valid Test, Can be used for conformity (Y/N)]&amp;Data[Cycle],Data[Mileage (Miles)])</f>
        <v>#N/A</v>
      </c>
      <c r="E1151" s="130" t="e" cm="1">
        <f t="array" ref="E1151">_xlfn.XLOOKUP($A1151&amp;$Q$3&amp;$R$3,Data[Index]&amp;Data[Valid Test, Can be used for conformity (Y/N)]&amp;Data[Cycle],Data[Date])</f>
        <v>#N/A</v>
      </c>
      <c r="F1151" s="129" t="e" cm="1">
        <f t="array" ref="F1151">_xlfn.XLOOKUP($A1151&amp;$Q$3&amp;$R$3,Data[Index]&amp;Data[Valid Test, Can be used for conformity (Y/N)]&amp;Data[Cycle],Data[CO/km (mg)])</f>
        <v>#N/A</v>
      </c>
      <c r="G1151" s="129" t="e" cm="1">
        <f t="array" ref="G1151">_xlfn.XLOOKUP($A1151&amp;$Q$3,Data[Index]&amp;Data[Valid Test, Can be used for conformity (Y/N)],Data[CO2/km (g)])</f>
        <v>#N/A</v>
      </c>
      <c r="H1151" s="129" t="e" cm="1">
        <f t="array" ref="H1151">_xlfn.XLOOKUP($A1151&amp;$Q$3,Data[Index]&amp;Data[Valid Test, Can be used for conformity (Y/N)],Data[THC/km (mg)])</f>
        <v>#N/A</v>
      </c>
      <c r="I1151" s="129" t="e" cm="1">
        <f t="array" ref="I1151">_xlfn.XLOOKUP($A1151&amp;$Q$3,Data[Index]&amp;Data[Valid Test, Can be used for conformity (Y/N)],Data[NOx/km (mg)])</f>
        <v>#N/A</v>
      </c>
      <c r="J1151" s="129" t="e" cm="1">
        <f t="array" ref="J1151">_xlfn.XLOOKUP($A1151&amp;$Q$3,Data[Index]&amp;Data[Valid Test, Can be used for conformity (Y/N)],Data[THC + NOx/km (mg)])</f>
        <v>#N/A</v>
      </c>
      <c r="K1151" s="142" t="e" cm="1">
        <f t="array" ref="K1151">_xlfn.XLOOKUP($A1151&amp;$Q$3,Data[Index]&amp;Data[Valid Test, Can be used for conformity (Y/N)],Data[PN/km ('#)])</f>
        <v>#N/A</v>
      </c>
      <c r="L1151" s="129" t="e" cm="1">
        <f t="array" ref="L1151">_xlfn.XLOOKUP($A1151&amp;$Q$3,Data[Index]&amp;Data[Valid Test, Can be used for conformity (Y/N)],Data[PM/km (mg)])</f>
        <v>#N/A</v>
      </c>
      <c r="M1151" s="126" t="e" cm="1">
        <f t="array" ref="M1151">_xlfn.XLOOKUP($A1151&amp;$Q$3,Data[Index]&amp;Data[Valid Test, Can be used for conformity (Y/N)],Data[CH4 (mg/km)])</f>
        <v>#N/A</v>
      </c>
      <c r="N1151" s="126" t="e" cm="1">
        <f t="array" ref="N1151">_xlfn.XLOOKUP($A1151&amp;$Q$3,Data[Index]&amp;Data[Valid Test, Can be used for conformity (Y/N)],Data[N20 (mg/km)])</f>
        <v>#N/A</v>
      </c>
      <c r="O1151" s="129" t="e" cm="1">
        <f t="array" ref="O1151">_xlfn.XLOOKUP($A1151&amp;$Q$3,Data[Index]&amp;Data[Valid Test, Can be used for conformity (Y/N)],Data[l/100km])</f>
        <v>#N/A</v>
      </c>
      <c r="P1151" s="138" t="e">
        <f>_xlfn.XLOOKUP($A1151,Data[Index],Data[Comments])</f>
        <v>#N/A</v>
      </c>
    </row>
    <row r="1152" spans="1:16" x14ac:dyDescent="0.2">
      <c r="A1152" s="129"/>
      <c r="B1152" s="129"/>
      <c r="C1152" s="129" t="e" cm="1">
        <f t="array" ref="C1152">_xlfn.XLOOKUP($A1152&amp;$Q$3&amp;$R$3,Data[Index]&amp;Data[Valid Test, Can be used for conformity (Y/N)]&amp;Data[Cycle],Data[Test Name])</f>
        <v>#N/A</v>
      </c>
      <c r="D1152" s="167" t="e" cm="1">
        <f t="array" ref="D1152">_xlfn.XLOOKUP($A1152&amp;$Q$3&amp;$R$3,Data[Index]&amp;Data[Valid Test, Can be used for conformity (Y/N)]&amp;Data[Cycle],Data[Mileage (Miles)])</f>
        <v>#N/A</v>
      </c>
      <c r="E1152" s="130" t="e" cm="1">
        <f t="array" ref="E1152">_xlfn.XLOOKUP($A1152&amp;$Q$3&amp;$R$3,Data[Index]&amp;Data[Valid Test, Can be used for conformity (Y/N)]&amp;Data[Cycle],Data[Date])</f>
        <v>#N/A</v>
      </c>
      <c r="F1152" s="129" t="e" cm="1">
        <f t="array" ref="F1152">_xlfn.XLOOKUP($A1152&amp;$Q$3&amp;$R$3,Data[Index]&amp;Data[Valid Test, Can be used for conformity (Y/N)]&amp;Data[Cycle],Data[CO/km (mg)])</f>
        <v>#N/A</v>
      </c>
      <c r="G1152" s="129" t="e" cm="1">
        <f t="array" ref="G1152">_xlfn.XLOOKUP($A1152&amp;$Q$3,Data[Index]&amp;Data[Valid Test, Can be used for conformity (Y/N)],Data[CO2/km (g)])</f>
        <v>#N/A</v>
      </c>
      <c r="H1152" s="129" t="e" cm="1">
        <f t="array" ref="H1152">_xlfn.XLOOKUP($A1152&amp;$Q$3,Data[Index]&amp;Data[Valid Test, Can be used for conformity (Y/N)],Data[THC/km (mg)])</f>
        <v>#N/A</v>
      </c>
      <c r="I1152" s="129" t="e" cm="1">
        <f t="array" ref="I1152">_xlfn.XLOOKUP($A1152&amp;$Q$3,Data[Index]&amp;Data[Valid Test, Can be used for conformity (Y/N)],Data[NOx/km (mg)])</f>
        <v>#N/A</v>
      </c>
      <c r="J1152" s="129" t="e" cm="1">
        <f t="array" ref="J1152">_xlfn.XLOOKUP($A1152&amp;$Q$3,Data[Index]&amp;Data[Valid Test, Can be used for conformity (Y/N)],Data[THC + NOx/km (mg)])</f>
        <v>#N/A</v>
      </c>
      <c r="K1152" s="142" t="e" cm="1">
        <f t="array" ref="K1152">_xlfn.XLOOKUP($A1152&amp;$Q$3,Data[Index]&amp;Data[Valid Test, Can be used for conformity (Y/N)],Data[PN/km ('#)])</f>
        <v>#N/A</v>
      </c>
      <c r="L1152" s="129" t="e" cm="1">
        <f t="array" ref="L1152">_xlfn.XLOOKUP($A1152&amp;$Q$3,Data[Index]&amp;Data[Valid Test, Can be used for conformity (Y/N)],Data[PM/km (mg)])</f>
        <v>#N/A</v>
      </c>
      <c r="M1152" s="126" t="e" cm="1">
        <f t="array" ref="M1152">_xlfn.XLOOKUP($A1152&amp;$Q$3,Data[Index]&amp;Data[Valid Test, Can be used for conformity (Y/N)],Data[CH4 (mg/km)])</f>
        <v>#N/A</v>
      </c>
      <c r="N1152" s="126" t="e" cm="1">
        <f t="array" ref="N1152">_xlfn.XLOOKUP($A1152&amp;$Q$3,Data[Index]&amp;Data[Valid Test, Can be used for conformity (Y/N)],Data[N20 (mg/km)])</f>
        <v>#N/A</v>
      </c>
      <c r="O1152" s="129" t="e" cm="1">
        <f t="array" ref="O1152">_xlfn.XLOOKUP($A1152&amp;$Q$3,Data[Index]&amp;Data[Valid Test, Can be used for conformity (Y/N)],Data[l/100km])</f>
        <v>#N/A</v>
      </c>
      <c r="P1152" s="138" t="e">
        <f>_xlfn.XLOOKUP($A1152,Data[Index],Data[Comments])</f>
        <v>#N/A</v>
      </c>
    </row>
    <row r="1153" spans="1:16" x14ac:dyDescent="0.2">
      <c r="A1153" s="129"/>
      <c r="B1153" s="129"/>
      <c r="C1153" s="129" t="e" cm="1">
        <f t="array" ref="C1153">_xlfn.XLOOKUP($A1153&amp;$Q$3&amp;$R$3,Data[Index]&amp;Data[Valid Test, Can be used for conformity (Y/N)]&amp;Data[Cycle],Data[Test Name])</f>
        <v>#N/A</v>
      </c>
      <c r="D1153" s="167" t="e" cm="1">
        <f t="array" ref="D1153">_xlfn.XLOOKUP($A1153&amp;$Q$3&amp;$R$3,Data[Index]&amp;Data[Valid Test, Can be used for conformity (Y/N)]&amp;Data[Cycle],Data[Mileage (Miles)])</f>
        <v>#N/A</v>
      </c>
      <c r="E1153" s="130" t="e" cm="1">
        <f t="array" ref="E1153">_xlfn.XLOOKUP($A1153&amp;$Q$3&amp;$R$3,Data[Index]&amp;Data[Valid Test, Can be used for conformity (Y/N)]&amp;Data[Cycle],Data[Date])</f>
        <v>#N/A</v>
      </c>
      <c r="F1153" s="129" t="e" cm="1">
        <f t="array" ref="F1153">_xlfn.XLOOKUP($A1153&amp;$Q$3&amp;$R$3,Data[Index]&amp;Data[Valid Test, Can be used for conformity (Y/N)]&amp;Data[Cycle],Data[CO/km (mg)])</f>
        <v>#N/A</v>
      </c>
      <c r="G1153" s="129" t="e" cm="1">
        <f t="array" ref="G1153">_xlfn.XLOOKUP($A1153&amp;$Q$3,Data[Index]&amp;Data[Valid Test, Can be used for conformity (Y/N)],Data[CO2/km (g)])</f>
        <v>#N/A</v>
      </c>
      <c r="H1153" s="129" t="e" cm="1">
        <f t="array" ref="H1153">_xlfn.XLOOKUP($A1153&amp;$Q$3,Data[Index]&amp;Data[Valid Test, Can be used for conformity (Y/N)],Data[THC/km (mg)])</f>
        <v>#N/A</v>
      </c>
      <c r="I1153" s="129" t="e" cm="1">
        <f t="array" ref="I1153">_xlfn.XLOOKUP($A1153&amp;$Q$3,Data[Index]&amp;Data[Valid Test, Can be used for conformity (Y/N)],Data[NOx/km (mg)])</f>
        <v>#N/A</v>
      </c>
      <c r="J1153" s="129" t="e" cm="1">
        <f t="array" ref="J1153">_xlfn.XLOOKUP($A1153&amp;$Q$3,Data[Index]&amp;Data[Valid Test, Can be used for conformity (Y/N)],Data[THC + NOx/km (mg)])</f>
        <v>#N/A</v>
      </c>
      <c r="K1153" s="142" t="e" cm="1">
        <f t="array" ref="K1153">_xlfn.XLOOKUP($A1153&amp;$Q$3,Data[Index]&amp;Data[Valid Test, Can be used for conformity (Y/N)],Data[PN/km ('#)])</f>
        <v>#N/A</v>
      </c>
      <c r="L1153" s="129" t="e" cm="1">
        <f t="array" ref="L1153">_xlfn.XLOOKUP($A1153&amp;$Q$3,Data[Index]&amp;Data[Valid Test, Can be used for conformity (Y/N)],Data[PM/km (mg)])</f>
        <v>#N/A</v>
      </c>
      <c r="M1153" s="126" t="e" cm="1">
        <f t="array" ref="M1153">_xlfn.XLOOKUP($A1153&amp;$Q$3,Data[Index]&amp;Data[Valid Test, Can be used for conformity (Y/N)],Data[CH4 (mg/km)])</f>
        <v>#N/A</v>
      </c>
      <c r="N1153" s="126" t="e" cm="1">
        <f t="array" ref="N1153">_xlfn.XLOOKUP($A1153&amp;$Q$3,Data[Index]&amp;Data[Valid Test, Can be used for conformity (Y/N)],Data[N20 (mg/km)])</f>
        <v>#N/A</v>
      </c>
      <c r="O1153" s="129" t="e" cm="1">
        <f t="array" ref="O1153">_xlfn.XLOOKUP($A1153&amp;$Q$3,Data[Index]&amp;Data[Valid Test, Can be used for conformity (Y/N)],Data[l/100km])</f>
        <v>#N/A</v>
      </c>
      <c r="P1153" s="138">
        <f>_xlfn.XLOOKUP($A1153,Data[Index],Data[Comments])</f>
        <v>0</v>
      </c>
    </row>
    <row r="1154" spans="1:16" x14ac:dyDescent="0.2">
      <c r="A1154" s="129"/>
      <c r="B1154" s="129"/>
      <c r="C1154" s="129" t="e" cm="1">
        <f t="array" ref="C1154">_xlfn.XLOOKUP($A1154&amp;$Q$3&amp;$R$3,Data[Index]&amp;Data[Valid Test, Can be used for conformity (Y/N)]&amp;Data[Cycle],Data[Test Name])</f>
        <v>#N/A</v>
      </c>
      <c r="D1154" s="167" t="e" cm="1">
        <f t="array" ref="D1154">_xlfn.XLOOKUP($A1154&amp;$Q$3&amp;$R$3,Data[Index]&amp;Data[Valid Test, Can be used for conformity (Y/N)]&amp;Data[Cycle],Data[Mileage (Miles)])</f>
        <v>#N/A</v>
      </c>
      <c r="E1154" s="130" t="e" cm="1">
        <f t="array" ref="E1154">_xlfn.XLOOKUP($A1154&amp;$Q$3&amp;$R$3,Data[Index]&amp;Data[Valid Test, Can be used for conformity (Y/N)]&amp;Data[Cycle],Data[Date])</f>
        <v>#N/A</v>
      </c>
      <c r="F1154" s="129" t="e" cm="1">
        <f t="array" ref="F1154">_xlfn.XLOOKUP($A1154&amp;$Q$3&amp;$R$3,Data[Index]&amp;Data[Valid Test, Can be used for conformity (Y/N)]&amp;Data[Cycle],Data[CO/km (mg)])</f>
        <v>#N/A</v>
      </c>
      <c r="G1154" s="129" t="e" cm="1">
        <f t="array" ref="G1154">_xlfn.XLOOKUP($A1154&amp;$Q$3,Data[Index]&amp;Data[Valid Test, Can be used for conformity (Y/N)],Data[CO2/km (g)])</f>
        <v>#N/A</v>
      </c>
      <c r="H1154" s="129" t="e" cm="1">
        <f t="array" ref="H1154">_xlfn.XLOOKUP($A1154&amp;$Q$3,Data[Index]&amp;Data[Valid Test, Can be used for conformity (Y/N)],Data[THC/km (mg)])</f>
        <v>#N/A</v>
      </c>
      <c r="I1154" s="129" t="e" cm="1">
        <f t="array" ref="I1154">_xlfn.XLOOKUP($A1154&amp;$Q$3,Data[Index]&amp;Data[Valid Test, Can be used for conformity (Y/N)],Data[NOx/km (mg)])</f>
        <v>#N/A</v>
      </c>
      <c r="J1154" s="129" t="e" cm="1">
        <f t="array" ref="J1154">_xlfn.XLOOKUP($A1154&amp;$Q$3,Data[Index]&amp;Data[Valid Test, Can be used for conformity (Y/N)],Data[THC + NOx/km (mg)])</f>
        <v>#N/A</v>
      </c>
      <c r="K1154" s="142" t="e" cm="1">
        <f t="array" ref="K1154">_xlfn.XLOOKUP($A1154&amp;$Q$3,Data[Index]&amp;Data[Valid Test, Can be used for conformity (Y/N)],Data[PN/km ('#)])</f>
        <v>#N/A</v>
      </c>
      <c r="L1154" s="129" t="e" cm="1">
        <f t="array" ref="L1154">_xlfn.XLOOKUP($A1154&amp;$Q$3,Data[Index]&amp;Data[Valid Test, Can be used for conformity (Y/N)],Data[PM/km (mg)])</f>
        <v>#N/A</v>
      </c>
      <c r="M1154" s="126" t="e" cm="1">
        <f t="array" ref="M1154">_xlfn.XLOOKUP($A1154&amp;$Q$3,Data[Index]&amp;Data[Valid Test, Can be used for conformity (Y/N)],Data[CH4 (mg/km)])</f>
        <v>#N/A</v>
      </c>
      <c r="N1154" s="126" t="e" cm="1">
        <f t="array" ref="N1154">_xlfn.XLOOKUP($A1154&amp;$Q$3,Data[Index]&amp;Data[Valid Test, Can be used for conformity (Y/N)],Data[N20 (mg/km)])</f>
        <v>#N/A</v>
      </c>
      <c r="O1154" s="129" t="e" cm="1">
        <f t="array" ref="O1154">_xlfn.XLOOKUP($A1154&amp;$Q$3,Data[Index]&amp;Data[Valid Test, Can be used for conformity (Y/N)],Data[l/100km])</f>
        <v>#N/A</v>
      </c>
      <c r="P1154" s="138">
        <f>_xlfn.XLOOKUP($A1154,Data[Index],Data[Comments])</f>
        <v>0</v>
      </c>
    </row>
    <row r="1155" spans="1:16" x14ac:dyDescent="0.2">
      <c r="A1155" s="129"/>
      <c r="B1155" s="129"/>
      <c r="C1155" s="129" t="e" cm="1">
        <f t="array" ref="C1155">_xlfn.XLOOKUP($A1155&amp;$Q$3&amp;$R$3,Data[Index]&amp;Data[Valid Test, Can be used for conformity (Y/N)]&amp;Data[Cycle],Data[Test Name])</f>
        <v>#N/A</v>
      </c>
      <c r="D1155" s="167" t="e" cm="1">
        <f t="array" ref="D1155">_xlfn.XLOOKUP($A1155&amp;$Q$3&amp;$R$3,Data[Index]&amp;Data[Valid Test, Can be used for conformity (Y/N)]&amp;Data[Cycle],Data[Mileage (Miles)])</f>
        <v>#N/A</v>
      </c>
      <c r="E1155" s="130" t="e" cm="1">
        <f t="array" ref="E1155">_xlfn.XLOOKUP($A1155&amp;$Q$3&amp;$R$3,Data[Index]&amp;Data[Valid Test, Can be used for conformity (Y/N)]&amp;Data[Cycle],Data[Date])</f>
        <v>#N/A</v>
      </c>
      <c r="F1155" s="129" t="e" cm="1">
        <f t="array" ref="F1155">_xlfn.XLOOKUP($A1155&amp;$Q$3&amp;$R$3,Data[Index]&amp;Data[Valid Test, Can be used for conformity (Y/N)]&amp;Data[Cycle],Data[CO/km (mg)])</f>
        <v>#N/A</v>
      </c>
      <c r="G1155" s="129" t="e" cm="1">
        <f t="array" ref="G1155">_xlfn.XLOOKUP($A1155&amp;$Q$3,Data[Index]&amp;Data[Valid Test, Can be used for conformity (Y/N)],Data[CO2/km (g)])</f>
        <v>#N/A</v>
      </c>
      <c r="H1155" s="129" t="e" cm="1">
        <f t="array" ref="H1155">_xlfn.XLOOKUP($A1155&amp;$Q$3,Data[Index]&amp;Data[Valid Test, Can be used for conformity (Y/N)],Data[THC/km (mg)])</f>
        <v>#N/A</v>
      </c>
      <c r="I1155" s="129" t="e" cm="1">
        <f t="array" ref="I1155">_xlfn.XLOOKUP($A1155&amp;$Q$3,Data[Index]&amp;Data[Valid Test, Can be used for conformity (Y/N)],Data[NOx/km (mg)])</f>
        <v>#N/A</v>
      </c>
      <c r="J1155" s="129" t="e" cm="1">
        <f t="array" ref="J1155">_xlfn.XLOOKUP($A1155&amp;$Q$3,Data[Index]&amp;Data[Valid Test, Can be used for conformity (Y/N)],Data[THC + NOx/km (mg)])</f>
        <v>#N/A</v>
      </c>
      <c r="K1155" s="142" t="e" cm="1">
        <f t="array" ref="K1155">_xlfn.XLOOKUP($A1155&amp;$Q$3,Data[Index]&amp;Data[Valid Test, Can be used for conformity (Y/N)],Data[PN/km ('#)])</f>
        <v>#N/A</v>
      </c>
      <c r="L1155" s="129" t="e" cm="1">
        <f t="array" ref="L1155">_xlfn.XLOOKUP($A1155&amp;$Q$3,Data[Index]&amp;Data[Valid Test, Can be used for conformity (Y/N)],Data[PM/km (mg)])</f>
        <v>#N/A</v>
      </c>
      <c r="M1155" s="126" t="e" cm="1">
        <f t="array" ref="M1155">_xlfn.XLOOKUP($A1155&amp;$Q$3,Data[Index]&amp;Data[Valid Test, Can be used for conformity (Y/N)],Data[CH4 (mg/km)])</f>
        <v>#N/A</v>
      </c>
      <c r="N1155" s="126" t="e" cm="1">
        <f t="array" ref="N1155">_xlfn.XLOOKUP($A1155&amp;$Q$3,Data[Index]&amp;Data[Valid Test, Can be used for conformity (Y/N)],Data[N20 (mg/km)])</f>
        <v>#N/A</v>
      </c>
      <c r="O1155" s="129" t="e" cm="1">
        <f t="array" ref="O1155">_xlfn.XLOOKUP($A1155&amp;$Q$3,Data[Index]&amp;Data[Valid Test, Can be used for conformity (Y/N)],Data[l/100km])</f>
        <v>#N/A</v>
      </c>
      <c r="P1155" s="138" t="e">
        <f>_xlfn.XLOOKUP($A1155,Data[Index],Data[Comments])</f>
        <v>#N/A</v>
      </c>
    </row>
    <row r="1156" spans="1:16" x14ac:dyDescent="0.2">
      <c r="A1156" s="129"/>
      <c r="B1156" s="129"/>
      <c r="C1156" s="129" t="e" cm="1">
        <f t="array" ref="C1156">_xlfn.XLOOKUP($A1156&amp;$Q$3&amp;$R$3,Data[Index]&amp;Data[Valid Test, Can be used for conformity (Y/N)]&amp;Data[Cycle],Data[Test Name])</f>
        <v>#N/A</v>
      </c>
      <c r="D1156" s="167" t="e" cm="1">
        <f t="array" ref="D1156">_xlfn.XLOOKUP($A1156&amp;$Q$3&amp;$R$3,Data[Index]&amp;Data[Valid Test, Can be used for conformity (Y/N)]&amp;Data[Cycle],Data[Mileage (Miles)])</f>
        <v>#N/A</v>
      </c>
      <c r="E1156" s="130" t="e" cm="1">
        <f t="array" ref="E1156">_xlfn.XLOOKUP($A1156&amp;$Q$3&amp;$R$3,Data[Index]&amp;Data[Valid Test, Can be used for conformity (Y/N)]&amp;Data[Cycle],Data[Date])</f>
        <v>#N/A</v>
      </c>
      <c r="F1156" s="129" t="e" cm="1">
        <f t="array" ref="F1156">_xlfn.XLOOKUP($A1156&amp;$Q$3&amp;$R$3,Data[Index]&amp;Data[Valid Test, Can be used for conformity (Y/N)]&amp;Data[Cycle],Data[CO/km (mg)])</f>
        <v>#N/A</v>
      </c>
      <c r="G1156" s="129" t="e" cm="1">
        <f t="array" ref="G1156">_xlfn.XLOOKUP($A1156&amp;$Q$3,Data[Index]&amp;Data[Valid Test, Can be used for conformity (Y/N)],Data[CO2/km (g)])</f>
        <v>#N/A</v>
      </c>
      <c r="H1156" s="129" t="e" cm="1">
        <f t="array" ref="H1156">_xlfn.XLOOKUP($A1156&amp;$Q$3,Data[Index]&amp;Data[Valid Test, Can be used for conformity (Y/N)],Data[THC/km (mg)])</f>
        <v>#N/A</v>
      </c>
      <c r="I1156" s="129" t="e" cm="1">
        <f t="array" ref="I1156">_xlfn.XLOOKUP($A1156&amp;$Q$3,Data[Index]&amp;Data[Valid Test, Can be used for conformity (Y/N)],Data[NOx/km (mg)])</f>
        <v>#N/A</v>
      </c>
      <c r="J1156" s="129" t="e" cm="1">
        <f t="array" ref="J1156">_xlfn.XLOOKUP($A1156&amp;$Q$3,Data[Index]&amp;Data[Valid Test, Can be used for conformity (Y/N)],Data[THC + NOx/km (mg)])</f>
        <v>#N/A</v>
      </c>
      <c r="K1156" s="142" t="e" cm="1">
        <f t="array" ref="K1156">_xlfn.XLOOKUP($A1156&amp;$Q$3,Data[Index]&amp;Data[Valid Test, Can be used for conformity (Y/N)],Data[PN/km ('#)])</f>
        <v>#N/A</v>
      </c>
      <c r="L1156" s="129" t="e" cm="1">
        <f t="array" ref="L1156">_xlfn.XLOOKUP($A1156&amp;$Q$3,Data[Index]&amp;Data[Valid Test, Can be used for conformity (Y/N)],Data[PM/km (mg)])</f>
        <v>#N/A</v>
      </c>
      <c r="M1156" s="126" t="e" cm="1">
        <f t="array" ref="M1156">_xlfn.XLOOKUP($A1156&amp;$Q$3,Data[Index]&amp;Data[Valid Test, Can be used for conformity (Y/N)],Data[CH4 (mg/km)])</f>
        <v>#N/A</v>
      </c>
      <c r="N1156" s="126" t="e" cm="1">
        <f t="array" ref="N1156">_xlfn.XLOOKUP($A1156&amp;$Q$3,Data[Index]&amp;Data[Valid Test, Can be used for conformity (Y/N)],Data[N20 (mg/km)])</f>
        <v>#N/A</v>
      </c>
      <c r="O1156" s="129" t="e" cm="1">
        <f t="array" ref="O1156">_xlfn.XLOOKUP($A1156&amp;$Q$3,Data[Index]&amp;Data[Valid Test, Can be used for conformity (Y/N)],Data[l/100km])</f>
        <v>#N/A</v>
      </c>
      <c r="P1156" s="138">
        <f>_xlfn.XLOOKUP($A1156,Data[Index],Data[Comments])</f>
        <v>0</v>
      </c>
    </row>
    <row r="1157" spans="1:16" x14ac:dyDescent="0.2">
      <c r="A1157" s="129"/>
      <c r="B1157" s="129"/>
      <c r="C1157" s="129" t="e" cm="1">
        <f t="array" ref="C1157">_xlfn.XLOOKUP($A1157&amp;$Q$3&amp;$R$3,Data[Index]&amp;Data[Valid Test, Can be used for conformity (Y/N)]&amp;Data[Cycle],Data[Test Name])</f>
        <v>#N/A</v>
      </c>
      <c r="D1157" s="167" t="e" cm="1">
        <f t="array" ref="D1157">_xlfn.XLOOKUP($A1157&amp;$Q$3&amp;$R$3,Data[Index]&amp;Data[Valid Test, Can be used for conformity (Y/N)]&amp;Data[Cycle],Data[Mileage (Miles)])</f>
        <v>#N/A</v>
      </c>
      <c r="E1157" s="130" t="e" cm="1">
        <f t="array" ref="E1157">_xlfn.XLOOKUP($A1157&amp;$Q$3&amp;$R$3,Data[Index]&amp;Data[Valid Test, Can be used for conformity (Y/N)]&amp;Data[Cycle],Data[Date])</f>
        <v>#N/A</v>
      </c>
      <c r="F1157" s="129" t="e" cm="1">
        <f t="array" ref="F1157">_xlfn.XLOOKUP($A1157&amp;$Q$3&amp;$R$3,Data[Index]&amp;Data[Valid Test, Can be used for conformity (Y/N)]&amp;Data[Cycle],Data[CO/km (mg)])</f>
        <v>#N/A</v>
      </c>
      <c r="G1157" s="129" t="e" cm="1">
        <f t="array" ref="G1157">_xlfn.XLOOKUP($A1157&amp;$Q$3,Data[Index]&amp;Data[Valid Test, Can be used for conformity (Y/N)],Data[CO2/km (g)])</f>
        <v>#N/A</v>
      </c>
      <c r="H1157" s="129" t="e" cm="1">
        <f t="array" ref="H1157">_xlfn.XLOOKUP($A1157&amp;$Q$3,Data[Index]&amp;Data[Valid Test, Can be used for conformity (Y/N)],Data[THC/km (mg)])</f>
        <v>#N/A</v>
      </c>
      <c r="I1157" s="129" t="e" cm="1">
        <f t="array" ref="I1157">_xlfn.XLOOKUP($A1157&amp;$Q$3,Data[Index]&amp;Data[Valid Test, Can be used for conformity (Y/N)],Data[NOx/km (mg)])</f>
        <v>#N/A</v>
      </c>
      <c r="J1157" s="129" t="e" cm="1">
        <f t="array" ref="J1157">_xlfn.XLOOKUP($A1157&amp;$Q$3,Data[Index]&amp;Data[Valid Test, Can be used for conformity (Y/N)],Data[THC + NOx/km (mg)])</f>
        <v>#N/A</v>
      </c>
      <c r="K1157" s="142" t="e" cm="1">
        <f t="array" ref="K1157">_xlfn.XLOOKUP($A1157&amp;$Q$3,Data[Index]&amp;Data[Valid Test, Can be used for conformity (Y/N)],Data[PN/km ('#)])</f>
        <v>#N/A</v>
      </c>
      <c r="L1157" s="129" t="e" cm="1">
        <f t="array" ref="L1157">_xlfn.XLOOKUP($A1157&amp;$Q$3,Data[Index]&amp;Data[Valid Test, Can be used for conformity (Y/N)],Data[PM/km (mg)])</f>
        <v>#N/A</v>
      </c>
      <c r="M1157" s="126" t="e" cm="1">
        <f t="array" ref="M1157">_xlfn.XLOOKUP($A1157&amp;$Q$3,Data[Index]&amp;Data[Valid Test, Can be used for conformity (Y/N)],Data[CH4 (mg/km)])</f>
        <v>#N/A</v>
      </c>
      <c r="N1157" s="126" t="e" cm="1">
        <f t="array" ref="N1157">_xlfn.XLOOKUP($A1157&amp;$Q$3,Data[Index]&amp;Data[Valid Test, Can be used for conformity (Y/N)],Data[N20 (mg/km)])</f>
        <v>#N/A</v>
      </c>
      <c r="O1157" s="129" t="e" cm="1">
        <f t="array" ref="O1157">_xlfn.XLOOKUP($A1157&amp;$Q$3,Data[Index]&amp;Data[Valid Test, Can be used for conformity (Y/N)],Data[l/100km])</f>
        <v>#N/A</v>
      </c>
      <c r="P1157" s="138">
        <f>_xlfn.XLOOKUP($A1157,Data[Index],Data[Comments])</f>
        <v>0</v>
      </c>
    </row>
    <row r="1158" spans="1:16" x14ac:dyDescent="0.2">
      <c r="A1158" s="129"/>
      <c r="B1158" s="129"/>
      <c r="C1158" s="129" t="e" cm="1">
        <f t="array" ref="C1158">_xlfn.XLOOKUP($A1158&amp;$Q$3&amp;$R$3,Data[Index]&amp;Data[Valid Test, Can be used for conformity (Y/N)]&amp;Data[Cycle],Data[Test Name])</f>
        <v>#N/A</v>
      </c>
      <c r="D1158" s="167" t="e" cm="1">
        <f t="array" ref="D1158">_xlfn.XLOOKUP($A1158&amp;$Q$3&amp;$R$3,Data[Index]&amp;Data[Valid Test, Can be used for conformity (Y/N)]&amp;Data[Cycle],Data[Mileage (Miles)])</f>
        <v>#N/A</v>
      </c>
      <c r="E1158" s="130" t="e" cm="1">
        <f t="array" ref="E1158">_xlfn.XLOOKUP($A1158&amp;$Q$3&amp;$R$3,Data[Index]&amp;Data[Valid Test, Can be used for conformity (Y/N)]&amp;Data[Cycle],Data[Date])</f>
        <v>#N/A</v>
      </c>
      <c r="F1158" s="129" t="e" cm="1">
        <f t="array" ref="F1158">_xlfn.XLOOKUP($A1158&amp;$Q$3&amp;$R$3,Data[Index]&amp;Data[Valid Test, Can be used for conformity (Y/N)]&amp;Data[Cycle],Data[CO/km (mg)])</f>
        <v>#N/A</v>
      </c>
      <c r="G1158" s="129" t="e" cm="1">
        <f t="array" ref="G1158">_xlfn.XLOOKUP($A1158&amp;$Q$3,Data[Index]&amp;Data[Valid Test, Can be used for conformity (Y/N)],Data[CO2/km (g)])</f>
        <v>#N/A</v>
      </c>
      <c r="H1158" s="129" t="e" cm="1">
        <f t="array" ref="H1158">_xlfn.XLOOKUP($A1158&amp;$Q$3,Data[Index]&amp;Data[Valid Test, Can be used for conformity (Y/N)],Data[THC/km (mg)])</f>
        <v>#N/A</v>
      </c>
      <c r="I1158" s="129" t="e" cm="1">
        <f t="array" ref="I1158">_xlfn.XLOOKUP($A1158&amp;$Q$3,Data[Index]&amp;Data[Valid Test, Can be used for conformity (Y/N)],Data[NOx/km (mg)])</f>
        <v>#N/A</v>
      </c>
      <c r="J1158" s="129" t="e" cm="1">
        <f t="array" ref="J1158">_xlfn.XLOOKUP($A1158&amp;$Q$3,Data[Index]&amp;Data[Valid Test, Can be used for conformity (Y/N)],Data[THC + NOx/km (mg)])</f>
        <v>#N/A</v>
      </c>
      <c r="K1158" s="142" t="e" cm="1">
        <f t="array" ref="K1158">_xlfn.XLOOKUP($A1158&amp;$Q$3,Data[Index]&amp;Data[Valid Test, Can be used for conformity (Y/N)],Data[PN/km ('#)])</f>
        <v>#N/A</v>
      </c>
      <c r="L1158" s="129" t="e" cm="1">
        <f t="array" ref="L1158">_xlfn.XLOOKUP($A1158&amp;$Q$3,Data[Index]&amp;Data[Valid Test, Can be used for conformity (Y/N)],Data[PM/km (mg)])</f>
        <v>#N/A</v>
      </c>
      <c r="M1158" s="126" t="e" cm="1">
        <f t="array" ref="M1158">_xlfn.XLOOKUP($A1158&amp;$Q$3,Data[Index]&amp;Data[Valid Test, Can be used for conformity (Y/N)],Data[CH4 (mg/km)])</f>
        <v>#N/A</v>
      </c>
      <c r="N1158" s="126" t="e" cm="1">
        <f t="array" ref="N1158">_xlfn.XLOOKUP($A1158&amp;$Q$3,Data[Index]&amp;Data[Valid Test, Can be used for conformity (Y/N)],Data[N20 (mg/km)])</f>
        <v>#N/A</v>
      </c>
      <c r="O1158" s="129" t="e" cm="1">
        <f t="array" ref="O1158">_xlfn.XLOOKUP($A1158&amp;$Q$3,Data[Index]&amp;Data[Valid Test, Can be used for conformity (Y/N)],Data[l/100km])</f>
        <v>#N/A</v>
      </c>
      <c r="P1158" s="138" t="e">
        <f>_xlfn.XLOOKUP($A1158,Data[Index],Data[Comments])</f>
        <v>#N/A</v>
      </c>
    </row>
    <row r="1159" spans="1:16" x14ac:dyDescent="0.2">
      <c r="A1159" s="129"/>
      <c r="B1159" s="129"/>
      <c r="C1159" s="129" t="e" cm="1">
        <f t="array" ref="C1159">_xlfn.XLOOKUP($A1159&amp;$Q$3&amp;$R$3,Data[Index]&amp;Data[Valid Test, Can be used for conformity (Y/N)]&amp;Data[Cycle],Data[Test Name])</f>
        <v>#N/A</v>
      </c>
      <c r="D1159" s="167" t="e" cm="1">
        <f t="array" ref="D1159">_xlfn.XLOOKUP($A1159&amp;$Q$3&amp;$R$3,Data[Index]&amp;Data[Valid Test, Can be used for conformity (Y/N)]&amp;Data[Cycle],Data[Mileage (Miles)])</f>
        <v>#N/A</v>
      </c>
      <c r="E1159" s="130" t="e" cm="1">
        <f t="array" ref="E1159">_xlfn.XLOOKUP($A1159&amp;$Q$3&amp;$R$3,Data[Index]&amp;Data[Valid Test, Can be used for conformity (Y/N)]&amp;Data[Cycle],Data[Date])</f>
        <v>#N/A</v>
      </c>
      <c r="F1159" s="129" t="e" cm="1">
        <f t="array" ref="F1159">_xlfn.XLOOKUP($A1159&amp;$Q$3&amp;$R$3,Data[Index]&amp;Data[Valid Test, Can be used for conformity (Y/N)]&amp;Data[Cycle],Data[CO/km (mg)])</f>
        <v>#N/A</v>
      </c>
      <c r="G1159" s="129" t="e" cm="1">
        <f t="array" ref="G1159">_xlfn.XLOOKUP($A1159&amp;$Q$3,Data[Index]&amp;Data[Valid Test, Can be used for conformity (Y/N)],Data[CO2/km (g)])</f>
        <v>#N/A</v>
      </c>
      <c r="H1159" s="129" t="e" cm="1">
        <f t="array" ref="H1159">_xlfn.XLOOKUP($A1159&amp;$Q$3,Data[Index]&amp;Data[Valid Test, Can be used for conformity (Y/N)],Data[THC/km (mg)])</f>
        <v>#N/A</v>
      </c>
      <c r="I1159" s="129" t="e" cm="1">
        <f t="array" ref="I1159">_xlfn.XLOOKUP($A1159&amp;$Q$3,Data[Index]&amp;Data[Valid Test, Can be used for conformity (Y/N)],Data[NOx/km (mg)])</f>
        <v>#N/A</v>
      </c>
      <c r="J1159" s="129" t="e" cm="1">
        <f t="array" ref="J1159">_xlfn.XLOOKUP($A1159&amp;$Q$3,Data[Index]&amp;Data[Valid Test, Can be used for conformity (Y/N)],Data[THC + NOx/km (mg)])</f>
        <v>#N/A</v>
      </c>
      <c r="K1159" s="142" t="e" cm="1">
        <f t="array" ref="K1159">_xlfn.XLOOKUP($A1159&amp;$Q$3,Data[Index]&amp;Data[Valid Test, Can be used for conformity (Y/N)],Data[PN/km ('#)])</f>
        <v>#N/A</v>
      </c>
      <c r="L1159" s="129" t="e" cm="1">
        <f t="array" ref="L1159">_xlfn.XLOOKUP($A1159&amp;$Q$3,Data[Index]&amp;Data[Valid Test, Can be used for conformity (Y/N)],Data[PM/km (mg)])</f>
        <v>#N/A</v>
      </c>
      <c r="M1159" s="126" t="e" cm="1">
        <f t="array" ref="M1159">_xlfn.XLOOKUP($A1159&amp;$Q$3,Data[Index]&amp;Data[Valid Test, Can be used for conformity (Y/N)],Data[CH4 (mg/km)])</f>
        <v>#N/A</v>
      </c>
      <c r="N1159" s="126" t="e" cm="1">
        <f t="array" ref="N1159">_xlfn.XLOOKUP($A1159&amp;$Q$3,Data[Index]&amp;Data[Valid Test, Can be used for conformity (Y/N)],Data[N20 (mg/km)])</f>
        <v>#N/A</v>
      </c>
      <c r="O1159" s="129" t="e" cm="1">
        <f t="array" ref="O1159">_xlfn.XLOOKUP($A1159&amp;$Q$3,Data[Index]&amp;Data[Valid Test, Can be used for conformity (Y/N)],Data[l/100km])</f>
        <v>#N/A</v>
      </c>
      <c r="P1159" s="138" t="e">
        <f>_xlfn.XLOOKUP($A1159,Data[Index],Data[Comments])</f>
        <v>#N/A</v>
      </c>
    </row>
    <row r="1160" spans="1:16" x14ac:dyDescent="0.2">
      <c r="A1160" s="129"/>
      <c r="B1160" s="129"/>
      <c r="C1160" s="129" t="e" cm="1">
        <f t="array" ref="C1160">_xlfn.XLOOKUP($A1160&amp;$Q$3&amp;$R$3,Data[Index]&amp;Data[Valid Test, Can be used for conformity (Y/N)]&amp;Data[Cycle],Data[Test Name])</f>
        <v>#N/A</v>
      </c>
      <c r="D1160" s="167" t="e" cm="1">
        <f t="array" ref="D1160">_xlfn.XLOOKUP($A1160&amp;$Q$3&amp;$R$3,Data[Index]&amp;Data[Valid Test, Can be used for conformity (Y/N)]&amp;Data[Cycle],Data[Mileage (Miles)])</f>
        <v>#N/A</v>
      </c>
      <c r="E1160" s="130" t="e" cm="1">
        <f t="array" ref="E1160">_xlfn.XLOOKUP($A1160&amp;$Q$3&amp;$R$3,Data[Index]&amp;Data[Valid Test, Can be used for conformity (Y/N)]&amp;Data[Cycle],Data[Date])</f>
        <v>#N/A</v>
      </c>
      <c r="F1160" s="129" t="e" cm="1">
        <f t="array" ref="F1160">_xlfn.XLOOKUP($A1160&amp;$Q$3&amp;$R$3,Data[Index]&amp;Data[Valid Test, Can be used for conformity (Y/N)]&amp;Data[Cycle],Data[CO/km (mg)])</f>
        <v>#N/A</v>
      </c>
      <c r="G1160" s="129" t="e" cm="1">
        <f t="array" ref="G1160">_xlfn.XLOOKUP($A1160&amp;$Q$3,Data[Index]&amp;Data[Valid Test, Can be used for conformity (Y/N)],Data[CO2/km (g)])</f>
        <v>#N/A</v>
      </c>
      <c r="H1160" s="129" t="e" cm="1">
        <f t="array" ref="H1160">_xlfn.XLOOKUP($A1160&amp;$Q$3,Data[Index]&amp;Data[Valid Test, Can be used for conformity (Y/N)],Data[THC/km (mg)])</f>
        <v>#N/A</v>
      </c>
      <c r="I1160" s="129" t="e" cm="1">
        <f t="array" ref="I1160">_xlfn.XLOOKUP($A1160&amp;$Q$3,Data[Index]&amp;Data[Valid Test, Can be used for conformity (Y/N)],Data[NOx/km (mg)])</f>
        <v>#N/A</v>
      </c>
      <c r="J1160" s="129" t="e" cm="1">
        <f t="array" ref="J1160">_xlfn.XLOOKUP($A1160&amp;$Q$3,Data[Index]&amp;Data[Valid Test, Can be used for conformity (Y/N)],Data[THC + NOx/km (mg)])</f>
        <v>#N/A</v>
      </c>
      <c r="K1160" s="142" t="e" cm="1">
        <f t="array" ref="K1160">_xlfn.XLOOKUP($A1160&amp;$Q$3,Data[Index]&amp;Data[Valid Test, Can be used for conformity (Y/N)],Data[PN/km ('#)])</f>
        <v>#N/A</v>
      </c>
      <c r="L1160" s="129" t="e" cm="1">
        <f t="array" ref="L1160">_xlfn.XLOOKUP($A1160&amp;$Q$3,Data[Index]&amp;Data[Valid Test, Can be used for conformity (Y/N)],Data[PM/km (mg)])</f>
        <v>#N/A</v>
      </c>
      <c r="M1160" s="126" t="e" cm="1">
        <f t="array" ref="M1160">_xlfn.XLOOKUP($A1160&amp;$Q$3,Data[Index]&amp;Data[Valid Test, Can be used for conformity (Y/N)],Data[CH4 (mg/km)])</f>
        <v>#N/A</v>
      </c>
      <c r="N1160" s="126" t="e" cm="1">
        <f t="array" ref="N1160">_xlfn.XLOOKUP($A1160&amp;$Q$3,Data[Index]&amp;Data[Valid Test, Can be used for conformity (Y/N)],Data[N20 (mg/km)])</f>
        <v>#N/A</v>
      </c>
      <c r="O1160" s="129" t="e" cm="1">
        <f t="array" ref="O1160">_xlfn.XLOOKUP($A1160&amp;$Q$3,Data[Index]&amp;Data[Valid Test, Can be used for conformity (Y/N)],Data[l/100km])</f>
        <v>#N/A</v>
      </c>
      <c r="P1160" s="138" t="e">
        <f>_xlfn.XLOOKUP($A1160,Data[Index],Data[Comments])</f>
        <v>#N/A</v>
      </c>
    </row>
    <row r="1161" spans="1:16" x14ac:dyDescent="0.2">
      <c r="A1161" s="129"/>
      <c r="B1161" s="129"/>
      <c r="C1161" s="129" t="e" cm="1">
        <f t="array" ref="C1161">_xlfn.XLOOKUP($A1161&amp;$Q$3&amp;$R$3,Data[Index]&amp;Data[Valid Test, Can be used for conformity (Y/N)]&amp;Data[Cycle],Data[Test Name])</f>
        <v>#N/A</v>
      </c>
      <c r="D1161" s="167" t="e" cm="1">
        <f t="array" ref="D1161">_xlfn.XLOOKUP($A1161&amp;$Q$3&amp;$R$3,Data[Index]&amp;Data[Valid Test, Can be used for conformity (Y/N)]&amp;Data[Cycle],Data[Mileage (Miles)])</f>
        <v>#N/A</v>
      </c>
      <c r="E1161" s="130" t="e" cm="1">
        <f t="array" ref="E1161">_xlfn.XLOOKUP($A1161&amp;$Q$3&amp;$R$3,Data[Index]&amp;Data[Valid Test, Can be used for conformity (Y/N)]&amp;Data[Cycle],Data[Date])</f>
        <v>#N/A</v>
      </c>
      <c r="F1161" s="129" t="e" cm="1">
        <f t="array" ref="F1161">_xlfn.XLOOKUP($A1161&amp;$Q$3&amp;$R$3,Data[Index]&amp;Data[Valid Test, Can be used for conformity (Y/N)]&amp;Data[Cycle],Data[CO/km (mg)])</f>
        <v>#N/A</v>
      </c>
      <c r="G1161" s="129" t="e" cm="1">
        <f t="array" ref="G1161">_xlfn.XLOOKUP($A1161&amp;$Q$3,Data[Index]&amp;Data[Valid Test, Can be used for conformity (Y/N)],Data[CO2/km (g)])</f>
        <v>#N/A</v>
      </c>
      <c r="H1161" s="129" t="e" cm="1">
        <f t="array" ref="H1161">_xlfn.XLOOKUP($A1161&amp;$Q$3,Data[Index]&amp;Data[Valid Test, Can be used for conformity (Y/N)],Data[THC/km (mg)])</f>
        <v>#N/A</v>
      </c>
      <c r="I1161" s="129" t="e" cm="1">
        <f t="array" ref="I1161">_xlfn.XLOOKUP($A1161&amp;$Q$3,Data[Index]&amp;Data[Valid Test, Can be used for conformity (Y/N)],Data[NOx/km (mg)])</f>
        <v>#N/A</v>
      </c>
      <c r="J1161" s="129" t="e" cm="1">
        <f t="array" ref="J1161">_xlfn.XLOOKUP($A1161&amp;$Q$3,Data[Index]&amp;Data[Valid Test, Can be used for conformity (Y/N)],Data[THC + NOx/km (mg)])</f>
        <v>#N/A</v>
      </c>
      <c r="K1161" s="142" t="e" cm="1">
        <f t="array" ref="K1161">_xlfn.XLOOKUP($A1161&amp;$Q$3,Data[Index]&amp;Data[Valid Test, Can be used for conformity (Y/N)],Data[PN/km ('#)])</f>
        <v>#N/A</v>
      </c>
      <c r="L1161" s="129" t="e" cm="1">
        <f t="array" ref="L1161">_xlfn.XLOOKUP($A1161&amp;$Q$3,Data[Index]&amp;Data[Valid Test, Can be used for conformity (Y/N)],Data[PM/km (mg)])</f>
        <v>#N/A</v>
      </c>
      <c r="M1161" s="126" t="e" cm="1">
        <f t="array" ref="M1161">_xlfn.XLOOKUP($A1161&amp;$Q$3,Data[Index]&amp;Data[Valid Test, Can be used for conformity (Y/N)],Data[CH4 (mg/km)])</f>
        <v>#N/A</v>
      </c>
      <c r="N1161" s="126" t="e" cm="1">
        <f t="array" ref="N1161">_xlfn.XLOOKUP($A1161&amp;$Q$3,Data[Index]&amp;Data[Valid Test, Can be used for conformity (Y/N)],Data[N20 (mg/km)])</f>
        <v>#N/A</v>
      </c>
      <c r="O1161" s="129" t="e" cm="1">
        <f t="array" ref="O1161">_xlfn.XLOOKUP($A1161&amp;$Q$3,Data[Index]&amp;Data[Valid Test, Can be used for conformity (Y/N)],Data[l/100km])</f>
        <v>#N/A</v>
      </c>
      <c r="P1161" s="138">
        <f>_xlfn.XLOOKUP($A1161,Data[Index],Data[Comments])</f>
        <v>0</v>
      </c>
    </row>
    <row r="1162" spans="1:16" x14ac:dyDescent="0.2">
      <c r="A1162" s="129"/>
      <c r="B1162" s="129"/>
      <c r="C1162" s="129" t="e" cm="1">
        <f t="array" ref="C1162">_xlfn.XLOOKUP($A1162&amp;$Q$3&amp;$R$3,Data[Index]&amp;Data[Valid Test, Can be used for conformity (Y/N)]&amp;Data[Cycle],Data[Test Name])</f>
        <v>#N/A</v>
      </c>
      <c r="D1162" s="167" t="e" cm="1">
        <f t="array" ref="D1162">_xlfn.XLOOKUP($A1162&amp;$Q$3&amp;$R$3,Data[Index]&amp;Data[Valid Test, Can be used for conformity (Y/N)]&amp;Data[Cycle],Data[Mileage (Miles)])</f>
        <v>#N/A</v>
      </c>
      <c r="E1162" s="130" t="e" cm="1">
        <f t="array" ref="E1162">_xlfn.XLOOKUP($A1162&amp;$Q$3&amp;$R$3,Data[Index]&amp;Data[Valid Test, Can be used for conformity (Y/N)]&amp;Data[Cycle],Data[Date])</f>
        <v>#N/A</v>
      </c>
      <c r="F1162" s="129" t="e" cm="1">
        <f t="array" ref="F1162">_xlfn.XLOOKUP($A1162&amp;$Q$3&amp;$R$3,Data[Index]&amp;Data[Valid Test, Can be used for conformity (Y/N)]&amp;Data[Cycle],Data[CO/km (mg)])</f>
        <v>#N/A</v>
      </c>
      <c r="G1162" s="129" t="e" cm="1">
        <f t="array" ref="G1162">_xlfn.XLOOKUP($A1162&amp;$Q$3,Data[Index]&amp;Data[Valid Test, Can be used for conformity (Y/N)],Data[CO2/km (g)])</f>
        <v>#N/A</v>
      </c>
      <c r="H1162" s="129" t="e" cm="1">
        <f t="array" ref="H1162">_xlfn.XLOOKUP($A1162&amp;$Q$3,Data[Index]&amp;Data[Valid Test, Can be used for conformity (Y/N)],Data[THC/km (mg)])</f>
        <v>#N/A</v>
      </c>
      <c r="I1162" s="129" t="e" cm="1">
        <f t="array" ref="I1162">_xlfn.XLOOKUP($A1162&amp;$Q$3,Data[Index]&amp;Data[Valid Test, Can be used for conformity (Y/N)],Data[NOx/km (mg)])</f>
        <v>#N/A</v>
      </c>
      <c r="J1162" s="129" t="e" cm="1">
        <f t="array" ref="J1162">_xlfn.XLOOKUP($A1162&amp;$Q$3,Data[Index]&amp;Data[Valid Test, Can be used for conformity (Y/N)],Data[THC + NOx/km (mg)])</f>
        <v>#N/A</v>
      </c>
      <c r="K1162" s="142" t="e" cm="1">
        <f t="array" ref="K1162">_xlfn.XLOOKUP($A1162&amp;$Q$3,Data[Index]&amp;Data[Valid Test, Can be used for conformity (Y/N)],Data[PN/km ('#)])</f>
        <v>#N/A</v>
      </c>
      <c r="L1162" s="129" t="e" cm="1">
        <f t="array" ref="L1162">_xlfn.XLOOKUP($A1162&amp;$Q$3,Data[Index]&amp;Data[Valid Test, Can be used for conformity (Y/N)],Data[PM/km (mg)])</f>
        <v>#N/A</v>
      </c>
      <c r="M1162" s="126" t="e" cm="1">
        <f t="array" ref="M1162">_xlfn.XLOOKUP($A1162&amp;$Q$3,Data[Index]&amp;Data[Valid Test, Can be used for conformity (Y/N)],Data[CH4 (mg/km)])</f>
        <v>#N/A</v>
      </c>
      <c r="N1162" s="126" t="e" cm="1">
        <f t="array" ref="N1162">_xlfn.XLOOKUP($A1162&amp;$Q$3,Data[Index]&amp;Data[Valid Test, Can be used for conformity (Y/N)],Data[N20 (mg/km)])</f>
        <v>#N/A</v>
      </c>
      <c r="O1162" s="129" t="e" cm="1">
        <f t="array" ref="O1162">_xlfn.XLOOKUP($A1162&amp;$Q$3,Data[Index]&amp;Data[Valid Test, Can be used for conformity (Y/N)],Data[l/100km])</f>
        <v>#N/A</v>
      </c>
      <c r="P1162" s="138">
        <f>_xlfn.XLOOKUP($A1162,Data[Index],Data[Comments])</f>
        <v>0</v>
      </c>
    </row>
    <row r="1163" spans="1:16" x14ac:dyDescent="0.2">
      <c r="A1163" s="129"/>
      <c r="B1163" s="129"/>
      <c r="C1163" s="129" t="e" cm="1">
        <f t="array" ref="C1163">_xlfn.XLOOKUP($A1163&amp;$Q$3&amp;$R$3,Data[Index]&amp;Data[Valid Test, Can be used for conformity (Y/N)]&amp;Data[Cycle],Data[Test Name])</f>
        <v>#N/A</v>
      </c>
      <c r="D1163" s="167" t="e" cm="1">
        <f t="array" ref="D1163">_xlfn.XLOOKUP($A1163&amp;$Q$3&amp;$R$3,Data[Index]&amp;Data[Valid Test, Can be used for conformity (Y/N)]&amp;Data[Cycle],Data[Mileage (Miles)])</f>
        <v>#N/A</v>
      </c>
      <c r="E1163" s="130" t="e" cm="1">
        <f t="array" ref="E1163">_xlfn.XLOOKUP($A1163&amp;$Q$3&amp;$R$3,Data[Index]&amp;Data[Valid Test, Can be used for conformity (Y/N)]&amp;Data[Cycle],Data[Date])</f>
        <v>#N/A</v>
      </c>
      <c r="F1163" s="129" t="e" cm="1">
        <f t="array" ref="F1163">_xlfn.XLOOKUP($A1163&amp;$Q$3&amp;$R$3,Data[Index]&amp;Data[Valid Test, Can be used for conformity (Y/N)]&amp;Data[Cycle],Data[CO/km (mg)])</f>
        <v>#N/A</v>
      </c>
      <c r="G1163" s="129" t="e" cm="1">
        <f t="array" ref="G1163">_xlfn.XLOOKUP($A1163&amp;$Q$3,Data[Index]&amp;Data[Valid Test, Can be used for conformity (Y/N)],Data[CO2/km (g)])</f>
        <v>#N/A</v>
      </c>
      <c r="H1163" s="129" t="e" cm="1">
        <f t="array" ref="H1163">_xlfn.XLOOKUP($A1163&amp;$Q$3,Data[Index]&amp;Data[Valid Test, Can be used for conformity (Y/N)],Data[THC/km (mg)])</f>
        <v>#N/A</v>
      </c>
      <c r="I1163" s="129" t="e" cm="1">
        <f t="array" ref="I1163">_xlfn.XLOOKUP($A1163&amp;$Q$3,Data[Index]&amp;Data[Valid Test, Can be used for conformity (Y/N)],Data[NOx/km (mg)])</f>
        <v>#N/A</v>
      </c>
      <c r="J1163" s="129" t="e" cm="1">
        <f t="array" ref="J1163">_xlfn.XLOOKUP($A1163&amp;$Q$3,Data[Index]&amp;Data[Valid Test, Can be used for conformity (Y/N)],Data[THC + NOx/km (mg)])</f>
        <v>#N/A</v>
      </c>
      <c r="K1163" s="142" t="e" cm="1">
        <f t="array" ref="K1163">_xlfn.XLOOKUP($A1163&amp;$Q$3,Data[Index]&amp;Data[Valid Test, Can be used for conformity (Y/N)],Data[PN/km ('#)])</f>
        <v>#N/A</v>
      </c>
      <c r="L1163" s="129" t="e" cm="1">
        <f t="array" ref="L1163">_xlfn.XLOOKUP($A1163&amp;$Q$3,Data[Index]&amp;Data[Valid Test, Can be used for conformity (Y/N)],Data[PM/km (mg)])</f>
        <v>#N/A</v>
      </c>
      <c r="M1163" s="126" t="e" cm="1">
        <f t="array" ref="M1163">_xlfn.XLOOKUP($A1163&amp;$Q$3,Data[Index]&amp;Data[Valid Test, Can be used for conformity (Y/N)],Data[CH4 (mg/km)])</f>
        <v>#N/A</v>
      </c>
      <c r="N1163" s="126" t="e" cm="1">
        <f t="array" ref="N1163">_xlfn.XLOOKUP($A1163&amp;$Q$3,Data[Index]&amp;Data[Valid Test, Can be used for conformity (Y/N)],Data[N20 (mg/km)])</f>
        <v>#N/A</v>
      </c>
      <c r="O1163" s="129" t="e" cm="1">
        <f t="array" ref="O1163">_xlfn.XLOOKUP($A1163&amp;$Q$3,Data[Index]&amp;Data[Valid Test, Can be used for conformity (Y/N)],Data[l/100km])</f>
        <v>#N/A</v>
      </c>
      <c r="P1163" s="138" t="e">
        <f>_xlfn.XLOOKUP($A1163,Data[Index],Data[Comments])</f>
        <v>#N/A</v>
      </c>
    </row>
    <row r="1164" spans="1:16" x14ac:dyDescent="0.2">
      <c r="A1164" s="129"/>
      <c r="B1164" s="129"/>
      <c r="C1164" s="129" t="e" cm="1">
        <f t="array" ref="C1164">_xlfn.XLOOKUP($A1164&amp;$Q$3&amp;$R$3,Data[Index]&amp;Data[Valid Test, Can be used for conformity (Y/N)]&amp;Data[Cycle],Data[Test Name])</f>
        <v>#N/A</v>
      </c>
      <c r="D1164" s="167" t="e" cm="1">
        <f t="array" ref="D1164">_xlfn.XLOOKUP($A1164&amp;$Q$3&amp;$R$3,Data[Index]&amp;Data[Valid Test, Can be used for conformity (Y/N)]&amp;Data[Cycle],Data[Mileage (Miles)])</f>
        <v>#N/A</v>
      </c>
      <c r="E1164" s="130" t="e" cm="1">
        <f t="array" ref="E1164">_xlfn.XLOOKUP($A1164&amp;$Q$3&amp;$R$3,Data[Index]&amp;Data[Valid Test, Can be used for conformity (Y/N)]&amp;Data[Cycle],Data[Date])</f>
        <v>#N/A</v>
      </c>
      <c r="F1164" s="129" t="e" cm="1">
        <f t="array" ref="F1164">_xlfn.XLOOKUP($A1164&amp;$Q$3&amp;$R$3,Data[Index]&amp;Data[Valid Test, Can be used for conformity (Y/N)]&amp;Data[Cycle],Data[CO/km (mg)])</f>
        <v>#N/A</v>
      </c>
      <c r="G1164" s="129" t="e" cm="1">
        <f t="array" ref="G1164">_xlfn.XLOOKUP($A1164&amp;$Q$3,Data[Index]&amp;Data[Valid Test, Can be used for conformity (Y/N)],Data[CO2/km (g)])</f>
        <v>#N/A</v>
      </c>
      <c r="H1164" s="129" t="e" cm="1">
        <f t="array" ref="H1164">_xlfn.XLOOKUP($A1164&amp;$Q$3,Data[Index]&amp;Data[Valid Test, Can be used for conformity (Y/N)],Data[THC/km (mg)])</f>
        <v>#N/A</v>
      </c>
      <c r="I1164" s="129" t="e" cm="1">
        <f t="array" ref="I1164">_xlfn.XLOOKUP($A1164&amp;$Q$3,Data[Index]&amp;Data[Valid Test, Can be used for conformity (Y/N)],Data[NOx/km (mg)])</f>
        <v>#N/A</v>
      </c>
      <c r="J1164" s="129" t="e" cm="1">
        <f t="array" ref="J1164">_xlfn.XLOOKUP($A1164&amp;$Q$3,Data[Index]&amp;Data[Valid Test, Can be used for conformity (Y/N)],Data[THC + NOx/km (mg)])</f>
        <v>#N/A</v>
      </c>
      <c r="K1164" s="142" t="e" cm="1">
        <f t="array" ref="K1164">_xlfn.XLOOKUP($A1164&amp;$Q$3,Data[Index]&amp;Data[Valid Test, Can be used for conformity (Y/N)],Data[PN/km ('#)])</f>
        <v>#N/A</v>
      </c>
      <c r="L1164" s="129" t="e" cm="1">
        <f t="array" ref="L1164">_xlfn.XLOOKUP($A1164&amp;$Q$3,Data[Index]&amp;Data[Valid Test, Can be used for conformity (Y/N)],Data[PM/km (mg)])</f>
        <v>#N/A</v>
      </c>
      <c r="M1164" s="126" t="e" cm="1">
        <f t="array" ref="M1164">_xlfn.XLOOKUP($A1164&amp;$Q$3,Data[Index]&amp;Data[Valid Test, Can be used for conformity (Y/N)],Data[CH4 (mg/km)])</f>
        <v>#N/A</v>
      </c>
      <c r="N1164" s="126" t="e" cm="1">
        <f t="array" ref="N1164">_xlfn.XLOOKUP($A1164&amp;$Q$3,Data[Index]&amp;Data[Valid Test, Can be used for conformity (Y/N)],Data[N20 (mg/km)])</f>
        <v>#N/A</v>
      </c>
      <c r="O1164" s="129" t="e" cm="1">
        <f t="array" ref="O1164">_xlfn.XLOOKUP($A1164&amp;$Q$3,Data[Index]&amp;Data[Valid Test, Can be used for conformity (Y/N)],Data[l/100km])</f>
        <v>#N/A</v>
      </c>
      <c r="P1164" s="138">
        <f>_xlfn.XLOOKUP($A1164,Data[Index],Data[Comments])</f>
        <v>0</v>
      </c>
    </row>
    <row r="1165" spans="1:16" x14ac:dyDescent="0.2">
      <c r="A1165" s="129"/>
      <c r="B1165" s="129"/>
      <c r="C1165" s="129" t="e" cm="1">
        <f t="array" ref="C1165">_xlfn.XLOOKUP($A1165&amp;$Q$3&amp;$R$3,Data[Index]&amp;Data[Valid Test, Can be used for conformity (Y/N)]&amp;Data[Cycle],Data[Test Name])</f>
        <v>#N/A</v>
      </c>
      <c r="D1165" s="167" t="e" cm="1">
        <f t="array" ref="D1165">_xlfn.XLOOKUP($A1165&amp;$Q$3&amp;$R$3,Data[Index]&amp;Data[Valid Test, Can be used for conformity (Y/N)]&amp;Data[Cycle],Data[Mileage (Miles)])</f>
        <v>#N/A</v>
      </c>
      <c r="E1165" s="130" t="e" cm="1">
        <f t="array" ref="E1165">_xlfn.XLOOKUP($A1165&amp;$Q$3&amp;$R$3,Data[Index]&amp;Data[Valid Test, Can be used for conformity (Y/N)]&amp;Data[Cycle],Data[Date])</f>
        <v>#N/A</v>
      </c>
      <c r="F1165" s="129" t="e" cm="1">
        <f t="array" ref="F1165">_xlfn.XLOOKUP($A1165&amp;$Q$3&amp;$R$3,Data[Index]&amp;Data[Valid Test, Can be used for conformity (Y/N)]&amp;Data[Cycle],Data[CO/km (mg)])</f>
        <v>#N/A</v>
      </c>
      <c r="G1165" s="129" t="e" cm="1">
        <f t="array" ref="G1165">_xlfn.XLOOKUP($A1165&amp;$Q$3,Data[Index]&amp;Data[Valid Test, Can be used for conformity (Y/N)],Data[CO2/km (g)])</f>
        <v>#N/A</v>
      </c>
      <c r="H1165" s="129" t="e" cm="1">
        <f t="array" ref="H1165">_xlfn.XLOOKUP($A1165&amp;$Q$3,Data[Index]&amp;Data[Valid Test, Can be used for conformity (Y/N)],Data[THC/km (mg)])</f>
        <v>#N/A</v>
      </c>
      <c r="I1165" s="129" t="e" cm="1">
        <f t="array" ref="I1165">_xlfn.XLOOKUP($A1165&amp;$Q$3,Data[Index]&amp;Data[Valid Test, Can be used for conformity (Y/N)],Data[NOx/km (mg)])</f>
        <v>#N/A</v>
      </c>
      <c r="J1165" s="129" t="e" cm="1">
        <f t="array" ref="J1165">_xlfn.XLOOKUP($A1165&amp;$Q$3,Data[Index]&amp;Data[Valid Test, Can be used for conformity (Y/N)],Data[THC + NOx/km (mg)])</f>
        <v>#N/A</v>
      </c>
      <c r="K1165" s="142" t="e" cm="1">
        <f t="array" ref="K1165">_xlfn.XLOOKUP($A1165&amp;$Q$3,Data[Index]&amp;Data[Valid Test, Can be used for conformity (Y/N)],Data[PN/km ('#)])</f>
        <v>#N/A</v>
      </c>
      <c r="L1165" s="129" t="e" cm="1">
        <f t="array" ref="L1165">_xlfn.XLOOKUP($A1165&amp;$Q$3,Data[Index]&amp;Data[Valid Test, Can be used for conformity (Y/N)],Data[PM/km (mg)])</f>
        <v>#N/A</v>
      </c>
      <c r="M1165" s="126" t="e" cm="1">
        <f t="array" ref="M1165">_xlfn.XLOOKUP($A1165&amp;$Q$3,Data[Index]&amp;Data[Valid Test, Can be used for conformity (Y/N)],Data[CH4 (mg/km)])</f>
        <v>#N/A</v>
      </c>
      <c r="N1165" s="126" t="e" cm="1">
        <f t="array" ref="N1165">_xlfn.XLOOKUP($A1165&amp;$Q$3,Data[Index]&amp;Data[Valid Test, Can be used for conformity (Y/N)],Data[N20 (mg/km)])</f>
        <v>#N/A</v>
      </c>
      <c r="O1165" s="129" t="e" cm="1">
        <f t="array" ref="O1165">_xlfn.XLOOKUP($A1165&amp;$Q$3,Data[Index]&amp;Data[Valid Test, Can be used for conformity (Y/N)],Data[l/100km])</f>
        <v>#N/A</v>
      </c>
      <c r="P1165" s="138">
        <f>_xlfn.XLOOKUP($A1165,Data[Index],Data[Comments])</f>
        <v>0</v>
      </c>
    </row>
    <row r="1166" spans="1:16" x14ac:dyDescent="0.2">
      <c r="A1166" s="129"/>
      <c r="B1166" s="129"/>
      <c r="C1166" s="129" t="e" cm="1">
        <f t="array" ref="C1166">_xlfn.XLOOKUP($A1166&amp;$Q$3&amp;$R$3,Data[Index]&amp;Data[Valid Test, Can be used for conformity (Y/N)]&amp;Data[Cycle],Data[Test Name])</f>
        <v>#N/A</v>
      </c>
      <c r="D1166" s="167" t="e" cm="1">
        <f t="array" ref="D1166">_xlfn.XLOOKUP($A1166&amp;$Q$3&amp;$R$3,Data[Index]&amp;Data[Valid Test, Can be used for conformity (Y/N)]&amp;Data[Cycle],Data[Mileage (Miles)])</f>
        <v>#N/A</v>
      </c>
      <c r="E1166" s="130" t="e" cm="1">
        <f t="array" ref="E1166">_xlfn.XLOOKUP($A1166&amp;$Q$3&amp;$R$3,Data[Index]&amp;Data[Valid Test, Can be used for conformity (Y/N)]&amp;Data[Cycle],Data[Date])</f>
        <v>#N/A</v>
      </c>
      <c r="F1166" s="129" t="e" cm="1">
        <f t="array" ref="F1166">_xlfn.XLOOKUP($A1166&amp;$Q$3&amp;$R$3,Data[Index]&amp;Data[Valid Test, Can be used for conformity (Y/N)]&amp;Data[Cycle],Data[CO/km (mg)])</f>
        <v>#N/A</v>
      </c>
      <c r="G1166" s="129" t="e" cm="1">
        <f t="array" ref="G1166">_xlfn.XLOOKUP($A1166&amp;$Q$3,Data[Index]&amp;Data[Valid Test, Can be used for conformity (Y/N)],Data[CO2/km (g)])</f>
        <v>#N/A</v>
      </c>
      <c r="H1166" s="129" t="e" cm="1">
        <f t="array" ref="H1166">_xlfn.XLOOKUP($A1166&amp;$Q$3,Data[Index]&amp;Data[Valid Test, Can be used for conformity (Y/N)],Data[THC/km (mg)])</f>
        <v>#N/A</v>
      </c>
      <c r="I1166" s="129" t="e" cm="1">
        <f t="array" ref="I1166">_xlfn.XLOOKUP($A1166&amp;$Q$3,Data[Index]&amp;Data[Valid Test, Can be used for conformity (Y/N)],Data[NOx/km (mg)])</f>
        <v>#N/A</v>
      </c>
      <c r="J1166" s="129" t="e" cm="1">
        <f t="array" ref="J1166">_xlfn.XLOOKUP($A1166&amp;$Q$3,Data[Index]&amp;Data[Valid Test, Can be used for conformity (Y/N)],Data[THC + NOx/km (mg)])</f>
        <v>#N/A</v>
      </c>
      <c r="K1166" s="142" t="e" cm="1">
        <f t="array" ref="K1166">_xlfn.XLOOKUP($A1166&amp;$Q$3,Data[Index]&amp;Data[Valid Test, Can be used for conformity (Y/N)],Data[PN/km ('#)])</f>
        <v>#N/A</v>
      </c>
      <c r="L1166" s="129" t="e" cm="1">
        <f t="array" ref="L1166">_xlfn.XLOOKUP($A1166&amp;$Q$3,Data[Index]&amp;Data[Valid Test, Can be used for conformity (Y/N)],Data[PM/km (mg)])</f>
        <v>#N/A</v>
      </c>
      <c r="M1166" s="126" t="e" cm="1">
        <f t="array" ref="M1166">_xlfn.XLOOKUP($A1166&amp;$Q$3,Data[Index]&amp;Data[Valid Test, Can be used for conformity (Y/N)],Data[CH4 (mg/km)])</f>
        <v>#N/A</v>
      </c>
      <c r="N1166" s="126" t="e" cm="1">
        <f t="array" ref="N1166">_xlfn.XLOOKUP($A1166&amp;$Q$3,Data[Index]&amp;Data[Valid Test, Can be used for conformity (Y/N)],Data[N20 (mg/km)])</f>
        <v>#N/A</v>
      </c>
      <c r="O1166" s="129" t="e" cm="1">
        <f t="array" ref="O1166">_xlfn.XLOOKUP($A1166&amp;$Q$3,Data[Index]&amp;Data[Valid Test, Can be used for conformity (Y/N)],Data[l/100km])</f>
        <v>#N/A</v>
      </c>
      <c r="P1166" s="138" t="e">
        <f>_xlfn.XLOOKUP($A1166,Data[Index],Data[Comments])</f>
        <v>#N/A</v>
      </c>
    </row>
    <row r="1167" spans="1:16" x14ac:dyDescent="0.2">
      <c r="A1167" s="129"/>
      <c r="B1167" s="129"/>
      <c r="C1167" s="129" t="e" cm="1">
        <f t="array" ref="C1167">_xlfn.XLOOKUP($A1167&amp;$Q$3&amp;$R$3,Data[Index]&amp;Data[Valid Test, Can be used for conformity (Y/N)]&amp;Data[Cycle],Data[Test Name])</f>
        <v>#N/A</v>
      </c>
      <c r="D1167" s="167" t="e" cm="1">
        <f t="array" ref="D1167">_xlfn.XLOOKUP($A1167&amp;$Q$3&amp;$R$3,Data[Index]&amp;Data[Valid Test, Can be used for conformity (Y/N)]&amp;Data[Cycle],Data[Mileage (Miles)])</f>
        <v>#N/A</v>
      </c>
      <c r="E1167" s="130" t="e" cm="1">
        <f t="array" ref="E1167">_xlfn.XLOOKUP($A1167&amp;$Q$3&amp;$R$3,Data[Index]&amp;Data[Valid Test, Can be used for conformity (Y/N)]&amp;Data[Cycle],Data[Date])</f>
        <v>#N/A</v>
      </c>
      <c r="F1167" s="129" t="e" cm="1">
        <f t="array" ref="F1167">_xlfn.XLOOKUP($A1167&amp;$Q$3&amp;$R$3,Data[Index]&amp;Data[Valid Test, Can be used for conformity (Y/N)]&amp;Data[Cycle],Data[CO/km (mg)])</f>
        <v>#N/A</v>
      </c>
      <c r="G1167" s="129" t="e" cm="1">
        <f t="array" ref="G1167">_xlfn.XLOOKUP($A1167&amp;$Q$3,Data[Index]&amp;Data[Valid Test, Can be used for conformity (Y/N)],Data[CO2/km (g)])</f>
        <v>#N/A</v>
      </c>
      <c r="H1167" s="129" t="e" cm="1">
        <f t="array" ref="H1167">_xlfn.XLOOKUP($A1167&amp;$Q$3,Data[Index]&amp;Data[Valid Test, Can be used for conformity (Y/N)],Data[THC/km (mg)])</f>
        <v>#N/A</v>
      </c>
      <c r="I1167" s="129" t="e" cm="1">
        <f t="array" ref="I1167">_xlfn.XLOOKUP($A1167&amp;$Q$3,Data[Index]&amp;Data[Valid Test, Can be used for conformity (Y/N)],Data[NOx/km (mg)])</f>
        <v>#N/A</v>
      </c>
      <c r="J1167" s="129" t="e" cm="1">
        <f t="array" ref="J1167">_xlfn.XLOOKUP($A1167&amp;$Q$3,Data[Index]&amp;Data[Valid Test, Can be used for conformity (Y/N)],Data[THC + NOx/km (mg)])</f>
        <v>#N/A</v>
      </c>
      <c r="K1167" s="142" t="e" cm="1">
        <f t="array" ref="K1167">_xlfn.XLOOKUP($A1167&amp;$Q$3,Data[Index]&amp;Data[Valid Test, Can be used for conformity (Y/N)],Data[PN/km ('#)])</f>
        <v>#N/A</v>
      </c>
      <c r="L1167" s="129" t="e" cm="1">
        <f t="array" ref="L1167">_xlfn.XLOOKUP($A1167&amp;$Q$3,Data[Index]&amp;Data[Valid Test, Can be used for conformity (Y/N)],Data[PM/km (mg)])</f>
        <v>#N/A</v>
      </c>
      <c r="M1167" s="126" t="e" cm="1">
        <f t="array" ref="M1167">_xlfn.XLOOKUP($A1167&amp;$Q$3,Data[Index]&amp;Data[Valid Test, Can be used for conformity (Y/N)],Data[CH4 (mg/km)])</f>
        <v>#N/A</v>
      </c>
      <c r="N1167" s="126" t="e" cm="1">
        <f t="array" ref="N1167">_xlfn.XLOOKUP($A1167&amp;$Q$3,Data[Index]&amp;Data[Valid Test, Can be used for conformity (Y/N)],Data[N20 (mg/km)])</f>
        <v>#N/A</v>
      </c>
      <c r="O1167" s="129" t="e" cm="1">
        <f t="array" ref="O1167">_xlfn.XLOOKUP($A1167&amp;$Q$3,Data[Index]&amp;Data[Valid Test, Can be used for conformity (Y/N)],Data[l/100km])</f>
        <v>#N/A</v>
      </c>
      <c r="P1167" s="138" t="e">
        <f>_xlfn.XLOOKUP($A1167,Data[Index],Data[Comments])</f>
        <v>#N/A</v>
      </c>
    </row>
    <row r="1168" spans="1:16" x14ac:dyDescent="0.2">
      <c r="A1168" s="129"/>
      <c r="B1168" s="129"/>
      <c r="C1168" s="129" t="e" cm="1">
        <f t="array" ref="C1168">_xlfn.XLOOKUP($A1168&amp;$Q$3&amp;$R$3,Data[Index]&amp;Data[Valid Test, Can be used for conformity (Y/N)]&amp;Data[Cycle],Data[Test Name])</f>
        <v>#N/A</v>
      </c>
      <c r="D1168" s="167" t="e" cm="1">
        <f t="array" ref="D1168">_xlfn.XLOOKUP($A1168&amp;$Q$3&amp;$R$3,Data[Index]&amp;Data[Valid Test, Can be used for conformity (Y/N)]&amp;Data[Cycle],Data[Mileage (Miles)])</f>
        <v>#N/A</v>
      </c>
      <c r="E1168" s="130" t="e" cm="1">
        <f t="array" ref="E1168">_xlfn.XLOOKUP($A1168&amp;$Q$3&amp;$R$3,Data[Index]&amp;Data[Valid Test, Can be used for conformity (Y/N)]&amp;Data[Cycle],Data[Date])</f>
        <v>#N/A</v>
      </c>
      <c r="F1168" s="129" t="e" cm="1">
        <f t="array" ref="F1168">_xlfn.XLOOKUP($A1168&amp;$Q$3&amp;$R$3,Data[Index]&amp;Data[Valid Test, Can be used for conformity (Y/N)]&amp;Data[Cycle],Data[CO/km (mg)])</f>
        <v>#N/A</v>
      </c>
      <c r="G1168" s="129" t="e" cm="1">
        <f t="array" ref="G1168">_xlfn.XLOOKUP($A1168&amp;$Q$3,Data[Index]&amp;Data[Valid Test, Can be used for conformity (Y/N)],Data[CO2/km (g)])</f>
        <v>#N/A</v>
      </c>
      <c r="H1168" s="129" t="e" cm="1">
        <f t="array" ref="H1168">_xlfn.XLOOKUP($A1168&amp;$Q$3,Data[Index]&amp;Data[Valid Test, Can be used for conformity (Y/N)],Data[THC/km (mg)])</f>
        <v>#N/A</v>
      </c>
      <c r="I1168" s="129" t="e" cm="1">
        <f t="array" ref="I1168">_xlfn.XLOOKUP($A1168&amp;$Q$3,Data[Index]&amp;Data[Valid Test, Can be used for conformity (Y/N)],Data[NOx/km (mg)])</f>
        <v>#N/A</v>
      </c>
      <c r="J1168" s="129" t="e" cm="1">
        <f t="array" ref="J1168">_xlfn.XLOOKUP($A1168&amp;$Q$3,Data[Index]&amp;Data[Valid Test, Can be used for conformity (Y/N)],Data[THC + NOx/km (mg)])</f>
        <v>#N/A</v>
      </c>
      <c r="K1168" s="142" t="e" cm="1">
        <f t="array" ref="K1168">_xlfn.XLOOKUP($A1168&amp;$Q$3,Data[Index]&amp;Data[Valid Test, Can be used for conformity (Y/N)],Data[PN/km ('#)])</f>
        <v>#N/A</v>
      </c>
      <c r="L1168" s="129" t="e" cm="1">
        <f t="array" ref="L1168">_xlfn.XLOOKUP($A1168&amp;$Q$3,Data[Index]&amp;Data[Valid Test, Can be used for conformity (Y/N)],Data[PM/km (mg)])</f>
        <v>#N/A</v>
      </c>
      <c r="M1168" s="126" t="e" cm="1">
        <f t="array" ref="M1168">_xlfn.XLOOKUP($A1168&amp;$Q$3,Data[Index]&amp;Data[Valid Test, Can be used for conformity (Y/N)],Data[CH4 (mg/km)])</f>
        <v>#N/A</v>
      </c>
      <c r="N1168" s="126" t="e" cm="1">
        <f t="array" ref="N1168">_xlfn.XLOOKUP($A1168&amp;$Q$3,Data[Index]&amp;Data[Valid Test, Can be used for conformity (Y/N)],Data[N20 (mg/km)])</f>
        <v>#N/A</v>
      </c>
      <c r="O1168" s="129" t="e" cm="1">
        <f t="array" ref="O1168">_xlfn.XLOOKUP($A1168&amp;$Q$3,Data[Index]&amp;Data[Valid Test, Can be used for conformity (Y/N)],Data[l/100km])</f>
        <v>#N/A</v>
      </c>
      <c r="P1168" s="138" t="e">
        <f>_xlfn.XLOOKUP($A1168,Data[Index],Data[Comments])</f>
        <v>#N/A</v>
      </c>
    </row>
    <row r="1169" spans="1:16" x14ac:dyDescent="0.2">
      <c r="A1169" s="129"/>
      <c r="B1169" s="129"/>
      <c r="C1169" s="129" t="e" cm="1">
        <f t="array" ref="C1169">_xlfn.XLOOKUP($A1169&amp;$Q$3&amp;$R$3,Data[Index]&amp;Data[Valid Test, Can be used for conformity (Y/N)]&amp;Data[Cycle],Data[Test Name])</f>
        <v>#N/A</v>
      </c>
      <c r="D1169" s="167" t="e" cm="1">
        <f t="array" ref="D1169">_xlfn.XLOOKUP($A1169&amp;$Q$3&amp;$R$3,Data[Index]&amp;Data[Valid Test, Can be used for conformity (Y/N)]&amp;Data[Cycle],Data[Mileage (Miles)])</f>
        <v>#N/A</v>
      </c>
      <c r="E1169" s="130" t="e" cm="1">
        <f t="array" ref="E1169">_xlfn.XLOOKUP($A1169&amp;$Q$3&amp;$R$3,Data[Index]&amp;Data[Valid Test, Can be used for conformity (Y/N)]&amp;Data[Cycle],Data[Date])</f>
        <v>#N/A</v>
      </c>
      <c r="F1169" s="129" t="e" cm="1">
        <f t="array" ref="F1169">_xlfn.XLOOKUP($A1169&amp;$Q$3&amp;$R$3,Data[Index]&amp;Data[Valid Test, Can be used for conformity (Y/N)]&amp;Data[Cycle],Data[CO/km (mg)])</f>
        <v>#N/A</v>
      </c>
      <c r="G1169" s="129" t="e" cm="1">
        <f t="array" ref="G1169">_xlfn.XLOOKUP($A1169&amp;$Q$3,Data[Index]&amp;Data[Valid Test, Can be used for conformity (Y/N)],Data[CO2/km (g)])</f>
        <v>#N/A</v>
      </c>
      <c r="H1169" s="129" t="e" cm="1">
        <f t="array" ref="H1169">_xlfn.XLOOKUP($A1169&amp;$Q$3,Data[Index]&amp;Data[Valid Test, Can be used for conformity (Y/N)],Data[THC/km (mg)])</f>
        <v>#N/A</v>
      </c>
      <c r="I1169" s="129" t="e" cm="1">
        <f t="array" ref="I1169">_xlfn.XLOOKUP($A1169&amp;$Q$3,Data[Index]&amp;Data[Valid Test, Can be used for conformity (Y/N)],Data[NOx/km (mg)])</f>
        <v>#N/A</v>
      </c>
      <c r="J1169" s="129" t="e" cm="1">
        <f t="array" ref="J1169">_xlfn.XLOOKUP($A1169&amp;$Q$3,Data[Index]&amp;Data[Valid Test, Can be used for conformity (Y/N)],Data[THC + NOx/km (mg)])</f>
        <v>#N/A</v>
      </c>
      <c r="K1169" s="142" t="e" cm="1">
        <f t="array" ref="K1169">_xlfn.XLOOKUP($A1169&amp;$Q$3,Data[Index]&amp;Data[Valid Test, Can be used for conformity (Y/N)],Data[PN/km ('#)])</f>
        <v>#N/A</v>
      </c>
      <c r="L1169" s="129" t="e" cm="1">
        <f t="array" ref="L1169">_xlfn.XLOOKUP($A1169&amp;$Q$3,Data[Index]&amp;Data[Valid Test, Can be used for conformity (Y/N)],Data[PM/km (mg)])</f>
        <v>#N/A</v>
      </c>
      <c r="M1169" s="126" t="e" cm="1">
        <f t="array" ref="M1169">_xlfn.XLOOKUP($A1169&amp;$Q$3,Data[Index]&amp;Data[Valid Test, Can be used for conformity (Y/N)],Data[CH4 (mg/km)])</f>
        <v>#N/A</v>
      </c>
      <c r="N1169" s="126" t="e" cm="1">
        <f t="array" ref="N1169">_xlfn.XLOOKUP($A1169&amp;$Q$3,Data[Index]&amp;Data[Valid Test, Can be used for conformity (Y/N)],Data[N20 (mg/km)])</f>
        <v>#N/A</v>
      </c>
      <c r="O1169" s="129" t="e" cm="1">
        <f t="array" ref="O1169">_xlfn.XLOOKUP($A1169&amp;$Q$3,Data[Index]&amp;Data[Valid Test, Can be used for conformity (Y/N)],Data[l/100km])</f>
        <v>#N/A</v>
      </c>
      <c r="P1169" s="138">
        <f>_xlfn.XLOOKUP($A1169,Data[Index],Data[Comments])</f>
        <v>0</v>
      </c>
    </row>
    <row r="1170" spans="1:16" x14ac:dyDescent="0.2">
      <c r="A1170" s="129"/>
      <c r="B1170" s="129"/>
      <c r="C1170" s="129" t="e" cm="1">
        <f t="array" ref="C1170">_xlfn.XLOOKUP($A1170&amp;$Q$3&amp;$R$3,Data[Index]&amp;Data[Valid Test, Can be used for conformity (Y/N)]&amp;Data[Cycle],Data[Test Name])</f>
        <v>#N/A</v>
      </c>
      <c r="D1170" s="167" t="e" cm="1">
        <f t="array" ref="D1170">_xlfn.XLOOKUP($A1170&amp;$Q$3&amp;$R$3,Data[Index]&amp;Data[Valid Test, Can be used for conformity (Y/N)]&amp;Data[Cycle],Data[Mileage (Miles)])</f>
        <v>#N/A</v>
      </c>
      <c r="E1170" s="130" t="e" cm="1">
        <f t="array" ref="E1170">_xlfn.XLOOKUP($A1170&amp;$Q$3&amp;$R$3,Data[Index]&amp;Data[Valid Test, Can be used for conformity (Y/N)]&amp;Data[Cycle],Data[Date])</f>
        <v>#N/A</v>
      </c>
      <c r="F1170" s="129" t="e" cm="1">
        <f t="array" ref="F1170">_xlfn.XLOOKUP($A1170&amp;$Q$3&amp;$R$3,Data[Index]&amp;Data[Valid Test, Can be used for conformity (Y/N)]&amp;Data[Cycle],Data[CO/km (mg)])</f>
        <v>#N/A</v>
      </c>
      <c r="G1170" s="129" t="e" cm="1">
        <f t="array" ref="G1170">_xlfn.XLOOKUP($A1170&amp;$Q$3,Data[Index]&amp;Data[Valid Test, Can be used for conformity (Y/N)],Data[CO2/km (g)])</f>
        <v>#N/A</v>
      </c>
      <c r="H1170" s="129" t="e" cm="1">
        <f t="array" ref="H1170">_xlfn.XLOOKUP($A1170&amp;$Q$3,Data[Index]&amp;Data[Valid Test, Can be used for conformity (Y/N)],Data[THC/km (mg)])</f>
        <v>#N/A</v>
      </c>
      <c r="I1170" s="129" t="e" cm="1">
        <f t="array" ref="I1170">_xlfn.XLOOKUP($A1170&amp;$Q$3,Data[Index]&amp;Data[Valid Test, Can be used for conformity (Y/N)],Data[NOx/km (mg)])</f>
        <v>#N/A</v>
      </c>
      <c r="J1170" s="129" t="e" cm="1">
        <f t="array" ref="J1170">_xlfn.XLOOKUP($A1170&amp;$Q$3,Data[Index]&amp;Data[Valid Test, Can be used for conformity (Y/N)],Data[THC + NOx/km (mg)])</f>
        <v>#N/A</v>
      </c>
      <c r="K1170" s="142" t="e" cm="1">
        <f t="array" ref="K1170">_xlfn.XLOOKUP($A1170&amp;$Q$3,Data[Index]&amp;Data[Valid Test, Can be used for conformity (Y/N)],Data[PN/km ('#)])</f>
        <v>#N/A</v>
      </c>
      <c r="L1170" s="129" t="e" cm="1">
        <f t="array" ref="L1170">_xlfn.XLOOKUP($A1170&amp;$Q$3,Data[Index]&amp;Data[Valid Test, Can be used for conformity (Y/N)],Data[PM/km (mg)])</f>
        <v>#N/A</v>
      </c>
      <c r="M1170" s="126" t="e" cm="1">
        <f t="array" ref="M1170">_xlfn.XLOOKUP($A1170&amp;$Q$3,Data[Index]&amp;Data[Valid Test, Can be used for conformity (Y/N)],Data[CH4 (mg/km)])</f>
        <v>#N/A</v>
      </c>
      <c r="N1170" s="126" t="e" cm="1">
        <f t="array" ref="N1170">_xlfn.XLOOKUP($A1170&amp;$Q$3,Data[Index]&amp;Data[Valid Test, Can be used for conformity (Y/N)],Data[N20 (mg/km)])</f>
        <v>#N/A</v>
      </c>
      <c r="O1170" s="129" t="e" cm="1">
        <f t="array" ref="O1170">_xlfn.XLOOKUP($A1170&amp;$Q$3,Data[Index]&amp;Data[Valid Test, Can be used for conformity (Y/N)],Data[l/100km])</f>
        <v>#N/A</v>
      </c>
      <c r="P1170" s="138">
        <f>_xlfn.XLOOKUP($A1170,Data[Index],Data[Comments])</f>
        <v>0</v>
      </c>
    </row>
    <row r="1171" spans="1:16" x14ac:dyDescent="0.2">
      <c r="A1171" s="129"/>
      <c r="B1171" s="129"/>
      <c r="C1171" s="129" t="e" cm="1">
        <f t="array" ref="C1171">_xlfn.XLOOKUP($A1171&amp;$Q$3&amp;$R$3,Data[Index]&amp;Data[Valid Test, Can be used for conformity (Y/N)]&amp;Data[Cycle],Data[Test Name])</f>
        <v>#N/A</v>
      </c>
      <c r="D1171" s="167" t="e" cm="1">
        <f t="array" ref="D1171">_xlfn.XLOOKUP($A1171&amp;$Q$3&amp;$R$3,Data[Index]&amp;Data[Valid Test, Can be used for conformity (Y/N)]&amp;Data[Cycle],Data[Mileage (Miles)])</f>
        <v>#N/A</v>
      </c>
      <c r="E1171" s="130" t="e" cm="1">
        <f t="array" ref="E1171">_xlfn.XLOOKUP($A1171&amp;$Q$3&amp;$R$3,Data[Index]&amp;Data[Valid Test, Can be used for conformity (Y/N)]&amp;Data[Cycle],Data[Date])</f>
        <v>#N/A</v>
      </c>
      <c r="F1171" s="129" t="e" cm="1">
        <f t="array" ref="F1171">_xlfn.XLOOKUP($A1171&amp;$Q$3&amp;$R$3,Data[Index]&amp;Data[Valid Test, Can be used for conformity (Y/N)]&amp;Data[Cycle],Data[CO/km (mg)])</f>
        <v>#N/A</v>
      </c>
      <c r="G1171" s="129" t="e" cm="1">
        <f t="array" ref="G1171">_xlfn.XLOOKUP($A1171&amp;$Q$3,Data[Index]&amp;Data[Valid Test, Can be used for conformity (Y/N)],Data[CO2/km (g)])</f>
        <v>#N/A</v>
      </c>
      <c r="H1171" s="129" t="e" cm="1">
        <f t="array" ref="H1171">_xlfn.XLOOKUP($A1171&amp;$Q$3,Data[Index]&amp;Data[Valid Test, Can be used for conformity (Y/N)],Data[THC/km (mg)])</f>
        <v>#N/A</v>
      </c>
      <c r="I1171" s="129" t="e" cm="1">
        <f t="array" ref="I1171">_xlfn.XLOOKUP($A1171&amp;$Q$3,Data[Index]&amp;Data[Valid Test, Can be used for conformity (Y/N)],Data[NOx/km (mg)])</f>
        <v>#N/A</v>
      </c>
      <c r="J1171" s="129" t="e" cm="1">
        <f t="array" ref="J1171">_xlfn.XLOOKUP($A1171&amp;$Q$3,Data[Index]&amp;Data[Valid Test, Can be used for conformity (Y/N)],Data[THC + NOx/km (mg)])</f>
        <v>#N/A</v>
      </c>
      <c r="K1171" s="142" t="e" cm="1">
        <f t="array" ref="K1171">_xlfn.XLOOKUP($A1171&amp;$Q$3,Data[Index]&amp;Data[Valid Test, Can be used for conformity (Y/N)],Data[PN/km ('#)])</f>
        <v>#N/A</v>
      </c>
      <c r="L1171" s="129" t="e" cm="1">
        <f t="array" ref="L1171">_xlfn.XLOOKUP($A1171&amp;$Q$3,Data[Index]&amp;Data[Valid Test, Can be used for conformity (Y/N)],Data[PM/km (mg)])</f>
        <v>#N/A</v>
      </c>
      <c r="M1171" s="126" t="e" cm="1">
        <f t="array" ref="M1171">_xlfn.XLOOKUP($A1171&amp;$Q$3,Data[Index]&amp;Data[Valid Test, Can be used for conformity (Y/N)],Data[CH4 (mg/km)])</f>
        <v>#N/A</v>
      </c>
      <c r="N1171" s="126" t="e" cm="1">
        <f t="array" ref="N1171">_xlfn.XLOOKUP($A1171&amp;$Q$3,Data[Index]&amp;Data[Valid Test, Can be used for conformity (Y/N)],Data[N20 (mg/km)])</f>
        <v>#N/A</v>
      </c>
      <c r="O1171" s="129" t="e" cm="1">
        <f t="array" ref="O1171">_xlfn.XLOOKUP($A1171&amp;$Q$3,Data[Index]&amp;Data[Valid Test, Can be used for conformity (Y/N)],Data[l/100km])</f>
        <v>#N/A</v>
      </c>
      <c r="P1171" s="138" t="e">
        <f>_xlfn.XLOOKUP($A1171,Data[Index],Data[Comments])</f>
        <v>#N/A</v>
      </c>
    </row>
    <row r="1172" spans="1:16" x14ac:dyDescent="0.2">
      <c r="A1172" s="129"/>
      <c r="B1172" s="129"/>
      <c r="C1172" s="129" t="e" cm="1">
        <f t="array" ref="C1172">_xlfn.XLOOKUP($A1172&amp;$Q$3&amp;$R$3,Data[Index]&amp;Data[Valid Test, Can be used for conformity (Y/N)]&amp;Data[Cycle],Data[Test Name])</f>
        <v>#N/A</v>
      </c>
      <c r="D1172" s="167" t="e" cm="1">
        <f t="array" ref="D1172">_xlfn.XLOOKUP($A1172&amp;$Q$3&amp;$R$3,Data[Index]&amp;Data[Valid Test, Can be used for conformity (Y/N)]&amp;Data[Cycle],Data[Mileage (Miles)])</f>
        <v>#N/A</v>
      </c>
      <c r="E1172" s="130" t="e" cm="1">
        <f t="array" ref="E1172">_xlfn.XLOOKUP($A1172&amp;$Q$3&amp;$R$3,Data[Index]&amp;Data[Valid Test, Can be used for conformity (Y/N)]&amp;Data[Cycle],Data[Date])</f>
        <v>#N/A</v>
      </c>
      <c r="F1172" s="129" t="e" cm="1">
        <f t="array" ref="F1172">_xlfn.XLOOKUP($A1172&amp;$Q$3&amp;$R$3,Data[Index]&amp;Data[Valid Test, Can be used for conformity (Y/N)]&amp;Data[Cycle],Data[CO/km (mg)])</f>
        <v>#N/A</v>
      </c>
      <c r="G1172" s="129" t="e" cm="1">
        <f t="array" ref="G1172">_xlfn.XLOOKUP($A1172&amp;$Q$3,Data[Index]&amp;Data[Valid Test, Can be used for conformity (Y/N)],Data[CO2/km (g)])</f>
        <v>#N/A</v>
      </c>
      <c r="H1172" s="129" t="e" cm="1">
        <f t="array" ref="H1172">_xlfn.XLOOKUP($A1172&amp;$Q$3,Data[Index]&amp;Data[Valid Test, Can be used for conformity (Y/N)],Data[THC/km (mg)])</f>
        <v>#N/A</v>
      </c>
      <c r="I1172" s="129" t="e" cm="1">
        <f t="array" ref="I1172">_xlfn.XLOOKUP($A1172&amp;$Q$3,Data[Index]&amp;Data[Valid Test, Can be used for conformity (Y/N)],Data[NOx/km (mg)])</f>
        <v>#N/A</v>
      </c>
      <c r="J1172" s="129" t="e" cm="1">
        <f t="array" ref="J1172">_xlfn.XLOOKUP($A1172&amp;$Q$3,Data[Index]&amp;Data[Valid Test, Can be used for conformity (Y/N)],Data[THC + NOx/km (mg)])</f>
        <v>#N/A</v>
      </c>
      <c r="K1172" s="142" t="e" cm="1">
        <f t="array" ref="K1172">_xlfn.XLOOKUP($A1172&amp;$Q$3,Data[Index]&amp;Data[Valid Test, Can be used for conformity (Y/N)],Data[PN/km ('#)])</f>
        <v>#N/A</v>
      </c>
      <c r="L1172" s="129" t="e" cm="1">
        <f t="array" ref="L1172">_xlfn.XLOOKUP($A1172&amp;$Q$3,Data[Index]&amp;Data[Valid Test, Can be used for conformity (Y/N)],Data[PM/km (mg)])</f>
        <v>#N/A</v>
      </c>
      <c r="M1172" s="126" t="e" cm="1">
        <f t="array" ref="M1172">_xlfn.XLOOKUP($A1172&amp;$Q$3,Data[Index]&amp;Data[Valid Test, Can be used for conformity (Y/N)],Data[CH4 (mg/km)])</f>
        <v>#N/A</v>
      </c>
      <c r="N1172" s="126" t="e" cm="1">
        <f t="array" ref="N1172">_xlfn.XLOOKUP($A1172&amp;$Q$3,Data[Index]&amp;Data[Valid Test, Can be used for conformity (Y/N)],Data[N20 (mg/km)])</f>
        <v>#N/A</v>
      </c>
      <c r="O1172" s="129" t="e" cm="1">
        <f t="array" ref="O1172">_xlfn.XLOOKUP($A1172&amp;$Q$3,Data[Index]&amp;Data[Valid Test, Can be used for conformity (Y/N)],Data[l/100km])</f>
        <v>#N/A</v>
      </c>
      <c r="P1172" s="138">
        <f>_xlfn.XLOOKUP($A1172,Data[Index],Data[Comments])</f>
        <v>0</v>
      </c>
    </row>
    <row r="1173" spans="1:16" x14ac:dyDescent="0.2">
      <c r="A1173" s="129"/>
      <c r="B1173" s="129"/>
      <c r="C1173" s="129" t="e" cm="1">
        <f t="array" ref="C1173">_xlfn.XLOOKUP($A1173&amp;$Q$3&amp;$R$3,Data[Index]&amp;Data[Valid Test, Can be used for conformity (Y/N)]&amp;Data[Cycle],Data[Test Name])</f>
        <v>#N/A</v>
      </c>
      <c r="D1173" s="167" t="e" cm="1">
        <f t="array" ref="D1173">_xlfn.XLOOKUP($A1173&amp;$Q$3&amp;$R$3,Data[Index]&amp;Data[Valid Test, Can be used for conformity (Y/N)]&amp;Data[Cycle],Data[Mileage (Miles)])</f>
        <v>#N/A</v>
      </c>
      <c r="E1173" s="130" t="e" cm="1">
        <f t="array" ref="E1173">_xlfn.XLOOKUP($A1173&amp;$Q$3&amp;$R$3,Data[Index]&amp;Data[Valid Test, Can be used for conformity (Y/N)]&amp;Data[Cycle],Data[Date])</f>
        <v>#N/A</v>
      </c>
      <c r="F1173" s="129" t="e" cm="1">
        <f t="array" ref="F1173">_xlfn.XLOOKUP($A1173&amp;$Q$3&amp;$R$3,Data[Index]&amp;Data[Valid Test, Can be used for conformity (Y/N)]&amp;Data[Cycle],Data[CO/km (mg)])</f>
        <v>#N/A</v>
      </c>
      <c r="G1173" s="129" t="e" cm="1">
        <f t="array" ref="G1173">_xlfn.XLOOKUP($A1173&amp;$Q$3,Data[Index]&amp;Data[Valid Test, Can be used for conformity (Y/N)],Data[CO2/km (g)])</f>
        <v>#N/A</v>
      </c>
      <c r="H1173" s="129" t="e" cm="1">
        <f t="array" ref="H1173">_xlfn.XLOOKUP($A1173&amp;$Q$3,Data[Index]&amp;Data[Valid Test, Can be used for conformity (Y/N)],Data[THC/km (mg)])</f>
        <v>#N/A</v>
      </c>
      <c r="I1173" s="129" t="e" cm="1">
        <f t="array" ref="I1173">_xlfn.XLOOKUP($A1173&amp;$Q$3,Data[Index]&amp;Data[Valid Test, Can be used for conformity (Y/N)],Data[NOx/km (mg)])</f>
        <v>#N/A</v>
      </c>
      <c r="J1173" s="129" t="e" cm="1">
        <f t="array" ref="J1173">_xlfn.XLOOKUP($A1173&amp;$Q$3,Data[Index]&amp;Data[Valid Test, Can be used for conformity (Y/N)],Data[THC + NOx/km (mg)])</f>
        <v>#N/A</v>
      </c>
      <c r="K1173" s="142" t="e" cm="1">
        <f t="array" ref="K1173">_xlfn.XLOOKUP($A1173&amp;$Q$3,Data[Index]&amp;Data[Valid Test, Can be used for conformity (Y/N)],Data[PN/km ('#)])</f>
        <v>#N/A</v>
      </c>
      <c r="L1173" s="129" t="e" cm="1">
        <f t="array" ref="L1173">_xlfn.XLOOKUP($A1173&amp;$Q$3,Data[Index]&amp;Data[Valid Test, Can be used for conformity (Y/N)],Data[PM/km (mg)])</f>
        <v>#N/A</v>
      </c>
      <c r="M1173" s="126" t="e" cm="1">
        <f t="array" ref="M1173">_xlfn.XLOOKUP($A1173&amp;$Q$3,Data[Index]&amp;Data[Valid Test, Can be used for conformity (Y/N)],Data[CH4 (mg/km)])</f>
        <v>#N/A</v>
      </c>
      <c r="N1173" s="126" t="e" cm="1">
        <f t="array" ref="N1173">_xlfn.XLOOKUP($A1173&amp;$Q$3,Data[Index]&amp;Data[Valid Test, Can be used for conformity (Y/N)],Data[N20 (mg/km)])</f>
        <v>#N/A</v>
      </c>
      <c r="O1173" s="129" t="e" cm="1">
        <f t="array" ref="O1173">_xlfn.XLOOKUP($A1173&amp;$Q$3,Data[Index]&amp;Data[Valid Test, Can be used for conformity (Y/N)],Data[l/100km])</f>
        <v>#N/A</v>
      </c>
      <c r="P1173" s="138">
        <f>_xlfn.XLOOKUP($A1173,Data[Index],Data[Comments])</f>
        <v>0</v>
      </c>
    </row>
    <row r="1174" spans="1:16" x14ac:dyDescent="0.2">
      <c r="A1174" s="129"/>
      <c r="B1174" s="129"/>
      <c r="C1174" s="129" t="e" cm="1">
        <f t="array" ref="C1174">_xlfn.XLOOKUP($A1174&amp;$Q$3&amp;$R$3,Data[Index]&amp;Data[Valid Test, Can be used for conformity (Y/N)]&amp;Data[Cycle],Data[Test Name])</f>
        <v>#N/A</v>
      </c>
      <c r="D1174" s="167" t="e" cm="1">
        <f t="array" ref="D1174">_xlfn.XLOOKUP($A1174&amp;$Q$3&amp;$R$3,Data[Index]&amp;Data[Valid Test, Can be used for conformity (Y/N)]&amp;Data[Cycle],Data[Mileage (Miles)])</f>
        <v>#N/A</v>
      </c>
      <c r="E1174" s="130" t="e" cm="1">
        <f t="array" ref="E1174">_xlfn.XLOOKUP($A1174&amp;$Q$3&amp;$R$3,Data[Index]&amp;Data[Valid Test, Can be used for conformity (Y/N)]&amp;Data[Cycle],Data[Date])</f>
        <v>#N/A</v>
      </c>
      <c r="F1174" s="129" t="e" cm="1">
        <f t="array" ref="F1174">_xlfn.XLOOKUP($A1174&amp;$Q$3&amp;$R$3,Data[Index]&amp;Data[Valid Test, Can be used for conformity (Y/N)]&amp;Data[Cycle],Data[CO/km (mg)])</f>
        <v>#N/A</v>
      </c>
      <c r="G1174" s="129" t="e" cm="1">
        <f t="array" ref="G1174">_xlfn.XLOOKUP($A1174&amp;$Q$3,Data[Index]&amp;Data[Valid Test, Can be used for conformity (Y/N)],Data[CO2/km (g)])</f>
        <v>#N/A</v>
      </c>
      <c r="H1174" s="129" t="e" cm="1">
        <f t="array" ref="H1174">_xlfn.XLOOKUP($A1174&amp;$Q$3,Data[Index]&amp;Data[Valid Test, Can be used for conformity (Y/N)],Data[THC/km (mg)])</f>
        <v>#N/A</v>
      </c>
      <c r="I1174" s="129" t="e" cm="1">
        <f t="array" ref="I1174">_xlfn.XLOOKUP($A1174&amp;$Q$3,Data[Index]&amp;Data[Valid Test, Can be used for conformity (Y/N)],Data[NOx/km (mg)])</f>
        <v>#N/A</v>
      </c>
      <c r="J1174" s="129" t="e" cm="1">
        <f t="array" ref="J1174">_xlfn.XLOOKUP($A1174&amp;$Q$3,Data[Index]&amp;Data[Valid Test, Can be used for conformity (Y/N)],Data[THC + NOx/km (mg)])</f>
        <v>#N/A</v>
      </c>
      <c r="K1174" s="142" t="e" cm="1">
        <f t="array" ref="K1174">_xlfn.XLOOKUP($A1174&amp;$Q$3,Data[Index]&amp;Data[Valid Test, Can be used for conformity (Y/N)],Data[PN/km ('#)])</f>
        <v>#N/A</v>
      </c>
      <c r="L1174" s="129" t="e" cm="1">
        <f t="array" ref="L1174">_xlfn.XLOOKUP($A1174&amp;$Q$3,Data[Index]&amp;Data[Valid Test, Can be used for conformity (Y/N)],Data[PM/km (mg)])</f>
        <v>#N/A</v>
      </c>
      <c r="M1174" s="126" t="e" cm="1">
        <f t="array" ref="M1174">_xlfn.XLOOKUP($A1174&amp;$Q$3,Data[Index]&amp;Data[Valid Test, Can be used for conformity (Y/N)],Data[CH4 (mg/km)])</f>
        <v>#N/A</v>
      </c>
      <c r="N1174" s="126" t="e" cm="1">
        <f t="array" ref="N1174">_xlfn.XLOOKUP($A1174&amp;$Q$3,Data[Index]&amp;Data[Valid Test, Can be used for conformity (Y/N)],Data[N20 (mg/km)])</f>
        <v>#N/A</v>
      </c>
      <c r="O1174" s="129" t="e" cm="1">
        <f t="array" ref="O1174">_xlfn.XLOOKUP($A1174&amp;$Q$3,Data[Index]&amp;Data[Valid Test, Can be used for conformity (Y/N)],Data[l/100km])</f>
        <v>#N/A</v>
      </c>
      <c r="P1174" s="138" t="e">
        <f>_xlfn.XLOOKUP($A1174,Data[Index],Data[Comments])</f>
        <v>#N/A</v>
      </c>
    </row>
    <row r="1175" spans="1:16" x14ac:dyDescent="0.2">
      <c r="A1175" s="129"/>
      <c r="B1175" s="129"/>
      <c r="C1175" s="129" t="e" cm="1">
        <f t="array" ref="C1175">_xlfn.XLOOKUP($A1175&amp;$Q$3&amp;$R$3,Data[Index]&amp;Data[Valid Test, Can be used for conformity (Y/N)]&amp;Data[Cycle],Data[Test Name])</f>
        <v>#N/A</v>
      </c>
      <c r="D1175" s="167" t="e" cm="1">
        <f t="array" ref="D1175">_xlfn.XLOOKUP($A1175&amp;$Q$3&amp;$R$3,Data[Index]&amp;Data[Valid Test, Can be used for conformity (Y/N)]&amp;Data[Cycle],Data[Mileage (Miles)])</f>
        <v>#N/A</v>
      </c>
      <c r="E1175" s="130" t="e" cm="1">
        <f t="array" ref="E1175">_xlfn.XLOOKUP($A1175&amp;$Q$3&amp;$R$3,Data[Index]&amp;Data[Valid Test, Can be used for conformity (Y/N)]&amp;Data[Cycle],Data[Date])</f>
        <v>#N/A</v>
      </c>
      <c r="F1175" s="129" t="e" cm="1">
        <f t="array" ref="F1175">_xlfn.XLOOKUP($A1175&amp;$Q$3&amp;$R$3,Data[Index]&amp;Data[Valid Test, Can be used for conformity (Y/N)]&amp;Data[Cycle],Data[CO/km (mg)])</f>
        <v>#N/A</v>
      </c>
      <c r="G1175" s="129" t="e" cm="1">
        <f t="array" ref="G1175">_xlfn.XLOOKUP($A1175&amp;$Q$3,Data[Index]&amp;Data[Valid Test, Can be used for conformity (Y/N)],Data[CO2/km (g)])</f>
        <v>#N/A</v>
      </c>
      <c r="H1175" s="129" t="e" cm="1">
        <f t="array" ref="H1175">_xlfn.XLOOKUP($A1175&amp;$Q$3,Data[Index]&amp;Data[Valid Test, Can be used for conformity (Y/N)],Data[THC/km (mg)])</f>
        <v>#N/A</v>
      </c>
      <c r="I1175" s="129" t="e" cm="1">
        <f t="array" ref="I1175">_xlfn.XLOOKUP($A1175&amp;$Q$3,Data[Index]&amp;Data[Valid Test, Can be used for conformity (Y/N)],Data[NOx/km (mg)])</f>
        <v>#N/A</v>
      </c>
      <c r="J1175" s="129" t="e" cm="1">
        <f t="array" ref="J1175">_xlfn.XLOOKUP($A1175&amp;$Q$3,Data[Index]&amp;Data[Valid Test, Can be used for conformity (Y/N)],Data[THC + NOx/km (mg)])</f>
        <v>#N/A</v>
      </c>
      <c r="K1175" s="142" t="e" cm="1">
        <f t="array" ref="K1175">_xlfn.XLOOKUP($A1175&amp;$Q$3,Data[Index]&amp;Data[Valid Test, Can be used for conformity (Y/N)],Data[PN/km ('#)])</f>
        <v>#N/A</v>
      </c>
      <c r="L1175" s="129" t="e" cm="1">
        <f t="array" ref="L1175">_xlfn.XLOOKUP($A1175&amp;$Q$3,Data[Index]&amp;Data[Valid Test, Can be used for conformity (Y/N)],Data[PM/km (mg)])</f>
        <v>#N/A</v>
      </c>
      <c r="M1175" s="126" t="e" cm="1">
        <f t="array" ref="M1175">_xlfn.XLOOKUP($A1175&amp;$Q$3,Data[Index]&amp;Data[Valid Test, Can be used for conformity (Y/N)],Data[CH4 (mg/km)])</f>
        <v>#N/A</v>
      </c>
      <c r="N1175" s="126" t="e" cm="1">
        <f t="array" ref="N1175">_xlfn.XLOOKUP($A1175&amp;$Q$3,Data[Index]&amp;Data[Valid Test, Can be used for conformity (Y/N)],Data[N20 (mg/km)])</f>
        <v>#N/A</v>
      </c>
      <c r="O1175" s="129" t="e" cm="1">
        <f t="array" ref="O1175">_xlfn.XLOOKUP($A1175&amp;$Q$3,Data[Index]&amp;Data[Valid Test, Can be used for conformity (Y/N)],Data[l/100km])</f>
        <v>#N/A</v>
      </c>
      <c r="P1175" s="138" t="e">
        <f>_xlfn.XLOOKUP($A1175,Data[Index],Data[Comments])</f>
        <v>#N/A</v>
      </c>
    </row>
    <row r="1176" spans="1:16" x14ac:dyDescent="0.2">
      <c r="A1176" s="129"/>
      <c r="B1176" s="129"/>
      <c r="C1176" s="129" t="e" cm="1">
        <f t="array" ref="C1176">_xlfn.XLOOKUP($A1176&amp;$Q$3&amp;$R$3,Data[Index]&amp;Data[Valid Test, Can be used for conformity (Y/N)]&amp;Data[Cycle],Data[Test Name])</f>
        <v>#N/A</v>
      </c>
      <c r="D1176" s="167" t="e" cm="1">
        <f t="array" ref="D1176">_xlfn.XLOOKUP($A1176&amp;$Q$3&amp;$R$3,Data[Index]&amp;Data[Valid Test, Can be used for conformity (Y/N)]&amp;Data[Cycle],Data[Mileage (Miles)])</f>
        <v>#N/A</v>
      </c>
      <c r="E1176" s="130" t="e" cm="1">
        <f t="array" ref="E1176">_xlfn.XLOOKUP($A1176&amp;$Q$3&amp;$R$3,Data[Index]&amp;Data[Valid Test, Can be used for conformity (Y/N)]&amp;Data[Cycle],Data[Date])</f>
        <v>#N/A</v>
      </c>
      <c r="F1176" s="129" t="e" cm="1">
        <f t="array" ref="F1176">_xlfn.XLOOKUP($A1176&amp;$Q$3&amp;$R$3,Data[Index]&amp;Data[Valid Test, Can be used for conformity (Y/N)]&amp;Data[Cycle],Data[CO/km (mg)])</f>
        <v>#N/A</v>
      </c>
      <c r="G1176" s="129" t="e" cm="1">
        <f t="array" ref="G1176">_xlfn.XLOOKUP($A1176&amp;$Q$3,Data[Index]&amp;Data[Valid Test, Can be used for conformity (Y/N)],Data[CO2/km (g)])</f>
        <v>#N/A</v>
      </c>
      <c r="H1176" s="129" t="e" cm="1">
        <f t="array" ref="H1176">_xlfn.XLOOKUP($A1176&amp;$Q$3,Data[Index]&amp;Data[Valid Test, Can be used for conformity (Y/N)],Data[THC/km (mg)])</f>
        <v>#N/A</v>
      </c>
      <c r="I1176" s="129" t="e" cm="1">
        <f t="array" ref="I1176">_xlfn.XLOOKUP($A1176&amp;$Q$3,Data[Index]&amp;Data[Valid Test, Can be used for conformity (Y/N)],Data[NOx/km (mg)])</f>
        <v>#N/A</v>
      </c>
      <c r="J1176" s="129" t="e" cm="1">
        <f t="array" ref="J1176">_xlfn.XLOOKUP($A1176&amp;$Q$3,Data[Index]&amp;Data[Valid Test, Can be used for conformity (Y/N)],Data[THC + NOx/km (mg)])</f>
        <v>#N/A</v>
      </c>
      <c r="K1176" s="142" t="e" cm="1">
        <f t="array" ref="K1176">_xlfn.XLOOKUP($A1176&amp;$Q$3,Data[Index]&amp;Data[Valid Test, Can be used for conformity (Y/N)],Data[PN/km ('#)])</f>
        <v>#N/A</v>
      </c>
      <c r="L1176" s="129" t="e" cm="1">
        <f t="array" ref="L1176">_xlfn.XLOOKUP($A1176&amp;$Q$3,Data[Index]&amp;Data[Valid Test, Can be used for conformity (Y/N)],Data[PM/km (mg)])</f>
        <v>#N/A</v>
      </c>
      <c r="M1176" s="126" t="e" cm="1">
        <f t="array" ref="M1176">_xlfn.XLOOKUP($A1176&amp;$Q$3,Data[Index]&amp;Data[Valid Test, Can be used for conformity (Y/N)],Data[CH4 (mg/km)])</f>
        <v>#N/A</v>
      </c>
      <c r="N1176" s="126" t="e" cm="1">
        <f t="array" ref="N1176">_xlfn.XLOOKUP($A1176&amp;$Q$3,Data[Index]&amp;Data[Valid Test, Can be used for conformity (Y/N)],Data[N20 (mg/km)])</f>
        <v>#N/A</v>
      </c>
      <c r="O1176" s="129" t="e" cm="1">
        <f t="array" ref="O1176">_xlfn.XLOOKUP($A1176&amp;$Q$3,Data[Index]&amp;Data[Valid Test, Can be used for conformity (Y/N)],Data[l/100km])</f>
        <v>#N/A</v>
      </c>
      <c r="P1176" s="138" t="e">
        <f>_xlfn.XLOOKUP($A1176,Data[Index],Data[Comments])</f>
        <v>#N/A</v>
      </c>
    </row>
    <row r="1177" spans="1:16" x14ac:dyDescent="0.2">
      <c r="A1177" s="129"/>
      <c r="B1177" s="129"/>
      <c r="C1177" s="129" t="e" cm="1">
        <f t="array" ref="C1177">_xlfn.XLOOKUP($A1177&amp;$Q$3&amp;$R$3,Data[Index]&amp;Data[Valid Test, Can be used for conformity (Y/N)]&amp;Data[Cycle],Data[Test Name])</f>
        <v>#N/A</v>
      </c>
      <c r="D1177" s="167" t="e" cm="1">
        <f t="array" ref="D1177">_xlfn.XLOOKUP($A1177&amp;$Q$3&amp;$R$3,Data[Index]&amp;Data[Valid Test, Can be used for conformity (Y/N)]&amp;Data[Cycle],Data[Mileage (Miles)])</f>
        <v>#N/A</v>
      </c>
      <c r="E1177" s="130" t="e" cm="1">
        <f t="array" ref="E1177">_xlfn.XLOOKUP($A1177&amp;$Q$3&amp;$R$3,Data[Index]&amp;Data[Valid Test, Can be used for conformity (Y/N)]&amp;Data[Cycle],Data[Date])</f>
        <v>#N/A</v>
      </c>
      <c r="F1177" s="129" t="e" cm="1">
        <f t="array" ref="F1177">_xlfn.XLOOKUP($A1177&amp;$Q$3&amp;$R$3,Data[Index]&amp;Data[Valid Test, Can be used for conformity (Y/N)]&amp;Data[Cycle],Data[CO/km (mg)])</f>
        <v>#N/A</v>
      </c>
      <c r="G1177" s="129" t="e" cm="1">
        <f t="array" ref="G1177">_xlfn.XLOOKUP($A1177&amp;$Q$3,Data[Index]&amp;Data[Valid Test, Can be used for conformity (Y/N)],Data[CO2/km (g)])</f>
        <v>#N/A</v>
      </c>
      <c r="H1177" s="129" t="e" cm="1">
        <f t="array" ref="H1177">_xlfn.XLOOKUP($A1177&amp;$Q$3,Data[Index]&amp;Data[Valid Test, Can be used for conformity (Y/N)],Data[THC/km (mg)])</f>
        <v>#N/A</v>
      </c>
      <c r="I1177" s="129" t="e" cm="1">
        <f t="array" ref="I1177">_xlfn.XLOOKUP($A1177&amp;$Q$3,Data[Index]&amp;Data[Valid Test, Can be used for conformity (Y/N)],Data[NOx/km (mg)])</f>
        <v>#N/A</v>
      </c>
      <c r="J1177" s="129" t="e" cm="1">
        <f t="array" ref="J1177">_xlfn.XLOOKUP($A1177&amp;$Q$3,Data[Index]&amp;Data[Valid Test, Can be used for conformity (Y/N)],Data[THC + NOx/km (mg)])</f>
        <v>#N/A</v>
      </c>
      <c r="K1177" s="142" t="e" cm="1">
        <f t="array" ref="K1177">_xlfn.XLOOKUP($A1177&amp;$Q$3,Data[Index]&amp;Data[Valid Test, Can be used for conformity (Y/N)],Data[PN/km ('#)])</f>
        <v>#N/A</v>
      </c>
      <c r="L1177" s="129" t="e" cm="1">
        <f t="array" ref="L1177">_xlfn.XLOOKUP($A1177&amp;$Q$3,Data[Index]&amp;Data[Valid Test, Can be used for conformity (Y/N)],Data[PM/km (mg)])</f>
        <v>#N/A</v>
      </c>
      <c r="M1177" s="126" t="e" cm="1">
        <f t="array" ref="M1177">_xlfn.XLOOKUP($A1177&amp;$Q$3,Data[Index]&amp;Data[Valid Test, Can be used for conformity (Y/N)],Data[CH4 (mg/km)])</f>
        <v>#N/A</v>
      </c>
      <c r="N1177" s="126" t="e" cm="1">
        <f t="array" ref="N1177">_xlfn.XLOOKUP($A1177&amp;$Q$3,Data[Index]&amp;Data[Valid Test, Can be used for conformity (Y/N)],Data[N20 (mg/km)])</f>
        <v>#N/A</v>
      </c>
      <c r="O1177" s="129" t="e" cm="1">
        <f t="array" ref="O1177">_xlfn.XLOOKUP($A1177&amp;$Q$3,Data[Index]&amp;Data[Valid Test, Can be used for conformity (Y/N)],Data[l/100km])</f>
        <v>#N/A</v>
      </c>
      <c r="P1177" s="138">
        <f>_xlfn.XLOOKUP($A1177,Data[Index],Data[Comments])</f>
        <v>0</v>
      </c>
    </row>
    <row r="1178" spans="1:16" x14ac:dyDescent="0.2">
      <c r="A1178" s="129"/>
      <c r="B1178" s="129"/>
      <c r="C1178" s="129" t="e" cm="1">
        <f t="array" ref="C1178">_xlfn.XLOOKUP($A1178&amp;$Q$3&amp;$R$3,Data[Index]&amp;Data[Valid Test, Can be used for conformity (Y/N)]&amp;Data[Cycle],Data[Test Name])</f>
        <v>#N/A</v>
      </c>
      <c r="D1178" s="167" t="e" cm="1">
        <f t="array" ref="D1178">_xlfn.XLOOKUP($A1178&amp;$Q$3&amp;$R$3,Data[Index]&amp;Data[Valid Test, Can be used for conformity (Y/N)]&amp;Data[Cycle],Data[Mileage (Miles)])</f>
        <v>#N/A</v>
      </c>
      <c r="E1178" s="130" t="e" cm="1">
        <f t="array" ref="E1178">_xlfn.XLOOKUP($A1178&amp;$Q$3&amp;$R$3,Data[Index]&amp;Data[Valid Test, Can be used for conformity (Y/N)]&amp;Data[Cycle],Data[Date])</f>
        <v>#N/A</v>
      </c>
      <c r="F1178" s="129" t="e" cm="1">
        <f t="array" ref="F1178">_xlfn.XLOOKUP($A1178&amp;$Q$3&amp;$R$3,Data[Index]&amp;Data[Valid Test, Can be used for conformity (Y/N)]&amp;Data[Cycle],Data[CO/km (mg)])</f>
        <v>#N/A</v>
      </c>
      <c r="G1178" s="129" t="e" cm="1">
        <f t="array" ref="G1178">_xlfn.XLOOKUP($A1178&amp;$Q$3,Data[Index]&amp;Data[Valid Test, Can be used for conformity (Y/N)],Data[CO2/km (g)])</f>
        <v>#N/A</v>
      </c>
      <c r="H1178" s="129" t="e" cm="1">
        <f t="array" ref="H1178">_xlfn.XLOOKUP($A1178&amp;$Q$3,Data[Index]&amp;Data[Valid Test, Can be used for conformity (Y/N)],Data[THC/km (mg)])</f>
        <v>#N/A</v>
      </c>
      <c r="I1178" s="129" t="e" cm="1">
        <f t="array" ref="I1178">_xlfn.XLOOKUP($A1178&amp;$Q$3,Data[Index]&amp;Data[Valid Test, Can be used for conformity (Y/N)],Data[NOx/km (mg)])</f>
        <v>#N/A</v>
      </c>
      <c r="J1178" s="129" t="e" cm="1">
        <f t="array" ref="J1178">_xlfn.XLOOKUP($A1178&amp;$Q$3,Data[Index]&amp;Data[Valid Test, Can be used for conformity (Y/N)],Data[THC + NOx/km (mg)])</f>
        <v>#N/A</v>
      </c>
      <c r="K1178" s="142" t="e" cm="1">
        <f t="array" ref="K1178">_xlfn.XLOOKUP($A1178&amp;$Q$3,Data[Index]&amp;Data[Valid Test, Can be used for conformity (Y/N)],Data[PN/km ('#)])</f>
        <v>#N/A</v>
      </c>
      <c r="L1178" s="129" t="e" cm="1">
        <f t="array" ref="L1178">_xlfn.XLOOKUP($A1178&amp;$Q$3,Data[Index]&amp;Data[Valid Test, Can be used for conformity (Y/N)],Data[PM/km (mg)])</f>
        <v>#N/A</v>
      </c>
      <c r="M1178" s="126" t="e" cm="1">
        <f t="array" ref="M1178">_xlfn.XLOOKUP($A1178&amp;$Q$3,Data[Index]&amp;Data[Valid Test, Can be used for conformity (Y/N)],Data[CH4 (mg/km)])</f>
        <v>#N/A</v>
      </c>
      <c r="N1178" s="126" t="e" cm="1">
        <f t="array" ref="N1178">_xlfn.XLOOKUP($A1178&amp;$Q$3,Data[Index]&amp;Data[Valid Test, Can be used for conformity (Y/N)],Data[N20 (mg/km)])</f>
        <v>#N/A</v>
      </c>
      <c r="O1178" s="129" t="e" cm="1">
        <f t="array" ref="O1178">_xlfn.XLOOKUP($A1178&amp;$Q$3,Data[Index]&amp;Data[Valid Test, Can be used for conformity (Y/N)],Data[l/100km])</f>
        <v>#N/A</v>
      </c>
      <c r="P1178" s="138">
        <f>_xlfn.XLOOKUP($A1178,Data[Index],Data[Comments])</f>
        <v>0</v>
      </c>
    </row>
    <row r="1179" spans="1:16" x14ac:dyDescent="0.2">
      <c r="A1179" s="129"/>
      <c r="B1179" s="129"/>
      <c r="C1179" s="129" t="e" cm="1">
        <f t="array" ref="C1179">_xlfn.XLOOKUP($A1179&amp;$Q$3&amp;$R$3,Data[Index]&amp;Data[Valid Test, Can be used for conformity (Y/N)]&amp;Data[Cycle],Data[Test Name])</f>
        <v>#N/A</v>
      </c>
      <c r="D1179" s="167" t="e" cm="1">
        <f t="array" ref="D1179">_xlfn.XLOOKUP($A1179&amp;$Q$3&amp;$R$3,Data[Index]&amp;Data[Valid Test, Can be used for conformity (Y/N)]&amp;Data[Cycle],Data[Mileage (Miles)])</f>
        <v>#N/A</v>
      </c>
      <c r="E1179" s="130" t="e" cm="1">
        <f t="array" ref="E1179">_xlfn.XLOOKUP($A1179&amp;$Q$3&amp;$R$3,Data[Index]&amp;Data[Valid Test, Can be used for conformity (Y/N)]&amp;Data[Cycle],Data[Date])</f>
        <v>#N/A</v>
      </c>
      <c r="F1179" s="129" t="e" cm="1">
        <f t="array" ref="F1179">_xlfn.XLOOKUP($A1179&amp;$Q$3&amp;$R$3,Data[Index]&amp;Data[Valid Test, Can be used for conformity (Y/N)]&amp;Data[Cycle],Data[CO/km (mg)])</f>
        <v>#N/A</v>
      </c>
      <c r="G1179" s="129" t="e" cm="1">
        <f t="array" ref="G1179">_xlfn.XLOOKUP($A1179&amp;$Q$3,Data[Index]&amp;Data[Valid Test, Can be used for conformity (Y/N)],Data[CO2/km (g)])</f>
        <v>#N/A</v>
      </c>
      <c r="H1179" s="129" t="e" cm="1">
        <f t="array" ref="H1179">_xlfn.XLOOKUP($A1179&amp;$Q$3,Data[Index]&amp;Data[Valid Test, Can be used for conformity (Y/N)],Data[THC/km (mg)])</f>
        <v>#N/A</v>
      </c>
      <c r="I1179" s="129" t="e" cm="1">
        <f t="array" ref="I1179">_xlfn.XLOOKUP($A1179&amp;$Q$3,Data[Index]&amp;Data[Valid Test, Can be used for conformity (Y/N)],Data[NOx/km (mg)])</f>
        <v>#N/A</v>
      </c>
      <c r="J1179" s="129" t="e" cm="1">
        <f t="array" ref="J1179">_xlfn.XLOOKUP($A1179&amp;$Q$3,Data[Index]&amp;Data[Valid Test, Can be used for conformity (Y/N)],Data[THC + NOx/km (mg)])</f>
        <v>#N/A</v>
      </c>
      <c r="K1179" s="142" t="e" cm="1">
        <f t="array" ref="K1179">_xlfn.XLOOKUP($A1179&amp;$Q$3,Data[Index]&amp;Data[Valid Test, Can be used for conformity (Y/N)],Data[PN/km ('#)])</f>
        <v>#N/A</v>
      </c>
      <c r="L1179" s="129" t="e" cm="1">
        <f t="array" ref="L1179">_xlfn.XLOOKUP($A1179&amp;$Q$3,Data[Index]&amp;Data[Valid Test, Can be used for conformity (Y/N)],Data[PM/km (mg)])</f>
        <v>#N/A</v>
      </c>
      <c r="M1179" s="126" t="e" cm="1">
        <f t="array" ref="M1179">_xlfn.XLOOKUP($A1179&amp;$Q$3,Data[Index]&amp;Data[Valid Test, Can be used for conformity (Y/N)],Data[CH4 (mg/km)])</f>
        <v>#N/A</v>
      </c>
      <c r="N1179" s="126" t="e" cm="1">
        <f t="array" ref="N1179">_xlfn.XLOOKUP($A1179&amp;$Q$3,Data[Index]&amp;Data[Valid Test, Can be used for conformity (Y/N)],Data[N20 (mg/km)])</f>
        <v>#N/A</v>
      </c>
      <c r="O1179" s="129" t="e" cm="1">
        <f t="array" ref="O1179">_xlfn.XLOOKUP($A1179&amp;$Q$3,Data[Index]&amp;Data[Valid Test, Can be used for conformity (Y/N)],Data[l/100km])</f>
        <v>#N/A</v>
      </c>
      <c r="P1179" s="138" t="e">
        <f>_xlfn.XLOOKUP($A1179,Data[Index],Data[Comments])</f>
        <v>#N/A</v>
      </c>
    </row>
    <row r="1180" spans="1:16" x14ac:dyDescent="0.2">
      <c r="A1180" s="129"/>
      <c r="B1180" s="129"/>
      <c r="C1180" s="129" t="e" cm="1">
        <f t="array" ref="C1180">_xlfn.XLOOKUP($A1180&amp;$Q$3&amp;$R$3,Data[Index]&amp;Data[Valid Test, Can be used for conformity (Y/N)]&amp;Data[Cycle],Data[Test Name])</f>
        <v>#N/A</v>
      </c>
      <c r="D1180" s="167" t="e" cm="1">
        <f t="array" ref="D1180">_xlfn.XLOOKUP($A1180&amp;$Q$3&amp;$R$3,Data[Index]&amp;Data[Valid Test, Can be used for conformity (Y/N)]&amp;Data[Cycle],Data[Mileage (Miles)])</f>
        <v>#N/A</v>
      </c>
      <c r="E1180" s="130" t="e" cm="1">
        <f t="array" ref="E1180">_xlfn.XLOOKUP($A1180&amp;$Q$3&amp;$R$3,Data[Index]&amp;Data[Valid Test, Can be used for conformity (Y/N)]&amp;Data[Cycle],Data[Date])</f>
        <v>#N/A</v>
      </c>
      <c r="F1180" s="129" t="e" cm="1">
        <f t="array" ref="F1180">_xlfn.XLOOKUP($A1180&amp;$Q$3&amp;$R$3,Data[Index]&amp;Data[Valid Test, Can be used for conformity (Y/N)]&amp;Data[Cycle],Data[CO/km (mg)])</f>
        <v>#N/A</v>
      </c>
      <c r="G1180" s="129" t="e" cm="1">
        <f t="array" ref="G1180">_xlfn.XLOOKUP($A1180&amp;$Q$3,Data[Index]&amp;Data[Valid Test, Can be used for conformity (Y/N)],Data[CO2/km (g)])</f>
        <v>#N/A</v>
      </c>
      <c r="H1180" s="129" t="e" cm="1">
        <f t="array" ref="H1180">_xlfn.XLOOKUP($A1180&amp;$Q$3,Data[Index]&amp;Data[Valid Test, Can be used for conformity (Y/N)],Data[THC/km (mg)])</f>
        <v>#N/A</v>
      </c>
      <c r="I1180" s="129" t="e" cm="1">
        <f t="array" ref="I1180">_xlfn.XLOOKUP($A1180&amp;$Q$3,Data[Index]&amp;Data[Valid Test, Can be used for conformity (Y/N)],Data[NOx/km (mg)])</f>
        <v>#N/A</v>
      </c>
      <c r="J1180" s="129" t="e" cm="1">
        <f t="array" ref="J1180">_xlfn.XLOOKUP($A1180&amp;$Q$3,Data[Index]&amp;Data[Valid Test, Can be used for conformity (Y/N)],Data[THC + NOx/km (mg)])</f>
        <v>#N/A</v>
      </c>
      <c r="K1180" s="142" t="e" cm="1">
        <f t="array" ref="K1180">_xlfn.XLOOKUP($A1180&amp;$Q$3,Data[Index]&amp;Data[Valid Test, Can be used for conformity (Y/N)],Data[PN/km ('#)])</f>
        <v>#N/A</v>
      </c>
      <c r="L1180" s="129" t="e" cm="1">
        <f t="array" ref="L1180">_xlfn.XLOOKUP($A1180&amp;$Q$3,Data[Index]&amp;Data[Valid Test, Can be used for conformity (Y/N)],Data[PM/km (mg)])</f>
        <v>#N/A</v>
      </c>
      <c r="M1180" s="126" t="e" cm="1">
        <f t="array" ref="M1180">_xlfn.XLOOKUP($A1180&amp;$Q$3,Data[Index]&amp;Data[Valid Test, Can be used for conformity (Y/N)],Data[CH4 (mg/km)])</f>
        <v>#N/A</v>
      </c>
      <c r="N1180" s="126" t="e" cm="1">
        <f t="array" ref="N1180">_xlfn.XLOOKUP($A1180&amp;$Q$3,Data[Index]&amp;Data[Valid Test, Can be used for conformity (Y/N)],Data[N20 (mg/km)])</f>
        <v>#N/A</v>
      </c>
      <c r="O1180" s="129" t="e" cm="1">
        <f t="array" ref="O1180">_xlfn.XLOOKUP($A1180&amp;$Q$3,Data[Index]&amp;Data[Valid Test, Can be used for conformity (Y/N)],Data[l/100km])</f>
        <v>#N/A</v>
      </c>
      <c r="P1180" s="138">
        <f>_xlfn.XLOOKUP($A1180,Data[Index],Data[Comments])</f>
        <v>0</v>
      </c>
    </row>
    <row r="1181" spans="1:16" x14ac:dyDescent="0.2">
      <c r="A1181" s="129"/>
      <c r="B1181" s="129"/>
      <c r="C1181" s="129" t="e" cm="1">
        <f t="array" ref="C1181">_xlfn.XLOOKUP($A1181&amp;$Q$3&amp;$R$3,Data[Index]&amp;Data[Valid Test, Can be used for conformity (Y/N)]&amp;Data[Cycle],Data[Test Name])</f>
        <v>#N/A</v>
      </c>
      <c r="D1181" s="167" t="e" cm="1">
        <f t="array" ref="D1181">_xlfn.XLOOKUP($A1181&amp;$Q$3&amp;$R$3,Data[Index]&amp;Data[Valid Test, Can be used for conformity (Y/N)]&amp;Data[Cycle],Data[Mileage (Miles)])</f>
        <v>#N/A</v>
      </c>
      <c r="E1181" s="130" t="e" cm="1">
        <f t="array" ref="E1181">_xlfn.XLOOKUP($A1181&amp;$Q$3&amp;$R$3,Data[Index]&amp;Data[Valid Test, Can be used for conformity (Y/N)]&amp;Data[Cycle],Data[Date])</f>
        <v>#N/A</v>
      </c>
      <c r="F1181" s="129" t="e" cm="1">
        <f t="array" ref="F1181">_xlfn.XLOOKUP($A1181&amp;$Q$3&amp;$R$3,Data[Index]&amp;Data[Valid Test, Can be used for conformity (Y/N)]&amp;Data[Cycle],Data[CO/km (mg)])</f>
        <v>#N/A</v>
      </c>
      <c r="G1181" s="129" t="e" cm="1">
        <f t="array" ref="G1181">_xlfn.XLOOKUP($A1181&amp;$Q$3,Data[Index]&amp;Data[Valid Test, Can be used for conformity (Y/N)],Data[CO2/km (g)])</f>
        <v>#N/A</v>
      </c>
      <c r="H1181" s="129" t="e" cm="1">
        <f t="array" ref="H1181">_xlfn.XLOOKUP($A1181&amp;$Q$3,Data[Index]&amp;Data[Valid Test, Can be used for conformity (Y/N)],Data[THC/km (mg)])</f>
        <v>#N/A</v>
      </c>
      <c r="I1181" s="129" t="e" cm="1">
        <f t="array" ref="I1181">_xlfn.XLOOKUP($A1181&amp;$Q$3,Data[Index]&amp;Data[Valid Test, Can be used for conformity (Y/N)],Data[NOx/km (mg)])</f>
        <v>#N/A</v>
      </c>
      <c r="J1181" s="129" t="e" cm="1">
        <f t="array" ref="J1181">_xlfn.XLOOKUP($A1181&amp;$Q$3,Data[Index]&amp;Data[Valid Test, Can be used for conformity (Y/N)],Data[THC + NOx/km (mg)])</f>
        <v>#N/A</v>
      </c>
      <c r="K1181" s="142" t="e" cm="1">
        <f t="array" ref="K1181">_xlfn.XLOOKUP($A1181&amp;$Q$3,Data[Index]&amp;Data[Valid Test, Can be used for conformity (Y/N)],Data[PN/km ('#)])</f>
        <v>#N/A</v>
      </c>
      <c r="L1181" s="129" t="e" cm="1">
        <f t="array" ref="L1181">_xlfn.XLOOKUP($A1181&amp;$Q$3,Data[Index]&amp;Data[Valid Test, Can be used for conformity (Y/N)],Data[PM/km (mg)])</f>
        <v>#N/A</v>
      </c>
      <c r="M1181" s="126" t="e" cm="1">
        <f t="array" ref="M1181">_xlfn.XLOOKUP($A1181&amp;$Q$3,Data[Index]&amp;Data[Valid Test, Can be used for conformity (Y/N)],Data[CH4 (mg/km)])</f>
        <v>#N/A</v>
      </c>
      <c r="N1181" s="126" t="e" cm="1">
        <f t="array" ref="N1181">_xlfn.XLOOKUP($A1181&amp;$Q$3,Data[Index]&amp;Data[Valid Test, Can be used for conformity (Y/N)],Data[N20 (mg/km)])</f>
        <v>#N/A</v>
      </c>
      <c r="O1181" s="129" t="e" cm="1">
        <f t="array" ref="O1181">_xlfn.XLOOKUP($A1181&amp;$Q$3,Data[Index]&amp;Data[Valid Test, Can be used for conformity (Y/N)],Data[l/100km])</f>
        <v>#N/A</v>
      </c>
      <c r="P1181" s="138">
        <f>_xlfn.XLOOKUP($A1181,Data[Index],Data[Comments])</f>
        <v>0</v>
      </c>
    </row>
    <row r="1182" spans="1:16" x14ac:dyDescent="0.2">
      <c r="A1182" s="129"/>
      <c r="B1182" s="129"/>
      <c r="C1182" s="129" t="e" cm="1">
        <f t="array" ref="C1182">_xlfn.XLOOKUP($A1182&amp;$Q$3&amp;$R$3,Data[Index]&amp;Data[Valid Test, Can be used for conformity (Y/N)]&amp;Data[Cycle],Data[Test Name])</f>
        <v>#N/A</v>
      </c>
      <c r="D1182" s="167" t="e" cm="1">
        <f t="array" ref="D1182">_xlfn.XLOOKUP($A1182&amp;$Q$3&amp;$R$3,Data[Index]&amp;Data[Valid Test, Can be used for conformity (Y/N)]&amp;Data[Cycle],Data[Mileage (Miles)])</f>
        <v>#N/A</v>
      </c>
      <c r="E1182" s="130" t="e" cm="1">
        <f t="array" ref="E1182">_xlfn.XLOOKUP($A1182&amp;$Q$3&amp;$R$3,Data[Index]&amp;Data[Valid Test, Can be used for conformity (Y/N)]&amp;Data[Cycle],Data[Date])</f>
        <v>#N/A</v>
      </c>
      <c r="F1182" s="129" t="e" cm="1">
        <f t="array" ref="F1182">_xlfn.XLOOKUP($A1182&amp;$Q$3&amp;$R$3,Data[Index]&amp;Data[Valid Test, Can be used for conformity (Y/N)]&amp;Data[Cycle],Data[CO/km (mg)])</f>
        <v>#N/A</v>
      </c>
      <c r="G1182" s="129" t="e" cm="1">
        <f t="array" ref="G1182">_xlfn.XLOOKUP($A1182&amp;$Q$3,Data[Index]&amp;Data[Valid Test, Can be used for conformity (Y/N)],Data[CO2/km (g)])</f>
        <v>#N/A</v>
      </c>
      <c r="H1182" s="129" t="e" cm="1">
        <f t="array" ref="H1182">_xlfn.XLOOKUP($A1182&amp;$Q$3,Data[Index]&amp;Data[Valid Test, Can be used for conformity (Y/N)],Data[THC/km (mg)])</f>
        <v>#N/A</v>
      </c>
      <c r="I1182" s="129" t="e" cm="1">
        <f t="array" ref="I1182">_xlfn.XLOOKUP($A1182&amp;$Q$3,Data[Index]&amp;Data[Valid Test, Can be used for conformity (Y/N)],Data[NOx/km (mg)])</f>
        <v>#N/A</v>
      </c>
      <c r="J1182" s="129" t="e" cm="1">
        <f t="array" ref="J1182">_xlfn.XLOOKUP($A1182&amp;$Q$3,Data[Index]&amp;Data[Valid Test, Can be used for conformity (Y/N)],Data[THC + NOx/km (mg)])</f>
        <v>#N/A</v>
      </c>
      <c r="K1182" s="142" t="e" cm="1">
        <f t="array" ref="K1182">_xlfn.XLOOKUP($A1182&amp;$Q$3,Data[Index]&amp;Data[Valid Test, Can be used for conformity (Y/N)],Data[PN/km ('#)])</f>
        <v>#N/A</v>
      </c>
      <c r="L1182" s="129" t="e" cm="1">
        <f t="array" ref="L1182">_xlfn.XLOOKUP($A1182&amp;$Q$3,Data[Index]&amp;Data[Valid Test, Can be used for conformity (Y/N)],Data[PM/km (mg)])</f>
        <v>#N/A</v>
      </c>
      <c r="M1182" s="126" t="e" cm="1">
        <f t="array" ref="M1182">_xlfn.XLOOKUP($A1182&amp;$Q$3,Data[Index]&amp;Data[Valid Test, Can be used for conformity (Y/N)],Data[CH4 (mg/km)])</f>
        <v>#N/A</v>
      </c>
      <c r="N1182" s="126" t="e" cm="1">
        <f t="array" ref="N1182">_xlfn.XLOOKUP($A1182&amp;$Q$3,Data[Index]&amp;Data[Valid Test, Can be used for conformity (Y/N)],Data[N20 (mg/km)])</f>
        <v>#N/A</v>
      </c>
      <c r="O1182" s="129" t="e" cm="1">
        <f t="array" ref="O1182">_xlfn.XLOOKUP($A1182&amp;$Q$3,Data[Index]&amp;Data[Valid Test, Can be used for conformity (Y/N)],Data[l/100km])</f>
        <v>#N/A</v>
      </c>
      <c r="P1182" s="138" t="e">
        <f>_xlfn.XLOOKUP($A1182,Data[Index],Data[Comments])</f>
        <v>#N/A</v>
      </c>
    </row>
    <row r="1183" spans="1:16" x14ac:dyDescent="0.2">
      <c r="A1183" s="129"/>
      <c r="B1183" s="129"/>
      <c r="C1183" s="129" t="e" cm="1">
        <f t="array" ref="C1183">_xlfn.XLOOKUP($A1183&amp;$Q$3&amp;$R$3,Data[Index]&amp;Data[Valid Test, Can be used for conformity (Y/N)]&amp;Data[Cycle],Data[Test Name])</f>
        <v>#N/A</v>
      </c>
      <c r="D1183" s="167" t="e" cm="1">
        <f t="array" ref="D1183">_xlfn.XLOOKUP($A1183&amp;$Q$3&amp;$R$3,Data[Index]&amp;Data[Valid Test, Can be used for conformity (Y/N)]&amp;Data[Cycle],Data[Mileage (Miles)])</f>
        <v>#N/A</v>
      </c>
      <c r="E1183" s="130" t="e" cm="1">
        <f t="array" ref="E1183">_xlfn.XLOOKUP($A1183&amp;$Q$3&amp;$R$3,Data[Index]&amp;Data[Valid Test, Can be used for conformity (Y/N)]&amp;Data[Cycle],Data[Date])</f>
        <v>#N/A</v>
      </c>
      <c r="F1183" s="129" t="e" cm="1">
        <f t="array" ref="F1183">_xlfn.XLOOKUP($A1183&amp;$Q$3&amp;$R$3,Data[Index]&amp;Data[Valid Test, Can be used for conformity (Y/N)]&amp;Data[Cycle],Data[CO/km (mg)])</f>
        <v>#N/A</v>
      </c>
      <c r="G1183" s="129" t="e" cm="1">
        <f t="array" ref="G1183">_xlfn.XLOOKUP($A1183&amp;$Q$3,Data[Index]&amp;Data[Valid Test, Can be used for conformity (Y/N)],Data[CO2/km (g)])</f>
        <v>#N/A</v>
      </c>
      <c r="H1183" s="129" t="e" cm="1">
        <f t="array" ref="H1183">_xlfn.XLOOKUP($A1183&amp;$Q$3,Data[Index]&amp;Data[Valid Test, Can be used for conformity (Y/N)],Data[THC/km (mg)])</f>
        <v>#N/A</v>
      </c>
      <c r="I1183" s="129" t="e" cm="1">
        <f t="array" ref="I1183">_xlfn.XLOOKUP($A1183&amp;$Q$3,Data[Index]&amp;Data[Valid Test, Can be used for conformity (Y/N)],Data[NOx/km (mg)])</f>
        <v>#N/A</v>
      </c>
      <c r="J1183" s="129" t="e" cm="1">
        <f t="array" ref="J1183">_xlfn.XLOOKUP($A1183&amp;$Q$3,Data[Index]&amp;Data[Valid Test, Can be used for conformity (Y/N)],Data[THC + NOx/km (mg)])</f>
        <v>#N/A</v>
      </c>
      <c r="K1183" s="142" t="e" cm="1">
        <f t="array" ref="K1183">_xlfn.XLOOKUP($A1183&amp;$Q$3,Data[Index]&amp;Data[Valid Test, Can be used for conformity (Y/N)],Data[PN/km ('#)])</f>
        <v>#N/A</v>
      </c>
      <c r="L1183" s="129" t="e" cm="1">
        <f t="array" ref="L1183">_xlfn.XLOOKUP($A1183&amp;$Q$3,Data[Index]&amp;Data[Valid Test, Can be used for conformity (Y/N)],Data[PM/km (mg)])</f>
        <v>#N/A</v>
      </c>
      <c r="M1183" s="126" t="e" cm="1">
        <f t="array" ref="M1183">_xlfn.XLOOKUP($A1183&amp;$Q$3,Data[Index]&amp;Data[Valid Test, Can be used for conformity (Y/N)],Data[CH4 (mg/km)])</f>
        <v>#N/A</v>
      </c>
      <c r="N1183" s="126" t="e" cm="1">
        <f t="array" ref="N1183">_xlfn.XLOOKUP($A1183&amp;$Q$3,Data[Index]&amp;Data[Valid Test, Can be used for conformity (Y/N)],Data[N20 (mg/km)])</f>
        <v>#N/A</v>
      </c>
      <c r="O1183" s="129" t="e" cm="1">
        <f t="array" ref="O1183">_xlfn.XLOOKUP($A1183&amp;$Q$3,Data[Index]&amp;Data[Valid Test, Can be used for conformity (Y/N)],Data[l/100km])</f>
        <v>#N/A</v>
      </c>
      <c r="P1183" s="138" t="e">
        <f>_xlfn.XLOOKUP($A1183,Data[Index],Data[Comments])</f>
        <v>#N/A</v>
      </c>
    </row>
    <row r="1184" spans="1:16" x14ac:dyDescent="0.2">
      <c r="A1184" s="129"/>
      <c r="B1184" s="129"/>
      <c r="C1184" s="129" t="e" cm="1">
        <f t="array" ref="C1184">_xlfn.XLOOKUP($A1184&amp;$Q$3&amp;$R$3,Data[Index]&amp;Data[Valid Test, Can be used for conformity (Y/N)]&amp;Data[Cycle],Data[Test Name])</f>
        <v>#N/A</v>
      </c>
      <c r="D1184" s="167" t="e" cm="1">
        <f t="array" ref="D1184">_xlfn.XLOOKUP($A1184&amp;$Q$3&amp;$R$3,Data[Index]&amp;Data[Valid Test, Can be used for conformity (Y/N)]&amp;Data[Cycle],Data[Mileage (Miles)])</f>
        <v>#N/A</v>
      </c>
      <c r="E1184" s="130" t="e" cm="1">
        <f t="array" ref="E1184">_xlfn.XLOOKUP($A1184&amp;$Q$3&amp;$R$3,Data[Index]&amp;Data[Valid Test, Can be used for conformity (Y/N)]&amp;Data[Cycle],Data[Date])</f>
        <v>#N/A</v>
      </c>
      <c r="F1184" s="129" t="e" cm="1">
        <f t="array" ref="F1184">_xlfn.XLOOKUP($A1184&amp;$Q$3&amp;$R$3,Data[Index]&amp;Data[Valid Test, Can be used for conformity (Y/N)]&amp;Data[Cycle],Data[CO/km (mg)])</f>
        <v>#N/A</v>
      </c>
      <c r="G1184" s="129" t="e" cm="1">
        <f t="array" ref="G1184">_xlfn.XLOOKUP($A1184&amp;$Q$3,Data[Index]&amp;Data[Valid Test, Can be used for conformity (Y/N)],Data[CO2/km (g)])</f>
        <v>#N/A</v>
      </c>
      <c r="H1184" s="129" t="e" cm="1">
        <f t="array" ref="H1184">_xlfn.XLOOKUP($A1184&amp;$Q$3,Data[Index]&amp;Data[Valid Test, Can be used for conformity (Y/N)],Data[THC/km (mg)])</f>
        <v>#N/A</v>
      </c>
      <c r="I1184" s="129" t="e" cm="1">
        <f t="array" ref="I1184">_xlfn.XLOOKUP($A1184&amp;$Q$3,Data[Index]&amp;Data[Valid Test, Can be used for conformity (Y/N)],Data[NOx/km (mg)])</f>
        <v>#N/A</v>
      </c>
      <c r="J1184" s="129" t="e" cm="1">
        <f t="array" ref="J1184">_xlfn.XLOOKUP($A1184&amp;$Q$3,Data[Index]&amp;Data[Valid Test, Can be used for conformity (Y/N)],Data[THC + NOx/km (mg)])</f>
        <v>#N/A</v>
      </c>
      <c r="K1184" s="142" t="e" cm="1">
        <f t="array" ref="K1184">_xlfn.XLOOKUP($A1184&amp;$Q$3,Data[Index]&amp;Data[Valid Test, Can be used for conformity (Y/N)],Data[PN/km ('#)])</f>
        <v>#N/A</v>
      </c>
      <c r="L1184" s="129" t="e" cm="1">
        <f t="array" ref="L1184">_xlfn.XLOOKUP($A1184&amp;$Q$3,Data[Index]&amp;Data[Valid Test, Can be used for conformity (Y/N)],Data[PM/km (mg)])</f>
        <v>#N/A</v>
      </c>
      <c r="M1184" s="126" t="e" cm="1">
        <f t="array" ref="M1184">_xlfn.XLOOKUP($A1184&amp;$Q$3,Data[Index]&amp;Data[Valid Test, Can be used for conformity (Y/N)],Data[CH4 (mg/km)])</f>
        <v>#N/A</v>
      </c>
      <c r="N1184" s="126" t="e" cm="1">
        <f t="array" ref="N1184">_xlfn.XLOOKUP($A1184&amp;$Q$3,Data[Index]&amp;Data[Valid Test, Can be used for conformity (Y/N)],Data[N20 (mg/km)])</f>
        <v>#N/A</v>
      </c>
      <c r="O1184" s="129" t="e" cm="1">
        <f t="array" ref="O1184">_xlfn.XLOOKUP($A1184&amp;$Q$3,Data[Index]&amp;Data[Valid Test, Can be used for conformity (Y/N)],Data[l/100km])</f>
        <v>#N/A</v>
      </c>
      <c r="P1184" s="138" t="e">
        <f>_xlfn.XLOOKUP($A1184,Data[Index],Data[Comments])</f>
        <v>#N/A</v>
      </c>
    </row>
    <row r="1185" spans="1:16" x14ac:dyDescent="0.2">
      <c r="A1185" s="129"/>
      <c r="B1185" s="129"/>
      <c r="C1185" s="129" t="e" cm="1">
        <f t="array" ref="C1185">_xlfn.XLOOKUP($A1185&amp;$Q$3&amp;$R$3,Data[Index]&amp;Data[Valid Test, Can be used for conformity (Y/N)]&amp;Data[Cycle],Data[Test Name])</f>
        <v>#N/A</v>
      </c>
      <c r="D1185" s="167" t="e" cm="1">
        <f t="array" ref="D1185">_xlfn.XLOOKUP($A1185&amp;$Q$3&amp;$R$3,Data[Index]&amp;Data[Valid Test, Can be used for conformity (Y/N)]&amp;Data[Cycle],Data[Mileage (Miles)])</f>
        <v>#N/A</v>
      </c>
      <c r="E1185" s="130" t="e" cm="1">
        <f t="array" ref="E1185">_xlfn.XLOOKUP($A1185&amp;$Q$3&amp;$R$3,Data[Index]&amp;Data[Valid Test, Can be used for conformity (Y/N)]&amp;Data[Cycle],Data[Date])</f>
        <v>#N/A</v>
      </c>
      <c r="F1185" s="129" t="e" cm="1">
        <f t="array" ref="F1185">_xlfn.XLOOKUP($A1185&amp;$Q$3&amp;$R$3,Data[Index]&amp;Data[Valid Test, Can be used for conformity (Y/N)]&amp;Data[Cycle],Data[CO/km (mg)])</f>
        <v>#N/A</v>
      </c>
      <c r="G1185" s="129" t="e" cm="1">
        <f t="array" ref="G1185">_xlfn.XLOOKUP($A1185&amp;$Q$3,Data[Index]&amp;Data[Valid Test, Can be used for conformity (Y/N)],Data[CO2/km (g)])</f>
        <v>#N/A</v>
      </c>
      <c r="H1185" s="129" t="e" cm="1">
        <f t="array" ref="H1185">_xlfn.XLOOKUP($A1185&amp;$Q$3,Data[Index]&amp;Data[Valid Test, Can be used for conformity (Y/N)],Data[THC/km (mg)])</f>
        <v>#N/A</v>
      </c>
      <c r="I1185" s="129" t="e" cm="1">
        <f t="array" ref="I1185">_xlfn.XLOOKUP($A1185&amp;$Q$3,Data[Index]&amp;Data[Valid Test, Can be used for conformity (Y/N)],Data[NOx/km (mg)])</f>
        <v>#N/A</v>
      </c>
      <c r="J1185" s="129" t="e" cm="1">
        <f t="array" ref="J1185">_xlfn.XLOOKUP($A1185&amp;$Q$3,Data[Index]&amp;Data[Valid Test, Can be used for conformity (Y/N)],Data[THC + NOx/km (mg)])</f>
        <v>#N/A</v>
      </c>
      <c r="K1185" s="142" t="e" cm="1">
        <f t="array" ref="K1185">_xlfn.XLOOKUP($A1185&amp;$Q$3,Data[Index]&amp;Data[Valid Test, Can be used for conformity (Y/N)],Data[PN/km ('#)])</f>
        <v>#N/A</v>
      </c>
      <c r="L1185" s="129" t="e" cm="1">
        <f t="array" ref="L1185">_xlfn.XLOOKUP($A1185&amp;$Q$3,Data[Index]&amp;Data[Valid Test, Can be used for conformity (Y/N)],Data[PM/km (mg)])</f>
        <v>#N/A</v>
      </c>
      <c r="M1185" s="126" t="e" cm="1">
        <f t="array" ref="M1185">_xlfn.XLOOKUP($A1185&amp;$Q$3,Data[Index]&amp;Data[Valid Test, Can be used for conformity (Y/N)],Data[CH4 (mg/km)])</f>
        <v>#N/A</v>
      </c>
      <c r="N1185" s="126" t="e" cm="1">
        <f t="array" ref="N1185">_xlfn.XLOOKUP($A1185&amp;$Q$3,Data[Index]&amp;Data[Valid Test, Can be used for conformity (Y/N)],Data[N20 (mg/km)])</f>
        <v>#N/A</v>
      </c>
      <c r="O1185" s="129" t="e" cm="1">
        <f t="array" ref="O1185">_xlfn.XLOOKUP($A1185&amp;$Q$3,Data[Index]&amp;Data[Valid Test, Can be used for conformity (Y/N)],Data[l/100km])</f>
        <v>#N/A</v>
      </c>
      <c r="P1185" s="138">
        <f>_xlfn.XLOOKUP($A1185,Data[Index],Data[Comments])</f>
        <v>0</v>
      </c>
    </row>
    <row r="1186" spans="1:16" x14ac:dyDescent="0.2">
      <c r="A1186" s="129"/>
      <c r="B1186" s="129"/>
      <c r="C1186" s="129" t="e" cm="1">
        <f t="array" ref="C1186">_xlfn.XLOOKUP($A1186&amp;$Q$3&amp;$R$3,Data[Index]&amp;Data[Valid Test, Can be used for conformity (Y/N)]&amp;Data[Cycle],Data[Test Name])</f>
        <v>#N/A</v>
      </c>
      <c r="D1186" s="167" t="e" cm="1">
        <f t="array" ref="D1186">_xlfn.XLOOKUP($A1186&amp;$Q$3&amp;$R$3,Data[Index]&amp;Data[Valid Test, Can be used for conformity (Y/N)]&amp;Data[Cycle],Data[Mileage (Miles)])</f>
        <v>#N/A</v>
      </c>
      <c r="E1186" s="130" t="e" cm="1">
        <f t="array" ref="E1186">_xlfn.XLOOKUP($A1186&amp;$Q$3&amp;$R$3,Data[Index]&amp;Data[Valid Test, Can be used for conformity (Y/N)]&amp;Data[Cycle],Data[Date])</f>
        <v>#N/A</v>
      </c>
      <c r="F1186" s="129" t="e" cm="1">
        <f t="array" ref="F1186">_xlfn.XLOOKUP($A1186&amp;$Q$3&amp;$R$3,Data[Index]&amp;Data[Valid Test, Can be used for conformity (Y/N)]&amp;Data[Cycle],Data[CO/km (mg)])</f>
        <v>#N/A</v>
      </c>
      <c r="G1186" s="129" t="e" cm="1">
        <f t="array" ref="G1186">_xlfn.XLOOKUP($A1186&amp;$Q$3,Data[Index]&amp;Data[Valid Test, Can be used for conformity (Y/N)],Data[CO2/km (g)])</f>
        <v>#N/A</v>
      </c>
      <c r="H1186" s="129" t="e" cm="1">
        <f t="array" ref="H1186">_xlfn.XLOOKUP($A1186&amp;$Q$3,Data[Index]&amp;Data[Valid Test, Can be used for conformity (Y/N)],Data[THC/km (mg)])</f>
        <v>#N/A</v>
      </c>
      <c r="I1186" s="129" t="e" cm="1">
        <f t="array" ref="I1186">_xlfn.XLOOKUP($A1186&amp;$Q$3,Data[Index]&amp;Data[Valid Test, Can be used for conformity (Y/N)],Data[NOx/km (mg)])</f>
        <v>#N/A</v>
      </c>
      <c r="J1186" s="129" t="e" cm="1">
        <f t="array" ref="J1186">_xlfn.XLOOKUP($A1186&amp;$Q$3,Data[Index]&amp;Data[Valid Test, Can be used for conformity (Y/N)],Data[THC + NOx/km (mg)])</f>
        <v>#N/A</v>
      </c>
      <c r="K1186" s="142" t="e" cm="1">
        <f t="array" ref="K1186">_xlfn.XLOOKUP($A1186&amp;$Q$3,Data[Index]&amp;Data[Valid Test, Can be used for conformity (Y/N)],Data[PN/km ('#)])</f>
        <v>#N/A</v>
      </c>
      <c r="L1186" s="129" t="e" cm="1">
        <f t="array" ref="L1186">_xlfn.XLOOKUP($A1186&amp;$Q$3,Data[Index]&amp;Data[Valid Test, Can be used for conformity (Y/N)],Data[PM/km (mg)])</f>
        <v>#N/A</v>
      </c>
      <c r="M1186" s="126" t="e" cm="1">
        <f t="array" ref="M1186">_xlfn.XLOOKUP($A1186&amp;$Q$3,Data[Index]&amp;Data[Valid Test, Can be used for conformity (Y/N)],Data[CH4 (mg/km)])</f>
        <v>#N/A</v>
      </c>
      <c r="N1186" s="126" t="e" cm="1">
        <f t="array" ref="N1186">_xlfn.XLOOKUP($A1186&amp;$Q$3,Data[Index]&amp;Data[Valid Test, Can be used for conformity (Y/N)],Data[N20 (mg/km)])</f>
        <v>#N/A</v>
      </c>
      <c r="O1186" s="129" t="e" cm="1">
        <f t="array" ref="O1186">_xlfn.XLOOKUP($A1186&amp;$Q$3,Data[Index]&amp;Data[Valid Test, Can be used for conformity (Y/N)],Data[l/100km])</f>
        <v>#N/A</v>
      </c>
      <c r="P1186" s="138">
        <f>_xlfn.XLOOKUP($A1186,Data[Index],Data[Comments])</f>
        <v>0</v>
      </c>
    </row>
    <row r="1187" spans="1:16" x14ac:dyDescent="0.2">
      <c r="A1187" s="129"/>
      <c r="B1187" s="129"/>
      <c r="C1187" s="129" t="e" cm="1">
        <f t="array" ref="C1187">_xlfn.XLOOKUP($A1187&amp;$Q$3&amp;$R$3,Data[Index]&amp;Data[Valid Test, Can be used for conformity (Y/N)]&amp;Data[Cycle],Data[Test Name])</f>
        <v>#N/A</v>
      </c>
      <c r="D1187" s="167" t="e" cm="1">
        <f t="array" ref="D1187">_xlfn.XLOOKUP($A1187&amp;$Q$3&amp;$R$3,Data[Index]&amp;Data[Valid Test, Can be used for conformity (Y/N)]&amp;Data[Cycle],Data[Mileage (Miles)])</f>
        <v>#N/A</v>
      </c>
      <c r="E1187" s="130" t="e" cm="1">
        <f t="array" ref="E1187">_xlfn.XLOOKUP($A1187&amp;$Q$3&amp;$R$3,Data[Index]&amp;Data[Valid Test, Can be used for conformity (Y/N)]&amp;Data[Cycle],Data[Date])</f>
        <v>#N/A</v>
      </c>
      <c r="F1187" s="129" t="e" cm="1">
        <f t="array" ref="F1187">_xlfn.XLOOKUP($A1187&amp;$Q$3&amp;$R$3,Data[Index]&amp;Data[Valid Test, Can be used for conformity (Y/N)]&amp;Data[Cycle],Data[CO/km (mg)])</f>
        <v>#N/A</v>
      </c>
      <c r="G1187" s="129" t="e" cm="1">
        <f t="array" ref="G1187">_xlfn.XLOOKUP($A1187&amp;$Q$3,Data[Index]&amp;Data[Valid Test, Can be used for conformity (Y/N)],Data[CO2/km (g)])</f>
        <v>#N/A</v>
      </c>
      <c r="H1187" s="129" t="e" cm="1">
        <f t="array" ref="H1187">_xlfn.XLOOKUP($A1187&amp;$Q$3,Data[Index]&amp;Data[Valid Test, Can be used for conformity (Y/N)],Data[THC/km (mg)])</f>
        <v>#N/A</v>
      </c>
      <c r="I1187" s="129" t="e" cm="1">
        <f t="array" ref="I1187">_xlfn.XLOOKUP($A1187&amp;$Q$3,Data[Index]&amp;Data[Valid Test, Can be used for conformity (Y/N)],Data[NOx/km (mg)])</f>
        <v>#N/A</v>
      </c>
      <c r="J1187" s="129" t="e" cm="1">
        <f t="array" ref="J1187">_xlfn.XLOOKUP($A1187&amp;$Q$3,Data[Index]&amp;Data[Valid Test, Can be used for conformity (Y/N)],Data[THC + NOx/km (mg)])</f>
        <v>#N/A</v>
      </c>
      <c r="K1187" s="142" t="e" cm="1">
        <f t="array" ref="K1187">_xlfn.XLOOKUP($A1187&amp;$Q$3,Data[Index]&amp;Data[Valid Test, Can be used for conformity (Y/N)],Data[PN/km ('#)])</f>
        <v>#N/A</v>
      </c>
      <c r="L1187" s="129" t="e" cm="1">
        <f t="array" ref="L1187">_xlfn.XLOOKUP($A1187&amp;$Q$3,Data[Index]&amp;Data[Valid Test, Can be used for conformity (Y/N)],Data[PM/km (mg)])</f>
        <v>#N/A</v>
      </c>
      <c r="M1187" s="126" t="e" cm="1">
        <f t="array" ref="M1187">_xlfn.XLOOKUP($A1187&amp;$Q$3,Data[Index]&amp;Data[Valid Test, Can be used for conformity (Y/N)],Data[CH4 (mg/km)])</f>
        <v>#N/A</v>
      </c>
      <c r="N1187" s="126" t="e" cm="1">
        <f t="array" ref="N1187">_xlfn.XLOOKUP($A1187&amp;$Q$3,Data[Index]&amp;Data[Valid Test, Can be used for conformity (Y/N)],Data[N20 (mg/km)])</f>
        <v>#N/A</v>
      </c>
      <c r="O1187" s="129" t="e" cm="1">
        <f t="array" ref="O1187">_xlfn.XLOOKUP($A1187&amp;$Q$3,Data[Index]&amp;Data[Valid Test, Can be used for conformity (Y/N)],Data[l/100km])</f>
        <v>#N/A</v>
      </c>
      <c r="P1187" s="138" t="e">
        <f>_xlfn.XLOOKUP($A1187,Data[Index],Data[Comments])</f>
        <v>#N/A</v>
      </c>
    </row>
    <row r="1188" spans="1:16" x14ac:dyDescent="0.2">
      <c r="A1188" s="129"/>
      <c r="B1188" s="129"/>
      <c r="C1188" s="129" t="e" cm="1">
        <f t="array" ref="C1188">_xlfn.XLOOKUP($A1188&amp;$Q$3&amp;$R$3,Data[Index]&amp;Data[Valid Test, Can be used for conformity (Y/N)]&amp;Data[Cycle],Data[Test Name])</f>
        <v>#N/A</v>
      </c>
      <c r="D1188" s="167" t="e" cm="1">
        <f t="array" ref="D1188">_xlfn.XLOOKUP($A1188&amp;$Q$3&amp;$R$3,Data[Index]&amp;Data[Valid Test, Can be used for conformity (Y/N)]&amp;Data[Cycle],Data[Mileage (Miles)])</f>
        <v>#N/A</v>
      </c>
      <c r="E1188" s="130" t="e" cm="1">
        <f t="array" ref="E1188">_xlfn.XLOOKUP($A1188&amp;$Q$3&amp;$R$3,Data[Index]&amp;Data[Valid Test, Can be used for conformity (Y/N)]&amp;Data[Cycle],Data[Date])</f>
        <v>#N/A</v>
      </c>
      <c r="F1188" s="129" t="e" cm="1">
        <f t="array" ref="F1188">_xlfn.XLOOKUP($A1188&amp;$Q$3&amp;$R$3,Data[Index]&amp;Data[Valid Test, Can be used for conformity (Y/N)]&amp;Data[Cycle],Data[CO/km (mg)])</f>
        <v>#N/A</v>
      </c>
      <c r="G1188" s="129" t="e" cm="1">
        <f t="array" ref="G1188">_xlfn.XLOOKUP($A1188&amp;$Q$3,Data[Index]&amp;Data[Valid Test, Can be used for conformity (Y/N)],Data[CO2/km (g)])</f>
        <v>#N/A</v>
      </c>
      <c r="H1188" s="129" t="e" cm="1">
        <f t="array" ref="H1188">_xlfn.XLOOKUP($A1188&amp;$Q$3,Data[Index]&amp;Data[Valid Test, Can be used for conformity (Y/N)],Data[THC/km (mg)])</f>
        <v>#N/A</v>
      </c>
      <c r="I1188" s="129" t="e" cm="1">
        <f t="array" ref="I1188">_xlfn.XLOOKUP($A1188&amp;$Q$3,Data[Index]&amp;Data[Valid Test, Can be used for conformity (Y/N)],Data[NOx/km (mg)])</f>
        <v>#N/A</v>
      </c>
      <c r="J1188" s="129" t="e" cm="1">
        <f t="array" ref="J1188">_xlfn.XLOOKUP($A1188&amp;$Q$3,Data[Index]&amp;Data[Valid Test, Can be used for conformity (Y/N)],Data[THC + NOx/km (mg)])</f>
        <v>#N/A</v>
      </c>
      <c r="K1188" s="142" t="e" cm="1">
        <f t="array" ref="K1188">_xlfn.XLOOKUP($A1188&amp;$Q$3,Data[Index]&amp;Data[Valid Test, Can be used for conformity (Y/N)],Data[PN/km ('#)])</f>
        <v>#N/A</v>
      </c>
      <c r="L1188" s="129" t="e" cm="1">
        <f t="array" ref="L1188">_xlfn.XLOOKUP($A1188&amp;$Q$3,Data[Index]&amp;Data[Valid Test, Can be used for conformity (Y/N)],Data[PM/km (mg)])</f>
        <v>#N/A</v>
      </c>
      <c r="M1188" s="126" t="e" cm="1">
        <f t="array" ref="M1188">_xlfn.XLOOKUP($A1188&amp;$Q$3,Data[Index]&amp;Data[Valid Test, Can be used for conformity (Y/N)],Data[CH4 (mg/km)])</f>
        <v>#N/A</v>
      </c>
      <c r="N1188" s="126" t="e" cm="1">
        <f t="array" ref="N1188">_xlfn.XLOOKUP($A1188&amp;$Q$3,Data[Index]&amp;Data[Valid Test, Can be used for conformity (Y/N)],Data[N20 (mg/km)])</f>
        <v>#N/A</v>
      </c>
      <c r="O1188" s="129" t="e" cm="1">
        <f t="array" ref="O1188">_xlfn.XLOOKUP($A1188&amp;$Q$3,Data[Index]&amp;Data[Valid Test, Can be used for conformity (Y/N)],Data[l/100km])</f>
        <v>#N/A</v>
      </c>
      <c r="P1188" s="138">
        <f>_xlfn.XLOOKUP($A1188,Data[Index],Data[Comments])</f>
        <v>0</v>
      </c>
    </row>
    <row r="1189" spans="1:16" x14ac:dyDescent="0.2">
      <c r="A1189" s="129"/>
      <c r="B1189" s="129"/>
      <c r="C1189" s="129" t="e" cm="1">
        <f t="array" ref="C1189">_xlfn.XLOOKUP($A1189&amp;$Q$3&amp;$R$3,Data[Index]&amp;Data[Valid Test, Can be used for conformity (Y/N)]&amp;Data[Cycle],Data[Test Name])</f>
        <v>#N/A</v>
      </c>
      <c r="D1189" s="167" t="e" cm="1">
        <f t="array" ref="D1189">_xlfn.XLOOKUP($A1189&amp;$Q$3&amp;$R$3,Data[Index]&amp;Data[Valid Test, Can be used for conformity (Y/N)]&amp;Data[Cycle],Data[Mileage (Miles)])</f>
        <v>#N/A</v>
      </c>
      <c r="E1189" s="130" t="e" cm="1">
        <f t="array" ref="E1189">_xlfn.XLOOKUP($A1189&amp;$Q$3&amp;$R$3,Data[Index]&amp;Data[Valid Test, Can be used for conformity (Y/N)]&amp;Data[Cycle],Data[Date])</f>
        <v>#N/A</v>
      </c>
      <c r="F1189" s="129" t="e" cm="1">
        <f t="array" ref="F1189">_xlfn.XLOOKUP($A1189&amp;$Q$3&amp;$R$3,Data[Index]&amp;Data[Valid Test, Can be used for conformity (Y/N)]&amp;Data[Cycle],Data[CO/km (mg)])</f>
        <v>#N/A</v>
      </c>
      <c r="G1189" s="129" t="e" cm="1">
        <f t="array" ref="G1189">_xlfn.XLOOKUP($A1189&amp;$Q$3,Data[Index]&amp;Data[Valid Test, Can be used for conformity (Y/N)],Data[CO2/km (g)])</f>
        <v>#N/A</v>
      </c>
      <c r="H1189" s="129" t="e" cm="1">
        <f t="array" ref="H1189">_xlfn.XLOOKUP($A1189&amp;$Q$3,Data[Index]&amp;Data[Valid Test, Can be used for conformity (Y/N)],Data[THC/km (mg)])</f>
        <v>#N/A</v>
      </c>
      <c r="I1189" s="129" t="e" cm="1">
        <f t="array" ref="I1189">_xlfn.XLOOKUP($A1189&amp;$Q$3,Data[Index]&amp;Data[Valid Test, Can be used for conformity (Y/N)],Data[NOx/km (mg)])</f>
        <v>#N/A</v>
      </c>
      <c r="J1189" s="129" t="e" cm="1">
        <f t="array" ref="J1189">_xlfn.XLOOKUP($A1189&amp;$Q$3,Data[Index]&amp;Data[Valid Test, Can be used for conformity (Y/N)],Data[THC + NOx/km (mg)])</f>
        <v>#N/A</v>
      </c>
      <c r="K1189" s="142" t="e" cm="1">
        <f t="array" ref="K1189">_xlfn.XLOOKUP($A1189&amp;$Q$3,Data[Index]&amp;Data[Valid Test, Can be used for conformity (Y/N)],Data[PN/km ('#)])</f>
        <v>#N/A</v>
      </c>
      <c r="L1189" s="129" t="e" cm="1">
        <f t="array" ref="L1189">_xlfn.XLOOKUP($A1189&amp;$Q$3,Data[Index]&amp;Data[Valid Test, Can be used for conformity (Y/N)],Data[PM/km (mg)])</f>
        <v>#N/A</v>
      </c>
      <c r="M1189" s="126" t="e" cm="1">
        <f t="array" ref="M1189">_xlfn.XLOOKUP($A1189&amp;$Q$3,Data[Index]&amp;Data[Valid Test, Can be used for conformity (Y/N)],Data[CH4 (mg/km)])</f>
        <v>#N/A</v>
      </c>
      <c r="N1189" s="126" t="e" cm="1">
        <f t="array" ref="N1189">_xlfn.XLOOKUP($A1189&amp;$Q$3,Data[Index]&amp;Data[Valid Test, Can be used for conformity (Y/N)],Data[N20 (mg/km)])</f>
        <v>#N/A</v>
      </c>
      <c r="O1189" s="129" t="e" cm="1">
        <f t="array" ref="O1189">_xlfn.XLOOKUP($A1189&amp;$Q$3,Data[Index]&amp;Data[Valid Test, Can be used for conformity (Y/N)],Data[l/100km])</f>
        <v>#N/A</v>
      </c>
      <c r="P1189" s="138">
        <f>_xlfn.XLOOKUP($A1189,Data[Index],Data[Comments])</f>
        <v>0</v>
      </c>
    </row>
    <row r="1190" spans="1:16" x14ac:dyDescent="0.2">
      <c r="A1190" s="129"/>
      <c r="B1190" s="129"/>
      <c r="C1190" s="129" t="e" cm="1">
        <f t="array" ref="C1190">_xlfn.XLOOKUP($A1190&amp;$Q$3&amp;$R$3,Data[Index]&amp;Data[Valid Test, Can be used for conformity (Y/N)]&amp;Data[Cycle],Data[Test Name])</f>
        <v>#N/A</v>
      </c>
      <c r="D1190" s="167" t="e" cm="1">
        <f t="array" ref="D1190">_xlfn.XLOOKUP($A1190&amp;$Q$3&amp;$R$3,Data[Index]&amp;Data[Valid Test, Can be used for conformity (Y/N)]&amp;Data[Cycle],Data[Mileage (Miles)])</f>
        <v>#N/A</v>
      </c>
      <c r="E1190" s="130" t="e" cm="1">
        <f t="array" ref="E1190">_xlfn.XLOOKUP($A1190&amp;$Q$3&amp;$R$3,Data[Index]&amp;Data[Valid Test, Can be used for conformity (Y/N)]&amp;Data[Cycle],Data[Date])</f>
        <v>#N/A</v>
      </c>
      <c r="F1190" s="129" t="e" cm="1">
        <f t="array" ref="F1190">_xlfn.XLOOKUP($A1190&amp;$Q$3&amp;$R$3,Data[Index]&amp;Data[Valid Test, Can be used for conformity (Y/N)]&amp;Data[Cycle],Data[CO/km (mg)])</f>
        <v>#N/A</v>
      </c>
      <c r="G1190" s="129" t="e" cm="1">
        <f t="array" ref="G1190">_xlfn.XLOOKUP($A1190&amp;$Q$3,Data[Index]&amp;Data[Valid Test, Can be used for conformity (Y/N)],Data[CO2/km (g)])</f>
        <v>#N/A</v>
      </c>
      <c r="H1190" s="129" t="e" cm="1">
        <f t="array" ref="H1190">_xlfn.XLOOKUP($A1190&amp;$Q$3,Data[Index]&amp;Data[Valid Test, Can be used for conformity (Y/N)],Data[THC/km (mg)])</f>
        <v>#N/A</v>
      </c>
      <c r="I1190" s="129" t="e" cm="1">
        <f t="array" ref="I1190">_xlfn.XLOOKUP($A1190&amp;$Q$3,Data[Index]&amp;Data[Valid Test, Can be used for conformity (Y/N)],Data[NOx/km (mg)])</f>
        <v>#N/A</v>
      </c>
      <c r="J1190" s="129" t="e" cm="1">
        <f t="array" ref="J1190">_xlfn.XLOOKUP($A1190&amp;$Q$3,Data[Index]&amp;Data[Valid Test, Can be used for conformity (Y/N)],Data[THC + NOx/km (mg)])</f>
        <v>#N/A</v>
      </c>
      <c r="K1190" s="142" t="e" cm="1">
        <f t="array" ref="K1190">_xlfn.XLOOKUP($A1190&amp;$Q$3,Data[Index]&amp;Data[Valid Test, Can be used for conformity (Y/N)],Data[PN/km ('#)])</f>
        <v>#N/A</v>
      </c>
      <c r="L1190" s="129" t="e" cm="1">
        <f t="array" ref="L1190">_xlfn.XLOOKUP($A1190&amp;$Q$3,Data[Index]&amp;Data[Valid Test, Can be used for conformity (Y/N)],Data[PM/km (mg)])</f>
        <v>#N/A</v>
      </c>
      <c r="M1190" s="126" t="e" cm="1">
        <f t="array" ref="M1190">_xlfn.XLOOKUP($A1190&amp;$Q$3,Data[Index]&amp;Data[Valid Test, Can be used for conformity (Y/N)],Data[CH4 (mg/km)])</f>
        <v>#N/A</v>
      </c>
      <c r="N1190" s="126" t="e" cm="1">
        <f t="array" ref="N1190">_xlfn.XLOOKUP($A1190&amp;$Q$3,Data[Index]&amp;Data[Valid Test, Can be used for conformity (Y/N)],Data[N20 (mg/km)])</f>
        <v>#N/A</v>
      </c>
      <c r="O1190" s="129" t="e" cm="1">
        <f t="array" ref="O1190">_xlfn.XLOOKUP($A1190&amp;$Q$3,Data[Index]&amp;Data[Valid Test, Can be used for conformity (Y/N)],Data[l/100km])</f>
        <v>#N/A</v>
      </c>
      <c r="P1190" s="138" t="e">
        <f>_xlfn.XLOOKUP($A1190,Data[Index],Data[Comments])</f>
        <v>#N/A</v>
      </c>
    </row>
    <row r="1191" spans="1:16" x14ac:dyDescent="0.2">
      <c r="A1191" s="129"/>
      <c r="B1191" s="129"/>
      <c r="C1191" s="129" t="e" cm="1">
        <f t="array" ref="C1191">_xlfn.XLOOKUP($A1191&amp;$Q$3&amp;$R$3,Data[Index]&amp;Data[Valid Test, Can be used for conformity (Y/N)]&amp;Data[Cycle],Data[Test Name])</f>
        <v>#N/A</v>
      </c>
      <c r="D1191" s="167" t="e" cm="1">
        <f t="array" ref="D1191">_xlfn.XLOOKUP($A1191&amp;$Q$3&amp;$R$3,Data[Index]&amp;Data[Valid Test, Can be used for conformity (Y/N)]&amp;Data[Cycle],Data[Mileage (Miles)])</f>
        <v>#N/A</v>
      </c>
      <c r="E1191" s="130" t="e" cm="1">
        <f t="array" ref="E1191">_xlfn.XLOOKUP($A1191&amp;$Q$3&amp;$R$3,Data[Index]&amp;Data[Valid Test, Can be used for conformity (Y/N)]&amp;Data[Cycle],Data[Date])</f>
        <v>#N/A</v>
      </c>
      <c r="F1191" s="129" t="e" cm="1">
        <f t="array" ref="F1191">_xlfn.XLOOKUP($A1191&amp;$Q$3&amp;$R$3,Data[Index]&amp;Data[Valid Test, Can be used for conformity (Y/N)]&amp;Data[Cycle],Data[CO/km (mg)])</f>
        <v>#N/A</v>
      </c>
      <c r="G1191" s="129" t="e" cm="1">
        <f t="array" ref="G1191">_xlfn.XLOOKUP($A1191&amp;$Q$3,Data[Index]&amp;Data[Valid Test, Can be used for conformity (Y/N)],Data[CO2/km (g)])</f>
        <v>#N/A</v>
      </c>
      <c r="H1191" s="129" t="e" cm="1">
        <f t="array" ref="H1191">_xlfn.XLOOKUP($A1191&amp;$Q$3,Data[Index]&amp;Data[Valid Test, Can be used for conformity (Y/N)],Data[THC/km (mg)])</f>
        <v>#N/A</v>
      </c>
      <c r="I1191" s="129" t="e" cm="1">
        <f t="array" ref="I1191">_xlfn.XLOOKUP($A1191&amp;$Q$3,Data[Index]&amp;Data[Valid Test, Can be used for conformity (Y/N)],Data[NOx/km (mg)])</f>
        <v>#N/A</v>
      </c>
      <c r="J1191" s="129" t="e" cm="1">
        <f t="array" ref="J1191">_xlfn.XLOOKUP($A1191&amp;$Q$3,Data[Index]&amp;Data[Valid Test, Can be used for conformity (Y/N)],Data[THC + NOx/km (mg)])</f>
        <v>#N/A</v>
      </c>
      <c r="K1191" s="142" t="e" cm="1">
        <f t="array" ref="K1191">_xlfn.XLOOKUP($A1191&amp;$Q$3,Data[Index]&amp;Data[Valid Test, Can be used for conformity (Y/N)],Data[PN/km ('#)])</f>
        <v>#N/A</v>
      </c>
      <c r="L1191" s="129" t="e" cm="1">
        <f t="array" ref="L1191">_xlfn.XLOOKUP($A1191&amp;$Q$3,Data[Index]&amp;Data[Valid Test, Can be used for conformity (Y/N)],Data[PM/km (mg)])</f>
        <v>#N/A</v>
      </c>
      <c r="M1191" s="126" t="e" cm="1">
        <f t="array" ref="M1191">_xlfn.XLOOKUP($A1191&amp;$Q$3,Data[Index]&amp;Data[Valid Test, Can be used for conformity (Y/N)],Data[CH4 (mg/km)])</f>
        <v>#N/A</v>
      </c>
      <c r="N1191" s="126" t="e" cm="1">
        <f t="array" ref="N1191">_xlfn.XLOOKUP($A1191&amp;$Q$3,Data[Index]&amp;Data[Valid Test, Can be used for conformity (Y/N)],Data[N20 (mg/km)])</f>
        <v>#N/A</v>
      </c>
      <c r="O1191" s="129" t="e" cm="1">
        <f t="array" ref="O1191">_xlfn.XLOOKUP($A1191&amp;$Q$3,Data[Index]&amp;Data[Valid Test, Can be used for conformity (Y/N)],Data[l/100km])</f>
        <v>#N/A</v>
      </c>
      <c r="P1191" s="138" t="e">
        <f>_xlfn.XLOOKUP($A1191,Data[Index],Data[Comments])</f>
        <v>#N/A</v>
      </c>
    </row>
    <row r="1192" spans="1:16" x14ac:dyDescent="0.2">
      <c r="A1192" s="129"/>
      <c r="B1192" s="129"/>
      <c r="C1192" s="129" t="e" cm="1">
        <f t="array" ref="C1192">_xlfn.XLOOKUP($A1192&amp;$Q$3&amp;$R$3,Data[Index]&amp;Data[Valid Test, Can be used for conformity (Y/N)]&amp;Data[Cycle],Data[Test Name])</f>
        <v>#N/A</v>
      </c>
      <c r="D1192" s="167" t="e" cm="1">
        <f t="array" ref="D1192">_xlfn.XLOOKUP($A1192&amp;$Q$3&amp;$R$3,Data[Index]&amp;Data[Valid Test, Can be used for conformity (Y/N)]&amp;Data[Cycle],Data[Mileage (Miles)])</f>
        <v>#N/A</v>
      </c>
      <c r="E1192" s="130" t="e" cm="1">
        <f t="array" ref="E1192">_xlfn.XLOOKUP($A1192&amp;$Q$3&amp;$R$3,Data[Index]&amp;Data[Valid Test, Can be used for conformity (Y/N)]&amp;Data[Cycle],Data[Date])</f>
        <v>#N/A</v>
      </c>
      <c r="F1192" s="129" t="e" cm="1">
        <f t="array" ref="F1192">_xlfn.XLOOKUP($A1192&amp;$Q$3&amp;$R$3,Data[Index]&amp;Data[Valid Test, Can be used for conformity (Y/N)]&amp;Data[Cycle],Data[CO/km (mg)])</f>
        <v>#N/A</v>
      </c>
      <c r="G1192" s="129" t="e" cm="1">
        <f t="array" ref="G1192">_xlfn.XLOOKUP($A1192&amp;$Q$3,Data[Index]&amp;Data[Valid Test, Can be used for conformity (Y/N)],Data[CO2/km (g)])</f>
        <v>#N/A</v>
      </c>
      <c r="H1192" s="129" t="e" cm="1">
        <f t="array" ref="H1192">_xlfn.XLOOKUP($A1192&amp;$Q$3,Data[Index]&amp;Data[Valid Test, Can be used for conformity (Y/N)],Data[THC/km (mg)])</f>
        <v>#N/A</v>
      </c>
      <c r="I1192" s="129" t="e" cm="1">
        <f t="array" ref="I1192">_xlfn.XLOOKUP($A1192&amp;$Q$3,Data[Index]&amp;Data[Valid Test, Can be used for conformity (Y/N)],Data[NOx/km (mg)])</f>
        <v>#N/A</v>
      </c>
      <c r="J1192" s="129" t="e" cm="1">
        <f t="array" ref="J1192">_xlfn.XLOOKUP($A1192&amp;$Q$3,Data[Index]&amp;Data[Valid Test, Can be used for conformity (Y/N)],Data[THC + NOx/km (mg)])</f>
        <v>#N/A</v>
      </c>
      <c r="K1192" s="142" t="e" cm="1">
        <f t="array" ref="K1192">_xlfn.XLOOKUP($A1192&amp;$Q$3,Data[Index]&amp;Data[Valid Test, Can be used for conformity (Y/N)],Data[PN/km ('#)])</f>
        <v>#N/A</v>
      </c>
      <c r="L1192" s="129" t="e" cm="1">
        <f t="array" ref="L1192">_xlfn.XLOOKUP($A1192&amp;$Q$3,Data[Index]&amp;Data[Valid Test, Can be used for conformity (Y/N)],Data[PM/km (mg)])</f>
        <v>#N/A</v>
      </c>
      <c r="M1192" s="126" t="e" cm="1">
        <f t="array" ref="M1192">_xlfn.XLOOKUP($A1192&amp;$Q$3,Data[Index]&amp;Data[Valid Test, Can be used for conformity (Y/N)],Data[CH4 (mg/km)])</f>
        <v>#N/A</v>
      </c>
      <c r="N1192" s="126" t="e" cm="1">
        <f t="array" ref="N1192">_xlfn.XLOOKUP($A1192&amp;$Q$3,Data[Index]&amp;Data[Valid Test, Can be used for conformity (Y/N)],Data[N20 (mg/km)])</f>
        <v>#N/A</v>
      </c>
      <c r="O1192" s="129" t="e" cm="1">
        <f t="array" ref="O1192">_xlfn.XLOOKUP($A1192&amp;$Q$3,Data[Index]&amp;Data[Valid Test, Can be used for conformity (Y/N)],Data[l/100km])</f>
        <v>#N/A</v>
      </c>
      <c r="P1192" s="138" t="e">
        <f>_xlfn.XLOOKUP($A1192,Data[Index],Data[Comments])</f>
        <v>#N/A</v>
      </c>
    </row>
    <row r="1193" spans="1:16" x14ac:dyDescent="0.2">
      <c r="A1193" s="129"/>
      <c r="B1193" s="129"/>
      <c r="C1193" s="129" t="e" cm="1">
        <f t="array" ref="C1193">_xlfn.XLOOKUP($A1193&amp;$Q$3&amp;$R$3,Data[Index]&amp;Data[Valid Test, Can be used for conformity (Y/N)]&amp;Data[Cycle],Data[Test Name])</f>
        <v>#N/A</v>
      </c>
      <c r="D1193" s="167" t="e" cm="1">
        <f t="array" ref="D1193">_xlfn.XLOOKUP($A1193&amp;$Q$3&amp;$R$3,Data[Index]&amp;Data[Valid Test, Can be used for conformity (Y/N)]&amp;Data[Cycle],Data[Mileage (Miles)])</f>
        <v>#N/A</v>
      </c>
      <c r="E1193" s="130" t="e" cm="1">
        <f t="array" ref="E1193">_xlfn.XLOOKUP($A1193&amp;$Q$3&amp;$R$3,Data[Index]&amp;Data[Valid Test, Can be used for conformity (Y/N)]&amp;Data[Cycle],Data[Date])</f>
        <v>#N/A</v>
      </c>
      <c r="F1193" s="129" t="e" cm="1">
        <f t="array" ref="F1193">_xlfn.XLOOKUP($A1193&amp;$Q$3&amp;$R$3,Data[Index]&amp;Data[Valid Test, Can be used for conformity (Y/N)]&amp;Data[Cycle],Data[CO/km (mg)])</f>
        <v>#N/A</v>
      </c>
      <c r="G1193" s="129" t="e" cm="1">
        <f t="array" ref="G1193">_xlfn.XLOOKUP($A1193&amp;$Q$3,Data[Index]&amp;Data[Valid Test, Can be used for conformity (Y/N)],Data[CO2/km (g)])</f>
        <v>#N/A</v>
      </c>
      <c r="H1193" s="129" t="e" cm="1">
        <f t="array" ref="H1193">_xlfn.XLOOKUP($A1193&amp;$Q$3,Data[Index]&amp;Data[Valid Test, Can be used for conformity (Y/N)],Data[THC/km (mg)])</f>
        <v>#N/A</v>
      </c>
      <c r="I1193" s="129" t="e" cm="1">
        <f t="array" ref="I1193">_xlfn.XLOOKUP($A1193&amp;$Q$3,Data[Index]&amp;Data[Valid Test, Can be used for conformity (Y/N)],Data[NOx/km (mg)])</f>
        <v>#N/A</v>
      </c>
      <c r="J1193" s="129" t="e" cm="1">
        <f t="array" ref="J1193">_xlfn.XLOOKUP($A1193&amp;$Q$3,Data[Index]&amp;Data[Valid Test, Can be used for conformity (Y/N)],Data[THC + NOx/km (mg)])</f>
        <v>#N/A</v>
      </c>
      <c r="K1193" s="142" t="e" cm="1">
        <f t="array" ref="K1193">_xlfn.XLOOKUP($A1193&amp;$Q$3,Data[Index]&amp;Data[Valid Test, Can be used for conformity (Y/N)],Data[PN/km ('#)])</f>
        <v>#N/A</v>
      </c>
      <c r="L1193" s="129" t="e" cm="1">
        <f t="array" ref="L1193">_xlfn.XLOOKUP($A1193&amp;$Q$3,Data[Index]&amp;Data[Valid Test, Can be used for conformity (Y/N)],Data[PM/km (mg)])</f>
        <v>#N/A</v>
      </c>
      <c r="M1193" s="126" t="e" cm="1">
        <f t="array" ref="M1193">_xlfn.XLOOKUP($A1193&amp;$Q$3,Data[Index]&amp;Data[Valid Test, Can be used for conformity (Y/N)],Data[CH4 (mg/km)])</f>
        <v>#N/A</v>
      </c>
      <c r="N1193" s="126" t="e" cm="1">
        <f t="array" ref="N1193">_xlfn.XLOOKUP($A1193&amp;$Q$3,Data[Index]&amp;Data[Valid Test, Can be used for conformity (Y/N)],Data[N20 (mg/km)])</f>
        <v>#N/A</v>
      </c>
      <c r="O1193" s="129" t="e" cm="1">
        <f t="array" ref="O1193">_xlfn.XLOOKUP($A1193&amp;$Q$3,Data[Index]&amp;Data[Valid Test, Can be used for conformity (Y/N)],Data[l/100km])</f>
        <v>#N/A</v>
      </c>
      <c r="P1193" s="138">
        <f>_xlfn.XLOOKUP($A1193,Data[Index],Data[Comments])</f>
        <v>0</v>
      </c>
    </row>
    <row r="1194" spans="1:16" x14ac:dyDescent="0.2">
      <c r="A1194" s="129"/>
      <c r="B1194" s="129"/>
      <c r="C1194" s="129" t="e" cm="1">
        <f t="array" ref="C1194">_xlfn.XLOOKUP($A1194&amp;$Q$3&amp;$R$3,Data[Index]&amp;Data[Valid Test, Can be used for conformity (Y/N)]&amp;Data[Cycle],Data[Test Name])</f>
        <v>#N/A</v>
      </c>
      <c r="D1194" s="167" t="e" cm="1">
        <f t="array" ref="D1194">_xlfn.XLOOKUP($A1194&amp;$Q$3&amp;$R$3,Data[Index]&amp;Data[Valid Test, Can be used for conformity (Y/N)]&amp;Data[Cycle],Data[Mileage (Miles)])</f>
        <v>#N/A</v>
      </c>
      <c r="E1194" s="130" t="e" cm="1">
        <f t="array" ref="E1194">_xlfn.XLOOKUP($A1194&amp;$Q$3&amp;$R$3,Data[Index]&amp;Data[Valid Test, Can be used for conformity (Y/N)]&amp;Data[Cycle],Data[Date])</f>
        <v>#N/A</v>
      </c>
      <c r="F1194" s="129" t="e" cm="1">
        <f t="array" ref="F1194">_xlfn.XLOOKUP($A1194&amp;$Q$3&amp;$R$3,Data[Index]&amp;Data[Valid Test, Can be used for conformity (Y/N)]&amp;Data[Cycle],Data[CO/km (mg)])</f>
        <v>#N/A</v>
      </c>
      <c r="G1194" s="129" t="e" cm="1">
        <f t="array" ref="G1194">_xlfn.XLOOKUP($A1194&amp;$Q$3,Data[Index]&amp;Data[Valid Test, Can be used for conformity (Y/N)],Data[CO2/km (g)])</f>
        <v>#N/A</v>
      </c>
      <c r="H1194" s="129" t="e" cm="1">
        <f t="array" ref="H1194">_xlfn.XLOOKUP($A1194&amp;$Q$3,Data[Index]&amp;Data[Valid Test, Can be used for conformity (Y/N)],Data[THC/km (mg)])</f>
        <v>#N/A</v>
      </c>
      <c r="I1194" s="129" t="e" cm="1">
        <f t="array" ref="I1194">_xlfn.XLOOKUP($A1194&amp;$Q$3,Data[Index]&amp;Data[Valid Test, Can be used for conformity (Y/N)],Data[NOx/km (mg)])</f>
        <v>#N/A</v>
      </c>
      <c r="J1194" s="129" t="e" cm="1">
        <f t="array" ref="J1194">_xlfn.XLOOKUP($A1194&amp;$Q$3,Data[Index]&amp;Data[Valid Test, Can be used for conformity (Y/N)],Data[THC + NOx/km (mg)])</f>
        <v>#N/A</v>
      </c>
      <c r="K1194" s="142" t="e" cm="1">
        <f t="array" ref="K1194">_xlfn.XLOOKUP($A1194&amp;$Q$3,Data[Index]&amp;Data[Valid Test, Can be used for conformity (Y/N)],Data[PN/km ('#)])</f>
        <v>#N/A</v>
      </c>
      <c r="L1194" s="129" t="e" cm="1">
        <f t="array" ref="L1194">_xlfn.XLOOKUP($A1194&amp;$Q$3,Data[Index]&amp;Data[Valid Test, Can be used for conformity (Y/N)],Data[PM/km (mg)])</f>
        <v>#N/A</v>
      </c>
      <c r="M1194" s="126" t="e" cm="1">
        <f t="array" ref="M1194">_xlfn.XLOOKUP($A1194&amp;$Q$3,Data[Index]&amp;Data[Valid Test, Can be used for conformity (Y/N)],Data[CH4 (mg/km)])</f>
        <v>#N/A</v>
      </c>
      <c r="N1194" s="126" t="e" cm="1">
        <f t="array" ref="N1194">_xlfn.XLOOKUP($A1194&amp;$Q$3,Data[Index]&amp;Data[Valid Test, Can be used for conformity (Y/N)],Data[N20 (mg/km)])</f>
        <v>#N/A</v>
      </c>
      <c r="O1194" s="129" t="e" cm="1">
        <f t="array" ref="O1194">_xlfn.XLOOKUP($A1194&amp;$Q$3,Data[Index]&amp;Data[Valid Test, Can be used for conformity (Y/N)],Data[l/100km])</f>
        <v>#N/A</v>
      </c>
      <c r="P1194" s="138">
        <f>_xlfn.XLOOKUP($A1194,Data[Index],Data[Comments])</f>
        <v>0</v>
      </c>
    </row>
    <row r="1195" spans="1:16" x14ac:dyDescent="0.2">
      <c r="A1195" s="129"/>
      <c r="B1195" s="129"/>
      <c r="C1195" s="129" t="e" cm="1">
        <f t="array" ref="C1195">_xlfn.XLOOKUP($A1195&amp;$Q$3&amp;$R$3,Data[Index]&amp;Data[Valid Test, Can be used for conformity (Y/N)]&amp;Data[Cycle],Data[Test Name])</f>
        <v>#N/A</v>
      </c>
      <c r="D1195" s="167" t="e" cm="1">
        <f t="array" ref="D1195">_xlfn.XLOOKUP($A1195&amp;$Q$3&amp;$R$3,Data[Index]&amp;Data[Valid Test, Can be used for conformity (Y/N)]&amp;Data[Cycle],Data[Mileage (Miles)])</f>
        <v>#N/A</v>
      </c>
      <c r="E1195" s="130" t="e" cm="1">
        <f t="array" ref="E1195">_xlfn.XLOOKUP($A1195&amp;$Q$3&amp;$R$3,Data[Index]&amp;Data[Valid Test, Can be used for conformity (Y/N)]&amp;Data[Cycle],Data[Date])</f>
        <v>#N/A</v>
      </c>
      <c r="F1195" s="129" t="e" cm="1">
        <f t="array" ref="F1195">_xlfn.XLOOKUP($A1195&amp;$Q$3&amp;$R$3,Data[Index]&amp;Data[Valid Test, Can be used for conformity (Y/N)]&amp;Data[Cycle],Data[CO/km (mg)])</f>
        <v>#N/A</v>
      </c>
      <c r="G1195" s="129" t="e" cm="1">
        <f t="array" ref="G1195">_xlfn.XLOOKUP($A1195&amp;$Q$3,Data[Index]&amp;Data[Valid Test, Can be used for conformity (Y/N)],Data[CO2/km (g)])</f>
        <v>#N/A</v>
      </c>
      <c r="H1195" s="129" t="e" cm="1">
        <f t="array" ref="H1195">_xlfn.XLOOKUP($A1195&amp;$Q$3,Data[Index]&amp;Data[Valid Test, Can be used for conformity (Y/N)],Data[THC/km (mg)])</f>
        <v>#N/A</v>
      </c>
      <c r="I1195" s="129" t="e" cm="1">
        <f t="array" ref="I1195">_xlfn.XLOOKUP($A1195&amp;$Q$3,Data[Index]&amp;Data[Valid Test, Can be used for conformity (Y/N)],Data[NOx/km (mg)])</f>
        <v>#N/A</v>
      </c>
      <c r="J1195" s="129" t="e" cm="1">
        <f t="array" ref="J1195">_xlfn.XLOOKUP($A1195&amp;$Q$3,Data[Index]&amp;Data[Valid Test, Can be used for conformity (Y/N)],Data[THC + NOx/km (mg)])</f>
        <v>#N/A</v>
      </c>
      <c r="K1195" s="142" t="e" cm="1">
        <f t="array" ref="K1195">_xlfn.XLOOKUP($A1195&amp;$Q$3,Data[Index]&amp;Data[Valid Test, Can be used for conformity (Y/N)],Data[PN/km ('#)])</f>
        <v>#N/A</v>
      </c>
      <c r="L1195" s="129" t="e" cm="1">
        <f t="array" ref="L1195">_xlfn.XLOOKUP($A1195&amp;$Q$3,Data[Index]&amp;Data[Valid Test, Can be used for conformity (Y/N)],Data[PM/km (mg)])</f>
        <v>#N/A</v>
      </c>
      <c r="M1195" s="126" t="e" cm="1">
        <f t="array" ref="M1195">_xlfn.XLOOKUP($A1195&amp;$Q$3,Data[Index]&amp;Data[Valid Test, Can be used for conformity (Y/N)],Data[CH4 (mg/km)])</f>
        <v>#N/A</v>
      </c>
      <c r="N1195" s="126" t="e" cm="1">
        <f t="array" ref="N1195">_xlfn.XLOOKUP($A1195&amp;$Q$3,Data[Index]&amp;Data[Valid Test, Can be used for conformity (Y/N)],Data[N20 (mg/km)])</f>
        <v>#N/A</v>
      </c>
      <c r="O1195" s="129" t="e" cm="1">
        <f t="array" ref="O1195">_xlfn.XLOOKUP($A1195&amp;$Q$3,Data[Index]&amp;Data[Valid Test, Can be used for conformity (Y/N)],Data[l/100km])</f>
        <v>#N/A</v>
      </c>
      <c r="P1195" s="138" t="e">
        <f>_xlfn.XLOOKUP($A1195,Data[Index],Data[Comments])</f>
        <v>#N/A</v>
      </c>
    </row>
    <row r="1196" spans="1:16" x14ac:dyDescent="0.2">
      <c r="A1196" s="129"/>
      <c r="B1196" s="129"/>
      <c r="C1196" s="129" t="e" cm="1">
        <f t="array" ref="C1196">_xlfn.XLOOKUP($A1196&amp;$Q$3&amp;$R$3,Data[Index]&amp;Data[Valid Test, Can be used for conformity (Y/N)]&amp;Data[Cycle],Data[Test Name])</f>
        <v>#N/A</v>
      </c>
      <c r="D1196" s="167" t="e" cm="1">
        <f t="array" ref="D1196">_xlfn.XLOOKUP($A1196&amp;$Q$3&amp;$R$3,Data[Index]&amp;Data[Valid Test, Can be used for conformity (Y/N)]&amp;Data[Cycle],Data[Mileage (Miles)])</f>
        <v>#N/A</v>
      </c>
      <c r="E1196" s="130" t="e" cm="1">
        <f t="array" ref="E1196">_xlfn.XLOOKUP($A1196&amp;$Q$3&amp;$R$3,Data[Index]&amp;Data[Valid Test, Can be used for conformity (Y/N)]&amp;Data[Cycle],Data[Date])</f>
        <v>#N/A</v>
      </c>
      <c r="F1196" s="129" t="e" cm="1">
        <f t="array" ref="F1196">_xlfn.XLOOKUP($A1196&amp;$Q$3&amp;$R$3,Data[Index]&amp;Data[Valid Test, Can be used for conformity (Y/N)]&amp;Data[Cycle],Data[CO/km (mg)])</f>
        <v>#N/A</v>
      </c>
      <c r="G1196" s="129" t="e" cm="1">
        <f t="array" ref="G1196">_xlfn.XLOOKUP($A1196&amp;$Q$3,Data[Index]&amp;Data[Valid Test, Can be used for conformity (Y/N)],Data[CO2/km (g)])</f>
        <v>#N/A</v>
      </c>
      <c r="H1196" s="129" t="e" cm="1">
        <f t="array" ref="H1196">_xlfn.XLOOKUP($A1196&amp;$Q$3,Data[Index]&amp;Data[Valid Test, Can be used for conformity (Y/N)],Data[THC/km (mg)])</f>
        <v>#N/A</v>
      </c>
      <c r="I1196" s="129" t="e" cm="1">
        <f t="array" ref="I1196">_xlfn.XLOOKUP($A1196&amp;$Q$3,Data[Index]&amp;Data[Valid Test, Can be used for conformity (Y/N)],Data[NOx/km (mg)])</f>
        <v>#N/A</v>
      </c>
      <c r="J1196" s="129" t="e" cm="1">
        <f t="array" ref="J1196">_xlfn.XLOOKUP($A1196&amp;$Q$3,Data[Index]&amp;Data[Valid Test, Can be used for conformity (Y/N)],Data[THC + NOx/km (mg)])</f>
        <v>#N/A</v>
      </c>
      <c r="K1196" s="142" t="e" cm="1">
        <f t="array" ref="K1196">_xlfn.XLOOKUP($A1196&amp;$Q$3,Data[Index]&amp;Data[Valid Test, Can be used for conformity (Y/N)],Data[PN/km ('#)])</f>
        <v>#N/A</v>
      </c>
      <c r="L1196" s="129" t="e" cm="1">
        <f t="array" ref="L1196">_xlfn.XLOOKUP($A1196&amp;$Q$3,Data[Index]&amp;Data[Valid Test, Can be used for conformity (Y/N)],Data[PM/km (mg)])</f>
        <v>#N/A</v>
      </c>
      <c r="M1196" s="126" t="e" cm="1">
        <f t="array" ref="M1196">_xlfn.XLOOKUP($A1196&amp;$Q$3,Data[Index]&amp;Data[Valid Test, Can be used for conformity (Y/N)],Data[CH4 (mg/km)])</f>
        <v>#N/A</v>
      </c>
      <c r="N1196" s="126" t="e" cm="1">
        <f t="array" ref="N1196">_xlfn.XLOOKUP($A1196&amp;$Q$3,Data[Index]&amp;Data[Valid Test, Can be used for conformity (Y/N)],Data[N20 (mg/km)])</f>
        <v>#N/A</v>
      </c>
      <c r="O1196" s="129" t="e" cm="1">
        <f t="array" ref="O1196">_xlfn.XLOOKUP($A1196&amp;$Q$3,Data[Index]&amp;Data[Valid Test, Can be used for conformity (Y/N)],Data[l/100km])</f>
        <v>#N/A</v>
      </c>
      <c r="P1196" s="138">
        <f>_xlfn.XLOOKUP($A1196,Data[Index],Data[Comments])</f>
        <v>0</v>
      </c>
    </row>
    <row r="1197" spans="1:16" x14ac:dyDescent="0.2">
      <c r="A1197" s="129"/>
      <c r="B1197" s="129"/>
      <c r="C1197" s="129" t="e" cm="1">
        <f t="array" ref="C1197">_xlfn.XLOOKUP($A1197&amp;$Q$3&amp;$R$3,Data[Index]&amp;Data[Valid Test, Can be used for conformity (Y/N)]&amp;Data[Cycle],Data[Test Name])</f>
        <v>#N/A</v>
      </c>
      <c r="D1197" s="167" t="e" cm="1">
        <f t="array" ref="D1197">_xlfn.XLOOKUP($A1197&amp;$Q$3&amp;$R$3,Data[Index]&amp;Data[Valid Test, Can be used for conformity (Y/N)]&amp;Data[Cycle],Data[Mileage (Miles)])</f>
        <v>#N/A</v>
      </c>
      <c r="E1197" s="130" t="e" cm="1">
        <f t="array" ref="E1197">_xlfn.XLOOKUP($A1197&amp;$Q$3&amp;$R$3,Data[Index]&amp;Data[Valid Test, Can be used for conformity (Y/N)]&amp;Data[Cycle],Data[Date])</f>
        <v>#N/A</v>
      </c>
      <c r="F1197" s="129" t="e" cm="1">
        <f t="array" ref="F1197">_xlfn.XLOOKUP($A1197&amp;$Q$3&amp;$R$3,Data[Index]&amp;Data[Valid Test, Can be used for conformity (Y/N)]&amp;Data[Cycle],Data[CO/km (mg)])</f>
        <v>#N/A</v>
      </c>
      <c r="G1197" s="129" t="e" cm="1">
        <f t="array" ref="G1197">_xlfn.XLOOKUP($A1197&amp;$Q$3,Data[Index]&amp;Data[Valid Test, Can be used for conformity (Y/N)],Data[CO2/km (g)])</f>
        <v>#N/A</v>
      </c>
      <c r="H1197" s="129" t="e" cm="1">
        <f t="array" ref="H1197">_xlfn.XLOOKUP($A1197&amp;$Q$3,Data[Index]&amp;Data[Valid Test, Can be used for conformity (Y/N)],Data[THC/km (mg)])</f>
        <v>#N/A</v>
      </c>
      <c r="I1197" s="129" t="e" cm="1">
        <f t="array" ref="I1197">_xlfn.XLOOKUP($A1197&amp;$Q$3,Data[Index]&amp;Data[Valid Test, Can be used for conformity (Y/N)],Data[NOx/km (mg)])</f>
        <v>#N/A</v>
      </c>
      <c r="J1197" s="129" t="e" cm="1">
        <f t="array" ref="J1197">_xlfn.XLOOKUP($A1197&amp;$Q$3,Data[Index]&amp;Data[Valid Test, Can be used for conformity (Y/N)],Data[THC + NOx/km (mg)])</f>
        <v>#N/A</v>
      </c>
      <c r="K1197" s="142" t="e" cm="1">
        <f t="array" ref="K1197">_xlfn.XLOOKUP($A1197&amp;$Q$3,Data[Index]&amp;Data[Valid Test, Can be used for conformity (Y/N)],Data[PN/km ('#)])</f>
        <v>#N/A</v>
      </c>
      <c r="L1197" s="129" t="e" cm="1">
        <f t="array" ref="L1197">_xlfn.XLOOKUP($A1197&amp;$Q$3,Data[Index]&amp;Data[Valid Test, Can be used for conformity (Y/N)],Data[PM/km (mg)])</f>
        <v>#N/A</v>
      </c>
      <c r="M1197" s="126" t="e" cm="1">
        <f t="array" ref="M1197">_xlfn.XLOOKUP($A1197&amp;$Q$3,Data[Index]&amp;Data[Valid Test, Can be used for conformity (Y/N)],Data[CH4 (mg/km)])</f>
        <v>#N/A</v>
      </c>
      <c r="N1197" s="126" t="e" cm="1">
        <f t="array" ref="N1197">_xlfn.XLOOKUP($A1197&amp;$Q$3,Data[Index]&amp;Data[Valid Test, Can be used for conformity (Y/N)],Data[N20 (mg/km)])</f>
        <v>#N/A</v>
      </c>
      <c r="O1197" s="129" t="e" cm="1">
        <f t="array" ref="O1197">_xlfn.XLOOKUP($A1197&amp;$Q$3,Data[Index]&amp;Data[Valid Test, Can be used for conformity (Y/N)],Data[l/100km])</f>
        <v>#N/A</v>
      </c>
      <c r="P1197" s="138">
        <f>_xlfn.XLOOKUP($A1197,Data[Index],Data[Comments])</f>
        <v>0</v>
      </c>
    </row>
    <row r="1198" spans="1:16" x14ac:dyDescent="0.2">
      <c r="A1198" s="129"/>
      <c r="B1198" s="129"/>
      <c r="C1198" s="129" t="e" cm="1">
        <f t="array" ref="C1198">_xlfn.XLOOKUP($A1198&amp;$Q$3&amp;$R$3,Data[Index]&amp;Data[Valid Test, Can be used for conformity (Y/N)]&amp;Data[Cycle],Data[Test Name])</f>
        <v>#N/A</v>
      </c>
      <c r="D1198" s="167" t="e" cm="1">
        <f t="array" ref="D1198">_xlfn.XLOOKUP($A1198&amp;$Q$3&amp;$R$3,Data[Index]&amp;Data[Valid Test, Can be used for conformity (Y/N)]&amp;Data[Cycle],Data[Mileage (Miles)])</f>
        <v>#N/A</v>
      </c>
      <c r="E1198" s="130" t="e" cm="1">
        <f t="array" ref="E1198">_xlfn.XLOOKUP($A1198&amp;$Q$3&amp;$R$3,Data[Index]&amp;Data[Valid Test, Can be used for conformity (Y/N)]&amp;Data[Cycle],Data[Date])</f>
        <v>#N/A</v>
      </c>
      <c r="F1198" s="129" t="e" cm="1">
        <f t="array" ref="F1198">_xlfn.XLOOKUP($A1198&amp;$Q$3&amp;$R$3,Data[Index]&amp;Data[Valid Test, Can be used for conformity (Y/N)]&amp;Data[Cycle],Data[CO/km (mg)])</f>
        <v>#N/A</v>
      </c>
      <c r="G1198" s="129" t="e" cm="1">
        <f t="array" ref="G1198">_xlfn.XLOOKUP($A1198&amp;$Q$3,Data[Index]&amp;Data[Valid Test, Can be used for conformity (Y/N)],Data[CO2/km (g)])</f>
        <v>#N/A</v>
      </c>
      <c r="H1198" s="129" t="e" cm="1">
        <f t="array" ref="H1198">_xlfn.XLOOKUP($A1198&amp;$Q$3,Data[Index]&amp;Data[Valid Test, Can be used for conformity (Y/N)],Data[THC/km (mg)])</f>
        <v>#N/A</v>
      </c>
      <c r="I1198" s="129" t="e" cm="1">
        <f t="array" ref="I1198">_xlfn.XLOOKUP($A1198&amp;$Q$3,Data[Index]&amp;Data[Valid Test, Can be used for conformity (Y/N)],Data[NOx/km (mg)])</f>
        <v>#N/A</v>
      </c>
      <c r="J1198" s="129" t="e" cm="1">
        <f t="array" ref="J1198">_xlfn.XLOOKUP($A1198&amp;$Q$3,Data[Index]&amp;Data[Valid Test, Can be used for conformity (Y/N)],Data[THC + NOx/km (mg)])</f>
        <v>#N/A</v>
      </c>
      <c r="K1198" s="142" t="e" cm="1">
        <f t="array" ref="K1198">_xlfn.XLOOKUP($A1198&amp;$Q$3,Data[Index]&amp;Data[Valid Test, Can be used for conformity (Y/N)],Data[PN/km ('#)])</f>
        <v>#N/A</v>
      </c>
      <c r="L1198" s="129" t="e" cm="1">
        <f t="array" ref="L1198">_xlfn.XLOOKUP($A1198&amp;$Q$3,Data[Index]&amp;Data[Valid Test, Can be used for conformity (Y/N)],Data[PM/km (mg)])</f>
        <v>#N/A</v>
      </c>
      <c r="M1198" s="126" t="e" cm="1">
        <f t="array" ref="M1198">_xlfn.XLOOKUP($A1198&amp;$Q$3,Data[Index]&amp;Data[Valid Test, Can be used for conformity (Y/N)],Data[CH4 (mg/km)])</f>
        <v>#N/A</v>
      </c>
      <c r="N1198" s="126" t="e" cm="1">
        <f t="array" ref="N1198">_xlfn.XLOOKUP($A1198&amp;$Q$3,Data[Index]&amp;Data[Valid Test, Can be used for conformity (Y/N)],Data[N20 (mg/km)])</f>
        <v>#N/A</v>
      </c>
      <c r="O1198" s="129" t="e" cm="1">
        <f t="array" ref="O1198">_xlfn.XLOOKUP($A1198&amp;$Q$3,Data[Index]&amp;Data[Valid Test, Can be used for conformity (Y/N)],Data[l/100km])</f>
        <v>#N/A</v>
      </c>
      <c r="P1198" s="138" t="e">
        <f>_xlfn.XLOOKUP($A1198,Data[Index],Data[Comments])</f>
        <v>#N/A</v>
      </c>
    </row>
    <row r="1199" spans="1:16" x14ac:dyDescent="0.2">
      <c r="A1199" s="129"/>
      <c r="B1199" s="129"/>
      <c r="C1199" s="129" t="e" cm="1">
        <f t="array" ref="C1199">_xlfn.XLOOKUP($A1199&amp;$Q$3&amp;$R$3,Data[Index]&amp;Data[Valid Test, Can be used for conformity (Y/N)]&amp;Data[Cycle],Data[Test Name])</f>
        <v>#N/A</v>
      </c>
      <c r="D1199" s="167" t="e" cm="1">
        <f t="array" ref="D1199">_xlfn.XLOOKUP($A1199&amp;$Q$3&amp;$R$3,Data[Index]&amp;Data[Valid Test, Can be used for conformity (Y/N)]&amp;Data[Cycle],Data[Mileage (Miles)])</f>
        <v>#N/A</v>
      </c>
      <c r="E1199" s="130" t="e" cm="1">
        <f t="array" ref="E1199">_xlfn.XLOOKUP($A1199&amp;$Q$3&amp;$R$3,Data[Index]&amp;Data[Valid Test, Can be used for conformity (Y/N)]&amp;Data[Cycle],Data[Date])</f>
        <v>#N/A</v>
      </c>
      <c r="F1199" s="129" t="e" cm="1">
        <f t="array" ref="F1199">_xlfn.XLOOKUP($A1199&amp;$Q$3&amp;$R$3,Data[Index]&amp;Data[Valid Test, Can be used for conformity (Y/N)]&amp;Data[Cycle],Data[CO/km (mg)])</f>
        <v>#N/A</v>
      </c>
      <c r="G1199" s="129" t="e" cm="1">
        <f t="array" ref="G1199">_xlfn.XLOOKUP($A1199&amp;$Q$3,Data[Index]&amp;Data[Valid Test, Can be used for conformity (Y/N)],Data[CO2/km (g)])</f>
        <v>#N/A</v>
      </c>
      <c r="H1199" s="129" t="e" cm="1">
        <f t="array" ref="H1199">_xlfn.XLOOKUP($A1199&amp;$Q$3,Data[Index]&amp;Data[Valid Test, Can be used for conformity (Y/N)],Data[THC/km (mg)])</f>
        <v>#N/A</v>
      </c>
      <c r="I1199" s="129" t="e" cm="1">
        <f t="array" ref="I1199">_xlfn.XLOOKUP($A1199&amp;$Q$3,Data[Index]&amp;Data[Valid Test, Can be used for conformity (Y/N)],Data[NOx/km (mg)])</f>
        <v>#N/A</v>
      </c>
      <c r="J1199" s="129" t="e" cm="1">
        <f t="array" ref="J1199">_xlfn.XLOOKUP($A1199&amp;$Q$3,Data[Index]&amp;Data[Valid Test, Can be used for conformity (Y/N)],Data[THC + NOx/km (mg)])</f>
        <v>#N/A</v>
      </c>
      <c r="K1199" s="142" t="e" cm="1">
        <f t="array" ref="K1199">_xlfn.XLOOKUP($A1199&amp;$Q$3,Data[Index]&amp;Data[Valid Test, Can be used for conformity (Y/N)],Data[PN/km ('#)])</f>
        <v>#N/A</v>
      </c>
      <c r="L1199" s="129" t="e" cm="1">
        <f t="array" ref="L1199">_xlfn.XLOOKUP($A1199&amp;$Q$3,Data[Index]&amp;Data[Valid Test, Can be used for conformity (Y/N)],Data[PM/km (mg)])</f>
        <v>#N/A</v>
      </c>
      <c r="M1199" s="126" t="e" cm="1">
        <f t="array" ref="M1199">_xlfn.XLOOKUP($A1199&amp;$Q$3,Data[Index]&amp;Data[Valid Test, Can be used for conformity (Y/N)],Data[CH4 (mg/km)])</f>
        <v>#N/A</v>
      </c>
      <c r="N1199" s="126" t="e" cm="1">
        <f t="array" ref="N1199">_xlfn.XLOOKUP($A1199&amp;$Q$3,Data[Index]&amp;Data[Valid Test, Can be used for conformity (Y/N)],Data[N20 (mg/km)])</f>
        <v>#N/A</v>
      </c>
      <c r="O1199" s="129" t="e" cm="1">
        <f t="array" ref="O1199">_xlfn.XLOOKUP($A1199&amp;$Q$3,Data[Index]&amp;Data[Valid Test, Can be used for conformity (Y/N)],Data[l/100km])</f>
        <v>#N/A</v>
      </c>
      <c r="P1199" s="138" t="e">
        <f>_xlfn.XLOOKUP($A1199,Data[Index],Data[Comments])</f>
        <v>#N/A</v>
      </c>
    </row>
    <row r="1200" spans="1:16" x14ac:dyDescent="0.2">
      <c r="A1200" s="129"/>
      <c r="B1200" s="129"/>
      <c r="C1200" s="129" t="e" cm="1">
        <f t="array" ref="C1200">_xlfn.XLOOKUP($A1200&amp;$Q$3&amp;$R$3,Data[Index]&amp;Data[Valid Test, Can be used for conformity (Y/N)]&amp;Data[Cycle],Data[Test Name])</f>
        <v>#N/A</v>
      </c>
      <c r="D1200" s="167" t="e" cm="1">
        <f t="array" ref="D1200">_xlfn.XLOOKUP($A1200&amp;$Q$3&amp;$R$3,Data[Index]&amp;Data[Valid Test, Can be used for conformity (Y/N)]&amp;Data[Cycle],Data[Mileage (Miles)])</f>
        <v>#N/A</v>
      </c>
      <c r="E1200" s="130" t="e" cm="1">
        <f t="array" ref="E1200">_xlfn.XLOOKUP($A1200&amp;$Q$3&amp;$R$3,Data[Index]&amp;Data[Valid Test, Can be used for conformity (Y/N)]&amp;Data[Cycle],Data[Date])</f>
        <v>#N/A</v>
      </c>
      <c r="F1200" s="129" t="e" cm="1">
        <f t="array" ref="F1200">_xlfn.XLOOKUP($A1200&amp;$Q$3&amp;$R$3,Data[Index]&amp;Data[Valid Test, Can be used for conformity (Y/N)]&amp;Data[Cycle],Data[CO/km (mg)])</f>
        <v>#N/A</v>
      </c>
      <c r="G1200" s="129" t="e" cm="1">
        <f t="array" ref="G1200">_xlfn.XLOOKUP($A1200&amp;$Q$3,Data[Index]&amp;Data[Valid Test, Can be used for conformity (Y/N)],Data[CO2/km (g)])</f>
        <v>#N/A</v>
      </c>
      <c r="H1200" s="129" t="e" cm="1">
        <f t="array" ref="H1200">_xlfn.XLOOKUP($A1200&amp;$Q$3,Data[Index]&amp;Data[Valid Test, Can be used for conformity (Y/N)],Data[THC/km (mg)])</f>
        <v>#N/A</v>
      </c>
      <c r="I1200" s="129" t="e" cm="1">
        <f t="array" ref="I1200">_xlfn.XLOOKUP($A1200&amp;$Q$3,Data[Index]&amp;Data[Valid Test, Can be used for conformity (Y/N)],Data[NOx/km (mg)])</f>
        <v>#N/A</v>
      </c>
      <c r="J1200" s="129" t="e" cm="1">
        <f t="array" ref="J1200">_xlfn.XLOOKUP($A1200&amp;$Q$3,Data[Index]&amp;Data[Valid Test, Can be used for conformity (Y/N)],Data[THC + NOx/km (mg)])</f>
        <v>#N/A</v>
      </c>
      <c r="K1200" s="142" t="e" cm="1">
        <f t="array" ref="K1200">_xlfn.XLOOKUP($A1200&amp;$Q$3,Data[Index]&amp;Data[Valid Test, Can be used for conformity (Y/N)],Data[PN/km ('#)])</f>
        <v>#N/A</v>
      </c>
      <c r="L1200" s="129" t="e" cm="1">
        <f t="array" ref="L1200">_xlfn.XLOOKUP($A1200&amp;$Q$3,Data[Index]&amp;Data[Valid Test, Can be used for conformity (Y/N)],Data[PM/km (mg)])</f>
        <v>#N/A</v>
      </c>
      <c r="M1200" s="126" t="e" cm="1">
        <f t="array" ref="M1200">_xlfn.XLOOKUP($A1200&amp;$Q$3,Data[Index]&amp;Data[Valid Test, Can be used for conformity (Y/N)],Data[CH4 (mg/km)])</f>
        <v>#N/A</v>
      </c>
      <c r="N1200" s="126" t="e" cm="1">
        <f t="array" ref="N1200">_xlfn.XLOOKUP($A1200&amp;$Q$3,Data[Index]&amp;Data[Valid Test, Can be used for conformity (Y/N)],Data[N20 (mg/km)])</f>
        <v>#N/A</v>
      </c>
      <c r="O1200" s="129" t="e" cm="1">
        <f t="array" ref="O1200">_xlfn.XLOOKUP($A1200&amp;$Q$3,Data[Index]&amp;Data[Valid Test, Can be used for conformity (Y/N)],Data[l/100km])</f>
        <v>#N/A</v>
      </c>
      <c r="P1200" s="138" t="e">
        <f>_xlfn.XLOOKUP($A1200,Data[Index],Data[Comments])</f>
        <v>#N/A</v>
      </c>
    </row>
    <row r="1201" spans="1:16" x14ac:dyDescent="0.2">
      <c r="A1201" s="129"/>
      <c r="B1201" s="129"/>
      <c r="C1201" s="129" t="e" cm="1">
        <f t="array" ref="C1201">_xlfn.XLOOKUP($A1201&amp;$Q$3&amp;$R$3,Data[Index]&amp;Data[Valid Test, Can be used for conformity (Y/N)]&amp;Data[Cycle],Data[Test Name])</f>
        <v>#N/A</v>
      </c>
      <c r="D1201" s="167" t="e" cm="1">
        <f t="array" ref="D1201">_xlfn.XLOOKUP($A1201&amp;$Q$3&amp;$R$3,Data[Index]&amp;Data[Valid Test, Can be used for conformity (Y/N)]&amp;Data[Cycle],Data[Mileage (Miles)])</f>
        <v>#N/A</v>
      </c>
      <c r="E1201" s="130" t="e" cm="1">
        <f t="array" ref="E1201">_xlfn.XLOOKUP($A1201&amp;$Q$3&amp;$R$3,Data[Index]&amp;Data[Valid Test, Can be used for conformity (Y/N)]&amp;Data[Cycle],Data[Date])</f>
        <v>#N/A</v>
      </c>
      <c r="F1201" s="129" t="e" cm="1">
        <f t="array" ref="F1201">_xlfn.XLOOKUP($A1201&amp;$Q$3&amp;$R$3,Data[Index]&amp;Data[Valid Test, Can be used for conformity (Y/N)]&amp;Data[Cycle],Data[CO/km (mg)])</f>
        <v>#N/A</v>
      </c>
      <c r="G1201" s="129" t="e" cm="1">
        <f t="array" ref="G1201">_xlfn.XLOOKUP($A1201&amp;$Q$3,Data[Index]&amp;Data[Valid Test, Can be used for conformity (Y/N)],Data[CO2/km (g)])</f>
        <v>#N/A</v>
      </c>
      <c r="H1201" s="129" t="e" cm="1">
        <f t="array" ref="H1201">_xlfn.XLOOKUP($A1201&amp;$Q$3,Data[Index]&amp;Data[Valid Test, Can be used for conformity (Y/N)],Data[THC/km (mg)])</f>
        <v>#N/A</v>
      </c>
      <c r="I1201" s="129" t="e" cm="1">
        <f t="array" ref="I1201">_xlfn.XLOOKUP($A1201&amp;$Q$3,Data[Index]&amp;Data[Valid Test, Can be used for conformity (Y/N)],Data[NOx/km (mg)])</f>
        <v>#N/A</v>
      </c>
      <c r="J1201" s="129" t="e" cm="1">
        <f t="array" ref="J1201">_xlfn.XLOOKUP($A1201&amp;$Q$3,Data[Index]&amp;Data[Valid Test, Can be used for conformity (Y/N)],Data[THC + NOx/km (mg)])</f>
        <v>#N/A</v>
      </c>
      <c r="K1201" s="142" t="e" cm="1">
        <f t="array" ref="K1201">_xlfn.XLOOKUP($A1201&amp;$Q$3,Data[Index]&amp;Data[Valid Test, Can be used for conformity (Y/N)],Data[PN/km ('#)])</f>
        <v>#N/A</v>
      </c>
      <c r="L1201" s="129" t="e" cm="1">
        <f t="array" ref="L1201">_xlfn.XLOOKUP($A1201&amp;$Q$3,Data[Index]&amp;Data[Valid Test, Can be used for conformity (Y/N)],Data[PM/km (mg)])</f>
        <v>#N/A</v>
      </c>
      <c r="M1201" s="126" t="e" cm="1">
        <f t="array" ref="M1201">_xlfn.XLOOKUP($A1201&amp;$Q$3,Data[Index]&amp;Data[Valid Test, Can be used for conformity (Y/N)],Data[CH4 (mg/km)])</f>
        <v>#N/A</v>
      </c>
      <c r="N1201" s="126" t="e" cm="1">
        <f t="array" ref="N1201">_xlfn.XLOOKUP($A1201&amp;$Q$3,Data[Index]&amp;Data[Valid Test, Can be used for conformity (Y/N)],Data[N20 (mg/km)])</f>
        <v>#N/A</v>
      </c>
      <c r="O1201" s="129" t="e" cm="1">
        <f t="array" ref="O1201">_xlfn.XLOOKUP($A1201&amp;$Q$3,Data[Index]&amp;Data[Valid Test, Can be used for conformity (Y/N)],Data[l/100km])</f>
        <v>#N/A</v>
      </c>
      <c r="P1201" s="138">
        <f>_xlfn.XLOOKUP($A1201,Data[Index],Data[Comments])</f>
        <v>0</v>
      </c>
    </row>
    <row r="1202" spans="1:16" x14ac:dyDescent="0.2">
      <c r="A1202" s="129"/>
      <c r="B1202" s="129"/>
      <c r="C1202" s="129" t="e" cm="1">
        <f t="array" ref="C1202">_xlfn.XLOOKUP($A1202&amp;$Q$3&amp;$R$3,Data[Index]&amp;Data[Valid Test, Can be used for conformity (Y/N)]&amp;Data[Cycle],Data[Test Name])</f>
        <v>#N/A</v>
      </c>
      <c r="D1202" s="167" t="e" cm="1">
        <f t="array" ref="D1202">_xlfn.XLOOKUP($A1202&amp;$Q$3&amp;$R$3,Data[Index]&amp;Data[Valid Test, Can be used for conformity (Y/N)]&amp;Data[Cycle],Data[Mileage (Miles)])</f>
        <v>#N/A</v>
      </c>
      <c r="E1202" s="130" t="e" cm="1">
        <f t="array" ref="E1202">_xlfn.XLOOKUP($A1202&amp;$Q$3&amp;$R$3,Data[Index]&amp;Data[Valid Test, Can be used for conformity (Y/N)]&amp;Data[Cycle],Data[Date])</f>
        <v>#N/A</v>
      </c>
      <c r="F1202" s="129" t="e" cm="1">
        <f t="array" ref="F1202">_xlfn.XLOOKUP($A1202&amp;$Q$3&amp;$R$3,Data[Index]&amp;Data[Valid Test, Can be used for conformity (Y/N)]&amp;Data[Cycle],Data[CO/km (mg)])</f>
        <v>#N/A</v>
      </c>
      <c r="G1202" s="129" t="e" cm="1">
        <f t="array" ref="G1202">_xlfn.XLOOKUP($A1202&amp;$Q$3,Data[Index]&amp;Data[Valid Test, Can be used for conformity (Y/N)],Data[CO2/km (g)])</f>
        <v>#N/A</v>
      </c>
      <c r="H1202" s="129" t="e" cm="1">
        <f t="array" ref="H1202">_xlfn.XLOOKUP($A1202&amp;$Q$3,Data[Index]&amp;Data[Valid Test, Can be used for conformity (Y/N)],Data[THC/km (mg)])</f>
        <v>#N/A</v>
      </c>
      <c r="I1202" s="129" t="e" cm="1">
        <f t="array" ref="I1202">_xlfn.XLOOKUP($A1202&amp;$Q$3,Data[Index]&amp;Data[Valid Test, Can be used for conformity (Y/N)],Data[NOx/km (mg)])</f>
        <v>#N/A</v>
      </c>
      <c r="J1202" s="129" t="e" cm="1">
        <f t="array" ref="J1202">_xlfn.XLOOKUP($A1202&amp;$Q$3,Data[Index]&amp;Data[Valid Test, Can be used for conformity (Y/N)],Data[THC + NOx/km (mg)])</f>
        <v>#N/A</v>
      </c>
      <c r="K1202" s="142" t="e" cm="1">
        <f t="array" ref="K1202">_xlfn.XLOOKUP($A1202&amp;$Q$3,Data[Index]&amp;Data[Valid Test, Can be used for conformity (Y/N)],Data[PN/km ('#)])</f>
        <v>#N/A</v>
      </c>
      <c r="L1202" s="129" t="e" cm="1">
        <f t="array" ref="L1202">_xlfn.XLOOKUP($A1202&amp;$Q$3,Data[Index]&amp;Data[Valid Test, Can be used for conformity (Y/N)],Data[PM/km (mg)])</f>
        <v>#N/A</v>
      </c>
      <c r="M1202" s="126" t="e" cm="1">
        <f t="array" ref="M1202">_xlfn.XLOOKUP($A1202&amp;$Q$3,Data[Index]&amp;Data[Valid Test, Can be used for conformity (Y/N)],Data[CH4 (mg/km)])</f>
        <v>#N/A</v>
      </c>
      <c r="N1202" s="126" t="e" cm="1">
        <f t="array" ref="N1202">_xlfn.XLOOKUP($A1202&amp;$Q$3,Data[Index]&amp;Data[Valid Test, Can be used for conformity (Y/N)],Data[N20 (mg/km)])</f>
        <v>#N/A</v>
      </c>
      <c r="O1202" s="129" t="e" cm="1">
        <f t="array" ref="O1202">_xlfn.XLOOKUP($A1202&amp;$Q$3,Data[Index]&amp;Data[Valid Test, Can be used for conformity (Y/N)],Data[l/100km])</f>
        <v>#N/A</v>
      </c>
      <c r="P1202" s="138">
        <f>_xlfn.XLOOKUP($A1202,Data[Index],Data[Comments])</f>
        <v>0</v>
      </c>
    </row>
    <row r="1203" spans="1:16" x14ac:dyDescent="0.2">
      <c r="A1203" s="129"/>
      <c r="B1203" s="129"/>
      <c r="C1203" s="129" t="e" cm="1">
        <f t="array" ref="C1203">_xlfn.XLOOKUP($A1203&amp;$Q$3&amp;$R$3,Data[Index]&amp;Data[Valid Test, Can be used for conformity (Y/N)]&amp;Data[Cycle],Data[Test Name])</f>
        <v>#N/A</v>
      </c>
      <c r="D1203" s="167" t="e" cm="1">
        <f t="array" ref="D1203">_xlfn.XLOOKUP($A1203&amp;$Q$3&amp;$R$3,Data[Index]&amp;Data[Valid Test, Can be used for conformity (Y/N)]&amp;Data[Cycle],Data[Mileage (Miles)])</f>
        <v>#N/A</v>
      </c>
      <c r="E1203" s="130" t="e" cm="1">
        <f t="array" ref="E1203">_xlfn.XLOOKUP($A1203&amp;$Q$3&amp;$R$3,Data[Index]&amp;Data[Valid Test, Can be used for conformity (Y/N)]&amp;Data[Cycle],Data[Date])</f>
        <v>#N/A</v>
      </c>
      <c r="F1203" s="129" t="e" cm="1">
        <f t="array" ref="F1203">_xlfn.XLOOKUP($A1203&amp;$Q$3&amp;$R$3,Data[Index]&amp;Data[Valid Test, Can be used for conformity (Y/N)]&amp;Data[Cycle],Data[CO/km (mg)])</f>
        <v>#N/A</v>
      </c>
      <c r="G1203" s="129" t="e" cm="1">
        <f t="array" ref="G1203">_xlfn.XLOOKUP($A1203&amp;$Q$3,Data[Index]&amp;Data[Valid Test, Can be used for conformity (Y/N)],Data[CO2/km (g)])</f>
        <v>#N/A</v>
      </c>
      <c r="H1203" s="129" t="e" cm="1">
        <f t="array" ref="H1203">_xlfn.XLOOKUP($A1203&amp;$Q$3,Data[Index]&amp;Data[Valid Test, Can be used for conformity (Y/N)],Data[THC/km (mg)])</f>
        <v>#N/A</v>
      </c>
      <c r="I1203" s="129" t="e" cm="1">
        <f t="array" ref="I1203">_xlfn.XLOOKUP($A1203&amp;$Q$3,Data[Index]&amp;Data[Valid Test, Can be used for conformity (Y/N)],Data[NOx/km (mg)])</f>
        <v>#N/A</v>
      </c>
      <c r="J1203" s="129" t="e" cm="1">
        <f t="array" ref="J1203">_xlfn.XLOOKUP($A1203&amp;$Q$3,Data[Index]&amp;Data[Valid Test, Can be used for conformity (Y/N)],Data[THC + NOx/km (mg)])</f>
        <v>#N/A</v>
      </c>
      <c r="K1203" s="142" t="e" cm="1">
        <f t="array" ref="K1203">_xlfn.XLOOKUP($A1203&amp;$Q$3,Data[Index]&amp;Data[Valid Test, Can be used for conformity (Y/N)],Data[PN/km ('#)])</f>
        <v>#N/A</v>
      </c>
      <c r="L1203" s="129" t="e" cm="1">
        <f t="array" ref="L1203">_xlfn.XLOOKUP($A1203&amp;$Q$3,Data[Index]&amp;Data[Valid Test, Can be used for conformity (Y/N)],Data[PM/km (mg)])</f>
        <v>#N/A</v>
      </c>
      <c r="M1203" s="126" t="e" cm="1">
        <f t="array" ref="M1203">_xlfn.XLOOKUP($A1203&amp;$Q$3,Data[Index]&amp;Data[Valid Test, Can be used for conformity (Y/N)],Data[CH4 (mg/km)])</f>
        <v>#N/A</v>
      </c>
      <c r="N1203" s="126" t="e" cm="1">
        <f t="array" ref="N1203">_xlfn.XLOOKUP($A1203&amp;$Q$3,Data[Index]&amp;Data[Valid Test, Can be used for conformity (Y/N)],Data[N20 (mg/km)])</f>
        <v>#N/A</v>
      </c>
      <c r="O1203" s="129" t="e" cm="1">
        <f t="array" ref="O1203">_xlfn.XLOOKUP($A1203&amp;$Q$3,Data[Index]&amp;Data[Valid Test, Can be used for conformity (Y/N)],Data[l/100km])</f>
        <v>#N/A</v>
      </c>
      <c r="P1203" s="138" t="e">
        <f>_xlfn.XLOOKUP($A1203,Data[Index],Data[Comments])</f>
        <v>#N/A</v>
      </c>
    </row>
    <row r="1204" spans="1:16" x14ac:dyDescent="0.2">
      <c r="A1204" s="129"/>
      <c r="B1204" s="129"/>
      <c r="C1204" s="129" t="e" cm="1">
        <f t="array" ref="C1204">_xlfn.XLOOKUP($A1204&amp;$Q$3&amp;$R$3,Data[Index]&amp;Data[Valid Test, Can be used for conformity (Y/N)]&amp;Data[Cycle],Data[Test Name])</f>
        <v>#N/A</v>
      </c>
      <c r="D1204" s="167" t="e" cm="1">
        <f t="array" ref="D1204">_xlfn.XLOOKUP($A1204&amp;$Q$3&amp;$R$3,Data[Index]&amp;Data[Valid Test, Can be used for conformity (Y/N)]&amp;Data[Cycle],Data[Mileage (Miles)])</f>
        <v>#N/A</v>
      </c>
      <c r="E1204" s="130" t="e" cm="1">
        <f t="array" ref="E1204">_xlfn.XLOOKUP($A1204&amp;$Q$3&amp;$R$3,Data[Index]&amp;Data[Valid Test, Can be used for conformity (Y/N)]&amp;Data[Cycle],Data[Date])</f>
        <v>#N/A</v>
      </c>
      <c r="F1204" s="129" t="e" cm="1">
        <f t="array" ref="F1204">_xlfn.XLOOKUP($A1204&amp;$Q$3&amp;$R$3,Data[Index]&amp;Data[Valid Test, Can be used for conformity (Y/N)]&amp;Data[Cycle],Data[CO/km (mg)])</f>
        <v>#N/A</v>
      </c>
      <c r="G1204" s="129" t="e" cm="1">
        <f t="array" ref="G1204">_xlfn.XLOOKUP($A1204&amp;$Q$3,Data[Index]&amp;Data[Valid Test, Can be used for conformity (Y/N)],Data[CO2/km (g)])</f>
        <v>#N/A</v>
      </c>
      <c r="H1204" s="129" t="e" cm="1">
        <f t="array" ref="H1204">_xlfn.XLOOKUP($A1204&amp;$Q$3,Data[Index]&amp;Data[Valid Test, Can be used for conformity (Y/N)],Data[THC/km (mg)])</f>
        <v>#N/A</v>
      </c>
      <c r="I1204" s="129" t="e" cm="1">
        <f t="array" ref="I1204">_xlfn.XLOOKUP($A1204&amp;$Q$3,Data[Index]&amp;Data[Valid Test, Can be used for conformity (Y/N)],Data[NOx/km (mg)])</f>
        <v>#N/A</v>
      </c>
      <c r="J1204" s="129" t="e" cm="1">
        <f t="array" ref="J1204">_xlfn.XLOOKUP($A1204&amp;$Q$3,Data[Index]&amp;Data[Valid Test, Can be used for conformity (Y/N)],Data[THC + NOx/km (mg)])</f>
        <v>#N/A</v>
      </c>
      <c r="K1204" s="142" t="e" cm="1">
        <f t="array" ref="K1204">_xlfn.XLOOKUP($A1204&amp;$Q$3,Data[Index]&amp;Data[Valid Test, Can be used for conformity (Y/N)],Data[PN/km ('#)])</f>
        <v>#N/A</v>
      </c>
      <c r="L1204" s="129" t="e" cm="1">
        <f t="array" ref="L1204">_xlfn.XLOOKUP($A1204&amp;$Q$3,Data[Index]&amp;Data[Valid Test, Can be used for conformity (Y/N)],Data[PM/km (mg)])</f>
        <v>#N/A</v>
      </c>
      <c r="M1204" s="126" t="e" cm="1">
        <f t="array" ref="M1204">_xlfn.XLOOKUP($A1204&amp;$Q$3,Data[Index]&amp;Data[Valid Test, Can be used for conformity (Y/N)],Data[CH4 (mg/km)])</f>
        <v>#N/A</v>
      </c>
      <c r="N1204" s="126" t="e" cm="1">
        <f t="array" ref="N1204">_xlfn.XLOOKUP($A1204&amp;$Q$3,Data[Index]&amp;Data[Valid Test, Can be used for conformity (Y/N)],Data[N20 (mg/km)])</f>
        <v>#N/A</v>
      </c>
      <c r="O1204" s="129" t="e" cm="1">
        <f t="array" ref="O1204">_xlfn.XLOOKUP($A1204&amp;$Q$3,Data[Index]&amp;Data[Valid Test, Can be used for conformity (Y/N)],Data[l/100km])</f>
        <v>#N/A</v>
      </c>
      <c r="P1204" s="138">
        <f>_xlfn.XLOOKUP($A1204,Data[Index],Data[Comments])</f>
        <v>0</v>
      </c>
    </row>
    <row r="1205" spans="1:16" x14ac:dyDescent="0.2">
      <c r="A1205" s="129"/>
      <c r="B1205" s="129"/>
      <c r="C1205" s="129" t="e" cm="1">
        <f t="array" ref="C1205">_xlfn.XLOOKUP($A1205&amp;$Q$3&amp;$R$3,Data[Index]&amp;Data[Valid Test, Can be used for conformity (Y/N)]&amp;Data[Cycle],Data[Test Name])</f>
        <v>#N/A</v>
      </c>
      <c r="D1205" s="167" t="e" cm="1">
        <f t="array" ref="D1205">_xlfn.XLOOKUP($A1205&amp;$Q$3&amp;$R$3,Data[Index]&amp;Data[Valid Test, Can be used for conformity (Y/N)]&amp;Data[Cycle],Data[Mileage (Miles)])</f>
        <v>#N/A</v>
      </c>
      <c r="E1205" s="130" t="e" cm="1">
        <f t="array" ref="E1205">_xlfn.XLOOKUP($A1205&amp;$Q$3&amp;$R$3,Data[Index]&amp;Data[Valid Test, Can be used for conformity (Y/N)]&amp;Data[Cycle],Data[Date])</f>
        <v>#N/A</v>
      </c>
      <c r="F1205" s="129" t="e" cm="1">
        <f t="array" ref="F1205">_xlfn.XLOOKUP($A1205&amp;$Q$3&amp;$R$3,Data[Index]&amp;Data[Valid Test, Can be used for conformity (Y/N)]&amp;Data[Cycle],Data[CO/km (mg)])</f>
        <v>#N/A</v>
      </c>
      <c r="G1205" s="129" t="e" cm="1">
        <f t="array" ref="G1205">_xlfn.XLOOKUP($A1205&amp;$Q$3,Data[Index]&amp;Data[Valid Test, Can be used for conformity (Y/N)],Data[CO2/km (g)])</f>
        <v>#N/A</v>
      </c>
      <c r="H1205" s="129" t="e" cm="1">
        <f t="array" ref="H1205">_xlfn.XLOOKUP($A1205&amp;$Q$3,Data[Index]&amp;Data[Valid Test, Can be used for conformity (Y/N)],Data[THC/km (mg)])</f>
        <v>#N/A</v>
      </c>
      <c r="I1205" s="129" t="e" cm="1">
        <f t="array" ref="I1205">_xlfn.XLOOKUP($A1205&amp;$Q$3,Data[Index]&amp;Data[Valid Test, Can be used for conformity (Y/N)],Data[NOx/km (mg)])</f>
        <v>#N/A</v>
      </c>
      <c r="J1205" s="129" t="e" cm="1">
        <f t="array" ref="J1205">_xlfn.XLOOKUP($A1205&amp;$Q$3,Data[Index]&amp;Data[Valid Test, Can be used for conformity (Y/N)],Data[THC + NOx/km (mg)])</f>
        <v>#N/A</v>
      </c>
      <c r="K1205" s="142" t="e" cm="1">
        <f t="array" ref="K1205">_xlfn.XLOOKUP($A1205&amp;$Q$3,Data[Index]&amp;Data[Valid Test, Can be used for conformity (Y/N)],Data[PN/km ('#)])</f>
        <v>#N/A</v>
      </c>
      <c r="L1205" s="129" t="e" cm="1">
        <f t="array" ref="L1205">_xlfn.XLOOKUP($A1205&amp;$Q$3,Data[Index]&amp;Data[Valid Test, Can be used for conformity (Y/N)],Data[PM/km (mg)])</f>
        <v>#N/A</v>
      </c>
      <c r="M1205" s="126" t="e" cm="1">
        <f t="array" ref="M1205">_xlfn.XLOOKUP($A1205&amp;$Q$3,Data[Index]&amp;Data[Valid Test, Can be used for conformity (Y/N)],Data[CH4 (mg/km)])</f>
        <v>#N/A</v>
      </c>
      <c r="N1205" s="126" t="e" cm="1">
        <f t="array" ref="N1205">_xlfn.XLOOKUP($A1205&amp;$Q$3,Data[Index]&amp;Data[Valid Test, Can be used for conformity (Y/N)],Data[N20 (mg/km)])</f>
        <v>#N/A</v>
      </c>
      <c r="O1205" s="129" t="e" cm="1">
        <f t="array" ref="O1205">_xlfn.XLOOKUP($A1205&amp;$Q$3,Data[Index]&amp;Data[Valid Test, Can be used for conformity (Y/N)],Data[l/100km])</f>
        <v>#N/A</v>
      </c>
      <c r="P1205" s="138">
        <f>_xlfn.XLOOKUP($A1205,Data[Index],Data[Comments])</f>
        <v>0</v>
      </c>
    </row>
    <row r="1206" spans="1:16" x14ac:dyDescent="0.2">
      <c r="A1206" s="129"/>
      <c r="B1206" s="129"/>
      <c r="C1206" s="129" t="e" cm="1">
        <f t="array" ref="C1206">_xlfn.XLOOKUP($A1206&amp;$Q$3&amp;$R$3,Data[Index]&amp;Data[Valid Test, Can be used for conformity (Y/N)]&amp;Data[Cycle],Data[Test Name])</f>
        <v>#N/A</v>
      </c>
      <c r="D1206" s="167" t="e" cm="1">
        <f t="array" ref="D1206">_xlfn.XLOOKUP($A1206&amp;$Q$3&amp;$R$3,Data[Index]&amp;Data[Valid Test, Can be used for conformity (Y/N)]&amp;Data[Cycle],Data[Mileage (Miles)])</f>
        <v>#N/A</v>
      </c>
      <c r="E1206" s="130" t="e" cm="1">
        <f t="array" ref="E1206">_xlfn.XLOOKUP($A1206&amp;$Q$3&amp;$R$3,Data[Index]&amp;Data[Valid Test, Can be used for conformity (Y/N)]&amp;Data[Cycle],Data[Date])</f>
        <v>#N/A</v>
      </c>
      <c r="F1206" s="129" t="e" cm="1">
        <f t="array" ref="F1206">_xlfn.XLOOKUP($A1206&amp;$Q$3&amp;$R$3,Data[Index]&amp;Data[Valid Test, Can be used for conformity (Y/N)]&amp;Data[Cycle],Data[CO/km (mg)])</f>
        <v>#N/A</v>
      </c>
      <c r="G1206" s="129" t="e" cm="1">
        <f t="array" ref="G1206">_xlfn.XLOOKUP($A1206&amp;$Q$3,Data[Index]&amp;Data[Valid Test, Can be used for conformity (Y/N)],Data[CO2/km (g)])</f>
        <v>#N/A</v>
      </c>
      <c r="H1206" s="129" t="e" cm="1">
        <f t="array" ref="H1206">_xlfn.XLOOKUP($A1206&amp;$Q$3,Data[Index]&amp;Data[Valid Test, Can be used for conformity (Y/N)],Data[THC/km (mg)])</f>
        <v>#N/A</v>
      </c>
      <c r="I1206" s="129" t="e" cm="1">
        <f t="array" ref="I1206">_xlfn.XLOOKUP($A1206&amp;$Q$3,Data[Index]&amp;Data[Valid Test, Can be used for conformity (Y/N)],Data[NOx/km (mg)])</f>
        <v>#N/A</v>
      </c>
      <c r="J1206" s="129" t="e" cm="1">
        <f t="array" ref="J1206">_xlfn.XLOOKUP($A1206&amp;$Q$3,Data[Index]&amp;Data[Valid Test, Can be used for conformity (Y/N)],Data[THC + NOx/km (mg)])</f>
        <v>#N/A</v>
      </c>
      <c r="K1206" s="142" t="e" cm="1">
        <f t="array" ref="K1206">_xlfn.XLOOKUP($A1206&amp;$Q$3,Data[Index]&amp;Data[Valid Test, Can be used for conformity (Y/N)],Data[PN/km ('#)])</f>
        <v>#N/A</v>
      </c>
      <c r="L1206" s="129" t="e" cm="1">
        <f t="array" ref="L1206">_xlfn.XLOOKUP($A1206&amp;$Q$3,Data[Index]&amp;Data[Valid Test, Can be used for conformity (Y/N)],Data[PM/km (mg)])</f>
        <v>#N/A</v>
      </c>
      <c r="M1206" s="126" t="e" cm="1">
        <f t="array" ref="M1206">_xlfn.XLOOKUP($A1206&amp;$Q$3,Data[Index]&amp;Data[Valid Test, Can be used for conformity (Y/N)],Data[CH4 (mg/km)])</f>
        <v>#N/A</v>
      </c>
      <c r="N1206" s="126" t="e" cm="1">
        <f t="array" ref="N1206">_xlfn.XLOOKUP($A1206&amp;$Q$3,Data[Index]&amp;Data[Valid Test, Can be used for conformity (Y/N)],Data[N20 (mg/km)])</f>
        <v>#N/A</v>
      </c>
      <c r="O1206" s="129" t="e" cm="1">
        <f t="array" ref="O1206">_xlfn.XLOOKUP($A1206&amp;$Q$3,Data[Index]&amp;Data[Valid Test, Can be used for conformity (Y/N)],Data[l/100km])</f>
        <v>#N/A</v>
      </c>
      <c r="P1206" s="138" t="e">
        <f>_xlfn.XLOOKUP($A1206,Data[Index],Data[Comments])</f>
        <v>#N/A</v>
      </c>
    </row>
    <row r="1207" spans="1:16" x14ac:dyDescent="0.2">
      <c r="A1207" s="129"/>
      <c r="B1207" s="129"/>
      <c r="C1207" s="129" t="e" cm="1">
        <f t="array" ref="C1207">_xlfn.XLOOKUP($A1207&amp;$Q$3&amp;$R$3,Data[Index]&amp;Data[Valid Test, Can be used for conformity (Y/N)]&amp;Data[Cycle],Data[Test Name])</f>
        <v>#N/A</v>
      </c>
      <c r="D1207" s="167" t="e" cm="1">
        <f t="array" ref="D1207">_xlfn.XLOOKUP($A1207&amp;$Q$3&amp;$R$3,Data[Index]&amp;Data[Valid Test, Can be used for conformity (Y/N)]&amp;Data[Cycle],Data[Mileage (Miles)])</f>
        <v>#N/A</v>
      </c>
      <c r="E1207" s="130" t="e" cm="1">
        <f t="array" ref="E1207">_xlfn.XLOOKUP($A1207&amp;$Q$3&amp;$R$3,Data[Index]&amp;Data[Valid Test, Can be used for conformity (Y/N)]&amp;Data[Cycle],Data[Date])</f>
        <v>#N/A</v>
      </c>
      <c r="F1207" s="129" t="e" cm="1">
        <f t="array" ref="F1207">_xlfn.XLOOKUP($A1207&amp;$Q$3&amp;$R$3,Data[Index]&amp;Data[Valid Test, Can be used for conformity (Y/N)]&amp;Data[Cycle],Data[CO/km (mg)])</f>
        <v>#N/A</v>
      </c>
      <c r="G1207" s="129" t="e" cm="1">
        <f t="array" ref="G1207">_xlfn.XLOOKUP($A1207&amp;$Q$3,Data[Index]&amp;Data[Valid Test, Can be used for conformity (Y/N)],Data[CO2/km (g)])</f>
        <v>#N/A</v>
      </c>
      <c r="H1207" s="129" t="e" cm="1">
        <f t="array" ref="H1207">_xlfn.XLOOKUP($A1207&amp;$Q$3,Data[Index]&amp;Data[Valid Test, Can be used for conformity (Y/N)],Data[THC/km (mg)])</f>
        <v>#N/A</v>
      </c>
      <c r="I1207" s="129" t="e" cm="1">
        <f t="array" ref="I1207">_xlfn.XLOOKUP($A1207&amp;$Q$3,Data[Index]&amp;Data[Valid Test, Can be used for conformity (Y/N)],Data[NOx/km (mg)])</f>
        <v>#N/A</v>
      </c>
      <c r="J1207" s="129" t="e" cm="1">
        <f t="array" ref="J1207">_xlfn.XLOOKUP($A1207&amp;$Q$3,Data[Index]&amp;Data[Valid Test, Can be used for conformity (Y/N)],Data[THC + NOx/km (mg)])</f>
        <v>#N/A</v>
      </c>
      <c r="K1207" s="142" t="e" cm="1">
        <f t="array" ref="K1207">_xlfn.XLOOKUP($A1207&amp;$Q$3,Data[Index]&amp;Data[Valid Test, Can be used for conformity (Y/N)],Data[PN/km ('#)])</f>
        <v>#N/A</v>
      </c>
      <c r="L1207" s="129" t="e" cm="1">
        <f t="array" ref="L1207">_xlfn.XLOOKUP($A1207&amp;$Q$3,Data[Index]&amp;Data[Valid Test, Can be used for conformity (Y/N)],Data[PM/km (mg)])</f>
        <v>#N/A</v>
      </c>
      <c r="M1207" s="126" t="e" cm="1">
        <f t="array" ref="M1207">_xlfn.XLOOKUP($A1207&amp;$Q$3,Data[Index]&amp;Data[Valid Test, Can be used for conformity (Y/N)],Data[CH4 (mg/km)])</f>
        <v>#N/A</v>
      </c>
      <c r="N1207" s="126" t="e" cm="1">
        <f t="array" ref="N1207">_xlfn.XLOOKUP($A1207&amp;$Q$3,Data[Index]&amp;Data[Valid Test, Can be used for conformity (Y/N)],Data[N20 (mg/km)])</f>
        <v>#N/A</v>
      </c>
      <c r="O1207" s="129" t="e" cm="1">
        <f t="array" ref="O1207">_xlfn.XLOOKUP($A1207&amp;$Q$3,Data[Index]&amp;Data[Valid Test, Can be used for conformity (Y/N)],Data[l/100km])</f>
        <v>#N/A</v>
      </c>
      <c r="P1207" s="138" t="e">
        <f>_xlfn.XLOOKUP($A1207,Data[Index],Data[Comments])</f>
        <v>#N/A</v>
      </c>
    </row>
    <row r="1208" spans="1:16" x14ac:dyDescent="0.2">
      <c r="A1208" s="129"/>
      <c r="B1208" s="129"/>
      <c r="C1208" s="129" t="e" cm="1">
        <f t="array" ref="C1208">_xlfn.XLOOKUP($A1208&amp;$Q$3&amp;$R$3,Data[Index]&amp;Data[Valid Test, Can be used for conformity (Y/N)]&amp;Data[Cycle],Data[Test Name])</f>
        <v>#N/A</v>
      </c>
      <c r="D1208" s="167" t="e" cm="1">
        <f t="array" ref="D1208">_xlfn.XLOOKUP($A1208&amp;$Q$3&amp;$R$3,Data[Index]&amp;Data[Valid Test, Can be used for conformity (Y/N)]&amp;Data[Cycle],Data[Mileage (Miles)])</f>
        <v>#N/A</v>
      </c>
      <c r="E1208" s="130" t="e" cm="1">
        <f t="array" ref="E1208">_xlfn.XLOOKUP($A1208&amp;$Q$3&amp;$R$3,Data[Index]&amp;Data[Valid Test, Can be used for conformity (Y/N)]&amp;Data[Cycle],Data[Date])</f>
        <v>#N/A</v>
      </c>
      <c r="F1208" s="129" t="e" cm="1">
        <f t="array" ref="F1208">_xlfn.XLOOKUP($A1208&amp;$Q$3&amp;$R$3,Data[Index]&amp;Data[Valid Test, Can be used for conformity (Y/N)]&amp;Data[Cycle],Data[CO/km (mg)])</f>
        <v>#N/A</v>
      </c>
      <c r="G1208" s="129" t="e" cm="1">
        <f t="array" ref="G1208">_xlfn.XLOOKUP($A1208&amp;$Q$3,Data[Index]&amp;Data[Valid Test, Can be used for conformity (Y/N)],Data[CO2/km (g)])</f>
        <v>#N/A</v>
      </c>
      <c r="H1208" s="129" t="e" cm="1">
        <f t="array" ref="H1208">_xlfn.XLOOKUP($A1208&amp;$Q$3,Data[Index]&amp;Data[Valid Test, Can be used for conformity (Y/N)],Data[THC/km (mg)])</f>
        <v>#N/A</v>
      </c>
      <c r="I1208" s="129" t="e" cm="1">
        <f t="array" ref="I1208">_xlfn.XLOOKUP($A1208&amp;$Q$3,Data[Index]&amp;Data[Valid Test, Can be used for conformity (Y/N)],Data[NOx/km (mg)])</f>
        <v>#N/A</v>
      </c>
      <c r="J1208" s="129" t="e" cm="1">
        <f t="array" ref="J1208">_xlfn.XLOOKUP($A1208&amp;$Q$3,Data[Index]&amp;Data[Valid Test, Can be used for conformity (Y/N)],Data[THC + NOx/km (mg)])</f>
        <v>#N/A</v>
      </c>
      <c r="K1208" s="142" t="e" cm="1">
        <f t="array" ref="K1208">_xlfn.XLOOKUP($A1208&amp;$Q$3,Data[Index]&amp;Data[Valid Test, Can be used for conformity (Y/N)],Data[PN/km ('#)])</f>
        <v>#N/A</v>
      </c>
      <c r="L1208" s="129" t="e" cm="1">
        <f t="array" ref="L1208">_xlfn.XLOOKUP($A1208&amp;$Q$3,Data[Index]&amp;Data[Valid Test, Can be used for conformity (Y/N)],Data[PM/km (mg)])</f>
        <v>#N/A</v>
      </c>
      <c r="M1208" s="126" t="e" cm="1">
        <f t="array" ref="M1208">_xlfn.XLOOKUP($A1208&amp;$Q$3,Data[Index]&amp;Data[Valid Test, Can be used for conformity (Y/N)],Data[CH4 (mg/km)])</f>
        <v>#N/A</v>
      </c>
      <c r="N1208" s="126" t="e" cm="1">
        <f t="array" ref="N1208">_xlfn.XLOOKUP($A1208&amp;$Q$3,Data[Index]&amp;Data[Valid Test, Can be used for conformity (Y/N)],Data[N20 (mg/km)])</f>
        <v>#N/A</v>
      </c>
      <c r="O1208" s="129" t="e" cm="1">
        <f t="array" ref="O1208">_xlfn.XLOOKUP($A1208&amp;$Q$3,Data[Index]&amp;Data[Valid Test, Can be used for conformity (Y/N)],Data[l/100km])</f>
        <v>#N/A</v>
      </c>
      <c r="P1208" s="138" t="e">
        <f>_xlfn.XLOOKUP($A1208,Data[Index],Data[Comments])</f>
        <v>#N/A</v>
      </c>
    </row>
    <row r="1209" spans="1:16" x14ac:dyDescent="0.2">
      <c r="A1209" s="129"/>
      <c r="B1209" s="129"/>
      <c r="C1209" s="129" t="e" cm="1">
        <f t="array" ref="C1209">_xlfn.XLOOKUP($A1209&amp;$Q$3&amp;$R$3,Data[Index]&amp;Data[Valid Test, Can be used for conformity (Y/N)]&amp;Data[Cycle],Data[Test Name])</f>
        <v>#N/A</v>
      </c>
      <c r="D1209" s="167" t="e" cm="1">
        <f t="array" ref="D1209">_xlfn.XLOOKUP($A1209&amp;$Q$3&amp;$R$3,Data[Index]&amp;Data[Valid Test, Can be used for conformity (Y/N)]&amp;Data[Cycle],Data[Mileage (Miles)])</f>
        <v>#N/A</v>
      </c>
      <c r="E1209" s="130" t="e" cm="1">
        <f t="array" ref="E1209">_xlfn.XLOOKUP($A1209&amp;$Q$3&amp;$R$3,Data[Index]&amp;Data[Valid Test, Can be used for conformity (Y/N)]&amp;Data[Cycle],Data[Date])</f>
        <v>#N/A</v>
      </c>
      <c r="F1209" s="129" t="e" cm="1">
        <f t="array" ref="F1209">_xlfn.XLOOKUP($A1209&amp;$Q$3&amp;$R$3,Data[Index]&amp;Data[Valid Test, Can be used for conformity (Y/N)]&amp;Data[Cycle],Data[CO/km (mg)])</f>
        <v>#N/A</v>
      </c>
      <c r="G1209" s="129" t="e" cm="1">
        <f t="array" ref="G1209">_xlfn.XLOOKUP($A1209&amp;$Q$3,Data[Index]&amp;Data[Valid Test, Can be used for conformity (Y/N)],Data[CO2/km (g)])</f>
        <v>#N/A</v>
      </c>
      <c r="H1209" s="129" t="e" cm="1">
        <f t="array" ref="H1209">_xlfn.XLOOKUP($A1209&amp;$Q$3,Data[Index]&amp;Data[Valid Test, Can be used for conformity (Y/N)],Data[THC/km (mg)])</f>
        <v>#N/A</v>
      </c>
      <c r="I1209" s="129" t="e" cm="1">
        <f t="array" ref="I1209">_xlfn.XLOOKUP($A1209&amp;$Q$3,Data[Index]&amp;Data[Valid Test, Can be used for conformity (Y/N)],Data[NOx/km (mg)])</f>
        <v>#N/A</v>
      </c>
      <c r="J1209" s="129" t="e" cm="1">
        <f t="array" ref="J1209">_xlfn.XLOOKUP($A1209&amp;$Q$3,Data[Index]&amp;Data[Valid Test, Can be used for conformity (Y/N)],Data[THC + NOx/km (mg)])</f>
        <v>#N/A</v>
      </c>
      <c r="K1209" s="142" t="e" cm="1">
        <f t="array" ref="K1209">_xlfn.XLOOKUP($A1209&amp;$Q$3,Data[Index]&amp;Data[Valid Test, Can be used for conformity (Y/N)],Data[PN/km ('#)])</f>
        <v>#N/A</v>
      </c>
      <c r="L1209" s="129" t="e" cm="1">
        <f t="array" ref="L1209">_xlfn.XLOOKUP($A1209&amp;$Q$3,Data[Index]&amp;Data[Valid Test, Can be used for conformity (Y/N)],Data[PM/km (mg)])</f>
        <v>#N/A</v>
      </c>
      <c r="M1209" s="126" t="e" cm="1">
        <f t="array" ref="M1209">_xlfn.XLOOKUP($A1209&amp;$Q$3,Data[Index]&amp;Data[Valid Test, Can be used for conformity (Y/N)],Data[CH4 (mg/km)])</f>
        <v>#N/A</v>
      </c>
      <c r="N1209" s="126" t="e" cm="1">
        <f t="array" ref="N1209">_xlfn.XLOOKUP($A1209&amp;$Q$3,Data[Index]&amp;Data[Valid Test, Can be used for conformity (Y/N)],Data[N20 (mg/km)])</f>
        <v>#N/A</v>
      </c>
      <c r="O1209" s="129" t="e" cm="1">
        <f t="array" ref="O1209">_xlfn.XLOOKUP($A1209&amp;$Q$3,Data[Index]&amp;Data[Valid Test, Can be used for conformity (Y/N)],Data[l/100km])</f>
        <v>#N/A</v>
      </c>
      <c r="P1209" s="138">
        <f>_xlfn.XLOOKUP($A1209,Data[Index],Data[Comments])</f>
        <v>0</v>
      </c>
    </row>
    <row r="1210" spans="1:16" x14ac:dyDescent="0.2">
      <c r="A1210" s="129"/>
      <c r="B1210" s="129"/>
      <c r="C1210" s="129" t="e" cm="1">
        <f t="array" ref="C1210">_xlfn.XLOOKUP($A1210&amp;$Q$3&amp;$R$3,Data[Index]&amp;Data[Valid Test, Can be used for conformity (Y/N)]&amp;Data[Cycle],Data[Test Name])</f>
        <v>#N/A</v>
      </c>
      <c r="D1210" s="167" t="e" cm="1">
        <f t="array" ref="D1210">_xlfn.XLOOKUP($A1210&amp;$Q$3&amp;$R$3,Data[Index]&amp;Data[Valid Test, Can be used for conformity (Y/N)]&amp;Data[Cycle],Data[Mileage (Miles)])</f>
        <v>#N/A</v>
      </c>
      <c r="E1210" s="130" t="e" cm="1">
        <f t="array" ref="E1210">_xlfn.XLOOKUP($A1210&amp;$Q$3&amp;$R$3,Data[Index]&amp;Data[Valid Test, Can be used for conformity (Y/N)]&amp;Data[Cycle],Data[Date])</f>
        <v>#N/A</v>
      </c>
      <c r="F1210" s="129" t="e" cm="1">
        <f t="array" ref="F1210">_xlfn.XLOOKUP($A1210&amp;$Q$3&amp;$R$3,Data[Index]&amp;Data[Valid Test, Can be used for conformity (Y/N)]&amp;Data[Cycle],Data[CO/km (mg)])</f>
        <v>#N/A</v>
      </c>
      <c r="G1210" s="129" t="e" cm="1">
        <f t="array" ref="G1210">_xlfn.XLOOKUP($A1210&amp;$Q$3,Data[Index]&amp;Data[Valid Test, Can be used for conformity (Y/N)],Data[CO2/km (g)])</f>
        <v>#N/A</v>
      </c>
      <c r="H1210" s="129" t="e" cm="1">
        <f t="array" ref="H1210">_xlfn.XLOOKUP($A1210&amp;$Q$3,Data[Index]&amp;Data[Valid Test, Can be used for conformity (Y/N)],Data[THC/km (mg)])</f>
        <v>#N/A</v>
      </c>
      <c r="I1210" s="129" t="e" cm="1">
        <f t="array" ref="I1210">_xlfn.XLOOKUP($A1210&amp;$Q$3,Data[Index]&amp;Data[Valid Test, Can be used for conformity (Y/N)],Data[NOx/km (mg)])</f>
        <v>#N/A</v>
      </c>
      <c r="J1210" s="129" t="e" cm="1">
        <f t="array" ref="J1210">_xlfn.XLOOKUP($A1210&amp;$Q$3,Data[Index]&amp;Data[Valid Test, Can be used for conformity (Y/N)],Data[THC + NOx/km (mg)])</f>
        <v>#N/A</v>
      </c>
      <c r="K1210" s="142" t="e" cm="1">
        <f t="array" ref="K1210">_xlfn.XLOOKUP($A1210&amp;$Q$3,Data[Index]&amp;Data[Valid Test, Can be used for conformity (Y/N)],Data[PN/km ('#)])</f>
        <v>#N/A</v>
      </c>
      <c r="L1210" s="129" t="e" cm="1">
        <f t="array" ref="L1210">_xlfn.XLOOKUP($A1210&amp;$Q$3,Data[Index]&amp;Data[Valid Test, Can be used for conformity (Y/N)],Data[PM/km (mg)])</f>
        <v>#N/A</v>
      </c>
      <c r="M1210" s="126" t="e" cm="1">
        <f t="array" ref="M1210">_xlfn.XLOOKUP($A1210&amp;$Q$3,Data[Index]&amp;Data[Valid Test, Can be used for conformity (Y/N)],Data[CH4 (mg/km)])</f>
        <v>#N/A</v>
      </c>
      <c r="N1210" s="126" t="e" cm="1">
        <f t="array" ref="N1210">_xlfn.XLOOKUP($A1210&amp;$Q$3,Data[Index]&amp;Data[Valid Test, Can be used for conformity (Y/N)],Data[N20 (mg/km)])</f>
        <v>#N/A</v>
      </c>
      <c r="O1210" s="129" t="e" cm="1">
        <f t="array" ref="O1210">_xlfn.XLOOKUP($A1210&amp;$Q$3,Data[Index]&amp;Data[Valid Test, Can be used for conformity (Y/N)],Data[l/100km])</f>
        <v>#N/A</v>
      </c>
      <c r="P1210" s="138">
        <f>_xlfn.XLOOKUP($A1210,Data[Index],Data[Comments])</f>
        <v>0</v>
      </c>
    </row>
    <row r="1211" spans="1:16" x14ac:dyDescent="0.2">
      <c r="A1211" s="129"/>
      <c r="B1211" s="129"/>
      <c r="C1211" s="129" t="e" cm="1">
        <f t="array" ref="C1211">_xlfn.XLOOKUP($A1211&amp;$Q$3&amp;$R$3,Data[Index]&amp;Data[Valid Test, Can be used for conformity (Y/N)]&amp;Data[Cycle],Data[Test Name])</f>
        <v>#N/A</v>
      </c>
      <c r="D1211" s="167" t="e" cm="1">
        <f t="array" ref="D1211">_xlfn.XLOOKUP($A1211&amp;$Q$3&amp;$R$3,Data[Index]&amp;Data[Valid Test, Can be used for conformity (Y/N)]&amp;Data[Cycle],Data[Mileage (Miles)])</f>
        <v>#N/A</v>
      </c>
      <c r="E1211" s="130" t="e" cm="1">
        <f t="array" ref="E1211">_xlfn.XLOOKUP($A1211&amp;$Q$3&amp;$R$3,Data[Index]&amp;Data[Valid Test, Can be used for conformity (Y/N)]&amp;Data[Cycle],Data[Date])</f>
        <v>#N/A</v>
      </c>
      <c r="F1211" s="129" t="e" cm="1">
        <f t="array" ref="F1211">_xlfn.XLOOKUP($A1211&amp;$Q$3&amp;$R$3,Data[Index]&amp;Data[Valid Test, Can be used for conformity (Y/N)]&amp;Data[Cycle],Data[CO/km (mg)])</f>
        <v>#N/A</v>
      </c>
      <c r="G1211" s="129" t="e" cm="1">
        <f t="array" ref="G1211">_xlfn.XLOOKUP($A1211&amp;$Q$3,Data[Index]&amp;Data[Valid Test, Can be used for conformity (Y/N)],Data[CO2/km (g)])</f>
        <v>#N/A</v>
      </c>
      <c r="H1211" s="129" t="e" cm="1">
        <f t="array" ref="H1211">_xlfn.XLOOKUP($A1211&amp;$Q$3,Data[Index]&amp;Data[Valid Test, Can be used for conformity (Y/N)],Data[THC/km (mg)])</f>
        <v>#N/A</v>
      </c>
      <c r="I1211" s="129" t="e" cm="1">
        <f t="array" ref="I1211">_xlfn.XLOOKUP($A1211&amp;$Q$3,Data[Index]&amp;Data[Valid Test, Can be used for conformity (Y/N)],Data[NOx/km (mg)])</f>
        <v>#N/A</v>
      </c>
      <c r="J1211" s="129" t="e" cm="1">
        <f t="array" ref="J1211">_xlfn.XLOOKUP($A1211&amp;$Q$3,Data[Index]&amp;Data[Valid Test, Can be used for conformity (Y/N)],Data[THC + NOx/km (mg)])</f>
        <v>#N/A</v>
      </c>
      <c r="K1211" s="142" t="e" cm="1">
        <f t="array" ref="K1211">_xlfn.XLOOKUP($A1211&amp;$Q$3,Data[Index]&amp;Data[Valid Test, Can be used for conformity (Y/N)],Data[PN/km ('#)])</f>
        <v>#N/A</v>
      </c>
      <c r="L1211" s="129" t="e" cm="1">
        <f t="array" ref="L1211">_xlfn.XLOOKUP($A1211&amp;$Q$3,Data[Index]&amp;Data[Valid Test, Can be used for conformity (Y/N)],Data[PM/km (mg)])</f>
        <v>#N/A</v>
      </c>
      <c r="M1211" s="126" t="e" cm="1">
        <f t="array" ref="M1211">_xlfn.XLOOKUP($A1211&amp;$Q$3,Data[Index]&amp;Data[Valid Test, Can be used for conformity (Y/N)],Data[CH4 (mg/km)])</f>
        <v>#N/A</v>
      </c>
      <c r="N1211" s="126" t="e" cm="1">
        <f t="array" ref="N1211">_xlfn.XLOOKUP($A1211&amp;$Q$3,Data[Index]&amp;Data[Valid Test, Can be used for conformity (Y/N)],Data[N20 (mg/km)])</f>
        <v>#N/A</v>
      </c>
      <c r="O1211" s="129" t="e" cm="1">
        <f t="array" ref="O1211">_xlfn.XLOOKUP($A1211&amp;$Q$3,Data[Index]&amp;Data[Valid Test, Can be used for conformity (Y/N)],Data[l/100km])</f>
        <v>#N/A</v>
      </c>
      <c r="P1211" s="138" t="e">
        <f>_xlfn.XLOOKUP($A1211,Data[Index],Data[Comments])</f>
        <v>#N/A</v>
      </c>
    </row>
    <row r="1212" spans="1:16" x14ac:dyDescent="0.2">
      <c r="A1212" s="129"/>
      <c r="B1212" s="129"/>
      <c r="C1212" s="129" t="e" cm="1">
        <f t="array" ref="C1212">_xlfn.XLOOKUP($A1212&amp;$Q$3&amp;$R$3,Data[Index]&amp;Data[Valid Test, Can be used for conformity (Y/N)]&amp;Data[Cycle],Data[Test Name])</f>
        <v>#N/A</v>
      </c>
      <c r="D1212" s="167" t="e" cm="1">
        <f t="array" ref="D1212">_xlfn.XLOOKUP($A1212&amp;$Q$3&amp;$R$3,Data[Index]&amp;Data[Valid Test, Can be used for conformity (Y/N)]&amp;Data[Cycle],Data[Mileage (Miles)])</f>
        <v>#N/A</v>
      </c>
      <c r="E1212" s="130" t="e" cm="1">
        <f t="array" ref="E1212">_xlfn.XLOOKUP($A1212&amp;$Q$3&amp;$R$3,Data[Index]&amp;Data[Valid Test, Can be used for conformity (Y/N)]&amp;Data[Cycle],Data[Date])</f>
        <v>#N/A</v>
      </c>
      <c r="F1212" s="129" t="e" cm="1">
        <f t="array" ref="F1212">_xlfn.XLOOKUP($A1212&amp;$Q$3&amp;$R$3,Data[Index]&amp;Data[Valid Test, Can be used for conformity (Y/N)]&amp;Data[Cycle],Data[CO/km (mg)])</f>
        <v>#N/A</v>
      </c>
      <c r="G1212" s="129" t="e" cm="1">
        <f t="array" ref="G1212">_xlfn.XLOOKUP($A1212&amp;$Q$3,Data[Index]&amp;Data[Valid Test, Can be used for conformity (Y/N)],Data[CO2/km (g)])</f>
        <v>#N/A</v>
      </c>
      <c r="H1212" s="129" t="e" cm="1">
        <f t="array" ref="H1212">_xlfn.XLOOKUP($A1212&amp;$Q$3,Data[Index]&amp;Data[Valid Test, Can be used for conformity (Y/N)],Data[THC/km (mg)])</f>
        <v>#N/A</v>
      </c>
      <c r="I1212" s="129" t="e" cm="1">
        <f t="array" ref="I1212">_xlfn.XLOOKUP($A1212&amp;$Q$3,Data[Index]&amp;Data[Valid Test, Can be used for conformity (Y/N)],Data[NOx/km (mg)])</f>
        <v>#N/A</v>
      </c>
      <c r="J1212" s="129" t="e" cm="1">
        <f t="array" ref="J1212">_xlfn.XLOOKUP($A1212&amp;$Q$3,Data[Index]&amp;Data[Valid Test, Can be used for conformity (Y/N)],Data[THC + NOx/km (mg)])</f>
        <v>#N/A</v>
      </c>
      <c r="K1212" s="142" t="e" cm="1">
        <f t="array" ref="K1212">_xlfn.XLOOKUP($A1212&amp;$Q$3,Data[Index]&amp;Data[Valid Test, Can be used for conformity (Y/N)],Data[PN/km ('#)])</f>
        <v>#N/A</v>
      </c>
      <c r="L1212" s="129" t="e" cm="1">
        <f t="array" ref="L1212">_xlfn.XLOOKUP($A1212&amp;$Q$3,Data[Index]&amp;Data[Valid Test, Can be used for conformity (Y/N)],Data[PM/km (mg)])</f>
        <v>#N/A</v>
      </c>
      <c r="M1212" s="126" t="e" cm="1">
        <f t="array" ref="M1212">_xlfn.XLOOKUP($A1212&amp;$Q$3,Data[Index]&amp;Data[Valid Test, Can be used for conformity (Y/N)],Data[CH4 (mg/km)])</f>
        <v>#N/A</v>
      </c>
      <c r="N1212" s="126" t="e" cm="1">
        <f t="array" ref="N1212">_xlfn.XLOOKUP($A1212&amp;$Q$3,Data[Index]&amp;Data[Valid Test, Can be used for conformity (Y/N)],Data[N20 (mg/km)])</f>
        <v>#N/A</v>
      </c>
      <c r="O1212" s="129" t="e" cm="1">
        <f t="array" ref="O1212">_xlfn.XLOOKUP($A1212&amp;$Q$3,Data[Index]&amp;Data[Valid Test, Can be used for conformity (Y/N)],Data[l/100km])</f>
        <v>#N/A</v>
      </c>
      <c r="P1212" s="138">
        <f>_xlfn.XLOOKUP($A1212,Data[Index],Data[Comments])</f>
        <v>0</v>
      </c>
    </row>
    <row r="1213" spans="1:16" x14ac:dyDescent="0.2">
      <c r="A1213" s="129"/>
      <c r="B1213" s="129"/>
      <c r="C1213" s="129" t="e" cm="1">
        <f t="array" ref="C1213">_xlfn.XLOOKUP($A1213&amp;$Q$3&amp;$R$3,Data[Index]&amp;Data[Valid Test, Can be used for conformity (Y/N)]&amp;Data[Cycle],Data[Test Name])</f>
        <v>#N/A</v>
      </c>
      <c r="D1213" s="167" t="e" cm="1">
        <f t="array" ref="D1213">_xlfn.XLOOKUP($A1213&amp;$Q$3&amp;$R$3,Data[Index]&amp;Data[Valid Test, Can be used for conformity (Y/N)]&amp;Data[Cycle],Data[Mileage (Miles)])</f>
        <v>#N/A</v>
      </c>
      <c r="E1213" s="130" t="e" cm="1">
        <f t="array" ref="E1213">_xlfn.XLOOKUP($A1213&amp;$Q$3&amp;$R$3,Data[Index]&amp;Data[Valid Test, Can be used for conformity (Y/N)]&amp;Data[Cycle],Data[Date])</f>
        <v>#N/A</v>
      </c>
      <c r="F1213" s="129" t="e" cm="1">
        <f t="array" ref="F1213">_xlfn.XLOOKUP($A1213&amp;$Q$3&amp;$R$3,Data[Index]&amp;Data[Valid Test, Can be used for conformity (Y/N)]&amp;Data[Cycle],Data[CO/km (mg)])</f>
        <v>#N/A</v>
      </c>
      <c r="G1213" s="129" t="e" cm="1">
        <f t="array" ref="G1213">_xlfn.XLOOKUP($A1213&amp;$Q$3,Data[Index]&amp;Data[Valid Test, Can be used for conformity (Y/N)],Data[CO2/km (g)])</f>
        <v>#N/A</v>
      </c>
      <c r="H1213" s="129" t="e" cm="1">
        <f t="array" ref="H1213">_xlfn.XLOOKUP($A1213&amp;$Q$3,Data[Index]&amp;Data[Valid Test, Can be used for conformity (Y/N)],Data[THC/km (mg)])</f>
        <v>#N/A</v>
      </c>
      <c r="I1213" s="129" t="e" cm="1">
        <f t="array" ref="I1213">_xlfn.XLOOKUP($A1213&amp;$Q$3,Data[Index]&amp;Data[Valid Test, Can be used for conformity (Y/N)],Data[NOx/km (mg)])</f>
        <v>#N/A</v>
      </c>
      <c r="J1213" s="129" t="e" cm="1">
        <f t="array" ref="J1213">_xlfn.XLOOKUP($A1213&amp;$Q$3,Data[Index]&amp;Data[Valid Test, Can be used for conformity (Y/N)],Data[THC + NOx/km (mg)])</f>
        <v>#N/A</v>
      </c>
      <c r="K1213" s="142" t="e" cm="1">
        <f t="array" ref="K1213">_xlfn.XLOOKUP($A1213&amp;$Q$3,Data[Index]&amp;Data[Valid Test, Can be used for conformity (Y/N)],Data[PN/km ('#)])</f>
        <v>#N/A</v>
      </c>
      <c r="L1213" s="129" t="e" cm="1">
        <f t="array" ref="L1213">_xlfn.XLOOKUP($A1213&amp;$Q$3,Data[Index]&amp;Data[Valid Test, Can be used for conformity (Y/N)],Data[PM/km (mg)])</f>
        <v>#N/A</v>
      </c>
      <c r="M1213" s="126" t="e" cm="1">
        <f t="array" ref="M1213">_xlfn.XLOOKUP($A1213&amp;$Q$3,Data[Index]&amp;Data[Valid Test, Can be used for conformity (Y/N)],Data[CH4 (mg/km)])</f>
        <v>#N/A</v>
      </c>
      <c r="N1213" s="126" t="e" cm="1">
        <f t="array" ref="N1213">_xlfn.XLOOKUP($A1213&amp;$Q$3,Data[Index]&amp;Data[Valid Test, Can be used for conformity (Y/N)],Data[N20 (mg/km)])</f>
        <v>#N/A</v>
      </c>
      <c r="O1213" s="129" t="e" cm="1">
        <f t="array" ref="O1213">_xlfn.XLOOKUP($A1213&amp;$Q$3,Data[Index]&amp;Data[Valid Test, Can be used for conformity (Y/N)],Data[l/100km])</f>
        <v>#N/A</v>
      </c>
      <c r="P1213" s="138">
        <f>_xlfn.XLOOKUP($A1213,Data[Index],Data[Comments])</f>
        <v>0</v>
      </c>
    </row>
    <row r="1214" spans="1:16" x14ac:dyDescent="0.2">
      <c r="A1214" s="129"/>
      <c r="B1214" s="129"/>
      <c r="C1214" s="129" t="e" cm="1">
        <f t="array" ref="C1214">_xlfn.XLOOKUP($A1214&amp;$Q$3&amp;$R$3,Data[Index]&amp;Data[Valid Test, Can be used for conformity (Y/N)]&amp;Data[Cycle],Data[Test Name])</f>
        <v>#N/A</v>
      </c>
      <c r="D1214" s="167" t="e" cm="1">
        <f t="array" ref="D1214">_xlfn.XLOOKUP($A1214&amp;$Q$3&amp;$R$3,Data[Index]&amp;Data[Valid Test, Can be used for conformity (Y/N)]&amp;Data[Cycle],Data[Mileage (Miles)])</f>
        <v>#N/A</v>
      </c>
      <c r="E1214" s="130" t="e" cm="1">
        <f t="array" ref="E1214">_xlfn.XLOOKUP($A1214&amp;$Q$3&amp;$R$3,Data[Index]&amp;Data[Valid Test, Can be used for conformity (Y/N)]&amp;Data[Cycle],Data[Date])</f>
        <v>#N/A</v>
      </c>
      <c r="F1214" s="129" t="e" cm="1">
        <f t="array" ref="F1214">_xlfn.XLOOKUP($A1214&amp;$Q$3&amp;$R$3,Data[Index]&amp;Data[Valid Test, Can be used for conformity (Y/N)]&amp;Data[Cycle],Data[CO/km (mg)])</f>
        <v>#N/A</v>
      </c>
      <c r="G1214" s="129" t="e" cm="1">
        <f t="array" ref="G1214">_xlfn.XLOOKUP($A1214&amp;$Q$3,Data[Index]&amp;Data[Valid Test, Can be used for conformity (Y/N)],Data[CO2/km (g)])</f>
        <v>#N/A</v>
      </c>
      <c r="H1214" s="129" t="e" cm="1">
        <f t="array" ref="H1214">_xlfn.XLOOKUP($A1214&amp;$Q$3,Data[Index]&amp;Data[Valid Test, Can be used for conformity (Y/N)],Data[THC/km (mg)])</f>
        <v>#N/A</v>
      </c>
      <c r="I1214" s="129" t="e" cm="1">
        <f t="array" ref="I1214">_xlfn.XLOOKUP($A1214&amp;$Q$3,Data[Index]&amp;Data[Valid Test, Can be used for conformity (Y/N)],Data[NOx/km (mg)])</f>
        <v>#N/A</v>
      </c>
      <c r="J1214" s="129" t="e" cm="1">
        <f t="array" ref="J1214">_xlfn.XLOOKUP($A1214&amp;$Q$3,Data[Index]&amp;Data[Valid Test, Can be used for conformity (Y/N)],Data[THC + NOx/km (mg)])</f>
        <v>#N/A</v>
      </c>
      <c r="K1214" s="142" t="e" cm="1">
        <f t="array" ref="K1214">_xlfn.XLOOKUP($A1214&amp;$Q$3,Data[Index]&amp;Data[Valid Test, Can be used for conformity (Y/N)],Data[PN/km ('#)])</f>
        <v>#N/A</v>
      </c>
      <c r="L1214" s="129" t="e" cm="1">
        <f t="array" ref="L1214">_xlfn.XLOOKUP($A1214&amp;$Q$3,Data[Index]&amp;Data[Valid Test, Can be used for conformity (Y/N)],Data[PM/km (mg)])</f>
        <v>#N/A</v>
      </c>
      <c r="M1214" s="126" t="e" cm="1">
        <f t="array" ref="M1214">_xlfn.XLOOKUP($A1214&amp;$Q$3,Data[Index]&amp;Data[Valid Test, Can be used for conformity (Y/N)],Data[CH4 (mg/km)])</f>
        <v>#N/A</v>
      </c>
      <c r="N1214" s="126" t="e" cm="1">
        <f t="array" ref="N1214">_xlfn.XLOOKUP($A1214&amp;$Q$3,Data[Index]&amp;Data[Valid Test, Can be used for conformity (Y/N)],Data[N20 (mg/km)])</f>
        <v>#N/A</v>
      </c>
      <c r="O1214" s="129" t="e" cm="1">
        <f t="array" ref="O1214">_xlfn.XLOOKUP($A1214&amp;$Q$3,Data[Index]&amp;Data[Valid Test, Can be used for conformity (Y/N)],Data[l/100km])</f>
        <v>#N/A</v>
      </c>
      <c r="P1214" s="138" t="e">
        <f>_xlfn.XLOOKUP($A1214,Data[Index],Data[Comments])</f>
        <v>#N/A</v>
      </c>
    </row>
    <row r="1215" spans="1:16" x14ac:dyDescent="0.2">
      <c r="A1215" s="129"/>
      <c r="B1215" s="129"/>
      <c r="C1215" s="129" t="e" cm="1">
        <f t="array" ref="C1215">_xlfn.XLOOKUP($A1215&amp;$Q$3&amp;$R$3,Data[Index]&amp;Data[Valid Test, Can be used for conformity (Y/N)]&amp;Data[Cycle],Data[Test Name])</f>
        <v>#N/A</v>
      </c>
      <c r="D1215" s="167" t="e" cm="1">
        <f t="array" ref="D1215">_xlfn.XLOOKUP($A1215&amp;$Q$3&amp;$R$3,Data[Index]&amp;Data[Valid Test, Can be used for conformity (Y/N)]&amp;Data[Cycle],Data[Mileage (Miles)])</f>
        <v>#N/A</v>
      </c>
      <c r="E1215" s="130" t="e" cm="1">
        <f t="array" ref="E1215">_xlfn.XLOOKUP($A1215&amp;$Q$3&amp;$R$3,Data[Index]&amp;Data[Valid Test, Can be used for conformity (Y/N)]&amp;Data[Cycle],Data[Date])</f>
        <v>#N/A</v>
      </c>
      <c r="F1215" s="129" t="e" cm="1">
        <f t="array" ref="F1215">_xlfn.XLOOKUP($A1215&amp;$Q$3&amp;$R$3,Data[Index]&amp;Data[Valid Test, Can be used for conformity (Y/N)]&amp;Data[Cycle],Data[CO/km (mg)])</f>
        <v>#N/A</v>
      </c>
      <c r="G1215" s="129" t="e" cm="1">
        <f t="array" ref="G1215">_xlfn.XLOOKUP($A1215&amp;$Q$3,Data[Index]&amp;Data[Valid Test, Can be used for conformity (Y/N)],Data[CO2/km (g)])</f>
        <v>#N/A</v>
      </c>
      <c r="H1215" s="129" t="e" cm="1">
        <f t="array" ref="H1215">_xlfn.XLOOKUP($A1215&amp;$Q$3,Data[Index]&amp;Data[Valid Test, Can be used for conformity (Y/N)],Data[THC/km (mg)])</f>
        <v>#N/A</v>
      </c>
      <c r="I1215" s="129" t="e" cm="1">
        <f t="array" ref="I1215">_xlfn.XLOOKUP($A1215&amp;$Q$3,Data[Index]&amp;Data[Valid Test, Can be used for conformity (Y/N)],Data[NOx/km (mg)])</f>
        <v>#N/A</v>
      </c>
      <c r="J1215" s="129" t="e" cm="1">
        <f t="array" ref="J1215">_xlfn.XLOOKUP($A1215&amp;$Q$3,Data[Index]&amp;Data[Valid Test, Can be used for conformity (Y/N)],Data[THC + NOx/km (mg)])</f>
        <v>#N/A</v>
      </c>
      <c r="K1215" s="142" t="e" cm="1">
        <f t="array" ref="K1215">_xlfn.XLOOKUP($A1215&amp;$Q$3,Data[Index]&amp;Data[Valid Test, Can be used for conformity (Y/N)],Data[PN/km ('#)])</f>
        <v>#N/A</v>
      </c>
      <c r="L1215" s="129" t="e" cm="1">
        <f t="array" ref="L1215">_xlfn.XLOOKUP($A1215&amp;$Q$3,Data[Index]&amp;Data[Valid Test, Can be used for conformity (Y/N)],Data[PM/km (mg)])</f>
        <v>#N/A</v>
      </c>
      <c r="M1215" s="126" t="e" cm="1">
        <f t="array" ref="M1215">_xlfn.XLOOKUP($A1215&amp;$Q$3,Data[Index]&amp;Data[Valid Test, Can be used for conformity (Y/N)],Data[CH4 (mg/km)])</f>
        <v>#N/A</v>
      </c>
      <c r="N1215" s="126" t="e" cm="1">
        <f t="array" ref="N1215">_xlfn.XLOOKUP($A1215&amp;$Q$3,Data[Index]&amp;Data[Valid Test, Can be used for conformity (Y/N)],Data[N20 (mg/km)])</f>
        <v>#N/A</v>
      </c>
      <c r="O1215" s="129" t="e" cm="1">
        <f t="array" ref="O1215">_xlfn.XLOOKUP($A1215&amp;$Q$3,Data[Index]&amp;Data[Valid Test, Can be used for conformity (Y/N)],Data[l/100km])</f>
        <v>#N/A</v>
      </c>
      <c r="P1215" s="138" t="e">
        <f>_xlfn.XLOOKUP($A1215,Data[Index],Data[Comments])</f>
        <v>#N/A</v>
      </c>
    </row>
    <row r="1216" spans="1:16" x14ac:dyDescent="0.2">
      <c r="A1216" s="129"/>
      <c r="B1216" s="129"/>
      <c r="C1216" s="129" t="e" cm="1">
        <f t="array" ref="C1216">_xlfn.XLOOKUP($A1216&amp;$Q$3&amp;$R$3,Data[Index]&amp;Data[Valid Test, Can be used for conformity (Y/N)]&amp;Data[Cycle],Data[Test Name])</f>
        <v>#N/A</v>
      </c>
      <c r="D1216" s="167" t="e" cm="1">
        <f t="array" ref="D1216">_xlfn.XLOOKUP($A1216&amp;$Q$3&amp;$R$3,Data[Index]&amp;Data[Valid Test, Can be used for conformity (Y/N)]&amp;Data[Cycle],Data[Mileage (Miles)])</f>
        <v>#N/A</v>
      </c>
      <c r="E1216" s="130" t="e" cm="1">
        <f t="array" ref="E1216">_xlfn.XLOOKUP($A1216&amp;$Q$3&amp;$R$3,Data[Index]&amp;Data[Valid Test, Can be used for conformity (Y/N)]&amp;Data[Cycle],Data[Date])</f>
        <v>#N/A</v>
      </c>
      <c r="F1216" s="129" t="e" cm="1">
        <f t="array" ref="F1216">_xlfn.XLOOKUP($A1216&amp;$Q$3&amp;$R$3,Data[Index]&amp;Data[Valid Test, Can be used for conformity (Y/N)]&amp;Data[Cycle],Data[CO/km (mg)])</f>
        <v>#N/A</v>
      </c>
      <c r="G1216" s="129" t="e" cm="1">
        <f t="array" ref="G1216">_xlfn.XLOOKUP($A1216&amp;$Q$3,Data[Index]&amp;Data[Valid Test, Can be used for conformity (Y/N)],Data[CO2/km (g)])</f>
        <v>#N/A</v>
      </c>
      <c r="H1216" s="129" t="e" cm="1">
        <f t="array" ref="H1216">_xlfn.XLOOKUP($A1216&amp;$Q$3,Data[Index]&amp;Data[Valid Test, Can be used for conformity (Y/N)],Data[THC/km (mg)])</f>
        <v>#N/A</v>
      </c>
      <c r="I1216" s="129" t="e" cm="1">
        <f t="array" ref="I1216">_xlfn.XLOOKUP($A1216&amp;$Q$3,Data[Index]&amp;Data[Valid Test, Can be used for conformity (Y/N)],Data[NOx/km (mg)])</f>
        <v>#N/A</v>
      </c>
      <c r="J1216" s="129" t="e" cm="1">
        <f t="array" ref="J1216">_xlfn.XLOOKUP($A1216&amp;$Q$3,Data[Index]&amp;Data[Valid Test, Can be used for conformity (Y/N)],Data[THC + NOx/km (mg)])</f>
        <v>#N/A</v>
      </c>
      <c r="K1216" s="142" t="e" cm="1">
        <f t="array" ref="K1216">_xlfn.XLOOKUP($A1216&amp;$Q$3,Data[Index]&amp;Data[Valid Test, Can be used for conformity (Y/N)],Data[PN/km ('#)])</f>
        <v>#N/A</v>
      </c>
      <c r="L1216" s="129" t="e" cm="1">
        <f t="array" ref="L1216">_xlfn.XLOOKUP($A1216&amp;$Q$3,Data[Index]&amp;Data[Valid Test, Can be used for conformity (Y/N)],Data[PM/km (mg)])</f>
        <v>#N/A</v>
      </c>
      <c r="M1216" s="126" t="e" cm="1">
        <f t="array" ref="M1216">_xlfn.XLOOKUP($A1216&amp;$Q$3,Data[Index]&amp;Data[Valid Test, Can be used for conformity (Y/N)],Data[CH4 (mg/km)])</f>
        <v>#N/A</v>
      </c>
      <c r="N1216" s="126" t="e" cm="1">
        <f t="array" ref="N1216">_xlfn.XLOOKUP($A1216&amp;$Q$3,Data[Index]&amp;Data[Valid Test, Can be used for conformity (Y/N)],Data[N20 (mg/km)])</f>
        <v>#N/A</v>
      </c>
      <c r="O1216" s="129" t="e" cm="1">
        <f t="array" ref="O1216">_xlfn.XLOOKUP($A1216&amp;$Q$3,Data[Index]&amp;Data[Valid Test, Can be used for conformity (Y/N)],Data[l/100km])</f>
        <v>#N/A</v>
      </c>
      <c r="P1216" s="138" t="e">
        <f>_xlfn.XLOOKUP($A1216,Data[Index],Data[Comments])</f>
        <v>#N/A</v>
      </c>
    </row>
    <row r="1217" spans="1:16" x14ac:dyDescent="0.2">
      <c r="A1217" s="129"/>
      <c r="B1217" s="129"/>
      <c r="C1217" s="129" t="e" cm="1">
        <f t="array" ref="C1217">_xlfn.XLOOKUP($A1217&amp;$Q$3&amp;$R$3,Data[Index]&amp;Data[Valid Test, Can be used for conformity (Y/N)]&amp;Data[Cycle],Data[Test Name])</f>
        <v>#N/A</v>
      </c>
      <c r="D1217" s="167" t="e" cm="1">
        <f t="array" ref="D1217">_xlfn.XLOOKUP($A1217&amp;$Q$3&amp;$R$3,Data[Index]&amp;Data[Valid Test, Can be used for conformity (Y/N)]&amp;Data[Cycle],Data[Mileage (Miles)])</f>
        <v>#N/A</v>
      </c>
      <c r="E1217" s="130" t="e" cm="1">
        <f t="array" ref="E1217">_xlfn.XLOOKUP($A1217&amp;$Q$3&amp;$R$3,Data[Index]&amp;Data[Valid Test, Can be used for conformity (Y/N)]&amp;Data[Cycle],Data[Date])</f>
        <v>#N/A</v>
      </c>
      <c r="F1217" s="129" t="e" cm="1">
        <f t="array" ref="F1217">_xlfn.XLOOKUP($A1217&amp;$Q$3&amp;$R$3,Data[Index]&amp;Data[Valid Test, Can be used for conformity (Y/N)]&amp;Data[Cycle],Data[CO/km (mg)])</f>
        <v>#N/A</v>
      </c>
      <c r="G1217" s="129" t="e" cm="1">
        <f t="array" ref="G1217">_xlfn.XLOOKUP($A1217&amp;$Q$3,Data[Index]&amp;Data[Valid Test, Can be used for conformity (Y/N)],Data[CO2/km (g)])</f>
        <v>#N/A</v>
      </c>
      <c r="H1217" s="129" t="e" cm="1">
        <f t="array" ref="H1217">_xlfn.XLOOKUP($A1217&amp;$Q$3,Data[Index]&amp;Data[Valid Test, Can be used for conformity (Y/N)],Data[THC/km (mg)])</f>
        <v>#N/A</v>
      </c>
      <c r="I1217" s="129" t="e" cm="1">
        <f t="array" ref="I1217">_xlfn.XLOOKUP($A1217&amp;$Q$3,Data[Index]&amp;Data[Valid Test, Can be used for conformity (Y/N)],Data[NOx/km (mg)])</f>
        <v>#N/A</v>
      </c>
      <c r="J1217" s="129" t="e" cm="1">
        <f t="array" ref="J1217">_xlfn.XLOOKUP($A1217&amp;$Q$3,Data[Index]&amp;Data[Valid Test, Can be used for conformity (Y/N)],Data[THC + NOx/km (mg)])</f>
        <v>#N/A</v>
      </c>
      <c r="K1217" s="142" t="e" cm="1">
        <f t="array" ref="K1217">_xlfn.XLOOKUP($A1217&amp;$Q$3,Data[Index]&amp;Data[Valid Test, Can be used for conformity (Y/N)],Data[PN/km ('#)])</f>
        <v>#N/A</v>
      </c>
      <c r="L1217" s="129" t="e" cm="1">
        <f t="array" ref="L1217">_xlfn.XLOOKUP($A1217&amp;$Q$3,Data[Index]&amp;Data[Valid Test, Can be used for conformity (Y/N)],Data[PM/km (mg)])</f>
        <v>#N/A</v>
      </c>
      <c r="M1217" s="126" t="e" cm="1">
        <f t="array" ref="M1217">_xlfn.XLOOKUP($A1217&amp;$Q$3,Data[Index]&amp;Data[Valid Test, Can be used for conformity (Y/N)],Data[CH4 (mg/km)])</f>
        <v>#N/A</v>
      </c>
      <c r="N1217" s="126" t="e" cm="1">
        <f t="array" ref="N1217">_xlfn.XLOOKUP($A1217&amp;$Q$3,Data[Index]&amp;Data[Valid Test, Can be used for conformity (Y/N)],Data[N20 (mg/km)])</f>
        <v>#N/A</v>
      </c>
      <c r="O1217" s="129" t="e" cm="1">
        <f t="array" ref="O1217">_xlfn.XLOOKUP($A1217&amp;$Q$3,Data[Index]&amp;Data[Valid Test, Can be used for conformity (Y/N)],Data[l/100km])</f>
        <v>#N/A</v>
      </c>
      <c r="P1217" s="138">
        <f>_xlfn.XLOOKUP($A1217,Data[Index],Data[Comments])</f>
        <v>0</v>
      </c>
    </row>
    <row r="1218" spans="1:16" x14ac:dyDescent="0.2">
      <c r="A1218" s="129"/>
      <c r="B1218" s="129"/>
      <c r="C1218" s="129" t="e" cm="1">
        <f t="array" ref="C1218">_xlfn.XLOOKUP($A1218&amp;$Q$3&amp;$R$3,Data[Index]&amp;Data[Valid Test, Can be used for conformity (Y/N)]&amp;Data[Cycle],Data[Test Name])</f>
        <v>#N/A</v>
      </c>
      <c r="D1218" s="167" t="e" cm="1">
        <f t="array" ref="D1218">_xlfn.XLOOKUP($A1218&amp;$Q$3&amp;$R$3,Data[Index]&amp;Data[Valid Test, Can be used for conformity (Y/N)]&amp;Data[Cycle],Data[Mileage (Miles)])</f>
        <v>#N/A</v>
      </c>
      <c r="E1218" s="130" t="e" cm="1">
        <f t="array" ref="E1218">_xlfn.XLOOKUP($A1218&amp;$Q$3&amp;$R$3,Data[Index]&amp;Data[Valid Test, Can be used for conformity (Y/N)]&amp;Data[Cycle],Data[Date])</f>
        <v>#N/A</v>
      </c>
      <c r="F1218" s="129" t="e" cm="1">
        <f t="array" ref="F1218">_xlfn.XLOOKUP($A1218&amp;$Q$3&amp;$R$3,Data[Index]&amp;Data[Valid Test, Can be used for conformity (Y/N)]&amp;Data[Cycle],Data[CO/km (mg)])</f>
        <v>#N/A</v>
      </c>
      <c r="G1218" s="129" t="e" cm="1">
        <f t="array" ref="G1218">_xlfn.XLOOKUP($A1218&amp;$Q$3,Data[Index]&amp;Data[Valid Test, Can be used for conformity (Y/N)],Data[CO2/km (g)])</f>
        <v>#N/A</v>
      </c>
      <c r="H1218" s="129" t="e" cm="1">
        <f t="array" ref="H1218">_xlfn.XLOOKUP($A1218&amp;$Q$3,Data[Index]&amp;Data[Valid Test, Can be used for conformity (Y/N)],Data[THC/km (mg)])</f>
        <v>#N/A</v>
      </c>
      <c r="I1218" s="129" t="e" cm="1">
        <f t="array" ref="I1218">_xlfn.XLOOKUP($A1218&amp;$Q$3,Data[Index]&amp;Data[Valid Test, Can be used for conformity (Y/N)],Data[NOx/km (mg)])</f>
        <v>#N/A</v>
      </c>
      <c r="J1218" s="129" t="e" cm="1">
        <f t="array" ref="J1218">_xlfn.XLOOKUP($A1218&amp;$Q$3,Data[Index]&amp;Data[Valid Test, Can be used for conformity (Y/N)],Data[THC + NOx/km (mg)])</f>
        <v>#N/A</v>
      </c>
      <c r="K1218" s="142" t="e" cm="1">
        <f t="array" ref="K1218">_xlfn.XLOOKUP($A1218&amp;$Q$3,Data[Index]&amp;Data[Valid Test, Can be used for conformity (Y/N)],Data[PN/km ('#)])</f>
        <v>#N/A</v>
      </c>
      <c r="L1218" s="129" t="e" cm="1">
        <f t="array" ref="L1218">_xlfn.XLOOKUP($A1218&amp;$Q$3,Data[Index]&amp;Data[Valid Test, Can be used for conformity (Y/N)],Data[PM/km (mg)])</f>
        <v>#N/A</v>
      </c>
      <c r="M1218" s="126" t="e" cm="1">
        <f t="array" ref="M1218">_xlfn.XLOOKUP($A1218&amp;$Q$3,Data[Index]&amp;Data[Valid Test, Can be used for conformity (Y/N)],Data[CH4 (mg/km)])</f>
        <v>#N/A</v>
      </c>
      <c r="N1218" s="126" t="e" cm="1">
        <f t="array" ref="N1218">_xlfn.XLOOKUP($A1218&amp;$Q$3,Data[Index]&amp;Data[Valid Test, Can be used for conformity (Y/N)],Data[N20 (mg/km)])</f>
        <v>#N/A</v>
      </c>
      <c r="O1218" s="129" t="e" cm="1">
        <f t="array" ref="O1218">_xlfn.XLOOKUP($A1218&amp;$Q$3,Data[Index]&amp;Data[Valid Test, Can be used for conformity (Y/N)],Data[l/100km])</f>
        <v>#N/A</v>
      </c>
      <c r="P1218" s="138">
        <f>_xlfn.XLOOKUP($A1218,Data[Index],Data[Comments])</f>
        <v>0</v>
      </c>
    </row>
    <row r="1219" spans="1:16" x14ac:dyDescent="0.2">
      <c r="A1219" s="129"/>
      <c r="B1219" s="129"/>
      <c r="C1219" s="129" t="e" cm="1">
        <f t="array" ref="C1219">_xlfn.XLOOKUP($A1219&amp;$Q$3&amp;$R$3,Data[Index]&amp;Data[Valid Test, Can be used for conformity (Y/N)]&amp;Data[Cycle],Data[Test Name])</f>
        <v>#N/A</v>
      </c>
      <c r="D1219" s="167" t="e" cm="1">
        <f t="array" ref="D1219">_xlfn.XLOOKUP($A1219&amp;$Q$3&amp;$R$3,Data[Index]&amp;Data[Valid Test, Can be used for conformity (Y/N)]&amp;Data[Cycle],Data[Mileage (Miles)])</f>
        <v>#N/A</v>
      </c>
      <c r="E1219" s="130" t="e" cm="1">
        <f t="array" ref="E1219">_xlfn.XLOOKUP($A1219&amp;$Q$3&amp;$R$3,Data[Index]&amp;Data[Valid Test, Can be used for conformity (Y/N)]&amp;Data[Cycle],Data[Date])</f>
        <v>#N/A</v>
      </c>
      <c r="F1219" s="129" t="e" cm="1">
        <f t="array" ref="F1219">_xlfn.XLOOKUP($A1219&amp;$Q$3&amp;$R$3,Data[Index]&amp;Data[Valid Test, Can be used for conformity (Y/N)]&amp;Data[Cycle],Data[CO/km (mg)])</f>
        <v>#N/A</v>
      </c>
      <c r="G1219" s="129" t="e" cm="1">
        <f t="array" ref="G1219">_xlfn.XLOOKUP($A1219&amp;$Q$3,Data[Index]&amp;Data[Valid Test, Can be used for conformity (Y/N)],Data[CO2/km (g)])</f>
        <v>#N/A</v>
      </c>
      <c r="H1219" s="129" t="e" cm="1">
        <f t="array" ref="H1219">_xlfn.XLOOKUP($A1219&amp;$Q$3,Data[Index]&amp;Data[Valid Test, Can be used for conformity (Y/N)],Data[THC/km (mg)])</f>
        <v>#N/A</v>
      </c>
      <c r="I1219" s="129" t="e" cm="1">
        <f t="array" ref="I1219">_xlfn.XLOOKUP($A1219&amp;$Q$3,Data[Index]&amp;Data[Valid Test, Can be used for conformity (Y/N)],Data[NOx/km (mg)])</f>
        <v>#N/A</v>
      </c>
      <c r="J1219" s="129" t="e" cm="1">
        <f t="array" ref="J1219">_xlfn.XLOOKUP($A1219&amp;$Q$3,Data[Index]&amp;Data[Valid Test, Can be used for conformity (Y/N)],Data[THC + NOx/km (mg)])</f>
        <v>#N/A</v>
      </c>
      <c r="K1219" s="142" t="e" cm="1">
        <f t="array" ref="K1219">_xlfn.XLOOKUP($A1219&amp;$Q$3,Data[Index]&amp;Data[Valid Test, Can be used for conformity (Y/N)],Data[PN/km ('#)])</f>
        <v>#N/A</v>
      </c>
      <c r="L1219" s="129" t="e" cm="1">
        <f t="array" ref="L1219">_xlfn.XLOOKUP($A1219&amp;$Q$3,Data[Index]&amp;Data[Valid Test, Can be used for conformity (Y/N)],Data[PM/km (mg)])</f>
        <v>#N/A</v>
      </c>
      <c r="M1219" s="126" t="e" cm="1">
        <f t="array" ref="M1219">_xlfn.XLOOKUP($A1219&amp;$Q$3,Data[Index]&amp;Data[Valid Test, Can be used for conformity (Y/N)],Data[CH4 (mg/km)])</f>
        <v>#N/A</v>
      </c>
      <c r="N1219" s="126" t="e" cm="1">
        <f t="array" ref="N1219">_xlfn.XLOOKUP($A1219&amp;$Q$3,Data[Index]&amp;Data[Valid Test, Can be used for conformity (Y/N)],Data[N20 (mg/km)])</f>
        <v>#N/A</v>
      </c>
      <c r="O1219" s="129" t="e" cm="1">
        <f t="array" ref="O1219">_xlfn.XLOOKUP($A1219&amp;$Q$3,Data[Index]&amp;Data[Valid Test, Can be used for conformity (Y/N)],Data[l/100km])</f>
        <v>#N/A</v>
      </c>
      <c r="P1219" s="138" t="e">
        <f>_xlfn.XLOOKUP($A1219,Data[Index],Data[Comments])</f>
        <v>#N/A</v>
      </c>
    </row>
    <row r="1220" spans="1:16" x14ac:dyDescent="0.2">
      <c r="A1220" s="129"/>
      <c r="B1220" s="129"/>
      <c r="C1220" s="129" t="e" cm="1">
        <f t="array" ref="C1220">_xlfn.XLOOKUP($A1220&amp;$Q$3&amp;$R$3,Data[Index]&amp;Data[Valid Test, Can be used for conformity (Y/N)]&amp;Data[Cycle],Data[Test Name])</f>
        <v>#N/A</v>
      </c>
      <c r="D1220" s="167" t="e" cm="1">
        <f t="array" ref="D1220">_xlfn.XLOOKUP($A1220&amp;$Q$3&amp;$R$3,Data[Index]&amp;Data[Valid Test, Can be used for conformity (Y/N)]&amp;Data[Cycle],Data[Mileage (Miles)])</f>
        <v>#N/A</v>
      </c>
      <c r="E1220" s="130" t="e" cm="1">
        <f t="array" ref="E1220">_xlfn.XLOOKUP($A1220&amp;$Q$3&amp;$R$3,Data[Index]&amp;Data[Valid Test, Can be used for conformity (Y/N)]&amp;Data[Cycle],Data[Date])</f>
        <v>#N/A</v>
      </c>
      <c r="F1220" s="129" t="e" cm="1">
        <f t="array" ref="F1220">_xlfn.XLOOKUP($A1220&amp;$Q$3&amp;$R$3,Data[Index]&amp;Data[Valid Test, Can be used for conformity (Y/N)]&amp;Data[Cycle],Data[CO/km (mg)])</f>
        <v>#N/A</v>
      </c>
      <c r="G1220" s="129" t="e" cm="1">
        <f t="array" ref="G1220">_xlfn.XLOOKUP($A1220&amp;$Q$3,Data[Index]&amp;Data[Valid Test, Can be used for conformity (Y/N)],Data[CO2/km (g)])</f>
        <v>#N/A</v>
      </c>
      <c r="H1220" s="129" t="e" cm="1">
        <f t="array" ref="H1220">_xlfn.XLOOKUP($A1220&amp;$Q$3,Data[Index]&amp;Data[Valid Test, Can be used for conformity (Y/N)],Data[THC/km (mg)])</f>
        <v>#N/A</v>
      </c>
      <c r="I1220" s="129" t="e" cm="1">
        <f t="array" ref="I1220">_xlfn.XLOOKUP($A1220&amp;$Q$3,Data[Index]&amp;Data[Valid Test, Can be used for conformity (Y/N)],Data[NOx/km (mg)])</f>
        <v>#N/A</v>
      </c>
      <c r="J1220" s="129" t="e" cm="1">
        <f t="array" ref="J1220">_xlfn.XLOOKUP($A1220&amp;$Q$3,Data[Index]&amp;Data[Valid Test, Can be used for conformity (Y/N)],Data[THC + NOx/km (mg)])</f>
        <v>#N/A</v>
      </c>
      <c r="K1220" s="142" t="e" cm="1">
        <f t="array" ref="K1220">_xlfn.XLOOKUP($A1220&amp;$Q$3,Data[Index]&amp;Data[Valid Test, Can be used for conformity (Y/N)],Data[PN/km ('#)])</f>
        <v>#N/A</v>
      </c>
      <c r="L1220" s="129" t="e" cm="1">
        <f t="array" ref="L1220">_xlfn.XLOOKUP($A1220&amp;$Q$3,Data[Index]&amp;Data[Valid Test, Can be used for conformity (Y/N)],Data[PM/km (mg)])</f>
        <v>#N/A</v>
      </c>
      <c r="M1220" s="126" t="e" cm="1">
        <f t="array" ref="M1220">_xlfn.XLOOKUP($A1220&amp;$Q$3,Data[Index]&amp;Data[Valid Test, Can be used for conformity (Y/N)],Data[CH4 (mg/km)])</f>
        <v>#N/A</v>
      </c>
      <c r="N1220" s="126" t="e" cm="1">
        <f t="array" ref="N1220">_xlfn.XLOOKUP($A1220&amp;$Q$3,Data[Index]&amp;Data[Valid Test, Can be used for conformity (Y/N)],Data[N20 (mg/km)])</f>
        <v>#N/A</v>
      </c>
      <c r="O1220" s="129" t="e" cm="1">
        <f t="array" ref="O1220">_xlfn.XLOOKUP($A1220&amp;$Q$3,Data[Index]&amp;Data[Valid Test, Can be used for conformity (Y/N)],Data[l/100km])</f>
        <v>#N/A</v>
      </c>
      <c r="P1220" s="138">
        <f>_xlfn.XLOOKUP($A1220,Data[Index],Data[Comments])</f>
        <v>0</v>
      </c>
    </row>
    <row r="1221" spans="1:16" x14ac:dyDescent="0.2">
      <c r="A1221" s="129"/>
      <c r="B1221" s="129"/>
      <c r="C1221" s="129" t="e" cm="1">
        <f t="array" ref="C1221">_xlfn.XLOOKUP($A1221&amp;$Q$3&amp;$R$3,Data[Index]&amp;Data[Valid Test, Can be used for conformity (Y/N)]&amp;Data[Cycle],Data[Test Name])</f>
        <v>#N/A</v>
      </c>
      <c r="D1221" s="167" t="e" cm="1">
        <f t="array" ref="D1221">_xlfn.XLOOKUP($A1221&amp;$Q$3&amp;$R$3,Data[Index]&amp;Data[Valid Test, Can be used for conformity (Y/N)]&amp;Data[Cycle],Data[Mileage (Miles)])</f>
        <v>#N/A</v>
      </c>
      <c r="E1221" s="130" t="e" cm="1">
        <f t="array" ref="E1221">_xlfn.XLOOKUP($A1221&amp;$Q$3&amp;$R$3,Data[Index]&amp;Data[Valid Test, Can be used for conformity (Y/N)]&amp;Data[Cycle],Data[Date])</f>
        <v>#N/A</v>
      </c>
      <c r="F1221" s="129" t="e" cm="1">
        <f t="array" ref="F1221">_xlfn.XLOOKUP($A1221&amp;$Q$3&amp;$R$3,Data[Index]&amp;Data[Valid Test, Can be used for conformity (Y/N)]&amp;Data[Cycle],Data[CO/km (mg)])</f>
        <v>#N/A</v>
      </c>
      <c r="G1221" s="129" t="e" cm="1">
        <f t="array" ref="G1221">_xlfn.XLOOKUP($A1221&amp;$Q$3,Data[Index]&amp;Data[Valid Test, Can be used for conformity (Y/N)],Data[CO2/km (g)])</f>
        <v>#N/A</v>
      </c>
      <c r="H1221" s="129" t="e" cm="1">
        <f t="array" ref="H1221">_xlfn.XLOOKUP($A1221&amp;$Q$3,Data[Index]&amp;Data[Valid Test, Can be used for conformity (Y/N)],Data[THC/km (mg)])</f>
        <v>#N/A</v>
      </c>
      <c r="I1221" s="129" t="e" cm="1">
        <f t="array" ref="I1221">_xlfn.XLOOKUP($A1221&amp;$Q$3,Data[Index]&amp;Data[Valid Test, Can be used for conformity (Y/N)],Data[NOx/km (mg)])</f>
        <v>#N/A</v>
      </c>
      <c r="J1221" s="129" t="e" cm="1">
        <f t="array" ref="J1221">_xlfn.XLOOKUP($A1221&amp;$Q$3,Data[Index]&amp;Data[Valid Test, Can be used for conformity (Y/N)],Data[THC + NOx/km (mg)])</f>
        <v>#N/A</v>
      </c>
      <c r="K1221" s="142" t="e" cm="1">
        <f t="array" ref="K1221">_xlfn.XLOOKUP($A1221&amp;$Q$3,Data[Index]&amp;Data[Valid Test, Can be used for conformity (Y/N)],Data[PN/km ('#)])</f>
        <v>#N/A</v>
      </c>
      <c r="L1221" s="129" t="e" cm="1">
        <f t="array" ref="L1221">_xlfn.XLOOKUP($A1221&amp;$Q$3,Data[Index]&amp;Data[Valid Test, Can be used for conformity (Y/N)],Data[PM/km (mg)])</f>
        <v>#N/A</v>
      </c>
      <c r="M1221" s="126" t="e" cm="1">
        <f t="array" ref="M1221">_xlfn.XLOOKUP($A1221&amp;$Q$3,Data[Index]&amp;Data[Valid Test, Can be used for conformity (Y/N)],Data[CH4 (mg/km)])</f>
        <v>#N/A</v>
      </c>
      <c r="N1221" s="126" t="e" cm="1">
        <f t="array" ref="N1221">_xlfn.XLOOKUP($A1221&amp;$Q$3,Data[Index]&amp;Data[Valid Test, Can be used for conformity (Y/N)],Data[N20 (mg/km)])</f>
        <v>#N/A</v>
      </c>
      <c r="O1221" s="129" t="e" cm="1">
        <f t="array" ref="O1221">_xlfn.XLOOKUP($A1221&amp;$Q$3,Data[Index]&amp;Data[Valid Test, Can be used for conformity (Y/N)],Data[l/100km])</f>
        <v>#N/A</v>
      </c>
      <c r="P1221" s="138">
        <f>_xlfn.XLOOKUP($A1221,Data[Index],Data[Comments])</f>
        <v>0</v>
      </c>
    </row>
    <row r="1222" spans="1:16" x14ac:dyDescent="0.2">
      <c r="A1222" s="129"/>
      <c r="B1222" s="129"/>
      <c r="C1222" s="129" t="e" cm="1">
        <f t="array" ref="C1222">_xlfn.XLOOKUP($A1222&amp;$Q$3&amp;$R$3,Data[Index]&amp;Data[Valid Test, Can be used for conformity (Y/N)]&amp;Data[Cycle],Data[Test Name])</f>
        <v>#N/A</v>
      </c>
      <c r="D1222" s="167" t="e" cm="1">
        <f t="array" ref="D1222">_xlfn.XLOOKUP($A1222&amp;$Q$3&amp;$R$3,Data[Index]&amp;Data[Valid Test, Can be used for conformity (Y/N)]&amp;Data[Cycle],Data[Mileage (Miles)])</f>
        <v>#N/A</v>
      </c>
      <c r="E1222" s="130" t="e" cm="1">
        <f t="array" ref="E1222">_xlfn.XLOOKUP($A1222&amp;$Q$3&amp;$R$3,Data[Index]&amp;Data[Valid Test, Can be used for conformity (Y/N)]&amp;Data[Cycle],Data[Date])</f>
        <v>#N/A</v>
      </c>
      <c r="F1222" s="129" t="e" cm="1">
        <f t="array" ref="F1222">_xlfn.XLOOKUP($A1222&amp;$Q$3&amp;$R$3,Data[Index]&amp;Data[Valid Test, Can be used for conformity (Y/N)]&amp;Data[Cycle],Data[CO/km (mg)])</f>
        <v>#N/A</v>
      </c>
      <c r="G1222" s="129" t="e" cm="1">
        <f t="array" ref="G1222">_xlfn.XLOOKUP($A1222&amp;$Q$3,Data[Index]&amp;Data[Valid Test, Can be used for conformity (Y/N)],Data[CO2/km (g)])</f>
        <v>#N/A</v>
      </c>
      <c r="H1222" s="129" t="e" cm="1">
        <f t="array" ref="H1222">_xlfn.XLOOKUP($A1222&amp;$Q$3,Data[Index]&amp;Data[Valid Test, Can be used for conformity (Y/N)],Data[THC/km (mg)])</f>
        <v>#N/A</v>
      </c>
      <c r="I1222" s="129" t="e" cm="1">
        <f t="array" ref="I1222">_xlfn.XLOOKUP($A1222&amp;$Q$3,Data[Index]&amp;Data[Valid Test, Can be used for conformity (Y/N)],Data[NOx/km (mg)])</f>
        <v>#N/A</v>
      </c>
      <c r="J1222" s="129" t="e" cm="1">
        <f t="array" ref="J1222">_xlfn.XLOOKUP($A1222&amp;$Q$3,Data[Index]&amp;Data[Valid Test, Can be used for conformity (Y/N)],Data[THC + NOx/km (mg)])</f>
        <v>#N/A</v>
      </c>
      <c r="K1222" s="142" t="e" cm="1">
        <f t="array" ref="K1222">_xlfn.XLOOKUP($A1222&amp;$Q$3,Data[Index]&amp;Data[Valid Test, Can be used for conformity (Y/N)],Data[PN/km ('#)])</f>
        <v>#N/A</v>
      </c>
      <c r="L1222" s="129" t="e" cm="1">
        <f t="array" ref="L1222">_xlfn.XLOOKUP($A1222&amp;$Q$3,Data[Index]&amp;Data[Valid Test, Can be used for conformity (Y/N)],Data[PM/km (mg)])</f>
        <v>#N/A</v>
      </c>
      <c r="M1222" s="126" t="e" cm="1">
        <f t="array" ref="M1222">_xlfn.XLOOKUP($A1222&amp;$Q$3,Data[Index]&amp;Data[Valid Test, Can be used for conformity (Y/N)],Data[CH4 (mg/km)])</f>
        <v>#N/A</v>
      </c>
      <c r="N1222" s="126" t="e" cm="1">
        <f t="array" ref="N1222">_xlfn.XLOOKUP($A1222&amp;$Q$3,Data[Index]&amp;Data[Valid Test, Can be used for conformity (Y/N)],Data[N20 (mg/km)])</f>
        <v>#N/A</v>
      </c>
      <c r="O1222" s="129" t="e" cm="1">
        <f t="array" ref="O1222">_xlfn.XLOOKUP($A1222&amp;$Q$3,Data[Index]&amp;Data[Valid Test, Can be used for conformity (Y/N)],Data[l/100km])</f>
        <v>#N/A</v>
      </c>
      <c r="P1222" s="138" t="e">
        <f>_xlfn.XLOOKUP($A1222,Data[Index],Data[Comments])</f>
        <v>#N/A</v>
      </c>
    </row>
    <row r="1223" spans="1:16" x14ac:dyDescent="0.2">
      <c r="A1223" s="129"/>
      <c r="B1223" s="129"/>
      <c r="C1223" s="129" t="e" cm="1">
        <f t="array" ref="C1223">_xlfn.XLOOKUP($A1223&amp;$Q$3&amp;$R$3,Data[Index]&amp;Data[Valid Test, Can be used for conformity (Y/N)]&amp;Data[Cycle],Data[Test Name])</f>
        <v>#N/A</v>
      </c>
      <c r="D1223" s="167" t="e" cm="1">
        <f t="array" ref="D1223">_xlfn.XLOOKUP($A1223&amp;$Q$3&amp;$R$3,Data[Index]&amp;Data[Valid Test, Can be used for conformity (Y/N)]&amp;Data[Cycle],Data[Mileage (Miles)])</f>
        <v>#N/A</v>
      </c>
      <c r="E1223" s="130" t="e" cm="1">
        <f t="array" ref="E1223">_xlfn.XLOOKUP($A1223&amp;$Q$3&amp;$R$3,Data[Index]&amp;Data[Valid Test, Can be used for conformity (Y/N)]&amp;Data[Cycle],Data[Date])</f>
        <v>#N/A</v>
      </c>
      <c r="F1223" s="129" t="e" cm="1">
        <f t="array" ref="F1223">_xlfn.XLOOKUP($A1223&amp;$Q$3&amp;$R$3,Data[Index]&amp;Data[Valid Test, Can be used for conformity (Y/N)]&amp;Data[Cycle],Data[CO/km (mg)])</f>
        <v>#N/A</v>
      </c>
      <c r="G1223" s="129" t="e" cm="1">
        <f t="array" ref="G1223">_xlfn.XLOOKUP($A1223&amp;$Q$3,Data[Index]&amp;Data[Valid Test, Can be used for conformity (Y/N)],Data[CO2/km (g)])</f>
        <v>#N/A</v>
      </c>
      <c r="H1223" s="129" t="e" cm="1">
        <f t="array" ref="H1223">_xlfn.XLOOKUP($A1223&amp;$Q$3,Data[Index]&amp;Data[Valid Test, Can be used for conformity (Y/N)],Data[THC/km (mg)])</f>
        <v>#N/A</v>
      </c>
      <c r="I1223" s="129" t="e" cm="1">
        <f t="array" ref="I1223">_xlfn.XLOOKUP($A1223&amp;$Q$3,Data[Index]&amp;Data[Valid Test, Can be used for conformity (Y/N)],Data[NOx/km (mg)])</f>
        <v>#N/A</v>
      </c>
      <c r="J1223" s="129" t="e" cm="1">
        <f t="array" ref="J1223">_xlfn.XLOOKUP($A1223&amp;$Q$3,Data[Index]&amp;Data[Valid Test, Can be used for conformity (Y/N)],Data[THC + NOx/km (mg)])</f>
        <v>#N/A</v>
      </c>
      <c r="K1223" s="142" t="e" cm="1">
        <f t="array" ref="K1223">_xlfn.XLOOKUP($A1223&amp;$Q$3,Data[Index]&amp;Data[Valid Test, Can be used for conformity (Y/N)],Data[PN/km ('#)])</f>
        <v>#N/A</v>
      </c>
      <c r="L1223" s="129" t="e" cm="1">
        <f t="array" ref="L1223">_xlfn.XLOOKUP($A1223&amp;$Q$3,Data[Index]&amp;Data[Valid Test, Can be used for conformity (Y/N)],Data[PM/km (mg)])</f>
        <v>#N/A</v>
      </c>
      <c r="M1223" s="126" t="e" cm="1">
        <f t="array" ref="M1223">_xlfn.XLOOKUP($A1223&amp;$Q$3,Data[Index]&amp;Data[Valid Test, Can be used for conformity (Y/N)],Data[CH4 (mg/km)])</f>
        <v>#N/A</v>
      </c>
      <c r="N1223" s="126" t="e" cm="1">
        <f t="array" ref="N1223">_xlfn.XLOOKUP($A1223&amp;$Q$3,Data[Index]&amp;Data[Valid Test, Can be used for conformity (Y/N)],Data[N20 (mg/km)])</f>
        <v>#N/A</v>
      </c>
      <c r="O1223" s="129" t="e" cm="1">
        <f t="array" ref="O1223">_xlfn.XLOOKUP($A1223&amp;$Q$3,Data[Index]&amp;Data[Valid Test, Can be used for conformity (Y/N)],Data[l/100km])</f>
        <v>#N/A</v>
      </c>
      <c r="P1223" s="138" t="e">
        <f>_xlfn.XLOOKUP($A1223,Data[Index],Data[Comments])</f>
        <v>#N/A</v>
      </c>
    </row>
    <row r="1224" spans="1:16" x14ac:dyDescent="0.2">
      <c r="A1224" s="129"/>
      <c r="B1224" s="129"/>
      <c r="C1224" s="129" t="e" cm="1">
        <f t="array" ref="C1224">_xlfn.XLOOKUP($A1224&amp;$Q$3&amp;$R$3,Data[Index]&amp;Data[Valid Test, Can be used for conformity (Y/N)]&amp;Data[Cycle],Data[Test Name])</f>
        <v>#N/A</v>
      </c>
      <c r="D1224" s="167" t="e" cm="1">
        <f t="array" ref="D1224">_xlfn.XLOOKUP($A1224&amp;$Q$3&amp;$R$3,Data[Index]&amp;Data[Valid Test, Can be used for conformity (Y/N)]&amp;Data[Cycle],Data[Mileage (Miles)])</f>
        <v>#N/A</v>
      </c>
      <c r="E1224" s="130" t="e" cm="1">
        <f t="array" ref="E1224">_xlfn.XLOOKUP($A1224&amp;$Q$3&amp;$R$3,Data[Index]&amp;Data[Valid Test, Can be used for conformity (Y/N)]&amp;Data[Cycle],Data[Date])</f>
        <v>#N/A</v>
      </c>
      <c r="F1224" s="129" t="e" cm="1">
        <f t="array" ref="F1224">_xlfn.XLOOKUP($A1224&amp;$Q$3&amp;$R$3,Data[Index]&amp;Data[Valid Test, Can be used for conformity (Y/N)]&amp;Data[Cycle],Data[CO/km (mg)])</f>
        <v>#N/A</v>
      </c>
      <c r="G1224" s="129" t="e" cm="1">
        <f t="array" ref="G1224">_xlfn.XLOOKUP($A1224&amp;$Q$3,Data[Index]&amp;Data[Valid Test, Can be used for conformity (Y/N)],Data[CO2/km (g)])</f>
        <v>#N/A</v>
      </c>
      <c r="H1224" s="129" t="e" cm="1">
        <f t="array" ref="H1224">_xlfn.XLOOKUP($A1224&amp;$Q$3,Data[Index]&amp;Data[Valid Test, Can be used for conformity (Y/N)],Data[THC/km (mg)])</f>
        <v>#N/A</v>
      </c>
      <c r="I1224" s="129" t="e" cm="1">
        <f t="array" ref="I1224">_xlfn.XLOOKUP($A1224&amp;$Q$3,Data[Index]&amp;Data[Valid Test, Can be used for conformity (Y/N)],Data[NOx/km (mg)])</f>
        <v>#N/A</v>
      </c>
      <c r="J1224" s="129" t="e" cm="1">
        <f t="array" ref="J1224">_xlfn.XLOOKUP($A1224&amp;$Q$3,Data[Index]&amp;Data[Valid Test, Can be used for conformity (Y/N)],Data[THC + NOx/km (mg)])</f>
        <v>#N/A</v>
      </c>
      <c r="K1224" s="142" t="e" cm="1">
        <f t="array" ref="K1224">_xlfn.XLOOKUP($A1224&amp;$Q$3,Data[Index]&amp;Data[Valid Test, Can be used for conformity (Y/N)],Data[PN/km ('#)])</f>
        <v>#N/A</v>
      </c>
      <c r="L1224" s="129" t="e" cm="1">
        <f t="array" ref="L1224">_xlfn.XLOOKUP($A1224&amp;$Q$3,Data[Index]&amp;Data[Valid Test, Can be used for conformity (Y/N)],Data[PM/km (mg)])</f>
        <v>#N/A</v>
      </c>
      <c r="M1224" s="126" t="e" cm="1">
        <f t="array" ref="M1224">_xlfn.XLOOKUP($A1224&amp;$Q$3,Data[Index]&amp;Data[Valid Test, Can be used for conformity (Y/N)],Data[CH4 (mg/km)])</f>
        <v>#N/A</v>
      </c>
      <c r="N1224" s="126" t="e" cm="1">
        <f t="array" ref="N1224">_xlfn.XLOOKUP($A1224&amp;$Q$3,Data[Index]&amp;Data[Valid Test, Can be used for conformity (Y/N)],Data[N20 (mg/km)])</f>
        <v>#N/A</v>
      </c>
      <c r="O1224" s="129" t="e" cm="1">
        <f t="array" ref="O1224">_xlfn.XLOOKUP($A1224&amp;$Q$3,Data[Index]&amp;Data[Valid Test, Can be used for conformity (Y/N)],Data[l/100km])</f>
        <v>#N/A</v>
      </c>
      <c r="P1224" s="138" t="e">
        <f>_xlfn.XLOOKUP($A1224,Data[Index],Data[Comments])</f>
        <v>#N/A</v>
      </c>
    </row>
    <row r="1225" spans="1:16" x14ac:dyDescent="0.2">
      <c r="A1225" s="129"/>
      <c r="B1225" s="129"/>
      <c r="C1225" s="129" t="e" cm="1">
        <f t="array" ref="C1225">_xlfn.XLOOKUP($A1225&amp;$Q$3&amp;$R$3,Data[Index]&amp;Data[Valid Test, Can be used for conformity (Y/N)]&amp;Data[Cycle],Data[Test Name])</f>
        <v>#N/A</v>
      </c>
      <c r="D1225" s="167" t="e" cm="1">
        <f t="array" ref="D1225">_xlfn.XLOOKUP($A1225&amp;$Q$3&amp;$R$3,Data[Index]&amp;Data[Valid Test, Can be used for conformity (Y/N)]&amp;Data[Cycle],Data[Mileage (Miles)])</f>
        <v>#N/A</v>
      </c>
      <c r="E1225" s="130" t="e" cm="1">
        <f t="array" ref="E1225">_xlfn.XLOOKUP($A1225&amp;$Q$3&amp;$R$3,Data[Index]&amp;Data[Valid Test, Can be used for conformity (Y/N)]&amp;Data[Cycle],Data[Date])</f>
        <v>#N/A</v>
      </c>
      <c r="F1225" s="129" t="e" cm="1">
        <f t="array" ref="F1225">_xlfn.XLOOKUP($A1225&amp;$Q$3&amp;$R$3,Data[Index]&amp;Data[Valid Test, Can be used for conformity (Y/N)]&amp;Data[Cycle],Data[CO/km (mg)])</f>
        <v>#N/A</v>
      </c>
      <c r="G1225" s="129" t="e" cm="1">
        <f t="array" ref="G1225">_xlfn.XLOOKUP($A1225&amp;$Q$3,Data[Index]&amp;Data[Valid Test, Can be used for conformity (Y/N)],Data[CO2/km (g)])</f>
        <v>#N/A</v>
      </c>
      <c r="H1225" s="129" t="e" cm="1">
        <f t="array" ref="H1225">_xlfn.XLOOKUP($A1225&amp;$Q$3,Data[Index]&amp;Data[Valid Test, Can be used for conformity (Y/N)],Data[THC/km (mg)])</f>
        <v>#N/A</v>
      </c>
      <c r="I1225" s="129" t="e" cm="1">
        <f t="array" ref="I1225">_xlfn.XLOOKUP($A1225&amp;$Q$3,Data[Index]&amp;Data[Valid Test, Can be used for conformity (Y/N)],Data[NOx/km (mg)])</f>
        <v>#N/A</v>
      </c>
      <c r="J1225" s="129" t="e" cm="1">
        <f t="array" ref="J1225">_xlfn.XLOOKUP($A1225&amp;$Q$3,Data[Index]&amp;Data[Valid Test, Can be used for conformity (Y/N)],Data[THC + NOx/km (mg)])</f>
        <v>#N/A</v>
      </c>
      <c r="K1225" s="142" t="e" cm="1">
        <f t="array" ref="K1225">_xlfn.XLOOKUP($A1225&amp;$Q$3,Data[Index]&amp;Data[Valid Test, Can be used for conformity (Y/N)],Data[PN/km ('#)])</f>
        <v>#N/A</v>
      </c>
      <c r="L1225" s="129" t="e" cm="1">
        <f t="array" ref="L1225">_xlfn.XLOOKUP($A1225&amp;$Q$3,Data[Index]&amp;Data[Valid Test, Can be used for conformity (Y/N)],Data[PM/km (mg)])</f>
        <v>#N/A</v>
      </c>
      <c r="M1225" s="126" t="e" cm="1">
        <f t="array" ref="M1225">_xlfn.XLOOKUP($A1225&amp;$Q$3,Data[Index]&amp;Data[Valid Test, Can be used for conformity (Y/N)],Data[CH4 (mg/km)])</f>
        <v>#N/A</v>
      </c>
      <c r="N1225" s="126" t="e" cm="1">
        <f t="array" ref="N1225">_xlfn.XLOOKUP($A1225&amp;$Q$3,Data[Index]&amp;Data[Valid Test, Can be used for conformity (Y/N)],Data[N20 (mg/km)])</f>
        <v>#N/A</v>
      </c>
      <c r="O1225" s="129" t="e" cm="1">
        <f t="array" ref="O1225">_xlfn.XLOOKUP($A1225&amp;$Q$3,Data[Index]&amp;Data[Valid Test, Can be used for conformity (Y/N)],Data[l/100km])</f>
        <v>#N/A</v>
      </c>
      <c r="P1225" s="138">
        <f>_xlfn.XLOOKUP($A1225,Data[Index],Data[Comments])</f>
        <v>0</v>
      </c>
    </row>
    <row r="1226" spans="1:16" x14ac:dyDescent="0.2">
      <c r="A1226" s="129"/>
      <c r="B1226" s="129"/>
      <c r="C1226" s="129" t="e" cm="1">
        <f t="array" ref="C1226">_xlfn.XLOOKUP($A1226&amp;$Q$3&amp;$R$3,Data[Index]&amp;Data[Valid Test, Can be used for conformity (Y/N)]&amp;Data[Cycle],Data[Test Name])</f>
        <v>#N/A</v>
      </c>
      <c r="D1226" s="167" t="e" cm="1">
        <f t="array" ref="D1226">_xlfn.XLOOKUP($A1226&amp;$Q$3&amp;$R$3,Data[Index]&amp;Data[Valid Test, Can be used for conformity (Y/N)]&amp;Data[Cycle],Data[Mileage (Miles)])</f>
        <v>#N/A</v>
      </c>
      <c r="E1226" s="130" t="e" cm="1">
        <f t="array" ref="E1226">_xlfn.XLOOKUP($A1226&amp;$Q$3&amp;$R$3,Data[Index]&amp;Data[Valid Test, Can be used for conformity (Y/N)]&amp;Data[Cycle],Data[Date])</f>
        <v>#N/A</v>
      </c>
      <c r="F1226" s="129" t="e" cm="1">
        <f t="array" ref="F1226">_xlfn.XLOOKUP($A1226&amp;$Q$3&amp;$R$3,Data[Index]&amp;Data[Valid Test, Can be used for conformity (Y/N)]&amp;Data[Cycle],Data[CO/km (mg)])</f>
        <v>#N/A</v>
      </c>
      <c r="G1226" s="129" t="e" cm="1">
        <f t="array" ref="G1226">_xlfn.XLOOKUP($A1226&amp;$Q$3,Data[Index]&amp;Data[Valid Test, Can be used for conformity (Y/N)],Data[CO2/km (g)])</f>
        <v>#N/A</v>
      </c>
      <c r="H1226" s="129" t="e" cm="1">
        <f t="array" ref="H1226">_xlfn.XLOOKUP($A1226&amp;$Q$3,Data[Index]&amp;Data[Valid Test, Can be used for conformity (Y/N)],Data[THC/km (mg)])</f>
        <v>#N/A</v>
      </c>
      <c r="I1226" s="129" t="e" cm="1">
        <f t="array" ref="I1226">_xlfn.XLOOKUP($A1226&amp;$Q$3,Data[Index]&amp;Data[Valid Test, Can be used for conformity (Y/N)],Data[NOx/km (mg)])</f>
        <v>#N/A</v>
      </c>
      <c r="J1226" s="129" t="e" cm="1">
        <f t="array" ref="J1226">_xlfn.XLOOKUP($A1226&amp;$Q$3,Data[Index]&amp;Data[Valid Test, Can be used for conformity (Y/N)],Data[THC + NOx/km (mg)])</f>
        <v>#N/A</v>
      </c>
      <c r="K1226" s="142" t="e" cm="1">
        <f t="array" ref="K1226">_xlfn.XLOOKUP($A1226&amp;$Q$3,Data[Index]&amp;Data[Valid Test, Can be used for conformity (Y/N)],Data[PN/km ('#)])</f>
        <v>#N/A</v>
      </c>
      <c r="L1226" s="129" t="e" cm="1">
        <f t="array" ref="L1226">_xlfn.XLOOKUP($A1226&amp;$Q$3,Data[Index]&amp;Data[Valid Test, Can be used for conformity (Y/N)],Data[PM/km (mg)])</f>
        <v>#N/A</v>
      </c>
      <c r="M1226" s="126" t="e" cm="1">
        <f t="array" ref="M1226">_xlfn.XLOOKUP($A1226&amp;$Q$3,Data[Index]&amp;Data[Valid Test, Can be used for conformity (Y/N)],Data[CH4 (mg/km)])</f>
        <v>#N/A</v>
      </c>
      <c r="N1226" s="126" t="e" cm="1">
        <f t="array" ref="N1226">_xlfn.XLOOKUP($A1226&amp;$Q$3,Data[Index]&amp;Data[Valid Test, Can be used for conformity (Y/N)],Data[N20 (mg/km)])</f>
        <v>#N/A</v>
      </c>
      <c r="O1226" s="129" t="e" cm="1">
        <f t="array" ref="O1226">_xlfn.XLOOKUP($A1226&amp;$Q$3,Data[Index]&amp;Data[Valid Test, Can be used for conformity (Y/N)],Data[l/100km])</f>
        <v>#N/A</v>
      </c>
      <c r="P1226" s="138">
        <f>_xlfn.XLOOKUP($A1226,Data[Index],Data[Comments])</f>
        <v>0</v>
      </c>
    </row>
    <row r="1227" spans="1:16" x14ac:dyDescent="0.2">
      <c r="A1227" s="129"/>
      <c r="B1227" s="129"/>
      <c r="C1227" s="129" t="e" cm="1">
        <f t="array" ref="C1227">_xlfn.XLOOKUP($A1227&amp;$Q$3&amp;$R$3,Data[Index]&amp;Data[Valid Test, Can be used for conformity (Y/N)]&amp;Data[Cycle],Data[Test Name])</f>
        <v>#N/A</v>
      </c>
      <c r="D1227" s="167" t="e" cm="1">
        <f t="array" ref="D1227">_xlfn.XLOOKUP($A1227&amp;$Q$3&amp;$R$3,Data[Index]&amp;Data[Valid Test, Can be used for conformity (Y/N)]&amp;Data[Cycle],Data[Mileage (Miles)])</f>
        <v>#N/A</v>
      </c>
      <c r="E1227" s="130" t="e" cm="1">
        <f t="array" ref="E1227">_xlfn.XLOOKUP($A1227&amp;$Q$3&amp;$R$3,Data[Index]&amp;Data[Valid Test, Can be used for conformity (Y/N)]&amp;Data[Cycle],Data[Date])</f>
        <v>#N/A</v>
      </c>
      <c r="F1227" s="129" t="e" cm="1">
        <f t="array" ref="F1227">_xlfn.XLOOKUP($A1227&amp;$Q$3&amp;$R$3,Data[Index]&amp;Data[Valid Test, Can be used for conformity (Y/N)]&amp;Data[Cycle],Data[CO/km (mg)])</f>
        <v>#N/A</v>
      </c>
      <c r="G1227" s="129" t="e" cm="1">
        <f t="array" ref="G1227">_xlfn.XLOOKUP($A1227&amp;$Q$3,Data[Index]&amp;Data[Valid Test, Can be used for conformity (Y/N)],Data[CO2/km (g)])</f>
        <v>#N/A</v>
      </c>
      <c r="H1227" s="129" t="e" cm="1">
        <f t="array" ref="H1227">_xlfn.XLOOKUP($A1227&amp;$Q$3,Data[Index]&amp;Data[Valid Test, Can be used for conformity (Y/N)],Data[THC/km (mg)])</f>
        <v>#N/A</v>
      </c>
      <c r="I1227" s="129" t="e" cm="1">
        <f t="array" ref="I1227">_xlfn.XLOOKUP($A1227&amp;$Q$3,Data[Index]&amp;Data[Valid Test, Can be used for conformity (Y/N)],Data[NOx/km (mg)])</f>
        <v>#N/A</v>
      </c>
      <c r="J1227" s="129" t="e" cm="1">
        <f t="array" ref="J1227">_xlfn.XLOOKUP($A1227&amp;$Q$3,Data[Index]&amp;Data[Valid Test, Can be used for conformity (Y/N)],Data[THC + NOx/km (mg)])</f>
        <v>#N/A</v>
      </c>
      <c r="K1227" s="142" t="e" cm="1">
        <f t="array" ref="K1227">_xlfn.XLOOKUP($A1227&amp;$Q$3,Data[Index]&amp;Data[Valid Test, Can be used for conformity (Y/N)],Data[PN/km ('#)])</f>
        <v>#N/A</v>
      </c>
      <c r="L1227" s="129" t="e" cm="1">
        <f t="array" ref="L1227">_xlfn.XLOOKUP($A1227&amp;$Q$3,Data[Index]&amp;Data[Valid Test, Can be used for conformity (Y/N)],Data[PM/km (mg)])</f>
        <v>#N/A</v>
      </c>
      <c r="M1227" s="126" t="e" cm="1">
        <f t="array" ref="M1227">_xlfn.XLOOKUP($A1227&amp;$Q$3,Data[Index]&amp;Data[Valid Test, Can be used for conformity (Y/N)],Data[CH4 (mg/km)])</f>
        <v>#N/A</v>
      </c>
      <c r="N1227" s="126" t="e" cm="1">
        <f t="array" ref="N1227">_xlfn.XLOOKUP($A1227&amp;$Q$3,Data[Index]&amp;Data[Valid Test, Can be used for conformity (Y/N)],Data[N20 (mg/km)])</f>
        <v>#N/A</v>
      </c>
      <c r="O1227" s="129" t="e" cm="1">
        <f t="array" ref="O1227">_xlfn.XLOOKUP($A1227&amp;$Q$3,Data[Index]&amp;Data[Valid Test, Can be used for conformity (Y/N)],Data[l/100km])</f>
        <v>#N/A</v>
      </c>
      <c r="P1227" s="138" t="e">
        <f>_xlfn.XLOOKUP($A1227,Data[Index],Data[Comments])</f>
        <v>#N/A</v>
      </c>
    </row>
    <row r="1228" spans="1:16" x14ac:dyDescent="0.2">
      <c r="A1228" s="129"/>
      <c r="B1228" s="129"/>
      <c r="C1228" s="129" t="e" cm="1">
        <f t="array" ref="C1228">_xlfn.XLOOKUP($A1228&amp;$Q$3&amp;$R$3,Data[Index]&amp;Data[Valid Test, Can be used for conformity (Y/N)]&amp;Data[Cycle],Data[Test Name])</f>
        <v>#N/A</v>
      </c>
      <c r="D1228" s="167" t="e" cm="1">
        <f t="array" ref="D1228">_xlfn.XLOOKUP($A1228&amp;$Q$3&amp;$R$3,Data[Index]&amp;Data[Valid Test, Can be used for conformity (Y/N)]&amp;Data[Cycle],Data[Mileage (Miles)])</f>
        <v>#N/A</v>
      </c>
      <c r="E1228" s="130" t="e" cm="1">
        <f t="array" ref="E1228">_xlfn.XLOOKUP($A1228&amp;$Q$3&amp;$R$3,Data[Index]&amp;Data[Valid Test, Can be used for conformity (Y/N)]&amp;Data[Cycle],Data[Date])</f>
        <v>#N/A</v>
      </c>
      <c r="F1228" s="129" t="e" cm="1">
        <f t="array" ref="F1228">_xlfn.XLOOKUP($A1228&amp;$Q$3&amp;$R$3,Data[Index]&amp;Data[Valid Test, Can be used for conformity (Y/N)]&amp;Data[Cycle],Data[CO/km (mg)])</f>
        <v>#N/A</v>
      </c>
      <c r="G1228" s="129" t="e" cm="1">
        <f t="array" ref="G1228">_xlfn.XLOOKUP($A1228&amp;$Q$3,Data[Index]&amp;Data[Valid Test, Can be used for conformity (Y/N)],Data[CO2/km (g)])</f>
        <v>#N/A</v>
      </c>
      <c r="H1228" s="129" t="e" cm="1">
        <f t="array" ref="H1228">_xlfn.XLOOKUP($A1228&amp;$Q$3,Data[Index]&amp;Data[Valid Test, Can be used for conformity (Y/N)],Data[THC/km (mg)])</f>
        <v>#N/A</v>
      </c>
      <c r="I1228" s="129" t="e" cm="1">
        <f t="array" ref="I1228">_xlfn.XLOOKUP($A1228&amp;$Q$3,Data[Index]&amp;Data[Valid Test, Can be used for conformity (Y/N)],Data[NOx/km (mg)])</f>
        <v>#N/A</v>
      </c>
      <c r="J1228" s="129" t="e" cm="1">
        <f t="array" ref="J1228">_xlfn.XLOOKUP($A1228&amp;$Q$3,Data[Index]&amp;Data[Valid Test, Can be used for conformity (Y/N)],Data[THC + NOx/km (mg)])</f>
        <v>#N/A</v>
      </c>
      <c r="K1228" s="142" t="e" cm="1">
        <f t="array" ref="K1228">_xlfn.XLOOKUP($A1228&amp;$Q$3,Data[Index]&amp;Data[Valid Test, Can be used for conformity (Y/N)],Data[PN/km ('#)])</f>
        <v>#N/A</v>
      </c>
      <c r="L1228" s="129" t="e" cm="1">
        <f t="array" ref="L1228">_xlfn.XLOOKUP($A1228&amp;$Q$3,Data[Index]&amp;Data[Valid Test, Can be used for conformity (Y/N)],Data[PM/km (mg)])</f>
        <v>#N/A</v>
      </c>
      <c r="M1228" s="126" t="e" cm="1">
        <f t="array" ref="M1228">_xlfn.XLOOKUP($A1228&amp;$Q$3,Data[Index]&amp;Data[Valid Test, Can be used for conformity (Y/N)],Data[CH4 (mg/km)])</f>
        <v>#N/A</v>
      </c>
      <c r="N1228" s="126" t="e" cm="1">
        <f t="array" ref="N1228">_xlfn.XLOOKUP($A1228&amp;$Q$3,Data[Index]&amp;Data[Valid Test, Can be used for conformity (Y/N)],Data[N20 (mg/km)])</f>
        <v>#N/A</v>
      </c>
      <c r="O1228" s="129" t="e" cm="1">
        <f t="array" ref="O1228">_xlfn.XLOOKUP($A1228&amp;$Q$3,Data[Index]&amp;Data[Valid Test, Can be used for conformity (Y/N)],Data[l/100km])</f>
        <v>#N/A</v>
      </c>
      <c r="P1228" s="138">
        <f>_xlfn.XLOOKUP($A1228,Data[Index],Data[Comments])</f>
        <v>0</v>
      </c>
    </row>
    <row r="1229" spans="1:16" x14ac:dyDescent="0.2">
      <c r="A1229" s="129"/>
      <c r="B1229" s="129"/>
      <c r="C1229" s="129" t="e" cm="1">
        <f t="array" ref="C1229">_xlfn.XLOOKUP($A1229&amp;$Q$3&amp;$R$3,Data[Index]&amp;Data[Valid Test, Can be used for conformity (Y/N)]&amp;Data[Cycle],Data[Test Name])</f>
        <v>#N/A</v>
      </c>
      <c r="D1229" s="167" t="e" cm="1">
        <f t="array" ref="D1229">_xlfn.XLOOKUP($A1229&amp;$Q$3&amp;$R$3,Data[Index]&amp;Data[Valid Test, Can be used for conformity (Y/N)]&amp;Data[Cycle],Data[Mileage (Miles)])</f>
        <v>#N/A</v>
      </c>
      <c r="E1229" s="130" t="e" cm="1">
        <f t="array" ref="E1229">_xlfn.XLOOKUP($A1229&amp;$Q$3&amp;$R$3,Data[Index]&amp;Data[Valid Test, Can be used for conformity (Y/N)]&amp;Data[Cycle],Data[Date])</f>
        <v>#N/A</v>
      </c>
      <c r="F1229" s="129" t="e" cm="1">
        <f t="array" ref="F1229">_xlfn.XLOOKUP($A1229&amp;$Q$3&amp;$R$3,Data[Index]&amp;Data[Valid Test, Can be used for conformity (Y/N)]&amp;Data[Cycle],Data[CO/km (mg)])</f>
        <v>#N/A</v>
      </c>
      <c r="G1229" s="129" t="e" cm="1">
        <f t="array" ref="G1229">_xlfn.XLOOKUP($A1229&amp;$Q$3,Data[Index]&amp;Data[Valid Test, Can be used for conformity (Y/N)],Data[CO2/km (g)])</f>
        <v>#N/A</v>
      </c>
      <c r="H1229" s="129" t="e" cm="1">
        <f t="array" ref="H1229">_xlfn.XLOOKUP($A1229&amp;$Q$3,Data[Index]&amp;Data[Valid Test, Can be used for conformity (Y/N)],Data[THC/km (mg)])</f>
        <v>#N/A</v>
      </c>
      <c r="I1229" s="129" t="e" cm="1">
        <f t="array" ref="I1229">_xlfn.XLOOKUP($A1229&amp;$Q$3,Data[Index]&amp;Data[Valid Test, Can be used for conformity (Y/N)],Data[NOx/km (mg)])</f>
        <v>#N/A</v>
      </c>
      <c r="J1229" s="129" t="e" cm="1">
        <f t="array" ref="J1229">_xlfn.XLOOKUP($A1229&amp;$Q$3,Data[Index]&amp;Data[Valid Test, Can be used for conformity (Y/N)],Data[THC + NOx/km (mg)])</f>
        <v>#N/A</v>
      </c>
      <c r="K1229" s="142" t="e" cm="1">
        <f t="array" ref="K1229">_xlfn.XLOOKUP($A1229&amp;$Q$3,Data[Index]&amp;Data[Valid Test, Can be used for conformity (Y/N)],Data[PN/km ('#)])</f>
        <v>#N/A</v>
      </c>
      <c r="L1229" s="129" t="e" cm="1">
        <f t="array" ref="L1229">_xlfn.XLOOKUP($A1229&amp;$Q$3,Data[Index]&amp;Data[Valid Test, Can be used for conformity (Y/N)],Data[PM/km (mg)])</f>
        <v>#N/A</v>
      </c>
      <c r="M1229" s="126" t="e" cm="1">
        <f t="array" ref="M1229">_xlfn.XLOOKUP($A1229&amp;$Q$3,Data[Index]&amp;Data[Valid Test, Can be used for conformity (Y/N)],Data[CH4 (mg/km)])</f>
        <v>#N/A</v>
      </c>
      <c r="N1229" s="126" t="e" cm="1">
        <f t="array" ref="N1229">_xlfn.XLOOKUP($A1229&amp;$Q$3,Data[Index]&amp;Data[Valid Test, Can be used for conformity (Y/N)],Data[N20 (mg/km)])</f>
        <v>#N/A</v>
      </c>
      <c r="O1229" s="129" t="e" cm="1">
        <f t="array" ref="O1229">_xlfn.XLOOKUP($A1229&amp;$Q$3,Data[Index]&amp;Data[Valid Test, Can be used for conformity (Y/N)],Data[l/100km])</f>
        <v>#N/A</v>
      </c>
      <c r="P1229" s="138">
        <f>_xlfn.XLOOKUP($A1229,Data[Index],Data[Comments])</f>
        <v>0</v>
      </c>
    </row>
    <row r="1230" spans="1:16" x14ac:dyDescent="0.2">
      <c r="A1230" s="129"/>
      <c r="B1230" s="129"/>
      <c r="C1230" s="129" t="e" cm="1">
        <f t="array" ref="C1230">_xlfn.XLOOKUP($A1230&amp;$Q$3&amp;$R$3,Data[Index]&amp;Data[Valid Test, Can be used for conformity (Y/N)]&amp;Data[Cycle],Data[Test Name])</f>
        <v>#N/A</v>
      </c>
      <c r="D1230" s="167" t="e" cm="1">
        <f t="array" ref="D1230">_xlfn.XLOOKUP($A1230&amp;$Q$3&amp;$R$3,Data[Index]&amp;Data[Valid Test, Can be used for conformity (Y/N)]&amp;Data[Cycle],Data[Mileage (Miles)])</f>
        <v>#N/A</v>
      </c>
      <c r="E1230" s="130" t="e" cm="1">
        <f t="array" ref="E1230">_xlfn.XLOOKUP($A1230&amp;$Q$3&amp;$R$3,Data[Index]&amp;Data[Valid Test, Can be used for conformity (Y/N)]&amp;Data[Cycle],Data[Date])</f>
        <v>#N/A</v>
      </c>
      <c r="F1230" s="129" t="e" cm="1">
        <f t="array" ref="F1230">_xlfn.XLOOKUP($A1230&amp;$Q$3&amp;$R$3,Data[Index]&amp;Data[Valid Test, Can be used for conformity (Y/N)]&amp;Data[Cycle],Data[CO/km (mg)])</f>
        <v>#N/A</v>
      </c>
      <c r="G1230" s="129" t="e" cm="1">
        <f t="array" ref="G1230">_xlfn.XLOOKUP($A1230&amp;$Q$3,Data[Index]&amp;Data[Valid Test, Can be used for conformity (Y/N)],Data[CO2/km (g)])</f>
        <v>#N/A</v>
      </c>
      <c r="H1230" s="129" t="e" cm="1">
        <f t="array" ref="H1230">_xlfn.XLOOKUP($A1230&amp;$Q$3,Data[Index]&amp;Data[Valid Test, Can be used for conformity (Y/N)],Data[THC/km (mg)])</f>
        <v>#N/A</v>
      </c>
      <c r="I1230" s="129" t="e" cm="1">
        <f t="array" ref="I1230">_xlfn.XLOOKUP($A1230&amp;$Q$3,Data[Index]&amp;Data[Valid Test, Can be used for conformity (Y/N)],Data[NOx/km (mg)])</f>
        <v>#N/A</v>
      </c>
      <c r="J1230" s="129" t="e" cm="1">
        <f t="array" ref="J1230">_xlfn.XLOOKUP($A1230&amp;$Q$3,Data[Index]&amp;Data[Valid Test, Can be used for conformity (Y/N)],Data[THC + NOx/km (mg)])</f>
        <v>#N/A</v>
      </c>
      <c r="K1230" s="142" t="e" cm="1">
        <f t="array" ref="K1230">_xlfn.XLOOKUP($A1230&amp;$Q$3,Data[Index]&amp;Data[Valid Test, Can be used for conformity (Y/N)],Data[PN/km ('#)])</f>
        <v>#N/A</v>
      </c>
      <c r="L1230" s="129" t="e" cm="1">
        <f t="array" ref="L1230">_xlfn.XLOOKUP($A1230&amp;$Q$3,Data[Index]&amp;Data[Valid Test, Can be used for conformity (Y/N)],Data[PM/km (mg)])</f>
        <v>#N/A</v>
      </c>
      <c r="M1230" s="126" t="e" cm="1">
        <f t="array" ref="M1230">_xlfn.XLOOKUP($A1230&amp;$Q$3,Data[Index]&amp;Data[Valid Test, Can be used for conformity (Y/N)],Data[CH4 (mg/km)])</f>
        <v>#N/A</v>
      </c>
      <c r="N1230" s="126" t="e" cm="1">
        <f t="array" ref="N1230">_xlfn.XLOOKUP($A1230&amp;$Q$3,Data[Index]&amp;Data[Valid Test, Can be used for conformity (Y/N)],Data[N20 (mg/km)])</f>
        <v>#N/A</v>
      </c>
      <c r="O1230" s="129" t="e" cm="1">
        <f t="array" ref="O1230">_xlfn.XLOOKUP($A1230&amp;$Q$3,Data[Index]&amp;Data[Valid Test, Can be used for conformity (Y/N)],Data[l/100km])</f>
        <v>#N/A</v>
      </c>
      <c r="P1230" s="138" t="e">
        <f>_xlfn.XLOOKUP($A1230,Data[Index],Data[Comments])</f>
        <v>#N/A</v>
      </c>
    </row>
    <row r="1231" spans="1:16" x14ac:dyDescent="0.2">
      <c r="A1231" s="129"/>
      <c r="B1231" s="129"/>
      <c r="C1231" s="129" t="e" cm="1">
        <f t="array" ref="C1231">_xlfn.XLOOKUP($A1231&amp;$Q$3&amp;$R$3,Data[Index]&amp;Data[Valid Test, Can be used for conformity (Y/N)]&amp;Data[Cycle],Data[Test Name])</f>
        <v>#N/A</v>
      </c>
      <c r="D1231" s="167" t="e" cm="1">
        <f t="array" ref="D1231">_xlfn.XLOOKUP($A1231&amp;$Q$3&amp;$R$3,Data[Index]&amp;Data[Valid Test, Can be used for conformity (Y/N)]&amp;Data[Cycle],Data[Mileage (Miles)])</f>
        <v>#N/A</v>
      </c>
      <c r="E1231" s="130" t="e" cm="1">
        <f t="array" ref="E1231">_xlfn.XLOOKUP($A1231&amp;$Q$3&amp;$R$3,Data[Index]&amp;Data[Valid Test, Can be used for conformity (Y/N)]&amp;Data[Cycle],Data[Date])</f>
        <v>#N/A</v>
      </c>
      <c r="F1231" s="129" t="e" cm="1">
        <f t="array" ref="F1231">_xlfn.XLOOKUP($A1231&amp;$Q$3&amp;$R$3,Data[Index]&amp;Data[Valid Test, Can be used for conformity (Y/N)]&amp;Data[Cycle],Data[CO/km (mg)])</f>
        <v>#N/A</v>
      </c>
      <c r="G1231" s="129" t="e" cm="1">
        <f t="array" ref="G1231">_xlfn.XLOOKUP($A1231&amp;$Q$3,Data[Index]&amp;Data[Valid Test, Can be used for conformity (Y/N)],Data[CO2/km (g)])</f>
        <v>#N/A</v>
      </c>
      <c r="H1231" s="129" t="e" cm="1">
        <f t="array" ref="H1231">_xlfn.XLOOKUP($A1231&amp;$Q$3,Data[Index]&amp;Data[Valid Test, Can be used for conformity (Y/N)],Data[THC/km (mg)])</f>
        <v>#N/A</v>
      </c>
      <c r="I1231" s="129" t="e" cm="1">
        <f t="array" ref="I1231">_xlfn.XLOOKUP($A1231&amp;$Q$3,Data[Index]&amp;Data[Valid Test, Can be used for conformity (Y/N)],Data[NOx/km (mg)])</f>
        <v>#N/A</v>
      </c>
      <c r="J1231" s="129" t="e" cm="1">
        <f t="array" ref="J1231">_xlfn.XLOOKUP($A1231&amp;$Q$3,Data[Index]&amp;Data[Valid Test, Can be used for conformity (Y/N)],Data[THC + NOx/km (mg)])</f>
        <v>#N/A</v>
      </c>
      <c r="K1231" s="142" t="e" cm="1">
        <f t="array" ref="K1231">_xlfn.XLOOKUP($A1231&amp;$Q$3,Data[Index]&amp;Data[Valid Test, Can be used for conformity (Y/N)],Data[PN/km ('#)])</f>
        <v>#N/A</v>
      </c>
      <c r="L1231" s="129" t="e" cm="1">
        <f t="array" ref="L1231">_xlfn.XLOOKUP($A1231&amp;$Q$3,Data[Index]&amp;Data[Valid Test, Can be used for conformity (Y/N)],Data[PM/km (mg)])</f>
        <v>#N/A</v>
      </c>
      <c r="M1231" s="126" t="e" cm="1">
        <f t="array" ref="M1231">_xlfn.XLOOKUP($A1231&amp;$Q$3,Data[Index]&amp;Data[Valid Test, Can be used for conformity (Y/N)],Data[CH4 (mg/km)])</f>
        <v>#N/A</v>
      </c>
      <c r="N1231" s="126" t="e" cm="1">
        <f t="array" ref="N1231">_xlfn.XLOOKUP($A1231&amp;$Q$3,Data[Index]&amp;Data[Valid Test, Can be used for conformity (Y/N)],Data[N20 (mg/km)])</f>
        <v>#N/A</v>
      </c>
      <c r="O1231" s="129" t="e" cm="1">
        <f t="array" ref="O1231">_xlfn.XLOOKUP($A1231&amp;$Q$3,Data[Index]&amp;Data[Valid Test, Can be used for conformity (Y/N)],Data[l/100km])</f>
        <v>#N/A</v>
      </c>
      <c r="P1231" s="138" t="e">
        <f>_xlfn.XLOOKUP($A1231,Data[Index],Data[Comments])</f>
        <v>#N/A</v>
      </c>
    </row>
    <row r="1232" spans="1:16" x14ac:dyDescent="0.2">
      <c r="A1232" s="129"/>
      <c r="B1232" s="129"/>
      <c r="C1232" s="129" t="e" cm="1">
        <f t="array" ref="C1232">_xlfn.XLOOKUP($A1232&amp;$Q$3&amp;$R$3,Data[Index]&amp;Data[Valid Test, Can be used for conformity (Y/N)]&amp;Data[Cycle],Data[Test Name])</f>
        <v>#N/A</v>
      </c>
      <c r="D1232" s="167" t="e" cm="1">
        <f t="array" ref="D1232">_xlfn.XLOOKUP($A1232&amp;$Q$3&amp;$R$3,Data[Index]&amp;Data[Valid Test, Can be used for conformity (Y/N)]&amp;Data[Cycle],Data[Mileage (Miles)])</f>
        <v>#N/A</v>
      </c>
      <c r="E1232" s="130" t="e" cm="1">
        <f t="array" ref="E1232">_xlfn.XLOOKUP($A1232&amp;$Q$3&amp;$R$3,Data[Index]&amp;Data[Valid Test, Can be used for conformity (Y/N)]&amp;Data[Cycle],Data[Date])</f>
        <v>#N/A</v>
      </c>
      <c r="F1232" s="129" t="e" cm="1">
        <f t="array" ref="F1232">_xlfn.XLOOKUP($A1232&amp;$Q$3&amp;$R$3,Data[Index]&amp;Data[Valid Test, Can be used for conformity (Y/N)]&amp;Data[Cycle],Data[CO/km (mg)])</f>
        <v>#N/A</v>
      </c>
      <c r="G1232" s="129" t="e" cm="1">
        <f t="array" ref="G1232">_xlfn.XLOOKUP($A1232&amp;$Q$3,Data[Index]&amp;Data[Valid Test, Can be used for conformity (Y/N)],Data[CO2/km (g)])</f>
        <v>#N/A</v>
      </c>
      <c r="H1232" s="129" t="e" cm="1">
        <f t="array" ref="H1232">_xlfn.XLOOKUP($A1232&amp;$Q$3,Data[Index]&amp;Data[Valid Test, Can be used for conformity (Y/N)],Data[THC/km (mg)])</f>
        <v>#N/A</v>
      </c>
      <c r="I1232" s="129" t="e" cm="1">
        <f t="array" ref="I1232">_xlfn.XLOOKUP($A1232&amp;$Q$3,Data[Index]&amp;Data[Valid Test, Can be used for conformity (Y/N)],Data[NOx/km (mg)])</f>
        <v>#N/A</v>
      </c>
      <c r="J1232" s="129" t="e" cm="1">
        <f t="array" ref="J1232">_xlfn.XLOOKUP($A1232&amp;$Q$3,Data[Index]&amp;Data[Valid Test, Can be used for conformity (Y/N)],Data[THC + NOx/km (mg)])</f>
        <v>#N/A</v>
      </c>
      <c r="K1232" s="142" t="e" cm="1">
        <f t="array" ref="K1232">_xlfn.XLOOKUP($A1232&amp;$Q$3,Data[Index]&amp;Data[Valid Test, Can be used for conformity (Y/N)],Data[PN/km ('#)])</f>
        <v>#N/A</v>
      </c>
      <c r="L1232" s="129" t="e" cm="1">
        <f t="array" ref="L1232">_xlfn.XLOOKUP($A1232&amp;$Q$3,Data[Index]&amp;Data[Valid Test, Can be used for conformity (Y/N)],Data[PM/km (mg)])</f>
        <v>#N/A</v>
      </c>
      <c r="M1232" s="126" t="e" cm="1">
        <f t="array" ref="M1232">_xlfn.XLOOKUP($A1232&amp;$Q$3,Data[Index]&amp;Data[Valid Test, Can be used for conformity (Y/N)],Data[CH4 (mg/km)])</f>
        <v>#N/A</v>
      </c>
      <c r="N1232" s="126" t="e" cm="1">
        <f t="array" ref="N1232">_xlfn.XLOOKUP($A1232&amp;$Q$3,Data[Index]&amp;Data[Valid Test, Can be used for conformity (Y/N)],Data[N20 (mg/km)])</f>
        <v>#N/A</v>
      </c>
      <c r="O1232" s="129" t="e" cm="1">
        <f t="array" ref="O1232">_xlfn.XLOOKUP($A1232&amp;$Q$3,Data[Index]&amp;Data[Valid Test, Can be used for conformity (Y/N)],Data[l/100km])</f>
        <v>#N/A</v>
      </c>
      <c r="P1232" s="138" t="e">
        <f>_xlfn.XLOOKUP($A1232,Data[Index],Data[Comments])</f>
        <v>#N/A</v>
      </c>
    </row>
    <row r="1233" spans="1:16" x14ac:dyDescent="0.2">
      <c r="A1233" s="129"/>
      <c r="B1233" s="129"/>
      <c r="C1233" s="129" t="e" cm="1">
        <f t="array" ref="C1233">_xlfn.XLOOKUP($A1233&amp;$Q$3&amp;$R$3,Data[Index]&amp;Data[Valid Test, Can be used for conformity (Y/N)]&amp;Data[Cycle],Data[Test Name])</f>
        <v>#N/A</v>
      </c>
      <c r="D1233" s="167" t="e" cm="1">
        <f t="array" ref="D1233">_xlfn.XLOOKUP($A1233&amp;$Q$3&amp;$R$3,Data[Index]&amp;Data[Valid Test, Can be used for conformity (Y/N)]&amp;Data[Cycle],Data[Mileage (Miles)])</f>
        <v>#N/A</v>
      </c>
      <c r="E1233" s="130" t="e" cm="1">
        <f t="array" ref="E1233">_xlfn.XLOOKUP($A1233&amp;$Q$3&amp;$R$3,Data[Index]&amp;Data[Valid Test, Can be used for conformity (Y/N)]&amp;Data[Cycle],Data[Date])</f>
        <v>#N/A</v>
      </c>
      <c r="F1233" s="129" t="e" cm="1">
        <f t="array" ref="F1233">_xlfn.XLOOKUP($A1233&amp;$Q$3&amp;$R$3,Data[Index]&amp;Data[Valid Test, Can be used for conformity (Y/N)]&amp;Data[Cycle],Data[CO/km (mg)])</f>
        <v>#N/A</v>
      </c>
      <c r="G1233" s="129" t="e" cm="1">
        <f t="array" ref="G1233">_xlfn.XLOOKUP($A1233&amp;$Q$3,Data[Index]&amp;Data[Valid Test, Can be used for conformity (Y/N)],Data[CO2/km (g)])</f>
        <v>#N/A</v>
      </c>
      <c r="H1233" s="129" t="e" cm="1">
        <f t="array" ref="H1233">_xlfn.XLOOKUP($A1233&amp;$Q$3,Data[Index]&amp;Data[Valid Test, Can be used for conformity (Y/N)],Data[THC/km (mg)])</f>
        <v>#N/A</v>
      </c>
      <c r="I1233" s="129" t="e" cm="1">
        <f t="array" ref="I1233">_xlfn.XLOOKUP($A1233&amp;$Q$3,Data[Index]&amp;Data[Valid Test, Can be used for conformity (Y/N)],Data[NOx/km (mg)])</f>
        <v>#N/A</v>
      </c>
      <c r="J1233" s="129" t="e" cm="1">
        <f t="array" ref="J1233">_xlfn.XLOOKUP($A1233&amp;$Q$3,Data[Index]&amp;Data[Valid Test, Can be used for conformity (Y/N)],Data[THC + NOx/km (mg)])</f>
        <v>#N/A</v>
      </c>
      <c r="K1233" s="142" t="e" cm="1">
        <f t="array" ref="K1233">_xlfn.XLOOKUP($A1233&amp;$Q$3,Data[Index]&amp;Data[Valid Test, Can be used for conformity (Y/N)],Data[PN/km ('#)])</f>
        <v>#N/A</v>
      </c>
      <c r="L1233" s="129" t="e" cm="1">
        <f t="array" ref="L1233">_xlfn.XLOOKUP($A1233&amp;$Q$3,Data[Index]&amp;Data[Valid Test, Can be used for conformity (Y/N)],Data[PM/km (mg)])</f>
        <v>#N/A</v>
      </c>
      <c r="M1233" s="126" t="e" cm="1">
        <f t="array" ref="M1233">_xlfn.XLOOKUP($A1233&amp;$Q$3,Data[Index]&amp;Data[Valid Test, Can be used for conformity (Y/N)],Data[CH4 (mg/km)])</f>
        <v>#N/A</v>
      </c>
      <c r="N1233" s="126" t="e" cm="1">
        <f t="array" ref="N1233">_xlfn.XLOOKUP($A1233&amp;$Q$3,Data[Index]&amp;Data[Valid Test, Can be used for conformity (Y/N)],Data[N20 (mg/km)])</f>
        <v>#N/A</v>
      </c>
      <c r="O1233" s="129" t="e" cm="1">
        <f t="array" ref="O1233">_xlfn.XLOOKUP($A1233&amp;$Q$3,Data[Index]&amp;Data[Valid Test, Can be used for conformity (Y/N)],Data[l/100km])</f>
        <v>#N/A</v>
      </c>
      <c r="P1233" s="138">
        <f>_xlfn.XLOOKUP($A1233,Data[Index],Data[Comments])</f>
        <v>0</v>
      </c>
    </row>
    <row r="1234" spans="1:16" x14ac:dyDescent="0.2">
      <c r="A1234" s="129"/>
      <c r="B1234" s="129"/>
      <c r="C1234" s="129" t="e" cm="1">
        <f t="array" ref="C1234">_xlfn.XLOOKUP($A1234&amp;$Q$3&amp;$R$3,Data[Index]&amp;Data[Valid Test, Can be used for conformity (Y/N)]&amp;Data[Cycle],Data[Test Name])</f>
        <v>#N/A</v>
      </c>
      <c r="D1234" s="167" t="e" cm="1">
        <f t="array" ref="D1234">_xlfn.XLOOKUP($A1234&amp;$Q$3&amp;$R$3,Data[Index]&amp;Data[Valid Test, Can be used for conformity (Y/N)]&amp;Data[Cycle],Data[Mileage (Miles)])</f>
        <v>#N/A</v>
      </c>
      <c r="E1234" s="130" t="e" cm="1">
        <f t="array" ref="E1234">_xlfn.XLOOKUP($A1234&amp;$Q$3&amp;$R$3,Data[Index]&amp;Data[Valid Test, Can be used for conformity (Y/N)]&amp;Data[Cycle],Data[Date])</f>
        <v>#N/A</v>
      </c>
      <c r="F1234" s="129" t="e" cm="1">
        <f t="array" ref="F1234">_xlfn.XLOOKUP($A1234&amp;$Q$3&amp;$R$3,Data[Index]&amp;Data[Valid Test, Can be used for conformity (Y/N)]&amp;Data[Cycle],Data[CO/km (mg)])</f>
        <v>#N/A</v>
      </c>
      <c r="G1234" s="129" t="e" cm="1">
        <f t="array" ref="G1234">_xlfn.XLOOKUP($A1234&amp;$Q$3,Data[Index]&amp;Data[Valid Test, Can be used for conformity (Y/N)],Data[CO2/km (g)])</f>
        <v>#N/A</v>
      </c>
      <c r="H1234" s="129" t="e" cm="1">
        <f t="array" ref="H1234">_xlfn.XLOOKUP($A1234&amp;$Q$3,Data[Index]&amp;Data[Valid Test, Can be used for conformity (Y/N)],Data[THC/km (mg)])</f>
        <v>#N/A</v>
      </c>
      <c r="I1234" s="129" t="e" cm="1">
        <f t="array" ref="I1234">_xlfn.XLOOKUP($A1234&amp;$Q$3,Data[Index]&amp;Data[Valid Test, Can be used for conformity (Y/N)],Data[NOx/km (mg)])</f>
        <v>#N/A</v>
      </c>
      <c r="J1234" s="129" t="e" cm="1">
        <f t="array" ref="J1234">_xlfn.XLOOKUP($A1234&amp;$Q$3,Data[Index]&amp;Data[Valid Test, Can be used for conformity (Y/N)],Data[THC + NOx/km (mg)])</f>
        <v>#N/A</v>
      </c>
      <c r="K1234" s="142" t="e" cm="1">
        <f t="array" ref="K1234">_xlfn.XLOOKUP($A1234&amp;$Q$3,Data[Index]&amp;Data[Valid Test, Can be used for conformity (Y/N)],Data[PN/km ('#)])</f>
        <v>#N/A</v>
      </c>
      <c r="L1234" s="129" t="e" cm="1">
        <f t="array" ref="L1234">_xlfn.XLOOKUP($A1234&amp;$Q$3,Data[Index]&amp;Data[Valid Test, Can be used for conformity (Y/N)],Data[PM/km (mg)])</f>
        <v>#N/A</v>
      </c>
      <c r="M1234" s="126" t="e" cm="1">
        <f t="array" ref="M1234">_xlfn.XLOOKUP($A1234&amp;$Q$3,Data[Index]&amp;Data[Valid Test, Can be used for conformity (Y/N)],Data[CH4 (mg/km)])</f>
        <v>#N/A</v>
      </c>
      <c r="N1234" s="126" t="e" cm="1">
        <f t="array" ref="N1234">_xlfn.XLOOKUP($A1234&amp;$Q$3,Data[Index]&amp;Data[Valid Test, Can be used for conformity (Y/N)],Data[N20 (mg/km)])</f>
        <v>#N/A</v>
      </c>
      <c r="O1234" s="129" t="e" cm="1">
        <f t="array" ref="O1234">_xlfn.XLOOKUP($A1234&amp;$Q$3,Data[Index]&amp;Data[Valid Test, Can be used for conformity (Y/N)],Data[l/100km])</f>
        <v>#N/A</v>
      </c>
      <c r="P1234" s="138">
        <f>_xlfn.XLOOKUP($A1234,Data[Index],Data[Comments])</f>
        <v>0</v>
      </c>
    </row>
    <row r="1235" spans="1:16" x14ac:dyDescent="0.2">
      <c r="A1235" s="129"/>
      <c r="B1235" s="129"/>
      <c r="C1235" s="129" t="e" cm="1">
        <f t="array" ref="C1235">_xlfn.XLOOKUP($A1235&amp;$Q$3&amp;$R$3,Data[Index]&amp;Data[Valid Test, Can be used for conformity (Y/N)]&amp;Data[Cycle],Data[Test Name])</f>
        <v>#N/A</v>
      </c>
      <c r="D1235" s="167" t="e" cm="1">
        <f t="array" ref="D1235">_xlfn.XLOOKUP($A1235&amp;$Q$3&amp;$R$3,Data[Index]&amp;Data[Valid Test, Can be used for conformity (Y/N)]&amp;Data[Cycle],Data[Mileage (Miles)])</f>
        <v>#N/A</v>
      </c>
      <c r="E1235" s="130" t="e" cm="1">
        <f t="array" ref="E1235">_xlfn.XLOOKUP($A1235&amp;$Q$3&amp;$R$3,Data[Index]&amp;Data[Valid Test, Can be used for conformity (Y/N)]&amp;Data[Cycle],Data[Date])</f>
        <v>#N/A</v>
      </c>
      <c r="F1235" s="129" t="e" cm="1">
        <f t="array" ref="F1235">_xlfn.XLOOKUP($A1235&amp;$Q$3&amp;$R$3,Data[Index]&amp;Data[Valid Test, Can be used for conformity (Y/N)]&amp;Data[Cycle],Data[CO/km (mg)])</f>
        <v>#N/A</v>
      </c>
      <c r="G1235" s="129" t="e" cm="1">
        <f t="array" ref="G1235">_xlfn.XLOOKUP($A1235&amp;$Q$3,Data[Index]&amp;Data[Valid Test, Can be used for conformity (Y/N)],Data[CO2/km (g)])</f>
        <v>#N/A</v>
      </c>
      <c r="H1235" s="129" t="e" cm="1">
        <f t="array" ref="H1235">_xlfn.XLOOKUP($A1235&amp;$Q$3,Data[Index]&amp;Data[Valid Test, Can be used for conformity (Y/N)],Data[THC/km (mg)])</f>
        <v>#N/A</v>
      </c>
      <c r="I1235" s="129" t="e" cm="1">
        <f t="array" ref="I1235">_xlfn.XLOOKUP($A1235&amp;$Q$3,Data[Index]&amp;Data[Valid Test, Can be used for conformity (Y/N)],Data[NOx/km (mg)])</f>
        <v>#N/A</v>
      </c>
      <c r="J1235" s="129" t="e" cm="1">
        <f t="array" ref="J1235">_xlfn.XLOOKUP($A1235&amp;$Q$3,Data[Index]&amp;Data[Valid Test, Can be used for conformity (Y/N)],Data[THC + NOx/km (mg)])</f>
        <v>#N/A</v>
      </c>
      <c r="K1235" s="142" t="e" cm="1">
        <f t="array" ref="K1235">_xlfn.XLOOKUP($A1235&amp;$Q$3,Data[Index]&amp;Data[Valid Test, Can be used for conformity (Y/N)],Data[PN/km ('#)])</f>
        <v>#N/A</v>
      </c>
      <c r="L1235" s="129" t="e" cm="1">
        <f t="array" ref="L1235">_xlfn.XLOOKUP($A1235&amp;$Q$3,Data[Index]&amp;Data[Valid Test, Can be used for conformity (Y/N)],Data[PM/km (mg)])</f>
        <v>#N/A</v>
      </c>
      <c r="M1235" s="126" t="e" cm="1">
        <f t="array" ref="M1235">_xlfn.XLOOKUP($A1235&amp;$Q$3,Data[Index]&amp;Data[Valid Test, Can be used for conformity (Y/N)],Data[CH4 (mg/km)])</f>
        <v>#N/A</v>
      </c>
      <c r="N1235" s="126" t="e" cm="1">
        <f t="array" ref="N1235">_xlfn.XLOOKUP($A1235&amp;$Q$3,Data[Index]&amp;Data[Valid Test, Can be used for conformity (Y/N)],Data[N20 (mg/km)])</f>
        <v>#N/A</v>
      </c>
      <c r="O1235" s="129" t="e" cm="1">
        <f t="array" ref="O1235">_xlfn.XLOOKUP($A1235&amp;$Q$3,Data[Index]&amp;Data[Valid Test, Can be used for conformity (Y/N)],Data[l/100km])</f>
        <v>#N/A</v>
      </c>
      <c r="P1235" s="138" t="e">
        <f>_xlfn.XLOOKUP($A1235,Data[Index],Data[Comments])</f>
        <v>#N/A</v>
      </c>
    </row>
    <row r="1236" spans="1:16" x14ac:dyDescent="0.2">
      <c r="A1236" s="129"/>
      <c r="B1236" s="129"/>
      <c r="C1236" s="129" t="e" cm="1">
        <f t="array" ref="C1236">_xlfn.XLOOKUP($A1236&amp;$Q$3&amp;$R$3,Data[Index]&amp;Data[Valid Test, Can be used for conformity (Y/N)]&amp;Data[Cycle],Data[Test Name])</f>
        <v>#N/A</v>
      </c>
      <c r="D1236" s="167" t="e" cm="1">
        <f t="array" ref="D1236">_xlfn.XLOOKUP($A1236&amp;$Q$3&amp;$R$3,Data[Index]&amp;Data[Valid Test, Can be used for conformity (Y/N)]&amp;Data[Cycle],Data[Mileage (Miles)])</f>
        <v>#N/A</v>
      </c>
      <c r="E1236" s="130" t="e" cm="1">
        <f t="array" ref="E1236">_xlfn.XLOOKUP($A1236&amp;$Q$3&amp;$R$3,Data[Index]&amp;Data[Valid Test, Can be used for conformity (Y/N)]&amp;Data[Cycle],Data[Date])</f>
        <v>#N/A</v>
      </c>
      <c r="F1236" s="129" t="e" cm="1">
        <f t="array" ref="F1236">_xlfn.XLOOKUP($A1236&amp;$Q$3&amp;$R$3,Data[Index]&amp;Data[Valid Test, Can be used for conformity (Y/N)]&amp;Data[Cycle],Data[CO/km (mg)])</f>
        <v>#N/A</v>
      </c>
      <c r="G1236" s="129" t="e" cm="1">
        <f t="array" ref="G1236">_xlfn.XLOOKUP($A1236&amp;$Q$3,Data[Index]&amp;Data[Valid Test, Can be used for conformity (Y/N)],Data[CO2/km (g)])</f>
        <v>#N/A</v>
      </c>
      <c r="H1236" s="129" t="e" cm="1">
        <f t="array" ref="H1236">_xlfn.XLOOKUP($A1236&amp;$Q$3,Data[Index]&amp;Data[Valid Test, Can be used for conformity (Y/N)],Data[THC/km (mg)])</f>
        <v>#N/A</v>
      </c>
      <c r="I1236" s="129" t="e" cm="1">
        <f t="array" ref="I1236">_xlfn.XLOOKUP($A1236&amp;$Q$3,Data[Index]&amp;Data[Valid Test, Can be used for conformity (Y/N)],Data[NOx/km (mg)])</f>
        <v>#N/A</v>
      </c>
      <c r="J1236" s="129" t="e" cm="1">
        <f t="array" ref="J1236">_xlfn.XLOOKUP($A1236&amp;$Q$3,Data[Index]&amp;Data[Valid Test, Can be used for conformity (Y/N)],Data[THC + NOx/km (mg)])</f>
        <v>#N/A</v>
      </c>
      <c r="K1236" s="142" t="e" cm="1">
        <f t="array" ref="K1236">_xlfn.XLOOKUP($A1236&amp;$Q$3,Data[Index]&amp;Data[Valid Test, Can be used for conformity (Y/N)],Data[PN/km ('#)])</f>
        <v>#N/A</v>
      </c>
      <c r="L1236" s="129" t="e" cm="1">
        <f t="array" ref="L1236">_xlfn.XLOOKUP($A1236&amp;$Q$3,Data[Index]&amp;Data[Valid Test, Can be used for conformity (Y/N)],Data[PM/km (mg)])</f>
        <v>#N/A</v>
      </c>
      <c r="M1236" s="126" t="e" cm="1">
        <f t="array" ref="M1236">_xlfn.XLOOKUP($A1236&amp;$Q$3,Data[Index]&amp;Data[Valid Test, Can be used for conformity (Y/N)],Data[CH4 (mg/km)])</f>
        <v>#N/A</v>
      </c>
      <c r="N1236" s="126" t="e" cm="1">
        <f t="array" ref="N1236">_xlfn.XLOOKUP($A1236&amp;$Q$3,Data[Index]&amp;Data[Valid Test, Can be used for conformity (Y/N)],Data[N20 (mg/km)])</f>
        <v>#N/A</v>
      </c>
      <c r="O1236" s="129" t="e" cm="1">
        <f t="array" ref="O1236">_xlfn.XLOOKUP($A1236&amp;$Q$3,Data[Index]&amp;Data[Valid Test, Can be used for conformity (Y/N)],Data[l/100km])</f>
        <v>#N/A</v>
      </c>
      <c r="P1236" s="138">
        <f>_xlfn.XLOOKUP($A1236,Data[Index],Data[Comments])</f>
        <v>0</v>
      </c>
    </row>
    <row r="1237" spans="1:16" x14ac:dyDescent="0.2">
      <c r="A1237" s="129"/>
      <c r="B1237" s="129"/>
      <c r="C1237" s="129" t="e" cm="1">
        <f t="array" ref="C1237">_xlfn.XLOOKUP($A1237&amp;$Q$3&amp;$R$3,Data[Index]&amp;Data[Valid Test, Can be used for conformity (Y/N)]&amp;Data[Cycle],Data[Test Name])</f>
        <v>#N/A</v>
      </c>
      <c r="D1237" s="167" t="e" cm="1">
        <f t="array" ref="D1237">_xlfn.XLOOKUP($A1237&amp;$Q$3&amp;$R$3,Data[Index]&amp;Data[Valid Test, Can be used for conformity (Y/N)]&amp;Data[Cycle],Data[Mileage (Miles)])</f>
        <v>#N/A</v>
      </c>
      <c r="E1237" s="130" t="e" cm="1">
        <f t="array" ref="E1237">_xlfn.XLOOKUP($A1237&amp;$Q$3&amp;$R$3,Data[Index]&amp;Data[Valid Test, Can be used for conformity (Y/N)]&amp;Data[Cycle],Data[Date])</f>
        <v>#N/A</v>
      </c>
      <c r="F1237" s="129" t="e" cm="1">
        <f t="array" ref="F1237">_xlfn.XLOOKUP($A1237&amp;$Q$3&amp;$R$3,Data[Index]&amp;Data[Valid Test, Can be used for conformity (Y/N)]&amp;Data[Cycle],Data[CO/km (mg)])</f>
        <v>#N/A</v>
      </c>
      <c r="G1237" s="129" t="e" cm="1">
        <f t="array" ref="G1237">_xlfn.XLOOKUP($A1237&amp;$Q$3,Data[Index]&amp;Data[Valid Test, Can be used for conformity (Y/N)],Data[CO2/km (g)])</f>
        <v>#N/A</v>
      </c>
      <c r="H1237" s="129" t="e" cm="1">
        <f t="array" ref="H1237">_xlfn.XLOOKUP($A1237&amp;$Q$3,Data[Index]&amp;Data[Valid Test, Can be used for conformity (Y/N)],Data[THC/km (mg)])</f>
        <v>#N/A</v>
      </c>
      <c r="I1237" s="129" t="e" cm="1">
        <f t="array" ref="I1237">_xlfn.XLOOKUP($A1237&amp;$Q$3,Data[Index]&amp;Data[Valid Test, Can be used for conformity (Y/N)],Data[NOx/km (mg)])</f>
        <v>#N/A</v>
      </c>
      <c r="J1237" s="129" t="e" cm="1">
        <f t="array" ref="J1237">_xlfn.XLOOKUP($A1237&amp;$Q$3,Data[Index]&amp;Data[Valid Test, Can be used for conformity (Y/N)],Data[THC + NOx/km (mg)])</f>
        <v>#N/A</v>
      </c>
      <c r="K1237" s="142" t="e" cm="1">
        <f t="array" ref="K1237">_xlfn.XLOOKUP($A1237&amp;$Q$3,Data[Index]&amp;Data[Valid Test, Can be used for conformity (Y/N)],Data[PN/km ('#)])</f>
        <v>#N/A</v>
      </c>
      <c r="L1237" s="129" t="e" cm="1">
        <f t="array" ref="L1237">_xlfn.XLOOKUP($A1237&amp;$Q$3,Data[Index]&amp;Data[Valid Test, Can be used for conformity (Y/N)],Data[PM/km (mg)])</f>
        <v>#N/A</v>
      </c>
      <c r="M1237" s="126" t="e" cm="1">
        <f t="array" ref="M1237">_xlfn.XLOOKUP($A1237&amp;$Q$3,Data[Index]&amp;Data[Valid Test, Can be used for conformity (Y/N)],Data[CH4 (mg/km)])</f>
        <v>#N/A</v>
      </c>
      <c r="N1237" s="126" t="e" cm="1">
        <f t="array" ref="N1237">_xlfn.XLOOKUP($A1237&amp;$Q$3,Data[Index]&amp;Data[Valid Test, Can be used for conformity (Y/N)],Data[N20 (mg/km)])</f>
        <v>#N/A</v>
      </c>
      <c r="O1237" s="129" t="e" cm="1">
        <f t="array" ref="O1237">_xlfn.XLOOKUP($A1237&amp;$Q$3,Data[Index]&amp;Data[Valid Test, Can be used for conformity (Y/N)],Data[l/100km])</f>
        <v>#N/A</v>
      </c>
      <c r="P1237" s="138">
        <f>_xlfn.XLOOKUP($A1237,Data[Index],Data[Comments])</f>
        <v>0</v>
      </c>
    </row>
    <row r="1238" spans="1:16" x14ac:dyDescent="0.2">
      <c r="A1238" s="129"/>
      <c r="B1238" s="129"/>
      <c r="C1238" s="129" t="e" cm="1">
        <f t="array" ref="C1238">_xlfn.XLOOKUP($A1238&amp;$Q$3&amp;$R$3,Data[Index]&amp;Data[Valid Test, Can be used for conformity (Y/N)]&amp;Data[Cycle],Data[Test Name])</f>
        <v>#N/A</v>
      </c>
      <c r="D1238" s="167" t="e" cm="1">
        <f t="array" ref="D1238">_xlfn.XLOOKUP($A1238&amp;$Q$3&amp;$R$3,Data[Index]&amp;Data[Valid Test, Can be used for conformity (Y/N)]&amp;Data[Cycle],Data[Mileage (Miles)])</f>
        <v>#N/A</v>
      </c>
      <c r="E1238" s="130" t="e" cm="1">
        <f t="array" ref="E1238">_xlfn.XLOOKUP($A1238&amp;$Q$3&amp;$R$3,Data[Index]&amp;Data[Valid Test, Can be used for conformity (Y/N)]&amp;Data[Cycle],Data[Date])</f>
        <v>#N/A</v>
      </c>
      <c r="F1238" s="129" t="e" cm="1">
        <f t="array" ref="F1238">_xlfn.XLOOKUP($A1238&amp;$Q$3&amp;$R$3,Data[Index]&amp;Data[Valid Test, Can be used for conformity (Y/N)]&amp;Data[Cycle],Data[CO/km (mg)])</f>
        <v>#N/A</v>
      </c>
      <c r="G1238" s="129" t="e" cm="1">
        <f t="array" ref="G1238">_xlfn.XLOOKUP($A1238&amp;$Q$3,Data[Index]&amp;Data[Valid Test, Can be used for conformity (Y/N)],Data[CO2/km (g)])</f>
        <v>#N/A</v>
      </c>
      <c r="H1238" s="129" t="e" cm="1">
        <f t="array" ref="H1238">_xlfn.XLOOKUP($A1238&amp;$Q$3,Data[Index]&amp;Data[Valid Test, Can be used for conformity (Y/N)],Data[THC/km (mg)])</f>
        <v>#N/A</v>
      </c>
      <c r="I1238" s="129" t="e" cm="1">
        <f t="array" ref="I1238">_xlfn.XLOOKUP($A1238&amp;$Q$3,Data[Index]&amp;Data[Valid Test, Can be used for conformity (Y/N)],Data[NOx/km (mg)])</f>
        <v>#N/A</v>
      </c>
      <c r="J1238" s="129" t="e" cm="1">
        <f t="array" ref="J1238">_xlfn.XLOOKUP($A1238&amp;$Q$3,Data[Index]&amp;Data[Valid Test, Can be used for conformity (Y/N)],Data[THC + NOx/km (mg)])</f>
        <v>#N/A</v>
      </c>
      <c r="K1238" s="142" t="e" cm="1">
        <f t="array" ref="K1238">_xlfn.XLOOKUP($A1238&amp;$Q$3,Data[Index]&amp;Data[Valid Test, Can be used for conformity (Y/N)],Data[PN/km ('#)])</f>
        <v>#N/A</v>
      </c>
      <c r="L1238" s="129" t="e" cm="1">
        <f t="array" ref="L1238">_xlfn.XLOOKUP($A1238&amp;$Q$3,Data[Index]&amp;Data[Valid Test, Can be used for conformity (Y/N)],Data[PM/km (mg)])</f>
        <v>#N/A</v>
      </c>
      <c r="M1238" s="126" t="e" cm="1">
        <f t="array" ref="M1238">_xlfn.XLOOKUP($A1238&amp;$Q$3,Data[Index]&amp;Data[Valid Test, Can be used for conformity (Y/N)],Data[CH4 (mg/km)])</f>
        <v>#N/A</v>
      </c>
      <c r="N1238" s="126" t="e" cm="1">
        <f t="array" ref="N1238">_xlfn.XLOOKUP($A1238&amp;$Q$3,Data[Index]&amp;Data[Valid Test, Can be used for conformity (Y/N)],Data[N20 (mg/km)])</f>
        <v>#N/A</v>
      </c>
      <c r="O1238" s="129" t="e" cm="1">
        <f t="array" ref="O1238">_xlfn.XLOOKUP($A1238&amp;$Q$3,Data[Index]&amp;Data[Valid Test, Can be used for conformity (Y/N)],Data[l/100km])</f>
        <v>#N/A</v>
      </c>
      <c r="P1238" s="138" t="e">
        <f>_xlfn.XLOOKUP($A1238,Data[Index],Data[Comments])</f>
        <v>#N/A</v>
      </c>
    </row>
    <row r="1239" spans="1:16" x14ac:dyDescent="0.2">
      <c r="A1239" s="129"/>
      <c r="B1239" s="129"/>
      <c r="C1239" s="129" t="e" cm="1">
        <f t="array" ref="C1239">_xlfn.XLOOKUP($A1239&amp;$Q$3&amp;$R$3,Data[Index]&amp;Data[Valid Test, Can be used for conformity (Y/N)]&amp;Data[Cycle],Data[Test Name])</f>
        <v>#N/A</v>
      </c>
      <c r="D1239" s="167" t="e" cm="1">
        <f t="array" ref="D1239">_xlfn.XLOOKUP($A1239&amp;$Q$3&amp;$R$3,Data[Index]&amp;Data[Valid Test, Can be used for conformity (Y/N)]&amp;Data[Cycle],Data[Mileage (Miles)])</f>
        <v>#N/A</v>
      </c>
      <c r="E1239" s="130" t="e" cm="1">
        <f t="array" ref="E1239">_xlfn.XLOOKUP($A1239&amp;$Q$3&amp;$R$3,Data[Index]&amp;Data[Valid Test, Can be used for conformity (Y/N)]&amp;Data[Cycle],Data[Date])</f>
        <v>#N/A</v>
      </c>
      <c r="F1239" s="129" t="e" cm="1">
        <f t="array" ref="F1239">_xlfn.XLOOKUP($A1239&amp;$Q$3&amp;$R$3,Data[Index]&amp;Data[Valid Test, Can be used for conformity (Y/N)]&amp;Data[Cycle],Data[CO/km (mg)])</f>
        <v>#N/A</v>
      </c>
      <c r="G1239" s="129" t="e" cm="1">
        <f t="array" ref="G1239">_xlfn.XLOOKUP($A1239&amp;$Q$3,Data[Index]&amp;Data[Valid Test, Can be used for conformity (Y/N)],Data[CO2/km (g)])</f>
        <v>#N/A</v>
      </c>
      <c r="H1239" s="129" t="e" cm="1">
        <f t="array" ref="H1239">_xlfn.XLOOKUP($A1239&amp;$Q$3,Data[Index]&amp;Data[Valid Test, Can be used for conformity (Y/N)],Data[THC/km (mg)])</f>
        <v>#N/A</v>
      </c>
      <c r="I1239" s="129" t="e" cm="1">
        <f t="array" ref="I1239">_xlfn.XLOOKUP($A1239&amp;$Q$3,Data[Index]&amp;Data[Valid Test, Can be used for conformity (Y/N)],Data[NOx/km (mg)])</f>
        <v>#N/A</v>
      </c>
      <c r="J1239" s="129" t="e" cm="1">
        <f t="array" ref="J1239">_xlfn.XLOOKUP($A1239&amp;$Q$3,Data[Index]&amp;Data[Valid Test, Can be used for conformity (Y/N)],Data[THC + NOx/km (mg)])</f>
        <v>#N/A</v>
      </c>
      <c r="K1239" s="142" t="e" cm="1">
        <f t="array" ref="K1239">_xlfn.XLOOKUP($A1239&amp;$Q$3,Data[Index]&amp;Data[Valid Test, Can be used for conformity (Y/N)],Data[PN/km ('#)])</f>
        <v>#N/A</v>
      </c>
      <c r="L1239" s="129" t="e" cm="1">
        <f t="array" ref="L1239">_xlfn.XLOOKUP($A1239&amp;$Q$3,Data[Index]&amp;Data[Valid Test, Can be used for conformity (Y/N)],Data[PM/km (mg)])</f>
        <v>#N/A</v>
      </c>
      <c r="M1239" s="126" t="e" cm="1">
        <f t="array" ref="M1239">_xlfn.XLOOKUP($A1239&amp;$Q$3,Data[Index]&amp;Data[Valid Test, Can be used for conformity (Y/N)],Data[CH4 (mg/km)])</f>
        <v>#N/A</v>
      </c>
      <c r="N1239" s="126" t="e" cm="1">
        <f t="array" ref="N1239">_xlfn.XLOOKUP($A1239&amp;$Q$3,Data[Index]&amp;Data[Valid Test, Can be used for conformity (Y/N)],Data[N20 (mg/km)])</f>
        <v>#N/A</v>
      </c>
      <c r="O1239" s="129" t="e" cm="1">
        <f t="array" ref="O1239">_xlfn.XLOOKUP($A1239&amp;$Q$3,Data[Index]&amp;Data[Valid Test, Can be used for conformity (Y/N)],Data[l/100km])</f>
        <v>#N/A</v>
      </c>
      <c r="P1239" s="138" t="e">
        <f>_xlfn.XLOOKUP($A1239,Data[Index],Data[Comments])</f>
        <v>#N/A</v>
      </c>
    </row>
    <row r="1240" spans="1:16" x14ac:dyDescent="0.2">
      <c r="A1240" s="129"/>
      <c r="B1240" s="129"/>
      <c r="C1240" s="129" t="e" cm="1">
        <f t="array" ref="C1240">_xlfn.XLOOKUP($A1240&amp;$Q$3&amp;$R$3,Data[Index]&amp;Data[Valid Test, Can be used for conformity (Y/N)]&amp;Data[Cycle],Data[Test Name])</f>
        <v>#N/A</v>
      </c>
      <c r="D1240" s="167" t="e" cm="1">
        <f t="array" ref="D1240">_xlfn.XLOOKUP($A1240&amp;$Q$3&amp;$R$3,Data[Index]&amp;Data[Valid Test, Can be used for conformity (Y/N)]&amp;Data[Cycle],Data[Mileage (Miles)])</f>
        <v>#N/A</v>
      </c>
      <c r="E1240" s="130" t="e" cm="1">
        <f t="array" ref="E1240">_xlfn.XLOOKUP($A1240&amp;$Q$3&amp;$R$3,Data[Index]&amp;Data[Valid Test, Can be used for conformity (Y/N)]&amp;Data[Cycle],Data[Date])</f>
        <v>#N/A</v>
      </c>
      <c r="F1240" s="129" t="e" cm="1">
        <f t="array" ref="F1240">_xlfn.XLOOKUP($A1240&amp;$Q$3&amp;$R$3,Data[Index]&amp;Data[Valid Test, Can be used for conformity (Y/N)]&amp;Data[Cycle],Data[CO/km (mg)])</f>
        <v>#N/A</v>
      </c>
      <c r="G1240" s="129" t="e" cm="1">
        <f t="array" ref="G1240">_xlfn.XLOOKUP($A1240&amp;$Q$3,Data[Index]&amp;Data[Valid Test, Can be used for conformity (Y/N)],Data[CO2/km (g)])</f>
        <v>#N/A</v>
      </c>
      <c r="H1240" s="129" t="e" cm="1">
        <f t="array" ref="H1240">_xlfn.XLOOKUP($A1240&amp;$Q$3,Data[Index]&amp;Data[Valid Test, Can be used for conformity (Y/N)],Data[THC/km (mg)])</f>
        <v>#N/A</v>
      </c>
      <c r="I1240" s="129" t="e" cm="1">
        <f t="array" ref="I1240">_xlfn.XLOOKUP($A1240&amp;$Q$3,Data[Index]&amp;Data[Valid Test, Can be used for conformity (Y/N)],Data[NOx/km (mg)])</f>
        <v>#N/A</v>
      </c>
      <c r="J1240" s="129" t="e" cm="1">
        <f t="array" ref="J1240">_xlfn.XLOOKUP($A1240&amp;$Q$3,Data[Index]&amp;Data[Valid Test, Can be used for conformity (Y/N)],Data[THC + NOx/km (mg)])</f>
        <v>#N/A</v>
      </c>
      <c r="K1240" s="142" t="e" cm="1">
        <f t="array" ref="K1240">_xlfn.XLOOKUP($A1240&amp;$Q$3,Data[Index]&amp;Data[Valid Test, Can be used for conformity (Y/N)],Data[PN/km ('#)])</f>
        <v>#N/A</v>
      </c>
      <c r="L1240" s="129" t="e" cm="1">
        <f t="array" ref="L1240">_xlfn.XLOOKUP($A1240&amp;$Q$3,Data[Index]&amp;Data[Valid Test, Can be used for conformity (Y/N)],Data[PM/km (mg)])</f>
        <v>#N/A</v>
      </c>
      <c r="M1240" s="126" t="e" cm="1">
        <f t="array" ref="M1240">_xlfn.XLOOKUP($A1240&amp;$Q$3,Data[Index]&amp;Data[Valid Test, Can be used for conformity (Y/N)],Data[CH4 (mg/km)])</f>
        <v>#N/A</v>
      </c>
      <c r="N1240" s="126" t="e" cm="1">
        <f t="array" ref="N1240">_xlfn.XLOOKUP($A1240&amp;$Q$3,Data[Index]&amp;Data[Valid Test, Can be used for conformity (Y/N)],Data[N20 (mg/km)])</f>
        <v>#N/A</v>
      </c>
      <c r="O1240" s="129" t="e" cm="1">
        <f t="array" ref="O1240">_xlfn.XLOOKUP($A1240&amp;$Q$3,Data[Index]&amp;Data[Valid Test, Can be used for conformity (Y/N)],Data[l/100km])</f>
        <v>#N/A</v>
      </c>
      <c r="P1240" s="138" t="e">
        <f>_xlfn.XLOOKUP($A1240,Data[Index],Data[Comments])</f>
        <v>#N/A</v>
      </c>
    </row>
    <row r="1241" spans="1:16" x14ac:dyDescent="0.2">
      <c r="A1241" s="129"/>
      <c r="B1241" s="129"/>
      <c r="C1241" s="129" t="e" cm="1">
        <f t="array" ref="C1241">_xlfn.XLOOKUP($A1241&amp;$Q$3&amp;$R$3,Data[Index]&amp;Data[Valid Test, Can be used for conformity (Y/N)]&amp;Data[Cycle],Data[Test Name])</f>
        <v>#N/A</v>
      </c>
      <c r="D1241" s="167" t="e" cm="1">
        <f t="array" ref="D1241">_xlfn.XLOOKUP($A1241&amp;$Q$3&amp;$R$3,Data[Index]&amp;Data[Valid Test, Can be used for conformity (Y/N)]&amp;Data[Cycle],Data[Mileage (Miles)])</f>
        <v>#N/A</v>
      </c>
      <c r="E1241" s="130" t="e" cm="1">
        <f t="array" ref="E1241">_xlfn.XLOOKUP($A1241&amp;$Q$3&amp;$R$3,Data[Index]&amp;Data[Valid Test, Can be used for conformity (Y/N)]&amp;Data[Cycle],Data[Date])</f>
        <v>#N/A</v>
      </c>
      <c r="F1241" s="129" t="e" cm="1">
        <f t="array" ref="F1241">_xlfn.XLOOKUP($A1241&amp;$Q$3&amp;$R$3,Data[Index]&amp;Data[Valid Test, Can be used for conformity (Y/N)]&amp;Data[Cycle],Data[CO/km (mg)])</f>
        <v>#N/A</v>
      </c>
      <c r="G1241" s="129" t="e" cm="1">
        <f t="array" ref="G1241">_xlfn.XLOOKUP($A1241&amp;$Q$3,Data[Index]&amp;Data[Valid Test, Can be used for conformity (Y/N)],Data[CO2/km (g)])</f>
        <v>#N/A</v>
      </c>
      <c r="H1241" s="129" t="e" cm="1">
        <f t="array" ref="H1241">_xlfn.XLOOKUP($A1241&amp;$Q$3,Data[Index]&amp;Data[Valid Test, Can be used for conformity (Y/N)],Data[THC/km (mg)])</f>
        <v>#N/A</v>
      </c>
      <c r="I1241" s="129" t="e" cm="1">
        <f t="array" ref="I1241">_xlfn.XLOOKUP($A1241&amp;$Q$3,Data[Index]&amp;Data[Valid Test, Can be used for conformity (Y/N)],Data[NOx/km (mg)])</f>
        <v>#N/A</v>
      </c>
      <c r="J1241" s="129" t="e" cm="1">
        <f t="array" ref="J1241">_xlfn.XLOOKUP($A1241&amp;$Q$3,Data[Index]&amp;Data[Valid Test, Can be used for conformity (Y/N)],Data[THC + NOx/km (mg)])</f>
        <v>#N/A</v>
      </c>
      <c r="K1241" s="142" t="e" cm="1">
        <f t="array" ref="K1241">_xlfn.XLOOKUP($A1241&amp;$Q$3,Data[Index]&amp;Data[Valid Test, Can be used for conformity (Y/N)],Data[PN/km ('#)])</f>
        <v>#N/A</v>
      </c>
      <c r="L1241" s="129" t="e" cm="1">
        <f t="array" ref="L1241">_xlfn.XLOOKUP($A1241&amp;$Q$3,Data[Index]&amp;Data[Valid Test, Can be used for conformity (Y/N)],Data[PM/km (mg)])</f>
        <v>#N/A</v>
      </c>
      <c r="M1241" s="126" t="e" cm="1">
        <f t="array" ref="M1241">_xlfn.XLOOKUP($A1241&amp;$Q$3,Data[Index]&amp;Data[Valid Test, Can be used for conformity (Y/N)],Data[CH4 (mg/km)])</f>
        <v>#N/A</v>
      </c>
      <c r="N1241" s="126" t="e" cm="1">
        <f t="array" ref="N1241">_xlfn.XLOOKUP($A1241&amp;$Q$3,Data[Index]&amp;Data[Valid Test, Can be used for conformity (Y/N)],Data[N20 (mg/km)])</f>
        <v>#N/A</v>
      </c>
      <c r="O1241" s="129" t="e" cm="1">
        <f t="array" ref="O1241">_xlfn.XLOOKUP($A1241&amp;$Q$3,Data[Index]&amp;Data[Valid Test, Can be used for conformity (Y/N)],Data[l/100km])</f>
        <v>#N/A</v>
      </c>
      <c r="P1241" s="138">
        <f>_xlfn.XLOOKUP($A1241,Data[Index],Data[Comments])</f>
        <v>0</v>
      </c>
    </row>
    <row r="1242" spans="1:16" x14ac:dyDescent="0.2">
      <c r="A1242" s="129"/>
      <c r="B1242" s="129"/>
      <c r="C1242" s="129" t="e" cm="1">
        <f t="array" ref="C1242">_xlfn.XLOOKUP($A1242&amp;$Q$3&amp;$R$3,Data[Index]&amp;Data[Valid Test, Can be used for conformity (Y/N)]&amp;Data[Cycle],Data[Test Name])</f>
        <v>#N/A</v>
      </c>
      <c r="D1242" s="167" t="e" cm="1">
        <f t="array" ref="D1242">_xlfn.XLOOKUP($A1242&amp;$Q$3&amp;$R$3,Data[Index]&amp;Data[Valid Test, Can be used for conformity (Y/N)]&amp;Data[Cycle],Data[Mileage (Miles)])</f>
        <v>#N/A</v>
      </c>
      <c r="E1242" s="130" t="e" cm="1">
        <f t="array" ref="E1242">_xlfn.XLOOKUP($A1242&amp;$Q$3&amp;$R$3,Data[Index]&amp;Data[Valid Test, Can be used for conformity (Y/N)]&amp;Data[Cycle],Data[Date])</f>
        <v>#N/A</v>
      </c>
      <c r="F1242" s="129" t="e" cm="1">
        <f t="array" ref="F1242">_xlfn.XLOOKUP($A1242&amp;$Q$3&amp;$R$3,Data[Index]&amp;Data[Valid Test, Can be used for conformity (Y/N)]&amp;Data[Cycle],Data[CO/km (mg)])</f>
        <v>#N/A</v>
      </c>
      <c r="G1242" s="129" t="e" cm="1">
        <f t="array" ref="G1242">_xlfn.XLOOKUP($A1242&amp;$Q$3,Data[Index]&amp;Data[Valid Test, Can be used for conformity (Y/N)],Data[CO2/km (g)])</f>
        <v>#N/A</v>
      </c>
      <c r="H1242" s="129" t="e" cm="1">
        <f t="array" ref="H1242">_xlfn.XLOOKUP($A1242&amp;$Q$3,Data[Index]&amp;Data[Valid Test, Can be used for conformity (Y/N)],Data[THC/km (mg)])</f>
        <v>#N/A</v>
      </c>
      <c r="I1242" s="129" t="e" cm="1">
        <f t="array" ref="I1242">_xlfn.XLOOKUP($A1242&amp;$Q$3,Data[Index]&amp;Data[Valid Test, Can be used for conformity (Y/N)],Data[NOx/km (mg)])</f>
        <v>#N/A</v>
      </c>
      <c r="J1242" s="129" t="e" cm="1">
        <f t="array" ref="J1242">_xlfn.XLOOKUP($A1242&amp;$Q$3,Data[Index]&amp;Data[Valid Test, Can be used for conformity (Y/N)],Data[THC + NOx/km (mg)])</f>
        <v>#N/A</v>
      </c>
      <c r="K1242" s="142" t="e" cm="1">
        <f t="array" ref="K1242">_xlfn.XLOOKUP($A1242&amp;$Q$3,Data[Index]&amp;Data[Valid Test, Can be used for conformity (Y/N)],Data[PN/km ('#)])</f>
        <v>#N/A</v>
      </c>
      <c r="L1242" s="129" t="e" cm="1">
        <f t="array" ref="L1242">_xlfn.XLOOKUP($A1242&amp;$Q$3,Data[Index]&amp;Data[Valid Test, Can be used for conformity (Y/N)],Data[PM/km (mg)])</f>
        <v>#N/A</v>
      </c>
      <c r="M1242" s="126" t="e" cm="1">
        <f t="array" ref="M1242">_xlfn.XLOOKUP($A1242&amp;$Q$3,Data[Index]&amp;Data[Valid Test, Can be used for conformity (Y/N)],Data[CH4 (mg/km)])</f>
        <v>#N/A</v>
      </c>
      <c r="N1242" s="126" t="e" cm="1">
        <f t="array" ref="N1242">_xlfn.XLOOKUP($A1242&amp;$Q$3,Data[Index]&amp;Data[Valid Test, Can be used for conformity (Y/N)],Data[N20 (mg/km)])</f>
        <v>#N/A</v>
      </c>
      <c r="O1242" s="129" t="e" cm="1">
        <f t="array" ref="O1242">_xlfn.XLOOKUP($A1242&amp;$Q$3,Data[Index]&amp;Data[Valid Test, Can be used for conformity (Y/N)],Data[l/100km])</f>
        <v>#N/A</v>
      </c>
      <c r="P1242" s="138">
        <f>_xlfn.XLOOKUP($A1242,Data[Index],Data[Comments])</f>
        <v>0</v>
      </c>
    </row>
    <row r="1243" spans="1:16" x14ac:dyDescent="0.2">
      <c r="A1243" s="129"/>
      <c r="B1243" s="129"/>
      <c r="C1243" s="129" t="e" cm="1">
        <f t="array" ref="C1243">_xlfn.XLOOKUP($A1243&amp;$Q$3&amp;$R$3,Data[Index]&amp;Data[Valid Test, Can be used for conformity (Y/N)]&amp;Data[Cycle],Data[Test Name])</f>
        <v>#N/A</v>
      </c>
      <c r="D1243" s="167" t="e" cm="1">
        <f t="array" ref="D1243">_xlfn.XLOOKUP($A1243&amp;$Q$3&amp;$R$3,Data[Index]&amp;Data[Valid Test, Can be used for conformity (Y/N)]&amp;Data[Cycle],Data[Mileage (Miles)])</f>
        <v>#N/A</v>
      </c>
      <c r="E1243" s="130" t="e" cm="1">
        <f t="array" ref="E1243">_xlfn.XLOOKUP($A1243&amp;$Q$3&amp;$R$3,Data[Index]&amp;Data[Valid Test, Can be used for conformity (Y/N)]&amp;Data[Cycle],Data[Date])</f>
        <v>#N/A</v>
      </c>
      <c r="F1243" s="129" t="e" cm="1">
        <f t="array" ref="F1243">_xlfn.XLOOKUP($A1243&amp;$Q$3&amp;$R$3,Data[Index]&amp;Data[Valid Test, Can be used for conformity (Y/N)]&amp;Data[Cycle],Data[CO/km (mg)])</f>
        <v>#N/A</v>
      </c>
      <c r="G1243" s="129" t="e" cm="1">
        <f t="array" ref="G1243">_xlfn.XLOOKUP($A1243&amp;$Q$3,Data[Index]&amp;Data[Valid Test, Can be used for conformity (Y/N)],Data[CO2/km (g)])</f>
        <v>#N/A</v>
      </c>
      <c r="H1243" s="129" t="e" cm="1">
        <f t="array" ref="H1243">_xlfn.XLOOKUP($A1243&amp;$Q$3,Data[Index]&amp;Data[Valid Test, Can be used for conformity (Y/N)],Data[THC/km (mg)])</f>
        <v>#N/A</v>
      </c>
      <c r="I1243" s="129" t="e" cm="1">
        <f t="array" ref="I1243">_xlfn.XLOOKUP($A1243&amp;$Q$3,Data[Index]&amp;Data[Valid Test, Can be used for conformity (Y/N)],Data[NOx/km (mg)])</f>
        <v>#N/A</v>
      </c>
      <c r="J1243" s="129" t="e" cm="1">
        <f t="array" ref="J1243">_xlfn.XLOOKUP($A1243&amp;$Q$3,Data[Index]&amp;Data[Valid Test, Can be used for conformity (Y/N)],Data[THC + NOx/km (mg)])</f>
        <v>#N/A</v>
      </c>
      <c r="K1243" s="142" t="e" cm="1">
        <f t="array" ref="K1243">_xlfn.XLOOKUP($A1243&amp;$Q$3,Data[Index]&amp;Data[Valid Test, Can be used for conformity (Y/N)],Data[PN/km ('#)])</f>
        <v>#N/A</v>
      </c>
      <c r="L1243" s="129" t="e" cm="1">
        <f t="array" ref="L1243">_xlfn.XLOOKUP($A1243&amp;$Q$3,Data[Index]&amp;Data[Valid Test, Can be used for conformity (Y/N)],Data[PM/km (mg)])</f>
        <v>#N/A</v>
      </c>
      <c r="M1243" s="126" t="e" cm="1">
        <f t="array" ref="M1243">_xlfn.XLOOKUP($A1243&amp;$Q$3,Data[Index]&amp;Data[Valid Test, Can be used for conformity (Y/N)],Data[CH4 (mg/km)])</f>
        <v>#N/A</v>
      </c>
      <c r="N1243" s="126" t="e" cm="1">
        <f t="array" ref="N1243">_xlfn.XLOOKUP($A1243&amp;$Q$3,Data[Index]&amp;Data[Valid Test, Can be used for conformity (Y/N)],Data[N20 (mg/km)])</f>
        <v>#N/A</v>
      </c>
      <c r="O1243" s="129" t="e" cm="1">
        <f t="array" ref="O1243">_xlfn.XLOOKUP($A1243&amp;$Q$3,Data[Index]&amp;Data[Valid Test, Can be used for conformity (Y/N)],Data[l/100km])</f>
        <v>#N/A</v>
      </c>
      <c r="P1243" s="138" t="e">
        <f>_xlfn.XLOOKUP($A1243,Data[Index],Data[Comments])</f>
        <v>#N/A</v>
      </c>
    </row>
    <row r="1244" spans="1:16" x14ac:dyDescent="0.2">
      <c r="A1244" s="129"/>
      <c r="B1244" s="129"/>
      <c r="C1244" s="129" t="e" cm="1">
        <f t="array" ref="C1244">_xlfn.XLOOKUP($A1244&amp;$Q$3&amp;$R$3,Data[Index]&amp;Data[Valid Test, Can be used for conformity (Y/N)]&amp;Data[Cycle],Data[Test Name])</f>
        <v>#N/A</v>
      </c>
      <c r="D1244" s="167" t="e" cm="1">
        <f t="array" ref="D1244">_xlfn.XLOOKUP($A1244&amp;$Q$3&amp;$R$3,Data[Index]&amp;Data[Valid Test, Can be used for conformity (Y/N)]&amp;Data[Cycle],Data[Mileage (Miles)])</f>
        <v>#N/A</v>
      </c>
      <c r="E1244" s="130" t="e" cm="1">
        <f t="array" ref="E1244">_xlfn.XLOOKUP($A1244&amp;$Q$3&amp;$R$3,Data[Index]&amp;Data[Valid Test, Can be used for conformity (Y/N)]&amp;Data[Cycle],Data[Date])</f>
        <v>#N/A</v>
      </c>
      <c r="F1244" s="129" t="e" cm="1">
        <f t="array" ref="F1244">_xlfn.XLOOKUP($A1244&amp;$Q$3&amp;$R$3,Data[Index]&amp;Data[Valid Test, Can be used for conformity (Y/N)]&amp;Data[Cycle],Data[CO/km (mg)])</f>
        <v>#N/A</v>
      </c>
      <c r="G1244" s="129" t="e" cm="1">
        <f t="array" ref="G1244">_xlfn.XLOOKUP($A1244&amp;$Q$3,Data[Index]&amp;Data[Valid Test, Can be used for conformity (Y/N)],Data[CO2/km (g)])</f>
        <v>#N/A</v>
      </c>
      <c r="H1244" s="129" t="e" cm="1">
        <f t="array" ref="H1244">_xlfn.XLOOKUP($A1244&amp;$Q$3,Data[Index]&amp;Data[Valid Test, Can be used for conformity (Y/N)],Data[THC/km (mg)])</f>
        <v>#N/A</v>
      </c>
      <c r="I1244" s="129" t="e" cm="1">
        <f t="array" ref="I1244">_xlfn.XLOOKUP($A1244&amp;$Q$3,Data[Index]&amp;Data[Valid Test, Can be used for conformity (Y/N)],Data[NOx/km (mg)])</f>
        <v>#N/A</v>
      </c>
      <c r="J1244" s="129" t="e" cm="1">
        <f t="array" ref="J1244">_xlfn.XLOOKUP($A1244&amp;$Q$3,Data[Index]&amp;Data[Valid Test, Can be used for conformity (Y/N)],Data[THC + NOx/km (mg)])</f>
        <v>#N/A</v>
      </c>
      <c r="K1244" s="142" t="e" cm="1">
        <f t="array" ref="K1244">_xlfn.XLOOKUP($A1244&amp;$Q$3,Data[Index]&amp;Data[Valid Test, Can be used for conformity (Y/N)],Data[PN/km ('#)])</f>
        <v>#N/A</v>
      </c>
      <c r="L1244" s="129" t="e" cm="1">
        <f t="array" ref="L1244">_xlfn.XLOOKUP($A1244&amp;$Q$3,Data[Index]&amp;Data[Valid Test, Can be used for conformity (Y/N)],Data[PM/km (mg)])</f>
        <v>#N/A</v>
      </c>
      <c r="M1244" s="126" t="e" cm="1">
        <f t="array" ref="M1244">_xlfn.XLOOKUP($A1244&amp;$Q$3,Data[Index]&amp;Data[Valid Test, Can be used for conformity (Y/N)],Data[CH4 (mg/km)])</f>
        <v>#N/A</v>
      </c>
      <c r="N1244" s="126" t="e" cm="1">
        <f t="array" ref="N1244">_xlfn.XLOOKUP($A1244&amp;$Q$3,Data[Index]&amp;Data[Valid Test, Can be used for conformity (Y/N)],Data[N20 (mg/km)])</f>
        <v>#N/A</v>
      </c>
      <c r="O1244" s="129" t="e" cm="1">
        <f t="array" ref="O1244">_xlfn.XLOOKUP($A1244&amp;$Q$3,Data[Index]&amp;Data[Valid Test, Can be used for conformity (Y/N)],Data[l/100km])</f>
        <v>#N/A</v>
      </c>
      <c r="P1244" s="138">
        <f>_xlfn.XLOOKUP($A1244,Data[Index],Data[Comments])</f>
        <v>0</v>
      </c>
    </row>
    <row r="1245" spans="1:16" x14ac:dyDescent="0.2">
      <c r="A1245" s="129"/>
      <c r="B1245" s="129"/>
      <c r="C1245" s="129" t="e" cm="1">
        <f t="array" ref="C1245">_xlfn.XLOOKUP($A1245&amp;$Q$3&amp;$R$3,Data[Index]&amp;Data[Valid Test, Can be used for conformity (Y/N)]&amp;Data[Cycle],Data[Test Name])</f>
        <v>#N/A</v>
      </c>
      <c r="D1245" s="167" t="e" cm="1">
        <f t="array" ref="D1245">_xlfn.XLOOKUP($A1245&amp;$Q$3&amp;$R$3,Data[Index]&amp;Data[Valid Test, Can be used for conformity (Y/N)]&amp;Data[Cycle],Data[Mileage (Miles)])</f>
        <v>#N/A</v>
      </c>
      <c r="E1245" s="130" t="e" cm="1">
        <f t="array" ref="E1245">_xlfn.XLOOKUP($A1245&amp;$Q$3&amp;$R$3,Data[Index]&amp;Data[Valid Test, Can be used for conformity (Y/N)]&amp;Data[Cycle],Data[Date])</f>
        <v>#N/A</v>
      </c>
      <c r="F1245" s="129" t="e" cm="1">
        <f t="array" ref="F1245">_xlfn.XLOOKUP($A1245&amp;$Q$3&amp;$R$3,Data[Index]&amp;Data[Valid Test, Can be used for conformity (Y/N)]&amp;Data[Cycle],Data[CO/km (mg)])</f>
        <v>#N/A</v>
      </c>
      <c r="G1245" s="129" t="e" cm="1">
        <f t="array" ref="G1245">_xlfn.XLOOKUP($A1245&amp;$Q$3,Data[Index]&amp;Data[Valid Test, Can be used for conformity (Y/N)],Data[CO2/km (g)])</f>
        <v>#N/A</v>
      </c>
      <c r="H1245" s="129" t="e" cm="1">
        <f t="array" ref="H1245">_xlfn.XLOOKUP($A1245&amp;$Q$3,Data[Index]&amp;Data[Valid Test, Can be used for conformity (Y/N)],Data[THC/km (mg)])</f>
        <v>#N/A</v>
      </c>
      <c r="I1245" s="129" t="e" cm="1">
        <f t="array" ref="I1245">_xlfn.XLOOKUP($A1245&amp;$Q$3,Data[Index]&amp;Data[Valid Test, Can be used for conformity (Y/N)],Data[NOx/km (mg)])</f>
        <v>#N/A</v>
      </c>
      <c r="J1245" s="129" t="e" cm="1">
        <f t="array" ref="J1245">_xlfn.XLOOKUP($A1245&amp;$Q$3,Data[Index]&amp;Data[Valid Test, Can be used for conformity (Y/N)],Data[THC + NOx/km (mg)])</f>
        <v>#N/A</v>
      </c>
      <c r="K1245" s="142" t="e" cm="1">
        <f t="array" ref="K1245">_xlfn.XLOOKUP($A1245&amp;$Q$3,Data[Index]&amp;Data[Valid Test, Can be used for conformity (Y/N)],Data[PN/km ('#)])</f>
        <v>#N/A</v>
      </c>
      <c r="L1245" s="129" t="e" cm="1">
        <f t="array" ref="L1245">_xlfn.XLOOKUP($A1245&amp;$Q$3,Data[Index]&amp;Data[Valid Test, Can be used for conformity (Y/N)],Data[PM/km (mg)])</f>
        <v>#N/A</v>
      </c>
      <c r="M1245" s="126" t="e" cm="1">
        <f t="array" ref="M1245">_xlfn.XLOOKUP($A1245&amp;$Q$3,Data[Index]&amp;Data[Valid Test, Can be used for conformity (Y/N)],Data[CH4 (mg/km)])</f>
        <v>#N/A</v>
      </c>
      <c r="N1245" s="126" t="e" cm="1">
        <f t="array" ref="N1245">_xlfn.XLOOKUP($A1245&amp;$Q$3,Data[Index]&amp;Data[Valid Test, Can be used for conformity (Y/N)],Data[N20 (mg/km)])</f>
        <v>#N/A</v>
      </c>
      <c r="O1245" s="129" t="e" cm="1">
        <f t="array" ref="O1245">_xlfn.XLOOKUP($A1245&amp;$Q$3,Data[Index]&amp;Data[Valid Test, Can be used for conformity (Y/N)],Data[l/100km])</f>
        <v>#N/A</v>
      </c>
      <c r="P1245" s="138">
        <f>_xlfn.XLOOKUP($A1245,Data[Index],Data[Comments])</f>
        <v>0</v>
      </c>
    </row>
    <row r="1246" spans="1:16" x14ac:dyDescent="0.2">
      <c r="A1246" s="129"/>
      <c r="B1246" s="129"/>
      <c r="C1246" s="129" t="e" cm="1">
        <f t="array" ref="C1246">_xlfn.XLOOKUP($A1246&amp;$Q$3&amp;$R$3,Data[Index]&amp;Data[Valid Test, Can be used for conformity (Y/N)]&amp;Data[Cycle],Data[Test Name])</f>
        <v>#N/A</v>
      </c>
      <c r="D1246" s="167" t="e" cm="1">
        <f t="array" ref="D1246">_xlfn.XLOOKUP($A1246&amp;$Q$3&amp;$R$3,Data[Index]&amp;Data[Valid Test, Can be used for conformity (Y/N)]&amp;Data[Cycle],Data[Mileage (Miles)])</f>
        <v>#N/A</v>
      </c>
      <c r="E1246" s="130" t="e" cm="1">
        <f t="array" ref="E1246">_xlfn.XLOOKUP($A1246&amp;$Q$3&amp;$R$3,Data[Index]&amp;Data[Valid Test, Can be used for conformity (Y/N)]&amp;Data[Cycle],Data[Date])</f>
        <v>#N/A</v>
      </c>
      <c r="F1246" s="129" t="e" cm="1">
        <f t="array" ref="F1246">_xlfn.XLOOKUP($A1246&amp;$Q$3&amp;$R$3,Data[Index]&amp;Data[Valid Test, Can be used for conformity (Y/N)]&amp;Data[Cycle],Data[CO/km (mg)])</f>
        <v>#N/A</v>
      </c>
      <c r="G1246" s="129" t="e" cm="1">
        <f t="array" ref="G1246">_xlfn.XLOOKUP($A1246&amp;$Q$3,Data[Index]&amp;Data[Valid Test, Can be used for conformity (Y/N)],Data[CO2/km (g)])</f>
        <v>#N/A</v>
      </c>
      <c r="H1246" s="129" t="e" cm="1">
        <f t="array" ref="H1246">_xlfn.XLOOKUP($A1246&amp;$Q$3,Data[Index]&amp;Data[Valid Test, Can be used for conformity (Y/N)],Data[THC/km (mg)])</f>
        <v>#N/A</v>
      </c>
      <c r="I1246" s="129" t="e" cm="1">
        <f t="array" ref="I1246">_xlfn.XLOOKUP($A1246&amp;$Q$3,Data[Index]&amp;Data[Valid Test, Can be used for conformity (Y/N)],Data[NOx/km (mg)])</f>
        <v>#N/A</v>
      </c>
      <c r="J1246" s="129" t="e" cm="1">
        <f t="array" ref="J1246">_xlfn.XLOOKUP($A1246&amp;$Q$3,Data[Index]&amp;Data[Valid Test, Can be used for conformity (Y/N)],Data[THC + NOx/km (mg)])</f>
        <v>#N/A</v>
      </c>
      <c r="K1246" s="142" t="e" cm="1">
        <f t="array" ref="K1246">_xlfn.XLOOKUP($A1246&amp;$Q$3,Data[Index]&amp;Data[Valid Test, Can be used for conformity (Y/N)],Data[PN/km ('#)])</f>
        <v>#N/A</v>
      </c>
      <c r="L1246" s="129" t="e" cm="1">
        <f t="array" ref="L1246">_xlfn.XLOOKUP($A1246&amp;$Q$3,Data[Index]&amp;Data[Valid Test, Can be used for conformity (Y/N)],Data[PM/km (mg)])</f>
        <v>#N/A</v>
      </c>
      <c r="M1246" s="126" t="e" cm="1">
        <f t="array" ref="M1246">_xlfn.XLOOKUP($A1246&amp;$Q$3,Data[Index]&amp;Data[Valid Test, Can be used for conformity (Y/N)],Data[CH4 (mg/km)])</f>
        <v>#N/A</v>
      </c>
      <c r="N1246" s="126" t="e" cm="1">
        <f t="array" ref="N1246">_xlfn.XLOOKUP($A1246&amp;$Q$3,Data[Index]&amp;Data[Valid Test, Can be used for conformity (Y/N)],Data[N20 (mg/km)])</f>
        <v>#N/A</v>
      </c>
      <c r="O1246" s="129" t="e" cm="1">
        <f t="array" ref="O1246">_xlfn.XLOOKUP($A1246&amp;$Q$3,Data[Index]&amp;Data[Valid Test, Can be used for conformity (Y/N)],Data[l/100km])</f>
        <v>#N/A</v>
      </c>
      <c r="P1246" s="138" t="e">
        <f>_xlfn.XLOOKUP($A1246,Data[Index],Data[Comments])</f>
        <v>#N/A</v>
      </c>
    </row>
    <row r="1247" spans="1:16" x14ac:dyDescent="0.2">
      <c r="A1247" s="129"/>
      <c r="B1247" s="129"/>
      <c r="C1247" s="129" t="e" cm="1">
        <f t="array" ref="C1247">_xlfn.XLOOKUP($A1247&amp;$Q$3&amp;$R$3,Data[Index]&amp;Data[Valid Test, Can be used for conformity (Y/N)]&amp;Data[Cycle],Data[Test Name])</f>
        <v>#N/A</v>
      </c>
      <c r="D1247" s="167" t="e" cm="1">
        <f t="array" ref="D1247">_xlfn.XLOOKUP($A1247&amp;$Q$3&amp;$R$3,Data[Index]&amp;Data[Valid Test, Can be used for conformity (Y/N)]&amp;Data[Cycle],Data[Mileage (Miles)])</f>
        <v>#N/A</v>
      </c>
      <c r="E1247" s="130" t="e" cm="1">
        <f t="array" ref="E1247">_xlfn.XLOOKUP($A1247&amp;$Q$3&amp;$R$3,Data[Index]&amp;Data[Valid Test, Can be used for conformity (Y/N)]&amp;Data[Cycle],Data[Date])</f>
        <v>#N/A</v>
      </c>
      <c r="F1247" s="129" t="e" cm="1">
        <f t="array" ref="F1247">_xlfn.XLOOKUP($A1247&amp;$Q$3&amp;$R$3,Data[Index]&amp;Data[Valid Test, Can be used for conformity (Y/N)]&amp;Data[Cycle],Data[CO/km (mg)])</f>
        <v>#N/A</v>
      </c>
      <c r="G1247" s="129" t="e" cm="1">
        <f t="array" ref="G1247">_xlfn.XLOOKUP($A1247&amp;$Q$3,Data[Index]&amp;Data[Valid Test, Can be used for conformity (Y/N)],Data[CO2/km (g)])</f>
        <v>#N/A</v>
      </c>
      <c r="H1247" s="129" t="e" cm="1">
        <f t="array" ref="H1247">_xlfn.XLOOKUP($A1247&amp;$Q$3,Data[Index]&amp;Data[Valid Test, Can be used for conformity (Y/N)],Data[THC/km (mg)])</f>
        <v>#N/A</v>
      </c>
      <c r="I1247" s="129" t="e" cm="1">
        <f t="array" ref="I1247">_xlfn.XLOOKUP($A1247&amp;$Q$3,Data[Index]&amp;Data[Valid Test, Can be used for conformity (Y/N)],Data[NOx/km (mg)])</f>
        <v>#N/A</v>
      </c>
      <c r="J1247" s="129" t="e" cm="1">
        <f t="array" ref="J1247">_xlfn.XLOOKUP($A1247&amp;$Q$3,Data[Index]&amp;Data[Valid Test, Can be used for conformity (Y/N)],Data[THC + NOx/km (mg)])</f>
        <v>#N/A</v>
      </c>
      <c r="K1247" s="142" t="e" cm="1">
        <f t="array" ref="K1247">_xlfn.XLOOKUP($A1247&amp;$Q$3,Data[Index]&amp;Data[Valid Test, Can be used for conformity (Y/N)],Data[PN/km ('#)])</f>
        <v>#N/A</v>
      </c>
      <c r="L1247" s="129" t="e" cm="1">
        <f t="array" ref="L1247">_xlfn.XLOOKUP($A1247&amp;$Q$3,Data[Index]&amp;Data[Valid Test, Can be used for conformity (Y/N)],Data[PM/km (mg)])</f>
        <v>#N/A</v>
      </c>
      <c r="M1247" s="126" t="e" cm="1">
        <f t="array" ref="M1247">_xlfn.XLOOKUP($A1247&amp;$Q$3,Data[Index]&amp;Data[Valid Test, Can be used for conformity (Y/N)],Data[CH4 (mg/km)])</f>
        <v>#N/A</v>
      </c>
      <c r="N1247" s="126" t="e" cm="1">
        <f t="array" ref="N1247">_xlfn.XLOOKUP($A1247&amp;$Q$3,Data[Index]&amp;Data[Valid Test, Can be used for conformity (Y/N)],Data[N20 (mg/km)])</f>
        <v>#N/A</v>
      </c>
      <c r="O1247" s="129" t="e" cm="1">
        <f t="array" ref="O1247">_xlfn.XLOOKUP($A1247&amp;$Q$3,Data[Index]&amp;Data[Valid Test, Can be used for conformity (Y/N)],Data[l/100km])</f>
        <v>#N/A</v>
      </c>
      <c r="P1247" s="138" t="e">
        <f>_xlfn.XLOOKUP($A1247,Data[Index],Data[Comments])</f>
        <v>#N/A</v>
      </c>
    </row>
    <row r="1248" spans="1:16" x14ac:dyDescent="0.2">
      <c r="A1248" s="129"/>
      <c r="B1248" s="129"/>
      <c r="C1248" s="129" t="e" cm="1">
        <f t="array" ref="C1248">_xlfn.XLOOKUP($A1248&amp;$Q$3&amp;$R$3,Data[Index]&amp;Data[Valid Test, Can be used for conformity (Y/N)]&amp;Data[Cycle],Data[Test Name])</f>
        <v>#N/A</v>
      </c>
      <c r="D1248" s="167" t="e" cm="1">
        <f t="array" ref="D1248">_xlfn.XLOOKUP($A1248&amp;$Q$3&amp;$R$3,Data[Index]&amp;Data[Valid Test, Can be used for conformity (Y/N)]&amp;Data[Cycle],Data[Mileage (Miles)])</f>
        <v>#N/A</v>
      </c>
      <c r="E1248" s="130" t="e" cm="1">
        <f t="array" ref="E1248">_xlfn.XLOOKUP($A1248&amp;$Q$3&amp;$R$3,Data[Index]&amp;Data[Valid Test, Can be used for conformity (Y/N)]&amp;Data[Cycle],Data[Date])</f>
        <v>#N/A</v>
      </c>
      <c r="F1248" s="129" t="e" cm="1">
        <f t="array" ref="F1248">_xlfn.XLOOKUP($A1248&amp;$Q$3&amp;$R$3,Data[Index]&amp;Data[Valid Test, Can be used for conformity (Y/N)]&amp;Data[Cycle],Data[CO/km (mg)])</f>
        <v>#N/A</v>
      </c>
      <c r="G1248" s="129" t="e" cm="1">
        <f t="array" ref="G1248">_xlfn.XLOOKUP($A1248&amp;$Q$3,Data[Index]&amp;Data[Valid Test, Can be used for conformity (Y/N)],Data[CO2/km (g)])</f>
        <v>#N/A</v>
      </c>
      <c r="H1248" s="129" t="e" cm="1">
        <f t="array" ref="H1248">_xlfn.XLOOKUP($A1248&amp;$Q$3,Data[Index]&amp;Data[Valid Test, Can be used for conformity (Y/N)],Data[THC/km (mg)])</f>
        <v>#N/A</v>
      </c>
      <c r="I1248" s="129" t="e" cm="1">
        <f t="array" ref="I1248">_xlfn.XLOOKUP($A1248&amp;$Q$3,Data[Index]&amp;Data[Valid Test, Can be used for conformity (Y/N)],Data[NOx/km (mg)])</f>
        <v>#N/A</v>
      </c>
      <c r="J1248" s="129" t="e" cm="1">
        <f t="array" ref="J1248">_xlfn.XLOOKUP($A1248&amp;$Q$3,Data[Index]&amp;Data[Valid Test, Can be used for conformity (Y/N)],Data[THC + NOx/km (mg)])</f>
        <v>#N/A</v>
      </c>
      <c r="K1248" s="142" t="e" cm="1">
        <f t="array" ref="K1248">_xlfn.XLOOKUP($A1248&amp;$Q$3,Data[Index]&amp;Data[Valid Test, Can be used for conformity (Y/N)],Data[PN/km ('#)])</f>
        <v>#N/A</v>
      </c>
      <c r="L1248" s="129" t="e" cm="1">
        <f t="array" ref="L1248">_xlfn.XLOOKUP($A1248&amp;$Q$3,Data[Index]&amp;Data[Valid Test, Can be used for conformity (Y/N)],Data[PM/km (mg)])</f>
        <v>#N/A</v>
      </c>
      <c r="M1248" s="126" t="e" cm="1">
        <f t="array" ref="M1248">_xlfn.XLOOKUP($A1248&amp;$Q$3,Data[Index]&amp;Data[Valid Test, Can be used for conformity (Y/N)],Data[CH4 (mg/km)])</f>
        <v>#N/A</v>
      </c>
      <c r="N1248" s="126" t="e" cm="1">
        <f t="array" ref="N1248">_xlfn.XLOOKUP($A1248&amp;$Q$3,Data[Index]&amp;Data[Valid Test, Can be used for conformity (Y/N)],Data[N20 (mg/km)])</f>
        <v>#N/A</v>
      </c>
      <c r="O1248" s="129" t="e" cm="1">
        <f t="array" ref="O1248">_xlfn.XLOOKUP($A1248&amp;$Q$3,Data[Index]&amp;Data[Valid Test, Can be used for conformity (Y/N)],Data[l/100km])</f>
        <v>#N/A</v>
      </c>
      <c r="P1248" s="138" t="e">
        <f>_xlfn.XLOOKUP($A1248,Data[Index],Data[Comments])</f>
        <v>#N/A</v>
      </c>
    </row>
    <row r="1249" spans="1:16" x14ac:dyDescent="0.2">
      <c r="A1249" s="129"/>
      <c r="B1249" s="129"/>
      <c r="C1249" s="129" t="e" cm="1">
        <f t="array" ref="C1249">_xlfn.XLOOKUP($A1249&amp;$Q$3&amp;$R$3,Data[Index]&amp;Data[Valid Test, Can be used for conformity (Y/N)]&amp;Data[Cycle],Data[Test Name])</f>
        <v>#N/A</v>
      </c>
      <c r="D1249" s="167" t="e" cm="1">
        <f t="array" ref="D1249">_xlfn.XLOOKUP($A1249&amp;$Q$3&amp;$R$3,Data[Index]&amp;Data[Valid Test, Can be used for conformity (Y/N)]&amp;Data[Cycle],Data[Mileage (Miles)])</f>
        <v>#N/A</v>
      </c>
      <c r="E1249" s="130" t="e" cm="1">
        <f t="array" ref="E1249">_xlfn.XLOOKUP($A1249&amp;$Q$3&amp;$R$3,Data[Index]&amp;Data[Valid Test, Can be used for conformity (Y/N)]&amp;Data[Cycle],Data[Date])</f>
        <v>#N/A</v>
      </c>
      <c r="F1249" s="129" t="e" cm="1">
        <f t="array" ref="F1249">_xlfn.XLOOKUP($A1249&amp;$Q$3&amp;$R$3,Data[Index]&amp;Data[Valid Test, Can be used for conformity (Y/N)]&amp;Data[Cycle],Data[CO/km (mg)])</f>
        <v>#N/A</v>
      </c>
      <c r="G1249" s="129" t="e" cm="1">
        <f t="array" ref="G1249">_xlfn.XLOOKUP($A1249&amp;$Q$3,Data[Index]&amp;Data[Valid Test, Can be used for conformity (Y/N)],Data[CO2/km (g)])</f>
        <v>#N/A</v>
      </c>
      <c r="H1249" s="129" t="e" cm="1">
        <f t="array" ref="H1249">_xlfn.XLOOKUP($A1249&amp;$Q$3,Data[Index]&amp;Data[Valid Test, Can be used for conformity (Y/N)],Data[THC/km (mg)])</f>
        <v>#N/A</v>
      </c>
      <c r="I1249" s="129" t="e" cm="1">
        <f t="array" ref="I1249">_xlfn.XLOOKUP($A1249&amp;$Q$3,Data[Index]&amp;Data[Valid Test, Can be used for conformity (Y/N)],Data[NOx/km (mg)])</f>
        <v>#N/A</v>
      </c>
      <c r="J1249" s="129" t="e" cm="1">
        <f t="array" ref="J1249">_xlfn.XLOOKUP($A1249&amp;$Q$3,Data[Index]&amp;Data[Valid Test, Can be used for conformity (Y/N)],Data[THC + NOx/km (mg)])</f>
        <v>#N/A</v>
      </c>
      <c r="K1249" s="142" t="e" cm="1">
        <f t="array" ref="K1249">_xlfn.XLOOKUP($A1249&amp;$Q$3,Data[Index]&amp;Data[Valid Test, Can be used for conformity (Y/N)],Data[PN/km ('#)])</f>
        <v>#N/A</v>
      </c>
      <c r="L1249" s="129" t="e" cm="1">
        <f t="array" ref="L1249">_xlfn.XLOOKUP($A1249&amp;$Q$3,Data[Index]&amp;Data[Valid Test, Can be used for conformity (Y/N)],Data[PM/km (mg)])</f>
        <v>#N/A</v>
      </c>
      <c r="M1249" s="126" t="e" cm="1">
        <f t="array" ref="M1249">_xlfn.XLOOKUP($A1249&amp;$Q$3,Data[Index]&amp;Data[Valid Test, Can be used for conformity (Y/N)],Data[CH4 (mg/km)])</f>
        <v>#N/A</v>
      </c>
      <c r="N1249" s="126" t="e" cm="1">
        <f t="array" ref="N1249">_xlfn.XLOOKUP($A1249&amp;$Q$3,Data[Index]&amp;Data[Valid Test, Can be used for conformity (Y/N)],Data[N20 (mg/km)])</f>
        <v>#N/A</v>
      </c>
      <c r="O1249" s="129" t="e" cm="1">
        <f t="array" ref="O1249">_xlfn.XLOOKUP($A1249&amp;$Q$3,Data[Index]&amp;Data[Valid Test, Can be used for conformity (Y/N)],Data[l/100km])</f>
        <v>#N/A</v>
      </c>
      <c r="P1249" s="138">
        <f>_xlfn.XLOOKUP($A1249,Data[Index],Data[Comments])</f>
        <v>0</v>
      </c>
    </row>
    <row r="1250" spans="1:16" x14ac:dyDescent="0.2">
      <c r="A1250" s="129"/>
      <c r="B1250" s="129"/>
      <c r="C1250" s="129" t="e" cm="1">
        <f t="array" ref="C1250">_xlfn.XLOOKUP($A1250&amp;$Q$3&amp;$R$3,Data[Index]&amp;Data[Valid Test, Can be used for conformity (Y/N)]&amp;Data[Cycle],Data[Test Name])</f>
        <v>#N/A</v>
      </c>
      <c r="D1250" s="167" t="e" cm="1">
        <f t="array" ref="D1250">_xlfn.XLOOKUP($A1250&amp;$Q$3&amp;$R$3,Data[Index]&amp;Data[Valid Test, Can be used for conformity (Y/N)]&amp;Data[Cycle],Data[Mileage (Miles)])</f>
        <v>#N/A</v>
      </c>
      <c r="E1250" s="130" t="e" cm="1">
        <f t="array" ref="E1250">_xlfn.XLOOKUP($A1250&amp;$Q$3&amp;$R$3,Data[Index]&amp;Data[Valid Test, Can be used for conformity (Y/N)]&amp;Data[Cycle],Data[Date])</f>
        <v>#N/A</v>
      </c>
      <c r="F1250" s="129" t="e" cm="1">
        <f t="array" ref="F1250">_xlfn.XLOOKUP($A1250&amp;$Q$3&amp;$R$3,Data[Index]&amp;Data[Valid Test, Can be used for conformity (Y/N)]&amp;Data[Cycle],Data[CO/km (mg)])</f>
        <v>#N/A</v>
      </c>
      <c r="G1250" s="129" t="e" cm="1">
        <f t="array" ref="G1250">_xlfn.XLOOKUP($A1250&amp;$Q$3,Data[Index]&amp;Data[Valid Test, Can be used for conformity (Y/N)],Data[CO2/km (g)])</f>
        <v>#N/A</v>
      </c>
      <c r="H1250" s="129" t="e" cm="1">
        <f t="array" ref="H1250">_xlfn.XLOOKUP($A1250&amp;$Q$3,Data[Index]&amp;Data[Valid Test, Can be used for conformity (Y/N)],Data[THC/km (mg)])</f>
        <v>#N/A</v>
      </c>
      <c r="I1250" s="129" t="e" cm="1">
        <f t="array" ref="I1250">_xlfn.XLOOKUP($A1250&amp;$Q$3,Data[Index]&amp;Data[Valid Test, Can be used for conformity (Y/N)],Data[NOx/km (mg)])</f>
        <v>#N/A</v>
      </c>
      <c r="J1250" s="129" t="e" cm="1">
        <f t="array" ref="J1250">_xlfn.XLOOKUP($A1250&amp;$Q$3,Data[Index]&amp;Data[Valid Test, Can be used for conformity (Y/N)],Data[THC + NOx/km (mg)])</f>
        <v>#N/A</v>
      </c>
      <c r="K1250" s="142" t="e" cm="1">
        <f t="array" ref="K1250">_xlfn.XLOOKUP($A1250&amp;$Q$3,Data[Index]&amp;Data[Valid Test, Can be used for conformity (Y/N)],Data[PN/km ('#)])</f>
        <v>#N/A</v>
      </c>
      <c r="L1250" s="129" t="e" cm="1">
        <f t="array" ref="L1250">_xlfn.XLOOKUP($A1250&amp;$Q$3,Data[Index]&amp;Data[Valid Test, Can be used for conformity (Y/N)],Data[PM/km (mg)])</f>
        <v>#N/A</v>
      </c>
      <c r="M1250" s="126" t="e" cm="1">
        <f t="array" ref="M1250">_xlfn.XLOOKUP($A1250&amp;$Q$3,Data[Index]&amp;Data[Valid Test, Can be used for conformity (Y/N)],Data[CH4 (mg/km)])</f>
        <v>#N/A</v>
      </c>
      <c r="N1250" s="126" t="e" cm="1">
        <f t="array" ref="N1250">_xlfn.XLOOKUP($A1250&amp;$Q$3,Data[Index]&amp;Data[Valid Test, Can be used for conformity (Y/N)],Data[N20 (mg/km)])</f>
        <v>#N/A</v>
      </c>
      <c r="O1250" s="129" t="e" cm="1">
        <f t="array" ref="O1250">_xlfn.XLOOKUP($A1250&amp;$Q$3,Data[Index]&amp;Data[Valid Test, Can be used for conformity (Y/N)],Data[l/100km])</f>
        <v>#N/A</v>
      </c>
      <c r="P1250" s="138">
        <f>_xlfn.XLOOKUP($A1250,Data[Index],Data[Comments])</f>
        <v>0</v>
      </c>
    </row>
    <row r="1251" spans="1:16" x14ac:dyDescent="0.2">
      <c r="A1251" s="129"/>
      <c r="B1251" s="129"/>
      <c r="C1251" s="129" t="e" cm="1">
        <f t="array" ref="C1251">_xlfn.XLOOKUP($A1251&amp;$Q$3&amp;$R$3,Data[Index]&amp;Data[Valid Test, Can be used for conformity (Y/N)]&amp;Data[Cycle],Data[Test Name])</f>
        <v>#N/A</v>
      </c>
      <c r="D1251" s="167" t="e" cm="1">
        <f t="array" ref="D1251">_xlfn.XLOOKUP($A1251&amp;$Q$3&amp;$R$3,Data[Index]&amp;Data[Valid Test, Can be used for conformity (Y/N)]&amp;Data[Cycle],Data[Mileage (Miles)])</f>
        <v>#N/A</v>
      </c>
      <c r="E1251" s="130" t="e" cm="1">
        <f t="array" ref="E1251">_xlfn.XLOOKUP($A1251&amp;$Q$3&amp;$R$3,Data[Index]&amp;Data[Valid Test, Can be used for conformity (Y/N)]&amp;Data[Cycle],Data[Date])</f>
        <v>#N/A</v>
      </c>
      <c r="F1251" s="129" t="e" cm="1">
        <f t="array" ref="F1251">_xlfn.XLOOKUP($A1251&amp;$Q$3&amp;$R$3,Data[Index]&amp;Data[Valid Test, Can be used for conformity (Y/N)]&amp;Data[Cycle],Data[CO/km (mg)])</f>
        <v>#N/A</v>
      </c>
      <c r="G1251" s="129" t="e" cm="1">
        <f t="array" ref="G1251">_xlfn.XLOOKUP($A1251&amp;$Q$3,Data[Index]&amp;Data[Valid Test, Can be used for conformity (Y/N)],Data[CO2/km (g)])</f>
        <v>#N/A</v>
      </c>
      <c r="H1251" s="129" t="e" cm="1">
        <f t="array" ref="H1251">_xlfn.XLOOKUP($A1251&amp;$Q$3,Data[Index]&amp;Data[Valid Test, Can be used for conformity (Y/N)],Data[THC/km (mg)])</f>
        <v>#N/A</v>
      </c>
      <c r="I1251" s="129" t="e" cm="1">
        <f t="array" ref="I1251">_xlfn.XLOOKUP($A1251&amp;$Q$3,Data[Index]&amp;Data[Valid Test, Can be used for conformity (Y/N)],Data[NOx/km (mg)])</f>
        <v>#N/A</v>
      </c>
      <c r="J1251" s="129" t="e" cm="1">
        <f t="array" ref="J1251">_xlfn.XLOOKUP($A1251&amp;$Q$3,Data[Index]&amp;Data[Valid Test, Can be used for conformity (Y/N)],Data[THC + NOx/km (mg)])</f>
        <v>#N/A</v>
      </c>
      <c r="K1251" s="142" t="e" cm="1">
        <f t="array" ref="K1251">_xlfn.XLOOKUP($A1251&amp;$Q$3,Data[Index]&amp;Data[Valid Test, Can be used for conformity (Y/N)],Data[PN/km ('#)])</f>
        <v>#N/A</v>
      </c>
      <c r="L1251" s="129" t="e" cm="1">
        <f t="array" ref="L1251">_xlfn.XLOOKUP($A1251&amp;$Q$3,Data[Index]&amp;Data[Valid Test, Can be used for conformity (Y/N)],Data[PM/km (mg)])</f>
        <v>#N/A</v>
      </c>
      <c r="M1251" s="126" t="e" cm="1">
        <f t="array" ref="M1251">_xlfn.XLOOKUP($A1251&amp;$Q$3,Data[Index]&amp;Data[Valid Test, Can be used for conformity (Y/N)],Data[CH4 (mg/km)])</f>
        <v>#N/A</v>
      </c>
      <c r="N1251" s="126" t="e" cm="1">
        <f t="array" ref="N1251">_xlfn.XLOOKUP($A1251&amp;$Q$3,Data[Index]&amp;Data[Valid Test, Can be used for conformity (Y/N)],Data[N20 (mg/km)])</f>
        <v>#N/A</v>
      </c>
      <c r="O1251" s="129" t="e" cm="1">
        <f t="array" ref="O1251">_xlfn.XLOOKUP($A1251&amp;$Q$3,Data[Index]&amp;Data[Valid Test, Can be used for conformity (Y/N)],Data[l/100km])</f>
        <v>#N/A</v>
      </c>
      <c r="P1251" s="138" t="e">
        <f>_xlfn.XLOOKUP($A1251,Data[Index],Data[Comments])</f>
        <v>#N/A</v>
      </c>
    </row>
    <row r="1252" spans="1:16" x14ac:dyDescent="0.2">
      <c r="A1252" s="129"/>
      <c r="B1252" s="129"/>
      <c r="C1252" s="129" t="e" cm="1">
        <f t="array" ref="C1252">_xlfn.XLOOKUP($A1252&amp;$Q$3&amp;$R$3,Data[Index]&amp;Data[Valid Test, Can be used for conformity (Y/N)]&amp;Data[Cycle],Data[Test Name])</f>
        <v>#N/A</v>
      </c>
      <c r="D1252" s="167" t="e" cm="1">
        <f t="array" ref="D1252">_xlfn.XLOOKUP($A1252&amp;$Q$3&amp;$R$3,Data[Index]&amp;Data[Valid Test, Can be used for conformity (Y/N)]&amp;Data[Cycle],Data[Mileage (Miles)])</f>
        <v>#N/A</v>
      </c>
      <c r="E1252" s="130" t="e" cm="1">
        <f t="array" ref="E1252">_xlfn.XLOOKUP($A1252&amp;$Q$3&amp;$R$3,Data[Index]&amp;Data[Valid Test, Can be used for conformity (Y/N)]&amp;Data[Cycle],Data[Date])</f>
        <v>#N/A</v>
      </c>
      <c r="F1252" s="129" t="e" cm="1">
        <f t="array" ref="F1252">_xlfn.XLOOKUP($A1252&amp;$Q$3&amp;$R$3,Data[Index]&amp;Data[Valid Test, Can be used for conformity (Y/N)]&amp;Data[Cycle],Data[CO/km (mg)])</f>
        <v>#N/A</v>
      </c>
      <c r="G1252" s="129" t="e" cm="1">
        <f t="array" ref="G1252">_xlfn.XLOOKUP($A1252&amp;$Q$3,Data[Index]&amp;Data[Valid Test, Can be used for conformity (Y/N)],Data[CO2/km (g)])</f>
        <v>#N/A</v>
      </c>
      <c r="H1252" s="129" t="e" cm="1">
        <f t="array" ref="H1252">_xlfn.XLOOKUP($A1252&amp;$Q$3,Data[Index]&amp;Data[Valid Test, Can be used for conformity (Y/N)],Data[THC/km (mg)])</f>
        <v>#N/A</v>
      </c>
      <c r="I1252" s="129" t="e" cm="1">
        <f t="array" ref="I1252">_xlfn.XLOOKUP($A1252&amp;$Q$3,Data[Index]&amp;Data[Valid Test, Can be used for conformity (Y/N)],Data[NOx/km (mg)])</f>
        <v>#N/A</v>
      </c>
      <c r="J1252" s="129" t="e" cm="1">
        <f t="array" ref="J1252">_xlfn.XLOOKUP($A1252&amp;$Q$3,Data[Index]&amp;Data[Valid Test, Can be used for conformity (Y/N)],Data[THC + NOx/km (mg)])</f>
        <v>#N/A</v>
      </c>
      <c r="K1252" s="142" t="e" cm="1">
        <f t="array" ref="K1252">_xlfn.XLOOKUP($A1252&amp;$Q$3,Data[Index]&amp;Data[Valid Test, Can be used for conformity (Y/N)],Data[PN/km ('#)])</f>
        <v>#N/A</v>
      </c>
      <c r="L1252" s="129" t="e" cm="1">
        <f t="array" ref="L1252">_xlfn.XLOOKUP($A1252&amp;$Q$3,Data[Index]&amp;Data[Valid Test, Can be used for conformity (Y/N)],Data[PM/km (mg)])</f>
        <v>#N/A</v>
      </c>
      <c r="M1252" s="126" t="e" cm="1">
        <f t="array" ref="M1252">_xlfn.XLOOKUP($A1252&amp;$Q$3,Data[Index]&amp;Data[Valid Test, Can be used for conformity (Y/N)],Data[CH4 (mg/km)])</f>
        <v>#N/A</v>
      </c>
      <c r="N1252" s="126" t="e" cm="1">
        <f t="array" ref="N1252">_xlfn.XLOOKUP($A1252&amp;$Q$3,Data[Index]&amp;Data[Valid Test, Can be used for conformity (Y/N)],Data[N20 (mg/km)])</f>
        <v>#N/A</v>
      </c>
      <c r="O1252" s="129" t="e" cm="1">
        <f t="array" ref="O1252">_xlfn.XLOOKUP($A1252&amp;$Q$3,Data[Index]&amp;Data[Valid Test, Can be used for conformity (Y/N)],Data[l/100km])</f>
        <v>#N/A</v>
      </c>
      <c r="P1252" s="138">
        <f>_xlfn.XLOOKUP($A1252,Data[Index],Data[Comments])</f>
        <v>0</v>
      </c>
    </row>
    <row r="1253" spans="1:16" x14ac:dyDescent="0.2">
      <c r="A1253" s="129"/>
      <c r="B1253" s="129"/>
      <c r="C1253" s="129" t="e" cm="1">
        <f t="array" ref="C1253">_xlfn.XLOOKUP($A1253&amp;$Q$3&amp;$R$3,Data[Index]&amp;Data[Valid Test, Can be used for conformity (Y/N)]&amp;Data[Cycle],Data[Test Name])</f>
        <v>#N/A</v>
      </c>
      <c r="D1253" s="167" t="e" cm="1">
        <f t="array" ref="D1253">_xlfn.XLOOKUP($A1253&amp;$Q$3&amp;$R$3,Data[Index]&amp;Data[Valid Test, Can be used for conformity (Y/N)]&amp;Data[Cycle],Data[Mileage (Miles)])</f>
        <v>#N/A</v>
      </c>
      <c r="E1253" s="130" t="e" cm="1">
        <f t="array" ref="E1253">_xlfn.XLOOKUP($A1253&amp;$Q$3&amp;$R$3,Data[Index]&amp;Data[Valid Test, Can be used for conformity (Y/N)]&amp;Data[Cycle],Data[Date])</f>
        <v>#N/A</v>
      </c>
      <c r="F1253" s="129" t="e" cm="1">
        <f t="array" ref="F1253">_xlfn.XLOOKUP($A1253&amp;$Q$3&amp;$R$3,Data[Index]&amp;Data[Valid Test, Can be used for conformity (Y/N)]&amp;Data[Cycle],Data[CO/km (mg)])</f>
        <v>#N/A</v>
      </c>
      <c r="G1253" s="129" t="e" cm="1">
        <f t="array" ref="G1253">_xlfn.XLOOKUP($A1253&amp;$Q$3,Data[Index]&amp;Data[Valid Test, Can be used for conformity (Y/N)],Data[CO2/km (g)])</f>
        <v>#N/A</v>
      </c>
      <c r="H1253" s="129" t="e" cm="1">
        <f t="array" ref="H1253">_xlfn.XLOOKUP($A1253&amp;$Q$3,Data[Index]&amp;Data[Valid Test, Can be used for conformity (Y/N)],Data[THC/km (mg)])</f>
        <v>#N/A</v>
      </c>
      <c r="I1253" s="129" t="e" cm="1">
        <f t="array" ref="I1253">_xlfn.XLOOKUP($A1253&amp;$Q$3,Data[Index]&amp;Data[Valid Test, Can be used for conformity (Y/N)],Data[NOx/km (mg)])</f>
        <v>#N/A</v>
      </c>
      <c r="J1253" s="129" t="e" cm="1">
        <f t="array" ref="J1253">_xlfn.XLOOKUP($A1253&amp;$Q$3,Data[Index]&amp;Data[Valid Test, Can be used for conformity (Y/N)],Data[THC + NOx/km (mg)])</f>
        <v>#N/A</v>
      </c>
      <c r="K1253" s="142" t="e" cm="1">
        <f t="array" ref="K1253">_xlfn.XLOOKUP($A1253&amp;$Q$3,Data[Index]&amp;Data[Valid Test, Can be used for conformity (Y/N)],Data[PN/km ('#)])</f>
        <v>#N/A</v>
      </c>
      <c r="L1253" s="129" t="e" cm="1">
        <f t="array" ref="L1253">_xlfn.XLOOKUP($A1253&amp;$Q$3,Data[Index]&amp;Data[Valid Test, Can be used for conformity (Y/N)],Data[PM/km (mg)])</f>
        <v>#N/A</v>
      </c>
      <c r="M1253" s="126" t="e" cm="1">
        <f t="array" ref="M1253">_xlfn.XLOOKUP($A1253&amp;$Q$3,Data[Index]&amp;Data[Valid Test, Can be used for conformity (Y/N)],Data[CH4 (mg/km)])</f>
        <v>#N/A</v>
      </c>
      <c r="N1253" s="126" t="e" cm="1">
        <f t="array" ref="N1253">_xlfn.XLOOKUP($A1253&amp;$Q$3,Data[Index]&amp;Data[Valid Test, Can be used for conformity (Y/N)],Data[N20 (mg/km)])</f>
        <v>#N/A</v>
      </c>
      <c r="O1253" s="129" t="e" cm="1">
        <f t="array" ref="O1253">_xlfn.XLOOKUP($A1253&amp;$Q$3,Data[Index]&amp;Data[Valid Test, Can be used for conformity (Y/N)],Data[l/100km])</f>
        <v>#N/A</v>
      </c>
      <c r="P1253" s="138">
        <f>_xlfn.XLOOKUP($A1253,Data[Index],Data[Comments])</f>
        <v>0</v>
      </c>
    </row>
    <row r="1254" spans="1:16" x14ac:dyDescent="0.2">
      <c r="A1254" s="129"/>
      <c r="B1254" s="129"/>
      <c r="C1254" s="129" t="e" cm="1">
        <f t="array" ref="C1254">_xlfn.XLOOKUP($A1254&amp;$Q$3&amp;$R$3,Data[Index]&amp;Data[Valid Test, Can be used for conformity (Y/N)]&amp;Data[Cycle],Data[Test Name])</f>
        <v>#N/A</v>
      </c>
      <c r="D1254" s="167" t="e" cm="1">
        <f t="array" ref="D1254">_xlfn.XLOOKUP($A1254&amp;$Q$3&amp;$R$3,Data[Index]&amp;Data[Valid Test, Can be used for conformity (Y/N)]&amp;Data[Cycle],Data[Mileage (Miles)])</f>
        <v>#N/A</v>
      </c>
      <c r="E1254" s="130" t="e" cm="1">
        <f t="array" ref="E1254">_xlfn.XLOOKUP($A1254&amp;$Q$3&amp;$R$3,Data[Index]&amp;Data[Valid Test, Can be used for conformity (Y/N)]&amp;Data[Cycle],Data[Date])</f>
        <v>#N/A</v>
      </c>
      <c r="F1254" s="129" t="e" cm="1">
        <f t="array" ref="F1254">_xlfn.XLOOKUP($A1254&amp;$Q$3&amp;$R$3,Data[Index]&amp;Data[Valid Test, Can be used for conformity (Y/N)]&amp;Data[Cycle],Data[CO/km (mg)])</f>
        <v>#N/A</v>
      </c>
      <c r="G1254" s="129" t="e" cm="1">
        <f t="array" ref="G1254">_xlfn.XLOOKUP($A1254&amp;$Q$3,Data[Index]&amp;Data[Valid Test, Can be used for conformity (Y/N)],Data[CO2/km (g)])</f>
        <v>#N/A</v>
      </c>
      <c r="H1254" s="129" t="e" cm="1">
        <f t="array" ref="H1254">_xlfn.XLOOKUP($A1254&amp;$Q$3,Data[Index]&amp;Data[Valid Test, Can be used for conformity (Y/N)],Data[THC/km (mg)])</f>
        <v>#N/A</v>
      </c>
      <c r="I1254" s="129" t="e" cm="1">
        <f t="array" ref="I1254">_xlfn.XLOOKUP($A1254&amp;$Q$3,Data[Index]&amp;Data[Valid Test, Can be used for conformity (Y/N)],Data[NOx/km (mg)])</f>
        <v>#N/A</v>
      </c>
      <c r="J1254" s="129" t="e" cm="1">
        <f t="array" ref="J1254">_xlfn.XLOOKUP($A1254&amp;$Q$3,Data[Index]&amp;Data[Valid Test, Can be used for conformity (Y/N)],Data[THC + NOx/km (mg)])</f>
        <v>#N/A</v>
      </c>
      <c r="K1254" s="142" t="e" cm="1">
        <f t="array" ref="K1254">_xlfn.XLOOKUP($A1254&amp;$Q$3,Data[Index]&amp;Data[Valid Test, Can be used for conformity (Y/N)],Data[PN/km ('#)])</f>
        <v>#N/A</v>
      </c>
      <c r="L1254" s="129" t="e" cm="1">
        <f t="array" ref="L1254">_xlfn.XLOOKUP($A1254&amp;$Q$3,Data[Index]&amp;Data[Valid Test, Can be used for conformity (Y/N)],Data[PM/km (mg)])</f>
        <v>#N/A</v>
      </c>
      <c r="M1254" s="126" t="e" cm="1">
        <f t="array" ref="M1254">_xlfn.XLOOKUP($A1254&amp;$Q$3,Data[Index]&amp;Data[Valid Test, Can be used for conformity (Y/N)],Data[CH4 (mg/km)])</f>
        <v>#N/A</v>
      </c>
      <c r="N1254" s="126" t="e" cm="1">
        <f t="array" ref="N1254">_xlfn.XLOOKUP($A1254&amp;$Q$3,Data[Index]&amp;Data[Valid Test, Can be used for conformity (Y/N)],Data[N20 (mg/km)])</f>
        <v>#N/A</v>
      </c>
      <c r="O1254" s="129" t="e" cm="1">
        <f t="array" ref="O1254">_xlfn.XLOOKUP($A1254&amp;$Q$3,Data[Index]&amp;Data[Valid Test, Can be used for conformity (Y/N)],Data[l/100km])</f>
        <v>#N/A</v>
      </c>
      <c r="P1254" s="138" t="e">
        <f>_xlfn.XLOOKUP($A1254,Data[Index],Data[Comments])</f>
        <v>#N/A</v>
      </c>
    </row>
    <row r="1255" spans="1:16" x14ac:dyDescent="0.2">
      <c r="A1255" s="129"/>
      <c r="B1255" s="129"/>
      <c r="C1255" s="129" t="e" cm="1">
        <f t="array" ref="C1255">_xlfn.XLOOKUP($A1255&amp;$Q$3&amp;$R$3,Data[Index]&amp;Data[Valid Test, Can be used for conformity (Y/N)]&amp;Data[Cycle],Data[Test Name])</f>
        <v>#N/A</v>
      </c>
      <c r="D1255" s="167" t="e" cm="1">
        <f t="array" ref="D1255">_xlfn.XLOOKUP($A1255&amp;$Q$3&amp;$R$3,Data[Index]&amp;Data[Valid Test, Can be used for conformity (Y/N)]&amp;Data[Cycle],Data[Mileage (Miles)])</f>
        <v>#N/A</v>
      </c>
      <c r="E1255" s="130" t="e" cm="1">
        <f t="array" ref="E1255">_xlfn.XLOOKUP($A1255&amp;$Q$3&amp;$R$3,Data[Index]&amp;Data[Valid Test, Can be used for conformity (Y/N)]&amp;Data[Cycle],Data[Date])</f>
        <v>#N/A</v>
      </c>
      <c r="F1255" s="129" t="e" cm="1">
        <f t="array" ref="F1255">_xlfn.XLOOKUP($A1255&amp;$Q$3&amp;$R$3,Data[Index]&amp;Data[Valid Test, Can be used for conformity (Y/N)]&amp;Data[Cycle],Data[CO/km (mg)])</f>
        <v>#N/A</v>
      </c>
      <c r="G1255" s="129" t="e" cm="1">
        <f t="array" ref="G1255">_xlfn.XLOOKUP($A1255&amp;$Q$3,Data[Index]&amp;Data[Valid Test, Can be used for conformity (Y/N)],Data[CO2/km (g)])</f>
        <v>#N/A</v>
      </c>
      <c r="H1255" s="129" t="e" cm="1">
        <f t="array" ref="H1255">_xlfn.XLOOKUP($A1255&amp;$Q$3,Data[Index]&amp;Data[Valid Test, Can be used for conformity (Y/N)],Data[THC/km (mg)])</f>
        <v>#N/A</v>
      </c>
      <c r="I1255" s="129" t="e" cm="1">
        <f t="array" ref="I1255">_xlfn.XLOOKUP($A1255&amp;$Q$3,Data[Index]&amp;Data[Valid Test, Can be used for conformity (Y/N)],Data[NOx/km (mg)])</f>
        <v>#N/A</v>
      </c>
      <c r="J1255" s="129" t="e" cm="1">
        <f t="array" ref="J1255">_xlfn.XLOOKUP($A1255&amp;$Q$3,Data[Index]&amp;Data[Valid Test, Can be used for conformity (Y/N)],Data[THC + NOx/km (mg)])</f>
        <v>#N/A</v>
      </c>
      <c r="K1255" s="142" t="e" cm="1">
        <f t="array" ref="K1255">_xlfn.XLOOKUP($A1255&amp;$Q$3,Data[Index]&amp;Data[Valid Test, Can be used for conformity (Y/N)],Data[PN/km ('#)])</f>
        <v>#N/A</v>
      </c>
      <c r="L1255" s="129" t="e" cm="1">
        <f t="array" ref="L1255">_xlfn.XLOOKUP($A1255&amp;$Q$3,Data[Index]&amp;Data[Valid Test, Can be used for conformity (Y/N)],Data[PM/km (mg)])</f>
        <v>#N/A</v>
      </c>
      <c r="M1255" s="126" t="e" cm="1">
        <f t="array" ref="M1255">_xlfn.XLOOKUP($A1255&amp;$Q$3,Data[Index]&amp;Data[Valid Test, Can be used for conformity (Y/N)],Data[CH4 (mg/km)])</f>
        <v>#N/A</v>
      </c>
      <c r="N1255" s="126" t="e" cm="1">
        <f t="array" ref="N1255">_xlfn.XLOOKUP($A1255&amp;$Q$3,Data[Index]&amp;Data[Valid Test, Can be used for conformity (Y/N)],Data[N20 (mg/km)])</f>
        <v>#N/A</v>
      </c>
      <c r="O1255" s="129" t="e" cm="1">
        <f t="array" ref="O1255">_xlfn.XLOOKUP($A1255&amp;$Q$3,Data[Index]&amp;Data[Valid Test, Can be used for conformity (Y/N)],Data[l/100km])</f>
        <v>#N/A</v>
      </c>
      <c r="P1255" s="138" t="e">
        <f>_xlfn.XLOOKUP($A1255,Data[Index],Data[Comments])</f>
        <v>#N/A</v>
      </c>
    </row>
    <row r="1256" spans="1:16" x14ac:dyDescent="0.2">
      <c r="A1256" s="129"/>
      <c r="B1256" s="129"/>
      <c r="C1256" s="129" t="e" cm="1">
        <f t="array" ref="C1256">_xlfn.XLOOKUP($A1256&amp;$Q$3&amp;$R$3,Data[Index]&amp;Data[Valid Test, Can be used for conformity (Y/N)]&amp;Data[Cycle],Data[Test Name])</f>
        <v>#N/A</v>
      </c>
      <c r="D1256" s="167" t="e" cm="1">
        <f t="array" ref="D1256">_xlfn.XLOOKUP($A1256&amp;$Q$3&amp;$R$3,Data[Index]&amp;Data[Valid Test, Can be used for conformity (Y/N)]&amp;Data[Cycle],Data[Mileage (Miles)])</f>
        <v>#N/A</v>
      </c>
      <c r="E1256" s="130" t="e" cm="1">
        <f t="array" ref="E1256">_xlfn.XLOOKUP($A1256&amp;$Q$3&amp;$R$3,Data[Index]&amp;Data[Valid Test, Can be used for conformity (Y/N)]&amp;Data[Cycle],Data[Date])</f>
        <v>#N/A</v>
      </c>
      <c r="F1256" s="129" t="e" cm="1">
        <f t="array" ref="F1256">_xlfn.XLOOKUP($A1256&amp;$Q$3&amp;$R$3,Data[Index]&amp;Data[Valid Test, Can be used for conformity (Y/N)]&amp;Data[Cycle],Data[CO/km (mg)])</f>
        <v>#N/A</v>
      </c>
      <c r="G1256" s="129" t="e" cm="1">
        <f t="array" ref="G1256">_xlfn.XLOOKUP($A1256&amp;$Q$3,Data[Index]&amp;Data[Valid Test, Can be used for conformity (Y/N)],Data[CO2/km (g)])</f>
        <v>#N/A</v>
      </c>
      <c r="H1256" s="129" t="e" cm="1">
        <f t="array" ref="H1256">_xlfn.XLOOKUP($A1256&amp;$Q$3,Data[Index]&amp;Data[Valid Test, Can be used for conformity (Y/N)],Data[THC/km (mg)])</f>
        <v>#N/A</v>
      </c>
      <c r="I1256" s="129" t="e" cm="1">
        <f t="array" ref="I1256">_xlfn.XLOOKUP($A1256&amp;$Q$3,Data[Index]&amp;Data[Valid Test, Can be used for conformity (Y/N)],Data[NOx/km (mg)])</f>
        <v>#N/A</v>
      </c>
      <c r="J1256" s="129" t="e" cm="1">
        <f t="array" ref="J1256">_xlfn.XLOOKUP($A1256&amp;$Q$3,Data[Index]&amp;Data[Valid Test, Can be used for conformity (Y/N)],Data[THC + NOx/km (mg)])</f>
        <v>#N/A</v>
      </c>
      <c r="K1256" s="142" t="e" cm="1">
        <f t="array" ref="K1256">_xlfn.XLOOKUP($A1256&amp;$Q$3,Data[Index]&amp;Data[Valid Test, Can be used for conformity (Y/N)],Data[PN/km ('#)])</f>
        <v>#N/A</v>
      </c>
      <c r="L1256" s="129" t="e" cm="1">
        <f t="array" ref="L1256">_xlfn.XLOOKUP($A1256&amp;$Q$3,Data[Index]&amp;Data[Valid Test, Can be used for conformity (Y/N)],Data[PM/km (mg)])</f>
        <v>#N/A</v>
      </c>
      <c r="M1256" s="126" t="e" cm="1">
        <f t="array" ref="M1256">_xlfn.XLOOKUP($A1256&amp;$Q$3,Data[Index]&amp;Data[Valid Test, Can be used for conformity (Y/N)],Data[CH4 (mg/km)])</f>
        <v>#N/A</v>
      </c>
      <c r="N1256" s="126" t="e" cm="1">
        <f t="array" ref="N1256">_xlfn.XLOOKUP($A1256&amp;$Q$3,Data[Index]&amp;Data[Valid Test, Can be used for conformity (Y/N)],Data[N20 (mg/km)])</f>
        <v>#N/A</v>
      </c>
      <c r="O1256" s="129" t="e" cm="1">
        <f t="array" ref="O1256">_xlfn.XLOOKUP($A1256&amp;$Q$3,Data[Index]&amp;Data[Valid Test, Can be used for conformity (Y/N)],Data[l/100km])</f>
        <v>#N/A</v>
      </c>
      <c r="P1256" s="138" t="e">
        <f>_xlfn.XLOOKUP($A1256,Data[Index],Data[Comments])</f>
        <v>#N/A</v>
      </c>
    </row>
    <row r="1257" spans="1:16" x14ac:dyDescent="0.2">
      <c r="A1257" s="129"/>
      <c r="B1257" s="129"/>
      <c r="C1257" s="129" t="e" cm="1">
        <f t="array" ref="C1257">_xlfn.XLOOKUP($A1257&amp;$Q$3&amp;$R$3,Data[Index]&amp;Data[Valid Test, Can be used for conformity (Y/N)]&amp;Data[Cycle],Data[Test Name])</f>
        <v>#N/A</v>
      </c>
      <c r="D1257" s="167" t="e" cm="1">
        <f t="array" ref="D1257">_xlfn.XLOOKUP($A1257&amp;$Q$3&amp;$R$3,Data[Index]&amp;Data[Valid Test, Can be used for conformity (Y/N)]&amp;Data[Cycle],Data[Mileage (Miles)])</f>
        <v>#N/A</v>
      </c>
      <c r="E1257" s="130" t="e" cm="1">
        <f t="array" ref="E1257">_xlfn.XLOOKUP($A1257&amp;$Q$3&amp;$R$3,Data[Index]&amp;Data[Valid Test, Can be used for conformity (Y/N)]&amp;Data[Cycle],Data[Date])</f>
        <v>#N/A</v>
      </c>
      <c r="F1257" s="129" t="e" cm="1">
        <f t="array" ref="F1257">_xlfn.XLOOKUP($A1257&amp;$Q$3&amp;$R$3,Data[Index]&amp;Data[Valid Test, Can be used for conformity (Y/N)]&amp;Data[Cycle],Data[CO/km (mg)])</f>
        <v>#N/A</v>
      </c>
      <c r="G1257" s="129" t="e" cm="1">
        <f t="array" ref="G1257">_xlfn.XLOOKUP($A1257&amp;$Q$3,Data[Index]&amp;Data[Valid Test, Can be used for conformity (Y/N)],Data[CO2/km (g)])</f>
        <v>#N/A</v>
      </c>
      <c r="H1257" s="129" t="e" cm="1">
        <f t="array" ref="H1257">_xlfn.XLOOKUP($A1257&amp;$Q$3,Data[Index]&amp;Data[Valid Test, Can be used for conformity (Y/N)],Data[THC/km (mg)])</f>
        <v>#N/A</v>
      </c>
      <c r="I1257" s="129" t="e" cm="1">
        <f t="array" ref="I1257">_xlfn.XLOOKUP($A1257&amp;$Q$3,Data[Index]&amp;Data[Valid Test, Can be used for conformity (Y/N)],Data[NOx/km (mg)])</f>
        <v>#N/A</v>
      </c>
      <c r="J1257" s="129" t="e" cm="1">
        <f t="array" ref="J1257">_xlfn.XLOOKUP($A1257&amp;$Q$3,Data[Index]&amp;Data[Valid Test, Can be used for conformity (Y/N)],Data[THC + NOx/km (mg)])</f>
        <v>#N/A</v>
      </c>
      <c r="K1257" s="142" t="e" cm="1">
        <f t="array" ref="K1257">_xlfn.XLOOKUP($A1257&amp;$Q$3,Data[Index]&amp;Data[Valid Test, Can be used for conformity (Y/N)],Data[PN/km ('#)])</f>
        <v>#N/A</v>
      </c>
      <c r="L1257" s="129" t="e" cm="1">
        <f t="array" ref="L1257">_xlfn.XLOOKUP($A1257&amp;$Q$3,Data[Index]&amp;Data[Valid Test, Can be used for conformity (Y/N)],Data[PM/km (mg)])</f>
        <v>#N/A</v>
      </c>
      <c r="M1257" s="126" t="e" cm="1">
        <f t="array" ref="M1257">_xlfn.XLOOKUP($A1257&amp;$Q$3,Data[Index]&amp;Data[Valid Test, Can be used for conformity (Y/N)],Data[CH4 (mg/km)])</f>
        <v>#N/A</v>
      </c>
      <c r="N1257" s="126" t="e" cm="1">
        <f t="array" ref="N1257">_xlfn.XLOOKUP($A1257&amp;$Q$3,Data[Index]&amp;Data[Valid Test, Can be used for conformity (Y/N)],Data[N20 (mg/km)])</f>
        <v>#N/A</v>
      </c>
      <c r="O1257" s="129" t="e" cm="1">
        <f t="array" ref="O1257">_xlfn.XLOOKUP($A1257&amp;$Q$3,Data[Index]&amp;Data[Valid Test, Can be used for conformity (Y/N)],Data[l/100km])</f>
        <v>#N/A</v>
      </c>
      <c r="P1257" s="138">
        <f>_xlfn.XLOOKUP($A1257,Data[Index],Data[Comments])</f>
        <v>0</v>
      </c>
    </row>
    <row r="1258" spans="1:16" x14ac:dyDescent="0.2">
      <c r="A1258" s="129"/>
      <c r="B1258" s="129"/>
      <c r="C1258" s="129" t="e" cm="1">
        <f t="array" ref="C1258">_xlfn.XLOOKUP($A1258&amp;$Q$3&amp;$R$3,Data[Index]&amp;Data[Valid Test, Can be used for conformity (Y/N)]&amp;Data[Cycle],Data[Test Name])</f>
        <v>#N/A</v>
      </c>
      <c r="D1258" s="167" t="e" cm="1">
        <f t="array" ref="D1258">_xlfn.XLOOKUP($A1258&amp;$Q$3&amp;$R$3,Data[Index]&amp;Data[Valid Test, Can be used for conformity (Y/N)]&amp;Data[Cycle],Data[Mileage (Miles)])</f>
        <v>#N/A</v>
      </c>
      <c r="E1258" s="130" t="e" cm="1">
        <f t="array" ref="E1258">_xlfn.XLOOKUP($A1258&amp;$Q$3&amp;$R$3,Data[Index]&amp;Data[Valid Test, Can be used for conformity (Y/N)]&amp;Data[Cycle],Data[Date])</f>
        <v>#N/A</v>
      </c>
      <c r="F1258" s="129" t="e" cm="1">
        <f t="array" ref="F1258">_xlfn.XLOOKUP($A1258&amp;$Q$3&amp;$R$3,Data[Index]&amp;Data[Valid Test, Can be used for conformity (Y/N)]&amp;Data[Cycle],Data[CO/km (mg)])</f>
        <v>#N/A</v>
      </c>
      <c r="G1258" s="129" t="e" cm="1">
        <f t="array" ref="G1258">_xlfn.XLOOKUP($A1258&amp;$Q$3,Data[Index]&amp;Data[Valid Test, Can be used for conformity (Y/N)],Data[CO2/km (g)])</f>
        <v>#N/A</v>
      </c>
      <c r="H1258" s="129" t="e" cm="1">
        <f t="array" ref="H1258">_xlfn.XLOOKUP($A1258&amp;$Q$3,Data[Index]&amp;Data[Valid Test, Can be used for conformity (Y/N)],Data[THC/km (mg)])</f>
        <v>#N/A</v>
      </c>
      <c r="I1258" s="129" t="e" cm="1">
        <f t="array" ref="I1258">_xlfn.XLOOKUP($A1258&amp;$Q$3,Data[Index]&amp;Data[Valid Test, Can be used for conformity (Y/N)],Data[NOx/km (mg)])</f>
        <v>#N/A</v>
      </c>
      <c r="J1258" s="129" t="e" cm="1">
        <f t="array" ref="J1258">_xlfn.XLOOKUP($A1258&amp;$Q$3,Data[Index]&amp;Data[Valid Test, Can be used for conformity (Y/N)],Data[THC + NOx/km (mg)])</f>
        <v>#N/A</v>
      </c>
      <c r="K1258" s="142" t="e" cm="1">
        <f t="array" ref="K1258">_xlfn.XLOOKUP($A1258&amp;$Q$3,Data[Index]&amp;Data[Valid Test, Can be used for conformity (Y/N)],Data[PN/km ('#)])</f>
        <v>#N/A</v>
      </c>
      <c r="L1258" s="129" t="e" cm="1">
        <f t="array" ref="L1258">_xlfn.XLOOKUP($A1258&amp;$Q$3,Data[Index]&amp;Data[Valid Test, Can be used for conformity (Y/N)],Data[PM/km (mg)])</f>
        <v>#N/A</v>
      </c>
      <c r="M1258" s="126" t="e" cm="1">
        <f t="array" ref="M1258">_xlfn.XLOOKUP($A1258&amp;$Q$3,Data[Index]&amp;Data[Valid Test, Can be used for conformity (Y/N)],Data[CH4 (mg/km)])</f>
        <v>#N/A</v>
      </c>
      <c r="N1258" s="126" t="e" cm="1">
        <f t="array" ref="N1258">_xlfn.XLOOKUP($A1258&amp;$Q$3,Data[Index]&amp;Data[Valid Test, Can be used for conformity (Y/N)],Data[N20 (mg/km)])</f>
        <v>#N/A</v>
      </c>
      <c r="O1258" s="129" t="e" cm="1">
        <f t="array" ref="O1258">_xlfn.XLOOKUP($A1258&amp;$Q$3,Data[Index]&amp;Data[Valid Test, Can be used for conformity (Y/N)],Data[l/100km])</f>
        <v>#N/A</v>
      </c>
      <c r="P1258" s="138">
        <f>_xlfn.XLOOKUP($A1258,Data[Index],Data[Comments])</f>
        <v>0</v>
      </c>
    </row>
    <row r="1259" spans="1:16" x14ac:dyDescent="0.2">
      <c r="A1259" s="129"/>
      <c r="B1259" s="129"/>
      <c r="C1259" s="129" t="e" cm="1">
        <f t="array" ref="C1259">_xlfn.XLOOKUP($A1259&amp;$Q$3&amp;$R$3,Data[Index]&amp;Data[Valid Test, Can be used for conformity (Y/N)]&amp;Data[Cycle],Data[Test Name])</f>
        <v>#N/A</v>
      </c>
      <c r="D1259" s="167" t="e" cm="1">
        <f t="array" ref="D1259">_xlfn.XLOOKUP($A1259&amp;$Q$3&amp;$R$3,Data[Index]&amp;Data[Valid Test, Can be used for conformity (Y/N)]&amp;Data[Cycle],Data[Mileage (Miles)])</f>
        <v>#N/A</v>
      </c>
      <c r="E1259" s="130" t="e" cm="1">
        <f t="array" ref="E1259">_xlfn.XLOOKUP($A1259&amp;$Q$3&amp;$R$3,Data[Index]&amp;Data[Valid Test, Can be used for conformity (Y/N)]&amp;Data[Cycle],Data[Date])</f>
        <v>#N/A</v>
      </c>
      <c r="F1259" s="129" t="e" cm="1">
        <f t="array" ref="F1259">_xlfn.XLOOKUP($A1259&amp;$Q$3&amp;$R$3,Data[Index]&amp;Data[Valid Test, Can be used for conformity (Y/N)]&amp;Data[Cycle],Data[CO/km (mg)])</f>
        <v>#N/A</v>
      </c>
      <c r="G1259" s="129" t="e" cm="1">
        <f t="array" ref="G1259">_xlfn.XLOOKUP($A1259&amp;$Q$3,Data[Index]&amp;Data[Valid Test, Can be used for conformity (Y/N)],Data[CO2/km (g)])</f>
        <v>#N/A</v>
      </c>
      <c r="H1259" s="129" t="e" cm="1">
        <f t="array" ref="H1259">_xlfn.XLOOKUP($A1259&amp;$Q$3,Data[Index]&amp;Data[Valid Test, Can be used for conformity (Y/N)],Data[THC/km (mg)])</f>
        <v>#N/A</v>
      </c>
      <c r="I1259" s="129" t="e" cm="1">
        <f t="array" ref="I1259">_xlfn.XLOOKUP($A1259&amp;$Q$3,Data[Index]&amp;Data[Valid Test, Can be used for conformity (Y/N)],Data[NOx/km (mg)])</f>
        <v>#N/A</v>
      </c>
      <c r="J1259" s="129" t="e" cm="1">
        <f t="array" ref="J1259">_xlfn.XLOOKUP($A1259&amp;$Q$3,Data[Index]&amp;Data[Valid Test, Can be used for conformity (Y/N)],Data[THC + NOx/km (mg)])</f>
        <v>#N/A</v>
      </c>
      <c r="K1259" s="142" t="e" cm="1">
        <f t="array" ref="K1259">_xlfn.XLOOKUP($A1259&amp;$Q$3,Data[Index]&amp;Data[Valid Test, Can be used for conformity (Y/N)],Data[PN/km ('#)])</f>
        <v>#N/A</v>
      </c>
      <c r="L1259" s="129" t="e" cm="1">
        <f t="array" ref="L1259">_xlfn.XLOOKUP($A1259&amp;$Q$3,Data[Index]&amp;Data[Valid Test, Can be used for conformity (Y/N)],Data[PM/km (mg)])</f>
        <v>#N/A</v>
      </c>
      <c r="M1259" s="126" t="e" cm="1">
        <f t="array" ref="M1259">_xlfn.XLOOKUP($A1259&amp;$Q$3,Data[Index]&amp;Data[Valid Test, Can be used for conformity (Y/N)],Data[CH4 (mg/km)])</f>
        <v>#N/A</v>
      </c>
      <c r="N1259" s="126" t="e" cm="1">
        <f t="array" ref="N1259">_xlfn.XLOOKUP($A1259&amp;$Q$3,Data[Index]&amp;Data[Valid Test, Can be used for conformity (Y/N)],Data[N20 (mg/km)])</f>
        <v>#N/A</v>
      </c>
      <c r="O1259" s="129" t="e" cm="1">
        <f t="array" ref="O1259">_xlfn.XLOOKUP($A1259&amp;$Q$3,Data[Index]&amp;Data[Valid Test, Can be used for conformity (Y/N)],Data[l/100km])</f>
        <v>#N/A</v>
      </c>
      <c r="P1259" s="138" t="e">
        <f>_xlfn.XLOOKUP($A1259,Data[Index],Data[Comments])</f>
        <v>#N/A</v>
      </c>
    </row>
    <row r="1260" spans="1:16" x14ac:dyDescent="0.2">
      <c r="A1260" s="129"/>
      <c r="B1260" s="129"/>
      <c r="C1260" s="129" t="e" cm="1">
        <f t="array" ref="C1260">_xlfn.XLOOKUP($A1260&amp;$Q$3&amp;$R$3,Data[Index]&amp;Data[Valid Test, Can be used for conformity (Y/N)]&amp;Data[Cycle],Data[Test Name])</f>
        <v>#N/A</v>
      </c>
      <c r="D1260" s="167" t="e" cm="1">
        <f t="array" ref="D1260">_xlfn.XLOOKUP($A1260&amp;$Q$3&amp;$R$3,Data[Index]&amp;Data[Valid Test, Can be used for conformity (Y/N)]&amp;Data[Cycle],Data[Mileage (Miles)])</f>
        <v>#N/A</v>
      </c>
      <c r="E1260" s="130" t="e" cm="1">
        <f t="array" ref="E1260">_xlfn.XLOOKUP($A1260&amp;$Q$3&amp;$R$3,Data[Index]&amp;Data[Valid Test, Can be used for conformity (Y/N)]&amp;Data[Cycle],Data[Date])</f>
        <v>#N/A</v>
      </c>
      <c r="F1260" s="129" t="e" cm="1">
        <f t="array" ref="F1260">_xlfn.XLOOKUP($A1260&amp;$Q$3&amp;$R$3,Data[Index]&amp;Data[Valid Test, Can be used for conformity (Y/N)]&amp;Data[Cycle],Data[CO/km (mg)])</f>
        <v>#N/A</v>
      </c>
      <c r="G1260" s="129" t="e" cm="1">
        <f t="array" ref="G1260">_xlfn.XLOOKUP($A1260&amp;$Q$3,Data[Index]&amp;Data[Valid Test, Can be used for conformity (Y/N)],Data[CO2/km (g)])</f>
        <v>#N/A</v>
      </c>
      <c r="H1260" s="129" t="e" cm="1">
        <f t="array" ref="H1260">_xlfn.XLOOKUP($A1260&amp;$Q$3,Data[Index]&amp;Data[Valid Test, Can be used for conformity (Y/N)],Data[THC/km (mg)])</f>
        <v>#N/A</v>
      </c>
      <c r="I1260" s="129" t="e" cm="1">
        <f t="array" ref="I1260">_xlfn.XLOOKUP($A1260&amp;$Q$3,Data[Index]&amp;Data[Valid Test, Can be used for conformity (Y/N)],Data[NOx/km (mg)])</f>
        <v>#N/A</v>
      </c>
      <c r="J1260" s="129" t="e" cm="1">
        <f t="array" ref="J1260">_xlfn.XLOOKUP($A1260&amp;$Q$3,Data[Index]&amp;Data[Valid Test, Can be used for conformity (Y/N)],Data[THC + NOx/km (mg)])</f>
        <v>#N/A</v>
      </c>
      <c r="K1260" s="142" t="e" cm="1">
        <f t="array" ref="K1260">_xlfn.XLOOKUP($A1260&amp;$Q$3,Data[Index]&amp;Data[Valid Test, Can be used for conformity (Y/N)],Data[PN/km ('#)])</f>
        <v>#N/A</v>
      </c>
      <c r="L1260" s="129" t="e" cm="1">
        <f t="array" ref="L1260">_xlfn.XLOOKUP($A1260&amp;$Q$3,Data[Index]&amp;Data[Valid Test, Can be used for conformity (Y/N)],Data[PM/km (mg)])</f>
        <v>#N/A</v>
      </c>
      <c r="M1260" s="126" t="e" cm="1">
        <f t="array" ref="M1260">_xlfn.XLOOKUP($A1260&amp;$Q$3,Data[Index]&amp;Data[Valid Test, Can be used for conformity (Y/N)],Data[CH4 (mg/km)])</f>
        <v>#N/A</v>
      </c>
      <c r="N1260" s="126" t="e" cm="1">
        <f t="array" ref="N1260">_xlfn.XLOOKUP($A1260&amp;$Q$3,Data[Index]&amp;Data[Valid Test, Can be used for conformity (Y/N)],Data[N20 (mg/km)])</f>
        <v>#N/A</v>
      </c>
      <c r="O1260" s="129" t="e" cm="1">
        <f t="array" ref="O1260">_xlfn.XLOOKUP($A1260&amp;$Q$3,Data[Index]&amp;Data[Valid Test, Can be used for conformity (Y/N)],Data[l/100km])</f>
        <v>#N/A</v>
      </c>
      <c r="P1260" s="138">
        <f>_xlfn.XLOOKUP($A1260,Data[Index],Data[Comments])</f>
        <v>0</v>
      </c>
    </row>
    <row r="1261" spans="1:16" x14ac:dyDescent="0.2">
      <c r="A1261" s="129"/>
      <c r="B1261" s="129"/>
      <c r="C1261" s="129" t="e" cm="1">
        <f t="array" ref="C1261">_xlfn.XLOOKUP($A1261&amp;$Q$3&amp;$R$3,Data[Index]&amp;Data[Valid Test, Can be used for conformity (Y/N)]&amp;Data[Cycle],Data[Test Name])</f>
        <v>#N/A</v>
      </c>
      <c r="D1261" s="167" t="e" cm="1">
        <f t="array" ref="D1261">_xlfn.XLOOKUP($A1261&amp;$Q$3&amp;$R$3,Data[Index]&amp;Data[Valid Test, Can be used for conformity (Y/N)]&amp;Data[Cycle],Data[Mileage (Miles)])</f>
        <v>#N/A</v>
      </c>
      <c r="E1261" s="130" t="e" cm="1">
        <f t="array" ref="E1261">_xlfn.XLOOKUP($A1261&amp;$Q$3&amp;$R$3,Data[Index]&amp;Data[Valid Test, Can be used for conformity (Y/N)]&amp;Data[Cycle],Data[Date])</f>
        <v>#N/A</v>
      </c>
      <c r="F1261" s="129" t="e" cm="1">
        <f t="array" ref="F1261">_xlfn.XLOOKUP($A1261&amp;$Q$3&amp;$R$3,Data[Index]&amp;Data[Valid Test, Can be used for conformity (Y/N)]&amp;Data[Cycle],Data[CO/km (mg)])</f>
        <v>#N/A</v>
      </c>
      <c r="G1261" s="129" t="e" cm="1">
        <f t="array" ref="G1261">_xlfn.XLOOKUP($A1261&amp;$Q$3,Data[Index]&amp;Data[Valid Test, Can be used for conformity (Y/N)],Data[CO2/km (g)])</f>
        <v>#N/A</v>
      </c>
      <c r="H1261" s="129" t="e" cm="1">
        <f t="array" ref="H1261">_xlfn.XLOOKUP($A1261&amp;$Q$3,Data[Index]&amp;Data[Valid Test, Can be used for conformity (Y/N)],Data[THC/km (mg)])</f>
        <v>#N/A</v>
      </c>
      <c r="I1261" s="129" t="e" cm="1">
        <f t="array" ref="I1261">_xlfn.XLOOKUP($A1261&amp;$Q$3,Data[Index]&amp;Data[Valid Test, Can be used for conformity (Y/N)],Data[NOx/km (mg)])</f>
        <v>#N/A</v>
      </c>
      <c r="J1261" s="129" t="e" cm="1">
        <f t="array" ref="J1261">_xlfn.XLOOKUP($A1261&amp;$Q$3,Data[Index]&amp;Data[Valid Test, Can be used for conformity (Y/N)],Data[THC + NOx/km (mg)])</f>
        <v>#N/A</v>
      </c>
      <c r="K1261" s="142" t="e" cm="1">
        <f t="array" ref="K1261">_xlfn.XLOOKUP($A1261&amp;$Q$3,Data[Index]&amp;Data[Valid Test, Can be used for conformity (Y/N)],Data[PN/km ('#)])</f>
        <v>#N/A</v>
      </c>
      <c r="L1261" s="129" t="e" cm="1">
        <f t="array" ref="L1261">_xlfn.XLOOKUP($A1261&amp;$Q$3,Data[Index]&amp;Data[Valid Test, Can be used for conformity (Y/N)],Data[PM/km (mg)])</f>
        <v>#N/A</v>
      </c>
      <c r="M1261" s="126" t="e" cm="1">
        <f t="array" ref="M1261">_xlfn.XLOOKUP($A1261&amp;$Q$3,Data[Index]&amp;Data[Valid Test, Can be used for conformity (Y/N)],Data[CH4 (mg/km)])</f>
        <v>#N/A</v>
      </c>
      <c r="N1261" s="126" t="e" cm="1">
        <f t="array" ref="N1261">_xlfn.XLOOKUP($A1261&amp;$Q$3,Data[Index]&amp;Data[Valid Test, Can be used for conformity (Y/N)],Data[N20 (mg/km)])</f>
        <v>#N/A</v>
      </c>
      <c r="O1261" s="129" t="e" cm="1">
        <f t="array" ref="O1261">_xlfn.XLOOKUP($A1261&amp;$Q$3,Data[Index]&amp;Data[Valid Test, Can be used for conformity (Y/N)],Data[l/100km])</f>
        <v>#N/A</v>
      </c>
      <c r="P1261" s="138">
        <f>_xlfn.XLOOKUP($A1261,Data[Index],Data[Comments])</f>
        <v>0</v>
      </c>
    </row>
    <row r="1262" spans="1:16" x14ac:dyDescent="0.2">
      <c r="A1262" s="129"/>
      <c r="B1262" s="129"/>
      <c r="C1262" s="129" t="e" cm="1">
        <f t="array" ref="C1262">_xlfn.XLOOKUP($A1262&amp;$Q$3&amp;$R$3,Data[Index]&amp;Data[Valid Test, Can be used for conformity (Y/N)]&amp;Data[Cycle],Data[Test Name])</f>
        <v>#N/A</v>
      </c>
      <c r="D1262" s="167" t="e" cm="1">
        <f t="array" ref="D1262">_xlfn.XLOOKUP($A1262&amp;$Q$3&amp;$R$3,Data[Index]&amp;Data[Valid Test, Can be used for conformity (Y/N)]&amp;Data[Cycle],Data[Mileage (Miles)])</f>
        <v>#N/A</v>
      </c>
      <c r="E1262" s="130" t="e" cm="1">
        <f t="array" ref="E1262">_xlfn.XLOOKUP($A1262&amp;$Q$3&amp;$R$3,Data[Index]&amp;Data[Valid Test, Can be used for conformity (Y/N)]&amp;Data[Cycle],Data[Date])</f>
        <v>#N/A</v>
      </c>
      <c r="F1262" s="129" t="e" cm="1">
        <f t="array" ref="F1262">_xlfn.XLOOKUP($A1262&amp;$Q$3&amp;$R$3,Data[Index]&amp;Data[Valid Test, Can be used for conformity (Y/N)]&amp;Data[Cycle],Data[CO/km (mg)])</f>
        <v>#N/A</v>
      </c>
      <c r="G1262" s="129" t="e" cm="1">
        <f t="array" ref="G1262">_xlfn.XLOOKUP($A1262&amp;$Q$3,Data[Index]&amp;Data[Valid Test, Can be used for conformity (Y/N)],Data[CO2/km (g)])</f>
        <v>#N/A</v>
      </c>
      <c r="H1262" s="129" t="e" cm="1">
        <f t="array" ref="H1262">_xlfn.XLOOKUP($A1262&amp;$Q$3,Data[Index]&amp;Data[Valid Test, Can be used for conformity (Y/N)],Data[THC/km (mg)])</f>
        <v>#N/A</v>
      </c>
      <c r="I1262" s="129" t="e" cm="1">
        <f t="array" ref="I1262">_xlfn.XLOOKUP($A1262&amp;$Q$3,Data[Index]&amp;Data[Valid Test, Can be used for conformity (Y/N)],Data[NOx/km (mg)])</f>
        <v>#N/A</v>
      </c>
      <c r="J1262" s="129" t="e" cm="1">
        <f t="array" ref="J1262">_xlfn.XLOOKUP($A1262&amp;$Q$3,Data[Index]&amp;Data[Valid Test, Can be used for conformity (Y/N)],Data[THC + NOx/km (mg)])</f>
        <v>#N/A</v>
      </c>
      <c r="K1262" s="142" t="e" cm="1">
        <f t="array" ref="K1262">_xlfn.XLOOKUP($A1262&amp;$Q$3,Data[Index]&amp;Data[Valid Test, Can be used for conformity (Y/N)],Data[PN/km ('#)])</f>
        <v>#N/A</v>
      </c>
      <c r="L1262" s="129" t="e" cm="1">
        <f t="array" ref="L1262">_xlfn.XLOOKUP($A1262&amp;$Q$3,Data[Index]&amp;Data[Valid Test, Can be used for conformity (Y/N)],Data[PM/km (mg)])</f>
        <v>#N/A</v>
      </c>
      <c r="M1262" s="126" t="e" cm="1">
        <f t="array" ref="M1262">_xlfn.XLOOKUP($A1262&amp;$Q$3,Data[Index]&amp;Data[Valid Test, Can be used for conformity (Y/N)],Data[CH4 (mg/km)])</f>
        <v>#N/A</v>
      </c>
      <c r="N1262" s="126" t="e" cm="1">
        <f t="array" ref="N1262">_xlfn.XLOOKUP($A1262&amp;$Q$3,Data[Index]&amp;Data[Valid Test, Can be used for conformity (Y/N)],Data[N20 (mg/km)])</f>
        <v>#N/A</v>
      </c>
      <c r="O1262" s="129" t="e" cm="1">
        <f t="array" ref="O1262">_xlfn.XLOOKUP($A1262&amp;$Q$3,Data[Index]&amp;Data[Valid Test, Can be used for conformity (Y/N)],Data[l/100km])</f>
        <v>#N/A</v>
      </c>
      <c r="P1262" s="138" t="e">
        <f>_xlfn.XLOOKUP($A1262,Data[Index],Data[Comments])</f>
        <v>#N/A</v>
      </c>
    </row>
    <row r="1263" spans="1:16" x14ac:dyDescent="0.2">
      <c r="A1263" s="129"/>
      <c r="B1263" s="129"/>
      <c r="C1263" s="129" t="e" cm="1">
        <f t="array" ref="C1263">_xlfn.XLOOKUP($A1263&amp;$Q$3&amp;$R$3,Data[Index]&amp;Data[Valid Test, Can be used for conformity (Y/N)]&amp;Data[Cycle],Data[Test Name])</f>
        <v>#N/A</v>
      </c>
      <c r="D1263" s="167" t="e" cm="1">
        <f t="array" ref="D1263">_xlfn.XLOOKUP($A1263&amp;$Q$3&amp;$R$3,Data[Index]&amp;Data[Valid Test, Can be used for conformity (Y/N)]&amp;Data[Cycle],Data[Mileage (Miles)])</f>
        <v>#N/A</v>
      </c>
      <c r="E1263" s="130" t="e" cm="1">
        <f t="array" ref="E1263">_xlfn.XLOOKUP($A1263&amp;$Q$3&amp;$R$3,Data[Index]&amp;Data[Valid Test, Can be used for conformity (Y/N)]&amp;Data[Cycle],Data[Date])</f>
        <v>#N/A</v>
      </c>
      <c r="F1263" s="129" t="e" cm="1">
        <f t="array" ref="F1263">_xlfn.XLOOKUP($A1263&amp;$Q$3&amp;$R$3,Data[Index]&amp;Data[Valid Test, Can be used for conformity (Y/N)]&amp;Data[Cycle],Data[CO/km (mg)])</f>
        <v>#N/A</v>
      </c>
      <c r="G1263" s="129" t="e" cm="1">
        <f t="array" ref="G1263">_xlfn.XLOOKUP($A1263&amp;$Q$3,Data[Index]&amp;Data[Valid Test, Can be used for conformity (Y/N)],Data[CO2/km (g)])</f>
        <v>#N/A</v>
      </c>
      <c r="H1263" s="129" t="e" cm="1">
        <f t="array" ref="H1263">_xlfn.XLOOKUP($A1263&amp;$Q$3,Data[Index]&amp;Data[Valid Test, Can be used for conformity (Y/N)],Data[THC/km (mg)])</f>
        <v>#N/A</v>
      </c>
      <c r="I1263" s="129" t="e" cm="1">
        <f t="array" ref="I1263">_xlfn.XLOOKUP($A1263&amp;$Q$3,Data[Index]&amp;Data[Valid Test, Can be used for conformity (Y/N)],Data[NOx/km (mg)])</f>
        <v>#N/A</v>
      </c>
      <c r="J1263" s="129" t="e" cm="1">
        <f t="array" ref="J1263">_xlfn.XLOOKUP($A1263&amp;$Q$3,Data[Index]&amp;Data[Valid Test, Can be used for conformity (Y/N)],Data[THC + NOx/km (mg)])</f>
        <v>#N/A</v>
      </c>
      <c r="K1263" s="142" t="e" cm="1">
        <f t="array" ref="K1263">_xlfn.XLOOKUP($A1263&amp;$Q$3,Data[Index]&amp;Data[Valid Test, Can be used for conformity (Y/N)],Data[PN/km ('#)])</f>
        <v>#N/A</v>
      </c>
      <c r="L1263" s="129" t="e" cm="1">
        <f t="array" ref="L1263">_xlfn.XLOOKUP($A1263&amp;$Q$3,Data[Index]&amp;Data[Valid Test, Can be used for conformity (Y/N)],Data[PM/km (mg)])</f>
        <v>#N/A</v>
      </c>
      <c r="M1263" s="126" t="e" cm="1">
        <f t="array" ref="M1263">_xlfn.XLOOKUP($A1263&amp;$Q$3,Data[Index]&amp;Data[Valid Test, Can be used for conformity (Y/N)],Data[CH4 (mg/km)])</f>
        <v>#N/A</v>
      </c>
      <c r="N1263" s="126" t="e" cm="1">
        <f t="array" ref="N1263">_xlfn.XLOOKUP($A1263&amp;$Q$3,Data[Index]&amp;Data[Valid Test, Can be used for conformity (Y/N)],Data[N20 (mg/km)])</f>
        <v>#N/A</v>
      </c>
      <c r="O1263" s="129" t="e" cm="1">
        <f t="array" ref="O1263">_xlfn.XLOOKUP($A1263&amp;$Q$3,Data[Index]&amp;Data[Valid Test, Can be used for conformity (Y/N)],Data[l/100km])</f>
        <v>#N/A</v>
      </c>
      <c r="P1263" s="138" t="e">
        <f>_xlfn.XLOOKUP($A1263,Data[Index],Data[Comments])</f>
        <v>#N/A</v>
      </c>
    </row>
    <row r="1264" spans="1:16" x14ac:dyDescent="0.2">
      <c r="A1264" s="129"/>
      <c r="B1264" s="129"/>
      <c r="C1264" s="129" t="e" cm="1">
        <f t="array" ref="C1264">_xlfn.XLOOKUP($A1264&amp;$Q$3&amp;$R$3,Data[Index]&amp;Data[Valid Test, Can be used for conformity (Y/N)]&amp;Data[Cycle],Data[Test Name])</f>
        <v>#N/A</v>
      </c>
      <c r="D1264" s="167" t="e" cm="1">
        <f t="array" ref="D1264">_xlfn.XLOOKUP($A1264&amp;$Q$3&amp;$R$3,Data[Index]&amp;Data[Valid Test, Can be used for conformity (Y/N)]&amp;Data[Cycle],Data[Mileage (Miles)])</f>
        <v>#N/A</v>
      </c>
      <c r="E1264" s="130" t="e" cm="1">
        <f t="array" ref="E1264">_xlfn.XLOOKUP($A1264&amp;$Q$3&amp;$R$3,Data[Index]&amp;Data[Valid Test, Can be used for conformity (Y/N)]&amp;Data[Cycle],Data[Date])</f>
        <v>#N/A</v>
      </c>
      <c r="F1264" s="129" t="e" cm="1">
        <f t="array" ref="F1264">_xlfn.XLOOKUP($A1264&amp;$Q$3&amp;$R$3,Data[Index]&amp;Data[Valid Test, Can be used for conformity (Y/N)]&amp;Data[Cycle],Data[CO/km (mg)])</f>
        <v>#N/A</v>
      </c>
      <c r="G1264" s="129" t="e" cm="1">
        <f t="array" ref="G1264">_xlfn.XLOOKUP($A1264&amp;$Q$3,Data[Index]&amp;Data[Valid Test, Can be used for conformity (Y/N)],Data[CO2/km (g)])</f>
        <v>#N/A</v>
      </c>
      <c r="H1264" s="129" t="e" cm="1">
        <f t="array" ref="H1264">_xlfn.XLOOKUP($A1264&amp;$Q$3,Data[Index]&amp;Data[Valid Test, Can be used for conformity (Y/N)],Data[THC/km (mg)])</f>
        <v>#N/A</v>
      </c>
      <c r="I1264" s="129" t="e" cm="1">
        <f t="array" ref="I1264">_xlfn.XLOOKUP($A1264&amp;$Q$3,Data[Index]&amp;Data[Valid Test, Can be used for conformity (Y/N)],Data[NOx/km (mg)])</f>
        <v>#N/A</v>
      </c>
      <c r="J1264" s="129" t="e" cm="1">
        <f t="array" ref="J1264">_xlfn.XLOOKUP($A1264&amp;$Q$3,Data[Index]&amp;Data[Valid Test, Can be used for conformity (Y/N)],Data[THC + NOx/km (mg)])</f>
        <v>#N/A</v>
      </c>
      <c r="K1264" s="142" t="e" cm="1">
        <f t="array" ref="K1264">_xlfn.XLOOKUP($A1264&amp;$Q$3,Data[Index]&amp;Data[Valid Test, Can be used for conformity (Y/N)],Data[PN/km ('#)])</f>
        <v>#N/A</v>
      </c>
      <c r="L1264" s="129" t="e" cm="1">
        <f t="array" ref="L1264">_xlfn.XLOOKUP($A1264&amp;$Q$3,Data[Index]&amp;Data[Valid Test, Can be used for conformity (Y/N)],Data[PM/km (mg)])</f>
        <v>#N/A</v>
      </c>
      <c r="M1264" s="126" t="e" cm="1">
        <f t="array" ref="M1264">_xlfn.XLOOKUP($A1264&amp;$Q$3,Data[Index]&amp;Data[Valid Test, Can be used for conformity (Y/N)],Data[CH4 (mg/km)])</f>
        <v>#N/A</v>
      </c>
      <c r="N1264" s="126" t="e" cm="1">
        <f t="array" ref="N1264">_xlfn.XLOOKUP($A1264&amp;$Q$3,Data[Index]&amp;Data[Valid Test, Can be used for conformity (Y/N)],Data[N20 (mg/km)])</f>
        <v>#N/A</v>
      </c>
      <c r="O1264" s="129" t="e" cm="1">
        <f t="array" ref="O1264">_xlfn.XLOOKUP($A1264&amp;$Q$3,Data[Index]&amp;Data[Valid Test, Can be used for conformity (Y/N)],Data[l/100km])</f>
        <v>#N/A</v>
      </c>
      <c r="P1264" s="138" t="e">
        <f>_xlfn.XLOOKUP($A1264,Data[Index],Data[Comments])</f>
        <v>#N/A</v>
      </c>
    </row>
    <row r="1265" spans="1:16" x14ac:dyDescent="0.2">
      <c r="A1265" s="129"/>
      <c r="B1265" s="129"/>
      <c r="C1265" s="129" t="e" cm="1">
        <f t="array" ref="C1265">_xlfn.XLOOKUP($A1265&amp;$Q$3&amp;$R$3,Data[Index]&amp;Data[Valid Test, Can be used for conformity (Y/N)]&amp;Data[Cycle],Data[Test Name])</f>
        <v>#N/A</v>
      </c>
      <c r="D1265" s="167" t="e" cm="1">
        <f t="array" ref="D1265">_xlfn.XLOOKUP($A1265&amp;$Q$3&amp;$R$3,Data[Index]&amp;Data[Valid Test, Can be used for conformity (Y/N)]&amp;Data[Cycle],Data[Mileage (Miles)])</f>
        <v>#N/A</v>
      </c>
      <c r="E1265" s="130" t="e" cm="1">
        <f t="array" ref="E1265">_xlfn.XLOOKUP($A1265&amp;$Q$3&amp;$R$3,Data[Index]&amp;Data[Valid Test, Can be used for conformity (Y/N)]&amp;Data[Cycle],Data[Date])</f>
        <v>#N/A</v>
      </c>
      <c r="F1265" s="129" t="e" cm="1">
        <f t="array" ref="F1265">_xlfn.XLOOKUP($A1265&amp;$Q$3&amp;$R$3,Data[Index]&amp;Data[Valid Test, Can be used for conformity (Y/N)]&amp;Data[Cycle],Data[CO/km (mg)])</f>
        <v>#N/A</v>
      </c>
      <c r="G1265" s="129" t="e" cm="1">
        <f t="array" ref="G1265">_xlfn.XLOOKUP($A1265&amp;$Q$3,Data[Index]&amp;Data[Valid Test, Can be used for conformity (Y/N)],Data[CO2/km (g)])</f>
        <v>#N/A</v>
      </c>
      <c r="H1265" s="129" t="e" cm="1">
        <f t="array" ref="H1265">_xlfn.XLOOKUP($A1265&amp;$Q$3,Data[Index]&amp;Data[Valid Test, Can be used for conformity (Y/N)],Data[THC/km (mg)])</f>
        <v>#N/A</v>
      </c>
      <c r="I1265" s="129" t="e" cm="1">
        <f t="array" ref="I1265">_xlfn.XLOOKUP($A1265&amp;$Q$3,Data[Index]&amp;Data[Valid Test, Can be used for conformity (Y/N)],Data[NOx/km (mg)])</f>
        <v>#N/A</v>
      </c>
      <c r="J1265" s="129" t="e" cm="1">
        <f t="array" ref="J1265">_xlfn.XLOOKUP($A1265&amp;$Q$3,Data[Index]&amp;Data[Valid Test, Can be used for conformity (Y/N)],Data[THC + NOx/km (mg)])</f>
        <v>#N/A</v>
      </c>
      <c r="K1265" s="142" t="e" cm="1">
        <f t="array" ref="K1265">_xlfn.XLOOKUP($A1265&amp;$Q$3,Data[Index]&amp;Data[Valid Test, Can be used for conformity (Y/N)],Data[PN/km ('#)])</f>
        <v>#N/A</v>
      </c>
      <c r="L1265" s="129" t="e" cm="1">
        <f t="array" ref="L1265">_xlfn.XLOOKUP($A1265&amp;$Q$3,Data[Index]&amp;Data[Valid Test, Can be used for conformity (Y/N)],Data[PM/km (mg)])</f>
        <v>#N/A</v>
      </c>
      <c r="M1265" s="126" t="e" cm="1">
        <f t="array" ref="M1265">_xlfn.XLOOKUP($A1265&amp;$Q$3,Data[Index]&amp;Data[Valid Test, Can be used for conformity (Y/N)],Data[CH4 (mg/km)])</f>
        <v>#N/A</v>
      </c>
      <c r="N1265" s="126" t="e" cm="1">
        <f t="array" ref="N1265">_xlfn.XLOOKUP($A1265&amp;$Q$3,Data[Index]&amp;Data[Valid Test, Can be used for conformity (Y/N)],Data[N20 (mg/km)])</f>
        <v>#N/A</v>
      </c>
      <c r="O1265" s="129" t="e" cm="1">
        <f t="array" ref="O1265">_xlfn.XLOOKUP($A1265&amp;$Q$3,Data[Index]&amp;Data[Valid Test, Can be used for conformity (Y/N)],Data[l/100km])</f>
        <v>#N/A</v>
      </c>
      <c r="P1265" s="138">
        <f>_xlfn.XLOOKUP($A1265,Data[Index],Data[Comments])</f>
        <v>0</v>
      </c>
    </row>
    <row r="1266" spans="1:16" x14ac:dyDescent="0.2">
      <c r="A1266" s="129"/>
      <c r="B1266" s="129"/>
      <c r="C1266" s="129" t="e" cm="1">
        <f t="array" ref="C1266">_xlfn.XLOOKUP($A1266&amp;$Q$3&amp;$R$3,Data[Index]&amp;Data[Valid Test, Can be used for conformity (Y/N)]&amp;Data[Cycle],Data[Test Name])</f>
        <v>#N/A</v>
      </c>
      <c r="D1266" s="167" t="e" cm="1">
        <f t="array" ref="D1266">_xlfn.XLOOKUP($A1266&amp;$Q$3&amp;$R$3,Data[Index]&amp;Data[Valid Test, Can be used for conformity (Y/N)]&amp;Data[Cycle],Data[Mileage (Miles)])</f>
        <v>#N/A</v>
      </c>
      <c r="E1266" s="130" t="e" cm="1">
        <f t="array" ref="E1266">_xlfn.XLOOKUP($A1266&amp;$Q$3&amp;$R$3,Data[Index]&amp;Data[Valid Test, Can be used for conformity (Y/N)]&amp;Data[Cycle],Data[Date])</f>
        <v>#N/A</v>
      </c>
      <c r="F1266" s="129" t="e" cm="1">
        <f t="array" ref="F1266">_xlfn.XLOOKUP($A1266&amp;$Q$3&amp;$R$3,Data[Index]&amp;Data[Valid Test, Can be used for conformity (Y/N)]&amp;Data[Cycle],Data[CO/km (mg)])</f>
        <v>#N/A</v>
      </c>
      <c r="G1266" s="129" t="e" cm="1">
        <f t="array" ref="G1266">_xlfn.XLOOKUP($A1266&amp;$Q$3,Data[Index]&amp;Data[Valid Test, Can be used for conformity (Y/N)],Data[CO2/km (g)])</f>
        <v>#N/A</v>
      </c>
      <c r="H1266" s="129" t="e" cm="1">
        <f t="array" ref="H1266">_xlfn.XLOOKUP($A1266&amp;$Q$3,Data[Index]&amp;Data[Valid Test, Can be used for conformity (Y/N)],Data[THC/km (mg)])</f>
        <v>#N/A</v>
      </c>
      <c r="I1266" s="129" t="e" cm="1">
        <f t="array" ref="I1266">_xlfn.XLOOKUP($A1266&amp;$Q$3,Data[Index]&amp;Data[Valid Test, Can be used for conformity (Y/N)],Data[NOx/km (mg)])</f>
        <v>#N/A</v>
      </c>
      <c r="J1266" s="129" t="e" cm="1">
        <f t="array" ref="J1266">_xlfn.XLOOKUP($A1266&amp;$Q$3,Data[Index]&amp;Data[Valid Test, Can be used for conformity (Y/N)],Data[THC + NOx/km (mg)])</f>
        <v>#N/A</v>
      </c>
      <c r="K1266" s="142" t="e" cm="1">
        <f t="array" ref="K1266">_xlfn.XLOOKUP($A1266&amp;$Q$3,Data[Index]&amp;Data[Valid Test, Can be used for conformity (Y/N)],Data[PN/km ('#)])</f>
        <v>#N/A</v>
      </c>
      <c r="L1266" s="129" t="e" cm="1">
        <f t="array" ref="L1266">_xlfn.XLOOKUP($A1266&amp;$Q$3,Data[Index]&amp;Data[Valid Test, Can be used for conformity (Y/N)],Data[PM/km (mg)])</f>
        <v>#N/A</v>
      </c>
      <c r="M1266" s="126" t="e" cm="1">
        <f t="array" ref="M1266">_xlfn.XLOOKUP($A1266&amp;$Q$3,Data[Index]&amp;Data[Valid Test, Can be used for conformity (Y/N)],Data[CH4 (mg/km)])</f>
        <v>#N/A</v>
      </c>
      <c r="N1266" s="126" t="e" cm="1">
        <f t="array" ref="N1266">_xlfn.XLOOKUP($A1266&amp;$Q$3,Data[Index]&amp;Data[Valid Test, Can be used for conformity (Y/N)],Data[N20 (mg/km)])</f>
        <v>#N/A</v>
      </c>
      <c r="O1266" s="129" t="e" cm="1">
        <f t="array" ref="O1266">_xlfn.XLOOKUP($A1266&amp;$Q$3,Data[Index]&amp;Data[Valid Test, Can be used for conformity (Y/N)],Data[l/100km])</f>
        <v>#N/A</v>
      </c>
      <c r="P1266" s="138">
        <f>_xlfn.XLOOKUP($A1266,Data[Index],Data[Comments])</f>
        <v>0</v>
      </c>
    </row>
    <row r="1267" spans="1:16" x14ac:dyDescent="0.2">
      <c r="A1267" s="129"/>
      <c r="B1267" s="129"/>
      <c r="C1267" s="129" t="e" cm="1">
        <f t="array" ref="C1267">_xlfn.XLOOKUP($A1267&amp;$Q$3&amp;$R$3,Data[Index]&amp;Data[Valid Test, Can be used for conformity (Y/N)]&amp;Data[Cycle],Data[Test Name])</f>
        <v>#N/A</v>
      </c>
      <c r="D1267" s="167" t="e" cm="1">
        <f t="array" ref="D1267">_xlfn.XLOOKUP($A1267&amp;$Q$3&amp;$R$3,Data[Index]&amp;Data[Valid Test, Can be used for conformity (Y/N)]&amp;Data[Cycle],Data[Mileage (Miles)])</f>
        <v>#N/A</v>
      </c>
      <c r="E1267" s="130" t="e" cm="1">
        <f t="array" ref="E1267">_xlfn.XLOOKUP($A1267&amp;$Q$3&amp;$R$3,Data[Index]&amp;Data[Valid Test, Can be used for conformity (Y/N)]&amp;Data[Cycle],Data[Date])</f>
        <v>#N/A</v>
      </c>
      <c r="F1267" s="129" t="e" cm="1">
        <f t="array" ref="F1267">_xlfn.XLOOKUP($A1267&amp;$Q$3&amp;$R$3,Data[Index]&amp;Data[Valid Test, Can be used for conformity (Y/N)]&amp;Data[Cycle],Data[CO/km (mg)])</f>
        <v>#N/A</v>
      </c>
      <c r="G1267" s="129" t="e" cm="1">
        <f t="array" ref="G1267">_xlfn.XLOOKUP($A1267&amp;$Q$3,Data[Index]&amp;Data[Valid Test, Can be used for conformity (Y/N)],Data[CO2/km (g)])</f>
        <v>#N/A</v>
      </c>
      <c r="H1267" s="129" t="e" cm="1">
        <f t="array" ref="H1267">_xlfn.XLOOKUP($A1267&amp;$Q$3,Data[Index]&amp;Data[Valid Test, Can be used for conformity (Y/N)],Data[THC/km (mg)])</f>
        <v>#N/A</v>
      </c>
      <c r="I1267" s="129" t="e" cm="1">
        <f t="array" ref="I1267">_xlfn.XLOOKUP($A1267&amp;$Q$3,Data[Index]&amp;Data[Valid Test, Can be used for conformity (Y/N)],Data[NOx/km (mg)])</f>
        <v>#N/A</v>
      </c>
      <c r="J1267" s="129" t="e" cm="1">
        <f t="array" ref="J1267">_xlfn.XLOOKUP($A1267&amp;$Q$3,Data[Index]&amp;Data[Valid Test, Can be used for conformity (Y/N)],Data[THC + NOx/km (mg)])</f>
        <v>#N/A</v>
      </c>
      <c r="K1267" s="142" t="e" cm="1">
        <f t="array" ref="K1267">_xlfn.XLOOKUP($A1267&amp;$Q$3,Data[Index]&amp;Data[Valid Test, Can be used for conformity (Y/N)],Data[PN/km ('#)])</f>
        <v>#N/A</v>
      </c>
      <c r="L1267" s="129" t="e" cm="1">
        <f t="array" ref="L1267">_xlfn.XLOOKUP($A1267&amp;$Q$3,Data[Index]&amp;Data[Valid Test, Can be used for conformity (Y/N)],Data[PM/km (mg)])</f>
        <v>#N/A</v>
      </c>
      <c r="M1267" s="126" t="e" cm="1">
        <f t="array" ref="M1267">_xlfn.XLOOKUP($A1267&amp;$Q$3,Data[Index]&amp;Data[Valid Test, Can be used for conformity (Y/N)],Data[CH4 (mg/km)])</f>
        <v>#N/A</v>
      </c>
      <c r="N1267" s="126" t="e" cm="1">
        <f t="array" ref="N1267">_xlfn.XLOOKUP($A1267&amp;$Q$3,Data[Index]&amp;Data[Valid Test, Can be used for conformity (Y/N)],Data[N20 (mg/km)])</f>
        <v>#N/A</v>
      </c>
      <c r="O1267" s="129" t="e" cm="1">
        <f t="array" ref="O1267">_xlfn.XLOOKUP($A1267&amp;$Q$3,Data[Index]&amp;Data[Valid Test, Can be used for conformity (Y/N)],Data[l/100km])</f>
        <v>#N/A</v>
      </c>
      <c r="P1267" s="138" t="e">
        <f>_xlfn.XLOOKUP($A1267,Data[Index],Data[Comments])</f>
        <v>#N/A</v>
      </c>
    </row>
    <row r="1268" spans="1:16" x14ac:dyDescent="0.2">
      <c r="A1268" s="129"/>
      <c r="B1268" s="129"/>
      <c r="C1268" s="129" t="e" cm="1">
        <f t="array" ref="C1268">_xlfn.XLOOKUP($A1268&amp;$Q$3&amp;$R$3,Data[Index]&amp;Data[Valid Test, Can be used for conformity (Y/N)]&amp;Data[Cycle],Data[Test Name])</f>
        <v>#N/A</v>
      </c>
      <c r="D1268" s="167" t="e" cm="1">
        <f t="array" ref="D1268">_xlfn.XLOOKUP($A1268&amp;$Q$3&amp;$R$3,Data[Index]&amp;Data[Valid Test, Can be used for conformity (Y/N)]&amp;Data[Cycle],Data[Mileage (Miles)])</f>
        <v>#N/A</v>
      </c>
      <c r="E1268" s="130" t="e" cm="1">
        <f t="array" ref="E1268">_xlfn.XLOOKUP($A1268&amp;$Q$3&amp;$R$3,Data[Index]&amp;Data[Valid Test, Can be used for conformity (Y/N)]&amp;Data[Cycle],Data[Date])</f>
        <v>#N/A</v>
      </c>
      <c r="F1268" s="129" t="e" cm="1">
        <f t="array" ref="F1268">_xlfn.XLOOKUP($A1268&amp;$Q$3&amp;$R$3,Data[Index]&amp;Data[Valid Test, Can be used for conformity (Y/N)]&amp;Data[Cycle],Data[CO/km (mg)])</f>
        <v>#N/A</v>
      </c>
      <c r="G1268" s="129" t="e" cm="1">
        <f t="array" ref="G1268">_xlfn.XLOOKUP($A1268&amp;$Q$3,Data[Index]&amp;Data[Valid Test, Can be used for conformity (Y/N)],Data[CO2/km (g)])</f>
        <v>#N/A</v>
      </c>
      <c r="H1268" s="129" t="e" cm="1">
        <f t="array" ref="H1268">_xlfn.XLOOKUP($A1268&amp;$Q$3,Data[Index]&amp;Data[Valid Test, Can be used for conformity (Y/N)],Data[THC/km (mg)])</f>
        <v>#N/A</v>
      </c>
      <c r="I1268" s="129" t="e" cm="1">
        <f t="array" ref="I1268">_xlfn.XLOOKUP($A1268&amp;$Q$3,Data[Index]&amp;Data[Valid Test, Can be used for conformity (Y/N)],Data[NOx/km (mg)])</f>
        <v>#N/A</v>
      </c>
      <c r="J1268" s="129" t="e" cm="1">
        <f t="array" ref="J1268">_xlfn.XLOOKUP($A1268&amp;$Q$3,Data[Index]&amp;Data[Valid Test, Can be used for conformity (Y/N)],Data[THC + NOx/km (mg)])</f>
        <v>#N/A</v>
      </c>
      <c r="K1268" s="142" t="e" cm="1">
        <f t="array" ref="K1268">_xlfn.XLOOKUP($A1268&amp;$Q$3,Data[Index]&amp;Data[Valid Test, Can be used for conformity (Y/N)],Data[PN/km ('#)])</f>
        <v>#N/A</v>
      </c>
      <c r="L1268" s="129" t="e" cm="1">
        <f t="array" ref="L1268">_xlfn.XLOOKUP($A1268&amp;$Q$3,Data[Index]&amp;Data[Valid Test, Can be used for conformity (Y/N)],Data[PM/km (mg)])</f>
        <v>#N/A</v>
      </c>
      <c r="M1268" s="126" t="e" cm="1">
        <f t="array" ref="M1268">_xlfn.XLOOKUP($A1268&amp;$Q$3,Data[Index]&amp;Data[Valid Test, Can be used for conformity (Y/N)],Data[CH4 (mg/km)])</f>
        <v>#N/A</v>
      </c>
      <c r="N1268" s="126" t="e" cm="1">
        <f t="array" ref="N1268">_xlfn.XLOOKUP($A1268&amp;$Q$3,Data[Index]&amp;Data[Valid Test, Can be used for conformity (Y/N)],Data[N20 (mg/km)])</f>
        <v>#N/A</v>
      </c>
      <c r="O1268" s="129" t="e" cm="1">
        <f t="array" ref="O1268">_xlfn.XLOOKUP($A1268&amp;$Q$3,Data[Index]&amp;Data[Valid Test, Can be used for conformity (Y/N)],Data[l/100km])</f>
        <v>#N/A</v>
      </c>
      <c r="P1268" s="138">
        <f>_xlfn.XLOOKUP($A1268,Data[Index],Data[Comments])</f>
        <v>0</v>
      </c>
    </row>
    <row r="1269" spans="1:16" x14ac:dyDescent="0.2">
      <c r="A1269" s="129"/>
      <c r="B1269" s="129"/>
      <c r="C1269" s="129" t="e" cm="1">
        <f t="array" ref="C1269">_xlfn.XLOOKUP($A1269&amp;$Q$3&amp;$R$3,Data[Index]&amp;Data[Valid Test, Can be used for conformity (Y/N)]&amp;Data[Cycle],Data[Test Name])</f>
        <v>#N/A</v>
      </c>
      <c r="D1269" s="167" t="e" cm="1">
        <f t="array" ref="D1269">_xlfn.XLOOKUP($A1269&amp;$Q$3&amp;$R$3,Data[Index]&amp;Data[Valid Test, Can be used for conformity (Y/N)]&amp;Data[Cycle],Data[Mileage (Miles)])</f>
        <v>#N/A</v>
      </c>
      <c r="E1269" s="130" t="e" cm="1">
        <f t="array" ref="E1269">_xlfn.XLOOKUP($A1269&amp;$Q$3&amp;$R$3,Data[Index]&amp;Data[Valid Test, Can be used for conformity (Y/N)]&amp;Data[Cycle],Data[Date])</f>
        <v>#N/A</v>
      </c>
      <c r="F1269" s="129" t="e" cm="1">
        <f t="array" ref="F1269">_xlfn.XLOOKUP($A1269&amp;$Q$3&amp;$R$3,Data[Index]&amp;Data[Valid Test, Can be used for conformity (Y/N)]&amp;Data[Cycle],Data[CO/km (mg)])</f>
        <v>#N/A</v>
      </c>
      <c r="G1269" s="129" t="e" cm="1">
        <f t="array" ref="G1269">_xlfn.XLOOKUP($A1269&amp;$Q$3,Data[Index]&amp;Data[Valid Test, Can be used for conformity (Y/N)],Data[CO2/km (g)])</f>
        <v>#N/A</v>
      </c>
      <c r="H1269" s="129" t="e" cm="1">
        <f t="array" ref="H1269">_xlfn.XLOOKUP($A1269&amp;$Q$3,Data[Index]&amp;Data[Valid Test, Can be used for conformity (Y/N)],Data[THC/km (mg)])</f>
        <v>#N/A</v>
      </c>
      <c r="I1269" s="129" t="e" cm="1">
        <f t="array" ref="I1269">_xlfn.XLOOKUP($A1269&amp;$Q$3,Data[Index]&amp;Data[Valid Test, Can be used for conformity (Y/N)],Data[NOx/km (mg)])</f>
        <v>#N/A</v>
      </c>
      <c r="J1269" s="129" t="e" cm="1">
        <f t="array" ref="J1269">_xlfn.XLOOKUP($A1269&amp;$Q$3,Data[Index]&amp;Data[Valid Test, Can be used for conformity (Y/N)],Data[THC + NOx/km (mg)])</f>
        <v>#N/A</v>
      </c>
      <c r="K1269" s="142" t="e" cm="1">
        <f t="array" ref="K1269">_xlfn.XLOOKUP($A1269&amp;$Q$3,Data[Index]&amp;Data[Valid Test, Can be used for conformity (Y/N)],Data[PN/km ('#)])</f>
        <v>#N/A</v>
      </c>
      <c r="L1269" s="129" t="e" cm="1">
        <f t="array" ref="L1269">_xlfn.XLOOKUP($A1269&amp;$Q$3,Data[Index]&amp;Data[Valid Test, Can be used for conformity (Y/N)],Data[PM/km (mg)])</f>
        <v>#N/A</v>
      </c>
      <c r="M1269" s="126" t="e" cm="1">
        <f t="array" ref="M1269">_xlfn.XLOOKUP($A1269&amp;$Q$3,Data[Index]&amp;Data[Valid Test, Can be used for conformity (Y/N)],Data[CH4 (mg/km)])</f>
        <v>#N/A</v>
      </c>
      <c r="N1269" s="126" t="e" cm="1">
        <f t="array" ref="N1269">_xlfn.XLOOKUP($A1269&amp;$Q$3,Data[Index]&amp;Data[Valid Test, Can be used for conformity (Y/N)],Data[N20 (mg/km)])</f>
        <v>#N/A</v>
      </c>
      <c r="O1269" s="129" t="e" cm="1">
        <f t="array" ref="O1269">_xlfn.XLOOKUP($A1269&amp;$Q$3,Data[Index]&amp;Data[Valid Test, Can be used for conformity (Y/N)],Data[l/100km])</f>
        <v>#N/A</v>
      </c>
      <c r="P1269" s="138">
        <f>_xlfn.XLOOKUP($A1269,Data[Index],Data[Comments])</f>
        <v>0</v>
      </c>
    </row>
    <row r="1270" spans="1:16" x14ac:dyDescent="0.2">
      <c r="A1270" s="129"/>
      <c r="B1270" s="129"/>
      <c r="C1270" s="129" t="e" cm="1">
        <f t="array" ref="C1270">_xlfn.XLOOKUP($A1270&amp;$Q$3&amp;$R$3,Data[Index]&amp;Data[Valid Test, Can be used for conformity (Y/N)]&amp;Data[Cycle],Data[Test Name])</f>
        <v>#N/A</v>
      </c>
      <c r="D1270" s="167" t="e" cm="1">
        <f t="array" ref="D1270">_xlfn.XLOOKUP($A1270&amp;$Q$3&amp;$R$3,Data[Index]&amp;Data[Valid Test, Can be used for conformity (Y/N)]&amp;Data[Cycle],Data[Mileage (Miles)])</f>
        <v>#N/A</v>
      </c>
      <c r="E1270" s="130" t="e" cm="1">
        <f t="array" ref="E1270">_xlfn.XLOOKUP($A1270&amp;$Q$3&amp;$R$3,Data[Index]&amp;Data[Valid Test, Can be used for conformity (Y/N)]&amp;Data[Cycle],Data[Date])</f>
        <v>#N/A</v>
      </c>
      <c r="F1270" s="129" t="e" cm="1">
        <f t="array" ref="F1270">_xlfn.XLOOKUP($A1270&amp;$Q$3&amp;$R$3,Data[Index]&amp;Data[Valid Test, Can be used for conformity (Y/N)]&amp;Data[Cycle],Data[CO/km (mg)])</f>
        <v>#N/A</v>
      </c>
      <c r="G1270" s="129" t="e" cm="1">
        <f t="array" ref="G1270">_xlfn.XLOOKUP($A1270&amp;$Q$3,Data[Index]&amp;Data[Valid Test, Can be used for conformity (Y/N)],Data[CO2/km (g)])</f>
        <v>#N/A</v>
      </c>
      <c r="H1270" s="129" t="e" cm="1">
        <f t="array" ref="H1270">_xlfn.XLOOKUP($A1270&amp;$Q$3,Data[Index]&amp;Data[Valid Test, Can be used for conformity (Y/N)],Data[THC/km (mg)])</f>
        <v>#N/A</v>
      </c>
      <c r="I1270" s="129" t="e" cm="1">
        <f t="array" ref="I1270">_xlfn.XLOOKUP($A1270&amp;$Q$3,Data[Index]&amp;Data[Valid Test, Can be used for conformity (Y/N)],Data[NOx/km (mg)])</f>
        <v>#N/A</v>
      </c>
      <c r="J1270" s="129" t="e" cm="1">
        <f t="array" ref="J1270">_xlfn.XLOOKUP($A1270&amp;$Q$3,Data[Index]&amp;Data[Valid Test, Can be used for conformity (Y/N)],Data[THC + NOx/km (mg)])</f>
        <v>#N/A</v>
      </c>
      <c r="K1270" s="142" t="e" cm="1">
        <f t="array" ref="K1270">_xlfn.XLOOKUP($A1270&amp;$Q$3,Data[Index]&amp;Data[Valid Test, Can be used for conformity (Y/N)],Data[PN/km ('#)])</f>
        <v>#N/A</v>
      </c>
      <c r="L1270" s="129" t="e" cm="1">
        <f t="array" ref="L1270">_xlfn.XLOOKUP($A1270&amp;$Q$3,Data[Index]&amp;Data[Valid Test, Can be used for conformity (Y/N)],Data[PM/km (mg)])</f>
        <v>#N/A</v>
      </c>
      <c r="M1270" s="126" t="e" cm="1">
        <f t="array" ref="M1270">_xlfn.XLOOKUP($A1270&amp;$Q$3,Data[Index]&amp;Data[Valid Test, Can be used for conformity (Y/N)],Data[CH4 (mg/km)])</f>
        <v>#N/A</v>
      </c>
      <c r="N1270" s="126" t="e" cm="1">
        <f t="array" ref="N1270">_xlfn.XLOOKUP($A1270&amp;$Q$3,Data[Index]&amp;Data[Valid Test, Can be used for conformity (Y/N)],Data[N20 (mg/km)])</f>
        <v>#N/A</v>
      </c>
      <c r="O1270" s="129" t="e" cm="1">
        <f t="array" ref="O1270">_xlfn.XLOOKUP($A1270&amp;$Q$3,Data[Index]&amp;Data[Valid Test, Can be used for conformity (Y/N)],Data[l/100km])</f>
        <v>#N/A</v>
      </c>
      <c r="P1270" s="138" t="e">
        <f>_xlfn.XLOOKUP($A1270,Data[Index],Data[Comments])</f>
        <v>#N/A</v>
      </c>
    </row>
    <row r="1271" spans="1:16" x14ac:dyDescent="0.2">
      <c r="A1271" s="129"/>
      <c r="B1271" s="129"/>
      <c r="C1271" s="129" t="e" cm="1">
        <f t="array" ref="C1271">_xlfn.XLOOKUP($A1271&amp;$Q$3&amp;$R$3,Data[Index]&amp;Data[Valid Test, Can be used for conformity (Y/N)]&amp;Data[Cycle],Data[Test Name])</f>
        <v>#N/A</v>
      </c>
      <c r="D1271" s="167" t="e" cm="1">
        <f t="array" ref="D1271">_xlfn.XLOOKUP($A1271&amp;$Q$3&amp;$R$3,Data[Index]&amp;Data[Valid Test, Can be used for conformity (Y/N)]&amp;Data[Cycle],Data[Mileage (Miles)])</f>
        <v>#N/A</v>
      </c>
      <c r="E1271" s="130" t="e" cm="1">
        <f t="array" ref="E1271">_xlfn.XLOOKUP($A1271&amp;$Q$3&amp;$R$3,Data[Index]&amp;Data[Valid Test, Can be used for conformity (Y/N)]&amp;Data[Cycle],Data[Date])</f>
        <v>#N/A</v>
      </c>
      <c r="F1271" s="129" t="e" cm="1">
        <f t="array" ref="F1271">_xlfn.XLOOKUP($A1271&amp;$Q$3&amp;$R$3,Data[Index]&amp;Data[Valid Test, Can be used for conformity (Y/N)]&amp;Data[Cycle],Data[CO/km (mg)])</f>
        <v>#N/A</v>
      </c>
      <c r="G1271" s="129" t="e" cm="1">
        <f t="array" ref="G1271">_xlfn.XLOOKUP($A1271&amp;$Q$3,Data[Index]&amp;Data[Valid Test, Can be used for conformity (Y/N)],Data[CO2/km (g)])</f>
        <v>#N/A</v>
      </c>
      <c r="H1271" s="129" t="e" cm="1">
        <f t="array" ref="H1271">_xlfn.XLOOKUP($A1271&amp;$Q$3,Data[Index]&amp;Data[Valid Test, Can be used for conformity (Y/N)],Data[THC/km (mg)])</f>
        <v>#N/A</v>
      </c>
      <c r="I1271" s="129" t="e" cm="1">
        <f t="array" ref="I1271">_xlfn.XLOOKUP($A1271&amp;$Q$3,Data[Index]&amp;Data[Valid Test, Can be used for conformity (Y/N)],Data[NOx/km (mg)])</f>
        <v>#N/A</v>
      </c>
      <c r="J1271" s="129" t="e" cm="1">
        <f t="array" ref="J1271">_xlfn.XLOOKUP($A1271&amp;$Q$3,Data[Index]&amp;Data[Valid Test, Can be used for conformity (Y/N)],Data[THC + NOx/km (mg)])</f>
        <v>#N/A</v>
      </c>
      <c r="K1271" s="142" t="e" cm="1">
        <f t="array" ref="K1271">_xlfn.XLOOKUP($A1271&amp;$Q$3,Data[Index]&amp;Data[Valid Test, Can be used for conformity (Y/N)],Data[PN/km ('#)])</f>
        <v>#N/A</v>
      </c>
      <c r="L1271" s="129" t="e" cm="1">
        <f t="array" ref="L1271">_xlfn.XLOOKUP($A1271&amp;$Q$3,Data[Index]&amp;Data[Valid Test, Can be used for conformity (Y/N)],Data[PM/km (mg)])</f>
        <v>#N/A</v>
      </c>
      <c r="M1271" s="126" t="e" cm="1">
        <f t="array" ref="M1271">_xlfn.XLOOKUP($A1271&amp;$Q$3,Data[Index]&amp;Data[Valid Test, Can be used for conformity (Y/N)],Data[CH4 (mg/km)])</f>
        <v>#N/A</v>
      </c>
      <c r="N1271" s="126" t="e" cm="1">
        <f t="array" ref="N1271">_xlfn.XLOOKUP($A1271&amp;$Q$3,Data[Index]&amp;Data[Valid Test, Can be used for conformity (Y/N)],Data[N20 (mg/km)])</f>
        <v>#N/A</v>
      </c>
      <c r="O1271" s="129" t="e" cm="1">
        <f t="array" ref="O1271">_xlfn.XLOOKUP($A1271&amp;$Q$3,Data[Index]&amp;Data[Valid Test, Can be used for conformity (Y/N)],Data[l/100km])</f>
        <v>#N/A</v>
      </c>
      <c r="P1271" s="138" t="e">
        <f>_xlfn.XLOOKUP($A1271,Data[Index],Data[Comments])</f>
        <v>#N/A</v>
      </c>
    </row>
    <row r="1272" spans="1:16" x14ac:dyDescent="0.2">
      <c r="A1272" s="129"/>
      <c r="B1272" s="129"/>
      <c r="C1272" s="129" t="e" cm="1">
        <f t="array" ref="C1272">_xlfn.XLOOKUP($A1272&amp;$Q$3&amp;$R$3,Data[Index]&amp;Data[Valid Test, Can be used for conformity (Y/N)]&amp;Data[Cycle],Data[Test Name])</f>
        <v>#N/A</v>
      </c>
      <c r="D1272" s="167" t="e" cm="1">
        <f t="array" ref="D1272">_xlfn.XLOOKUP($A1272&amp;$Q$3&amp;$R$3,Data[Index]&amp;Data[Valid Test, Can be used for conformity (Y/N)]&amp;Data[Cycle],Data[Mileage (Miles)])</f>
        <v>#N/A</v>
      </c>
      <c r="E1272" s="130" t="e" cm="1">
        <f t="array" ref="E1272">_xlfn.XLOOKUP($A1272&amp;$Q$3&amp;$R$3,Data[Index]&amp;Data[Valid Test, Can be used for conformity (Y/N)]&amp;Data[Cycle],Data[Date])</f>
        <v>#N/A</v>
      </c>
      <c r="F1272" s="129" t="e" cm="1">
        <f t="array" ref="F1272">_xlfn.XLOOKUP($A1272&amp;$Q$3&amp;$R$3,Data[Index]&amp;Data[Valid Test, Can be used for conformity (Y/N)]&amp;Data[Cycle],Data[CO/km (mg)])</f>
        <v>#N/A</v>
      </c>
      <c r="G1272" s="129" t="e" cm="1">
        <f t="array" ref="G1272">_xlfn.XLOOKUP($A1272&amp;$Q$3,Data[Index]&amp;Data[Valid Test, Can be used for conformity (Y/N)],Data[CO2/km (g)])</f>
        <v>#N/A</v>
      </c>
      <c r="H1272" s="129" t="e" cm="1">
        <f t="array" ref="H1272">_xlfn.XLOOKUP($A1272&amp;$Q$3,Data[Index]&amp;Data[Valid Test, Can be used for conformity (Y/N)],Data[THC/km (mg)])</f>
        <v>#N/A</v>
      </c>
      <c r="I1272" s="129" t="e" cm="1">
        <f t="array" ref="I1272">_xlfn.XLOOKUP($A1272&amp;$Q$3,Data[Index]&amp;Data[Valid Test, Can be used for conformity (Y/N)],Data[NOx/km (mg)])</f>
        <v>#N/A</v>
      </c>
      <c r="J1272" s="129" t="e" cm="1">
        <f t="array" ref="J1272">_xlfn.XLOOKUP($A1272&amp;$Q$3,Data[Index]&amp;Data[Valid Test, Can be used for conformity (Y/N)],Data[THC + NOx/km (mg)])</f>
        <v>#N/A</v>
      </c>
      <c r="K1272" s="142" t="e" cm="1">
        <f t="array" ref="K1272">_xlfn.XLOOKUP($A1272&amp;$Q$3,Data[Index]&amp;Data[Valid Test, Can be used for conformity (Y/N)],Data[PN/km ('#)])</f>
        <v>#N/A</v>
      </c>
      <c r="L1272" s="129" t="e" cm="1">
        <f t="array" ref="L1272">_xlfn.XLOOKUP($A1272&amp;$Q$3,Data[Index]&amp;Data[Valid Test, Can be used for conformity (Y/N)],Data[PM/km (mg)])</f>
        <v>#N/A</v>
      </c>
      <c r="M1272" s="126" t="e" cm="1">
        <f t="array" ref="M1272">_xlfn.XLOOKUP($A1272&amp;$Q$3,Data[Index]&amp;Data[Valid Test, Can be used for conformity (Y/N)],Data[CH4 (mg/km)])</f>
        <v>#N/A</v>
      </c>
      <c r="N1272" s="126" t="e" cm="1">
        <f t="array" ref="N1272">_xlfn.XLOOKUP($A1272&amp;$Q$3,Data[Index]&amp;Data[Valid Test, Can be used for conformity (Y/N)],Data[N20 (mg/km)])</f>
        <v>#N/A</v>
      </c>
      <c r="O1272" s="129" t="e" cm="1">
        <f t="array" ref="O1272">_xlfn.XLOOKUP($A1272&amp;$Q$3,Data[Index]&amp;Data[Valid Test, Can be used for conformity (Y/N)],Data[l/100km])</f>
        <v>#N/A</v>
      </c>
      <c r="P1272" s="138" t="e">
        <f>_xlfn.XLOOKUP($A1272,Data[Index],Data[Comments])</f>
        <v>#N/A</v>
      </c>
    </row>
    <row r="1273" spans="1:16" x14ac:dyDescent="0.2">
      <c r="A1273" s="129"/>
      <c r="B1273" s="129"/>
      <c r="C1273" s="129" t="e" cm="1">
        <f t="array" ref="C1273">_xlfn.XLOOKUP($A1273&amp;$Q$3&amp;$R$3,Data[Index]&amp;Data[Valid Test, Can be used for conformity (Y/N)]&amp;Data[Cycle],Data[Test Name])</f>
        <v>#N/A</v>
      </c>
      <c r="D1273" s="167" t="e" cm="1">
        <f t="array" ref="D1273">_xlfn.XLOOKUP($A1273&amp;$Q$3&amp;$R$3,Data[Index]&amp;Data[Valid Test, Can be used for conformity (Y/N)]&amp;Data[Cycle],Data[Mileage (Miles)])</f>
        <v>#N/A</v>
      </c>
      <c r="E1273" s="130" t="e" cm="1">
        <f t="array" ref="E1273">_xlfn.XLOOKUP($A1273&amp;$Q$3&amp;$R$3,Data[Index]&amp;Data[Valid Test, Can be used for conformity (Y/N)]&amp;Data[Cycle],Data[Date])</f>
        <v>#N/A</v>
      </c>
      <c r="F1273" s="129" t="e" cm="1">
        <f t="array" ref="F1273">_xlfn.XLOOKUP($A1273&amp;$Q$3&amp;$R$3,Data[Index]&amp;Data[Valid Test, Can be used for conformity (Y/N)]&amp;Data[Cycle],Data[CO/km (mg)])</f>
        <v>#N/A</v>
      </c>
      <c r="G1273" s="129" t="e" cm="1">
        <f t="array" ref="G1273">_xlfn.XLOOKUP($A1273&amp;$Q$3,Data[Index]&amp;Data[Valid Test, Can be used for conformity (Y/N)],Data[CO2/km (g)])</f>
        <v>#N/A</v>
      </c>
      <c r="H1273" s="129" t="e" cm="1">
        <f t="array" ref="H1273">_xlfn.XLOOKUP($A1273&amp;$Q$3,Data[Index]&amp;Data[Valid Test, Can be used for conformity (Y/N)],Data[THC/km (mg)])</f>
        <v>#N/A</v>
      </c>
      <c r="I1273" s="129" t="e" cm="1">
        <f t="array" ref="I1273">_xlfn.XLOOKUP($A1273&amp;$Q$3,Data[Index]&amp;Data[Valid Test, Can be used for conformity (Y/N)],Data[NOx/km (mg)])</f>
        <v>#N/A</v>
      </c>
      <c r="J1273" s="129" t="e" cm="1">
        <f t="array" ref="J1273">_xlfn.XLOOKUP($A1273&amp;$Q$3,Data[Index]&amp;Data[Valid Test, Can be used for conformity (Y/N)],Data[THC + NOx/km (mg)])</f>
        <v>#N/A</v>
      </c>
      <c r="K1273" s="142" t="e" cm="1">
        <f t="array" ref="K1273">_xlfn.XLOOKUP($A1273&amp;$Q$3,Data[Index]&amp;Data[Valid Test, Can be used for conformity (Y/N)],Data[PN/km ('#)])</f>
        <v>#N/A</v>
      </c>
      <c r="L1273" s="129" t="e" cm="1">
        <f t="array" ref="L1273">_xlfn.XLOOKUP($A1273&amp;$Q$3,Data[Index]&amp;Data[Valid Test, Can be used for conformity (Y/N)],Data[PM/km (mg)])</f>
        <v>#N/A</v>
      </c>
      <c r="M1273" s="126" t="e" cm="1">
        <f t="array" ref="M1273">_xlfn.XLOOKUP($A1273&amp;$Q$3,Data[Index]&amp;Data[Valid Test, Can be used for conformity (Y/N)],Data[CH4 (mg/km)])</f>
        <v>#N/A</v>
      </c>
      <c r="N1273" s="126" t="e" cm="1">
        <f t="array" ref="N1273">_xlfn.XLOOKUP($A1273&amp;$Q$3,Data[Index]&amp;Data[Valid Test, Can be used for conformity (Y/N)],Data[N20 (mg/km)])</f>
        <v>#N/A</v>
      </c>
      <c r="O1273" s="129" t="e" cm="1">
        <f t="array" ref="O1273">_xlfn.XLOOKUP($A1273&amp;$Q$3,Data[Index]&amp;Data[Valid Test, Can be used for conformity (Y/N)],Data[l/100km])</f>
        <v>#N/A</v>
      </c>
      <c r="P1273" s="138">
        <f>_xlfn.XLOOKUP($A1273,Data[Index],Data[Comments])</f>
        <v>0</v>
      </c>
    </row>
    <row r="1274" spans="1:16" x14ac:dyDescent="0.2">
      <c r="A1274" s="129"/>
      <c r="B1274" s="129"/>
      <c r="C1274" s="129" t="e" cm="1">
        <f t="array" ref="C1274">_xlfn.XLOOKUP($A1274&amp;$Q$3&amp;$R$3,Data[Index]&amp;Data[Valid Test, Can be used for conformity (Y/N)]&amp;Data[Cycle],Data[Test Name])</f>
        <v>#N/A</v>
      </c>
      <c r="D1274" s="167" t="e" cm="1">
        <f t="array" ref="D1274">_xlfn.XLOOKUP($A1274&amp;$Q$3&amp;$R$3,Data[Index]&amp;Data[Valid Test, Can be used for conformity (Y/N)]&amp;Data[Cycle],Data[Mileage (Miles)])</f>
        <v>#N/A</v>
      </c>
      <c r="E1274" s="130" t="e" cm="1">
        <f t="array" ref="E1274">_xlfn.XLOOKUP($A1274&amp;$Q$3&amp;$R$3,Data[Index]&amp;Data[Valid Test, Can be used for conformity (Y/N)]&amp;Data[Cycle],Data[Date])</f>
        <v>#N/A</v>
      </c>
      <c r="F1274" s="129" t="e" cm="1">
        <f t="array" ref="F1274">_xlfn.XLOOKUP($A1274&amp;$Q$3&amp;$R$3,Data[Index]&amp;Data[Valid Test, Can be used for conformity (Y/N)]&amp;Data[Cycle],Data[CO/km (mg)])</f>
        <v>#N/A</v>
      </c>
      <c r="G1274" s="129" t="e" cm="1">
        <f t="array" ref="G1274">_xlfn.XLOOKUP($A1274&amp;$Q$3,Data[Index]&amp;Data[Valid Test, Can be used for conformity (Y/N)],Data[CO2/km (g)])</f>
        <v>#N/A</v>
      </c>
      <c r="H1274" s="129" t="e" cm="1">
        <f t="array" ref="H1274">_xlfn.XLOOKUP($A1274&amp;$Q$3,Data[Index]&amp;Data[Valid Test, Can be used for conformity (Y/N)],Data[THC/km (mg)])</f>
        <v>#N/A</v>
      </c>
      <c r="I1274" s="129" t="e" cm="1">
        <f t="array" ref="I1274">_xlfn.XLOOKUP($A1274&amp;$Q$3,Data[Index]&amp;Data[Valid Test, Can be used for conformity (Y/N)],Data[NOx/km (mg)])</f>
        <v>#N/A</v>
      </c>
      <c r="J1274" s="129" t="e" cm="1">
        <f t="array" ref="J1274">_xlfn.XLOOKUP($A1274&amp;$Q$3,Data[Index]&amp;Data[Valid Test, Can be used for conformity (Y/N)],Data[THC + NOx/km (mg)])</f>
        <v>#N/A</v>
      </c>
      <c r="K1274" s="142" t="e" cm="1">
        <f t="array" ref="K1274">_xlfn.XLOOKUP($A1274&amp;$Q$3,Data[Index]&amp;Data[Valid Test, Can be used for conformity (Y/N)],Data[PN/km ('#)])</f>
        <v>#N/A</v>
      </c>
      <c r="L1274" s="129" t="e" cm="1">
        <f t="array" ref="L1274">_xlfn.XLOOKUP($A1274&amp;$Q$3,Data[Index]&amp;Data[Valid Test, Can be used for conformity (Y/N)],Data[PM/km (mg)])</f>
        <v>#N/A</v>
      </c>
      <c r="M1274" s="126" t="e" cm="1">
        <f t="array" ref="M1274">_xlfn.XLOOKUP($A1274&amp;$Q$3,Data[Index]&amp;Data[Valid Test, Can be used for conformity (Y/N)],Data[CH4 (mg/km)])</f>
        <v>#N/A</v>
      </c>
      <c r="N1274" s="126" t="e" cm="1">
        <f t="array" ref="N1274">_xlfn.XLOOKUP($A1274&amp;$Q$3,Data[Index]&amp;Data[Valid Test, Can be used for conformity (Y/N)],Data[N20 (mg/km)])</f>
        <v>#N/A</v>
      </c>
      <c r="O1274" s="129" t="e" cm="1">
        <f t="array" ref="O1274">_xlfn.XLOOKUP($A1274&amp;$Q$3,Data[Index]&amp;Data[Valid Test, Can be used for conformity (Y/N)],Data[l/100km])</f>
        <v>#N/A</v>
      </c>
      <c r="P1274" s="138">
        <f>_xlfn.XLOOKUP($A1274,Data[Index],Data[Comments])</f>
        <v>0</v>
      </c>
    </row>
    <row r="1275" spans="1:16" x14ac:dyDescent="0.2">
      <c r="A1275" s="129"/>
      <c r="B1275" s="129"/>
      <c r="C1275" s="129" t="e" cm="1">
        <f t="array" ref="C1275">_xlfn.XLOOKUP($A1275&amp;$Q$3&amp;$R$3,Data[Index]&amp;Data[Valid Test, Can be used for conformity (Y/N)]&amp;Data[Cycle],Data[Test Name])</f>
        <v>#N/A</v>
      </c>
      <c r="D1275" s="167" t="e" cm="1">
        <f t="array" ref="D1275">_xlfn.XLOOKUP($A1275&amp;$Q$3&amp;$R$3,Data[Index]&amp;Data[Valid Test, Can be used for conformity (Y/N)]&amp;Data[Cycle],Data[Mileage (Miles)])</f>
        <v>#N/A</v>
      </c>
      <c r="E1275" s="130" t="e" cm="1">
        <f t="array" ref="E1275">_xlfn.XLOOKUP($A1275&amp;$Q$3&amp;$R$3,Data[Index]&amp;Data[Valid Test, Can be used for conformity (Y/N)]&amp;Data[Cycle],Data[Date])</f>
        <v>#N/A</v>
      </c>
      <c r="F1275" s="129" t="e" cm="1">
        <f t="array" ref="F1275">_xlfn.XLOOKUP($A1275&amp;$Q$3&amp;$R$3,Data[Index]&amp;Data[Valid Test, Can be used for conformity (Y/N)]&amp;Data[Cycle],Data[CO/km (mg)])</f>
        <v>#N/A</v>
      </c>
      <c r="G1275" s="129" t="e" cm="1">
        <f t="array" ref="G1275">_xlfn.XLOOKUP($A1275&amp;$Q$3,Data[Index]&amp;Data[Valid Test, Can be used for conformity (Y/N)],Data[CO2/km (g)])</f>
        <v>#N/A</v>
      </c>
      <c r="H1275" s="129" t="e" cm="1">
        <f t="array" ref="H1275">_xlfn.XLOOKUP($A1275&amp;$Q$3,Data[Index]&amp;Data[Valid Test, Can be used for conformity (Y/N)],Data[THC/km (mg)])</f>
        <v>#N/A</v>
      </c>
      <c r="I1275" s="129" t="e" cm="1">
        <f t="array" ref="I1275">_xlfn.XLOOKUP($A1275&amp;$Q$3,Data[Index]&amp;Data[Valid Test, Can be used for conformity (Y/N)],Data[NOx/km (mg)])</f>
        <v>#N/A</v>
      </c>
      <c r="J1275" s="129" t="e" cm="1">
        <f t="array" ref="J1275">_xlfn.XLOOKUP($A1275&amp;$Q$3,Data[Index]&amp;Data[Valid Test, Can be used for conformity (Y/N)],Data[THC + NOx/km (mg)])</f>
        <v>#N/A</v>
      </c>
      <c r="K1275" s="142" t="e" cm="1">
        <f t="array" ref="K1275">_xlfn.XLOOKUP($A1275&amp;$Q$3,Data[Index]&amp;Data[Valid Test, Can be used for conformity (Y/N)],Data[PN/km ('#)])</f>
        <v>#N/A</v>
      </c>
      <c r="L1275" s="129" t="e" cm="1">
        <f t="array" ref="L1275">_xlfn.XLOOKUP($A1275&amp;$Q$3,Data[Index]&amp;Data[Valid Test, Can be used for conformity (Y/N)],Data[PM/km (mg)])</f>
        <v>#N/A</v>
      </c>
      <c r="M1275" s="126" t="e" cm="1">
        <f t="array" ref="M1275">_xlfn.XLOOKUP($A1275&amp;$Q$3,Data[Index]&amp;Data[Valid Test, Can be used for conformity (Y/N)],Data[CH4 (mg/km)])</f>
        <v>#N/A</v>
      </c>
      <c r="N1275" s="126" t="e" cm="1">
        <f t="array" ref="N1275">_xlfn.XLOOKUP($A1275&amp;$Q$3,Data[Index]&amp;Data[Valid Test, Can be used for conformity (Y/N)],Data[N20 (mg/km)])</f>
        <v>#N/A</v>
      </c>
      <c r="O1275" s="129" t="e" cm="1">
        <f t="array" ref="O1275">_xlfn.XLOOKUP($A1275&amp;$Q$3,Data[Index]&amp;Data[Valid Test, Can be used for conformity (Y/N)],Data[l/100km])</f>
        <v>#N/A</v>
      </c>
      <c r="P1275" s="138" t="e">
        <f>_xlfn.XLOOKUP($A1275,Data[Index],Data[Comments])</f>
        <v>#N/A</v>
      </c>
    </row>
    <row r="1276" spans="1:16" x14ac:dyDescent="0.2">
      <c r="A1276" s="129"/>
      <c r="B1276" s="129"/>
      <c r="C1276" s="129" t="e" cm="1">
        <f t="array" ref="C1276">_xlfn.XLOOKUP($A1276&amp;$Q$3&amp;$R$3,Data[Index]&amp;Data[Valid Test, Can be used for conformity (Y/N)]&amp;Data[Cycle],Data[Test Name])</f>
        <v>#N/A</v>
      </c>
      <c r="D1276" s="167" t="e" cm="1">
        <f t="array" ref="D1276">_xlfn.XLOOKUP($A1276&amp;$Q$3&amp;$R$3,Data[Index]&amp;Data[Valid Test, Can be used for conformity (Y/N)]&amp;Data[Cycle],Data[Mileage (Miles)])</f>
        <v>#N/A</v>
      </c>
      <c r="E1276" s="130" t="e" cm="1">
        <f t="array" ref="E1276">_xlfn.XLOOKUP($A1276&amp;$Q$3&amp;$R$3,Data[Index]&amp;Data[Valid Test, Can be used for conformity (Y/N)]&amp;Data[Cycle],Data[Date])</f>
        <v>#N/A</v>
      </c>
      <c r="F1276" s="129" t="e" cm="1">
        <f t="array" ref="F1276">_xlfn.XLOOKUP($A1276&amp;$Q$3&amp;$R$3,Data[Index]&amp;Data[Valid Test, Can be used for conformity (Y/N)]&amp;Data[Cycle],Data[CO/km (mg)])</f>
        <v>#N/A</v>
      </c>
      <c r="G1276" s="129" t="e" cm="1">
        <f t="array" ref="G1276">_xlfn.XLOOKUP($A1276&amp;$Q$3,Data[Index]&amp;Data[Valid Test, Can be used for conformity (Y/N)],Data[CO2/km (g)])</f>
        <v>#N/A</v>
      </c>
      <c r="H1276" s="129" t="e" cm="1">
        <f t="array" ref="H1276">_xlfn.XLOOKUP($A1276&amp;$Q$3,Data[Index]&amp;Data[Valid Test, Can be used for conformity (Y/N)],Data[THC/km (mg)])</f>
        <v>#N/A</v>
      </c>
      <c r="I1276" s="129" t="e" cm="1">
        <f t="array" ref="I1276">_xlfn.XLOOKUP($A1276&amp;$Q$3,Data[Index]&amp;Data[Valid Test, Can be used for conformity (Y/N)],Data[NOx/km (mg)])</f>
        <v>#N/A</v>
      </c>
      <c r="J1276" s="129" t="e" cm="1">
        <f t="array" ref="J1276">_xlfn.XLOOKUP($A1276&amp;$Q$3,Data[Index]&amp;Data[Valid Test, Can be used for conformity (Y/N)],Data[THC + NOx/km (mg)])</f>
        <v>#N/A</v>
      </c>
      <c r="K1276" s="142" t="e" cm="1">
        <f t="array" ref="K1276">_xlfn.XLOOKUP($A1276&amp;$Q$3,Data[Index]&amp;Data[Valid Test, Can be used for conformity (Y/N)],Data[PN/km ('#)])</f>
        <v>#N/A</v>
      </c>
      <c r="L1276" s="129" t="e" cm="1">
        <f t="array" ref="L1276">_xlfn.XLOOKUP($A1276&amp;$Q$3,Data[Index]&amp;Data[Valid Test, Can be used for conformity (Y/N)],Data[PM/km (mg)])</f>
        <v>#N/A</v>
      </c>
      <c r="M1276" s="126" t="e" cm="1">
        <f t="array" ref="M1276">_xlfn.XLOOKUP($A1276&amp;$Q$3,Data[Index]&amp;Data[Valid Test, Can be used for conformity (Y/N)],Data[CH4 (mg/km)])</f>
        <v>#N/A</v>
      </c>
      <c r="N1276" s="126" t="e" cm="1">
        <f t="array" ref="N1276">_xlfn.XLOOKUP($A1276&amp;$Q$3,Data[Index]&amp;Data[Valid Test, Can be used for conformity (Y/N)],Data[N20 (mg/km)])</f>
        <v>#N/A</v>
      </c>
      <c r="O1276" s="129" t="e" cm="1">
        <f t="array" ref="O1276">_xlfn.XLOOKUP($A1276&amp;$Q$3,Data[Index]&amp;Data[Valid Test, Can be used for conformity (Y/N)],Data[l/100km])</f>
        <v>#N/A</v>
      </c>
      <c r="P1276" s="138">
        <f>_xlfn.XLOOKUP($A1276,Data[Index],Data[Comments])</f>
        <v>0</v>
      </c>
    </row>
    <row r="1277" spans="1:16" x14ac:dyDescent="0.2">
      <c r="A1277" s="129"/>
      <c r="B1277" s="129"/>
      <c r="C1277" s="129" t="e" cm="1">
        <f t="array" ref="C1277">_xlfn.XLOOKUP($A1277&amp;$Q$3&amp;$R$3,Data[Index]&amp;Data[Valid Test, Can be used for conformity (Y/N)]&amp;Data[Cycle],Data[Test Name])</f>
        <v>#N/A</v>
      </c>
      <c r="D1277" s="167" t="e" cm="1">
        <f t="array" ref="D1277">_xlfn.XLOOKUP($A1277&amp;$Q$3&amp;$R$3,Data[Index]&amp;Data[Valid Test, Can be used for conformity (Y/N)]&amp;Data[Cycle],Data[Mileage (Miles)])</f>
        <v>#N/A</v>
      </c>
      <c r="E1277" s="130" t="e" cm="1">
        <f t="array" ref="E1277">_xlfn.XLOOKUP($A1277&amp;$Q$3&amp;$R$3,Data[Index]&amp;Data[Valid Test, Can be used for conformity (Y/N)]&amp;Data[Cycle],Data[Date])</f>
        <v>#N/A</v>
      </c>
      <c r="F1277" s="129" t="e" cm="1">
        <f t="array" ref="F1277">_xlfn.XLOOKUP($A1277&amp;$Q$3&amp;$R$3,Data[Index]&amp;Data[Valid Test, Can be used for conformity (Y/N)]&amp;Data[Cycle],Data[CO/km (mg)])</f>
        <v>#N/A</v>
      </c>
      <c r="G1277" s="129" t="e" cm="1">
        <f t="array" ref="G1277">_xlfn.XLOOKUP($A1277&amp;$Q$3,Data[Index]&amp;Data[Valid Test, Can be used for conformity (Y/N)],Data[CO2/km (g)])</f>
        <v>#N/A</v>
      </c>
      <c r="H1277" s="129" t="e" cm="1">
        <f t="array" ref="H1277">_xlfn.XLOOKUP($A1277&amp;$Q$3,Data[Index]&amp;Data[Valid Test, Can be used for conformity (Y/N)],Data[THC/km (mg)])</f>
        <v>#N/A</v>
      </c>
      <c r="I1277" s="129" t="e" cm="1">
        <f t="array" ref="I1277">_xlfn.XLOOKUP($A1277&amp;$Q$3,Data[Index]&amp;Data[Valid Test, Can be used for conformity (Y/N)],Data[NOx/km (mg)])</f>
        <v>#N/A</v>
      </c>
      <c r="J1277" s="129" t="e" cm="1">
        <f t="array" ref="J1277">_xlfn.XLOOKUP($A1277&amp;$Q$3,Data[Index]&amp;Data[Valid Test, Can be used for conformity (Y/N)],Data[THC + NOx/km (mg)])</f>
        <v>#N/A</v>
      </c>
      <c r="K1277" s="142" t="e" cm="1">
        <f t="array" ref="K1277">_xlfn.XLOOKUP($A1277&amp;$Q$3,Data[Index]&amp;Data[Valid Test, Can be used for conformity (Y/N)],Data[PN/km ('#)])</f>
        <v>#N/A</v>
      </c>
      <c r="L1277" s="129" t="e" cm="1">
        <f t="array" ref="L1277">_xlfn.XLOOKUP($A1277&amp;$Q$3,Data[Index]&amp;Data[Valid Test, Can be used for conformity (Y/N)],Data[PM/km (mg)])</f>
        <v>#N/A</v>
      </c>
      <c r="M1277" s="126" t="e" cm="1">
        <f t="array" ref="M1277">_xlfn.XLOOKUP($A1277&amp;$Q$3,Data[Index]&amp;Data[Valid Test, Can be used for conformity (Y/N)],Data[CH4 (mg/km)])</f>
        <v>#N/A</v>
      </c>
      <c r="N1277" s="126" t="e" cm="1">
        <f t="array" ref="N1277">_xlfn.XLOOKUP($A1277&amp;$Q$3,Data[Index]&amp;Data[Valid Test, Can be used for conformity (Y/N)],Data[N20 (mg/km)])</f>
        <v>#N/A</v>
      </c>
      <c r="O1277" s="129" t="e" cm="1">
        <f t="array" ref="O1277">_xlfn.XLOOKUP($A1277&amp;$Q$3,Data[Index]&amp;Data[Valid Test, Can be used for conformity (Y/N)],Data[l/100km])</f>
        <v>#N/A</v>
      </c>
      <c r="P1277" s="138">
        <f>_xlfn.XLOOKUP($A1277,Data[Index],Data[Comments])</f>
        <v>0</v>
      </c>
    </row>
    <row r="1278" spans="1:16" x14ac:dyDescent="0.2">
      <c r="A1278" s="129"/>
      <c r="B1278" s="129"/>
      <c r="C1278" s="129" t="e" cm="1">
        <f t="array" ref="C1278">_xlfn.XLOOKUP($A1278&amp;$Q$3&amp;$R$3,Data[Index]&amp;Data[Valid Test, Can be used for conformity (Y/N)]&amp;Data[Cycle],Data[Test Name])</f>
        <v>#N/A</v>
      </c>
      <c r="D1278" s="167" t="e" cm="1">
        <f t="array" ref="D1278">_xlfn.XLOOKUP($A1278&amp;$Q$3&amp;$R$3,Data[Index]&amp;Data[Valid Test, Can be used for conformity (Y/N)]&amp;Data[Cycle],Data[Mileage (Miles)])</f>
        <v>#N/A</v>
      </c>
      <c r="E1278" s="130" t="e" cm="1">
        <f t="array" ref="E1278">_xlfn.XLOOKUP($A1278&amp;$Q$3&amp;$R$3,Data[Index]&amp;Data[Valid Test, Can be used for conformity (Y/N)]&amp;Data[Cycle],Data[Date])</f>
        <v>#N/A</v>
      </c>
      <c r="F1278" s="129" t="e" cm="1">
        <f t="array" ref="F1278">_xlfn.XLOOKUP($A1278&amp;$Q$3&amp;$R$3,Data[Index]&amp;Data[Valid Test, Can be used for conformity (Y/N)]&amp;Data[Cycle],Data[CO/km (mg)])</f>
        <v>#N/A</v>
      </c>
      <c r="G1278" s="129" t="e" cm="1">
        <f t="array" ref="G1278">_xlfn.XLOOKUP($A1278&amp;$Q$3,Data[Index]&amp;Data[Valid Test, Can be used for conformity (Y/N)],Data[CO2/km (g)])</f>
        <v>#N/A</v>
      </c>
      <c r="H1278" s="129" t="e" cm="1">
        <f t="array" ref="H1278">_xlfn.XLOOKUP($A1278&amp;$Q$3,Data[Index]&amp;Data[Valid Test, Can be used for conformity (Y/N)],Data[THC/km (mg)])</f>
        <v>#N/A</v>
      </c>
      <c r="I1278" s="129" t="e" cm="1">
        <f t="array" ref="I1278">_xlfn.XLOOKUP($A1278&amp;$Q$3,Data[Index]&amp;Data[Valid Test, Can be used for conformity (Y/N)],Data[NOx/km (mg)])</f>
        <v>#N/A</v>
      </c>
      <c r="J1278" s="129" t="e" cm="1">
        <f t="array" ref="J1278">_xlfn.XLOOKUP($A1278&amp;$Q$3,Data[Index]&amp;Data[Valid Test, Can be used for conformity (Y/N)],Data[THC + NOx/km (mg)])</f>
        <v>#N/A</v>
      </c>
      <c r="K1278" s="142" t="e" cm="1">
        <f t="array" ref="K1278">_xlfn.XLOOKUP($A1278&amp;$Q$3,Data[Index]&amp;Data[Valid Test, Can be used for conformity (Y/N)],Data[PN/km ('#)])</f>
        <v>#N/A</v>
      </c>
      <c r="L1278" s="129" t="e" cm="1">
        <f t="array" ref="L1278">_xlfn.XLOOKUP($A1278&amp;$Q$3,Data[Index]&amp;Data[Valid Test, Can be used for conformity (Y/N)],Data[PM/km (mg)])</f>
        <v>#N/A</v>
      </c>
      <c r="M1278" s="126" t="e" cm="1">
        <f t="array" ref="M1278">_xlfn.XLOOKUP($A1278&amp;$Q$3,Data[Index]&amp;Data[Valid Test, Can be used for conformity (Y/N)],Data[CH4 (mg/km)])</f>
        <v>#N/A</v>
      </c>
      <c r="N1278" s="126" t="e" cm="1">
        <f t="array" ref="N1278">_xlfn.XLOOKUP($A1278&amp;$Q$3,Data[Index]&amp;Data[Valid Test, Can be used for conformity (Y/N)],Data[N20 (mg/km)])</f>
        <v>#N/A</v>
      </c>
      <c r="O1278" s="129" t="e" cm="1">
        <f t="array" ref="O1278">_xlfn.XLOOKUP($A1278&amp;$Q$3,Data[Index]&amp;Data[Valid Test, Can be used for conformity (Y/N)],Data[l/100km])</f>
        <v>#N/A</v>
      </c>
      <c r="P1278" s="138" t="e">
        <f>_xlfn.XLOOKUP($A1278,Data[Index],Data[Comments])</f>
        <v>#N/A</v>
      </c>
    </row>
    <row r="1279" spans="1:16" x14ac:dyDescent="0.2">
      <c r="A1279" s="129"/>
      <c r="B1279" s="129"/>
      <c r="C1279" s="129" t="e" cm="1">
        <f t="array" ref="C1279">_xlfn.XLOOKUP($A1279&amp;$Q$3&amp;$R$3,Data[Index]&amp;Data[Valid Test, Can be used for conformity (Y/N)]&amp;Data[Cycle],Data[Test Name])</f>
        <v>#N/A</v>
      </c>
      <c r="D1279" s="167" t="e" cm="1">
        <f t="array" ref="D1279">_xlfn.XLOOKUP($A1279&amp;$Q$3&amp;$R$3,Data[Index]&amp;Data[Valid Test, Can be used for conformity (Y/N)]&amp;Data[Cycle],Data[Mileage (Miles)])</f>
        <v>#N/A</v>
      </c>
      <c r="E1279" s="130" t="e" cm="1">
        <f t="array" ref="E1279">_xlfn.XLOOKUP($A1279&amp;$Q$3&amp;$R$3,Data[Index]&amp;Data[Valid Test, Can be used for conformity (Y/N)]&amp;Data[Cycle],Data[Date])</f>
        <v>#N/A</v>
      </c>
      <c r="F1279" s="129" t="e" cm="1">
        <f t="array" ref="F1279">_xlfn.XLOOKUP($A1279&amp;$Q$3&amp;$R$3,Data[Index]&amp;Data[Valid Test, Can be used for conformity (Y/N)]&amp;Data[Cycle],Data[CO/km (mg)])</f>
        <v>#N/A</v>
      </c>
      <c r="G1279" s="129" t="e" cm="1">
        <f t="array" ref="G1279">_xlfn.XLOOKUP($A1279&amp;$Q$3,Data[Index]&amp;Data[Valid Test, Can be used for conformity (Y/N)],Data[CO2/km (g)])</f>
        <v>#N/A</v>
      </c>
      <c r="H1279" s="129" t="e" cm="1">
        <f t="array" ref="H1279">_xlfn.XLOOKUP($A1279&amp;$Q$3,Data[Index]&amp;Data[Valid Test, Can be used for conformity (Y/N)],Data[THC/km (mg)])</f>
        <v>#N/A</v>
      </c>
      <c r="I1279" s="129" t="e" cm="1">
        <f t="array" ref="I1279">_xlfn.XLOOKUP($A1279&amp;$Q$3,Data[Index]&amp;Data[Valid Test, Can be used for conformity (Y/N)],Data[NOx/km (mg)])</f>
        <v>#N/A</v>
      </c>
      <c r="J1279" s="129" t="e" cm="1">
        <f t="array" ref="J1279">_xlfn.XLOOKUP($A1279&amp;$Q$3,Data[Index]&amp;Data[Valid Test, Can be used for conformity (Y/N)],Data[THC + NOx/km (mg)])</f>
        <v>#N/A</v>
      </c>
      <c r="K1279" s="142" t="e" cm="1">
        <f t="array" ref="K1279">_xlfn.XLOOKUP($A1279&amp;$Q$3,Data[Index]&amp;Data[Valid Test, Can be used for conformity (Y/N)],Data[PN/km ('#)])</f>
        <v>#N/A</v>
      </c>
      <c r="L1279" s="129" t="e" cm="1">
        <f t="array" ref="L1279">_xlfn.XLOOKUP($A1279&amp;$Q$3,Data[Index]&amp;Data[Valid Test, Can be used for conformity (Y/N)],Data[PM/km (mg)])</f>
        <v>#N/A</v>
      </c>
      <c r="M1279" s="126" t="e" cm="1">
        <f t="array" ref="M1279">_xlfn.XLOOKUP($A1279&amp;$Q$3,Data[Index]&amp;Data[Valid Test, Can be used for conformity (Y/N)],Data[CH4 (mg/km)])</f>
        <v>#N/A</v>
      </c>
      <c r="N1279" s="126" t="e" cm="1">
        <f t="array" ref="N1279">_xlfn.XLOOKUP($A1279&amp;$Q$3,Data[Index]&amp;Data[Valid Test, Can be used for conformity (Y/N)],Data[N20 (mg/km)])</f>
        <v>#N/A</v>
      </c>
      <c r="O1279" s="129" t="e" cm="1">
        <f t="array" ref="O1279">_xlfn.XLOOKUP($A1279&amp;$Q$3,Data[Index]&amp;Data[Valid Test, Can be used for conformity (Y/N)],Data[l/100km])</f>
        <v>#N/A</v>
      </c>
      <c r="P1279" s="138" t="e">
        <f>_xlfn.XLOOKUP($A1279,Data[Index],Data[Comments])</f>
        <v>#N/A</v>
      </c>
    </row>
    <row r="1280" spans="1:16" x14ac:dyDescent="0.2">
      <c r="A1280" s="129"/>
      <c r="B1280" s="129"/>
      <c r="C1280" s="129" t="e" cm="1">
        <f t="array" ref="C1280">_xlfn.XLOOKUP($A1280&amp;$Q$3&amp;$R$3,Data[Index]&amp;Data[Valid Test, Can be used for conformity (Y/N)]&amp;Data[Cycle],Data[Test Name])</f>
        <v>#N/A</v>
      </c>
      <c r="D1280" s="167" t="e" cm="1">
        <f t="array" ref="D1280">_xlfn.XLOOKUP($A1280&amp;$Q$3&amp;$R$3,Data[Index]&amp;Data[Valid Test, Can be used for conformity (Y/N)]&amp;Data[Cycle],Data[Mileage (Miles)])</f>
        <v>#N/A</v>
      </c>
      <c r="E1280" s="130" t="e" cm="1">
        <f t="array" ref="E1280">_xlfn.XLOOKUP($A1280&amp;$Q$3&amp;$R$3,Data[Index]&amp;Data[Valid Test, Can be used for conformity (Y/N)]&amp;Data[Cycle],Data[Date])</f>
        <v>#N/A</v>
      </c>
      <c r="F1280" s="129" t="e" cm="1">
        <f t="array" ref="F1280">_xlfn.XLOOKUP($A1280&amp;$Q$3&amp;$R$3,Data[Index]&amp;Data[Valid Test, Can be used for conformity (Y/N)]&amp;Data[Cycle],Data[CO/km (mg)])</f>
        <v>#N/A</v>
      </c>
      <c r="G1280" s="129" t="e" cm="1">
        <f t="array" ref="G1280">_xlfn.XLOOKUP($A1280&amp;$Q$3,Data[Index]&amp;Data[Valid Test, Can be used for conformity (Y/N)],Data[CO2/km (g)])</f>
        <v>#N/A</v>
      </c>
      <c r="H1280" s="129" t="e" cm="1">
        <f t="array" ref="H1280">_xlfn.XLOOKUP($A1280&amp;$Q$3,Data[Index]&amp;Data[Valid Test, Can be used for conformity (Y/N)],Data[THC/km (mg)])</f>
        <v>#N/A</v>
      </c>
      <c r="I1280" s="129" t="e" cm="1">
        <f t="array" ref="I1280">_xlfn.XLOOKUP($A1280&amp;$Q$3,Data[Index]&amp;Data[Valid Test, Can be used for conformity (Y/N)],Data[NOx/km (mg)])</f>
        <v>#N/A</v>
      </c>
      <c r="J1280" s="129" t="e" cm="1">
        <f t="array" ref="J1280">_xlfn.XLOOKUP($A1280&amp;$Q$3,Data[Index]&amp;Data[Valid Test, Can be used for conformity (Y/N)],Data[THC + NOx/km (mg)])</f>
        <v>#N/A</v>
      </c>
      <c r="K1280" s="142" t="e" cm="1">
        <f t="array" ref="K1280">_xlfn.XLOOKUP($A1280&amp;$Q$3,Data[Index]&amp;Data[Valid Test, Can be used for conformity (Y/N)],Data[PN/km ('#)])</f>
        <v>#N/A</v>
      </c>
      <c r="L1280" s="129" t="e" cm="1">
        <f t="array" ref="L1280">_xlfn.XLOOKUP($A1280&amp;$Q$3,Data[Index]&amp;Data[Valid Test, Can be used for conformity (Y/N)],Data[PM/km (mg)])</f>
        <v>#N/A</v>
      </c>
      <c r="M1280" s="126" t="e" cm="1">
        <f t="array" ref="M1280">_xlfn.XLOOKUP($A1280&amp;$Q$3,Data[Index]&amp;Data[Valid Test, Can be used for conformity (Y/N)],Data[CH4 (mg/km)])</f>
        <v>#N/A</v>
      </c>
      <c r="N1280" s="126" t="e" cm="1">
        <f t="array" ref="N1280">_xlfn.XLOOKUP($A1280&amp;$Q$3,Data[Index]&amp;Data[Valid Test, Can be used for conformity (Y/N)],Data[N20 (mg/km)])</f>
        <v>#N/A</v>
      </c>
      <c r="O1280" s="129" t="e" cm="1">
        <f t="array" ref="O1280">_xlfn.XLOOKUP($A1280&amp;$Q$3,Data[Index]&amp;Data[Valid Test, Can be used for conformity (Y/N)],Data[l/100km])</f>
        <v>#N/A</v>
      </c>
      <c r="P1280" s="138" t="e">
        <f>_xlfn.XLOOKUP($A1280,Data[Index],Data[Comments])</f>
        <v>#N/A</v>
      </c>
    </row>
    <row r="1281" spans="1:16" x14ac:dyDescent="0.2">
      <c r="A1281" s="129"/>
      <c r="B1281" s="129"/>
      <c r="C1281" s="129" t="e" cm="1">
        <f t="array" ref="C1281">_xlfn.XLOOKUP($A1281&amp;$Q$3&amp;$R$3,Data[Index]&amp;Data[Valid Test, Can be used for conformity (Y/N)]&amp;Data[Cycle],Data[Test Name])</f>
        <v>#N/A</v>
      </c>
      <c r="D1281" s="167" t="e" cm="1">
        <f t="array" ref="D1281">_xlfn.XLOOKUP($A1281&amp;$Q$3&amp;$R$3,Data[Index]&amp;Data[Valid Test, Can be used for conformity (Y/N)]&amp;Data[Cycle],Data[Mileage (Miles)])</f>
        <v>#N/A</v>
      </c>
      <c r="E1281" s="130" t="e" cm="1">
        <f t="array" ref="E1281">_xlfn.XLOOKUP($A1281&amp;$Q$3&amp;$R$3,Data[Index]&amp;Data[Valid Test, Can be used for conformity (Y/N)]&amp;Data[Cycle],Data[Date])</f>
        <v>#N/A</v>
      </c>
      <c r="F1281" s="129" t="e" cm="1">
        <f t="array" ref="F1281">_xlfn.XLOOKUP($A1281&amp;$Q$3&amp;$R$3,Data[Index]&amp;Data[Valid Test, Can be used for conformity (Y/N)]&amp;Data[Cycle],Data[CO/km (mg)])</f>
        <v>#N/A</v>
      </c>
      <c r="G1281" s="129" t="e" cm="1">
        <f t="array" ref="G1281">_xlfn.XLOOKUP($A1281&amp;$Q$3,Data[Index]&amp;Data[Valid Test, Can be used for conformity (Y/N)],Data[CO2/km (g)])</f>
        <v>#N/A</v>
      </c>
      <c r="H1281" s="129" t="e" cm="1">
        <f t="array" ref="H1281">_xlfn.XLOOKUP($A1281&amp;$Q$3,Data[Index]&amp;Data[Valid Test, Can be used for conformity (Y/N)],Data[THC/km (mg)])</f>
        <v>#N/A</v>
      </c>
      <c r="I1281" s="129" t="e" cm="1">
        <f t="array" ref="I1281">_xlfn.XLOOKUP($A1281&amp;$Q$3,Data[Index]&amp;Data[Valid Test, Can be used for conformity (Y/N)],Data[NOx/km (mg)])</f>
        <v>#N/A</v>
      </c>
      <c r="J1281" s="129" t="e" cm="1">
        <f t="array" ref="J1281">_xlfn.XLOOKUP($A1281&amp;$Q$3,Data[Index]&amp;Data[Valid Test, Can be used for conformity (Y/N)],Data[THC + NOx/km (mg)])</f>
        <v>#N/A</v>
      </c>
      <c r="K1281" s="142" t="e" cm="1">
        <f t="array" ref="K1281">_xlfn.XLOOKUP($A1281&amp;$Q$3,Data[Index]&amp;Data[Valid Test, Can be used for conformity (Y/N)],Data[PN/km ('#)])</f>
        <v>#N/A</v>
      </c>
      <c r="L1281" s="129" t="e" cm="1">
        <f t="array" ref="L1281">_xlfn.XLOOKUP($A1281&amp;$Q$3,Data[Index]&amp;Data[Valid Test, Can be used for conformity (Y/N)],Data[PM/km (mg)])</f>
        <v>#N/A</v>
      </c>
      <c r="M1281" s="126" t="e" cm="1">
        <f t="array" ref="M1281">_xlfn.XLOOKUP($A1281&amp;$Q$3,Data[Index]&amp;Data[Valid Test, Can be used for conformity (Y/N)],Data[CH4 (mg/km)])</f>
        <v>#N/A</v>
      </c>
      <c r="N1281" s="126" t="e" cm="1">
        <f t="array" ref="N1281">_xlfn.XLOOKUP($A1281&amp;$Q$3,Data[Index]&amp;Data[Valid Test, Can be used for conformity (Y/N)],Data[N20 (mg/km)])</f>
        <v>#N/A</v>
      </c>
      <c r="O1281" s="129" t="e" cm="1">
        <f t="array" ref="O1281">_xlfn.XLOOKUP($A1281&amp;$Q$3,Data[Index]&amp;Data[Valid Test, Can be used for conformity (Y/N)],Data[l/100km])</f>
        <v>#N/A</v>
      </c>
      <c r="P1281" s="138">
        <f>_xlfn.XLOOKUP($A1281,Data[Index],Data[Comments])</f>
        <v>0</v>
      </c>
    </row>
    <row r="1282" spans="1:16" x14ac:dyDescent="0.2">
      <c r="A1282" s="129"/>
      <c r="B1282" s="129"/>
      <c r="C1282" s="129" t="e" cm="1">
        <f t="array" ref="C1282">_xlfn.XLOOKUP($A1282&amp;$Q$3&amp;$R$3,Data[Index]&amp;Data[Valid Test, Can be used for conformity (Y/N)]&amp;Data[Cycle],Data[Test Name])</f>
        <v>#N/A</v>
      </c>
      <c r="D1282" s="167" t="e" cm="1">
        <f t="array" ref="D1282">_xlfn.XLOOKUP($A1282&amp;$Q$3&amp;$R$3,Data[Index]&amp;Data[Valid Test, Can be used for conformity (Y/N)]&amp;Data[Cycle],Data[Mileage (Miles)])</f>
        <v>#N/A</v>
      </c>
      <c r="E1282" s="130" t="e" cm="1">
        <f t="array" ref="E1282">_xlfn.XLOOKUP($A1282&amp;$Q$3&amp;$R$3,Data[Index]&amp;Data[Valid Test, Can be used for conformity (Y/N)]&amp;Data[Cycle],Data[Date])</f>
        <v>#N/A</v>
      </c>
      <c r="F1282" s="129" t="e" cm="1">
        <f t="array" ref="F1282">_xlfn.XLOOKUP($A1282&amp;$Q$3&amp;$R$3,Data[Index]&amp;Data[Valid Test, Can be used for conformity (Y/N)]&amp;Data[Cycle],Data[CO/km (mg)])</f>
        <v>#N/A</v>
      </c>
      <c r="G1282" s="129" t="e" cm="1">
        <f t="array" ref="G1282">_xlfn.XLOOKUP($A1282&amp;$Q$3,Data[Index]&amp;Data[Valid Test, Can be used for conformity (Y/N)],Data[CO2/km (g)])</f>
        <v>#N/A</v>
      </c>
      <c r="H1282" s="129" t="e" cm="1">
        <f t="array" ref="H1282">_xlfn.XLOOKUP($A1282&amp;$Q$3,Data[Index]&amp;Data[Valid Test, Can be used for conformity (Y/N)],Data[THC/km (mg)])</f>
        <v>#N/A</v>
      </c>
      <c r="I1282" s="129" t="e" cm="1">
        <f t="array" ref="I1282">_xlfn.XLOOKUP($A1282&amp;$Q$3,Data[Index]&amp;Data[Valid Test, Can be used for conformity (Y/N)],Data[NOx/km (mg)])</f>
        <v>#N/A</v>
      </c>
      <c r="J1282" s="129" t="e" cm="1">
        <f t="array" ref="J1282">_xlfn.XLOOKUP($A1282&amp;$Q$3,Data[Index]&amp;Data[Valid Test, Can be used for conformity (Y/N)],Data[THC + NOx/km (mg)])</f>
        <v>#N/A</v>
      </c>
      <c r="K1282" s="142" t="e" cm="1">
        <f t="array" ref="K1282">_xlfn.XLOOKUP($A1282&amp;$Q$3,Data[Index]&amp;Data[Valid Test, Can be used for conformity (Y/N)],Data[PN/km ('#)])</f>
        <v>#N/A</v>
      </c>
      <c r="L1282" s="129" t="e" cm="1">
        <f t="array" ref="L1282">_xlfn.XLOOKUP($A1282&amp;$Q$3,Data[Index]&amp;Data[Valid Test, Can be used for conformity (Y/N)],Data[PM/km (mg)])</f>
        <v>#N/A</v>
      </c>
      <c r="M1282" s="126" t="e" cm="1">
        <f t="array" ref="M1282">_xlfn.XLOOKUP($A1282&amp;$Q$3,Data[Index]&amp;Data[Valid Test, Can be used for conformity (Y/N)],Data[CH4 (mg/km)])</f>
        <v>#N/A</v>
      </c>
      <c r="N1282" s="126" t="e" cm="1">
        <f t="array" ref="N1282">_xlfn.XLOOKUP($A1282&amp;$Q$3,Data[Index]&amp;Data[Valid Test, Can be used for conformity (Y/N)],Data[N20 (mg/km)])</f>
        <v>#N/A</v>
      </c>
      <c r="O1282" s="129" t="e" cm="1">
        <f t="array" ref="O1282">_xlfn.XLOOKUP($A1282&amp;$Q$3,Data[Index]&amp;Data[Valid Test, Can be used for conformity (Y/N)],Data[l/100km])</f>
        <v>#N/A</v>
      </c>
      <c r="P1282" s="138">
        <f>_xlfn.XLOOKUP($A1282,Data[Index],Data[Comments])</f>
        <v>0</v>
      </c>
    </row>
    <row r="1283" spans="1:16" x14ac:dyDescent="0.2">
      <c r="A1283" s="129"/>
      <c r="B1283" s="129"/>
      <c r="C1283" s="129" t="e" cm="1">
        <f t="array" ref="C1283">_xlfn.XLOOKUP($A1283&amp;$Q$3&amp;$R$3,Data[Index]&amp;Data[Valid Test, Can be used for conformity (Y/N)]&amp;Data[Cycle],Data[Test Name])</f>
        <v>#N/A</v>
      </c>
      <c r="D1283" s="167" t="e" cm="1">
        <f t="array" ref="D1283">_xlfn.XLOOKUP($A1283&amp;$Q$3&amp;$R$3,Data[Index]&amp;Data[Valid Test, Can be used for conformity (Y/N)]&amp;Data[Cycle],Data[Mileage (Miles)])</f>
        <v>#N/A</v>
      </c>
      <c r="E1283" s="130" t="e" cm="1">
        <f t="array" ref="E1283">_xlfn.XLOOKUP($A1283&amp;$Q$3&amp;$R$3,Data[Index]&amp;Data[Valid Test, Can be used for conformity (Y/N)]&amp;Data[Cycle],Data[Date])</f>
        <v>#N/A</v>
      </c>
      <c r="F1283" s="129" t="e" cm="1">
        <f t="array" ref="F1283">_xlfn.XLOOKUP($A1283&amp;$Q$3&amp;$R$3,Data[Index]&amp;Data[Valid Test, Can be used for conformity (Y/N)]&amp;Data[Cycle],Data[CO/km (mg)])</f>
        <v>#N/A</v>
      </c>
      <c r="G1283" s="129" t="e" cm="1">
        <f t="array" ref="G1283">_xlfn.XLOOKUP($A1283&amp;$Q$3,Data[Index]&amp;Data[Valid Test, Can be used for conformity (Y/N)],Data[CO2/km (g)])</f>
        <v>#N/A</v>
      </c>
      <c r="H1283" s="129" t="e" cm="1">
        <f t="array" ref="H1283">_xlfn.XLOOKUP($A1283&amp;$Q$3,Data[Index]&amp;Data[Valid Test, Can be used for conformity (Y/N)],Data[THC/km (mg)])</f>
        <v>#N/A</v>
      </c>
      <c r="I1283" s="129" t="e" cm="1">
        <f t="array" ref="I1283">_xlfn.XLOOKUP($A1283&amp;$Q$3,Data[Index]&amp;Data[Valid Test, Can be used for conformity (Y/N)],Data[NOx/km (mg)])</f>
        <v>#N/A</v>
      </c>
      <c r="J1283" s="129" t="e" cm="1">
        <f t="array" ref="J1283">_xlfn.XLOOKUP($A1283&amp;$Q$3,Data[Index]&amp;Data[Valid Test, Can be used for conformity (Y/N)],Data[THC + NOx/km (mg)])</f>
        <v>#N/A</v>
      </c>
      <c r="K1283" s="142" t="e" cm="1">
        <f t="array" ref="K1283">_xlfn.XLOOKUP($A1283&amp;$Q$3,Data[Index]&amp;Data[Valid Test, Can be used for conformity (Y/N)],Data[PN/km ('#)])</f>
        <v>#N/A</v>
      </c>
      <c r="L1283" s="129" t="e" cm="1">
        <f t="array" ref="L1283">_xlfn.XLOOKUP($A1283&amp;$Q$3,Data[Index]&amp;Data[Valid Test, Can be used for conformity (Y/N)],Data[PM/km (mg)])</f>
        <v>#N/A</v>
      </c>
      <c r="M1283" s="126" t="e" cm="1">
        <f t="array" ref="M1283">_xlfn.XLOOKUP($A1283&amp;$Q$3,Data[Index]&amp;Data[Valid Test, Can be used for conformity (Y/N)],Data[CH4 (mg/km)])</f>
        <v>#N/A</v>
      </c>
      <c r="N1283" s="126" t="e" cm="1">
        <f t="array" ref="N1283">_xlfn.XLOOKUP($A1283&amp;$Q$3,Data[Index]&amp;Data[Valid Test, Can be used for conformity (Y/N)],Data[N20 (mg/km)])</f>
        <v>#N/A</v>
      </c>
      <c r="O1283" s="129" t="e" cm="1">
        <f t="array" ref="O1283">_xlfn.XLOOKUP($A1283&amp;$Q$3,Data[Index]&amp;Data[Valid Test, Can be used for conformity (Y/N)],Data[l/100km])</f>
        <v>#N/A</v>
      </c>
      <c r="P1283" s="138" t="e">
        <f>_xlfn.XLOOKUP($A1283,Data[Index],Data[Comments])</f>
        <v>#N/A</v>
      </c>
    </row>
    <row r="1284" spans="1:16" x14ac:dyDescent="0.2">
      <c r="A1284" s="129"/>
      <c r="B1284" s="129"/>
      <c r="C1284" s="129" t="e" cm="1">
        <f t="array" ref="C1284">_xlfn.XLOOKUP($A1284&amp;$Q$3&amp;$R$3,Data[Index]&amp;Data[Valid Test, Can be used for conformity (Y/N)]&amp;Data[Cycle],Data[Test Name])</f>
        <v>#N/A</v>
      </c>
      <c r="D1284" s="167" t="e" cm="1">
        <f t="array" ref="D1284">_xlfn.XLOOKUP($A1284&amp;$Q$3&amp;$R$3,Data[Index]&amp;Data[Valid Test, Can be used for conformity (Y/N)]&amp;Data[Cycle],Data[Mileage (Miles)])</f>
        <v>#N/A</v>
      </c>
      <c r="E1284" s="130" t="e" cm="1">
        <f t="array" ref="E1284">_xlfn.XLOOKUP($A1284&amp;$Q$3&amp;$R$3,Data[Index]&amp;Data[Valid Test, Can be used for conformity (Y/N)]&amp;Data[Cycle],Data[Date])</f>
        <v>#N/A</v>
      </c>
      <c r="F1284" s="129" t="e" cm="1">
        <f t="array" ref="F1284">_xlfn.XLOOKUP($A1284&amp;$Q$3&amp;$R$3,Data[Index]&amp;Data[Valid Test, Can be used for conformity (Y/N)]&amp;Data[Cycle],Data[CO/km (mg)])</f>
        <v>#N/A</v>
      </c>
      <c r="G1284" s="129" t="e" cm="1">
        <f t="array" ref="G1284">_xlfn.XLOOKUP($A1284&amp;$Q$3,Data[Index]&amp;Data[Valid Test, Can be used for conformity (Y/N)],Data[CO2/km (g)])</f>
        <v>#N/A</v>
      </c>
      <c r="H1284" s="129" t="e" cm="1">
        <f t="array" ref="H1284">_xlfn.XLOOKUP($A1284&amp;$Q$3,Data[Index]&amp;Data[Valid Test, Can be used for conformity (Y/N)],Data[THC/km (mg)])</f>
        <v>#N/A</v>
      </c>
      <c r="I1284" s="129" t="e" cm="1">
        <f t="array" ref="I1284">_xlfn.XLOOKUP($A1284&amp;$Q$3,Data[Index]&amp;Data[Valid Test, Can be used for conformity (Y/N)],Data[NOx/km (mg)])</f>
        <v>#N/A</v>
      </c>
      <c r="J1284" s="129" t="e" cm="1">
        <f t="array" ref="J1284">_xlfn.XLOOKUP($A1284&amp;$Q$3,Data[Index]&amp;Data[Valid Test, Can be used for conformity (Y/N)],Data[THC + NOx/km (mg)])</f>
        <v>#N/A</v>
      </c>
      <c r="K1284" s="142" t="e" cm="1">
        <f t="array" ref="K1284">_xlfn.XLOOKUP($A1284&amp;$Q$3,Data[Index]&amp;Data[Valid Test, Can be used for conformity (Y/N)],Data[PN/km ('#)])</f>
        <v>#N/A</v>
      </c>
      <c r="L1284" s="129" t="e" cm="1">
        <f t="array" ref="L1284">_xlfn.XLOOKUP($A1284&amp;$Q$3,Data[Index]&amp;Data[Valid Test, Can be used for conformity (Y/N)],Data[PM/km (mg)])</f>
        <v>#N/A</v>
      </c>
      <c r="M1284" s="126" t="e" cm="1">
        <f t="array" ref="M1284">_xlfn.XLOOKUP($A1284&amp;$Q$3,Data[Index]&amp;Data[Valid Test, Can be used for conformity (Y/N)],Data[CH4 (mg/km)])</f>
        <v>#N/A</v>
      </c>
      <c r="N1284" s="126" t="e" cm="1">
        <f t="array" ref="N1284">_xlfn.XLOOKUP($A1284&amp;$Q$3,Data[Index]&amp;Data[Valid Test, Can be used for conformity (Y/N)],Data[N20 (mg/km)])</f>
        <v>#N/A</v>
      </c>
      <c r="O1284" s="129" t="e" cm="1">
        <f t="array" ref="O1284">_xlfn.XLOOKUP($A1284&amp;$Q$3,Data[Index]&amp;Data[Valid Test, Can be used for conformity (Y/N)],Data[l/100km])</f>
        <v>#N/A</v>
      </c>
      <c r="P1284" s="138">
        <f>_xlfn.XLOOKUP($A1284,Data[Index],Data[Comments])</f>
        <v>0</v>
      </c>
    </row>
    <row r="1285" spans="1:16" x14ac:dyDescent="0.2">
      <c r="A1285" s="129"/>
      <c r="B1285" s="129"/>
      <c r="C1285" s="129" t="e" cm="1">
        <f t="array" ref="C1285">_xlfn.XLOOKUP($A1285&amp;$Q$3&amp;$R$3,Data[Index]&amp;Data[Valid Test, Can be used for conformity (Y/N)]&amp;Data[Cycle],Data[Test Name])</f>
        <v>#N/A</v>
      </c>
      <c r="D1285" s="167" t="e" cm="1">
        <f t="array" ref="D1285">_xlfn.XLOOKUP($A1285&amp;$Q$3&amp;$R$3,Data[Index]&amp;Data[Valid Test, Can be used for conformity (Y/N)]&amp;Data[Cycle],Data[Mileage (Miles)])</f>
        <v>#N/A</v>
      </c>
      <c r="E1285" s="130" t="e" cm="1">
        <f t="array" ref="E1285">_xlfn.XLOOKUP($A1285&amp;$Q$3&amp;$R$3,Data[Index]&amp;Data[Valid Test, Can be used for conformity (Y/N)]&amp;Data[Cycle],Data[Date])</f>
        <v>#N/A</v>
      </c>
      <c r="F1285" s="129" t="e" cm="1">
        <f t="array" ref="F1285">_xlfn.XLOOKUP($A1285&amp;$Q$3&amp;$R$3,Data[Index]&amp;Data[Valid Test, Can be used for conformity (Y/N)]&amp;Data[Cycle],Data[CO/km (mg)])</f>
        <v>#N/A</v>
      </c>
      <c r="G1285" s="129" t="e" cm="1">
        <f t="array" ref="G1285">_xlfn.XLOOKUP($A1285&amp;$Q$3,Data[Index]&amp;Data[Valid Test, Can be used for conformity (Y/N)],Data[CO2/km (g)])</f>
        <v>#N/A</v>
      </c>
      <c r="H1285" s="129" t="e" cm="1">
        <f t="array" ref="H1285">_xlfn.XLOOKUP($A1285&amp;$Q$3,Data[Index]&amp;Data[Valid Test, Can be used for conformity (Y/N)],Data[THC/km (mg)])</f>
        <v>#N/A</v>
      </c>
      <c r="I1285" s="129" t="e" cm="1">
        <f t="array" ref="I1285">_xlfn.XLOOKUP($A1285&amp;$Q$3,Data[Index]&amp;Data[Valid Test, Can be used for conformity (Y/N)],Data[NOx/km (mg)])</f>
        <v>#N/A</v>
      </c>
      <c r="J1285" s="129" t="e" cm="1">
        <f t="array" ref="J1285">_xlfn.XLOOKUP($A1285&amp;$Q$3,Data[Index]&amp;Data[Valid Test, Can be used for conformity (Y/N)],Data[THC + NOx/km (mg)])</f>
        <v>#N/A</v>
      </c>
      <c r="K1285" s="142" t="e" cm="1">
        <f t="array" ref="K1285">_xlfn.XLOOKUP($A1285&amp;$Q$3,Data[Index]&amp;Data[Valid Test, Can be used for conformity (Y/N)],Data[PN/km ('#)])</f>
        <v>#N/A</v>
      </c>
      <c r="L1285" s="129" t="e" cm="1">
        <f t="array" ref="L1285">_xlfn.XLOOKUP($A1285&amp;$Q$3,Data[Index]&amp;Data[Valid Test, Can be used for conformity (Y/N)],Data[PM/km (mg)])</f>
        <v>#N/A</v>
      </c>
      <c r="M1285" s="126" t="e" cm="1">
        <f t="array" ref="M1285">_xlfn.XLOOKUP($A1285&amp;$Q$3,Data[Index]&amp;Data[Valid Test, Can be used for conformity (Y/N)],Data[CH4 (mg/km)])</f>
        <v>#N/A</v>
      </c>
      <c r="N1285" s="126" t="e" cm="1">
        <f t="array" ref="N1285">_xlfn.XLOOKUP($A1285&amp;$Q$3,Data[Index]&amp;Data[Valid Test, Can be used for conformity (Y/N)],Data[N20 (mg/km)])</f>
        <v>#N/A</v>
      </c>
      <c r="O1285" s="129" t="e" cm="1">
        <f t="array" ref="O1285">_xlfn.XLOOKUP($A1285&amp;$Q$3,Data[Index]&amp;Data[Valid Test, Can be used for conformity (Y/N)],Data[l/100km])</f>
        <v>#N/A</v>
      </c>
      <c r="P1285" s="138">
        <f>_xlfn.XLOOKUP($A1285,Data[Index],Data[Comments])</f>
        <v>0</v>
      </c>
    </row>
    <row r="1286" spans="1:16" x14ac:dyDescent="0.2">
      <c r="A1286" s="129"/>
      <c r="B1286" s="129"/>
      <c r="C1286" s="129" t="e" cm="1">
        <f t="array" ref="C1286">_xlfn.XLOOKUP($A1286&amp;$Q$3&amp;$R$3,Data[Index]&amp;Data[Valid Test, Can be used for conformity (Y/N)]&amp;Data[Cycle],Data[Test Name])</f>
        <v>#N/A</v>
      </c>
      <c r="D1286" s="167" t="e" cm="1">
        <f t="array" ref="D1286">_xlfn.XLOOKUP($A1286&amp;$Q$3&amp;$R$3,Data[Index]&amp;Data[Valid Test, Can be used for conformity (Y/N)]&amp;Data[Cycle],Data[Mileage (Miles)])</f>
        <v>#N/A</v>
      </c>
      <c r="E1286" s="130" t="e" cm="1">
        <f t="array" ref="E1286">_xlfn.XLOOKUP($A1286&amp;$Q$3&amp;$R$3,Data[Index]&amp;Data[Valid Test, Can be used for conformity (Y/N)]&amp;Data[Cycle],Data[Date])</f>
        <v>#N/A</v>
      </c>
      <c r="F1286" s="129" t="e" cm="1">
        <f t="array" ref="F1286">_xlfn.XLOOKUP($A1286&amp;$Q$3&amp;$R$3,Data[Index]&amp;Data[Valid Test, Can be used for conformity (Y/N)]&amp;Data[Cycle],Data[CO/km (mg)])</f>
        <v>#N/A</v>
      </c>
      <c r="G1286" s="129" t="e" cm="1">
        <f t="array" ref="G1286">_xlfn.XLOOKUP($A1286&amp;$Q$3,Data[Index]&amp;Data[Valid Test, Can be used for conformity (Y/N)],Data[CO2/km (g)])</f>
        <v>#N/A</v>
      </c>
      <c r="H1286" s="129" t="e" cm="1">
        <f t="array" ref="H1286">_xlfn.XLOOKUP($A1286&amp;$Q$3,Data[Index]&amp;Data[Valid Test, Can be used for conformity (Y/N)],Data[THC/km (mg)])</f>
        <v>#N/A</v>
      </c>
      <c r="I1286" s="129" t="e" cm="1">
        <f t="array" ref="I1286">_xlfn.XLOOKUP($A1286&amp;$Q$3,Data[Index]&amp;Data[Valid Test, Can be used for conformity (Y/N)],Data[NOx/km (mg)])</f>
        <v>#N/A</v>
      </c>
      <c r="J1286" s="129" t="e" cm="1">
        <f t="array" ref="J1286">_xlfn.XLOOKUP($A1286&amp;$Q$3,Data[Index]&amp;Data[Valid Test, Can be used for conformity (Y/N)],Data[THC + NOx/km (mg)])</f>
        <v>#N/A</v>
      </c>
      <c r="K1286" s="142" t="e" cm="1">
        <f t="array" ref="K1286">_xlfn.XLOOKUP($A1286&amp;$Q$3,Data[Index]&amp;Data[Valid Test, Can be used for conformity (Y/N)],Data[PN/km ('#)])</f>
        <v>#N/A</v>
      </c>
      <c r="L1286" s="129" t="e" cm="1">
        <f t="array" ref="L1286">_xlfn.XLOOKUP($A1286&amp;$Q$3,Data[Index]&amp;Data[Valid Test, Can be used for conformity (Y/N)],Data[PM/km (mg)])</f>
        <v>#N/A</v>
      </c>
      <c r="M1286" s="126" t="e" cm="1">
        <f t="array" ref="M1286">_xlfn.XLOOKUP($A1286&amp;$Q$3,Data[Index]&amp;Data[Valid Test, Can be used for conformity (Y/N)],Data[CH4 (mg/km)])</f>
        <v>#N/A</v>
      </c>
      <c r="N1286" s="126" t="e" cm="1">
        <f t="array" ref="N1286">_xlfn.XLOOKUP($A1286&amp;$Q$3,Data[Index]&amp;Data[Valid Test, Can be used for conformity (Y/N)],Data[N20 (mg/km)])</f>
        <v>#N/A</v>
      </c>
      <c r="O1286" s="129" t="e" cm="1">
        <f t="array" ref="O1286">_xlfn.XLOOKUP($A1286&amp;$Q$3,Data[Index]&amp;Data[Valid Test, Can be used for conformity (Y/N)],Data[l/100km])</f>
        <v>#N/A</v>
      </c>
      <c r="P1286" s="138" t="e">
        <f>_xlfn.XLOOKUP($A1286,Data[Index],Data[Comments])</f>
        <v>#N/A</v>
      </c>
    </row>
    <row r="1287" spans="1:16" x14ac:dyDescent="0.2">
      <c r="A1287" s="129"/>
      <c r="B1287" s="129"/>
      <c r="C1287" s="129" t="e" cm="1">
        <f t="array" ref="C1287">_xlfn.XLOOKUP($A1287&amp;$Q$3&amp;$R$3,Data[Index]&amp;Data[Valid Test, Can be used for conformity (Y/N)]&amp;Data[Cycle],Data[Test Name])</f>
        <v>#N/A</v>
      </c>
      <c r="D1287" s="167" t="e" cm="1">
        <f t="array" ref="D1287">_xlfn.XLOOKUP($A1287&amp;$Q$3&amp;$R$3,Data[Index]&amp;Data[Valid Test, Can be used for conformity (Y/N)]&amp;Data[Cycle],Data[Mileage (Miles)])</f>
        <v>#N/A</v>
      </c>
      <c r="E1287" s="130" t="e" cm="1">
        <f t="array" ref="E1287">_xlfn.XLOOKUP($A1287&amp;$Q$3&amp;$R$3,Data[Index]&amp;Data[Valid Test, Can be used for conformity (Y/N)]&amp;Data[Cycle],Data[Date])</f>
        <v>#N/A</v>
      </c>
      <c r="F1287" s="129" t="e" cm="1">
        <f t="array" ref="F1287">_xlfn.XLOOKUP($A1287&amp;$Q$3&amp;$R$3,Data[Index]&amp;Data[Valid Test, Can be used for conformity (Y/N)]&amp;Data[Cycle],Data[CO/km (mg)])</f>
        <v>#N/A</v>
      </c>
      <c r="G1287" s="129" t="e" cm="1">
        <f t="array" ref="G1287">_xlfn.XLOOKUP($A1287&amp;$Q$3,Data[Index]&amp;Data[Valid Test, Can be used for conformity (Y/N)],Data[CO2/km (g)])</f>
        <v>#N/A</v>
      </c>
      <c r="H1287" s="129" t="e" cm="1">
        <f t="array" ref="H1287">_xlfn.XLOOKUP($A1287&amp;$Q$3,Data[Index]&amp;Data[Valid Test, Can be used for conformity (Y/N)],Data[THC/km (mg)])</f>
        <v>#N/A</v>
      </c>
      <c r="I1287" s="129" t="e" cm="1">
        <f t="array" ref="I1287">_xlfn.XLOOKUP($A1287&amp;$Q$3,Data[Index]&amp;Data[Valid Test, Can be used for conformity (Y/N)],Data[NOx/km (mg)])</f>
        <v>#N/A</v>
      </c>
      <c r="J1287" s="129" t="e" cm="1">
        <f t="array" ref="J1287">_xlfn.XLOOKUP($A1287&amp;$Q$3,Data[Index]&amp;Data[Valid Test, Can be used for conformity (Y/N)],Data[THC + NOx/km (mg)])</f>
        <v>#N/A</v>
      </c>
      <c r="K1287" s="142" t="e" cm="1">
        <f t="array" ref="K1287">_xlfn.XLOOKUP($A1287&amp;$Q$3,Data[Index]&amp;Data[Valid Test, Can be used for conformity (Y/N)],Data[PN/km ('#)])</f>
        <v>#N/A</v>
      </c>
      <c r="L1287" s="129" t="e" cm="1">
        <f t="array" ref="L1287">_xlfn.XLOOKUP($A1287&amp;$Q$3,Data[Index]&amp;Data[Valid Test, Can be used for conformity (Y/N)],Data[PM/km (mg)])</f>
        <v>#N/A</v>
      </c>
      <c r="M1287" s="126" t="e" cm="1">
        <f t="array" ref="M1287">_xlfn.XLOOKUP($A1287&amp;$Q$3,Data[Index]&amp;Data[Valid Test, Can be used for conformity (Y/N)],Data[CH4 (mg/km)])</f>
        <v>#N/A</v>
      </c>
      <c r="N1287" s="126" t="e" cm="1">
        <f t="array" ref="N1287">_xlfn.XLOOKUP($A1287&amp;$Q$3,Data[Index]&amp;Data[Valid Test, Can be used for conformity (Y/N)],Data[N20 (mg/km)])</f>
        <v>#N/A</v>
      </c>
      <c r="O1287" s="129" t="e" cm="1">
        <f t="array" ref="O1287">_xlfn.XLOOKUP($A1287&amp;$Q$3,Data[Index]&amp;Data[Valid Test, Can be used for conformity (Y/N)],Data[l/100km])</f>
        <v>#N/A</v>
      </c>
      <c r="P1287" s="138" t="e">
        <f>_xlfn.XLOOKUP($A1287,Data[Index],Data[Comments])</f>
        <v>#N/A</v>
      </c>
    </row>
    <row r="1288" spans="1:16" x14ac:dyDescent="0.2">
      <c r="A1288" s="129"/>
      <c r="B1288" s="129"/>
      <c r="C1288" s="129" t="e" cm="1">
        <f t="array" ref="C1288">_xlfn.XLOOKUP($A1288&amp;$Q$3&amp;$R$3,Data[Index]&amp;Data[Valid Test, Can be used for conformity (Y/N)]&amp;Data[Cycle],Data[Test Name])</f>
        <v>#N/A</v>
      </c>
      <c r="D1288" s="167" t="e" cm="1">
        <f t="array" ref="D1288">_xlfn.XLOOKUP($A1288&amp;$Q$3&amp;$R$3,Data[Index]&amp;Data[Valid Test, Can be used for conformity (Y/N)]&amp;Data[Cycle],Data[Mileage (Miles)])</f>
        <v>#N/A</v>
      </c>
      <c r="E1288" s="130" t="e" cm="1">
        <f t="array" ref="E1288">_xlfn.XLOOKUP($A1288&amp;$Q$3&amp;$R$3,Data[Index]&amp;Data[Valid Test, Can be used for conformity (Y/N)]&amp;Data[Cycle],Data[Date])</f>
        <v>#N/A</v>
      </c>
      <c r="F1288" s="129" t="e" cm="1">
        <f t="array" ref="F1288">_xlfn.XLOOKUP($A1288&amp;$Q$3&amp;$R$3,Data[Index]&amp;Data[Valid Test, Can be used for conformity (Y/N)]&amp;Data[Cycle],Data[CO/km (mg)])</f>
        <v>#N/A</v>
      </c>
      <c r="G1288" s="129" t="e" cm="1">
        <f t="array" ref="G1288">_xlfn.XLOOKUP($A1288&amp;$Q$3,Data[Index]&amp;Data[Valid Test, Can be used for conformity (Y/N)],Data[CO2/km (g)])</f>
        <v>#N/A</v>
      </c>
      <c r="H1288" s="129" t="e" cm="1">
        <f t="array" ref="H1288">_xlfn.XLOOKUP($A1288&amp;$Q$3,Data[Index]&amp;Data[Valid Test, Can be used for conformity (Y/N)],Data[THC/km (mg)])</f>
        <v>#N/A</v>
      </c>
      <c r="I1288" s="129" t="e" cm="1">
        <f t="array" ref="I1288">_xlfn.XLOOKUP($A1288&amp;$Q$3,Data[Index]&amp;Data[Valid Test, Can be used for conformity (Y/N)],Data[NOx/km (mg)])</f>
        <v>#N/A</v>
      </c>
      <c r="J1288" s="129" t="e" cm="1">
        <f t="array" ref="J1288">_xlfn.XLOOKUP($A1288&amp;$Q$3,Data[Index]&amp;Data[Valid Test, Can be used for conformity (Y/N)],Data[THC + NOx/km (mg)])</f>
        <v>#N/A</v>
      </c>
      <c r="K1288" s="142" t="e" cm="1">
        <f t="array" ref="K1288">_xlfn.XLOOKUP($A1288&amp;$Q$3,Data[Index]&amp;Data[Valid Test, Can be used for conformity (Y/N)],Data[PN/km ('#)])</f>
        <v>#N/A</v>
      </c>
      <c r="L1288" s="129" t="e" cm="1">
        <f t="array" ref="L1288">_xlfn.XLOOKUP($A1288&amp;$Q$3,Data[Index]&amp;Data[Valid Test, Can be used for conformity (Y/N)],Data[PM/km (mg)])</f>
        <v>#N/A</v>
      </c>
      <c r="M1288" s="126" t="e" cm="1">
        <f t="array" ref="M1288">_xlfn.XLOOKUP($A1288&amp;$Q$3,Data[Index]&amp;Data[Valid Test, Can be used for conformity (Y/N)],Data[CH4 (mg/km)])</f>
        <v>#N/A</v>
      </c>
      <c r="N1288" s="126" t="e" cm="1">
        <f t="array" ref="N1288">_xlfn.XLOOKUP($A1288&amp;$Q$3,Data[Index]&amp;Data[Valid Test, Can be used for conformity (Y/N)],Data[N20 (mg/km)])</f>
        <v>#N/A</v>
      </c>
      <c r="O1288" s="129" t="e" cm="1">
        <f t="array" ref="O1288">_xlfn.XLOOKUP($A1288&amp;$Q$3,Data[Index]&amp;Data[Valid Test, Can be used for conformity (Y/N)],Data[l/100km])</f>
        <v>#N/A</v>
      </c>
      <c r="P1288" s="138" t="e">
        <f>_xlfn.XLOOKUP($A1288,Data[Index],Data[Comments])</f>
        <v>#N/A</v>
      </c>
    </row>
    <row r="1289" spans="1:16" x14ac:dyDescent="0.2">
      <c r="A1289" s="129"/>
      <c r="B1289" s="129"/>
      <c r="C1289" s="129" t="e" cm="1">
        <f t="array" ref="C1289">_xlfn.XLOOKUP($A1289&amp;$Q$3&amp;$R$3,Data[Index]&amp;Data[Valid Test, Can be used for conformity (Y/N)]&amp;Data[Cycle],Data[Test Name])</f>
        <v>#N/A</v>
      </c>
      <c r="D1289" s="167" t="e" cm="1">
        <f t="array" ref="D1289">_xlfn.XLOOKUP($A1289&amp;$Q$3&amp;$R$3,Data[Index]&amp;Data[Valid Test, Can be used for conformity (Y/N)]&amp;Data[Cycle],Data[Mileage (Miles)])</f>
        <v>#N/A</v>
      </c>
      <c r="E1289" s="130" t="e" cm="1">
        <f t="array" ref="E1289">_xlfn.XLOOKUP($A1289&amp;$Q$3&amp;$R$3,Data[Index]&amp;Data[Valid Test, Can be used for conformity (Y/N)]&amp;Data[Cycle],Data[Date])</f>
        <v>#N/A</v>
      </c>
      <c r="F1289" s="129" t="e" cm="1">
        <f t="array" ref="F1289">_xlfn.XLOOKUP($A1289&amp;$Q$3&amp;$R$3,Data[Index]&amp;Data[Valid Test, Can be used for conformity (Y/N)]&amp;Data[Cycle],Data[CO/km (mg)])</f>
        <v>#N/A</v>
      </c>
      <c r="G1289" s="129" t="e" cm="1">
        <f t="array" ref="G1289">_xlfn.XLOOKUP($A1289&amp;$Q$3,Data[Index]&amp;Data[Valid Test, Can be used for conformity (Y/N)],Data[CO2/km (g)])</f>
        <v>#N/A</v>
      </c>
      <c r="H1289" s="129" t="e" cm="1">
        <f t="array" ref="H1289">_xlfn.XLOOKUP($A1289&amp;$Q$3,Data[Index]&amp;Data[Valid Test, Can be used for conformity (Y/N)],Data[THC/km (mg)])</f>
        <v>#N/A</v>
      </c>
      <c r="I1289" s="129" t="e" cm="1">
        <f t="array" ref="I1289">_xlfn.XLOOKUP($A1289&amp;$Q$3,Data[Index]&amp;Data[Valid Test, Can be used for conformity (Y/N)],Data[NOx/km (mg)])</f>
        <v>#N/A</v>
      </c>
      <c r="J1289" s="129" t="e" cm="1">
        <f t="array" ref="J1289">_xlfn.XLOOKUP($A1289&amp;$Q$3,Data[Index]&amp;Data[Valid Test, Can be used for conformity (Y/N)],Data[THC + NOx/km (mg)])</f>
        <v>#N/A</v>
      </c>
      <c r="K1289" s="142" t="e" cm="1">
        <f t="array" ref="K1289">_xlfn.XLOOKUP($A1289&amp;$Q$3,Data[Index]&amp;Data[Valid Test, Can be used for conformity (Y/N)],Data[PN/km ('#)])</f>
        <v>#N/A</v>
      </c>
      <c r="L1289" s="129" t="e" cm="1">
        <f t="array" ref="L1289">_xlfn.XLOOKUP($A1289&amp;$Q$3,Data[Index]&amp;Data[Valid Test, Can be used for conformity (Y/N)],Data[PM/km (mg)])</f>
        <v>#N/A</v>
      </c>
      <c r="M1289" s="126" t="e" cm="1">
        <f t="array" ref="M1289">_xlfn.XLOOKUP($A1289&amp;$Q$3,Data[Index]&amp;Data[Valid Test, Can be used for conformity (Y/N)],Data[CH4 (mg/km)])</f>
        <v>#N/A</v>
      </c>
      <c r="N1289" s="126" t="e" cm="1">
        <f t="array" ref="N1289">_xlfn.XLOOKUP($A1289&amp;$Q$3,Data[Index]&amp;Data[Valid Test, Can be used for conformity (Y/N)],Data[N20 (mg/km)])</f>
        <v>#N/A</v>
      </c>
      <c r="O1289" s="129" t="e" cm="1">
        <f t="array" ref="O1289">_xlfn.XLOOKUP($A1289&amp;$Q$3,Data[Index]&amp;Data[Valid Test, Can be used for conformity (Y/N)],Data[l/100km])</f>
        <v>#N/A</v>
      </c>
      <c r="P1289" s="138">
        <f>_xlfn.XLOOKUP($A1289,Data[Index],Data[Comments])</f>
        <v>0</v>
      </c>
    </row>
    <row r="1290" spans="1:16" x14ac:dyDescent="0.2">
      <c r="A1290" s="129"/>
      <c r="B1290" s="129"/>
      <c r="C1290" s="129" t="e" cm="1">
        <f t="array" ref="C1290">_xlfn.XLOOKUP($A1290&amp;$Q$3&amp;$R$3,Data[Index]&amp;Data[Valid Test, Can be used for conformity (Y/N)]&amp;Data[Cycle],Data[Test Name])</f>
        <v>#N/A</v>
      </c>
      <c r="D1290" s="167" t="e" cm="1">
        <f t="array" ref="D1290">_xlfn.XLOOKUP($A1290&amp;$Q$3&amp;$R$3,Data[Index]&amp;Data[Valid Test, Can be used for conformity (Y/N)]&amp;Data[Cycle],Data[Mileage (Miles)])</f>
        <v>#N/A</v>
      </c>
      <c r="E1290" s="130" t="e" cm="1">
        <f t="array" ref="E1290">_xlfn.XLOOKUP($A1290&amp;$Q$3&amp;$R$3,Data[Index]&amp;Data[Valid Test, Can be used for conformity (Y/N)]&amp;Data[Cycle],Data[Date])</f>
        <v>#N/A</v>
      </c>
      <c r="F1290" s="129" t="e" cm="1">
        <f t="array" ref="F1290">_xlfn.XLOOKUP($A1290&amp;$Q$3&amp;$R$3,Data[Index]&amp;Data[Valid Test, Can be used for conformity (Y/N)]&amp;Data[Cycle],Data[CO/km (mg)])</f>
        <v>#N/A</v>
      </c>
      <c r="G1290" s="129" t="e" cm="1">
        <f t="array" ref="G1290">_xlfn.XLOOKUP($A1290&amp;$Q$3,Data[Index]&amp;Data[Valid Test, Can be used for conformity (Y/N)],Data[CO2/km (g)])</f>
        <v>#N/A</v>
      </c>
      <c r="H1290" s="129" t="e" cm="1">
        <f t="array" ref="H1290">_xlfn.XLOOKUP($A1290&amp;$Q$3,Data[Index]&amp;Data[Valid Test, Can be used for conformity (Y/N)],Data[THC/km (mg)])</f>
        <v>#N/A</v>
      </c>
      <c r="I1290" s="129" t="e" cm="1">
        <f t="array" ref="I1290">_xlfn.XLOOKUP($A1290&amp;$Q$3,Data[Index]&amp;Data[Valid Test, Can be used for conformity (Y/N)],Data[NOx/km (mg)])</f>
        <v>#N/A</v>
      </c>
      <c r="J1290" s="129" t="e" cm="1">
        <f t="array" ref="J1290">_xlfn.XLOOKUP($A1290&amp;$Q$3,Data[Index]&amp;Data[Valid Test, Can be used for conformity (Y/N)],Data[THC + NOx/km (mg)])</f>
        <v>#N/A</v>
      </c>
      <c r="K1290" s="142" t="e" cm="1">
        <f t="array" ref="K1290">_xlfn.XLOOKUP($A1290&amp;$Q$3,Data[Index]&amp;Data[Valid Test, Can be used for conformity (Y/N)],Data[PN/km ('#)])</f>
        <v>#N/A</v>
      </c>
      <c r="L1290" s="129" t="e" cm="1">
        <f t="array" ref="L1290">_xlfn.XLOOKUP($A1290&amp;$Q$3,Data[Index]&amp;Data[Valid Test, Can be used for conformity (Y/N)],Data[PM/km (mg)])</f>
        <v>#N/A</v>
      </c>
      <c r="M1290" s="126" t="e" cm="1">
        <f t="array" ref="M1290">_xlfn.XLOOKUP($A1290&amp;$Q$3,Data[Index]&amp;Data[Valid Test, Can be used for conformity (Y/N)],Data[CH4 (mg/km)])</f>
        <v>#N/A</v>
      </c>
      <c r="N1290" s="126" t="e" cm="1">
        <f t="array" ref="N1290">_xlfn.XLOOKUP($A1290&amp;$Q$3,Data[Index]&amp;Data[Valid Test, Can be used for conformity (Y/N)],Data[N20 (mg/km)])</f>
        <v>#N/A</v>
      </c>
      <c r="O1290" s="129" t="e" cm="1">
        <f t="array" ref="O1290">_xlfn.XLOOKUP($A1290&amp;$Q$3,Data[Index]&amp;Data[Valid Test, Can be used for conformity (Y/N)],Data[l/100km])</f>
        <v>#N/A</v>
      </c>
      <c r="P1290" s="138">
        <f>_xlfn.XLOOKUP($A1290,Data[Index],Data[Comments])</f>
        <v>0</v>
      </c>
    </row>
    <row r="1291" spans="1:16" x14ac:dyDescent="0.2">
      <c r="A1291" s="129"/>
      <c r="B1291" s="129"/>
      <c r="C1291" s="129" t="e" cm="1">
        <f t="array" ref="C1291">_xlfn.XLOOKUP($A1291&amp;$Q$3&amp;$R$3,Data[Index]&amp;Data[Valid Test, Can be used for conformity (Y/N)]&amp;Data[Cycle],Data[Test Name])</f>
        <v>#N/A</v>
      </c>
      <c r="D1291" s="167" t="e" cm="1">
        <f t="array" ref="D1291">_xlfn.XLOOKUP($A1291&amp;$Q$3&amp;$R$3,Data[Index]&amp;Data[Valid Test, Can be used for conformity (Y/N)]&amp;Data[Cycle],Data[Mileage (Miles)])</f>
        <v>#N/A</v>
      </c>
      <c r="E1291" s="130" t="e" cm="1">
        <f t="array" ref="E1291">_xlfn.XLOOKUP($A1291&amp;$Q$3&amp;$R$3,Data[Index]&amp;Data[Valid Test, Can be used for conformity (Y/N)]&amp;Data[Cycle],Data[Date])</f>
        <v>#N/A</v>
      </c>
      <c r="F1291" s="129" t="e" cm="1">
        <f t="array" ref="F1291">_xlfn.XLOOKUP($A1291&amp;$Q$3&amp;$R$3,Data[Index]&amp;Data[Valid Test, Can be used for conformity (Y/N)]&amp;Data[Cycle],Data[CO/km (mg)])</f>
        <v>#N/A</v>
      </c>
      <c r="G1291" s="129" t="e" cm="1">
        <f t="array" ref="G1291">_xlfn.XLOOKUP($A1291&amp;$Q$3,Data[Index]&amp;Data[Valid Test, Can be used for conformity (Y/N)],Data[CO2/km (g)])</f>
        <v>#N/A</v>
      </c>
      <c r="H1291" s="129" t="e" cm="1">
        <f t="array" ref="H1291">_xlfn.XLOOKUP($A1291&amp;$Q$3,Data[Index]&amp;Data[Valid Test, Can be used for conformity (Y/N)],Data[THC/km (mg)])</f>
        <v>#N/A</v>
      </c>
      <c r="I1291" s="129" t="e" cm="1">
        <f t="array" ref="I1291">_xlfn.XLOOKUP($A1291&amp;$Q$3,Data[Index]&amp;Data[Valid Test, Can be used for conformity (Y/N)],Data[NOx/km (mg)])</f>
        <v>#N/A</v>
      </c>
      <c r="J1291" s="129" t="e" cm="1">
        <f t="array" ref="J1291">_xlfn.XLOOKUP($A1291&amp;$Q$3,Data[Index]&amp;Data[Valid Test, Can be used for conformity (Y/N)],Data[THC + NOx/km (mg)])</f>
        <v>#N/A</v>
      </c>
      <c r="K1291" s="142" t="e" cm="1">
        <f t="array" ref="K1291">_xlfn.XLOOKUP($A1291&amp;$Q$3,Data[Index]&amp;Data[Valid Test, Can be used for conformity (Y/N)],Data[PN/km ('#)])</f>
        <v>#N/A</v>
      </c>
      <c r="L1291" s="129" t="e" cm="1">
        <f t="array" ref="L1291">_xlfn.XLOOKUP($A1291&amp;$Q$3,Data[Index]&amp;Data[Valid Test, Can be used for conformity (Y/N)],Data[PM/km (mg)])</f>
        <v>#N/A</v>
      </c>
      <c r="M1291" s="126" t="e" cm="1">
        <f t="array" ref="M1291">_xlfn.XLOOKUP($A1291&amp;$Q$3,Data[Index]&amp;Data[Valid Test, Can be used for conformity (Y/N)],Data[CH4 (mg/km)])</f>
        <v>#N/A</v>
      </c>
      <c r="N1291" s="126" t="e" cm="1">
        <f t="array" ref="N1291">_xlfn.XLOOKUP($A1291&amp;$Q$3,Data[Index]&amp;Data[Valid Test, Can be used for conformity (Y/N)],Data[N20 (mg/km)])</f>
        <v>#N/A</v>
      </c>
      <c r="O1291" s="129" t="e" cm="1">
        <f t="array" ref="O1291">_xlfn.XLOOKUP($A1291&amp;$Q$3,Data[Index]&amp;Data[Valid Test, Can be used for conformity (Y/N)],Data[l/100km])</f>
        <v>#N/A</v>
      </c>
      <c r="P1291" s="138" t="e">
        <f>_xlfn.XLOOKUP($A1291,Data[Index],Data[Comments])</f>
        <v>#N/A</v>
      </c>
    </row>
    <row r="1292" spans="1:16" x14ac:dyDescent="0.2">
      <c r="A1292" s="129"/>
      <c r="B1292" s="129"/>
      <c r="C1292" s="129" t="e" cm="1">
        <f t="array" ref="C1292">_xlfn.XLOOKUP($A1292&amp;$Q$3&amp;$R$3,Data[Index]&amp;Data[Valid Test, Can be used for conformity (Y/N)]&amp;Data[Cycle],Data[Test Name])</f>
        <v>#N/A</v>
      </c>
      <c r="D1292" s="167" t="e" cm="1">
        <f t="array" ref="D1292">_xlfn.XLOOKUP($A1292&amp;$Q$3&amp;$R$3,Data[Index]&amp;Data[Valid Test, Can be used for conformity (Y/N)]&amp;Data[Cycle],Data[Mileage (Miles)])</f>
        <v>#N/A</v>
      </c>
      <c r="E1292" s="130" t="e" cm="1">
        <f t="array" ref="E1292">_xlfn.XLOOKUP($A1292&amp;$Q$3&amp;$R$3,Data[Index]&amp;Data[Valid Test, Can be used for conformity (Y/N)]&amp;Data[Cycle],Data[Date])</f>
        <v>#N/A</v>
      </c>
      <c r="F1292" s="129" t="e" cm="1">
        <f t="array" ref="F1292">_xlfn.XLOOKUP($A1292&amp;$Q$3&amp;$R$3,Data[Index]&amp;Data[Valid Test, Can be used for conformity (Y/N)]&amp;Data[Cycle],Data[CO/km (mg)])</f>
        <v>#N/A</v>
      </c>
      <c r="G1292" s="129" t="e" cm="1">
        <f t="array" ref="G1292">_xlfn.XLOOKUP($A1292&amp;$Q$3,Data[Index]&amp;Data[Valid Test, Can be used for conformity (Y/N)],Data[CO2/km (g)])</f>
        <v>#N/A</v>
      </c>
      <c r="H1292" s="129" t="e" cm="1">
        <f t="array" ref="H1292">_xlfn.XLOOKUP($A1292&amp;$Q$3,Data[Index]&amp;Data[Valid Test, Can be used for conformity (Y/N)],Data[THC/km (mg)])</f>
        <v>#N/A</v>
      </c>
      <c r="I1292" s="129" t="e" cm="1">
        <f t="array" ref="I1292">_xlfn.XLOOKUP($A1292&amp;$Q$3,Data[Index]&amp;Data[Valid Test, Can be used for conformity (Y/N)],Data[NOx/km (mg)])</f>
        <v>#N/A</v>
      </c>
      <c r="J1292" s="129" t="e" cm="1">
        <f t="array" ref="J1292">_xlfn.XLOOKUP($A1292&amp;$Q$3,Data[Index]&amp;Data[Valid Test, Can be used for conformity (Y/N)],Data[THC + NOx/km (mg)])</f>
        <v>#N/A</v>
      </c>
      <c r="K1292" s="142" t="e" cm="1">
        <f t="array" ref="K1292">_xlfn.XLOOKUP($A1292&amp;$Q$3,Data[Index]&amp;Data[Valid Test, Can be used for conformity (Y/N)],Data[PN/km ('#)])</f>
        <v>#N/A</v>
      </c>
      <c r="L1292" s="129" t="e" cm="1">
        <f t="array" ref="L1292">_xlfn.XLOOKUP($A1292&amp;$Q$3,Data[Index]&amp;Data[Valid Test, Can be used for conformity (Y/N)],Data[PM/km (mg)])</f>
        <v>#N/A</v>
      </c>
      <c r="M1292" s="126" t="e" cm="1">
        <f t="array" ref="M1292">_xlfn.XLOOKUP($A1292&amp;$Q$3,Data[Index]&amp;Data[Valid Test, Can be used for conformity (Y/N)],Data[CH4 (mg/km)])</f>
        <v>#N/A</v>
      </c>
      <c r="N1292" s="126" t="e" cm="1">
        <f t="array" ref="N1292">_xlfn.XLOOKUP($A1292&amp;$Q$3,Data[Index]&amp;Data[Valid Test, Can be used for conformity (Y/N)],Data[N20 (mg/km)])</f>
        <v>#N/A</v>
      </c>
      <c r="O1292" s="129" t="e" cm="1">
        <f t="array" ref="O1292">_xlfn.XLOOKUP($A1292&amp;$Q$3,Data[Index]&amp;Data[Valid Test, Can be used for conformity (Y/N)],Data[l/100km])</f>
        <v>#N/A</v>
      </c>
      <c r="P1292" s="138">
        <f>_xlfn.XLOOKUP($A1292,Data[Index],Data[Comments])</f>
        <v>0</v>
      </c>
    </row>
    <row r="1293" spans="1:16" x14ac:dyDescent="0.2">
      <c r="A1293" s="129"/>
      <c r="B1293" s="129"/>
      <c r="C1293" s="129" t="e" cm="1">
        <f t="array" ref="C1293">_xlfn.XLOOKUP($A1293&amp;$Q$3&amp;$R$3,Data[Index]&amp;Data[Valid Test, Can be used for conformity (Y/N)]&amp;Data[Cycle],Data[Test Name])</f>
        <v>#N/A</v>
      </c>
      <c r="D1293" s="167" t="e" cm="1">
        <f t="array" ref="D1293">_xlfn.XLOOKUP($A1293&amp;$Q$3&amp;$R$3,Data[Index]&amp;Data[Valid Test, Can be used for conformity (Y/N)]&amp;Data[Cycle],Data[Mileage (Miles)])</f>
        <v>#N/A</v>
      </c>
      <c r="E1293" s="130" t="e" cm="1">
        <f t="array" ref="E1293">_xlfn.XLOOKUP($A1293&amp;$Q$3&amp;$R$3,Data[Index]&amp;Data[Valid Test, Can be used for conformity (Y/N)]&amp;Data[Cycle],Data[Date])</f>
        <v>#N/A</v>
      </c>
      <c r="F1293" s="129" t="e" cm="1">
        <f t="array" ref="F1293">_xlfn.XLOOKUP($A1293&amp;$Q$3&amp;$R$3,Data[Index]&amp;Data[Valid Test, Can be used for conformity (Y/N)]&amp;Data[Cycle],Data[CO/km (mg)])</f>
        <v>#N/A</v>
      </c>
      <c r="G1293" s="129" t="e" cm="1">
        <f t="array" ref="G1293">_xlfn.XLOOKUP($A1293&amp;$Q$3,Data[Index]&amp;Data[Valid Test, Can be used for conformity (Y/N)],Data[CO2/km (g)])</f>
        <v>#N/A</v>
      </c>
      <c r="H1293" s="129" t="e" cm="1">
        <f t="array" ref="H1293">_xlfn.XLOOKUP($A1293&amp;$Q$3,Data[Index]&amp;Data[Valid Test, Can be used for conformity (Y/N)],Data[THC/km (mg)])</f>
        <v>#N/A</v>
      </c>
      <c r="I1293" s="129" t="e" cm="1">
        <f t="array" ref="I1293">_xlfn.XLOOKUP($A1293&amp;$Q$3,Data[Index]&amp;Data[Valid Test, Can be used for conformity (Y/N)],Data[NOx/km (mg)])</f>
        <v>#N/A</v>
      </c>
      <c r="J1293" s="129" t="e" cm="1">
        <f t="array" ref="J1293">_xlfn.XLOOKUP($A1293&amp;$Q$3,Data[Index]&amp;Data[Valid Test, Can be used for conformity (Y/N)],Data[THC + NOx/km (mg)])</f>
        <v>#N/A</v>
      </c>
      <c r="K1293" s="142" t="e" cm="1">
        <f t="array" ref="K1293">_xlfn.XLOOKUP($A1293&amp;$Q$3,Data[Index]&amp;Data[Valid Test, Can be used for conformity (Y/N)],Data[PN/km ('#)])</f>
        <v>#N/A</v>
      </c>
      <c r="L1293" s="129" t="e" cm="1">
        <f t="array" ref="L1293">_xlfn.XLOOKUP($A1293&amp;$Q$3,Data[Index]&amp;Data[Valid Test, Can be used for conformity (Y/N)],Data[PM/km (mg)])</f>
        <v>#N/A</v>
      </c>
      <c r="M1293" s="126" t="e" cm="1">
        <f t="array" ref="M1293">_xlfn.XLOOKUP($A1293&amp;$Q$3,Data[Index]&amp;Data[Valid Test, Can be used for conformity (Y/N)],Data[CH4 (mg/km)])</f>
        <v>#N/A</v>
      </c>
      <c r="N1293" s="126" t="e" cm="1">
        <f t="array" ref="N1293">_xlfn.XLOOKUP($A1293&amp;$Q$3,Data[Index]&amp;Data[Valid Test, Can be used for conformity (Y/N)],Data[N20 (mg/km)])</f>
        <v>#N/A</v>
      </c>
      <c r="O1293" s="129" t="e" cm="1">
        <f t="array" ref="O1293">_xlfn.XLOOKUP($A1293&amp;$Q$3,Data[Index]&amp;Data[Valid Test, Can be used for conformity (Y/N)],Data[l/100km])</f>
        <v>#N/A</v>
      </c>
      <c r="P1293" s="138">
        <f>_xlfn.XLOOKUP($A1293,Data[Index],Data[Comments])</f>
        <v>0</v>
      </c>
    </row>
    <row r="1294" spans="1:16" x14ac:dyDescent="0.2">
      <c r="A1294" s="129"/>
      <c r="B1294" s="129"/>
      <c r="C1294" s="129" t="e" cm="1">
        <f t="array" ref="C1294">_xlfn.XLOOKUP($A1294&amp;$Q$3&amp;$R$3,Data[Index]&amp;Data[Valid Test, Can be used for conformity (Y/N)]&amp;Data[Cycle],Data[Test Name])</f>
        <v>#N/A</v>
      </c>
      <c r="D1294" s="167" t="e" cm="1">
        <f t="array" ref="D1294">_xlfn.XLOOKUP($A1294&amp;$Q$3&amp;$R$3,Data[Index]&amp;Data[Valid Test, Can be used for conformity (Y/N)]&amp;Data[Cycle],Data[Mileage (Miles)])</f>
        <v>#N/A</v>
      </c>
      <c r="E1294" s="130" t="e" cm="1">
        <f t="array" ref="E1294">_xlfn.XLOOKUP($A1294&amp;$Q$3&amp;$R$3,Data[Index]&amp;Data[Valid Test, Can be used for conformity (Y/N)]&amp;Data[Cycle],Data[Date])</f>
        <v>#N/A</v>
      </c>
      <c r="F1294" s="129" t="e" cm="1">
        <f t="array" ref="F1294">_xlfn.XLOOKUP($A1294&amp;$Q$3&amp;$R$3,Data[Index]&amp;Data[Valid Test, Can be used for conformity (Y/N)]&amp;Data[Cycle],Data[CO/km (mg)])</f>
        <v>#N/A</v>
      </c>
      <c r="G1294" s="129" t="e" cm="1">
        <f t="array" ref="G1294">_xlfn.XLOOKUP($A1294&amp;$Q$3,Data[Index]&amp;Data[Valid Test, Can be used for conformity (Y/N)],Data[CO2/km (g)])</f>
        <v>#N/A</v>
      </c>
      <c r="H1294" s="129" t="e" cm="1">
        <f t="array" ref="H1294">_xlfn.XLOOKUP($A1294&amp;$Q$3,Data[Index]&amp;Data[Valid Test, Can be used for conformity (Y/N)],Data[THC/km (mg)])</f>
        <v>#N/A</v>
      </c>
      <c r="I1294" s="129" t="e" cm="1">
        <f t="array" ref="I1294">_xlfn.XLOOKUP($A1294&amp;$Q$3,Data[Index]&amp;Data[Valid Test, Can be used for conformity (Y/N)],Data[NOx/km (mg)])</f>
        <v>#N/A</v>
      </c>
      <c r="J1294" s="129" t="e" cm="1">
        <f t="array" ref="J1294">_xlfn.XLOOKUP($A1294&amp;$Q$3,Data[Index]&amp;Data[Valid Test, Can be used for conformity (Y/N)],Data[THC + NOx/km (mg)])</f>
        <v>#N/A</v>
      </c>
      <c r="K1294" s="142" t="e" cm="1">
        <f t="array" ref="K1294">_xlfn.XLOOKUP($A1294&amp;$Q$3,Data[Index]&amp;Data[Valid Test, Can be used for conformity (Y/N)],Data[PN/km ('#)])</f>
        <v>#N/A</v>
      </c>
      <c r="L1294" s="129" t="e" cm="1">
        <f t="array" ref="L1294">_xlfn.XLOOKUP($A1294&amp;$Q$3,Data[Index]&amp;Data[Valid Test, Can be used for conformity (Y/N)],Data[PM/km (mg)])</f>
        <v>#N/A</v>
      </c>
      <c r="M1294" s="126" t="e" cm="1">
        <f t="array" ref="M1294">_xlfn.XLOOKUP($A1294&amp;$Q$3,Data[Index]&amp;Data[Valid Test, Can be used for conformity (Y/N)],Data[CH4 (mg/km)])</f>
        <v>#N/A</v>
      </c>
      <c r="N1294" s="126" t="e" cm="1">
        <f t="array" ref="N1294">_xlfn.XLOOKUP($A1294&amp;$Q$3,Data[Index]&amp;Data[Valid Test, Can be used for conformity (Y/N)],Data[N20 (mg/km)])</f>
        <v>#N/A</v>
      </c>
      <c r="O1294" s="129" t="e" cm="1">
        <f t="array" ref="O1294">_xlfn.XLOOKUP($A1294&amp;$Q$3,Data[Index]&amp;Data[Valid Test, Can be used for conformity (Y/N)],Data[l/100km])</f>
        <v>#N/A</v>
      </c>
      <c r="P1294" s="138" t="e">
        <f>_xlfn.XLOOKUP($A1294,Data[Index],Data[Comments])</f>
        <v>#N/A</v>
      </c>
    </row>
    <row r="1295" spans="1:16" x14ac:dyDescent="0.2">
      <c r="A1295" s="129"/>
      <c r="B1295" s="129"/>
      <c r="C1295" s="129" t="e" cm="1">
        <f t="array" ref="C1295">_xlfn.XLOOKUP($A1295&amp;$Q$3&amp;$R$3,Data[Index]&amp;Data[Valid Test, Can be used for conformity (Y/N)]&amp;Data[Cycle],Data[Test Name])</f>
        <v>#N/A</v>
      </c>
      <c r="D1295" s="167" t="e" cm="1">
        <f t="array" ref="D1295">_xlfn.XLOOKUP($A1295&amp;$Q$3&amp;$R$3,Data[Index]&amp;Data[Valid Test, Can be used for conformity (Y/N)]&amp;Data[Cycle],Data[Mileage (Miles)])</f>
        <v>#N/A</v>
      </c>
      <c r="E1295" s="130" t="e" cm="1">
        <f t="array" ref="E1295">_xlfn.XLOOKUP($A1295&amp;$Q$3&amp;$R$3,Data[Index]&amp;Data[Valid Test, Can be used for conformity (Y/N)]&amp;Data[Cycle],Data[Date])</f>
        <v>#N/A</v>
      </c>
      <c r="F1295" s="129" t="e" cm="1">
        <f t="array" ref="F1295">_xlfn.XLOOKUP($A1295&amp;$Q$3&amp;$R$3,Data[Index]&amp;Data[Valid Test, Can be used for conformity (Y/N)]&amp;Data[Cycle],Data[CO/km (mg)])</f>
        <v>#N/A</v>
      </c>
      <c r="G1295" s="129" t="e" cm="1">
        <f t="array" ref="G1295">_xlfn.XLOOKUP($A1295&amp;$Q$3,Data[Index]&amp;Data[Valid Test, Can be used for conformity (Y/N)],Data[CO2/km (g)])</f>
        <v>#N/A</v>
      </c>
      <c r="H1295" s="129" t="e" cm="1">
        <f t="array" ref="H1295">_xlfn.XLOOKUP($A1295&amp;$Q$3,Data[Index]&amp;Data[Valid Test, Can be used for conformity (Y/N)],Data[THC/km (mg)])</f>
        <v>#N/A</v>
      </c>
      <c r="I1295" s="129" t="e" cm="1">
        <f t="array" ref="I1295">_xlfn.XLOOKUP($A1295&amp;$Q$3,Data[Index]&amp;Data[Valid Test, Can be used for conformity (Y/N)],Data[NOx/km (mg)])</f>
        <v>#N/A</v>
      </c>
      <c r="J1295" s="129" t="e" cm="1">
        <f t="array" ref="J1295">_xlfn.XLOOKUP($A1295&amp;$Q$3,Data[Index]&amp;Data[Valid Test, Can be used for conformity (Y/N)],Data[THC + NOx/km (mg)])</f>
        <v>#N/A</v>
      </c>
      <c r="K1295" s="142" t="e" cm="1">
        <f t="array" ref="K1295">_xlfn.XLOOKUP($A1295&amp;$Q$3,Data[Index]&amp;Data[Valid Test, Can be used for conformity (Y/N)],Data[PN/km ('#)])</f>
        <v>#N/A</v>
      </c>
      <c r="L1295" s="129" t="e" cm="1">
        <f t="array" ref="L1295">_xlfn.XLOOKUP($A1295&amp;$Q$3,Data[Index]&amp;Data[Valid Test, Can be used for conformity (Y/N)],Data[PM/km (mg)])</f>
        <v>#N/A</v>
      </c>
      <c r="M1295" s="126" t="e" cm="1">
        <f t="array" ref="M1295">_xlfn.XLOOKUP($A1295&amp;$Q$3,Data[Index]&amp;Data[Valid Test, Can be used for conformity (Y/N)],Data[CH4 (mg/km)])</f>
        <v>#N/A</v>
      </c>
      <c r="N1295" s="126" t="e" cm="1">
        <f t="array" ref="N1295">_xlfn.XLOOKUP($A1295&amp;$Q$3,Data[Index]&amp;Data[Valid Test, Can be used for conformity (Y/N)],Data[N20 (mg/km)])</f>
        <v>#N/A</v>
      </c>
      <c r="O1295" s="129" t="e" cm="1">
        <f t="array" ref="O1295">_xlfn.XLOOKUP($A1295&amp;$Q$3,Data[Index]&amp;Data[Valid Test, Can be used for conformity (Y/N)],Data[l/100km])</f>
        <v>#N/A</v>
      </c>
      <c r="P1295" s="138" t="e">
        <f>_xlfn.XLOOKUP($A1295,Data[Index],Data[Comments])</f>
        <v>#N/A</v>
      </c>
    </row>
    <row r="1296" spans="1:16" x14ac:dyDescent="0.2">
      <c r="A1296" s="129"/>
      <c r="B1296" s="129"/>
      <c r="C1296" s="129" t="e" cm="1">
        <f t="array" ref="C1296">_xlfn.XLOOKUP($A1296&amp;$Q$3&amp;$R$3,Data[Index]&amp;Data[Valid Test, Can be used for conformity (Y/N)]&amp;Data[Cycle],Data[Test Name])</f>
        <v>#N/A</v>
      </c>
      <c r="D1296" s="167" t="e" cm="1">
        <f t="array" ref="D1296">_xlfn.XLOOKUP($A1296&amp;$Q$3&amp;$R$3,Data[Index]&amp;Data[Valid Test, Can be used for conformity (Y/N)]&amp;Data[Cycle],Data[Mileage (Miles)])</f>
        <v>#N/A</v>
      </c>
      <c r="E1296" s="130" t="e" cm="1">
        <f t="array" ref="E1296">_xlfn.XLOOKUP($A1296&amp;$Q$3&amp;$R$3,Data[Index]&amp;Data[Valid Test, Can be used for conformity (Y/N)]&amp;Data[Cycle],Data[Date])</f>
        <v>#N/A</v>
      </c>
      <c r="F1296" s="129" t="e" cm="1">
        <f t="array" ref="F1296">_xlfn.XLOOKUP($A1296&amp;$Q$3&amp;$R$3,Data[Index]&amp;Data[Valid Test, Can be used for conformity (Y/N)]&amp;Data[Cycle],Data[CO/km (mg)])</f>
        <v>#N/A</v>
      </c>
      <c r="G1296" s="129" t="e" cm="1">
        <f t="array" ref="G1296">_xlfn.XLOOKUP($A1296&amp;$Q$3,Data[Index]&amp;Data[Valid Test, Can be used for conformity (Y/N)],Data[CO2/km (g)])</f>
        <v>#N/A</v>
      </c>
      <c r="H1296" s="129" t="e" cm="1">
        <f t="array" ref="H1296">_xlfn.XLOOKUP($A1296&amp;$Q$3,Data[Index]&amp;Data[Valid Test, Can be used for conformity (Y/N)],Data[THC/km (mg)])</f>
        <v>#N/A</v>
      </c>
      <c r="I1296" s="129" t="e" cm="1">
        <f t="array" ref="I1296">_xlfn.XLOOKUP($A1296&amp;$Q$3,Data[Index]&amp;Data[Valid Test, Can be used for conformity (Y/N)],Data[NOx/km (mg)])</f>
        <v>#N/A</v>
      </c>
      <c r="J1296" s="129" t="e" cm="1">
        <f t="array" ref="J1296">_xlfn.XLOOKUP($A1296&amp;$Q$3,Data[Index]&amp;Data[Valid Test, Can be used for conformity (Y/N)],Data[THC + NOx/km (mg)])</f>
        <v>#N/A</v>
      </c>
      <c r="K1296" s="142" t="e" cm="1">
        <f t="array" ref="K1296">_xlfn.XLOOKUP($A1296&amp;$Q$3,Data[Index]&amp;Data[Valid Test, Can be used for conformity (Y/N)],Data[PN/km ('#)])</f>
        <v>#N/A</v>
      </c>
      <c r="L1296" s="129" t="e" cm="1">
        <f t="array" ref="L1296">_xlfn.XLOOKUP($A1296&amp;$Q$3,Data[Index]&amp;Data[Valid Test, Can be used for conformity (Y/N)],Data[PM/km (mg)])</f>
        <v>#N/A</v>
      </c>
      <c r="M1296" s="126" t="e" cm="1">
        <f t="array" ref="M1296">_xlfn.XLOOKUP($A1296&amp;$Q$3,Data[Index]&amp;Data[Valid Test, Can be used for conformity (Y/N)],Data[CH4 (mg/km)])</f>
        <v>#N/A</v>
      </c>
      <c r="N1296" s="126" t="e" cm="1">
        <f t="array" ref="N1296">_xlfn.XLOOKUP($A1296&amp;$Q$3,Data[Index]&amp;Data[Valid Test, Can be used for conformity (Y/N)],Data[N20 (mg/km)])</f>
        <v>#N/A</v>
      </c>
      <c r="O1296" s="129" t="e" cm="1">
        <f t="array" ref="O1296">_xlfn.XLOOKUP($A1296&amp;$Q$3,Data[Index]&amp;Data[Valid Test, Can be used for conformity (Y/N)],Data[l/100km])</f>
        <v>#N/A</v>
      </c>
      <c r="P1296" s="138" t="e">
        <f>_xlfn.XLOOKUP($A1296,Data[Index],Data[Comments])</f>
        <v>#N/A</v>
      </c>
    </row>
    <row r="1297" spans="1:16" x14ac:dyDescent="0.2">
      <c r="A1297" s="129"/>
      <c r="B1297" s="129"/>
      <c r="C1297" s="129" t="e" cm="1">
        <f t="array" ref="C1297">_xlfn.XLOOKUP($A1297&amp;$Q$3&amp;$R$3,Data[Index]&amp;Data[Valid Test, Can be used for conformity (Y/N)]&amp;Data[Cycle],Data[Test Name])</f>
        <v>#N/A</v>
      </c>
      <c r="D1297" s="167" t="e" cm="1">
        <f t="array" ref="D1297">_xlfn.XLOOKUP($A1297&amp;$Q$3&amp;$R$3,Data[Index]&amp;Data[Valid Test, Can be used for conformity (Y/N)]&amp;Data[Cycle],Data[Mileage (Miles)])</f>
        <v>#N/A</v>
      </c>
      <c r="E1297" s="130" t="e" cm="1">
        <f t="array" ref="E1297">_xlfn.XLOOKUP($A1297&amp;$Q$3&amp;$R$3,Data[Index]&amp;Data[Valid Test, Can be used for conformity (Y/N)]&amp;Data[Cycle],Data[Date])</f>
        <v>#N/A</v>
      </c>
      <c r="F1297" s="129" t="e" cm="1">
        <f t="array" ref="F1297">_xlfn.XLOOKUP($A1297&amp;$Q$3&amp;$R$3,Data[Index]&amp;Data[Valid Test, Can be used for conformity (Y/N)]&amp;Data[Cycle],Data[CO/km (mg)])</f>
        <v>#N/A</v>
      </c>
      <c r="G1297" s="129" t="e" cm="1">
        <f t="array" ref="G1297">_xlfn.XLOOKUP($A1297&amp;$Q$3,Data[Index]&amp;Data[Valid Test, Can be used for conformity (Y/N)],Data[CO2/km (g)])</f>
        <v>#N/A</v>
      </c>
      <c r="H1297" s="129" t="e" cm="1">
        <f t="array" ref="H1297">_xlfn.XLOOKUP($A1297&amp;$Q$3,Data[Index]&amp;Data[Valid Test, Can be used for conformity (Y/N)],Data[THC/km (mg)])</f>
        <v>#N/A</v>
      </c>
      <c r="I1297" s="129" t="e" cm="1">
        <f t="array" ref="I1297">_xlfn.XLOOKUP($A1297&amp;$Q$3,Data[Index]&amp;Data[Valid Test, Can be used for conformity (Y/N)],Data[NOx/km (mg)])</f>
        <v>#N/A</v>
      </c>
      <c r="J1297" s="129" t="e" cm="1">
        <f t="array" ref="J1297">_xlfn.XLOOKUP($A1297&amp;$Q$3,Data[Index]&amp;Data[Valid Test, Can be used for conformity (Y/N)],Data[THC + NOx/km (mg)])</f>
        <v>#N/A</v>
      </c>
      <c r="K1297" s="142" t="e" cm="1">
        <f t="array" ref="K1297">_xlfn.XLOOKUP($A1297&amp;$Q$3,Data[Index]&amp;Data[Valid Test, Can be used for conformity (Y/N)],Data[PN/km ('#)])</f>
        <v>#N/A</v>
      </c>
      <c r="L1297" s="129" t="e" cm="1">
        <f t="array" ref="L1297">_xlfn.XLOOKUP($A1297&amp;$Q$3,Data[Index]&amp;Data[Valid Test, Can be used for conformity (Y/N)],Data[PM/km (mg)])</f>
        <v>#N/A</v>
      </c>
      <c r="M1297" s="126" t="e" cm="1">
        <f t="array" ref="M1297">_xlfn.XLOOKUP($A1297&amp;$Q$3,Data[Index]&amp;Data[Valid Test, Can be used for conformity (Y/N)],Data[CH4 (mg/km)])</f>
        <v>#N/A</v>
      </c>
      <c r="N1297" s="126" t="e" cm="1">
        <f t="array" ref="N1297">_xlfn.XLOOKUP($A1297&amp;$Q$3,Data[Index]&amp;Data[Valid Test, Can be used for conformity (Y/N)],Data[N20 (mg/km)])</f>
        <v>#N/A</v>
      </c>
      <c r="O1297" s="129" t="e" cm="1">
        <f t="array" ref="O1297">_xlfn.XLOOKUP($A1297&amp;$Q$3,Data[Index]&amp;Data[Valid Test, Can be used for conformity (Y/N)],Data[l/100km])</f>
        <v>#N/A</v>
      </c>
      <c r="P1297" s="138">
        <f>_xlfn.XLOOKUP($A1297,Data[Index],Data[Comments])</f>
        <v>0</v>
      </c>
    </row>
    <row r="1298" spans="1:16" x14ac:dyDescent="0.2">
      <c r="A1298" s="129"/>
      <c r="B1298" s="129"/>
      <c r="C1298" s="129" t="e" cm="1">
        <f t="array" ref="C1298">_xlfn.XLOOKUP($A1298&amp;$Q$3&amp;$R$3,Data[Index]&amp;Data[Valid Test, Can be used for conformity (Y/N)]&amp;Data[Cycle],Data[Test Name])</f>
        <v>#N/A</v>
      </c>
      <c r="D1298" s="167" t="e" cm="1">
        <f t="array" ref="D1298">_xlfn.XLOOKUP($A1298&amp;$Q$3&amp;$R$3,Data[Index]&amp;Data[Valid Test, Can be used for conformity (Y/N)]&amp;Data[Cycle],Data[Mileage (Miles)])</f>
        <v>#N/A</v>
      </c>
      <c r="E1298" s="130" t="e" cm="1">
        <f t="array" ref="E1298">_xlfn.XLOOKUP($A1298&amp;$Q$3&amp;$R$3,Data[Index]&amp;Data[Valid Test, Can be used for conformity (Y/N)]&amp;Data[Cycle],Data[Date])</f>
        <v>#N/A</v>
      </c>
      <c r="F1298" s="129" t="e" cm="1">
        <f t="array" ref="F1298">_xlfn.XLOOKUP($A1298&amp;$Q$3&amp;$R$3,Data[Index]&amp;Data[Valid Test, Can be used for conformity (Y/N)]&amp;Data[Cycle],Data[CO/km (mg)])</f>
        <v>#N/A</v>
      </c>
      <c r="G1298" s="129" t="e" cm="1">
        <f t="array" ref="G1298">_xlfn.XLOOKUP($A1298&amp;$Q$3,Data[Index]&amp;Data[Valid Test, Can be used for conformity (Y/N)],Data[CO2/km (g)])</f>
        <v>#N/A</v>
      </c>
      <c r="H1298" s="129" t="e" cm="1">
        <f t="array" ref="H1298">_xlfn.XLOOKUP($A1298&amp;$Q$3,Data[Index]&amp;Data[Valid Test, Can be used for conformity (Y/N)],Data[THC/km (mg)])</f>
        <v>#N/A</v>
      </c>
      <c r="I1298" s="129" t="e" cm="1">
        <f t="array" ref="I1298">_xlfn.XLOOKUP($A1298&amp;$Q$3,Data[Index]&amp;Data[Valid Test, Can be used for conformity (Y/N)],Data[NOx/km (mg)])</f>
        <v>#N/A</v>
      </c>
      <c r="J1298" s="129" t="e" cm="1">
        <f t="array" ref="J1298">_xlfn.XLOOKUP($A1298&amp;$Q$3,Data[Index]&amp;Data[Valid Test, Can be used for conformity (Y/N)],Data[THC + NOx/km (mg)])</f>
        <v>#N/A</v>
      </c>
      <c r="K1298" s="142" t="e" cm="1">
        <f t="array" ref="K1298">_xlfn.XLOOKUP($A1298&amp;$Q$3,Data[Index]&amp;Data[Valid Test, Can be used for conformity (Y/N)],Data[PN/km ('#)])</f>
        <v>#N/A</v>
      </c>
      <c r="L1298" s="129" t="e" cm="1">
        <f t="array" ref="L1298">_xlfn.XLOOKUP($A1298&amp;$Q$3,Data[Index]&amp;Data[Valid Test, Can be used for conformity (Y/N)],Data[PM/km (mg)])</f>
        <v>#N/A</v>
      </c>
      <c r="M1298" s="126" t="e" cm="1">
        <f t="array" ref="M1298">_xlfn.XLOOKUP($A1298&amp;$Q$3,Data[Index]&amp;Data[Valid Test, Can be used for conformity (Y/N)],Data[CH4 (mg/km)])</f>
        <v>#N/A</v>
      </c>
      <c r="N1298" s="126" t="e" cm="1">
        <f t="array" ref="N1298">_xlfn.XLOOKUP($A1298&amp;$Q$3,Data[Index]&amp;Data[Valid Test, Can be used for conformity (Y/N)],Data[N20 (mg/km)])</f>
        <v>#N/A</v>
      </c>
      <c r="O1298" s="129" t="e" cm="1">
        <f t="array" ref="O1298">_xlfn.XLOOKUP($A1298&amp;$Q$3,Data[Index]&amp;Data[Valid Test, Can be used for conformity (Y/N)],Data[l/100km])</f>
        <v>#N/A</v>
      </c>
      <c r="P1298" s="138">
        <f>_xlfn.XLOOKUP($A1298,Data[Index],Data[Comments])</f>
        <v>0</v>
      </c>
    </row>
    <row r="1299" spans="1:16" x14ac:dyDescent="0.2">
      <c r="A1299" s="129"/>
      <c r="B1299" s="129"/>
      <c r="C1299" s="129" t="e" cm="1">
        <f t="array" ref="C1299">_xlfn.XLOOKUP($A1299&amp;$Q$3&amp;$R$3,Data[Index]&amp;Data[Valid Test, Can be used for conformity (Y/N)]&amp;Data[Cycle],Data[Test Name])</f>
        <v>#N/A</v>
      </c>
      <c r="D1299" s="167" t="e" cm="1">
        <f t="array" ref="D1299">_xlfn.XLOOKUP($A1299&amp;$Q$3&amp;$R$3,Data[Index]&amp;Data[Valid Test, Can be used for conformity (Y/N)]&amp;Data[Cycle],Data[Mileage (Miles)])</f>
        <v>#N/A</v>
      </c>
      <c r="E1299" s="130" t="e" cm="1">
        <f t="array" ref="E1299">_xlfn.XLOOKUP($A1299&amp;$Q$3&amp;$R$3,Data[Index]&amp;Data[Valid Test, Can be used for conformity (Y/N)]&amp;Data[Cycle],Data[Date])</f>
        <v>#N/A</v>
      </c>
      <c r="F1299" s="129" t="e" cm="1">
        <f t="array" ref="F1299">_xlfn.XLOOKUP($A1299&amp;$Q$3&amp;$R$3,Data[Index]&amp;Data[Valid Test, Can be used for conformity (Y/N)]&amp;Data[Cycle],Data[CO/km (mg)])</f>
        <v>#N/A</v>
      </c>
      <c r="G1299" s="129" t="e" cm="1">
        <f t="array" ref="G1299">_xlfn.XLOOKUP($A1299&amp;$Q$3,Data[Index]&amp;Data[Valid Test, Can be used for conformity (Y/N)],Data[CO2/km (g)])</f>
        <v>#N/A</v>
      </c>
      <c r="H1299" s="129" t="e" cm="1">
        <f t="array" ref="H1299">_xlfn.XLOOKUP($A1299&amp;$Q$3,Data[Index]&amp;Data[Valid Test, Can be used for conformity (Y/N)],Data[THC/km (mg)])</f>
        <v>#N/A</v>
      </c>
      <c r="I1299" s="129" t="e" cm="1">
        <f t="array" ref="I1299">_xlfn.XLOOKUP($A1299&amp;$Q$3,Data[Index]&amp;Data[Valid Test, Can be used for conformity (Y/N)],Data[NOx/km (mg)])</f>
        <v>#N/A</v>
      </c>
      <c r="J1299" s="129" t="e" cm="1">
        <f t="array" ref="J1299">_xlfn.XLOOKUP($A1299&amp;$Q$3,Data[Index]&amp;Data[Valid Test, Can be used for conformity (Y/N)],Data[THC + NOx/km (mg)])</f>
        <v>#N/A</v>
      </c>
      <c r="K1299" s="142" t="e" cm="1">
        <f t="array" ref="K1299">_xlfn.XLOOKUP($A1299&amp;$Q$3,Data[Index]&amp;Data[Valid Test, Can be used for conformity (Y/N)],Data[PN/km ('#)])</f>
        <v>#N/A</v>
      </c>
      <c r="L1299" s="129" t="e" cm="1">
        <f t="array" ref="L1299">_xlfn.XLOOKUP($A1299&amp;$Q$3,Data[Index]&amp;Data[Valid Test, Can be used for conformity (Y/N)],Data[PM/km (mg)])</f>
        <v>#N/A</v>
      </c>
      <c r="M1299" s="126" t="e" cm="1">
        <f t="array" ref="M1299">_xlfn.XLOOKUP($A1299&amp;$Q$3,Data[Index]&amp;Data[Valid Test, Can be used for conformity (Y/N)],Data[CH4 (mg/km)])</f>
        <v>#N/A</v>
      </c>
      <c r="N1299" s="126" t="e" cm="1">
        <f t="array" ref="N1299">_xlfn.XLOOKUP($A1299&amp;$Q$3,Data[Index]&amp;Data[Valid Test, Can be used for conformity (Y/N)],Data[N20 (mg/km)])</f>
        <v>#N/A</v>
      </c>
      <c r="O1299" s="129" t="e" cm="1">
        <f t="array" ref="O1299">_xlfn.XLOOKUP($A1299&amp;$Q$3,Data[Index]&amp;Data[Valid Test, Can be used for conformity (Y/N)],Data[l/100km])</f>
        <v>#N/A</v>
      </c>
      <c r="P1299" s="138" t="e">
        <f>_xlfn.XLOOKUP($A1299,Data[Index],Data[Comments])</f>
        <v>#N/A</v>
      </c>
    </row>
    <row r="1300" spans="1:16" x14ac:dyDescent="0.2">
      <c r="A1300" s="129"/>
      <c r="B1300" s="129"/>
      <c r="C1300" s="129" t="e" cm="1">
        <f t="array" ref="C1300">_xlfn.XLOOKUP($A1300&amp;$Q$3&amp;$R$3,Data[Index]&amp;Data[Valid Test, Can be used for conformity (Y/N)]&amp;Data[Cycle],Data[Test Name])</f>
        <v>#N/A</v>
      </c>
      <c r="D1300" s="167" t="e" cm="1">
        <f t="array" ref="D1300">_xlfn.XLOOKUP($A1300&amp;$Q$3&amp;$R$3,Data[Index]&amp;Data[Valid Test, Can be used for conformity (Y/N)]&amp;Data[Cycle],Data[Mileage (Miles)])</f>
        <v>#N/A</v>
      </c>
      <c r="E1300" s="130" t="e" cm="1">
        <f t="array" ref="E1300">_xlfn.XLOOKUP($A1300&amp;$Q$3&amp;$R$3,Data[Index]&amp;Data[Valid Test, Can be used for conformity (Y/N)]&amp;Data[Cycle],Data[Date])</f>
        <v>#N/A</v>
      </c>
      <c r="F1300" s="129" t="e" cm="1">
        <f t="array" ref="F1300">_xlfn.XLOOKUP($A1300&amp;$Q$3&amp;$R$3,Data[Index]&amp;Data[Valid Test, Can be used for conformity (Y/N)]&amp;Data[Cycle],Data[CO/km (mg)])</f>
        <v>#N/A</v>
      </c>
      <c r="G1300" s="129" t="e" cm="1">
        <f t="array" ref="G1300">_xlfn.XLOOKUP($A1300&amp;$Q$3,Data[Index]&amp;Data[Valid Test, Can be used for conformity (Y/N)],Data[CO2/km (g)])</f>
        <v>#N/A</v>
      </c>
      <c r="H1300" s="129" t="e" cm="1">
        <f t="array" ref="H1300">_xlfn.XLOOKUP($A1300&amp;$Q$3,Data[Index]&amp;Data[Valid Test, Can be used for conformity (Y/N)],Data[THC/km (mg)])</f>
        <v>#N/A</v>
      </c>
      <c r="I1300" s="129" t="e" cm="1">
        <f t="array" ref="I1300">_xlfn.XLOOKUP($A1300&amp;$Q$3,Data[Index]&amp;Data[Valid Test, Can be used for conformity (Y/N)],Data[NOx/km (mg)])</f>
        <v>#N/A</v>
      </c>
      <c r="J1300" s="129" t="e" cm="1">
        <f t="array" ref="J1300">_xlfn.XLOOKUP($A1300&amp;$Q$3,Data[Index]&amp;Data[Valid Test, Can be used for conformity (Y/N)],Data[THC + NOx/km (mg)])</f>
        <v>#N/A</v>
      </c>
      <c r="K1300" s="142" t="e" cm="1">
        <f t="array" ref="K1300">_xlfn.XLOOKUP($A1300&amp;$Q$3,Data[Index]&amp;Data[Valid Test, Can be used for conformity (Y/N)],Data[PN/km ('#)])</f>
        <v>#N/A</v>
      </c>
      <c r="L1300" s="129" t="e" cm="1">
        <f t="array" ref="L1300">_xlfn.XLOOKUP($A1300&amp;$Q$3,Data[Index]&amp;Data[Valid Test, Can be used for conformity (Y/N)],Data[PM/km (mg)])</f>
        <v>#N/A</v>
      </c>
      <c r="M1300" s="126" t="e" cm="1">
        <f t="array" ref="M1300">_xlfn.XLOOKUP($A1300&amp;$Q$3,Data[Index]&amp;Data[Valid Test, Can be used for conformity (Y/N)],Data[CH4 (mg/km)])</f>
        <v>#N/A</v>
      </c>
      <c r="N1300" s="126" t="e" cm="1">
        <f t="array" ref="N1300">_xlfn.XLOOKUP($A1300&amp;$Q$3,Data[Index]&amp;Data[Valid Test, Can be used for conformity (Y/N)],Data[N20 (mg/km)])</f>
        <v>#N/A</v>
      </c>
      <c r="O1300" s="129" t="e" cm="1">
        <f t="array" ref="O1300">_xlfn.XLOOKUP($A1300&amp;$Q$3,Data[Index]&amp;Data[Valid Test, Can be used for conformity (Y/N)],Data[l/100km])</f>
        <v>#N/A</v>
      </c>
      <c r="P1300" s="138">
        <f>_xlfn.XLOOKUP($A1300,Data[Index],Data[Comments])</f>
        <v>0</v>
      </c>
    </row>
    <row r="1301" spans="1:16" x14ac:dyDescent="0.2">
      <c r="A1301" s="129"/>
      <c r="B1301" s="129"/>
      <c r="C1301" s="129" t="e" cm="1">
        <f t="array" ref="C1301">_xlfn.XLOOKUP($A1301&amp;$Q$3&amp;$R$3,Data[Index]&amp;Data[Valid Test, Can be used for conformity (Y/N)]&amp;Data[Cycle],Data[Test Name])</f>
        <v>#N/A</v>
      </c>
      <c r="D1301" s="167" t="e" cm="1">
        <f t="array" ref="D1301">_xlfn.XLOOKUP($A1301&amp;$Q$3&amp;$R$3,Data[Index]&amp;Data[Valid Test, Can be used for conformity (Y/N)]&amp;Data[Cycle],Data[Mileage (Miles)])</f>
        <v>#N/A</v>
      </c>
      <c r="E1301" s="130" t="e" cm="1">
        <f t="array" ref="E1301">_xlfn.XLOOKUP($A1301&amp;$Q$3&amp;$R$3,Data[Index]&amp;Data[Valid Test, Can be used for conformity (Y/N)]&amp;Data[Cycle],Data[Date])</f>
        <v>#N/A</v>
      </c>
      <c r="F1301" s="129" t="e" cm="1">
        <f t="array" ref="F1301">_xlfn.XLOOKUP($A1301&amp;$Q$3&amp;$R$3,Data[Index]&amp;Data[Valid Test, Can be used for conformity (Y/N)]&amp;Data[Cycle],Data[CO/km (mg)])</f>
        <v>#N/A</v>
      </c>
      <c r="G1301" s="129" t="e" cm="1">
        <f t="array" ref="G1301">_xlfn.XLOOKUP($A1301&amp;$Q$3,Data[Index]&amp;Data[Valid Test, Can be used for conformity (Y/N)],Data[CO2/km (g)])</f>
        <v>#N/A</v>
      </c>
      <c r="H1301" s="129" t="e" cm="1">
        <f t="array" ref="H1301">_xlfn.XLOOKUP($A1301&amp;$Q$3,Data[Index]&amp;Data[Valid Test, Can be used for conformity (Y/N)],Data[THC/km (mg)])</f>
        <v>#N/A</v>
      </c>
      <c r="I1301" s="129" t="e" cm="1">
        <f t="array" ref="I1301">_xlfn.XLOOKUP($A1301&amp;$Q$3,Data[Index]&amp;Data[Valid Test, Can be used for conformity (Y/N)],Data[NOx/km (mg)])</f>
        <v>#N/A</v>
      </c>
      <c r="J1301" s="129" t="e" cm="1">
        <f t="array" ref="J1301">_xlfn.XLOOKUP($A1301&amp;$Q$3,Data[Index]&amp;Data[Valid Test, Can be used for conformity (Y/N)],Data[THC + NOx/km (mg)])</f>
        <v>#N/A</v>
      </c>
      <c r="K1301" s="142" t="e" cm="1">
        <f t="array" ref="K1301">_xlfn.XLOOKUP($A1301&amp;$Q$3,Data[Index]&amp;Data[Valid Test, Can be used for conformity (Y/N)],Data[PN/km ('#)])</f>
        <v>#N/A</v>
      </c>
      <c r="L1301" s="129" t="e" cm="1">
        <f t="array" ref="L1301">_xlfn.XLOOKUP($A1301&amp;$Q$3,Data[Index]&amp;Data[Valid Test, Can be used for conformity (Y/N)],Data[PM/km (mg)])</f>
        <v>#N/A</v>
      </c>
      <c r="M1301" s="126" t="e" cm="1">
        <f t="array" ref="M1301">_xlfn.XLOOKUP($A1301&amp;$Q$3,Data[Index]&amp;Data[Valid Test, Can be used for conformity (Y/N)],Data[CH4 (mg/km)])</f>
        <v>#N/A</v>
      </c>
      <c r="N1301" s="126" t="e" cm="1">
        <f t="array" ref="N1301">_xlfn.XLOOKUP($A1301&amp;$Q$3,Data[Index]&amp;Data[Valid Test, Can be used for conformity (Y/N)],Data[N20 (mg/km)])</f>
        <v>#N/A</v>
      </c>
      <c r="O1301" s="129" t="e" cm="1">
        <f t="array" ref="O1301">_xlfn.XLOOKUP($A1301&amp;$Q$3,Data[Index]&amp;Data[Valid Test, Can be used for conformity (Y/N)],Data[l/100km])</f>
        <v>#N/A</v>
      </c>
      <c r="P1301" s="138">
        <f>_xlfn.XLOOKUP($A1301,Data[Index],Data[Comments])</f>
        <v>0</v>
      </c>
    </row>
    <row r="1302" spans="1:16" x14ac:dyDescent="0.2">
      <c r="A1302" s="129"/>
      <c r="B1302" s="129"/>
      <c r="C1302" s="129" t="e" cm="1">
        <f t="array" ref="C1302">_xlfn.XLOOKUP($A1302&amp;$Q$3&amp;$R$3,Data[Index]&amp;Data[Valid Test, Can be used for conformity (Y/N)]&amp;Data[Cycle],Data[Test Name])</f>
        <v>#N/A</v>
      </c>
      <c r="D1302" s="167" t="e" cm="1">
        <f t="array" ref="D1302">_xlfn.XLOOKUP($A1302&amp;$Q$3&amp;$R$3,Data[Index]&amp;Data[Valid Test, Can be used for conformity (Y/N)]&amp;Data[Cycle],Data[Mileage (Miles)])</f>
        <v>#N/A</v>
      </c>
      <c r="E1302" s="130" t="e" cm="1">
        <f t="array" ref="E1302">_xlfn.XLOOKUP($A1302&amp;$Q$3&amp;$R$3,Data[Index]&amp;Data[Valid Test, Can be used for conformity (Y/N)]&amp;Data[Cycle],Data[Date])</f>
        <v>#N/A</v>
      </c>
      <c r="F1302" s="129" t="e" cm="1">
        <f t="array" ref="F1302">_xlfn.XLOOKUP($A1302&amp;$Q$3&amp;$R$3,Data[Index]&amp;Data[Valid Test, Can be used for conformity (Y/N)]&amp;Data[Cycle],Data[CO/km (mg)])</f>
        <v>#N/A</v>
      </c>
      <c r="G1302" s="129" t="e" cm="1">
        <f t="array" ref="G1302">_xlfn.XLOOKUP($A1302&amp;$Q$3,Data[Index]&amp;Data[Valid Test, Can be used for conformity (Y/N)],Data[CO2/km (g)])</f>
        <v>#N/A</v>
      </c>
      <c r="H1302" s="129" t="e" cm="1">
        <f t="array" ref="H1302">_xlfn.XLOOKUP($A1302&amp;$Q$3,Data[Index]&amp;Data[Valid Test, Can be used for conformity (Y/N)],Data[THC/km (mg)])</f>
        <v>#N/A</v>
      </c>
      <c r="I1302" s="129" t="e" cm="1">
        <f t="array" ref="I1302">_xlfn.XLOOKUP($A1302&amp;$Q$3,Data[Index]&amp;Data[Valid Test, Can be used for conformity (Y/N)],Data[NOx/km (mg)])</f>
        <v>#N/A</v>
      </c>
      <c r="J1302" s="129" t="e" cm="1">
        <f t="array" ref="J1302">_xlfn.XLOOKUP($A1302&amp;$Q$3,Data[Index]&amp;Data[Valid Test, Can be used for conformity (Y/N)],Data[THC + NOx/km (mg)])</f>
        <v>#N/A</v>
      </c>
      <c r="K1302" s="142" t="e" cm="1">
        <f t="array" ref="K1302">_xlfn.XLOOKUP($A1302&amp;$Q$3,Data[Index]&amp;Data[Valid Test, Can be used for conformity (Y/N)],Data[PN/km ('#)])</f>
        <v>#N/A</v>
      </c>
      <c r="L1302" s="129" t="e" cm="1">
        <f t="array" ref="L1302">_xlfn.XLOOKUP($A1302&amp;$Q$3,Data[Index]&amp;Data[Valid Test, Can be used for conformity (Y/N)],Data[PM/km (mg)])</f>
        <v>#N/A</v>
      </c>
      <c r="M1302" s="126" t="e" cm="1">
        <f t="array" ref="M1302">_xlfn.XLOOKUP($A1302&amp;$Q$3,Data[Index]&amp;Data[Valid Test, Can be used for conformity (Y/N)],Data[CH4 (mg/km)])</f>
        <v>#N/A</v>
      </c>
      <c r="N1302" s="126" t="e" cm="1">
        <f t="array" ref="N1302">_xlfn.XLOOKUP($A1302&amp;$Q$3,Data[Index]&amp;Data[Valid Test, Can be used for conformity (Y/N)],Data[N20 (mg/km)])</f>
        <v>#N/A</v>
      </c>
      <c r="O1302" s="129" t="e" cm="1">
        <f t="array" ref="O1302">_xlfn.XLOOKUP($A1302&amp;$Q$3,Data[Index]&amp;Data[Valid Test, Can be used for conformity (Y/N)],Data[l/100km])</f>
        <v>#N/A</v>
      </c>
      <c r="P1302" s="138" t="e">
        <f>_xlfn.XLOOKUP($A1302,Data[Index],Data[Comments])</f>
        <v>#N/A</v>
      </c>
    </row>
    <row r="1303" spans="1:16" x14ac:dyDescent="0.2">
      <c r="A1303" s="129"/>
      <c r="B1303" s="129"/>
      <c r="C1303" s="129" t="e" cm="1">
        <f t="array" ref="C1303">_xlfn.XLOOKUP($A1303&amp;$Q$3&amp;$R$3,Data[Index]&amp;Data[Valid Test, Can be used for conformity (Y/N)]&amp;Data[Cycle],Data[Test Name])</f>
        <v>#N/A</v>
      </c>
      <c r="D1303" s="167" t="e" cm="1">
        <f t="array" ref="D1303">_xlfn.XLOOKUP($A1303&amp;$Q$3&amp;$R$3,Data[Index]&amp;Data[Valid Test, Can be used for conformity (Y/N)]&amp;Data[Cycle],Data[Mileage (Miles)])</f>
        <v>#N/A</v>
      </c>
      <c r="E1303" s="130" t="e" cm="1">
        <f t="array" ref="E1303">_xlfn.XLOOKUP($A1303&amp;$Q$3&amp;$R$3,Data[Index]&amp;Data[Valid Test, Can be used for conformity (Y/N)]&amp;Data[Cycle],Data[Date])</f>
        <v>#N/A</v>
      </c>
      <c r="F1303" s="129" t="e" cm="1">
        <f t="array" ref="F1303">_xlfn.XLOOKUP($A1303&amp;$Q$3&amp;$R$3,Data[Index]&amp;Data[Valid Test, Can be used for conformity (Y/N)]&amp;Data[Cycle],Data[CO/km (mg)])</f>
        <v>#N/A</v>
      </c>
      <c r="G1303" s="129" t="e" cm="1">
        <f t="array" ref="G1303">_xlfn.XLOOKUP($A1303&amp;$Q$3,Data[Index]&amp;Data[Valid Test, Can be used for conformity (Y/N)],Data[CO2/km (g)])</f>
        <v>#N/A</v>
      </c>
      <c r="H1303" s="129" t="e" cm="1">
        <f t="array" ref="H1303">_xlfn.XLOOKUP($A1303&amp;$Q$3,Data[Index]&amp;Data[Valid Test, Can be used for conformity (Y/N)],Data[THC/km (mg)])</f>
        <v>#N/A</v>
      </c>
      <c r="I1303" s="129" t="e" cm="1">
        <f t="array" ref="I1303">_xlfn.XLOOKUP($A1303&amp;$Q$3,Data[Index]&amp;Data[Valid Test, Can be used for conformity (Y/N)],Data[NOx/km (mg)])</f>
        <v>#N/A</v>
      </c>
      <c r="J1303" s="129" t="e" cm="1">
        <f t="array" ref="J1303">_xlfn.XLOOKUP($A1303&amp;$Q$3,Data[Index]&amp;Data[Valid Test, Can be used for conformity (Y/N)],Data[THC + NOx/km (mg)])</f>
        <v>#N/A</v>
      </c>
      <c r="K1303" s="142" t="e" cm="1">
        <f t="array" ref="K1303">_xlfn.XLOOKUP($A1303&amp;$Q$3,Data[Index]&amp;Data[Valid Test, Can be used for conformity (Y/N)],Data[PN/km ('#)])</f>
        <v>#N/A</v>
      </c>
      <c r="L1303" s="129" t="e" cm="1">
        <f t="array" ref="L1303">_xlfn.XLOOKUP($A1303&amp;$Q$3,Data[Index]&amp;Data[Valid Test, Can be used for conformity (Y/N)],Data[PM/km (mg)])</f>
        <v>#N/A</v>
      </c>
      <c r="M1303" s="126" t="e" cm="1">
        <f t="array" ref="M1303">_xlfn.XLOOKUP($A1303&amp;$Q$3,Data[Index]&amp;Data[Valid Test, Can be used for conformity (Y/N)],Data[CH4 (mg/km)])</f>
        <v>#N/A</v>
      </c>
      <c r="N1303" s="126" t="e" cm="1">
        <f t="array" ref="N1303">_xlfn.XLOOKUP($A1303&amp;$Q$3,Data[Index]&amp;Data[Valid Test, Can be used for conformity (Y/N)],Data[N20 (mg/km)])</f>
        <v>#N/A</v>
      </c>
      <c r="O1303" s="129" t="e" cm="1">
        <f t="array" ref="O1303">_xlfn.XLOOKUP($A1303&amp;$Q$3,Data[Index]&amp;Data[Valid Test, Can be used for conformity (Y/N)],Data[l/100km])</f>
        <v>#N/A</v>
      </c>
      <c r="P1303" s="138" t="e">
        <f>_xlfn.XLOOKUP($A1303,Data[Index],Data[Comments])</f>
        <v>#N/A</v>
      </c>
    </row>
    <row r="1304" spans="1:16" x14ac:dyDescent="0.2">
      <c r="A1304" s="129"/>
      <c r="B1304" s="129"/>
      <c r="C1304" s="129" t="e" cm="1">
        <f t="array" ref="C1304">_xlfn.XLOOKUP($A1304&amp;$Q$3&amp;$R$3,Data[Index]&amp;Data[Valid Test, Can be used for conformity (Y/N)]&amp;Data[Cycle],Data[Test Name])</f>
        <v>#N/A</v>
      </c>
      <c r="D1304" s="167" t="e" cm="1">
        <f t="array" ref="D1304">_xlfn.XLOOKUP($A1304&amp;$Q$3&amp;$R$3,Data[Index]&amp;Data[Valid Test, Can be used for conformity (Y/N)]&amp;Data[Cycle],Data[Mileage (Miles)])</f>
        <v>#N/A</v>
      </c>
      <c r="E1304" s="130" t="e" cm="1">
        <f t="array" ref="E1304">_xlfn.XLOOKUP($A1304&amp;$Q$3&amp;$R$3,Data[Index]&amp;Data[Valid Test, Can be used for conformity (Y/N)]&amp;Data[Cycle],Data[Date])</f>
        <v>#N/A</v>
      </c>
      <c r="F1304" s="129" t="e" cm="1">
        <f t="array" ref="F1304">_xlfn.XLOOKUP($A1304&amp;$Q$3&amp;$R$3,Data[Index]&amp;Data[Valid Test, Can be used for conformity (Y/N)]&amp;Data[Cycle],Data[CO/km (mg)])</f>
        <v>#N/A</v>
      </c>
      <c r="G1304" s="129" t="e" cm="1">
        <f t="array" ref="G1304">_xlfn.XLOOKUP($A1304&amp;$Q$3,Data[Index]&amp;Data[Valid Test, Can be used for conformity (Y/N)],Data[CO2/km (g)])</f>
        <v>#N/A</v>
      </c>
      <c r="H1304" s="129" t="e" cm="1">
        <f t="array" ref="H1304">_xlfn.XLOOKUP($A1304&amp;$Q$3,Data[Index]&amp;Data[Valid Test, Can be used for conformity (Y/N)],Data[THC/km (mg)])</f>
        <v>#N/A</v>
      </c>
      <c r="I1304" s="129" t="e" cm="1">
        <f t="array" ref="I1304">_xlfn.XLOOKUP($A1304&amp;$Q$3,Data[Index]&amp;Data[Valid Test, Can be used for conformity (Y/N)],Data[NOx/km (mg)])</f>
        <v>#N/A</v>
      </c>
      <c r="J1304" s="129" t="e" cm="1">
        <f t="array" ref="J1304">_xlfn.XLOOKUP($A1304&amp;$Q$3,Data[Index]&amp;Data[Valid Test, Can be used for conformity (Y/N)],Data[THC + NOx/km (mg)])</f>
        <v>#N/A</v>
      </c>
      <c r="K1304" s="142" t="e" cm="1">
        <f t="array" ref="K1304">_xlfn.XLOOKUP($A1304&amp;$Q$3,Data[Index]&amp;Data[Valid Test, Can be used for conformity (Y/N)],Data[PN/km ('#)])</f>
        <v>#N/A</v>
      </c>
      <c r="L1304" s="129" t="e" cm="1">
        <f t="array" ref="L1304">_xlfn.XLOOKUP($A1304&amp;$Q$3,Data[Index]&amp;Data[Valid Test, Can be used for conformity (Y/N)],Data[PM/km (mg)])</f>
        <v>#N/A</v>
      </c>
      <c r="M1304" s="126" t="e" cm="1">
        <f t="array" ref="M1304">_xlfn.XLOOKUP($A1304&amp;$Q$3,Data[Index]&amp;Data[Valid Test, Can be used for conformity (Y/N)],Data[CH4 (mg/km)])</f>
        <v>#N/A</v>
      </c>
      <c r="N1304" s="126" t="e" cm="1">
        <f t="array" ref="N1304">_xlfn.XLOOKUP($A1304&amp;$Q$3,Data[Index]&amp;Data[Valid Test, Can be used for conformity (Y/N)],Data[N20 (mg/km)])</f>
        <v>#N/A</v>
      </c>
      <c r="O1304" s="129" t="e" cm="1">
        <f t="array" ref="O1304">_xlfn.XLOOKUP($A1304&amp;$Q$3,Data[Index]&amp;Data[Valid Test, Can be used for conformity (Y/N)],Data[l/100km])</f>
        <v>#N/A</v>
      </c>
      <c r="P1304" s="138" t="e">
        <f>_xlfn.XLOOKUP($A1304,Data[Index],Data[Comments])</f>
        <v>#N/A</v>
      </c>
    </row>
    <row r="1305" spans="1:16" x14ac:dyDescent="0.2">
      <c r="A1305" s="129"/>
      <c r="B1305" s="129"/>
      <c r="C1305" s="129" t="e" cm="1">
        <f t="array" ref="C1305">_xlfn.XLOOKUP($A1305&amp;$Q$3&amp;$R$3,Data[Index]&amp;Data[Valid Test, Can be used for conformity (Y/N)]&amp;Data[Cycle],Data[Test Name])</f>
        <v>#N/A</v>
      </c>
      <c r="D1305" s="167" t="e" cm="1">
        <f t="array" ref="D1305">_xlfn.XLOOKUP($A1305&amp;$Q$3&amp;$R$3,Data[Index]&amp;Data[Valid Test, Can be used for conformity (Y/N)]&amp;Data[Cycle],Data[Mileage (Miles)])</f>
        <v>#N/A</v>
      </c>
      <c r="E1305" s="130" t="e" cm="1">
        <f t="array" ref="E1305">_xlfn.XLOOKUP($A1305&amp;$Q$3&amp;$R$3,Data[Index]&amp;Data[Valid Test, Can be used for conformity (Y/N)]&amp;Data[Cycle],Data[Date])</f>
        <v>#N/A</v>
      </c>
      <c r="F1305" s="129" t="e" cm="1">
        <f t="array" ref="F1305">_xlfn.XLOOKUP($A1305&amp;$Q$3&amp;$R$3,Data[Index]&amp;Data[Valid Test, Can be used for conformity (Y/N)]&amp;Data[Cycle],Data[CO/km (mg)])</f>
        <v>#N/A</v>
      </c>
      <c r="G1305" s="129" t="e" cm="1">
        <f t="array" ref="G1305">_xlfn.XLOOKUP($A1305&amp;$Q$3,Data[Index]&amp;Data[Valid Test, Can be used for conformity (Y/N)],Data[CO2/km (g)])</f>
        <v>#N/A</v>
      </c>
      <c r="H1305" s="129" t="e" cm="1">
        <f t="array" ref="H1305">_xlfn.XLOOKUP($A1305&amp;$Q$3,Data[Index]&amp;Data[Valid Test, Can be used for conformity (Y/N)],Data[THC/km (mg)])</f>
        <v>#N/A</v>
      </c>
      <c r="I1305" s="129" t="e" cm="1">
        <f t="array" ref="I1305">_xlfn.XLOOKUP($A1305&amp;$Q$3,Data[Index]&amp;Data[Valid Test, Can be used for conformity (Y/N)],Data[NOx/km (mg)])</f>
        <v>#N/A</v>
      </c>
      <c r="J1305" s="129" t="e" cm="1">
        <f t="array" ref="J1305">_xlfn.XLOOKUP($A1305&amp;$Q$3,Data[Index]&amp;Data[Valid Test, Can be used for conformity (Y/N)],Data[THC + NOx/km (mg)])</f>
        <v>#N/A</v>
      </c>
      <c r="K1305" s="142" t="e" cm="1">
        <f t="array" ref="K1305">_xlfn.XLOOKUP($A1305&amp;$Q$3,Data[Index]&amp;Data[Valid Test, Can be used for conformity (Y/N)],Data[PN/km ('#)])</f>
        <v>#N/A</v>
      </c>
      <c r="L1305" s="129" t="e" cm="1">
        <f t="array" ref="L1305">_xlfn.XLOOKUP($A1305&amp;$Q$3,Data[Index]&amp;Data[Valid Test, Can be used for conformity (Y/N)],Data[PM/km (mg)])</f>
        <v>#N/A</v>
      </c>
      <c r="M1305" s="126" t="e" cm="1">
        <f t="array" ref="M1305">_xlfn.XLOOKUP($A1305&amp;$Q$3,Data[Index]&amp;Data[Valid Test, Can be used for conformity (Y/N)],Data[CH4 (mg/km)])</f>
        <v>#N/A</v>
      </c>
      <c r="N1305" s="126" t="e" cm="1">
        <f t="array" ref="N1305">_xlfn.XLOOKUP($A1305&amp;$Q$3,Data[Index]&amp;Data[Valid Test, Can be used for conformity (Y/N)],Data[N20 (mg/km)])</f>
        <v>#N/A</v>
      </c>
      <c r="O1305" s="129" t="e" cm="1">
        <f t="array" ref="O1305">_xlfn.XLOOKUP($A1305&amp;$Q$3,Data[Index]&amp;Data[Valid Test, Can be used for conformity (Y/N)],Data[l/100km])</f>
        <v>#N/A</v>
      </c>
      <c r="P1305" s="138">
        <f>_xlfn.XLOOKUP($A1305,Data[Index],Data[Comments])</f>
        <v>0</v>
      </c>
    </row>
    <row r="1306" spans="1:16" x14ac:dyDescent="0.2">
      <c r="A1306" s="129"/>
      <c r="B1306" s="129"/>
      <c r="C1306" s="129" t="e" cm="1">
        <f t="array" ref="C1306">_xlfn.XLOOKUP($A1306&amp;$Q$3&amp;$R$3,Data[Index]&amp;Data[Valid Test, Can be used for conformity (Y/N)]&amp;Data[Cycle],Data[Test Name])</f>
        <v>#N/A</v>
      </c>
      <c r="D1306" s="167" t="e" cm="1">
        <f t="array" ref="D1306">_xlfn.XLOOKUP($A1306&amp;$Q$3&amp;$R$3,Data[Index]&amp;Data[Valid Test, Can be used for conformity (Y/N)]&amp;Data[Cycle],Data[Mileage (Miles)])</f>
        <v>#N/A</v>
      </c>
      <c r="E1306" s="130" t="e" cm="1">
        <f t="array" ref="E1306">_xlfn.XLOOKUP($A1306&amp;$Q$3&amp;$R$3,Data[Index]&amp;Data[Valid Test, Can be used for conformity (Y/N)]&amp;Data[Cycle],Data[Date])</f>
        <v>#N/A</v>
      </c>
      <c r="F1306" s="129" t="e" cm="1">
        <f t="array" ref="F1306">_xlfn.XLOOKUP($A1306&amp;$Q$3&amp;$R$3,Data[Index]&amp;Data[Valid Test, Can be used for conformity (Y/N)]&amp;Data[Cycle],Data[CO/km (mg)])</f>
        <v>#N/A</v>
      </c>
      <c r="G1306" s="129" t="e" cm="1">
        <f t="array" ref="G1306">_xlfn.XLOOKUP($A1306&amp;$Q$3,Data[Index]&amp;Data[Valid Test, Can be used for conformity (Y/N)],Data[CO2/km (g)])</f>
        <v>#N/A</v>
      </c>
      <c r="H1306" s="129" t="e" cm="1">
        <f t="array" ref="H1306">_xlfn.XLOOKUP($A1306&amp;$Q$3,Data[Index]&amp;Data[Valid Test, Can be used for conformity (Y/N)],Data[THC/km (mg)])</f>
        <v>#N/A</v>
      </c>
      <c r="I1306" s="129" t="e" cm="1">
        <f t="array" ref="I1306">_xlfn.XLOOKUP($A1306&amp;$Q$3,Data[Index]&amp;Data[Valid Test, Can be used for conformity (Y/N)],Data[NOx/km (mg)])</f>
        <v>#N/A</v>
      </c>
      <c r="J1306" s="129" t="e" cm="1">
        <f t="array" ref="J1306">_xlfn.XLOOKUP($A1306&amp;$Q$3,Data[Index]&amp;Data[Valid Test, Can be used for conformity (Y/N)],Data[THC + NOx/km (mg)])</f>
        <v>#N/A</v>
      </c>
      <c r="K1306" s="142" t="e" cm="1">
        <f t="array" ref="K1306">_xlfn.XLOOKUP($A1306&amp;$Q$3,Data[Index]&amp;Data[Valid Test, Can be used for conformity (Y/N)],Data[PN/km ('#)])</f>
        <v>#N/A</v>
      </c>
      <c r="L1306" s="129" t="e" cm="1">
        <f t="array" ref="L1306">_xlfn.XLOOKUP($A1306&amp;$Q$3,Data[Index]&amp;Data[Valid Test, Can be used for conformity (Y/N)],Data[PM/km (mg)])</f>
        <v>#N/A</v>
      </c>
      <c r="M1306" s="126" t="e" cm="1">
        <f t="array" ref="M1306">_xlfn.XLOOKUP($A1306&amp;$Q$3,Data[Index]&amp;Data[Valid Test, Can be used for conformity (Y/N)],Data[CH4 (mg/km)])</f>
        <v>#N/A</v>
      </c>
      <c r="N1306" s="126" t="e" cm="1">
        <f t="array" ref="N1306">_xlfn.XLOOKUP($A1306&amp;$Q$3,Data[Index]&amp;Data[Valid Test, Can be used for conformity (Y/N)],Data[N20 (mg/km)])</f>
        <v>#N/A</v>
      </c>
      <c r="O1306" s="129" t="e" cm="1">
        <f t="array" ref="O1306">_xlfn.XLOOKUP($A1306&amp;$Q$3,Data[Index]&amp;Data[Valid Test, Can be used for conformity (Y/N)],Data[l/100km])</f>
        <v>#N/A</v>
      </c>
      <c r="P1306" s="138">
        <f>_xlfn.XLOOKUP($A1306,Data[Index],Data[Comments])</f>
        <v>0</v>
      </c>
    </row>
    <row r="1307" spans="1:16" x14ac:dyDescent="0.2">
      <c r="A1307" s="129"/>
      <c r="B1307" s="129"/>
      <c r="C1307" s="129" t="e" cm="1">
        <f t="array" ref="C1307">_xlfn.XLOOKUP($A1307&amp;$Q$3&amp;$R$3,Data[Index]&amp;Data[Valid Test, Can be used for conformity (Y/N)]&amp;Data[Cycle],Data[Test Name])</f>
        <v>#N/A</v>
      </c>
      <c r="D1307" s="167" t="e" cm="1">
        <f t="array" ref="D1307">_xlfn.XLOOKUP($A1307&amp;$Q$3&amp;$R$3,Data[Index]&amp;Data[Valid Test, Can be used for conformity (Y/N)]&amp;Data[Cycle],Data[Mileage (Miles)])</f>
        <v>#N/A</v>
      </c>
      <c r="E1307" s="130" t="e" cm="1">
        <f t="array" ref="E1307">_xlfn.XLOOKUP($A1307&amp;$Q$3&amp;$R$3,Data[Index]&amp;Data[Valid Test, Can be used for conformity (Y/N)]&amp;Data[Cycle],Data[Date])</f>
        <v>#N/A</v>
      </c>
      <c r="F1307" s="129" t="e" cm="1">
        <f t="array" ref="F1307">_xlfn.XLOOKUP($A1307&amp;$Q$3&amp;$R$3,Data[Index]&amp;Data[Valid Test, Can be used for conformity (Y/N)]&amp;Data[Cycle],Data[CO/km (mg)])</f>
        <v>#N/A</v>
      </c>
      <c r="G1307" s="129" t="e" cm="1">
        <f t="array" ref="G1307">_xlfn.XLOOKUP($A1307&amp;$Q$3,Data[Index]&amp;Data[Valid Test, Can be used for conformity (Y/N)],Data[CO2/km (g)])</f>
        <v>#N/A</v>
      </c>
      <c r="H1307" s="129" t="e" cm="1">
        <f t="array" ref="H1307">_xlfn.XLOOKUP($A1307&amp;$Q$3,Data[Index]&amp;Data[Valid Test, Can be used for conformity (Y/N)],Data[THC/km (mg)])</f>
        <v>#N/A</v>
      </c>
      <c r="I1307" s="129" t="e" cm="1">
        <f t="array" ref="I1307">_xlfn.XLOOKUP($A1307&amp;$Q$3,Data[Index]&amp;Data[Valid Test, Can be used for conformity (Y/N)],Data[NOx/km (mg)])</f>
        <v>#N/A</v>
      </c>
      <c r="J1307" s="129" t="e" cm="1">
        <f t="array" ref="J1307">_xlfn.XLOOKUP($A1307&amp;$Q$3,Data[Index]&amp;Data[Valid Test, Can be used for conformity (Y/N)],Data[THC + NOx/km (mg)])</f>
        <v>#N/A</v>
      </c>
      <c r="K1307" s="142" t="e" cm="1">
        <f t="array" ref="K1307">_xlfn.XLOOKUP($A1307&amp;$Q$3,Data[Index]&amp;Data[Valid Test, Can be used for conformity (Y/N)],Data[PN/km ('#)])</f>
        <v>#N/A</v>
      </c>
      <c r="L1307" s="129" t="e" cm="1">
        <f t="array" ref="L1307">_xlfn.XLOOKUP($A1307&amp;$Q$3,Data[Index]&amp;Data[Valid Test, Can be used for conformity (Y/N)],Data[PM/km (mg)])</f>
        <v>#N/A</v>
      </c>
      <c r="M1307" s="126" t="e" cm="1">
        <f t="array" ref="M1307">_xlfn.XLOOKUP($A1307&amp;$Q$3,Data[Index]&amp;Data[Valid Test, Can be used for conformity (Y/N)],Data[CH4 (mg/km)])</f>
        <v>#N/A</v>
      </c>
      <c r="N1307" s="126" t="e" cm="1">
        <f t="array" ref="N1307">_xlfn.XLOOKUP($A1307&amp;$Q$3,Data[Index]&amp;Data[Valid Test, Can be used for conformity (Y/N)],Data[N20 (mg/km)])</f>
        <v>#N/A</v>
      </c>
      <c r="O1307" s="129" t="e" cm="1">
        <f t="array" ref="O1307">_xlfn.XLOOKUP($A1307&amp;$Q$3,Data[Index]&amp;Data[Valid Test, Can be used for conformity (Y/N)],Data[l/100km])</f>
        <v>#N/A</v>
      </c>
      <c r="P1307" s="138" t="e">
        <f>_xlfn.XLOOKUP($A1307,Data[Index],Data[Comments])</f>
        <v>#N/A</v>
      </c>
    </row>
    <row r="1308" spans="1:16" x14ac:dyDescent="0.2">
      <c r="A1308" s="129"/>
      <c r="B1308" s="129"/>
      <c r="C1308" s="129" t="e" cm="1">
        <f t="array" ref="C1308">_xlfn.XLOOKUP($A1308&amp;$Q$3&amp;$R$3,Data[Index]&amp;Data[Valid Test, Can be used for conformity (Y/N)]&amp;Data[Cycle],Data[Test Name])</f>
        <v>#N/A</v>
      </c>
      <c r="D1308" s="167" t="e" cm="1">
        <f t="array" ref="D1308">_xlfn.XLOOKUP($A1308&amp;$Q$3&amp;$R$3,Data[Index]&amp;Data[Valid Test, Can be used for conformity (Y/N)]&amp;Data[Cycle],Data[Mileage (Miles)])</f>
        <v>#N/A</v>
      </c>
      <c r="E1308" s="130" t="e" cm="1">
        <f t="array" ref="E1308">_xlfn.XLOOKUP($A1308&amp;$Q$3&amp;$R$3,Data[Index]&amp;Data[Valid Test, Can be used for conformity (Y/N)]&amp;Data[Cycle],Data[Date])</f>
        <v>#N/A</v>
      </c>
      <c r="F1308" s="129" t="e" cm="1">
        <f t="array" ref="F1308">_xlfn.XLOOKUP($A1308&amp;$Q$3&amp;$R$3,Data[Index]&amp;Data[Valid Test, Can be used for conformity (Y/N)]&amp;Data[Cycle],Data[CO/km (mg)])</f>
        <v>#N/A</v>
      </c>
      <c r="G1308" s="129" t="e" cm="1">
        <f t="array" ref="G1308">_xlfn.XLOOKUP($A1308&amp;$Q$3,Data[Index]&amp;Data[Valid Test, Can be used for conformity (Y/N)],Data[CO2/km (g)])</f>
        <v>#N/A</v>
      </c>
      <c r="H1308" s="129" t="e" cm="1">
        <f t="array" ref="H1308">_xlfn.XLOOKUP($A1308&amp;$Q$3,Data[Index]&amp;Data[Valid Test, Can be used for conformity (Y/N)],Data[THC/km (mg)])</f>
        <v>#N/A</v>
      </c>
      <c r="I1308" s="129" t="e" cm="1">
        <f t="array" ref="I1308">_xlfn.XLOOKUP($A1308&amp;$Q$3,Data[Index]&amp;Data[Valid Test, Can be used for conformity (Y/N)],Data[NOx/km (mg)])</f>
        <v>#N/A</v>
      </c>
      <c r="J1308" s="129" t="e" cm="1">
        <f t="array" ref="J1308">_xlfn.XLOOKUP($A1308&amp;$Q$3,Data[Index]&amp;Data[Valid Test, Can be used for conformity (Y/N)],Data[THC + NOx/km (mg)])</f>
        <v>#N/A</v>
      </c>
      <c r="K1308" s="142" t="e" cm="1">
        <f t="array" ref="K1308">_xlfn.XLOOKUP($A1308&amp;$Q$3,Data[Index]&amp;Data[Valid Test, Can be used for conformity (Y/N)],Data[PN/km ('#)])</f>
        <v>#N/A</v>
      </c>
      <c r="L1308" s="129" t="e" cm="1">
        <f t="array" ref="L1308">_xlfn.XLOOKUP($A1308&amp;$Q$3,Data[Index]&amp;Data[Valid Test, Can be used for conformity (Y/N)],Data[PM/km (mg)])</f>
        <v>#N/A</v>
      </c>
      <c r="M1308" s="126" t="e" cm="1">
        <f t="array" ref="M1308">_xlfn.XLOOKUP($A1308&amp;$Q$3,Data[Index]&amp;Data[Valid Test, Can be used for conformity (Y/N)],Data[CH4 (mg/km)])</f>
        <v>#N/A</v>
      </c>
      <c r="N1308" s="126" t="e" cm="1">
        <f t="array" ref="N1308">_xlfn.XLOOKUP($A1308&amp;$Q$3,Data[Index]&amp;Data[Valid Test, Can be used for conformity (Y/N)],Data[N20 (mg/km)])</f>
        <v>#N/A</v>
      </c>
      <c r="O1308" s="129" t="e" cm="1">
        <f t="array" ref="O1308">_xlfn.XLOOKUP($A1308&amp;$Q$3,Data[Index]&amp;Data[Valid Test, Can be used for conformity (Y/N)],Data[l/100km])</f>
        <v>#N/A</v>
      </c>
      <c r="P1308" s="138">
        <f>_xlfn.XLOOKUP($A1308,Data[Index],Data[Comments])</f>
        <v>0</v>
      </c>
    </row>
    <row r="1309" spans="1:16" x14ac:dyDescent="0.2">
      <c r="A1309" s="129"/>
      <c r="B1309" s="129"/>
      <c r="C1309" s="129" t="e" cm="1">
        <f t="array" ref="C1309">_xlfn.XLOOKUP($A1309&amp;$Q$3&amp;$R$3,Data[Index]&amp;Data[Valid Test, Can be used for conformity (Y/N)]&amp;Data[Cycle],Data[Test Name])</f>
        <v>#N/A</v>
      </c>
      <c r="D1309" s="167" t="e" cm="1">
        <f t="array" ref="D1309">_xlfn.XLOOKUP($A1309&amp;$Q$3&amp;$R$3,Data[Index]&amp;Data[Valid Test, Can be used for conformity (Y/N)]&amp;Data[Cycle],Data[Mileage (Miles)])</f>
        <v>#N/A</v>
      </c>
      <c r="E1309" s="130" t="e" cm="1">
        <f t="array" ref="E1309">_xlfn.XLOOKUP($A1309&amp;$Q$3&amp;$R$3,Data[Index]&amp;Data[Valid Test, Can be used for conformity (Y/N)]&amp;Data[Cycle],Data[Date])</f>
        <v>#N/A</v>
      </c>
      <c r="F1309" s="129" t="e" cm="1">
        <f t="array" ref="F1309">_xlfn.XLOOKUP($A1309&amp;$Q$3&amp;$R$3,Data[Index]&amp;Data[Valid Test, Can be used for conformity (Y/N)]&amp;Data[Cycle],Data[CO/km (mg)])</f>
        <v>#N/A</v>
      </c>
      <c r="G1309" s="129" t="e" cm="1">
        <f t="array" ref="G1309">_xlfn.XLOOKUP($A1309&amp;$Q$3,Data[Index]&amp;Data[Valid Test, Can be used for conformity (Y/N)],Data[CO2/km (g)])</f>
        <v>#N/A</v>
      </c>
      <c r="H1309" s="129" t="e" cm="1">
        <f t="array" ref="H1309">_xlfn.XLOOKUP($A1309&amp;$Q$3,Data[Index]&amp;Data[Valid Test, Can be used for conformity (Y/N)],Data[THC/km (mg)])</f>
        <v>#N/A</v>
      </c>
      <c r="I1309" s="129" t="e" cm="1">
        <f t="array" ref="I1309">_xlfn.XLOOKUP($A1309&amp;$Q$3,Data[Index]&amp;Data[Valid Test, Can be used for conformity (Y/N)],Data[NOx/km (mg)])</f>
        <v>#N/A</v>
      </c>
      <c r="J1309" s="129" t="e" cm="1">
        <f t="array" ref="J1309">_xlfn.XLOOKUP($A1309&amp;$Q$3,Data[Index]&amp;Data[Valid Test, Can be used for conformity (Y/N)],Data[THC + NOx/km (mg)])</f>
        <v>#N/A</v>
      </c>
      <c r="K1309" s="142" t="e" cm="1">
        <f t="array" ref="K1309">_xlfn.XLOOKUP($A1309&amp;$Q$3,Data[Index]&amp;Data[Valid Test, Can be used for conformity (Y/N)],Data[PN/km ('#)])</f>
        <v>#N/A</v>
      </c>
      <c r="L1309" s="129" t="e" cm="1">
        <f t="array" ref="L1309">_xlfn.XLOOKUP($A1309&amp;$Q$3,Data[Index]&amp;Data[Valid Test, Can be used for conformity (Y/N)],Data[PM/km (mg)])</f>
        <v>#N/A</v>
      </c>
      <c r="M1309" s="126" t="e" cm="1">
        <f t="array" ref="M1309">_xlfn.XLOOKUP($A1309&amp;$Q$3,Data[Index]&amp;Data[Valid Test, Can be used for conformity (Y/N)],Data[CH4 (mg/km)])</f>
        <v>#N/A</v>
      </c>
      <c r="N1309" s="126" t="e" cm="1">
        <f t="array" ref="N1309">_xlfn.XLOOKUP($A1309&amp;$Q$3,Data[Index]&amp;Data[Valid Test, Can be used for conformity (Y/N)],Data[N20 (mg/km)])</f>
        <v>#N/A</v>
      </c>
      <c r="O1309" s="129" t="e" cm="1">
        <f t="array" ref="O1309">_xlfn.XLOOKUP($A1309&amp;$Q$3,Data[Index]&amp;Data[Valid Test, Can be used for conformity (Y/N)],Data[l/100km])</f>
        <v>#N/A</v>
      </c>
      <c r="P1309" s="138">
        <f>_xlfn.XLOOKUP($A1309,Data[Index],Data[Comments])</f>
        <v>0</v>
      </c>
    </row>
    <row r="1310" spans="1:16" x14ac:dyDescent="0.2">
      <c r="A1310" s="129"/>
      <c r="B1310" s="129"/>
      <c r="C1310" s="129" t="e" cm="1">
        <f t="array" ref="C1310">_xlfn.XLOOKUP($A1310&amp;$Q$3&amp;$R$3,Data[Index]&amp;Data[Valid Test, Can be used for conformity (Y/N)]&amp;Data[Cycle],Data[Test Name])</f>
        <v>#N/A</v>
      </c>
      <c r="D1310" s="167" t="e" cm="1">
        <f t="array" ref="D1310">_xlfn.XLOOKUP($A1310&amp;$Q$3&amp;$R$3,Data[Index]&amp;Data[Valid Test, Can be used for conformity (Y/N)]&amp;Data[Cycle],Data[Mileage (Miles)])</f>
        <v>#N/A</v>
      </c>
      <c r="E1310" s="130" t="e" cm="1">
        <f t="array" ref="E1310">_xlfn.XLOOKUP($A1310&amp;$Q$3&amp;$R$3,Data[Index]&amp;Data[Valid Test, Can be used for conformity (Y/N)]&amp;Data[Cycle],Data[Date])</f>
        <v>#N/A</v>
      </c>
      <c r="F1310" s="129" t="e" cm="1">
        <f t="array" ref="F1310">_xlfn.XLOOKUP($A1310&amp;$Q$3&amp;$R$3,Data[Index]&amp;Data[Valid Test, Can be used for conformity (Y/N)]&amp;Data[Cycle],Data[CO/km (mg)])</f>
        <v>#N/A</v>
      </c>
      <c r="G1310" s="129" t="e" cm="1">
        <f t="array" ref="G1310">_xlfn.XLOOKUP($A1310&amp;$Q$3,Data[Index]&amp;Data[Valid Test, Can be used for conformity (Y/N)],Data[CO2/km (g)])</f>
        <v>#N/A</v>
      </c>
      <c r="H1310" s="129" t="e" cm="1">
        <f t="array" ref="H1310">_xlfn.XLOOKUP($A1310&amp;$Q$3,Data[Index]&amp;Data[Valid Test, Can be used for conformity (Y/N)],Data[THC/km (mg)])</f>
        <v>#N/A</v>
      </c>
      <c r="I1310" s="129" t="e" cm="1">
        <f t="array" ref="I1310">_xlfn.XLOOKUP($A1310&amp;$Q$3,Data[Index]&amp;Data[Valid Test, Can be used for conformity (Y/N)],Data[NOx/km (mg)])</f>
        <v>#N/A</v>
      </c>
      <c r="J1310" s="129" t="e" cm="1">
        <f t="array" ref="J1310">_xlfn.XLOOKUP($A1310&amp;$Q$3,Data[Index]&amp;Data[Valid Test, Can be used for conformity (Y/N)],Data[THC + NOx/km (mg)])</f>
        <v>#N/A</v>
      </c>
      <c r="K1310" s="142" t="e" cm="1">
        <f t="array" ref="K1310">_xlfn.XLOOKUP($A1310&amp;$Q$3,Data[Index]&amp;Data[Valid Test, Can be used for conformity (Y/N)],Data[PN/km ('#)])</f>
        <v>#N/A</v>
      </c>
      <c r="L1310" s="129" t="e" cm="1">
        <f t="array" ref="L1310">_xlfn.XLOOKUP($A1310&amp;$Q$3,Data[Index]&amp;Data[Valid Test, Can be used for conformity (Y/N)],Data[PM/km (mg)])</f>
        <v>#N/A</v>
      </c>
      <c r="M1310" s="126" t="e" cm="1">
        <f t="array" ref="M1310">_xlfn.XLOOKUP($A1310&amp;$Q$3,Data[Index]&amp;Data[Valid Test, Can be used for conformity (Y/N)],Data[CH4 (mg/km)])</f>
        <v>#N/A</v>
      </c>
      <c r="N1310" s="126" t="e" cm="1">
        <f t="array" ref="N1310">_xlfn.XLOOKUP($A1310&amp;$Q$3,Data[Index]&amp;Data[Valid Test, Can be used for conformity (Y/N)],Data[N20 (mg/km)])</f>
        <v>#N/A</v>
      </c>
      <c r="O1310" s="129" t="e" cm="1">
        <f t="array" ref="O1310">_xlfn.XLOOKUP($A1310&amp;$Q$3,Data[Index]&amp;Data[Valid Test, Can be used for conformity (Y/N)],Data[l/100km])</f>
        <v>#N/A</v>
      </c>
      <c r="P1310" s="138" t="e">
        <f>_xlfn.XLOOKUP($A1310,Data[Index],Data[Comments])</f>
        <v>#N/A</v>
      </c>
    </row>
    <row r="1311" spans="1:16" x14ac:dyDescent="0.2">
      <c r="A1311" s="129"/>
      <c r="B1311" s="129"/>
      <c r="C1311" s="129" t="e" cm="1">
        <f t="array" ref="C1311">_xlfn.XLOOKUP($A1311&amp;$Q$3&amp;$R$3,Data[Index]&amp;Data[Valid Test, Can be used for conformity (Y/N)]&amp;Data[Cycle],Data[Test Name])</f>
        <v>#N/A</v>
      </c>
      <c r="D1311" s="167" t="e" cm="1">
        <f t="array" ref="D1311">_xlfn.XLOOKUP($A1311&amp;$Q$3&amp;$R$3,Data[Index]&amp;Data[Valid Test, Can be used for conformity (Y/N)]&amp;Data[Cycle],Data[Mileage (Miles)])</f>
        <v>#N/A</v>
      </c>
      <c r="E1311" s="130" t="e" cm="1">
        <f t="array" ref="E1311">_xlfn.XLOOKUP($A1311&amp;$Q$3&amp;$R$3,Data[Index]&amp;Data[Valid Test, Can be used for conformity (Y/N)]&amp;Data[Cycle],Data[Date])</f>
        <v>#N/A</v>
      </c>
      <c r="F1311" s="129" t="e" cm="1">
        <f t="array" ref="F1311">_xlfn.XLOOKUP($A1311&amp;$Q$3&amp;$R$3,Data[Index]&amp;Data[Valid Test, Can be used for conformity (Y/N)]&amp;Data[Cycle],Data[CO/km (mg)])</f>
        <v>#N/A</v>
      </c>
      <c r="G1311" s="129" t="e" cm="1">
        <f t="array" ref="G1311">_xlfn.XLOOKUP($A1311&amp;$Q$3,Data[Index]&amp;Data[Valid Test, Can be used for conformity (Y/N)],Data[CO2/km (g)])</f>
        <v>#N/A</v>
      </c>
      <c r="H1311" s="129" t="e" cm="1">
        <f t="array" ref="H1311">_xlfn.XLOOKUP($A1311&amp;$Q$3,Data[Index]&amp;Data[Valid Test, Can be used for conformity (Y/N)],Data[THC/km (mg)])</f>
        <v>#N/A</v>
      </c>
      <c r="I1311" s="129" t="e" cm="1">
        <f t="array" ref="I1311">_xlfn.XLOOKUP($A1311&amp;$Q$3,Data[Index]&amp;Data[Valid Test, Can be used for conformity (Y/N)],Data[NOx/km (mg)])</f>
        <v>#N/A</v>
      </c>
      <c r="J1311" s="129" t="e" cm="1">
        <f t="array" ref="J1311">_xlfn.XLOOKUP($A1311&amp;$Q$3,Data[Index]&amp;Data[Valid Test, Can be used for conformity (Y/N)],Data[THC + NOx/km (mg)])</f>
        <v>#N/A</v>
      </c>
      <c r="K1311" s="142" t="e" cm="1">
        <f t="array" ref="K1311">_xlfn.XLOOKUP($A1311&amp;$Q$3,Data[Index]&amp;Data[Valid Test, Can be used for conformity (Y/N)],Data[PN/km ('#)])</f>
        <v>#N/A</v>
      </c>
      <c r="L1311" s="129" t="e" cm="1">
        <f t="array" ref="L1311">_xlfn.XLOOKUP($A1311&amp;$Q$3,Data[Index]&amp;Data[Valid Test, Can be used for conformity (Y/N)],Data[PM/km (mg)])</f>
        <v>#N/A</v>
      </c>
      <c r="M1311" s="126" t="e" cm="1">
        <f t="array" ref="M1311">_xlfn.XLOOKUP($A1311&amp;$Q$3,Data[Index]&amp;Data[Valid Test, Can be used for conformity (Y/N)],Data[CH4 (mg/km)])</f>
        <v>#N/A</v>
      </c>
      <c r="N1311" s="126" t="e" cm="1">
        <f t="array" ref="N1311">_xlfn.XLOOKUP($A1311&amp;$Q$3,Data[Index]&amp;Data[Valid Test, Can be used for conformity (Y/N)],Data[N20 (mg/km)])</f>
        <v>#N/A</v>
      </c>
      <c r="O1311" s="129" t="e" cm="1">
        <f t="array" ref="O1311">_xlfn.XLOOKUP($A1311&amp;$Q$3,Data[Index]&amp;Data[Valid Test, Can be used for conformity (Y/N)],Data[l/100km])</f>
        <v>#N/A</v>
      </c>
      <c r="P1311" s="138" t="e">
        <f>_xlfn.XLOOKUP($A1311,Data[Index],Data[Comments])</f>
        <v>#N/A</v>
      </c>
    </row>
    <row r="1312" spans="1:16" x14ac:dyDescent="0.2">
      <c r="A1312" s="129"/>
      <c r="B1312" s="129"/>
      <c r="C1312" s="129" t="e" cm="1">
        <f t="array" ref="C1312">_xlfn.XLOOKUP($A1312&amp;$Q$3&amp;$R$3,Data[Index]&amp;Data[Valid Test, Can be used for conformity (Y/N)]&amp;Data[Cycle],Data[Test Name])</f>
        <v>#N/A</v>
      </c>
      <c r="D1312" s="167" t="e" cm="1">
        <f t="array" ref="D1312">_xlfn.XLOOKUP($A1312&amp;$Q$3&amp;$R$3,Data[Index]&amp;Data[Valid Test, Can be used for conformity (Y/N)]&amp;Data[Cycle],Data[Mileage (Miles)])</f>
        <v>#N/A</v>
      </c>
      <c r="E1312" s="130" t="e" cm="1">
        <f t="array" ref="E1312">_xlfn.XLOOKUP($A1312&amp;$Q$3&amp;$R$3,Data[Index]&amp;Data[Valid Test, Can be used for conformity (Y/N)]&amp;Data[Cycle],Data[Date])</f>
        <v>#N/A</v>
      </c>
      <c r="F1312" s="129" t="e" cm="1">
        <f t="array" ref="F1312">_xlfn.XLOOKUP($A1312&amp;$Q$3&amp;$R$3,Data[Index]&amp;Data[Valid Test, Can be used for conformity (Y/N)]&amp;Data[Cycle],Data[CO/km (mg)])</f>
        <v>#N/A</v>
      </c>
      <c r="G1312" s="129" t="e" cm="1">
        <f t="array" ref="G1312">_xlfn.XLOOKUP($A1312&amp;$Q$3,Data[Index]&amp;Data[Valid Test, Can be used for conformity (Y/N)],Data[CO2/km (g)])</f>
        <v>#N/A</v>
      </c>
      <c r="H1312" s="129" t="e" cm="1">
        <f t="array" ref="H1312">_xlfn.XLOOKUP($A1312&amp;$Q$3,Data[Index]&amp;Data[Valid Test, Can be used for conformity (Y/N)],Data[THC/km (mg)])</f>
        <v>#N/A</v>
      </c>
      <c r="I1312" s="129" t="e" cm="1">
        <f t="array" ref="I1312">_xlfn.XLOOKUP($A1312&amp;$Q$3,Data[Index]&amp;Data[Valid Test, Can be used for conformity (Y/N)],Data[NOx/km (mg)])</f>
        <v>#N/A</v>
      </c>
      <c r="J1312" s="129" t="e" cm="1">
        <f t="array" ref="J1312">_xlfn.XLOOKUP($A1312&amp;$Q$3,Data[Index]&amp;Data[Valid Test, Can be used for conformity (Y/N)],Data[THC + NOx/km (mg)])</f>
        <v>#N/A</v>
      </c>
      <c r="K1312" s="142" t="e" cm="1">
        <f t="array" ref="K1312">_xlfn.XLOOKUP($A1312&amp;$Q$3,Data[Index]&amp;Data[Valid Test, Can be used for conformity (Y/N)],Data[PN/km ('#)])</f>
        <v>#N/A</v>
      </c>
      <c r="L1312" s="129" t="e" cm="1">
        <f t="array" ref="L1312">_xlfn.XLOOKUP($A1312&amp;$Q$3,Data[Index]&amp;Data[Valid Test, Can be used for conformity (Y/N)],Data[PM/km (mg)])</f>
        <v>#N/A</v>
      </c>
      <c r="M1312" s="126" t="e" cm="1">
        <f t="array" ref="M1312">_xlfn.XLOOKUP($A1312&amp;$Q$3,Data[Index]&amp;Data[Valid Test, Can be used for conformity (Y/N)],Data[CH4 (mg/km)])</f>
        <v>#N/A</v>
      </c>
      <c r="N1312" s="126" t="e" cm="1">
        <f t="array" ref="N1312">_xlfn.XLOOKUP($A1312&amp;$Q$3,Data[Index]&amp;Data[Valid Test, Can be used for conformity (Y/N)],Data[N20 (mg/km)])</f>
        <v>#N/A</v>
      </c>
      <c r="O1312" s="129" t="e" cm="1">
        <f t="array" ref="O1312">_xlfn.XLOOKUP($A1312&amp;$Q$3,Data[Index]&amp;Data[Valid Test, Can be used for conformity (Y/N)],Data[l/100km])</f>
        <v>#N/A</v>
      </c>
      <c r="P1312" s="138" t="e">
        <f>_xlfn.XLOOKUP($A1312,Data[Index],Data[Comments])</f>
        <v>#N/A</v>
      </c>
    </row>
    <row r="1313" spans="1:16" x14ac:dyDescent="0.2">
      <c r="A1313" s="129"/>
      <c r="B1313" s="129"/>
      <c r="C1313" s="129" t="e" cm="1">
        <f t="array" ref="C1313">_xlfn.XLOOKUP($A1313&amp;$Q$3&amp;$R$3,Data[Index]&amp;Data[Valid Test, Can be used for conformity (Y/N)]&amp;Data[Cycle],Data[Test Name])</f>
        <v>#N/A</v>
      </c>
      <c r="D1313" s="167" t="e" cm="1">
        <f t="array" ref="D1313">_xlfn.XLOOKUP($A1313&amp;$Q$3&amp;$R$3,Data[Index]&amp;Data[Valid Test, Can be used for conformity (Y/N)]&amp;Data[Cycle],Data[Mileage (Miles)])</f>
        <v>#N/A</v>
      </c>
      <c r="E1313" s="130" t="e" cm="1">
        <f t="array" ref="E1313">_xlfn.XLOOKUP($A1313&amp;$Q$3&amp;$R$3,Data[Index]&amp;Data[Valid Test, Can be used for conformity (Y/N)]&amp;Data[Cycle],Data[Date])</f>
        <v>#N/A</v>
      </c>
      <c r="F1313" s="129" t="e" cm="1">
        <f t="array" ref="F1313">_xlfn.XLOOKUP($A1313&amp;$Q$3&amp;$R$3,Data[Index]&amp;Data[Valid Test, Can be used for conformity (Y/N)]&amp;Data[Cycle],Data[CO/km (mg)])</f>
        <v>#N/A</v>
      </c>
      <c r="G1313" s="129" t="e" cm="1">
        <f t="array" ref="G1313">_xlfn.XLOOKUP($A1313&amp;$Q$3,Data[Index]&amp;Data[Valid Test, Can be used for conformity (Y/N)],Data[CO2/km (g)])</f>
        <v>#N/A</v>
      </c>
      <c r="H1313" s="129" t="e" cm="1">
        <f t="array" ref="H1313">_xlfn.XLOOKUP($A1313&amp;$Q$3,Data[Index]&amp;Data[Valid Test, Can be used for conformity (Y/N)],Data[THC/km (mg)])</f>
        <v>#N/A</v>
      </c>
      <c r="I1313" s="129" t="e" cm="1">
        <f t="array" ref="I1313">_xlfn.XLOOKUP($A1313&amp;$Q$3,Data[Index]&amp;Data[Valid Test, Can be used for conformity (Y/N)],Data[NOx/km (mg)])</f>
        <v>#N/A</v>
      </c>
      <c r="J1313" s="129" t="e" cm="1">
        <f t="array" ref="J1313">_xlfn.XLOOKUP($A1313&amp;$Q$3,Data[Index]&amp;Data[Valid Test, Can be used for conformity (Y/N)],Data[THC + NOx/km (mg)])</f>
        <v>#N/A</v>
      </c>
      <c r="K1313" s="142" t="e" cm="1">
        <f t="array" ref="K1313">_xlfn.XLOOKUP($A1313&amp;$Q$3,Data[Index]&amp;Data[Valid Test, Can be used for conformity (Y/N)],Data[PN/km ('#)])</f>
        <v>#N/A</v>
      </c>
      <c r="L1313" s="129" t="e" cm="1">
        <f t="array" ref="L1313">_xlfn.XLOOKUP($A1313&amp;$Q$3,Data[Index]&amp;Data[Valid Test, Can be used for conformity (Y/N)],Data[PM/km (mg)])</f>
        <v>#N/A</v>
      </c>
      <c r="M1313" s="126" t="e" cm="1">
        <f t="array" ref="M1313">_xlfn.XLOOKUP($A1313&amp;$Q$3,Data[Index]&amp;Data[Valid Test, Can be used for conformity (Y/N)],Data[CH4 (mg/km)])</f>
        <v>#N/A</v>
      </c>
      <c r="N1313" s="126" t="e" cm="1">
        <f t="array" ref="N1313">_xlfn.XLOOKUP($A1313&amp;$Q$3,Data[Index]&amp;Data[Valid Test, Can be used for conformity (Y/N)],Data[N20 (mg/km)])</f>
        <v>#N/A</v>
      </c>
      <c r="O1313" s="129" t="e" cm="1">
        <f t="array" ref="O1313">_xlfn.XLOOKUP($A1313&amp;$Q$3,Data[Index]&amp;Data[Valid Test, Can be used for conformity (Y/N)],Data[l/100km])</f>
        <v>#N/A</v>
      </c>
      <c r="P1313" s="138">
        <f>_xlfn.XLOOKUP($A1313,Data[Index],Data[Comments])</f>
        <v>0</v>
      </c>
    </row>
    <row r="1314" spans="1:16" x14ac:dyDescent="0.2">
      <c r="A1314" s="129"/>
      <c r="B1314" s="129"/>
      <c r="C1314" s="129" t="e" cm="1">
        <f t="array" ref="C1314">_xlfn.XLOOKUP($A1314&amp;$Q$3&amp;$R$3,Data[Index]&amp;Data[Valid Test, Can be used for conformity (Y/N)]&amp;Data[Cycle],Data[Test Name])</f>
        <v>#N/A</v>
      </c>
      <c r="D1314" s="167" t="e" cm="1">
        <f t="array" ref="D1314">_xlfn.XLOOKUP($A1314&amp;$Q$3&amp;$R$3,Data[Index]&amp;Data[Valid Test, Can be used for conformity (Y/N)]&amp;Data[Cycle],Data[Mileage (Miles)])</f>
        <v>#N/A</v>
      </c>
      <c r="E1314" s="130" t="e" cm="1">
        <f t="array" ref="E1314">_xlfn.XLOOKUP($A1314&amp;$Q$3&amp;$R$3,Data[Index]&amp;Data[Valid Test, Can be used for conformity (Y/N)]&amp;Data[Cycle],Data[Date])</f>
        <v>#N/A</v>
      </c>
      <c r="F1314" s="129" t="e" cm="1">
        <f t="array" ref="F1314">_xlfn.XLOOKUP($A1314&amp;$Q$3&amp;$R$3,Data[Index]&amp;Data[Valid Test, Can be used for conformity (Y/N)]&amp;Data[Cycle],Data[CO/km (mg)])</f>
        <v>#N/A</v>
      </c>
      <c r="G1314" s="129" t="e" cm="1">
        <f t="array" ref="G1314">_xlfn.XLOOKUP($A1314&amp;$Q$3,Data[Index]&amp;Data[Valid Test, Can be used for conformity (Y/N)],Data[CO2/km (g)])</f>
        <v>#N/A</v>
      </c>
      <c r="H1314" s="129" t="e" cm="1">
        <f t="array" ref="H1314">_xlfn.XLOOKUP($A1314&amp;$Q$3,Data[Index]&amp;Data[Valid Test, Can be used for conformity (Y/N)],Data[THC/km (mg)])</f>
        <v>#N/A</v>
      </c>
      <c r="I1314" s="129" t="e" cm="1">
        <f t="array" ref="I1314">_xlfn.XLOOKUP($A1314&amp;$Q$3,Data[Index]&amp;Data[Valid Test, Can be used for conformity (Y/N)],Data[NOx/km (mg)])</f>
        <v>#N/A</v>
      </c>
      <c r="J1314" s="129" t="e" cm="1">
        <f t="array" ref="J1314">_xlfn.XLOOKUP($A1314&amp;$Q$3,Data[Index]&amp;Data[Valid Test, Can be used for conformity (Y/N)],Data[THC + NOx/km (mg)])</f>
        <v>#N/A</v>
      </c>
      <c r="K1314" s="142" t="e" cm="1">
        <f t="array" ref="K1314">_xlfn.XLOOKUP($A1314&amp;$Q$3,Data[Index]&amp;Data[Valid Test, Can be used for conformity (Y/N)],Data[PN/km ('#)])</f>
        <v>#N/A</v>
      </c>
      <c r="L1314" s="129" t="e" cm="1">
        <f t="array" ref="L1314">_xlfn.XLOOKUP($A1314&amp;$Q$3,Data[Index]&amp;Data[Valid Test, Can be used for conformity (Y/N)],Data[PM/km (mg)])</f>
        <v>#N/A</v>
      </c>
      <c r="M1314" s="126" t="e" cm="1">
        <f t="array" ref="M1314">_xlfn.XLOOKUP($A1314&amp;$Q$3,Data[Index]&amp;Data[Valid Test, Can be used for conformity (Y/N)],Data[CH4 (mg/km)])</f>
        <v>#N/A</v>
      </c>
      <c r="N1314" s="126" t="e" cm="1">
        <f t="array" ref="N1314">_xlfn.XLOOKUP($A1314&amp;$Q$3,Data[Index]&amp;Data[Valid Test, Can be used for conformity (Y/N)],Data[N20 (mg/km)])</f>
        <v>#N/A</v>
      </c>
      <c r="O1314" s="129" t="e" cm="1">
        <f t="array" ref="O1314">_xlfn.XLOOKUP($A1314&amp;$Q$3,Data[Index]&amp;Data[Valid Test, Can be used for conformity (Y/N)],Data[l/100km])</f>
        <v>#N/A</v>
      </c>
      <c r="P1314" s="138">
        <f>_xlfn.XLOOKUP($A1314,Data[Index],Data[Comments])</f>
        <v>0</v>
      </c>
    </row>
    <row r="1315" spans="1:16" x14ac:dyDescent="0.2">
      <c r="A1315" s="129"/>
      <c r="B1315" s="129"/>
      <c r="C1315" s="129" t="e" cm="1">
        <f t="array" ref="C1315">_xlfn.XLOOKUP($A1315&amp;$Q$3&amp;$R$3,Data[Index]&amp;Data[Valid Test, Can be used for conformity (Y/N)]&amp;Data[Cycle],Data[Test Name])</f>
        <v>#N/A</v>
      </c>
      <c r="D1315" s="167" t="e" cm="1">
        <f t="array" ref="D1315">_xlfn.XLOOKUP($A1315&amp;$Q$3&amp;$R$3,Data[Index]&amp;Data[Valid Test, Can be used for conformity (Y/N)]&amp;Data[Cycle],Data[Mileage (Miles)])</f>
        <v>#N/A</v>
      </c>
      <c r="E1315" s="130" t="e" cm="1">
        <f t="array" ref="E1315">_xlfn.XLOOKUP($A1315&amp;$Q$3&amp;$R$3,Data[Index]&amp;Data[Valid Test, Can be used for conformity (Y/N)]&amp;Data[Cycle],Data[Date])</f>
        <v>#N/A</v>
      </c>
      <c r="F1315" s="129" t="e" cm="1">
        <f t="array" ref="F1315">_xlfn.XLOOKUP($A1315&amp;$Q$3&amp;$R$3,Data[Index]&amp;Data[Valid Test, Can be used for conformity (Y/N)]&amp;Data[Cycle],Data[CO/km (mg)])</f>
        <v>#N/A</v>
      </c>
      <c r="G1315" s="129" t="e" cm="1">
        <f t="array" ref="G1315">_xlfn.XLOOKUP($A1315&amp;$Q$3,Data[Index]&amp;Data[Valid Test, Can be used for conformity (Y/N)],Data[CO2/km (g)])</f>
        <v>#N/A</v>
      </c>
      <c r="H1315" s="129" t="e" cm="1">
        <f t="array" ref="H1315">_xlfn.XLOOKUP($A1315&amp;$Q$3,Data[Index]&amp;Data[Valid Test, Can be used for conformity (Y/N)],Data[THC/km (mg)])</f>
        <v>#N/A</v>
      </c>
      <c r="I1315" s="129" t="e" cm="1">
        <f t="array" ref="I1315">_xlfn.XLOOKUP($A1315&amp;$Q$3,Data[Index]&amp;Data[Valid Test, Can be used for conformity (Y/N)],Data[NOx/km (mg)])</f>
        <v>#N/A</v>
      </c>
      <c r="J1315" s="129" t="e" cm="1">
        <f t="array" ref="J1315">_xlfn.XLOOKUP($A1315&amp;$Q$3,Data[Index]&amp;Data[Valid Test, Can be used for conformity (Y/N)],Data[THC + NOx/km (mg)])</f>
        <v>#N/A</v>
      </c>
      <c r="K1315" s="142" t="e" cm="1">
        <f t="array" ref="K1315">_xlfn.XLOOKUP($A1315&amp;$Q$3,Data[Index]&amp;Data[Valid Test, Can be used for conformity (Y/N)],Data[PN/km ('#)])</f>
        <v>#N/A</v>
      </c>
      <c r="L1315" s="129" t="e" cm="1">
        <f t="array" ref="L1315">_xlfn.XLOOKUP($A1315&amp;$Q$3,Data[Index]&amp;Data[Valid Test, Can be used for conformity (Y/N)],Data[PM/km (mg)])</f>
        <v>#N/A</v>
      </c>
      <c r="M1315" s="126" t="e" cm="1">
        <f t="array" ref="M1315">_xlfn.XLOOKUP($A1315&amp;$Q$3,Data[Index]&amp;Data[Valid Test, Can be used for conformity (Y/N)],Data[CH4 (mg/km)])</f>
        <v>#N/A</v>
      </c>
      <c r="N1315" s="126" t="e" cm="1">
        <f t="array" ref="N1315">_xlfn.XLOOKUP($A1315&amp;$Q$3,Data[Index]&amp;Data[Valid Test, Can be used for conformity (Y/N)],Data[N20 (mg/km)])</f>
        <v>#N/A</v>
      </c>
      <c r="O1315" s="129" t="e" cm="1">
        <f t="array" ref="O1315">_xlfn.XLOOKUP($A1315&amp;$Q$3,Data[Index]&amp;Data[Valid Test, Can be used for conformity (Y/N)],Data[l/100km])</f>
        <v>#N/A</v>
      </c>
      <c r="P1315" s="138" t="e">
        <f>_xlfn.XLOOKUP($A1315,Data[Index],Data[Comments])</f>
        <v>#N/A</v>
      </c>
    </row>
    <row r="1316" spans="1:16" x14ac:dyDescent="0.2">
      <c r="A1316" s="129"/>
      <c r="B1316" s="129"/>
      <c r="C1316" s="129" t="e" cm="1">
        <f t="array" ref="C1316">_xlfn.XLOOKUP($A1316&amp;$Q$3&amp;$R$3,Data[Index]&amp;Data[Valid Test, Can be used for conformity (Y/N)]&amp;Data[Cycle],Data[Test Name])</f>
        <v>#N/A</v>
      </c>
      <c r="D1316" s="167" t="e" cm="1">
        <f t="array" ref="D1316">_xlfn.XLOOKUP($A1316&amp;$Q$3&amp;$R$3,Data[Index]&amp;Data[Valid Test, Can be used for conformity (Y/N)]&amp;Data[Cycle],Data[Mileage (Miles)])</f>
        <v>#N/A</v>
      </c>
      <c r="E1316" s="130" t="e" cm="1">
        <f t="array" ref="E1316">_xlfn.XLOOKUP($A1316&amp;$Q$3&amp;$R$3,Data[Index]&amp;Data[Valid Test, Can be used for conformity (Y/N)]&amp;Data[Cycle],Data[Date])</f>
        <v>#N/A</v>
      </c>
      <c r="F1316" s="129" t="e" cm="1">
        <f t="array" ref="F1316">_xlfn.XLOOKUP($A1316&amp;$Q$3&amp;$R$3,Data[Index]&amp;Data[Valid Test, Can be used for conformity (Y/N)]&amp;Data[Cycle],Data[CO/km (mg)])</f>
        <v>#N/A</v>
      </c>
      <c r="G1316" s="129" t="e" cm="1">
        <f t="array" ref="G1316">_xlfn.XLOOKUP($A1316&amp;$Q$3,Data[Index]&amp;Data[Valid Test, Can be used for conformity (Y/N)],Data[CO2/km (g)])</f>
        <v>#N/A</v>
      </c>
      <c r="H1316" s="129" t="e" cm="1">
        <f t="array" ref="H1316">_xlfn.XLOOKUP($A1316&amp;$Q$3,Data[Index]&amp;Data[Valid Test, Can be used for conformity (Y/N)],Data[THC/km (mg)])</f>
        <v>#N/A</v>
      </c>
      <c r="I1316" s="129" t="e" cm="1">
        <f t="array" ref="I1316">_xlfn.XLOOKUP($A1316&amp;$Q$3,Data[Index]&amp;Data[Valid Test, Can be used for conformity (Y/N)],Data[NOx/km (mg)])</f>
        <v>#N/A</v>
      </c>
      <c r="J1316" s="129" t="e" cm="1">
        <f t="array" ref="J1316">_xlfn.XLOOKUP($A1316&amp;$Q$3,Data[Index]&amp;Data[Valid Test, Can be used for conformity (Y/N)],Data[THC + NOx/km (mg)])</f>
        <v>#N/A</v>
      </c>
      <c r="K1316" s="142" t="e" cm="1">
        <f t="array" ref="K1316">_xlfn.XLOOKUP($A1316&amp;$Q$3,Data[Index]&amp;Data[Valid Test, Can be used for conformity (Y/N)],Data[PN/km ('#)])</f>
        <v>#N/A</v>
      </c>
      <c r="L1316" s="129" t="e" cm="1">
        <f t="array" ref="L1316">_xlfn.XLOOKUP($A1316&amp;$Q$3,Data[Index]&amp;Data[Valid Test, Can be used for conformity (Y/N)],Data[PM/km (mg)])</f>
        <v>#N/A</v>
      </c>
      <c r="M1316" s="126" t="e" cm="1">
        <f t="array" ref="M1316">_xlfn.XLOOKUP($A1316&amp;$Q$3,Data[Index]&amp;Data[Valid Test, Can be used for conformity (Y/N)],Data[CH4 (mg/km)])</f>
        <v>#N/A</v>
      </c>
      <c r="N1316" s="126" t="e" cm="1">
        <f t="array" ref="N1316">_xlfn.XLOOKUP($A1316&amp;$Q$3,Data[Index]&amp;Data[Valid Test, Can be used for conformity (Y/N)],Data[N20 (mg/km)])</f>
        <v>#N/A</v>
      </c>
      <c r="O1316" s="129" t="e" cm="1">
        <f t="array" ref="O1316">_xlfn.XLOOKUP($A1316&amp;$Q$3,Data[Index]&amp;Data[Valid Test, Can be used for conformity (Y/N)],Data[l/100km])</f>
        <v>#N/A</v>
      </c>
      <c r="P1316" s="138">
        <f>_xlfn.XLOOKUP($A1316,Data[Index],Data[Comments])</f>
        <v>0</v>
      </c>
    </row>
    <row r="1317" spans="1:16" x14ac:dyDescent="0.2">
      <c r="A1317" s="129"/>
      <c r="B1317" s="129"/>
      <c r="C1317" s="129" t="e" cm="1">
        <f t="array" ref="C1317">_xlfn.XLOOKUP($A1317&amp;$Q$3&amp;$R$3,Data[Index]&amp;Data[Valid Test, Can be used for conformity (Y/N)]&amp;Data[Cycle],Data[Test Name])</f>
        <v>#N/A</v>
      </c>
      <c r="D1317" s="167" t="e" cm="1">
        <f t="array" ref="D1317">_xlfn.XLOOKUP($A1317&amp;$Q$3&amp;$R$3,Data[Index]&amp;Data[Valid Test, Can be used for conformity (Y/N)]&amp;Data[Cycle],Data[Mileage (Miles)])</f>
        <v>#N/A</v>
      </c>
      <c r="E1317" s="130" t="e" cm="1">
        <f t="array" ref="E1317">_xlfn.XLOOKUP($A1317&amp;$Q$3&amp;$R$3,Data[Index]&amp;Data[Valid Test, Can be used for conformity (Y/N)]&amp;Data[Cycle],Data[Date])</f>
        <v>#N/A</v>
      </c>
      <c r="F1317" s="129" t="e" cm="1">
        <f t="array" ref="F1317">_xlfn.XLOOKUP($A1317&amp;$Q$3&amp;$R$3,Data[Index]&amp;Data[Valid Test, Can be used for conformity (Y/N)]&amp;Data[Cycle],Data[CO/km (mg)])</f>
        <v>#N/A</v>
      </c>
      <c r="G1317" s="129" t="e" cm="1">
        <f t="array" ref="G1317">_xlfn.XLOOKUP($A1317&amp;$Q$3,Data[Index]&amp;Data[Valid Test, Can be used for conformity (Y/N)],Data[CO2/km (g)])</f>
        <v>#N/A</v>
      </c>
      <c r="H1317" s="129" t="e" cm="1">
        <f t="array" ref="H1317">_xlfn.XLOOKUP($A1317&amp;$Q$3,Data[Index]&amp;Data[Valid Test, Can be used for conformity (Y/N)],Data[THC/km (mg)])</f>
        <v>#N/A</v>
      </c>
      <c r="I1317" s="129" t="e" cm="1">
        <f t="array" ref="I1317">_xlfn.XLOOKUP($A1317&amp;$Q$3,Data[Index]&amp;Data[Valid Test, Can be used for conformity (Y/N)],Data[NOx/km (mg)])</f>
        <v>#N/A</v>
      </c>
      <c r="J1317" s="129" t="e" cm="1">
        <f t="array" ref="J1317">_xlfn.XLOOKUP($A1317&amp;$Q$3,Data[Index]&amp;Data[Valid Test, Can be used for conformity (Y/N)],Data[THC + NOx/km (mg)])</f>
        <v>#N/A</v>
      </c>
      <c r="K1317" s="142" t="e" cm="1">
        <f t="array" ref="K1317">_xlfn.XLOOKUP($A1317&amp;$Q$3,Data[Index]&amp;Data[Valid Test, Can be used for conformity (Y/N)],Data[PN/km ('#)])</f>
        <v>#N/A</v>
      </c>
      <c r="L1317" s="129" t="e" cm="1">
        <f t="array" ref="L1317">_xlfn.XLOOKUP($A1317&amp;$Q$3,Data[Index]&amp;Data[Valid Test, Can be used for conformity (Y/N)],Data[PM/km (mg)])</f>
        <v>#N/A</v>
      </c>
      <c r="M1317" s="126" t="e" cm="1">
        <f t="array" ref="M1317">_xlfn.XLOOKUP($A1317&amp;$Q$3,Data[Index]&amp;Data[Valid Test, Can be used for conformity (Y/N)],Data[CH4 (mg/km)])</f>
        <v>#N/A</v>
      </c>
      <c r="N1317" s="126" t="e" cm="1">
        <f t="array" ref="N1317">_xlfn.XLOOKUP($A1317&amp;$Q$3,Data[Index]&amp;Data[Valid Test, Can be used for conformity (Y/N)],Data[N20 (mg/km)])</f>
        <v>#N/A</v>
      </c>
      <c r="O1317" s="129" t="e" cm="1">
        <f t="array" ref="O1317">_xlfn.XLOOKUP($A1317&amp;$Q$3,Data[Index]&amp;Data[Valid Test, Can be used for conformity (Y/N)],Data[l/100km])</f>
        <v>#N/A</v>
      </c>
      <c r="P1317" s="138">
        <f>_xlfn.XLOOKUP($A1317,Data[Index],Data[Comments])</f>
        <v>0</v>
      </c>
    </row>
    <row r="1318" spans="1:16" x14ac:dyDescent="0.2">
      <c r="A1318" s="129"/>
      <c r="B1318" s="129"/>
      <c r="C1318" s="129" t="e" cm="1">
        <f t="array" ref="C1318">_xlfn.XLOOKUP($A1318&amp;$Q$3&amp;$R$3,Data[Index]&amp;Data[Valid Test, Can be used for conformity (Y/N)]&amp;Data[Cycle],Data[Test Name])</f>
        <v>#N/A</v>
      </c>
      <c r="D1318" s="167" t="e" cm="1">
        <f t="array" ref="D1318">_xlfn.XLOOKUP($A1318&amp;$Q$3&amp;$R$3,Data[Index]&amp;Data[Valid Test, Can be used for conformity (Y/N)]&amp;Data[Cycle],Data[Mileage (Miles)])</f>
        <v>#N/A</v>
      </c>
      <c r="E1318" s="130" t="e" cm="1">
        <f t="array" ref="E1318">_xlfn.XLOOKUP($A1318&amp;$Q$3&amp;$R$3,Data[Index]&amp;Data[Valid Test, Can be used for conformity (Y/N)]&amp;Data[Cycle],Data[Date])</f>
        <v>#N/A</v>
      </c>
      <c r="F1318" s="129" t="e" cm="1">
        <f t="array" ref="F1318">_xlfn.XLOOKUP($A1318&amp;$Q$3&amp;$R$3,Data[Index]&amp;Data[Valid Test, Can be used for conformity (Y/N)]&amp;Data[Cycle],Data[CO/km (mg)])</f>
        <v>#N/A</v>
      </c>
      <c r="G1318" s="129" t="e" cm="1">
        <f t="array" ref="G1318">_xlfn.XLOOKUP($A1318&amp;$Q$3,Data[Index]&amp;Data[Valid Test, Can be used for conformity (Y/N)],Data[CO2/km (g)])</f>
        <v>#N/A</v>
      </c>
      <c r="H1318" s="129" t="e" cm="1">
        <f t="array" ref="H1318">_xlfn.XLOOKUP($A1318&amp;$Q$3,Data[Index]&amp;Data[Valid Test, Can be used for conformity (Y/N)],Data[THC/km (mg)])</f>
        <v>#N/A</v>
      </c>
      <c r="I1318" s="129" t="e" cm="1">
        <f t="array" ref="I1318">_xlfn.XLOOKUP($A1318&amp;$Q$3,Data[Index]&amp;Data[Valid Test, Can be used for conformity (Y/N)],Data[NOx/km (mg)])</f>
        <v>#N/A</v>
      </c>
      <c r="J1318" s="129" t="e" cm="1">
        <f t="array" ref="J1318">_xlfn.XLOOKUP($A1318&amp;$Q$3,Data[Index]&amp;Data[Valid Test, Can be used for conformity (Y/N)],Data[THC + NOx/km (mg)])</f>
        <v>#N/A</v>
      </c>
      <c r="K1318" s="142" t="e" cm="1">
        <f t="array" ref="K1318">_xlfn.XLOOKUP($A1318&amp;$Q$3,Data[Index]&amp;Data[Valid Test, Can be used for conformity (Y/N)],Data[PN/km ('#)])</f>
        <v>#N/A</v>
      </c>
      <c r="L1318" s="129" t="e" cm="1">
        <f t="array" ref="L1318">_xlfn.XLOOKUP($A1318&amp;$Q$3,Data[Index]&amp;Data[Valid Test, Can be used for conformity (Y/N)],Data[PM/km (mg)])</f>
        <v>#N/A</v>
      </c>
      <c r="M1318" s="126" t="e" cm="1">
        <f t="array" ref="M1318">_xlfn.XLOOKUP($A1318&amp;$Q$3,Data[Index]&amp;Data[Valid Test, Can be used for conformity (Y/N)],Data[CH4 (mg/km)])</f>
        <v>#N/A</v>
      </c>
      <c r="N1318" s="126" t="e" cm="1">
        <f t="array" ref="N1318">_xlfn.XLOOKUP($A1318&amp;$Q$3,Data[Index]&amp;Data[Valid Test, Can be used for conformity (Y/N)],Data[N20 (mg/km)])</f>
        <v>#N/A</v>
      </c>
      <c r="O1318" s="129" t="e" cm="1">
        <f t="array" ref="O1318">_xlfn.XLOOKUP($A1318&amp;$Q$3,Data[Index]&amp;Data[Valid Test, Can be used for conformity (Y/N)],Data[l/100km])</f>
        <v>#N/A</v>
      </c>
      <c r="P1318" s="138" t="e">
        <f>_xlfn.XLOOKUP($A1318,Data[Index],Data[Comments])</f>
        <v>#N/A</v>
      </c>
    </row>
    <row r="1319" spans="1:16" x14ac:dyDescent="0.2">
      <c r="A1319" s="129"/>
      <c r="B1319" s="129"/>
      <c r="C1319" s="129" t="e" cm="1">
        <f t="array" ref="C1319">_xlfn.XLOOKUP($A1319&amp;$Q$3&amp;$R$3,Data[Index]&amp;Data[Valid Test, Can be used for conformity (Y/N)]&amp;Data[Cycle],Data[Test Name])</f>
        <v>#N/A</v>
      </c>
      <c r="D1319" s="167" t="e" cm="1">
        <f t="array" ref="D1319">_xlfn.XLOOKUP($A1319&amp;$Q$3&amp;$R$3,Data[Index]&amp;Data[Valid Test, Can be used for conformity (Y/N)]&amp;Data[Cycle],Data[Mileage (Miles)])</f>
        <v>#N/A</v>
      </c>
      <c r="E1319" s="130" t="e" cm="1">
        <f t="array" ref="E1319">_xlfn.XLOOKUP($A1319&amp;$Q$3&amp;$R$3,Data[Index]&amp;Data[Valid Test, Can be used for conformity (Y/N)]&amp;Data[Cycle],Data[Date])</f>
        <v>#N/A</v>
      </c>
      <c r="F1319" s="129" t="e" cm="1">
        <f t="array" ref="F1319">_xlfn.XLOOKUP($A1319&amp;$Q$3&amp;$R$3,Data[Index]&amp;Data[Valid Test, Can be used for conformity (Y/N)]&amp;Data[Cycle],Data[CO/km (mg)])</f>
        <v>#N/A</v>
      </c>
      <c r="G1319" s="129" t="e" cm="1">
        <f t="array" ref="G1319">_xlfn.XLOOKUP($A1319&amp;$Q$3,Data[Index]&amp;Data[Valid Test, Can be used for conformity (Y/N)],Data[CO2/km (g)])</f>
        <v>#N/A</v>
      </c>
      <c r="H1319" s="129" t="e" cm="1">
        <f t="array" ref="H1319">_xlfn.XLOOKUP($A1319&amp;$Q$3,Data[Index]&amp;Data[Valid Test, Can be used for conformity (Y/N)],Data[THC/km (mg)])</f>
        <v>#N/A</v>
      </c>
      <c r="I1319" s="129" t="e" cm="1">
        <f t="array" ref="I1319">_xlfn.XLOOKUP($A1319&amp;$Q$3,Data[Index]&amp;Data[Valid Test, Can be used for conformity (Y/N)],Data[NOx/km (mg)])</f>
        <v>#N/A</v>
      </c>
      <c r="J1319" s="129" t="e" cm="1">
        <f t="array" ref="J1319">_xlfn.XLOOKUP($A1319&amp;$Q$3,Data[Index]&amp;Data[Valid Test, Can be used for conformity (Y/N)],Data[THC + NOx/km (mg)])</f>
        <v>#N/A</v>
      </c>
      <c r="K1319" s="142" t="e" cm="1">
        <f t="array" ref="K1319">_xlfn.XLOOKUP($A1319&amp;$Q$3,Data[Index]&amp;Data[Valid Test, Can be used for conformity (Y/N)],Data[PN/km ('#)])</f>
        <v>#N/A</v>
      </c>
      <c r="L1319" s="129" t="e" cm="1">
        <f t="array" ref="L1319">_xlfn.XLOOKUP($A1319&amp;$Q$3,Data[Index]&amp;Data[Valid Test, Can be used for conformity (Y/N)],Data[PM/km (mg)])</f>
        <v>#N/A</v>
      </c>
      <c r="M1319" s="126" t="e" cm="1">
        <f t="array" ref="M1319">_xlfn.XLOOKUP($A1319&amp;$Q$3,Data[Index]&amp;Data[Valid Test, Can be used for conformity (Y/N)],Data[CH4 (mg/km)])</f>
        <v>#N/A</v>
      </c>
      <c r="N1319" s="126" t="e" cm="1">
        <f t="array" ref="N1319">_xlfn.XLOOKUP($A1319&amp;$Q$3,Data[Index]&amp;Data[Valid Test, Can be used for conformity (Y/N)],Data[N20 (mg/km)])</f>
        <v>#N/A</v>
      </c>
      <c r="O1319" s="129" t="e" cm="1">
        <f t="array" ref="O1319">_xlfn.XLOOKUP($A1319&amp;$Q$3,Data[Index]&amp;Data[Valid Test, Can be used for conformity (Y/N)],Data[l/100km])</f>
        <v>#N/A</v>
      </c>
      <c r="P1319" s="138" t="e">
        <f>_xlfn.XLOOKUP($A1319,Data[Index],Data[Comments])</f>
        <v>#N/A</v>
      </c>
    </row>
    <row r="1320" spans="1:16" x14ac:dyDescent="0.2">
      <c r="A1320" s="129"/>
      <c r="B1320" s="129"/>
      <c r="C1320" s="129" t="e" cm="1">
        <f t="array" ref="C1320">_xlfn.XLOOKUP($A1320&amp;$Q$3&amp;$R$3,Data[Index]&amp;Data[Valid Test, Can be used for conformity (Y/N)]&amp;Data[Cycle],Data[Test Name])</f>
        <v>#N/A</v>
      </c>
      <c r="D1320" s="167" t="e" cm="1">
        <f t="array" ref="D1320">_xlfn.XLOOKUP($A1320&amp;$Q$3&amp;$R$3,Data[Index]&amp;Data[Valid Test, Can be used for conformity (Y/N)]&amp;Data[Cycle],Data[Mileage (Miles)])</f>
        <v>#N/A</v>
      </c>
      <c r="E1320" s="130" t="e" cm="1">
        <f t="array" ref="E1320">_xlfn.XLOOKUP($A1320&amp;$Q$3&amp;$R$3,Data[Index]&amp;Data[Valid Test, Can be used for conformity (Y/N)]&amp;Data[Cycle],Data[Date])</f>
        <v>#N/A</v>
      </c>
      <c r="F1320" s="129" t="e" cm="1">
        <f t="array" ref="F1320">_xlfn.XLOOKUP($A1320&amp;$Q$3&amp;$R$3,Data[Index]&amp;Data[Valid Test, Can be used for conformity (Y/N)]&amp;Data[Cycle],Data[CO/km (mg)])</f>
        <v>#N/A</v>
      </c>
      <c r="G1320" s="129" t="e" cm="1">
        <f t="array" ref="G1320">_xlfn.XLOOKUP($A1320&amp;$Q$3,Data[Index]&amp;Data[Valid Test, Can be used for conformity (Y/N)],Data[CO2/km (g)])</f>
        <v>#N/A</v>
      </c>
      <c r="H1320" s="129" t="e" cm="1">
        <f t="array" ref="H1320">_xlfn.XLOOKUP($A1320&amp;$Q$3,Data[Index]&amp;Data[Valid Test, Can be used for conformity (Y/N)],Data[THC/km (mg)])</f>
        <v>#N/A</v>
      </c>
      <c r="I1320" s="129" t="e" cm="1">
        <f t="array" ref="I1320">_xlfn.XLOOKUP($A1320&amp;$Q$3,Data[Index]&amp;Data[Valid Test, Can be used for conformity (Y/N)],Data[NOx/km (mg)])</f>
        <v>#N/A</v>
      </c>
      <c r="J1320" s="129" t="e" cm="1">
        <f t="array" ref="J1320">_xlfn.XLOOKUP($A1320&amp;$Q$3,Data[Index]&amp;Data[Valid Test, Can be used for conformity (Y/N)],Data[THC + NOx/km (mg)])</f>
        <v>#N/A</v>
      </c>
      <c r="K1320" s="142" t="e" cm="1">
        <f t="array" ref="K1320">_xlfn.XLOOKUP($A1320&amp;$Q$3,Data[Index]&amp;Data[Valid Test, Can be used for conformity (Y/N)],Data[PN/km ('#)])</f>
        <v>#N/A</v>
      </c>
      <c r="L1320" s="129" t="e" cm="1">
        <f t="array" ref="L1320">_xlfn.XLOOKUP($A1320&amp;$Q$3,Data[Index]&amp;Data[Valid Test, Can be used for conformity (Y/N)],Data[PM/km (mg)])</f>
        <v>#N/A</v>
      </c>
      <c r="M1320" s="126" t="e" cm="1">
        <f t="array" ref="M1320">_xlfn.XLOOKUP($A1320&amp;$Q$3,Data[Index]&amp;Data[Valid Test, Can be used for conformity (Y/N)],Data[CH4 (mg/km)])</f>
        <v>#N/A</v>
      </c>
      <c r="N1320" s="126" t="e" cm="1">
        <f t="array" ref="N1320">_xlfn.XLOOKUP($A1320&amp;$Q$3,Data[Index]&amp;Data[Valid Test, Can be used for conformity (Y/N)],Data[N20 (mg/km)])</f>
        <v>#N/A</v>
      </c>
      <c r="O1320" s="129" t="e" cm="1">
        <f t="array" ref="O1320">_xlfn.XLOOKUP($A1320&amp;$Q$3,Data[Index]&amp;Data[Valid Test, Can be used for conformity (Y/N)],Data[l/100km])</f>
        <v>#N/A</v>
      </c>
      <c r="P1320" s="138" t="e">
        <f>_xlfn.XLOOKUP($A1320,Data[Index],Data[Comments])</f>
        <v>#N/A</v>
      </c>
    </row>
    <row r="1321" spans="1:16" x14ac:dyDescent="0.2">
      <c r="A1321" s="129"/>
      <c r="B1321" s="129"/>
      <c r="C1321" s="129" t="e" cm="1">
        <f t="array" ref="C1321">_xlfn.XLOOKUP($A1321&amp;$Q$3&amp;$R$3,Data[Index]&amp;Data[Valid Test, Can be used for conformity (Y/N)]&amp;Data[Cycle],Data[Test Name])</f>
        <v>#N/A</v>
      </c>
      <c r="D1321" s="167" t="e" cm="1">
        <f t="array" ref="D1321">_xlfn.XLOOKUP($A1321&amp;$Q$3&amp;$R$3,Data[Index]&amp;Data[Valid Test, Can be used for conformity (Y/N)]&amp;Data[Cycle],Data[Mileage (Miles)])</f>
        <v>#N/A</v>
      </c>
      <c r="E1321" s="130" t="e" cm="1">
        <f t="array" ref="E1321">_xlfn.XLOOKUP($A1321&amp;$Q$3&amp;$R$3,Data[Index]&amp;Data[Valid Test, Can be used for conformity (Y/N)]&amp;Data[Cycle],Data[Date])</f>
        <v>#N/A</v>
      </c>
      <c r="F1321" s="129" t="e" cm="1">
        <f t="array" ref="F1321">_xlfn.XLOOKUP($A1321&amp;$Q$3&amp;$R$3,Data[Index]&amp;Data[Valid Test, Can be used for conformity (Y/N)]&amp;Data[Cycle],Data[CO/km (mg)])</f>
        <v>#N/A</v>
      </c>
      <c r="G1321" s="129" t="e" cm="1">
        <f t="array" ref="G1321">_xlfn.XLOOKUP($A1321&amp;$Q$3,Data[Index]&amp;Data[Valid Test, Can be used for conformity (Y/N)],Data[CO2/km (g)])</f>
        <v>#N/A</v>
      </c>
      <c r="H1321" s="129" t="e" cm="1">
        <f t="array" ref="H1321">_xlfn.XLOOKUP($A1321&amp;$Q$3,Data[Index]&amp;Data[Valid Test, Can be used for conformity (Y/N)],Data[THC/km (mg)])</f>
        <v>#N/A</v>
      </c>
      <c r="I1321" s="129" t="e" cm="1">
        <f t="array" ref="I1321">_xlfn.XLOOKUP($A1321&amp;$Q$3,Data[Index]&amp;Data[Valid Test, Can be used for conformity (Y/N)],Data[NOx/km (mg)])</f>
        <v>#N/A</v>
      </c>
      <c r="J1321" s="129" t="e" cm="1">
        <f t="array" ref="J1321">_xlfn.XLOOKUP($A1321&amp;$Q$3,Data[Index]&amp;Data[Valid Test, Can be used for conformity (Y/N)],Data[THC + NOx/km (mg)])</f>
        <v>#N/A</v>
      </c>
      <c r="K1321" s="142" t="e" cm="1">
        <f t="array" ref="K1321">_xlfn.XLOOKUP($A1321&amp;$Q$3,Data[Index]&amp;Data[Valid Test, Can be used for conformity (Y/N)],Data[PN/km ('#)])</f>
        <v>#N/A</v>
      </c>
      <c r="L1321" s="129" t="e" cm="1">
        <f t="array" ref="L1321">_xlfn.XLOOKUP($A1321&amp;$Q$3,Data[Index]&amp;Data[Valid Test, Can be used for conformity (Y/N)],Data[PM/km (mg)])</f>
        <v>#N/A</v>
      </c>
      <c r="M1321" s="126" t="e" cm="1">
        <f t="array" ref="M1321">_xlfn.XLOOKUP($A1321&amp;$Q$3,Data[Index]&amp;Data[Valid Test, Can be used for conformity (Y/N)],Data[CH4 (mg/km)])</f>
        <v>#N/A</v>
      </c>
      <c r="N1321" s="126" t="e" cm="1">
        <f t="array" ref="N1321">_xlfn.XLOOKUP($A1321&amp;$Q$3,Data[Index]&amp;Data[Valid Test, Can be used for conformity (Y/N)],Data[N20 (mg/km)])</f>
        <v>#N/A</v>
      </c>
      <c r="O1321" s="129" t="e" cm="1">
        <f t="array" ref="O1321">_xlfn.XLOOKUP($A1321&amp;$Q$3,Data[Index]&amp;Data[Valid Test, Can be used for conformity (Y/N)],Data[l/100km])</f>
        <v>#N/A</v>
      </c>
      <c r="P1321" s="138">
        <f>_xlfn.XLOOKUP($A1321,Data[Index],Data[Comments])</f>
        <v>0</v>
      </c>
    </row>
    <row r="1322" spans="1:16" x14ac:dyDescent="0.2">
      <c r="A1322" s="129"/>
      <c r="B1322" s="129"/>
      <c r="C1322" s="129" t="e" cm="1">
        <f t="array" ref="C1322">_xlfn.XLOOKUP($A1322&amp;$Q$3&amp;$R$3,Data[Index]&amp;Data[Valid Test, Can be used for conformity (Y/N)]&amp;Data[Cycle],Data[Test Name])</f>
        <v>#N/A</v>
      </c>
      <c r="D1322" s="167" t="e" cm="1">
        <f t="array" ref="D1322">_xlfn.XLOOKUP($A1322&amp;$Q$3&amp;$R$3,Data[Index]&amp;Data[Valid Test, Can be used for conformity (Y/N)]&amp;Data[Cycle],Data[Mileage (Miles)])</f>
        <v>#N/A</v>
      </c>
      <c r="E1322" s="130" t="e" cm="1">
        <f t="array" ref="E1322">_xlfn.XLOOKUP($A1322&amp;$Q$3&amp;$R$3,Data[Index]&amp;Data[Valid Test, Can be used for conformity (Y/N)]&amp;Data[Cycle],Data[Date])</f>
        <v>#N/A</v>
      </c>
      <c r="F1322" s="129" t="e" cm="1">
        <f t="array" ref="F1322">_xlfn.XLOOKUP($A1322&amp;$Q$3&amp;$R$3,Data[Index]&amp;Data[Valid Test, Can be used for conformity (Y/N)]&amp;Data[Cycle],Data[CO/km (mg)])</f>
        <v>#N/A</v>
      </c>
      <c r="G1322" s="129" t="e" cm="1">
        <f t="array" ref="G1322">_xlfn.XLOOKUP($A1322&amp;$Q$3,Data[Index]&amp;Data[Valid Test, Can be used for conformity (Y/N)],Data[CO2/km (g)])</f>
        <v>#N/A</v>
      </c>
      <c r="H1322" s="129" t="e" cm="1">
        <f t="array" ref="H1322">_xlfn.XLOOKUP($A1322&amp;$Q$3,Data[Index]&amp;Data[Valid Test, Can be used for conformity (Y/N)],Data[THC/km (mg)])</f>
        <v>#N/A</v>
      </c>
      <c r="I1322" s="129" t="e" cm="1">
        <f t="array" ref="I1322">_xlfn.XLOOKUP($A1322&amp;$Q$3,Data[Index]&amp;Data[Valid Test, Can be used for conformity (Y/N)],Data[NOx/km (mg)])</f>
        <v>#N/A</v>
      </c>
      <c r="J1322" s="129" t="e" cm="1">
        <f t="array" ref="J1322">_xlfn.XLOOKUP($A1322&amp;$Q$3,Data[Index]&amp;Data[Valid Test, Can be used for conformity (Y/N)],Data[THC + NOx/km (mg)])</f>
        <v>#N/A</v>
      </c>
      <c r="K1322" s="142" t="e" cm="1">
        <f t="array" ref="K1322">_xlfn.XLOOKUP($A1322&amp;$Q$3,Data[Index]&amp;Data[Valid Test, Can be used for conformity (Y/N)],Data[PN/km ('#)])</f>
        <v>#N/A</v>
      </c>
      <c r="L1322" s="129" t="e" cm="1">
        <f t="array" ref="L1322">_xlfn.XLOOKUP($A1322&amp;$Q$3,Data[Index]&amp;Data[Valid Test, Can be used for conformity (Y/N)],Data[PM/km (mg)])</f>
        <v>#N/A</v>
      </c>
      <c r="M1322" s="126" t="e" cm="1">
        <f t="array" ref="M1322">_xlfn.XLOOKUP($A1322&amp;$Q$3,Data[Index]&amp;Data[Valid Test, Can be used for conformity (Y/N)],Data[CH4 (mg/km)])</f>
        <v>#N/A</v>
      </c>
      <c r="N1322" s="126" t="e" cm="1">
        <f t="array" ref="N1322">_xlfn.XLOOKUP($A1322&amp;$Q$3,Data[Index]&amp;Data[Valid Test, Can be used for conformity (Y/N)],Data[N20 (mg/km)])</f>
        <v>#N/A</v>
      </c>
      <c r="O1322" s="129" t="e" cm="1">
        <f t="array" ref="O1322">_xlfn.XLOOKUP($A1322&amp;$Q$3,Data[Index]&amp;Data[Valid Test, Can be used for conformity (Y/N)],Data[l/100km])</f>
        <v>#N/A</v>
      </c>
      <c r="P1322" s="138">
        <f>_xlfn.XLOOKUP($A1322,Data[Index],Data[Comments])</f>
        <v>0</v>
      </c>
    </row>
    <row r="1323" spans="1:16" x14ac:dyDescent="0.2">
      <c r="A1323" s="129"/>
      <c r="B1323" s="129"/>
      <c r="C1323" s="129" t="e" cm="1">
        <f t="array" ref="C1323">_xlfn.XLOOKUP($A1323&amp;$Q$3&amp;$R$3,Data[Index]&amp;Data[Valid Test, Can be used for conformity (Y/N)]&amp;Data[Cycle],Data[Test Name])</f>
        <v>#N/A</v>
      </c>
      <c r="D1323" s="167" t="e" cm="1">
        <f t="array" ref="D1323">_xlfn.XLOOKUP($A1323&amp;$Q$3&amp;$R$3,Data[Index]&amp;Data[Valid Test, Can be used for conformity (Y/N)]&amp;Data[Cycle],Data[Mileage (Miles)])</f>
        <v>#N/A</v>
      </c>
      <c r="E1323" s="130" t="e" cm="1">
        <f t="array" ref="E1323">_xlfn.XLOOKUP($A1323&amp;$Q$3&amp;$R$3,Data[Index]&amp;Data[Valid Test, Can be used for conformity (Y/N)]&amp;Data[Cycle],Data[Date])</f>
        <v>#N/A</v>
      </c>
      <c r="F1323" s="129" t="e" cm="1">
        <f t="array" ref="F1323">_xlfn.XLOOKUP($A1323&amp;$Q$3&amp;$R$3,Data[Index]&amp;Data[Valid Test, Can be used for conformity (Y/N)]&amp;Data[Cycle],Data[CO/km (mg)])</f>
        <v>#N/A</v>
      </c>
      <c r="G1323" s="129" t="e" cm="1">
        <f t="array" ref="G1323">_xlfn.XLOOKUP($A1323&amp;$Q$3,Data[Index]&amp;Data[Valid Test, Can be used for conformity (Y/N)],Data[CO2/km (g)])</f>
        <v>#N/A</v>
      </c>
      <c r="H1323" s="129" t="e" cm="1">
        <f t="array" ref="H1323">_xlfn.XLOOKUP($A1323&amp;$Q$3,Data[Index]&amp;Data[Valid Test, Can be used for conformity (Y/N)],Data[THC/km (mg)])</f>
        <v>#N/A</v>
      </c>
      <c r="I1323" s="129" t="e" cm="1">
        <f t="array" ref="I1323">_xlfn.XLOOKUP($A1323&amp;$Q$3,Data[Index]&amp;Data[Valid Test, Can be used for conformity (Y/N)],Data[NOx/km (mg)])</f>
        <v>#N/A</v>
      </c>
      <c r="J1323" s="129" t="e" cm="1">
        <f t="array" ref="J1323">_xlfn.XLOOKUP($A1323&amp;$Q$3,Data[Index]&amp;Data[Valid Test, Can be used for conformity (Y/N)],Data[THC + NOx/km (mg)])</f>
        <v>#N/A</v>
      </c>
      <c r="K1323" s="142" t="e" cm="1">
        <f t="array" ref="K1323">_xlfn.XLOOKUP($A1323&amp;$Q$3,Data[Index]&amp;Data[Valid Test, Can be used for conformity (Y/N)],Data[PN/km ('#)])</f>
        <v>#N/A</v>
      </c>
      <c r="L1323" s="129" t="e" cm="1">
        <f t="array" ref="L1323">_xlfn.XLOOKUP($A1323&amp;$Q$3,Data[Index]&amp;Data[Valid Test, Can be used for conformity (Y/N)],Data[PM/km (mg)])</f>
        <v>#N/A</v>
      </c>
      <c r="M1323" s="126" t="e" cm="1">
        <f t="array" ref="M1323">_xlfn.XLOOKUP($A1323&amp;$Q$3,Data[Index]&amp;Data[Valid Test, Can be used for conformity (Y/N)],Data[CH4 (mg/km)])</f>
        <v>#N/A</v>
      </c>
      <c r="N1323" s="126" t="e" cm="1">
        <f t="array" ref="N1323">_xlfn.XLOOKUP($A1323&amp;$Q$3,Data[Index]&amp;Data[Valid Test, Can be used for conformity (Y/N)],Data[N20 (mg/km)])</f>
        <v>#N/A</v>
      </c>
      <c r="O1323" s="129" t="e" cm="1">
        <f t="array" ref="O1323">_xlfn.XLOOKUP($A1323&amp;$Q$3,Data[Index]&amp;Data[Valid Test, Can be used for conformity (Y/N)],Data[l/100km])</f>
        <v>#N/A</v>
      </c>
      <c r="P1323" s="138" t="e">
        <f>_xlfn.XLOOKUP($A1323,Data[Index],Data[Comments])</f>
        <v>#N/A</v>
      </c>
    </row>
    <row r="1324" spans="1:16" x14ac:dyDescent="0.2">
      <c r="A1324" s="129"/>
      <c r="B1324" s="129"/>
      <c r="C1324" s="129" t="e" cm="1">
        <f t="array" ref="C1324">_xlfn.XLOOKUP($A1324&amp;$Q$3&amp;$R$3,Data[Index]&amp;Data[Valid Test, Can be used for conformity (Y/N)]&amp;Data[Cycle],Data[Test Name])</f>
        <v>#N/A</v>
      </c>
      <c r="D1324" s="167" t="e" cm="1">
        <f t="array" ref="D1324">_xlfn.XLOOKUP($A1324&amp;$Q$3&amp;$R$3,Data[Index]&amp;Data[Valid Test, Can be used for conformity (Y/N)]&amp;Data[Cycle],Data[Mileage (Miles)])</f>
        <v>#N/A</v>
      </c>
      <c r="E1324" s="130" t="e" cm="1">
        <f t="array" ref="E1324">_xlfn.XLOOKUP($A1324&amp;$Q$3&amp;$R$3,Data[Index]&amp;Data[Valid Test, Can be used for conformity (Y/N)]&amp;Data[Cycle],Data[Date])</f>
        <v>#N/A</v>
      </c>
      <c r="F1324" s="129" t="e" cm="1">
        <f t="array" ref="F1324">_xlfn.XLOOKUP($A1324&amp;$Q$3&amp;$R$3,Data[Index]&amp;Data[Valid Test, Can be used for conformity (Y/N)]&amp;Data[Cycle],Data[CO/km (mg)])</f>
        <v>#N/A</v>
      </c>
      <c r="G1324" s="129" t="e" cm="1">
        <f t="array" ref="G1324">_xlfn.XLOOKUP($A1324&amp;$Q$3,Data[Index]&amp;Data[Valid Test, Can be used for conformity (Y/N)],Data[CO2/km (g)])</f>
        <v>#N/A</v>
      </c>
      <c r="H1324" s="129" t="e" cm="1">
        <f t="array" ref="H1324">_xlfn.XLOOKUP($A1324&amp;$Q$3,Data[Index]&amp;Data[Valid Test, Can be used for conformity (Y/N)],Data[THC/km (mg)])</f>
        <v>#N/A</v>
      </c>
      <c r="I1324" s="129" t="e" cm="1">
        <f t="array" ref="I1324">_xlfn.XLOOKUP($A1324&amp;$Q$3,Data[Index]&amp;Data[Valid Test, Can be used for conformity (Y/N)],Data[NOx/km (mg)])</f>
        <v>#N/A</v>
      </c>
      <c r="J1324" s="129" t="e" cm="1">
        <f t="array" ref="J1324">_xlfn.XLOOKUP($A1324&amp;$Q$3,Data[Index]&amp;Data[Valid Test, Can be used for conformity (Y/N)],Data[THC + NOx/km (mg)])</f>
        <v>#N/A</v>
      </c>
      <c r="K1324" s="142" t="e" cm="1">
        <f t="array" ref="K1324">_xlfn.XLOOKUP($A1324&amp;$Q$3,Data[Index]&amp;Data[Valid Test, Can be used for conformity (Y/N)],Data[PN/km ('#)])</f>
        <v>#N/A</v>
      </c>
      <c r="L1324" s="129" t="e" cm="1">
        <f t="array" ref="L1324">_xlfn.XLOOKUP($A1324&amp;$Q$3,Data[Index]&amp;Data[Valid Test, Can be used for conformity (Y/N)],Data[PM/km (mg)])</f>
        <v>#N/A</v>
      </c>
      <c r="M1324" s="126" t="e" cm="1">
        <f t="array" ref="M1324">_xlfn.XLOOKUP($A1324&amp;$Q$3,Data[Index]&amp;Data[Valid Test, Can be used for conformity (Y/N)],Data[CH4 (mg/km)])</f>
        <v>#N/A</v>
      </c>
      <c r="N1324" s="126" t="e" cm="1">
        <f t="array" ref="N1324">_xlfn.XLOOKUP($A1324&amp;$Q$3,Data[Index]&amp;Data[Valid Test, Can be used for conformity (Y/N)],Data[N20 (mg/km)])</f>
        <v>#N/A</v>
      </c>
      <c r="O1324" s="129" t="e" cm="1">
        <f t="array" ref="O1324">_xlfn.XLOOKUP($A1324&amp;$Q$3,Data[Index]&amp;Data[Valid Test, Can be used for conformity (Y/N)],Data[l/100km])</f>
        <v>#N/A</v>
      </c>
      <c r="P1324" s="138">
        <f>_xlfn.XLOOKUP($A1324,Data[Index],Data[Comments])</f>
        <v>0</v>
      </c>
    </row>
    <row r="1325" spans="1:16" x14ac:dyDescent="0.2">
      <c r="A1325" s="129"/>
      <c r="B1325" s="129"/>
      <c r="C1325" s="129" t="e" cm="1">
        <f t="array" ref="C1325">_xlfn.XLOOKUP($A1325&amp;$Q$3&amp;$R$3,Data[Index]&amp;Data[Valid Test, Can be used for conformity (Y/N)]&amp;Data[Cycle],Data[Test Name])</f>
        <v>#N/A</v>
      </c>
      <c r="D1325" s="167" t="e" cm="1">
        <f t="array" ref="D1325">_xlfn.XLOOKUP($A1325&amp;$Q$3&amp;$R$3,Data[Index]&amp;Data[Valid Test, Can be used for conformity (Y/N)]&amp;Data[Cycle],Data[Mileage (Miles)])</f>
        <v>#N/A</v>
      </c>
      <c r="E1325" s="130" t="e" cm="1">
        <f t="array" ref="E1325">_xlfn.XLOOKUP($A1325&amp;$Q$3&amp;$R$3,Data[Index]&amp;Data[Valid Test, Can be used for conformity (Y/N)]&amp;Data[Cycle],Data[Date])</f>
        <v>#N/A</v>
      </c>
      <c r="F1325" s="129" t="e" cm="1">
        <f t="array" ref="F1325">_xlfn.XLOOKUP($A1325&amp;$Q$3&amp;$R$3,Data[Index]&amp;Data[Valid Test, Can be used for conformity (Y/N)]&amp;Data[Cycle],Data[CO/km (mg)])</f>
        <v>#N/A</v>
      </c>
      <c r="G1325" s="129" t="e" cm="1">
        <f t="array" ref="G1325">_xlfn.XLOOKUP($A1325&amp;$Q$3,Data[Index]&amp;Data[Valid Test, Can be used for conformity (Y/N)],Data[CO2/km (g)])</f>
        <v>#N/A</v>
      </c>
      <c r="H1325" s="129" t="e" cm="1">
        <f t="array" ref="H1325">_xlfn.XLOOKUP($A1325&amp;$Q$3,Data[Index]&amp;Data[Valid Test, Can be used for conformity (Y/N)],Data[THC/km (mg)])</f>
        <v>#N/A</v>
      </c>
      <c r="I1325" s="129" t="e" cm="1">
        <f t="array" ref="I1325">_xlfn.XLOOKUP($A1325&amp;$Q$3,Data[Index]&amp;Data[Valid Test, Can be used for conformity (Y/N)],Data[NOx/km (mg)])</f>
        <v>#N/A</v>
      </c>
      <c r="J1325" s="129" t="e" cm="1">
        <f t="array" ref="J1325">_xlfn.XLOOKUP($A1325&amp;$Q$3,Data[Index]&amp;Data[Valid Test, Can be used for conformity (Y/N)],Data[THC + NOx/km (mg)])</f>
        <v>#N/A</v>
      </c>
      <c r="K1325" s="142" t="e" cm="1">
        <f t="array" ref="K1325">_xlfn.XLOOKUP($A1325&amp;$Q$3,Data[Index]&amp;Data[Valid Test, Can be used for conformity (Y/N)],Data[PN/km ('#)])</f>
        <v>#N/A</v>
      </c>
      <c r="L1325" s="129" t="e" cm="1">
        <f t="array" ref="L1325">_xlfn.XLOOKUP($A1325&amp;$Q$3,Data[Index]&amp;Data[Valid Test, Can be used for conformity (Y/N)],Data[PM/km (mg)])</f>
        <v>#N/A</v>
      </c>
      <c r="M1325" s="126" t="e" cm="1">
        <f t="array" ref="M1325">_xlfn.XLOOKUP($A1325&amp;$Q$3,Data[Index]&amp;Data[Valid Test, Can be used for conformity (Y/N)],Data[CH4 (mg/km)])</f>
        <v>#N/A</v>
      </c>
      <c r="N1325" s="126" t="e" cm="1">
        <f t="array" ref="N1325">_xlfn.XLOOKUP($A1325&amp;$Q$3,Data[Index]&amp;Data[Valid Test, Can be used for conformity (Y/N)],Data[N20 (mg/km)])</f>
        <v>#N/A</v>
      </c>
      <c r="O1325" s="129" t="e" cm="1">
        <f t="array" ref="O1325">_xlfn.XLOOKUP($A1325&amp;$Q$3,Data[Index]&amp;Data[Valid Test, Can be used for conformity (Y/N)],Data[l/100km])</f>
        <v>#N/A</v>
      </c>
      <c r="P1325" s="138">
        <f>_xlfn.XLOOKUP($A1325,Data[Index],Data[Comments])</f>
        <v>0</v>
      </c>
    </row>
    <row r="1326" spans="1:16" x14ac:dyDescent="0.2">
      <c r="A1326" s="129"/>
      <c r="B1326" s="129"/>
      <c r="C1326" s="129" t="e" cm="1">
        <f t="array" ref="C1326">_xlfn.XLOOKUP($A1326&amp;$Q$3&amp;$R$3,Data[Index]&amp;Data[Valid Test, Can be used for conformity (Y/N)]&amp;Data[Cycle],Data[Test Name])</f>
        <v>#N/A</v>
      </c>
      <c r="D1326" s="167" t="e" cm="1">
        <f t="array" ref="D1326">_xlfn.XLOOKUP($A1326&amp;$Q$3&amp;$R$3,Data[Index]&amp;Data[Valid Test, Can be used for conformity (Y/N)]&amp;Data[Cycle],Data[Mileage (Miles)])</f>
        <v>#N/A</v>
      </c>
      <c r="E1326" s="130" t="e" cm="1">
        <f t="array" ref="E1326">_xlfn.XLOOKUP($A1326&amp;$Q$3&amp;$R$3,Data[Index]&amp;Data[Valid Test, Can be used for conformity (Y/N)]&amp;Data[Cycle],Data[Date])</f>
        <v>#N/A</v>
      </c>
      <c r="F1326" s="129" t="e" cm="1">
        <f t="array" ref="F1326">_xlfn.XLOOKUP($A1326&amp;$Q$3&amp;$R$3,Data[Index]&amp;Data[Valid Test, Can be used for conformity (Y/N)]&amp;Data[Cycle],Data[CO/km (mg)])</f>
        <v>#N/A</v>
      </c>
      <c r="G1326" s="129" t="e" cm="1">
        <f t="array" ref="G1326">_xlfn.XLOOKUP($A1326&amp;$Q$3,Data[Index]&amp;Data[Valid Test, Can be used for conformity (Y/N)],Data[CO2/km (g)])</f>
        <v>#N/A</v>
      </c>
      <c r="H1326" s="129" t="e" cm="1">
        <f t="array" ref="H1326">_xlfn.XLOOKUP($A1326&amp;$Q$3,Data[Index]&amp;Data[Valid Test, Can be used for conformity (Y/N)],Data[THC/km (mg)])</f>
        <v>#N/A</v>
      </c>
      <c r="I1326" s="129" t="e" cm="1">
        <f t="array" ref="I1326">_xlfn.XLOOKUP($A1326&amp;$Q$3,Data[Index]&amp;Data[Valid Test, Can be used for conformity (Y/N)],Data[NOx/km (mg)])</f>
        <v>#N/A</v>
      </c>
      <c r="J1326" s="129" t="e" cm="1">
        <f t="array" ref="J1326">_xlfn.XLOOKUP($A1326&amp;$Q$3,Data[Index]&amp;Data[Valid Test, Can be used for conformity (Y/N)],Data[THC + NOx/km (mg)])</f>
        <v>#N/A</v>
      </c>
      <c r="K1326" s="142" t="e" cm="1">
        <f t="array" ref="K1326">_xlfn.XLOOKUP($A1326&amp;$Q$3,Data[Index]&amp;Data[Valid Test, Can be used for conformity (Y/N)],Data[PN/km ('#)])</f>
        <v>#N/A</v>
      </c>
      <c r="L1326" s="129" t="e" cm="1">
        <f t="array" ref="L1326">_xlfn.XLOOKUP($A1326&amp;$Q$3,Data[Index]&amp;Data[Valid Test, Can be used for conformity (Y/N)],Data[PM/km (mg)])</f>
        <v>#N/A</v>
      </c>
      <c r="M1326" s="126" t="e" cm="1">
        <f t="array" ref="M1326">_xlfn.XLOOKUP($A1326&amp;$Q$3,Data[Index]&amp;Data[Valid Test, Can be used for conformity (Y/N)],Data[CH4 (mg/km)])</f>
        <v>#N/A</v>
      </c>
      <c r="N1326" s="126" t="e" cm="1">
        <f t="array" ref="N1326">_xlfn.XLOOKUP($A1326&amp;$Q$3,Data[Index]&amp;Data[Valid Test, Can be used for conformity (Y/N)],Data[N20 (mg/km)])</f>
        <v>#N/A</v>
      </c>
      <c r="O1326" s="129" t="e" cm="1">
        <f t="array" ref="O1326">_xlfn.XLOOKUP($A1326&amp;$Q$3,Data[Index]&amp;Data[Valid Test, Can be used for conformity (Y/N)],Data[l/100km])</f>
        <v>#N/A</v>
      </c>
      <c r="P1326" s="138" t="e">
        <f>_xlfn.XLOOKUP($A1326,Data[Index],Data[Comments])</f>
        <v>#N/A</v>
      </c>
    </row>
    <row r="1327" spans="1:16" x14ac:dyDescent="0.2">
      <c r="A1327" s="129"/>
      <c r="B1327" s="129"/>
      <c r="C1327" s="129" t="e" cm="1">
        <f t="array" ref="C1327">_xlfn.XLOOKUP($A1327&amp;$Q$3&amp;$R$3,Data[Index]&amp;Data[Valid Test, Can be used for conformity (Y/N)]&amp;Data[Cycle],Data[Test Name])</f>
        <v>#N/A</v>
      </c>
      <c r="D1327" s="167" t="e" cm="1">
        <f t="array" ref="D1327">_xlfn.XLOOKUP($A1327&amp;$Q$3&amp;$R$3,Data[Index]&amp;Data[Valid Test, Can be used for conformity (Y/N)]&amp;Data[Cycle],Data[Mileage (Miles)])</f>
        <v>#N/A</v>
      </c>
      <c r="E1327" s="130" t="e" cm="1">
        <f t="array" ref="E1327">_xlfn.XLOOKUP($A1327&amp;$Q$3&amp;$R$3,Data[Index]&amp;Data[Valid Test, Can be used for conformity (Y/N)]&amp;Data[Cycle],Data[Date])</f>
        <v>#N/A</v>
      </c>
      <c r="F1327" s="129" t="e" cm="1">
        <f t="array" ref="F1327">_xlfn.XLOOKUP($A1327&amp;$Q$3&amp;$R$3,Data[Index]&amp;Data[Valid Test, Can be used for conformity (Y/N)]&amp;Data[Cycle],Data[CO/km (mg)])</f>
        <v>#N/A</v>
      </c>
      <c r="G1327" s="129" t="e" cm="1">
        <f t="array" ref="G1327">_xlfn.XLOOKUP($A1327&amp;$Q$3,Data[Index]&amp;Data[Valid Test, Can be used for conformity (Y/N)],Data[CO2/km (g)])</f>
        <v>#N/A</v>
      </c>
      <c r="H1327" s="129" t="e" cm="1">
        <f t="array" ref="H1327">_xlfn.XLOOKUP($A1327&amp;$Q$3,Data[Index]&amp;Data[Valid Test, Can be used for conformity (Y/N)],Data[THC/km (mg)])</f>
        <v>#N/A</v>
      </c>
      <c r="I1327" s="129" t="e" cm="1">
        <f t="array" ref="I1327">_xlfn.XLOOKUP($A1327&amp;$Q$3,Data[Index]&amp;Data[Valid Test, Can be used for conformity (Y/N)],Data[NOx/km (mg)])</f>
        <v>#N/A</v>
      </c>
      <c r="J1327" s="129" t="e" cm="1">
        <f t="array" ref="J1327">_xlfn.XLOOKUP($A1327&amp;$Q$3,Data[Index]&amp;Data[Valid Test, Can be used for conformity (Y/N)],Data[THC + NOx/km (mg)])</f>
        <v>#N/A</v>
      </c>
      <c r="K1327" s="142" t="e" cm="1">
        <f t="array" ref="K1327">_xlfn.XLOOKUP($A1327&amp;$Q$3,Data[Index]&amp;Data[Valid Test, Can be used for conformity (Y/N)],Data[PN/km ('#)])</f>
        <v>#N/A</v>
      </c>
      <c r="L1327" s="129" t="e" cm="1">
        <f t="array" ref="L1327">_xlfn.XLOOKUP($A1327&amp;$Q$3,Data[Index]&amp;Data[Valid Test, Can be used for conformity (Y/N)],Data[PM/km (mg)])</f>
        <v>#N/A</v>
      </c>
      <c r="M1327" s="126" t="e" cm="1">
        <f t="array" ref="M1327">_xlfn.XLOOKUP($A1327&amp;$Q$3,Data[Index]&amp;Data[Valid Test, Can be used for conformity (Y/N)],Data[CH4 (mg/km)])</f>
        <v>#N/A</v>
      </c>
      <c r="N1327" s="126" t="e" cm="1">
        <f t="array" ref="N1327">_xlfn.XLOOKUP($A1327&amp;$Q$3,Data[Index]&amp;Data[Valid Test, Can be used for conformity (Y/N)],Data[N20 (mg/km)])</f>
        <v>#N/A</v>
      </c>
      <c r="O1327" s="129" t="e" cm="1">
        <f t="array" ref="O1327">_xlfn.XLOOKUP($A1327&amp;$Q$3,Data[Index]&amp;Data[Valid Test, Can be used for conformity (Y/N)],Data[l/100km])</f>
        <v>#N/A</v>
      </c>
      <c r="P1327" s="138" t="e">
        <f>_xlfn.XLOOKUP($A1327,Data[Index],Data[Comments])</f>
        <v>#N/A</v>
      </c>
    </row>
    <row r="1328" spans="1:16" x14ac:dyDescent="0.2">
      <c r="A1328" s="129"/>
      <c r="B1328" s="129"/>
      <c r="C1328" s="129" t="e" cm="1">
        <f t="array" ref="C1328">_xlfn.XLOOKUP($A1328&amp;$Q$3&amp;$R$3,Data[Index]&amp;Data[Valid Test, Can be used for conformity (Y/N)]&amp;Data[Cycle],Data[Test Name])</f>
        <v>#N/A</v>
      </c>
      <c r="D1328" s="167" t="e" cm="1">
        <f t="array" ref="D1328">_xlfn.XLOOKUP($A1328&amp;$Q$3&amp;$R$3,Data[Index]&amp;Data[Valid Test, Can be used for conformity (Y/N)]&amp;Data[Cycle],Data[Mileage (Miles)])</f>
        <v>#N/A</v>
      </c>
      <c r="E1328" s="130" t="e" cm="1">
        <f t="array" ref="E1328">_xlfn.XLOOKUP($A1328&amp;$Q$3&amp;$R$3,Data[Index]&amp;Data[Valid Test, Can be used for conformity (Y/N)]&amp;Data[Cycle],Data[Date])</f>
        <v>#N/A</v>
      </c>
      <c r="F1328" s="129" t="e" cm="1">
        <f t="array" ref="F1328">_xlfn.XLOOKUP($A1328&amp;$Q$3&amp;$R$3,Data[Index]&amp;Data[Valid Test, Can be used for conformity (Y/N)]&amp;Data[Cycle],Data[CO/km (mg)])</f>
        <v>#N/A</v>
      </c>
      <c r="G1328" s="129" t="e" cm="1">
        <f t="array" ref="G1328">_xlfn.XLOOKUP($A1328&amp;$Q$3,Data[Index]&amp;Data[Valid Test, Can be used for conformity (Y/N)],Data[CO2/km (g)])</f>
        <v>#N/A</v>
      </c>
      <c r="H1328" s="129" t="e" cm="1">
        <f t="array" ref="H1328">_xlfn.XLOOKUP($A1328&amp;$Q$3,Data[Index]&amp;Data[Valid Test, Can be used for conformity (Y/N)],Data[THC/km (mg)])</f>
        <v>#N/A</v>
      </c>
      <c r="I1328" s="129" t="e" cm="1">
        <f t="array" ref="I1328">_xlfn.XLOOKUP($A1328&amp;$Q$3,Data[Index]&amp;Data[Valid Test, Can be used for conformity (Y/N)],Data[NOx/km (mg)])</f>
        <v>#N/A</v>
      </c>
      <c r="J1328" s="129" t="e" cm="1">
        <f t="array" ref="J1328">_xlfn.XLOOKUP($A1328&amp;$Q$3,Data[Index]&amp;Data[Valid Test, Can be used for conformity (Y/N)],Data[THC + NOx/km (mg)])</f>
        <v>#N/A</v>
      </c>
      <c r="K1328" s="142" t="e" cm="1">
        <f t="array" ref="K1328">_xlfn.XLOOKUP($A1328&amp;$Q$3,Data[Index]&amp;Data[Valid Test, Can be used for conformity (Y/N)],Data[PN/km ('#)])</f>
        <v>#N/A</v>
      </c>
      <c r="L1328" s="129" t="e" cm="1">
        <f t="array" ref="L1328">_xlfn.XLOOKUP($A1328&amp;$Q$3,Data[Index]&amp;Data[Valid Test, Can be used for conformity (Y/N)],Data[PM/km (mg)])</f>
        <v>#N/A</v>
      </c>
      <c r="M1328" s="126" t="e" cm="1">
        <f t="array" ref="M1328">_xlfn.XLOOKUP($A1328&amp;$Q$3,Data[Index]&amp;Data[Valid Test, Can be used for conformity (Y/N)],Data[CH4 (mg/km)])</f>
        <v>#N/A</v>
      </c>
      <c r="N1328" s="126" t="e" cm="1">
        <f t="array" ref="N1328">_xlfn.XLOOKUP($A1328&amp;$Q$3,Data[Index]&amp;Data[Valid Test, Can be used for conformity (Y/N)],Data[N20 (mg/km)])</f>
        <v>#N/A</v>
      </c>
      <c r="O1328" s="129" t="e" cm="1">
        <f t="array" ref="O1328">_xlfn.XLOOKUP($A1328&amp;$Q$3,Data[Index]&amp;Data[Valid Test, Can be used for conformity (Y/N)],Data[l/100km])</f>
        <v>#N/A</v>
      </c>
      <c r="P1328" s="138" t="e">
        <f>_xlfn.XLOOKUP($A1328,Data[Index],Data[Comments])</f>
        <v>#N/A</v>
      </c>
    </row>
    <row r="1329" spans="1:16" x14ac:dyDescent="0.2">
      <c r="A1329" s="129"/>
      <c r="B1329" s="129"/>
      <c r="C1329" s="129" t="e" cm="1">
        <f t="array" ref="C1329">_xlfn.XLOOKUP($A1329&amp;$Q$3&amp;$R$3,Data[Index]&amp;Data[Valid Test, Can be used for conformity (Y/N)]&amp;Data[Cycle],Data[Test Name])</f>
        <v>#N/A</v>
      </c>
      <c r="D1329" s="167" t="e" cm="1">
        <f t="array" ref="D1329">_xlfn.XLOOKUP($A1329&amp;$Q$3&amp;$R$3,Data[Index]&amp;Data[Valid Test, Can be used for conformity (Y/N)]&amp;Data[Cycle],Data[Mileage (Miles)])</f>
        <v>#N/A</v>
      </c>
      <c r="E1329" s="130" t="e" cm="1">
        <f t="array" ref="E1329">_xlfn.XLOOKUP($A1329&amp;$Q$3&amp;$R$3,Data[Index]&amp;Data[Valid Test, Can be used for conformity (Y/N)]&amp;Data[Cycle],Data[Date])</f>
        <v>#N/A</v>
      </c>
      <c r="F1329" s="129" t="e" cm="1">
        <f t="array" ref="F1329">_xlfn.XLOOKUP($A1329&amp;$Q$3&amp;$R$3,Data[Index]&amp;Data[Valid Test, Can be used for conformity (Y/N)]&amp;Data[Cycle],Data[CO/km (mg)])</f>
        <v>#N/A</v>
      </c>
      <c r="G1329" s="129" t="e" cm="1">
        <f t="array" ref="G1329">_xlfn.XLOOKUP($A1329&amp;$Q$3,Data[Index]&amp;Data[Valid Test, Can be used for conformity (Y/N)],Data[CO2/km (g)])</f>
        <v>#N/A</v>
      </c>
      <c r="H1329" s="129" t="e" cm="1">
        <f t="array" ref="H1329">_xlfn.XLOOKUP($A1329&amp;$Q$3,Data[Index]&amp;Data[Valid Test, Can be used for conformity (Y/N)],Data[THC/km (mg)])</f>
        <v>#N/A</v>
      </c>
      <c r="I1329" s="129" t="e" cm="1">
        <f t="array" ref="I1329">_xlfn.XLOOKUP($A1329&amp;$Q$3,Data[Index]&amp;Data[Valid Test, Can be used for conformity (Y/N)],Data[NOx/km (mg)])</f>
        <v>#N/A</v>
      </c>
      <c r="J1329" s="129" t="e" cm="1">
        <f t="array" ref="J1329">_xlfn.XLOOKUP($A1329&amp;$Q$3,Data[Index]&amp;Data[Valid Test, Can be used for conformity (Y/N)],Data[THC + NOx/km (mg)])</f>
        <v>#N/A</v>
      </c>
      <c r="K1329" s="142" t="e" cm="1">
        <f t="array" ref="K1329">_xlfn.XLOOKUP($A1329&amp;$Q$3,Data[Index]&amp;Data[Valid Test, Can be used for conformity (Y/N)],Data[PN/km ('#)])</f>
        <v>#N/A</v>
      </c>
      <c r="L1329" s="129" t="e" cm="1">
        <f t="array" ref="L1329">_xlfn.XLOOKUP($A1329&amp;$Q$3,Data[Index]&amp;Data[Valid Test, Can be used for conformity (Y/N)],Data[PM/km (mg)])</f>
        <v>#N/A</v>
      </c>
      <c r="M1329" s="126" t="e" cm="1">
        <f t="array" ref="M1329">_xlfn.XLOOKUP($A1329&amp;$Q$3,Data[Index]&amp;Data[Valid Test, Can be used for conformity (Y/N)],Data[CH4 (mg/km)])</f>
        <v>#N/A</v>
      </c>
      <c r="N1329" s="126" t="e" cm="1">
        <f t="array" ref="N1329">_xlfn.XLOOKUP($A1329&amp;$Q$3,Data[Index]&amp;Data[Valid Test, Can be used for conformity (Y/N)],Data[N20 (mg/km)])</f>
        <v>#N/A</v>
      </c>
      <c r="O1329" s="129" t="e" cm="1">
        <f t="array" ref="O1329">_xlfn.XLOOKUP($A1329&amp;$Q$3,Data[Index]&amp;Data[Valid Test, Can be used for conformity (Y/N)],Data[l/100km])</f>
        <v>#N/A</v>
      </c>
      <c r="P1329" s="138">
        <f>_xlfn.XLOOKUP($A1329,Data[Index],Data[Comments])</f>
        <v>0</v>
      </c>
    </row>
    <row r="1330" spans="1:16" x14ac:dyDescent="0.2">
      <c r="A1330" s="129"/>
      <c r="B1330" s="129"/>
      <c r="C1330" s="129" t="e" cm="1">
        <f t="array" ref="C1330">_xlfn.XLOOKUP($A1330&amp;$Q$3&amp;$R$3,Data[Index]&amp;Data[Valid Test, Can be used for conformity (Y/N)]&amp;Data[Cycle],Data[Test Name])</f>
        <v>#N/A</v>
      </c>
      <c r="D1330" s="167" t="e" cm="1">
        <f t="array" ref="D1330">_xlfn.XLOOKUP($A1330&amp;$Q$3&amp;$R$3,Data[Index]&amp;Data[Valid Test, Can be used for conformity (Y/N)]&amp;Data[Cycle],Data[Mileage (Miles)])</f>
        <v>#N/A</v>
      </c>
      <c r="E1330" s="130" t="e" cm="1">
        <f t="array" ref="E1330">_xlfn.XLOOKUP($A1330&amp;$Q$3&amp;$R$3,Data[Index]&amp;Data[Valid Test, Can be used for conformity (Y/N)]&amp;Data[Cycle],Data[Date])</f>
        <v>#N/A</v>
      </c>
      <c r="F1330" s="129" t="e" cm="1">
        <f t="array" ref="F1330">_xlfn.XLOOKUP($A1330&amp;$Q$3&amp;$R$3,Data[Index]&amp;Data[Valid Test, Can be used for conformity (Y/N)]&amp;Data[Cycle],Data[CO/km (mg)])</f>
        <v>#N/A</v>
      </c>
      <c r="G1330" s="129" t="e" cm="1">
        <f t="array" ref="G1330">_xlfn.XLOOKUP($A1330&amp;$Q$3,Data[Index]&amp;Data[Valid Test, Can be used for conformity (Y/N)],Data[CO2/km (g)])</f>
        <v>#N/A</v>
      </c>
      <c r="H1330" s="129" t="e" cm="1">
        <f t="array" ref="H1330">_xlfn.XLOOKUP($A1330&amp;$Q$3,Data[Index]&amp;Data[Valid Test, Can be used for conformity (Y/N)],Data[THC/km (mg)])</f>
        <v>#N/A</v>
      </c>
      <c r="I1330" s="129" t="e" cm="1">
        <f t="array" ref="I1330">_xlfn.XLOOKUP($A1330&amp;$Q$3,Data[Index]&amp;Data[Valid Test, Can be used for conformity (Y/N)],Data[NOx/km (mg)])</f>
        <v>#N/A</v>
      </c>
      <c r="J1330" s="129" t="e" cm="1">
        <f t="array" ref="J1330">_xlfn.XLOOKUP($A1330&amp;$Q$3,Data[Index]&amp;Data[Valid Test, Can be used for conformity (Y/N)],Data[THC + NOx/km (mg)])</f>
        <v>#N/A</v>
      </c>
      <c r="K1330" s="142" t="e" cm="1">
        <f t="array" ref="K1330">_xlfn.XLOOKUP($A1330&amp;$Q$3,Data[Index]&amp;Data[Valid Test, Can be used for conformity (Y/N)],Data[PN/km ('#)])</f>
        <v>#N/A</v>
      </c>
      <c r="L1330" s="129" t="e" cm="1">
        <f t="array" ref="L1330">_xlfn.XLOOKUP($A1330&amp;$Q$3,Data[Index]&amp;Data[Valid Test, Can be used for conformity (Y/N)],Data[PM/km (mg)])</f>
        <v>#N/A</v>
      </c>
      <c r="M1330" s="126" t="e" cm="1">
        <f t="array" ref="M1330">_xlfn.XLOOKUP($A1330&amp;$Q$3,Data[Index]&amp;Data[Valid Test, Can be used for conformity (Y/N)],Data[CH4 (mg/km)])</f>
        <v>#N/A</v>
      </c>
      <c r="N1330" s="126" t="e" cm="1">
        <f t="array" ref="N1330">_xlfn.XLOOKUP($A1330&amp;$Q$3,Data[Index]&amp;Data[Valid Test, Can be used for conformity (Y/N)],Data[N20 (mg/km)])</f>
        <v>#N/A</v>
      </c>
      <c r="O1330" s="129" t="e" cm="1">
        <f t="array" ref="O1330">_xlfn.XLOOKUP($A1330&amp;$Q$3,Data[Index]&amp;Data[Valid Test, Can be used for conformity (Y/N)],Data[l/100km])</f>
        <v>#N/A</v>
      </c>
      <c r="P1330" s="138">
        <f>_xlfn.XLOOKUP($A1330,Data[Index],Data[Comments])</f>
        <v>0</v>
      </c>
    </row>
    <row r="1331" spans="1:16" x14ac:dyDescent="0.2">
      <c r="A1331" s="129"/>
      <c r="B1331" s="129"/>
      <c r="C1331" s="129" t="e" cm="1">
        <f t="array" ref="C1331">_xlfn.XLOOKUP($A1331&amp;$Q$3&amp;$R$3,Data[Index]&amp;Data[Valid Test, Can be used for conformity (Y/N)]&amp;Data[Cycle],Data[Test Name])</f>
        <v>#N/A</v>
      </c>
      <c r="D1331" s="167" t="e" cm="1">
        <f t="array" ref="D1331">_xlfn.XLOOKUP($A1331&amp;$Q$3&amp;$R$3,Data[Index]&amp;Data[Valid Test, Can be used for conformity (Y/N)]&amp;Data[Cycle],Data[Mileage (Miles)])</f>
        <v>#N/A</v>
      </c>
      <c r="E1331" s="130" t="e" cm="1">
        <f t="array" ref="E1331">_xlfn.XLOOKUP($A1331&amp;$Q$3&amp;$R$3,Data[Index]&amp;Data[Valid Test, Can be used for conformity (Y/N)]&amp;Data[Cycle],Data[Date])</f>
        <v>#N/A</v>
      </c>
      <c r="F1331" s="129" t="e" cm="1">
        <f t="array" ref="F1331">_xlfn.XLOOKUP($A1331&amp;$Q$3&amp;$R$3,Data[Index]&amp;Data[Valid Test, Can be used for conformity (Y/N)]&amp;Data[Cycle],Data[CO/km (mg)])</f>
        <v>#N/A</v>
      </c>
      <c r="G1331" s="129" t="e" cm="1">
        <f t="array" ref="G1331">_xlfn.XLOOKUP($A1331&amp;$Q$3,Data[Index]&amp;Data[Valid Test, Can be used for conformity (Y/N)],Data[CO2/km (g)])</f>
        <v>#N/A</v>
      </c>
      <c r="H1331" s="129" t="e" cm="1">
        <f t="array" ref="H1331">_xlfn.XLOOKUP($A1331&amp;$Q$3,Data[Index]&amp;Data[Valid Test, Can be used for conformity (Y/N)],Data[THC/km (mg)])</f>
        <v>#N/A</v>
      </c>
      <c r="I1331" s="129" t="e" cm="1">
        <f t="array" ref="I1331">_xlfn.XLOOKUP($A1331&amp;$Q$3,Data[Index]&amp;Data[Valid Test, Can be used for conformity (Y/N)],Data[NOx/km (mg)])</f>
        <v>#N/A</v>
      </c>
      <c r="J1331" s="129" t="e" cm="1">
        <f t="array" ref="J1331">_xlfn.XLOOKUP($A1331&amp;$Q$3,Data[Index]&amp;Data[Valid Test, Can be used for conformity (Y/N)],Data[THC + NOx/km (mg)])</f>
        <v>#N/A</v>
      </c>
      <c r="K1331" s="142" t="e" cm="1">
        <f t="array" ref="K1331">_xlfn.XLOOKUP($A1331&amp;$Q$3,Data[Index]&amp;Data[Valid Test, Can be used for conformity (Y/N)],Data[PN/km ('#)])</f>
        <v>#N/A</v>
      </c>
      <c r="L1331" s="129" t="e" cm="1">
        <f t="array" ref="L1331">_xlfn.XLOOKUP($A1331&amp;$Q$3,Data[Index]&amp;Data[Valid Test, Can be used for conformity (Y/N)],Data[PM/km (mg)])</f>
        <v>#N/A</v>
      </c>
      <c r="M1331" s="126" t="e" cm="1">
        <f t="array" ref="M1331">_xlfn.XLOOKUP($A1331&amp;$Q$3,Data[Index]&amp;Data[Valid Test, Can be used for conformity (Y/N)],Data[CH4 (mg/km)])</f>
        <v>#N/A</v>
      </c>
      <c r="N1331" s="126" t="e" cm="1">
        <f t="array" ref="N1331">_xlfn.XLOOKUP($A1331&amp;$Q$3,Data[Index]&amp;Data[Valid Test, Can be used for conformity (Y/N)],Data[N20 (mg/km)])</f>
        <v>#N/A</v>
      </c>
      <c r="O1331" s="129" t="e" cm="1">
        <f t="array" ref="O1331">_xlfn.XLOOKUP($A1331&amp;$Q$3,Data[Index]&amp;Data[Valid Test, Can be used for conformity (Y/N)],Data[l/100km])</f>
        <v>#N/A</v>
      </c>
      <c r="P1331" s="138" t="e">
        <f>_xlfn.XLOOKUP($A1331,Data[Index],Data[Comments])</f>
        <v>#N/A</v>
      </c>
    </row>
    <row r="1332" spans="1:16" x14ac:dyDescent="0.2">
      <c r="A1332" s="129"/>
      <c r="B1332" s="129"/>
      <c r="C1332" s="129" t="e" cm="1">
        <f t="array" ref="C1332">_xlfn.XLOOKUP($A1332&amp;$Q$3&amp;$R$3,Data[Index]&amp;Data[Valid Test, Can be used for conformity (Y/N)]&amp;Data[Cycle],Data[Test Name])</f>
        <v>#N/A</v>
      </c>
      <c r="D1332" s="167" t="e" cm="1">
        <f t="array" ref="D1332">_xlfn.XLOOKUP($A1332&amp;$Q$3&amp;$R$3,Data[Index]&amp;Data[Valid Test, Can be used for conformity (Y/N)]&amp;Data[Cycle],Data[Mileage (Miles)])</f>
        <v>#N/A</v>
      </c>
      <c r="E1332" s="130" t="e" cm="1">
        <f t="array" ref="E1332">_xlfn.XLOOKUP($A1332&amp;$Q$3&amp;$R$3,Data[Index]&amp;Data[Valid Test, Can be used for conformity (Y/N)]&amp;Data[Cycle],Data[Date])</f>
        <v>#N/A</v>
      </c>
      <c r="F1332" s="129" t="e" cm="1">
        <f t="array" ref="F1332">_xlfn.XLOOKUP($A1332&amp;$Q$3&amp;$R$3,Data[Index]&amp;Data[Valid Test, Can be used for conformity (Y/N)]&amp;Data[Cycle],Data[CO/km (mg)])</f>
        <v>#N/A</v>
      </c>
      <c r="G1332" s="129" t="e" cm="1">
        <f t="array" ref="G1332">_xlfn.XLOOKUP($A1332&amp;$Q$3,Data[Index]&amp;Data[Valid Test, Can be used for conformity (Y/N)],Data[CO2/km (g)])</f>
        <v>#N/A</v>
      </c>
      <c r="H1332" s="129" t="e" cm="1">
        <f t="array" ref="H1332">_xlfn.XLOOKUP($A1332&amp;$Q$3,Data[Index]&amp;Data[Valid Test, Can be used for conformity (Y/N)],Data[THC/km (mg)])</f>
        <v>#N/A</v>
      </c>
      <c r="I1332" s="129" t="e" cm="1">
        <f t="array" ref="I1332">_xlfn.XLOOKUP($A1332&amp;$Q$3,Data[Index]&amp;Data[Valid Test, Can be used for conformity (Y/N)],Data[NOx/km (mg)])</f>
        <v>#N/A</v>
      </c>
      <c r="J1332" s="129" t="e" cm="1">
        <f t="array" ref="J1332">_xlfn.XLOOKUP($A1332&amp;$Q$3,Data[Index]&amp;Data[Valid Test, Can be used for conformity (Y/N)],Data[THC + NOx/km (mg)])</f>
        <v>#N/A</v>
      </c>
      <c r="K1332" s="142" t="e" cm="1">
        <f t="array" ref="K1332">_xlfn.XLOOKUP($A1332&amp;$Q$3,Data[Index]&amp;Data[Valid Test, Can be used for conformity (Y/N)],Data[PN/km ('#)])</f>
        <v>#N/A</v>
      </c>
      <c r="L1332" s="129" t="e" cm="1">
        <f t="array" ref="L1332">_xlfn.XLOOKUP($A1332&amp;$Q$3,Data[Index]&amp;Data[Valid Test, Can be used for conformity (Y/N)],Data[PM/km (mg)])</f>
        <v>#N/A</v>
      </c>
      <c r="M1332" s="126" t="e" cm="1">
        <f t="array" ref="M1332">_xlfn.XLOOKUP($A1332&amp;$Q$3,Data[Index]&amp;Data[Valid Test, Can be used for conformity (Y/N)],Data[CH4 (mg/km)])</f>
        <v>#N/A</v>
      </c>
      <c r="N1332" s="126" t="e" cm="1">
        <f t="array" ref="N1332">_xlfn.XLOOKUP($A1332&amp;$Q$3,Data[Index]&amp;Data[Valid Test, Can be used for conformity (Y/N)],Data[N20 (mg/km)])</f>
        <v>#N/A</v>
      </c>
      <c r="O1332" s="129" t="e" cm="1">
        <f t="array" ref="O1332">_xlfn.XLOOKUP($A1332&amp;$Q$3,Data[Index]&amp;Data[Valid Test, Can be used for conformity (Y/N)],Data[l/100km])</f>
        <v>#N/A</v>
      </c>
      <c r="P1332" s="138">
        <f>_xlfn.XLOOKUP($A1332,Data[Index],Data[Comments])</f>
        <v>0</v>
      </c>
    </row>
    <row r="1333" spans="1:16" x14ac:dyDescent="0.2">
      <c r="A1333" s="129"/>
      <c r="B1333" s="129"/>
      <c r="C1333" s="129" t="e" cm="1">
        <f t="array" ref="C1333">_xlfn.XLOOKUP($A1333&amp;$Q$3&amp;$R$3,Data[Index]&amp;Data[Valid Test, Can be used for conformity (Y/N)]&amp;Data[Cycle],Data[Test Name])</f>
        <v>#N/A</v>
      </c>
      <c r="D1333" s="167" t="e" cm="1">
        <f t="array" ref="D1333">_xlfn.XLOOKUP($A1333&amp;$Q$3&amp;$R$3,Data[Index]&amp;Data[Valid Test, Can be used for conformity (Y/N)]&amp;Data[Cycle],Data[Mileage (Miles)])</f>
        <v>#N/A</v>
      </c>
      <c r="E1333" s="130" t="e" cm="1">
        <f t="array" ref="E1333">_xlfn.XLOOKUP($A1333&amp;$Q$3&amp;$R$3,Data[Index]&amp;Data[Valid Test, Can be used for conformity (Y/N)]&amp;Data[Cycle],Data[Date])</f>
        <v>#N/A</v>
      </c>
      <c r="F1333" s="129" t="e" cm="1">
        <f t="array" ref="F1333">_xlfn.XLOOKUP($A1333&amp;$Q$3&amp;$R$3,Data[Index]&amp;Data[Valid Test, Can be used for conformity (Y/N)]&amp;Data[Cycle],Data[CO/km (mg)])</f>
        <v>#N/A</v>
      </c>
      <c r="G1333" s="129" t="e" cm="1">
        <f t="array" ref="G1333">_xlfn.XLOOKUP($A1333&amp;$Q$3,Data[Index]&amp;Data[Valid Test, Can be used for conformity (Y/N)],Data[CO2/km (g)])</f>
        <v>#N/A</v>
      </c>
      <c r="H1333" s="129" t="e" cm="1">
        <f t="array" ref="H1333">_xlfn.XLOOKUP($A1333&amp;$Q$3,Data[Index]&amp;Data[Valid Test, Can be used for conformity (Y/N)],Data[THC/km (mg)])</f>
        <v>#N/A</v>
      </c>
      <c r="I1333" s="129" t="e" cm="1">
        <f t="array" ref="I1333">_xlfn.XLOOKUP($A1333&amp;$Q$3,Data[Index]&amp;Data[Valid Test, Can be used for conformity (Y/N)],Data[NOx/km (mg)])</f>
        <v>#N/A</v>
      </c>
      <c r="J1333" s="129" t="e" cm="1">
        <f t="array" ref="J1333">_xlfn.XLOOKUP($A1333&amp;$Q$3,Data[Index]&amp;Data[Valid Test, Can be used for conformity (Y/N)],Data[THC + NOx/km (mg)])</f>
        <v>#N/A</v>
      </c>
      <c r="K1333" s="142" t="e" cm="1">
        <f t="array" ref="K1333">_xlfn.XLOOKUP($A1333&amp;$Q$3,Data[Index]&amp;Data[Valid Test, Can be used for conformity (Y/N)],Data[PN/km ('#)])</f>
        <v>#N/A</v>
      </c>
      <c r="L1333" s="129" t="e" cm="1">
        <f t="array" ref="L1333">_xlfn.XLOOKUP($A1333&amp;$Q$3,Data[Index]&amp;Data[Valid Test, Can be used for conformity (Y/N)],Data[PM/km (mg)])</f>
        <v>#N/A</v>
      </c>
      <c r="M1333" s="126" t="e" cm="1">
        <f t="array" ref="M1333">_xlfn.XLOOKUP($A1333&amp;$Q$3,Data[Index]&amp;Data[Valid Test, Can be used for conformity (Y/N)],Data[CH4 (mg/km)])</f>
        <v>#N/A</v>
      </c>
      <c r="N1333" s="126" t="e" cm="1">
        <f t="array" ref="N1333">_xlfn.XLOOKUP($A1333&amp;$Q$3,Data[Index]&amp;Data[Valid Test, Can be used for conformity (Y/N)],Data[N20 (mg/km)])</f>
        <v>#N/A</v>
      </c>
      <c r="O1333" s="129" t="e" cm="1">
        <f t="array" ref="O1333">_xlfn.XLOOKUP($A1333&amp;$Q$3,Data[Index]&amp;Data[Valid Test, Can be used for conformity (Y/N)],Data[l/100km])</f>
        <v>#N/A</v>
      </c>
      <c r="P1333" s="138">
        <f>_xlfn.XLOOKUP($A1333,Data[Index],Data[Comments])</f>
        <v>0</v>
      </c>
    </row>
    <row r="1334" spans="1:16" x14ac:dyDescent="0.2">
      <c r="A1334" s="129"/>
      <c r="B1334" s="129"/>
      <c r="C1334" s="129" t="e" cm="1">
        <f t="array" ref="C1334">_xlfn.XLOOKUP($A1334&amp;$Q$3&amp;$R$3,Data[Index]&amp;Data[Valid Test, Can be used for conformity (Y/N)]&amp;Data[Cycle],Data[Test Name])</f>
        <v>#N/A</v>
      </c>
      <c r="D1334" s="167" t="e" cm="1">
        <f t="array" ref="D1334">_xlfn.XLOOKUP($A1334&amp;$Q$3&amp;$R$3,Data[Index]&amp;Data[Valid Test, Can be used for conformity (Y/N)]&amp;Data[Cycle],Data[Mileage (Miles)])</f>
        <v>#N/A</v>
      </c>
      <c r="E1334" s="130" t="e" cm="1">
        <f t="array" ref="E1334">_xlfn.XLOOKUP($A1334&amp;$Q$3&amp;$R$3,Data[Index]&amp;Data[Valid Test, Can be used for conformity (Y/N)]&amp;Data[Cycle],Data[Date])</f>
        <v>#N/A</v>
      </c>
      <c r="F1334" s="129" t="e" cm="1">
        <f t="array" ref="F1334">_xlfn.XLOOKUP($A1334&amp;$Q$3&amp;$R$3,Data[Index]&amp;Data[Valid Test, Can be used for conformity (Y/N)]&amp;Data[Cycle],Data[CO/km (mg)])</f>
        <v>#N/A</v>
      </c>
      <c r="G1334" s="129" t="e" cm="1">
        <f t="array" ref="G1334">_xlfn.XLOOKUP($A1334&amp;$Q$3,Data[Index]&amp;Data[Valid Test, Can be used for conformity (Y/N)],Data[CO2/km (g)])</f>
        <v>#N/A</v>
      </c>
      <c r="H1334" s="129" t="e" cm="1">
        <f t="array" ref="H1334">_xlfn.XLOOKUP($A1334&amp;$Q$3,Data[Index]&amp;Data[Valid Test, Can be used for conformity (Y/N)],Data[THC/km (mg)])</f>
        <v>#N/A</v>
      </c>
      <c r="I1334" s="129" t="e" cm="1">
        <f t="array" ref="I1334">_xlfn.XLOOKUP($A1334&amp;$Q$3,Data[Index]&amp;Data[Valid Test, Can be used for conformity (Y/N)],Data[NOx/km (mg)])</f>
        <v>#N/A</v>
      </c>
      <c r="J1334" s="129" t="e" cm="1">
        <f t="array" ref="J1334">_xlfn.XLOOKUP($A1334&amp;$Q$3,Data[Index]&amp;Data[Valid Test, Can be used for conformity (Y/N)],Data[THC + NOx/km (mg)])</f>
        <v>#N/A</v>
      </c>
      <c r="K1334" s="142" t="e" cm="1">
        <f t="array" ref="K1334">_xlfn.XLOOKUP($A1334&amp;$Q$3,Data[Index]&amp;Data[Valid Test, Can be used for conformity (Y/N)],Data[PN/km ('#)])</f>
        <v>#N/A</v>
      </c>
      <c r="L1334" s="129" t="e" cm="1">
        <f t="array" ref="L1334">_xlfn.XLOOKUP($A1334&amp;$Q$3,Data[Index]&amp;Data[Valid Test, Can be used for conformity (Y/N)],Data[PM/km (mg)])</f>
        <v>#N/A</v>
      </c>
      <c r="M1334" s="126" t="e" cm="1">
        <f t="array" ref="M1334">_xlfn.XLOOKUP($A1334&amp;$Q$3,Data[Index]&amp;Data[Valid Test, Can be used for conformity (Y/N)],Data[CH4 (mg/km)])</f>
        <v>#N/A</v>
      </c>
      <c r="N1334" s="126" t="e" cm="1">
        <f t="array" ref="N1334">_xlfn.XLOOKUP($A1334&amp;$Q$3,Data[Index]&amp;Data[Valid Test, Can be used for conformity (Y/N)],Data[N20 (mg/km)])</f>
        <v>#N/A</v>
      </c>
      <c r="O1334" s="129" t="e" cm="1">
        <f t="array" ref="O1334">_xlfn.XLOOKUP($A1334&amp;$Q$3,Data[Index]&amp;Data[Valid Test, Can be used for conformity (Y/N)],Data[l/100km])</f>
        <v>#N/A</v>
      </c>
      <c r="P1334" s="138" t="e">
        <f>_xlfn.XLOOKUP($A1334,Data[Index],Data[Comments])</f>
        <v>#N/A</v>
      </c>
    </row>
    <row r="1335" spans="1:16" x14ac:dyDescent="0.2">
      <c r="A1335" s="129"/>
      <c r="B1335" s="129"/>
      <c r="C1335" s="129" t="e" cm="1">
        <f t="array" ref="C1335">_xlfn.XLOOKUP($A1335&amp;$Q$3&amp;$R$3,Data[Index]&amp;Data[Valid Test, Can be used for conformity (Y/N)]&amp;Data[Cycle],Data[Test Name])</f>
        <v>#N/A</v>
      </c>
      <c r="D1335" s="167" t="e" cm="1">
        <f t="array" ref="D1335">_xlfn.XLOOKUP($A1335&amp;$Q$3&amp;$R$3,Data[Index]&amp;Data[Valid Test, Can be used for conformity (Y/N)]&amp;Data[Cycle],Data[Mileage (Miles)])</f>
        <v>#N/A</v>
      </c>
      <c r="E1335" s="130" t="e" cm="1">
        <f t="array" ref="E1335">_xlfn.XLOOKUP($A1335&amp;$Q$3&amp;$R$3,Data[Index]&amp;Data[Valid Test, Can be used for conformity (Y/N)]&amp;Data[Cycle],Data[Date])</f>
        <v>#N/A</v>
      </c>
      <c r="F1335" s="129" t="e" cm="1">
        <f t="array" ref="F1335">_xlfn.XLOOKUP($A1335&amp;$Q$3&amp;$R$3,Data[Index]&amp;Data[Valid Test, Can be used for conformity (Y/N)]&amp;Data[Cycle],Data[CO/km (mg)])</f>
        <v>#N/A</v>
      </c>
      <c r="G1335" s="129" t="e" cm="1">
        <f t="array" ref="G1335">_xlfn.XLOOKUP($A1335&amp;$Q$3,Data[Index]&amp;Data[Valid Test, Can be used for conformity (Y/N)],Data[CO2/km (g)])</f>
        <v>#N/A</v>
      </c>
      <c r="H1335" s="129" t="e" cm="1">
        <f t="array" ref="H1335">_xlfn.XLOOKUP($A1335&amp;$Q$3,Data[Index]&amp;Data[Valid Test, Can be used for conformity (Y/N)],Data[THC/km (mg)])</f>
        <v>#N/A</v>
      </c>
      <c r="I1335" s="129" t="e" cm="1">
        <f t="array" ref="I1335">_xlfn.XLOOKUP($A1335&amp;$Q$3,Data[Index]&amp;Data[Valid Test, Can be used for conformity (Y/N)],Data[NOx/km (mg)])</f>
        <v>#N/A</v>
      </c>
      <c r="J1335" s="129" t="e" cm="1">
        <f t="array" ref="J1335">_xlfn.XLOOKUP($A1335&amp;$Q$3,Data[Index]&amp;Data[Valid Test, Can be used for conformity (Y/N)],Data[THC + NOx/km (mg)])</f>
        <v>#N/A</v>
      </c>
      <c r="K1335" s="142" t="e" cm="1">
        <f t="array" ref="K1335">_xlfn.XLOOKUP($A1335&amp;$Q$3,Data[Index]&amp;Data[Valid Test, Can be used for conformity (Y/N)],Data[PN/km ('#)])</f>
        <v>#N/A</v>
      </c>
      <c r="L1335" s="129" t="e" cm="1">
        <f t="array" ref="L1335">_xlfn.XLOOKUP($A1335&amp;$Q$3,Data[Index]&amp;Data[Valid Test, Can be used for conformity (Y/N)],Data[PM/km (mg)])</f>
        <v>#N/A</v>
      </c>
      <c r="M1335" s="126" t="e" cm="1">
        <f t="array" ref="M1335">_xlfn.XLOOKUP($A1335&amp;$Q$3,Data[Index]&amp;Data[Valid Test, Can be used for conformity (Y/N)],Data[CH4 (mg/km)])</f>
        <v>#N/A</v>
      </c>
      <c r="N1335" s="126" t="e" cm="1">
        <f t="array" ref="N1335">_xlfn.XLOOKUP($A1335&amp;$Q$3,Data[Index]&amp;Data[Valid Test, Can be used for conformity (Y/N)],Data[N20 (mg/km)])</f>
        <v>#N/A</v>
      </c>
      <c r="O1335" s="129" t="e" cm="1">
        <f t="array" ref="O1335">_xlfn.XLOOKUP($A1335&amp;$Q$3,Data[Index]&amp;Data[Valid Test, Can be used for conformity (Y/N)],Data[l/100km])</f>
        <v>#N/A</v>
      </c>
      <c r="P1335" s="138" t="e">
        <f>_xlfn.XLOOKUP($A1335,Data[Index],Data[Comments])</f>
        <v>#N/A</v>
      </c>
    </row>
    <row r="1336" spans="1:16" x14ac:dyDescent="0.2">
      <c r="A1336" s="129"/>
      <c r="B1336" s="129"/>
      <c r="C1336" s="129" t="e" cm="1">
        <f t="array" ref="C1336">_xlfn.XLOOKUP($A1336&amp;$Q$3&amp;$R$3,Data[Index]&amp;Data[Valid Test, Can be used for conformity (Y/N)]&amp;Data[Cycle],Data[Test Name])</f>
        <v>#N/A</v>
      </c>
      <c r="D1336" s="167" t="e" cm="1">
        <f t="array" ref="D1336">_xlfn.XLOOKUP($A1336&amp;$Q$3&amp;$R$3,Data[Index]&amp;Data[Valid Test, Can be used for conformity (Y/N)]&amp;Data[Cycle],Data[Mileage (Miles)])</f>
        <v>#N/A</v>
      </c>
      <c r="E1336" s="130" t="e" cm="1">
        <f t="array" ref="E1336">_xlfn.XLOOKUP($A1336&amp;$Q$3&amp;$R$3,Data[Index]&amp;Data[Valid Test, Can be used for conformity (Y/N)]&amp;Data[Cycle],Data[Date])</f>
        <v>#N/A</v>
      </c>
      <c r="F1336" s="129" t="e" cm="1">
        <f t="array" ref="F1336">_xlfn.XLOOKUP($A1336&amp;$Q$3&amp;$R$3,Data[Index]&amp;Data[Valid Test, Can be used for conformity (Y/N)]&amp;Data[Cycle],Data[CO/km (mg)])</f>
        <v>#N/A</v>
      </c>
      <c r="G1336" s="129" t="e" cm="1">
        <f t="array" ref="G1336">_xlfn.XLOOKUP($A1336&amp;$Q$3,Data[Index]&amp;Data[Valid Test, Can be used for conformity (Y/N)],Data[CO2/km (g)])</f>
        <v>#N/A</v>
      </c>
      <c r="H1336" s="129" t="e" cm="1">
        <f t="array" ref="H1336">_xlfn.XLOOKUP($A1336&amp;$Q$3,Data[Index]&amp;Data[Valid Test, Can be used for conformity (Y/N)],Data[THC/km (mg)])</f>
        <v>#N/A</v>
      </c>
      <c r="I1336" s="129" t="e" cm="1">
        <f t="array" ref="I1336">_xlfn.XLOOKUP($A1336&amp;$Q$3,Data[Index]&amp;Data[Valid Test, Can be used for conformity (Y/N)],Data[NOx/km (mg)])</f>
        <v>#N/A</v>
      </c>
      <c r="J1336" s="129" t="e" cm="1">
        <f t="array" ref="J1336">_xlfn.XLOOKUP($A1336&amp;$Q$3,Data[Index]&amp;Data[Valid Test, Can be used for conformity (Y/N)],Data[THC + NOx/km (mg)])</f>
        <v>#N/A</v>
      </c>
      <c r="K1336" s="142" t="e" cm="1">
        <f t="array" ref="K1336">_xlfn.XLOOKUP($A1336&amp;$Q$3,Data[Index]&amp;Data[Valid Test, Can be used for conformity (Y/N)],Data[PN/km ('#)])</f>
        <v>#N/A</v>
      </c>
      <c r="L1336" s="129" t="e" cm="1">
        <f t="array" ref="L1336">_xlfn.XLOOKUP($A1336&amp;$Q$3,Data[Index]&amp;Data[Valid Test, Can be used for conformity (Y/N)],Data[PM/km (mg)])</f>
        <v>#N/A</v>
      </c>
      <c r="M1336" s="126" t="e" cm="1">
        <f t="array" ref="M1336">_xlfn.XLOOKUP($A1336&amp;$Q$3,Data[Index]&amp;Data[Valid Test, Can be used for conformity (Y/N)],Data[CH4 (mg/km)])</f>
        <v>#N/A</v>
      </c>
      <c r="N1336" s="126" t="e" cm="1">
        <f t="array" ref="N1336">_xlfn.XLOOKUP($A1336&amp;$Q$3,Data[Index]&amp;Data[Valid Test, Can be used for conformity (Y/N)],Data[N20 (mg/km)])</f>
        <v>#N/A</v>
      </c>
      <c r="O1336" s="129" t="e" cm="1">
        <f t="array" ref="O1336">_xlfn.XLOOKUP($A1336&amp;$Q$3,Data[Index]&amp;Data[Valid Test, Can be used for conformity (Y/N)],Data[l/100km])</f>
        <v>#N/A</v>
      </c>
      <c r="P1336" s="138" t="e">
        <f>_xlfn.XLOOKUP($A1336,Data[Index],Data[Comments])</f>
        <v>#N/A</v>
      </c>
    </row>
    <row r="1337" spans="1:16" x14ac:dyDescent="0.2">
      <c r="A1337" s="129"/>
      <c r="B1337" s="129"/>
      <c r="C1337" s="129" t="e" cm="1">
        <f t="array" ref="C1337">_xlfn.XLOOKUP($A1337&amp;$Q$3&amp;$R$3,Data[Index]&amp;Data[Valid Test, Can be used for conformity (Y/N)]&amp;Data[Cycle],Data[Test Name])</f>
        <v>#N/A</v>
      </c>
      <c r="D1337" s="167" t="e" cm="1">
        <f t="array" ref="D1337">_xlfn.XLOOKUP($A1337&amp;$Q$3&amp;$R$3,Data[Index]&amp;Data[Valid Test, Can be used for conformity (Y/N)]&amp;Data[Cycle],Data[Mileage (Miles)])</f>
        <v>#N/A</v>
      </c>
      <c r="E1337" s="130" t="e" cm="1">
        <f t="array" ref="E1337">_xlfn.XLOOKUP($A1337&amp;$Q$3&amp;$R$3,Data[Index]&amp;Data[Valid Test, Can be used for conformity (Y/N)]&amp;Data[Cycle],Data[Date])</f>
        <v>#N/A</v>
      </c>
      <c r="F1337" s="129" t="e" cm="1">
        <f t="array" ref="F1337">_xlfn.XLOOKUP($A1337&amp;$Q$3&amp;$R$3,Data[Index]&amp;Data[Valid Test, Can be used for conformity (Y/N)]&amp;Data[Cycle],Data[CO/km (mg)])</f>
        <v>#N/A</v>
      </c>
      <c r="G1337" s="129" t="e" cm="1">
        <f t="array" ref="G1337">_xlfn.XLOOKUP($A1337&amp;$Q$3,Data[Index]&amp;Data[Valid Test, Can be used for conformity (Y/N)],Data[CO2/km (g)])</f>
        <v>#N/A</v>
      </c>
      <c r="H1337" s="129" t="e" cm="1">
        <f t="array" ref="H1337">_xlfn.XLOOKUP($A1337&amp;$Q$3,Data[Index]&amp;Data[Valid Test, Can be used for conformity (Y/N)],Data[THC/km (mg)])</f>
        <v>#N/A</v>
      </c>
      <c r="I1337" s="129" t="e" cm="1">
        <f t="array" ref="I1337">_xlfn.XLOOKUP($A1337&amp;$Q$3,Data[Index]&amp;Data[Valid Test, Can be used for conformity (Y/N)],Data[NOx/km (mg)])</f>
        <v>#N/A</v>
      </c>
      <c r="J1337" s="129" t="e" cm="1">
        <f t="array" ref="J1337">_xlfn.XLOOKUP($A1337&amp;$Q$3,Data[Index]&amp;Data[Valid Test, Can be used for conformity (Y/N)],Data[THC + NOx/km (mg)])</f>
        <v>#N/A</v>
      </c>
      <c r="K1337" s="142" t="e" cm="1">
        <f t="array" ref="K1337">_xlfn.XLOOKUP($A1337&amp;$Q$3,Data[Index]&amp;Data[Valid Test, Can be used for conformity (Y/N)],Data[PN/km ('#)])</f>
        <v>#N/A</v>
      </c>
      <c r="L1337" s="129" t="e" cm="1">
        <f t="array" ref="L1337">_xlfn.XLOOKUP($A1337&amp;$Q$3,Data[Index]&amp;Data[Valid Test, Can be used for conformity (Y/N)],Data[PM/km (mg)])</f>
        <v>#N/A</v>
      </c>
      <c r="M1337" s="126" t="e" cm="1">
        <f t="array" ref="M1337">_xlfn.XLOOKUP($A1337&amp;$Q$3,Data[Index]&amp;Data[Valid Test, Can be used for conformity (Y/N)],Data[CH4 (mg/km)])</f>
        <v>#N/A</v>
      </c>
      <c r="N1337" s="126" t="e" cm="1">
        <f t="array" ref="N1337">_xlfn.XLOOKUP($A1337&amp;$Q$3,Data[Index]&amp;Data[Valid Test, Can be used for conformity (Y/N)],Data[N20 (mg/km)])</f>
        <v>#N/A</v>
      </c>
      <c r="O1337" s="129" t="e" cm="1">
        <f t="array" ref="O1337">_xlfn.XLOOKUP($A1337&amp;$Q$3,Data[Index]&amp;Data[Valid Test, Can be used for conformity (Y/N)],Data[l/100km])</f>
        <v>#N/A</v>
      </c>
      <c r="P1337" s="138">
        <f>_xlfn.XLOOKUP($A1337,Data[Index],Data[Comments])</f>
        <v>0</v>
      </c>
    </row>
    <row r="1338" spans="1:16" x14ac:dyDescent="0.2">
      <c r="A1338" s="129"/>
      <c r="B1338" s="129"/>
      <c r="C1338" s="129" t="e" cm="1">
        <f t="array" ref="C1338">_xlfn.XLOOKUP($A1338&amp;$Q$3&amp;$R$3,Data[Index]&amp;Data[Valid Test, Can be used for conformity (Y/N)]&amp;Data[Cycle],Data[Test Name])</f>
        <v>#N/A</v>
      </c>
      <c r="D1338" s="167" t="e" cm="1">
        <f t="array" ref="D1338">_xlfn.XLOOKUP($A1338&amp;$Q$3&amp;$R$3,Data[Index]&amp;Data[Valid Test, Can be used for conformity (Y/N)]&amp;Data[Cycle],Data[Mileage (Miles)])</f>
        <v>#N/A</v>
      </c>
      <c r="E1338" s="130" t="e" cm="1">
        <f t="array" ref="E1338">_xlfn.XLOOKUP($A1338&amp;$Q$3&amp;$R$3,Data[Index]&amp;Data[Valid Test, Can be used for conformity (Y/N)]&amp;Data[Cycle],Data[Date])</f>
        <v>#N/A</v>
      </c>
      <c r="F1338" s="129" t="e" cm="1">
        <f t="array" ref="F1338">_xlfn.XLOOKUP($A1338&amp;$Q$3&amp;$R$3,Data[Index]&amp;Data[Valid Test, Can be used for conformity (Y/N)]&amp;Data[Cycle],Data[CO/km (mg)])</f>
        <v>#N/A</v>
      </c>
      <c r="G1338" s="129" t="e" cm="1">
        <f t="array" ref="G1338">_xlfn.XLOOKUP($A1338&amp;$Q$3,Data[Index]&amp;Data[Valid Test, Can be used for conformity (Y/N)],Data[CO2/km (g)])</f>
        <v>#N/A</v>
      </c>
      <c r="H1338" s="129" t="e" cm="1">
        <f t="array" ref="H1338">_xlfn.XLOOKUP($A1338&amp;$Q$3,Data[Index]&amp;Data[Valid Test, Can be used for conformity (Y/N)],Data[THC/km (mg)])</f>
        <v>#N/A</v>
      </c>
      <c r="I1338" s="129" t="e" cm="1">
        <f t="array" ref="I1338">_xlfn.XLOOKUP($A1338&amp;$Q$3,Data[Index]&amp;Data[Valid Test, Can be used for conformity (Y/N)],Data[NOx/km (mg)])</f>
        <v>#N/A</v>
      </c>
      <c r="J1338" s="129" t="e" cm="1">
        <f t="array" ref="J1338">_xlfn.XLOOKUP($A1338&amp;$Q$3,Data[Index]&amp;Data[Valid Test, Can be used for conformity (Y/N)],Data[THC + NOx/km (mg)])</f>
        <v>#N/A</v>
      </c>
      <c r="K1338" s="142" t="e" cm="1">
        <f t="array" ref="K1338">_xlfn.XLOOKUP($A1338&amp;$Q$3,Data[Index]&amp;Data[Valid Test, Can be used for conformity (Y/N)],Data[PN/km ('#)])</f>
        <v>#N/A</v>
      </c>
      <c r="L1338" s="129" t="e" cm="1">
        <f t="array" ref="L1338">_xlfn.XLOOKUP($A1338&amp;$Q$3,Data[Index]&amp;Data[Valid Test, Can be used for conformity (Y/N)],Data[PM/km (mg)])</f>
        <v>#N/A</v>
      </c>
      <c r="M1338" s="126" t="e" cm="1">
        <f t="array" ref="M1338">_xlfn.XLOOKUP($A1338&amp;$Q$3,Data[Index]&amp;Data[Valid Test, Can be used for conformity (Y/N)],Data[CH4 (mg/km)])</f>
        <v>#N/A</v>
      </c>
      <c r="N1338" s="126" t="e" cm="1">
        <f t="array" ref="N1338">_xlfn.XLOOKUP($A1338&amp;$Q$3,Data[Index]&amp;Data[Valid Test, Can be used for conformity (Y/N)],Data[N20 (mg/km)])</f>
        <v>#N/A</v>
      </c>
      <c r="O1338" s="129" t="e" cm="1">
        <f t="array" ref="O1338">_xlfn.XLOOKUP($A1338&amp;$Q$3,Data[Index]&amp;Data[Valid Test, Can be used for conformity (Y/N)],Data[l/100km])</f>
        <v>#N/A</v>
      </c>
      <c r="P1338" s="138">
        <f>_xlfn.XLOOKUP($A1338,Data[Index],Data[Comments])</f>
        <v>0</v>
      </c>
    </row>
    <row r="1339" spans="1:16" x14ac:dyDescent="0.2">
      <c r="A1339" s="129"/>
      <c r="B1339" s="129"/>
      <c r="C1339" s="129" t="e" cm="1">
        <f t="array" ref="C1339">_xlfn.XLOOKUP($A1339&amp;$Q$3&amp;$R$3,Data[Index]&amp;Data[Valid Test, Can be used for conformity (Y/N)]&amp;Data[Cycle],Data[Test Name])</f>
        <v>#N/A</v>
      </c>
      <c r="D1339" s="167" t="e" cm="1">
        <f t="array" ref="D1339">_xlfn.XLOOKUP($A1339&amp;$Q$3&amp;$R$3,Data[Index]&amp;Data[Valid Test, Can be used for conformity (Y/N)]&amp;Data[Cycle],Data[Mileage (Miles)])</f>
        <v>#N/A</v>
      </c>
      <c r="E1339" s="130" t="e" cm="1">
        <f t="array" ref="E1339">_xlfn.XLOOKUP($A1339&amp;$Q$3&amp;$R$3,Data[Index]&amp;Data[Valid Test, Can be used for conformity (Y/N)]&amp;Data[Cycle],Data[Date])</f>
        <v>#N/A</v>
      </c>
      <c r="F1339" s="129" t="e" cm="1">
        <f t="array" ref="F1339">_xlfn.XLOOKUP($A1339&amp;$Q$3&amp;$R$3,Data[Index]&amp;Data[Valid Test, Can be used for conformity (Y/N)]&amp;Data[Cycle],Data[CO/km (mg)])</f>
        <v>#N/A</v>
      </c>
      <c r="G1339" s="129" t="e" cm="1">
        <f t="array" ref="G1339">_xlfn.XLOOKUP($A1339&amp;$Q$3,Data[Index]&amp;Data[Valid Test, Can be used for conformity (Y/N)],Data[CO2/km (g)])</f>
        <v>#N/A</v>
      </c>
      <c r="H1339" s="129" t="e" cm="1">
        <f t="array" ref="H1339">_xlfn.XLOOKUP($A1339&amp;$Q$3,Data[Index]&amp;Data[Valid Test, Can be used for conformity (Y/N)],Data[THC/km (mg)])</f>
        <v>#N/A</v>
      </c>
      <c r="I1339" s="129" t="e" cm="1">
        <f t="array" ref="I1339">_xlfn.XLOOKUP($A1339&amp;$Q$3,Data[Index]&amp;Data[Valid Test, Can be used for conformity (Y/N)],Data[NOx/km (mg)])</f>
        <v>#N/A</v>
      </c>
      <c r="J1339" s="129" t="e" cm="1">
        <f t="array" ref="J1339">_xlfn.XLOOKUP($A1339&amp;$Q$3,Data[Index]&amp;Data[Valid Test, Can be used for conformity (Y/N)],Data[THC + NOx/km (mg)])</f>
        <v>#N/A</v>
      </c>
      <c r="K1339" s="142" t="e" cm="1">
        <f t="array" ref="K1339">_xlfn.XLOOKUP($A1339&amp;$Q$3,Data[Index]&amp;Data[Valid Test, Can be used for conformity (Y/N)],Data[PN/km ('#)])</f>
        <v>#N/A</v>
      </c>
      <c r="L1339" s="129" t="e" cm="1">
        <f t="array" ref="L1339">_xlfn.XLOOKUP($A1339&amp;$Q$3,Data[Index]&amp;Data[Valid Test, Can be used for conformity (Y/N)],Data[PM/km (mg)])</f>
        <v>#N/A</v>
      </c>
      <c r="M1339" s="126" t="e" cm="1">
        <f t="array" ref="M1339">_xlfn.XLOOKUP($A1339&amp;$Q$3,Data[Index]&amp;Data[Valid Test, Can be used for conformity (Y/N)],Data[CH4 (mg/km)])</f>
        <v>#N/A</v>
      </c>
      <c r="N1339" s="126" t="e" cm="1">
        <f t="array" ref="N1339">_xlfn.XLOOKUP($A1339&amp;$Q$3,Data[Index]&amp;Data[Valid Test, Can be used for conformity (Y/N)],Data[N20 (mg/km)])</f>
        <v>#N/A</v>
      </c>
      <c r="O1339" s="129" t="e" cm="1">
        <f t="array" ref="O1339">_xlfn.XLOOKUP($A1339&amp;$Q$3,Data[Index]&amp;Data[Valid Test, Can be used for conformity (Y/N)],Data[l/100km])</f>
        <v>#N/A</v>
      </c>
      <c r="P1339" s="138" t="e">
        <f>_xlfn.XLOOKUP($A1339,Data[Index],Data[Comments])</f>
        <v>#N/A</v>
      </c>
    </row>
    <row r="1340" spans="1:16" x14ac:dyDescent="0.2">
      <c r="A1340" s="129"/>
      <c r="B1340" s="129"/>
      <c r="C1340" s="129" t="e" cm="1">
        <f t="array" ref="C1340">_xlfn.XLOOKUP($A1340&amp;$Q$3&amp;$R$3,Data[Index]&amp;Data[Valid Test, Can be used for conformity (Y/N)]&amp;Data[Cycle],Data[Test Name])</f>
        <v>#N/A</v>
      </c>
      <c r="D1340" s="167" t="e" cm="1">
        <f t="array" ref="D1340">_xlfn.XLOOKUP($A1340&amp;$Q$3&amp;$R$3,Data[Index]&amp;Data[Valid Test, Can be used for conformity (Y/N)]&amp;Data[Cycle],Data[Mileage (Miles)])</f>
        <v>#N/A</v>
      </c>
      <c r="E1340" s="130" t="e" cm="1">
        <f t="array" ref="E1340">_xlfn.XLOOKUP($A1340&amp;$Q$3&amp;$R$3,Data[Index]&amp;Data[Valid Test, Can be used for conformity (Y/N)]&amp;Data[Cycle],Data[Date])</f>
        <v>#N/A</v>
      </c>
      <c r="F1340" s="129" t="e" cm="1">
        <f t="array" ref="F1340">_xlfn.XLOOKUP($A1340&amp;$Q$3&amp;$R$3,Data[Index]&amp;Data[Valid Test, Can be used for conformity (Y/N)]&amp;Data[Cycle],Data[CO/km (mg)])</f>
        <v>#N/A</v>
      </c>
      <c r="G1340" s="129" t="e" cm="1">
        <f t="array" ref="G1340">_xlfn.XLOOKUP($A1340&amp;$Q$3,Data[Index]&amp;Data[Valid Test, Can be used for conformity (Y/N)],Data[CO2/km (g)])</f>
        <v>#N/A</v>
      </c>
      <c r="H1340" s="129" t="e" cm="1">
        <f t="array" ref="H1340">_xlfn.XLOOKUP($A1340&amp;$Q$3,Data[Index]&amp;Data[Valid Test, Can be used for conformity (Y/N)],Data[THC/km (mg)])</f>
        <v>#N/A</v>
      </c>
      <c r="I1340" s="129" t="e" cm="1">
        <f t="array" ref="I1340">_xlfn.XLOOKUP($A1340&amp;$Q$3,Data[Index]&amp;Data[Valid Test, Can be used for conformity (Y/N)],Data[NOx/km (mg)])</f>
        <v>#N/A</v>
      </c>
      <c r="J1340" s="129" t="e" cm="1">
        <f t="array" ref="J1340">_xlfn.XLOOKUP($A1340&amp;$Q$3,Data[Index]&amp;Data[Valid Test, Can be used for conformity (Y/N)],Data[THC + NOx/km (mg)])</f>
        <v>#N/A</v>
      </c>
      <c r="K1340" s="142" t="e" cm="1">
        <f t="array" ref="K1340">_xlfn.XLOOKUP($A1340&amp;$Q$3,Data[Index]&amp;Data[Valid Test, Can be used for conformity (Y/N)],Data[PN/km ('#)])</f>
        <v>#N/A</v>
      </c>
      <c r="L1340" s="129" t="e" cm="1">
        <f t="array" ref="L1340">_xlfn.XLOOKUP($A1340&amp;$Q$3,Data[Index]&amp;Data[Valid Test, Can be used for conformity (Y/N)],Data[PM/km (mg)])</f>
        <v>#N/A</v>
      </c>
      <c r="M1340" s="126" t="e" cm="1">
        <f t="array" ref="M1340">_xlfn.XLOOKUP($A1340&amp;$Q$3,Data[Index]&amp;Data[Valid Test, Can be used for conformity (Y/N)],Data[CH4 (mg/km)])</f>
        <v>#N/A</v>
      </c>
      <c r="N1340" s="126" t="e" cm="1">
        <f t="array" ref="N1340">_xlfn.XLOOKUP($A1340&amp;$Q$3,Data[Index]&amp;Data[Valid Test, Can be used for conformity (Y/N)],Data[N20 (mg/km)])</f>
        <v>#N/A</v>
      </c>
      <c r="O1340" s="129" t="e" cm="1">
        <f t="array" ref="O1340">_xlfn.XLOOKUP($A1340&amp;$Q$3,Data[Index]&amp;Data[Valid Test, Can be used for conformity (Y/N)],Data[l/100km])</f>
        <v>#N/A</v>
      </c>
      <c r="P1340" s="138">
        <f>_xlfn.XLOOKUP($A1340,Data[Index],Data[Comments])</f>
        <v>0</v>
      </c>
    </row>
    <row r="1341" spans="1:16" x14ac:dyDescent="0.2">
      <c r="A1341" s="129"/>
      <c r="B1341" s="129"/>
      <c r="C1341" s="129" t="e" cm="1">
        <f t="array" ref="C1341">_xlfn.XLOOKUP($A1341&amp;$Q$3&amp;$R$3,Data[Index]&amp;Data[Valid Test, Can be used for conformity (Y/N)]&amp;Data[Cycle],Data[Test Name])</f>
        <v>#N/A</v>
      </c>
      <c r="D1341" s="167" t="e" cm="1">
        <f t="array" ref="D1341">_xlfn.XLOOKUP($A1341&amp;$Q$3&amp;$R$3,Data[Index]&amp;Data[Valid Test, Can be used for conformity (Y/N)]&amp;Data[Cycle],Data[Mileage (Miles)])</f>
        <v>#N/A</v>
      </c>
      <c r="E1341" s="130" t="e" cm="1">
        <f t="array" ref="E1341">_xlfn.XLOOKUP($A1341&amp;$Q$3&amp;$R$3,Data[Index]&amp;Data[Valid Test, Can be used for conformity (Y/N)]&amp;Data[Cycle],Data[Date])</f>
        <v>#N/A</v>
      </c>
      <c r="F1341" s="129" t="e" cm="1">
        <f t="array" ref="F1341">_xlfn.XLOOKUP($A1341&amp;$Q$3&amp;$R$3,Data[Index]&amp;Data[Valid Test, Can be used for conformity (Y/N)]&amp;Data[Cycle],Data[CO/km (mg)])</f>
        <v>#N/A</v>
      </c>
      <c r="G1341" s="129" t="e" cm="1">
        <f t="array" ref="G1341">_xlfn.XLOOKUP($A1341&amp;$Q$3,Data[Index]&amp;Data[Valid Test, Can be used for conformity (Y/N)],Data[CO2/km (g)])</f>
        <v>#N/A</v>
      </c>
      <c r="H1341" s="129" t="e" cm="1">
        <f t="array" ref="H1341">_xlfn.XLOOKUP($A1341&amp;$Q$3,Data[Index]&amp;Data[Valid Test, Can be used for conformity (Y/N)],Data[THC/km (mg)])</f>
        <v>#N/A</v>
      </c>
      <c r="I1341" s="129" t="e" cm="1">
        <f t="array" ref="I1341">_xlfn.XLOOKUP($A1341&amp;$Q$3,Data[Index]&amp;Data[Valid Test, Can be used for conformity (Y/N)],Data[NOx/km (mg)])</f>
        <v>#N/A</v>
      </c>
      <c r="J1341" s="129" t="e" cm="1">
        <f t="array" ref="J1341">_xlfn.XLOOKUP($A1341&amp;$Q$3,Data[Index]&amp;Data[Valid Test, Can be used for conformity (Y/N)],Data[THC + NOx/km (mg)])</f>
        <v>#N/A</v>
      </c>
      <c r="K1341" s="142" t="e" cm="1">
        <f t="array" ref="K1341">_xlfn.XLOOKUP($A1341&amp;$Q$3,Data[Index]&amp;Data[Valid Test, Can be used for conformity (Y/N)],Data[PN/km ('#)])</f>
        <v>#N/A</v>
      </c>
      <c r="L1341" s="129" t="e" cm="1">
        <f t="array" ref="L1341">_xlfn.XLOOKUP($A1341&amp;$Q$3,Data[Index]&amp;Data[Valid Test, Can be used for conformity (Y/N)],Data[PM/km (mg)])</f>
        <v>#N/A</v>
      </c>
      <c r="M1341" s="126" t="e" cm="1">
        <f t="array" ref="M1341">_xlfn.XLOOKUP($A1341&amp;$Q$3,Data[Index]&amp;Data[Valid Test, Can be used for conformity (Y/N)],Data[CH4 (mg/km)])</f>
        <v>#N/A</v>
      </c>
      <c r="N1341" s="126" t="e" cm="1">
        <f t="array" ref="N1341">_xlfn.XLOOKUP($A1341&amp;$Q$3,Data[Index]&amp;Data[Valid Test, Can be used for conformity (Y/N)],Data[N20 (mg/km)])</f>
        <v>#N/A</v>
      </c>
      <c r="O1341" s="129" t="e" cm="1">
        <f t="array" ref="O1341">_xlfn.XLOOKUP($A1341&amp;$Q$3,Data[Index]&amp;Data[Valid Test, Can be used for conformity (Y/N)],Data[l/100km])</f>
        <v>#N/A</v>
      </c>
      <c r="P1341" s="138">
        <f>_xlfn.XLOOKUP($A1341,Data[Index],Data[Comments])</f>
        <v>0</v>
      </c>
    </row>
    <row r="1342" spans="1:16" x14ac:dyDescent="0.2">
      <c r="A1342" s="129"/>
      <c r="B1342" s="129"/>
      <c r="C1342" s="129" t="e" cm="1">
        <f t="array" ref="C1342">_xlfn.XLOOKUP($A1342&amp;$Q$3&amp;$R$3,Data[Index]&amp;Data[Valid Test, Can be used for conformity (Y/N)]&amp;Data[Cycle],Data[Test Name])</f>
        <v>#N/A</v>
      </c>
      <c r="D1342" s="167" t="e" cm="1">
        <f t="array" ref="D1342">_xlfn.XLOOKUP($A1342&amp;$Q$3&amp;$R$3,Data[Index]&amp;Data[Valid Test, Can be used for conformity (Y/N)]&amp;Data[Cycle],Data[Mileage (Miles)])</f>
        <v>#N/A</v>
      </c>
      <c r="E1342" s="130" t="e" cm="1">
        <f t="array" ref="E1342">_xlfn.XLOOKUP($A1342&amp;$Q$3&amp;$R$3,Data[Index]&amp;Data[Valid Test, Can be used for conformity (Y/N)]&amp;Data[Cycle],Data[Date])</f>
        <v>#N/A</v>
      </c>
      <c r="F1342" s="129" t="e" cm="1">
        <f t="array" ref="F1342">_xlfn.XLOOKUP($A1342&amp;$Q$3&amp;$R$3,Data[Index]&amp;Data[Valid Test, Can be used for conformity (Y/N)]&amp;Data[Cycle],Data[CO/km (mg)])</f>
        <v>#N/A</v>
      </c>
      <c r="G1342" s="129" t="e" cm="1">
        <f t="array" ref="G1342">_xlfn.XLOOKUP($A1342&amp;$Q$3,Data[Index]&amp;Data[Valid Test, Can be used for conformity (Y/N)],Data[CO2/km (g)])</f>
        <v>#N/A</v>
      </c>
      <c r="H1342" s="129" t="e" cm="1">
        <f t="array" ref="H1342">_xlfn.XLOOKUP($A1342&amp;$Q$3,Data[Index]&amp;Data[Valid Test, Can be used for conformity (Y/N)],Data[THC/km (mg)])</f>
        <v>#N/A</v>
      </c>
      <c r="I1342" s="129" t="e" cm="1">
        <f t="array" ref="I1342">_xlfn.XLOOKUP($A1342&amp;$Q$3,Data[Index]&amp;Data[Valid Test, Can be used for conformity (Y/N)],Data[NOx/km (mg)])</f>
        <v>#N/A</v>
      </c>
      <c r="J1342" s="129" t="e" cm="1">
        <f t="array" ref="J1342">_xlfn.XLOOKUP($A1342&amp;$Q$3,Data[Index]&amp;Data[Valid Test, Can be used for conformity (Y/N)],Data[THC + NOx/km (mg)])</f>
        <v>#N/A</v>
      </c>
      <c r="K1342" s="142" t="e" cm="1">
        <f t="array" ref="K1342">_xlfn.XLOOKUP($A1342&amp;$Q$3,Data[Index]&amp;Data[Valid Test, Can be used for conformity (Y/N)],Data[PN/km ('#)])</f>
        <v>#N/A</v>
      </c>
      <c r="L1342" s="129" t="e" cm="1">
        <f t="array" ref="L1342">_xlfn.XLOOKUP($A1342&amp;$Q$3,Data[Index]&amp;Data[Valid Test, Can be used for conformity (Y/N)],Data[PM/km (mg)])</f>
        <v>#N/A</v>
      </c>
      <c r="M1342" s="126" t="e" cm="1">
        <f t="array" ref="M1342">_xlfn.XLOOKUP($A1342&amp;$Q$3,Data[Index]&amp;Data[Valid Test, Can be used for conformity (Y/N)],Data[CH4 (mg/km)])</f>
        <v>#N/A</v>
      </c>
      <c r="N1342" s="126" t="e" cm="1">
        <f t="array" ref="N1342">_xlfn.XLOOKUP($A1342&amp;$Q$3,Data[Index]&amp;Data[Valid Test, Can be used for conformity (Y/N)],Data[N20 (mg/km)])</f>
        <v>#N/A</v>
      </c>
      <c r="O1342" s="129" t="e" cm="1">
        <f t="array" ref="O1342">_xlfn.XLOOKUP($A1342&amp;$Q$3,Data[Index]&amp;Data[Valid Test, Can be used for conformity (Y/N)],Data[l/100km])</f>
        <v>#N/A</v>
      </c>
      <c r="P1342" s="138" t="e">
        <f>_xlfn.XLOOKUP($A1342,Data[Index],Data[Comments])</f>
        <v>#N/A</v>
      </c>
    </row>
    <row r="1343" spans="1:16" x14ac:dyDescent="0.2">
      <c r="A1343" s="129"/>
      <c r="B1343" s="129"/>
      <c r="C1343" s="129" t="e" cm="1">
        <f t="array" ref="C1343">_xlfn.XLOOKUP($A1343&amp;$Q$3&amp;$R$3,Data[Index]&amp;Data[Valid Test, Can be used for conformity (Y/N)]&amp;Data[Cycle],Data[Test Name])</f>
        <v>#N/A</v>
      </c>
      <c r="D1343" s="167" t="e" cm="1">
        <f t="array" ref="D1343">_xlfn.XLOOKUP($A1343&amp;$Q$3&amp;$R$3,Data[Index]&amp;Data[Valid Test, Can be used for conformity (Y/N)]&amp;Data[Cycle],Data[Mileage (Miles)])</f>
        <v>#N/A</v>
      </c>
      <c r="E1343" s="130" t="e" cm="1">
        <f t="array" ref="E1343">_xlfn.XLOOKUP($A1343&amp;$Q$3&amp;$R$3,Data[Index]&amp;Data[Valid Test, Can be used for conformity (Y/N)]&amp;Data[Cycle],Data[Date])</f>
        <v>#N/A</v>
      </c>
      <c r="F1343" s="129" t="e" cm="1">
        <f t="array" ref="F1343">_xlfn.XLOOKUP($A1343&amp;$Q$3&amp;$R$3,Data[Index]&amp;Data[Valid Test, Can be used for conformity (Y/N)]&amp;Data[Cycle],Data[CO/km (mg)])</f>
        <v>#N/A</v>
      </c>
      <c r="G1343" s="129" t="e" cm="1">
        <f t="array" ref="G1343">_xlfn.XLOOKUP($A1343&amp;$Q$3,Data[Index]&amp;Data[Valid Test, Can be used for conformity (Y/N)],Data[CO2/km (g)])</f>
        <v>#N/A</v>
      </c>
      <c r="H1343" s="129" t="e" cm="1">
        <f t="array" ref="H1343">_xlfn.XLOOKUP($A1343&amp;$Q$3,Data[Index]&amp;Data[Valid Test, Can be used for conformity (Y/N)],Data[THC/km (mg)])</f>
        <v>#N/A</v>
      </c>
      <c r="I1343" s="129" t="e" cm="1">
        <f t="array" ref="I1343">_xlfn.XLOOKUP($A1343&amp;$Q$3,Data[Index]&amp;Data[Valid Test, Can be used for conformity (Y/N)],Data[NOx/km (mg)])</f>
        <v>#N/A</v>
      </c>
      <c r="J1343" s="129" t="e" cm="1">
        <f t="array" ref="J1343">_xlfn.XLOOKUP($A1343&amp;$Q$3,Data[Index]&amp;Data[Valid Test, Can be used for conformity (Y/N)],Data[THC + NOx/km (mg)])</f>
        <v>#N/A</v>
      </c>
      <c r="K1343" s="142" t="e" cm="1">
        <f t="array" ref="K1343">_xlfn.XLOOKUP($A1343&amp;$Q$3,Data[Index]&amp;Data[Valid Test, Can be used for conformity (Y/N)],Data[PN/km ('#)])</f>
        <v>#N/A</v>
      </c>
      <c r="L1343" s="129" t="e" cm="1">
        <f t="array" ref="L1343">_xlfn.XLOOKUP($A1343&amp;$Q$3,Data[Index]&amp;Data[Valid Test, Can be used for conformity (Y/N)],Data[PM/km (mg)])</f>
        <v>#N/A</v>
      </c>
      <c r="M1343" s="126" t="e" cm="1">
        <f t="array" ref="M1343">_xlfn.XLOOKUP($A1343&amp;$Q$3,Data[Index]&amp;Data[Valid Test, Can be used for conformity (Y/N)],Data[CH4 (mg/km)])</f>
        <v>#N/A</v>
      </c>
      <c r="N1343" s="126" t="e" cm="1">
        <f t="array" ref="N1343">_xlfn.XLOOKUP($A1343&amp;$Q$3,Data[Index]&amp;Data[Valid Test, Can be used for conformity (Y/N)],Data[N20 (mg/km)])</f>
        <v>#N/A</v>
      </c>
      <c r="O1343" s="129" t="e" cm="1">
        <f t="array" ref="O1343">_xlfn.XLOOKUP($A1343&amp;$Q$3,Data[Index]&amp;Data[Valid Test, Can be used for conformity (Y/N)],Data[l/100km])</f>
        <v>#N/A</v>
      </c>
      <c r="P1343" s="138" t="e">
        <f>_xlfn.XLOOKUP($A1343,Data[Index],Data[Comments])</f>
        <v>#N/A</v>
      </c>
    </row>
    <row r="1344" spans="1:16" x14ac:dyDescent="0.2">
      <c r="A1344" s="129"/>
      <c r="B1344" s="129"/>
      <c r="C1344" s="129" t="e" cm="1">
        <f t="array" ref="C1344">_xlfn.XLOOKUP($A1344&amp;$Q$3&amp;$R$3,Data[Index]&amp;Data[Valid Test, Can be used for conformity (Y/N)]&amp;Data[Cycle],Data[Test Name])</f>
        <v>#N/A</v>
      </c>
      <c r="D1344" s="167" t="e" cm="1">
        <f t="array" ref="D1344">_xlfn.XLOOKUP($A1344&amp;$Q$3&amp;$R$3,Data[Index]&amp;Data[Valid Test, Can be used for conformity (Y/N)]&amp;Data[Cycle],Data[Mileage (Miles)])</f>
        <v>#N/A</v>
      </c>
      <c r="E1344" s="130" t="e" cm="1">
        <f t="array" ref="E1344">_xlfn.XLOOKUP($A1344&amp;$Q$3&amp;$R$3,Data[Index]&amp;Data[Valid Test, Can be used for conformity (Y/N)]&amp;Data[Cycle],Data[Date])</f>
        <v>#N/A</v>
      </c>
      <c r="F1344" s="129" t="e" cm="1">
        <f t="array" ref="F1344">_xlfn.XLOOKUP($A1344&amp;$Q$3&amp;$R$3,Data[Index]&amp;Data[Valid Test, Can be used for conformity (Y/N)]&amp;Data[Cycle],Data[CO/km (mg)])</f>
        <v>#N/A</v>
      </c>
      <c r="G1344" s="129" t="e" cm="1">
        <f t="array" ref="G1344">_xlfn.XLOOKUP($A1344&amp;$Q$3,Data[Index]&amp;Data[Valid Test, Can be used for conformity (Y/N)],Data[CO2/km (g)])</f>
        <v>#N/A</v>
      </c>
      <c r="H1344" s="129" t="e" cm="1">
        <f t="array" ref="H1344">_xlfn.XLOOKUP($A1344&amp;$Q$3,Data[Index]&amp;Data[Valid Test, Can be used for conformity (Y/N)],Data[THC/km (mg)])</f>
        <v>#N/A</v>
      </c>
      <c r="I1344" s="129" t="e" cm="1">
        <f t="array" ref="I1344">_xlfn.XLOOKUP($A1344&amp;$Q$3,Data[Index]&amp;Data[Valid Test, Can be used for conformity (Y/N)],Data[NOx/km (mg)])</f>
        <v>#N/A</v>
      </c>
      <c r="J1344" s="129" t="e" cm="1">
        <f t="array" ref="J1344">_xlfn.XLOOKUP($A1344&amp;$Q$3,Data[Index]&amp;Data[Valid Test, Can be used for conformity (Y/N)],Data[THC + NOx/km (mg)])</f>
        <v>#N/A</v>
      </c>
      <c r="K1344" s="142" t="e" cm="1">
        <f t="array" ref="K1344">_xlfn.XLOOKUP($A1344&amp;$Q$3,Data[Index]&amp;Data[Valid Test, Can be used for conformity (Y/N)],Data[PN/km ('#)])</f>
        <v>#N/A</v>
      </c>
      <c r="L1344" s="129" t="e" cm="1">
        <f t="array" ref="L1344">_xlfn.XLOOKUP($A1344&amp;$Q$3,Data[Index]&amp;Data[Valid Test, Can be used for conformity (Y/N)],Data[PM/km (mg)])</f>
        <v>#N/A</v>
      </c>
      <c r="M1344" s="126" t="e" cm="1">
        <f t="array" ref="M1344">_xlfn.XLOOKUP($A1344&amp;$Q$3,Data[Index]&amp;Data[Valid Test, Can be used for conformity (Y/N)],Data[CH4 (mg/km)])</f>
        <v>#N/A</v>
      </c>
      <c r="N1344" s="126" t="e" cm="1">
        <f t="array" ref="N1344">_xlfn.XLOOKUP($A1344&amp;$Q$3,Data[Index]&amp;Data[Valid Test, Can be used for conformity (Y/N)],Data[N20 (mg/km)])</f>
        <v>#N/A</v>
      </c>
      <c r="O1344" s="129" t="e" cm="1">
        <f t="array" ref="O1344">_xlfn.XLOOKUP($A1344&amp;$Q$3,Data[Index]&amp;Data[Valid Test, Can be used for conformity (Y/N)],Data[l/100km])</f>
        <v>#N/A</v>
      </c>
      <c r="P1344" s="138" t="e">
        <f>_xlfn.XLOOKUP($A1344,Data[Index],Data[Comments])</f>
        <v>#N/A</v>
      </c>
    </row>
    <row r="1345" spans="1:16" x14ac:dyDescent="0.2">
      <c r="A1345" s="129"/>
      <c r="B1345" s="129"/>
      <c r="C1345" s="129" t="e" cm="1">
        <f t="array" ref="C1345">_xlfn.XLOOKUP($A1345&amp;$Q$3&amp;$R$3,Data[Index]&amp;Data[Valid Test, Can be used for conformity (Y/N)]&amp;Data[Cycle],Data[Test Name])</f>
        <v>#N/A</v>
      </c>
      <c r="D1345" s="167" t="e" cm="1">
        <f t="array" ref="D1345">_xlfn.XLOOKUP($A1345&amp;$Q$3&amp;$R$3,Data[Index]&amp;Data[Valid Test, Can be used for conformity (Y/N)]&amp;Data[Cycle],Data[Mileage (Miles)])</f>
        <v>#N/A</v>
      </c>
      <c r="E1345" s="130" t="e" cm="1">
        <f t="array" ref="E1345">_xlfn.XLOOKUP($A1345&amp;$Q$3&amp;$R$3,Data[Index]&amp;Data[Valid Test, Can be used for conformity (Y/N)]&amp;Data[Cycle],Data[Date])</f>
        <v>#N/A</v>
      </c>
      <c r="F1345" s="129" t="e" cm="1">
        <f t="array" ref="F1345">_xlfn.XLOOKUP($A1345&amp;$Q$3&amp;$R$3,Data[Index]&amp;Data[Valid Test, Can be used for conformity (Y/N)]&amp;Data[Cycle],Data[CO/km (mg)])</f>
        <v>#N/A</v>
      </c>
      <c r="G1345" s="129" t="e" cm="1">
        <f t="array" ref="G1345">_xlfn.XLOOKUP($A1345&amp;$Q$3,Data[Index]&amp;Data[Valid Test, Can be used for conformity (Y/N)],Data[CO2/km (g)])</f>
        <v>#N/A</v>
      </c>
      <c r="H1345" s="129" t="e" cm="1">
        <f t="array" ref="H1345">_xlfn.XLOOKUP($A1345&amp;$Q$3,Data[Index]&amp;Data[Valid Test, Can be used for conformity (Y/N)],Data[THC/km (mg)])</f>
        <v>#N/A</v>
      </c>
      <c r="I1345" s="129" t="e" cm="1">
        <f t="array" ref="I1345">_xlfn.XLOOKUP($A1345&amp;$Q$3,Data[Index]&amp;Data[Valid Test, Can be used for conformity (Y/N)],Data[NOx/km (mg)])</f>
        <v>#N/A</v>
      </c>
      <c r="J1345" s="129" t="e" cm="1">
        <f t="array" ref="J1345">_xlfn.XLOOKUP($A1345&amp;$Q$3,Data[Index]&amp;Data[Valid Test, Can be used for conformity (Y/N)],Data[THC + NOx/km (mg)])</f>
        <v>#N/A</v>
      </c>
      <c r="K1345" s="142" t="e" cm="1">
        <f t="array" ref="K1345">_xlfn.XLOOKUP($A1345&amp;$Q$3,Data[Index]&amp;Data[Valid Test, Can be used for conformity (Y/N)],Data[PN/km ('#)])</f>
        <v>#N/A</v>
      </c>
      <c r="L1345" s="129" t="e" cm="1">
        <f t="array" ref="L1345">_xlfn.XLOOKUP($A1345&amp;$Q$3,Data[Index]&amp;Data[Valid Test, Can be used for conformity (Y/N)],Data[PM/km (mg)])</f>
        <v>#N/A</v>
      </c>
      <c r="M1345" s="126" t="e" cm="1">
        <f t="array" ref="M1345">_xlfn.XLOOKUP($A1345&amp;$Q$3,Data[Index]&amp;Data[Valid Test, Can be used for conformity (Y/N)],Data[CH4 (mg/km)])</f>
        <v>#N/A</v>
      </c>
      <c r="N1345" s="126" t="e" cm="1">
        <f t="array" ref="N1345">_xlfn.XLOOKUP($A1345&amp;$Q$3,Data[Index]&amp;Data[Valid Test, Can be used for conformity (Y/N)],Data[N20 (mg/km)])</f>
        <v>#N/A</v>
      </c>
      <c r="O1345" s="129" t="e" cm="1">
        <f t="array" ref="O1345">_xlfn.XLOOKUP($A1345&amp;$Q$3,Data[Index]&amp;Data[Valid Test, Can be used for conformity (Y/N)],Data[l/100km])</f>
        <v>#N/A</v>
      </c>
      <c r="P1345" s="138">
        <f>_xlfn.XLOOKUP($A1345,Data[Index],Data[Comments])</f>
        <v>0</v>
      </c>
    </row>
    <row r="1346" spans="1:16" x14ac:dyDescent="0.2">
      <c r="A1346" s="129"/>
      <c r="B1346" s="129"/>
      <c r="C1346" s="129" t="e" cm="1">
        <f t="array" ref="C1346">_xlfn.XLOOKUP($A1346&amp;$Q$3&amp;$R$3,Data[Index]&amp;Data[Valid Test, Can be used for conformity (Y/N)]&amp;Data[Cycle],Data[Test Name])</f>
        <v>#N/A</v>
      </c>
      <c r="D1346" s="167" t="e" cm="1">
        <f t="array" ref="D1346">_xlfn.XLOOKUP($A1346&amp;$Q$3&amp;$R$3,Data[Index]&amp;Data[Valid Test, Can be used for conformity (Y/N)]&amp;Data[Cycle],Data[Mileage (Miles)])</f>
        <v>#N/A</v>
      </c>
      <c r="E1346" s="130" t="e" cm="1">
        <f t="array" ref="E1346">_xlfn.XLOOKUP($A1346&amp;$Q$3&amp;$R$3,Data[Index]&amp;Data[Valid Test, Can be used for conformity (Y/N)]&amp;Data[Cycle],Data[Date])</f>
        <v>#N/A</v>
      </c>
      <c r="F1346" s="129" t="e" cm="1">
        <f t="array" ref="F1346">_xlfn.XLOOKUP($A1346&amp;$Q$3&amp;$R$3,Data[Index]&amp;Data[Valid Test, Can be used for conformity (Y/N)]&amp;Data[Cycle],Data[CO/km (mg)])</f>
        <v>#N/A</v>
      </c>
      <c r="G1346" s="129" t="e" cm="1">
        <f t="array" ref="G1346">_xlfn.XLOOKUP($A1346&amp;$Q$3,Data[Index]&amp;Data[Valid Test, Can be used for conformity (Y/N)],Data[CO2/km (g)])</f>
        <v>#N/A</v>
      </c>
      <c r="H1346" s="129" t="e" cm="1">
        <f t="array" ref="H1346">_xlfn.XLOOKUP($A1346&amp;$Q$3,Data[Index]&amp;Data[Valid Test, Can be used for conformity (Y/N)],Data[THC/km (mg)])</f>
        <v>#N/A</v>
      </c>
      <c r="I1346" s="129" t="e" cm="1">
        <f t="array" ref="I1346">_xlfn.XLOOKUP($A1346&amp;$Q$3,Data[Index]&amp;Data[Valid Test, Can be used for conformity (Y/N)],Data[NOx/km (mg)])</f>
        <v>#N/A</v>
      </c>
      <c r="J1346" s="129" t="e" cm="1">
        <f t="array" ref="J1346">_xlfn.XLOOKUP($A1346&amp;$Q$3,Data[Index]&amp;Data[Valid Test, Can be used for conformity (Y/N)],Data[THC + NOx/km (mg)])</f>
        <v>#N/A</v>
      </c>
      <c r="K1346" s="142" t="e" cm="1">
        <f t="array" ref="K1346">_xlfn.XLOOKUP($A1346&amp;$Q$3,Data[Index]&amp;Data[Valid Test, Can be used for conformity (Y/N)],Data[PN/km ('#)])</f>
        <v>#N/A</v>
      </c>
      <c r="L1346" s="129" t="e" cm="1">
        <f t="array" ref="L1346">_xlfn.XLOOKUP($A1346&amp;$Q$3,Data[Index]&amp;Data[Valid Test, Can be used for conformity (Y/N)],Data[PM/km (mg)])</f>
        <v>#N/A</v>
      </c>
      <c r="M1346" s="126" t="e" cm="1">
        <f t="array" ref="M1346">_xlfn.XLOOKUP($A1346&amp;$Q$3,Data[Index]&amp;Data[Valid Test, Can be used for conformity (Y/N)],Data[CH4 (mg/km)])</f>
        <v>#N/A</v>
      </c>
      <c r="N1346" s="126" t="e" cm="1">
        <f t="array" ref="N1346">_xlfn.XLOOKUP($A1346&amp;$Q$3,Data[Index]&amp;Data[Valid Test, Can be used for conformity (Y/N)],Data[N20 (mg/km)])</f>
        <v>#N/A</v>
      </c>
      <c r="O1346" s="129" t="e" cm="1">
        <f t="array" ref="O1346">_xlfn.XLOOKUP($A1346&amp;$Q$3,Data[Index]&amp;Data[Valid Test, Can be used for conformity (Y/N)],Data[l/100km])</f>
        <v>#N/A</v>
      </c>
      <c r="P1346" s="138">
        <f>_xlfn.XLOOKUP($A1346,Data[Index],Data[Comments])</f>
        <v>0</v>
      </c>
    </row>
    <row r="1347" spans="1:16" x14ac:dyDescent="0.2">
      <c r="A1347" s="129"/>
      <c r="B1347" s="129"/>
      <c r="C1347" s="129" t="e" cm="1">
        <f t="array" ref="C1347">_xlfn.XLOOKUP($A1347&amp;$Q$3&amp;$R$3,Data[Index]&amp;Data[Valid Test, Can be used for conformity (Y/N)]&amp;Data[Cycle],Data[Test Name])</f>
        <v>#N/A</v>
      </c>
      <c r="D1347" s="167" t="e" cm="1">
        <f t="array" ref="D1347">_xlfn.XLOOKUP($A1347&amp;$Q$3&amp;$R$3,Data[Index]&amp;Data[Valid Test, Can be used for conformity (Y/N)]&amp;Data[Cycle],Data[Mileage (Miles)])</f>
        <v>#N/A</v>
      </c>
      <c r="E1347" s="130" t="e" cm="1">
        <f t="array" ref="E1347">_xlfn.XLOOKUP($A1347&amp;$Q$3&amp;$R$3,Data[Index]&amp;Data[Valid Test, Can be used for conformity (Y/N)]&amp;Data[Cycle],Data[Date])</f>
        <v>#N/A</v>
      </c>
      <c r="F1347" s="129" t="e" cm="1">
        <f t="array" ref="F1347">_xlfn.XLOOKUP($A1347&amp;$Q$3&amp;$R$3,Data[Index]&amp;Data[Valid Test, Can be used for conformity (Y/N)]&amp;Data[Cycle],Data[CO/km (mg)])</f>
        <v>#N/A</v>
      </c>
      <c r="G1347" s="129" t="e" cm="1">
        <f t="array" ref="G1347">_xlfn.XLOOKUP($A1347&amp;$Q$3,Data[Index]&amp;Data[Valid Test, Can be used for conformity (Y/N)],Data[CO2/km (g)])</f>
        <v>#N/A</v>
      </c>
      <c r="H1347" s="129" t="e" cm="1">
        <f t="array" ref="H1347">_xlfn.XLOOKUP($A1347&amp;$Q$3,Data[Index]&amp;Data[Valid Test, Can be used for conformity (Y/N)],Data[THC/km (mg)])</f>
        <v>#N/A</v>
      </c>
      <c r="I1347" s="129" t="e" cm="1">
        <f t="array" ref="I1347">_xlfn.XLOOKUP($A1347&amp;$Q$3,Data[Index]&amp;Data[Valid Test, Can be used for conformity (Y/N)],Data[NOx/km (mg)])</f>
        <v>#N/A</v>
      </c>
      <c r="J1347" s="129" t="e" cm="1">
        <f t="array" ref="J1347">_xlfn.XLOOKUP($A1347&amp;$Q$3,Data[Index]&amp;Data[Valid Test, Can be used for conformity (Y/N)],Data[THC + NOx/km (mg)])</f>
        <v>#N/A</v>
      </c>
      <c r="K1347" s="142" t="e" cm="1">
        <f t="array" ref="K1347">_xlfn.XLOOKUP($A1347&amp;$Q$3,Data[Index]&amp;Data[Valid Test, Can be used for conformity (Y/N)],Data[PN/km ('#)])</f>
        <v>#N/A</v>
      </c>
      <c r="L1347" s="129" t="e" cm="1">
        <f t="array" ref="L1347">_xlfn.XLOOKUP($A1347&amp;$Q$3,Data[Index]&amp;Data[Valid Test, Can be used for conformity (Y/N)],Data[PM/km (mg)])</f>
        <v>#N/A</v>
      </c>
      <c r="M1347" s="126" t="e" cm="1">
        <f t="array" ref="M1347">_xlfn.XLOOKUP($A1347&amp;$Q$3,Data[Index]&amp;Data[Valid Test, Can be used for conformity (Y/N)],Data[CH4 (mg/km)])</f>
        <v>#N/A</v>
      </c>
      <c r="N1347" s="126" t="e" cm="1">
        <f t="array" ref="N1347">_xlfn.XLOOKUP($A1347&amp;$Q$3,Data[Index]&amp;Data[Valid Test, Can be used for conformity (Y/N)],Data[N20 (mg/km)])</f>
        <v>#N/A</v>
      </c>
      <c r="O1347" s="129" t="e" cm="1">
        <f t="array" ref="O1347">_xlfn.XLOOKUP($A1347&amp;$Q$3,Data[Index]&amp;Data[Valid Test, Can be used for conformity (Y/N)],Data[l/100km])</f>
        <v>#N/A</v>
      </c>
      <c r="P1347" s="138" t="e">
        <f>_xlfn.XLOOKUP($A1347,Data[Index],Data[Comments])</f>
        <v>#N/A</v>
      </c>
    </row>
    <row r="1348" spans="1:16" x14ac:dyDescent="0.2">
      <c r="A1348" s="129"/>
      <c r="B1348" s="129"/>
      <c r="C1348" s="129" t="e" cm="1">
        <f t="array" ref="C1348">_xlfn.XLOOKUP($A1348&amp;$Q$3&amp;$R$3,Data[Index]&amp;Data[Valid Test, Can be used for conformity (Y/N)]&amp;Data[Cycle],Data[Test Name])</f>
        <v>#N/A</v>
      </c>
      <c r="D1348" s="167" t="e" cm="1">
        <f t="array" ref="D1348">_xlfn.XLOOKUP($A1348&amp;$Q$3&amp;$R$3,Data[Index]&amp;Data[Valid Test, Can be used for conformity (Y/N)]&amp;Data[Cycle],Data[Mileage (Miles)])</f>
        <v>#N/A</v>
      </c>
      <c r="E1348" s="130" t="e" cm="1">
        <f t="array" ref="E1348">_xlfn.XLOOKUP($A1348&amp;$Q$3&amp;$R$3,Data[Index]&amp;Data[Valid Test, Can be used for conformity (Y/N)]&amp;Data[Cycle],Data[Date])</f>
        <v>#N/A</v>
      </c>
      <c r="F1348" s="129" t="e" cm="1">
        <f t="array" ref="F1348">_xlfn.XLOOKUP($A1348&amp;$Q$3&amp;$R$3,Data[Index]&amp;Data[Valid Test, Can be used for conformity (Y/N)]&amp;Data[Cycle],Data[CO/km (mg)])</f>
        <v>#N/A</v>
      </c>
      <c r="G1348" s="129" t="e" cm="1">
        <f t="array" ref="G1348">_xlfn.XLOOKUP($A1348&amp;$Q$3,Data[Index]&amp;Data[Valid Test, Can be used for conformity (Y/N)],Data[CO2/km (g)])</f>
        <v>#N/A</v>
      </c>
      <c r="H1348" s="129" t="e" cm="1">
        <f t="array" ref="H1348">_xlfn.XLOOKUP($A1348&amp;$Q$3,Data[Index]&amp;Data[Valid Test, Can be used for conformity (Y/N)],Data[THC/km (mg)])</f>
        <v>#N/A</v>
      </c>
      <c r="I1348" s="129" t="e" cm="1">
        <f t="array" ref="I1348">_xlfn.XLOOKUP($A1348&amp;$Q$3,Data[Index]&amp;Data[Valid Test, Can be used for conformity (Y/N)],Data[NOx/km (mg)])</f>
        <v>#N/A</v>
      </c>
      <c r="J1348" s="129" t="e" cm="1">
        <f t="array" ref="J1348">_xlfn.XLOOKUP($A1348&amp;$Q$3,Data[Index]&amp;Data[Valid Test, Can be used for conformity (Y/N)],Data[THC + NOx/km (mg)])</f>
        <v>#N/A</v>
      </c>
      <c r="K1348" s="142" t="e" cm="1">
        <f t="array" ref="K1348">_xlfn.XLOOKUP($A1348&amp;$Q$3,Data[Index]&amp;Data[Valid Test, Can be used for conformity (Y/N)],Data[PN/km ('#)])</f>
        <v>#N/A</v>
      </c>
      <c r="L1348" s="129" t="e" cm="1">
        <f t="array" ref="L1348">_xlfn.XLOOKUP($A1348&amp;$Q$3,Data[Index]&amp;Data[Valid Test, Can be used for conformity (Y/N)],Data[PM/km (mg)])</f>
        <v>#N/A</v>
      </c>
      <c r="M1348" s="126" t="e" cm="1">
        <f t="array" ref="M1348">_xlfn.XLOOKUP($A1348&amp;$Q$3,Data[Index]&amp;Data[Valid Test, Can be used for conformity (Y/N)],Data[CH4 (mg/km)])</f>
        <v>#N/A</v>
      </c>
      <c r="N1348" s="126" t="e" cm="1">
        <f t="array" ref="N1348">_xlfn.XLOOKUP($A1348&amp;$Q$3,Data[Index]&amp;Data[Valid Test, Can be used for conformity (Y/N)],Data[N20 (mg/km)])</f>
        <v>#N/A</v>
      </c>
      <c r="O1348" s="129" t="e" cm="1">
        <f t="array" ref="O1348">_xlfn.XLOOKUP($A1348&amp;$Q$3,Data[Index]&amp;Data[Valid Test, Can be used for conformity (Y/N)],Data[l/100km])</f>
        <v>#N/A</v>
      </c>
      <c r="P1348" s="138">
        <f>_xlfn.XLOOKUP($A1348,Data[Index],Data[Comments])</f>
        <v>0</v>
      </c>
    </row>
    <row r="1349" spans="1:16" x14ac:dyDescent="0.2">
      <c r="A1349" s="129"/>
      <c r="B1349" s="129"/>
      <c r="C1349" s="129" t="e" cm="1">
        <f t="array" ref="C1349">_xlfn.XLOOKUP($A1349&amp;$Q$3&amp;$R$3,Data[Index]&amp;Data[Valid Test, Can be used for conformity (Y/N)]&amp;Data[Cycle],Data[Test Name])</f>
        <v>#N/A</v>
      </c>
      <c r="D1349" s="167" t="e" cm="1">
        <f t="array" ref="D1349">_xlfn.XLOOKUP($A1349&amp;$Q$3&amp;$R$3,Data[Index]&amp;Data[Valid Test, Can be used for conformity (Y/N)]&amp;Data[Cycle],Data[Mileage (Miles)])</f>
        <v>#N/A</v>
      </c>
      <c r="E1349" s="130" t="e" cm="1">
        <f t="array" ref="E1349">_xlfn.XLOOKUP($A1349&amp;$Q$3&amp;$R$3,Data[Index]&amp;Data[Valid Test, Can be used for conformity (Y/N)]&amp;Data[Cycle],Data[Date])</f>
        <v>#N/A</v>
      </c>
      <c r="F1349" s="129" t="e" cm="1">
        <f t="array" ref="F1349">_xlfn.XLOOKUP($A1349&amp;$Q$3&amp;$R$3,Data[Index]&amp;Data[Valid Test, Can be used for conformity (Y/N)]&amp;Data[Cycle],Data[CO/km (mg)])</f>
        <v>#N/A</v>
      </c>
      <c r="G1349" s="129" t="e" cm="1">
        <f t="array" ref="G1349">_xlfn.XLOOKUP($A1349&amp;$Q$3,Data[Index]&amp;Data[Valid Test, Can be used for conformity (Y/N)],Data[CO2/km (g)])</f>
        <v>#N/A</v>
      </c>
      <c r="H1349" s="129" t="e" cm="1">
        <f t="array" ref="H1349">_xlfn.XLOOKUP($A1349&amp;$Q$3,Data[Index]&amp;Data[Valid Test, Can be used for conformity (Y/N)],Data[THC/km (mg)])</f>
        <v>#N/A</v>
      </c>
      <c r="I1349" s="129" t="e" cm="1">
        <f t="array" ref="I1349">_xlfn.XLOOKUP($A1349&amp;$Q$3,Data[Index]&amp;Data[Valid Test, Can be used for conformity (Y/N)],Data[NOx/km (mg)])</f>
        <v>#N/A</v>
      </c>
      <c r="J1349" s="129" t="e" cm="1">
        <f t="array" ref="J1349">_xlfn.XLOOKUP($A1349&amp;$Q$3,Data[Index]&amp;Data[Valid Test, Can be used for conformity (Y/N)],Data[THC + NOx/km (mg)])</f>
        <v>#N/A</v>
      </c>
      <c r="K1349" s="142" t="e" cm="1">
        <f t="array" ref="K1349">_xlfn.XLOOKUP($A1349&amp;$Q$3,Data[Index]&amp;Data[Valid Test, Can be used for conformity (Y/N)],Data[PN/km ('#)])</f>
        <v>#N/A</v>
      </c>
      <c r="L1349" s="129" t="e" cm="1">
        <f t="array" ref="L1349">_xlfn.XLOOKUP($A1349&amp;$Q$3,Data[Index]&amp;Data[Valid Test, Can be used for conformity (Y/N)],Data[PM/km (mg)])</f>
        <v>#N/A</v>
      </c>
      <c r="M1349" s="126" t="e" cm="1">
        <f t="array" ref="M1349">_xlfn.XLOOKUP($A1349&amp;$Q$3,Data[Index]&amp;Data[Valid Test, Can be used for conformity (Y/N)],Data[CH4 (mg/km)])</f>
        <v>#N/A</v>
      </c>
      <c r="N1349" s="126" t="e" cm="1">
        <f t="array" ref="N1349">_xlfn.XLOOKUP($A1349&amp;$Q$3,Data[Index]&amp;Data[Valid Test, Can be used for conformity (Y/N)],Data[N20 (mg/km)])</f>
        <v>#N/A</v>
      </c>
      <c r="O1349" s="129" t="e" cm="1">
        <f t="array" ref="O1349">_xlfn.XLOOKUP($A1349&amp;$Q$3,Data[Index]&amp;Data[Valid Test, Can be used for conformity (Y/N)],Data[l/100km])</f>
        <v>#N/A</v>
      </c>
      <c r="P1349" s="138">
        <f>_xlfn.XLOOKUP($A1349,Data[Index],Data[Comments])</f>
        <v>0</v>
      </c>
    </row>
    <row r="1350" spans="1:16" x14ac:dyDescent="0.2">
      <c r="A1350" s="129"/>
      <c r="B1350" s="129"/>
      <c r="C1350" s="129" t="e" cm="1">
        <f t="array" ref="C1350">_xlfn.XLOOKUP($A1350&amp;$Q$3&amp;$R$3,Data[Index]&amp;Data[Valid Test, Can be used for conformity (Y/N)]&amp;Data[Cycle],Data[Test Name])</f>
        <v>#N/A</v>
      </c>
      <c r="D1350" s="167" t="e" cm="1">
        <f t="array" ref="D1350">_xlfn.XLOOKUP($A1350&amp;$Q$3&amp;$R$3,Data[Index]&amp;Data[Valid Test, Can be used for conformity (Y/N)]&amp;Data[Cycle],Data[Mileage (Miles)])</f>
        <v>#N/A</v>
      </c>
      <c r="E1350" s="130" t="e" cm="1">
        <f t="array" ref="E1350">_xlfn.XLOOKUP($A1350&amp;$Q$3&amp;$R$3,Data[Index]&amp;Data[Valid Test, Can be used for conformity (Y/N)]&amp;Data[Cycle],Data[Date])</f>
        <v>#N/A</v>
      </c>
      <c r="F1350" s="129" t="e" cm="1">
        <f t="array" ref="F1350">_xlfn.XLOOKUP($A1350&amp;$Q$3&amp;$R$3,Data[Index]&amp;Data[Valid Test, Can be used for conformity (Y/N)]&amp;Data[Cycle],Data[CO/km (mg)])</f>
        <v>#N/A</v>
      </c>
      <c r="G1350" s="129" t="e" cm="1">
        <f t="array" ref="G1350">_xlfn.XLOOKUP($A1350&amp;$Q$3,Data[Index]&amp;Data[Valid Test, Can be used for conformity (Y/N)],Data[CO2/km (g)])</f>
        <v>#N/A</v>
      </c>
      <c r="H1350" s="129" t="e" cm="1">
        <f t="array" ref="H1350">_xlfn.XLOOKUP($A1350&amp;$Q$3,Data[Index]&amp;Data[Valid Test, Can be used for conformity (Y/N)],Data[THC/km (mg)])</f>
        <v>#N/A</v>
      </c>
      <c r="I1350" s="129" t="e" cm="1">
        <f t="array" ref="I1350">_xlfn.XLOOKUP($A1350&amp;$Q$3,Data[Index]&amp;Data[Valid Test, Can be used for conformity (Y/N)],Data[NOx/km (mg)])</f>
        <v>#N/A</v>
      </c>
      <c r="J1350" s="129" t="e" cm="1">
        <f t="array" ref="J1350">_xlfn.XLOOKUP($A1350&amp;$Q$3,Data[Index]&amp;Data[Valid Test, Can be used for conformity (Y/N)],Data[THC + NOx/km (mg)])</f>
        <v>#N/A</v>
      </c>
      <c r="K1350" s="142" t="e" cm="1">
        <f t="array" ref="K1350">_xlfn.XLOOKUP($A1350&amp;$Q$3,Data[Index]&amp;Data[Valid Test, Can be used for conformity (Y/N)],Data[PN/km ('#)])</f>
        <v>#N/A</v>
      </c>
      <c r="L1350" s="129" t="e" cm="1">
        <f t="array" ref="L1350">_xlfn.XLOOKUP($A1350&amp;$Q$3,Data[Index]&amp;Data[Valid Test, Can be used for conformity (Y/N)],Data[PM/km (mg)])</f>
        <v>#N/A</v>
      </c>
      <c r="M1350" s="126" t="e" cm="1">
        <f t="array" ref="M1350">_xlfn.XLOOKUP($A1350&amp;$Q$3,Data[Index]&amp;Data[Valid Test, Can be used for conformity (Y/N)],Data[CH4 (mg/km)])</f>
        <v>#N/A</v>
      </c>
      <c r="N1350" s="126" t="e" cm="1">
        <f t="array" ref="N1350">_xlfn.XLOOKUP($A1350&amp;$Q$3,Data[Index]&amp;Data[Valid Test, Can be used for conformity (Y/N)],Data[N20 (mg/km)])</f>
        <v>#N/A</v>
      </c>
      <c r="O1350" s="129" t="e" cm="1">
        <f t="array" ref="O1350">_xlfn.XLOOKUP($A1350&amp;$Q$3,Data[Index]&amp;Data[Valid Test, Can be used for conformity (Y/N)],Data[l/100km])</f>
        <v>#N/A</v>
      </c>
      <c r="P1350" s="138" t="e">
        <f>_xlfn.XLOOKUP($A1350,Data[Index],Data[Comments])</f>
        <v>#N/A</v>
      </c>
    </row>
    <row r="1351" spans="1:16" x14ac:dyDescent="0.2">
      <c r="A1351" s="129"/>
      <c r="B1351" s="129"/>
      <c r="C1351" s="129" t="e" cm="1">
        <f t="array" ref="C1351">_xlfn.XLOOKUP($A1351&amp;$Q$3&amp;$R$3,Data[Index]&amp;Data[Valid Test, Can be used for conformity (Y/N)]&amp;Data[Cycle],Data[Test Name])</f>
        <v>#N/A</v>
      </c>
      <c r="D1351" s="167" t="e" cm="1">
        <f t="array" ref="D1351">_xlfn.XLOOKUP($A1351&amp;$Q$3&amp;$R$3,Data[Index]&amp;Data[Valid Test, Can be used for conformity (Y/N)]&amp;Data[Cycle],Data[Mileage (Miles)])</f>
        <v>#N/A</v>
      </c>
      <c r="E1351" s="130" t="e" cm="1">
        <f t="array" ref="E1351">_xlfn.XLOOKUP($A1351&amp;$Q$3&amp;$R$3,Data[Index]&amp;Data[Valid Test, Can be used for conformity (Y/N)]&amp;Data[Cycle],Data[Date])</f>
        <v>#N/A</v>
      </c>
      <c r="F1351" s="129" t="e" cm="1">
        <f t="array" ref="F1351">_xlfn.XLOOKUP($A1351&amp;$Q$3&amp;$R$3,Data[Index]&amp;Data[Valid Test, Can be used for conformity (Y/N)]&amp;Data[Cycle],Data[CO/km (mg)])</f>
        <v>#N/A</v>
      </c>
      <c r="G1351" s="129" t="e" cm="1">
        <f t="array" ref="G1351">_xlfn.XLOOKUP($A1351&amp;$Q$3,Data[Index]&amp;Data[Valid Test, Can be used for conformity (Y/N)],Data[CO2/km (g)])</f>
        <v>#N/A</v>
      </c>
      <c r="H1351" s="129" t="e" cm="1">
        <f t="array" ref="H1351">_xlfn.XLOOKUP($A1351&amp;$Q$3,Data[Index]&amp;Data[Valid Test, Can be used for conformity (Y/N)],Data[THC/km (mg)])</f>
        <v>#N/A</v>
      </c>
      <c r="I1351" s="129" t="e" cm="1">
        <f t="array" ref="I1351">_xlfn.XLOOKUP($A1351&amp;$Q$3,Data[Index]&amp;Data[Valid Test, Can be used for conformity (Y/N)],Data[NOx/km (mg)])</f>
        <v>#N/A</v>
      </c>
      <c r="J1351" s="129" t="e" cm="1">
        <f t="array" ref="J1351">_xlfn.XLOOKUP($A1351&amp;$Q$3,Data[Index]&amp;Data[Valid Test, Can be used for conformity (Y/N)],Data[THC + NOx/km (mg)])</f>
        <v>#N/A</v>
      </c>
      <c r="K1351" s="142" t="e" cm="1">
        <f t="array" ref="K1351">_xlfn.XLOOKUP($A1351&amp;$Q$3,Data[Index]&amp;Data[Valid Test, Can be used for conformity (Y/N)],Data[PN/km ('#)])</f>
        <v>#N/A</v>
      </c>
      <c r="L1351" s="129" t="e" cm="1">
        <f t="array" ref="L1351">_xlfn.XLOOKUP($A1351&amp;$Q$3,Data[Index]&amp;Data[Valid Test, Can be used for conformity (Y/N)],Data[PM/km (mg)])</f>
        <v>#N/A</v>
      </c>
      <c r="M1351" s="126" t="e" cm="1">
        <f t="array" ref="M1351">_xlfn.XLOOKUP($A1351&amp;$Q$3,Data[Index]&amp;Data[Valid Test, Can be used for conformity (Y/N)],Data[CH4 (mg/km)])</f>
        <v>#N/A</v>
      </c>
      <c r="N1351" s="126" t="e" cm="1">
        <f t="array" ref="N1351">_xlfn.XLOOKUP($A1351&amp;$Q$3,Data[Index]&amp;Data[Valid Test, Can be used for conformity (Y/N)],Data[N20 (mg/km)])</f>
        <v>#N/A</v>
      </c>
      <c r="O1351" s="129" t="e" cm="1">
        <f t="array" ref="O1351">_xlfn.XLOOKUP($A1351&amp;$Q$3,Data[Index]&amp;Data[Valid Test, Can be used for conformity (Y/N)],Data[l/100km])</f>
        <v>#N/A</v>
      </c>
      <c r="P1351" s="138" t="e">
        <f>_xlfn.XLOOKUP($A1351,Data[Index],Data[Comments])</f>
        <v>#N/A</v>
      </c>
    </row>
    <row r="1352" spans="1:16" x14ac:dyDescent="0.2">
      <c r="A1352" s="129"/>
      <c r="B1352" s="129"/>
      <c r="C1352" s="129" t="e" cm="1">
        <f t="array" ref="C1352">_xlfn.XLOOKUP($A1352&amp;$Q$3&amp;$R$3,Data[Index]&amp;Data[Valid Test, Can be used for conformity (Y/N)]&amp;Data[Cycle],Data[Test Name])</f>
        <v>#N/A</v>
      </c>
      <c r="D1352" s="167" t="e" cm="1">
        <f t="array" ref="D1352">_xlfn.XLOOKUP($A1352&amp;$Q$3&amp;$R$3,Data[Index]&amp;Data[Valid Test, Can be used for conformity (Y/N)]&amp;Data[Cycle],Data[Mileage (Miles)])</f>
        <v>#N/A</v>
      </c>
      <c r="E1352" s="130" t="e" cm="1">
        <f t="array" ref="E1352">_xlfn.XLOOKUP($A1352&amp;$Q$3&amp;$R$3,Data[Index]&amp;Data[Valid Test, Can be used for conformity (Y/N)]&amp;Data[Cycle],Data[Date])</f>
        <v>#N/A</v>
      </c>
      <c r="F1352" s="129" t="e" cm="1">
        <f t="array" ref="F1352">_xlfn.XLOOKUP($A1352&amp;$Q$3&amp;$R$3,Data[Index]&amp;Data[Valid Test, Can be used for conformity (Y/N)]&amp;Data[Cycle],Data[CO/km (mg)])</f>
        <v>#N/A</v>
      </c>
      <c r="G1352" s="129" t="e" cm="1">
        <f t="array" ref="G1352">_xlfn.XLOOKUP($A1352&amp;$Q$3,Data[Index]&amp;Data[Valid Test, Can be used for conformity (Y/N)],Data[CO2/km (g)])</f>
        <v>#N/A</v>
      </c>
      <c r="H1352" s="129" t="e" cm="1">
        <f t="array" ref="H1352">_xlfn.XLOOKUP($A1352&amp;$Q$3,Data[Index]&amp;Data[Valid Test, Can be used for conformity (Y/N)],Data[THC/km (mg)])</f>
        <v>#N/A</v>
      </c>
      <c r="I1352" s="129" t="e" cm="1">
        <f t="array" ref="I1352">_xlfn.XLOOKUP($A1352&amp;$Q$3,Data[Index]&amp;Data[Valid Test, Can be used for conformity (Y/N)],Data[NOx/km (mg)])</f>
        <v>#N/A</v>
      </c>
      <c r="J1352" s="129" t="e" cm="1">
        <f t="array" ref="J1352">_xlfn.XLOOKUP($A1352&amp;$Q$3,Data[Index]&amp;Data[Valid Test, Can be used for conformity (Y/N)],Data[THC + NOx/km (mg)])</f>
        <v>#N/A</v>
      </c>
      <c r="K1352" s="142" t="e" cm="1">
        <f t="array" ref="K1352">_xlfn.XLOOKUP($A1352&amp;$Q$3,Data[Index]&amp;Data[Valid Test, Can be used for conformity (Y/N)],Data[PN/km ('#)])</f>
        <v>#N/A</v>
      </c>
      <c r="L1352" s="129" t="e" cm="1">
        <f t="array" ref="L1352">_xlfn.XLOOKUP($A1352&amp;$Q$3,Data[Index]&amp;Data[Valid Test, Can be used for conformity (Y/N)],Data[PM/km (mg)])</f>
        <v>#N/A</v>
      </c>
      <c r="M1352" s="126" t="e" cm="1">
        <f t="array" ref="M1352">_xlfn.XLOOKUP($A1352&amp;$Q$3,Data[Index]&amp;Data[Valid Test, Can be used for conformity (Y/N)],Data[CH4 (mg/km)])</f>
        <v>#N/A</v>
      </c>
      <c r="N1352" s="126" t="e" cm="1">
        <f t="array" ref="N1352">_xlfn.XLOOKUP($A1352&amp;$Q$3,Data[Index]&amp;Data[Valid Test, Can be used for conformity (Y/N)],Data[N20 (mg/km)])</f>
        <v>#N/A</v>
      </c>
      <c r="O1352" s="129" t="e" cm="1">
        <f t="array" ref="O1352">_xlfn.XLOOKUP($A1352&amp;$Q$3,Data[Index]&amp;Data[Valid Test, Can be used for conformity (Y/N)],Data[l/100km])</f>
        <v>#N/A</v>
      </c>
      <c r="P1352" s="138" t="e">
        <f>_xlfn.XLOOKUP($A1352,Data[Index],Data[Comments])</f>
        <v>#N/A</v>
      </c>
    </row>
    <row r="1353" spans="1:16" x14ac:dyDescent="0.2">
      <c r="A1353" s="129"/>
      <c r="B1353" s="129"/>
      <c r="C1353" s="129" t="e" cm="1">
        <f t="array" ref="C1353">_xlfn.XLOOKUP($A1353&amp;$Q$3&amp;$R$3,Data[Index]&amp;Data[Valid Test, Can be used for conformity (Y/N)]&amp;Data[Cycle],Data[Test Name])</f>
        <v>#N/A</v>
      </c>
      <c r="D1353" s="167" t="e" cm="1">
        <f t="array" ref="D1353">_xlfn.XLOOKUP($A1353&amp;$Q$3&amp;$R$3,Data[Index]&amp;Data[Valid Test, Can be used for conformity (Y/N)]&amp;Data[Cycle],Data[Mileage (Miles)])</f>
        <v>#N/A</v>
      </c>
      <c r="E1353" s="130" t="e" cm="1">
        <f t="array" ref="E1353">_xlfn.XLOOKUP($A1353&amp;$Q$3&amp;$R$3,Data[Index]&amp;Data[Valid Test, Can be used for conformity (Y/N)]&amp;Data[Cycle],Data[Date])</f>
        <v>#N/A</v>
      </c>
      <c r="F1353" s="129" t="e" cm="1">
        <f t="array" ref="F1353">_xlfn.XLOOKUP($A1353&amp;$Q$3&amp;$R$3,Data[Index]&amp;Data[Valid Test, Can be used for conformity (Y/N)]&amp;Data[Cycle],Data[CO/km (mg)])</f>
        <v>#N/A</v>
      </c>
      <c r="G1353" s="129" t="e" cm="1">
        <f t="array" ref="G1353">_xlfn.XLOOKUP($A1353&amp;$Q$3,Data[Index]&amp;Data[Valid Test, Can be used for conformity (Y/N)],Data[CO2/km (g)])</f>
        <v>#N/A</v>
      </c>
      <c r="H1353" s="129" t="e" cm="1">
        <f t="array" ref="H1353">_xlfn.XLOOKUP($A1353&amp;$Q$3,Data[Index]&amp;Data[Valid Test, Can be used for conformity (Y/N)],Data[THC/km (mg)])</f>
        <v>#N/A</v>
      </c>
      <c r="I1353" s="129" t="e" cm="1">
        <f t="array" ref="I1353">_xlfn.XLOOKUP($A1353&amp;$Q$3,Data[Index]&amp;Data[Valid Test, Can be used for conformity (Y/N)],Data[NOx/km (mg)])</f>
        <v>#N/A</v>
      </c>
      <c r="J1353" s="129" t="e" cm="1">
        <f t="array" ref="J1353">_xlfn.XLOOKUP($A1353&amp;$Q$3,Data[Index]&amp;Data[Valid Test, Can be used for conformity (Y/N)],Data[THC + NOx/km (mg)])</f>
        <v>#N/A</v>
      </c>
      <c r="K1353" s="142" t="e" cm="1">
        <f t="array" ref="K1353">_xlfn.XLOOKUP($A1353&amp;$Q$3,Data[Index]&amp;Data[Valid Test, Can be used for conformity (Y/N)],Data[PN/km ('#)])</f>
        <v>#N/A</v>
      </c>
      <c r="L1353" s="129" t="e" cm="1">
        <f t="array" ref="L1353">_xlfn.XLOOKUP($A1353&amp;$Q$3,Data[Index]&amp;Data[Valid Test, Can be used for conformity (Y/N)],Data[PM/km (mg)])</f>
        <v>#N/A</v>
      </c>
      <c r="M1353" s="126" t="e" cm="1">
        <f t="array" ref="M1353">_xlfn.XLOOKUP($A1353&amp;$Q$3,Data[Index]&amp;Data[Valid Test, Can be used for conformity (Y/N)],Data[CH4 (mg/km)])</f>
        <v>#N/A</v>
      </c>
      <c r="N1353" s="126" t="e" cm="1">
        <f t="array" ref="N1353">_xlfn.XLOOKUP($A1353&amp;$Q$3,Data[Index]&amp;Data[Valid Test, Can be used for conformity (Y/N)],Data[N20 (mg/km)])</f>
        <v>#N/A</v>
      </c>
      <c r="O1353" s="129" t="e" cm="1">
        <f t="array" ref="O1353">_xlfn.XLOOKUP($A1353&amp;$Q$3,Data[Index]&amp;Data[Valid Test, Can be used for conformity (Y/N)],Data[l/100km])</f>
        <v>#N/A</v>
      </c>
      <c r="P1353" s="138">
        <f>_xlfn.XLOOKUP($A1353,Data[Index],Data[Comments])</f>
        <v>0</v>
      </c>
    </row>
    <row r="1354" spans="1:16" x14ac:dyDescent="0.2">
      <c r="A1354" s="129"/>
      <c r="B1354" s="129"/>
      <c r="C1354" s="129" t="e" cm="1">
        <f t="array" ref="C1354">_xlfn.XLOOKUP($A1354&amp;$Q$3&amp;$R$3,Data[Index]&amp;Data[Valid Test, Can be used for conformity (Y/N)]&amp;Data[Cycle],Data[Test Name])</f>
        <v>#N/A</v>
      </c>
      <c r="D1354" s="167" t="e" cm="1">
        <f t="array" ref="D1354">_xlfn.XLOOKUP($A1354&amp;$Q$3&amp;$R$3,Data[Index]&amp;Data[Valid Test, Can be used for conformity (Y/N)]&amp;Data[Cycle],Data[Mileage (Miles)])</f>
        <v>#N/A</v>
      </c>
      <c r="E1354" s="130" t="e" cm="1">
        <f t="array" ref="E1354">_xlfn.XLOOKUP($A1354&amp;$Q$3&amp;$R$3,Data[Index]&amp;Data[Valid Test, Can be used for conformity (Y/N)]&amp;Data[Cycle],Data[Date])</f>
        <v>#N/A</v>
      </c>
      <c r="F1354" s="129" t="e" cm="1">
        <f t="array" ref="F1354">_xlfn.XLOOKUP($A1354&amp;$Q$3&amp;$R$3,Data[Index]&amp;Data[Valid Test, Can be used for conformity (Y/N)]&amp;Data[Cycle],Data[CO/km (mg)])</f>
        <v>#N/A</v>
      </c>
      <c r="G1354" s="129" t="e" cm="1">
        <f t="array" ref="G1354">_xlfn.XLOOKUP($A1354&amp;$Q$3,Data[Index]&amp;Data[Valid Test, Can be used for conformity (Y/N)],Data[CO2/km (g)])</f>
        <v>#N/A</v>
      </c>
      <c r="H1354" s="129" t="e" cm="1">
        <f t="array" ref="H1354">_xlfn.XLOOKUP($A1354&amp;$Q$3,Data[Index]&amp;Data[Valid Test, Can be used for conformity (Y/N)],Data[THC/km (mg)])</f>
        <v>#N/A</v>
      </c>
      <c r="I1354" s="129" t="e" cm="1">
        <f t="array" ref="I1354">_xlfn.XLOOKUP($A1354&amp;$Q$3,Data[Index]&amp;Data[Valid Test, Can be used for conformity (Y/N)],Data[NOx/km (mg)])</f>
        <v>#N/A</v>
      </c>
      <c r="J1354" s="129" t="e" cm="1">
        <f t="array" ref="J1354">_xlfn.XLOOKUP($A1354&amp;$Q$3,Data[Index]&amp;Data[Valid Test, Can be used for conformity (Y/N)],Data[THC + NOx/km (mg)])</f>
        <v>#N/A</v>
      </c>
      <c r="K1354" s="142" t="e" cm="1">
        <f t="array" ref="K1354">_xlfn.XLOOKUP($A1354&amp;$Q$3,Data[Index]&amp;Data[Valid Test, Can be used for conformity (Y/N)],Data[PN/km ('#)])</f>
        <v>#N/A</v>
      </c>
      <c r="L1354" s="129" t="e" cm="1">
        <f t="array" ref="L1354">_xlfn.XLOOKUP($A1354&amp;$Q$3,Data[Index]&amp;Data[Valid Test, Can be used for conformity (Y/N)],Data[PM/km (mg)])</f>
        <v>#N/A</v>
      </c>
      <c r="M1354" s="126" t="e" cm="1">
        <f t="array" ref="M1354">_xlfn.XLOOKUP($A1354&amp;$Q$3,Data[Index]&amp;Data[Valid Test, Can be used for conformity (Y/N)],Data[CH4 (mg/km)])</f>
        <v>#N/A</v>
      </c>
      <c r="N1354" s="126" t="e" cm="1">
        <f t="array" ref="N1354">_xlfn.XLOOKUP($A1354&amp;$Q$3,Data[Index]&amp;Data[Valid Test, Can be used for conformity (Y/N)],Data[N20 (mg/km)])</f>
        <v>#N/A</v>
      </c>
      <c r="O1354" s="129" t="e" cm="1">
        <f t="array" ref="O1354">_xlfn.XLOOKUP($A1354&amp;$Q$3,Data[Index]&amp;Data[Valid Test, Can be used for conformity (Y/N)],Data[l/100km])</f>
        <v>#N/A</v>
      </c>
      <c r="P1354" s="138">
        <f>_xlfn.XLOOKUP($A1354,Data[Index],Data[Comments])</f>
        <v>0</v>
      </c>
    </row>
    <row r="1355" spans="1:16" x14ac:dyDescent="0.2">
      <c r="A1355" s="129"/>
      <c r="B1355" s="129"/>
      <c r="C1355" s="129" t="e" cm="1">
        <f t="array" ref="C1355">_xlfn.XLOOKUP($A1355&amp;$Q$3&amp;$R$3,Data[Index]&amp;Data[Valid Test, Can be used for conformity (Y/N)]&amp;Data[Cycle],Data[Test Name])</f>
        <v>#N/A</v>
      </c>
      <c r="D1355" s="167" t="e" cm="1">
        <f t="array" ref="D1355">_xlfn.XLOOKUP($A1355&amp;$Q$3&amp;$R$3,Data[Index]&amp;Data[Valid Test, Can be used for conformity (Y/N)]&amp;Data[Cycle],Data[Mileage (Miles)])</f>
        <v>#N/A</v>
      </c>
      <c r="E1355" s="130" t="e" cm="1">
        <f t="array" ref="E1355">_xlfn.XLOOKUP($A1355&amp;$Q$3&amp;$R$3,Data[Index]&amp;Data[Valid Test, Can be used for conformity (Y/N)]&amp;Data[Cycle],Data[Date])</f>
        <v>#N/A</v>
      </c>
      <c r="F1355" s="129" t="e" cm="1">
        <f t="array" ref="F1355">_xlfn.XLOOKUP($A1355&amp;$Q$3&amp;$R$3,Data[Index]&amp;Data[Valid Test, Can be used for conformity (Y/N)]&amp;Data[Cycle],Data[CO/km (mg)])</f>
        <v>#N/A</v>
      </c>
      <c r="G1355" s="129" t="e" cm="1">
        <f t="array" ref="G1355">_xlfn.XLOOKUP($A1355&amp;$Q$3,Data[Index]&amp;Data[Valid Test, Can be used for conformity (Y/N)],Data[CO2/km (g)])</f>
        <v>#N/A</v>
      </c>
      <c r="H1355" s="129" t="e" cm="1">
        <f t="array" ref="H1355">_xlfn.XLOOKUP($A1355&amp;$Q$3,Data[Index]&amp;Data[Valid Test, Can be used for conformity (Y/N)],Data[THC/km (mg)])</f>
        <v>#N/A</v>
      </c>
      <c r="I1355" s="129" t="e" cm="1">
        <f t="array" ref="I1355">_xlfn.XLOOKUP($A1355&amp;$Q$3,Data[Index]&amp;Data[Valid Test, Can be used for conformity (Y/N)],Data[NOx/km (mg)])</f>
        <v>#N/A</v>
      </c>
      <c r="J1355" s="129" t="e" cm="1">
        <f t="array" ref="J1355">_xlfn.XLOOKUP($A1355&amp;$Q$3,Data[Index]&amp;Data[Valid Test, Can be used for conformity (Y/N)],Data[THC + NOx/km (mg)])</f>
        <v>#N/A</v>
      </c>
      <c r="K1355" s="142" t="e" cm="1">
        <f t="array" ref="K1355">_xlfn.XLOOKUP($A1355&amp;$Q$3,Data[Index]&amp;Data[Valid Test, Can be used for conformity (Y/N)],Data[PN/km ('#)])</f>
        <v>#N/A</v>
      </c>
      <c r="L1355" s="129" t="e" cm="1">
        <f t="array" ref="L1355">_xlfn.XLOOKUP($A1355&amp;$Q$3,Data[Index]&amp;Data[Valid Test, Can be used for conformity (Y/N)],Data[PM/km (mg)])</f>
        <v>#N/A</v>
      </c>
      <c r="M1355" s="126" t="e" cm="1">
        <f t="array" ref="M1355">_xlfn.XLOOKUP($A1355&amp;$Q$3,Data[Index]&amp;Data[Valid Test, Can be used for conformity (Y/N)],Data[CH4 (mg/km)])</f>
        <v>#N/A</v>
      </c>
      <c r="N1355" s="126" t="e" cm="1">
        <f t="array" ref="N1355">_xlfn.XLOOKUP($A1355&amp;$Q$3,Data[Index]&amp;Data[Valid Test, Can be used for conformity (Y/N)],Data[N20 (mg/km)])</f>
        <v>#N/A</v>
      </c>
      <c r="O1355" s="129" t="e" cm="1">
        <f t="array" ref="O1355">_xlfn.XLOOKUP($A1355&amp;$Q$3,Data[Index]&amp;Data[Valid Test, Can be used for conformity (Y/N)],Data[l/100km])</f>
        <v>#N/A</v>
      </c>
      <c r="P1355" s="138" t="e">
        <f>_xlfn.XLOOKUP($A1355,Data[Index],Data[Comments])</f>
        <v>#N/A</v>
      </c>
    </row>
    <row r="1356" spans="1:16" x14ac:dyDescent="0.2">
      <c r="A1356" s="129"/>
      <c r="B1356" s="129"/>
      <c r="C1356" s="129" t="e" cm="1">
        <f t="array" ref="C1356">_xlfn.XLOOKUP($A1356&amp;$Q$3&amp;$R$3,Data[Index]&amp;Data[Valid Test, Can be used for conformity (Y/N)]&amp;Data[Cycle],Data[Test Name])</f>
        <v>#N/A</v>
      </c>
      <c r="D1356" s="167" t="e" cm="1">
        <f t="array" ref="D1356">_xlfn.XLOOKUP($A1356&amp;$Q$3&amp;$R$3,Data[Index]&amp;Data[Valid Test, Can be used for conformity (Y/N)]&amp;Data[Cycle],Data[Mileage (Miles)])</f>
        <v>#N/A</v>
      </c>
      <c r="E1356" s="130" t="e" cm="1">
        <f t="array" ref="E1356">_xlfn.XLOOKUP($A1356&amp;$Q$3&amp;$R$3,Data[Index]&amp;Data[Valid Test, Can be used for conformity (Y/N)]&amp;Data[Cycle],Data[Date])</f>
        <v>#N/A</v>
      </c>
      <c r="F1356" s="129" t="e" cm="1">
        <f t="array" ref="F1356">_xlfn.XLOOKUP($A1356&amp;$Q$3&amp;$R$3,Data[Index]&amp;Data[Valid Test, Can be used for conformity (Y/N)]&amp;Data[Cycle],Data[CO/km (mg)])</f>
        <v>#N/A</v>
      </c>
      <c r="G1356" s="129" t="e" cm="1">
        <f t="array" ref="G1356">_xlfn.XLOOKUP($A1356&amp;$Q$3,Data[Index]&amp;Data[Valid Test, Can be used for conformity (Y/N)],Data[CO2/km (g)])</f>
        <v>#N/A</v>
      </c>
      <c r="H1356" s="129" t="e" cm="1">
        <f t="array" ref="H1356">_xlfn.XLOOKUP($A1356&amp;$Q$3,Data[Index]&amp;Data[Valid Test, Can be used for conformity (Y/N)],Data[THC/km (mg)])</f>
        <v>#N/A</v>
      </c>
      <c r="I1356" s="129" t="e" cm="1">
        <f t="array" ref="I1356">_xlfn.XLOOKUP($A1356&amp;$Q$3,Data[Index]&amp;Data[Valid Test, Can be used for conformity (Y/N)],Data[NOx/km (mg)])</f>
        <v>#N/A</v>
      </c>
      <c r="J1356" s="129" t="e" cm="1">
        <f t="array" ref="J1356">_xlfn.XLOOKUP($A1356&amp;$Q$3,Data[Index]&amp;Data[Valid Test, Can be used for conformity (Y/N)],Data[THC + NOx/km (mg)])</f>
        <v>#N/A</v>
      </c>
      <c r="K1356" s="142" t="e" cm="1">
        <f t="array" ref="K1356">_xlfn.XLOOKUP($A1356&amp;$Q$3,Data[Index]&amp;Data[Valid Test, Can be used for conformity (Y/N)],Data[PN/km ('#)])</f>
        <v>#N/A</v>
      </c>
      <c r="L1356" s="129" t="e" cm="1">
        <f t="array" ref="L1356">_xlfn.XLOOKUP($A1356&amp;$Q$3,Data[Index]&amp;Data[Valid Test, Can be used for conformity (Y/N)],Data[PM/km (mg)])</f>
        <v>#N/A</v>
      </c>
      <c r="M1356" s="126" t="e" cm="1">
        <f t="array" ref="M1356">_xlfn.XLOOKUP($A1356&amp;$Q$3,Data[Index]&amp;Data[Valid Test, Can be used for conformity (Y/N)],Data[CH4 (mg/km)])</f>
        <v>#N/A</v>
      </c>
      <c r="N1356" s="126" t="e" cm="1">
        <f t="array" ref="N1356">_xlfn.XLOOKUP($A1356&amp;$Q$3,Data[Index]&amp;Data[Valid Test, Can be used for conformity (Y/N)],Data[N20 (mg/km)])</f>
        <v>#N/A</v>
      </c>
      <c r="O1356" s="129" t="e" cm="1">
        <f t="array" ref="O1356">_xlfn.XLOOKUP($A1356&amp;$Q$3,Data[Index]&amp;Data[Valid Test, Can be used for conformity (Y/N)],Data[l/100km])</f>
        <v>#N/A</v>
      </c>
      <c r="P1356" s="138">
        <f>_xlfn.XLOOKUP($A1356,Data[Index],Data[Comments])</f>
        <v>0</v>
      </c>
    </row>
    <row r="1357" spans="1:16" x14ac:dyDescent="0.2">
      <c r="A1357" s="129"/>
      <c r="B1357" s="129"/>
      <c r="C1357" s="129" t="e" cm="1">
        <f t="array" ref="C1357">_xlfn.XLOOKUP($A1357&amp;$Q$3&amp;$R$3,Data[Index]&amp;Data[Valid Test, Can be used for conformity (Y/N)]&amp;Data[Cycle],Data[Test Name])</f>
        <v>#N/A</v>
      </c>
      <c r="D1357" s="167" t="e" cm="1">
        <f t="array" ref="D1357">_xlfn.XLOOKUP($A1357&amp;$Q$3&amp;$R$3,Data[Index]&amp;Data[Valid Test, Can be used for conformity (Y/N)]&amp;Data[Cycle],Data[Mileage (Miles)])</f>
        <v>#N/A</v>
      </c>
      <c r="E1357" s="130" t="e" cm="1">
        <f t="array" ref="E1357">_xlfn.XLOOKUP($A1357&amp;$Q$3&amp;$R$3,Data[Index]&amp;Data[Valid Test, Can be used for conformity (Y/N)]&amp;Data[Cycle],Data[Date])</f>
        <v>#N/A</v>
      </c>
      <c r="F1357" s="129" t="e" cm="1">
        <f t="array" ref="F1357">_xlfn.XLOOKUP($A1357&amp;$Q$3&amp;$R$3,Data[Index]&amp;Data[Valid Test, Can be used for conformity (Y/N)]&amp;Data[Cycle],Data[CO/km (mg)])</f>
        <v>#N/A</v>
      </c>
      <c r="G1357" s="129" t="e" cm="1">
        <f t="array" ref="G1357">_xlfn.XLOOKUP($A1357&amp;$Q$3,Data[Index]&amp;Data[Valid Test, Can be used for conformity (Y/N)],Data[CO2/km (g)])</f>
        <v>#N/A</v>
      </c>
      <c r="H1357" s="129" t="e" cm="1">
        <f t="array" ref="H1357">_xlfn.XLOOKUP($A1357&amp;$Q$3,Data[Index]&amp;Data[Valid Test, Can be used for conformity (Y/N)],Data[THC/km (mg)])</f>
        <v>#N/A</v>
      </c>
      <c r="I1357" s="129" t="e" cm="1">
        <f t="array" ref="I1357">_xlfn.XLOOKUP($A1357&amp;$Q$3,Data[Index]&amp;Data[Valid Test, Can be used for conformity (Y/N)],Data[NOx/km (mg)])</f>
        <v>#N/A</v>
      </c>
      <c r="J1357" s="129" t="e" cm="1">
        <f t="array" ref="J1357">_xlfn.XLOOKUP($A1357&amp;$Q$3,Data[Index]&amp;Data[Valid Test, Can be used for conformity (Y/N)],Data[THC + NOx/km (mg)])</f>
        <v>#N/A</v>
      </c>
      <c r="K1357" s="142" t="e" cm="1">
        <f t="array" ref="K1357">_xlfn.XLOOKUP($A1357&amp;$Q$3,Data[Index]&amp;Data[Valid Test, Can be used for conformity (Y/N)],Data[PN/km ('#)])</f>
        <v>#N/A</v>
      </c>
      <c r="L1357" s="129" t="e" cm="1">
        <f t="array" ref="L1357">_xlfn.XLOOKUP($A1357&amp;$Q$3,Data[Index]&amp;Data[Valid Test, Can be used for conformity (Y/N)],Data[PM/km (mg)])</f>
        <v>#N/A</v>
      </c>
      <c r="M1357" s="126" t="e" cm="1">
        <f t="array" ref="M1357">_xlfn.XLOOKUP($A1357&amp;$Q$3,Data[Index]&amp;Data[Valid Test, Can be used for conformity (Y/N)],Data[CH4 (mg/km)])</f>
        <v>#N/A</v>
      </c>
      <c r="N1357" s="126" t="e" cm="1">
        <f t="array" ref="N1357">_xlfn.XLOOKUP($A1357&amp;$Q$3,Data[Index]&amp;Data[Valid Test, Can be used for conformity (Y/N)],Data[N20 (mg/km)])</f>
        <v>#N/A</v>
      </c>
      <c r="O1357" s="129" t="e" cm="1">
        <f t="array" ref="O1357">_xlfn.XLOOKUP($A1357&amp;$Q$3,Data[Index]&amp;Data[Valid Test, Can be used for conformity (Y/N)],Data[l/100km])</f>
        <v>#N/A</v>
      </c>
      <c r="P1357" s="138">
        <f>_xlfn.XLOOKUP($A1357,Data[Index],Data[Comments])</f>
        <v>0</v>
      </c>
    </row>
    <row r="1358" spans="1:16" x14ac:dyDescent="0.2">
      <c r="A1358" s="129"/>
      <c r="B1358" s="129"/>
      <c r="C1358" s="129" t="e" cm="1">
        <f t="array" ref="C1358">_xlfn.XLOOKUP($A1358&amp;$Q$3&amp;$R$3,Data[Index]&amp;Data[Valid Test, Can be used for conformity (Y/N)]&amp;Data[Cycle],Data[Test Name])</f>
        <v>#N/A</v>
      </c>
      <c r="D1358" s="167" t="e" cm="1">
        <f t="array" ref="D1358">_xlfn.XLOOKUP($A1358&amp;$Q$3&amp;$R$3,Data[Index]&amp;Data[Valid Test, Can be used for conformity (Y/N)]&amp;Data[Cycle],Data[Mileage (Miles)])</f>
        <v>#N/A</v>
      </c>
      <c r="E1358" s="130" t="e" cm="1">
        <f t="array" ref="E1358">_xlfn.XLOOKUP($A1358&amp;$Q$3&amp;$R$3,Data[Index]&amp;Data[Valid Test, Can be used for conformity (Y/N)]&amp;Data[Cycle],Data[Date])</f>
        <v>#N/A</v>
      </c>
      <c r="F1358" s="129" t="e" cm="1">
        <f t="array" ref="F1358">_xlfn.XLOOKUP($A1358&amp;$Q$3&amp;$R$3,Data[Index]&amp;Data[Valid Test, Can be used for conformity (Y/N)]&amp;Data[Cycle],Data[CO/km (mg)])</f>
        <v>#N/A</v>
      </c>
      <c r="G1358" s="129" t="e" cm="1">
        <f t="array" ref="G1358">_xlfn.XLOOKUP($A1358&amp;$Q$3,Data[Index]&amp;Data[Valid Test, Can be used for conformity (Y/N)],Data[CO2/km (g)])</f>
        <v>#N/A</v>
      </c>
      <c r="H1358" s="129" t="e" cm="1">
        <f t="array" ref="H1358">_xlfn.XLOOKUP($A1358&amp;$Q$3,Data[Index]&amp;Data[Valid Test, Can be used for conformity (Y/N)],Data[THC/km (mg)])</f>
        <v>#N/A</v>
      </c>
      <c r="I1358" s="129" t="e" cm="1">
        <f t="array" ref="I1358">_xlfn.XLOOKUP($A1358&amp;$Q$3,Data[Index]&amp;Data[Valid Test, Can be used for conformity (Y/N)],Data[NOx/km (mg)])</f>
        <v>#N/A</v>
      </c>
      <c r="J1358" s="129" t="e" cm="1">
        <f t="array" ref="J1358">_xlfn.XLOOKUP($A1358&amp;$Q$3,Data[Index]&amp;Data[Valid Test, Can be used for conformity (Y/N)],Data[THC + NOx/km (mg)])</f>
        <v>#N/A</v>
      </c>
      <c r="K1358" s="142" t="e" cm="1">
        <f t="array" ref="K1358">_xlfn.XLOOKUP($A1358&amp;$Q$3,Data[Index]&amp;Data[Valid Test, Can be used for conformity (Y/N)],Data[PN/km ('#)])</f>
        <v>#N/A</v>
      </c>
      <c r="L1358" s="129" t="e" cm="1">
        <f t="array" ref="L1358">_xlfn.XLOOKUP($A1358&amp;$Q$3,Data[Index]&amp;Data[Valid Test, Can be used for conformity (Y/N)],Data[PM/km (mg)])</f>
        <v>#N/A</v>
      </c>
      <c r="M1358" s="126" t="e" cm="1">
        <f t="array" ref="M1358">_xlfn.XLOOKUP($A1358&amp;$Q$3,Data[Index]&amp;Data[Valid Test, Can be used for conformity (Y/N)],Data[CH4 (mg/km)])</f>
        <v>#N/A</v>
      </c>
      <c r="N1358" s="126" t="e" cm="1">
        <f t="array" ref="N1358">_xlfn.XLOOKUP($A1358&amp;$Q$3,Data[Index]&amp;Data[Valid Test, Can be used for conformity (Y/N)],Data[N20 (mg/km)])</f>
        <v>#N/A</v>
      </c>
      <c r="O1358" s="129" t="e" cm="1">
        <f t="array" ref="O1358">_xlfn.XLOOKUP($A1358&amp;$Q$3,Data[Index]&amp;Data[Valid Test, Can be used for conformity (Y/N)],Data[l/100km])</f>
        <v>#N/A</v>
      </c>
      <c r="P1358" s="138" t="e">
        <f>_xlfn.XLOOKUP($A1358,Data[Index],Data[Comments])</f>
        <v>#N/A</v>
      </c>
    </row>
    <row r="1359" spans="1:16" x14ac:dyDescent="0.2">
      <c r="A1359" s="129"/>
      <c r="B1359" s="129"/>
      <c r="C1359" s="129" t="e" cm="1">
        <f t="array" ref="C1359">_xlfn.XLOOKUP($A1359&amp;$Q$3&amp;$R$3,Data[Index]&amp;Data[Valid Test, Can be used for conformity (Y/N)]&amp;Data[Cycle],Data[Test Name])</f>
        <v>#N/A</v>
      </c>
      <c r="D1359" s="167" t="e" cm="1">
        <f t="array" ref="D1359">_xlfn.XLOOKUP($A1359&amp;$Q$3&amp;$R$3,Data[Index]&amp;Data[Valid Test, Can be used for conformity (Y/N)]&amp;Data[Cycle],Data[Mileage (Miles)])</f>
        <v>#N/A</v>
      </c>
      <c r="E1359" s="130" t="e" cm="1">
        <f t="array" ref="E1359">_xlfn.XLOOKUP($A1359&amp;$Q$3&amp;$R$3,Data[Index]&amp;Data[Valid Test, Can be used for conformity (Y/N)]&amp;Data[Cycle],Data[Date])</f>
        <v>#N/A</v>
      </c>
      <c r="F1359" s="129" t="e" cm="1">
        <f t="array" ref="F1359">_xlfn.XLOOKUP($A1359&amp;$Q$3&amp;$R$3,Data[Index]&amp;Data[Valid Test, Can be used for conformity (Y/N)]&amp;Data[Cycle],Data[CO/km (mg)])</f>
        <v>#N/A</v>
      </c>
      <c r="G1359" s="129" t="e" cm="1">
        <f t="array" ref="G1359">_xlfn.XLOOKUP($A1359&amp;$Q$3,Data[Index]&amp;Data[Valid Test, Can be used for conformity (Y/N)],Data[CO2/km (g)])</f>
        <v>#N/A</v>
      </c>
      <c r="H1359" s="129" t="e" cm="1">
        <f t="array" ref="H1359">_xlfn.XLOOKUP($A1359&amp;$Q$3,Data[Index]&amp;Data[Valid Test, Can be used for conformity (Y/N)],Data[THC/km (mg)])</f>
        <v>#N/A</v>
      </c>
      <c r="I1359" s="129" t="e" cm="1">
        <f t="array" ref="I1359">_xlfn.XLOOKUP($A1359&amp;$Q$3,Data[Index]&amp;Data[Valid Test, Can be used for conformity (Y/N)],Data[NOx/km (mg)])</f>
        <v>#N/A</v>
      </c>
      <c r="J1359" s="129" t="e" cm="1">
        <f t="array" ref="J1359">_xlfn.XLOOKUP($A1359&amp;$Q$3,Data[Index]&amp;Data[Valid Test, Can be used for conformity (Y/N)],Data[THC + NOx/km (mg)])</f>
        <v>#N/A</v>
      </c>
      <c r="K1359" s="142" t="e" cm="1">
        <f t="array" ref="K1359">_xlfn.XLOOKUP($A1359&amp;$Q$3,Data[Index]&amp;Data[Valid Test, Can be used for conformity (Y/N)],Data[PN/km ('#)])</f>
        <v>#N/A</v>
      </c>
      <c r="L1359" s="129" t="e" cm="1">
        <f t="array" ref="L1359">_xlfn.XLOOKUP($A1359&amp;$Q$3,Data[Index]&amp;Data[Valid Test, Can be used for conformity (Y/N)],Data[PM/km (mg)])</f>
        <v>#N/A</v>
      </c>
      <c r="M1359" s="126" t="e" cm="1">
        <f t="array" ref="M1359">_xlfn.XLOOKUP($A1359&amp;$Q$3,Data[Index]&amp;Data[Valid Test, Can be used for conformity (Y/N)],Data[CH4 (mg/km)])</f>
        <v>#N/A</v>
      </c>
      <c r="N1359" s="126" t="e" cm="1">
        <f t="array" ref="N1359">_xlfn.XLOOKUP($A1359&amp;$Q$3,Data[Index]&amp;Data[Valid Test, Can be used for conformity (Y/N)],Data[N20 (mg/km)])</f>
        <v>#N/A</v>
      </c>
      <c r="O1359" s="129" t="e" cm="1">
        <f t="array" ref="O1359">_xlfn.XLOOKUP($A1359&amp;$Q$3,Data[Index]&amp;Data[Valid Test, Can be used for conformity (Y/N)],Data[l/100km])</f>
        <v>#N/A</v>
      </c>
      <c r="P1359" s="138" t="e">
        <f>_xlfn.XLOOKUP($A1359,Data[Index],Data[Comments])</f>
        <v>#N/A</v>
      </c>
    </row>
    <row r="1360" spans="1:16" x14ac:dyDescent="0.2">
      <c r="A1360" s="129"/>
      <c r="B1360" s="129"/>
      <c r="C1360" s="129" t="e" cm="1">
        <f t="array" ref="C1360">_xlfn.XLOOKUP($A1360&amp;$Q$3&amp;$R$3,Data[Index]&amp;Data[Valid Test, Can be used for conformity (Y/N)]&amp;Data[Cycle],Data[Test Name])</f>
        <v>#N/A</v>
      </c>
      <c r="D1360" s="167" t="e" cm="1">
        <f t="array" ref="D1360">_xlfn.XLOOKUP($A1360&amp;$Q$3&amp;$R$3,Data[Index]&amp;Data[Valid Test, Can be used for conformity (Y/N)]&amp;Data[Cycle],Data[Mileage (Miles)])</f>
        <v>#N/A</v>
      </c>
      <c r="E1360" s="130" t="e" cm="1">
        <f t="array" ref="E1360">_xlfn.XLOOKUP($A1360&amp;$Q$3&amp;$R$3,Data[Index]&amp;Data[Valid Test, Can be used for conformity (Y/N)]&amp;Data[Cycle],Data[Date])</f>
        <v>#N/A</v>
      </c>
      <c r="F1360" s="129" t="e" cm="1">
        <f t="array" ref="F1360">_xlfn.XLOOKUP($A1360&amp;$Q$3&amp;$R$3,Data[Index]&amp;Data[Valid Test, Can be used for conformity (Y/N)]&amp;Data[Cycle],Data[CO/km (mg)])</f>
        <v>#N/A</v>
      </c>
      <c r="G1360" s="129" t="e" cm="1">
        <f t="array" ref="G1360">_xlfn.XLOOKUP($A1360&amp;$Q$3,Data[Index]&amp;Data[Valid Test, Can be used for conformity (Y/N)],Data[CO2/km (g)])</f>
        <v>#N/A</v>
      </c>
      <c r="H1360" s="129" t="e" cm="1">
        <f t="array" ref="H1360">_xlfn.XLOOKUP($A1360&amp;$Q$3,Data[Index]&amp;Data[Valid Test, Can be used for conformity (Y/N)],Data[THC/km (mg)])</f>
        <v>#N/A</v>
      </c>
      <c r="I1360" s="129" t="e" cm="1">
        <f t="array" ref="I1360">_xlfn.XLOOKUP($A1360&amp;$Q$3,Data[Index]&amp;Data[Valid Test, Can be used for conformity (Y/N)],Data[NOx/km (mg)])</f>
        <v>#N/A</v>
      </c>
      <c r="J1360" s="129" t="e" cm="1">
        <f t="array" ref="J1360">_xlfn.XLOOKUP($A1360&amp;$Q$3,Data[Index]&amp;Data[Valid Test, Can be used for conformity (Y/N)],Data[THC + NOx/km (mg)])</f>
        <v>#N/A</v>
      </c>
      <c r="K1360" s="142" t="e" cm="1">
        <f t="array" ref="K1360">_xlfn.XLOOKUP($A1360&amp;$Q$3,Data[Index]&amp;Data[Valid Test, Can be used for conformity (Y/N)],Data[PN/km ('#)])</f>
        <v>#N/A</v>
      </c>
      <c r="L1360" s="129" t="e" cm="1">
        <f t="array" ref="L1360">_xlfn.XLOOKUP($A1360&amp;$Q$3,Data[Index]&amp;Data[Valid Test, Can be used for conformity (Y/N)],Data[PM/km (mg)])</f>
        <v>#N/A</v>
      </c>
      <c r="M1360" s="126" t="e" cm="1">
        <f t="array" ref="M1360">_xlfn.XLOOKUP($A1360&amp;$Q$3,Data[Index]&amp;Data[Valid Test, Can be used for conformity (Y/N)],Data[CH4 (mg/km)])</f>
        <v>#N/A</v>
      </c>
      <c r="N1360" s="126" t="e" cm="1">
        <f t="array" ref="N1360">_xlfn.XLOOKUP($A1360&amp;$Q$3,Data[Index]&amp;Data[Valid Test, Can be used for conformity (Y/N)],Data[N20 (mg/km)])</f>
        <v>#N/A</v>
      </c>
      <c r="O1360" s="129" t="e" cm="1">
        <f t="array" ref="O1360">_xlfn.XLOOKUP($A1360&amp;$Q$3,Data[Index]&amp;Data[Valid Test, Can be used for conformity (Y/N)],Data[l/100km])</f>
        <v>#N/A</v>
      </c>
      <c r="P1360" s="138" t="e">
        <f>_xlfn.XLOOKUP($A1360,Data[Index],Data[Comments])</f>
        <v>#N/A</v>
      </c>
    </row>
    <row r="1361" spans="1:16" x14ac:dyDescent="0.2">
      <c r="A1361" s="129"/>
      <c r="B1361" s="129"/>
      <c r="C1361" s="129" t="e" cm="1">
        <f t="array" ref="C1361">_xlfn.XLOOKUP($A1361&amp;$Q$3&amp;$R$3,Data[Index]&amp;Data[Valid Test, Can be used for conformity (Y/N)]&amp;Data[Cycle],Data[Test Name])</f>
        <v>#N/A</v>
      </c>
      <c r="D1361" s="167" t="e" cm="1">
        <f t="array" ref="D1361">_xlfn.XLOOKUP($A1361&amp;$Q$3&amp;$R$3,Data[Index]&amp;Data[Valid Test, Can be used for conformity (Y/N)]&amp;Data[Cycle],Data[Mileage (Miles)])</f>
        <v>#N/A</v>
      </c>
      <c r="E1361" s="130" t="e" cm="1">
        <f t="array" ref="E1361">_xlfn.XLOOKUP($A1361&amp;$Q$3&amp;$R$3,Data[Index]&amp;Data[Valid Test, Can be used for conformity (Y/N)]&amp;Data[Cycle],Data[Date])</f>
        <v>#N/A</v>
      </c>
      <c r="F1361" s="129" t="e" cm="1">
        <f t="array" ref="F1361">_xlfn.XLOOKUP($A1361&amp;$Q$3&amp;$R$3,Data[Index]&amp;Data[Valid Test, Can be used for conformity (Y/N)]&amp;Data[Cycle],Data[CO/km (mg)])</f>
        <v>#N/A</v>
      </c>
      <c r="G1361" s="129" t="e" cm="1">
        <f t="array" ref="G1361">_xlfn.XLOOKUP($A1361&amp;$Q$3,Data[Index]&amp;Data[Valid Test, Can be used for conformity (Y/N)],Data[CO2/km (g)])</f>
        <v>#N/A</v>
      </c>
      <c r="H1361" s="129" t="e" cm="1">
        <f t="array" ref="H1361">_xlfn.XLOOKUP($A1361&amp;$Q$3,Data[Index]&amp;Data[Valid Test, Can be used for conformity (Y/N)],Data[THC/km (mg)])</f>
        <v>#N/A</v>
      </c>
      <c r="I1361" s="129" t="e" cm="1">
        <f t="array" ref="I1361">_xlfn.XLOOKUP($A1361&amp;$Q$3,Data[Index]&amp;Data[Valid Test, Can be used for conformity (Y/N)],Data[NOx/km (mg)])</f>
        <v>#N/A</v>
      </c>
      <c r="J1361" s="129" t="e" cm="1">
        <f t="array" ref="J1361">_xlfn.XLOOKUP($A1361&amp;$Q$3,Data[Index]&amp;Data[Valid Test, Can be used for conformity (Y/N)],Data[THC + NOx/km (mg)])</f>
        <v>#N/A</v>
      </c>
      <c r="K1361" s="142" t="e" cm="1">
        <f t="array" ref="K1361">_xlfn.XLOOKUP($A1361&amp;$Q$3,Data[Index]&amp;Data[Valid Test, Can be used for conformity (Y/N)],Data[PN/km ('#)])</f>
        <v>#N/A</v>
      </c>
      <c r="L1361" s="129" t="e" cm="1">
        <f t="array" ref="L1361">_xlfn.XLOOKUP($A1361&amp;$Q$3,Data[Index]&amp;Data[Valid Test, Can be used for conformity (Y/N)],Data[PM/km (mg)])</f>
        <v>#N/A</v>
      </c>
      <c r="M1361" s="126" t="e" cm="1">
        <f t="array" ref="M1361">_xlfn.XLOOKUP($A1361&amp;$Q$3,Data[Index]&amp;Data[Valid Test, Can be used for conformity (Y/N)],Data[CH4 (mg/km)])</f>
        <v>#N/A</v>
      </c>
      <c r="N1361" s="126" t="e" cm="1">
        <f t="array" ref="N1361">_xlfn.XLOOKUP($A1361&amp;$Q$3,Data[Index]&amp;Data[Valid Test, Can be used for conformity (Y/N)],Data[N20 (mg/km)])</f>
        <v>#N/A</v>
      </c>
      <c r="O1361" s="129" t="e" cm="1">
        <f t="array" ref="O1361">_xlfn.XLOOKUP($A1361&amp;$Q$3,Data[Index]&amp;Data[Valid Test, Can be used for conformity (Y/N)],Data[l/100km])</f>
        <v>#N/A</v>
      </c>
      <c r="P1361" s="138">
        <f>_xlfn.XLOOKUP($A1361,Data[Index],Data[Comments])</f>
        <v>0</v>
      </c>
    </row>
    <row r="1362" spans="1:16" x14ac:dyDescent="0.2">
      <c r="A1362" s="129"/>
      <c r="B1362" s="129"/>
      <c r="C1362" s="129" t="e" cm="1">
        <f t="array" ref="C1362">_xlfn.XLOOKUP($A1362&amp;$Q$3&amp;$R$3,Data[Index]&amp;Data[Valid Test, Can be used for conformity (Y/N)]&amp;Data[Cycle],Data[Test Name])</f>
        <v>#N/A</v>
      </c>
      <c r="D1362" s="167" t="e" cm="1">
        <f t="array" ref="D1362">_xlfn.XLOOKUP($A1362&amp;$Q$3&amp;$R$3,Data[Index]&amp;Data[Valid Test, Can be used for conformity (Y/N)]&amp;Data[Cycle],Data[Mileage (Miles)])</f>
        <v>#N/A</v>
      </c>
      <c r="E1362" s="130" t="e" cm="1">
        <f t="array" ref="E1362">_xlfn.XLOOKUP($A1362&amp;$Q$3&amp;$R$3,Data[Index]&amp;Data[Valid Test, Can be used for conformity (Y/N)]&amp;Data[Cycle],Data[Date])</f>
        <v>#N/A</v>
      </c>
      <c r="F1362" s="129" t="e" cm="1">
        <f t="array" ref="F1362">_xlfn.XLOOKUP($A1362&amp;$Q$3&amp;$R$3,Data[Index]&amp;Data[Valid Test, Can be used for conformity (Y/N)]&amp;Data[Cycle],Data[CO/km (mg)])</f>
        <v>#N/A</v>
      </c>
      <c r="G1362" s="129" t="e" cm="1">
        <f t="array" ref="G1362">_xlfn.XLOOKUP($A1362&amp;$Q$3,Data[Index]&amp;Data[Valid Test, Can be used for conformity (Y/N)],Data[CO2/km (g)])</f>
        <v>#N/A</v>
      </c>
      <c r="H1362" s="129" t="e" cm="1">
        <f t="array" ref="H1362">_xlfn.XLOOKUP($A1362&amp;$Q$3,Data[Index]&amp;Data[Valid Test, Can be used for conformity (Y/N)],Data[THC/km (mg)])</f>
        <v>#N/A</v>
      </c>
      <c r="I1362" s="129" t="e" cm="1">
        <f t="array" ref="I1362">_xlfn.XLOOKUP($A1362&amp;$Q$3,Data[Index]&amp;Data[Valid Test, Can be used for conformity (Y/N)],Data[NOx/km (mg)])</f>
        <v>#N/A</v>
      </c>
      <c r="J1362" s="129" t="e" cm="1">
        <f t="array" ref="J1362">_xlfn.XLOOKUP($A1362&amp;$Q$3,Data[Index]&amp;Data[Valid Test, Can be used for conformity (Y/N)],Data[THC + NOx/km (mg)])</f>
        <v>#N/A</v>
      </c>
      <c r="K1362" s="142" t="e" cm="1">
        <f t="array" ref="K1362">_xlfn.XLOOKUP($A1362&amp;$Q$3,Data[Index]&amp;Data[Valid Test, Can be used for conformity (Y/N)],Data[PN/km ('#)])</f>
        <v>#N/A</v>
      </c>
      <c r="L1362" s="129" t="e" cm="1">
        <f t="array" ref="L1362">_xlfn.XLOOKUP($A1362&amp;$Q$3,Data[Index]&amp;Data[Valid Test, Can be used for conformity (Y/N)],Data[PM/km (mg)])</f>
        <v>#N/A</v>
      </c>
      <c r="M1362" s="126" t="e" cm="1">
        <f t="array" ref="M1362">_xlfn.XLOOKUP($A1362&amp;$Q$3,Data[Index]&amp;Data[Valid Test, Can be used for conformity (Y/N)],Data[CH4 (mg/km)])</f>
        <v>#N/A</v>
      </c>
      <c r="N1362" s="126" t="e" cm="1">
        <f t="array" ref="N1362">_xlfn.XLOOKUP($A1362&amp;$Q$3,Data[Index]&amp;Data[Valid Test, Can be used for conformity (Y/N)],Data[N20 (mg/km)])</f>
        <v>#N/A</v>
      </c>
      <c r="O1362" s="129" t="e" cm="1">
        <f t="array" ref="O1362">_xlfn.XLOOKUP($A1362&amp;$Q$3,Data[Index]&amp;Data[Valid Test, Can be used for conformity (Y/N)],Data[l/100km])</f>
        <v>#N/A</v>
      </c>
      <c r="P1362" s="138">
        <f>_xlfn.XLOOKUP($A1362,Data[Index],Data[Comments])</f>
        <v>0</v>
      </c>
    </row>
    <row r="1363" spans="1:16" x14ac:dyDescent="0.2">
      <c r="A1363" s="129"/>
      <c r="B1363" s="129"/>
      <c r="C1363" s="129" t="e" cm="1">
        <f t="array" ref="C1363">_xlfn.XLOOKUP($A1363&amp;$Q$3&amp;$R$3,Data[Index]&amp;Data[Valid Test, Can be used for conformity (Y/N)]&amp;Data[Cycle],Data[Test Name])</f>
        <v>#N/A</v>
      </c>
      <c r="D1363" s="167" t="e" cm="1">
        <f t="array" ref="D1363">_xlfn.XLOOKUP($A1363&amp;$Q$3&amp;$R$3,Data[Index]&amp;Data[Valid Test, Can be used for conformity (Y/N)]&amp;Data[Cycle],Data[Mileage (Miles)])</f>
        <v>#N/A</v>
      </c>
      <c r="E1363" s="130" t="e" cm="1">
        <f t="array" ref="E1363">_xlfn.XLOOKUP($A1363&amp;$Q$3&amp;$R$3,Data[Index]&amp;Data[Valid Test, Can be used for conformity (Y/N)]&amp;Data[Cycle],Data[Date])</f>
        <v>#N/A</v>
      </c>
      <c r="F1363" s="129" t="e" cm="1">
        <f t="array" ref="F1363">_xlfn.XLOOKUP($A1363&amp;$Q$3&amp;$R$3,Data[Index]&amp;Data[Valid Test, Can be used for conformity (Y/N)]&amp;Data[Cycle],Data[CO/km (mg)])</f>
        <v>#N/A</v>
      </c>
      <c r="G1363" s="129" t="e" cm="1">
        <f t="array" ref="G1363">_xlfn.XLOOKUP($A1363&amp;$Q$3,Data[Index]&amp;Data[Valid Test, Can be used for conformity (Y/N)],Data[CO2/km (g)])</f>
        <v>#N/A</v>
      </c>
      <c r="H1363" s="129" t="e" cm="1">
        <f t="array" ref="H1363">_xlfn.XLOOKUP($A1363&amp;$Q$3,Data[Index]&amp;Data[Valid Test, Can be used for conformity (Y/N)],Data[THC/km (mg)])</f>
        <v>#N/A</v>
      </c>
      <c r="I1363" s="129" t="e" cm="1">
        <f t="array" ref="I1363">_xlfn.XLOOKUP($A1363&amp;$Q$3,Data[Index]&amp;Data[Valid Test, Can be used for conformity (Y/N)],Data[NOx/km (mg)])</f>
        <v>#N/A</v>
      </c>
      <c r="J1363" s="129" t="e" cm="1">
        <f t="array" ref="J1363">_xlfn.XLOOKUP($A1363&amp;$Q$3,Data[Index]&amp;Data[Valid Test, Can be used for conformity (Y/N)],Data[THC + NOx/km (mg)])</f>
        <v>#N/A</v>
      </c>
      <c r="K1363" s="142" t="e" cm="1">
        <f t="array" ref="K1363">_xlfn.XLOOKUP($A1363&amp;$Q$3,Data[Index]&amp;Data[Valid Test, Can be used for conformity (Y/N)],Data[PN/km ('#)])</f>
        <v>#N/A</v>
      </c>
      <c r="L1363" s="129" t="e" cm="1">
        <f t="array" ref="L1363">_xlfn.XLOOKUP($A1363&amp;$Q$3,Data[Index]&amp;Data[Valid Test, Can be used for conformity (Y/N)],Data[PM/km (mg)])</f>
        <v>#N/A</v>
      </c>
      <c r="M1363" s="126" t="e" cm="1">
        <f t="array" ref="M1363">_xlfn.XLOOKUP($A1363&amp;$Q$3,Data[Index]&amp;Data[Valid Test, Can be used for conformity (Y/N)],Data[CH4 (mg/km)])</f>
        <v>#N/A</v>
      </c>
      <c r="N1363" s="126" t="e" cm="1">
        <f t="array" ref="N1363">_xlfn.XLOOKUP($A1363&amp;$Q$3,Data[Index]&amp;Data[Valid Test, Can be used for conformity (Y/N)],Data[N20 (mg/km)])</f>
        <v>#N/A</v>
      </c>
      <c r="O1363" s="129" t="e" cm="1">
        <f t="array" ref="O1363">_xlfn.XLOOKUP($A1363&amp;$Q$3,Data[Index]&amp;Data[Valid Test, Can be used for conformity (Y/N)],Data[l/100km])</f>
        <v>#N/A</v>
      </c>
      <c r="P1363" s="138" t="e">
        <f>_xlfn.XLOOKUP($A1363,Data[Index],Data[Comments])</f>
        <v>#N/A</v>
      </c>
    </row>
    <row r="1364" spans="1:16" x14ac:dyDescent="0.2">
      <c r="A1364" s="129"/>
      <c r="B1364" s="129"/>
      <c r="C1364" s="129" t="e" cm="1">
        <f t="array" ref="C1364">_xlfn.XLOOKUP($A1364&amp;$Q$3&amp;$R$3,Data[Index]&amp;Data[Valid Test, Can be used for conformity (Y/N)]&amp;Data[Cycle],Data[Test Name])</f>
        <v>#N/A</v>
      </c>
      <c r="D1364" s="167" t="e" cm="1">
        <f t="array" ref="D1364">_xlfn.XLOOKUP($A1364&amp;$Q$3&amp;$R$3,Data[Index]&amp;Data[Valid Test, Can be used for conformity (Y/N)]&amp;Data[Cycle],Data[Mileage (Miles)])</f>
        <v>#N/A</v>
      </c>
      <c r="E1364" s="130" t="e" cm="1">
        <f t="array" ref="E1364">_xlfn.XLOOKUP($A1364&amp;$Q$3&amp;$R$3,Data[Index]&amp;Data[Valid Test, Can be used for conformity (Y/N)]&amp;Data[Cycle],Data[Date])</f>
        <v>#N/A</v>
      </c>
      <c r="F1364" s="129" t="e" cm="1">
        <f t="array" ref="F1364">_xlfn.XLOOKUP($A1364&amp;$Q$3&amp;$R$3,Data[Index]&amp;Data[Valid Test, Can be used for conformity (Y/N)]&amp;Data[Cycle],Data[CO/km (mg)])</f>
        <v>#N/A</v>
      </c>
      <c r="G1364" s="129" t="e" cm="1">
        <f t="array" ref="G1364">_xlfn.XLOOKUP($A1364&amp;$Q$3,Data[Index]&amp;Data[Valid Test, Can be used for conformity (Y/N)],Data[CO2/km (g)])</f>
        <v>#N/A</v>
      </c>
      <c r="H1364" s="129" t="e" cm="1">
        <f t="array" ref="H1364">_xlfn.XLOOKUP($A1364&amp;$Q$3,Data[Index]&amp;Data[Valid Test, Can be used for conformity (Y/N)],Data[THC/km (mg)])</f>
        <v>#N/A</v>
      </c>
      <c r="I1364" s="129" t="e" cm="1">
        <f t="array" ref="I1364">_xlfn.XLOOKUP($A1364&amp;$Q$3,Data[Index]&amp;Data[Valid Test, Can be used for conformity (Y/N)],Data[NOx/km (mg)])</f>
        <v>#N/A</v>
      </c>
      <c r="J1364" s="129" t="e" cm="1">
        <f t="array" ref="J1364">_xlfn.XLOOKUP($A1364&amp;$Q$3,Data[Index]&amp;Data[Valid Test, Can be used for conformity (Y/N)],Data[THC + NOx/km (mg)])</f>
        <v>#N/A</v>
      </c>
      <c r="K1364" s="142" t="e" cm="1">
        <f t="array" ref="K1364">_xlfn.XLOOKUP($A1364&amp;$Q$3,Data[Index]&amp;Data[Valid Test, Can be used for conformity (Y/N)],Data[PN/km ('#)])</f>
        <v>#N/A</v>
      </c>
      <c r="L1364" s="129" t="e" cm="1">
        <f t="array" ref="L1364">_xlfn.XLOOKUP($A1364&amp;$Q$3,Data[Index]&amp;Data[Valid Test, Can be used for conformity (Y/N)],Data[PM/km (mg)])</f>
        <v>#N/A</v>
      </c>
      <c r="M1364" s="126" t="e" cm="1">
        <f t="array" ref="M1364">_xlfn.XLOOKUP($A1364&amp;$Q$3,Data[Index]&amp;Data[Valid Test, Can be used for conformity (Y/N)],Data[CH4 (mg/km)])</f>
        <v>#N/A</v>
      </c>
      <c r="N1364" s="126" t="e" cm="1">
        <f t="array" ref="N1364">_xlfn.XLOOKUP($A1364&amp;$Q$3,Data[Index]&amp;Data[Valid Test, Can be used for conformity (Y/N)],Data[N20 (mg/km)])</f>
        <v>#N/A</v>
      </c>
      <c r="O1364" s="129" t="e" cm="1">
        <f t="array" ref="O1364">_xlfn.XLOOKUP($A1364&amp;$Q$3,Data[Index]&amp;Data[Valid Test, Can be used for conformity (Y/N)],Data[l/100km])</f>
        <v>#N/A</v>
      </c>
      <c r="P1364" s="138">
        <f>_xlfn.XLOOKUP($A1364,Data[Index],Data[Comments])</f>
        <v>0</v>
      </c>
    </row>
    <row r="1365" spans="1:16" x14ac:dyDescent="0.2">
      <c r="A1365" s="129"/>
      <c r="B1365" s="129"/>
      <c r="C1365" s="129" t="e" cm="1">
        <f t="array" ref="C1365">_xlfn.XLOOKUP($A1365&amp;$Q$3&amp;$R$3,Data[Index]&amp;Data[Valid Test, Can be used for conformity (Y/N)]&amp;Data[Cycle],Data[Test Name])</f>
        <v>#N/A</v>
      </c>
      <c r="D1365" s="167" t="e" cm="1">
        <f t="array" ref="D1365">_xlfn.XLOOKUP($A1365&amp;$Q$3&amp;$R$3,Data[Index]&amp;Data[Valid Test, Can be used for conformity (Y/N)]&amp;Data[Cycle],Data[Mileage (Miles)])</f>
        <v>#N/A</v>
      </c>
      <c r="E1365" s="130" t="e" cm="1">
        <f t="array" ref="E1365">_xlfn.XLOOKUP($A1365&amp;$Q$3&amp;$R$3,Data[Index]&amp;Data[Valid Test, Can be used for conformity (Y/N)]&amp;Data[Cycle],Data[Date])</f>
        <v>#N/A</v>
      </c>
      <c r="F1365" s="129" t="e" cm="1">
        <f t="array" ref="F1365">_xlfn.XLOOKUP($A1365&amp;$Q$3&amp;$R$3,Data[Index]&amp;Data[Valid Test, Can be used for conformity (Y/N)]&amp;Data[Cycle],Data[CO/km (mg)])</f>
        <v>#N/A</v>
      </c>
      <c r="G1365" s="129" t="e" cm="1">
        <f t="array" ref="G1365">_xlfn.XLOOKUP($A1365&amp;$Q$3,Data[Index]&amp;Data[Valid Test, Can be used for conformity (Y/N)],Data[CO2/km (g)])</f>
        <v>#N/A</v>
      </c>
      <c r="H1365" s="129" t="e" cm="1">
        <f t="array" ref="H1365">_xlfn.XLOOKUP($A1365&amp;$Q$3,Data[Index]&amp;Data[Valid Test, Can be used for conformity (Y/N)],Data[THC/km (mg)])</f>
        <v>#N/A</v>
      </c>
      <c r="I1365" s="129" t="e" cm="1">
        <f t="array" ref="I1365">_xlfn.XLOOKUP($A1365&amp;$Q$3,Data[Index]&amp;Data[Valid Test, Can be used for conformity (Y/N)],Data[NOx/km (mg)])</f>
        <v>#N/A</v>
      </c>
      <c r="J1365" s="129" t="e" cm="1">
        <f t="array" ref="J1365">_xlfn.XLOOKUP($A1365&amp;$Q$3,Data[Index]&amp;Data[Valid Test, Can be used for conformity (Y/N)],Data[THC + NOx/km (mg)])</f>
        <v>#N/A</v>
      </c>
      <c r="K1365" s="142" t="e" cm="1">
        <f t="array" ref="K1365">_xlfn.XLOOKUP($A1365&amp;$Q$3,Data[Index]&amp;Data[Valid Test, Can be used for conformity (Y/N)],Data[PN/km ('#)])</f>
        <v>#N/A</v>
      </c>
      <c r="L1365" s="129" t="e" cm="1">
        <f t="array" ref="L1365">_xlfn.XLOOKUP($A1365&amp;$Q$3,Data[Index]&amp;Data[Valid Test, Can be used for conformity (Y/N)],Data[PM/km (mg)])</f>
        <v>#N/A</v>
      </c>
      <c r="M1365" s="126" t="e" cm="1">
        <f t="array" ref="M1365">_xlfn.XLOOKUP($A1365&amp;$Q$3,Data[Index]&amp;Data[Valid Test, Can be used for conformity (Y/N)],Data[CH4 (mg/km)])</f>
        <v>#N/A</v>
      </c>
      <c r="N1365" s="126" t="e" cm="1">
        <f t="array" ref="N1365">_xlfn.XLOOKUP($A1365&amp;$Q$3,Data[Index]&amp;Data[Valid Test, Can be used for conformity (Y/N)],Data[N20 (mg/km)])</f>
        <v>#N/A</v>
      </c>
      <c r="O1365" s="129" t="e" cm="1">
        <f t="array" ref="O1365">_xlfn.XLOOKUP($A1365&amp;$Q$3,Data[Index]&amp;Data[Valid Test, Can be used for conformity (Y/N)],Data[l/100km])</f>
        <v>#N/A</v>
      </c>
      <c r="P1365" s="138">
        <f>_xlfn.XLOOKUP($A1365,Data[Index],Data[Comments])</f>
        <v>0</v>
      </c>
    </row>
    <row r="1366" spans="1:16" x14ac:dyDescent="0.2">
      <c r="A1366" s="129"/>
      <c r="B1366" s="129"/>
      <c r="C1366" s="129" t="e" cm="1">
        <f t="array" ref="C1366">_xlfn.XLOOKUP($A1366&amp;$Q$3&amp;$R$3,Data[Index]&amp;Data[Valid Test, Can be used for conformity (Y/N)]&amp;Data[Cycle],Data[Test Name])</f>
        <v>#N/A</v>
      </c>
      <c r="D1366" s="167" t="e" cm="1">
        <f t="array" ref="D1366">_xlfn.XLOOKUP($A1366&amp;$Q$3&amp;$R$3,Data[Index]&amp;Data[Valid Test, Can be used for conformity (Y/N)]&amp;Data[Cycle],Data[Mileage (Miles)])</f>
        <v>#N/A</v>
      </c>
      <c r="E1366" s="130" t="e" cm="1">
        <f t="array" ref="E1366">_xlfn.XLOOKUP($A1366&amp;$Q$3&amp;$R$3,Data[Index]&amp;Data[Valid Test, Can be used for conformity (Y/N)]&amp;Data[Cycle],Data[Date])</f>
        <v>#N/A</v>
      </c>
      <c r="F1366" s="129" t="e" cm="1">
        <f t="array" ref="F1366">_xlfn.XLOOKUP($A1366&amp;$Q$3&amp;$R$3,Data[Index]&amp;Data[Valid Test, Can be used for conformity (Y/N)]&amp;Data[Cycle],Data[CO/km (mg)])</f>
        <v>#N/A</v>
      </c>
      <c r="G1366" s="129" t="e" cm="1">
        <f t="array" ref="G1366">_xlfn.XLOOKUP($A1366&amp;$Q$3,Data[Index]&amp;Data[Valid Test, Can be used for conformity (Y/N)],Data[CO2/km (g)])</f>
        <v>#N/A</v>
      </c>
      <c r="H1366" s="129" t="e" cm="1">
        <f t="array" ref="H1366">_xlfn.XLOOKUP($A1366&amp;$Q$3,Data[Index]&amp;Data[Valid Test, Can be used for conformity (Y/N)],Data[THC/km (mg)])</f>
        <v>#N/A</v>
      </c>
      <c r="I1366" s="129" t="e" cm="1">
        <f t="array" ref="I1366">_xlfn.XLOOKUP($A1366&amp;$Q$3,Data[Index]&amp;Data[Valid Test, Can be used for conformity (Y/N)],Data[NOx/km (mg)])</f>
        <v>#N/A</v>
      </c>
      <c r="J1366" s="129" t="e" cm="1">
        <f t="array" ref="J1366">_xlfn.XLOOKUP($A1366&amp;$Q$3,Data[Index]&amp;Data[Valid Test, Can be used for conformity (Y/N)],Data[THC + NOx/km (mg)])</f>
        <v>#N/A</v>
      </c>
      <c r="K1366" s="142" t="e" cm="1">
        <f t="array" ref="K1366">_xlfn.XLOOKUP($A1366&amp;$Q$3,Data[Index]&amp;Data[Valid Test, Can be used for conformity (Y/N)],Data[PN/km ('#)])</f>
        <v>#N/A</v>
      </c>
      <c r="L1366" s="129" t="e" cm="1">
        <f t="array" ref="L1366">_xlfn.XLOOKUP($A1366&amp;$Q$3,Data[Index]&amp;Data[Valid Test, Can be used for conformity (Y/N)],Data[PM/km (mg)])</f>
        <v>#N/A</v>
      </c>
      <c r="M1366" s="126" t="e" cm="1">
        <f t="array" ref="M1366">_xlfn.XLOOKUP($A1366&amp;$Q$3,Data[Index]&amp;Data[Valid Test, Can be used for conformity (Y/N)],Data[CH4 (mg/km)])</f>
        <v>#N/A</v>
      </c>
      <c r="N1366" s="126" t="e" cm="1">
        <f t="array" ref="N1366">_xlfn.XLOOKUP($A1366&amp;$Q$3,Data[Index]&amp;Data[Valid Test, Can be used for conformity (Y/N)],Data[N20 (mg/km)])</f>
        <v>#N/A</v>
      </c>
      <c r="O1366" s="129" t="e" cm="1">
        <f t="array" ref="O1366">_xlfn.XLOOKUP($A1366&amp;$Q$3,Data[Index]&amp;Data[Valid Test, Can be used for conformity (Y/N)],Data[l/100km])</f>
        <v>#N/A</v>
      </c>
      <c r="P1366" s="138" t="e">
        <f>_xlfn.XLOOKUP($A1366,Data[Index],Data[Comments])</f>
        <v>#N/A</v>
      </c>
    </row>
    <row r="1367" spans="1:16" x14ac:dyDescent="0.2">
      <c r="A1367" s="129"/>
      <c r="B1367" s="129"/>
      <c r="C1367" s="129" t="e" cm="1">
        <f t="array" ref="C1367">_xlfn.XLOOKUP($A1367&amp;$Q$3&amp;$R$3,Data[Index]&amp;Data[Valid Test, Can be used for conformity (Y/N)]&amp;Data[Cycle],Data[Test Name])</f>
        <v>#N/A</v>
      </c>
      <c r="D1367" s="167" t="e" cm="1">
        <f t="array" ref="D1367">_xlfn.XLOOKUP($A1367&amp;$Q$3&amp;$R$3,Data[Index]&amp;Data[Valid Test, Can be used for conformity (Y/N)]&amp;Data[Cycle],Data[Mileage (Miles)])</f>
        <v>#N/A</v>
      </c>
      <c r="E1367" s="130" t="e" cm="1">
        <f t="array" ref="E1367">_xlfn.XLOOKUP($A1367&amp;$Q$3&amp;$R$3,Data[Index]&amp;Data[Valid Test, Can be used for conformity (Y/N)]&amp;Data[Cycle],Data[Date])</f>
        <v>#N/A</v>
      </c>
      <c r="F1367" s="129" t="e" cm="1">
        <f t="array" ref="F1367">_xlfn.XLOOKUP($A1367&amp;$Q$3&amp;$R$3,Data[Index]&amp;Data[Valid Test, Can be used for conformity (Y/N)]&amp;Data[Cycle],Data[CO/km (mg)])</f>
        <v>#N/A</v>
      </c>
      <c r="G1367" s="129" t="e" cm="1">
        <f t="array" ref="G1367">_xlfn.XLOOKUP($A1367&amp;$Q$3,Data[Index]&amp;Data[Valid Test, Can be used for conformity (Y/N)],Data[CO2/km (g)])</f>
        <v>#N/A</v>
      </c>
      <c r="H1367" s="129" t="e" cm="1">
        <f t="array" ref="H1367">_xlfn.XLOOKUP($A1367&amp;$Q$3,Data[Index]&amp;Data[Valid Test, Can be used for conformity (Y/N)],Data[THC/km (mg)])</f>
        <v>#N/A</v>
      </c>
      <c r="I1367" s="129" t="e" cm="1">
        <f t="array" ref="I1367">_xlfn.XLOOKUP($A1367&amp;$Q$3,Data[Index]&amp;Data[Valid Test, Can be used for conformity (Y/N)],Data[NOx/km (mg)])</f>
        <v>#N/A</v>
      </c>
      <c r="J1367" s="129" t="e" cm="1">
        <f t="array" ref="J1367">_xlfn.XLOOKUP($A1367&amp;$Q$3,Data[Index]&amp;Data[Valid Test, Can be used for conformity (Y/N)],Data[THC + NOx/km (mg)])</f>
        <v>#N/A</v>
      </c>
      <c r="K1367" s="142" t="e" cm="1">
        <f t="array" ref="K1367">_xlfn.XLOOKUP($A1367&amp;$Q$3,Data[Index]&amp;Data[Valid Test, Can be used for conformity (Y/N)],Data[PN/km ('#)])</f>
        <v>#N/A</v>
      </c>
      <c r="L1367" s="129" t="e" cm="1">
        <f t="array" ref="L1367">_xlfn.XLOOKUP($A1367&amp;$Q$3,Data[Index]&amp;Data[Valid Test, Can be used for conformity (Y/N)],Data[PM/km (mg)])</f>
        <v>#N/A</v>
      </c>
      <c r="M1367" s="126" t="e" cm="1">
        <f t="array" ref="M1367">_xlfn.XLOOKUP($A1367&amp;$Q$3,Data[Index]&amp;Data[Valid Test, Can be used for conformity (Y/N)],Data[CH4 (mg/km)])</f>
        <v>#N/A</v>
      </c>
      <c r="N1367" s="126" t="e" cm="1">
        <f t="array" ref="N1367">_xlfn.XLOOKUP($A1367&amp;$Q$3,Data[Index]&amp;Data[Valid Test, Can be used for conformity (Y/N)],Data[N20 (mg/km)])</f>
        <v>#N/A</v>
      </c>
      <c r="O1367" s="129" t="e" cm="1">
        <f t="array" ref="O1367">_xlfn.XLOOKUP($A1367&amp;$Q$3,Data[Index]&amp;Data[Valid Test, Can be used for conformity (Y/N)],Data[l/100km])</f>
        <v>#N/A</v>
      </c>
      <c r="P1367" s="138" t="e">
        <f>_xlfn.XLOOKUP($A1367,Data[Index],Data[Comments])</f>
        <v>#N/A</v>
      </c>
    </row>
    <row r="1368" spans="1:16" x14ac:dyDescent="0.2">
      <c r="A1368" s="129"/>
      <c r="B1368" s="129"/>
      <c r="C1368" s="129" t="e" cm="1">
        <f t="array" ref="C1368">_xlfn.XLOOKUP($A1368&amp;$Q$3&amp;$R$3,Data[Index]&amp;Data[Valid Test, Can be used for conformity (Y/N)]&amp;Data[Cycle],Data[Test Name])</f>
        <v>#N/A</v>
      </c>
      <c r="D1368" s="167" t="e" cm="1">
        <f t="array" ref="D1368">_xlfn.XLOOKUP($A1368&amp;$Q$3&amp;$R$3,Data[Index]&amp;Data[Valid Test, Can be used for conformity (Y/N)]&amp;Data[Cycle],Data[Mileage (Miles)])</f>
        <v>#N/A</v>
      </c>
      <c r="E1368" s="130" t="e" cm="1">
        <f t="array" ref="E1368">_xlfn.XLOOKUP($A1368&amp;$Q$3&amp;$R$3,Data[Index]&amp;Data[Valid Test, Can be used for conformity (Y/N)]&amp;Data[Cycle],Data[Date])</f>
        <v>#N/A</v>
      </c>
      <c r="F1368" s="129" t="e" cm="1">
        <f t="array" ref="F1368">_xlfn.XLOOKUP($A1368&amp;$Q$3&amp;$R$3,Data[Index]&amp;Data[Valid Test, Can be used for conformity (Y/N)]&amp;Data[Cycle],Data[CO/km (mg)])</f>
        <v>#N/A</v>
      </c>
      <c r="G1368" s="129" t="e" cm="1">
        <f t="array" ref="G1368">_xlfn.XLOOKUP($A1368&amp;$Q$3,Data[Index]&amp;Data[Valid Test, Can be used for conformity (Y/N)],Data[CO2/km (g)])</f>
        <v>#N/A</v>
      </c>
      <c r="H1368" s="129" t="e" cm="1">
        <f t="array" ref="H1368">_xlfn.XLOOKUP($A1368&amp;$Q$3,Data[Index]&amp;Data[Valid Test, Can be used for conformity (Y/N)],Data[THC/km (mg)])</f>
        <v>#N/A</v>
      </c>
      <c r="I1368" s="129" t="e" cm="1">
        <f t="array" ref="I1368">_xlfn.XLOOKUP($A1368&amp;$Q$3,Data[Index]&amp;Data[Valid Test, Can be used for conformity (Y/N)],Data[NOx/km (mg)])</f>
        <v>#N/A</v>
      </c>
      <c r="J1368" s="129" t="e" cm="1">
        <f t="array" ref="J1368">_xlfn.XLOOKUP($A1368&amp;$Q$3,Data[Index]&amp;Data[Valid Test, Can be used for conformity (Y/N)],Data[THC + NOx/km (mg)])</f>
        <v>#N/A</v>
      </c>
      <c r="K1368" s="142" t="e" cm="1">
        <f t="array" ref="K1368">_xlfn.XLOOKUP($A1368&amp;$Q$3,Data[Index]&amp;Data[Valid Test, Can be used for conformity (Y/N)],Data[PN/km ('#)])</f>
        <v>#N/A</v>
      </c>
      <c r="L1368" s="129" t="e" cm="1">
        <f t="array" ref="L1368">_xlfn.XLOOKUP($A1368&amp;$Q$3,Data[Index]&amp;Data[Valid Test, Can be used for conformity (Y/N)],Data[PM/km (mg)])</f>
        <v>#N/A</v>
      </c>
      <c r="M1368" s="126" t="e" cm="1">
        <f t="array" ref="M1368">_xlfn.XLOOKUP($A1368&amp;$Q$3,Data[Index]&amp;Data[Valid Test, Can be used for conformity (Y/N)],Data[CH4 (mg/km)])</f>
        <v>#N/A</v>
      </c>
      <c r="N1368" s="126" t="e" cm="1">
        <f t="array" ref="N1368">_xlfn.XLOOKUP($A1368&amp;$Q$3,Data[Index]&amp;Data[Valid Test, Can be used for conformity (Y/N)],Data[N20 (mg/km)])</f>
        <v>#N/A</v>
      </c>
      <c r="O1368" s="129" t="e" cm="1">
        <f t="array" ref="O1368">_xlfn.XLOOKUP($A1368&amp;$Q$3,Data[Index]&amp;Data[Valid Test, Can be used for conformity (Y/N)],Data[l/100km])</f>
        <v>#N/A</v>
      </c>
      <c r="P1368" s="138" t="e">
        <f>_xlfn.XLOOKUP($A1368,Data[Index],Data[Comments])</f>
        <v>#N/A</v>
      </c>
    </row>
    <row r="1369" spans="1:16" x14ac:dyDescent="0.2">
      <c r="A1369" s="129"/>
      <c r="B1369" s="129"/>
      <c r="C1369" s="129" t="e" cm="1">
        <f t="array" ref="C1369">_xlfn.XLOOKUP($A1369&amp;$Q$3&amp;$R$3,Data[Index]&amp;Data[Valid Test, Can be used for conformity (Y/N)]&amp;Data[Cycle],Data[Test Name])</f>
        <v>#N/A</v>
      </c>
      <c r="D1369" s="167" t="e" cm="1">
        <f t="array" ref="D1369">_xlfn.XLOOKUP($A1369&amp;$Q$3&amp;$R$3,Data[Index]&amp;Data[Valid Test, Can be used for conformity (Y/N)]&amp;Data[Cycle],Data[Mileage (Miles)])</f>
        <v>#N/A</v>
      </c>
      <c r="E1369" s="130" t="e" cm="1">
        <f t="array" ref="E1369">_xlfn.XLOOKUP($A1369&amp;$Q$3&amp;$R$3,Data[Index]&amp;Data[Valid Test, Can be used for conformity (Y/N)]&amp;Data[Cycle],Data[Date])</f>
        <v>#N/A</v>
      </c>
      <c r="F1369" s="129" t="e" cm="1">
        <f t="array" ref="F1369">_xlfn.XLOOKUP($A1369&amp;$Q$3&amp;$R$3,Data[Index]&amp;Data[Valid Test, Can be used for conformity (Y/N)]&amp;Data[Cycle],Data[CO/km (mg)])</f>
        <v>#N/A</v>
      </c>
      <c r="G1369" s="129" t="e" cm="1">
        <f t="array" ref="G1369">_xlfn.XLOOKUP($A1369&amp;$Q$3,Data[Index]&amp;Data[Valid Test, Can be used for conformity (Y/N)],Data[CO2/km (g)])</f>
        <v>#N/A</v>
      </c>
      <c r="H1369" s="129" t="e" cm="1">
        <f t="array" ref="H1369">_xlfn.XLOOKUP($A1369&amp;$Q$3,Data[Index]&amp;Data[Valid Test, Can be used for conformity (Y/N)],Data[THC/km (mg)])</f>
        <v>#N/A</v>
      </c>
      <c r="I1369" s="129" t="e" cm="1">
        <f t="array" ref="I1369">_xlfn.XLOOKUP($A1369&amp;$Q$3,Data[Index]&amp;Data[Valid Test, Can be used for conformity (Y/N)],Data[NOx/km (mg)])</f>
        <v>#N/A</v>
      </c>
      <c r="J1369" s="129" t="e" cm="1">
        <f t="array" ref="J1369">_xlfn.XLOOKUP($A1369&amp;$Q$3,Data[Index]&amp;Data[Valid Test, Can be used for conformity (Y/N)],Data[THC + NOx/km (mg)])</f>
        <v>#N/A</v>
      </c>
      <c r="K1369" s="142" t="e" cm="1">
        <f t="array" ref="K1369">_xlfn.XLOOKUP($A1369&amp;$Q$3,Data[Index]&amp;Data[Valid Test, Can be used for conformity (Y/N)],Data[PN/km ('#)])</f>
        <v>#N/A</v>
      </c>
      <c r="L1369" s="129" t="e" cm="1">
        <f t="array" ref="L1369">_xlfn.XLOOKUP($A1369&amp;$Q$3,Data[Index]&amp;Data[Valid Test, Can be used for conformity (Y/N)],Data[PM/km (mg)])</f>
        <v>#N/A</v>
      </c>
      <c r="M1369" s="126" t="e" cm="1">
        <f t="array" ref="M1369">_xlfn.XLOOKUP($A1369&amp;$Q$3,Data[Index]&amp;Data[Valid Test, Can be used for conformity (Y/N)],Data[CH4 (mg/km)])</f>
        <v>#N/A</v>
      </c>
      <c r="N1369" s="126" t="e" cm="1">
        <f t="array" ref="N1369">_xlfn.XLOOKUP($A1369&amp;$Q$3,Data[Index]&amp;Data[Valid Test, Can be used for conformity (Y/N)],Data[N20 (mg/km)])</f>
        <v>#N/A</v>
      </c>
      <c r="O1369" s="129" t="e" cm="1">
        <f t="array" ref="O1369">_xlfn.XLOOKUP($A1369&amp;$Q$3,Data[Index]&amp;Data[Valid Test, Can be used for conformity (Y/N)],Data[l/100km])</f>
        <v>#N/A</v>
      </c>
      <c r="P1369" s="138">
        <f>_xlfn.XLOOKUP($A1369,Data[Index],Data[Comments])</f>
        <v>0</v>
      </c>
    </row>
    <row r="1370" spans="1:16" x14ac:dyDescent="0.2">
      <c r="A1370" s="129"/>
      <c r="B1370" s="129"/>
      <c r="C1370" s="129" t="e" cm="1">
        <f t="array" ref="C1370">_xlfn.XLOOKUP($A1370&amp;$Q$3&amp;$R$3,Data[Index]&amp;Data[Valid Test, Can be used for conformity (Y/N)]&amp;Data[Cycle],Data[Test Name])</f>
        <v>#N/A</v>
      </c>
      <c r="D1370" s="167" t="e" cm="1">
        <f t="array" ref="D1370">_xlfn.XLOOKUP($A1370&amp;$Q$3&amp;$R$3,Data[Index]&amp;Data[Valid Test, Can be used for conformity (Y/N)]&amp;Data[Cycle],Data[Mileage (Miles)])</f>
        <v>#N/A</v>
      </c>
      <c r="E1370" s="130" t="e" cm="1">
        <f t="array" ref="E1370">_xlfn.XLOOKUP($A1370&amp;$Q$3&amp;$R$3,Data[Index]&amp;Data[Valid Test, Can be used for conformity (Y/N)]&amp;Data[Cycle],Data[Date])</f>
        <v>#N/A</v>
      </c>
      <c r="F1370" s="129" t="e" cm="1">
        <f t="array" ref="F1370">_xlfn.XLOOKUP($A1370&amp;$Q$3&amp;$R$3,Data[Index]&amp;Data[Valid Test, Can be used for conformity (Y/N)]&amp;Data[Cycle],Data[CO/km (mg)])</f>
        <v>#N/A</v>
      </c>
      <c r="G1370" s="129" t="e" cm="1">
        <f t="array" ref="G1370">_xlfn.XLOOKUP($A1370&amp;$Q$3,Data[Index]&amp;Data[Valid Test, Can be used for conformity (Y/N)],Data[CO2/km (g)])</f>
        <v>#N/A</v>
      </c>
      <c r="H1370" s="129" t="e" cm="1">
        <f t="array" ref="H1370">_xlfn.XLOOKUP($A1370&amp;$Q$3,Data[Index]&amp;Data[Valid Test, Can be used for conformity (Y/N)],Data[THC/km (mg)])</f>
        <v>#N/A</v>
      </c>
      <c r="I1370" s="129" t="e" cm="1">
        <f t="array" ref="I1370">_xlfn.XLOOKUP($A1370&amp;$Q$3,Data[Index]&amp;Data[Valid Test, Can be used for conformity (Y/N)],Data[NOx/km (mg)])</f>
        <v>#N/A</v>
      </c>
      <c r="J1370" s="129" t="e" cm="1">
        <f t="array" ref="J1370">_xlfn.XLOOKUP($A1370&amp;$Q$3,Data[Index]&amp;Data[Valid Test, Can be used for conformity (Y/N)],Data[THC + NOx/km (mg)])</f>
        <v>#N/A</v>
      </c>
      <c r="K1370" s="142" t="e" cm="1">
        <f t="array" ref="K1370">_xlfn.XLOOKUP($A1370&amp;$Q$3,Data[Index]&amp;Data[Valid Test, Can be used for conformity (Y/N)],Data[PN/km ('#)])</f>
        <v>#N/A</v>
      </c>
      <c r="L1370" s="129" t="e" cm="1">
        <f t="array" ref="L1370">_xlfn.XLOOKUP($A1370&amp;$Q$3,Data[Index]&amp;Data[Valid Test, Can be used for conformity (Y/N)],Data[PM/km (mg)])</f>
        <v>#N/A</v>
      </c>
      <c r="M1370" s="126" t="e" cm="1">
        <f t="array" ref="M1370">_xlfn.XLOOKUP($A1370&amp;$Q$3,Data[Index]&amp;Data[Valid Test, Can be used for conformity (Y/N)],Data[CH4 (mg/km)])</f>
        <v>#N/A</v>
      </c>
      <c r="N1370" s="126" t="e" cm="1">
        <f t="array" ref="N1370">_xlfn.XLOOKUP($A1370&amp;$Q$3,Data[Index]&amp;Data[Valid Test, Can be used for conformity (Y/N)],Data[N20 (mg/km)])</f>
        <v>#N/A</v>
      </c>
      <c r="O1370" s="129" t="e" cm="1">
        <f t="array" ref="O1370">_xlfn.XLOOKUP($A1370&amp;$Q$3,Data[Index]&amp;Data[Valid Test, Can be used for conformity (Y/N)],Data[l/100km])</f>
        <v>#N/A</v>
      </c>
      <c r="P1370" s="138">
        <f>_xlfn.XLOOKUP($A1370,Data[Index],Data[Comments])</f>
        <v>0</v>
      </c>
    </row>
    <row r="1371" spans="1:16" x14ac:dyDescent="0.2">
      <c r="A1371" s="129"/>
      <c r="B1371" s="129"/>
      <c r="C1371" s="129" t="e" cm="1">
        <f t="array" ref="C1371">_xlfn.XLOOKUP($A1371&amp;$Q$3&amp;$R$3,Data[Index]&amp;Data[Valid Test, Can be used for conformity (Y/N)]&amp;Data[Cycle],Data[Test Name])</f>
        <v>#N/A</v>
      </c>
      <c r="D1371" s="167" t="e" cm="1">
        <f t="array" ref="D1371">_xlfn.XLOOKUP($A1371&amp;$Q$3&amp;$R$3,Data[Index]&amp;Data[Valid Test, Can be used for conformity (Y/N)]&amp;Data[Cycle],Data[Mileage (Miles)])</f>
        <v>#N/A</v>
      </c>
      <c r="E1371" s="130" t="e" cm="1">
        <f t="array" ref="E1371">_xlfn.XLOOKUP($A1371&amp;$Q$3&amp;$R$3,Data[Index]&amp;Data[Valid Test, Can be used for conformity (Y/N)]&amp;Data[Cycle],Data[Date])</f>
        <v>#N/A</v>
      </c>
      <c r="F1371" s="129" t="e" cm="1">
        <f t="array" ref="F1371">_xlfn.XLOOKUP($A1371&amp;$Q$3&amp;$R$3,Data[Index]&amp;Data[Valid Test, Can be used for conformity (Y/N)]&amp;Data[Cycle],Data[CO/km (mg)])</f>
        <v>#N/A</v>
      </c>
      <c r="G1371" s="129" t="e" cm="1">
        <f t="array" ref="G1371">_xlfn.XLOOKUP($A1371&amp;$Q$3,Data[Index]&amp;Data[Valid Test, Can be used for conformity (Y/N)],Data[CO2/km (g)])</f>
        <v>#N/A</v>
      </c>
      <c r="H1371" s="129" t="e" cm="1">
        <f t="array" ref="H1371">_xlfn.XLOOKUP($A1371&amp;$Q$3,Data[Index]&amp;Data[Valid Test, Can be used for conformity (Y/N)],Data[THC/km (mg)])</f>
        <v>#N/A</v>
      </c>
      <c r="I1371" s="129" t="e" cm="1">
        <f t="array" ref="I1371">_xlfn.XLOOKUP($A1371&amp;$Q$3,Data[Index]&amp;Data[Valid Test, Can be used for conformity (Y/N)],Data[NOx/km (mg)])</f>
        <v>#N/A</v>
      </c>
      <c r="J1371" s="129" t="e" cm="1">
        <f t="array" ref="J1371">_xlfn.XLOOKUP($A1371&amp;$Q$3,Data[Index]&amp;Data[Valid Test, Can be used for conformity (Y/N)],Data[THC + NOx/km (mg)])</f>
        <v>#N/A</v>
      </c>
      <c r="K1371" s="142" t="e" cm="1">
        <f t="array" ref="K1371">_xlfn.XLOOKUP($A1371&amp;$Q$3,Data[Index]&amp;Data[Valid Test, Can be used for conformity (Y/N)],Data[PN/km ('#)])</f>
        <v>#N/A</v>
      </c>
      <c r="L1371" s="129" t="e" cm="1">
        <f t="array" ref="L1371">_xlfn.XLOOKUP($A1371&amp;$Q$3,Data[Index]&amp;Data[Valid Test, Can be used for conformity (Y/N)],Data[PM/km (mg)])</f>
        <v>#N/A</v>
      </c>
      <c r="M1371" s="126" t="e" cm="1">
        <f t="array" ref="M1371">_xlfn.XLOOKUP($A1371&amp;$Q$3,Data[Index]&amp;Data[Valid Test, Can be used for conformity (Y/N)],Data[CH4 (mg/km)])</f>
        <v>#N/A</v>
      </c>
      <c r="N1371" s="126" t="e" cm="1">
        <f t="array" ref="N1371">_xlfn.XLOOKUP($A1371&amp;$Q$3,Data[Index]&amp;Data[Valid Test, Can be used for conformity (Y/N)],Data[N20 (mg/km)])</f>
        <v>#N/A</v>
      </c>
      <c r="O1371" s="129" t="e" cm="1">
        <f t="array" ref="O1371">_xlfn.XLOOKUP($A1371&amp;$Q$3,Data[Index]&amp;Data[Valid Test, Can be used for conformity (Y/N)],Data[l/100km])</f>
        <v>#N/A</v>
      </c>
      <c r="P1371" s="138" t="e">
        <f>_xlfn.XLOOKUP($A1371,Data[Index],Data[Comments])</f>
        <v>#N/A</v>
      </c>
    </row>
    <row r="1372" spans="1:16" x14ac:dyDescent="0.2">
      <c r="A1372" s="129"/>
      <c r="B1372" s="129"/>
      <c r="C1372" s="129" t="e" cm="1">
        <f t="array" ref="C1372">_xlfn.XLOOKUP($A1372&amp;$Q$3&amp;$R$3,Data[Index]&amp;Data[Valid Test, Can be used for conformity (Y/N)]&amp;Data[Cycle],Data[Test Name])</f>
        <v>#N/A</v>
      </c>
      <c r="D1372" s="167" t="e" cm="1">
        <f t="array" ref="D1372">_xlfn.XLOOKUP($A1372&amp;$Q$3&amp;$R$3,Data[Index]&amp;Data[Valid Test, Can be used for conformity (Y/N)]&amp;Data[Cycle],Data[Mileage (Miles)])</f>
        <v>#N/A</v>
      </c>
      <c r="E1372" s="130" t="e" cm="1">
        <f t="array" ref="E1372">_xlfn.XLOOKUP($A1372&amp;$Q$3&amp;$R$3,Data[Index]&amp;Data[Valid Test, Can be used for conformity (Y/N)]&amp;Data[Cycle],Data[Date])</f>
        <v>#N/A</v>
      </c>
      <c r="F1372" s="129" t="e" cm="1">
        <f t="array" ref="F1372">_xlfn.XLOOKUP($A1372&amp;$Q$3&amp;$R$3,Data[Index]&amp;Data[Valid Test, Can be used for conformity (Y/N)]&amp;Data[Cycle],Data[CO/km (mg)])</f>
        <v>#N/A</v>
      </c>
      <c r="G1372" s="129" t="e" cm="1">
        <f t="array" ref="G1372">_xlfn.XLOOKUP($A1372&amp;$Q$3,Data[Index]&amp;Data[Valid Test, Can be used for conformity (Y/N)],Data[CO2/km (g)])</f>
        <v>#N/A</v>
      </c>
      <c r="H1372" s="129" t="e" cm="1">
        <f t="array" ref="H1372">_xlfn.XLOOKUP($A1372&amp;$Q$3,Data[Index]&amp;Data[Valid Test, Can be used for conformity (Y/N)],Data[THC/km (mg)])</f>
        <v>#N/A</v>
      </c>
      <c r="I1372" s="129" t="e" cm="1">
        <f t="array" ref="I1372">_xlfn.XLOOKUP($A1372&amp;$Q$3,Data[Index]&amp;Data[Valid Test, Can be used for conformity (Y/N)],Data[NOx/km (mg)])</f>
        <v>#N/A</v>
      </c>
      <c r="J1372" s="129" t="e" cm="1">
        <f t="array" ref="J1372">_xlfn.XLOOKUP($A1372&amp;$Q$3,Data[Index]&amp;Data[Valid Test, Can be used for conformity (Y/N)],Data[THC + NOx/km (mg)])</f>
        <v>#N/A</v>
      </c>
      <c r="K1372" s="142" t="e" cm="1">
        <f t="array" ref="K1372">_xlfn.XLOOKUP($A1372&amp;$Q$3,Data[Index]&amp;Data[Valid Test, Can be used for conformity (Y/N)],Data[PN/km ('#)])</f>
        <v>#N/A</v>
      </c>
      <c r="L1372" s="129" t="e" cm="1">
        <f t="array" ref="L1372">_xlfn.XLOOKUP($A1372&amp;$Q$3,Data[Index]&amp;Data[Valid Test, Can be used for conformity (Y/N)],Data[PM/km (mg)])</f>
        <v>#N/A</v>
      </c>
      <c r="M1372" s="126" t="e" cm="1">
        <f t="array" ref="M1372">_xlfn.XLOOKUP($A1372&amp;$Q$3,Data[Index]&amp;Data[Valid Test, Can be used for conformity (Y/N)],Data[CH4 (mg/km)])</f>
        <v>#N/A</v>
      </c>
      <c r="N1372" s="126" t="e" cm="1">
        <f t="array" ref="N1372">_xlfn.XLOOKUP($A1372&amp;$Q$3,Data[Index]&amp;Data[Valid Test, Can be used for conformity (Y/N)],Data[N20 (mg/km)])</f>
        <v>#N/A</v>
      </c>
      <c r="O1372" s="129" t="e" cm="1">
        <f t="array" ref="O1372">_xlfn.XLOOKUP($A1372&amp;$Q$3,Data[Index]&amp;Data[Valid Test, Can be used for conformity (Y/N)],Data[l/100km])</f>
        <v>#N/A</v>
      </c>
      <c r="P1372" s="138">
        <f>_xlfn.XLOOKUP($A1372,Data[Index],Data[Comments])</f>
        <v>0</v>
      </c>
    </row>
    <row r="1373" spans="1:16" x14ac:dyDescent="0.2">
      <c r="A1373" s="129"/>
      <c r="B1373" s="129"/>
      <c r="C1373" s="129" t="e" cm="1">
        <f t="array" ref="C1373">_xlfn.XLOOKUP($A1373&amp;$Q$3&amp;$R$3,Data[Index]&amp;Data[Valid Test, Can be used for conformity (Y/N)]&amp;Data[Cycle],Data[Test Name])</f>
        <v>#N/A</v>
      </c>
      <c r="D1373" s="167" t="e" cm="1">
        <f t="array" ref="D1373">_xlfn.XLOOKUP($A1373&amp;$Q$3&amp;$R$3,Data[Index]&amp;Data[Valid Test, Can be used for conformity (Y/N)]&amp;Data[Cycle],Data[Mileage (Miles)])</f>
        <v>#N/A</v>
      </c>
      <c r="E1373" s="130" t="e" cm="1">
        <f t="array" ref="E1373">_xlfn.XLOOKUP($A1373&amp;$Q$3&amp;$R$3,Data[Index]&amp;Data[Valid Test, Can be used for conformity (Y/N)]&amp;Data[Cycle],Data[Date])</f>
        <v>#N/A</v>
      </c>
      <c r="F1373" s="129" t="e" cm="1">
        <f t="array" ref="F1373">_xlfn.XLOOKUP($A1373&amp;$Q$3&amp;$R$3,Data[Index]&amp;Data[Valid Test, Can be used for conformity (Y/N)]&amp;Data[Cycle],Data[CO/km (mg)])</f>
        <v>#N/A</v>
      </c>
      <c r="G1373" s="129" t="e" cm="1">
        <f t="array" ref="G1373">_xlfn.XLOOKUP($A1373&amp;$Q$3,Data[Index]&amp;Data[Valid Test, Can be used for conformity (Y/N)],Data[CO2/km (g)])</f>
        <v>#N/A</v>
      </c>
      <c r="H1373" s="129" t="e" cm="1">
        <f t="array" ref="H1373">_xlfn.XLOOKUP($A1373&amp;$Q$3,Data[Index]&amp;Data[Valid Test, Can be used for conformity (Y/N)],Data[THC/km (mg)])</f>
        <v>#N/A</v>
      </c>
      <c r="I1373" s="129" t="e" cm="1">
        <f t="array" ref="I1373">_xlfn.XLOOKUP($A1373&amp;$Q$3,Data[Index]&amp;Data[Valid Test, Can be used for conformity (Y/N)],Data[NOx/km (mg)])</f>
        <v>#N/A</v>
      </c>
      <c r="J1373" s="129" t="e" cm="1">
        <f t="array" ref="J1373">_xlfn.XLOOKUP($A1373&amp;$Q$3,Data[Index]&amp;Data[Valid Test, Can be used for conformity (Y/N)],Data[THC + NOx/km (mg)])</f>
        <v>#N/A</v>
      </c>
      <c r="K1373" s="142" t="e" cm="1">
        <f t="array" ref="K1373">_xlfn.XLOOKUP($A1373&amp;$Q$3,Data[Index]&amp;Data[Valid Test, Can be used for conformity (Y/N)],Data[PN/km ('#)])</f>
        <v>#N/A</v>
      </c>
      <c r="L1373" s="129" t="e" cm="1">
        <f t="array" ref="L1373">_xlfn.XLOOKUP($A1373&amp;$Q$3,Data[Index]&amp;Data[Valid Test, Can be used for conformity (Y/N)],Data[PM/km (mg)])</f>
        <v>#N/A</v>
      </c>
      <c r="M1373" s="126" t="e" cm="1">
        <f t="array" ref="M1373">_xlfn.XLOOKUP($A1373&amp;$Q$3,Data[Index]&amp;Data[Valid Test, Can be used for conformity (Y/N)],Data[CH4 (mg/km)])</f>
        <v>#N/A</v>
      </c>
      <c r="N1373" s="126" t="e" cm="1">
        <f t="array" ref="N1373">_xlfn.XLOOKUP($A1373&amp;$Q$3,Data[Index]&amp;Data[Valid Test, Can be used for conformity (Y/N)],Data[N20 (mg/km)])</f>
        <v>#N/A</v>
      </c>
      <c r="O1373" s="129" t="e" cm="1">
        <f t="array" ref="O1373">_xlfn.XLOOKUP($A1373&amp;$Q$3,Data[Index]&amp;Data[Valid Test, Can be used for conformity (Y/N)],Data[l/100km])</f>
        <v>#N/A</v>
      </c>
      <c r="P1373" s="138">
        <f>_xlfn.XLOOKUP($A1373,Data[Index],Data[Comments])</f>
        <v>0</v>
      </c>
    </row>
    <row r="1374" spans="1:16" x14ac:dyDescent="0.2">
      <c r="A1374" s="129"/>
      <c r="B1374" s="129"/>
      <c r="C1374" s="129" t="e" cm="1">
        <f t="array" ref="C1374">_xlfn.XLOOKUP($A1374&amp;$Q$3&amp;$R$3,Data[Index]&amp;Data[Valid Test, Can be used for conformity (Y/N)]&amp;Data[Cycle],Data[Test Name])</f>
        <v>#N/A</v>
      </c>
      <c r="D1374" s="167" t="e" cm="1">
        <f t="array" ref="D1374">_xlfn.XLOOKUP($A1374&amp;$Q$3&amp;$R$3,Data[Index]&amp;Data[Valid Test, Can be used for conformity (Y/N)]&amp;Data[Cycle],Data[Mileage (Miles)])</f>
        <v>#N/A</v>
      </c>
      <c r="E1374" s="130" t="e" cm="1">
        <f t="array" ref="E1374">_xlfn.XLOOKUP($A1374&amp;$Q$3&amp;$R$3,Data[Index]&amp;Data[Valid Test, Can be used for conformity (Y/N)]&amp;Data[Cycle],Data[Date])</f>
        <v>#N/A</v>
      </c>
      <c r="F1374" s="129" t="e" cm="1">
        <f t="array" ref="F1374">_xlfn.XLOOKUP($A1374&amp;$Q$3&amp;$R$3,Data[Index]&amp;Data[Valid Test, Can be used for conformity (Y/N)]&amp;Data[Cycle],Data[CO/km (mg)])</f>
        <v>#N/A</v>
      </c>
      <c r="G1374" s="129" t="e" cm="1">
        <f t="array" ref="G1374">_xlfn.XLOOKUP($A1374&amp;$Q$3,Data[Index]&amp;Data[Valid Test, Can be used for conformity (Y/N)],Data[CO2/km (g)])</f>
        <v>#N/A</v>
      </c>
      <c r="H1374" s="129" t="e" cm="1">
        <f t="array" ref="H1374">_xlfn.XLOOKUP($A1374&amp;$Q$3,Data[Index]&amp;Data[Valid Test, Can be used for conformity (Y/N)],Data[THC/km (mg)])</f>
        <v>#N/A</v>
      </c>
      <c r="I1374" s="129" t="e" cm="1">
        <f t="array" ref="I1374">_xlfn.XLOOKUP($A1374&amp;$Q$3,Data[Index]&amp;Data[Valid Test, Can be used for conformity (Y/N)],Data[NOx/km (mg)])</f>
        <v>#N/A</v>
      </c>
      <c r="J1374" s="129" t="e" cm="1">
        <f t="array" ref="J1374">_xlfn.XLOOKUP($A1374&amp;$Q$3,Data[Index]&amp;Data[Valid Test, Can be used for conformity (Y/N)],Data[THC + NOx/km (mg)])</f>
        <v>#N/A</v>
      </c>
      <c r="K1374" s="142" t="e" cm="1">
        <f t="array" ref="K1374">_xlfn.XLOOKUP($A1374&amp;$Q$3,Data[Index]&amp;Data[Valid Test, Can be used for conformity (Y/N)],Data[PN/km ('#)])</f>
        <v>#N/A</v>
      </c>
      <c r="L1374" s="129" t="e" cm="1">
        <f t="array" ref="L1374">_xlfn.XLOOKUP($A1374&amp;$Q$3,Data[Index]&amp;Data[Valid Test, Can be used for conformity (Y/N)],Data[PM/km (mg)])</f>
        <v>#N/A</v>
      </c>
      <c r="M1374" s="126" t="e" cm="1">
        <f t="array" ref="M1374">_xlfn.XLOOKUP($A1374&amp;$Q$3,Data[Index]&amp;Data[Valid Test, Can be used for conformity (Y/N)],Data[CH4 (mg/km)])</f>
        <v>#N/A</v>
      </c>
      <c r="N1374" s="126" t="e" cm="1">
        <f t="array" ref="N1374">_xlfn.XLOOKUP($A1374&amp;$Q$3,Data[Index]&amp;Data[Valid Test, Can be used for conformity (Y/N)],Data[N20 (mg/km)])</f>
        <v>#N/A</v>
      </c>
      <c r="O1374" s="129" t="e" cm="1">
        <f t="array" ref="O1374">_xlfn.XLOOKUP($A1374&amp;$Q$3,Data[Index]&amp;Data[Valid Test, Can be used for conformity (Y/N)],Data[l/100km])</f>
        <v>#N/A</v>
      </c>
      <c r="P1374" s="138" t="e">
        <f>_xlfn.XLOOKUP($A1374,Data[Index],Data[Comments])</f>
        <v>#N/A</v>
      </c>
    </row>
    <row r="1375" spans="1:16" x14ac:dyDescent="0.2">
      <c r="A1375" s="129"/>
      <c r="B1375" s="129"/>
      <c r="C1375" s="129" t="e" cm="1">
        <f t="array" ref="C1375">_xlfn.XLOOKUP($A1375&amp;$Q$3&amp;$R$3,Data[Index]&amp;Data[Valid Test, Can be used for conformity (Y/N)]&amp;Data[Cycle],Data[Test Name])</f>
        <v>#N/A</v>
      </c>
      <c r="D1375" s="167" t="e" cm="1">
        <f t="array" ref="D1375">_xlfn.XLOOKUP($A1375&amp;$Q$3&amp;$R$3,Data[Index]&amp;Data[Valid Test, Can be used for conformity (Y/N)]&amp;Data[Cycle],Data[Mileage (Miles)])</f>
        <v>#N/A</v>
      </c>
      <c r="E1375" s="130" t="e" cm="1">
        <f t="array" ref="E1375">_xlfn.XLOOKUP($A1375&amp;$Q$3&amp;$R$3,Data[Index]&amp;Data[Valid Test, Can be used for conformity (Y/N)]&amp;Data[Cycle],Data[Date])</f>
        <v>#N/A</v>
      </c>
      <c r="F1375" s="129" t="e" cm="1">
        <f t="array" ref="F1375">_xlfn.XLOOKUP($A1375&amp;$Q$3&amp;$R$3,Data[Index]&amp;Data[Valid Test, Can be used for conformity (Y/N)]&amp;Data[Cycle],Data[CO/km (mg)])</f>
        <v>#N/A</v>
      </c>
      <c r="G1375" s="129" t="e" cm="1">
        <f t="array" ref="G1375">_xlfn.XLOOKUP($A1375&amp;$Q$3,Data[Index]&amp;Data[Valid Test, Can be used for conformity (Y/N)],Data[CO2/km (g)])</f>
        <v>#N/A</v>
      </c>
      <c r="H1375" s="129" t="e" cm="1">
        <f t="array" ref="H1375">_xlfn.XLOOKUP($A1375&amp;$Q$3,Data[Index]&amp;Data[Valid Test, Can be used for conformity (Y/N)],Data[THC/km (mg)])</f>
        <v>#N/A</v>
      </c>
      <c r="I1375" s="129" t="e" cm="1">
        <f t="array" ref="I1375">_xlfn.XLOOKUP($A1375&amp;$Q$3,Data[Index]&amp;Data[Valid Test, Can be used for conformity (Y/N)],Data[NOx/km (mg)])</f>
        <v>#N/A</v>
      </c>
      <c r="J1375" s="129" t="e" cm="1">
        <f t="array" ref="J1375">_xlfn.XLOOKUP($A1375&amp;$Q$3,Data[Index]&amp;Data[Valid Test, Can be used for conformity (Y/N)],Data[THC + NOx/km (mg)])</f>
        <v>#N/A</v>
      </c>
      <c r="K1375" s="142" t="e" cm="1">
        <f t="array" ref="K1375">_xlfn.XLOOKUP($A1375&amp;$Q$3,Data[Index]&amp;Data[Valid Test, Can be used for conformity (Y/N)],Data[PN/km ('#)])</f>
        <v>#N/A</v>
      </c>
      <c r="L1375" s="129" t="e" cm="1">
        <f t="array" ref="L1375">_xlfn.XLOOKUP($A1375&amp;$Q$3,Data[Index]&amp;Data[Valid Test, Can be used for conformity (Y/N)],Data[PM/km (mg)])</f>
        <v>#N/A</v>
      </c>
      <c r="M1375" s="126" t="e" cm="1">
        <f t="array" ref="M1375">_xlfn.XLOOKUP($A1375&amp;$Q$3,Data[Index]&amp;Data[Valid Test, Can be used for conformity (Y/N)],Data[CH4 (mg/km)])</f>
        <v>#N/A</v>
      </c>
      <c r="N1375" s="126" t="e" cm="1">
        <f t="array" ref="N1375">_xlfn.XLOOKUP($A1375&amp;$Q$3,Data[Index]&amp;Data[Valid Test, Can be used for conformity (Y/N)],Data[N20 (mg/km)])</f>
        <v>#N/A</v>
      </c>
      <c r="O1375" s="129" t="e" cm="1">
        <f t="array" ref="O1375">_xlfn.XLOOKUP($A1375&amp;$Q$3,Data[Index]&amp;Data[Valid Test, Can be used for conformity (Y/N)],Data[l/100km])</f>
        <v>#N/A</v>
      </c>
      <c r="P1375" s="138" t="e">
        <f>_xlfn.XLOOKUP($A1375,Data[Index],Data[Comments])</f>
        <v>#N/A</v>
      </c>
    </row>
    <row r="1376" spans="1:16" x14ac:dyDescent="0.2">
      <c r="A1376" s="129"/>
      <c r="B1376" s="129"/>
      <c r="C1376" s="129" t="e" cm="1">
        <f t="array" ref="C1376">_xlfn.XLOOKUP($A1376&amp;$Q$3&amp;$R$3,Data[Index]&amp;Data[Valid Test, Can be used for conformity (Y/N)]&amp;Data[Cycle],Data[Test Name])</f>
        <v>#N/A</v>
      </c>
      <c r="D1376" s="167" t="e" cm="1">
        <f t="array" ref="D1376">_xlfn.XLOOKUP($A1376&amp;$Q$3&amp;$R$3,Data[Index]&amp;Data[Valid Test, Can be used for conformity (Y/N)]&amp;Data[Cycle],Data[Mileage (Miles)])</f>
        <v>#N/A</v>
      </c>
      <c r="E1376" s="130" t="e" cm="1">
        <f t="array" ref="E1376">_xlfn.XLOOKUP($A1376&amp;$Q$3&amp;$R$3,Data[Index]&amp;Data[Valid Test, Can be used for conformity (Y/N)]&amp;Data[Cycle],Data[Date])</f>
        <v>#N/A</v>
      </c>
      <c r="F1376" s="129" t="e" cm="1">
        <f t="array" ref="F1376">_xlfn.XLOOKUP($A1376&amp;$Q$3&amp;$R$3,Data[Index]&amp;Data[Valid Test, Can be used for conformity (Y/N)]&amp;Data[Cycle],Data[CO/km (mg)])</f>
        <v>#N/A</v>
      </c>
      <c r="G1376" s="129" t="e" cm="1">
        <f t="array" ref="G1376">_xlfn.XLOOKUP($A1376&amp;$Q$3,Data[Index]&amp;Data[Valid Test, Can be used for conformity (Y/N)],Data[CO2/km (g)])</f>
        <v>#N/A</v>
      </c>
      <c r="H1376" s="129" t="e" cm="1">
        <f t="array" ref="H1376">_xlfn.XLOOKUP($A1376&amp;$Q$3,Data[Index]&amp;Data[Valid Test, Can be used for conformity (Y/N)],Data[THC/km (mg)])</f>
        <v>#N/A</v>
      </c>
      <c r="I1376" s="129" t="e" cm="1">
        <f t="array" ref="I1376">_xlfn.XLOOKUP($A1376&amp;$Q$3,Data[Index]&amp;Data[Valid Test, Can be used for conformity (Y/N)],Data[NOx/km (mg)])</f>
        <v>#N/A</v>
      </c>
      <c r="J1376" s="129" t="e" cm="1">
        <f t="array" ref="J1376">_xlfn.XLOOKUP($A1376&amp;$Q$3,Data[Index]&amp;Data[Valid Test, Can be used for conformity (Y/N)],Data[THC + NOx/km (mg)])</f>
        <v>#N/A</v>
      </c>
      <c r="K1376" s="142" t="e" cm="1">
        <f t="array" ref="K1376">_xlfn.XLOOKUP($A1376&amp;$Q$3,Data[Index]&amp;Data[Valid Test, Can be used for conformity (Y/N)],Data[PN/km ('#)])</f>
        <v>#N/A</v>
      </c>
      <c r="L1376" s="129" t="e" cm="1">
        <f t="array" ref="L1376">_xlfn.XLOOKUP($A1376&amp;$Q$3,Data[Index]&amp;Data[Valid Test, Can be used for conformity (Y/N)],Data[PM/km (mg)])</f>
        <v>#N/A</v>
      </c>
      <c r="M1376" s="126" t="e" cm="1">
        <f t="array" ref="M1376">_xlfn.XLOOKUP($A1376&amp;$Q$3,Data[Index]&amp;Data[Valid Test, Can be used for conformity (Y/N)],Data[CH4 (mg/km)])</f>
        <v>#N/A</v>
      </c>
      <c r="N1376" s="126" t="e" cm="1">
        <f t="array" ref="N1376">_xlfn.XLOOKUP($A1376&amp;$Q$3,Data[Index]&amp;Data[Valid Test, Can be used for conformity (Y/N)],Data[N20 (mg/km)])</f>
        <v>#N/A</v>
      </c>
      <c r="O1376" s="129" t="e" cm="1">
        <f t="array" ref="O1376">_xlfn.XLOOKUP($A1376&amp;$Q$3,Data[Index]&amp;Data[Valid Test, Can be used for conformity (Y/N)],Data[l/100km])</f>
        <v>#N/A</v>
      </c>
      <c r="P1376" s="138" t="e">
        <f>_xlfn.XLOOKUP($A1376,Data[Index],Data[Comments])</f>
        <v>#N/A</v>
      </c>
    </row>
    <row r="1377" spans="1:16" x14ac:dyDescent="0.2">
      <c r="A1377" s="129"/>
      <c r="B1377" s="129"/>
      <c r="C1377" s="129" t="e" cm="1">
        <f t="array" ref="C1377">_xlfn.XLOOKUP($A1377&amp;$Q$3&amp;$R$3,Data[Index]&amp;Data[Valid Test, Can be used for conformity (Y/N)]&amp;Data[Cycle],Data[Test Name])</f>
        <v>#N/A</v>
      </c>
      <c r="D1377" s="167" t="e" cm="1">
        <f t="array" ref="D1377">_xlfn.XLOOKUP($A1377&amp;$Q$3&amp;$R$3,Data[Index]&amp;Data[Valid Test, Can be used for conformity (Y/N)]&amp;Data[Cycle],Data[Mileage (Miles)])</f>
        <v>#N/A</v>
      </c>
      <c r="E1377" s="130" t="e" cm="1">
        <f t="array" ref="E1377">_xlfn.XLOOKUP($A1377&amp;$Q$3&amp;$R$3,Data[Index]&amp;Data[Valid Test, Can be used for conformity (Y/N)]&amp;Data[Cycle],Data[Date])</f>
        <v>#N/A</v>
      </c>
      <c r="F1377" s="129" t="e" cm="1">
        <f t="array" ref="F1377">_xlfn.XLOOKUP($A1377&amp;$Q$3&amp;$R$3,Data[Index]&amp;Data[Valid Test, Can be used for conformity (Y/N)]&amp;Data[Cycle],Data[CO/km (mg)])</f>
        <v>#N/A</v>
      </c>
      <c r="G1377" s="129" t="e" cm="1">
        <f t="array" ref="G1377">_xlfn.XLOOKUP($A1377&amp;$Q$3,Data[Index]&amp;Data[Valid Test, Can be used for conformity (Y/N)],Data[CO2/km (g)])</f>
        <v>#N/A</v>
      </c>
      <c r="H1377" s="129" t="e" cm="1">
        <f t="array" ref="H1377">_xlfn.XLOOKUP($A1377&amp;$Q$3,Data[Index]&amp;Data[Valid Test, Can be used for conformity (Y/N)],Data[THC/km (mg)])</f>
        <v>#N/A</v>
      </c>
      <c r="I1377" s="129" t="e" cm="1">
        <f t="array" ref="I1377">_xlfn.XLOOKUP($A1377&amp;$Q$3,Data[Index]&amp;Data[Valid Test, Can be used for conformity (Y/N)],Data[NOx/km (mg)])</f>
        <v>#N/A</v>
      </c>
      <c r="J1377" s="129" t="e" cm="1">
        <f t="array" ref="J1377">_xlfn.XLOOKUP($A1377&amp;$Q$3,Data[Index]&amp;Data[Valid Test, Can be used for conformity (Y/N)],Data[THC + NOx/km (mg)])</f>
        <v>#N/A</v>
      </c>
      <c r="K1377" s="142" t="e" cm="1">
        <f t="array" ref="K1377">_xlfn.XLOOKUP($A1377&amp;$Q$3,Data[Index]&amp;Data[Valid Test, Can be used for conformity (Y/N)],Data[PN/km ('#)])</f>
        <v>#N/A</v>
      </c>
      <c r="L1377" s="129" t="e" cm="1">
        <f t="array" ref="L1377">_xlfn.XLOOKUP($A1377&amp;$Q$3,Data[Index]&amp;Data[Valid Test, Can be used for conformity (Y/N)],Data[PM/km (mg)])</f>
        <v>#N/A</v>
      </c>
      <c r="M1377" s="126" t="e" cm="1">
        <f t="array" ref="M1377">_xlfn.XLOOKUP($A1377&amp;$Q$3,Data[Index]&amp;Data[Valid Test, Can be used for conformity (Y/N)],Data[CH4 (mg/km)])</f>
        <v>#N/A</v>
      </c>
      <c r="N1377" s="126" t="e" cm="1">
        <f t="array" ref="N1377">_xlfn.XLOOKUP($A1377&amp;$Q$3,Data[Index]&amp;Data[Valid Test, Can be used for conformity (Y/N)],Data[N20 (mg/km)])</f>
        <v>#N/A</v>
      </c>
      <c r="O1377" s="129" t="e" cm="1">
        <f t="array" ref="O1377">_xlfn.XLOOKUP($A1377&amp;$Q$3,Data[Index]&amp;Data[Valid Test, Can be used for conformity (Y/N)],Data[l/100km])</f>
        <v>#N/A</v>
      </c>
      <c r="P1377" s="138">
        <f>_xlfn.XLOOKUP($A1377,Data[Index],Data[Comments])</f>
        <v>0</v>
      </c>
    </row>
    <row r="1378" spans="1:16" x14ac:dyDescent="0.2">
      <c r="A1378" s="129"/>
      <c r="B1378" s="129"/>
      <c r="C1378" s="129" t="e" cm="1">
        <f t="array" ref="C1378">_xlfn.XLOOKUP($A1378&amp;$Q$3&amp;$R$3,Data[Index]&amp;Data[Valid Test, Can be used for conformity (Y/N)]&amp;Data[Cycle],Data[Test Name])</f>
        <v>#N/A</v>
      </c>
      <c r="D1378" s="167" t="e" cm="1">
        <f t="array" ref="D1378">_xlfn.XLOOKUP($A1378&amp;$Q$3&amp;$R$3,Data[Index]&amp;Data[Valid Test, Can be used for conformity (Y/N)]&amp;Data[Cycle],Data[Mileage (Miles)])</f>
        <v>#N/A</v>
      </c>
      <c r="E1378" s="130" t="e" cm="1">
        <f t="array" ref="E1378">_xlfn.XLOOKUP($A1378&amp;$Q$3&amp;$R$3,Data[Index]&amp;Data[Valid Test, Can be used for conformity (Y/N)]&amp;Data[Cycle],Data[Date])</f>
        <v>#N/A</v>
      </c>
      <c r="F1378" s="129" t="e" cm="1">
        <f t="array" ref="F1378">_xlfn.XLOOKUP($A1378&amp;$Q$3&amp;$R$3,Data[Index]&amp;Data[Valid Test, Can be used for conformity (Y/N)]&amp;Data[Cycle],Data[CO/km (mg)])</f>
        <v>#N/A</v>
      </c>
      <c r="G1378" s="129" t="e" cm="1">
        <f t="array" ref="G1378">_xlfn.XLOOKUP($A1378&amp;$Q$3,Data[Index]&amp;Data[Valid Test, Can be used for conformity (Y/N)],Data[CO2/km (g)])</f>
        <v>#N/A</v>
      </c>
      <c r="H1378" s="129" t="e" cm="1">
        <f t="array" ref="H1378">_xlfn.XLOOKUP($A1378&amp;$Q$3,Data[Index]&amp;Data[Valid Test, Can be used for conformity (Y/N)],Data[THC/km (mg)])</f>
        <v>#N/A</v>
      </c>
      <c r="I1378" s="129" t="e" cm="1">
        <f t="array" ref="I1378">_xlfn.XLOOKUP($A1378&amp;$Q$3,Data[Index]&amp;Data[Valid Test, Can be used for conformity (Y/N)],Data[NOx/km (mg)])</f>
        <v>#N/A</v>
      </c>
      <c r="J1378" s="129" t="e" cm="1">
        <f t="array" ref="J1378">_xlfn.XLOOKUP($A1378&amp;$Q$3,Data[Index]&amp;Data[Valid Test, Can be used for conformity (Y/N)],Data[THC + NOx/km (mg)])</f>
        <v>#N/A</v>
      </c>
      <c r="K1378" s="142" t="e" cm="1">
        <f t="array" ref="K1378">_xlfn.XLOOKUP($A1378&amp;$Q$3,Data[Index]&amp;Data[Valid Test, Can be used for conformity (Y/N)],Data[PN/km ('#)])</f>
        <v>#N/A</v>
      </c>
      <c r="L1378" s="129" t="e" cm="1">
        <f t="array" ref="L1378">_xlfn.XLOOKUP($A1378&amp;$Q$3,Data[Index]&amp;Data[Valid Test, Can be used for conformity (Y/N)],Data[PM/km (mg)])</f>
        <v>#N/A</v>
      </c>
      <c r="M1378" s="126" t="e" cm="1">
        <f t="array" ref="M1378">_xlfn.XLOOKUP($A1378&amp;$Q$3,Data[Index]&amp;Data[Valid Test, Can be used for conformity (Y/N)],Data[CH4 (mg/km)])</f>
        <v>#N/A</v>
      </c>
      <c r="N1378" s="126" t="e" cm="1">
        <f t="array" ref="N1378">_xlfn.XLOOKUP($A1378&amp;$Q$3,Data[Index]&amp;Data[Valid Test, Can be used for conformity (Y/N)],Data[N20 (mg/km)])</f>
        <v>#N/A</v>
      </c>
      <c r="O1378" s="129" t="e" cm="1">
        <f t="array" ref="O1378">_xlfn.XLOOKUP($A1378&amp;$Q$3,Data[Index]&amp;Data[Valid Test, Can be used for conformity (Y/N)],Data[l/100km])</f>
        <v>#N/A</v>
      </c>
      <c r="P1378" s="138">
        <f>_xlfn.XLOOKUP($A1378,Data[Index],Data[Comments])</f>
        <v>0</v>
      </c>
    </row>
    <row r="1379" spans="1:16" x14ac:dyDescent="0.2">
      <c r="A1379" s="129"/>
      <c r="B1379" s="129"/>
      <c r="C1379" s="129" t="e" cm="1">
        <f t="array" ref="C1379">_xlfn.XLOOKUP($A1379&amp;$Q$3&amp;$R$3,Data[Index]&amp;Data[Valid Test, Can be used for conformity (Y/N)]&amp;Data[Cycle],Data[Test Name])</f>
        <v>#N/A</v>
      </c>
      <c r="D1379" s="167" t="e" cm="1">
        <f t="array" ref="D1379">_xlfn.XLOOKUP($A1379&amp;$Q$3&amp;$R$3,Data[Index]&amp;Data[Valid Test, Can be used for conformity (Y/N)]&amp;Data[Cycle],Data[Mileage (Miles)])</f>
        <v>#N/A</v>
      </c>
      <c r="E1379" s="130" t="e" cm="1">
        <f t="array" ref="E1379">_xlfn.XLOOKUP($A1379&amp;$Q$3&amp;$R$3,Data[Index]&amp;Data[Valid Test, Can be used for conformity (Y/N)]&amp;Data[Cycle],Data[Date])</f>
        <v>#N/A</v>
      </c>
      <c r="F1379" s="129" t="e" cm="1">
        <f t="array" ref="F1379">_xlfn.XLOOKUP($A1379&amp;$Q$3&amp;$R$3,Data[Index]&amp;Data[Valid Test, Can be used for conformity (Y/N)]&amp;Data[Cycle],Data[CO/km (mg)])</f>
        <v>#N/A</v>
      </c>
      <c r="G1379" s="129" t="e" cm="1">
        <f t="array" ref="G1379">_xlfn.XLOOKUP($A1379&amp;$Q$3,Data[Index]&amp;Data[Valid Test, Can be used for conformity (Y/N)],Data[CO2/km (g)])</f>
        <v>#N/A</v>
      </c>
      <c r="H1379" s="129" t="e" cm="1">
        <f t="array" ref="H1379">_xlfn.XLOOKUP($A1379&amp;$Q$3,Data[Index]&amp;Data[Valid Test, Can be used for conformity (Y/N)],Data[THC/km (mg)])</f>
        <v>#N/A</v>
      </c>
      <c r="I1379" s="129" t="e" cm="1">
        <f t="array" ref="I1379">_xlfn.XLOOKUP($A1379&amp;$Q$3,Data[Index]&amp;Data[Valid Test, Can be used for conformity (Y/N)],Data[NOx/km (mg)])</f>
        <v>#N/A</v>
      </c>
      <c r="J1379" s="129" t="e" cm="1">
        <f t="array" ref="J1379">_xlfn.XLOOKUP($A1379&amp;$Q$3,Data[Index]&amp;Data[Valid Test, Can be used for conformity (Y/N)],Data[THC + NOx/km (mg)])</f>
        <v>#N/A</v>
      </c>
      <c r="K1379" s="142" t="e" cm="1">
        <f t="array" ref="K1379">_xlfn.XLOOKUP($A1379&amp;$Q$3,Data[Index]&amp;Data[Valid Test, Can be used for conformity (Y/N)],Data[PN/km ('#)])</f>
        <v>#N/A</v>
      </c>
      <c r="L1379" s="129" t="e" cm="1">
        <f t="array" ref="L1379">_xlfn.XLOOKUP($A1379&amp;$Q$3,Data[Index]&amp;Data[Valid Test, Can be used for conformity (Y/N)],Data[PM/km (mg)])</f>
        <v>#N/A</v>
      </c>
      <c r="M1379" s="126" t="e" cm="1">
        <f t="array" ref="M1379">_xlfn.XLOOKUP($A1379&amp;$Q$3,Data[Index]&amp;Data[Valid Test, Can be used for conformity (Y/N)],Data[CH4 (mg/km)])</f>
        <v>#N/A</v>
      </c>
      <c r="N1379" s="126" t="e" cm="1">
        <f t="array" ref="N1379">_xlfn.XLOOKUP($A1379&amp;$Q$3,Data[Index]&amp;Data[Valid Test, Can be used for conformity (Y/N)],Data[N20 (mg/km)])</f>
        <v>#N/A</v>
      </c>
      <c r="O1379" s="129" t="e" cm="1">
        <f t="array" ref="O1379">_xlfn.XLOOKUP($A1379&amp;$Q$3,Data[Index]&amp;Data[Valid Test, Can be used for conformity (Y/N)],Data[l/100km])</f>
        <v>#N/A</v>
      </c>
      <c r="P1379" s="138" t="e">
        <f>_xlfn.XLOOKUP($A1379,Data[Index],Data[Comments])</f>
        <v>#N/A</v>
      </c>
    </row>
    <row r="1380" spans="1:16" x14ac:dyDescent="0.2">
      <c r="A1380" s="129"/>
      <c r="B1380" s="129"/>
      <c r="C1380" s="129" t="e" cm="1">
        <f t="array" ref="C1380">_xlfn.XLOOKUP($A1380&amp;$Q$3&amp;$R$3,Data[Index]&amp;Data[Valid Test, Can be used for conformity (Y/N)]&amp;Data[Cycle],Data[Test Name])</f>
        <v>#N/A</v>
      </c>
      <c r="D1380" s="167" t="e" cm="1">
        <f t="array" ref="D1380">_xlfn.XLOOKUP($A1380&amp;$Q$3&amp;$R$3,Data[Index]&amp;Data[Valid Test, Can be used for conformity (Y/N)]&amp;Data[Cycle],Data[Mileage (Miles)])</f>
        <v>#N/A</v>
      </c>
      <c r="E1380" s="130" t="e" cm="1">
        <f t="array" ref="E1380">_xlfn.XLOOKUP($A1380&amp;$Q$3&amp;$R$3,Data[Index]&amp;Data[Valid Test, Can be used for conformity (Y/N)]&amp;Data[Cycle],Data[Date])</f>
        <v>#N/A</v>
      </c>
      <c r="F1380" s="129" t="e" cm="1">
        <f t="array" ref="F1380">_xlfn.XLOOKUP($A1380&amp;$Q$3&amp;$R$3,Data[Index]&amp;Data[Valid Test, Can be used for conformity (Y/N)]&amp;Data[Cycle],Data[CO/km (mg)])</f>
        <v>#N/A</v>
      </c>
      <c r="G1380" s="129" t="e" cm="1">
        <f t="array" ref="G1380">_xlfn.XLOOKUP($A1380&amp;$Q$3,Data[Index]&amp;Data[Valid Test, Can be used for conformity (Y/N)],Data[CO2/km (g)])</f>
        <v>#N/A</v>
      </c>
      <c r="H1380" s="129" t="e" cm="1">
        <f t="array" ref="H1380">_xlfn.XLOOKUP($A1380&amp;$Q$3,Data[Index]&amp;Data[Valid Test, Can be used for conformity (Y/N)],Data[THC/km (mg)])</f>
        <v>#N/A</v>
      </c>
      <c r="I1380" s="129" t="e" cm="1">
        <f t="array" ref="I1380">_xlfn.XLOOKUP($A1380&amp;$Q$3,Data[Index]&amp;Data[Valid Test, Can be used for conformity (Y/N)],Data[NOx/km (mg)])</f>
        <v>#N/A</v>
      </c>
      <c r="J1380" s="129" t="e" cm="1">
        <f t="array" ref="J1380">_xlfn.XLOOKUP($A1380&amp;$Q$3,Data[Index]&amp;Data[Valid Test, Can be used for conformity (Y/N)],Data[THC + NOx/km (mg)])</f>
        <v>#N/A</v>
      </c>
      <c r="K1380" s="142" t="e" cm="1">
        <f t="array" ref="K1380">_xlfn.XLOOKUP($A1380&amp;$Q$3,Data[Index]&amp;Data[Valid Test, Can be used for conformity (Y/N)],Data[PN/km ('#)])</f>
        <v>#N/A</v>
      </c>
      <c r="L1380" s="129" t="e" cm="1">
        <f t="array" ref="L1380">_xlfn.XLOOKUP($A1380&amp;$Q$3,Data[Index]&amp;Data[Valid Test, Can be used for conformity (Y/N)],Data[PM/km (mg)])</f>
        <v>#N/A</v>
      </c>
      <c r="M1380" s="126" t="e" cm="1">
        <f t="array" ref="M1380">_xlfn.XLOOKUP($A1380&amp;$Q$3,Data[Index]&amp;Data[Valid Test, Can be used for conformity (Y/N)],Data[CH4 (mg/km)])</f>
        <v>#N/A</v>
      </c>
      <c r="N1380" s="126" t="e" cm="1">
        <f t="array" ref="N1380">_xlfn.XLOOKUP($A1380&amp;$Q$3,Data[Index]&amp;Data[Valid Test, Can be used for conformity (Y/N)],Data[N20 (mg/km)])</f>
        <v>#N/A</v>
      </c>
      <c r="O1380" s="129" t="e" cm="1">
        <f t="array" ref="O1380">_xlfn.XLOOKUP($A1380&amp;$Q$3,Data[Index]&amp;Data[Valid Test, Can be used for conformity (Y/N)],Data[l/100km])</f>
        <v>#N/A</v>
      </c>
      <c r="P1380" s="138">
        <f>_xlfn.XLOOKUP($A1380,Data[Index],Data[Comments])</f>
        <v>0</v>
      </c>
    </row>
    <row r="1381" spans="1:16" x14ac:dyDescent="0.2">
      <c r="A1381" s="129"/>
      <c r="B1381" s="129"/>
      <c r="C1381" s="129" t="e" cm="1">
        <f t="array" ref="C1381">_xlfn.XLOOKUP($A1381&amp;$Q$3&amp;$R$3,Data[Index]&amp;Data[Valid Test, Can be used for conformity (Y/N)]&amp;Data[Cycle],Data[Test Name])</f>
        <v>#N/A</v>
      </c>
      <c r="D1381" s="167" t="e" cm="1">
        <f t="array" ref="D1381">_xlfn.XLOOKUP($A1381&amp;$Q$3&amp;$R$3,Data[Index]&amp;Data[Valid Test, Can be used for conformity (Y/N)]&amp;Data[Cycle],Data[Mileage (Miles)])</f>
        <v>#N/A</v>
      </c>
      <c r="E1381" s="130" t="e" cm="1">
        <f t="array" ref="E1381">_xlfn.XLOOKUP($A1381&amp;$Q$3&amp;$R$3,Data[Index]&amp;Data[Valid Test, Can be used for conformity (Y/N)]&amp;Data[Cycle],Data[Date])</f>
        <v>#N/A</v>
      </c>
      <c r="F1381" s="129" t="e" cm="1">
        <f t="array" ref="F1381">_xlfn.XLOOKUP($A1381&amp;$Q$3&amp;$R$3,Data[Index]&amp;Data[Valid Test, Can be used for conformity (Y/N)]&amp;Data[Cycle],Data[CO/km (mg)])</f>
        <v>#N/A</v>
      </c>
      <c r="G1381" s="129" t="e" cm="1">
        <f t="array" ref="G1381">_xlfn.XLOOKUP($A1381&amp;$Q$3,Data[Index]&amp;Data[Valid Test, Can be used for conformity (Y/N)],Data[CO2/km (g)])</f>
        <v>#N/A</v>
      </c>
      <c r="H1381" s="129" t="e" cm="1">
        <f t="array" ref="H1381">_xlfn.XLOOKUP($A1381&amp;$Q$3,Data[Index]&amp;Data[Valid Test, Can be used for conformity (Y/N)],Data[THC/km (mg)])</f>
        <v>#N/A</v>
      </c>
      <c r="I1381" s="129" t="e" cm="1">
        <f t="array" ref="I1381">_xlfn.XLOOKUP($A1381&amp;$Q$3,Data[Index]&amp;Data[Valid Test, Can be used for conformity (Y/N)],Data[NOx/km (mg)])</f>
        <v>#N/A</v>
      </c>
      <c r="J1381" s="129" t="e" cm="1">
        <f t="array" ref="J1381">_xlfn.XLOOKUP($A1381&amp;$Q$3,Data[Index]&amp;Data[Valid Test, Can be used for conformity (Y/N)],Data[THC + NOx/km (mg)])</f>
        <v>#N/A</v>
      </c>
      <c r="K1381" s="142" t="e" cm="1">
        <f t="array" ref="K1381">_xlfn.XLOOKUP($A1381&amp;$Q$3,Data[Index]&amp;Data[Valid Test, Can be used for conformity (Y/N)],Data[PN/km ('#)])</f>
        <v>#N/A</v>
      </c>
      <c r="L1381" s="129" t="e" cm="1">
        <f t="array" ref="L1381">_xlfn.XLOOKUP($A1381&amp;$Q$3,Data[Index]&amp;Data[Valid Test, Can be used for conformity (Y/N)],Data[PM/km (mg)])</f>
        <v>#N/A</v>
      </c>
      <c r="M1381" s="126" t="e" cm="1">
        <f t="array" ref="M1381">_xlfn.XLOOKUP($A1381&amp;$Q$3,Data[Index]&amp;Data[Valid Test, Can be used for conformity (Y/N)],Data[CH4 (mg/km)])</f>
        <v>#N/A</v>
      </c>
      <c r="N1381" s="126" t="e" cm="1">
        <f t="array" ref="N1381">_xlfn.XLOOKUP($A1381&amp;$Q$3,Data[Index]&amp;Data[Valid Test, Can be used for conformity (Y/N)],Data[N20 (mg/km)])</f>
        <v>#N/A</v>
      </c>
      <c r="O1381" s="129" t="e" cm="1">
        <f t="array" ref="O1381">_xlfn.XLOOKUP($A1381&amp;$Q$3,Data[Index]&amp;Data[Valid Test, Can be used for conformity (Y/N)],Data[l/100km])</f>
        <v>#N/A</v>
      </c>
      <c r="P1381" s="138">
        <f>_xlfn.XLOOKUP($A1381,Data[Index],Data[Comments])</f>
        <v>0</v>
      </c>
    </row>
    <row r="1382" spans="1:16" x14ac:dyDescent="0.2">
      <c r="A1382" s="129"/>
      <c r="B1382" s="129"/>
      <c r="C1382" s="129" t="e" cm="1">
        <f t="array" ref="C1382">_xlfn.XLOOKUP($A1382&amp;$Q$3&amp;$R$3,Data[Index]&amp;Data[Valid Test, Can be used for conformity (Y/N)]&amp;Data[Cycle],Data[Test Name])</f>
        <v>#N/A</v>
      </c>
      <c r="D1382" s="167" t="e" cm="1">
        <f t="array" ref="D1382">_xlfn.XLOOKUP($A1382&amp;$Q$3&amp;$R$3,Data[Index]&amp;Data[Valid Test, Can be used for conformity (Y/N)]&amp;Data[Cycle],Data[Mileage (Miles)])</f>
        <v>#N/A</v>
      </c>
      <c r="E1382" s="130" t="e" cm="1">
        <f t="array" ref="E1382">_xlfn.XLOOKUP($A1382&amp;$Q$3&amp;$R$3,Data[Index]&amp;Data[Valid Test, Can be used for conformity (Y/N)]&amp;Data[Cycle],Data[Date])</f>
        <v>#N/A</v>
      </c>
      <c r="F1382" s="129" t="e" cm="1">
        <f t="array" ref="F1382">_xlfn.XLOOKUP($A1382&amp;$Q$3&amp;$R$3,Data[Index]&amp;Data[Valid Test, Can be used for conformity (Y/N)]&amp;Data[Cycle],Data[CO/km (mg)])</f>
        <v>#N/A</v>
      </c>
      <c r="G1382" s="129" t="e" cm="1">
        <f t="array" ref="G1382">_xlfn.XLOOKUP($A1382&amp;$Q$3,Data[Index]&amp;Data[Valid Test, Can be used for conformity (Y/N)],Data[CO2/km (g)])</f>
        <v>#N/A</v>
      </c>
      <c r="H1382" s="129" t="e" cm="1">
        <f t="array" ref="H1382">_xlfn.XLOOKUP($A1382&amp;$Q$3,Data[Index]&amp;Data[Valid Test, Can be used for conformity (Y/N)],Data[THC/km (mg)])</f>
        <v>#N/A</v>
      </c>
      <c r="I1382" s="129" t="e" cm="1">
        <f t="array" ref="I1382">_xlfn.XLOOKUP($A1382&amp;$Q$3,Data[Index]&amp;Data[Valid Test, Can be used for conformity (Y/N)],Data[NOx/km (mg)])</f>
        <v>#N/A</v>
      </c>
      <c r="J1382" s="129" t="e" cm="1">
        <f t="array" ref="J1382">_xlfn.XLOOKUP($A1382&amp;$Q$3,Data[Index]&amp;Data[Valid Test, Can be used for conformity (Y/N)],Data[THC + NOx/km (mg)])</f>
        <v>#N/A</v>
      </c>
      <c r="K1382" s="142" t="e" cm="1">
        <f t="array" ref="K1382">_xlfn.XLOOKUP($A1382&amp;$Q$3,Data[Index]&amp;Data[Valid Test, Can be used for conformity (Y/N)],Data[PN/km ('#)])</f>
        <v>#N/A</v>
      </c>
      <c r="L1382" s="129" t="e" cm="1">
        <f t="array" ref="L1382">_xlfn.XLOOKUP($A1382&amp;$Q$3,Data[Index]&amp;Data[Valid Test, Can be used for conformity (Y/N)],Data[PM/km (mg)])</f>
        <v>#N/A</v>
      </c>
      <c r="M1382" s="126" t="e" cm="1">
        <f t="array" ref="M1382">_xlfn.XLOOKUP($A1382&amp;$Q$3,Data[Index]&amp;Data[Valid Test, Can be used for conformity (Y/N)],Data[CH4 (mg/km)])</f>
        <v>#N/A</v>
      </c>
      <c r="N1382" s="126" t="e" cm="1">
        <f t="array" ref="N1382">_xlfn.XLOOKUP($A1382&amp;$Q$3,Data[Index]&amp;Data[Valid Test, Can be used for conformity (Y/N)],Data[N20 (mg/km)])</f>
        <v>#N/A</v>
      </c>
      <c r="O1382" s="129" t="e" cm="1">
        <f t="array" ref="O1382">_xlfn.XLOOKUP($A1382&amp;$Q$3,Data[Index]&amp;Data[Valid Test, Can be used for conformity (Y/N)],Data[l/100km])</f>
        <v>#N/A</v>
      </c>
      <c r="P1382" s="138" t="e">
        <f>_xlfn.XLOOKUP($A1382,Data[Index],Data[Comments])</f>
        <v>#N/A</v>
      </c>
    </row>
    <row r="1383" spans="1:16" x14ac:dyDescent="0.2">
      <c r="A1383" s="129"/>
      <c r="B1383" s="129"/>
      <c r="C1383" s="129" t="e" cm="1">
        <f t="array" ref="C1383">_xlfn.XLOOKUP($A1383&amp;$Q$3&amp;$R$3,Data[Index]&amp;Data[Valid Test, Can be used for conformity (Y/N)]&amp;Data[Cycle],Data[Test Name])</f>
        <v>#N/A</v>
      </c>
      <c r="D1383" s="167" t="e" cm="1">
        <f t="array" ref="D1383">_xlfn.XLOOKUP($A1383&amp;$Q$3&amp;$R$3,Data[Index]&amp;Data[Valid Test, Can be used for conformity (Y/N)]&amp;Data[Cycle],Data[Mileage (Miles)])</f>
        <v>#N/A</v>
      </c>
      <c r="E1383" s="130" t="e" cm="1">
        <f t="array" ref="E1383">_xlfn.XLOOKUP($A1383&amp;$Q$3&amp;$R$3,Data[Index]&amp;Data[Valid Test, Can be used for conformity (Y/N)]&amp;Data[Cycle],Data[Date])</f>
        <v>#N/A</v>
      </c>
      <c r="F1383" s="129" t="e" cm="1">
        <f t="array" ref="F1383">_xlfn.XLOOKUP($A1383&amp;$Q$3&amp;$R$3,Data[Index]&amp;Data[Valid Test, Can be used for conformity (Y/N)]&amp;Data[Cycle],Data[CO/km (mg)])</f>
        <v>#N/A</v>
      </c>
      <c r="G1383" s="129" t="e" cm="1">
        <f t="array" ref="G1383">_xlfn.XLOOKUP($A1383&amp;$Q$3,Data[Index]&amp;Data[Valid Test, Can be used for conformity (Y/N)],Data[CO2/km (g)])</f>
        <v>#N/A</v>
      </c>
      <c r="H1383" s="129" t="e" cm="1">
        <f t="array" ref="H1383">_xlfn.XLOOKUP($A1383&amp;$Q$3,Data[Index]&amp;Data[Valid Test, Can be used for conformity (Y/N)],Data[THC/km (mg)])</f>
        <v>#N/A</v>
      </c>
      <c r="I1383" s="129" t="e" cm="1">
        <f t="array" ref="I1383">_xlfn.XLOOKUP($A1383&amp;$Q$3,Data[Index]&amp;Data[Valid Test, Can be used for conformity (Y/N)],Data[NOx/km (mg)])</f>
        <v>#N/A</v>
      </c>
      <c r="J1383" s="129" t="e" cm="1">
        <f t="array" ref="J1383">_xlfn.XLOOKUP($A1383&amp;$Q$3,Data[Index]&amp;Data[Valid Test, Can be used for conformity (Y/N)],Data[THC + NOx/km (mg)])</f>
        <v>#N/A</v>
      </c>
      <c r="K1383" s="142" t="e" cm="1">
        <f t="array" ref="K1383">_xlfn.XLOOKUP($A1383&amp;$Q$3,Data[Index]&amp;Data[Valid Test, Can be used for conformity (Y/N)],Data[PN/km ('#)])</f>
        <v>#N/A</v>
      </c>
      <c r="L1383" s="129" t="e" cm="1">
        <f t="array" ref="L1383">_xlfn.XLOOKUP($A1383&amp;$Q$3,Data[Index]&amp;Data[Valid Test, Can be used for conformity (Y/N)],Data[PM/km (mg)])</f>
        <v>#N/A</v>
      </c>
      <c r="M1383" s="126" t="e" cm="1">
        <f t="array" ref="M1383">_xlfn.XLOOKUP($A1383&amp;$Q$3,Data[Index]&amp;Data[Valid Test, Can be used for conformity (Y/N)],Data[CH4 (mg/km)])</f>
        <v>#N/A</v>
      </c>
      <c r="N1383" s="126" t="e" cm="1">
        <f t="array" ref="N1383">_xlfn.XLOOKUP($A1383&amp;$Q$3,Data[Index]&amp;Data[Valid Test, Can be used for conformity (Y/N)],Data[N20 (mg/km)])</f>
        <v>#N/A</v>
      </c>
      <c r="O1383" s="129" t="e" cm="1">
        <f t="array" ref="O1383">_xlfn.XLOOKUP($A1383&amp;$Q$3,Data[Index]&amp;Data[Valid Test, Can be used for conformity (Y/N)],Data[l/100km])</f>
        <v>#N/A</v>
      </c>
      <c r="P1383" s="138" t="e">
        <f>_xlfn.XLOOKUP($A1383,Data[Index],Data[Comments])</f>
        <v>#N/A</v>
      </c>
    </row>
    <row r="1384" spans="1:16" x14ac:dyDescent="0.2">
      <c r="A1384" s="129"/>
      <c r="B1384" s="129"/>
      <c r="C1384" s="129" t="e" cm="1">
        <f t="array" ref="C1384">_xlfn.XLOOKUP($A1384&amp;$Q$3&amp;$R$3,Data[Index]&amp;Data[Valid Test, Can be used for conformity (Y/N)]&amp;Data[Cycle],Data[Test Name])</f>
        <v>#N/A</v>
      </c>
      <c r="D1384" s="167" t="e" cm="1">
        <f t="array" ref="D1384">_xlfn.XLOOKUP($A1384&amp;$Q$3&amp;$R$3,Data[Index]&amp;Data[Valid Test, Can be used for conformity (Y/N)]&amp;Data[Cycle],Data[Mileage (Miles)])</f>
        <v>#N/A</v>
      </c>
      <c r="E1384" s="130" t="e" cm="1">
        <f t="array" ref="E1384">_xlfn.XLOOKUP($A1384&amp;$Q$3&amp;$R$3,Data[Index]&amp;Data[Valid Test, Can be used for conformity (Y/N)]&amp;Data[Cycle],Data[Date])</f>
        <v>#N/A</v>
      </c>
      <c r="F1384" s="129" t="e" cm="1">
        <f t="array" ref="F1384">_xlfn.XLOOKUP($A1384&amp;$Q$3&amp;$R$3,Data[Index]&amp;Data[Valid Test, Can be used for conformity (Y/N)]&amp;Data[Cycle],Data[CO/km (mg)])</f>
        <v>#N/A</v>
      </c>
      <c r="G1384" s="129" t="e" cm="1">
        <f t="array" ref="G1384">_xlfn.XLOOKUP($A1384&amp;$Q$3,Data[Index]&amp;Data[Valid Test, Can be used for conformity (Y/N)],Data[CO2/km (g)])</f>
        <v>#N/A</v>
      </c>
      <c r="H1384" s="129" t="e" cm="1">
        <f t="array" ref="H1384">_xlfn.XLOOKUP($A1384&amp;$Q$3,Data[Index]&amp;Data[Valid Test, Can be used for conformity (Y/N)],Data[THC/km (mg)])</f>
        <v>#N/A</v>
      </c>
      <c r="I1384" s="129" t="e" cm="1">
        <f t="array" ref="I1384">_xlfn.XLOOKUP($A1384&amp;$Q$3,Data[Index]&amp;Data[Valid Test, Can be used for conformity (Y/N)],Data[NOx/km (mg)])</f>
        <v>#N/A</v>
      </c>
      <c r="J1384" s="129" t="e" cm="1">
        <f t="array" ref="J1384">_xlfn.XLOOKUP($A1384&amp;$Q$3,Data[Index]&amp;Data[Valid Test, Can be used for conformity (Y/N)],Data[THC + NOx/km (mg)])</f>
        <v>#N/A</v>
      </c>
      <c r="K1384" s="142" t="e" cm="1">
        <f t="array" ref="K1384">_xlfn.XLOOKUP($A1384&amp;$Q$3,Data[Index]&amp;Data[Valid Test, Can be used for conformity (Y/N)],Data[PN/km ('#)])</f>
        <v>#N/A</v>
      </c>
      <c r="L1384" s="129" t="e" cm="1">
        <f t="array" ref="L1384">_xlfn.XLOOKUP($A1384&amp;$Q$3,Data[Index]&amp;Data[Valid Test, Can be used for conformity (Y/N)],Data[PM/km (mg)])</f>
        <v>#N/A</v>
      </c>
      <c r="M1384" s="126" t="e" cm="1">
        <f t="array" ref="M1384">_xlfn.XLOOKUP($A1384&amp;$Q$3,Data[Index]&amp;Data[Valid Test, Can be used for conformity (Y/N)],Data[CH4 (mg/km)])</f>
        <v>#N/A</v>
      </c>
      <c r="N1384" s="126" t="e" cm="1">
        <f t="array" ref="N1384">_xlfn.XLOOKUP($A1384&amp;$Q$3,Data[Index]&amp;Data[Valid Test, Can be used for conformity (Y/N)],Data[N20 (mg/km)])</f>
        <v>#N/A</v>
      </c>
      <c r="O1384" s="129" t="e" cm="1">
        <f t="array" ref="O1384">_xlfn.XLOOKUP($A1384&amp;$Q$3,Data[Index]&amp;Data[Valid Test, Can be used for conformity (Y/N)],Data[l/100km])</f>
        <v>#N/A</v>
      </c>
      <c r="P1384" s="138" t="e">
        <f>_xlfn.XLOOKUP($A1384,Data[Index],Data[Comments])</f>
        <v>#N/A</v>
      </c>
    </row>
    <row r="1385" spans="1:16" x14ac:dyDescent="0.2">
      <c r="A1385" s="129"/>
      <c r="B1385" s="129"/>
      <c r="C1385" s="129" t="e" cm="1">
        <f t="array" ref="C1385">_xlfn.XLOOKUP($A1385&amp;$Q$3&amp;$R$3,Data[Index]&amp;Data[Valid Test, Can be used for conformity (Y/N)]&amp;Data[Cycle],Data[Test Name])</f>
        <v>#N/A</v>
      </c>
      <c r="D1385" s="167" t="e" cm="1">
        <f t="array" ref="D1385">_xlfn.XLOOKUP($A1385&amp;$Q$3&amp;$R$3,Data[Index]&amp;Data[Valid Test, Can be used for conformity (Y/N)]&amp;Data[Cycle],Data[Mileage (Miles)])</f>
        <v>#N/A</v>
      </c>
      <c r="E1385" s="130" t="e" cm="1">
        <f t="array" ref="E1385">_xlfn.XLOOKUP($A1385&amp;$Q$3&amp;$R$3,Data[Index]&amp;Data[Valid Test, Can be used for conformity (Y/N)]&amp;Data[Cycle],Data[Date])</f>
        <v>#N/A</v>
      </c>
      <c r="F1385" s="129" t="e" cm="1">
        <f t="array" ref="F1385">_xlfn.XLOOKUP($A1385&amp;$Q$3&amp;$R$3,Data[Index]&amp;Data[Valid Test, Can be used for conformity (Y/N)]&amp;Data[Cycle],Data[CO/km (mg)])</f>
        <v>#N/A</v>
      </c>
      <c r="G1385" s="129" t="e" cm="1">
        <f t="array" ref="G1385">_xlfn.XLOOKUP($A1385&amp;$Q$3,Data[Index]&amp;Data[Valid Test, Can be used for conformity (Y/N)],Data[CO2/km (g)])</f>
        <v>#N/A</v>
      </c>
      <c r="H1385" s="129" t="e" cm="1">
        <f t="array" ref="H1385">_xlfn.XLOOKUP($A1385&amp;$Q$3,Data[Index]&amp;Data[Valid Test, Can be used for conformity (Y/N)],Data[THC/km (mg)])</f>
        <v>#N/A</v>
      </c>
      <c r="I1385" s="129" t="e" cm="1">
        <f t="array" ref="I1385">_xlfn.XLOOKUP($A1385&amp;$Q$3,Data[Index]&amp;Data[Valid Test, Can be used for conformity (Y/N)],Data[NOx/km (mg)])</f>
        <v>#N/A</v>
      </c>
      <c r="J1385" s="129" t="e" cm="1">
        <f t="array" ref="J1385">_xlfn.XLOOKUP($A1385&amp;$Q$3,Data[Index]&amp;Data[Valid Test, Can be used for conformity (Y/N)],Data[THC + NOx/km (mg)])</f>
        <v>#N/A</v>
      </c>
      <c r="K1385" s="142" t="e" cm="1">
        <f t="array" ref="K1385">_xlfn.XLOOKUP($A1385&amp;$Q$3,Data[Index]&amp;Data[Valid Test, Can be used for conformity (Y/N)],Data[PN/km ('#)])</f>
        <v>#N/A</v>
      </c>
      <c r="L1385" s="129" t="e" cm="1">
        <f t="array" ref="L1385">_xlfn.XLOOKUP($A1385&amp;$Q$3,Data[Index]&amp;Data[Valid Test, Can be used for conformity (Y/N)],Data[PM/km (mg)])</f>
        <v>#N/A</v>
      </c>
      <c r="M1385" s="126" t="e" cm="1">
        <f t="array" ref="M1385">_xlfn.XLOOKUP($A1385&amp;$Q$3,Data[Index]&amp;Data[Valid Test, Can be used for conformity (Y/N)],Data[CH4 (mg/km)])</f>
        <v>#N/A</v>
      </c>
      <c r="N1385" s="126" t="e" cm="1">
        <f t="array" ref="N1385">_xlfn.XLOOKUP($A1385&amp;$Q$3,Data[Index]&amp;Data[Valid Test, Can be used for conformity (Y/N)],Data[N20 (mg/km)])</f>
        <v>#N/A</v>
      </c>
      <c r="O1385" s="129" t="e" cm="1">
        <f t="array" ref="O1385">_xlfn.XLOOKUP($A1385&amp;$Q$3,Data[Index]&amp;Data[Valid Test, Can be used for conformity (Y/N)],Data[l/100km])</f>
        <v>#N/A</v>
      </c>
      <c r="P1385" s="138">
        <f>_xlfn.XLOOKUP($A1385,Data[Index],Data[Comments])</f>
        <v>0</v>
      </c>
    </row>
    <row r="1386" spans="1:16" x14ac:dyDescent="0.2">
      <c r="A1386" s="129"/>
      <c r="B1386" s="129"/>
      <c r="C1386" s="129" t="e" cm="1">
        <f t="array" ref="C1386">_xlfn.XLOOKUP($A1386&amp;$Q$3&amp;$R$3,Data[Index]&amp;Data[Valid Test, Can be used for conformity (Y/N)]&amp;Data[Cycle],Data[Test Name])</f>
        <v>#N/A</v>
      </c>
      <c r="D1386" s="167" t="e" cm="1">
        <f t="array" ref="D1386">_xlfn.XLOOKUP($A1386&amp;$Q$3&amp;$R$3,Data[Index]&amp;Data[Valid Test, Can be used for conformity (Y/N)]&amp;Data[Cycle],Data[Mileage (Miles)])</f>
        <v>#N/A</v>
      </c>
      <c r="E1386" s="130" t="e" cm="1">
        <f t="array" ref="E1386">_xlfn.XLOOKUP($A1386&amp;$Q$3&amp;$R$3,Data[Index]&amp;Data[Valid Test, Can be used for conformity (Y/N)]&amp;Data[Cycle],Data[Date])</f>
        <v>#N/A</v>
      </c>
      <c r="F1386" s="129" t="e" cm="1">
        <f t="array" ref="F1386">_xlfn.XLOOKUP($A1386&amp;$Q$3&amp;$R$3,Data[Index]&amp;Data[Valid Test, Can be used for conformity (Y/N)]&amp;Data[Cycle],Data[CO/km (mg)])</f>
        <v>#N/A</v>
      </c>
      <c r="G1386" s="129" t="e" cm="1">
        <f t="array" ref="G1386">_xlfn.XLOOKUP($A1386&amp;$Q$3,Data[Index]&amp;Data[Valid Test, Can be used for conformity (Y/N)],Data[CO2/km (g)])</f>
        <v>#N/A</v>
      </c>
      <c r="H1386" s="129" t="e" cm="1">
        <f t="array" ref="H1386">_xlfn.XLOOKUP($A1386&amp;$Q$3,Data[Index]&amp;Data[Valid Test, Can be used for conformity (Y/N)],Data[THC/km (mg)])</f>
        <v>#N/A</v>
      </c>
      <c r="I1386" s="129" t="e" cm="1">
        <f t="array" ref="I1386">_xlfn.XLOOKUP($A1386&amp;$Q$3,Data[Index]&amp;Data[Valid Test, Can be used for conformity (Y/N)],Data[NOx/km (mg)])</f>
        <v>#N/A</v>
      </c>
      <c r="J1386" s="129" t="e" cm="1">
        <f t="array" ref="J1386">_xlfn.XLOOKUP($A1386&amp;$Q$3,Data[Index]&amp;Data[Valid Test, Can be used for conformity (Y/N)],Data[THC + NOx/km (mg)])</f>
        <v>#N/A</v>
      </c>
      <c r="K1386" s="142" t="e" cm="1">
        <f t="array" ref="K1386">_xlfn.XLOOKUP($A1386&amp;$Q$3,Data[Index]&amp;Data[Valid Test, Can be used for conformity (Y/N)],Data[PN/km ('#)])</f>
        <v>#N/A</v>
      </c>
      <c r="L1386" s="129" t="e" cm="1">
        <f t="array" ref="L1386">_xlfn.XLOOKUP($A1386&amp;$Q$3,Data[Index]&amp;Data[Valid Test, Can be used for conformity (Y/N)],Data[PM/km (mg)])</f>
        <v>#N/A</v>
      </c>
      <c r="M1386" s="126" t="e" cm="1">
        <f t="array" ref="M1386">_xlfn.XLOOKUP($A1386&amp;$Q$3,Data[Index]&amp;Data[Valid Test, Can be used for conformity (Y/N)],Data[CH4 (mg/km)])</f>
        <v>#N/A</v>
      </c>
      <c r="N1386" s="126" t="e" cm="1">
        <f t="array" ref="N1386">_xlfn.XLOOKUP($A1386&amp;$Q$3,Data[Index]&amp;Data[Valid Test, Can be used for conformity (Y/N)],Data[N20 (mg/km)])</f>
        <v>#N/A</v>
      </c>
      <c r="O1386" s="129" t="e" cm="1">
        <f t="array" ref="O1386">_xlfn.XLOOKUP($A1386&amp;$Q$3,Data[Index]&amp;Data[Valid Test, Can be used for conformity (Y/N)],Data[l/100km])</f>
        <v>#N/A</v>
      </c>
      <c r="P1386" s="138">
        <f>_xlfn.XLOOKUP($A1386,Data[Index],Data[Comments])</f>
        <v>0</v>
      </c>
    </row>
    <row r="1387" spans="1:16" x14ac:dyDescent="0.2">
      <c r="A1387" s="129"/>
      <c r="B1387" s="129"/>
      <c r="C1387" s="129" t="e" cm="1">
        <f t="array" ref="C1387">_xlfn.XLOOKUP($A1387&amp;$Q$3&amp;$R$3,Data[Index]&amp;Data[Valid Test, Can be used for conformity (Y/N)]&amp;Data[Cycle],Data[Test Name])</f>
        <v>#N/A</v>
      </c>
      <c r="D1387" s="167" t="e" cm="1">
        <f t="array" ref="D1387">_xlfn.XLOOKUP($A1387&amp;$Q$3&amp;$R$3,Data[Index]&amp;Data[Valid Test, Can be used for conformity (Y/N)]&amp;Data[Cycle],Data[Mileage (Miles)])</f>
        <v>#N/A</v>
      </c>
      <c r="E1387" s="130" t="e" cm="1">
        <f t="array" ref="E1387">_xlfn.XLOOKUP($A1387&amp;$Q$3&amp;$R$3,Data[Index]&amp;Data[Valid Test, Can be used for conformity (Y/N)]&amp;Data[Cycle],Data[Date])</f>
        <v>#N/A</v>
      </c>
      <c r="F1387" s="129" t="e" cm="1">
        <f t="array" ref="F1387">_xlfn.XLOOKUP($A1387&amp;$Q$3&amp;$R$3,Data[Index]&amp;Data[Valid Test, Can be used for conformity (Y/N)]&amp;Data[Cycle],Data[CO/km (mg)])</f>
        <v>#N/A</v>
      </c>
      <c r="G1387" s="129" t="e" cm="1">
        <f t="array" ref="G1387">_xlfn.XLOOKUP($A1387&amp;$Q$3,Data[Index]&amp;Data[Valid Test, Can be used for conformity (Y/N)],Data[CO2/km (g)])</f>
        <v>#N/A</v>
      </c>
      <c r="H1387" s="129" t="e" cm="1">
        <f t="array" ref="H1387">_xlfn.XLOOKUP($A1387&amp;$Q$3,Data[Index]&amp;Data[Valid Test, Can be used for conformity (Y/N)],Data[THC/km (mg)])</f>
        <v>#N/A</v>
      </c>
      <c r="I1387" s="129" t="e" cm="1">
        <f t="array" ref="I1387">_xlfn.XLOOKUP($A1387&amp;$Q$3,Data[Index]&amp;Data[Valid Test, Can be used for conformity (Y/N)],Data[NOx/km (mg)])</f>
        <v>#N/A</v>
      </c>
      <c r="J1387" s="129" t="e" cm="1">
        <f t="array" ref="J1387">_xlfn.XLOOKUP($A1387&amp;$Q$3,Data[Index]&amp;Data[Valid Test, Can be used for conformity (Y/N)],Data[THC + NOx/km (mg)])</f>
        <v>#N/A</v>
      </c>
      <c r="K1387" s="142" t="e" cm="1">
        <f t="array" ref="K1387">_xlfn.XLOOKUP($A1387&amp;$Q$3,Data[Index]&amp;Data[Valid Test, Can be used for conformity (Y/N)],Data[PN/km ('#)])</f>
        <v>#N/A</v>
      </c>
      <c r="L1387" s="129" t="e" cm="1">
        <f t="array" ref="L1387">_xlfn.XLOOKUP($A1387&amp;$Q$3,Data[Index]&amp;Data[Valid Test, Can be used for conformity (Y/N)],Data[PM/km (mg)])</f>
        <v>#N/A</v>
      </c>
      <c r="M1387" s="126" t="e" cm="1">
        <f t="array" ref="M1387">_xlfn.XLOOKUP($A1387&amp;$Q$3,Data[Index]&amp;Data[Valid Test, Can be used for conformity (Y/N)],Data[CH4 (mg/km)])</f>
        <v>#N/A</v>
      </c>
      <c r="N1387" s="126" t="e" cm="1">
        <f t="array" ref="N1387">_xlfn.XLOOKUP($A1387&amp;$Q$3,Data[Index]&amp;Data[Valid Test, Can be used for conformity (Y/N)],Data[N20 (mg/km)])</f>
        <v>#N/A</v>
      </c>
      <c r="O1387" s="129" t="e" cm="1">
        <f t="array" ref="O1387">_xlfn.XLOOKUP($A1387&amp;$Q$3,Data[Index]&amp;Data[Valid Test, Can be used for conformity (Y/N)],Data[l/100km])</f>
        <v>#N/A</v>
      </c>
      <c r="P1387" s="138" t="e">
        <f>_xlfn.XLOOKUP($A1387,Data[Index],Data[Comments])</f>
        <v>#N/A</v>
      </c>
    </row>
    <row r="1388" spans="1:16" x14ac:dyDescent="0.2">
      <c r="A1388" s="129"/>
      <c r="B1388" s="129"/>
      <c r="C1388" s="129" t="e" cm="1">
        <f t="array" ref="C1388">_xlfn.XLOOKUP($A1388&amp;$Q$3&amp;$R$3,Data[Index]&amp;Data[Valid Test, Can be used for conformity (Y/N)]&amp;Data[Cycle],Data[Test Name])</f>
        <v>#N/A</v>
      </c>
      <c r="D1388" s="167" t="e" cm="1">
        <f t="array" ref="D1388">_xlfn.XLOOKUP($A1388&amp;$Q$3&amp;$R$3,Data[Index]&amp;Data[Valid Test, Can be used for conformity (Y/N)]&amp;Data[Cycle],Data[Mileage (Miles)])</f>
        <v>#N/A</v>
      </c>
      <c r="E1388" s="130" t="e" cm="1">
        <f t="array" ref="E1388">_xlfn.XLOOKUP($A1388&amp;$Q$3&amp;$R$3,Data[Index]&amp;Data[Valid Test, Can be used for conformity (Y/N)]&amp;Data[Cycle],Data[Date])</f>
        <v>#N/A</v>
      </c>
      <c r="F1388" s="129" t="e" cm="1">
        <f t="array" ref="F1388">_xlfn.XLOOKUP($A1388&amp;$Q$3&amp;$R$3,Data[Index]&amp;Data[Valid Test, Can be used for conformity (Y/N)]&amp;Data[Cycle],Data[CO/km (mg)])</f>
        <v>#N/A</v>
      </c>
      <c r="G1388" s="129" t="e" cm="1">
        <f t="array" ref="G1388">_xlfn.XLOOKUP($A1388&amp;$Q$3,Data[Index]&amp;Data[Valid Test, Can be used for conformity (Y/N)],Data[CO2/km (g)])</f>
        <v>#N/A</v>
      </c>
      <c r="H1388" s="129" t="e" cm="1">
        <f t="array" ref="H1388">_xlfn.XLOOKUP($A1388&amp;$Q$3,Data[Index]&amp;Data[Valid Test, Can be used for conformity (Y/N)],Data[THC/km (mg)])</f>
        <v>#N/A</v>
      </c>
      <c r="I1388" s="129" t="e" cm="1">
        <f t="array" ref="I1388">_xlfn.XLOOKUP($A1388&amp;$Q$3,Data[Index]&amp;Data[Valid Test, Can be used for conformity (Y/N)],Data[NOx/km (mg)])</f>
        <v>#N/A</v>
      </c>
      <c r="J1388" s="129" t="e" cm="1">
        <f t="array" ref="J1388">_xlfn.XLOOKUP($A1388&amp;$Q$3,Data[Index]&amp;Data[Valid Test, Can be used for conformity (Y/N)],Data[THC + NOx/km (mg)])</f>
        <v>#N/A</v>
      </c>
      <c r="K1388" s="142" t="e" cm="1">
        <f t="array" ref="K1388">_xlfn.XLOOKUP($A1388&amp;$Q$3,Data[Index]&amp;Data[Valid Test, Can be used for conformity (Y/N)],Data[PN/km ('#)])</f>
        <v>#N/A</v>
      </c>
      <c r="L1388" s="129" t="e" cm="1">
        <f t="array" ref="L1388">_xlfn.XLOOKUP($A1388&amp;$Q$3,Data[Index]&amp;Data[Valid Test, Can be used for conformity (Y/N)],Data[PM/km (mg)])</f>
        <v>#N/A</v>
      </c>
      <c r="M1388" s="126" t="e" cm="1">
        <f t="array" ref="M1388">_xlfn.XLOOKUP($A1388&amp;$Q$3,Data[Index]&amp;Data[Valid Test, Can be used for conformity (Y/N)],Data[CH4 (mg/km)])</f>
        <v>#N/A</v>
      </c>
      <c r="N1388" s="126" t="e" cm="1">
        <f t="array" ref="N1388">_xlfn.XLOOKUP($A1388&amp;$Q$3,Data[Index]&amp;Data[Valid Test, Can be used for conformity (Y/N)],Data[N20 (mg/km)])</f>
        <v>#N/A</v>
      </c>
      <c r="O1388" s="129" t="e" cm="1">
        <f t="array" ref="O1388">_xlfn.XLOOKUP($A1388&amp;$Q$3,Data[Index]&amp;Data[Valid Test, Can be used for conformity (Y/N)],Data[l/100km])</f>
        <v>#N/A</v>
      </c>
      <c r="P1388" s="138">
        <f>_xlfn.XLOOKUP($A1388,Data[Index],Data[Comments])</f>
        <v>0</v>
      </c>
    </row>
    <row r="1389" spans="1:16" x14ac:dyDescent="0.2">
      <c r="A1389" s="129"/>
      <c r="B1389" s="129"/>
      <c r="C1389" s="129" t="e" cm="1">
        <f t="array" ref="C1389">_xlfn.XLOOKUP($A1389&amp;$Q$3&amp;$R$3,Data[Index]&amp;Data[Valid Test, Can be used for conformity (Y/N)]&amp;Data[Cycle],Data[Test Name])</f>
        <v>#N/A</v>
      </c>
      <c r="D1389" s="167" t="e" cm="1">
        <f t="array" ref="D1389">_xlfn.XLOOKUP($A1389&amp;$Q$3&amp;$R$3,Data[Index]&amp;Data[Valid Test, Can be used for conformity (Y/N)]&amp;Data[Cycle],Data[Mileage (Miles)])</f>
        <v>#N/A</v>
      </c>
      <c r="E1389" s="130" t="e" cm="1">
        <f t="array" ref="E1389">_xlfn.XLOOKUP($A1389&amp;$Q$3&amp;$R$3,Data[Index]&amp;Data[Valid Test, Can be used for conformity (Y/N)]&amp;Data[Cycle],Data[Date])</f>
        <v>#N/A</v>
      </c>
      <c r="F1389" s="129" t="e" cm="1">
        <f t="array" ref="F1389">_xlfn.XLOOKUP($A1389&amp;$Q$3&amp;$R$3,Data[Index]&amp;Data[Valid Test, Can be used for conformity (Y/N)]&amp;Data[Cycle],Data[CO/km (mg)])</f>
        <v>#N/A</v>
      </c>
      <c r="G1389" s="129" t="e" cm="1">
        <f t="array" ref="G1389">_xlfn.XLOOKUP($A1389&amp;$Q$3,Data[Index]&amp;Data[Valid Test, Can be used for conformity (Y/N)],Data[CO2/km (g)])</f>
        <v>#N/A</v>
      </c>
      <c r="H1389" s="129" t="e" cm="1">
        <f t="array" ref="H1389">_xlfn.XLOOKUP($A1389&amp;$Q$3,Data[Index]&amp;Data[Valid Test, Can be used for conformity (Y/N)],Data[THC/km (mg)])</f>
        <v>#N/A</v>
      </c>
      <c r="I1389" s="129" t="e" cm="1">
        <f t="array" ref="I1389">_xlfn.XLOOKUP($A1389&amp;$Q$3,Data[Index]&amp;Data[Valid Test, Can be used for conformity (Y/N)],Data[NOx/km (mg)])</f>
        <v>#N/A</v>
      </c>
      <c r="J1389" s="129" t="e" cm="1">
        <f t="array" ref="J1389">_xlfn.XLOOKUP($A1389&amp;$Q$3,Data[Index]&amp;Data[Valid Test, Can be used for conformity (Y/N)],Data[THC + NOx/km (mg)])</f>
        <v>#N/A</v>
      </c>
      <c r="K1389" s="142" t="e" cm="1">
        <f t="array" ref="K1389">_xlfn.XLOOKUP($A1389&amp;$Q$3,Data[Index]&amp;Data[Valid Test, Can be used for conformity (Y/N)],Data[PN/km ('#)])</f>
        <v>#N/A</v>
      </c>
      <c r="L1389" s="129" t="e" cm="1">
        <f t="array" ref="L1389">_xlfn.XLOOKUP($A1389&amp;$Q$3,Data[Index]&amp;Data[Valid Test, Can be used for conformity (Y/N)],Data[PM/km (mg)])</f>
        <v>#N/A</v>
      </c>
      <c r="M1389" s="126" t="e" cm="1">
        <f t="array" ref="M1389">_xlfn.XLOOKUP($A1389&amp;$Q$3,Data[Index]&amp;Data[Valid Test, Can be used for conformity (Y/N)],Data[CH4 (mg/km)])</f>
        <v>#N/A</v>
      </c>
      <c r="N1389" s="126" t="e" cm="1">
        <f t="array" ref="N1389">_xlfn.XLOOKUP($A1389&amp;$Q$3,Data[Index]&amp;Data[Valid Test, Can be used for conformity (Y/N)],Data[N20 (mg/km)])</f>
        <v>#N/A</v>
      </c>
      <c r="O1389" s="129" t="e" cm="1">
        <f t="array" ref="O1389">_xlfn.XLOOKUP($A1389&amp;$Q$3,Data[Index]&amp;Data[Valid Test, Can be used for conformity (Y/N)],Data[l/100km])</f>
        <v>#N/A</v>
      </c>
      <c r="P1389" s="138">
        <f>_xlfn.XLOOKUP($A1389,Data[Index],Data[Comments])</f>
        <v>0</v>
      </c>
    </row>
    <row r="1390" spans="1:16" x14ac:dyDescent="0.2">
      <c r="A1390" s="129"/>
      <c r="B1390" s="129"/>
      <c r="C1390" s="129" t="e" cm="1">
        <f t="array" ref="C1390">_xlfn.XLOOKUP($A1390&amp;$Q$3&amp;$R$3,Data[Index]&amp;Data[Valid Test, Can be used for conformity (Y/N)]&amp;Data[Cycle],Data[Test Name])</f>
        <v>#N/A</v>
      </c>
      <c r="D1390" s="167" t="e" cm="1">
        <f t="array" ref="D1390">_xlfn.XLOOKUP($A1390&amp;$Q$3&amp;$R$3,Data[Index]&amp;Data[Valid Test, Can be used for conformity (Y/N)]&amp;Data[Cycle],Data[Mileage (Miles)])</f>
        <v>#N/A</v>
      </c>
      <c r="E1390" s="130" t="e" cm="1">
        <f t="array" ref="E1390">_xlfn.XLOOKUP($A1390&amp;$Q$3&amp;$R$3,Data[Index]&amp;Data[Valid Test, Can be used for conformity (Y/N)]&amp;Data[Cycle],Data[Date])</f>
        <v>#N/A</v>
      </c>
      <c r="F1390" s="129" t="e" cm="1">
        <f t="array" ref="F1390">_xlfn.XLOOKUP($A1390&amp;$Q$3&amp;$R$3,Data[Index]&amp;Data[Valid Test, Can be used for conformity (Y/N)]&amp;Data[Cycle],Data[CO/km (mg)])</f>
        <v>#N/A</v>
      </c>
      <c r="G1390" s="129" t="e" cm="1">
        <f t="array" ref="G1390">_xlfn.XLOOKUP($A1390&amp;$Q$3,Data[Index]&amp;Data[Valid Test, Can be used for conformity (Y/N)],Data[CO2/km (g)])</f>
        <v>#N/A</v>
      </c>
      <c r="H1390" s="129" t="e" cm="1">
        <f t="array" ref="H1390">_xlfn.XLOOKUP($A1390&amp;$Q$3,Data[Index]&amp;Data[Valid Test, Can be used for conformity (Y/N)],Data[THC/km (mg)])</f>
        <v>#N/A</v>
      </c>
      <c r="I1390" s="129" t="e" cm="1">
        <f t="array" ref="I1390">_xlfn.XLOOKUP($A1390&amp;$Q$3,Data[Index]&amp;Data[Valid Test, Can be used for conformity (Y/N)],Data[NOx/km (mg)])</f>
        <v>#N/A</v>
      </c>
      <c r="J1390" s="129" t="e" cm="1">
        <f t="array" ref="J1390">_xlfn.XLOOKUP($A1390&amp;$Q$3,Data[Index]&amp;Data[Valid Test, Can be used for conformity (Y/N)],Data[THC + NOx/km (mg)])</f>
        <v>#N/A</v>
      </c>
      <c r="K1390" s="142" t="e" cm="1">
        <f t="array" ref="K1390">_xlfn.XLOOKUP($A1390&amp;$Q$3,Data[Index]&amp;Data[Valid Test, Can be used for conformity (Y/N)],Data[PN/km ('#)])</f>
        <v>#N/A</v>
      </c>
      <c r="L1390" s="129" t="e" cm="1">
        <f t="array" ref="L1390">_xlfn.XLOOKUP($A1390&amp;$Q$3,Data[Index]&amp;Data[Valid Test, Can be used for conformity (Y/N)],Data[PM/km (mg)])</f>
        <v>#N/A</v>
      </c>
      <c r="M1390" s="126" t="e" cm="1">
        <f t="array" ref="M1390">_xlfn.XLOOKUP($A1390&amp;$Q$3,Data[Index]&amp;Data[Valid Test, Can be used for conformity (Y/N)],Data[CH4 (mg/km)])</f>
        <v>#N/A</v>
      </c>
      <c r="N1390" s="126" t="e" cm="1">
        <f t="array" ref="N1390">_xlfn.XLOOKUP($A1390&amp;$Q$3,Data[Index]&amp;Data[Valid Test, Can be used for conformity (Y/N)],Data[N20 (mg/km)])</f>
        <v>#N/A</v>
      </c>
      <c r="O1390" s="129" t="e" cm="1">
        <f t="array" ref="O1390">_xlfn.XLOOKUP($A1390&amp;$Q$3,Data[Index]&amp;Data[Valid Test, Can be used for conformity (Y/N)],Data[l/100km])</f>
        <v>#N/A</v>
      </c>
      <c r="P1390" s="138" t="e">
        <f>_xlfn.XLOOKUP($A1390,Data[Index],Data[Comments])</f>
        <v>#N/A</v>
      </c>
    </row>
    <row r="1391" spans="1:16" x14ac:dyDescent="0.2">
      <c r="A1391" s="129"/>
      <c r="B1391" s="129"/>
      <c r="C1391" s="129" t="e" cm="1">
        <f t="array" ref="C1391">_xlfn.XLOOKUP($A1391&amp;$Q$3&amp;$R$3,Data[Index]&amp;Data[Valid Test, Can be used for conformity (Y/N)]&amp;Data[Cycle],Data[Test Name])</f>
        <v>#N/A</v>
      </c>
      <c r="D1391" s="167" t="e" cm="1">
        <f t="array" ref="D1391">_xlfn.XLOOKUP($A1391&amp;$Q$3&amp;$R$3,Data[Index]&amp;Data[Valid Test, Can be used for conformity (Y/N)]&amp;Data[Cycle],Data[Mileage (Miles)])</f>
        <v>#N/A</v>
      </c>
      <c r="E1391" s="130" t="e" cm="1">
        <f t="array" ref="E1391">_xlfn.XLOOKUP($A1391&amp;$Q$3&amp;$R$3,Data[Index]&amp;Data[Valid Test, Can be used for conformity (Y/N)]&amp;Data[Cycle],Data[Date])</f>
        <v>#N/A</v>
      </c>
      <c r="F1391" s="129" t="e" cm="1">
        <f t="array" ref="F1391">_xlfn.XLOOKUP($A1391&amp;$Q$3&amp;$R$3,Data[Index]&amp;Data[Valid Test, Can be used for conformity (Y/N)]&amp;Data[Cycle],Data[CO/km (mg)])</f>
        <v>#N/A</v>
      </c>
      <c r="G1391" s="129" t="e" cm="1">
        <f t="array" ref="G1391">_xlfn.XLOOKUP($A1391&amp;$Q$3,Data[Index]&amp;Data[Valid Test, Can be used for conformity (Y/N)],Data[CO2/km (g)])</f>
        <v>#N/A</v>
      </c>
      <c r="H1391" s="129" t="e" cm="1">
        <f t="array" ref="H1391">_xlfn.XLOOKUP($A1391&amp;$Q$3,Data[Index]&amp;Data[Valid Test, Can be used for conformity (Y/N)],Data[THC/km (mg)])</f>
        <v>#N/A</v>
      </c>
      <c r="I1391" s="129" t="e" cm="1">
        <f t="array" ref="I1391">_xlfn.XLOOKUP($A1391&amp;$Q$3,Data[Index]&amp;Data[Valid Test, Can be used for conformity (Y/N)],Data[NOx/km (mg)])</f>
        <v>#N/A</v>
      </c>
      <c r="J1391" s="129" t="e" cm="1">
        <f t="array" ref="J1391">_xlfn.XLOOKUP($A1391&amp;$Q$3,Data[Index]&amp;Data[Valid Test, Can be used for conformity (Y/N)],Data[THC + NOx/km (mg)])</f>
        <v>#N/A</v>
      </c>
      <c r="K1391" s="142" t="e" cm="1">
        <f t="array" ref="K1391">_xlfn.XLOOKUP($A1391&amp;$Q$3,Data[Index]&amp;Data[Valid Test, Can be used for conformity (Y/N)],Data[PN/km ('#)])</f>
        <v>#N/A</v>
      </c>
      <c r="L1391" s="129" t="e" cm="1">
        <f t="array" ref="L1391">_xlfn.XLOOKUP($A1391&amp;$Q$3,Data[Index]&amp;Data[Valid Test, Can be used for conformity (Y/N)],Data[PM/km (mg)])</f>
        <v>#N/A</v>
      </c>
      <c r="M1391" s="126" t="e" cm="1">
        <f t="array" ref="M1391">_xlfn.XLOOKUP($A1391&amp;$Q$3,Data[Index]&amp;Data[Valid Test, Can be used for conformity (Y/N)],Data[CH4 (mg/km)])</f>
        <v>#N/A</v>
      </c>
      <c r="N1391" s="126" t="e" cm="1">
        <f t="array" ref="N1391">_xlfn.XLOOKUP($A1391&amp;$Q$3,Data[Index]&amp;Data[Valid Test, Can be used for conformity (Y/N)],Data[N20 (mg/km)])</f>
        <v>#N/A</v>
      </c>
      <c r="O1391" s="129" t="e" cm="1">
        <f t="array" ref="O1391">_xlfn.XLOOKUP($A1391&amp;$Q$3,Data[Index]&amp;Data[Valid Test, Can be used for conformity (Y/N)],Data[l/100km])</f>
        <v>#N/A</v>
      </c>
      <c r="P1391" s="138" t="e">
        <f>_xlfn.XLOOKUP($A1391,Data[Index],Data[Comments])</f>
        <v>#N/A</v>
      </c>
    </row>
    <row r="1392" spans="1:16" x14ac:dyDescent="0.2">
      <c r="A1392" s="129"/>
      <c r="B1392" s="129"/>
      <c r="C1392" s="129" t="e" cm="1">
        <f t="array" ref="C1392">_xlfn.XLOOKUP($A1392&amp;$Q$3&amp;$R$3,Data[Index]&amp;Data[Valid Test, Can be used for conformity (Y/N)]&amp;Data[Cycle],Data[Test Name])</f>
        <v>#N/A</v>
      </c>
      <c r="D1392" s="167" t="e" cm="1">
        <f t="array" ref="D1392">_xlfn.XLOOKUP($A1392&amp;$Q$3&amp;$R$3,Data[Index]&amp;Data[Valid Test, Can be used for conformity (Y/N)]&amp;Data[Cycle],Data[Mileage (Miles)])</f>
        <v>#N/A</v>
      </c>
      <c r="E1392" s="130" t="e" cm="1">
        <f t="array" ref="E1392">_xlfn.XLOOKUP($A1392&amp;$Q$3&amp;$R$3,Data[Index]&amp;Data[Valid Test, Can be used for conformity (Y/N)]&amp;Data[Cycle],Data[Date])</f>
        <v>#N/A</v>
      </c>
      <c r="F1392" s="129" t="e" cm="1">
        <f t="array" ref="F1392">_xlfn.XLOOKUP($A1392&amp;$Q$3&amp;$R$3,Data[Index]&amp;Data[Valid Test, Can be used for conformity (Y/N)]&amp;Data[Cycle],Data[CO/km (mg)])</f>
        <v>#N/A</v>
      </c>
      <c r="G1392" s="129" t="e" cm="1">
        <f t="array" ref="G1392">_xlfn.XLOOKUP($A1392&amp;$Q$3,Data[Index]&amp;Data[Valid Test, Can be used for conformity (Y/N)],Data[CO2/km (g)])</f>
        <v>#N/A</v>
      </c>
      <c r="H1392" s="129" t="e" cm="1">
        <f t="array" ref="H1392">_xlfn.XLOOKUP($A1392&amp;$Q$3,Data[Index]&amp;Data[Valid Test, Can be used for conformity (Y/N)],Data[THC/km (mg)])</f>
        <v>#N/A</v>
      </c>
      <c r="I1392" s="129" t="e" cm="1">
        <f t="array" ref="I1392">_xlfn.XLOOKUP($A1392&amp;$Q$3,Data[Index]&amp;Data[Valid Test, Can be used for conformity (Y/N)],Data[NOx/km (mg)])</f>
        <v>#N/A</v>
      </c>
      <c r="J1392" s="129" t="e" cm="1">
        <f t="array" ref="J1392">_xlfn.XLOOKUP($A1392&amp;$Q$3,Data[Index]&amp;Data[Valid Test, Can be used for conformity (Y/N)],Data[THC + NOx/km (mg)])</f>
        <v>#N/A</v>
      </c>
      <c r="K1392" s="142" t="e" cm="1">
        <f t="array" ref="K1392">_xlfn.XLOOKUP($A1392&amp;$Q$3,Data[Index]&amp;Data[Valid Test, Can be used for conformity (Y/N)],Data[PN/km ('#)])</f>
        <v>#N/A</v>
      </c>
      <c r="L1392" s="129" t="e" cm="1">
        <f t="array" ref="L1392">_xlfn.XLOOKUP($A1392&amp;$Q$3,Data[Index]&amp;Data[Valid Test, Can be used for conformity (Y/N)],Data[PM/km (mg)])</f>
        <v>#N/A</v>
      </c>
      <c r="M1392" s="126" t="e" cm="1">
        <f t="array" ref="M1392">_xlfn.XLOOKUP($A1392&amp;$Q$3,Data[Index]&amp;Data[Valid Test, Can be used for conformity (Y/N)],Data[CH4 (mg/km)])</f>
        <v>#N/A</v>
      </c>
      <c r="N1392" s="126" t="e" cm="1">
        <f t="array" ref="N1392">_xlfn.XLOOKUP($A1392&amp;$Q$3,Data[Index]&amp;Data[Valid Test, Can be used for conformity (Y/N)],Data[N20 (mg/km)])</f>
        <v>#N/A</v>
      </c>
      <c r="O1392" s="129" t="e" cm="1">
        <f t="array" ref="O1392">_xlfn.XLOOKUP($A1392&amp;$Q$3,Data[Index]&amp;Data[Valid Test, Can be used for conformity (Y/N)],Data[l/100km])</f>
        <v>#N/A</v>
      </c>
      <c r="P1392" s="138" t="e">
        <f>_xlfn.XLOOKUP($A1392,Data[Index],Data[Comments])</f>
        <v>#N/A</v>
      </c>
    </row>
    <row r="1393" spans="1:16" x14ac:dyDescent="0.2">
      <c r="A1393" s="129"/>
      <c r="B1393" s="129"/>
      <c r="C1393" s="129" t="e" cm="1">
        <f t="array" ref="C1393">_xlfn.XLOOKUP($A1393&amp;$Q$3&amp;$R$3,Data[Index]&amp;Data[Valid Test, Can be used for conformity (Y/N)]&amp;Data[Cycle],Data[Test Name])</f>
        <v>#N/A</v>
      </c>
      <c r="D1393" s="167" t="e" cm="1">
        <f t="array" ref="D1393">_xlfn.XLOOKUP($A1393&amp;$Q$3&amp;$R$3,Data[Index]&amp;Data[Valid Test, Can be used for conformity (Y/N)]&amp;Data[Cycle],Data[Mileage (Miles)])</f>
        <v>#N/A</v>
      </c>
      <c r="E1393" s="130" t="e" cm="1">
        <f t="array" ref="E1393">_xlfn.XLOOKUP($A1393&amp;$Q$3&amp;$R$3,Data[Index]&amp;Data[Valid Test, Can be used for conformity (Y/N)]&amp;Data[Cycle],Data[Date])</f>
        <v>#N/A</v>
      </c>
      <c r="F1393" s="129" t="e" cm="1">
        <f t="array" ref="F1393">_xlfn.XLOOKUP($A1393&amp;$Q$3&amp;$R$3,Data[Index]&amp;Data[Valid Test, Can be used for conformity (Y/N)]&amp;Data[Cycle],Data[CO/km (mg)])</f>
        <v>#N/A</v>
      </c>
      <c r="G1393" s="129" t="e" cm="1">
        <f t="array" ref="G1393">_xlfn.XLOOKUP($A1393&amp;$Q$3,Data[Index]&amp;Data[Valid Test, Can be used for conformity (Y/N)],Data[CO2/km (g)])</f>
        <v>#N/A</v>
      </c>
      <c r="H1393" s="129" t="e" cm="1">
        <f t="array" ref="H1393">_xlfn.XLOOKUP($A1393&amp;$Q$3,Data[Index]&amp;Data[Valid Test, Can be used for conformity (Y/N)],Data[THC/km (mg)])</f>
        <v>#N/A</v>
      </c>
      <c r="I1393" s="129" t="e" cm="1">
        <f t="array" ref="I1393">_xlfn.XLOOKUP($A1393&amp;$Q$3,Data[Index]&amp;Data[Valid Test, Can be used for conformity (Y/N)],Data[NOx/km (mg)])</f>
        <v>#N/A</v>
      </c>
      <c r="J1393" s="129" t="e" cm="1">
        <f t="array" ref="J1393">_xlfn.XLOOKUP($A1393&amp;$Q$3,Data[Index]&amp;Data[Valid Test, Can be used for conformity (Y/N)],Data[THC + NOx/km (mg)])</f>
        <v>#N/A</v>
      </c>
      <c r="K1393" s="142" t="e" cm="1">
        <f t="array" ref="K1393">_xlfn.XLOOKUP($A1393&amp;$Q$3,Data[Index]&amp;Data[Valid Test, Can be used for conformity (Y/N)],Data[PN/km ('#)])</f>
        <v>#N/A</v>
      </c>
      <c r="L1393" s="129" t="e" cm="1">
        <f t="array" ref="L1393">_xlfn.XLOOKUP($A1393&amp;$Q$3,Data[Index]&amp;Data[Valid Test, Can be used for conformity (Y/N)],Data[PM/km (mg)])</f>
        <v>#N/A</v>
      </c>
      <c r="M1393" s="126" t="e" cm="1">
        <f t="array" ref="M1393">_xlfn.XLOOKUP($A1393&amp;$Q$3,Data[Index]&amp;Data[Valid Test, Can be used for conformity (Y/N)],Data[CH4 (mg/km)])</f>
        <v>#N/A</v>
      </c>
      <c r="N1393" s="126" t="e" cm="1">
        <f t="array" ref="N1393">_xlfn.XLOOKUP($A1393&amp;$Q$3,Data[Index]&amp;Data[Valid Test, Can be used for conformity (Y/N)],Data[N20 (mg/km)])</f>
        <v>#N/A</v>
      </c>
      <c r="O1393" s="129" t="e" cm="1">
        <f t="array" ref="O1393">_xlfn.XLOOKUP($A1393&amp;$Q$3,Data[Index]&amp;Data[Valid Test, Can be used for conformity (Y/N)],Data[l/100km])</f>
        <v>#N/A</v>
      </c>
      <c r="P1393" s="138">
        <f>_xlfn.XLOOKUP($A1393,Data[Index],Data[Comments])</f>
        <v>0</v>
      </c>
    </row>
    <row r="1394" spans="1:16" x14ac:dyDescent="0.2">
      <c r="A1394" s="129"/>
      <c r="B1394" s="129"/>
      <c r="C1394" s="129" t="e" cm="1">
        <f t="array" ref="C1394">_xlfn.XLOOKUP($A1394&amp;$Q$3&amp;$R$3,Data[Index]&amp;Data[Valid Test, Can be used for conformity (Y/N)]&amp;Data[Cycle],Data[Test Name])</f>
        <v>#N/A</v>
      </c>
      <c r="D1394" s="167" t="e" cm="1">
        <f t="array" ref="D1394">_xlfn.XLOOKUP($A1394&amp;$Q$3&amp;$R$3,Data[Index]&amp;Data[Valid Test, Can be used for conformity (Y/N)]&amp;Data[Cycle],Data[Mileage (Miles)])</f>
        <v>#N/A</v>
      </c>
      <c r="E1394" s="130" t="e" cm="1">
        <f t="array" ref="E1394">_xlfn.XLOOKUP($A1394&amp;$Q$3&amp;$R$3,Data[Index]&amp;Data[Valid Test, Can be used for conformity (Y/N)]&amp;Data[Cycle],Data[Date])</f>
        <v>#N/A</v>
      </c>
      <c r="F1394" s="129" t="e" cm="1">
        <f t="array" ref="F1394">_xlfn.XLOOKUP($A1394&amp;$Q$3&amp;$R$3,Data[Index]&amp;Data[Valid Test, Can be used for conformity (Y/N)]&amp;Data[Cycle],Data[CO/km (mg)])</f>
        <v>#N/A</v>
      </c>
      <c r="G1394" s="129" t="e" cm="1">
        <f t="array" ref="G1394">_xlfn.XLOOKUP($A1394&amp;$Q$3,Data[Index]&amp;Data[Valid Test, Can be used for conformity (Y/N)],Data[CO2/km (g)])</f>
        <v>#N/A</v>
      </c>
      <c r="H1394" s="129" t="e" cm="1">
        <f t="array" ref="H1394">_xlfn.XLOOKUP($A1394&amp;$Q$3,Data[Index]&amp;Data[Valid Test, Can be used for conformity (Y/N)],Data[THC/km (mg)])</f>
        <v>#N/A</v>
      </c>
      <c r="I1394" s="129" t="e" cm="1">
        <f t="array" ref="I1394">_xlfn.XLOOKUP($A1394&amp;$Q$3,Data[Index]&amp;Data[Valid Test, Can be used for conformity (Y/N)],Data[NOx/km (mg)])</f>
        <v>#N/A</v>
      </c>
      <c r="J1394" s="129" t="e" cm="1">
        <f t="array" ref="J1394">_xlfn.XLOOKUP($A1394&amp;$Q$3,Data[Index]&amp;Data[Valid Test, Can be used for conformity (Y/N)],Data[THC + NOx/km (mg)])</f>
        <v>#N/A</v>
      </c>
      <c r="K1394" s="142" t="e" cm="1">
        <f t="array" ref="K1394">_xlfn.XLOOKUP($A1394&amp;$Q$3,Data[Index]&amp;Data[Valid Test, Can be used for conformity (Y/N)],Data[PN/km ('#)])</f>
        <v>#N/A</v>
      </c>
      <c r="L1394" s="129" t="e" cm="1">
        <f t="array" ref="L1394">_xlfn.XLOOKUP($A1394&amp;$Q$3,Data[Index]&amp;Data[Valid Test, Can be used for conformity (Y/N)],Data[PM/km (mg)])</f>
        <v>#N/A</v>
      </c>
      <c r="M1394" s="126" t="e" cm="1">
        <f t="array" ref="M1394">_xlfn.XLOOKUP($A1394&amp;$Q$3,Data[Index]&amp;Data[Valid Test, Can be used for conformity (Y/N)],Data[CH4 (mg/km)])</f>
        <v>#N/A</v>
      </c>
      <c r="N1394" s="126" t="e" cm="1">
        <f t="array" ref="N1394">_xlfn.XLOOKUP($A1394&amp;$Q$3,Data[Index]&amp;Data[Valid Test, Can be used for conformity (Y/N)],Data[N20 (mg/km)])</f>
        <v>#N/A</v>
      </c>
      <c r="O1394" s="129" t="e" cm="1">
        <f t="array" ref="O1394">_xlfn.XLOOKUP($A1394&amp;$Q$3,Data[Index]&amp;Data[Valid Test, Can be used for conformity (Y/N)],Data[l/100km])</f>
        <v>#N/A</v>
      </c>
      <c r="P1394" s="138">
        <f>_xlfn.XLOOKUP($A1394,Data[Index],Data[Comments])</f>
        <v>0</v>
      </c>
    </row>
    <row r="1395" spans="1:16" x14ac:dyDescent="0.2">
      <c r="A1395" s="129"/>
      <c r="B1395" s="129"/>
      <c r="C1395" s="129" t="e" cm="1">
        <f t="array" ref="C1395">_xlfn.XLOOKUP($A1395&amp;$Q$3&amp;$R$3,Data[Index]&amp;Data[Valid Test, Can be used for conformity (Y/N)]&amp;Data[Cycle],Data[Test Name])</f>
        <v>#N/A</v>
      </c>
      <c r="D1395" s="167" t="e" cm="1">
        <f t="array" ref="D1395">_xlfn.XLOOKUP($A1395&amp;$Q$3&amp;$R$3,Data[Index]&amp;Data[Valid Test, Can be used for conformity (Y/N)]&amp;Data[Cycle],Data[Mileage (Miles)])</f>
        <v>#N/A</v>
      </c>
      <c r="E1395" s="130" t="e" cm="1">
        <f t="array" ref="E1395">_xlfn.XLOOKUP($A1395&amp;$Q$3&amp;$R$3,Data[Index]&amp;Data[Valid Test, Can be used for conformity (Y/N)]&amp;Data[Cycle],Data[Date])</f>
        <v>#N/A</v>
      </c>
      <c r="F1395" s="129" t="e" cm="1">
        <f t="array" ref="F1395">_xlfn.XLOOKUP($A1395&amp;$Q$3&amp;$R$3,Data[Index]&amp;Data[Valid Test, Can be used for conformity (Y/N)]&amp;Data[Cycle],Data[CO/km (mg)])</f>
        <v>#N/A</v>
      </c>
      <c r="G1395" s="129" t="e" cm="1">
        <f t="array" ref="G1395">_xlfn.XLOOKUP($A1395&amp;$Q$3,Data[Index]&amp;Data[Valid Test, Can be used for conformity (Y/N)],Data[CO2/km (g)])</f>
        <v>#N/A</v>
      </c>
      <c r="H1395" s="129" t="e" cm="1">
        <f t="array" ref="H1395">_xlfn.XLOOKUP($A1395&amp;$Q$3,Data[Index]&amp;Data[Valid Test, Can be used for conformity (Y/N)],Data[THC/km (mg)])</f>
        <v>#N/A</v>
      </c>
      <c r="I1395" s="129" t="e" cm="1">
        <f t="array" ref="I1395">_xlfn.XLOOKUP($A1395&amp;$Q$3,Data[Index]&amp;Data[Valid Test, Can be used for conformity (Y/N)],Data[NOx/km (mg)])</f>
        <v>#N/A</v>
      </c>
      <c r="J1395" s="129" t="e" cm="1">
        <f t="array" ref="J1395">_xlfn.XLOOKUP($A1395&amp;$Q$3,Data[Index]&amp;Data[Valid Test, Can be used for conformity (Y/N)],Data[THC + NOx/km (mg)])</f>
        <v>#N/A</v>
      </c>
      <c r="K1395" s="142" t="e" cm="1">
        <f t="array" ref="K1395">_xlfn.XLOOKUP($A1395&amp;$Q$3,Data[Index]&amp;Data[Valid Test, Can be used for conformity (Y/N)],Data[PN/km ('#)])</f>
        <v>#N/A</v>
      </c>
      <c r="L1395" s="129" t="e" cm="1">
        <f t="array" ref="L1395">_xlfn.XLOOKUP($A1395&amp;$Q$3,Data[Index]&amp;Data[Valid Test, Can be used for conformity (Y/N)],Data[PM/km (mg)])</f>
        <v>#N/A</v>
      </c>
      <c r="M1395" s="126" t="e" cm="1">
        <f t="array" ref="M1395">_xlfn.XLOOKUP($A1395&amp;$Q$3,Data[Index]&amp;Data[Valid Test, Can be used for conformity (Y/N)],Data[CH4 (mg/km)])</f>
        <v>#N/A</v>
      </c>
      <c r="N1395" s="126" t="e" cm="1">
        <f t="array" ref="N1395">_xlfn.XLOOKUP($A1395&amp;$Q$3,Data[Index]&amp;Data[Valid Test, Can be used for conformity (Y/N)],Data[N20 (mg/km)])</f>
        <v>#N/A</v>
      </c>
      <c r="O1395" s="129" t="e" cm="1">
        <f t="array" ref="O1395">_xlfn.XLOOKUP($A1395&amp;$Q$3,Data[Index]&amp;Data[Valid Test, Can be used for conformity (Y/N)],Data[l/100km])</f>
        <v>#N/A</v>
      </c>
      <c r="P1395" s="138" t="e">
        <f>_xlfn.XLOOKUP($A1395,Data[Index],Data[Comments])</f>
        <v>#N/A</v>
      </c>
    </row>
    <row r="1396" spans="1:16" x14ac:dyDescent="0.2">
      <c r="A1396" s="129"/>
      <c r="B1396" s="129"/>
      <c r="C1396" s="129" t="e" cm="1">
        <f t="array" ref="C1396">_xlfn.XLOOKUP($A1396&amp;$Q$3&amp;$R$3,Data[Index]&amp;Data[Valid Test, Can be used for conformity (Y/N)]&amp;Data[Cycle],Data[Test Name])</f>
        <v>#N/A</v>
      </c>
      <c r="D1396" s="167" t="e" cm="1">
        <f t="array" ref="D1396">_xlfn.XLOOKUP($A1396&amp;$Q$3&amp;$R$3,Data[Index]&amp;Data[Valid Test, Can be used for conformity (Y/N)]&amp;Data[Cycle],Data[Mileage (Miles)])</f>
        <v>#N/A</v>
      </c>
      <c r="E1396" s="130" t="e" cm="1">
        <f t="array" ref="E1396">_xlfn.XLOOKUP($A1396&amp;$Q$3&amp;$R$3,Data[Index]&amp;Data[Valid Test, Can be used for conformity (Y/N)]&amp;Data[Cycle],Data[Date])</f>
        <v>#N/A</v>
      </c>
      <c r="F1396" s="129" t="e" cm="1">
        <f t="array" ref="F1396">_xlfn.XLOOKUP($A1396&amp;$Q$3&amp;$R$3,Data[Index]&amp;Data[Valid Test, Can be used for conformity (Y/N)]&amp;Data[Cycle],Data[CO/km (mg)])</f>
        <v>#N/A</v>
      </c>
      <c r="G1396" s="129" t="e" cm="1">
        <f t="array" ref="G1396">_xlfn.XLOOKUP($A1396&amp;$Q$3,Data[Index]&amp;Data[Valid Test, Can be used for conformity (Y/N)],Data[CO2/km (g)])</f>
        <v>#N/A</v>
      </c>
      <c r="H1396" s="129" t="e" cm="1">
        <f t="array" ref="H1396">_xlfn.XLOOKUP($A1396&amp;$Q$3,Data[Index]&amp;Data[Valid Test, Can be used for conformity (Y/N)],Data[THC/km (mg)])</f>
        <v>#N/A</v>
      </c>
      <c r="I1396" s="129" t="e" cm="1">
        <f t="array" ref="I1396">_xlfn.XLOOKUP($A1396&amp;$Q$3,Data[Index]&amp;Data[Valid Test, Can be used for conformity (Y/N)],Data[NOx/km (mg)])</f>
        <v>#N/A</v>
      </c>
      <c r="J1396" s="129" t="e" cm="1">
        <f t="array" ref="J1396">_xlfn.XLOOKUP($A1396&amp;$Q$3,Data[Index]&amp;Data[Valid Test, Can be used for conformity (Y/N)],Data[THC + NOx/km (mg)])</f>
        <v>#N/A</v>
      </c>
      <c r="K1396" s="142" t="e" cm="1">
        <f t="array" ref="K1396">_xlfn.XLOOKUP($A1396&amp;$Q$3,Data[Index]&amp;Data[Valid Test, Can be used for conformity (Y/N)],Data[PN/km ('#)])</f>
        <v>#N/A</v>
      </c>
      <c r="L1396" s="129" t="e" cm="1">
        <f t="array" ref="L1396">_xlfn.XLOOKUP($A1396&amp;$Q$3,Data[Index]&amp;Data[Valid Test, Can be used for conformity (Y/N)],Data[PM/km (mg)])</f>
        <v>#N/A</v>
      </c>
      <c r="M1396" s="126" t="e" cm="1">
        <f t="array" ref="M1396">_xlfn.XLOOKUP($A1396&amp;$Q$3,Data[Index]&amp;Data[Valid Test, Can be used for conformity (Y/N)],Data[CH4 (mg/km)])</f>
        <v>#N/A</v>
      </c>
      <c r="N1396" s="126" t="e" cm="1">
        <f t="array" ref="N1396">_xlfn.XLOOKUP($A1396&amp;$Q$3,Data[Index]&amp;Data[Valid Test, Can be used for conformity (Y/N)],Data[N20 (mg/km)])</f>
        <v>#N/A</v>
      </c>
      <c r="O1396" s="129" t="e" cm="1">
        <f t="array" ref="O1396">_xlfn.XLOOKUP($A1396&amp;$Q$3,Data[Index]&amp;Data[Valid Test, Can be used for conformity (Y/N)],Data[l/100km])</f>
        <v>#N/A</v>
      </c>
      <c r="P1396" s="138">
        <f>_xlfn.XLOOKUP($A1396,Data[Index],Data[Comments])</f>
        <v>0</v>
      </c>
    </row>
    <row r="1397" spans="1:16" x14ac:dyDescent="0.2">
      <c r="A1397" s="129"/>
      <c r="B1397" s="129"/>
      <c r="C1397" s="129" t="e" cm="1">
        <f t="array" ref="C1397">_xlfn.XLOOKUP($A1397&amp;$Q$3&amp;$R$3,Data[Index]&amp;Data[Valid Test, Can be used for conformity (Y/N)]&amp;Data[Cycle],Data[Test Name])</f>
        <v>#N/A</v>
      </c>
      <c r="D1397" s="167" t="e" cm="1">
        <f t="array" ref="D1397">_xlfn.XLOOKUP($A1397&amp;$Q$3&amp;$R$3,Data[Index]&amp;Data[Valid Test, Can be used for conformity (Y/N)]&amp;Data[Cycle],Data[Mileage (Miles)])</f>
        <v>#N/A</v>
      </c>
      <c r="E1397" s="130" t="e" cm="1">
        <f t="array" ref="E1397">_xlfn.XLOOKUP($A1397&amp;$Q$3&amp;$R$3,Data[Index]&amp;Data[Valid Test, Can be used for conformity (Y/N)]&amp;Data[Cycle],Data[Date])</f>
        <v>#N/A</v>
      </c>
      <c r="F1397" s="129" t="e" cm="1">
        <f t="array" ref="F1397">_xlfn.XLOOKUP($A1397&amp;$Q$3&amp;$R$3,Data[Index]&amp;Data[Valid Test, Can be used for conformity (Y/N)]&amp;Data[Cycle],Data[CO/km (mg)])</f>
        <v>#N/A</v>
      </c>
      <c r="G1397" s="129" t="e" cm="1">
        <f t="array" ref="G1397">_xlfn.XLOOKUP($A1397&amp;$Q$3,Data[Index]&amp;Data[Valid Test, Can be used for conformity (Y/N)],Data[CO2/km (g)])</f>
        <v>#N/A</v>
      </c>
      <c r="H1397" s="129" t="e" cm="1">
        <f t="array" ref="H1397">_xlfn.XLOOKUP($A1397&amp;$Q$3,Data[Index]&amp;Data[Valid Test, Can be used for conformity (Y/N)],Data[THC/km (mg)])</f>
        <v>#N/A</v>
      </c>
      <c r="I1397" s="129" t="e" cm="1">
        <f t="array" ref="I1397">_xlfn.XLOOKUP($A1397&amp;$Q$3,Data[Index]&amp;Data[Valid Test, Can be used for conformity (Y/N)],Data[NOx/km (mg)])</f>
        <v>#N/A</v>
      </c>
      <c r="J1397" s="129" t="e" cm="1">
        <f t="array" ref="J1397">_xlfn.XLOOKUP($A1397&amp;$Q$3,Data[Index]&amp;Data[Valid Test, Can be used for conformity (Y/N)],Data[THC + NOx/km (mg)])</f>
        <v>#N/A</v>
      </c>
      <c r="K1397" s="142" t="e" cm="1">
        <f t="array" ref="K1397">_xlfn.XLOOKUP($A1397&amp;$Q$3,Data[Index]&amp;Data[Valid Test, Can be used for conformity (Y/N)],Data[PN/km ('#)])</f>
        <v>#N/A</v>
      </c>
      <c r="L1397" s="129" t="e" cm="1">
        <f t="array" ref="L1397">_xlfn.XLOOKUP($A1397&amp;$Q$3,Data[Index]&amp;Data[Valid Test, Can be used for conformity (Y/N)],Data[PM/km (mg)])</f>
        <v>#N/A</v>
      </c>
      <c r="M1397" s="126" t="e" cm="1">
        <f t="array" ref="M1397">_xlfn.XLOOKUP($A1397&amp;$Q$3,Data[Index]&amp;Data[Valid Test, Can be used for conformity (Y/N)],Data[CH4 (mg/km)])</f>
        <v>#N/A</v>
      </c>
      <c r="N1397" s="126" t="e" cm="1">
        <f t="array" ref="N1397">_xlfn.XLOOKUP($A1397&amp;$Q$3,Data[Index]&amp;Data[Valid Test, Can be used for conformity (Y/N)],Data[N20 (mg/km)])</f>
        <v>#N/A</v>
      </c>
      <c r="O1397" s="129" t="e" cm="1">
        <f t="array" ref="O1397">_xlfn.XLOOKUP($A1397&amp;$Q$3,Data[Index]&amp;Data[Valid Test, Can be used for conformity (Y/N)],Data[l/100km])</f>
        <v>#N/A</v>
      </c>
      <c r="P1397" s="138">
        <f>_xlfn.XLOOKUP($A1397,Data[Index],Data[Comments])</f>
        <v>0</v>
      </c>
    </row>
    <row r="1398" spans="1:16" x14ac:dyDescent="0.2">
      <c r="A1398" s="129"/>
      <c r="B1398" s="129"/>
      <c r="C1398" s="129" t="e" cm="1">
        <f t="array" ref="C1398">_xlfn.XLOOKUP($A1398&amp;$Q$3&amp;$R$3,Data[Index]&amp;Data[Valid Test, Can be used for conformity (Y/N)]&amp;Data[Cycle],Data[Test Name])</f>
        <v>#N/A</v>
      </c>
      <c r="D1398" s="167" t="e" cm="1">
        <f t="array" ref="D1398">_xlfn.XLOOKUP($A1398&amp;$Q$3&amp;$R$3,Data[Index]&amp;Data[Valid Test, Can be used for conformity (Y/N)]&amp;Data[Cycle],Data[Mileage (Miles)])</f>
        <v>#N/A</v>
      </c>
      <c r="E1398" s="130" t="e" cm="1">
        <f t="array" ref="E1398">_xlfn.XLOOKUP($A1398&amp;$Q$3&amp;$R$3,Data[Index]&amp;Data[Valid Test, Can be used for conformity (Y/N)]&amp;Data[Cycle],Data[Date])</f>
        <v>#N/A</v>
      </c>
      <c r="F1398" s="129" t="e" cm="1">
        <f t="array" ref="F1398">_xlfn.XLOOKUP($A1398&amp;$Q$3&amp;$R$3,Data[Index]&amp;Data[Valid Test, Can be used for conformity (Y/N)]&amp;Data[Cycle],Data[CO/km (mg)])</f>
        <v>#N/A</v>
      </c>
      <c r="G1398" s="129" t="e" cm="1">
        <f t="array" ref="G1398">_xlfn.XLOOKUP($A1398&amp;$Q$3,Data[Index]&amp;Data[Valid Test, Can be used for conformity (Y/N)],Data[CO2/km (g)])</f>
        <v>#N/A</v>
      </c>
      <c r="H1398" s="129" t="e" cm="1">
        <f t="array" ref="H1398">_xlfn.XLOOKUP($A1398&amp;$Q$3,Data[Index]&amp;Data[Valid Test, Can be used for conformity (Y/N)],Data[THC/km (mg)])</f>
        <v>#N/A</v>
      </c>
      <c r="I1398" s="129" t="e" cm="1">
        <f t="array" ref="I1398">_xlfn.XLOOKUP($A1398&amp;$Q$3,Data[Index]&amp;Data[Valid Test, Can be used for conformity (Y/N)],Data[NOx/km (mg)])</f>
        <v>#N/A</v>
      </c>
      <c r="J1398" s="129" t="e" cm="1">
        <f t="array" ref="J1398">_xlfn.XLOOKUP($A1398&amp;$Q$3,Data[Index]&amp;Data[Valid Test, Can be used for conformity (Y/N)],Data[THC + NOx/km (mg)])</f>
        <v>#N/A</v>
      </c>
      <c r="K1398" s="142" t="e" cm="1">
        <f t="array" ref="K1398">_xlfn.XLOOKUP($A1398&amp;$Q$3,Data[Index]&amp;Data[Valid Test, Can be used for conformity (Y/N)],Data[PN/km ('#)])</f>
        <v>#N/A</v>
      </c>
      <c r="L1398" s="129" t="e" cm="1">
        <f t="array" ref="L1398">_xlfn.XLOOKUP($A1398&amp;$Q$3,Data[Index]&amp;Data[Valid Test, Can be used for conformity (Y/N)],Data[PM/km (mg)])</f>
        <v>#N/A</v>
      </c>
      <c r="M1398" s="126" t="e" cm="1">
        <f t="array" ref="M1398">_xlfn.XLOOKUP($A1398&amp;$Q$3,Data[Index]&amp;Data[Valid Test, Can be used for conformity (Y/N)],Data[CH4 (mg/km)])</f>
        <v>#N/A</v>
      </c>
      <c r="N1398" s="126" t="e" cm="1">
        <f t="array" ref="N1398">_xlfn.XLOOKUP($A1398&amp;$Q$3,Data[Index]&amp;Data[Valid Test, Can be used for conformity (Y/N)],Data[N20 (mg/km)])</f>
        <v>#N/A</v>
      </c>
      <c r="O1398" s="129" t="e" cm="1">
        <f t="array" ref="O1398">_xlfn.XLOOKUP($A1398&amp;$Q$3,Data[Index]&amp;Data[Valid Test, Can be used for conformity (Y/N)],Data[l/100km])</f>
        <v>#N/A</v>
      </c>
      <c r="P1398" s="138" t="e">
        <f>_xlfn.XLOOKUP($A1398,Data[Index],Data[Comments])</f>
        <v>#N/A</v>
      </c>
    </row>
    <row r="1399" spans="1:16" x14ac:dyDescent="0.2">
      <c r="A1399" s="129"/>
      <c r="B1399" s="129"/>
      <c r="C1399" s="129" t="e" cm="1">
        <f t="array" ref="C1399">_xlfn.XLOOKUP($A1399&amp;$Q$3&amp;$R$3,Data[Index]&amp;Data[Valid Test, Can be used for conformity (Y/N)]&amp;Data[Cycle],Data[Test Name])</f>
        <v>#N/A</v>
      </c>
      <c r="D1399" s="167" t="e" cm="1">
        <f t="array" ref="D1399">_xlfn.XLOOKUP($A1399&amp;$Q$3&amp;$R$3,Data[Index]&amp;Data[Valid Test, Can be used for conformity (Y/N)]&amp;Data[Cycle],Data[Mileage (Miles)])</f>
        <v>#N/A</v>
      </c>
      <c r="E1399" s="130" t="e" cm="1">
        <f t="array" ref="E1399">_xlfn.XLOOKUP($A1399&amp;$Q$3&amp;$R$3,Data[Index]&amp;Data[Valid Test, Can be used for conformity (Y/N)]&amp;Data[Cycle],Data[Date])</f>
        <v>#N/A</v>
      </c>
      <c r="F1399" s="129" t="e" cm="1">
        <f t="array" ref="F1399">_xlfn.XLOOKUP($A1399&amp;$Q$3&amp;$R$3,Data[Index]&amp;Data[Valid Test, Can be used for conformity (Y/N)]&amp;Data[Cycle],Data[CO/km (mg)])</f>
        <v>#N/A</v>
      </c>
      <c r="G1399" s="129" t="e" cm="1">
        <f t="array" ref="G1399">_xlfn.XLOOKUP($A1399&amp;$Q$3,Data[Index]&amp;Data[Valid Test, Can be used for conformity (Y/N)],Data[CO2/km (g)])</f>
        <v>#N/A</v>
      </c>
      <c r="H1399" s="129" t="e" cm="1">
        <f t="array" ref="H1399">_xlfn.XLOOKUP($A1399&amp;$Q$3,Data[Index]&amp;Data[Valid Test, Can be used for conformity (Y/N)],Data[THC/km (mg)])</f>
        <v>#N/A</v>
      </c>
      <c r="I1399" s="129" t="e" cm="1">
        <f t="array" ref="I1399">_xlfn.XLOOKUP($A1399&amp;$Q$3,Data[Index]&amp;Data[Valid Test, Can be used for conformity (Y/N)],Data[NOx/km (mg)])</f>
        <v>#N/A</v>
      </c>
      <c r="J1399" s="129" t="e" cm="1">
        <f t="array" ref="J1399">_xlfn.XLOOKUP($A1399&amp;$Q$3,Data[Index]&amp;Data[Valid Test, Can be used for conformity (Y/N)],Data[THC + NOx/km (mg)])</f>
        <v>#N/A</v>
      </c>
      <c r="K1399" s="142" t="e" cm="1">
        <f t="array" ref="K1399">_xlfn.XLOOKUP($A1399&amp;$Q$3,Data[Index]&amp;Data[Valid Test, Can be used for conformity (Y/N)],Data[PN/km ('#)])</f>
        <v>#N/A</v>
      </c>
      <c r="L1399" s="129" t="e" cm="1">
        <f t="array" ref="L1399">_xlfn.XLOOKUP($A1399&amp;$Q$3,Data[Index]&amp;Data[Valid Test, Can be used for conformity (Y/N)],Data[PM/km (mg)])</f>
        <v>#N/A</v>
      </c>
      <c r="M1399" s="126" t="e" cm="1">
        <f t="array" ref="M1399">_xlfn.XLOOKUP($A1399&amp;$Q$3,Data[Index]&amp;Data[Valid Test, Can be used for conformity (Y/N)],Data[CH4 (mg/km)])</f>
        <v>#N/A</v>
      </c>
      <c r="N1399" s="126" t="e" cm="1">
        <f t="array" ref="N1399">_xlfn.XLOOKUP($A1399&amp;$Q$3,Data[Index]&amp;Data[Valid Test, Can be used for conformity (Y/N)],Data[N20 (mg/km)])</f>
        <v>#N/A</v>
      </c>
      <c r="O1399" s="129" t="e" cm="1">
        <f t="array" ref="O1399">_xlfn.XLOOKUP($A1399&amp;$Q$3,Data[Index]&amp;Data[Valid Test, Can be used for conformity (Y/N)],Data[l/100km])</f>
        <v>#N/A</v>
      </c>
      <c r="P1399" s="138" t="e">
        <f>_xlfn.XLOOKUP($A1399,Data[Index],Data[Comments])</f>
        <v>#N/A</v>
      </c>
    </row>
    <row r="1400" spans="1:16" x14ac:dyDescent="0.2">
      <c r="A1400" s="129"/>
      <c r="B1400" s="129"/>
      <c r="C1400" s="129" t="e" cm="1">
        <f t="array" ref="C1400">_xlfn.XLOOKUP($A1400&amp;$Q$3&amp;$R$3,Data[Index]&amp;Data[Valid Test, Can be used for conformity (Y/N)]&amp;Data[Cycle],Data[Test Name])</f>
        <v>#N/A</v>
      </c>
      <c r="D1400" s="167" t="e" cm="1">
        <f t="array" ref="D1400">_xlfn.XLOOKUP($A1400&amp;$Q$3&amp;$R$3,Data[Index]&amp;Data[Valid Test, Can be used for conformity (Y/N)]&amp;Data[Cycle],Data[Mileage (Miles)])</f>
        <v>#N/A</v>
      </c>
      <c r="E1400" s="130" t="e" cm="1">
        <f t="array" ref="E1400">_xlfn.XLOOKUP($A1400&amp;$Q$3&amp;$R$3,Data[Index]&amp;Data[Valid Test, Can be used for conformity (Y/N)]&amp;Data[Cycle],Data[Date])</f>
        <v>#N/A</v>
      </c>
      <c r="F1400" s="129" t="e" cm="1">
        <f t="array" ref="F1400">_xlfn.XLOOKUP($A1400&amp;$Q$3&amp;$R$3,Data[Index]&amp;Data[Valid Test, Can be used for conformity (Y/N)]&amp;Data[Cycle],Data[CO/km (mg)])</f>
        <v>#N/A</v>
      </c>
      <c r="G1400" s="129" t="e" cm="1">
        <f t="array" ref="G1400">_xlfn.XLOOKUP($A1400&amp;$Q$3,Data[Index]&amp;Data[Valid Test, Can be used for conformity (Y/N)],Data[CO2/km (g)])</f>
        <v>#N/A</v>
      </c>
      <c r="H1400" s="129" t="e" cm="1">
        <f t="array" ref="H1400">_xlfn.XLOOKUP($A1400&amp;$Q$3,Data[Index]&amp;Data[Valid Test, Can be used for conformity (Y/N)],Data[THC/km (mg)])</f>
        <v>#N/A</v>
      </c>
      <c r="I1400" s="129" t="e" cm="1">
        <f t="array" ref="I1400">_xlfn.XLOOKUP($A1400&amp;$Q$3,Data[Index]&amp;Data[Valid Test, Can be used for conformity (Y/N)],Data[NOx/km (mg)])</f>
        <v>#N/A</v>
      </c>
      <c r="J1400" s="129" t="e" cm="1">
        <f t="array" ref="J1400">_xlfn.XLOOKUP($A1400&amp;$Q$3,Data[Index]&amp;Data[Valid Test, Can be used for conformity (Y/N)],Data[THC + NOx/km (mg)])</f>
        <v>#N/A</v>
      </c>
      <c r="K1400" s="142" t="e" cm="1">
        <f t="array" ref="K1400">_xlfn.XLOOKUP($A1400&amp;$Q$3,Data[Index]&amp;Data[Valid Test, Can be used for conformity (Y/N)],Data[PN/km ('#)])</f>
        <v>#N/A</v>
      </c>
      <c r="L1400" s="129" t="e" cm="1">
        <f t="array" ref="L1400">_xlfn.XLOOKUP($A1400&amp;$Q$3,Data[Index]&amp;Data[Valid Test, Can be used for conformity (Y/N)],Data[PM/km (mg)])</f>
        <v>#N/A</v>
      </c>
      <c r="M1400" s="126" t="e" cm="1">
        <f t="array" ref="M1400">_xlfn.XLOOKUP($A1400&amp;$Q$3,Data[Index]&amp;Data[Valid Test, Can be used for conformity (Y/N)],Data[CH4 (mg/km)])</f>
        <v>#N/A</v>
      </c>
      <c r="N1400" s="126" t="e" cm="1">
        <f t="array" ref="N1400">_xlfn.XLOOKUP($A1400&amp;$Q$3,Data[Index]&amp;Data[Valid Test, Can be used for conformity (Y/N)],Data[N20 (mg/km)])</f>
        <v>#N/A</v>
      </c>
      <c r="O1400" s="129" t="e" cm="1">
        <f t="array" ref="O1400">_xlfn.XLOOKUP($A1400&amp;$Q$3,Data[Index]&amp;Data[Valid Test, Can be used for conformity (Y/N)],Data[l/100km])</f>
        <v>#N/A</v>
      </c>
      <c r="P1400" s="138" t="e">
        <f>_xlfn.XLOOKUP($A1400,Data[Index],Data[Comments])</f>
        <v>#N/A</v>
      </c>
    </row>
    <row r="1401" spans="1:16" x14ac:dyDescent="0.2">
      <c r="A1401" s="129"/>
      <c r="B1401" s="129"/>
      <c r="C1401" s="129" t="e" cm="1">
        <f t="array" ref="C1401">_xlfn.XLOOKUP($A1401&amp;$Q$3&amp;$R$3,Data[Index]&amp;Data[Valid Test, Can be used for conformity (Y/N)]&amp;Data[Cycle],Data[Test Name])</f>
        <v>#N/A</v>
      </c>
      <c r="D1401" s="167" t="e" cm="1">
        <f t="array" ref="D1401">_xlfn.XLOOKUP($A1401&amp;$Q$3&amp;$R$3,Data[Index]&amp;Data[Valid Test, Can be used for conformity (Y/N)]&amp;Data[Cycle],Data[Mileage (Miles)])</f>
        <v>#N/A</v>
      </c>
      <c r="E1401" s="130" t="e" cm="1">
        <f t="array" ref="E1401">_xlfn.XLOOKUP($A1401&amp;$Q$3&amp;$R$3,Data[Index]&amp;Data[Valid Test, Can be used for conformity (Y/N)]&amp;Data[Cycle],Data[Date])</f>
        <v>#N/A</v>
      </c>
      <c r="F1401" s="129" t="e" cm="1">
        <f t="array" ref="F1401">_xlfn.XLOOKUP($A1401&amp;$Q$3&amp;$R$3,Data[Index]&amp;Data[Valid Test, Can be used for conformity (Y/N)]&amp;Data[Cycle],Data[CO/km (mg)])</f>
        <v>#N/A</v>
      </c>
      <c r="G1401" s="129" t="e" cm="1">
        <f t="array" ref="G1401">_xlfn.XLOOKUP($A1401&amp;$Q$3,Data[Index]&amp;Data[Valid Test, Can be used for conformity (Y/N)],Data[CO2/km (g)])</f>
        <v>#N/A</v>
      </c>
      <c r="H1401" s="129" t="e" cm="1">
        <f t="array" ref="H1401">_xlfn.XLOOKUP($A1401&amp;$Q$3,Data[Index]&amp;Data[Valid Test, Can be used for conformity (Y/N)],Data[THC/km (mg)])</f>
        <v>#N/A</v>
      </c>
      <c r="I1401" s="129" t="e" cm="1">
        <f t="array" ref="I1401">_xlfn.XLOOKUP($A1401&amp;$Q$3,Data[Index]&amp;Data[Valid Test, Can be used for conformity (Y/N)],Data[NOx/km (mg)])</f>
        <v>#N/A</v>
      </c>
      <c r="J1401" s="129" t="e" cm="1">
        <f t="array" ref="J1401">_xlfn.XLOOKUP($A1401&amp;$Q$3,Data[Index]&amp;Data[Valid Test, Can be used for conformity (Y/N)],Data[THC + NOx/km (mg)])</f>
        <v>#N/A</v>
      </c>
      <c r="K1401" s="142" t="e" cm="1">
        <f t="array" ref="K1401">_xlfn.XLOOKUP($A1401&amp;$Q$3,Data[Index]&amp;Data[Valid Test, Can be used for conformity (Y/N)],Data[PN/km ('#)])</f>
        <v>#N/A</v>
      </c>
      <c r="L1401" s="129" t="e" cm="1">
        <f t="array" ref="L1401">_xlfn.XLOOKUP($A1401&amp;$Q$3,Data[Index]&amp;Data[Valid Test, Can be used for conformity (Y/N)],Data[PM/km (mg)])</f>
        <v>#N/A</v>
      </c>
      <c r="M1401" s="126" t="e" cm="1">
        <f t="array" ref="M1401">_xlfn.XLOOKUP($A1401&amp;$Q$3,Data[Index]&amp;Data[Valid Test, Can be used for conformity (Y/N)],Data[CH4 (mg/km)])</f>
        <v>#N/A</v>
      </c>
      <c r="N1401" s="126" t="e" cm="1">
        <f t="array" ref="N1401">_xlfn.XLOOKUP($A1401&amp;$Q$3,Data[Index]&amp;Data[Valid Test, Can be used for conformity (Y/N)],Data[N20 (mg/km)])</f>
        <v>#N/A</v>
      </c>
      <c r="O1401" s="129" t="e" cm="1">
        <f t="array" ref="O1401">_xlfn.XLOOKUP($A1401&amp;$Q$3,Data[Index]&amp;Data[Valid Test, Can be used for conformity (Y/N)],Data[l/100km])</f>
        <v>#N/A</v>
      </c>
      <c r="P1401" s="138">
        <f>_xlfn.XLOOKUP($A1401,Data[Index],Data[Comments])</f>
        <v>0</v>
      </c>
    </row>
    <row r="1402" spans="1:16" x14ac:dyDescent="0.2">
      <c r="A1402" s="129"/>
      <c r="B1402" s="129"/>
      <c r="C1402" s="129" t="e" cm="1">
        <f t="array" ref="C1402">_xlfn.XLOOKUP($A1402&amp;$Q$3&amp;$R$3,Data[Index]&amp;Data[Valid Test, Can be used for conformity (Y/N)]&amp;Data[Cycle],Data[Test Name])</f>
        <v>#N/A</v>
      </c>
      <c r="D1402" s="167" t="e" cm="1">
        <f t="array" ref="D1402">_xlfn.XLOOKUP($A1402&amp;$Q$3&amp;$R$3,Data[Index]&amp;Data[Valid Test, Can be used for conformity (Y/N)]&amp;Data[Cycle],Data[Mileage (Miles)])</f>
        <v>#N/A</v>
      </c>
      <c r="E1402" s="130" t="e" cm="1">
        <f t="array" ref="E1402">_xlfn.XLOOKUP($A1402&amp;$Q$3&amp;$R$3,Data[Index]&amp;Data[Valid Test, Can be used for conformity (Y/N)]&amp;Data[Cycle],Data[Date])</f>
        <v>#N/A</v>
      </c>
      <c r="F1402" s="129" t="e" cm="1">
        <f t="array" ref="F1402">_xlfn.XLOOKUP($A1402&amp;$Q$3&amp;$R$3,Data[Index]&amp;Data[Valid Test, Can be used for conformity (Y/N)]&amp;Data[Cycle],Data[CO/km (mg)])</f>
        <v>#N/A</v>
      </c>
      <c r="G1402" s="129" t="e" cm="1">
        <f t="array" ref="G1402">_xlfn.XLOOKUP($A1402&amp;$Q$3,Data[Index]&amp;Data[Valid Test, Can be used for conformity (Y/N)],Data[CO2/km (g)])</f>
        <v>#N/A</v>
      </c>
      <c r="H1402" s="129" t="e" cm="1">
        <f t="array" ref="H1402">_xlfn.XLOOKUP($A1402&amp;$Q$3,Data[Index]&amp;Data[Valid Test, Can be used for conformity (Y/N)],Data[THC/km (mg)])</f>
        <v>#N/A</v>
      </c>
      <c r="I1402" s="129" t="e" cm="1">
        <f t="array" ref="I1402">_xlfn.XLOOKUP($A1402&amp;$Q$3,Data[Index]&amp;Data[Valid Test, Can be used for conformity (Y/N)],Data[NOx/km (mg)])</f>
        <v>#N/A</v>
      </c>
      <c r="J1402" s="129" t="e" cm="1">
        <f t="array" ref="J1402">_xlfn.XLOOKUP($A1402&amp;$Q$3,Data[Index]&amp;Data[Valid Test, Can be used for conformity (Y/N)],Data[THC + NOx/km (mg)])</f>
        <v>#N/A</v>
      </c>
      <c r="K1402" s="142" t="e" cm="1">
        <f t="array" ref="K1402">_xlfn.XLOOKUP($A1402&amp;$Q$3,Data[Index]&amp;Data[Valid Test, Can be used for conformity (Y/N)],Data[PN/km ('#)])</f>
        <v>#N/A</v>
      </c>
      <c r="L1402" s="129" t="e" cm="1">
        <f t="array" ref="L1402">_xlfn.XLOOKUP($A1402&amp;$Q$3,Data[Index]&amp;Data[Valid Test, Can be used for conformity (Y/N)],Data[PM/km (mg)])</f>
        <v>#N/A</v>
      </c>
      <c r="M1402" s="126" t="e" cm="1">
        <f t="array" ref="M1402">_xlfn.XLOOKUP($A1402&amp;$Q$3,Data[Index]&amp;Data[Valid Test, Can be used for conformity (Y/N)],Data[CH4 (mg/km)])</f>
        <v>#N/A</v>
      </c>
      <c r="N1402" s="126" t="e" cm="1">
        <f t="array" ref="N1402">_xlfn.XLOOKUP($A1402&amp;$Q$3,Data[Index]&amp;Data[Valid Test, Can be used for conformity (Y/N)],Data[N20 (mg/km)])</f>
        <v>#N/A</v>
      </c>
      <c r="O1402" s="129" t="e" cm="1">
        <f t="array" ref="O1402">_xlfn.XLOOKUP($A1402&amp;$Q$3,Data[Index]&amp;Data[Valid Test, Can be used for conformity (Y/N)],Data[l/100km])</f>
        <v>#N/A</v>
      </c>
      <c r="P1402" s="138">
        <f>_xlfn.XLOOKUP($A1402,Data[Index],Data[Comments])</f>
        <v>0</v>
      </c>
    </row>
    <row r="1403" spans="1:16" x14ac:dyDescent="0.2">
      <c r="A1403" s="129"/>
      <c r="B1403" s="129"/>
      <c r="C1403" s="129" t="e" cm="1">
        <f t="array" ref="C1403">_xlfn.XLOOKUP($A1403&amp;$Q$3&amp;$R$3,Data[Index]&amp;Data[Valid Test, Can be used for conformity (Y/N)]&amp;Data[Cycle],Data[Test Name])</f>
        <v>#N/A</v>
      </c>
      <c r="D1403" s="167" t="e" cm="1">
        <f t="array" ref="D1403">_xlfn.XLOOKUP($A1403&amp;$Q$3&amp;$R$3,Data[Index]&amp;Data[Valid Test, Can be used for conformity (Y/N)]&amp;Data[Cycle],Data[Mileage (Miles)])</f>
        <v>#N/A</v>
      </c>
      <c r="E1403" s="130" t="e" cm="1">
        <f t="array" ref="E1403">_xlfn.XLOOKUP($A1403&amp;$Q$3&amp;$R$3,Data[Index]&amp;Data[Valid Test, Can be used for conformity (Y/N)]&amp;Data[Cycle],Data[Date])</f>
        <v>#N/A</v>
      </c>
      <c r="F1403" s="129" t="e" cm="1">
        <f t="array" ref="F1403">_xlfn.XLOOKUP($A1403&amp;$Q$3&amp;$R$3,Data[Index]&amp;Data[Valid Test, Can be used for conformity (Y/N)]&amp;Data[Cycle],Data[CO/km (mg)])</f>
        <v>#N/A</v>
      </c>
      <c r="G1403" s="129" t="e" cm="1">
        <f t="array" ref="G1403">_xlfn.XLOOKUP($A1403&amp;$Q$3,Data[Index]&amp;Data[Valid Test, Can be used for conformity (Y/N)],Data[CO2/km (g)])</f>
        <v>#N/A</v>
      </c>
      <c r="H1403" s="129" t="e" cm="1">
        <f t="array" ref="H1403">_xlfn.XLOOKUP($A1403&amp;$Q$3,Data[Index]&amp;Data[Valid Test, Can be used for conformity (Y/N)],Data[THC/km (mg)])</f>
        <v>#N/A</v>
      </c>
      <c r="I1403" s="129" t="e" cm="1">
        <f t="array" ref="I1403">_xlfn.XLOOKUP($A1403&amp;$Q$3,Data[Index]&amp;Data[Valid Test, Can be used for conformity (Y/N)],Data[NOx/km (mg)])</f>
        <v>#N/A</v>
      </c>
      <c r="J1403" s="129" t="e" cm="1">
        <f t="array" ref="J1403">_xlfn.XLOOKUP($A1403&amp;$Q$3,Data[Index]&amp;Data[Valid Test, Can be used for conformity (Y/N)],Data[THC + NOx/km (mg)])</f>
        <v>#N/A</v>
      </c>
      <c r="K1403" s="142" t="e" cm="1">
        <f t="array" ref="K1403">_xlfn.XLOOKUP($A1403&amp;$Q$3,Data[Index]&amp;Data[Valid Test, Can be used for conformity (Y/N)],Data[PN/km ('#)])</f>
        <v>#N/A</v>
      </c>
      <c r="L1403" s="129" t="e" cm="1">
        <f t="array" ref="L1403">_xlfn.XLOOKUP($A1403&amp;$Q$3,Data[Index]&amp;Data[Valid Test, Can be used for conformity (Y/N)],Data[PM/km (mg)])</f>
        <v>#N/A</v>
      </c>
      <c r="M1403" s="126" t="e" cm="1">
        <f t="array" ref="M1403">_xlfn.XLOOKUP($A1403&amp;$Q$3,Data[Index]&amp;Data[Valid Test, Can be used for conformity (Y/N)],Data[CH4 (mg/km)])</f>
        <v>#N/A</v>
      </c>
      <c r="N1403" s="126" t="e" cm="1">
        <f t="array" ref="N1403">_xlfn.XLOOKUP($A1403&amp;$Q$3,Data[Index]&amp;Data[Valid Test, Can be used for conformity (Y/N)],Data[N20 (mg/km)])</f>
        <v>#N/A</v>
      </c>
      <c r="O1403" s="129" t="e" cm="1">
        <f t="array" ref="O1403">_xlfn.XLOOKUP($A1403&amp;$Q$3,Data[Index]&amp;Data[Valid Test, Can be used for conformity (Y/N)],Data[l/100km])</f>
        <v>#N/A</v>
      </c>
      <c r="P1403" s="138" t="e">
        <f>_xlfn.XLOOKUP($A1403,Data[Index],Data[Comments])</f>
        <v>#N/A</v>
      </c>
    </row>
    <row r="1404" spans="1:16" x14ac:dyDescent="0.2">
      <c r="A1404" s="129"/>
      <c r="B1404" s="129"/>
      <c r="C1404" s="129" t="e" cm="1">
        <f t="array" ref="C1404">_xlfn.XLOOKUP($A1404&amp;$Q$3&amp;$R$3,Data[Index]&amp;Data[Valid Test, Can be used for conformity (Y/N)]&amp;Data[Cycle],Data[Test Name])</f>
        <v>#N/A</v>
      </c>
      <c r="D1404" s="167" t="e" cm="1">
        <f t="array" ref="D1404">_xlfn.XLOOKUP($A1404&amp;$Q$3&amp;$R$3,Data[Index]&amp;Data[Valid Test, Can be used for conformity (Y/N)]&amp;Data[Cycle],Data[Mileage (Miles)])</f>
        <v>#N/A</v>
      </c>
      <c r="E1404" s="130" t="e" cm="1">
        <f t="array" ref="E1404">_xlfn.XLOOKUP($A1404&amp;$Q$3&amp;$R$3,Data[Index]&amp;Data[Valid Test, Can be used for conformity (Y/N)]&amp;Data[Cycle],Data[Date])</f>
        <v>#N/A</v>
      </c>
      <c r="F1404" s="129" t="e" cm="1">
        <f t="array" ref="F1404">_xlfn.XLOOKUP($A1404&amp;$Q$3&amp;$R$3,Data[Index]&amp;Data[Valid Test, Can be used for conformity (Y/N)]&amp;Data[Cycle],Data[CO/km (mg)])</f>
        <v>#N/A</v>
      </c>
      <c r="G1404" s="129" t="e" cm="1">
        <f t="array" ref="G1404">_xlfn.XLOOKUP($A1404&amp;$Q$3,Data[Index]&amp;Data[Valid Test, Can be used for conformity (Y/N)],Data[CO2/km (g)])</f>
        <v>#N/A</v>
      </c>
      <c r="H1404" s="129" t="e" cm="1">
        <f t="array" ref="H1404">_xlfn.XLOOKUP($A1404&amp;$Q$3,Data[Index]&amp;Data[Valid Test, Can be used for conformity (Y/N)],Data[THC/km (mg)])</f>
        <v>#N/A</v>
      </c>
      <c r="I1404" s="129" t="e" cm="1">
        <f t="array" ref="I1404">_xlfn.XLOOKUP($A1404&amp;$Q$3,Data[Index]&amp;Data[Valid Test, Can be used for conformity (Y/N)],Data[NOx/km (mg)])</f>
        <v>#N/A</v>
      </c>
      <c r="J1404" s="129" t="e" cm="1">
        <f t="array" ref="J1404">_xlfn.XLOOKUP($A1404&amp;$Q$3,Data[Index]&amp;Data[Valid Test, Can be used for conformity (Y/N)],Data[THC + NOx/km (mg)])</f>
        <v>#N/A</v>
      </c>
      <c r="K1404" s="142" t="e" cm="1">
        <f t="array" ref="K1404">_xlfn.XLOOKUP($A1404&amp;$Q$3,Data[Index]&amp;Data[Valid Test, Can be used for conformity (Y/N)],Data[PN/km ('#)])</f>
        <v>#N/A</v>
      </c>
      <c r="L1404" s="129" t="e" cm="1">
        <f t="array" ref="L1404">_xlfn.XLOOKUP($A1404&amp;$Q$3,Data[Index]&amp;Data[Valid Test, Can be used for conformity (Y/N)],Data[PM/km (mg)])</f>
        <v>#N/A</v>
      </c>
      <c r="M1404" s="126" t="e" cm="1">
        <f t="array" ref="M1404">_xlfn.XLOOKUP($A1404&amp;$Q$3,Data[Index]&amp;Data[Valid Test, Can be used for conformity (Y/N)],Data[CH4 (mg/km)])</f>
        <v>#N/A</v>
      </c>
      <c r="N1404" s="126" t="e" cm="1">
        <f t="array" ref="N1404">_xlfn.XLOOKUP($A1404&amp;$Q$3,Data[Index]&amp;Data[Valid Test, Can be used for conformity (Y/N)],Data[N20 (mg/km)])</f>
        <v>#N/A</v>
      </c>
      <c r="O1404" s="129" t="e" cm="1">
        <f t="array" ref="O1404">_xlfn.XLOOKUP($A1404&amp;$Q$3,Data[Index]&amp;Data[Valid Test, Can be used for conformity (Y/N)],Data[l/100km])</f>
        <v>#N/A</v>
      </c>
      <c r="P1404" s="138">
        <f>_xlfn.XLOOKUP($A1404,Data[Index],Data[Comments])</f>
        <v>0</v>
      </c>
    </row>
    <row r="1405" spans="1:16" x14ac:dyDescent="0.2">
      <c r="A1405" s="129"/>
      <c r="B1405" s="129"/>
      <c r="C1405" s="129" t="e" cm="1">
        <f t="array" ref="C1405">_xlfn.XLOOKUP($A1405&amp;$Q$3&amp;$R$3,Data[Index]&amp;Data[Valid Test, Can be used for conformity (Y/N)]&amp;Data[Cycle],Data[Test Name])</f>
        <v>#N/A</v>
      </c>
      <c r="D1405" s="167" t="e" cm="1">
        <f t="array" ref="D1405">_xlfn.XLOOKUP($A1405&amp;$Q$3&amp;$R$3,Data[Index]&amp;Data[Valid Test, Can be used for conformity (Y/N)]&amp;Data[Cycle],Data[Mileage (Miles)])</f>
        <v>#N/A</v>
      </c>
      <c r="E1405" s="130" t="e" cm="1">
        <f t="array" ref="E1405">_xlfn.XLOOKUP($A1405&amp;$Q$3&amp;$R$3,Data[Index]&amp;Data[Valid Test, Can be used for conformity (Y/N)]&amp;Data[Cycle],Data[Date])</f>
        <v>#N/A</v>
      </c>
      <c r="F1405" s="129" t="e" cm="1">
        <f t="array" ref="F1405">_xlfn.XLOOKUP($A1405&amp;$Q$3&amp;$R$3,Data[Index]&amp;Data[Valid Test, Can be used for conformity (Y/N)]&amp;Data[Cycle],Data[CO/km (mg)])</f>
        <v>#N/A</v>
      </c>
      <c r="G1405" s="129" t="e" cm="1">
        <f t="array" ref="G1405">_xlfn.XLOOKUP($A1405&amp;$Q$3,Data[Index]&amp;Data[Valid Test, Can be used for conformity (Y/N)],Data[CO2/km (g)])</f>
        <v>#N/A</v>
      </c>
      <c r="H1405" s="129" t="e" cm="1">
        <f t="array" ref="H1405">_xlfn.XLOOKUP($A1405&amp;$Q$3,Data[Index]&amp;Data[Valid Test, Can be used for conformity (Y/N)],Data[THC/km (mg)])</f>
        <v>#N/A</v>
      </c>
      <c r="I1405" s="129" t="e" cm="1">
        <f t="array" ref="I1405">_xlfn.XLOOKUP($A1405&amp;$Q$3,Data[Index]&amp;Data[Valid Test, Can be used for conformity (Y/N)],Data[NOx/km (mg)])</f>
        <v>#N/A</v>
      </c>
      <c r="J1405" s="129" t="e" cm="1">
        <f t="array" ref="J1405">_xlfn.XLOOKUP($A1405&amp;$Q$3,Data[Index]&amp;Data[Valid Test, Can be used for conformity (Y/N)],Data[THC + NOx/km (mg)])</f>
        <v>#N/A</v>
      </c>
      <c r="K1405" s="142" t="e" cm="1">
        <f t="array" ref="K1405">_xlfn.XLOOKUP($A1405&amp;$Q$3,Data[Index]&amp;Data[Valid Test, Can be used for conformity (Y/N)],Data[PN/km ('#)])</f>
        <v>#N/A</v>
      </c>
      <c r="L1405" s="129" t="e" cm="1">
        <f t="array" ref="L1405">_xlfn.XLOOKUP($A1405&amp;$Q$3,Data[Index]&amp;Data[Valid Test, Can be used for conformity (Y/N)],Data[PM/km (mg)])</f>
        <v>#N/A</v>
      </c>
      <c r="M1405" s="126" t="e" cm="1">
        <f t="array" ref="M1405">_xlfn.XLOOKUP($A1405&amp;$Q$3,Data[Index]&amp;Data[Valid Test, Can be used for conformity (Y/N)],Data[CH4 (mg/km)])</f>
        <v>#N/A</v>
      </c>
      <c r="N1405" s="126" t="e" cm="1">
        <f t="array" ref="N1405">_xlfn.XLOOKUP($A1405&amp;$Q$3,Data[Index]&amp;Data[Valid Test, Can be used for conformity (Y/N)],Data[N20 (mg/km)])</f>
        <v>#N/A</v>
      </c>
      <c r="O1405" s="129" t="e" cm="1">
        <f t="array" ref="O1405">_xlfn.XLOOKUP($A1405&amp;$Q$3,Data[Index]&amp;Data[Valid Test, Can be used for conformity (Y/N)],Data[l/100km])</f>
        <v>#N/A</v>
      </c>
      <c r="P1405" s="138">
        <f>_xlfn.XLOOKUP($A1405,Data[Index],Data[Comments])</f>
        <v>0</v>
      </c>
    </row>
    <row r="1406" spans="1:16" x14ac:dyDescent="0.2">
      <c r="A1406" s="129"/>
      <c r="B1406" s="129"/>
      <c r="C1406" s="129" t="e" cm="1">
        <f t="array" ref="C1406">_xlfn.XLOOKUP($A1406&amp;$Q$3&amp;$R$3,Data[Index]&amp;Data[Valid Test, Can be used for conformity (Y/N)]&amp;Data[Cycle],Data[Test Name])</f>
        <v>#N/A</v>
      </c>
      <c r="D1406" s="167" t="e" cm="1">
        <f t="array" ref="D1406">_xlfn.XLOOKUP($A1406&amp;$Q$3&amp;$R$3,Data[Index]&amp;Data[Valid Test, Can be used for conformity (Y/N)]&amp;Data[Cycle],Data[Mileage (Miles)])</f>
        <v>#N/A</v>
      </c>
      <c r="E1406" s="130" t="e" cm="1">
        <f t="array" ref="E1406">_xlfn.XLOOKUP($A1406&amp;$Q$3&amp;$R$3,Data[Index]&amp;Data[Valid Test, Can be used for conformity (Y/N)]&amp;Data[Cycle],Data[Date])</f>
        <v>#N/A</v>
      </c>
      <c r="F1406" s="129" t="e" cm="1">
        <f t="array" ref="F1406">_xlfn.XLOOKUP($A1406&amp;$Q$3&amp;$R$3,Data[Index]&amp;Data[Valid Test, Can be used for conformity (Y/N)]&amp;Data[Cycle],Data[CO/km (mg)])</f>
        <v>#N/A</v>
      </c>
      <c r="G1406" s="129" t="e" cm="1">
        <f t="array" ref="G1406">_xlfn.XLOOKUP($A1406&amp;$Q$3,Data[Index]&amp;Data[Valid Test, Can be used for conformity (Y/N)],Data[CO2/km (g)])</f>
        <v>#N/A</v>
      </c>
      <c r="H1406" s="129" t="e" cm="1">
        <f t="array" ref="H1406">_xlfn.XLOOKUP($A1406&amp;$Q$3,Data[Index]&amp;Data[Valid Test, Can be used for conformity (Y/N)],Data[THC/km (mg)])</f>
        <v>#N/A</v>
      </c>
      <c r="I1406" s="129" t="e" cm="1">
        <f t="array" ref="I1406">_xlfn.XLOOKUP($A1406&amp;$Q$3,Data[Index]&amp;Data[Valid Test, Can be used for conformity (Y/N)],Data[NOx/km (mg)])</f>
        <v>#N/A</v>
      </c>
      <c r="J1406" s="129" t="e" cm="1">
        <f t="array" ref="J1406">_xlfn.XLOOKUP($A1406&amp;$Q$3,Data[Index]&amp;Data[Valid Test, Can be used for conformity (Y/N)],Data[THC + NOx/km (mg)])</f>
        <v>#N/A</v>
      </c>
      <c r="K1406" s="142" t="e" cm="1">
        <f t="array" ref="K1406">_xlfn.XLOOKUP($A1406&amp;$Q$3,Data[Index]&amp;Data[Valid Test, Can be used for conformity (Y/N)],Data[PN/km ('#)])</f>
        <v>#N/A</v>
      </c>
      <c r="L1406" s="129" t="e" cm="1">
        <f t="array" ref="L1406">_xlfn.XLOOKUP($A1406&amp;$Q$3,Data[Index]&amp;Data[Valid Test, Can be used for conformity (Y/N)],Data[PM/km (mg)])</f>
        <v>#N/A</v>
      </c>
      <c r="M1406" s="126" t="e" cm="1">
        <f t="array" ref="M1406">_xlfn.XLOOKUP($A1406&amp;$Q$3,Data[Index]&amp;Data[Valid Test, Can be used for conformity (Y/N)],Data[CH4 (mg/km)])</f>
        <v>#N/A</v>
      </c>
      <c r="N1406" s="126" t="e" cm="1">
        <f t="array" ref="N1406">_xlfn.XLOOKUP($A1406&amp;$Q$3,Data[Index]&amp;Data[Valid Test, Can be used for conformity (Y/N)],Data[N20 (mg/km)])</f>
        <v>#N/A</v>
      </c>
      <c r="O1406" s="129" t="e" cm="1">
        <f t="array" ref="O1406">_xlfn.XLOOKUP($A1406&amp;$Q$3,Data[Index]&amp;Data[Valid Test, Can be used for conformity (Y/N)],Data[l/100km])</f>
        <v>#N/A</v>
      </c>
      <c r="P1406" s="138" t="e">
        <f>_xlfn.XLOOKUP($A1406,Data[Index],Data[Comments])</f>
        <v>#N/A</v>
      </c>
    </row>
    <row r="1407" spans="1:16" x14ac:dyDescent="0.2">
      <c r="A1407" s="129"/>
      <c r="B1407" s="129"/>
      <c r="C1407" s="129" t="e" cm="1">
        <f t="array" ref="C1407">_xlfn.XLOOKUP($A1407&amp;$Q$3&amp;$R$3,Data[Index]&amp;Data[Valid Test, Can be used for conformity (Y/N)]&amp;Data[Cycle],Data[Test Name])</f>
        <v>#N/A</v>
      </c>
      <c r="D1407" s="167" t="e" cm="1">
        <f t="array" ref="D1407">_xlfn.XLOOKUP($A1407&amp;$Q$3&amp;$R$3,Data[Index]&amp;Data[Valid Test, Can be used for conformity (Y/N)]&amp;Data[Cycle],Data[Mileage (Miles)])</f>
        <v>#N/A</v>
      </c>
      <c r="E1407" s="130" t="e" cm="1">
        <f t="array" ref="E1407">_xlfn.XLOOKUP($A1407&amp;$Q$3&amp;$R$3,Data[Index]&amp;Data[Valid Test, Can be used for conformity (Y/N)]&amp;Data[Cycle],Data[Date])</f>
        <v>#N/A</v>
      </c>
      <c r="F1407" s="129" t="e" cm="1">
        <f t="array" ref="F1407">_xlfn.XLOOKUP($A1407&amp;$Q$3&amp;$R$3,Data[Index]&amp;Data[Valid Test, Can be used for conformity (Y/N)]&amp;Data[Cycle],Data[CO/km (mg)])</f>
        <v>#N/A</v>
      </c>
      <c r="G1407" s="129" t="e" cm="1">
        <f t="array" ref="G1407">_xlfn.XLOOKUP($A1407&amp;$Q$3,Data[Index]&amp;Data[Valid Test, Can be used for conformity (Y/N)],Data[CO2/km (g)])</f>
        <v>#N/A</v>
      </c>
      <c r="H1407" s="129" t="e" cm="1">
        <f t="array" ref="H1407">_xlfn.XLOOKUP($A1407&amp;$Q$3,Data[Index]&amp;Data[Valid Test, Can be used for conformity (Y/N)],Data[THC/km (mg)])</f>
        <v>#N/A</v>
      </c>
      <c r="I1407" s="129" t="e" cm="1">
        <f t="array" ref="I1407">_xlfn.XLOOKUP($A1407&amp;$Q$3,Data[Index]&amp;Data[Valid Test, Can be used for conformity (Y/N)],Data[NOx/km (mg)])</f>
        <v>#N/A</v>
      </c>
      <c r="J1407" s="129" t="e" cm="1">
        <f t="array" ref="J1407">_xlfn.XLOOKUP($A1407&amp;$Q$3,Data[Index]&amp;Data[Valid Test, Can be used for conformity (Y/N)],Data[THC + NOx/km (mg)])</f>
        <v>#N/A</v>
      </c>
      <c r="K1407" s="142" t="e" cm="1">
        <f t="array" ref="K1407">_xlfn.XLOOKUP($A1407&amp;$Q$3,Data[Index]&amp;Data[Valid Test, Can be used for conformity (Y/N)],Data[PN/km ('#)])</f>
        <v>#N/A</v>
      </c>
      <c r="L1407" s="129" t="e" cm="1">
        <f t="array" ref="L1407">_xlfn.XLOOKUP($A1407&amp;$Q$3,Data[Index]&amp;Data[Valid Test, Can be used for conformity (Y/N)],Data[PM/km (mg)])</f>
        <v>#N/A</v>
      </c>
      <c r="M1407" s="126" t="e" cm="1">
        <f t="array" ref="M1407">_xlfn.XLOOKUP($A1407&amp;$Q$3,Data[Index]&amp;Data[Valid Test, Can be used for conformity (Y/N)],Data[CH4 (mg/km)])</f>
        <v>#N/A</v>
      </c>
      <c r="N1407" s="126" t="e" cm="1">
        <f t="array" ref="N1407">_xlfn.XLOOKUP($A1407&amp;$Q$3,Data[Index]&amp;Data[Valid Test, Can be used for conformity (Y/N)],Data[N20 (mg/km)])</f>
        <v>#N/A</v>
      </c>
      <c r="O1407" s="129" t="e" cm="1">
        <f t="array" ref="O1407">_xlfn.XLOOKUP($A1407&amp;$Q$3,Data[Index]&amp;Data[Valid Test, Can be used for conformity (Y/N)],Data[l/100km])</f>
        <v>#N/A</v>
      </c>
      <c r="P1407" s="138" t="e">
        <f>_xlfn.XLOOKUP($A1407,Data[Index],Data[Comments])</f>
        <v>#N/A</v>
      </c>
    </row>
    <row r="1408" spans="1:16" x14ac:dyDescent="0.2">
      <c r="A1408" s="129"/>
      <c r="B1408" s="129"/>
      <c r="C1408" s="129" t="e" cm="1">
        <f t="array" ref="C1408">_xlfn.XLOOKUP($A1408&amp;$Q$3&amp;$R$3,Data[Index]&amp;Data[Valid Test, Can be used for conformity (Y/N)]&amp;Data[Cycle],Data[Test Name])</f>
        <v>#N/A</v>
      </c>
      <c r="D1408" s="167" t="e" cm="1">
        <f t="array" ref="D1408">_xlfn.XLOOKUP($A1408&amp;$Q$3&amp;$R$3,Data[Index]&amp;Data[Valid Test, Can be used for conformity (Y/N)]&amp;Data[Cycle],Data[Mileage (Miles)])</f>
        <v>#N/A</v>
      </c>
      <c r="E1408" s="130" t="e" cm="1">
        <f t="array" ref="E1408">_xlfn.XLOOKUP($A1408&amp;$Q$3&amp;$R$3,Data[Index]&amp;Data[Valid Test, Can be used for conformity (Y/N)]&amp;Data[Cycle],Data[Date])</f>
        <v>#N/A</v>
      </c>
      <c r="F1408" s="129" t="e" cm="1">
        <f t="array" ref="F1408">_xlfn.XLOOKUP($A1408&amp;$Q$3&amp;$R$3,Data[Index]&amp;Data[Valid Test, Can be used for conformity (Y/N)]&amp;Data[Cycle],Data[CO/km (mg)])</f>
        <v>#N/A</v>
      </c>
      <c r="G1408" s="129" t="e" cm="1">
        <f t="array" ref="G1408">_xlfn.XLOOKUP($A1408&amp;$Q$3,Data[Index]&amp;Data[Valid Test, Can be used for conformity (Y/N)],Data[CO2/km (g)])</f>
        <v>#N/A</v>
      </c>
      <c r="H1408" s="129" t="e" cm="1">
        <f t="array" ref="H1408">_xlfn.XLOOKUP($A1408&amp;$Q$3,Data[Index]&amp;Data[Valid Test, Can be used for conformity (Y/N)],Data[THC/km (mg)])</f>
        <v>#N/A</v>
      </c>
      <c r="I1408" s="129" t="e" cm="1">
        <f t="array" ref="I1408">_xlfn.XLOOKUP($A1408&amp;$Q$3,Data[Index]&amp;Data[Valid Test, Can be used for conformity (Y/N)],Data[NOx/km (mg)])</f>
        <v>#N/A</v>
      </c>
      <c r="J1408" s="129" t="e" cm="1">
        <f t="array" ref="J1408">_xlfn.XLOOKUP($A1408&amp;$Q$3,Data[Index]&amp;Data[Valid Test, Can be used for conformity (Y/N)],Data[THC + NOx/km (mg)])</f>
        <v>#N/A</v>
      </c>
      <c r="K1408" s="142" t="e" cm="1">
        <f t="array" ref="K1408">_xlfn.XLOOKUP($A1408&amp;$Q$3,Data[Index]&amp;Data[Valid Test, Can be used for conformity (Y/N)],Data[PN/km ('#)])</f>
        <v>#N/A</v>
      </c>
      <c r="L1408" s="129" t="e" cm="1">
        <f t="array" ref="L1408">_xlfn.XLOOKUP($A1408&amp;$Q$3,Data[Index]&amp;Data[Valid Test, Can be used for conformity (Y/N)],Data[PM/km (mg)])</f>
        <v>#N/A</v>
      </c>
      <c r="M1408" s="126" t="e" cm="1">
        <f t="array" ref="M1408">_xlfn.XLOOKUP($A1408&amp;$Q$3,Data[Index]&amp;Data[Valid Test, Can be used for conformity (Y/N)],Data[CH4 (mg/km)])</f>
        <v>#N/A</v>
      </c>
      <c r="N1408" s="126" t="e" cm="1">
        <f t="array" ref="N1408">_xlfn.XLOOKUP($A1408&amp;$Q$3,Data[Index]&amp;Data[Valid Test, Can be used for conformity (Y/N)],Data[N20 (mg/km)])</f>
        <v>#N/A</v>
      </c>
      <c r="O1408" s="129" t="e" cm="1">
        <f t="array" ref="O1408">_xlfn.XLOOKUP($A1408&amp;$Q$3,Data[Index]&amp;Data[Valid Test, Can be used for conformity (Y/N)],Data[l/100km])</f>
        <v>#N/A</v>
      </c>
      <c r="P1408" s="138" t="e">
        <f>_xlfn.XLOOKUP($A1408,Data[Index],Data[Comments])</f>
        <v>#N/A</v>
      </c>
    </row>
    <row r="1409" spans="1:16" x14ac:dyDescent="0.2">
      <c r="A1409" s="129"/>
      <c r="B1409" s="129"/>
      <c r="C1409" s="129" t="e" cm="1">
        <f t="array" ref="C1409">_xlfn.XLOOKUP($A1409&amp;$Q$3&amp;$R$3,Data[Index]&amp;Data[Valid Test, Can be used for conformity (Y/N)]&amp;Data[Cycle],Data[Test Name])</f>
        <v>#N/A</v>
      </c>
      <c r="D1409" s="167" t="e" cm="1">
        <f t="array" ref="D1409">_xlfn.XLOOKUP($A1409&amp;$Q$3&amp;$R$3,Data[Index]&amp;Data[Valid Test, Can be used for conformity (Y/N)]&amp;Data[Cycle],Data[Mileage (Miles)])</f>
        <v>#N/A</v>
      </c>
      <c r="E1409" s="130" t="e" cm="1">
        <f t="array" ref="E1409">_xlfn.XLOOKUP($A1409&amp;$Q$3&amp;$R$3,Data[Index]&amp;Data[Valid Test, Can be used for conformity (Y/N)]&amp;Data[Cycle],Data[Date])</f>
        <v>#N/A</v>
      </c>
      <c r="F1409" s="129" t="e" cm="1">
        <f t="array" ref="F1409">_xlfn.XLOOKUP($A1409&amp;$Q$3&amp;$R$3,Data[Index]&amp;Data[Valid Test, Can be used for conformity (Y/N)]&amp;Data[Cycle],Data[CO/km (mg)])</f>
        <v>#N/A</v>
      </c>
      <c r="G1409" s="129" t="e" cm="1">
        <f t="array" ref="G1409">_xlfn.XLOOKUP($A1409&amp;$Q$3,Data[Index]&amp;Data[Valid Test, Can be used for conformity (Y/N)],Data[CO2/km (g)])</f>
        <v>#N/A</v>
      </c>
      <c r="H1409" s="129" t="e" cm="1">
        <f t="array" ref="H1409">_xlfn.XLOOKUP($A1409&amp;$Q$3,Data[Index]&amp;Data[Valid Test, Can be used for conformity (Y/N)],Data[THC/km (mg)])</f>
        <v>#N/A</v>
      </c>
      <c r="I1409" s="129" t="e" cm="1">
        <f t="array" ref="I1409">_xlfn.XLOOKUP($A1409&amp;$Q$3,Data[Index]&amp;Data[Valid Test, Can be used for conformity (Y/N)],Data[NOx/km (mg)])</f>
        <v>#N/A</v>
      </c>
      <c r="J1409" s="129" t="e" cm="1">
        <f t="array" ref="J1409">_xlfn.XLOOKUP($A1409&amp;$Q$3,Data[Index]&amp;Data[Valid Test, Can be used for conformity (Y/N)],Data[THC + NOx/km (mg)])</f>
        <v>#N/A</v>
      </c>
      <c r="K1409" s="142" t="e" cm="1">
        <f t="array" ref="K1409">_xlfn.XLOOKUP($A1409&amp;$Q$3,Data[Index]&amp;Data[Valid Test, Can be used for conformity (Y/N)],Data[PN/km ('#)])</f>
        <v>#N/A</v>
      </c>
      <c r="L1409" s="129" t="e" cm="1">
        <f t="array" ref="L1409">_xlfn.XLOOKUP($A1409&amp;$Q$3,Data[Index]&amp;Data[Valid Test, Can be used for conformity (Y/N)],Data[PM/km (mg)])</f>
        <v>#N/A</v>
      </c>
      <c r="M1409" s="126" t="e" cm="1">
        <f t="array" ref="M1409">_xlfn.XLOOKUP($A1409&amp;$Q$3,Data[Index]&amp;Data[Valid Test, Can be used for conformity (Y/N)],Data[CH4 (mg/km)])</f>
        <v>#N/A</v>
      </c>
      <c r="N1409" s="126" t="e" cm="1">
        <f t="array" ref="N1409">_xlfn.XLOOKUP($A1409&amp;$Q$3,Data[Index]&amp;Data[Valid Test, Can be used for conformity (Y/N)],Data[N20 (mg/km)])</f>
        <v>#N/A</v>
      </c>
      <c r="O1409" s="129" t="e" cm="1">
        <f t="array" ref="O1409">_xlfn.XLOOKUP($A1409&amp;$Q$3,Data[Index]&amp;Data[Valid Test, Can be used for conformity (Y/N)],Data[l/100km])</f>
        <v>#N/A</v>
      </c>
      <c r="P1409" s="138">
        <f>_xlfn.XLOOKUP($A1409,Data[Index],Data[Comments])</f>
        <v>0</v>
      </c>
    </row>
    <row r="1410" spans="1:16" x14ac:dyDescent="0.2">
      <c r="A1410" s="129"/>
      <c r="B1410" s="129"/>
      <c r="C1410" s="129" t="e" cm="1">
        <f t="array" ref="C1410">_xlfn.XLOOKUP($A1410&amp;$Q$3&amp;$R$3,Data[Index]&amp;Data[Valid Test, Can be used for conformity (Y/N)]&amp;Data[Cycle],Data[Test Name])</f>
        <v>#N/A</v>
      </c>
      <c r="D1410" s="167" t="e" cm="1">
        <f t="array" ref="D1410">_xlfn.XLOOKUP($A1410&amp;$Q$3&amp;$R$3,Data[Index]&amp;Data[Valid Test, Can be used for conformity (Y/N)]&amp;Data[Cycle],Data[Mileage (Miles)])</f>
        <v>#N/A</v>
      </c>
      <c r="E1410" s="130" t="e" cm="1">
        <f t="array" ref="E1410">_xlfn.XLOOKUP($A1410&amp;$Q$3&amp;$R$3,Data[Index]&amp;Data[Valid Test, Can be used for conformity (Y/N)]&amp;Data[Cycle],Data[Date])</f>
        <v>#N/A</v>
      </c>
      <c r="F1410" s="129" t="e" cm="1">
        <f t="array" ref="F1410">_xlfn.XLOOKUP($A1410&amp;$Q$3&amp;$R$3,Data[Index]&amp;Data[Valid Test, Can be used for conformity (Y/N)]&amp;Data[Cycle],Data[CO/km (mg)])</f>
        <v>#N/A</v>
      </c>
      <c r="G1410" s="129" t="e" cm="1">
        <f t="array" ref="G1410">_xlfn.XLOOKUP($A1410&amp;$Q$3,Data[Index]&amp;Data[Valid Test, Can be used for conformity (Y/N)],Data[CO2/km (g)])</f>
        <v>#N/A</v>
      </c>
      <c r="H1410" s="129" t="e" cm="1">
        <f t="array" ref="H1410">_xlfn.XLOOKUP($A1410&amp;$Q$3,Data[Index]&amp;Data[Valid Test, Can be used for conformity (Y/N)],Data[THC/km (mg)])</f>
        <v>#N/A</v>
      </c>
      <c r="I1410" s="129" t="e" cm="1">
        <f t="array" ref="I1410">_xlfn.XLOOKUP($A1410&amp;$Q$3,Data[Index]&amp;Data[Valid Test, Can be used for conformity (Y/N)],Data[NOx/km (mg)])</f>
        <v>#N/A</v>
      </c>
      <c r="J1410" s="129" t="e" cm="1">
        <f t="array" ref="J1410">_xlfn.XLOOKUP($A1410&amp;$Q$3,Data[Index]&amp;Data[Valid Test, Can be used for conformity (Y/N)],Data[THC + NOx/km (mg)])</f>
        <v>#N/A</v>
      </c>
      <c r="K1410" s="142" t="e" cm="1">
        <f t="array" ref="K1410">_xlfn.XLOOKUP($A1410&amp;$Q$3,Data[Index]&amp;Data[Valid Test, Can be used for conformity (Y/N)],Data[PN/km ('#)])</f>
        <v>#N/A</v>
      </c>
      <c r="L1410" s="129" t="e" cm="1">
        <f t="array" ref="L1410">_xlfn.XLOOKUP($A1410&amp;$Q$3,Data[Index]&amp;Data[Valid Test, Can be used for conformity (Y/N)],Data[PM/km (mg)])</f>
        <v>#N/A</v>
      </c>
      <c r="M1410" s="126" t="e" cm="1">
        <f t="array" ref="M1410">_xlfn.XLOOKUP($A1410&amp;$Q$3,Data[Index]&amp;Data[Valid Test, Can be used for conformity (Y/N)],Data[CH4 (mg/km)])</f>
        <v>#N/A</v>
      </c>
      <c r="N1410" s="126" t="e" cm="1">
        <f t="array" ref="N1410">_xlfn.XLOOKUP($A1410&amp;$Q$3,Data[Index]&amp;Data[Valid Test, Can be used for conformity (Y/N)],Data[N20 (mg/km)])</f>
        <v>#N/A</v>
      </c>
      <c r="O1410" s="129" t="e" cm="1">
        <f t="array" ref="O1410">_xlfn.XLOOKUP($A1410&amp;$Q$3,Data[Index]&amp;Data[Valid Test, Can be used for conformity (Y/N)],Data[l/100km])</f>
        <v>#N/A</v>
      </c>
      <c r="P1410" s="138">
        <f>_xlfn.XLOOKUP($A1410,Data[Index],Data[Comments])</f>
        <v>0</v>
      </c>
    </row>
    <row r="1411" spans="1:16" x14ac:dyDescent="0.2">
      <c r="A1411" s="129"/>
      <c r="B1411" s="129"/>
      <c r="C1411" s="129" t="e" cm="1">
        <f t="array" ref="C1411">_xlfn.XLOOKUP($A1411&amp;$Q$3&amp;$R$3,Data[Index]&amp;Data[Valid Test, Can be used for conformity (Y/N)]&amp;Data[Cycle],Data[Test Name])</f>
        <v>#N/A</v>
      </c>
      <c r="D1411" s="167" t="e" cm="1">
        <f t="array" ref="D1411">_xlfn.XLOOKUP($A1411&amp;$Q$3&amp;$R$3,Data[Index]&amp;Data[Valid Test, Can be used for conformity (Y/N)]&amp;Data[Cycle],Data[Mileage (Miles)])</f>
        <v>#N/A</v>
      </c>
      <c r="E1411" s="130" t="e" cm="1">
        <f t="array" ref="E1411">_xlfn.XLOOKUP($A1411&amp;$Q$3&amp;$R$3,Data[Index]&amp;Data[Valid Test, Can be used for conformity (Y/N)]&amp;Data[Cycle],Data[Date])</f>
        <v>#N/A</v>
      </c>
      <c r="F1411" s="129" t="e" cm="1">
        <f t="array" ref="F1411">_xlfn.XLOOKUP($A1411&amp;$Q$3&amp;$R$3,Data[Index]&amp;Data[Valid Test, Can be used for conformity (Y/N)]&amp;Data[Cycle],Data[CO/km (mg)])</f>
        <v>#N/A</v>
      </c>
      <c r="G1411" s="129" t="e" cm="1">
        <f t="array" ref="G1411">_xlfn.XLOOKUP($A1411&amp;$Q$3,Data[Index]&amp;Data[Valid Test, Can be used for conformity (Y/N)],Data[CO2/km (g)])</f>
        <v>#N/A</v>
      </c>
      <c r="H1411" s="129" t="e" cm="1">
        <f t="array" ref="H1411">_xlfn.XLOOKUP($A1411&amp;$Q$3,Data[Index]&amp;Data[Valid Test, Can be used for conformity (Y/N)],Data[THC/km (mg)])</f>
        <v>#N/A</v>
      </c>
      <c r="I1411" s="129" t="e" cm="1">
        <f t="array" ref="I1411">_xlfn.XLOOKUP($A1411&amp;$Q$3,Data[Index]&amp;Data[Valid Test, Can be used for conformity (Y/N)],Data[NOx/km (mg)])</f>
        <v>#N/A</v>
      </c>
      <c r="J1411" s="129" t="e" cm="1">
        <f t="array" ref="J1411">_xlfn.XLOOKUP($A1411&amp;$Q$3,Data[Index]&amp;Data[Valid Test, Can be used for conformity (Y/N)],Data[THC + NOx/km (mg)])</f>
        <v>#N/A</v>
      </c>
      <c r="K1411" s="142" t="e" cm="1">
        <f t="array" ref="K1411">_xlfn.XLOOKUP($A1411&amp;$Q$3,Data[Index]&amp;Data[Valid Test, Can be used for conformity (Y/N)],Data[PN/km ('#)])</f>
        <v>#N/A</v>
      </c>
      <c r="L1411" s="129" t="e" cm="1">
        <f t="array" ref="L1411">_xlfn.XLOOKUP($A1411&amp;$Q$3,Data[Index]&amp;Data[Valid Test, Can be used for conformity (Y/N)],Data[PM/km (mg)])</f>
        <v>#N/A</v>
      </c>
      <c r="M1411" s="126" t="e" cm="1">
        <f t="array" ref="M1411">_xlfn.XLOOKUP($A1411&amp;$Q$3,Data[Index]&amp;Data[Valid Test, Can be used for conformity (Y/N)],Data[CH4 (mg/km)])</f>
        <v>#N/A</v>
      </c>
      <c r="N1411" s="126" t="e" cm="1">
        <f t="array" ref="N1411">_xlfn.XLOOKUP($A1411&amp;$Q$3,Data[Index]&amp;Data[Valid Test, Can be used for conformity (Y/N)],Data[N20 (mg/km)])</f>
        <v>#N/A</v>
      </c>
      <c r="O1411" s="129" t="e" cm="1">
        <f t="array" ref="O1411">_xlfn.XLOOKUP($A1411&amp;$Q$3,Data[Index]&amp;Data[Valid Test, Can be used for conformity (Y/N)],Data[l/100km])</f>
        <v>#N/A</v>
      </c>
      <c r="P1411" s="138" t="e">
        <f>_xlfn.XLOOKUP($A1411,Data[Index],Data[Comments])</f>
        <v>#N/A</v>
      </c>
    </row>
    <row r="1412" spans="1:16" x14ac:dyDescent="0.2">
      <c r="A1412" s="129"/>
      <c r="B1412" s="129"/>
      <c r="C1412" s="129" t="e" cm="1">
        <f t="array" ref="C1412">_xlfn.XLOOKUP($A1412&amp;$Q$3&amp;$R$3,Data[Index]&amp;Data[Valid Test, Can be used for conformity (Y/N)]&amp;Data[Cycle],Data[Test Name])</f>
        <v>#N/A</v>
      </c>
      <c r="D1412" s="167" t="e" cm="1">
        <f t="array" ref="D1412">_xlfn.XLOOKUP($A1412&amp;$Q$3&amp;$R$3,Data[Index]&amp;Data[Valid Test, Can be used for conformity (Y/N)]&amp;Data[Cycle],Data[Mileage (Miles)])</f>
        <v>#N/A</v>
      </c>
      <c r="E1412" s="130" t="e" cm="1">
        <f t="array" ref="E1412">_xlfn.XLOOKUP($A1412&amp;$Q$3&amp;$R$3,Data[Index]&amp;Data[Valid Test, Can be used for conformity (Y/N)]&amp;Data[Cycle],Data[Date])</f>
        <v>#N/A</v>
      </c>
      <c r="F1412" s="129" t="e" cm="1">
        <f t="array" ref="F1412">_xlfn.XLOOKUP($A1412&amp;$Q$3&amp;$R$3,Data[Index]&amp;Data[Valid Test, Can be used for conformity (Y/N)]&amp;Data[Cycle],Data[CO/km (mg)])</f>
        <v>#N/A</v>
      </c>
      <c r="G1412" s="129" t="e" cm="1">
        <f t="array" ref="G1412">_xlfn.XLOOKUP($A1412&amp;$Q$3,Data[Index]&amp;Data[Valid Test, Can be used for conformity (Y/N)],Data[CO2/km (g)])</f>
        <v>#N/A</v>
      </c>
      <c r="H1412" s="129" t="e" cm="1">
        <f t="array" ref="H1412">_xlfn.XLOOKUP($A1412&amp;$Q$3,Data[Index]&amp;Data[Valid Test, Can be used for conformity (Y/N)],Data[THC/km (mg)])</f>
        <v>#N/A</v>
      </c>
      <c r="I1412" s="129" t="e" cm="1">
        <f t="array" ref="I1412">_xlfn.XLOOKUP($A1412&amp;$Q$3,Data[Index]&amp;Data[Valid Test, Can be used for conformity (Y/N)],Data[NOx/km (mg)])</f>
        <v>#N/A</v>
      </c>
      <c r="J1412" s="129" t="e" cm="1">
        <f t="array" ref="J1412">_xlfn.XLOOKUP($A1412&amp;$Q$3,Data[Index]&amp;Data[Valid Test, Can be used for conformity (Y/N)],Data[THC + NOx/km (mg)])</f>
        <v>#N/A</v>
      </c>
      <c r="K1412" s="142" t="e" cm="1">
        <f t="array" ref="K1412">_xlfn.XLOOKUP($A1412&amp;$Q$3,Data[Index]&amp;Data[Valid Test, Can be used for conformity (Y/N)],Data[PN/km ('#)])</f>
        <v>#N/A</v>
      </c>
      <c r="L1412" s="129" t="e" cm="1">
        <f t="array" ref="L1412">_xlfn.XLOOKUP($A1412&amp;$Q$3,Data[Index]&amp;Data[Valid Test, Can be used for conformity (Y/N)],Data[PM/km (mg)])</f>
        <v>#N/A</v>
      </c>
      <c r="M1412" s="126" t="e" cm="1">
        <f t="array" ref="M1412">_xlfn.XLOOKUP($A1412&amp;$Q$3,Data[Index]&amp;Data[Valid Test, Can be used for conformity (Y/N)],Data[CH4 (mg/km)])</f>
        <v>#N/A</v>
      </c>
      <c r="N1412" s="126" t="e" cm="1">
        <f t="array" ref="N1412">_xlfn.XLOOKUP($A1412&amp;$Q$3,Data[Index]&amp;Data[Valid Test, Can be used for conformity (Y/N)],Data[N20 (mg/km)])</f>
        <v>#N/A</v>
      </c>
      <c r="O1412" s="129" t="e" cm="1">
        <f t="array" ref="O1412">_xlfn.XLOOKUP($A1412&amp;$Q$3,Data[Index]&amp;Data[Valid Test, Can be used for conformity (Y/N)],Data[l/100km])</f>
        <v>#N/A</v>
      </c>
      <c r="P1412" s="138">
        <f>_xlfn.XLOOKUP($A1412,Data[Index],Data[Comments])</f>
        <v>0</v>
      </c>
    </row>
    <row r="1413" spans="1:16" x14ac:dyDescent="0.2">
      <c r="A1413" s="129"/>
      <c r="B1413" s="129"/>
      <c r="C1413" s="129" t="e" cm="1">
        <f t="array" ref="C1413">_xlfn.XLOOKUP($A1413&amp;$Q$3&amp;$R$3,Data[Index]&amp;Data[Valid Test, Can be used for conformity (Y/N)]&amp;Data[Cycle],Data[Test Name])</f>
        <v>#N/A</v>
      </c>
      <c r="D1413" s="167" t="e" cm="1">
        <f t="array" ref="D1413">_xlfn.XLOOKUP($A1413&amp;$Q$3&amp;$R$3,Data[Index]&amp;Data[Valid Test, Can be used for conformity (Y/N)]&amp;Data[Cycle],Data[Mileage (Miles)])</f>
        <v>#N/A</v>
      </c>
      <c r="E1413" s="130" t="e" cm="1">
        <f t="array" ref="E1413">_xlfn.XLOOKUP($A1413&amp;$Q$3&amp;$R$3,Data[Index]&amp;Data[Valid Test, Can be used for conformity (Y/N)]&amp;Data[Cycle],Data[Date])</f>
        <v>#N/A</v>
      </c>
      <c r="F1413" s="129" t="e" cm="1">
        <f t="array" ref="F1413">_xlfn.XLOOKUP($A1413&amp;$Q$3&amp;$R$3,Data[Index]&amp;Data[Valid Test, Can be used for conformity (Y/N)]&amp;Data[Cycle],Data[CO/km (mg)])</f>
        <v>#N/A</v>
      </c>
      <c r="G1413" s="129" t="e" cm="1">
        <f t="array" ref="G1413">_xlfn.XLOOKUP($A1413&amp;$Q$3,Data[Index]&amp;Data[Valid Test, Can be used for conformity (Y/N)],Data[CO2/km (g)])</f>
        <v>#N/A</v>
      </c>
      <c r="H1413" s="129" t="e" cm="1">
        <f t="array" ref="H1413">_xlfn.XLOOKUP($A1413&amp;$Q$3,Data[Index]&amp;Data[Valid Test, Can be used for conformity (Y/N)],Data[THC/km (mg)])</f>
        <v>#N/A</v>
      </c>
      <c r="I1413" s="129" t="e" cm="1">
        <f t="array" ref="I1413">_xlfn.XLOOKUP($A1413&amp;$Q$3,Data[Index]&amp;Data[Valid Test, Can be used for conformity (Y/N)],Data[NOx/km (mg)])</f>
        <v>#N/A</v>
      </c>
      <c r="J1413" s="129" t="e" cm="1">
        <f t="array" ref="J1413">_xlfn.XLOOKUP($A1413&amp;$Q$3,Data[Index]&amp;Data[Valid Test, Can be used for conformity (Y/N)],Data[THC + NOx/km (mg)])</f>
        <v>#N/A</v>
      </c>
      <c r="K1413" s="142" t="e" cm="1">
        <f t="array" ref="K1413">_xlfn.XLOOKUP($A1413&amp;$Q$3,Data[Index]&amp;Data[Valid Test, Can be used for conformity (Y/N)],Data[PN/km ('#)])</f>
        <v>#N/A</v>
      </c>
      <c r="L1413" s="129" t="e" cm="1">
        <f t="array" ref="L1413">_xlfn.XLOOKUP($A1413&amp;$Q$3,Data[Index]&amp;Data[Valid Test, Can be used for conformity (Y/N)],Data[PM/km (mg)])</f>
        <v>#N/A</v>
      </c>
      <c r="M1413" s="126" t="e" cm="1">
        <f t="array" ref="M1413">_xlfn.XLOOKUP($A1413&amp;$Q$3,Data[Index]&amp;Data[Valid Test, Can be used for conformity (Y/N)],Data[CH4 (mg/km)])</f>
        <v>#N/A</v>
      </c>
      <c r="N1413" s="126" t="e" cm="1">
        <f t="array" ref="N1413">_xlfn.XLOOKUP($A1413&amp;$Q$3,Data[Index]&amp;Data[Valid Test, Can be used for conformity (Y/N)],Data[N20 (mg/km)])</f>
        <v>#N/A</v>
      </c>
      <c r="O1413" s="129" t="e" cm="1">
        <f t="array" ref="O1413">_xlfn.XLOOKUP($A1413&amp;$Q$3,Data[Index]&amp;Data[Valid Test, Can be used for conformity (Y/N)],Data[l/100km])</f>
        <v>#N/A</v>
      </c>
      <c r="P1413" s="138">
        <f>_xlfn.XLOOKUP($A1413,Data[Index],Data[Comments])</f>
        <v>0</v>
      </c>
    </row>
    <row r="1414" spans="1:16" x14ac:dyDescent="0.2">
      <c r="A1414" s="129"/>
      <c r="B1414" s="129"/>
      <c r="C1414" s="129" t="e" cm="1">
        <f t="array" ref="C1414">_xlfn.XLOOKUP($A1414&amp;$Q$3&amp;$R$3,Data[Index]&amp;Data[Valid Test, Can be used for conformity (Y/N)]&amp;Data[Cycle],Data[Test Name])</f>
        <v>#N/A</v>
      </c>
      <c r="D1414" s="167" t="e" cm="1">
        <f t="array" ref="D1414">_xlfn.XLOOKUP($A1414&amp;$Q$3&amp;$R$3,Data[Index]&amp;Data[Valid Test, Can be used for conformity (Y/N)]&amp;Data[Cycle],Data[Mileage (Miles)])</f>
        <v>#N/A</v>
      </c>
      <c r="E1414" s="130" t="e" cm="1">
        <f t="array" ref="E1414">_xlfn.XLOOKUP($A1414&amp;$Q$3&amp;$R$3,Data[Index]&amp;Data[Valid Test, Can be used for conformity (Y/N)]&amp;Data[Cycle],Data[Date])</f>
        <v>#N/A</v>
      </c>
      <c r="F1414" s="129" t="e" cm="1">
        <f t="array" ref="F1414">_xlfn.XLOOKUP($A1414&amp;$Q$3&amp;$R$3,Data[Index]&amp;Data[Valid Test, Can be used for conformity (Y/N)]&amp;Data[Cycle],Data[CO/km (mg)])</f>
        <v>#N/A</v>
      </c>
      <c r="G1414" s="129" t="e" cm="1">
        <f t="array" ref="G1414">_xlfn.XLOOKUP($A1414&amp;$Q$3,Data[Index]&amp;Data[Valid Test, Can be used for conformity (Y/N)],Data[CO2/km (g)])</f>
        <v>#N/A</v>
      </c>
      <c r="H1414" s="129" t="e" cm="1">
        <f t="array" ref="H1414">_xlfn.XLOOKUP($A1414&amp;$Q$3,Data[Index]&amp;Data[Valid Test, Can be used for conformity (Y/N)],Data[THC/km (mg)])</f>
        <v>#N/A</v>
      </c>
      <c r="I1414" s="129" t="e" cm="1">
        <f t="array" ref="I1414">_xlfn.XLOOKUP($A1414&amp;$Q$3,Data[Index]&amp;Data[Valid Test, Can be used for conformity (Y/N)],Data[NOx/km (mg)])</f>
        <v>#N/A</v>
      </c>
      <c r="J1414" s="129" t="e" cm="1">
        <f t="array" ref="J1414">_xlfn.XLOOKUP($A1414&amp;$Q$3,Data[Index]&amp;Data[Valid Test, Can be used for conformity (Y/N)],Data[THC + NOx/km (mg)])</f>
        <v>#N/A</v>
      </c>
      <c r="K1414" s="142" t="e" cm="1">
        <f t="array" ref="K1414">_xlfn.XLOOKUP($A1414&amp;$Q$3,Data[Index]&amp;Data[Valid Test, Can be used for conformity (Y/N)],Data[PN/km ('#)])</f>
        <v>#N/A</v>
      </c>
      <c r="L1414" s="129" t="e" cm="1">
        <f t="array" ref="L1414">_xlfn.XLOOKUP($A1414&amp;$Q$3,Data[Index]&amp;Data[Valid Test, Can be used for conformity (Y/N)],Data[PM/km (mg)])</f>
        <v>#N/A</v>
      </c>
      <c r="M1414" s="126" t="e" cm="1">
        <f t="array" ref="M1414">_xlfn.XLOOKUP($A1414&amp;$Q$3,Data[Index]&amp;Data[Valid Test, Can be used for conformity (Y/N)],Data[CH4 (mg/km)])</f>
        <v>#N/A</v>
      </c>
      <c r="N1414" s="126" t="e" cm="1">
        <f t="array" ref="N1414">_xlfn.XLOOKUP($A1414&amp;$Q$3,Data[Index]&amp;Data[Valid Test, Can be used for conformity (Y/N)],Data[N20 (mg/km)])</f>
        <v>#N/A</v>
      </c>
      <c r="O1414" s="129" t="e" cm="1">
        <f t="array" ref="O1414">_xlfn.XLOOKUP($A1414&amp;$Q$3,Data[Index]&amp;Data[Valid Test, Can be used for conformity (Y/N)],Data[l/100km])</f>
        <v>#N/A</v>
      </c>
      <c r="P1414" s="138" t="e">
        <f>_xlfn.XLOOKUP($A1414,Data[Index],Data[Comments])</f>
        <v>#N/A</v>
      </c>
    </row>
    <row r="1415" spans="1:16" x14ac:dyDescent="0.2">
      <c r="A1415" s="129"/>
      <c r="B1415" s="129"/>
      <c r="C1415" s="129" t="e" cm="1">
        <f t="array" ref="C1415">_xlfn.XLOOKUP($A1415&amp;$Q$3&amp;$R$3,Data[Index]&amp;Data[Valid Test, Can be used for conformity (Y/N)]&amp;Data[Cycle],Data[Test Name])</f>
        <v>#N/A</v>
      </c>
      <c r="D1415" s="167" t="e" cm="1">
        <f t="array" ref="D1415">_xlfn.XLOOKUP($A1415&amp;$Q$3&amp;$R$3,Data[Index]&amp;Data[Valid Test, Can be used for conformity (Y/N)]&amp;Data[Cycle],Data[Mileage (Miles)])</f>
        <v>#N/A</v>
      </c>
      <c r="E1415" s="130" t="e" cm="1">
        <f t="array" ref="E1415">_xlfn.XLOOKUP($A1415&amp;$Q$3&amp;$R$3,Data[Index]&amp;Data[Valid Test, Can be used for conformity (Y/N)]&amp;Data[Cycle],Data[Date])</f>
        <v>#N/A</v>
      </c>
      <c r="F1415" s="129" t="e" cm="1">
        <f t="array" ref="F1415">_xlfn.XLOOKUP($A1415&amp;$Q$3&amp;$R$3,Data[Index]&amp;Data[Valid Test, Can be used for conformity (Y/N)]&amp;Data[Cycle],Data[CO/km (mg)])</f>
        <v>#N/A</v>
      </c>
      <c r="G1415" s="129" t="e" cm="1">
        <f t="array" ref="G1415">_xlfn.XLOOKUP($A1415&amp;$Q$3,Data[Index]&amp;Data[Valid Test, Can be used for conformity (Y/N)],Data[CO2/km (g)])</f>
        <v>#N/A</v>
      </c>
      <c r="H1415" s="129" t="e" cm="1">
        <f t="array" ref="H1415">_xlfn.XLOOKUP($A1415&amp;$Q$3,Data[Index]&amp;Data[Valid Test, Can be used for conformity (Y/N)],Data[THC/km (mg)])</f>
        <v>#N/A</v>
      </c>
      <c r="I1415" s="129" t="e" cm="1">
        <f t="array" ref="I1415">_xlfn.XLOOKUP($A1415&amp;$Q$3,Data[Index]&amp;Data[Valid Test, Can be used for conformity (Y/N)],Data[NOx/km (mg)])</f>
        <v>#N/A</v>
      </c>
      <c r="J1415" s="129" t="e" cm="1">
        <f t="array" ref="J1415">_xlfn.XLOOKUP($A1415&amp;$Q$3,Data[Index]&amp;Data[Valid Test, Can be used for conformity (Y/N)],Data[THC + NOx/km (mg)])</f>
        <v>#N/A</v>
      </c>
      <c r="K1415" s="142" t="e" cm="1">
        <f t="array" ref="K1415">_xlfn.XLOOKUP($A1415&amp;$Q$3,Data[Index]&amp;Data[Valid Test, Can be used for conformity (Y/N)],Data[PN/km ('#)])</f>
        <v>#N/A</v>
      </c>
      <c r="L1415" s="129" t="e" cm="1">
        <f t="array" ref="L1415">_xlfn.XLOOKUP($A1415&amp;$Q$3,Data[Index]&amp;Data[Valid Test, Can be used for conformity (Y/N)],Data[PM/km (mg)])</f>
        <v>#N/A</v>
      </c>
      <c r="M1415" s="126" t="e" cm="1">
        <f t="array" ref="M1415">_xlfn.XLOOKUP($A1415&amp;$Q$3,Data[Index]&amp;Data[Valid Test, Can be used for conformity (Y/N)],Data[CH4 (mg/km)])</f>
        <v>#N/A</v>
      </c>
      <c r="N1415" s="126" t="e" cm="1">
        <f t="array" ref="N1415">_xlfn.XLOOKUP($A1415&amp;$Q$3,Data[Index]&amp;Data[Valid Test, Can be used for conformity (Y/N)],Data[N20 (mg/km)])</f>
        <v>#N/A</v>
      </c>
      <c r="O1415" s="129" t="e" cm="1">
        <f t="array" ref="O1415">_xlfn.XLOOKUP($A1415&amp;$Q$3,Data[Index]&amp;Data[Valid Test, Can be used for conformity (Y/N)],Data[l/100km])</f>
        <v>#N/A</v>
      </c>
      <c r="P1415" s="138" t="e">
        <f>_xlfn.XLOOKUP($A1415,Data[Index],Data[Comments])</f>
        <v>#N/A</v>
      </c>
    </row>
    <row r="1416" spans="1:16" x14ac:dyDescent="0.2">
      <c r="A1416" s="129"/>
      <c r="B1416" s="129"/>
      <c r="C1416" s="129" t="e" cm="1">
        <f t="array" ref="C1416">_xlfn.XLOOKUP($A1416&amp;$Q$3&amp;$R$3,Data[Index]&amp;Data[Valid Test, Can be used for conformity (Y/N)]&amp;Data[Cycle],Data[Test Name])</f>
        <v>#N/A</v>
      </c>
      <c r="D1416" s="167" t="e" cm="1">
        <f t="array" ref="D1416">_xlfn.XLOOKUP($A1416&amp;$Q$3&amp;$R$3,Data[Index]&amp;Data[Valid Test, Can be used for conformity (Y/N)]&amp;Data[Cycle],Data[Mileage (Miles)])</f>
        <v>#N/A</v>
      </c>
      <c r="E1416" s="130" t="e" cm="1">
        <f t="array" ref="E1416">_xlfn.XLOOKUP($A1416&amp;$Q$3&amp;$R$3,Data[Index]&amp;Data[Valid Test, Can be used for conformity (Y/N)]&amp;Data[Cycle],Data[Date])</f>
        <v>#N/A</v>
      </c>
      <c r="F1416" s="129" t="e" cm="1">
        <f t="array" ref="F1416">_xlfn.XLOOKUP($A1416&amp;$Q$3&amp;$R$3,Data[Index]&amp;Data[Valid Test, Can be used for conformity (Y/N)]&amp;Data[Cycle],Data[CO/km (mg)])</f>
        <v>#N/A</v>
      </c>
      <c r="G1416" s="129" t="e" cm="1">
        <f t="array" ref="G1416">_xlfn.XLOOKUP($A1416&amp;$Q$3,Data[Index]&amp;Data[Valid Test, Can be used for conformity (Y/N)],Data[CO2/km (g)])</f>
        <v>#N/A</v>
      </c>
      <c r="H1416" s="129" t="e" cm="1">
        <f t="array" ref="H1416">_xlfn.XLOOKUP($A1416&amp;$Q$3,Data[Index]&amp;Data[Valid Test, Can be used for conformity (Y/N)],Data[THC/km (mg)])</f>
        <v>#N/A</v>
      </c>
      <c r="I1416" s="129" t="e" cm="1">
        <f t="array" ref="I1416">_xlfn.XLOOKUP($A1416&amp;$Q$3,Data[Index]&amp;Data[Valid Test, Can be used for conformity (Y/N)],Data[NOx/km (mg)])</f>
        <v>#N/A</v>
      </c>
      <c r="J1416" s="129" t="e" cm="1">
        <f t="array" ref="J1416">_xlfn.XLOOKUP($A1416&amp;$Q$3,Data[Index]&amp;Data[Valid Test, Can be used for conformity (Y/N)],Data[THC + NOx/km (mg)])</f>
        <v>#N/A</v>
      </c>
      <c r="K1416" s="142" t="e" cm="1">
        <f t="array" ref="K1416">_xlfn.XLOOKUP($A1416&amp;$Q$3,Data[Index]&amp;Data[Valid Test, Can be used for conformity (Y/N)],Data[PN/km ('#)])</f>
        <v>#N/A</v>
      </c>
      <c r="L1416" s="129" t="e" cm="1">
        <f t="array" ref="L1416">_xlfn.XLOOKUP($A1416&amp;$Q$3,Data[Index]&amp;Data[Valid Test, Can be used for conformity (Y/N)],Data[PM/km (mg)])</f>
        <v>#N/A</v>
      </c>
      <c r="M1416" s="126" t="e" cm="1">
        <f t="array" ref="M1416">_xlfn.XLOOKUP($A1416&amp;$Q$3,Data[Index]&amp;Data[Valid Test, Can be used for conformity (Y/N)],Data[CH4 (mg/km)])</f>
        <v>#N/A</v>
      </c>
      <c r="N1416" s="126" t="e" cm="1">
        <f t="array" ref="N1416">_xlfn.XLOOKUP($A1416&amp;$Q$3,Data[Index]&amp;Data[Valid Test, Can be used for conformity (Y/N)],Data[N20 (mg/km)])</f>
        <v>#N/A</v>
      </c>
      <c r="O1416" s="129" t="e" cm="1">
        <f t="array" ref="O1416">_xlfn.XLOOKUP($A1416&amp;$Q$3,Data[Index]&amp;Data[Valid Test, Can be used for conformity (Y/N)],Data[l/100km])</f>
        <v>#N/A</v>
      </c>
      <c r="P1416" s="138" t="e">
        <f>_xlfn.XLOOKUP($A1416,Data[Index],Data[Comments])</f>
        <v>#N/A</v>
      </c>
    </row>
    <row r="1417" spans="1:16" x14ac:dyDescent="0.2">
      <c r="A1417" s="129"/>
      <c r="B1417" s="129"/>
      <c r="C1417" s="129" t="e" cm="1">
        <f t="array" ref="C1417">_xlfn.XLOOKUP($A1417&amp;$Q$3&amp;$R$3,Data[Index]&amp;Data[Valid Test, Can be used for conformity (Y/N)]&amp;Data[Cycle],Data[Test Name])</f>
        <v>#N/A</v>
      </c>
      <c r="D1417" s="167" t="e" cm="1">
        <f t="array" ref="D1417">_xlfn.XLOOKUP($A1417&amp;$Q$3&amp;$R$3,Data[Index]&amp;Data[Valid Test, Can be used for conformity (Y/N)]&amp;Data[Cycle],Data[Mileage (Miles)])</f>
        <v>#N/A</v>
      </c>
      <c r="E1417" s="130" t="e" cm="1">
        <f t="array" ref="E1417">_xlfn.XLOOKUP($A1417&amp;$Q$3&amp;$R$3,Data[Index]&amp;Data[Valid Test, Can be used for conformity (Y/N)]&amp;Data[Cycle],Data[Date])</f>
        <v>#N/A</v>
      </c>
      <c r="F1417" s="129" t="e" cm="1">
        <f t="array" ref="F1417">_xlfn.XLOOKUP($A1417&amp;$Q$3&amp;$R$3,Data[Index]&amp;Data[Valid Test, Can be used for conformity (Y/N)]&amp;Data[Cycle],Data[CO/km (mg)])</f>
        <v>#N/A</v>
      </c>
      <c r="G1417" s="129" t="e" cm="1">
        <f t="array" ref="G1417">_xlfn.XLOOKUP($A1417&amp;$Q$3,Data[Index]&amp;Data[Valid Test, Can be used for conformity (Y/N)],Data[CO2/km (g)])</f>
        <v>#N/A</v>
      </c>
      <c r="H1417" s="129" t="e" cm="1">
        <f t="array" ref="H1417">_xlfn.XLOOKUP($A1417&amp;$Q$3,Data[Index]&amp;Data[Valid Test, Can be used for conformity (Y/N)],Data[THC/km (mg)])</f>
        <v>#N/A</v>
      </c>
      <c r="I1417" s="129" t="e" cm="1">
        <f t="array" ref="I1417">_xlfn.XLOOKUP($A1417&amp;$Q$3,Data[Index]&amp;Data[Valid Test, Can be used for conformity (Y/N)],Data[NOx/km (mg)])</f>
        <v>#N/A</v>
      </c>
      <c r="J1417" s="129" t="e" cm="1">
        <f t="array" ref="J1417">_xlfn.XLOOKUP($A1417&amp;$Q$3,Data[Index]&amp;Data[Valid Test, Can be used for conformity (Y/N)],Data[THC + NOx/km (mg)])</f>
        <v>#N/A</v>
      </c>
      <c r="K1417" s="142" t="e" cm="1">
        <f t="array" ref="K1417">_xlfn.XLOOKUP($A1417&amp;$Q$3,Data[Index]&amp;Data[Valid Test, Can be used for conformity (Y/N)],Data[PN/km ('#)])</f>
        <v>#N/A</v>
      </c>
      <c r="L1417" s="129" t="e" cm="1">
        <f t="array" ref="L1417">_xlfn.XLOOKUP($A1417&amp;$Q$3,Data[Index]&amp;Data[Valid Test, Can be used for conformity (Y/N)],Data[PM/km (mg)])</f>
        <v>#N/A</v>
      </c>
      <c r="M1417" s="126" t="e" cm="1">
        <f t="array" ref="M1417">_xlfn.XLOOKUP($A1417&amp;$Q$3,Data[Index]&amp;Data[Valid Test, Can be used for conformity (Y/N)],Data[CH4 (mg/km)])</f>
        <v>#N/A</v>
      </c>
      <c r="N1417" s="126" t="e" cm="1">
        <f t="array" ref="N1417">_xlfn.XLOOKUP($A1417&amp;$Q$3,Data[Index]&amp;Data[Valid Test, Can be used for conformity (Y/N)],Data[N20 (mg/km)])</f>
        <v>#N/A</v>
      </c>
      <c r="O1417" s="129" t="e" cm="1">
        <f t="array" ref="O1417">_xlfn.XLOOKUP($A1417&amp;$Q$3,Data[Index]&amp;Data[Valid Test, Can be used for conformity (Y/N)],Data[l/100km])</f>
        <v>#N/A</v>
      </c>
      <c r="P1417" s="138">
        <f>_xlfn.XLOOKUP($A1417,Data[Index],Data[Comments])</f>
        <v>0</v>
      </c>
    </row>
    <row r="1418" spans="1:16" x14ac:dyDescent="0.2">
      <c r="A1418" s="129"/>
      <c r="B1418" s="129"/>
      <c r="C1418" s="129" t="e" cm="1">
        <f t="array" ref="C1418">_xlfn.XLOOKUP($A1418&amp;$Q$3&amp;$R$3,Data[Index]&amp;Data[Valid Test, Can be used for conformity (Y/N)]&amp;Data[Cycle],Data[Test Name])</f>
        <v>#N/A</v>
      </c>
      <c r="D1418" s="167" t="e" cm="1">
        <f t="array" ref="D1418">_xlfn.XLOOKUP($A1418&amp;$Q$3&amp;$R$3,Data[Index]&amp;Data[Valid Test, Can be used for conformity (Y/N)]&amp;Data[Cycle],Data[Mileage (Miles)])</f>
        <v>#N/A</v>
      </c>
      <c r="E1418" s="130" t="e" cm="1">
        <f t="array" ref="E1418">_xlfn.XLOOKUP($A1418&amp;$Q$3&amp;$R$3,Data[Index]&amp;Data[Valid Test, Can be used for conformity (Y/N)]&amp;Data[Cycle],Data[Date])</f>
        <v>#N/A</v>
      </c>
      <c r="F1418" s="129" t="e" cm="1">
        <f t="array" ref="F1418">_xlfn.XLOOKUP($A1418&amp;$Q$3&amp;$R$3,Data[Index]&amp;Data[Valid Test, Can be used for conformity (Y/N)]&amp;Data[Cycle],Data[CO/km (mg)])</f>
        <v>#N/A</v>
      </c>
      <c r="G1418" s="129" t="e" cm="1">
        <f t="array" ref="G1418">_xlfn.XLOOKUP($A1418&amp;$Q$3,Data[Index]&amp;Data[Valid Test, Can be used for conformity (Y/N)],Data[CO2/km (g)])</f>
        <v>#N/A</v>
      </c>
      <c r="H1418" s="129" t="e" cm="1">
        <f t="array" ref="H1418">_xlfn.XLOOKUP($A1418&amp;$Q$3,Data[Index]&amp;Data[Valid Test, Can be used for conformity (Y/N)],Data[THC/km (mg)])</f>
        <v>#N/A</v>
      </c>
      <c r="I1418" s="129" t="e" cm="1">
        <f t="array" ref="I1418">_xlfn.XLOOKUP($A1418&amp;$Q$3,Data[Index]&amp;Data[Valid Test, Can be used for conformity (Y/N)],Data[NOx/km (mg)])</f>
        <v>#N/A</v>
      </c>
      <c r="J1418" s="129" t="e" cm="1">
        <f t="array" ref="J1418">_xlfn.XLOOKUP($A1418&amp;$Q$3,Data[Index]&amp;Data[Valid Test, Can be used for conformity (Y/N)],Data[THC + NOx/km (mg)])</f>
        <v>#N/A</v>
      </c>
      <c r="K1418" s="142" t="e" cm="1">
        <f t="array" ref="K1418">_xlfn.XLOOKUP($A1418&amp;$Q$3,Data[Index]&amp;Data[Valid Test, Can be used for conformity (Y/N)],Data[PN/km ('#)])</f>
        <v>#N/A</v>
      </c>
      <c r="L1418" s="129" t="e" cm="1">
        <f t="array" ref="L1418">_xlfn.XLOOKUP($A1418&amp;$Q$3,Data[Index]&amp;Data[Valid Test, Can be used for conformity (Y/N)],Data[PM/km (mg)])</f>
        <v>#N/A</v>
      </c>
      <c r="M1418" s="126" t="e" cm="1">
        <f t="array" ref="M1418">_xlfn.XLOOKUP($A1418&amp;$Q$3,Data[Index]&amp;Data[Valid Test, Can be used for conformity (Y/N)],Data[CH4 (mg/km)])</f>
        <v>#N/A</v>
      </c>
      <c r="N1418" s="126" t="e" cm="1">
        <f t="array" ref="N1418">_xlfn.XLOOKUP($A1418&amp;$Q$3,Data[Index]&amp;Data[Valid Test, Can be used for conformity (Y/N)],Data[N20 (mg/km)])</f>
        <v>#N/A</v>
      </c>
      <c r="O1418" s="129" t="e" cm="1">
        <f t="array" ref="O1418">_xlfn.XLOOKUP($A1418&amp;$Q$3,Data[Index]&amp;Data[Valid Test, Can be used for conformity (Y/N)],Data[l/100km])</f>
        <v>#N/A</v>
      </c>
      <c r="P1418" s="138">
        <f>_xlfn.XLOOKUP($A1418,Data[Index],Data[Comments])</f>
        <v>0</v>
      </c>
    </row>
    <row r="1419" spans="1:16" x14ac:dyDescent="0.2">
      <c r="A1419" s="129"/>
      <c r="B1419" s="129"/>
      <c r="C1419" s="129" t="e" cm="1">
        <f t="array" ref="C1419">_xlfn.XLOOKUP($A1419&amp;$Q$3&amp;$R$3,Data[Index]&amp;Data[Valid Test, Can be used for conformity (Y/N)]&amp;Data[Cycle],Data[Test Name])</f>
        <v>#N/A</v>
      </c>
      <c r="D1419" s="167" t="e" cm="1">
        <f t="array" ref="D1419">_xlfn.XLOOKUP($A1419&amp;$Q$3&amp;$R$3,Data[Index]&amp;Data[Valid Test, Can be used for conformity (Y/N)]&amp;Data[Cycle],Data[Mileage (Miles)])</f>
        <v>#N/A</v>
      </c>
      <c r="E1419" s="130" t="e" cm="1">
        <f t="array" ref="E1419">_xlfn.XLOOKUP($A1419&amp;$Q$3&amp;$R$3,Data[Index]&amp;Data[Valid Test, Can be used for conformity (Y/N)]&amp;Data[Cycle],Data[Date])</f>
        <v>#N/A</v>
      </c>
      <c r="F1419" s="129" t="e" cm="1">
        <f t="array" ref="F1419">_xlfn.XLOOKUP($A1419&amp;$Q$3&amp;$R$3,Data[Index]&amp;Data[Valid Test, Can be used for conformity (Y/N)]&amp;Data[Cycle],Data[CO/km (mg)])</f>
        <v>#N/A</v>
      </c>
      <c r="G1419" s="129" t="e" cm="1">
        <f t="array" ref="G1419">_xlfn.XLOOKUP($A1419&amp;$Q$3,Data[Index]&amp;Data[Valid Test, Can be used for conformity (Y/N)],Data[CO2/km (g)])</f>
        <v>#N/A</v>
      </c>
      <c r="H1419" s="129" t="e" cm="1">
        <f t="array" ref="H1419">_xlfn.XLOOKUP($A1419&amp;$Q$3,Data[Index]&amp;Data[Valid Test, Can be used for conformity (Y/N)],Data[THC/km (mg)])</f>
        <v>#N/A</v>
      </c>
      <c r="I1419" s="129" t="e" cm="1">
        <f t="array" ref="I1419">_xlfn.XLOOKUP($A1419&amp;$Q$3,Data[Index]&amp;Data[Valid Test, Can be used for conformity (Y/N)],Data[NOx/km (mg)])</f>
        <v>#N/A</v>
      </c>
      <c r="J1419" s="129" t="e" cm="1">
        <f t="array" ref="J1419">_xlfn.XLOOKUP($A1419&amp;$Q$3,Data[Index]&amp;Data[Valid Test, Can be used for conformity (Y/N)],Data[THC + NOx/km (mg)])</f>
        <v>#N/A</v>
      </c>
      <c r="K1419" s="142" t="e" cm="1">
        <f t="array" ref="K1419">_xlfn.XLOOKUP($A1419&amp;$Q$3,Data[Index]&amp;Data[Valid Test, Can be used for conformity (Y/N)],Data[PN/km ('#)])</f>
        <v>#N/A</v>
      </c>
      <c r="L1419" s="129" t="e" cm="1">
        <f t="array" ref="L1419">_xlfn.XLOOKUP($A1419&amp;$Q$3,Data[Index]&amp;Data[Valid Test, Can be used for conformity (Y/N)],Data[PM/km (mg)])</f>
        <v>#N/A</v>
      </c>
      <c r="M1419" s="126" t="e" cm="1">
        <f t="array" ref="M1419">_xlfn.XLOOKUP($A1419&amp;$Q$3,Data[Index]&amp;Data[Valid Test, Can be used for conformity (Y/N)],Data[CH4 (mg/km)])</f>
        <v>#N/A</v>
      </c>
      <c r="N1419" s="126" t="e" cm="1">
        <f t="array" ref="N1419">_xlfn.XLOOKUP($A1419&amp;$Q$3,Data[Index]&amp;Data[Valid Test, Can be used for conformity (Y/N)],Data[N20 (mg/km)])</f>
        <v>#N/A</v>
      </c>
      <c r="O1419" s="129" t="e" cm="1">
        <f t="array" ref="O1419">_xlfn.XLOOKUP($A1419&amp;$Q$3,Data[Index]&amp;Data[Valid Test, Can be used for conformity (Y/N)],Data[l/100km])</f>
        <v>#N/A</v>
      </c>
      <c r="P1419" s="138" t="e">
        <f>_xlfn.XLOOKUP($A1419,Data[Index],Data[Comments])</f>
        <v>#N/A</v>
      </c>
    </row>
    <row r="1420" spans="1:16" x14ac:dyDescent="0.2">
      <c r="A1420" s="129"/>
      <c r="B1420" s="129"/>
      <c r="C1420" s="129" t="e" cm="1">
        <f t="array" ref="C1420">_xlfn.XLOOKUP($A1420&amp;$Q$3&amp;$R$3,Data[Index]&amp;Data[Valid Test, Can be used for conformity (Y/N)]&amp;Data[Cycle],Data[Test Name])</f>
        <v>#N/A</v>
      </c>
      <c r="D1420" s="167" t="e" cm="1">
        <f t="array" ref="D1420">_xlfn.XLOOKUP($A1420&amp;$Q$3&amp;$R$3,Data[Index]&amp;Data[Valid Test, Can be used for conformity (Y/N)]&amp;Data[Cycle],Data[Mileage (Miles)])</f>
        <v>#N/A</v>
      </c>
      <c r="E1420" s="130" t="e" cm="1">
        <f t="array" ref="E1420">_xlfn.XLOOKUP($A1420&amp;$Q$3&amp;$R$3,Data[Index]&amp;Data[Valid Test, Can be used for conformity (Y/N)]&amp;Data[Cycle],Data[Date])</f>
        <v>#N/A</v>
      </c>
      <c r="F1420" s="129" t="e" cm="1">
        <f t="array" ref="F1420">_xlfn.XLOOKUP($A1420&amp;$Q$3&amp;$R$3,Data[Index]&amp;Data[Valid Test, Can be used for conformity (Y/N)]&amp;Data[Cycle],Data[CO/km (mg)])</f>
        <v>#N/A</v>
      </c>
      <c r="G1420" s="129" t="e" cm="1">
        <f t="array" ref="G1420">_xlfn.XLOOKUP($A1420&amp;$Q$3,Data[Index]&amp;Data[Valid Test, Can be used for conformity (Y/N)],Data[CO2/km (g)])</f>
        <v>#N/A</v>
      </c>
      <c r="H1420" s="129" t="e" cm="1">
        <f t="array" ref="H1420">_xlfn.XLOOKUP($A1420&amp;$Q$3,Data[Index]&amp;Data[Valid Test, Can be used for conformity (Y/N)],Data[THC/km (mg)])</f>
        <v>#N/A</v>
      </c>
      <c r="I1420" s="129" t="e" cm="1">
        <f t="array" ref="I1420">_xlfn.XLOOKUP($A1420&amp;$Q$3,Data[Index]&amp;Data[Valid Test, Can be used for conformity (Y/N)],Data[NOx/km (mg)])</f>
        <v>#N/A</v>
      </c>
      <c r="J1420" s="129" t="e" cm="1">
        <f t="array" ref="J1420">_xlfn.XLOOKUP($A1420&amp;$Q$3,Data[Index]&amp;Data[Valid Test, Can be used for conformity (Y/N)],Data[THC + NOx/km (mg)])</f>
        <v>#N/A</v>
      </c>
      <c r="K1420" s="142" t="e" cm="1">
        <f t="array" ref="K1420">_xlfn.XLOOKUP($A1420&amp;$Q$3,Data[Index]&amp;Data[Valid Test, Can be used for conformity (Y/N)],Data[PN/km ('#)])</f>
        <v>#N/A</v>
      </c>
      <c r="L1420" s="129" t="e" cm="1">
        <f t="array" ref="L1420">_xlfn.XLOOKUP($A1420&amp;$Q$3,Data[Index]&amp;Data[Valid Test, Can be used for conformity (Y/N)],Data[PM/km (mg)])</f>
        <v>#N/A</v>
      </c>
      <c r="M1420" s="126" t="e" cm="1">
        <f t="array" ref="M1420">_xlfn.XLOOKUP($A1420&amp;$Q$3,Data[Index]&amp;Data[Valid Test, Can be used for conformity (Y/N)],Data[CH4 (mg/km)])</f>
        <v>#N/A</v>
      </c>
      <c r="N1420" s="126" t="e" cm="1">
        <f t="array" ref="N1420">_xlfn.XLOOKUP($A1420&amp;$Q$3,Data[Index]&amp;Data[Valid Test, Can be used for conformity (Y/N)],Data[N20 (mg/km)])</f>
        <v>#N/A</v>
      </c>
      <c r="O1420" s="129" t="e" cm="1">
        <f t="array" ref="O1420">_xlfn.XLOOKUP($A1420&amp;$Q$3,Data[Index]&amp;Data[Valid Test, Can be used for conformity (Y/N)],Data[l/100km])</f>
        <v>#N/A</v>
      </c>
      <c r="P1420" s="138">
        <f>_xlfn.XLOOKUP($A1420,Data[Index],Data[Comments])</f>
        <v>0</v>
      </c>
    </row>
    <row r="1421" spans="1:16" x14ac:dyDescent="0.2">
      <c r="A1421" s="129"/>
      <c r="B1421" s="129"/>
      <c r="C1421" s="129" t="e" cm="1">
        <f t="array" ref="C1421">_xlfn.XLOOKUP($A1421&amp;$Q$3&amp;$R$3,Data[Index]&amp;Data[Valid Test, Can be used for conformity (Y/N)]&amp;Data[Cycle],Data[Test Name])</f>
        <v>#N/A</v>
      </c>
      <c r="D1421" s="167" t="e" cm="1">
        <f t="array" ref="D1421">_xlfn.XLOOKUP($A1421&amp;$Q$3&amp;$R$3,Data[Index]&amp;Data[Valid Test, Can be used for conformity (Y/N)]&amp;Data[Cycle],Data[Mileage (Miles)])</f>
        <v>#N/A</v>
      </c>
      <c r="E1421" s="130" t="e" cm="1">
        <f t="array" ref="E1421">_xlfn.XLOOKUP($A1421&amp;$Q$3&amp;$R$3,Data[Index]&amp;Data[Valid Test, Can be used for conformity (Y/N)]&amp;Data[Cycle],Data[Date])</f>
        <v>#N/A</v>
      </c>
      <c r="F1421" s="129" t="e" cm="1">
        <f t="array" ref="F1421">_xlfn.XLOOKUP($A1421&amp;$Q$3&amp;$R$3,Data[Index]&amp;Data[Valid Test, Can be used for conformity (Y/N)]&amp;Data[Cycle],Data[CO/km (mg)])</f>
        <v>#N/A</v>
      </c>
      <c r="G1421" s="129" t="e" cm="1">
        <f t="array" ref="G1421">_xlfn.XLOOKUP($A1421&amp;$Q$3,Data[Index]&amp;Data[Valid Test, Can be used for conformity (Y/N)],Data[CO2/km (g)])</f>
        <v>#N/A</v>
      </c>
      <c r="H1421" s="129" t="e" cm="1">
        <f t="array" ref="H1421">_xlfn.XLOOKUP($A1421&amp;$Q$3,Data[Index]&amp;Data[Valid Test, Can be used for conformity (Y/N)],Data[THC/km (mg)])</f>
        <v>#N/A</v>
      </c>
      <c r="I1421" s="129" t="e" cm="1">
        <f t="array" ref="I1421">_xlfn.XLOOKUP($A1421&amp;$Q$3,Data[Index]&amp;Data[Valid Test, Can be used for conformity (Y/N)],Data[NOx/km (mg)])</f>
        <v>#N/A</v>
      </c>
      <c r="J1421" s="129" t="e" cm="1">
        <f t="array" ref="J1421">_xlfn.XLOOKUP($A1421&amp;$Q$3,Data[Index]&amp;Data[Valid Test, Can be used for conformity (Y/N)],Data[THC + NOx/km (mg)])</f>
        <v>#N/A</v>
      </c>
      <c r="K1421" s="142" t="e" cm="1">
        <f t="array" ref="K1421">_xlfn.XLOOKUP($A1421&amp;$Q$3,Data[Index]&amp;Data[Valid Test, Can be used for conformity (Y/N)],Data[PN/km ('#)])</f>
        <v>#N/A</v>
      </c>
      <c r="L1421" s="129" t="e" cm="1">
        <f t="array" ref="L1421">_xlfn.XLOOKUP($A1421&amp;$Q$3,Data[Index]&amp;Data[Valid Test, Can be used for conformity (Y/N)],Data[PM/km (mg)])</f>
        <v>#N/A</v>
      </c>
      <c r="M1421" s="126" t="e" cm="1">
        <f t="array" ref="M1421">_xlfn.XLOOKUP($A1421&amp;$Q$3,Data[Index]&amp;Data[Valid Test, Can be used for conformity (Y/N)],Data[CH4 (mg/km)])</f>
        <v>#N/A</v>
      </c>
      <c r="N1421" s="126" t="e" cm="1">
        <f t="array" ref="N1421">_xlfn.XLOOKUP($A1421&amp;$Q$3,Data[Index]&amp;Data[Valid Test, Can be used for conformity (Y/N)],Data[N20 (mg/km)])</f>
        <v>#N/A</v>
      </c>
      <c r="O1421" s="129" t="e" cm="1">
        <f t="array" ref="O1421">_xlfn.XLOOKUP($A1421&amp;$Q$3,Data[Index]&amp;Data[Valid Test, Can be used for conformity (Y/N)],Data[l/100km])</f>
        <v>#N/A</v>
      </c>
      <c r="P1421" s="138">
        <f>_xlfn.XLOOKUP($A1421,Data[Index],Data[Comments])</f>
        <v>0</v>
      </c>
    </row>
    <row r="1422" spans="1:16" x14ac:dyDescent="0.2">
      <c r="A1422" s="129"/>
      <c r="B1422" s="129"/>
      <c r="C1422" s="129" t="e" cm="1">
        <f t="array" ref="C1422">_xlfn.XLOOKUP($A1422&amp;$Q$3&amp;$R$3,Data[Index]&amp;Data[Valid Test, Can be used for conformity (Y/N)]&amp;Data[Cycle],Data[Test Name])</f>
        <v>#N/A</v>
      </c>
      <c r="D1422" s="167" t="e" cm="1">
        <f t="array" ref="D1422">_xlfn.XLOOKUP($A1422&amp;$Q$3&amp;$R$3,Data[Index]&amp;Data[Valid Test, Can be used for conformity (Y/N)]&amp;Data[Cycle],Data[Mileage (Miles)])</f>
        <v>#N/A</v>
      </c>
      <c r="E1422" s="130" t="e" cm="1">
        <f t="array" ref="E1422">_xlfn.XLOOKUP($A1422&amp;$Q$3&amp;$R$3,Data[Index]&amp;Data[Valid Test, Can be used for conformity (Y/N)]&amp;Data[Cycle],Data[Date])</f>
        <v>#N/A</v>
      </c>
      <c r="F1422" s="129" t="e" cm="1">
        <f t="array" ref="F1422">_xlfn.XLOOKUP($A1422&amp;$Q$3&amp;$R$3,Data[Index]&amp;Data[Valid Test, Can be used for conformity (Y/N)]&amp;Data[Cycle],Data[CO/km (mg)])</f>
        <v>#N/A</v>
      </c>
      <c r="G1422" s="129" t="e" cm="1">
        <f t="array" ref="G1422">_xlfn.XLOOKUP($A1422&amp;$Q$3,Data[Index]&amp;Data[Valid Test, Can be used for conformity (Y/N)],Data[CO2/km (g)])</f>
        <v>#N/A</v>
      </c>
      <c r="H1422" s="129" t="e" cm="1">
        <f t="array" ref="H1422">_xlfn.XLOOKUP($A1422&amp;$Q$3,Data[Index]&amp;Data[Valid Test, Can be used for conformity (Y/N)],Data[THC/km (mg)])</f>
        <v>#N/A</v>
      </c>
      <c r="I1422" s="129" t="e" cm="1">
        <f t="array" ref="I1422">_xlfn.XLOOKUP($A1422&amp;$Q$3,Data[Index]&amp;Data[Valid Test, Can be used for conformity (Y/N)],Data[NOx/km (mg)])</f>
        <v>#N/A</v>
      </c>
      <c r="J1422" s="129" t="e" cm="1">
        <f t="array" ref="J1422">_xlfn.XLOOKUP($A1422&amp;$Q$3,Data[Index]&amp;Data[Valid Test, Can be used for conformity (Y/N)],Data[THC + NOx/km (mg)])</f>
        <v>#N/A</v>
      </c>
      <c r="K1422" s="142" t="e" cm="1">
        <f t="array" ref="K1422">_xlfn.XLOOKUP($A1422&amp;$Q$3,Data[Index]&amp;Data[Valid Test, Can be used for conformity (Y/N)],Data[PN/km ('#)])</f>
        <v>#N/A</v>
      </c>
      <c r="L1422" s="129" t="e" cm="1">
        <f t="array" ref="L1422">_xlfn.XLOOKUP($A1422&amp;$Q$3,Data[Index]&amp;Data[Valid Test, Can be used for conformity (Y/N)],Data[PM/km (mg)])</f>
        <v>#N/A</v>
      </c>
      <c r="M1422" s="126" t="e" cm="1">
        <f t="array" ref="M1422">_xlfn.XLOOKUP($A1422&amp;$Q$3,Data[Index]&amp;Data[Valid Test, Can be used for conformity (Y/N)],Data[CH4 (mg/km)])</f>
        <v>#N/A</v>
      </c>
      <c r="N1422" s="126" t="e" cm="1">
        <f t="array" ref="N1422">_xlfn.XLOOKUP($A1422&amp;$Q$3,Data[Index]&amp;Data[Valid Test, Can be used for conformity (Y/N)],Data[N20 (mg/km)])</f>
        <v>#N/A</v>
      </c>
      <c r="O1422" s="129" t="e" cm="1">
        <f t="array" ref="O1422">_xlfn.XLOOKUP($A1422&amp;$Q$3,Data[Index]&amp;Data[Valid Test, Can be used for conformity (Y/N)],Data[l/100km])</f>
        <v>#N/A</v>
      </c>
      <c r="P1422" s="138" t="e">
        <f>_xlfn.XLOOKUP($A1422,Data[Index],Data[Comments])</f>
        <v>#N/A</v>
      </c>
    </row>
    <row r="1423" spans="1:16" x14ac:dyDescent="0.2">
      <c r="A1423" s="129"/>
      <c r="B1423" s="129"/>
      <c r="C1423" s="129" t="e" cm="1">
        <f t="array" ref="C1423">_xlfn.XLOOKUP($A1423&amp;$Q$3&amp;$R$3,Data[Index]&amp;Data[Valid Test, Can be used for conformity (Y/N)]&amp;Data[Cycle],Data[Test Name])</f>
        <v>#N/A</v>
      </c>
      <c r="D1423" s="167" t="e" cm="1">
        <f t="array" ref="D1423">_xlfn.XLOOKUP($A1423&amp;$Q$3&amp;$R$3,Data[Index]&amp;Data[Valid Test, Can be used for conformity (Y/N)]&amp;Data[Cycle],Data[Mileage (Miles)])</f>
        <v>#N/A</v>
      </c>
      <c r="E1423" s="130" t="e" cm="1">
        <f t="array" ref="E1423">_xlfn.XLOOKUP($A1423&amp;$Q$3&amp;$R$3,Data[Index]&amp;Data[Valid Test, Can be used for conformity (Y/N)]&amp;Data[Cycle],Data[Date])</f>
        <v>#N/A</v>
      </c>
      <c r="F1423" s="129" t="e" cm="1">
        <f t="array" ref="F1423">_xlfn.XLOOKUP($A1423&amp;$Q$3&amp;$R$3,Data[Index]&amp;Data[Valid Test, Can be used for conformity (Y/N)]&amp;Data[Cycle],Data[CO/km (mg)])</f>
        <v>#N/A</v>
      </c>
      <c r="G1423" s="129" t="e" cm="1">
        <f t="array" ref="G1423">_xlfn.XLOOKUP($A1423&amp;$Q$3,Data[Index]&amp;Data[Valid Test, Can be used for conformity (Y/N)],Data[CO2/km (g)])</f>
        <v>#N/A</v>
      </c>
      <c r="H1423" s="129" t="e" cm="1">
        <f t="array" ref="H1423">_xlfn.XLOOKUP($A1423&amp;$Q$3,Data[Index]&amp;Data[Valid Test, Can be used for conformity (Y/N)],Data[THC/km (mg)])</f>
        <v>#N/A</v>
      </c>
      <c r="I1423" s="129" t="e" cm="1">
        <f t="array" ref="I1423">_xlfn.XLOOKUP($A1423&amp;$Q$3,Data[Index]&amp;Data[Valid Test, Can be used for conformity (Y/N)],Data[NOx/km (mg)])</f>
        <v>#N/A</v>
      </c>
      <c r="J1423" s="129" t="e" cm="1">
        <f t="array" ref="J1423">_xlfn.XLOOKUP($A1423&amp;$Q$3,Data[Index]&amp;Data[Valid Test, Can be used for conformity (Y/N)],Data[THC + NOx/km (mg)])</f>
        <v>#N/A</v>
      </c>
      <c r="K1423" s="142" t="e" cm="1">
        <f t="array" ref="K1423">_xlfn.XLOOKUP($A1423&amp;$Q$3,Data[Index]&amp;Data[Valid Test, Can be used for conformity (Y/N)],Data[PN/km ('#)])</f>
        <v>#N/A</v>
      </c>
      <c r="L1423" s="129" t="e" cm="1">
        <f t="array" ref="L1423">_xlfn.XLOOKUP($A1423&amp;$Q$3,Data[Index]&amp;Data[Valid Test, Can be used for conformity (Y/N)],Data[PM/km (mg)])</f>
        <v>#N/A</v>
      </c>
      <c r="M1423" s="126" t="e" cm="1">
        <f t="array" ref="M1423">_xlfn.XLOOKUP($A1423&amp;$Q$3,Data[Index]&amp;Data[Valid Test, Can be used for conformity (Y/N)],Data[CH4 (mg/km)])</f>
        <v>#N/A</v>
      </c>
      <c r="N1423" s="126" t="e" cm="1">
        <f t="array" ref="N1423">_xlfn.XLOOKUP($A1423&amp;$Q$3,Data[Index]&amp;Data[Valid Test, Can be used for conformity (Y/N)],Data[N20 (mg/km)])</f>
        <v>#N/A</v>
      </c>
      <c r="O1423" s="129" t="e" cm="1">
        <f t="array" ref="O1423">_xlfn.XLOOKUP($A1423&amp;$Q$3,Data[Index]&amp;Data[Valid Test, Can be used for conformity (Y/N)],Data[l/100km])</f>
        <v>#N/A</v>
      </c>
      <c r="P1423" s="138" t="e">
        <f>_xlfn.XLOOKUP($A1423,Data[Index],Data[Comments])</f>
        <v>#N/A</v>
      </c>
    </row>
    <row r="1424" spans="1:16" x14ac:dyDescent="0.2">
      <c r="A1424" s="129"/>
      <c r="B1424" s="129"/>
      <c r="C1424" s="129" t="e" cm="1">
        <f t="array" ref="C1424">_xlfn.XLOOKUP($A1424&amp;$Q$3&amp;$R$3,Data[Index]&amp;Data[Valid Test, Can be used for conformity (Y/N)]&amp;Data[Cycle],Data[Test Name])</f>
        <v>#N/A</v>
      </c>
      <c r="D1424" s="167" t="e" cm="1">
        <f t="array" ref="D1424">_xlfn.XLOOKUP($A1424&amp;$Q$3&amp;$R$3,Data[Index]&amp;Data[Valid Test, Can be used for conformity (Y/N)]&amp;Data[Cycle],Data[Mileage (Miles)])</f>
        <v>#N/A</v>
      </c>
      <c r="E1424" s="130" t="e" cm="1">
        <f t="array" ref="E1424">_xlfn.XLOOKUP($A1424&amp;$Q$3&amp;$R$3,Data[Index]&amp;Data[Valid Test, Can be used for conformity (Y/N)]&amp;Data[Cycle],Data[Date])</f>
        <v>#N/A</v>
      </c>
      <c r="F1424" s="129" t="e" cm="1">
        <f t="array" ref="F1424">_xlfn.XLOOKUP($A1424&amp;$Q$3&amp;$R$3,Data[Index]&amp;Data[Valid Test, Can be used for conformity (Y/N)]&amp;Data[Cycle],Data[CO/km (mg)])</f>
        <v>#N/A</v>
      </c>
      <c r="G1424" s="129" t="e" cm="1">
        <f t="array" ref="G1424">_xlfn.XLOOKUP($A1424&amp;$Q$3,Data[Index]&amp;Data[Valid Test, Can be used for conformity (Y/N)],Data[CO2/km (g)])</f>
        <v>#N/A</v>
      </c>
      <c r="H1424" s="129" t="e" cm="1">
        <f t="array" ref="H1424">_xlfn.XLOOKUP($A1424&amp;$Q$3,Data[Index]&amp;Data[Valid Test, Can be used for conformity (Y/N)],Data[THC/km (mg)])</f>
        <v>#N/A</v>
      </c>
      <c r="I1424" s="129" t="e" cm="1">
        <f t="array" ref="I1424">_xlfn.XLOOKUP($A1424&amp;$Q$3,Data[Index]&amp;Data[Valid Test, Can be used for conformity (Y/N)],Data[NOx/km (mg)])</f>
        <v>#N/A</v>
      </c>
      <c r="J1424" s="129" t="e" cm="1">
        <f t="array" ref="J1424">_xlfn.XLOOKUP($A1424&amp;$Q$3,Data[Index]&amp;Data[Valid Test, Can be used for conformity (Y/N)],Data[THC + NOx/km (mg)])</f>
        <v>#N/A</v>
      </c>
      <c r="K1424" s="142" t="e" cm="1">
        <f t="array" ref="K1424">_xlfn.XLOOKUP($A1424&amp;$Q$3,Data[Index]&amp;Data[Valid Test, Can be used for conformity (Y/N)],Data[PN/km ('#)])</f>
        <v>#N/A</v>
      </c>
      <c r="L1424" s="129" t="e" cm="1">
        <f t="array" ref="L1424">_xlfn.XLOOKUP($A1424&amp;$Q$3,Data[Index]&amp;Data[Valid Test, Can be used for conformity (Y/N)],Data[PM/km (mg)])</f>
        <v>#N/A</v>
      </c>
      <c r="M1424" s="126" t="e" cm="1">
        <f t="array" ref="M1424">_xlfn.XLOOKUP($A1424&amp;$Q$3,Data[Index]&amp;Data[Valid Test, Can be used for conformity (Y/N)],Data[CH4 (mg/km)])</f>
        <v>#N/A</v>
      </c>
      <c r="N1424" s="126" t="e" cm="1">
        <f t="array" ref="N1424">_xlfn.XLOOKUP($A1424&amp;$Q$3,Data[Index]&amp;Data[Valid Test, Can be used for conformity (Y/N)],Data[N20 (mg/km)])</f>
        <v>#N/A</v>
      </c>
      <c r="O1424" s="129" t="e" cm="1">
        <f t="array" ref="O1424">_xlfn.XLOOKUP($A1424&amp;$Q$3,Data[Index]&amp;Data[Valid Test, Can be used for conformity (Y/N)],Data[l/100km])</f>
        <v>#N/A</v>
      </c>
      <c r="P1424" s="138" t="e">
        <f>_xlfn.XLOOKUP($A1424,Data[Index],Data[Comments])</f>
        <v>#N/A</v>
      </c>
    </row>
    <row r="1425" spans="1:16" x14ac:dyDescent="0.2">
      <c r="A1425" s="129"/>
      <c r="B1425" s="129"/>
      <c r="C1425" s="129" t="e" cm="1">
        <f t="array" ref="C1425">_xlfn.XLOOKUP($A1425&amp;$Q$3&amp;$R$3,Data[Index]&amp;Data[Valid Test, Can be used for conformity (Y/N)]&amp;Data[Cycle],Data[Test Name])</f>
        <v>#N/A</v>
      </c>
      <c r="D1425" s="167" t="e" cm="1">
        <f t="array" ref="D1425">_xlfn.XLOOKUP($A1425&amp;$Q$3&amp;$R$3,Data[Index]&amp;Data[Valid Test, Can be used for conformity (Y/N)]&amp;Data[Cycle],Data[Mileage (Miles)])</f>
        <v>#N/A</v>
      </c>
      <c r="E1425" s="130" t="e" cm="1">
        <f t="array" ref="E1425">_xlfn.XLOOKUP($A1425&amp;$Q$3&amp;$R$3,Data[Index]&amp;Data[Valid Test, Can be used for conformity (Y/N)]&amp;Data[Cycle],Data[Date])</f>
        <v>#N/A</v>
      </c>
      <c r="F1425" s="129" t="e" cm="1">
        <f t="array" ref="F1425">_xlfn.XLOOKUP($A1425&amp;$Q$3&amp;$R$3,Data[Index]&amp;Data[Valid Test, Can be used for conformity (Y/N)]&amp;Data[Cycle],Data[CO/km (mg)])</f>
        <v>#N/A</v>
      </c>
      <c r="G1425" s="129" t="e" cm="1">
        <f t="array" ref="G1425">_xlfn.XLOOKUP($A1425&amp;$Q$3,Data[Index]&amp;Data[Valid Test, Can be used for conformity (Y/N)],Data[CO2/km (g)])</f>
        <v>#N/A</v>
      </c>
      <c r="H1425" s="129" t="e" cm="1">
        <f t="array" ref="H1425">_xlfn.XLOOKUP($A1425&amp;$Q$3,Data[Index]&amp;Data[Valid Test, Can be used for conformity (Y/N)],Data[THC/km (mg)])</f>
        <v>#N/A</v>
      </c>
      <c r="I1425" s="129" t="e" cm="1">
        <f t="array" ref="I1425">_xlfn.XLOOKUP($A1425&amp;$Q$3,Data[Index]&amp;Data[Valid Test, Can be used for conformity (Y/N)],Data[NOx/km (mg)])</f>
        <v>#N/A</v>
      </c>
      <c r="J1425" s="129" t="e" cm="1">
        <f t="array" ref="J1425">_xlfn.XLOOKUP($A1425&amp;$Q$3,Data[Index]&amp;Data[Valid Test, Can be used for conformity (Y/N)],Data[THC + NOx/km (mg)])</f>
        <v>#N/A</v>
      </c>
      <c r="K1425" s="142" t="e" cm="1">
        <f t="array" ref="K1425">_xlfn.XLOOKUP($A1425&amp;$Q$3,Data[Index]&amp;Data[Valid Test, Can be used for conformity (Y/N)],Data[PN/km ('#)])</f>
        <v>#N/A</v>
      </c>
      <c r="L1425" s="129" t="e" cm="1">
        <f t="array" ref="L1425">_xlfn.XLOOKUP($A1425&amp;$Q$3,Data[Index]&amp;Data[Valid Test, Can be used for conformity (Y/N)],Data[PM/km (mg)])</f>
        <v>#N/A</v>
      </c>
      <c r="M1425" s="126" t="e" cm="1">
        <f t="array" ref="M1425">_xlfn.XLOOKUP($A1425&amp;$Q$3,Data[Index]&amp;Data[Valid Test, Can be used for conformity (Y/N)],Data[CH4 (mg/km)])</f>
        <v>#N/A</v>
      </c>
      <c r="N1425" s="126" t="e" cm="1">
        <f t="array" ref="N1425">_xlfn.XLOOKUP($A1425&amp;$Q$3,Data[Index]&amp;Data[Valid Test, Can be used for conformity (Y/N)],Data[N20 (mg/km)])</f>
        <v>#N/A</v>
      </c>
      <c r="O1425" s="129" t="e" cm="1">
        <f t="array" ref="O1425">_xlfn.XLOOKUP($A1425&amp;$Q$3,Data[Index]&amp;Data[Valid Test, Can be used for conformity (Y/N)],Data[l/100km])</f>
        <v>#N/A</v>
      </c>
      <c r="P1425" s="138">
        <f>_xlfn.XLOOKUP($A1425,Data[Index],Data[Comments])</f>
        <v>0</v>
      </c>
    </row>
    <row r="1426" spans="1:16" x14ac:dyDescent="0.2">
      <c r="A1426" s="129"/>
      <c r="B1426" s="129"/>
      <c r="C1426" s="129" t="e" cm="1">
        <f t="array" ref="C1426">_xlfn.XLOOKUP($A1426&amp;$Q$3&amp;$R$3,Data[Index]&amp;Data[Valid Test, Can be used for conformity (Y/N)]&amp;Data[Cycle],Data[Test Name])</f>
        <v>#N/A</v>
      </c>
      <c r="D1426" s="167" t="e" cm="1">
        <f t="array" ref="D1426">_xlfn.XLOOKUP($A1426&amp;$Q$3&amp;$R$3,Data[Index]&amp;Data[Valid Test, Can be used for conformity (Y/N)]&amp;Data[Cycle],Data[Mileage (Miles)])</f>
        <v>#N/A</v>
      </c>
      <c r="E1426" s="130" t="e" cm="1">
        <f t="array" ref="E1426">_xlfn.XLOOKUP($A1426&amp;$Q$3&amp;$R$3,Data[Index]&amp;Data[Valid Test, Can be used for conformity (Y/N)]&amp;Data[Cycle],Data[Date])</f>
        <v>#N/A</v>
      </c>
      <c r="F1426" s="129" t="e" cm="1">
        <f t="array" ref="F1426">_xlfn.XLOOKUP($A1426&amp;$Q$3&amp;$R$3,Data[Index]&amp;Data[Valid Test, Can be used for conformity (Y/N)]&amp;Data[Cycle],Data[CO/km (mg)])</f>
        <v>#N/A</v>
      </c>
      <c r="G1426" s="129" t="e" cm="1">
        <f t="array" ref="G1426">_xlfn.XLOOKUP($A1426&amp;$Q$3,Data[Index]&amp;Data[Valid Test, Can be used for conformity (Y/N)],Data[CO2/km (g)])</f>
        <v>#N/A</v>
      </c>
      <c r="H1426" s="129" t="e" cm="1">
        <f t="array" ref="H1426">_xlfn.XLOOKUP($A1426&amp;$Q$3,Data[Index]&amp;Data[Valid Test, Can be used for conformity (Y/N)],Data[THC/km (mg)])</f>
        <v>#N/A</v>
      </c>
      <c r="I1426" s="129" t="e" cm="1">
        <f t="array" ref="I1426">_xlfn.XLOOKUP($A1426&amp;$Q$3,Data[Index]&amp;Data[Valid Test, Can be used for conformity (Y/N)],Data[NOx/km (mg)])</f>
        <v>#N/A</v>
      </c>
      <c r="J1426" s="129" t="e" cm="1">
        <f t="array" ref="J1426">_xlfn.XLOOKUP($A1426&amp;$Q$3,Data[Index]&amp;Data[Valid Test, Can be used for conformity (Y/N)],Data[THC + NOx/km (mg)])</f>
        <v>#N/A</v>
      </c>
      <c r="K1426" s="142" t="e" cm="1">
        <f t="array" ref="K1426">_xlfn.XLOOKUP($A1426&amp;$Q$3,Data[Index]&amp;Data[Valid Test, Can be used for conformity (Y/N)],Data[PN/km ('#)])</f>
        <v>#N/A</v>
      </c>
      <c r="L1426" s="129" t="e" cm="1">
        <f t="array" ref="L1426">_xlfn.XLOOKUP($A1426&amp;$Q$3,Data[Index]&amp;Data[Valid Test, Can be used for conformity (Y/N)],Data[PM/km (mg)])</f>
        <v>#N/A</v>
      </c>
      <c r="M1426" s="126" t="e" cm="1">
        <f t="array" ref="M1426">_xlfn.XLOOKUP($A1426&amp;$Q$3,Data[Index]&amp;Data[Valid Test, Can be used for conformity (Y/N)],Data[CH4 (mg/km)])</f>
        <v>#N/A</v>
      </c>
      <c r="N1426" s="126" t="e" cm="1">
        <f t="array" ref="N1426">_xlfn.XLOOKUP($A1426&amp;$Q$3,Data[Index]&amp;Data[Valid Test, Can be used for conformity (Y/N)],Data[N20 (mg/km)])</f>
        <v>#N/A</v>
      </c>
      <c r="O1426" s="129" t="e" cm="1">
        <f t="array" ref="O1426">_xlfn.XLOOKUP($A1426&amp;$Q$3,Data[Index]&amp;Data[Valid Test, Can be used for conformity (Y/N)],Data[l/100km])</f>
        <v>#N/A</v>
      </c>
      <c r="P1426" s="138">
        <f>_xlfn.XLOOKUP($A1426,Data[Index],Data[Comments])</f>
        <v>0</v>
      </c>
    </row>
    <row r="1427" spans="1:16" x14ac:dyDescent="0.2">
      <c r="A1427" s="129"/>
      <c r="B1427" s="129"/>
      <c r="C1427" s="129" t="e" cm="1">
        <f t="array" ref="C1427">_xlfn.XLOOKUP($A1427&amp;$Q$3&amp;$R$3,Data[Index]&amp;Data[Valid Test, Can be used for conformity (Y/N)]&amp;Data[Cycle],Data[Test Name])</f>
        <v>#N/A</v>
      </c>
      <c r="D1427" s="167" t="e" cm="1">
        <f t="array" ref="D1427">_xlfn.XLOOKUP($A1427&amp;$Q$3&amp;$R$3,Data[Index]&amp;Data[Valid Test, Can be used for conformity (Y/N)]&amp;Data[Cycle],Data[Mileage (Miles)])</f>
        <v>#N/A</v>
      </c>
      <c r="E1427" s="130" t="e" cm="1">
        <f t="array" ref="E1427">_xlfn.XLOOKUP($A1427&amp;$Q$3&amp;$R$3,Data[Index]&amp;Data[Valid Test, Can be used for conformity (Y/N)]&amp;Data[Cycle],Data[Date])</f>
        <v>#N/A</v>
      </c>
      <c r="F1427" s="129" t="e" cm="1">
        <f t="array" ref="F1427">_xlfn.XLOOKUP($A1427&amp;$Q$3&amp;$R$3,Data[Index]&amp;Data[Valid Test, Can be used for conformity (Y/N)]&amp;Data[Cycle],Data[CO/km (mg)])</f>
        <v>#N/A</v>
      </c>
      <c r="G1427" s="129" t="e" cm="1">
        <f t="array" ref="G1427">_xlfn.XLOOKUP($A1427&amp;$Q$3,Data[Index]&amp;Data[Valid Test, Can be used for conformity (Y/N)],Data[CO2/km (g)])</f>
        <v>#N/A</v>
      </c>
      <c r="H1427" s="129" t="e" cm="1">
        <f t="array" ref="H1427">_xlfn.XLOOKUP($A1427&amp;$Q$3,Data[Index]&amp;Data[Valid Test, Can be used for conformity (Y/N)],Data[THC/km (mg)])</f>
        <v>#N/A</v>
      </c>
      <c r="I1427" s="129" t="e" cm="1">
        <f t="array" ref="I1427">_xlfn.XLOOKUP($A1427&amp;$Q$3,Data[Index]&amp;Data[Valid Test, Can be used for conformity (Y/N)],Data[NOx/km (mg)])</f>
        <v>#N/A</v>
      </c>
      <c r="J1427" s="129" t="e" cm="1">
        <f t="array" ref="J1427">_xlfn.XLOOKUP($A1427&amp;$Q$3,Data[Index]&amp;Data[Valid Test, Can be used for conformity (Y/N)],Data[THC + NOx/km (mg)])</f>
        <v>#N/A</v>
      </c>
      <c r="K1427" s="142" t="e" cm="1">
        <f t="array" ref="K1427">_xlfn.XLOOKUP($A1427&amp;$Q$3,Data[Index]&amp;Data[Valid Test, Can be used for conformity (Y/N)],Data[PN/km ('#)])</f>
        <v>#N/A</v>
      </c>
      <c r="L1427" s="129" t="e" cm="1">
        <f t="array" ref="L1427">_xlfn.XLOOKUP($A1427&amp;$Q$3,Data[Index]&amp;Data[Valid Test, Can be used for conformity (Y/N)],Data[PM/km (mg)])</f>
        <v>#N/A</v>
      </c>
      <c r="M1427" s="126" t="e" cm="1">
        <f t="array" ref="M1427">_xlfn.XLOOKUP($A1427&amp;$Q$3,Data[Index]&amp;Data[Valid Test, Can be used for conformity (Y/N)],Data[CH4 (mg/km)])</f>
        <v>#N/A</v>
      </c>
      <c r="N1427" s="126" t="e" cm="1">
        <f t="array" ref="N1427">_xlfn.XLOOKUP($A1427&amp;$Q$3,Data[Index]&amp;Data[Valid Test, Can be used for conformity (Y/N)],Data[N20 (mg/km)])</f>
        <v>#N/A</v>
      </c>
      <c r="O1427" s="129" t="e" cm="1">
        <f t="array" ref="O1427">_xlfn.XLOOKUP($A1427&amp;$Q$3,Data[Index]&amp;Data[Valid Test, Can be used for conformity (Y/N)],Data[l/100km])</f>
        <v>#N/A</v>
      </c>
      <c r="P1427" s="138" t="e">
        <f>_xlfn.XLOOKUP($A1427,Data[Index],Data[Comments])</f>
        <v>#N/A</v>
      </c>
    </row>
    <row r="1428" spans="1:16" x14ac:dyDescent="0.2">
      <c r="A1428" s="129"/>
      <c r="B1428" s="129"/>
      <c r="C1428" s="129" t="e" cm="1">
        <f t="array" ref="C1428">_xlfn.XLOOKUP($A1428&amp;$Q$3&amp;$R$3,Data[Index]&amp;Data[Valid Test, Can be used for conformity (Y/N)]&amp;Data[Cycle],Data[Test Name])</f>
        <v>#N/A</v>
      </c>
      <c r="D1428" s="167" t="e" cm="1">
        <f t="array" ref="D1428">_xlfn.XLOOKUP($A1428&amp;$Q$3&amp;$R$3,Data[Index]&amp;Data[Valid Test, Can be used for conformity (Y/N)]&amp;Data[Cycle],Data[Mileage (Miles)])</f>
        <v>#N/A</v>
      </c>
      <c r="E1428" s="130" t="e" cm="1">
        <f t="array" ref="E1428">_xlfn.XLOOKUP($A1428&amp;$Q$3&amp;$R$3,Data[Index]&amp;Data[Valid Test, Can be used for conformity (Y/N)]&amp;Data[Cycle],Data[Date])</f>
        <v>#N/A</v>
      </c>
      <c r="F1428" s="129" t="e" cm="1">
        <f t="array" ref="F1428">_xlfn.XLOOKUP($A1428&amp;$Q$3&amp;$R$3,Data[Index]&amp;Data[Valid Test, Can be used for conformity (Y/N)]&amp;Data[Cycle],Data[CO/km (mg)])</f>
        <v>#N/A</v>
      </c>
      <c r="G1428" s="129" t="e" cm="1">
        <f t="array" ref="G1428">_xlfn.XLOOKUP($A1428&amp;$Q$3,Data[Index]&amp;Data[Valid Test, Can be used for conformity (Y/N)],Data[CO2/km (g)])</f>
        <v>#N/A</v>
      </c>
      <c r="H1428" s="129" t="e" cm="1">
        <f t="array" ref="H1428">_xlfn.XLOOKUP($A1428&amp;$Q$3,Data[Index]&amp;Data[Valid Test, Can be used for conformity (Y/N)],Data[THC/km (mg)])</f>
        <v>#N/A</v>
      </c>
      <c r="I1428" s="129" t="e" cm="1">
        <f t="array" ref="I1428">_xlfn.XLOOKUP($A1428&amp;$Q$3,Data[Index]&amp;Data[Valid Test, Can be used for conformity (Y/N)],Data[NOx/km (mg)])</f>
        <v>#N/A</v>
      </c>
      <c r="J1428" s="129" t="e" cm="1">
        <f t="array" ref="J1428">_xlfn.XLOOKUP($A1428&amp;$Q$3,Data[Index]&amp;Data[Valid Test, Can be used for conformity (Y/N)],Data[THC + NOx/km (mg)])</f>
        <v>#N/A</v>
      </c>
      <c r="K1428" s="142" t="e" cm="1">
        <f t="array" ref="K1428">_xlfn.XLOOKUP($A1428&amp;$Q$3,Data[Index]&amp;Data[Valid Test, Can be used for conformity (Y/N)],Data[PN/km ('#)])</f>
        <v>#N/A</v>
      </c>
      <c r="L1428" s="129" t="e" cm="1">
        <f t="array" ref="L1428">_xlfn.XLOOKUP($A1428&amp;$Q$3,Data[Index]&amp;Data[Valid Test, Can be used for conformity (Y/N)],Data[PM/km (mg)])</f>
        <v>#N/A</v>
      </c>
      <c r="M1428" s="126" t="e" cm="1">
        <f t="array" ref="M1428">_xlfn.XLOOKUP($A1428&amp;$Q$3,Data[Index]&amp;Data[Valid Test, Can be used for conformity (Y/N)],Data[CH4 (mg/km)])</f>
        <v>#N/A</v>
      </c>
      <c r="N1428" s="126" t="e" cm="1">
        <f t="array" ref="N1428">_xlfn.XLOOKUP($A1428&amp;$Q$3,Data[Index]&amp;Data[Valid Test, Can be used for conformity (Y/N)],Data[N20 (mg/km)])</f>
        <v>#N/A</v>
      </c>
      <c r="O1428" s="129" t="e" cm="1">
        <f t="array" ref="O1428">_xlfn.XLOOKUP($A1428&amp;$Q$3,Data[Index]&amp;Data[Valid Test, Can be used for conformity (Y/N)],Data[l/100km])</f>
        <v>#N/A</v>
      </c>
      <c r="P1428" s="138">
        <f>_xlfn.XLOOKUP($A1428,Data[Index],Data[Comments])</f>
        <v>0</v>
      </c>
    </row>
    <row r="1429" spans="1:16" x14ac:dyDescent="0.2">
      <c r="A1429" s="129"/>
      <c r="B1429" s="129"/>
      <c r="C1429" s="129" t="e" cm="1">
        <f t="array" ref="C1429">_xlfn.XLOOKUP($A1429&amp;$Q$3&amp;$R$3,Data[Index]&amp;Data[Valid Test, Can be used for conformity (Y/N)]&amp;Data[Cycle],Data[Test Name])</f>
        <v>#N/A</v>
      </c>
      <c r="D1429" s="167" t="e" cm="1">
        <f t="array" ref="D1429">_xlfn.XLOOKUP($A1429&amp;$Q$3&amp;$R$3,Data[Index]&amp;Data[Valid Test, Can be used for conformity (Y/N)]&amp;Data[Cycle],Data[Mileage (Miles)])</f>
        <v>#N/A</v>
      </c>
      <c r="E1429" s="130" t="e" cm="1">
        <f t="array" ref="E1429">_xlfn.XLOOKUP($A1429&amp;$Q$3&amp;$R$3,Data[Index]&amp;Data[Valid Test, Can be used for conformity (Y/N)]&amp;Data[Cycle],Data[Date])</f>
        <v>#N/A</v>
      </c>
      <c r="F1429" s="129" t="e" cm="1">
        <f t="array" ref="F1429">_xlfn.XLOOKUP($A1429&amp;$Q$3&amp;$R$3,Data[Index]&amp;Data[Valid Test, Can be used for conformity (Y/N)]&amp;Data[Cycle],Data[CO/km (mg)])</f>
        <v>#N/A</v>
      </c>
      <c r="G1429" s="129" t="e" cm="1">
        <f t="array" ref="G1429">_xlfn.XLOOKUP($A1429&amp;$Q$3,Data[Index]&amp;Data[Valid Test, Can be used for conformity (Y/N)],Data[CO2/km (g)])</f>
        <v>#N/A</v>
      </c>
      <c r="H1429" s="129" t="e" cm="1">
        <f t="array" ref="H1429">_xlfn.XLOOKUP($A1429&amp;$Q$3,Data[Index]&amp;Data[Valid Test, Can be used for conformity (Y/N)],Data[THC/km (mg)])</f>
        <v>#N/A</v>
      </c>
      <c r="I1429" s="129" t="e" cm="1">
        <f t="array" ref="I1429">_xlfn.XLOOKUP($A1429&amp;$Q$3,Data[Index]&amp;Data[Valid Test, Can be used for conformity (Y/N)],Data[NOx/km (mg)])</f>
        <v>#N/A</v>
      </c>
      <c r="J1429" s="129" t="e" cm="1">
        <f t="array" ref="J1429">_xlfn.XLOOKUP($A1429&amp;$Q$3,Data[Index]&amp;Data[Valid Test, Can be used for conformity (Y/N)],Data[THC + NOx/km (mg)])</f>
        <v>#N/A</v>
      </c>
      <c r="K1429" s="142" t="e" cm="1">
        <f t="array" ref="K1429">_xlfn.XLOOKUP($A1429&amp;$Q$3,Data[Index]&amp;Data[Valid Test, Can be used for conformity (Y/N)],Data[PN/km ('#)])</f>
        <v>#N/A</v>
      </c>
      <c r="L1429" s="129" t="e" cm="1">
        <f t="array" ref="L1429">_xlfn.XLOOKUP($A1429&amp;$Q$3,Data[Index]&amp;Data[Valid Test, Can be used for conformity (Y/N)],Data[PM/km (mg)])</f>
        <v>#N/A</v>
      </c>
      <c r="M1429" s="126" t="e" cm="1">
        <f t="array" ref="M1429">_xlfn.XLOOKUP($A1429&amp;$Q$3,Data[Index]&amp;Data[Valid Test, Can be used for conformity (Y/N)],Data[CH4 (mg/km)])</f>
        <v>#N/A</v>
      </c>
      <c r="N1429" s="126" t="e" cm="1">
        <f t="array" ref="N1429">_xlfn.XLOOKUP($A1429&amp;$Q$3,Data[Index]&amp;Data[Valid Test, Can be used for conformity (Y/N)],Data[N20 (mg/km)])</f>
        <v>#N/A</v>
      </c>
      <c r="O1429" s="129" t="e" cm="1">
        <f t="array" ref="O1429">_xlfn.XLOOKUP($A1429&amp;$Q$3,Data[Index]&amp;Data[Valid Test, Can be used for conformity (Y/N)],Data[l/100km])</f>
        <v>#N/A</v>
      </c>
      <c r="P1429" s="138">
        <f>_xlfn.XLOOKUP($A1429,Data[Index],Data[Comments])</f>
        <v>0</v>
      </c>
    </row>
    <row r="1430" spans="1:16" x14ac:dyDescent="0.2">
      <c r="A1430" s="129"/>
      <c r="B1430" s="129"/>
      <c r="C1430" s="129" t="e" cm="1">
        <f t="array" ref="C1430">_xlfn.XLOOKUP($A1430&amp;$Q$3&amp;$R$3,Data[Index]&amp;Data[Valid Test, Can be used for conformity (Y/N)]&amp;Data[Cycle],Data[Test Name])</f>
        <v>#N/A</v>
      </c>
      <c r="D1430" s="167" t="e" cm="1">
        <f t="array" ref="D1430">_xlfn.XLOOKUP($A1430&amp;$Q$3&amp;$R$3,Data[Index]&amp;Data[Valid Test, Can be used for conformity (Y/N)]&amp;Data[Cycle],Data[Mileage (Miles)])</f>
        <v>#N/A</v>
      </c>
      <c r="E1430" s="130" t="e" cm="1">
        <f t="array" ref="E1430">_xlfn.XLOOKUP($A1430&amp;$Q$3&amp;$R$3,Data[Index]&amp;Data[Valid Test, Can be used for conformity (Y/N)]&amp;Data[Cycle],Data[Date])</f>
        <v>#N/A</v>
      </c>
      <c r="F1430" s="129" t="e" cm="1">
        <f t="array" ref="F1430">_xlfn.XLOOKUP($A1430&amp;$Q$3&amp;$R$3,Data[Index]&amp;Data[Valid Test, Can be used for conformity (Y/N)]&amp;Data[Cycle],Data[CO/km (mg)])</f>
        <v>#N/A</v>
      </c>
      <c r="G1430" s="129" t="e" cm="1">
        <f t="array" ref="G1430">_xlfn.XLOOKUP($A1430&amp;$Q$3,Data[Index]&amp;Data[Valid Test, Can be used for conformity (Y/N)],Data[CO2/km (g)])</f>
        <v>#N/A</v>
      </c>
      <c r="H1430" s="129" t="e" cm="1">
        <f t="array" ref="H1430">_xlfn.XLOOKUP($A1430&amp;$Q$3,Data[Index]&amp;Data[Valid Test, Can be used for conformity (Y/N)],Data[THC/km (mg)])</f>
        <v>#N/A</v>
      </c>
      <c r="I1430" s="129" t="e" cm="1">
        <f t="array" ref="I1430">_xlfn.XLOOKUP($A1430&amp;$Q$3,Data[Index]&amp;Data[Valid Test, Can be used for conformity (Y/N)],Data[NOx/km (mg)])</f>
        <v>#N/A</v>
      </c>
      <c r="J1430" s="129" t="e" cm="1">
        <f t="array" ref="J1430">_xlfn.XLOOKUP($A1430&amp;$Q$3,Data[Index]&amp;Data[Valid Test, Can be used for conformity (Y/N)],Data[THC + NOx/km (mg)])</f>
        <v>#N/A</v>
      </c>
      <c r="K1430" s="142" t="e" cm="1">
        <f t="array" ref="K1430">_xlfn.XLOOKUP($A1430&amp;$Q$3,Data[Index]&amp;Data[Valid Test, Can be used for conformity (Y/N)],Data[PN/km ('#)])</f>
        <v>#N/A</v>
      </c>
      <c r="L1430" s="129" t="e" cm="1">
        <f t="array" ref="L1430">_xlfn.XLOOKUP($A1430&amp;$Q$3,Data[Index]&amp;Data[Valid Test, Can be used for conformity (Y/N)],Data[PM/km (mg)])</f>
        <v>#N/A</v>
      </c>
      <c r="M1430" s="126" t="e" cm="1">
        <f t="array" ref="M1430">_xlfn.XLOOKUP($A1430&amp;$Q$3,Data[Index]&amp;Data[Valid Test, Can be used for conformity (Y/N)],Data[CH4 (mg/km)])</f>
        <v>#N/A</v>
      </c>
      <c r="N1430" s="126" t="e" cm="1">
        <f t="array" ref="N1430">_xlfn.XLOOKUP($A1430&amp;$Q$3,Data[Index]&amp;Data[Valid Test, Can be used for conformity (Y/N)],Data[N20 (mg/km)])</f>
        <v>#N/A</v>
      </c>
      <c r="O1430" s="129" t="e" cm="1">
        <f t="array" ref="O1430">_xlfn.XLOOKUP($A1430&amp;$Q$3,Data[Index]&amp;Data[Valid Test, Can be used for conformity (Y/N)],Data[l/100km])</f>
        <v>#N/A</v>
      </c>
      <c r="P1430" s="138" t="e">
        <f>_xlfn.XLOOKUP($A1430,Data[Index],Data[Comments])</f>
        <v>#N/A</v>
      </c>
    </row>
    <row r="1431" spans="1:16" x14ac:dyDescent="0.2">
      <c r="A1431" s="129"/>
      <c r="B1431" s="129"/>
      <c r="C1431" s="129" t="e" cm="1">
        <f t="array" ref="C1431">_xlfn.XLOOKUP($A1431&amp;$Q$3&amp;$R$3,Data[Index]&amp;Data[Valid Test, Can be used for conformity (Y/N)]&amp;Data[Cycle],Data[Test Name])</f>
        <v>#N/A</v>
      </c>
      <c r="D1431" s="167" t="e" cm="1">
        <f t="array" ref="D1431">_xlfn.XLOOKUP($A1431&amp;$Q$3&amp;$R$3,Data[Index]&amp;Data[Valid Test, Can be used for conformity (Y/N)]&amp;Data[Cycle],Data[Mileage (Miles)])</f>
        <v>#N/A</v>
      </c>
      <c r="E1431" s="130" t="e" cm="1">
        <f t="array" ref="E1431">_xlfn.XLOOKUP($A1431&amp;$Q$3&amp;$R$3,Data[Index]&amp;Data[Valid Test, Can be used for conformity (Y/N)]&amp;Data[Cycle],Data[Date])</f>
        <v>#N/A</v>
      </c>
      <c r="F1431" s="129" t="e" cm="1">
        <f t="array" ref="F1431">_xlfn.XLOOKUP($A1431&amp;$Q$3&amp;$R$3,Data[Index]&amp;Data[Valid Test, Can be used for conformity (Y/N)]&amp;Data[Cycle],Data[CO/km (mg)])</f>
        <v>#N/A</v>
      </c>
      <c r="G1431" s="129" t="e" cm="1">
        <f t="array" ref="G1431">_xlfn.XLOOKUP($A1431&amp;$Q$3,Data[Index]&amp;Data[Valid Test, Can be used for conformity (Y/N)],Data[CO2/km (g)])</f>
        <v>#N/A</v>
      </c>
      <c r="H1431" s="129" t="e" cm="1">
        <f t="array" ref="H1431">_xlfn.XLOOKUP($A1431&amp;$Q$3,Data[Index]&amp;Data[Valid Test, Can be used for conformity (Y/N)],Data[THC/km (mg)])</f>
        <v>#N/A</v>
      </c>
      <c r="I1431" s="129" t="e" cm="1">
        <f t="array" ref="I1431">_xlfn.XLOOKUP($A1431&amp;$Q$3,Data[Index]&amp;Data[Valid Test, Can be used for conformity (Y/N)],Data[NOx/km (mg)])</f>
        <v>#N/A</v>
      </c>
      <c r="J1431" s="129" t="e" cm="1">
        <f t="array" ref="J1431">_xlfn.XLOOKUP($A1431&amp;$Q$3,Data[Index]&amp;Data[Valid Test, Can be used for conformity (Y/N)],Data[THC + NOx/km (mg)])</f>
        <v>#N/A</v>
      </c>
      <c r="K1431" s="142" t="e" cm="1">
        <f t="array" ref="K1431">_xlfn.XLOOKUP($A1431&amp;$Q$3,Data[Index]&amp;Data[Valid Test, Can be used for conformity (Y/N)],Data[PN/km ('#)])</f>
        <v>#N/A</v>
      </c>
      <c r="L1431" s="129" t="e" cm="1">
        <f t="array" ref="L1431">_xlfn.XLOOKUP($A1431&amp;$Q$3,Data[Index]&amp;Data[Valid Test, Can be used for conformity (Y/N)],Data[PM/km (mg)])</f>
        <v>#N/A</v>
      </c>
      <c r="M1431" s="126" t="e" cm="1">
        <f t="array" ref="M1431">_xlfn.XLOOKUP($A1431&amp;$Q$3,Data[Index]&amp;Data[Valid Test, Can be used for conformity (Y/N)],Data[CH4 (mg/km)])</f>
        <v>#N/A</v>
      </c>
      <c r="N1431" s="126" t="e" cm="1">
        <f t="array" ref="N1431">_xlfn.XLOOKUP($A1431&amp;$Q$3,Data[Index]&amp;Data[Valid Test, Can be used for conformity (Y/N)],Data[N20 (mg/km)])</f>
        <v>#N/A</v>
      </c>
      <c r="O1431" s="129" t="e" cm="1">
        <f t="array" ref="O1431">_xlfn.XLOOKUP($A1431&amp;$Q$3,Data[Index]&amp;Data[Valid Test, Can be used for conformity (Y/N)],Data[l/100km])</f>
        <v>#N/A</v>
      </c>
      <c r="P1431" s="138" t="e">
        <f>_xlfn.XLOOKUP($A1431,Data[Index],Data[Comments])</f>
        <v>#N/A</v>
      </c>
    </row>
    <row r="1432" spans="1:16" x14ac:dyDescent="0.2">
      <c r="A1432" s="129"/>
      <c r="B1432" s="129"/>
      <c r="C1432" s="129" t="e" cm="1">
        <f t="array" ref="C1432">_xlfn.XLOOKUP($A1432&amp;$Q$3&amp;$R$3,Data[Index]&amp;Data[Valid Test, Can be used for conformity (Y/N)]&amp;Data[Cycle],Data[Test Name])</f>
        <v>#N/A</v>
      </c>
      <c r="D1432" s="167" t="e" cm="1">
        <f t="array" ref="D1432">_xlfn.XLOOKUP($A1432&amp;$Q$3&amp;$R$3,Data[Index]&amp;Data[Valid Test, Can be used for conformity (Y/N)]&amp;Data[Cycle],Data[Mileage (Miles)])</f>
        <v>#N/A</v>
      </c>
      <c r="E1432" s="130" t="e" cm="1">
        <f t="array" ref="E1432">_xlfn.XLOOKUP($A1432&amp;$Q$3&amp;$R$3,Data[Index]&amp;Data[Valid Test, Can be used for conformity (Y/N)]&amp;Data[Cycle],Data[Date])</f>
        <v>#N/A</v>
      </c>
      <c r="F1432" s="129" t="e" cm="1">
        <f t="array" ref="F1432">_xlfn.XLOOKUP($A1432&amp;$Q$3&amp;$R$3,Data[Index]&amp;Data[Valid Test, Can be used for conformity (Y/N)]&amp;Data[Cycle],Data[CO/km (mg)])</f>
        <v>#N/A</v>
      </c>
      <c r="G1432" s="129" t="e" cm="1">
        <f t="array" ref="G1432">_xlfn.XLOOKUP($A1432&amp;$Q$3,Data[Index]&amp;Data[Valid Test, Can be used for conformity (Y/N)],Data[CO2/km (g)])</f>
        <v>#N/A</v>
      </c>
      <c r="H1432" s="129" t="e" cm="1">
        <f t="array" ref="H1432">_xlfn.XLOOKUP($A1432&amp;$Q$3,Data[Index]&amp;Data[Valid Test, Can be used for conformity (Y/N)],Data[THC/km (mg)])</f>
        <v>#N/A</v>
      </c>
      <c r="I1432" s="129" t="e" cm="1">
        <f t="array" ref="I1432">_xlfn.XLOOKUP($A1432&amp;$Q$3,Data[Index]&amp;Data[Valid Test, Can be used for conformity (Y/N)],Data[NOx/km (mg)])</f>
        <v>#N/A</v>
      </c>
      <c r="J1432" s="129" t="e" cm="1">
        <f t="array" ref="J1432">_xlfn.XLOOKUP($A1432&amp;$Q$3,Data[Index]&amp;Data[Valid Test, Can be used for conformity (Y/N)],Data[THC + NOx/km (mg)])</f>
        <v>#N/A</v>
      </c>
      <c r="K1432" s="142" t="e" cm="1">
        <f t="array" ref="K1432">_xlfn.XLOOKUP($A1432&amp;$Q$3,Data[Index]&amp;Data[Valid Test, Can be used for conformity (Y/N)],Data[PN/km ('#)])</f>
        <v>#N/A</v>
      </c>
      <c r="L1432" s="129" t="e" cm="1">
        <f t="array" ref="L1432">_xlfn.XLOOKUP($A1432&amp;$Q$3,Data[Index]&amp;Data[Valid Test, Can be used for conformity (Y/N)],Data[PM/km (mg)])</f>
        <v>#N/A</v>
      </c>
      <c r="M1432" s="126" t="e" cm="1">
        <f t="array" ref="M1432">_xlfn.XLOOKUP($A1432&amp;$Q$3,Data[Index]&amp;Data[Valid Test, Can be used for conformity (Y/N)],Data[CH4 (mg/km)])</f>
        <v>#N/A</v>
      </c>
      <c r="N1432" s="126" t="e" cm="1">
        <f t="array" ref="N1432">_xlfn.XLOOKUP($A1432&amp;$Q$3,Data[Index]&amp;Data[Valid Test, Can be used for conformity (Y/N)],Data[N20 (mg/km)])</f>
        <v>#N/A</v>
      </c>
      <c r="O1432" s="129" t="e" cm="1">
        <f t="array" ref="O1432">_xlfn.XLOOKUP($A1432&amp;$Q$3,Data[Index]&amp;Data[Valid Test, Can be used for conformity (Y/N)],Data[l/100km])</f>
        <v>#N/A</v>
      </c>
      <c r="P1432" s="138" t="e">
        <f>_xlfn.XLOOKUP($A1432,Data[Index],Data[Comments])</f>
        <v>#N/A</v>
      </c>
    </row>
    <row r="1433" spans="1:16" x14ac:dyDescent="0.2">
      <c r="A1433" s="129"/>
      <c r="B1433" s="129"/>
      <c r="C1433" s="129" t="e" cm="1">
        <f t="array" ref="C1433">_xlfn.XLOOKUP($A1433&amp;$Q$3&amp;$R$3,Data[Index]&amp;Data[Valid Test, Can be used for conformity (Y/N)]&amp;Data[Cycle],Data[Test Name])</f>
        <v>#N/A</v>
      </c>
      <c r="D1433" s="167" t="e" cm="1">
        <f t="array" ref="D1433">_xlfn.XLOOKUP($A1433&amp;$Q$3&amp;$R$3,Data[Index]&amp;Data[Valid Test, Can be used for conformity (Y/N)]&amp;Data[Cycle],Data[Mileage (Miles)])</f>
        <v>#N/A</v>
      </c>
      <c r="E1433" s="130" t="e" cm="1">
        <f t="array" ref="E1433">_xlfn.XLOOKUP($A1433&amp;$Q$3&amp;$R$3,Data[Index]&amp;Data[Valid Test, Can be used for conformity (Y/N)]&amp;Data[Cycle],Data[Date])</f>
        <v>#N/A</v>
      </c>
      <c r="F1433" s="129" t="e" cm="1">
        <f t="array" ref="F1433">_xlfn.XLOOKUP($A1433&amp;$Q$3&amp;$R$3,Data[Index]&amp;Data[Valid Test, Can be used for conformity (Y/N)]&amp;Data[Cycle],Data[CO/km (mg)])</f>
        <v>#N/A</v>
      </c>
      <c r="G1433" s="129" t="e" cm="1">
        <f t="array" ref="G1433">_xlfn.XLOOKUP($A1433&amp;$Q$3,Data[Index]&amp;Data[Valid Test, Can be used for conformity (Y/N)],Data[CO2/km (g)])</f>
        <v>#N/A</v>
      </c>
      <c r="H1433" s="129" t="e" cm="1">
        <f t="array" ref="H1433">_xlfn.XLOOKUP($A1433&amp;$Q$3,Data[Index]&amp;Data[Valid Test, Can be used for conformity (Y/N)],Data[THC/km (mg)])</f>
        <v>#N/A</v>
      </c>
      <c r="I1433" s="129" t="e" cm="1">
        <f t="array" ref="I1433">_xlfn.XLOOKUP($A1433&amp;$Q$3,Data[Index]&amp;Data[Valid Test, Can be used for conformity (Y/N)],Data[NOx/km (mg)])</f>
        <v>#N/A</v>
      </c>
      <c r="J1433" s="129" t="e" cm="1">
        <f t="array" ref="J1433">_xlfn.XLOOKUP($A1433&amp;$Q$3,Data[Index]&amp;Data[Valid Test, Can be used for conformity (Y/N)],Data[THC + NOx/km (mg)])</f>
        <v>#N/A</v>
      </c>
      <c r="K1433" s="142" t="e" cm="1">
        <f t="array" ref="K1433">_xlfn.XLOOKUP($A1433&amp;$Q$3,Data[Index]&amp;Data[Valid Test, Can be used for conformity (Y/N)],Data[PN/km ('#)])</f>
        <v>#N/A</v>
      </c>
      <c r="L1433" s="129" t="e" cm="1">
        <f t="array" ref="L1433">_xlfn.XLOOKUP($A1433&amp;$Q$3,Data[Index]&amp;Data[Valid Test, Can be used for conformity (Y/N)],Data[PM/km (mg)])</f>
        <v>#N/A</v>
      </c>
      <c r="M1433" s="126" t="e" cm="1">
        <f t="array" ref="M1433">_xlfn.XLOOKUP($A1433&amp;$Q$3,Data[Index]&amp;Data[Valid Test, Can be used for conformity (Y/N)],Data[CH4 (mg/km)])</f>
        <v>#N/A</v>
      </c>
      <c r="N1433" s="126" t="e" cm="1">
        <f t="array" ref="N1433">_xlfn.XLOOKUP($A1433&amp;$Q$3,Data[Index]&amp;Data[Valid Test, Can be used for conformity (Y/N)],Data[N20 (mg/km)])</f>
        <v>#N/A</v>
      </c>
      <c r="O1433" s="129" t="e" cm="1">
        <f t="array" ref="O1433">_xlfn.XLOOKUP($A1433&amp;$Q$3,Data[Index]&amp;Data[Valid Test, Can be used for conformity (Y/N)],Data[l/100km])</f>
        <v>#N/A</v>
      </c>
      <c r="P1433" s="138">
        <f>_xlfn.XLOOKUP($A1433,Data[Index],Data[Comments])</f>
        <v>0</v>
      </c>
    </row>
    <row r="1434" spans="1:16" x14ac:dyDescent="0.2">
      <c r="A1434" s="129"/>
      <c r="B1434" s="129"/>
      <c r="C1434" s="129" t="e" cm="1">
        <f t="array" ref="C1434">_xlfn.XLOOKUP($A1434&amp;$Q$3&amp;$R$3,Data[Index]&amp;Data[Valid Test, Can be used for conformity (Y/N)]&amp;Data[Cycle],Data[Test Name])</f>
        <v>#N/A</v>
      </c>
      <c r="D1434" s="167" t="e" cm="1">
        <f t="array" ref="D1434">_xlfn.XLOOKUP($A1434&amp;$Q$3&amp;$R$3,Data[Index]&amp;Data[Valid Test, Can be used for conformity (Y/N)]&amp;Data[Cycle],Data[Mileage (Miles)])</f>
        <v>#N/A</v>
      </c>
      <c r="E1434" s="130" t="e" cm="1">
        <f t="array" ref="E1434">_xlfn.XLOOKUP($A1434&amp;$Q$3&amp;$R$3,Data[Index]&amp;Data[Valid Test, Can be used for conformity (Y/N)]&amp;Data[Cycle],Data[Date])</f>
        <v>#N/A</v>
      </c>
      <c r="F1434" s="129" t="e" cm="1">
        <f t="array" ref="F1434">_xlfn.XLOOKUP($A1434&amp;$Q$3&amp;$R$3,Data[Index]&amp;Data[Valid Test, Can be used for conformity (Y/N)]&amp;Data[Cycle],Data[CO/km (mg)])</f>
        <v>#N/A</v>
      </c>
      <c r="G1434" s="129" t="e" cm="1">
        <f t="array" ref="G1434">_xlfn.XLOOKUP($A1434&amp;$Q$3,Data[Index]&amp;Data[Valid Test, Can be used for conformity (Y/N)],Data[CO2/km (g)])</f>
        <v>#N/A</v>
      </c>
      <c r="H1434" s="129" t="e" cm="1">
        <f t="array" ref="H1434">_xlfn.XLOOKUP($A1434&amp;$Q$3,Data[Index]&amp;Data[Valid Test, Can be used for conformity (Y/N)],Data[THC/km (mg)])</f>
        <v>#N/A</v>
      </c>
      <c r="I1434" s="129" t="e" cm="1">
        <f t="array" ref="I1434">_xlfn.XLOOKUP($A1434&amp;$Q$3,Data[Index]&amp;Data[Valid Test, Can be used for conformity (Y/N)],Data[NOx/km (mg)])</f>
        <v>#N/A</v>
      </c>
      <c r="J1434" s="129" t="e" cm="1">
        <f t="array" ref="J1434">_xlfn.XLOOKUP($A1434&amp;$Q$3,Data[Index]&amp;Data[Valid Test, Can be used for conformity (Y/N)],Data[THC + NOx/km (mg)])</f>
        <v>#N/A</v>
      </c>
      <c r="K1434" s="142" t="e" cm="1">
        <f t="array" ref="K1434">_xlfn.XLOOKUP($A1434&amp;$Q$3,Data[Index]&amp;Data[Valid Test, Can be used for conformity (Y/N)],Data[PN/km ('#)])</f>
        <v>#N/A</v>
      </c>
      <c r="L1434" s="129" t="e" cm="1">
        <f t="array" ref="L1434">_xlfn.XLOOKUP($A1434&amp;$Q$3,Data[Index]&amp;Data[Valid Test, Can be used for conformity (Y/N)],Data[PM/km (mg)])</f>
        <v>#N/A</v>
      </c>
      <c r="M1434" s="126" t="e" cm="1">
        <f t="array" ref="M1434">_xlfn.XLOOKUP($A1434&amp;$Q$3,Data[Index]&amp;Data[Valid Test, Can be used for conformity (Y/N)],Data[CH4 (mg/km)])</f>
        <v>#N/A</v>
      </c>
      <c r="N1434" s="126" t="e" cm="1">
        <f t="array" ref="N1434">_xlfn.XLOOKUP($A1434&amp;$Q$3,Data[Index]&amp;Data[Valid Test, Can be used for conformity (Y/N)],Data[N20 (mg/km)])</f>
        <v>#N/A</v>
      </c>
      <c r="O1434" s="129" t="e" cm="1">
        <f t="array" ref="O1434">_xlfn.XLOOKUP($A1434&amp;$Q$3,Data[Index]&amp;Data[Valid Test, Can be used for conformity (Y/N)],Data[l/100km])</f>
        <v>#N/A</v>
      </c>
      <c r="P1434" s="138">
        <f>_xlfn.XLOOKUP($A1434,Data[Index],Data[Comments])</f>
        <v>0</v>
      </c>
    </row>
    <row r="1435" spans="1:16" x14ac:dyDescent="0.2">
      <c r="A1435" s="129"/>
      <c r="B1435" s="129"/>
      <c r="C1435" s="129" t="e" cm="1">
        <f t="array" ref="C1435">_xlfn.XLOOKUP($A1435&amp;$Q$3&amp;$R$3,Data[Index]&amp;Data[Valid Test, Can be used for conformity (Y/N)]&amp;Data[Cycle],Data[Test Name])</f>
        <v>#N/A</v>
      </c>
      <c r="D1435" s="167" t="e" cm="1">
        <f t="array" ref="D1435">_xlfn.XLOOKUP($A1435&amp;$Q$3&amp;$R$3,Data[Index]&amp;Data[Valid Test, Can be used for conformity (Y/N)]&amp;Data[Cycle],Data[Mileage (Miles)])</f>
        <v>#N/A</v>
      </c>
      <c r="E1435" s="130" t="e" cm="1">
        <f t="array" ref="E1435">_xlfn.XLOOKUP($A1435&amp;$Q$3&amp;$R$3,Data[Index]&amp;Data[Valid Test, Can be used for conformity (Y/N)]&amp;Data[Cycle],Data[Date])</f>
        <v>#N/A</v>
      </c>
      <c r="F1435" s="129" t="e" cm="1">
        <f t="array" ref="F1435">_xlfn.XLOOKUP($A1435&amp;$Q$3&amp;$R$3,Data[Index]&amp;Data[Valid Test, Can be used for conformity (Y/N)]&amp;Data[Cycle],Data[CO/km (mg)])</f>
        <v>#N/A</v>
      </c>
      <c r="G1435" s="129" t="e" cm="1">
        <f t="array" ref="G1435">_xlfn.XLOOKUP($A1435&amp;$Q$3,Data[Index]&amp;Data[Valid Test, Can be used for conformity (Y/N)],Data[CO2/km (g)])</f>
        <v>#N/A</v>
      </c>
      <c r="H1435" s="129" t="e" cm="1">
        <f t="array" ref="H1435">_xlfn.XLOOKUP($A1435&amp;$Q$3,Data[Index]&amp;Data[Valid Test, Can be used for conformity (Y/N)],Data[THC/km (mg)])</f>
        <v>#N/A</v>
      </c>
      <c r="I1435" s="129" t="e" cm="1">
        <f t="array" ref="I1435">_xlfn.XLOOKUP($A1435&amp;$Q$3,Data[Index]&amp;Data[Valid Test, Can be used for conformity (Y/N)],Data[NOx/km (mg)])</f>
        <v>#N/A</v>
      </c>
      <c r="J1435" s="129" t="e" cm="1">
        <f t="array" ref="J1435">_xlfn.XLOOKUP($A1435&amp;$Q$3,Data[Index]&amp;Data[Valid Test, Can be used for conformity (Y/N)],Data[THC + NOx/km (mg)])</f>
        <v>#N/A</v>
      </c>
      <c r="K1435" s="142" t="e" cm="1">
        <f t="array" ref="K1435">_xlfn.XLOOKUP($A1435&amp;$Q$3,Data[Index]&amp;Data[Valid Test, Can be used for conformity (Y/N)],Data[PN/km ('#)])</f>
        <v>#N/A</v>
      </c>
      <c r="L1435" s="129" t="e" cm="1">
        <f t="array" ref="L1435">_xlfn.XLOOKUP($A1435&amp;$Q$3,Data[Index]&amp;Data[Valid Test, Can be used for conformity (Y/N)],Data[PM/km (mg)])</f>
        <v>#N/A</v>
      </c>
      <c r="M1435" s="126" t="e" cm="1">
        <f t="array" ref="M1435">_xlfn.XLOOKUP($A1435&amp;$Q$3,Data[Index]&amp;Data[Valid Test, Can be used for conformity (Y/N)],Data[CH4 (mg/km)])</f>
        <v>#N/A</v>
      </c>
      <c r="N1435" s="126" t="e" cm="1">
        <f t="array" ref="N1435">_xlfn.XLOOKUP($A1435&amp;$Q$3,Data[Index]&amp;Data[Valid Test, Can be used for conformity (Y/N)],Data[N20 (mg/km)])</f>
        <v>#N/A</v>
      </c>
      <c r="O1435" s="129" t="e" cm="1">
        <f t="array" ref="O1435">_xlfn.XLOOKUP($A1435&amp;$Q$3,Data[Index]&amp;Data[Valid Test, Can be used for conformity (Y/N)],Data[l/100km])</f>
        <v>#N/A</v>
      </c>
      <c r="P1435" s="138" t="e">
        <f>_xlfn.XLOOKUP($A1435,Data[Index],Data[Comments])</f>
        <v>#N/A</v>
      </c>
    </row>
    <row r="1436" spans="1:16" x14ac:dyDescent="0.2">
      <c r="A1436" s="129"/>
      <c r="B1436" s="129"/>
      <c r="C1436" s="129" t="e" cm="1">
        <f t="array" ref="C1436">_xlfn.XLOOKUP($A1436&amp;$Q$3&amp;$R$3,Data[Index]&amp;Data[Valid Test, Can be used for conformity (Y/N)]&amp;Data[Cycle],Data[Test Name])</f>
        <v>#N/A</v>
      </c>
      <c r="D1436" s="167" t="e" cm="1">
        <f t="array" ref="D1436">_xlfn.XLOOKUP($A1436&amp;$Q$3&amp;$R$3,Data[Index]&amp;Data[Valid Test, Can be used for conformity (Y/N)]&amp;Data[Cycle],Data[Mileage (Miles)])</f>
        <v>#N/A</v>
      </c>
      <c r="E1436" s="130" t="e" cm="1">
        <f t="array" ref="E1436">_xlfn.XLOOKUP($A1436&amp;$Q$3&amp;$R$3,Data[Index]&amp;Data[Valid Test, Can be used for conformity (Y/N)]&amp;Data[Cycle],Data[Date])</f>
        <v>#N/A</v>
      </c>
      <c r="F1436" s="129" t="e" cm="1">
        <f t="array" ref="F1436">_xlfn.XLOOKUP($A1436&amp;$Q$3&amp;$R$3,Data[Index]&amp;Data[Valid Test, Can be used for conformity (Y/N)]&amp;Data[Cycle],Data[CO/km (mg)])</f>
        <v>#N/A</v>
      </c>
      <c r="G1436" s="129" t="e" cm="1">
        <f t="array" ref="G1436">_xlfn.XLOOKUP($A1436&amp;$Q$3,Data[Index]&amp;Data[Valid Test, Can be used for conformity (Y/N)],Data[CO2/km (g)])</f>
        <v>#N/A</v>
      </c>
      <c r="H1436" s="129" t="e" cm="1">
        <f t="array" ref="H1436">_xlfn.XLOOKUP($A1436&amp;$Q$3,Data[Index]&amp;Data[Valid Test, Can be used for conformity (Y/N)],Data[THC/km (mg)])</f>
        <v>#N/A</v>
      </c>
      <c r="I1436" s="129" t="e" cm="1">
        <f t="array" ref="I1436">_xlfn.XLOOKUP($A1436&amp;$Q$3,Data[Index]&amp;Data[Valid Test, Can be used for conformity (Y/N)],Data[NOx/km (mg)])</f>
        <v>#N/A</v>
      </c>
      <c r="J1436" s="129" t="e" cm="1">
        <f t="array" ref="J1436">_xlfn.XLOOKUP($A1436&amp;$Q$3,Data[Index]&amp;Data[Valid Test, Can be used for conformity (Y/N)],Data[THC + NOx/km (mg)])</f>
        <v>#N/A</v>
      </c>
      <c r="K1436" s="142" t="e" cm="1">
        <f t="array" ref="K1436">_xlfn.XLOOKUP($A1436&amp;$Q$3,Data[Index]&amp;Data[Valid Test, Can be used for conformity (Y/N)],Data[PN/km ('#)])</f>
        <v>#N/A</v>
      </c>
      <c r="L1436" s="129" t="e" cm="1">
        <f t="array" ref="L1436">_xlfn.XLOOKUP($A1436&amp;$Q$3,Data[Index]&amp;Data[Valid Test, Can be used for conformity (Y/N)],Data[PM/km (mg)])</f>
        <v>#N/A</v>
      </c>
      <c r="M1436" s="126" t="e" cm="1">
        <f t="array" ref="M1436">_xlfn.XLOOKUP($A1436&amp;$Q$3,Data[Index]&amp;Data[Valid Test, Can be used for conformity (Y/N)],Data[CH4 (mg/km)])</f>
        <v>#N/A</v>
      </c>
      <c r="N1436" s="126" t="e" cm="1">
        <f t="array" ref="N1436">_xlfn.XLOOKUP($A1436&amp;$Q$3,Data[Index]&amp;Data[Valid Test, Can be used for conformity (Y/N)],Data[N20 (mg/km)])</f>
        <v>#N/A</v>
      </c>
      <c r="O1436" s="129" t="e" cm="1">
        <f t="array" ref="O1436">_xlfn.XLOOKUP($A1436&amp;$Q$3,Data[Index]&amp;Data[Valid Test, Can be used for conformity (Y/N)],Data[l/100km])</f>
        <v>#N/A</v>
      </c>
      <c r="P1436" s="138">
        <f>_xlfn.XLOOKUP($A1436,Data[Index],Data[Comments])</f>
        <v>0</v>
      </c>
    </row>
    <row r="1437" spans="1:16" x14ac:dyDescent="0.2">
      <c r="A1437" s="129"/>
      <c r="B1437" s="129"/>
      <c r="C1437" s="129" t="e" cm="1">
        <f t="array" ref="C1437">_xlfn.XLOOKUP($A1437&amp;$Q$3&amp;$R$3,Data[Index]&amp;Data[Valid Test, Can be used for conformity (Y/N)]&amp;Data[Cycle],Data[Test Name])</f>
        <v>#N/A</v>
      </c>
      <c r="D1437" s="167" t="e" cm="1">
        <f t="array" ref="D1437">_xlfn.XLOOKUP($A1437&amp;$Q$3&amp;$R$3,Data[Index]&amp;Data[Valid Test, Can be used for conformity (Y/N)]&amp;Data[Cycle],Data[Mileage (Miles)])</f>
        <v>#N/A</v>
      </c>
      <c r="E1437" s="130" t="e" cm="1">
        <f t="array" ref="E1437">_xlfn.XLOOKUP($A1437&amp;$Q$3&amp;$R$3,Data[Index]&amp;Data[Valid Test, Can be used for conformity (Y/N)]&amp;Data[Cycle],Data[Date])</f>
        <v>#N/A</v>
      </c>
      <c r="F1437" s="129" t="e" cm="1">
        <f t="array" ref="F1437">_xlfn.XLOOKUP($A1437&amp;$Q$3&amp;$R$3,Data[Index]&amp;Data[Valid Test, Can be used for conformity (Y/N)]&amp;Data[Cycle],Data[CO/km (mg)])</f>
        <v>#N/A</v>
      </c>
      <c r="G1437" s="129" t="e" cm="1">
        <f t="array" ref="G1437">_xlfn.XLOOKUP($A1437&amp;$Q$3,Data[Index]&amp;Data[Valid Test, Can be used for conformity (Y/N)],Data[CO2/km (g)])</f>
        <v>#N/A</v>
      </c>
      <c r="H1437" s="129" t="e" cm="1">
        <f t="array" ref="H1437">_xlfn.XLOOKUP($A1437&amp;$Q$3,Data[Index]&amp;Data[Valid Test, Can be used for conformity (Y/N)],Data[THC/km (mg)])</f>
        <v>#N/A</v>
      </c>
      <c r="I1437" s="129" t="e" cm="1">
        <f t="array" ref="I1437">_xlfn.XLOOKUP($A1437&amp;$Q$3,Data[Index]&amp;Data[Valid Test, Can be used for conformity (Y/N)],Data[NOx/km (mg)])</f>
        <v>#N/A</v>
      </c>
      <c r="J1437" s="129" t="e" cm="1">
        <f t="array" ref="J1437">_xlfn.XLOOKUP($A1437&amp;$Q$3,Data[Index]&amp;Data[Valid Test, Can be used for conformity (Y/N)],Data[THC + NOx/km (mg)])</f>
        <v>#N/A</v>
      </c>
      <c r="K1437" s="142" t="e" cm="1">
        <f t="array" ref="K1437">_xlfn.XLOOKUP($A1437&amp;$Q$3,Data[Index]&amp;Data[Valid Test, Can be used for conformity (Y/N)],Data[PN/km ('#)])</f>
        <v>#N/A</v>
      </c>
      <c r="L1437" s="129" t="e" cm="1">
        <f t="array" ref="L1437">_xlfn.XLOOKUP($A1437&amp;$Q$3,Data[Index]&amp;Data[Valid Test, Can be used for conformity (Y/N)],Data[PM/km (mg)])</f>
        <v>#N/A</v>
      </c>
      <c r="M1437" s="126" t="e" cm="1">
        <f t="array" ref="M1437">_xlfn.XLOOKUP($A1437&amp;$Q$3,Data[Index]&amp;Data[Valid Test, Can be used for conformity (Y/N)],Data[CH4 (mg/km)])</f>
        <v>#N/A</v>
      </c>
      <c r="N1437" s="126" t="e" cm="1">
        <f t="array" ref="N1437">_xlfn.XLOOKUP($A1437&amp;$Q$3,Data[Index]&amp;Data[Valid Test, Can be used for conformity (Y/N)],Data[N20 (mg/km)])</f>
        <v>#N/A</v>
      </c>
      <c r="O1437" s="129" t="e" cm="1">
        <f t="array" ref="O1437">_xlfn.XLOOKUP($A1437&amp;$Q$3,Data[Index]&amp;Data[Valid Test, Can be used for conformity (Y/N)],Data[l/100km])</f>
        <v>#N/A</v>
      </c>
      <c r="P1437" s="138">
        <f>_xlfn.XLOOKUP($A1437,Data[Index],Data[Comments])</f>
        <v>0</v>
      </c>
    </row>
    <row r="1438" spans="1:16" x14ac:dyDescent="0.2">
      <c r="A1438" s="129"/>
      <c r="B1438" s="129"/>
      <c r="C1438" s="129" t="e" cm="1">
        <f t="array" ref="C1438">_xlfn.XLOOKUP($A1438&amp;$Q$3&amp;$R$3,Data[Index]&amp;Data[Valid Test, Can be used for conformity (Y/N)]&amp;Data[Cycle],Data[Test Name])</f>
        <v>#N/A</v>
      </c>
      <c r="D1438" s="167" t="e" cm="1">
        <f t="array" ref="D1438">_xlfn.XLOOKUP($A1438&amp;$Q$3&amp;$R$3,Data[Index]&amp;Data[Valid Test, Can be used for conformity (Y/N)]&amp;Data[Cycle],Data[Mileage (Miles)])</f>
        <v>#N/A</v>
      </c>
      <c r="E1438" s="130" t="e" cm="1">
        <f t="array" ref="E1438">_xlfn.XLOOKUP($A1438&amp;$Q$3&amp;$R$3,Data[Index]&amp;Data[Valid Test, Can be used for conformity (Y/N)]&amp;Data[Cycle],Data[Date])</f>
        <v>#N/A</v>
      </c>
      <c r="F1438" s="129" t="e" cm="1">
        <f t="array" ref="F1438">_xlfn.XLOOKUP($A1438&amp;$Q$3&amp;$R$3,Data[Index]&amp;Data[Valid Test, Can be used for conformity (Y/N)]&amp;Data[Cycle],Data[CO/km (mg)])</f>
        <v>#N/A</v>
      </c>
      <c r="G1438" s="129" t="e" cm="1">
        <f t="array" ref="G1438">_xlfn.XLOOKUP($A1438&amp;$Q$3,Data[Index]&amp;Data[Valid Test, Can be used for conformity (Y/N)],Data[CO2/km (g)])</f>
        <v>#N/A</v>
      </c>
      <c r="H1438" s="129" t="e" cm="1">
        <f t="array" ref="H1438">_xlfn.XLOOKUP($A1438&amp;$Q$3,Data[Index]&amp;Data[Valid Test, Can be used for conformity (Y/N)],Data[THC/km (mg)])</f>
        <v>#N/A</v>
      </c>
      <c r="I1438" s="129" t="e" cm="1">
        <f t="array" ref="I1438">_xlfn.XLOOKUP($A1438&amp;$Q$3,Data[Index]&amp;Data[Valid Test, Can be used for conformity (Y/N)],Data[NOx/km (mg)])</f>
        <v>#N/A</v>
      </c>
      <c r="J1438" s="129" t="e" cm="1">
        <f t="array" ref="J1438">_xlfn.XLOOKUP($A1438&amp;$Q$3,Data[Index]&amp;Data[Valid Test, Can be used for conformity (Y/N)],Data[THC + NOx/km (mg)])</f>
        <v>#N/A</v>
      </c>
      <c r="K1438" s="142" t="e" cm="1">
        <f t="array" ref="K1438">_xlfn.XLOOKUP($A1438&amp;$Q$3,Data[Index]&amp;Data[Valid Test, Can be used for conformity (Y/N)],Data[PN/km ('#)])</f>
        <v>#N/A</v>
      </c>
      <c r="L1438" s="129" t="e" cm="1">
        <f t="array" ref="L1438">_xlfn.XLOOKUP($A1438&amp;$Q$3,Data[Index]&amp;Data[Valid Test, Can be used for conformity (Y/N)],Data[PM/km (mg)])</f>
        <v>#N/A</v>
      </c>
      <c r="M1438" s="126" t="e" cm="1">
        <f t="array" ref="M1438">_xlfn.XLOOKUP($A1438&amp;$Q$3,Data[Index]&amp;Data[Valid Test, Can be used for conformity (Y/N)],Data[CH4 (mg/km)])</f>
        <v>#N/A</v>
      </c>
      <c r="N1438" s="126" t="e" cm="1">
        <f t="array" ref="N1438">_xlfn.XLOOKUP($A1438&amp;$Q$3,Data[Index]&amp;Data[Valid Test, Can be used for conformity (Y/N)],Data[N20 (mg/km)])</f>
        <v>#N/A</v>
      </c>
      <c r="O1438" s="129" t="e" cm="1">
        <f t="array" ref="O1438">_xlfn.XLOOKUP($A1438&amp;$Q$3,Data[Index]&amp;Data[Valid Test, Can be used for conformity (Y/N)],Data[l/100km])</f>
        <v>#N/A</v>
      </c>
      <c r="P1438" s="138" t="e">
        <f>_xlfn.XLOOKUP($A1438,Data[Index],Data[Comments])</f>
        <v>#N/A</v>
      </c>
    </row>
    <row r="1439" spans="1:16" x14ac:dyDescent="0.2">
      <c r="A1439" s="129"/>
      <c r="B1439" s="129"/>
      <c r="C1439" s="129" t="e" cm="1">
        <f t="array" ref="C1439">_xlfn.XLOOKUP($A1439&amp;$Q$3&amp;$R$3,Data[Index]&amp;Data[Valid Test, Can be used for conformity (Y/N)]&amp;Data[Cycle],Data[Test Name])</f>
        <v>#N/A</v>
      </c>
      <c r="D1439" s="167" t="e" cm="1">
        <f t="array" ref="D1439">_xlfn.XLOOKUP($A1439&amp;$Q$3&amp;$R$3,Data[Index]&amp;Data[Valid Test, Can be used for conformity (Y/N)]&amp;Data[Cycle],Data[Mileage (Miles)])</f>
        <v>#N/A</v>
      </c>
      <c r="E1439" s="130" t="e" cm="1">
        <f t="array" ref="E1439">_xlfn.XLOOKUP($A1439&amp;$Q$3&amp;$R$3,Data[Index]&amp;Data[Valid Test, Can be used for conformity (Y/N)]&amp;Data[Cycle],Data[Date])</f>
        <v>#N/A</v>
      </c>
      <c r="F1439" s="129" t="e" cm="1">
        <f t="array" ref="F1439">_xlfn.XLOOKUP($A1439&amp;$Q$3&amp;$R$3,Data[Index]&amp;Data[Valid Test, Can be used for conformity (Y/N)]&amp;Data[Cycle],Data[CO/km (mg)])</f>
        <v>#N/A</v>
      </c>
      <c r="G1439" s="129" t="e" cm="1">
        <f t="array" ref="G1439">_xlfn.XLOOKUP($A1439&amp;$Q$3,Data[Index]&amp;Data[Valid Test, Can be used for conformity (Y/N)],Data[CO2/km (g)])</f>
        <v>#N/A</v>
      </c>
      <c r="H1439" s="129" t="e" cm="1">
        <f t="array" ref="H1439">_xlfn.XLOOKUP($A1439&amp;$Q$3,Data[Index]&amp;Data[Valid Test, Can be used for conformity (Y/N)],Data[THC/km (mg)])</f>
        <v>#N/A</v>
      </c>
      <c r="I1439" s="129" t="e" cm="1">
        <f t="array" ref="I1439">_xlfn.XLOOKUP($A1439&amp;$Q$3,Data[Index]&amp;Data[Valid Test, Can be used for conformity (Y/N)],Data[NOx/km (mg)])</f>
        <v>#N/A</v>
      </c>
      <c r="J1439" s="129" t="e" cm="1">
        <f t="array" ref="J1439">_xlfn.XLOOKUP($A1439&amp;$Q$3,Data[Index]&amp;Data[Valid Test, Can be used for conformity (Y/N)],Data[THC + NOx/km (mg)])</f>
        <v>#N/A</v>
      </c>
      <c r="K1439" s="142" t="e" cm="1">
        <f t="array" ref="K1439">_xlfn.XLOOKUP($A1439&amp;$Q$3,Data[Index]&amp;Data[Valid Test, Can be used for conformity (Y/N)],Data[PN/km ('#)])</f>
        <v>#N/A</v>
      </c>
      <c r="L1439" s="129" t="e" cm="1">
        <f t="array" ref="L1439">_xlfn.XLOOKUP($A1439&amp;$Q$3,Data[Index]&amp;Data[Valid Test, Can be used for conformity (Y/N)],Data[PM/km (mg)])</f>
        <v>#N/A</v>
      </c>
      <c r="M1439" s="126" t="e" cm="1">
        <f t="array" ref="M1439">_xlfn.XLOOKUP($A1439&amp;$Q$3,Data[Index]&amp;Data[Valid Test, Can be used for conformity (Y/N)],Data[CH4 (mg/km)])</f>
        <v>#N/A</v>
      </c>
      <c r="N1439" s="126" t="e" cm="1">
        <f t="array" ref="N1439">_xlfn.XLOOKUP($A1439&amp;$Q$3,Data[Index]&amp;Data[Valid Test, Can be used for conformity (Y/N)],Data[N20 (mg/km)])</f>
        <v>#N/A</v>
      </c>
      <c r="O1439" s="129" t="e" cm="1">
        <f t="array" ref="O1439">_xlfn.XLOOKUP($A1439&amp;$Q$3,Data[Index]&amp;Data[Valid Test, Can be used for conformity (Y/N)],Data[l/100km])</f>
        <v>#N/A</v>
      </c>
      <c r="P1439" s="138" t="e">
        <f>_xlfn.XLOOKUP($A1439,Data[Index],Data[Comments])</f>
        <v>#N/A</v>
      </c>
    </row>
    <row r="1440" spans="1:16" x14ac:dyDescent="0.2">
      <c r="A1440" s="129"/>
      <c r="B1440" s="129"/>
      <c r="C1440" s="129" t="e" cm="1">
        <f t="array" ref="C1440">_xlfn.XLOOKUP($A1440&amp;$Q$3&amp;$R$3,Data[Index]&amp;Data[Valid Test, Can be used for conformity (Y/N)]&amp;Data[Cycle],Data[Test Name])</f>
        <v>#N/A</v>
      </c>
      <c r="D1440" s="167" t="e" cm="1">
        <f t="array" ref="D1440">_xlfn.XLOOKUP($A1440&amp;$Q$3&amp;$R$3,Data[Index]&amp;Data[Valid Test, Can be used for conformity (Y/N)]&amp;Data[Cycle],Data[Mileage (Miles)])</f>
        <v>#N/A</v>
      </c>
      <c r="E1440" s="130" t="e" cm="1">
        <f t="array" ref="E1440">_xlfn.XLOOKUP($A1440&amp;$Q$3&amp;$R$3,Data[Index]&amp;Data[Valid Test, Can be used for conformity (Y/N)]&amp;Data[Cycle],Data[Date])</f>
        <v>#N/A</v>
      </c>
      <c r="F1440" s="129" t="e" cm="1">
        <f t="array" ref="F1440">_xlfn.XLOOKUP($A1440&amp;$Q$3&amp;$R$3,Data[Index]&amp;Data[Valid Test, Can be used for conformity (Y/N)]&amp;Data[Cycle],Data[CO/km (mg)])</f>
        <v>#N/A</v>
      </c>
      <c r="G1440" s="129" t="e" cm="1">
        <f t="array" ref="G1440">_xlfn.XLOOKUP($A1440&amp;$Q$3,Data[Index]&amp;Data[Valid Test, Can be used for conformity (Y/N)],Data[CO2/km (g)])</f>
        <v>#N/A</v>
      </c>
      <c r="H1440" s="129" t="e" cm="1">
        <f t="array" ref="H1440">_xlfn.XLOOKUP($A1440&amp;$Q$3,Data[Index]&amp;Data[Valid Test, Can be used for conformity (Y/N)],Data[THC/km (mg)])</f>
        <v>#N/A</v>
      </c>
      <c r="I1440" s="129" t="e" cm="1">
        <f t="array" ref="I1440">_xlfn.XLOOKUP($A1440&amp;$Q$3,Data[Index]&amp;Data[Valid Test, Can be used for conformity (Y/N)],Data[NOx/km (mg)])</f>
        <v>#N/A</v>
      </c>
      <c r="J1440" s="129" t="e" cm="1">
        <f t="array" ref="J1440">_xlfn.XLOOKUP($A1440&amp;$Q$3,Data[Index]&amp;Data[Valid Test, Can be used for conformity (Y/N)],Data[THC + NOx/km (mg)])</f>
        <v>#N/A</v>
      </c>
      <c r="K1440" s="142" t="e" cm="1">
        <f t="array" ref="K1440">_xlfn.XLOOKUP($A1440&amp;$Q$3,Data[Index]&amp;Data[Valid Test, Can be used for conformity (Y/N)],Data[PN/km ('#)])</f>
        <v>#N/A</v>
      </c>
      <c r="L1440" s="129" t="e" cm="1">
        <f t="array" ref="L1440">_xlfn.XLOOKUP($A1440&amp;$Q$3,Data[Index]&amp;Data[Valid Test, Can be used for conformity (Y/N)],Data[PM/km (mg)])</f>
        <v>#N/A</v>
      </c>
      <c r="M1440" s="126" t="e" cm="1">
        <f t="array" ref="M1440">_xlfn.XLOOKUP($A1440&amp;$Q$3,Data[Index]&amp;Data[Valid Test, Can be used for conformity (Y/N)],Data[CH4 (mg/km)])</f>
        <v>#N/A</v>
      </c>
      <c r="N1440" s="126" t="e" cm="1">
        <f t="array" ref="N1440">_xlfn.XLOOKUP($A1440&amp;$Q$3,Data[Index]&amp;Data[Valid Test, Can be used for conformity (Y/N)],Data[N20 (mg/km)])</f>
        <v>#N/A</v>
      </c>
      <c r="O1440" s="129" t="e" cm="1">
        <f t="array" ref="O1440">_xlfn.XLOOKUP($A1440&amp;$Q$3,Data[Index]&amp;Data[Valid Test, Can be used for conformity (Y/N)],Data[l/100km])</f>
        <v>#N/A</v>
      </c>
      <c r="P1440" s="138" t="e">
        <f>_xlfn.XLOOKUP($A1440,Data[Index],Data[Comments])</f>
        <v>#N/A</v>
      </c>
    </row>
    <row r="1441" spans="1:16" x14ac:dyDescent="0.2">
      <c r="A1441" s="129"/>
      <c r="B1441" s="129"/>
      <c r="C1441" s="129" t="e" cm="1">
        <f t="array" ref="C1441">_xlfn.XLOOKUP($A1441&amp;$Q$3&amp;$R$3,Data[Index]&amp;Data[Valid Test, Can be used for conformity (Y/N)]&amp;Data[Cycle],Data[Test Name])</f>
        <v>#N/A</v>
      </c>
      <c r="D1441" s="167" t="e" cm="1">
        <f t="array" ref="D1441">_xlfn.XLOOKUP($A1441&amp;$Q$3&amp;$R$3,Data[Index]&amp;Data[Valid Test, Can be used for conformity (Y/N)]&amp;Data[Cycle],Data[Mileage (Miles)])</f>
        <v>#N/A</v>
      </c>
      <c r="E1441" s="130" t="e" cm="1">
        <f t="array" ref="E1441">_xlfn.XLOOKUP($A1441&amp;$Q$3&amp;$R$3,Data[Index]&amp;Data[Valid Test, Can be used for conformity (Y/N)]&amp;Data[Cycle],Data[Date])</f>
        <v>#N/A</v>
      </c>
      <c r="F1441" s="129" t="e" cm="1">
        <f t="array" ref="F1441">_xlfn.XLOOKUP($A1441&amp;$Q$3&amp;$R$3,Data[Index]&amp;Data[Valid Test, Can be used for conformity (Y/N)]&amp;Data[Cycle],Data[CO/km (mg)])</f>
        <v>#N/A</v>
      </c>
      <c r="G1441" s="129" t="e" cm="1">
        <f t="array" ref="G1441">_xlfn.XLOOKUP($A1441&amp;$Q$3,Data[Index]&amp;Data[Valid Test, Can be used for conformity (Y/N)],Data[CO2/km (g)])</f>
        <v>#N/A</v>
      </c>
      <c r="H1441" s="129" t="e" cm="1">
        <f t="array" ref="H1441">_xlfn.XLOOKUP($A1441&amp;$Q$3,Data[Index]&amp;Data[Valid Test, Can be used for conformity (Y/N)],Data[THC/km (mg)])</f>
        <v>#N/A</v>
      </c>
      <c r="I1441" s="129" t="e" cm="1">
        <f t="array" ref="I1441">_xlfn.XLOOKUP($A1441&amp;$Q$3,Data[Index]&amp;Data[Valid Test, Can be used for conformity (Y/N)],Data[NOx/km (mg)])</f>
        <v>#N/A</v>
      </c>
      <c r="J1441" s="129" t="e" cm="1">
        <f t="array" ref="J1441">_xlfn.XLOOKUP($A1441&amp;$Q$3,Data[Index]&amp;Data[Valid Test, Can be used for conformity (Y/N)],Data[THC + NOx/km (mg)])</f>
        <v>#N/A</v>
      </c>
      <c r="K1441" s="142" t="e" cm="1">
        <f t="array" ref="K1441">_xlfn.XLOOKUP($A1441&amp;$Q$3,Data[Index]&amp;Data[Valid Test, Can be used for conformity (Y/N)],Data[PN/km ('#)])</f>
        <v>#N/A</v>
      </c>
      <c r="L1441" s="129" t="e" cm="1">
        <f t="array" ref="L1441">_xlfn.XLOOKUP($A1441&amp;$Q$3,Data[Index]&amp;Data[Valid Test, Can be used for conformity (Y/N)],Data[PM/km (mg)])</f>
        <v>#N/A</v>
      </c>
      <c r="M1441" s="126" t="e" cm="1">
        <f t="array" ref="M1441">_xlfn.XLOOKUP($A1441&amp;$Q$3,Data[Index]&amp;Data[Valid Test, Can be used for conformity (Y/N)],Data[CH4 (mg/km)])</f>
        <v>#N/A</v>
      </c>
      <c r="N1441" s="126" t="e" cm="1">
        <f t="array" ref="N1441">_xlfn.XLOOKUP($A1441&amp;$Q$3,Data[Index]&amp;Data[Valid Test, Can be used for conformity (Y/N)],Data[N20 (mg/km)])</f>
        <v>#N/A</v>
      </c>
      <c r="O1441" s="129" t="e" cm="1">
        <f t="array" ref="O1441">_xlfn.XLOOKUP($A1441&amp;$Q$3,Data[Index]&amp;Data[Valid Test, Can be used for conformity (Y/N)],Data[l/100km])</f>
        <v>#N/A</v>
      </c>
      <c r="P1441" s="138">
        <f>_xlfn.XLOOKUP($A1441,Data[Index],Data[Comments])</f>
        <v>0</v>
      </c>
    </row>
    <row r="1442" spans="1:16" x14ac:dyDescent="0.2">
      <c r="A1442" s="129"/>
      <c r="B1442" s="129"/>
      <c r="C1442" s="129" t="e" cm="1">
        <f t="array" ref="C1442">_xlfn.XLOOKUP($A1442&amp;$Q$3&amp;$R$3,Data[Index]&amp;Data[Valid Test, Can be used for conformity (Y/N)]&amp;Data[Cycle],Data[Test Name])</f>
        <v>#N/A</v>
      </c>
      <c r="D1442" s="167" t="e" cm="1">
        <f t="array" ref="D1442">_xlfn.XLOOKUP($A1442&amp;$Q$3&amp;$R$3,Data[Index]&amp;Data[Valid Test, Can be used for conformity (Y/N)]&amp;Data[Cycle],Data[Mileage (Miles)])</f>
        <v>#N/A</v>
      </c>
      <c r="E1442" s="130" t="e" cm="1">
        <f t="array" ref="E1442">_xlfn.XLOOKUP($A1442&amp;$Q$3&amp;$R$3,Data[Index]&amp;Data[Valid Test, Can be used for conformity (Y/N)]&amp;Data[Cycle],Data[Date])</f>
        <v>#N/A</v>
      </c>
      <c r="F1442" s="129" t="e" cm="1">
        <f t="array" ref="F1442">_xlfn.XLOOKUP($A1442&amp;$Q$3&amp;$R$3,Data[Index]&amp;Data[Valid Test, Can be used for conformity (Y/N)]&amp;Data[Cycle],Data[CO/km (mg)])</f>
        <v>#N/A</v>
      </c>
      <c r="G1442" s="129" t="e" cm="1">
        <f t="array" ref="G1442">_xlfn.XLOOKUP($A1442&amp;$Q$3,Data[Index]&amp;Data[Valid Test, Can be used for conformity (Y/N)],Data[CO2/km (g)])</f>
        <v>#N/A</v>
      </c>
      <c r="H1442" s="129" t="e" cm="1">
        <f t="array" ref="H1442">_xlfn.XLOOKUP($A1442&amp;$Q$3,Data[Index]&amp;Data[Valid Test, Can be used for conformity (Y/N)],Data[THC/km (mg)])</f>
        <v>#N/A</v>
      </c>
      <c r="I1442" s="129" t="e" cm="1">
        <f t="array" ref="I1442">_xlfn.XLOOKUP($A1442&amp;$Q$3,Data[Index]&amp;Data[Valid Test, Can be used for conformity (Y/N)],Data[NOx/km (mg)])</f>
        <v>#N/A</v>
      </c>
      <c r="J1442" s="129" t="e" cm="1">
        <f t="array" ref="J1442">_xlfn.XLOOKUP($A1442&amp;$Q$3,Data[Index]&amp;Data[Valid Test, Can be used for conformity (Y/N)],Data[THC + NOx/km (mg)])</f>
        <v>#N/A</v>
      </c>
      <c r="K1442" s="142" t="e" cm="1">
        <f t="array" ref="K1442">_xlfn.XLOOKUP($A1442&amp;$Q$3,Data[Index]&amp;Data[Valid Test, Can be used for conformity (Y/N)],Data[PN/km ('#)])</f>
        <v>#N/A</v>
      </c>
      <c r="L1442" s="129" t="e" cm="1">
        <f t="array" ref="L1442">_xlfn.XLOOKUP($A1442&amp;$Q$3,Data[Index]&amp;Data[Valid Test, Can be used for conformity (Y/N)],Data[PM/km (mg)])</f>
        <v>#N/A</v>
      </c>
      <c r="M1442" s="126" t="e" cm="1">
        <f t="array" ref="M1442">_xlfn.XLOOKUP($A1442&amp;$Q$3,Data[Index]&amp;Data[Valid Test, Can be used for conformity (Y/N)],Data[CH4 (mg/km)])</f>
        <v>#N/A</v>
      </c>
      <c r="N1442" s="126" t="e" cm="1">
        <f t="array" ref="N1442">_xlfn.XLOOKUP($A1442&amp;$Q$3,Data[Index]&amp;Data[Valid Test, Can be used for conformity (Y/N)],Data[N20 (mg/km)])</f>
        <v>#N/A</v>
      </c>
      <c r="O1442" s="129" t="e" cm="1">
        <f t="array" ref="O1442">_xlfn.XLOOKUP($A1442&amp;$Q$3,Data[Index]&amp;Data[Valid Test, Can be used for conformity (Y/N)],Data[l/100km])</f>
        <v>#N/A</v>
      </c>
      <c r="P1442" s="138">
        <f>_xlfn.XLOOKUP($A1442,Data[Index],Data[Comments])</f>
        <v>0</v>
      </c>
    </row>
    <row r="1443" spans="1:16" x14ac:dyDescent="0.2">
      <c r="A1443" s="129"/>
      <c r="B1443" s="129"/>
      <c r="C1443" s="129" t="e" cm="1">
        <f t="array" ref="C1443">_xlfn.XLOOKUP($A1443&amp;$Q$3&amp;$R$3,Data[Index]&amp;Data[Valid Test, Can be used for conformity (Y/N)]&amp;Data[Cycle],Data[Test Name])</f>
        <v>#N/A</v>
      </c>
      <c r="D1443" s="167" t="e" cm="1">
        <f t="array" ref="D1443">_xlfn.XLOOKUP($A1443&amp;$Q$3&amp;$R$3,Data[Index]&amp;Data[Valid Test, Can be used for conformity (Y/N)]&amp;Data[Cycle],Data[Mileage (Miles)])</f>
        <v>#N/A</v>
      </c>
      <c r="E1443" s="130" t="e" cm="1">
        <f t="array" ref="E1443">_xlfn.XLOOKUP($A1443&amp;$Q$3&amp;$R$3,Data[Index]&amp;Data[Valid Test, Can be used for conformity (Y/N)]&amp;Data[Cycle],Data[Date])</f>
        <v>#N/A</v>
      </c>
      <c r="F1443" s="129" t="e" cm="1">
        <f t="array" ref="F1443">_xlfn.XLOOKUP($A1443&amp;$Q$3&amp;$R$3,Data[Index]&amp;Data[Valid Test, Can be used for conformity (Y/N)]&amp;Data[Cycle],Data[CO/km (mg)])</f>
        <v>#N/A</v>
      </c>
      <c r="G1443" s="129" t="e" cm="1">
        <f t="array" ref="G1443">_xlfn.XLOOKUP($A1443&amp;$Q$3,Data[Index]&amp;Data[Valid Test, Can be used for conformity (Y/N)],Data[CO2/km (g)])</f>
        <v>#N/A</v>
      </c>
      <c r="H1443" s="129" t="e" cm="1">
        <f t="array" ref="H1443">_xlfn.XLOOKUP($A1443&amp;$Q$3,Data[Index]&amp;Data[Valid Test, Can be used for conformity (Y/N)],Data[THC/km (mg)])</f>
        <v>#N/A</v>
      </c>
      <c r="I1443" s="129" t="e" cm="1">
        <f t="array" ref="I1443">_xlfn.XLOOKUP($A1443&amp;$Q$3,Data[Index]&amp;Data[Valid Test, Can be used for conformity (Y/N)],Data[NOx/km (mg)])</f>
        <v>#N/A</v>
      </c>
      <c r="J1443" s="129" t="e" cm="1">
        <f t="array" ref="J1443">_xlfn.XLOOKUP($A1443&amp;$Q$3,Data[Index]&amp;Data[Valid Test, Can be used for conformity (Y/N)],Data[THC + NOx/km (mg)])</f>
        <v>#N/A</v>
      </c>
      <c r="K1443" s="142" t="e" cm="1">
        <f t="array" ref="K1443">_xlfn.XLOOKUP($A1443&amp;$Q$3,Data[Index]&amp;Data[Valid Test, Can be used for conformity (Y/N)],Data[PN/km ('#)])</f>
        <v>#N/A</v>
      </c>
      <c r="L1443" s="129" t="e" cm="1">
        <f t="array" ref="L1443">_xlfn.XLOOKUP($A1443&amp;$Q$3,Data[Index]&amp;Data[Valid Test, Can be used for conformity (Y/N)],Data[PM/km (mg)])</f>
        <v>#N/A</v>
      </c>
      <c r="M1443" s="126" t="e" cm="1">
        <f t="array" ref="M1443">_xlfn.XLOOKUP($A1443&amp;$Q$3,Data[Index]&amp;Data[Valid Test, Can be used for conformity (Y/N)],Data[CH4 (mg/km)])</f>
        <v>#N/A</v>
      </c>
      <c r="N1443" s="126" t="e" cm="1">
        <f t="array" ref="N1443">_xlfn.XLOOKUP($A1443&amp;$Q$3,Data[Index]&amp;Data[Valid Test, Can be used for conformity (Y/N)],Data[N20 (mg/km)])</f>
        <v>#N/A</v>
      </c>
      <c r="O1443" s="129" t="e" cm="1">
        <f t="array" ref="O1443">_xlfn.XLOOKUP($A1443&amp;$Q$3,Data[Index]&amp;Data[Valid Test, Can be used for conformity (Y/N)],Data[l/100km])</f>
        <v>#N/A</v>
      </c>
      <c r="P1443" s="138" t="e">
        <f>_xlfn.XLOOKUP($A1443,Data[Index],Data[Comments])</f>
        <v>#N/A</v>
      </c>
    </row>
    <row r="1444" spans="1:16" x14ac:dyDescent="0.2">
      <c r="A1444" s="129"/>
      <c r="B1444" s="129"/>
      <c r="C1444" s="129" t="e" cm="1">
        <f t="array" ref="C1444">_xlfn.XLOOKUP($A1444&amp;$Q$3&amp;$R$3,Data[Index]&amp;Data[Valid Test, Can be used for conformity (Y/N)]&amp;Data[Cycle],Data[Test Name])</f>
        <v>#N/A</v>
      </c>
      <c r="D1444" s="167" t="e" cm="1">
        <f t="array" ref="D1444">_xlfn.XLOOKUP($A1444&amp;$Q$3&amp;$R$3,Data[Index]&amp;Data[Valid Test, Can be used for conformity (Y/N)]&amp;Data[Cycle],Data[Mileage (Miles)])</f>
        <v>#N/A</v>
      </c>
      <c r="E1444" s="130" t="e" cm="1">
        <f t="array" ref="E1444">_xlfn.XLOOKUP($A1444&amp;$Q$3&amp;$R$3,Data[Index]&amp;Data[Valid Test, Can be used for conformity (Y/N)]&amp;Data[Cycle],Data[Date])</f>
        <v>#N/A</v>
      </c>
      <c r="F1444" s="129" t="e" cm="1">
        <f t="array" ref="F1444">_xlfn.XLOOKUP($A1444&amp;$Q$3&amp;$R$3,Data[Index]&amp;Data[Valid Test, Can be used for conformity (Y/N)]&amp;Data[Cycle],Data[CO/km (mg)])</f>
        <v>#N/A</v>
      </c>
      <c r="G1444" s="129" t="e" cm="1">
        <f t="array" ref="G1444">_xlfn.XLOOKUP($A1444&amp;$Q$3,Data[Index]&amp;Data[Valid Test, Can be used for conformity (Y/N)],Data[CO2/km (g)])</f>
        <v>#N/A</v>
      </c>
      <c r="H1444" s="129" t="e" cm="1">
        <f t="array" ref="H1444">_xlfn.XLOOKUP($A1444&amp;$Q$3,Data[Index]&amp;Data[Valid Test, Can be used for conformity (Y/N)],Data[THC/km (mg)])</f>
        <v>#N/A</v>
      </c>
      <c r="I1444" s="129" t="e" cm="1">
        <f t="array" ref="I1444">_xlfn.XLOOKUP($A1444&amp;$Q$3,Data[Index]&amp;Data[Valid Test, Can be used for conformity (Y/N)],Data[NOx/km (mg)])</f>
        <v>#N/A</v>
      </c>
      <c r="J1444" s="129" t="e" cm="1">
        <f t="array" ref="J1444">_xlfn.XLOOKUP($A1444&amp;$Q$3,Data[Index]&amp;Data[Valid Test, Can be used for conformity (Y/N)],Data[THC + NOx/km (mg)])</f>
        <v>#N/A</v>
      </c>
      <c r="K1444" s="142" t="e" cm="1">
        <f t="array" ref="K1444">_xlfn.XLOOKUP($A1444&amp;$Q$3,Data[Index]&amp;Data[Valid Test, Can be used for conformity (Y/N)],Data[PN/km ('#)])</f>
        <v>#N/A</v>
      </c>
      <c r="L1444" s="129" t="e" cm="1">
        <f t="array" ref="L1444">_xlfn.XLOOKUP($A1444&amp;$Q$3,Data[Index]&amp;Data[Valid Test, Can be used for conformity (Y/N)],Data[PM/km (mg)])</f>
        <v>#N/A</v>
      </c>
      <c r="M1444" s="126" t="e" cm="1">
        <f t="array" ref="M1444">_xlfn.XLOOKUP($A1444&amp;$Q$3,Data[Index]&amp;Data[Valid Test, Can be used for conformity (Y/N)],Data[CH4 (mg/km)])</f>
        <v>#N/A</v>
      </c>
      <c r="N1444" s="126" t="e" cm="1">
        <f t="array" ref="N1444">_xlfn.XLOOKUP($A1444&amp;$Q$3,Data[Index]&amp;Data[Valid Test, Can be used for conformity (Y/N)],Data[N20 (mg/km)])</f>
        <v>#N/A</v>
      </c>
      <c r="O1444" s="129" t="e" cm="1">
        <f t="array" ref="O1444">_xlfn.XLOOKUP($A1444&amp;$Q$3,Data[Index]&amp;Data[Valid Test, Can be used for conformity (Y/N)],Data[l/100km])</f>
        <v>#N/A</v>
      </c>
      <c r="P1444" s="138">
        <f>_xlfn.XLOOKUP($A1444,Data[Index],Data[Comments])</f>
        <v>0</v>
      </c>
    </row>
    <row r="1445" spans="1:16" x14ac:dyDescent="0.2">
      <c r="A1445" s="129"/>
      <c r="B1445" s="129"/>
      <c r="C1445" s="129" t="e" cm="1">
        <f t="array" ref="C1445">_xlfn.XLOOKUP($A1445&amp;$Q$3&amp;$R$3,Data[Index]&amp;Data[Valid Test, Can be used for conformity (Y/N)]&amp;Data[Cycle],Data[Test Name])</f>
        <v>#N/A</v>
      </c>
      <c r="D1445" s="167" t="e" cm="1">
        <f t="array" ref="D1445">_xlfn.XLOOKUP($A1445&amp;$Q$3&amp;$R$3,Data[Index]&amp;Data[Valid Test, Can be used for conformity (Y/N)]&amp;Data[Cycle],Data[Mileage (Miles)])</f>
        <v>#N/A</v>
      </c>
      <c r="E1445" s="130" t="e" cm="1">
        <f t="array" ref="E1445">_xlfn.XLOOKUP($A1445&amp;$Q$3&amp;$R$3,Data[Index]&amp;Data[Valid Test, Can be used for conformity (Y/N)]&amp;Data[Cycle],Data[Date])</f>
        <v>#N/A</v>
      </c>
      <c r="F1445" s="129" t="e" cm="1">
        <f t="array" ref="F1445">_xlfn.XLOOKUP($A1445&amp;$Q$3&amp;$R$3,Data[Index]&amp;Data[Valid Test, Can be used for conformity (Y/N)]&amp;Data[Cycle],Data[CO/km (mg)])</f>
        <v>#N/A</v>
      </c>
      <c r="G1445" s="129" t="e" cm="1">
        <f t="array" ref="G1445">_xlfn.XLOOKUP($A1445&amp;$Q$3,Data[Index]&amp;Data[Valid Test, Can be used for conformity (Y/N)],Data[CO2/km (g)])</f>
        <v>#N/A</v>
      </c>
      <c r="H1445" s="129" t="e" cm="1">
        <f t="array" ref="H1445">_xlfn.XLOOKUP($A1445&amp;$Q$3,Data[Index]&amp;Data[Valid Test, Can be used for conformity (Y/N)],Data[THC/km (mg)])</f>
        <v>#N/A</v>
      </c>
      <c r="I1445" s="129" t="e" cm="1">
        <f t="array" ref="I1445">_xlfn.XLOOKUP($A1445&amp;$Q$3,Data[Index]&amp;Data[Valid Test, Can be used for conformity (Y/N)],Data[NOx/km (mg)])</f>
        <v>#N/A</v>
      </c>
      <c r="J1445" s="129" t="e" cm="1">
        <f t="array" ref="J1445">_xlfn.XLOOKUP($A1445&amp;$Q$3,Data[Index]&amp;Data[Valid Test, Can be used for conformity (Y/N)],Data[THC + NOx/km (mg)])</f>
        <v>#N/A</v>
      </c>
      <c r="K1445" s="142" t="e" cm="1">
        <f t="array" ref="K1445">_xlfn.XLOOKUP($A1445&amp;$Q$3,Data[Index]&amp;Data[Valid Test, Can be used for conformity (Y/N)],Data[PN/km ('#)])</f>
        <v>#N/A</v>
      </c>
      <c r="L1445" s="129" t="e" cm="1">
        <f t="array" ref="L1445">_xlfn.XLOOKUP($A1445&amp;$Q$3,Data[Index]&amp;Data[Valid Test, Can be used for conformity (Y/N)],Data[PM/km (mg)])</f>
        <v>#N/A</v>
      </c>
      <c r="M1445" s="126" t="e" cm="1">
        <f t="array" ref="M1445">_xlfn.XLOOKUP($A1445&amp;$Q$3,Data[Index]&amp;Data[Valid Test, Can be used for conformity (Y/N)],Data[CH4 (mg/km)])</f>
        <v>#N/A</v>
      </c>
      <c r="N1445" s="126" t="e" cm="1">
        <f t="array" ref="N1445">_xlfn.XLOOKUP($A1445&amp;$Q$3,Data[Index]&amp;Data[Valid Test, Can be used for conformity (Y/N)],Data[N20 (mg/km)])</f>
        <v>#N/A</v>
      </c>
      <c r="O1445" s="129" t="e" cm="1">
        <f t="array" ref="O1445">_xlfn.XLOOKUP($A1445&amp;$Q$3,Data[Index]&amp;Data[Valid Test, Can be used for conformity (Y/N)],Data[l/100km])</f>
        <v>#N/A</v>
      </c>
      <c r="P1445" s="138">
        <f>_xlfn.XLOOKUP($A1445,Data[Index],Data[Comments])</f>
        <v>0</v>
      </c>
    </row>
    <row r="1446" spans="1:16" x14ac:dyDescent="0.2">
      <c r="A1446" s="129"/>
      <c r="B1446" s="129"/>
      <c r="C1446" s="129" t="e" cm="1">
        <f t="array" ref="C1446">_xlfn.XLOOKUP($A1446&amp;$Q$3&amp;$R$3,Data[Index]&amp;Data[Valid Test, Can be used for conformity (Y/N)]&amp;Data[Cycle],Data[Test Name])</f>
        <v>#N/A</v>
      </c>
      <c r="D1446" s="167" t="e" cm="1">
        <f t="array" ref="D1446">_xlfn.XLOOKUP($A1446&amp;$Q$3&amp;$R$3,Data[Index]&amp;Data[Valid Test, Can be used for conformity (Y/N)]&amp;Data[Cycle],Data[Mileage (Miles)])</f>
        <v>#N/A</v>
      </c>
      <c r="E1446" s="130" t="e" cm="1">
        <f t="array" ref="E1446">_xlfn.XLOOKUP($A1446&amp;$Q$3&amp;$R$3,Data[Index]&amp;Data[Valid Test, Can be used for conformity (Y/N)]&amp;Data[Cycle],Data[Date])</f>
        <v>#N/A</v>
      </c>
      <c r="F1446" s="129" t="e" cm="1">
        <f t="array" ref="F1446">_xlfn.XLOOKUP($A1446&amp;$Q$3&amp;$R$3,Data[Index]&amp;Data[Valid Test, Can be used for conformity (Y/N)]&amp;Data[Cycle],Data[CO/km (mg)])</f>
        <v>#N/A</v>
      </c>
      <c r="G1446" s="129" t="e" cm="1">
        <f t="array" ref="G1446">_xlfn.XLOOKUP($A1446&amp;$Q$3,Data[Index]&amp;Data[Valid Test, Can be used for conformity (Y/N)],Data[CO2/km (g)])</f>
        <v>#N/A</v>
      </c>
      <c r="H1446" s="129" t="e" cm="1">
        <f t="array" ref="H1446">_xlfn.XLOOKUP($A1446&amp;$Q$3,Data[Index]&amp;Data[Valid Test, Can be used for conformity (Y/N)],Data[THC/km (mg)])</f>
        <v>#N/A</v>
      </c>
      <c r="I1446" s="129" t="e" cm="1">
        <f t="array" ref="I1446">_xlfn.XLOOKUP($A1446&amp;$Q$3,Data[Index]&amp;Data[Valid Test, Can be used for conformity (Y/N)],Data[NOx/km (mg)])</f>
        <v>#N/A</v>
      </c>
      <c r="J1446" s="129" t="e" cm="1">
        <f t="array" ref="J1446">_xlfn.XLOOKUP($A1446&amp;$Q$3,Data[Index]&amp;Data[Valid Test, Can be used for conformity (Y/N)],Data[THC + NOx/km (mg)])</f>
        <v>#N/A</v>
      </c>
      <c r="K1446" s="142" t="e" cm="1">
        <f t="array" ref="K1446">_xlfn.XLOOKUP($A1446&amp;$Q$3,Data[Index]&amp;Data[Valid Test, Can be used for conformity (Y/N)],Data[PN/km ('#)])</f>
        <v>#N/A</v>
      </c>
      <c r="L1446" s="129" t="e" cm="1">
        <f t="array" ref="L1446">_xlfn.XLOOKUP($A1446&amp;$Q$3,Data[Index]&amp;Data[Valid Test, Can be used for conformity (Y/N)],Data[PM/km (mg)])</f>
        <v>#N/A</v>
      </c>
      <c r="M1446" s="126" t="e" cm="1">
        <f t="array" ref="M1446">_xlfn.XLOOKUP($A1446&amp;$Q$3,Data[Index]&amp;Data[Valid Test, Can be used for conformity (Y/N)],Data[CH4 (mg/km)])</f>
        <v>#N/A</v>
      </c>
      <c r="N1446" s="126" t="e" cm="1">
        <f t="array" ref="N1446">_xlfn.XLOOKUP($A1446&amp;$Q$3,Data[Index]&amp;Data[Valid Test, Can be used for conformity (Y/N)],Data[N20 (mg/km)])</f>
        <v>#N/A</v>
      </c>
      <c r="O1446" s="129" t="e" cm="1">
        <f t="array" ref="O1446">_xlfn.XLOOKUP($A1446&amp;$Q$3,Data[Index]&amp;Data[Valid Test, Can be used for conformity (Y/N)],Data[l/100km])</f>
        <v>#N/A</v>
      </c>
      <c r="P1446" s="138" t="e">
        <f>_xlfn.XLOOKUP($A1446,Data[Index],Data[Comments])</f>
        <v>#N/A</v>
      </c>
    </row>
    <row r="1447" spans="1:16" x14ac:dyDescent="0.2">
      <c r="A1447" s="129"/>
      <c r="B1447" s="129"/>
      <c r="C1447" s="129" t="e" cm="1">
        <f t="array" ref="C1447">_xlfn.XLOOKUP($A1447&amp;$Q$3&amp;$R$3,Data[Index]&amp;Data[Valid Test, Can be used for conformity (Y/N)]&amp;Data[Cycle],Data[Test Name])</f>
        <v>#N/A</v>
      </c>
      <c r="D1447" s="167" t="e" cm="1">
        <f t="array" ref="D1447">_xlfn.XLOOKUP($A1447&amp;$Q$3&amp;$R$3,Data[Index]&amp;Data[Valid Test, Can be used for conformity (Y/N)]&amp;Data[Cycle],Data[Mileage (Miles)])</f>
        <v>#N/A</v>
      </c>
      <c r="E1447" s="130" t="e" cm="1">
        <f t="array" ref="E1447">_xlfn.XLOOKUP($A1447&amp;$Q$3&amp;$R$3,Data[Index]&amp;Data[Valid Test, Can be used for conformity (Y/N)]&amp;Data[Cycle],Data[Date])</f>
        <v>#N/A</v>
      </c>
      <c r="F1447" s="129" t="e" cm="1">
        <f t="array" ref="F1447">_xlfn.XLOOKUP($A1447&amp;$Q$3&amp;$R$3,Data[Index]&amp;Data[Valid Test, Can be used for conformity (Y/N)]&amp;Data[Cycle],Data[CO/km (mg)])</f>
        <v>#N/A</v>
      </c>
      <c r="G1447" s="129" t="e" cm="1">
        <f t="array" ref="G1447">_xlfn.XLOOKUP($A1447&amp;$Q$3,Data[Index]&amp;Data[Valid Test, Can be used for conformity (Y/N)],Data[CO2/km (g)])</f>
        <v>#N/A</v>
      </c>
      <c r="H1447" s="129" t="e" cm="1">
        <f t="array" ref="H1447">_xlfn.XLOOKUP($A1447&amp;$Q$3,Data[Index]&amp;Data[Valid Test, Can be used for conformity (Y/N)],Data[THC/km (mg)])</f>
        <v>#N/A</v>
      </c>
      <c r="I1447" s="129" t="e" cm="1">
        <f t="array" ref="I1447">_xlfn.XLOOKUP($A1447&amp;$Q$3,Data[Index]&amp;Data[Valid Test, Can be used for conformity (Y/N)],Data[NOx/km (mg)])</f>
        <v>#N/A</v>
      </c>
      <c r="J1447" s="129" t="e" cm="1">
        <f t="array" ref="J1447">_xlfn.XLOOKUP($A1447&amp;$Q$3,Data[Index]&amp;Data[Valid Test, Can be used for conformity (Y/N)],Data[THC + NOx/km (mg)])</f>
        <v>#N/A</v>
      </c>
      <c r="K1447" s="142" t="e" cm="1">
        <f t="array" ref="K1447">_xlfn.XLOOKUP($A1447&amp;$Q$3,Data[Index]&amp;Data[Valid Test, Can be used for conformity (Y/N)],Data[PN/km ('#)])</f>
        <v>#N/A</v>
      </c>
      <c r="L1447" s="129" t="e" cm="1">
        <f t="array" ref="L1447">_xlfn.XLOOKUP($A1447&amp;$Q$3,Data[Index]&amp;Data[Valid Test, Can be used for conformity (Y/N)],Data[PM/km (mg)])</f>
        <v>#N/A</v>
      </c>
      <c r="M1447" s="126" t="e" cm="1">
        <f t="array" ref="M1447">_xlfn.XLOOKUP($A1447&amp;$Q$3,Data[Index]&amp;Data[Valid Test, Can be used for conformity (Y/N)],Data[CH4 (mg/km)])</f>
        <v>#N/A</v>
      </c>
      <c r="N1447" s="126" t="e" cm="1">
        <f t="array" ref="N1447">_xlfn.XLOOKUP($A1447&amp;$Q$3,Data[Index]&amp;Data[Valid Test, Can be used for conformity (Y/N)],Data[N20 (mg/km)])</f>
        <v>#N/A</v>
      </c>
      <c r="O1447" s="129" t="e" cm="1">
        <f t="array" ref="O1447">_xlfn.XLOOKUP($A1447&amp;$Q$3,Data[Index]&amp;Data[Valid Test, Can be used for conformity (Y/N)],Data[l/100km])</f>
        <v>#N/A</v>
      </c>
      <c r="P1447" s="138" t="e">
        <f>_xlfn.XLOOKUP($A1447,Data[Index],Data[Comments])</f>
        <v>#N/A</v>
      </c>
    </row>
    <row r="1448" spans="1:16" x14ac:dyDescent="0.2">
      <c r="A1448" s="129"/>
      <c r="B1448" s="129"/>
      <c r="C1448" s="129" t="e" cm="1">
        <f t="array" ref="C1448">_xlfn.XLOOKUP($A1448&amp;$Q$3&amp;$R$3,Data[Index]&amp;Data[Valid Test, Can be used for conformity (Y/N)]&amp;Data[Cycle],Data[Test Name])</f>
        <v>#N/A</v>
      </c>
      <c r="D1448" s="167" t="e" cm="1">
        <f t="array" ref="D1448">_xlfn.XLOOKUP($A1448&amp;$Q$3&amp;$R$3,Data[Index]&amp;Data[Valid Test, Can be used for conformity (Y/N)]&amp;Data[Cycle],Data[Mileage (Miles)])</f>
        <v>#N/A</v>
      </c>
      <c r="E1448" s="130" t="e" cm="1">
        <f t="array" ref="E1448">_xlfn.XLOOKUP($A1448&amp;$Q$3&amp;$R$3,Data[Index]&amp;Data[Valid Test, Can be used for conformity (Y/N)]&amp;Data[Cycle],Data[Date])</f>
        <v>#N/A</v>
      </c>
      <c r="F1448" s="129" t="e" cm="1">
        <f t="array" ref="F1448">_xlfn.XLOOKUP($A1448&amp;$Q$3&amp;$R$3,Data[Index]&amp;Data[Valid Test, Can be used for conformity (Y/N)]&amp;Data[Cycle],Data[CO/km (mg)])</f>
        <v>#N/A</v>
      </c>
      <c r="G1448" s="129" t="e" cm="1">
        <f t="array" ref="G1448">_xlfn.XLOOKUP($A1448&amp;$Q$3,Data[Index]&amp;Data[Valid Test, Can be used for conformity (Y/N)],Data[CO2/km (g)])</f>
        <v>#N/A</v>
      </c>
      <c r="H1448" s="129" t="e" cm="1">
        <f t="array" ref="H1448">_xlfn.XLOOKUP($A1448&amp;$Q$3,Data[Index]&amp;Data[Valid Test, Can be used for conformity (Y/N)],Data[THC/km (mg)])</f>
        <v>#N/A</v>
      </c>
      <c r="I1448" s="129" t="e" cm="1">
        <f t="array" ref="I1448">_xlfn.XLOOKUP($A1448&amp;$Q$3,Data[Index]&amp;Data[Valid Test, Can be used for conformity (Y/N)],Data[NOx/km (mg)])</f>
        <v>#N/A</v>
      </c>
      <c r="J1448" s="129" t="e" cm="1">
        <f t="array" ref="J1448">_xlfn.XLOOKUP($A1448&amp;$Q$3,Data[Index]&amp;Data[Valid Test, Can be used for conformity (Y/N)],Data[THC + NOx/km (mg)])</f>
        <v>#N/A</v>
      </c>
      <c r="K1448" s="142" t="e" cm="1">
        <f t="array" ref="K1448">_xlfn.XLOOKUP($A1448&amp;$Q$3,Data[Index]&amp;Data[Valid Test, Can be used for conformity (Y/N)],Data[PN/km ('#)])</f>
        <v>#N/A</v>
      </c>
      <c r="L1448" s="129" t="e" cm="1">
        <f t="array" ref="L1448">_xlfn.XLOOKUP($A1448&amp;$Q$3,Data[Index]&amp;Data[Valid Test, Can be used for conformity (Y/N)],Data[PM/km (mg)])</f>
        <v>#N/A</v>
      </c>
      <c r="M1448" s="126" t="e" cm="1">
        <f t="array" ref="M1448">_xlfn.XLOOKUP($A1448&amp;$Q$3,Data[Index]&amp;Data[Valid Test, Can be used for conformity (Y/N)],Data[CH4 (mg/km)])</f>
        <v>#N/A</v>
      </c>
      <c r="N1448" s="126" t="e" cm="1">
        <f t="array" ref="N1448">_xlfn.XLOOKUP($A1448&amp;$Q$3,Data[Index]&amp;Data[Valid Test, Can be used for conformity (Y/N)],Data[N20 (mg/km)])</f>
        <v>#N/A</v>
      </c>
      <c r="O1448" s="129" t="e" cm="1">
        <f t="array" ref="O1448">_xlfn.XLOOKUP($A1448&amp;$Q$3,Data[Index]&amp;Data[Valid Test, Can be used for conformity (Y/N)],Data[l/100km])</f>
        <v>#N/A</v>
      </c>
      <c r="P1448" s="138" t="e">
        <f>_xlfn.XLOOKUP($A1448,Data[Index],Data[Comments])</f>
        <v>#N/A</v>
      </c>
    </row>
    <row r="1449" spans="1:16" x14ac:dyDescent="0.2">
      <c r="A1449" s="129"/>
      <c r="B1449" s="129"/>
      <c r="C1449" s="129" t="e" cm="1">
        <f t="array" ref="C1449">_xlfn.XLOOKUP($A1449&amp;$Q$3&amp;$R$3,Data[Index]&amp;Data[Valid Test, Can be used for conformity (Y/N)]&amp;Data[Cycle],Data[Test Name])</f>
        <v>#N/A</v>
      </c>
      <c r="D1449" s="167" t="e" cm="1">
        <f t="array" ref="D1449">_xlfn.XLOOKUP($A1449&amp;$Q$3&amp;$R$3,Data[Index]&amp;Data[Valid Test, Can be used for conformity (Y/N)]&amp;Data[Cycle],Data[Mileage (Miles)])</f>
        <v>#N/A</v>
      </c>
      <c r="E1449" s="130" t="e" cm="1">
        <f t="array" ref="E1449">_xlfn.XLOOKUP($A1449&amp;$Q$3&amp;$R$3,Data[Index]&amp;Data[Valid Test, Can be used for conformity (Y/N)]&amp;Data[Cycle],Data[Date])</f>
        <v>#N/A</v>
      </c>
      <c r="F1449" s="129" t="e" cm="1">
        <f t="array" ref="F1449">_xlfn.XLOOKUP($A1449&amp;$Q$3&amp;$R$3,Data[Index]&amp;Data[Valid Test, Can be used for conformity (Y/N)]&amp;Data[Cycle],Data[CO/km (mg)])</f>
        <v>#N/A</v>
      </c>
      <c r="G1449" s="129" t="e" cm="1">
        <f t="array" ref="G1449">_xlfn.XLOOKUP($A1449&amp;$Q$3,Data[Index]&amp;Data[Valid Test, Can be used for conformity (Y/N)],Data[CO2/km (g)])</f>
        <v>#N/A</v>
      </c>
      <c r="H1449" s="129" t="e" cm="1">
        <f t="array" ref="H1449">_xlfn.XLOOKUP($A1449&amp;$Q$3,Data[Index]&amp;Data[Valid Test, Can be used for conformity (Y/N)],Data[THC/km (mg)])</f>
        <v>#N/A</v>
      </c>
      <c r="I1449" s="129" t="e" cm="1">
        <f t="array" ref="I1449">_xlfn.XLOOKUP($A1449&amp;$Q$3,Data[Index]&amp;Data[Valid Test, Can be used for conformity (Y/N)],Data[NOx/km (mg)])</f>
        <v>#N/A</v>
      </c>
      <c r="J1449" s="129" t="e" cm="1">
        <f t="array" ref="J1449">_xlfn.XLOOKUP($A1449&amp;$Q$3,Data[Index]&amp;Data[Valid Test, Can be used for conformity (Y/N)],Data[THC + NOx/km (mg)])</f>
        <v>#N/A</v>
      </c>
      <c r="K1449" s="142" t="e" cm="1">
        <f t="array" ref="K1449">_xlfn.XLOOKUP($A1449&amp;$Q$3,Data[Index]&amp;Data[Valid Test, Can be used for conformity (Y/N)],Data[PN/km ('#)])</f>
        <v>#N/A</v>
      </c>
      <c r="L1449" s="129" t="e" cm="1">
        <f t="array" ref="L1449">_xlfn.XLOOKUP($A1449&amp;$Q$3,Data[Index]&amp;Data[Valid Test, Can be used for conformity (Y/N)],Data[PM/km (mg)])</f>
        <v>#N/A</v>
      </c>
      <c r="M1449" s="126" t="e" cm="1">
        <f t="array" ref="M1449">_xlfn.XLOOKUP($A1449&amp;$Q$3,Data[Index]&amp;Data[Valid Test, Can be used for conformity (Y/N)],Data[CH4 (mg/km)])</f>
        <v>#N/A</v>
      </c>
      <c r="N1449" s="126" t="e" cm="1">
        <f t="array" ref="N1449">_xlfn.XLOOKUP($A1449&amp;$Q$3,Data[Index]&amp;Data[Valid Test, Can be used for conformity (Y/N)],Data[N20 (mg/km)])</f>
        <v>#N/A</v>
      </c>
      <c r="O1449" s="129" t="e" cm="1">
        <f t="array" ref="O1449">_xlfn.XLOOKUP($A1449&amp;$Q$3,Data[Index]&amp;Data[Valid Test, Can be used for conformity (Y/N)],Data[l/100km])</f>
        <v>#N/A</v>
      </c>
      <c r="P1449" s="138">
        <f>_xlfn.XLOOKUP($A1449,Data[Index],Data[Comments])</f>
        <v>0</v>
      </c>
    </row>
    <row r="1450" spans="1:16" x14ac:dyDescent="0.2">
      <c r="A1450" s="129"/>
      <c r="B1450" s="129"/>
      <c r="C1450" s="129" t="e" cm="1">
        <f t="array" ref="C1450">_xlfn.XLOOKUP($A1450&amp;$Q$3&amp;$R$3,Data[Index]&amp;Data[Valid Test, Can be used for conformity (Y/N)]&amp;Data[Cycle],Data[Test Name])</f>
        <v>#N/A</v>
      </c>
      <c r="D1450" s="167" t="e" cm="1">
        <f t="array" ref="D1450">_xlfn.XLOOKUP($A1450&amp;$Q$3&amp;$R$3,Data[Index]&amp;Data[Valid Test, Can be used for conformity (Y/N)]&amp;Data[Cycle],Data[Mileage (Miles)])</f>
        <v>#N/A</v>
      </c>
      <c r="E1450" s="130" t="e" cm="1">
        <f t="array" ref="E1450">_xlfn.XLOOKUP($A1450&amp;$Q$3&amp;$R$3,Data[Index]&amp;Data[Valid Test, Can be used for conformity (Y/N)]&amp;Data[Cycle],Data[Date])</f>
        <v>#N/A</v>
      </c>
      <c r="F1450" s="129" t="e" cm="1">
        <f t="array" ref="F1450">_xlfn.XLOOKUP($A1450&amp;$Q$3&amp;$R$3,Data[Index]&amp;Data[Valid Test, Can be used for conformity (Y/N)]&amp;Data[Cycle],Data[CO/km (mg)])</f>
        <v>#N/A</v>
      </c>
      <c r="G1450" s="129" t="e" cm="1">
        <f t="array" ref="G1450">_xlfn.XLOOKUP($A1450&amp;$Q$3,Data[Index]&amp;Data[Valid Test, Can be used for conformity (Y/N)],Data[CO2/km (g)])</f>
        <v>#N/A</v>
      </c>
      <c r="H1450" s="129" t="e" cm="1">
        <f t="array" ref="H1450">_xlfn.XLOOKUP($A1450&amp;$Q$3,Data[Index]&amp;Data[Valid Test, Can be used for conformity (Y/N)],Data[THC/km (mg)])</f>
        <v>#N/A</v>
      </c>
      <c r="I1450" s="129" t="e" cm="1">
        <f t="array" ref="I1450">_xlfn.XLOOKUP($A1450&amp;$Q$3,Data[Index]&amp;Data[Valid Test, Can be used for conformity (Y/N)],Data[NOx/km (mg)])</f>
        <v>#N/A</v>
      </c>
      <c r="J1450" s="129" t="e" cm="1">
        <f t="array" ref="J1450">_xlfn.XLOOKUP($A1450&amp;$Q$3,Data[Index]&amp;Data[Valid Test, Can be used for conformity (Y/N)],Data[THC + NOx/km (mg)])</f>
        <v>#N/A</v>
      </c>
      <c r="K1450" s="142" t="e" cm="1">
        <f t="array" ref="K1450">_xlfn.XLOOKUP($A1450&amp;$Q$3,Data[Index]&amp;Data[Valid Test, Can be used for conformity (Y/N)],Data[PN/km ('#)])</f>
        <v>#N/A</v>
      </c>
      <c r="L1450" s="129" t="e" cm="1">
        <f t="array" ref="L1450">_xlfn.XLOOKUP($A1450&amp;$Q$3,Data[Index]&amp;Data[Valid Test, Can be used for conformity (Y/N)],Data[PM/km (mg)])</f>
        <v>#N/A</v>
      </c>
      <c r="M1450" s="126" t="e" cm="1">
        <f t="array" ref="M1450">_xlfn.XLOOKUP($A1450&amp;$Q$3,Data[Index]&amp;Data[Valid Test, Can be used for conformity (Y/N)],Data[CH4 (mg/km)])</f>
        <v>#N/A</v>
      </c>
      <c r="N1450" s="126" t="e" cm="1">
        <f t="array" ref="N1450">_xlfn.XLOOKUP($A1450&amp;$Q$3,Data[Index]&amp;Data[Valid Test, Can be used for conformity (Y/N)],Data[N20 (mg/km)])</f>
        <v>#N/A</v>
      </c>
      <c r="O1450" s="129" t="e" cm="1">
        <f t="array" ref="O1450">_xlfn.XLOOKUP($A1450&amp;$Q$3,Data[Index]&amp;Data[Valid Test, Can be used for conformity (Y/N)],Data[l/100km])</f>
        <v>#N/A</v>
      </c>
      <c r="P1450" s="138">
        <f>_xlfn.XLOOKUP($A1450,Data[Index],Data[Comments])</f>
        <v>0</v>
      </c>
    </row>
    <row r="1451" spans="1:16" x14ac:dyDescent="0.2">
      <c r="A1451" s="129"/>
      <c r="B1451" s="129"/>
      <c r="C1451" s="129" t="e" cm="1">
        <f t="array" ref="C1451">_xlfn.XLOOKUP($A1451&amp;$Q$3&amp;$R$3,Data[Index]&amp;Data[Valid Test, Can be used for conformity (Y/N)]&amp;Data[Cycle],Data[Test Name])</f>
        <v>#N/A</v>
      </c>
      <c r="D1451" s="167" t="e" cm="1">
        <f t="array" ref="D1451">_xlfn.XLOOKUP($A1451&amp;$Q$3&amp;$R$3,Data[Index]&amp;Data[Valid Test, Can be used for conformity (Y/N)]&amp;Data[Cycle],Data[Mileage (Miles)])</f>
        <v>#N/A</v>
      </c>
      <c r="E1451" s="130" t="e" cm="1">
        <f t="array" ref="E1451">_xlfn.XLOOKUP($A1451&amp;$Q$3&amp;$R$3,Data[Index]&amp;Data[Valid Test, Can be used for conformity (Y/N)]&amp;Data[Cycle],Data[Date])</f>
        <v>#N/A</v>
      </c>
      <c r="F1451" s="129" t="e" cm="1">
        <f t="array" ref="F1451">_xlfn.XLOOKUP($A1451&amp;$Q$3&amp;$R$3,Data[Index]&amp;Data[Valid Test, Can be used for conformity (Y/N)]&amp;Data[Cycle],Data[CO/km (mg)])</f>
        <v>#N/A</v>
      </c>
      <c r="G1451" s="129" t="e" cm="1">
        <f t="array" ref="G1451">_xlfn.XLOOKUP($A1451&amp;$Q$3,Data[Index]&amp;Data[Valid Test, Can be used for conformity (Y/N)],Data[CO2/km (g)])</f>
        <v>#N/A</v>
      </c>
      <c r="H1451" s="129" t="e" cm="1">
        <f t="array" ref="H1451">_xlfn.XLOOKUP($A1451&amp;$Q$3,Data[Index]&amp;Data[Valid Test, Can be used for conformity (Y/N)],Data[THC/km (mg)])</f>
        <v>#N/A</v>
      </c>
      <c r="I1451" s="129" t="e" cm="1">
        <f t="array" ref="I1451">_xlfn.XLOOKUP($A1451&amp;$Q$3,Data[Index]&amp;Data[Valid Test, Can be used for conformity (Y/N)],Data[NOx/km (mg)])</f>
        <v>#N/A</v>
      </c>
      <c r="J1451" s="129" t="e" cm="1">
        <f t="array" ref="J1451">_xlfn.XLOOKUP($A1451&amp;$Q$3,Data[Index]&amp;Data[Valid Test, Can be used for conformity (Y/N)],Data[THC + NOx/km (mg)])</f>
        <v>#N/A</v>
      </c>
      <c r="K1451" s="142" t="e" cm="1">
        <f t="array" ref="K1451">_xlfn.XLOOKUP($A1451&amp;$Q$3,Data[Index]&amp;Data[Valid Test, Can be used for conformity (Y/N)],Data[PN/km ('#)])</f>
        <v>#N/A</v>
      </c>
      <c r="L1451" s="129" t="e" cm="1">
        <f t="array" ref="L1451">_xlfn.XLOOKUP($A1451&amp;$Q$3,Data[Index]&amp;Data[Valid Test, Can be used for conformity (Y/N)],Data[PM/km (mg)])</f>
        <v>#N/A</v>
      </c>
      <c r="M1451" s="126" t="e" cm="1">
        <f t="array" ref="M1451">_xlfn.XLOOKUP($A1451&amp;$Q$3,Data[Index]&amp;Data[Valid Test, Can be used for conformity (Y/N)],Data[CH4 (mg/km)])</f>
        <v>#N/A</v>
      </c>
      <c r="N1451" s="126" t="e" cm="1">
        <f t="array" ref="N1451">_xlfn.XLOOKUP($A1451&amp;$Q$3,Data[Index]&amp;Data[Valid Test, Can be used for conformity (Y/N)],Data[N20 (mg/km)])</f>
        <v>#N/A</v>
      </c>
      <c r="O1451" s="129" t="e" cm="1">
        <f t="array" ref="O1451">_xlfn.XLOOKUP($A1451&amp;$Q$3,Data[Index]&amp;Data[Valid Test, Can be used for conformity (Y/N)],Data[l/100km])</f>
        <v>#N/A</v>
      </c>
      <c r="P1451" s="138" t="e">
        <f>_xlfn.XLOOKUP($A1451,Data[Index],Data[Comments])</f>
        <v>#N/A</v>
      </c>
    </row>
    <row r="1452" spans="1:16" x14ac:dyDescent="0.2">
      <c r="A1452" s="129"/>
      <c r="B1452" s="129"/>
      <c r="C1452" s="129" t="e" cm="1">
        <f t="array" ref="C1452">_xlfn.XLOOKUP($A1452&amp;$Q$3&amp;$R$3,Data[Index]&amp;Data[Valid Test, Can be used for conformity (Y/N)]&amp;Data[Cycle],Data[Test Name])</f>
        <v>#N/A</v>
      </c>
      <c r="D1452" s="167" t="e" cm="1">
        <f t="array" ref="D1452">_xlfn.XLOOKUP($A1452&amp;$Q$3&amp;$R$3,Data[Index]&amp;Data[Valid Test, Can be used for conformity (Y/N)]&amp;Data[Cycle],Data[Mileage (Miles)])</f>
        <v>#N/A</v>
      </c>
      <c r="E1452" s="130" t="e" cm="1">
        <f t="array" ref="E1452">_xlfn.XLOOKUP($A1452&amp;$Q$3&amp;$R$3,Data[Index]&amp;Data[Valid Test, Can be used for conformity (Y/N)]&amp;Data[Cycle],Data[Date])</f>
        <v>#N/A</v>
      </c>
      <c r="F1452" s="129" t="e" cm="1">
        <f t="array" ref="F1452">_xlfn.XLOOKUP($A1452&amp;$Q$3&amp;$R$3,Data[Index]&amp;Data[Valid Test, Can be used for conformity (Y/N)]&amp;Data[Cycle],Data[CO/km (mg)])</f>
        <v>#N/A</v>
      </c>
      <c r="G1452" s="129" t="e" cm="1">
        <f t="array" ref="G1452">_xlfn.XLOOKUP($A1452&amp;$Q$3,Data[Index]&amp;Data[Valid Test, Can be used for conformity (Y/N)],Data[CO2/km (g)])</f>
        <v>#N/A</v>
      </c>
      <c r="H1452" s="129" t="e" cm="1">
        <f t="array" ref="H1452">_xlfn.XLOOKUP($A1452&amp;$Q$3,Data[Index]&amp;Data[Valid Test, Can be used for conformity (Y/N)],Data[THC/km (mg)])</f>
        <v>#N/A</v>
      </c>
      <c r="I1452" s="129" t="e" cm="1">
        <f t="array" ref="I1452">_xlfn.XLOOKUP($A1452&amp;$Q$3,Data[Index]&amp;Data[Valid Test, Can be used for conformity (Y/N)],Data[NOx/km (mg)])</f>
        <v>#N/A</v>
      </c>
      <c r="J1452" s="129" t="e" cm="1">
        <f t="array" ref="J1452">_xlfn.XLOOKUP($A1452&amp;$Q$3,Data[Index]&amp;Data[Valid Test, Can be used for conformity (Y/N)],Data[THC + NOx/km (mg)])</f>
        <v>#N/A</v>
      </c>
      <c r="K1452" s="142" t="e" cm="1">
        <f t="array" ref="K1452">_xlfn.XLOOKUP($A1452&amp;$Q$3,Data[Index]&amp;Data[Valid Test, Can be used for conformity (Y/N)],Data[PN/km ('#)])</f>
        <v>#N/A</v>
      </c>
      <c r="L1452" s="129" t="e" cm="1">
        <f t="array" ref="L1452">_xlfn.XLOOKUP($A1452&amp;$Q$3,Data[Index]&amp;Data[Valid Test, Can be used for conformity (Y/N)],Data[PM/km (mg)])</f>
        <v>#N/A</v>
      </c>
      <c r="M1452" s="126" t="e" cm="1">
        <f t="array" ref="M1452">_xlfn.XLOOKUP($A1452&amp;$Q$3,Data[Index]&amp;Data[Valid Test, Can be used for conformity (Y/N)],Data[CH4 (mg/km)])</f>
        <v>#N/A</v>
      </c>
      <c r="N1452" s="126" t="e" cm="1">
        <f t="array" ref="N1452">_xlfn.XLOOKUP($A1452&amp;$Q$3,Data[Index]&amp;Data[Valid Test, Can be used for conformity (Y/N)],Data[N20 (mg/km)])</f>
        <v>#N/A</v>
      </c>
      <c r="O1452" s="129" t="e" cm="1">
        <f t="array" ref="O1452">_xlfn.XLOOKUP($A1452&amp;$Q$3,Data[Index]&amp;Data[Valid Test, Can be used for conformity (Y/N)],Data[l/100km])</f>
        <v>#N/A</v>
      </c>
      <c r="P1452" s="138">
        <f>_xlfn.XLOOKUP($A1452,Data[Index],Data[Comments])</f>
        <v>0</v>
      </c>
    </row>
    <row r="1453" spans="1:16" x14ac:dyDescent="0.2">
      <c r="A1453" s="129"/>
      <c r="B1453" s="129"/>
      <c r="C1453" s="129" t="e" cm="1">
        <f t="array" ref="C1453">_xlfn.XLOOKUP($A1453&amp;$Q$3&amp;$R$3,Data[Index]&amp;Data[Valid Test, Can be used for conformity (Y/N)]&amp;Data[Cycle],Data[Test Name])</f>
        <v>#N/A</v>
      </c>
      <c r="D1453" s="167" t="e" cm="1">
        <f t="array" ref="D1453">_xlfn.XLOOKUP($A1453&amp;$Q$3&amp;$R$3,Data[Index]&amp;Data[Valid Test, Can be used for conformity (Y/N)]&amp;Data[Cycle],Data[Mileage (Miles)])</f>
        <v>#N/A</v>
      </c>
      <c r="E1453" s="130" t="e" cm="1">
        <f t="array" ref="E1453">_xlfn.XLOOKUP($A1453&amp;$Q$3&amp;$R$3,Data[Index]&amp;Data[Valid Test, Can be used for conformity (Y/N)]&amp;Data[Cycle],Data[Date])</f>
        <v>#N/A</v>
      </c>
      <c r="F1453" s="129" t="e" cm="1">
        <f t="array" ref="F1453">_xlfn.XLOOKUP($A1453&amp;$Q$3&amp;$R$3,Data[Index]&amp;Data[Valid Test, Can be used for conformity (Y/N)]&amp;Data[Cycle],Data[CO/km (mg)])</f>
        <v>#N/A</v>
      </c>
      <c r="G1453" s="129" t="e" cm="1">
        <f t="array" ref="G1453">_xlfn.XLOOKUP($A1453&amp;$Q$3,Data[Index]&amp;Data[Valid Test, Can be used for conformity (Y/N)],Data[CO2/km (g)])</f>
        <v>#N/A</v>
      </c>
      <c r="H1453" s="129" t="e" cm="1">
        <f t="array" ref="H1453">_xlfn.XLOOKUP($A1453&amp;$Q$3,Data[Index]&amp;Data[Valid Test, Can be used for conformity (Y/N)],Data[THC/km (mg)])</f>
        <v>#N/A</v>
      </c>
      <c r="I1453" s="129" t="e" cm="1">
        <f t="array" ref="I1453">_xlfn.XLOOKUP($A1453&amp;$Q$3,Data[Index]&amp;Data[Valid Test, Can be used for conformity (Y/N)],Data[NOx/km (mg)])</f>
        <v>#N/A</v>
      </c>
      <c r="J1453" s="129" t="e" cm="1">
        <f t="array" ref="J1453">_xlfn.XLOOKUP($A1453&amp;$Q$3,Data[Index]&amp;Data[Valid Test, Can be used for conformity (Y/N)],Data[THC + NOx/km (mg)])</f>
        <v>#N/A</v>
      </c>
      <c r="K1453" s="142" t="e" cm="1">
        <f t="array" ref="K1453">_xlfn.XLOOKUP($A1453&amp;$Q$3,Data[Index]&amp;Data[Valid Test, Can be used for conformity (Y/N)],Data[PN/km ('#)])</f>
        <v>#N/A</v>
      </c>
      <c r="L1453" s="129" t="e" cm="1">
        <f t="array" ref="L1453">_xlfn.XLOOKUP($A1453&amp;$Q$3,Data[Index]&amp;Data[Valid Test, Can be used for conformity (Y/N)],Data[PM/km (mg)])</f>
        <v>#N/A</v>
      </c>
      <c r="M1453" s="126" t="e" cm="1">
        <f t="array" ref="M1453">_xlfn.XLOOKUP($A1453&amp;$Q$3,Data[Index]&amp;Data[Valid Test, Can be used for conformity (Y/N)],Data[CH4 (mg/km)])</f>
        <v>#N/A</v>
      </c>
      <c r="N1453" s="126" t="e" cm="1">
        <f t="array" ref="N1453">_xlfn.XLOOKUP($A1453&amp;$Q$3,Data[Index]&amp;Data[Valid Test, Can be used for conformity (Y/N)],Data[N20 (mg/km)])</f>
        <v>#N/A</v>
      </c>
      <c r="O1453" s="129" t="e" cm="1">
        <f t="array" ref="O1453">_xlfn.XLOOKUP($A1453&amp;$Q$3,Data[Index]&amp;Data[Valid Test, Can be used for conformity (Y/N)],Data[l/100km])</f>
        <v>#N/A</v>
      </c>
      <c r="P1453" s="138">
        <f>_xlfn.XLOOKUP($A1453,Data[Index],Data[Comments])</f>
        <v>0</v>
      </c>
    </row>
    <row r="1454" spans="1:16" x14ac:dyDescent="0.2">
      <c r="A1454" s="129"/>
      <c r="B1454" s="129"/>
      <c r="C1454" s="129" t="e" cm="1">
        <f t="array" ref="C1454">_xlfn.XLOOKUP($A1454&amp;$Q$3&amp;$R$3,Data[Index]&amp;Data[Valid Test, Can be used for conformity (Y/N)]&amp;Data[Cycle],Data[Test Name])</f>
        <v>#N/A</v>
      </c>
      <c r="D1454" s="167" t="e" cm="1">
        <f t="array" ref="D1454">_xlfn.XLOOKUP($A1454&amp;$Q$3&amp;$R$3,Data[Index]&amp;Data[Valid Test, Can be used for conformity (Y/N)]&amp;Data[Cycle],Data[Mileage (Miles)])</f>
        <v>#N/A</v>
      </c>
      <c r="E1454" s="130" t="e" cm="1">
        <f t="array" ref="E1454">_xlfn.XLOOKUP($A1454&amp;$Q$3&amp;$R$3,Data[Index]&amp;Data[Valid Test, Can be used for conformity (Y/N)]&amp;Data[Cycle],Data[Date])</f>
        <v>#N/A</v>
      </c>
      <c r="F1454" s="129" t="e" cm="1">
        <f t="array" ref="F1454">_xlfn.XLOOKUP($A1454&amp;$Q$3&amp;$R$3,Data[Index]&amp;Data[Valid Test, Can be used for conformity (Y/N)]&amp;Data[Cycle],Data[CO/km (mg)])</f>
        <v>#N/A</v>
      </c>
      <c r="G1454" s="129" t="e" cm="1">
        <f t="array" ref="G1454">_xlfn.XLOOKUP($A1454&amp;$Q$3,Data[Index]&amp;Data[Valid Test, Can be used for conformity (Y/N)],Data[CO2/km (g)])</f>
        <v>#N/A</v>
      </c>
      <c r="H1454" s="129" t="e" cm="1">
        <f t="array" ref="H1454">_xlfn.XLOOKUP($A1454&amp;$Q$3,Data[Index]&amp;Data[Valid Test, Can be used for conformity (Y/N)],Data[THC/km (mg)])</f>
        <v>#N/A</v>
      </c>
      <c r="I1454" s="129" t="e" cm="1">
        <f t="array" ref="I1454">_xlfn.XLOOKUP($A1454&amp;$Q$3,Data[Index]&amp;Data[Valid Test, Can be used for conformity (Y/N)],Data[NOx/km (mg)])</f>
        <v>#N/A</v>
      </c>
      <c r="J1454" s="129" t="e" cm="1">
        <f t="array" ref="J1454">_xlfn.XLOOKUP($A1454&amp;$Q$3,Data[Index]&amp;Data[Valid Test, Can be used for conformity (Y/N)],Data[THC + NOx/km (mg)])</f>
        <v>#N/A</v>
      </c>
      <c r="K1454" s="142" t="e" cm="1">
        <f t="array" ref="K1454">_xlfn.XLOOKUP($A1454&amp;$Q$3,Data[Index]&amp;Data[Valid Test, Can be used for conformity (Y/N)],Data[PN/km ('#)])</f>
        <v>#N/A</v>
      </c>
      <c r="L1454" s="129" t="e" cm="1">
        <f t="array" ref="L1454">_xlfn.XLOOKUP($A1454&amp;$Q$3,Data[Index]&amp;Data[Valid Test, Can be used for conformity (Y/N)],Data[PM/km (mg)])</f>
        <v>#N/A</v>
      </c>
      <c r="M1454" s="126" t="e" cm="1">
        <f t="array" ref="M1454">_xlfn.XLOOKUP($A1454&amp;$Q$3,Data[Index]&amp;Data[Valid Test, Can be used for conformity (Y/N)],Data[CH4 (mg/km)])</f>
        <v>#N/A</v>
      </c>
      <c r="N1454" s="126" t="e" cm="1">
        <f t="array" ref="N1454">_xlfn.XLOOKUP($A1454&amp;$Q$3,Data[Index]&amp;Data[Valid Test, Can be used for conformity (Y/N)],Data[N20 (mg/km)])</f>
        <v>#N/A</v>
      </c>
      <c r="O1454" s="129" t="e" cm="1">
        <f t="array" ref="O1454">_xlfn.XLOOKUP($A1454&amp;$Q$3,Data[Index]&amp;Data[Valid Test, Can be used for conformity (Y/N)],Data[l/100km])</f>
        <v>#N/A</v>
      </c>
      <c r="P1454" s="138" t="e">
        <f>_xlfn.XLOOKUP($A1454,Data[Index],Data[Comments])</f>
        <v>#N/A</v>
      </c>
    </row>
    <row r="1455" spans="1:16" x14ac:dyDescent="0.2">
      <c r="A1455" s="129"/>
      <c r="B1455" s="129"/>
      <c r="C1455" s="129" t="e" cm="1">
        <f t="array" ref="C1455">_xlfn.XLOOKUP($A1455&amp;$Q$3&amp;$R$3,Data[Index]&amp;Data[Valid Test, Can be used for conformity (Y/N)]&amp;Data[Cycle],Data[Test Name])</f>
        <v>#N/A</v>
      </c>
      <c r="D1455" s="167" t="e" cm="1">
        <f t="array" ref="D1455">_xlfn.XLOOKUP($A1455&amp;$Q$3&amp;$R$3,Data[Index]&amp;Data[Valid Test, Can be used for conformity (Y/N)]&amp;Data[Cycle],Data[Mileage (Miles)])</f>
        <v>#N/A</v>
      </c>
      <c r="E1455" s="130" t="e" cm="1">
        <f t="array" ref="E1455">_xlfn.XLOOKUP($A1455&amp;$Q$3&amp;$R$3,Data[Index]&amp;Data[Valid Test, Can be used for conformity (Y/N)]&amp;Data[Cycle],Data[Date])</f>
        <v>#N/A</v>
      </c>
      <c r="F1455" s="129" t="e" cm="1">
        <f t="array" ref="F1455">_xlfn.XLOOKUP($A1455&amp;$Q$3&amp;$R$3,Data[Index]&amp;Data[Valid Test, Can be used for conformity (Y/N)]&amp;Data[Cycle],Data[CO/km (mg)])</f>
        <v>#N/A</v>
      </c>
      <c r="G1455" s="129" t="e" cm="1">
        <f t="array" ref="G1455">_xlfn.XLOOKUP($A1455&amp;$Q$3,Data[Index]&amp;Data[Valid Test, Can be used for conformity (Y/N)],Data[CO2/km (g)])</f>
        <v>#N/A</v>
      </c>
      <c r="H1455" s="129" t="e" cm="1">
        <f t="array" ref="H1455">_xlfn.XLOOKUP($A1455&amp;$Q$3,Data[Index]&amp;Data[Valid Test, Can be used for conformity (Y/N)],Data[THC/km (mg)])</f>
        <v>#N/A</v>
      </c>
      <c r="I1455" s="129" t="e" cm="1">
        <f t="array" ref="I1455">_xlfn.XLOOKUP($A1455&amp;$Q$3,Data[Index]&amp;Data[Valid Test, Can be used for conformity (Y/N)],Data[NOx/km (mg)])</f>
        <v>#N/A</v>
      </c>
      <c r="J1455" s="129" t="e" cm="1">
        <f t="array" ref="J1455">_xlfn.XLOOKUP($A1455&amp;$Q$3,Data[Index]&amp;Data[Valid Test, Can be used for conformity (Y/N)],Data[THC + NOx/km (mg)])</f>
        <v>#N/A</v>
      </c>
      <c r="K1455" s="142" t="e" cm="1">
        <f t="array" ref="K1455">_xlfn.XLOOKUP($A1455&amp;$Q$3,Data[Index]&amp;Data[Valid Test, Can be used for conformity (Y/N)],Data[PN/km ('#)])</f>
        <v>#N/A</v>
      </c>
      <c r="L1455" s="129" t="e" cm="1">
        <f t="array" ref="L1455">_xlfn.XLOOKUP($A1455&amp;$Q$3,Data[Index]&amp;Data[Valid Test, Can be used for conformity (Y/N)],Data[PM/km (mg)])</f>
        <v>#N/A</v>
      </c>
      <c r="M1455" s="126" t="e" cm="1">
        <f t="array" ref="M1455">_xlfn.XLOOKUP($A1455&amp;$Q$3,Data[Index]&amp;Data[Valid Test, Can be used for conformity (Y/N)],Data[CH4 (mg/km)])</f>
        <v>#N/A</v>
      </c>
      <c r="N1455" s="126" t="e" cm="1">
        <f t="array" ref="N1455">_xlfn.XLOOKUP($A1455&amp;$Q$3,Data[Index]&amp;Data[Valid Test, Can be used for conformity (Y/N)],Data[N20 (mg/km)])</f>
        <v>#N/A</v>
      </c>
      <c r="O1455" s="129" t="e" cm="1">
        <f t="array" ref="O1455">_xlfn.XLOOKUP($A1455&amp;$Q$3,Data[Index]&amp;Data[Valid Test, Can be used for conformity (Y/N)],Data[l/100km])</f>
        <v>#N/A</v>
      </c>
      <c r="P1455" s="138" t="e">
        <f>_xlfn.XLOOKUP($A1455,Data[Index],Data[Comments])</f>
        <v>#N/A</v>
      </c>
    </row>
    <row r="1456" spans="1:16" x14ac:dyDescent="0.2">
      <c r="A1456" s="129"/>
      <c r="B1456" s="129"/>
      <c r="C1456" s="129" t="e" cm="1">
        <f t="array" ref="C1456">_xlfn.XLOOKUP($A1456&amp;$Q$3&amp;$R$3,Data[Index]&amp;Data[Valid Test, Can be used for conformity (Y/N)]&amp;Data[Cycle],Data[Test Name])</f>
        <v>#N/A</v>
      </c>
      <c r="D1456" s="167" t="e" cm="1">
        <f t="array" ref="D1456">_xlfn.XLOOKUP($A1456&amp;$Q$3&amp;$R$3,Data[Index]&amp;Data[Valid Test, Can be used for conformity (Y/N)]&amp;Data[Cycle],Data[Mileage (Miles)])</f>
        <v>#N/A</v>
      </c>
      <c r="E1456" s="130" t="e" cm="1">
        <f t="array" ref="E1456">_xlfn.XLOOKUP($A1456&amp;$Q$3&amp;$R$3,Data[Index]&amp;Data[Valid Test, Can be used for conformity (Y/N)]&amp;Data[Cycle],Data[Date])</f>
        <v>#N/A</v>
      </c>
      <c r="F1456" s="129" t="e" cm="1">
        <f t="array" ref="F1456">_xlfn.XLOOKUP($A1456&amp;$Q$3&amp;$R$3,Data[Index]&amp;Data[Valid Test, Can be used for conformity (Y/N)]&amp;Data[Cycle],Data[CO/km (mg)])</f>
        <v>#N/A</v>
      </c>
      <c r="G1456" s="129" t="e" cm="1">
        <f t="array" ref="G1456">_xlfn.XLOOKUP($A1456&amp;$Q$3,Data[Index]&amp;Data[Valid Test, Can be used for conformity (Y/N)],Data[CO2/km (g)])</f>
        <v>#N/A</v>
      </c>
      <c r="H1456" s="129" t="e" cm="1">
        <f t="array" ref="H1456">_xlfn.XLOOKUP($A1456&amp;$Q$3,Data[Index]&amp;Data[Valid Test, Can be used for conformity (Y/N)],Data[THC/km (mg)])</f>
        <v>#N/A</v>
      </c>
      <c r="I1456" s="129" t="e" cm="1">
        <f t="array" ref="I1456">_xlfn.XLOOKUP($A1456&amp;$Q$3,Data[Index]&amp;Data[Valid Test, Can be used for conformity (Y/N)],Data[NOx/km (mg)])</f>
        <v>#N/A</v>
      </c>
      <c r="J1456" s="129" t="e" cm="1">
        <f t="array" ref="J1456">_xlfn.XLOOKUP($A1456&amp;$Q$3,Data[Index]&amp;Data[Valid Test, Can be used for conformity (Y/N)],Data[THC + NOx/km (mg)])</f>
        <v>#N/A</v>
      </c>
      <c r="K1456" s="142" t="e" cm="1">
        <f t="array" ref="K1456">_xlfn.XLOOKUP($A1456&amp;$Q$3,Data[Index]&amp;Data[Valid Test, Can be used for conformity (Y/N)],Data[PN/km ('#)])</f>
        <v>#N/A</v>
      </c>
      <c r="L1456" s="129" t="e" cm="1">
        <f t="array" ref="L1456">_xlfn.XLOOKUP($A1456&amp;$Q$3,Data[Index]&amp;Data[Valid Test, Can be used for conformity (Y/N)],Data[PM/km (mg)])</f>
        <v>#N/A</v>
      </c>
      <c r="M1456" s="126" t="e" cm="1">
        <f t="array" ref="M1456">_xlfn.XLOOKUP($A1456&amp;$Q$3,Data[Index]&amp;Data[Valid Test, Can be used for conformity (Y/N)],Data[CH4 (mg/km)])</f>
        <v>#N/A</v>
      </c>
      <c r="N1456" s="126" t="e" cm="1">
        <f t="array" ref="N1456">_xlfn.XLOOKUP($A1456&amp;$Q$3,Data[Index]&amp;Data[Valid Test, Can be used for conformity (Y/N)],Data[N20 (mg/km)])</f>
        <v>#N/A</v>
      </c>
      <c r="O1456" s="129" t="e" cm="1">
        <f t="array" ref="O1456">_xlfn.XLOOKUP($A1456&amp;$Q$3,Data[Index]&amp;Data[Valid Test, Can be used for conformity (Y/N)],Data[l/100km])</f>
        <v>#N/A</v>
      </c>
      <c r="P1456" s="138" t="e">
        <f>_xlfn.XLOOKUP($A1456,Data[Index],Data[Comments])</f>
        <v>#N/A</v>
      </c>
    </row>
    <row r="1457" spans="1:16" x14ac:dyDescent="0.2">
      <c r="A1457" s="129"/>
      <c r="B1457" s="129"/>
      <c r="C1457" s="129" t="e" cm="1">
        <f t="array" ref="C1457">_xlfn.XLOOKUP($A1457&amp;$Q$3&amp;$R$3,Data[Index]&amp;Data[Valid Test, Can be used for conformity (Y/N)]&amp;Data[Cycle],Data[Test Name])</f>
        <v>#N/A</v>
      </c>
      <c r="D1457" s="167" t="e" cm="1">
        <f t="array" ref="D1457">_xlfn.XLOOKUP($A1457&amp;$Q$3&amp;$R$3,Data[Index]&amp;Data[Valid Test, Can be used for conformity (Y/N)]&amp;Data[Cycle],Data[Mileage (Miles)])</f>
        <v>#N/A</v>
      </c>
      <c r="E1457" s="130" t="e" cm="1">
        <f t="array" ref="E1457">_xlfn.XLOOKUP($A1457&amp;$Q$3&amp;$R$3,Data[Index]&amp;Data[Valid Test, Can be used for conformity (Y/N)]&amp;Data[Cycle],Data[Date])</f>
        <v>#N/A</v>
      </c>
      <c r="F1457" s="129" t="e" cm="1">
        <f t="array" ref="F1457">_xlfn.XLOOKUP($A1457&amp;$Q$3&amp;$R$3,Data[Index]&amp;Data[Valid Test, Can be used for conformity (Y/N)]&amp;Data[Cycle],Data[CO/km (mg)])</f>
        <v>#N/A</v>
      </c>
      <c r="G1457" s="129" t="e" cm="1">
        <f t="array" ref="G1457">_xlfn.XLOOKUP($A1457&amp;$Q$3,Data[Index]&amp;Data[Valid Test, Can be used for conformity (Y/N)],Data[CO2/km (g)])</f>
        <v>#N/A</v>
      </c>
      <c r="H1457" s="129" t="e" cm="1">
        <f t="array" ref="H1457">_xlfn.XLOOKUP($A1457&amp;$Q$3,Data[Index]&amp;Data[Valid Test, Can be used for conformity (Y/N)],Data[THC/km (mg)])</f>
        <v>#N/A</v>
      </c>
      <c r="I1457" s="129" t="e" cm="1">
        <f t="array" ref="I1457">_xlfn.XLOOKUP($A1457&amp;$Q$3,Data[Index]&amp;Data[Valid Test, Can be used for conformity (Y/N)],Data[NOx/km (mg)])</f>
        <v>#N/A</v>
      </c>
      <c r="J1457" s="129" t="e" cm="1">
        <f t="array" ref="J1457">_xlfn.XLOOKUP($A1457&amp;$Q$3,Data[Index]&amp;Data[Valid Test, Can be used for conformity (Y/N)],Data[THC + NOx/km (mg)])</f>
        <v>#N/A</v>
      </c>
      <c r="K1457" s="142" t="e" cm="1">
        <f t="array" ref="K1457">_xlfn.XLOOKUP($A1457&amp;$Q$3,Data[Index]&amp;Data[Valid Test, Can be used for conformity (Y/N)],Data[PN/km ('#)])</f>
        <v>#N/A</v>
      </c>
      <c r="L1457" s="129" t="e" cm="1">
        <f t="array" ref="L1457">_xlfn.XLOOKUP($A1457&amp;$Q$3,Data[Index]&amp;Data[Valid Test, Can be used for conformity (Y/N)],Data[PM/km (mg)])</f>
        <v>#N/A</v>
      </c>
      <c r="M1457" s="126" t="e" cm="1">
        <f t="array" ref="M1457">_xlfn.XLOOKUP($A1457&amp;$Q$3,Data[Index]&amp;Data[Valid Test, Can be used for conformity (Y/N)],Data[CH4 (mg/km)])</f>
        <v>#N/A</v>
      </c>
      <c r="N1457" s="126" t="e" cm="1">
        <f t="array" ref="N1457">_xlfn.XLOOKUP($A1457&amp;$Q$3,Data[Index]&amp;Data[Valid Test, Can be used for conformity (Y/N)],Data[N20 (mg/km)])</f>
        <v>#N/A</v>
      </c>
      <c r="O1457" s="129" t="e" cm="1">
        <f t="array" ref="O1457">_xlfn.XLOOKUP($A1457&amp;$Q$3,Data[Index]&amp;Data[Valid Test, Can be used for conformity (Y/N)],Data[l/100km])</f>
        <v>#N/A</v>
      </c>
      <c r="P1457" s="138">
        <f>_xlfn.XLOOKUP($A1457,Data[Index],Data[Comments])</f>
        <v>0</v>
      </c>
    </row>
    <row r="1458" spans="1:16" x14ac:dyDescent="0.2">
      <c r="A1458" s="129"/>
      <c r="B1458" s="129"/>
      <c r="C1458" s="129" t="e" cm="1">
        <f t="array" ref="C1458">_xlfn.XLOOKUP($A1458&amp;$Q$3&amp;$R$3,Data[Index]&amp;Data[Valid Test, Can be used for conformity (Y/N)]&amp;Data[Cycle],Data[Test Name])</f>
        <v>#N/A</v>
      </c>
      <c r="D1458" s="167" t="e" cm="1">
        <f t="array" ref="D1458">_xlfn.XLOOKUP($A1458&amp;$Q$3&amp;$R$3,Data[Index]&amp;Data[Valid Test, Can be used for conformity (Y/N)]&amp;Data[Cycle],Data[Mileage (Miles)])</f>
        <v>#N/A</v>
      </c>
      <c r="E1458" s="130" t="e" cm="1">
        <f t="array" ref="E1458">_xlfn.XLOOKUP($A1458&amp;$Q$3&amp;$R$3,Data[Index]&amp;Data[Valid Test, Can be used for conformity (Y/N)]&amp;Data[Cycle],Data[Date])</f>
        <v>#N/A</v>
      </c>
      <c r="F1458" s="129" t="e" cm="1">
        <f t="array" ref="F1458">_xlfn.XLOOKUP($A1458&amp;$Q$3&amp;$R$3,Data[Index]&amp;Data[Valid Test, Can be used for conformity (Y/N)]&amp;Data[Cycle],Data[CO/km (mg)])</f>
        <v>#N/A</v>
      </c>
      <c r="G1458" s="129" t="e" cm="1">
        <f t="array" ref="G1458">_xlfn.XLOOKUP($A1458&amp;$Q$3,Data[Index]&amp;Data[Valid Test, Can be used for conformity (Y/N)],Data[CO2/km (g)])</f>
        <v>#N/A</v>
      </c>
      <c r="H1458" s="129" t="e" cm="1">
        <f t="array" ref="H1458">_xlfn.XLOOKUP($A1458&amp;$Q$3,Data[Index]&amp;Data[Valid Test, Can be used for conformity (Y/N)],Data[THC/km (mg)])</f>
        <v>#N/A</v>
      </c>
      <c r="I1458" s="129" t="e" cm="1">
        <f t="array" ref="I1458">_xlfn.XLOOKUP($A1458&amp;$Q$3,Data[Index]&amp;Data[Valid Test, Can be used for conformity (Y/N)],Data[NOx/km (mg)])</f>
        <v>#N/A</v>
      </c>
      <c r="J1458" s="129" t="e" cm="1">
        <f t="array" ref="J1458">_xlfn.XLOOKUP($A1458&amp;$Q$3,Data[Index]&amp;Data[Valid Test, Can be used for conformity (Y/N)],Data[THC + NOx/km (mg)])</f>
        <v>#N/A</v>
      </c>
      <c r="K1458" s="142" t="e" cm="1">
        <f t="array" ref="K1458">_xlfn.XLOOKUP($A1458&amp;$Q$3,Data[Index]&amp;Data[Valid Test, Can be used for conformity (Y/N)],Data[PN/km ('#)])</f>
        <v>#N/A</v>
      </c>
      <c r="L1458" s="129" t="e" cm="1">
        <f t="array" ref="L1458">_xlfn.XLOOKUP($A1458&amp;$Q$3,Data[Index]&amp;Data[Valid Test, Can be used for conformity (Y/N)],Data[PM/km (mg)])</f>
        <v>#N/A</v>
      </c>
      <c r="M1458" s="126" t="e" cm="1">
        <f t="array" ref="M1458">_xlfn.XLOOKUP($A1458&amp;$Q$3,Data[Index]&amp;Data[Valid Test, Can be used for conformity (Y/N)],Data[CH4 (mg/km)])</f>
        <v>#N/A</v>
      </c>
      <c r="N1458" s="126" t="e" cm="1">
        <f t="array" ref="N1458">_xlfn.XLOOKUP($A1458&amp;$Q$3,Data[Index]&amp;Data[Valid Test, Can be used for conformity (Y/N)],Data[N20 (mg/km)])</f>
        <v>#N/A</v>
      </c>
      <c r="O1458" s="129" t="e" cm="1">
        <f t="array" ref="O1458">_xlfn.XLOOKUP($A1458&amp;$Q$3,Data[Index]&amp;Data[Valid Test, Can be used for conformity (Y/N)],Data[l/100km])</f>
        <v>#N/A</v>
      </c>
      <c r="P1458" s="138">
        <f>_xlfn.XLOOKUP($A1458,Data[Index],Data[Comments])</f>
        <v>0</v>
      </c>
    </row>
    <row r="1459" spans="1:16" x14ac:dyDescent="0.2">
      <c r="A1459" s="129"/>
      <c r="B1459" s="129"/>
      <c r="C1459" s="129" t="e" cm="1">
        <f t="array" ref="C1459">_xlfn.XLOOKUP($A1459&amp;$Q$3&amp;$R$3,Data[Index]&amp;Data[Valid Test, Can be used for conformity (Y/N)]&amp;Data[Cycle],Data[Test Name])</f>
        <v>#N/A</v>
      </c>
      <c r="D1459" s="167" t="e" cm="1">
        <f t="array" ref="D1459">_xlfn.XLOOKUP($A1459&amp;$Q$3&amp;$R$3,Data[Index]&amp;Data[Valid Test, Can be used for conformity (Y/N)]&amp;Data[Cycle],Data[Mileage (Miles)])</f>
        <v>#N/A</v>
      </c>
      <c r="E1459" s="130" t="e" cm="1">
        <f t="array" ref="E1459">_xlfn.XLOOKUP($A1459&amp;$Q$3&amp;$R$3,Data[Index]&amp;Data[Valid Test, Can be used for conformity (Y/N)]&amp;Data[Cycle],Data[Date])</f>
        <v>#N/A</v>
      </c>
      <c r="F1459" s="129" t="e" cm="1">
        <f t="array" ref="F1459">_xlfn.XLOOKUP($A1459&amp;$Q$3&amp;$R$3,Data[Index]&amp;Data[Valid Test, Can be used for conformity (Y/N)]&amp;Data[Cycle],Data[CO/km (mg)])</f>
        <v>#N/A</v>
      </c>
      <c r="G1459" s="129" t="e" cm="1">
        <f t="array" ref="G1459">_xlfn.XLOOKUP($A1459&amp;$Q$3,Data[Index]&amp;Data[Valid Test, Can be used for conformity (Y/N)],Data[CO2/km (g)])</f>
        <v>#N/A</v>
      </c>
      <c r="H1459" s="129" t="e" cm="1">
        <f t="array" ref="H1459">_xlfn.XLOOKUP($A1459&amp;$Q$3,Data[Index]&amp;Data[Valid Test, Can be used for conformity (Y/N)],Data[THC/km (mg)])</f>
        <v>#N/A</v>
      </c>
      <c r="I1459" s="129" t="e" cm="1">
        <f t="array" ref="I1459">_xlfn.XLOOKUP($A1459&amp;$Q$3,Data[Index]&amp;Data[Valid Test, Can be used for conformity (Y/N)],Data[NOx/km (mg)])</f>
        <v>#N/A</v>
      </c>
      <c r="J1459" s="129" t="e" cm="1">
        <f t="array" ref="J1459">_xlfn.XLOOKUP($A1459&amp;$Q$3,Data[Index]&amp;Data[Valid Test, Can be used for conformity (Y/N)],Data[THC + NOx/km (mg)])</f>
        <v>#N/A</v>
      </c>
      <c r="K1459" s="142" t="e" cm="1">
        <f t="array" ref="K1459">_xlfn.XLOOKUP($A1459&amp;$Q$3,Data[Index]&amp;Data[Valid Test, Can be used for conformity (Y/N)],Data[PN/km ('#)])</f>
        <v>#N/A</v>
      </c>
      <c r="L1459" s="129" t="e" cm="1">
        <f t="array" ref="L1459">_xlfn.XLOOKUP($A1459&amp;$Q$3,Data[Index]&amp;Data[Valid Test, Can be used for conformity (Y/N)],Data[PM/km (mg)])</f>
        <v>#N/A</v>
      </c>
      <c r="M1459" s="126" t="e" cm="1">
        <f t="array" ref="M1459">_xlfn.XLOOKUP($A1459&amp;$Q$3,Data[Index]&amp;Data[Valid Test, Can be used for conformity (Y/N)],Data[CH4 (mg/km)])</f>
        <v>#N/A</v>
      </c>
      <c r="N1459" s="126" t="e" cm="1">
        <f t="array" ref="N1459">_xlfn.XLOOKUP($A1459&amp;$Q$3,Data[Index]&amp;Data[Valid Test, Can be used for conformity (Y/N)],Data[N20 (mg/km)])</f>
        <v>#N/A</v>
      </c>
      <c r="O1459" s="129" t="e" cm="1">
        <f t="array" ref="O1459">_xlfn.XLOOKUP($A1459&amp;$Q$3,Data[Index]&amp;Data[Valid Test, Can be used for conformity (Y/N)],Data[l/100km])</f>
        <v>#N/A</v>
      </c>
      <c r="P1459" s="138" t="e">
        <f>_xlfn.XLOOKUP($A1459,Data[Index],Data[Comments])</f>
        <v>#N/A</v>
      </c>
    </row>
    <row r="1460" spans="1:16" x14ac:dyDescent="0.2">
      <c r="A1460" s="129"/>
      <c r="B1460" s="129"/>
      <c r="C1460" s="129" t="e" cm="1">
        <f t="array" ref="C1460">_xlfn.XLOOKUP($A1460&amp;$Q$3&amp;$R$3,Data[Index]&amp;Data[Valid Test, Can be used for conformity (Y/N)]&amp;Data[Cycle],Data[Test Name])</f>
        <v>#N/A</v>
      </c>
      <c r="D1460" s="167" t="e" cm="1">
        <f t="array" ref="D1460">_xlfn.XLOOKUP($A1460&amp;$Q$3&amp;$R$3,Data[Index]&amp;Data[Valid Test, Can be used for conformity (Y/N)]&amp;Data[Cycle],Data[Mileage (Miles)])</f>
        <v>#N/A</v>
      </c>
      <c r="E1460" s="130" t="e" cm="1">
        <f t="array" ref="E1460">_xlfn.XLOOKUP($A1460&amp;$Q$3&amp;$R$3,Data[Index]&amp;Data[Valid Test, Can be used for conformity (Y/N)]&amp;Data[Cycle],Data[Date])</f>
        <v>#N/A</v>
      </c>
      <c r="F1460" s="129" t="e" cm="1">
        <f t="array" ref="F1460">_xlfn.XLOOKUP($A1460&amp;$Q$3&amp;$R$3,Data[Index]&amp;Data[Valid Test, Can be used for conformity (Y/N)]&amp;Data[Cycle],Data[CO/km (mg)])</f>
        <v>#N/A</v>
      </c>
      <c r="G1460" s="129" t="e" cm="1">
        <f t="array" ref="G1460">_xlfn.XLOOKUP($A1460&amp;$Q$3,Data[Index]&amp;Data[Valid Test, Can be used for conformity (Y/N)],Data[CO2/km (g)])</f>
        <v>#N/A</v>
      </c>
      <c r="H1460" s="129" t="e" cm="1">
        <f t="array" ref="H1460">_xlfn.XLOOKUP($A1460&amp;$Q$3,Data[Index]&amp;Data[Valid Test, Can be used for conformity (Y/N)],Data[THC/km (mg)])</f>
        <v>#N/A</v>
      </c>
      <c r="I1460" s="129" t="e" cm="1">
        <f t="array" ref="I1460">_xlfn.XLOOKUP($A1460&amp;$Q$3,Data[Index]&amp;Data[Valid Test, Can be used for conformity (Y/N)],Data[NOx/km (mg)])</f>
        <v>#N/A</v>
      </c>
      <c r="J1460" s="129" t="e" cm="1">
        <f t="array" ref="J1460">_xlfn.XLOOKUP($A1460&amp;$Q$3,Data[Index]&amp;Data[Valid Test, Can be used for conformity (Y/N)],Data[THC + NOx/km (mg)])</f>
        <v>#N/A</v>
      </c>
      <c r="K1460" s="142" t="e" cm="1">
        <f t="array" ref="K1460">_xlfn.XLOOKUP($A1460&amp;$Q$3,Data[Index]&amp;Data[Valid Test, Can be used for conformity (Y/N)],Data[PN/km ('#)])</f>
        <v>#N/A</v>
      </c>
      <c r="L1460" s="129" t="e" cm="1">
        <f t="array" ref="L1460">_xlfn.XLOOKUP($A1460&amp;$Q$3,Data[Index]&amp;Data[Valid Test, Can be used for conformity (Y/N)],Data[PM/km (mg)])</f>
        <v>#N/A</v>
      </c>
      <c r="M1460" s="126" t="e" cm="1">
        <f t="array" ref="M1460">_xlfn.XLOOKUP($A1460&amp;$Q$3,Data[Index]&amp;Data[Valid Test, Can be used for conformity (Y/N)],Data[CH4 (mg/km)])</f>
        <v>#N/A</v>
      </c>
      <c r="N1460" s="126" t="e" cm="1">
        <f t="array" ref="N1460">_xlfn.XLOOKUP($A1460&amp;$Q$3,Data[Index]&amp;Data[Valid Test, Can be used for conformity (Y/N)],Data[N20 (mg/km)])</f>
        <v>#N/A</v>
      </c>
      <c r="O1460" s="129" t="e" cm="1">
        <f t="array" ref="O1460">_xlfn.XLOOKUP($A1460&amp;$Q$3,Data[Index]&amp;Data[Valid Test, Can be used for conformity (Y/N)],Data[l/100km])</f>
        <v>#N/A</v>
      </c>
      <c r="P1460" s="138">
        <f>_xlfn.XLOOKUP($A1460,Data[Index],Data[Comments])</f>
        <v>0</v>
      </c>
    </row>
    <row r="1461" spans="1:16" x14ac:dyDescent="0.2">
      <c r="A1461" s="129"/>
      <c r="B1461" s="129"/>
      <c r="C1461" s="129" t="e" cm="1">
        <f t="array" ref="C1461">_xlfn.XLOOKUP($A1461&amp;$Q$3&amp;$R$3,Data[Index]&amp;Data[Valid Test, Can be used for conformity (Y/N)]&amp;Data[Cycle],Data[Test Name])</f>
        <v>#N/A</v>
      </c>
      <c r="D1461" s="167" t="e" cm="1">
        <f t="array" ref="D1461">_xlfn.XLOOKUP($A1461&amp;$Q$3&amp;$R$3,Data[Index]&amp;Data[Valid Test, Can be used for conformity (Y/N)]&amp;Data[Cycle],Data[Mileage (Miles)])</f>
        <v>#N/A</v>
      </c>
      <c r="E1461" s="130" t="e" cm="1">
        <f t="array" ref="E1461">_xlfn.XLOOKUP($A1461&amp;$Q$3&amp;$R$3,Data[Index]&amp;Data[Valid Test, Can be used for conformity (Y/N)]&amp;Data[Cycle],Data[Date])</f>
        <v>#N/A</v>
      </c>
      <c r="F1461" s="129" t="e" cm="1">
        <f t="array" ref="F1461">_xlfn.XLOOKUP($A1461&amp;$Q$3&amp;$R$3,Data[Index]&amp;Data[Valid Test, Can be used for conformity (Y/N)]&amp;Data[Cycle],Data[CO/km (mg)])</f>
        <v>#N/A</v>
      </c>
      <c r="G1461" s="129" t="e" cm="1">
        <f t="array" ref="G1461">_xlfn.XLOOKUP($A1461&amp;$Q$3,Data[Index]&amp;Data[Valid Test, Can be used for conformity (Y/N)],Data[CO2/km (g)])</f>
        <v>#N/A</v>
      </c>
      <c r="H1461" s="129" t="e" cm="1">
        <f t="array" ref="H1461">_xlfn.XLOOKUP($A1461&amp;$Q$3,Data[Index]&amp;Data[Valid Test, Can be used for conformity (Y/N)],Data[THC/km (mg)])</f>
        <v>#N/A</v>
      </c>
      <c r="I1461" s="129" t="e" cm="1">
        <f t="array" ref="I1461">_xlfn.XLOOKUP($A1461&amp;$Q$3,Data[Index]&amp;Data[Valid Test, Can be used for conformity (Y/N)],Data[NOx/km (mg)])</f>
        <v>#N/A</v>
      </c>
      <c r="J1461" s="129" t="e" cm="1">
        <f t="array" ref="J1461">_xlfn.XLOOKUP($A1461&amp;$Q$3,Data[Index]&amp;Data[Valid Test, Can be used for conformity (Y/N)],Data[THC + NOx/km (mg)])</f>
        <v>#N/A</v>
      </c>
      <c r="K1461" s="142" t="e" cm="1">
        <f t="array" ref="K1461">_xlfn.XLOOKUP($A1461&amp;$Q$3,Data[Index]&amp;Data[Valid Test, Can be used for conformity (Y/N)],Data[PN/km ('#)])</f>
        <v>#N/A</v>
      </c>
      <c r="L1461" s="129" t="e" cm="1">
        <f t="array" ref="L1461">_xlfn.XLOOKUP($A1461&amp;$Q$3,Data[Index]&amp;Data[Valid Test, Can be used for conformity (Y/N)],Data[PM/km (mg)])</f>
        <v>#N/A</v>
      </c>
      <c r="M1461" s="126" t="e" cm="1">
        <f t="array" ref="M1461">_xlfn.XLOOKUP($A1461&amp;$Q$3,Data[Index]&amp;Data[Valid Test, Can be used for conformity (Y/N)],Data[CH4 (mg/km)])</f>
        <v>#N/A</v>
      </c>
      <c r="N1461" s="126" t="e" cm="1">
        <f t="array" ref="N1461">_xlfn.XLOOKUP($A1461&amp;$Q$3,Data[Index]&amp;Data[Valid Test, Can be used for conformity (Y/N)],Data[N20 (mg/km)])</f>
        <v>#N/A</v>
      </c>
      <c r="O1461" s="129" t="e" cm="1">
        <f t="array" ref="O1461">_xlfn.XLOOKUP($A1461&amp;$Q$3,Data[Index]&amp;Data[Valid Test, Can be used for conformity (Y/N)],Data[l/100km])</f>
        <v>#N/A</v>
      </c>
      <c r="P1461" s="138">
        <f>_xlfn.XLOOKUP($A1461,Data[Index],Data[Comments])</f>
        <v>0</v>
      </c>
    </row>
    <row r="1462" spans="1:16" x14ac:dyDescent="0.2">
      <c r="A1462" s="129"/>
      <c r="B1462" s="129"/>
      <c r="C1462" s="129" t="e" cm="1">
        <f t="array" ref="C1462">_xlfn.XLOOKUP($A1462&amp;$Q$3&amp;$R$3,Data[Index]&amp;Data[Valid Test, Can be used for conformity (Y/N)]&amp;Data[Cycle],Data[Test Name])</f>
        <v>#N/A</v>
      </c>
      <c r="D1462" s="167" t="e" cm="1">
        <f t="array" ref="D1462">_xlfn.XLOOKUP($A1462&amp;$Q$3&amp;$R$3,Data[Index]&amp;Data[Valid Test, Can be used for conformity (Y/N)]&amp;Data[Cycle],Data[Mileage (Miles)])</f>
        <v>#N/A</v>
      </c>
      <c r="E1462" s="130" t="e" cm="1">
        <f t="array" ref="E1462">_xlfn.XLOOKUP($A1462&amp;$Q$3&amp;$R$3,Data[Index]&amp;Data[Valid Test, Can be used for conformity (Y/N)]&amp;Data[Cycle],Data[Date])</f>
        <v>#N/A</v>
      </c>
      <c r="F1462" s="129" t="e" cm="1">
        <f t="array" ref="F1462">_xlfn.XLOOKUP($A1462&amp;$Q$3&amp;$R$3,Data[Index]&amp;Data[Valid Test, Can be used for conformity (Y/N)]&amp;Data[Cycle],Data[CO/km (mg)])</f>
        <v>#N/A</v>
      </c>
      <c r="G1462" s="129" t="e" cm="1">
        <f t="array" ref="G1462">_xlfn.XLOOKUP($A1462&amp;$Q$3,Data[Index]&amp;Data[Valid Test, Can be used for conformity (Y/N)],Data[CO2/km (g)])</f>
        <v>#N/A</v>
      </c>
      <c r="H1462" s="129" t="e" cm="1">
        <f t="array" ref="H1462">_xlfn.XLOOKUP($A1462&amp;$Q$3,Data[Index]&amp;Data[Valid Test, Can be used for conformity (Y/N)],Data[THC/km (mg)])</f>
        <v>#N/A</v>
      </c>
      <c r="I1462" s="129" t="e" cm="1">
        <f t="array" ref="I1462">_xlfn.XLOOKUP($A1462&amp;$Q$3,Data[Index]&amp;Data[Valid Test, Can be used for conformity (Y/N)],Data[NOx/km (mg)])</f>
        <v>#N/A</v>
      </c>
      <c r="J1462" s="129" t="e" cm="1">
        <f t="array" ref="J1462">_xlfn.XLOOKUP($A1462&amp;$Q$3,Data[Index]&amp;Data[Valid Test, Can be used for conformity (Y/N)],Data[THC + NOx/km (mg)])</f>
        <v>#N/A</v>
      </c>
      <c r="K1462" s="142" t="e" cm="1">
        <f t="array" ref="K1462">_xlfn.XLOOKUP($A1462&amp;$Q$3,Data[Index]&amp;Data[Valid Test, Can be used for conformity (Y/N)],Data[PN/km ('#)])</f>
        <v>#N/A</v>
      </c>
      <c r="L1462" s="129" t="e" cm="1">
        <f t="array" ref="L1462">_xlfn.XLOOKUP($A1462&amp;$Q$3,Data[Index]&amp;Data[Valid Test, Can be used for conformity (Y/N)],Data[PM/km (mg)])</f>
        <v>#N/A</v>
      </c>
      <c r="M1462" s="126" t="e" cm="1">
        <f t="array" ref="M1462">_xlfn.XLOOKUP($A1462&amp;$Q$3,Data[Index]&amp;Data[Valid Test, Can be used for conformity (Y/N)],Data[CH4 (mg/km)])</f>
        <v>#N/A</v>
      </c>
      <c r="N1462" s="126" t="e" cm="1">
        <f t="array" ref="N1462">_xlfn.XLOOKUP($A1462&amp;$Q$3,Data[Index]&amp;Data[Valid Test, Can be used for conformity (Y/N)],Data[N20 (mg/km)])</f>
        <v>#N/A</v>
      </c>
      <c r="O1462" s="129" t="e" cm="1">
        <f t="array" ref="O1462">_xlfn.XLOOKUP($A1462&amp;$Q$3,Data[Index]&amp;Data[Valid Test, Can be used for conformity (Y/N)],Data[l/100km])</f>
        <v>#N/A</v>
      </c>
      <c r="P1462" s="138" t="e">
        <f>_xlfn.XLOOKUP($A1462,Data[Index],Data[Comments])</f>
        <v>#N/A</v>
      </c>
    </row>
    <row r="1463" spans="1:16" x14ac:dyDescent="0.2">
      <c r="A1463" s="129"/>
      <c r="B1463" s="129"/>
      <c r="C1463" s="129" t="e" cm="1">
        <f t="array" ref="C1463">_xlfn.XLOOKUP($A1463&amp;$Q$3&amp;$R$3,Data[Index]&amp;Data[Valid Test, Can be used for conformity (Y/N)]&amp;Data[Cycle],Data[Test Name])</f>
        <v>#N/A</v>
      </c>
      <c r="D1463" s="167" t="e" cm="1">
        <f t="array" ref="D1463">_xlfn.XLOOKUP($A1463&amp;$Q$3&amp;$R$3,Data[Index]&amp;Data[Valid Test, Can be used for conformity (Y/N)]&amp;Data[Cycle],Data[Mileage (Miles)])</f>
        <v>#N/A</v>
      </c>
      <c r="E1463" s="130" t="e" cm="1">
        <f t="array" ref="E1463">_xlfn.XLOOKUP($A1463&amp;$Q$3&amp;$R$3,Data[Index]&amp;Data[Valid Test, Can be used for conformity (Y/N)]&amp;Data[Cycle],Data[Date])</f>
        <v>#N/A</v>
      </c>
      <c r="F1463" s="129" t="e" cm="1">
        <f t="array" ref="F1463">_xlfn.XLOOKUP($A1463&amp;$Q$3&amp;$R$3,Data[Index]&amp;Data[Valid Test, Can be used for conformity (Y/N)]&amp;Data[Cycle],Data[CO/km (mg)])</f>
        <v>#N/A</v>
      </c>
      <c r="G1463" s="129" t="e" cm="1">
        <f t="array" ref="G1463">_xlfn.XLOOKUP($A1463&amp;$Q$3,Data[Index]&amp;Data[Valid Test, Can be used for conformity (Y/N)],Data[CO2/km (g)])</f>
        <v>#N/A</v>
      </c>
      <c r="H1463" s="129" t="e" cm="1">
        <f t="array" ref="H1463">_xlfn.XLOOKUP($A1463&amp;$Q$3,Data[Index]&amp;Data[Valid Test, Can be used for conformity (Y/N)],Data[THC/km (mg)])</f>
        <v>#N/A</v>
      </c>
      <c r="I1463" s="129" t="e" cm="1">
        <f t="array" ref="I1463">_xlfn.XLOOKUP($A1463&amp;$Q$3,Data[Index]&amp;Data[Valid Test, Can be used for conformity (Y/N)],Data[NOx/km (mg)])</f>
        <v>#N/A</v>
      </c>
      <c r="J1463" s="129" t="e" cm="1">
        <f t="array" ref="J1463">_xlfn.XLOOKUP($A1463&amp;$Q$3,Data[Index]&amp;Data[Valid Test, Can be used for conformity (Y/N)],Data[THC + NOx/km (mg)])</f>
        <v>#N/A</v>
      </c>
      <c r="K1463" s="142" t="e" cm="1">
        <f t="array" ref="K1463">_xlfn.XLOOKUP($A1463&amp;$Q$3,Data[Index]&amp;Data[Valid Test, Can be used for conformity (Y/N)],Data[PN/km ('#)])</f>
        <v>#N/A</v>
      </c>
      <c r="L1463" s="129" t="e" cm="1">
        <f t="array" ref="L1463">_xlfn.XLOOKUP($A1463&amp;$Q$3,Data[Index]&amp;Data[Valid Test, Can be used for conformity (Y/N)],Data[PM/km (mg)])</f>
        <v>#N/A</v>
      </c>
      <c r="M1463" s="126" t="e" cm="1">
        <f t="array" ref="M1463">_xlfn.XLOOKUP($A1463&amp;$Q$3,Data[Index]&amp;Data[Valid Test, Can be used for conformity (Y/N)],Data[CH4 (mg/km)])</f>
        <v>#N/A</v>
      </c>
      <c r="N1463" s="126" t="e" cm="1">
        <f t="array" ref="N1463">_xlfn.XLOOKUP($A1463&amp;$Q$3,Data[Index]&amp;Data[Valid Test, Can be used for conformity (Y/N)],Data[N20 (mg/km)])</f>
        <v>#N/A</v>
      </c>
      <c r="O1463" s="129" t="e" cm="1">
        <f t="array" ref="O1463">_xlfn.XLOOKUP($A1463&amp;$Q$3,Data[Index]&amp;Data[Valid Test, Can be used for conformity (Y/N)],Data[l/100km])</f>
        <v>#N/A</v>
      </c>
      <c r="P1463" s="138" t="e">
        <f>_xlfn.XLOOKUP($A1463,Data[Index],Data[Comments])</f>
        <v>#N/A</v>
      </c>
    </row>
    <row r="1464" spans="1:16" x14ac:dyDescent="0.2">
      <c r="A1464" s="129"/>
      <c r="B1464" s="129"/>
      <c r="C1464" s="129" t="e" cm="1">
        <f t="array" ref="C1464">_xlfn.XLOOKUP($A1464&amp;$Q$3&amp;$R$3,Data[Index]&amp;Data[Valid Test, Can be used for conformity (Y/N)]&amp;Data[Cycle],Data[Test Name])</f>
        <v>#N/A</v>
      </c>
      <c r="D1464" s="167" t="e" cm="1">
        <f t="array" ref="D1464">_xlfn.XLOOKUP($A1464&amp;$Q$3&amp;$R$3,Data[Index]&amp;Data[Valid Test, Can be used for conformity (Y/N)]&amp;Data[Cycle],Data[Mileage (Miles)])</f>
        <v>#N/A</v>
      </c>
      <c r="E1464" s="130" t="e" cm="1">
        <f t="array" ref="E1464">_xlfn.XLOOKUP($A1464&amp;$Q$3&amp;$R$3,Data[Index]&amp;Data[Valid Test, Can be used for conformity (Y/N)]&amp;Data[Cycle],Data[Date])</f>
        <v>#N/A</v>
      </c>
      <c r="F1464" s="129" t="e" cm="1">
        <f t="array" ref="F1464">_xlfn.XLOOKUP($A1464&amp;$Q$3&amp;$R$3,Data[Index]&amp;Data[Valid Test, Can be used for conformity (Y/N)]&amp;Data[Cycle],Data[CO/km (mg)])</f>
        <v>#N/A</v>
      </c>
      <c r="G1464" s="129" t="e" cm="1">
        <f t="array" ref="G1464">_xlfn.XLOOKUP($A1464&amp;$Q$3,Data[Index]&amp;Data[Valid Test, Can be used for conformity (Y/N)],Data[CO2/km (g)])</f>
        <v>#N/A</v>
      </c>
      <c r="H1464" s="129" t="e" cm="1">
        <f t="array" ref="H1464">_xlfn.XLOOKUP($A1464&amp;$Q$3,Data[Index]&amp;Data[Valid Test, Can be used for conformity (Y/N)],Data[THC/km (mg)])</f>
        <v>#N/A</v>
      </c>
      <c r="I1464" s="129" t="e" cm="1">
        <f t="array" ref="I1464">_xlfn.XLOOKUP($A1464&amp;$Q$3,Data[Index]&amp;Data[Valid Test, Can be used for conformity (Y/N)],Data[NOx/km (mg)])</f>
        <v>#N/A</v>
      </c>
      <c r="J1464" s="129" t="e" cm="1">
        <f t="array" ref="J1464">_xlfn.XLOOKUP($A1464&amp;$Q$3,Data[Index]&amp;Data[Valid Test, Can be used for conformity (Y/N)],Data[THC + NOx/km (mg)])</f>
        <v>#N/A</v>
      </c>
      <c r="K1464" s="142" t="e" cm="1">
        <f t="array" ref="K1464">_xlfn.XLOOKUP($A1464&amp;$Q$3,Data[Index]&amp;Data[Valid Test, Can be used for conformity (Y/N)],Data[PN/km ('#)])</f>
        <v>#N/A</v>
      </c>
      <c r="L1464" s="129" t="e" cm="1">
        <f t="array" ref="L1464">_xlfn.XLOOKUP($A1464&amp;$Q$3,Data[Index]&amp;Data[Valid Test, Can be used for conformity (Y/N)],Data[PM/km (mg)])</f>
        <v>#N/A</v>
      </c>
      <c r="M1464" s="126" t="e" cm="1">
        <f t="array" ref="M1464">_xlfn.XLOOKUP($A1464&amp;$Q$3,Data[Index]&amp;Data[Valid Test, Can be used for conformity (Y/N)],Data[CH4 (mg/km)])</f>
        <v>#N/A</v>
      </c>
      <c r="N1464" s="126" t="e" cm="1">
        <f t="array" ref="N1464">_xlfn.XLOOKUP($A1464&amp;$Q$3,Data[Index]&amp;Data[Valid Test, Can be used for conformity (Y/N)],Data[N20 (mg/km)])</f>
        <v>#N/A</v>
      </c>
      <c r="O1464" s="129" t="e" cm="1">
        <f t="array" ref="O1464">_xlfn.XLOOKUP($A1464&amp;$Q$3,Data[Index]&amp;Data[Valid Test, Can be used for conformity (Y/N)],Data[l/100km])</f>
        <v>#N/A</v>
      </c>
      <c r="P1464" s="138" t="e">
        <f>_xlfn.XLOOKUP($A1464,Data[Index],Data[Comments])</f>
        <v>#N/A</v>
      </c>
    </row>
    <row r="1465" spans="1:16" x14ac:dyDescent="0.2">
      <c r="A1465" s="129"/>
      <c r="B1465" s="129"/>
      <c r="C1465" s="129" t="e" cm="1">
        <f t="array" ref="C1465">_xlfn.XLOOKUP($A1465&amp;$Q$3&amp;$R$3,Data[Index]&amp;Data[Valid Test, Can be used for conformity (Y/N)]&amp;Data[Cycle],Data[Test Name])</f>
        <v>#N/A</v>
      </c>
      <c r="D1465" s="167" t="e" cm="1">
        <f t="array" ref="D1465">_xlfn.XLOOKUP($A1465&amp;$Q$3&amp;$R$3,Data[Index]&amp;Data[Valid Test, Can be used for conformity (Y/N)]&amp;Data[Cycle],Data[Mileage (Miles)])</f>
        <v>#N/A</v>
      </c>
      <c r="E1465" s="130" t="e" cm="1">
        <f t="array" ref="E1465">_xlfn.XLOOKUP($A1465&amp;$Q$3&amp;$R$3,Data[Index]&amp;Data[Valid Test, Can be used for conformity (Y/N)]&amp;Data[Cycle],Data[Date])</f>
        <v>#N/A</v>
      </c>
      <c r="F1465" s="129" t="e" cm="1">
        <f t="array" ref="F1465">_xlfn.XLOOKUP($A1465&amp;$Q$3&amp;$R$3,Data[Index]&amp;Data[Valid Test, Can be used for conformity (Y/N)]&amp;Data[Cycle],Data[CO/km (mg)])</f>
        <v>#N/A</v>
      </c>
      <c r="G1465" s="129" t="e" cm="1">
        <f t="array" ref="G1465">_xlfn.XLOOKUP($A1465&amp;$Q$3,Data[Index]&amp;Data[Valid Test, Can be used for conformity (Y/N)],Data[CO2/km (g)])</f>
        <v>#N/A</v>
      </c>
      <c r="H1465" s="129" t="e" cm="1">
        <f t="array" ref="H1465">_xlfn.XLOOKUP($A1465&amp;$Q$3,Data[Index]&amp;Data[Valid Test, Can be used for conformity (Y/N)],Data[THC/km (mg)])</f>
        <v>#N/A</v>
      </c>
      <c r="I1465" s="129" t="e" cm="1">
        <f t="array" ref="I1465">_xlfn.XLOOKUP($A1465&amp;$Q$3,Data[Index]&amp;Data[Valid Test, Can be used for conformity (Y/N)],Data[NOx/km (mg)])</f>
        <v>#N/A</v>
      </c>
      <c r="J1465" s="129" t="e" cm="1">
        <f t="array" ref="J1465">_xlfn.XLOOKUP($A1465&amp;$Q$3,Data[Index]&amp;Data[Valid Test, Can be used for conformity (Y/N)],Data[THC + NOx/km (mg)])</f>
        <v>#N/A</v>
      </c>
      <c r="K1465" s="142" t="e" cm="1">
        <f t="array" ref="K1465">_xlfn.XLOOKUP($A1465&amp;$Q$3,Data[Index]&amp;Data[Valid Test, Can be used for conformity (Y/N)],Data[PN/km ('#)])</f>
        <v>#N/A</v>
      </c>
      <c r="L1465" s="129" t="e" cm="1">
        <f t="array" ref="L1465">_xlfn.XLOOKUP($A1465&amp;$Q$3,Data[Index]&amp;Data[Valid Test, Can be used for conformity (Y/N)],Data[PM/km (mg)])</f>
        <v>#N/A</v>
      </c>
      <c r="M1465" s="126" t="e" cm="1">
        <f t="array" ref="M1465">_xlfn.XLOOKUP($A1465&amp;$Q$3,Data[Index]&amp;Data[Valid Test, Can be used for conformity (Y/N)],Data[CH4 (mg/km)])</f>
        <v>#N/A</v>
      </c>
      <c r="N1465" s="126" t="e" cm="1">
        <f t="array" ref="N1465">_xlfn.XLOOKUP($A1465&amp;$Q$3,Data[Index]&amp;Data[Valid Test, Can be used for conformity (Y/N)],Data[N20 (mg/km)])</f>
        <v>#N/A</v>
      </c>
      <c r="O1465" s="129" t="e" cm="1">
        <f t="array" ref="O1465">_xlfn.XLOOKUP($A1465&amp;$Q$3,Data[Index]&amp;Data[Valid Test, Can be used for conformity (Y/N)],Data[l/100km])</f>
        <v>#N/A</v>
      </c>
      <c r="P1465" s="138">
        <f>_xlfn.XLOOKUP($A1465,Data[Index],Data[Comments])</f>
        <v>0</v>
      </c>
    </row>
    <row r="1466" spans="1:16" x14ac:dyDescent="0.2">
      <c r="A1466" s="129"/>
      <c r="B1466" s="129"/>
      <c r="C1466" s="129" t="e" cm="1">
        <f t="array" ref="C1466">_xlfn.XLOOKUP($A1466&amp;$Q$3&amp;$R$3,Data[Index]&amp;Data[Valid Test, Can be used for conformity (Y/N)]&amp;Data[Cycle],Data[Test Name])</f>
        <v>#N/A</v>
      </c>
      <c r="D1466" s="167" t="e" cm="1">
        <f t="array" ref="D1466">_xlfn.XLOOKUP($A1466&amp;$Q$3&amp;$R$3,Data[Index]&amp;Data[Valid Test, Can be used for conformity (Y/N)]&amp;Data[Cycle],Data[Mileage (Miles)])</f>
        <v>#N/A</v>
      </c>
      <c r="E1466" s="130" t="e" cm="1">
        <f t="array" ref="E1466">_xlfn.XLOOKUP($A1466&amp;$Q$3&amp;$R$3,Data[Index]&amp;Data[Valid Test, Can be used for conformity (Y/N)]&amp;Data[Cycle],Data[Date])</f>
        <v>#N/A</v>
      </c>
      <c r="F1466" s="129" t="e" cm="1">
        <f t="array" ref="F1466">_xlfn.XLOOKUP($A1466&amp;$Q$3&amp;$R$3,Data[Index]&amp;Data[Valid Test, Can be used for conformity (Y/N)]&amp;Data[Cycle],Data[CO/km (mg)])</f>
        <v>#N/A</v>
      </c>
      <c r="G1466" s="129" t="e" cm="1">
        <f t="array" ref="G1466">_xlfn.XLOOKUP($A1466&amp;$Q$3,Data[Index]&amp;Data[Valid Test, Can be used for conformity (Y/N)],Data[CO2/km (g)])</f>
        <v>#N/A</v>
      </c>
      <c r="H1466" s="129" t="e" cm="1">
        <f t="array" ref="H1466">_xlfn.XLOOKUP($A1466&amp;$Q$3,Data[Index]&amp;Data[Valid Test, Can be used for conformity (Y/N)],Data[THC/km (mg)])</f>
        <v>#N/A</v>
      </c>
      <c r="I1466" s="129" t="e" cm="1">
        <f t="array" ref="I1466">_xlfn.XLOOKUP($A1466&amp;$Q$3,Data[Index]&amp;Data[Valid Test, Can be used for conformity (Y/N)],Data[NOx/km (mg)])</f>
        <v>#N/A</v>
      </c>
      <c r="J1466" s="129" t="e" cm="1">
        <f t="array" ref="J1466">_xlfn.XLOOKUP($A1466&amp;$Q$3,Data[Index]&amp;Data[Valid Test, Can be used for conformity (Y/N)],Data[THC + NOx/km (mg)])</f>
        <v>#N/A</v>
      </c>
      <c r="K1466" s="142" t="e" cm="1">
        <f t="array" ref="K1466">_xlfn.XLOOKUP($A1466&amp;$Q$3,Data[Index]&amp;Data[Valid Test, Can be used for conformity (Y/N)],Data[PN/km ('#)])</f>
        <v>#N/A</v>
      </c>
      <c r="L1466" s="129" t="e" cm="1">
        <f t="array" ref="L1466">_xlfn.XLOOKUP($A1466&amp;$Q$3,Data[Index]&amp;Data[Valid Test, Can be used for conformity (Y/N)],Data[PM/km (mg)])</f>
        <v>#N/A</v>
      </c>
      <c r="M1466" s="126" t="e" cm="1">
        <f t="array" ref="M1466">_xlfn.XLOOKUP($A1466&amp;$Q$3,Data[Index]&amp;Data[Valid Test, Can be used for conformity (Y/N)],Data[CH4 (mg/km)])</f>
        <v>#N/A</v>
      </c>
      <c r="N1466" s="126" t="e" cm="1">
        <f t="array" ref="N1466">_xlfn.XLOOKUP($A1466&amp;$Q$3,Data[Index]&amp;Data[Valid Test, Can be used for conformity (Y/N)],Data[N20 (mg/km)])</f>
        <v>#N/A</v>
      </c>
      <c r="O1466" s="129" t="e" cm="1">
        <f t="array" ref="O1466">_xlfn.XLOOKUP($A1466&amp;$Q$3,Data[Index]&amp;Data[Valid Test, Can be used for conformity (Y/N)],Data[l/100km])</f>
        <v>#N/A</v>
      </c>
      <c r="P1466" s="138">
        <f>_xlfn.XLOOKUP($A1466,Data[Index],Data[Comments])</f>
        <v>0</v>
      </c>
    </row>
    <row r="1467" spans="1:16" x14ac:dyDescent="0.2">
      <c r="A1467" s="129"/>
      <c r="B1467" s="129"/>
      <c r="C1467" s="129" t="e" cm="1">
        <f t="array" ref="C1467">_xlfn.XLOOKUP($A1467&amp;$Q$3&amp;$R$3,Data[Index]&amp;Data[Valid Test, Can be used for conformity (Y/N)]&amp;Data[Cycle],Data[Test Name])</f>
        <v>#N/A</v>
      </c>
      <c r="D1467" s="167" t="e" cm="1">
        <f t="array" ref="D1467">_xlfn.XLOOKUP($A1467&amp;$Q$3&amp;$R$3,Data[Index]&amp;Data[Valid Test, Can be used for conformity (Y/N)]&amp;Data[Cycle],Data[Mileage (Miles)])</f>
        <v>#N/A</v>
      </c>
      <c r="E1467" s="130" t="e" cm="1">
        <f t="array" ref="E1467">_xlfn.XLOOKUP($A1467&amp;$Q$3&amp;$R$3,Data[Index]&amp;Data[Valid Test, Can be used for conformity (Y/N)]&amp;Data[Cycle],Data[Date])</f>
        <v>#N/A</v>
      </c>
      <c r="F1467" s="129" t="e" cm="1">
        <f t="array" ref="F1467">_xlfn.XLOOKUP($A1467&amp;$Q$3&amp;$R$3,Data[Index]&amp;Data[Valid Test, Can be used for conformity (Y/N)]&amp;Data[Cycle],Data[CO/km (mg)])</f>
        <v>#N/A</v>
      </c>
      <c r="G1467" s="129" t="e" cm="1">
        <f t="array" ref="G1467">_xlfn.XLOOKUP($A1467&amp;$Q$3,Data[Index]&amp;Data[Valid Test, Can be used for conformity (Y/N)],Data[CO2/km (g)])</f>
        <v>#N/A</v>
      </c>
      <c r="H1467" s="129" t="e" cm="1">
        <f t="array" ref="H1467">_xlfn.XLOOKUP($A1467&amp;$Q$3,Data[Index]&amp;Data[Valid Test, Can be used for conformity (Y/N)],Data[THC/km (mg)])</f>
        <v>#N/A</v>
      </c>
      <c r="I1467" s="129" t="e" cm="1">
        <f t="array" ref="I1467">_xlfn.XLOOKUP($A1467&amp;$Q$3,Data[Index]&amp;Data[Valid Test, Can be used for conformity (Y/N)],Data[NOx/km (mg)])</f>
        <v>#N/A</v>
      </c>
      <c r="J1467" s="129" t="e" cm="1">
        <f t="array" ref="J1467">_xlfn.XLOOKUP($A1467&amp;$Q$3,Data[Index]&amp;Data[Valid Test, Can be used for conformity (Y/N)],Data[THC + NOx/km (mg)])</f>
        <v>#N/A</v>
      </c>
      <c r="K1467" s="142" t="e" cm="1">
        <f t="array" ref="K1467">_xlfn.XLOOKUP($A1467&amp;$Q$3,Data[Index]&amp;Data[Valid Test, Can be used for conformity (Y/N)],Data[PN/km ('#)])</f>
        <v>#N/A</v>
      </c>
      <c r="L1467" s="129" t="e" cm="1">
        <f t="array" ref="L1467">_xlfn.XLOOKUP($A1467&amp;$Q$3,Data[Index]&amp;Data[Valid Test, Can be used for conformity (Y/N)],Data[PM/km (mg)])</f>
        <v>#N/A</v>
      </c>
      <c r="M1467" s="126" t="e" cm="1">
        <f t="array" ref="M1467">_xlfn.XLOOKUP($A1467&amp;$Q$3,Data[Index]&amp;Data[Valid Test, Can be used for conformity (Y/N)],Data[CH4 (mg/km)])</f>
        <v>#N/A</v>
      </c>
      <c r="N1467" s="126" t="e" cm="1">
        <f t="array" ref="N1467">_xlfn.XLOOKUP($A1467&amp;$Q$3,Data[Index]&amp;Data[Valid Test, Can be used for conformity (Y/N)],Data[N20 (mg/km)])</f>
        <v>#N/A</v>
      </c>
      <c r="O1467" s="129" t="e" cm="1">
        <f t="array" ref="O1467">_xlfn.XLOOKUP($A1467&amp;$Q$3,Data[Index]&amp;Data[Valid Test, Can be used for conformity (Y/N)],Data[l/100km])</f>
        <v>#N/A</v>
      </c>
      <c r="P1467" s="138" t="e">
        <f>_xlfn.XLOOKUP($A1467,Data[Index],Data[Comments])</f>
        <v>#N/A</v>
      </c>
    </row>
    <row r="1468" spans="1:16" x14ac:dyDescent="0.2">
      <c r="A1468" s="129"/>
      <c r="B1468" s="129"/>
      <c r="C1468" s="129" t="e" cm="1">
        <f t="array" ref="C1468">_xlfn.XLOOKUP($A1468&amp;$Q$3&amp;$R$3,Data[Index]&amp;Data[Valid Test, Can be used for conformity (Y/N)]&amp;Data[Cycle],Data[Test Name])</f>
        <v>#N/A</v>
      </c>
      <c r="D1468" s="167" t="e" cm="1">
        <f t="array" ref="D1468">_xlfn.XLOOKUP($A1468&amp;$Q$3&amp;$R$3,Data[Index]&amp;Data[Valid Test, Can be used for conformity (Y/N)]&amp;Data[Cycle],Data[Mileage (Miles)])</f>
        <v>#N/A</v>
      </c>
      <c r="E1468" s="130" t="e" cm="1">
        <f t="array" ref="E1468">_xlfn.XLOOKUP($A1468&amp;$Q$3&amp;$R$3,Data[Index]&amp;Data[Valid Test, Can be used for conformity (Y/N)]&amp;Data[Cycle],Data[Date])</f>
        <v>#N/A</v>
      </c>
      <c r="F1468" s="129" t="e" cm="1">
        <f t="array" ref="F1468">_xlfn.XLOOKUP($A1468&amp;$Q$3&amp;$R$3,Data[Index]&amp;Data[Valid Test, Can be used for conformity (Y/N)]&amp;Data[Cycle],Data[CO/km (mg)])</f>
        <v>#N/A</v>
      </c>
      <c r="G1468" s="129" t="e" cm="1">
        <f t="array" ref="G1468">_xlfn.XLOOKUP($A1468&amp;$Q$3,Data[Index]&amp;Data[Valid Test, Can be used for conformity (Y/N)],Data[CO2/km (g)])</f>
        <v>#N/A</v>
      </c>
      <c r="H1468" s="129" t="e" cm="1">
        <f t="array" ref="H1468">_xlfn.XLOOKUP($A1468&amp;$Q$3,Data[Index]&amp;Data[Valid Test, Can be used for conformity (Y/N)],Data[THC/km (mg)])</f>
        <v>#N/A</v>
      </c>
      <c r="I1468" s="129" t="e" cm="1">
        <f t="array" ref="I1468">_xlfn.XLOOKUP($A1468&amp;$Q$3,Data[Index]&amp;Data[Valid Test, Can be used for conformity (Y/N)],Data[NOx/km (mg)])</f>
        <v>#N/A</v>
      </c>
      <c r="J1468" s="129" t="e" cm="1">
        <f t="array" ref="J1468">_xlfn.XLOOKUP($A1468&amp;$Q$3,Data[Index]&amp;Data[Valid Test, Can be used for conformity (Y/N)],Data[THC + NOx/km (mg)])</f>
        <v>#N/A</v>
      </c>
      <c r="K1468" s="142" t="e" cm="1">
        <f t="array" ref="K1468">_xlfn.XLOOKUP($A1468&amp;$Q$3,Data[Index]&amp;Data[Valid Test, Can be used for conformity (Y/N)],Data[PN/km ('#)])</f>
        <v>#N/A</v>
      </c>
      <c r="L1468" s="129" t="e" cm="1">
        <f t="array" ref="L1468">_xlfn.XLOOKUP($A1468&amp;$Q$3,Data[Index]&amp;Data[Valid Test, Can be used for conformity (Y/N)],Data[PM/km (mg)])</f>
        <v>#N/A</v>
      </c>
      <c r="M1468" s="126" t="e" cm="1">
        <f t="array" ref="M1468">_xlfn.XLOOKUP($A1468&amp;$Q$3,Data[Index]&amp;Data[Valid Test, Can be used for conformity (Y/N)],Data[CH4 (mg/km)])</f>
        <v>#N/A</v>
      </c>
      <c r="N1468" s="126" t="e" cm="1">
        <f t="array" ref="N1468">_xlfn.XLOOKUP($A1468&amp;$Q$3,Data[Index]&amp;Data[Valid Test, Can be used for conformity (Y/N)],Data[N20 (mg/km)])</f>
        <v>#N/A</v>
      </c>
      <c r="O1468" s="129" t="e" cm="1">
        <f t="array" ref="O1468">_xlfn.XLOOKUP($A1468&amp;$Q$3,Data[Index]&amp;Data[Valid Test, Can be used for conformity (Y/N)],Data[l/100km])</f>
        <v>#N/A</v>
      </c>
      <c r="P1468" s="138">
        <f>_xlfn.XLOOKUP($A1468,Data[Index],Data[Comments])</f>
        <v>0</v>
      </c>
    </row>
    <row r="1469" spans="1:16" x14ac:dyDescent="0.2">
      <c r="A1469" s="129"/>
      <c r="B1469" s="129"/>
      <c r="C1469" s="129" t="e" cm="1">
        <f t="array" ref="C1469">_xlfn.XLOOKUP($A1469&amp;$Q$3&amp;$R$3,Data[Index]&amp;Data[Valid Test, Can be used for conformity (Y/N)]&amp;Data[Cycle],Data[Test Name])</f>
        <v>#N/A</v>
      </c>
      <c r="D1469" s="167" t="e" cm="1">
        <f t="array" ref="D1469">_xlfn.XLOOKUP($A1469&amp;$Q$3&amp;$R$3,Data[Index]&amp;Data[Valid Test, Can be used for conformity (Y/N)]&amp;Data[Cycle],Data[Mileage (Miles)])</f>
        <v>#N/A</v>
      </c>
      <c r="E1469" s="130" t="e" cm="1">
        <f t="array" ref="E1469">_xlfn.XLOOKUP($A1469&amp;$Q$3&amp;$R$3,Data[Index]&amp;Data[Valid Test, Can be used for conformity (Y/N)]&amp;Data[Cycle],Data[Date])</f>
        <v>#N/A</v>
      </c>
      <c r="F1469" s="129" t="e" cm="1">
        <f t="array" ref="F1469">_xlfn.XLOOKUP($A1469&amp;$Q$3&amp;$R$3,Data[Index]&amp;Data[Valid Test, Can be used for conformity (Y/N)]&amp;Data[Cycle],Data[CO/km (mg)])</f>
        <v>#N/A</v>
      </c>
      <c r="G1469" s="129" t="e" cm="1">
        <f t="array" ref="G1469">_xlfn.XLOOKUP($A1469&amp;$Q$3,Data[Index]&amp;Data[Valid Test, Can be used for conformity (Y/N)],Data[CO2/km (g)])</f>
        <v>#N/A</v>
      </c>
      <c r="H1469" s="129" t="e" cm="1">
        <f t="array" ref="H1469">_xlfn.XLOOKUP($A1469&amp;$Q$3,Data[Index]&amp;Data[Valid Test, Can be used for conformity (Y/N)],Data[THC/km (mg)])</f>
        <v>#N/A</v>
      </c>
      <c r="I1469" s="129" t="e" cm="1">
        <f t="array" ref="I1469">_xlfn.XLOOKUP($A1469&amp;$Q$3,Data[Index]&amp;Data[Valid Test, Can be used for conformity (Y/N)],Data[NOx/km (mg)])</f>
        <v>#N/A</v>
      </c>
      <c r="J1469" s="129" t="e" cm="1">
        <f t="array" ref="J1469">_xlfn.XLOOKUP($A1469&amp;$Q$3,Data[Index]&amp;Data[Valid Test, Can be used for conformity (Y/N)],Data[THC + NOx/km (mg)])</f>
        <v>#N/A</v>
      </c>
      <c r="K1469" s="142" t="e" cm="1">
        <f t="array" ref="K1469">_xlfn.XLOOKUP($A1469&amp;$Q$3,Data[Index]&amp;Data[Valid Test, Can be used for conformity (Y/N)],Data[PN/km ('#)])</f>
        <v>#N/A</v>
      </c>
      <c r="L1469" s="129" t="e" cm="1">
        <f t="array" ref="L1469">_xlfn.XLOOKUP($A1469&amp;$Q$3,Data[Index]&amp;Data[Valid Test, Can be used for conformity (Y/N)],Data[PM/km (mg)])</f>
        <v>#N/A</v>
      </c>
      <c r="M1469" s="126" t="e" cm="1">
        <f t="array" ref="M1469">_xlfn.XLOOKUP($A1469&amp;$Q$3,Data[Index]&amp;Data[Valid Test, Can be used for conformity (Y/N)],Data[CH4 (mg/km)])</f>
        <v>#N/A</v>
      </c>
      <c r="N1469" s="126" t="e" cm="1">
        <f t="array" ref="N1469">_xlfn.XLOOKUP($A1469&amp;$Q$3,Data[Index]&amp;Data[Valid Test, Can be used for conformity (Y/N)],Data[N20 (mg/km)])</f>
        <v>#N/A</v>
      </c>
      <c r="O1469" s="129" t="e" cm="1">
        <f t="array" ref="O1469">_xlfn.XLOOKUP($A1469&amp;$Q$3,Data[Index]&amp;Data[Valid Test, Can be used for conformity (Y/N)],Data[l/100km])</f>
        <v>#N/A</v>
      </c>
      <c r="P1469" s="138">
        <f>_xlfn.XLOOKUP($A1469,Data[Index],Data[Comments])</f>
        <v>0</v>
      </c>
    </row>
    <row r="1470" spans="1:16" x14ac:dyDescent="0.2">
      <c r="A1470" s="129"/>
      <c r="B1470" s="129"/>
      <c r="C1470" s="129" t="e" cm="1">
        <f t="array" ref="C1470">_xlfn.XLOOKUP($A1470&amp;$Q$3&amp;$R$3,Data[Index]&amp;Data[Valid Test, Can be used for conformity (Y/N)]&amp;Data[Cycle],Data[Test Name])</f>
        <v>#N/A</v>
      </c>
      <c r="D1470" s="167" t="e" cm="1">
        <f t="array" ref="D1470">_xlfn.XLOOKUP($A1470&amp;$Q$3&amp;$R$3,Data[Index]&amp;Data[Valid Test, Can be used for conformity (Y/N)]&amp;Data[Cycle],Data[Mileage (Miles)])</f>
        <v>#N/A</v>
      </c>
      <c r="E1470" s="130" t="e" cm="1">
        <f t="array" ref="E1470">_xlfn.XLOOKUP($A1470&amp;$Q$3&amp;$R$3,Data[Index]&amp;Data[Valid Test, Can be used for conformity (Y/N)]&amp;Data[Cycle],Data[Date])</f>
        <v>#N/A</v>
      </c>
      <c r="F1470" s="129" t="e" cm="1">
        <f t="array" ref="F1470">_xlfn.XLOOKUP($A1470&amp;$Q$3&amp;$R$3,Data[Index]&amp;Data[Valid Test, Can be used for conformity (Y/N)]&amp;Data[Cycle],Data[CO/km (mg)])</f>
        <v>#N/A</v>
      </c>
      <c r="G1470" s="129" t="e" cm="1">
        <f t="array" ref="G1470">_xlfn.XLOOKUP($A1470&amp;$Q$3,Data[Index]&amp;Data[Valid Test, Can be used for conformity (Y/N)],Data[CO2/km (g)])</f>
        <v>#N/A</v>
      </c>
      <c r="H1470" s="129" t="e" cm="1">
        <f t="array" ref="H1470">_xlfn.XLOOKUP($A1470&amp;$Q$3,Data[Index]&amp;Data[Valid Test, Can be used for conformity (Y/N)],Data[THC/km (mg)])</f>
        <v>#N/A</v>
      </c>
      <c r="I1470" s="129" t="e" cm="1">
        <f t="array" ref="I1470">_xlfn.XLOOKUP($A1470&amp;$Q$3,Data[Index]&amp;Data[Valid Test, Can be used for conformity (Y/N)],Data[NOx/km (mg)])</f>
        <v>#N/A</v>
      </c>
      <c r="J1470" s="129" t="e" cm="1">
        <f t="array" ref="J1470">_xlfn.XLOOKUP($A1470&amp;$Q$3,Data[Index]&amp;Data[Valid Test, Can be used for conformity (Y/N)],Data[THC + NOx/km (mg)])</f>
        <v>#N/A</v>
      </c>
      <c r="K1470" s="142" t="e" cm="1">
        <f t="array" ref="K1470">_xlfn.XLOOKUP($A1470&amp;$Q$3,Data[Index]&amp;Data[Valid Test, Can be used for conformity (Y/N)],Data[PN/km ('#)])</f>
        <v>#N/A</v>
      </c>
      <c r="L1470" s="129" t="e" cm="1">
        <f t="array" ref="L1470">_xlfn.XLOOKUP($A1470&amp;$Q$3,Data[Index]&amp;Data[Valid Test, Can be used for conformity (Y/N)],Data[PM/km (mg)])</f>
        <v>#N/A</v>
      </c>
      <c r="M1470" s="126" t="e" cm="1">
        <f t="array" ref="M1470">_xlfn.XLOOKUP($A1470&amp;$Q$3,Data[Index]&amp;Data[Valid Test, Can be used for conformity (Y/N)],Data[CH4 (mg/km)])</f>
        <v>#N/A</v>
      </c>
      <c r="N1470" s="126" t="e" cm="1">
        <f t="array" ref="N1470">_xlfn.XLOOKUP($A1470&amp;$Q$3,Data[Index]&amp;Data[Valid Test, Can be used for conformity (Y/N)],Data[N20 (mg/km)])</f>
        <v>#N/A</v>
      </c>
      <c r="O1470" s="129" t="e" cm="1">
        <f t="array" ref="O1470">_xlfn.XLOOKUP($A1470&amp;$Q$3,Data[Index]&amp;Data[Valid Test, Can be used for conformity (Y/N)],Data[l/100km])</f>
        <v>#N/A</v>
      </c>
      <c r="P1470" s="138" t="e">
        <f>_xlfn.XLOOKUP($A1470,Data[Index],Data[Comments])</f>
        <v>#N/A</v>
      </c>
    </row>
    <row r="1471" spans="1:16" x14ac:dyDescent="0.2">
      <c r="A1471" s="129"/>
      <c r="B1471" s="129"/>
      <c r="C1471" s="129" t="e" cm="1">
        <f t="array" ref="C1471">_xlfn.XLOOKUP($A1471&amp;$Q$3&amp;$R$3,Data[Index]&amp;Data[Valid Test, Can be used for conformity (Y/N)]&amp;Data[Cycle],Data[Test Name])</f>
        <v>#N/A</v>
      </c>
      <c r="D1471" s="167" t="e" cm="1">
        <f t="array" ref="D1471">_xlfn.XLOOKUP($A1471&amp;$Q$3&amp;$R$3,Data[Index]&amp;Data[Valid Test, Can be used for conformity (Y/N)]&amp;Data[Cycle],Data[Mileage (Miles)])</f>
        <v>#N/A</v>
      </c>
      <c r="E1471" s="130" t="e" cm="1">
        <f t="array" ref="E1471">_xlfn.XLOOKUP($A1471&amp;$Q$3&amp;$R$3,Data[Index]&amp;Data[Valid Test, Can be used for conformity (Y/N)]&amp;Data[Cycle],Data[Date])</f>
        <v>#N/A</v>
      </c>
      <c r="F1471" s="129" t="e" cm="1">
        <f t="array" ref="F1471">_xlfn.XLOOKUP($A1471&amp;$Q$3&amp;$R$3,Data[Index]&amp;Data[Valid Test, Can be used for conformity (Y/N)]&amp;Data[Cycle],Data[CO/km (mg)])</f>
        <v>#N/A</v>
      </c>
      <c r="G1471" s="129" t="e" cm="1">
        <f t="array" ref="G1471">_xlfn.XLOOKUP($A1471&amp;$Q$3,Data[Index]&amp;Data[Valid Test, Can be used for conformity (Y/N)],Data[CO2/km (g)])</f>
        <v>#N/A</v>
      </c>
      <c r="H1471" s="129" t="e" cm="1">
        <f t="array" ref="H1471">_xlfn.XLOOKUP($A1471&amp;$Q$3,Data[Index]&amp;Data[Valid Test, Can be used for conformity (Y/N)],Data[THC/km (mg)])</f>
        <v>#N/A</v>
      </c>
      <c r="I1471" s="129" t="e" cm="1">
        <f t="array" ref="I1471">_xlfn.XLOOKUP($A1471&amp;$Q$3,Data[Index]&amp;Data[Valid Test, Can be used for conformity (Y/N)],Data[NOx/km (mg)])</f>
        <v>#N/A</v>
      </c>
      <c r="J1471" s="129" t="e" cm="1">
        <f t="array" ref="J1471">_xlfn.XLOOKUP($A1471&amp;$Q$3,Data[Index]&amp;Data[Valid Test, Can be used for conformity (Y/N)],Data[THC + NOx/km (mg)])</f>
        <v>#N/A</v>
      </c>
      <c r="K1471" s="142" t="e" cm="1">
        <f t="array" ref="K1471">_xlfn.XLOOKUP($A1471&amp;$Q$3,Data[Index]&amp;Data[Valid Test, Can be used for conformity (Y/N)],Data[PN/km ('#)])</f>
        <v>#N/A</v>
      </c>
      <c r="L1471" s="129" t="e" cm="1">
        <f t="array" ref="L1471">_xlfn.XLOOKUP($A1471&amp;$Q$3,Data[Index]&amp;Data[Valid Test, Can be used for conformity (Y/N)],Data[PM/km (mg)])</f>
        <v>#N/A</v>
      </c>
      <c r="M1471" s="126" t="e" cm="1">
        <f t="array" ref="M1471">_xlfn.XLOOKUP($A1471&amp;$Q$3,Data[Index]&amp;Data[Valid Test, Can be used for conformity (Y/N)],Data[CH4 (mg/km)])</f>
        <v>#N/A</v>
      </c>
      <c r="N1471" s="126" t="e" cm="1">
        <f t="array" ref="N1471">_xlfn.XLOOKUP($A1471&amp;$Q$3,Data[Index]&amp;Data[Valid Test, Can be used for conformity (Y/N)],Data[N20 (mg/km)])</f>
        <v>#N/A</v>
      </c>
      <c r="O1471" s="129" t="e" cm="1">
        <f t="array" ref="O1471">_xlfn.XLOOKUP($A1471&amp;$Q$3,Data[Index]&amp;Data[Valid Test, Can be used for conformity (Y/N)],Data[l/100km])</f>
        <v>#N/A</v>
      </c>
      <c r="P1471" s="138" t="e">
        <f>_xlfn.XLOOKUP($A1471,Data[Index],Data[Comments])</f>
        <v>#N/A</v>
      </c>
    </row>
    <row r="1472" spans="1:16" x14ac:dyDescent="0.2">
      <c r="A1472" s="129"/>
      <c r="B1472" s="129"/>
      <c r="C1472" s="129" t="e" cm="1">
        <f t="array" ref="C1472">_xlfn.XLOOKUP($A1472&amp;$Q$3&amp;$R$3,Data[Index]&amp;Data[Valid Test, Can be used for conformity (Y/N)]&amp;Data[Cycle],Data[Test Name])</f>
        <v>#N/A</v>
      </c>
      <c r="D1472" s="167" t="e" cm="1">
        <f t="array" ref="D1472">_xlfn.XLOOKUP($A1472&amp;$Q$3&amp;$R$3,Data[Index]&amp;Data[Valid Test, Can be used for conformity (Y/N)]&amp;Data[Cycle],Data[Mileage (Miles)])</f>
        <v>#N/A</v>
      </c>
      <c r="E1472" s="130" t="e" cm="1">
        <f t="array" ref="E1472">_xlfn.XLOOKUP($A1472&amp;$Q$3&amp;$R$3,Data[Index]&amp;Data[Valid Test, Can be used for conformity (Y/N)]&amp;Data[Cycle],Data[Date])</f>
        <v>#N/A</v>
      </c>
      <c r="F1472" s="129" t="e" cm="1">
        <f t="array" ref="F1472">_xlfn.XLOOKUP($A1472&amp;$Q$3&amp;$R$3,Data[Index]&amp;Data[Valid Test, Can be used for conformity (Y/N)]&amp;Data[Cycle],Data[CO/km (mg)])</f>
        <v>#N/A</v>
      </c>
      <c r="G1472" s="129" t="e" cm="1">
        <f t="array" ref="G1472">_xlfn.XLOOKUP($A1472&amp;$Q$3,Data[Index]&amp;Data[Valid Test, Can be used for conformity (Y/N)],Data[CO2/km (g)])</f>
        <v>#N/A</v>
      </c>
      <c r="H1472" s="129" t="e" cm="1">
        <f t="array" ref="H1472">_xlfn.XLOOKUP($A1472&amp;$Q$3,Data[Index]&amp;Data[Valid Test, Can be used for conformity (Y/N)],Data[THC/km (mg)])</f>
        <v>#N/A</v>
      </c>
      <c r="I1472" s="129" t="e" cm="1">
        <f t="array" ref="I1472">_xlfn.XLOOKUP($A1472&amp;$Q$3,Data[Index]&amp;Data[Valid Test, Can be used for conformity (Y/N)],Data[NOx/km (mg)])</f>
        <v>#N/A</v>
      </c>
      <c r="J1472" s="129" t="e" cm="1">
        <f t="array" ref="J1472">_xlfn.XLOOKUP($A1472&amp;$Q$3,Data[Index]&amp;Data[Valid Test, Can be used for conformity (Y/N)],Data[THC + NOx/km (mg)])</f>
        <v>#N/A</v>
      </c>
      <c r="K1472" s="142" t="e" cm="1">
        <f t="array" ref="K1472">_xlfn.XLOOKUP($A1472&amp;$Q$3,Data[Index]&amp;Data[Valid Test, Can be used for conformity (Y/N)],Data[PN/km ('#)])</f>
        <v>#N/A</v>
      </c>
      <c r="L1472" s="129" t="e" cm="1">
        <f t="array" ref="L1472">_xlfn.XLOOKUP($A1472&amp;$Q$3,Data[Index]&amp;Data[Valid Test, Can be used for conformity (Y/N)],Data[PM/km (mg)])</f>
        <v>#N/A</v>
      </c>
      <c r="M1472" s="126" t="e" cm="1">
        <f t="array" ref="M1472">_xlfn.XLOOKUP($A1472&amp;$Q$3,Data[Index]&amp;Data[Valid Test, Can be used for conformity (Y/N)],Data[CH4 (mg/km)])</f>
        <v>#N/A</v>
      </c>
      <c r="N1472" s="126" t="e" cm="1">
        <f t="array" ref="N1472">_xlfn.XLOOKUP($A1472&amp;$Q$3,Data[Index]&amp;Data[Valid Test, Can be used for conformity (Y/N)],Data[N20 (mg/km)])</f>
        <v>#N/A</v>
      </c>
      <c r="O1472" s="129" t="e" cm="1">
        <f t="array" ref="O1472">_xlfn.XLOOKUP($A1472&amp;$Q$3,Data[Index]&amp;Data[Valid Test, Can be used for conformity (Y/N)],Data[l/100km])</f>
        <v>#N/A</v>
      </c>
      <c r="P1472" s="138" t="e">
        <f>_xlfn.XLOOKUP($A1472,Data[Index],Data[Comments])</f>
        <v>#N/A</v>
      </c>
    </row>
    <row r="1473" spans="1:16" x14ac:dyDescent="0.2">
      <c r="A1473" s="129"/>
      <c r="B1473" s="129"/>
      <c r="C1473" s="129" t="e" cm="1">
        <f t="array" ref="C1473">_xlfn.XLOOKUP($A1473&amp;$Q$3&amp;$R$3,Data[Index]&amp;Data[Valid Test, Can be used for conformity (Y/N)]&amp;Data[Cycle],Data[Test Name])</f>
        <v>#N/A</v>
      </c>
      <c r="D1473" s="167" t="e" cm="1">
        <f t="array" ref="D1473">_xlfn.XLOOKUP($A1473&amp;$Q$3&amp;$R$3,Data[Index]&amp;Data[Valid Test, Can be used for conformity (Y/N)]&amp;Data[Cycle],Data[Mileage (Miles)])</f>
        <v>#N/A</v>
      </c>
      <c r="E1473" s="130" t="e" cm="1">
        <f t="array" ref="E1473">_xlfn.XLOOKUP($A1473&amp;$Q$3&amp;$R$3,Data[Index]&amp;Data[Valid Test, Can be used for conformity (Y/N)]&amp;Data[Cycle],Data[Date])</f>
        <v>#N/A</v>
      </c>
      <c r="F1473" s="129" t="e" cm="1">
        <f t="array" ref="F1473">_xlfn.XLOOKUP($A1473&amp;$Q$3&amp;$R$3,Data[Index]&amp;Data[Valid Test, Can be used for conformity (Y/N)]&amp;Data[Cycle],Data[CO/km (mg)])</f>
        <v>#N/A</v>
      </c>
      <c r="G1473" s="129" t="e" cm="1">
        <f t="array" ref="G1473">_xlfn.XLOOKUP($A1473&amp;$Q$3,Data[Index]&amp;Data[Valid Test, Can be used for conformity (Y/N)],Data[CO2/km (g)])</f>
        <v>#N/A</v>
      </c>
      <c r="H1473" s="129" t="e" cm="1">
        <f t="array" ref="H1473">_xlfn.XLOOKUP($A1473&amp;$Q$3,Data[Index]&amp;Data[Valid Test, Can be used for conformity (Y/N)],Data[THC/km (mg)])</f>
        <v>#N/A</v>
      </c>
      <c r="I1473" s="129" t="e" cm="1">
        <f t="array" ref="I1473">_xlfn.XLOOKUP($A1473&amp;$Q$3,Data[Index]&amp;Data[Valid Test, Can be used for conformity (Y/N)],Data[NOx/km (mg)])</f>
        <v>#N/A</v>
      </c>
      <c r="J1473" s="129" t="e" cm="1">
        <f t="array" ref="J1473">_xlfn.XLOOKUP($A1473&amp;$Q$3,Data[Index]&amp;Data[Valid Test, Can be used for conformity (Y/N)],Data[THC + NOx/km (mg)])</f>
        <v>#N/A</v>
      </c>
      <c r="K1473" s="142" t="e" cm="1">
        <f t="array" ref="K1473">_xlfn.XLOOKUP($A1473&amp;$Q$3,Data[Index]&amp;Data[Valid Test, Can be used for conformity (Y/N)],Data[PN/km ('#)])</f>
        <v>#N/A</v>
      </c>
      <c r="L1473" s="129" t="e" cm="1">
        <f t="array" ref="L1473">_xlfn.XLOOKUP($A1473&amp;$Q$3,Data[Index]&amp;Data[Valid Test, Can be used for conformity (Y/N)],Data[PM/km (mg)])</f>
        <v>#N/A</v>
      </c>
      <c r="M1473" s="126" t="e" cm="1">
        <f t="array" ref="M1473">_xlfn.XLOOKUP($A1473&amp;$Q$3,Data[Index]&amp;Data[Valid Test, Can be used for conformity (Y/N)],Data[CH4 (mg/km)])</f>
        <v>#N/A</v>
      </c>
      <c r="N1473" s="126" t="e" cm="1">
        <f t="array" ref="N1473">_xlfn.XLOOKUP($A1473&amp;$Q$3,Data[Index]&amp;Data[Valid Test, Can be used for conformity (Y/N)],Data[N20 (mg/km)])</f>
        <v>#N/A</v>
      </c>
      <c r="O1473" s="129" t="e" cm="1">
        <f t="array" ref="O1473">_xlfn.XLOOKUP($A1473&amp;$Q$3,Data[Index]&amp;Data[Valid Test, Can be used for conformity (Y/N)],Data[l/100km])</f>
        <v>#N/A</v>
      </c>
      <c r="P1473" s="138">
        <f>_xlfn.XLOOKUP($A1473,Data[Index],Data[Comments])</f>
        <v>0</v>
      </c>
    </row>
    <row r="1474" spans="1:16" x14ac:dyDescent="0.2">
      <c r="A1474" s="129"/>
      <c r="B1474" s="129"/>
      <c r="C1474" s="129" t="e" cm="1">
        <f t="array" ref="C1474">_xlfn.XLOOKUP($A1474&amp;$Q$3&amp;$R$3,Data[Index]&amp;Data[Valid Test, Can be used for conformity (Y/N)]&amp;Data[Cycle],Data[Test Name])</f>
        <v>#N/A</v>
      </c>
      <c r="D1474" s="167" t="e" cm="1">
        <f t="array" ref="D1474">_xlfn.XLOOKUP($A1474&amp;$Q$3&amp;$R$3,Data[Index]&amp;Data[Valid Test, Can be used for conformity (Y/N)]&amp;Data[Cycle],Data[Mileage (Miles)])</f>
        <v>#N/A</v>
      </c>
      <c r="E1474" s="130" t="e" cm="1">
        <f t="array" ref="E1474">_xlfn.XLOOKUP($A1474&amp;$Q$3&amp;$R$3,Data[Index]&amp;Data[Valid Test, Can be used for conformity (Y/N)]&amp;Data[Cycle],Data[Date])</f>
        <v>#N/A</v>
      </c>
      <c r="F1474" s="129" t="e" cm="1">
        <f t="array" ref="F1474">_xlfn.XLOOKUP($A1474&amp;$Q$3&amp;$R$3,Data[Index]&amp;Data[Valid Test, Can be used for conformity (Y/N)]&amp;Data[Cycle],Data[CO/km (mg)])</f>
        <v>#N/A</v>
      </c>
      <c r="G1474" s="129" t="e" cm="1">
        <f t="array" ref="G1474">_xlfn.XLOOKUP($A1474&amp;$Q$3,Data[Index]&amp;Data[Valid Test, Can be used for conformity (Y/N)],Data[CO2/km (g)])</f>
        <v>#N/A</v>
      </c>
      <c r="H1474" s="129" t="e" cm="1">
        <f t="array" ref="H1474">_xlfn.XLOOKUP($A1474&amp;$Q$3,Data[Index]&amp;Data[Valid Test, Can be used for conformity (Y/N)],Data[THC/km (mg)])</f>
        <v>#N/A</v>
      </c>
      <c r="I1474" s="129" t="e" cm="1">
        <f t="array" ref="I1474">_xlfn.XLOOKUP($A1474&amp;$Q$3,Data[Index]&amp;Data[Valid Test, Can be used for conformity (Y/N)],Data[NOx/km (mg)])</f>
        <v>#N/A</v>
      </c>
      <c r="J1474" s="129" t="e" cm="1">
        <f t="array" ref="J1474">_xlfn.XLOOKUP($A1474&amp;$Q$3,Data[Index]&amp;Data[Valid Test, Can be used for conformity (Y/N)],Data[THC + NOx/km (mg)])</f>
        <v>#N/A</v>
      </c>
      <c r="K1474" s="142" t="e" cm="1">
        <f t="array" ref="K1474">_xlfn.XLOOKUP($A1474&amp;$Q$3,Data[Index]&amp;Data[Valid Test, Can be used for conformity (Y/N)],Data[PN/km ('#)])</f>
        <v>#N/A</v>
      </c>
      <c r="L1474" s="129" t="e" cm="1">
        <f t="array" ref="L1474">_xlfn.XLOOKUP($A1474&amp;$Q$3,Data[Index]&amp;Data[Valid Test, Can be used for conformity (Y/N)],Data[PM/km (mg)])</f>
        <v>#N/A</v>
      </c>
      <c r="M1474" s="126" t="e" cm="1">
        <f t="array" ref="M1474">_xlfn.XLOOKUP($A1474&amp;$Q$3,Data[Index]&amp;Data[Valid Test, Can be used for conformity (Y/N)],Data[CH4 (mg/km)])</f>
        <v>#N/A</v>
      </c>
      <c r="N1474" s="126" t="e" cm="1">
        <f t="array" ref="N1474">_xlfn.XLOOKUP($A1474&amp;$Q$3,Data[Index]&amp;Data[Valid Test, Can be used for conformity (Y/N)],Data[N20 (mg/km)])</f>
        <v>#N/A</v>
      </c>
      <c r="O1474" s="129" t="e" cm="1">
        <f t="array" ref="O1474">_xlfn.XLOOKUP($A1474&amp;$Q$3,Data[Index]&amp;Data[Valid Test, Can be used for conformity (Y/N)],Data[l/100km])</f>
        <v>#N/A</v>
      </c>
      <c r="P1474" s="138">
        <f>_xlfn.XLOOKUP($A1474,Data[Index],Data[Comments])</f>
        <v>0</v>
      </c>
    </row>
    <row r="1475" spans="1:16" x14ac:dyDescent="0.2">
      <c r="A1475" s="129"/>
      <c r="B1475" s="129"/>
      <c r="C1475" s="129" t="e" cm="1">
        <f t="array" ref="C1475">_xlfn.XLOOKUP($A1475&amp;$Q$3&amp;$R$3,Data[Index]&amp;Data[Valid Test, Can be used for conformity (Y/N)]&amp;Data[Cycle],Data[Test Name])</f>
        <v>#N/A</v>
      </c>
      <c r="D1475" s="167" t="e" cm="1">
        <f t="array" ref="D1475">_xlfn.XLOOKUP($A1475&amp;$Q$3&amp;$R$3,Data[Index]&amp;Data[Valid Test, Can be used for conformity (Y/N)]&amp;Data[Cycle],Data[Mileage (Miles)])</f>
        <v>#N/A</v>
      </c>
      <c r="E1475" s="130" t="e" cm="1">
        <f t="array" ref="E1475">_xlfn.XLOOKUP($A1475&amp;$Q$3&amp;$R$3,Data[Index]&amp;Data[Valid Test, Can be used for conformity (Y/N)]&amp;Data[Cycle],Data[Date])</f>
        <v>#N/A</v>
      </c>
      <c r="F1475" s="129" t="e" cm="1">
        <f t="array" ref="F1475">_xlfn.XLOOKUP($A1475&amp;$Q$3&amp;$R$3,Data[Index]&amp;Data[Valid Test, Can be used for conformity (Y/N)]&amp;Data[Cycle],Data[CO/km (mg)])</f>
        <v>#N/A</v>
      </c>
      <c r="G1475" s="129" t="e" cm="1">
        <f t="array" ref="G1475">_xlfn.XLOOKUP($A1475&amp;$Q$3,Data[Index]&amp;Data[Valid Test, Can be used for conformity (Y/N)],Data[CO2/km (g)])</f>
        <v>#N/A</v>
      </c>
      <c r="H1475" s="129" t="e" cm="1">
        <f t="array" ref="H1475">_xlfn.XLOOKUP($A1475&amp;$Q$3,Data[Index]&amp;Data[Valid Test, Can be used for conformity (Y/N)],Data[THC/km (mg)])</f>
        <v>#N/A</v>
      </c>
      <c r="I1475" s="129" t="e" cm="1">
        <f t="array" ref="I1475">_xlfn.XLOOKUP($A1475&amp;$Q$3,Data[Index]&amp;Data[Valid Test, Can be used for conformity (Y/N)],Data[NOx/km (mg)])</f>
        <v>#N/A</v>
      </c>
      <c r="J1475" s="129" t="e" cm="1">
        <f t="array" ref="J1475">_xlfn.XLOOKUP($A1475&amp;$Q$3,Data[Index]&amp;Data[Valid Test, Can be used for conformity (Y/N)],Data[THC + NOx/km (mg)])</f>
        <v>#N/A</v>
      </c>
      <c r="K1475" s="142" t="e" cm="1">
        <f t="array" ref="K1475">_xlfn.XLOOKUP($A1475&amp;$Q$3,Data[Index]&amp;Data[Valid Test, Can be used for conformity (Y/N)],Data[PN/km ('#)])</f>
        <v>#N/A</v>
      </c>
      <c r="L1475" s="129" t="e" cm="1">
        <f t="array" ref="L1475">_xlfn.XLOOKUP($A1475&amp;$Q$3,Data[Index]&amp;Data[Valid Test, Can be used for conformity (Y/N)],Data[PM/km (mg)])</f>
        <v>#N/A</v>
      </c>
      <c r="M1475" s="126" t="e" cm="1">
        <f t="array" ref="M1475">_xlfn.XLOOKUP($A1475&amp;$Q$3,Data[Index]&amp;Data[Valid Test, Can be used for conformity (Y/N)],Data[CH4 (mg/km)])</f>
        <v>#N/A</v>
      </c>
      <c r="N1475" s="126" t="e" cm="1">
        <f t="array" ref="N1475">_xlfn.XLOOKUP($A1475&amp;$Q$3,Data[Index]&amp;Data[Valid Test, Can be used for conformity (Y/N)],Data[N20 (mg/km)])</f>
        <v>#N/A</v>
      </c>
      <c r="O1475" s="129" t="e" cm="1">
        <f t="array" ref="O1475">_xlfn.XLOOKUP($A1475&amp;$Q$3,Data[Index]&amp;Data[Valid Test, Can be used for conformity (Y/N)],Data[l/100km])</f>
        <v>#N/A</v>
      </c>
      <c r="P1475" s="138" t="e">
        <f>_xlfn.XLOOKUP($A1475,Data[Index],Data[Comments])</f>
        <v>#N/A</v>
      </c>
    </row>
    <row r="1476" spans="1:16" x14ac:dyDescent="0.2">
      <c r="A1476" s="129"/>
      <c r="B1476" s="129"/>
      <c r="C1476" s="129" t="e" cm="1">
        <f t="array" ref="C1476">_xlfn.XLOOKUP($A1476&amp;$Q$3&amp;$R$3,Data[Index]&amp;Data[Valid Test, Can be used for conformity (Y/N)]&amp;Data[Cycle],Data[Test Name])</f>
        <v>#N/A</v>
      </c>
      <c r="D1476" s="167" t="e" cm="1">
        <f t="array" ref="D1476">_xlfn.XLOOKUP($A1476&amp;$Q$3&amp;$R$3,Data[Index]&amp;Data[Valid Test, Can be used for conformity (Y/N)]&amp;Data[Cycle],Data[Mileage (Miles)])</f>
        <v>#N/A</v>
      </c>
      <c r="E1476" s="130" t="e" cm="1">
        <f t="array" ref="E1476">_xlfn.XLOOKUP($A1476&amp;$Q$3&amp;$R$3,Data[Index]&amp;Data[Valid Test, Can be used for conformity (Y/N)]&amp;Data[Cycle],Data[Date])</f>
        <v>#N/A</v>
      </c>
      <c r="F1476" s="129" t="e" cm="1">
        <f t="array" ref="F1476">_xlfn.XLOOKUP($A1476&amp;$Q$3&amp;$R$3,Data[Index]&amp;Data[Valid Test, Can be used for conformity (Y/N)]&amp;Data[Cycle],Data[CO/km (mg)])</f>
        <v>#N/A</v>
      </c>
      <c r="G1476" s="129" t="e" cm="1">
        <f t="array" ref="G1476">_xlfn.XLOOKUP($A1476&amp;$Q$3,Data[Index]&amp;Data[Valid Test, Can be used for conformity (Y/N)],Data[CO2/km (g)])</f>
        <v>#N/A</v>
      </c>
      <c r="H1476" s="129" t="e" cm="1">
        <f t="array" ref="H1476">_xlfn.XLOOKUP($A1476&amp;$Q$3,Data[Index]&amp;Data[Valid Test, Can be used for conformity (Y/N)],Data[THC/km (mg)])</f>
        <v>#N/A</v>
      </c>
      <c r="I1476" s="129" t="e" cm="1">
        <f t="array" ref="I1476">_xlfn.XLOOKUP($A1476&amp;$Q$3,Data[Index]&amp;Data[Valid Test, Can be used for conformity (Y/N)],Data[NOx/km (mg)])</f>
        <v>#N/A</v>
      </c>
      <c r="J1476" s="129" t="e" cm="1">
        <f t="array" ref="J1476">_xlfn.XLOOKUP($A1476&amp;$Q$3,Data[Index]&amp;Data[Valid Test, Can be used for conformity (Y/N)],Data[THC + NOx/km (mg)])</f>
        <v>#N/A</v>
      </c>
      <c r="K1476" s="142" t="e" cm="1">
        <f t="array" ref="K1476">_xlfn.XLOOKUP($A1476&amp;$Q$3,Data[Index]&amp;Data[Valid Test, Can be used for conformity (Y/N)],Data[PN/km ('#)])</f>
        <v>#N/A</v>
      </c>
      <c r="L1476" s="129" t="e" cm="1">
        <f t="array" ref="L1476">_xlfn.XLOOKUP($A1476&amp;$Q$3,Data[Index]&amp;Data[Valid Test, Can be used for conformity (Y/N)],Data[PM/km (mg)])</f>
        <v>#N/A</v>
      </c>
      <c r="M1476" s="126" t="e" cm="1">
        <f t="array" ref="M1476">_xlfn.XLOOKUP($A1476&amp;$Q$3,Data[Index]&amp;Data[Valid Test, Can be used for conformity (Y/N)],Data[CH4 (mg/km)])</f>
        <v>#N/A</v>
      </c>
      <c r="N1476" s="126" t="e" cm="1">
        <f t="array" ref="N1476">_xlfn.XLOOKUP($A1476&amp;$Q$3,Data[Index]&amp;Data[Valid Test, Can be used for conformity (Y/N)],Data[N20 (mg/km)])</f>
        <v>#N/A</v>
      </c>
      <c r="O1476" s="129" t="e" cm="1">
        <f t="array" ref="O1476">_xlfn.XLOOKUP($A1476&amp;$Q$3,Data[Index]&amp;Data[Valid Test, Can be used for conformity (Y/N)],Data[l/100km])</f>
        <v>#N/A</v>
      </c>
      <c r="P1476" s="138">
        <f>_xlfn.XLOOKUP($A1476,Data[Index],Data[Comments])</f>
        <v>0</v>
      </c>
    </row>
    <row r="1477" spans="1:16" x14ac:dyDescent="0.2">
      <c r="A1477" s="129"/>
      <c r="B1477" s="129"/>
      <c r="C1477" s="129" t="e" cm="1">
        <f t="array" ref="C1477">_xlfn.XLOOKUP($A1477&amp;$Q$3&amp;$R$3,Data[Index]&amp;Data[Valid Test, Can be used for conformity (Y/N)]&amp;Data[Cycle],Data[Test Name])</f>
        <v>#N/A</v>
      </c>
      <c r="D1477" s="167" t="e" cm="1">
        <f t="array" ref="D1477">_xlfn.XLOOKUP($A1477&amp;$Q$3&amp;$R$3,Data[Index]&amp;Data[Valid Test, Can be used for conformity (Y/N)]&amp;Data[Cycle],Data[Mileage (Miles)])</f>
        <v>#N/A</v>
      </c>
      <c r="E1477" s="130" t="e" cm="1">
        <f t="array" ref="E1477">_xlfn.XLOOKUP($A1477&amp;$Q$3&amp;$R$3,Data[Index]&amp;Data[Valid Test, Can be used for conformity (Y/N)]&amp;Data[Cycle],Data[Date])</f>
        <v>#N/A</v>
      </c>
      <c r="F1477" s="129" t="e" cm="1">
        <f t="array" ref="F1477">_xlfn.XLOOKUP($A1477&amp;$Q$3&amp;$R$3,Data[Index]&amp;Data[Valid Test, Can be used for conformity (Y/N)]&amp;Data[Cycle],Data[CO/km (mg)])</f>
        <v>#N/A</v>
      </c>
      <c r="G1477" s="129" t="e" cm="1">
        <f t="array" ref="G1477">_xlfn.XLOOKUP($A1477&amp;$Q$3,Data[Index]&amp;Data[Valid Test, Can be used for conformity (Y/N)],Data[CO2/km (g)])</f>
        <v>#N/A</v>
      </c>
      <c r="H1477" s="129" t="e" cm="1">
        <f t="array" ref="H1477">_xlfn.XLOOKUP($A1477&amp;$Q$3,Data[Index]&amp;Data[Valid Test, Can be used for conformity (Y/N)],Data[THC/km (mg)])</f>
        <v>#N/A</v>
      </c>
      <c r="I1477" s="129" t="e" cm="1">
        <f t="array" ref="I1477">_xlfn.XLOOKUP($A1477&amp;$Q$3,Data[Index]&amp;Data[Valid Test, Can be used for conformity (Y/N)],Data[NOx/km (mg)])</f>
        <v>#N/A</v>
      </c>
      <c r="J1477" s="129" t="e" cm="1">
        <f t="array" ref="J1477">_xlfn.XLOOKUP($A1477&amp;$Q$3,Data[Index]&amp;Data[Valid Test, Can be used for conformity (Y/N)],Data[THC + NOx/km (mg)])</f>
        <v>#N/A</v>
      </c>
      <c r="K1477" s="142" t="e" cm="1">
        <f t="array" ref="K1477">_xlfn.XLOOKUP($A1477&amp;$Q$3,Data[Index]&amp;Data[Valid Test, Can be used for conformity (Y/N)],Data[PN/km ('#)])</f>
        <v>#N/A</v>
      </c>
      <c r="L1477" s="129" t="e" cm="1">
        <f t="array" ref="L1477">_xlfn.XLOOKUP($A1477&amp;$Q$3,Data[Index]&amp;Data[Valid Test, Can be used for conformity (Y/N)],Data[PM/km (mg)])</f>
        <v>#N/A</v>
      </c>
      <c r="M1477" s="126" t="e" cm="1">
        <f t="array" ref="M1477">_xlfn.XLOOKUP($A1477&amp;$Q$3,Data[Index]&amp;Data[Valid Test, Can be used for conformity (Y/N)],Data[CH4 (mg/km)])</f>
        <v>#N/A</v>
      </c>
      <c r="N1477" s="126" t="e" cm="1">
        <f t="array" ref="N1477">_xlfn.XLOOKUP($A1477&amp;$Q$3,Data[Index]&amp;Data[Valid Test, Can be used for conformity (Y/N)],Data[N20 (mg/km)])</f>
        <v>#N/A</v>
      </c>
      <c r="O1477" s="129" t="e" cm="1">
        <f t="array" ref="O1477">_xlfn.XLOOKUP($A1477&amp;$Q$3,Data[Index]&amp;Data[Valid Test, Can be used for conformity (Y/N)],Data[l/100km])</f>
        <v>#N/A</v>
      </c>
      <c r="P1477" s="138">
        <f>_xlfn.XLOOKUP($A1477,Data[Index],Data[Comments])</f>
        <v>0</v>
      </c>
    </row>
    <row r="1478" spans="1:16" x14ac:dyDescent="0.2">
      <c r="A1478" s="129"/>
      <c r="B1478" s="129"/>
      <c r="C1478" s="129" t="e" cm="1">
        <f t="array" ref="C1478">_xlfn.XLOOKUP($A1478&amp;$Q$3&amp;$R$3,Data[Index]&amp;Data[Valid Test, Can be used for conformity (Y/N)]&amp;Data[Cycle],Data[Test Name])</f>
        <v>#N/A</v>
      </c>
      <c r="D1478" s="167" t="e" cm="1">
        <f t="array" ref="D1478">_xlfn.XLOOKUP($A1478&amp;$Q$3&amp;$R$3,Data[Index]&amp;Data[Valid Test, Can be used for conformity (Y/N)]&amp;Data[Cycle],Data[Mileage (Miles)])</f>
        <v>#N/A</v>
      </c>
      <c r="E1478" s="130" t="e" cm="1">
        <f t="array" ref="E1478">_xlfn.XLOOKUP($A1478&amp;$Q$3&amp;$R$3,Data[Index]&amp;Data[Valid Test, Can be used for conformity (Y/N)]&amp;Data[Cycle],Data[Date])</f>
        <v>#N/A</v>
      </c>
      <c r="F1478" s="129" t="e" cm="1">
        <f t="array" ref="F1478">_xlfn.XLOOKUP($A1478&amp;$Q$3&amp;$R$3,Data[Index]&amp;Data[Valid Test, Can be used for conformity (Y/N)]&amp;Data[Cycle],Data[CO/km (mg)])</f>
        <v>#N/A</v>
      </c>
      <c r="G1478" s="129" t="e" cm="1">
        <f t="array" ref="G1478">_xlfn.XLOOKUP($A1478&amp;$Q$3,Data[Index]&amp;Data[Valid Test, Can be used for conformity (Y/N)],Data[CO2/km (g)])</f>
        <v>#N/A</v>
      </c>
      <c r="H1478" s="129" t="e" cm="1">
        <f t="array" ref="H1478">_xlfn.XLOOKUP($A1478&amp;$Q$3,Data[Index]&amp;Data[Valid Test, Can be used for conformity (Y/N)],Data[THC/km (mg)])</f>
        <v>#N/A</v>
      </c>
      <c r="I1478" s="129" t="e" cm="1">
        <f t="array" ref="I1478">_xlfn.XLOOKUP($A1478&amp;$Q$3,Data[Index]&amp;Data[Valid Test, Can be used for conformity (Y/N)],Data[NOx/km (mg)])</f>
        <v>#N/A</v>
      </c>
      <c r="J1478" s="129" t="e" cm="1">
        <f t="array" ref="J1478">_xlfn.XLOOKUP($A1478&amp;$Q$3,Data[Index]&amp;Data[Valid Test, Can be used for conformity (Y/N)],Data[THC + NOx/km (mg)])</f>
        <v>#N/A</v>
      </c>
      <c r="K1478" s="142" t="e" cm="1">
        <f t="array" ref="K1478">_xlfn.XLOOKUP($A1478&amp;$Q$3,Data[Index]&amp;Data[Valid Test, Can be used for conformity (Y/N)],Data[PN/km ('#)])</f>
        <v>#N/A</v>
      </c>
      <c r="L1478" s="129" t="e" cm="1">
        <f t="array" ref="L1478">_xlfn.XLOOKUP($A1478&amp;$Q$3,Data[Index]&amp;Data[Valid Test, Can be used for conformity (Y/N)],Data[PM/km (mg)])</f>
        <v>#N/A</v>
      </c>
      <c r="M1478" s="126" t="e" cm="1">
        <f t="array" ref="M1478">_xlfn.XLOOKUP($A1478&amp;$Q$3,Data[Index]&amp;Data[Valid Test, Can be used for conformity (Y/N)],Data[CH4 (mg/km)])</f>
        <v>#N/A</v>
      </c>
      <c r="N1478" s="126" t="e" cm="1">
        <f t="array" ref="N1478">_xlfn.XLOOKUP($A1478&amp;$Q$3,Data[Index]&amp;Data[Valid Test, Can be used for conformity (Y/N)],Data[N20 (mg/km)])</f>
        <v>#N/A</v>
      </c>
      <c r="O1478" s="129" t="e" cm="1">
        <f t="array" ref="O1478">_xlfn.XLOOKUP($A1478&amp;$Q$3,Data[Index]&amp;Data[Valid Test, Can be used for conformity (Y/N)],Data[l/100km])</f>
        <v>#N/A</v>
      </c>
      <c r="P1478" s="138" t="e">
        <f>_xlfn.XLOOKUP($A1478,Data[Index],Data[Comments])</f>
        <v>#N/A</v>
      </c>
    </row>
    <row r="1479" spans="1:16" x14ac:dyDescent="0.2">
      <c r="A1479" s="129"/>
      <c r="B1479" s="129"/>
      <c r="C1479" s="129" t="e" cm="1">
        <f t="array" ref="C1479">_xlfn.XLOOKUP($A1479&amp;$Q$3&amp;$R$3,Data[Index]&amp;Data[Valid Test, Can be used for conformity (Y/N)]&amp;Data[Cycle],Data[Test Name])</f>
        <v>#N/A</v>
      </c>
      <c r="D1479" s="167" t="e" cm="1">
        <f t="array" ref="D1479">_xlfn.XLOOKUP($A1479&amp;$Q$3&amp;$R$3,Data[Index]&amp;Data[Valid Test, Can be used for conformity (Y/N)]&amp;Data[Cycle],Data[Mileage (Miles)])</f>
        <v>#N/A</v>
      </c>
      <c r="E1479" s="130" t="e" cm="1">
        <f t="array" ref="E1479">_xlfn.XLOOKUP($A1479&amp;$Q$3&amp;$R$3,Data[Index]&amp;Data[Valid Test, Can be used for conformity (Y/N)]&amp;Data[Cycle],Data[Date])</f>
        <v>#N/A</v>
      </c>
      <c r="F1479" s="129" t="e" cm="1">
        <f t="array" ref="F1479">_xlfn.XLOOKUP($A1479&amp;$Q$3&amp;$R$3,Data[Index]&amp;Data[Valid Test, Can be used for conformity (Y/N)]&amp;Data[Cycle],Data[CO/km (mg)])</f>
        <v>#N/A</v>
      </c>
      <c r="G1479" s="129" t="e" cm="1">
        <f t="array" ref="G1479">_xlfn.XLOOKUP($A1479&amp;$Q$3,Data[Index]&amp;Data[Valid Test, Can be used for conformity (Y/N)],Data[CO2/km (g)])</f>
        <v>#N/A</v>
      </c>
      <c r="H1479" s="129" t="e" cm="1">
        <f t="array" ref="H1479">_xlfn.XLOOKUP($A1479&amp;$Q$3,Data[Index]&amp;Data[Valid Test, Can be used for conformity (Y/N)],Data[THC/km (mg)])</f>
        <v>#N/A</v>
      </c>
      <c r="I1479" s="129" t="e" cm="1">
        <f t="array" ref="I1479">_xlfn.XLOOKUP($A1479&amp;$Q$3,Data[Index]&amp;Data[Valid Test, Can be used for conformity (Y/N)],Data[NOx/km (mg)])</f>
        <v>#N/A</v>
      </c>
      <c r="J1479" s="129" t="e" cm="1">
        <f t="array" ref="J1479">_xlfn.XLOOKUP($A1479&amp;$Q$3,Data[Index]&amp;Data[Valid Test, Can be used for conformity (Y/N)],Data[THC + NOx/km (mg)])</f>
        <v>#N/A</v>
      </c>
      <c r="K1479" s="142" t="e" cm="1">
        <f t="array" ref="K1479">_xlfn.XLOOKUP($A1479&amp;$Q$3,Data[Index]&amp;Data[Valid Test, Can be used for conformity (Y/N)],Data[PN/km ('#)])</f>
        <v>#N/A</v>
      </c>
      <c r="L1479" s="129" t="e" cm="1">
        <f t="array" ref="L1479">_xlfn.XLOOKUP($A1479&amp;$Q$3,Data[Index]&amp;Data[Valid Test, Can be used for conformity (Y/N)],Data[PM/km (mg)])</f>
        <v>#N/A</v>
      </c>
      <c r="M1479" s="126" t="e" cm="1">
        <f t="array" ref="M1479">_xlfn.XLOOKUP($A1479&amp;$Q$3,Data[Index]&amp;Data[Valid Test, Can be used for conformity (Y/N)],Data[CH4 (mg/km)])</f>
        <v>#N/A</v>
      </c>
      <c r="N1479" s="126" t="e" cm="1">
        <f t="array" ref="N1479">_xlfn.XLOOKUP($A1479&amp;$Q$3,Data[Index]&amp;Data[Valid Test, Can be used for conformity (Y/N)],Data[N20 (mg/km)])</f>
        <v>#N/A</v>
      </c>
      <c r="O1479" s="129" t="e" cm="1">
        <f t="array" ref="O1479">_xlfn.XLOOKUP($A1479&amp;$Q$3,Data[Index]&amp;Data[Valid Test, Can be used for conformity (Y/N)],Data[l/100km])</f>
        <v>#N/A</v>
      </c>
      <c r="P1479" s="138" t="e">
        <f>_xlfn.XLOOKUP($A1479,Data[Index],Data[Comments])</f>
        <v>#N/A</v>
      </c>
    </row>
    <row r="1480" spans="1:16" x14ac:dyDescent="0.2">
      <c r="A1480" s="129"/>
      <c r="B1480" s="129"/>
      <c r="C1480" s="129" t="e" cm="1">
        <f t="array" ref="C1480">_xlfn.XLOOKUP($A1480&amp;$Q$3&amp;$R$3,Data[Index]&amp;Data[Valid Test, Can be used for conformity (Y/N)]&amp;Data[Cycle],Data[Test Name])</f>
        <v>#N/A</v>
      </c>
      <c r="D1480" s="167" t="e" cm="1">
        <f t="array" ref="D1480">_xlfn.XLOOKUP($A1480&amp;$Q$3&amp;$R$3,Data[Index]&amp;Data[Valid Test, Can be used for conformity (Y/N)]&amp;Data[Cycle],Data[Mileage (Miles)])</f>
        <v>#N/A</v>
      </c>
      <c r="E1480" s="130" t="e" cm="1">
        <f t="array" ref="E1480">_xlfn.XLOOKUP($A1480&amp;$Q$3&amp;$R$3,Data[Index]&amp;Data[Valid Test, Can be used for conformity (Y/N)]&amp;Data[Cycle],Data[Date])</f>
        <v>#N/A</v>
      </c>
      <c r="F1480" s="129" t="e" cm="1">
        <f t="array" ref="F1480">_xlfn.XLOOKUP($A1480&amp;$Q$3&amp;$R$3,Data[Index]&amp;Data[Valid Test, Can be used for conformity (Y/N)]&amp;Data[Cycle],Data[CO/km (mg)])</f>
        <v>#N/A</v>
      </c>
      <c r="G1480" s="129" t="e" cm="1">
        <f t="array" ref="G1480">_xlfn.XLOOKUP($A1480&amp;$Q$3,Data[Index]&amp;Data[Valid Test, Can be used for conformity (Y/N)],Data[CO2/km (g)])</f>
        <v>#N/A</v>
      </c>
      <c r="H1480" s="129" t="e" cm="1">
        <f t="array" ref="H1480">_xlfn.XLOOKUP($A1480&amp;$Q$3,Data[Index]&amp;Data[Valid Test, Can be used for conformity (Y/N)],Data[THC/km (mg)])</f>
        <v>#N/A</v>
      </c>
      <c r="I1480" s="129" t="e" cm="1">
        <f t="array" ref="I1480">_xlfn.XLOOKUP($A1480&amp;$Q$3,Data[Index]&amp;Data[Valid Test, Can be used for conformity (Y/N)],Data[NOx/km (mg)])</f>
        <v>#N/A</v>
      </c>
      <c r="J1480" s="129" t="e" cm="1">
        <f t="array" ref="J1480">_xlfn.XLOOKUP($A1480&amp;$Q$3,Data[Index]&amp;Data[Valid Test, Can be used for conformity (Y/N)],Data[THC + NOx/km (mg)])</f>
        <v>#N/A</v>
      </c>
      <c r="K1480" s="142" t="e" cm="1">
        <f t="array" ref="K1480">_xlfn.XLOOKUP($A1480&amp;$Q$3,Data[Index]&amp;Data[Valid Test, Can be used for conformity (Y/N)],Data[PN/km ('#)])</f>
        <v>#N/A</v>
      </c>
      <c r="L1480" s="129" t="e" cm="1">
        <f t="array" ref="L1480">_xlfn.XLOOKUP($A1480&amp;$Q$3,Data[Index]&amp;Data[Valid Test, Can be used for conformity (Y/N)],Data[PM/km (mg)])</f>
        <v>#N/A</v>
      </c>
      <c r="M1480" s="126" t="e" cm="1">
        <f t="array" ref="M1480">_xlfn.XLOOKUP($A1480&amp;$Q$3,Data[Index]&amp;Data[Valid Test, Can be used for conformity (Y/N)],Data[CH4 (mg/km)])</f>
        <v>#N/A</v>
      </c>
      <c r="N1480" s="126" t="e" cm="1">
        <f t="array" ref="N1480">_xlfn.XLOOKUP($A1480&amp;$Q$3,Data[Index]&amp;Data[Valid Test, Can be used for conformity (Y/N)],Data[N20 (mg/km)])</f>
        <v>#N/A</v>
      </c>
      <c r="O1480" s="129" t="e" cm="1">
        <f t="array" ref="O1480">_xlfn.XLOOKUP($A1480&amp;$Q$3,Data[Index]&amp;Data[Valid Test, Can be used for conformity (Y/N)],Data[l/100km])</f>
        <v>#N/A</v>
      </c>
      <c r="P1480" s="138" t="e">
        <f>_xlfn.XLOOKUP($A1480,Data[Index],Data[Comments])</f>
        <v>#N/A</v>
      </c>
    </row>
    <row r="1481" spans="1:16" x14ac:dyDescent="0.2">
      <c r="A1481" s="129"/>
      <c r="B1481" s="129"/>
      <c r="C1481" s="129" t="e" cm="1">
        <f t="array" ref="C1481">_xlfn.XLOOKUP($A1481&amp;$Q$3&amp;$R$3,Data[Index]&amp;Data[Valid Test, Can be used for conformity (Y/N)]&amp;Data[Cycle],Data[Test Name])</f>
        <v>#N/A</v>
      </c>
      <c r="D1481" s="167" t="e" cm="1">
        <f t="array" ref="D1481">_xlfn.XLOOKUP($A1481&amp;$Q$3&amp;$R$3,Data[Index]&amp;Data[Valid Test, Can be used for conformity (Y/N)]&amp;Data[Cycle],Data[Mileage (Miles)])</f>
        <v>#N/A</v>
      </c>
      <c r="E1481" s="130" t="e" cm="1">
        <f t="array" ref="E1481">_xlfn.XLOOKUP($A1481&amp;$Q$3&amp;$R$3,Data[Index]&amp;Data[Valid Test, Can be used for conformity (Y/N)]&amp;Data[Cycle],Data[Date])</f>
        <v>#N/A</v>
      </c>
      <c r="F1481" s="129" t="e" cm="1">
        <f t="array" ref="F1481">_xlfn.XLOOKUP($A1481&amp;$Q$3&amp;$R$3,Data[Index]&amp;Data[Valid Test, Can be used for conformity (Y/N)]&amp;Data[Cycle],Data[CO/km (mg)])</f>
        <v>#N/A</v>
      </c>
      <c r="G1481" s="129" t="e" cm="1">
        <f t="array" ref="G1481">_xlfn.XLOOKUP($A1481&amp;$Q$3,Data[Index]&amp;Data[Valid Test, Can be used for conformity (Y/N)],Data[CO2/km (g)])</f>
        <v>#N/A</v>
      </c>
      <c r="H1481" s="129" t="e" cm="1">
        <f t="array" ref="H1481">_xlfn.XLOOKUP($A1481&amp;$Q$3,Data[Index]&amp;Data[Valid Test, Can be used for conformity (Y/N)],Data[THC/km (mg)])</f>
        <v>#N/A</v>
      </c>
      <c r="I1481" s="129" t="e" cm="1">
        <f t="array" ref="I1481">_xlfn.XLOOKUP($A1481&amp;$Q$3,Data[Index]&amp;Data[Valid Test, Can be used for conformity (Y/N)],Data[NOx/km (mg)])</f>
        <v>#N/A</v>
      </c>
      <c r="J1481" s="129" t="e" cm="1">
        <f t="array" ref="J1481">_xlfn.XLOOKUP($A1481&amp;$Q$3,Data[Index]&amp;Data[Valid Test, Can be used for conformity (Y/N)],Data[THC + NOx/km (mg)])</f>
        <v>#N/A</v>
      </c>
      <c r="K1481" s="142" t="e" cm="1">
        <f t="array" ref="K1481">_xlfn.XLOOKUP($A1481&amp;$Q$3,Data[Index]&amp;Data[Valid Test, Can be used for conformity (Y/N)],Data[PN/km ('#)])</f>
        <v>#N/A</v>
      </c>
      <c r="L1481" s="129" t="e" cm="1">
        <f t="array" ref="L1481">_xlfn.XLOOKUP($A1481&amp;$Q$3,Data[Index]&amp;Data[Valid Test, Can be used for conformity (Y/N)],Data[PM/km (mg)])</f>
        <v>#N/A</v>
      </c>
      <c r="M1481" s="126" t="e" cm="1">
        <f t="array" ref="M1481">_xlfn.XLOOKUP($A1481&amp;$Q$3,Data[Index]&amp;Data[Valid Test, Can be used for conformity (Y/N)],Data[CH4 (mg/km)])</f>
        <v>#N/A</v>
      </c>
      <c r="N1481" s="126" t="e" cm="1">
        <f t="array" ref="N1481">_xlfn.XLOOKUP($A1481&amp;$Q$3,Data[Index]&amp;Data[Valid Test, Can be used for conformity (Y/N)],Data[N20 (mg/km)])</f>
        <v>#N/A</v>
      </c>
      <c r="O1481" s="129" t="e" cm="1">
        <f t="array" ref="O1481">_xlfn.XLOOKUP($A1481&amp;$Q$3,Data[Index]&amp;Data[Valid Test, Can be used for conformity (Y/N)],Data[l/100km])</f>
        <v>#N/A</v>
      </c>
      <c r="P1481" s="138">
        <f>_xlfn.XLOOKUP($A1481,Data[Index],Data[Comments])</f>
        <v>0</v>
      </c>
    </row>
    <row r="1482" spans="1:16" x14ac:dyDescent="0.2">
      <c r="A1482" s="129"/>
      <c r="B1482" s="129"/>
      <c r="C1482" s="129" t="e" cm="1">
        <f t="array" ref="C1482">_xlfn.XLOOKUP($A1482&amp;$Q$3&amp;$R$3,Data[Index]&amp;Data[Valid Test, Can be used for conformity (Y/N)]&amp;Data[Cycle],Data[Test Name])</f>
        <v>#N/A</v>
      </c>
      <c r="D1482" s="167" t="e" cm="1">
        <f t="array" ref="D1482">_xlfn.XLOOKUP($A1482&amp;$Q$3&amp;$R$3,Data[Index]&amp;Data[Valid Test, Can be used for conformity (Y/N)]&amp;Data[Cycle],Data[Mileage (Miles)])</f>
        <v>#N/A</v>
      </c>
      <c r="E1482" s="130" t="e" cm="1">
        <f t="array" ref="E1482">_xlfn.XLOOKUP($A1482&amp;$Q$3&amp;$R$3,Data[Index]&amp;Data[Valid Test, Can be used for conformity (Y/N)]&amp;Data[Cycle],Data[Date])</f>
        <v>#N/A</v>
      </c>
      <c r="F1482" s="129" t="e" cm="1">
        <f t="array" ref="F1482">_xlfn.XLOOKUP($A1482&amp;$Q$3&amp;$R$3,Data[Index]&amp;Data[Valid Test, Can be used for conformity (Y/N)]&amp;Data[Cycle],Data[CO/km (mg)])</f>
        <v>#N/A</v>
      </c>
      <c r="G1482" s="129" t="e" cm="1">
        <f t="array" ref="G1482">_xlfn.XLOOKUP($A1482&amp;$Q$3,Data[Index]&amp;Data[Valid Test, Can be used for conformity (Y/N)],Data[CO2/km (g)])</f>
        <v>#N/A</v>
      </c>
      <c r="H1482" s="129" t="e" cm="1">
        <f t="array" ref="H1482">_xlfn.XLOOKUP($A1482&amp;$Q$3,Data[Index]&amp;Data[Valid Test, Can be used for conformity (Y/N)],Data[THC/km (mg)])</f>
        <v>#N/A</v>
      </c>
      <c r="I1482" s="129" t="e" cm="1">
        <f t="array" ref="I1482">_xlfn.XLOOKUP($A1482&amp;$Q$3,Data[Index]&amp;Data[Valid Test, Can be used for conformity (Y/N)],Data[NOx/km (mg)])</f>
        <v>#N/A</v>
      </c>
      <c r="J1482" s="129" t="e" cm="1">
        <f t="array" ref="J1482">_xlfn.XLOOKUP($A1482&amp;$Q$3,Data[Index]&amp;Data[Valid Test, Can be used for conformity (Y/N)],Data[THC + NOx/km (mg)])</f>
        <v>#N/A</v>
      </c>
      <c r="K1482" s="142" t="e" cm="1">
        <f t="array" ref="K1482">_xlfn.XLOOKUP($A1482&amp;$Q$3,Data[Index]&amp;Data[Valid Test, Can be used for conformity (Y/N)],Data[PN/km ('#)])</f>
        <v>#N/A</v>
      </c>
      <c r="L1482" s="129" t="e" cm="1">
        <f t="array" ref="L1482">_xlfn.XLOOKUP($A1482&amp;$Q$3,Data[Index]&amp;Data[Valid Test, Can be used for conformity (Y/N)],Data[PM/km (mg)])</f>
        <v>#N/A</v>
      </c>
      <c r="M1482" s="126" t="e" cm="1">
        <f t="array" ref="M1482">_xlfn.XLOOKUP($A1482&amp;$Q$3,Data[Index]&amp;Data[Valid Test, Can be used for conformity (Y/N)],Data[CH4 (mg/km)])</f>
        <v>#N/A</v>
      </c>
      <c r="N1482" s="126" t="e" cm="1">
        <f t="array" ref="N1482">_xlfn.XLOOKUP($A1482&amp;$Q$3,Data[Index]&amp;Data[Valid Test, Can be used for conformity (Y/N)],Data[N20 (mg/km)])</f>
        <v>#N/A</v>
      </c>
      <c r="O1482" s="129" t="e" cm="1">
        <f t="array" ref="O1482">_xlfn.XLOOKUP($A1482&amp;$Q$3,Data[Index]&amp;Data[Valid Test, Can be used for conformity (Y/N)],Data[l/100km])</f>
        <v>#N/A</v>
      </c>
      <c r="P1482" s="138">
        <f>_xlfn.XLOOKUP($A1482,Data[Index],Data[Comments])</f>
        <v>0</v>
      </c>
    </row>
    <row r="1483" spans="1:16" x14ac:dyDescent="0.2">
      <c r="A1483" s="129"/>
      <c r="B1483" s="129"/>
      <c r="C1483" s="129" t="e" cm="1">
        <f t="array" ref="C1483">_xlfn.XLOOKUP($A1483&amp;$Q$3&amp;$R$3,Data[Index]&amp;Data[Valid Test, Can be used for conformity (Y/N)]&amp;Data[Cycle],Data[Test Name])</f>
        <v>#N/A</v>
      </c>
      <c r="D1483" s="167" t="e" cm="1">
        <f t="array" ref="D1483">_xlfn.XLOOKUP($A1483&amp;$Q$3&amp;$R$3,Data[Index]&amp;Data[Valid Test, Can be used for conformity (Y/N)]&amp;Data[Cycle],Data[Mileage (Miles)])</f>
        <v>#N/A</v>
      </c>
      <c r="E1483" s="130" t="e" cm="1">
        <f t="array" ref="E1483">_xlfn.XLOOKUP($A1483&amp;$Q$3&amp;$R$3,Data[Index]&amp;Data[Valid Test, Can be used for conformity (Y/N)]&amp;Data[Cycle],Data[Date])</f>
        <v>#N/A</v>
      </c>
      <c r="F1483" s="129" t="e" cm="1">
        <f t="array" ref="F1483">_xlfn.XLOOKUP($A1483&amp;$Q$3&amp;$R$3,Data[Index]&amp;Data[Valid Test, Can be used for conformity (Y/N)]&amp;Data[Cycle],Data[CO/km (mg)])</f>
        <v>#N/A</v>
      </c>
      <c r="G1483" s="129" t="e" cm="1">
        <f t="array" ref="G1483">_xlfn.XLOOKUP($A1483&amp;$Q$3,Data[Index]&amp;Data[Valid Test, Can be used for conformity (Y/N)],Data[CO2/km (g)])</f>
        <v>#N/A</v>
      </c>
      <c r="H1483" s="129" t="e" cm="1">
        <f t="array" ref="H1483">_xlfn.XLOOKUP($A1483&amp;$Q$3,Data[Index]&amp;Data[Valid Test, Can be used for conformity (Y/N)],Data[THC/km (mg)])</f>
        <v>#N/A</v>
      </c>
      <c r="I1483" s="129" t="e" cm="1">
        <f t="array" ref="I1483">_xlfn.XLOOKUP($A1483&amp;$Q$3,Data[Index]&amp;Data[Valid Test, Can be used for conformity (Y/N)],Data[NOx/km (mg)])</f>
        <v>#N/A</v>
      </c>
      <c r="J1483" s="129" t="e" cm="1">
        <f t="array" ref="J1483">_xlfn.XLOOKUP($A1483&amp;$Q$3,Data[Index]&amp;Data[Valid Test, Can be used for conformity (Y/N)],Data[THC + NOx/km (mg)])</f>
        <v>#N/A</v>
      </c>
      <c r="K1483" s="142" t="e" cm="1">
        <f t="array" ref="K1483">_xlfn.XLOOKUP($A1483&amp;$Q$3,Data[Index]&amp;Data[Valid Test, Can be used for conformity (Y/N)],Data[PN/km ('#)])</f>
        <v>#N/A</v>
      </c>
      <c r="L1483" s="129" t="e" cm="1">
        <f t="array" ref="L1483">_xlfn.XLOOKUP($A1483&amp;$Q$3,Data[Index]&amp;Data[Valid Test, Can be used for conformity (Y/N)],Data[PM/km (mg)])</f>
        <v>#N/A</v>
      </c>
      <c r="M1483" s="126" t="e" cm="1">
        <f t="array" ref="M1483">_xlfn.XLOOKUP($A1483&amp;$Q$3,Data[Index]&amp;Data[Valid Test, Can be used for conformity (Y/N)],Data[CH4 (mg/km)])</f>
        <v>#N/A</v>
      </c>
      <c r="N1483" s="126" t="e" cm="1">
        <f t="array" ref="N1483">_xlfn.XLOOKUP($A1483&amp;$Q$3,Data[Index]&amp;Data[Valid Test, Can be used for conformity (Y/N)],Data[N20 (mg/km)])</f>
        <v>#N/A</v>
      </c>
      <c r="O1483" s="129" t="e" cm="1">
        <f t="array" ref="O1483">_xlfn.XLOOKUP($A1483&amp;$Q$3,Data[Index]&amp;Data[Valid Test, Can be used for conformity (Y/N)],Data[l/100km])</f>
        <v>#N/A</v>
      </c>
      <c r="P1483" s="138" t="e">
        <f>_xlfn.XLOOKUP($A1483,Data[Index],Data[Comments])</f>
        <v>#N/A</v>
      </c>
    </row>
    <row r="1484" spans="1:16" x14ac:dyDescent="0.2">
      <c r="A1484" s="129"/>
      <c r="B1484" s="129"/>
      <c r="C1484" s="129" t="e" cm="1">
        <f t="array" ref="C1484">_xlfn.XLOOKUP($A1484&amp;$Q$3&amp;$R$3,Data[Index]&amp;Data[Valid Test, Can be used for conformity (Y/N)]&amp;Data[Cycle],Data[Test Name])</f>
        <v>#N/A</v>
      </c>
      <c r="D1484" s="167" t="e" cm="1">
        <f t="array" ref="D1484">_xlfn.XLOOKUP($A1484&amp;$Q$3&amp;$R$3,Data[Index]&amp;Data[Valid Test, Can be used for conformity (Y/N)]&amp;Data[Cycle],Data[Mileage (Miles)])</f>
        <v>#N/A</v>
      </c>
      <c r="E1484" s="130" t="e" cm="1">
        <f t="array" ref="E1484">_xlfn.XLOOKUP($A1484&amp;$Q$3&amp;$R$3,Data[Index]&amp;Data[Valid Test, Can be used for conformity (Y/N)]&amp;Data[Cycle],Data[Date])</f>
        <v>#N/A</v>
      </c>
      <c r="F1484" s="129" t="e" cm="1">
        <f t="array" ref="F1484">_xlfn.XLOOKUP($A1484&amp;$Q$3&amp;$R$3,Data[Index]&amp;Data[Valid Test, Can be used for conformity (Y/N)]&amp;Data[Cycle],Data[CO/km (mg)])</f>
        <v>#N/A</v>
      </c>
      <c r="G1484" s="129" t="e" cm="1">
        <f t="array" ref="G1484">_xlfn.XLOOKUP($A1484&amp;$Q$3,Data[Index]&amp;Data[Valid Test, Can be used for conformity (Y/N)],Data[CO2/km (g)])</f>
        <v>#N/A</v>
      </c>
      <c r="H1484" s="129" t="e" cm="1">
        <f t="array" ref="H1484">_xlfn.XLOOKUP($A1484&amp;$Q$3,Data[Index]&amp;Data[Valid Test, Can be used for conformity (Y/N)],Data[THC/km (mg)])</f>
        <v>#N/A</v>
      </c>
      <c r="I1484" s="129" t="e" cm="1">
        <f t="array" ref="I1484">_xlfn.XLOOKUP($A1484&amp;$Q$3,Data[Index]&amp;Data[Valid Test, Can be used for conformity (Y/N)],Data[NOx/km (mg)])</f>
        <v>#N/A</v>
      </c>
      <c r="J1484" s="129" t="e" cm="1">
        <f t="array" ref="J1484">_xlfn.XLOOKUP($A1484&amp;$Q$3,Data[Index]&amp;Data[Valid Test, Can be used for conformity (Y/N)],Data[THC + NOx/km (mg)])</f>
        <v>#N/A</v>
      </c>
      <c r="K1484" s="142" t="e" cm="1">
        <f t="array" ref="K1484">_xlfn.XLOOKUP($A1484&amp;$Q$3,Data[Index]&amp;Data[Valid Test, Can be used for conformity (Y/N)],Data[PN/km ('#)])</f>
        <v>#N/A</v>
      </c>
      <c r="L1484" s="129" t="e" cm="1">
        <f t="array" ref="L1484">_xlfn.XLOOKUP($A1484&amp;$Q$3,Data[Index]&amp;Data[Valid Test, Can be used for conformity (Y/N)],Data[PM/km (mg)])</f>
        <v>#N/A</v>
      </c>
      <c r="M1484" s="126" t="e" cm="1">
        <f t="array" ref="M1484">_xlfn.XLOOKUP($A1484&amp;$Q$3,Data[Index]&amp;Data[Valid Test, Can be used for conformity (Y/N)],Data[CH4 (mg/km)])</f>
        <v>#N/A</v>
      </c>
      <c r="N1484" s="126" t="e" cm="1">
        <f t="array" ref="N1484">_xlfn.XLOOKUP($A1484&amp;$Q$3,Data[Index]&amp;Data[Valid Test, Can be used for conformity (Y/N)],Data[N20 (mg/km)])</f>
        <v>#N/A</v>
      </c>
      <c r="O1484" s="129" t="e" cm="1">
        <f t="array" ref="O1484">_xlfn.XLOOKUP($A1484&amp;$Q$3,Data[Index]&amp;Data[Valid Test, Can be used for conformity (Y/N)],Data[l/100km])</f>
        <v>#N/A</v>
      </c>
      <c r="P1484" s="138">
        <f>_xlfn.XLOOKUP($A1484,Data[Index],Data[Comments])</f>
        <v>0</v>
      </c>
    </row>
    <row r="1485" spans="1:16" x14ac:dyDescent="0.2">
      <c r="A1485" s="129"/>
      <c r="B1485" s="129"/>
      <c r="C1485" s="129" t="e" cm="1">
        <f t="array" ref="C1485">_xlfn.XLOOKUP($A1485&amp;$Q$3&amp;$R$3,Data[Index]&amp;Data[Valid Test, Can be used for conformity (Y/N)]&amp;Data[Cycle],Data[Test Name])</f>
        <v>#N/A</v>
      </c>
      <c r="D1485" s="167" t="e" cm="1">
        <f t="array" ref="D1485">_xlfn.XLOOKUP($A1485&amp;$Q$3&amp;$R$3,Data[Index]&amp;Data[Valid Test, Can be used for conformity (Y/N)]&amp;Data[Cycle],Data[Mileage (Miles)])</f>
        <v>#N/A</v>
      </c>
      <c r="E1485" s="130" t="e" cm="1">
        <f t="array" ref="E1485">_xlfn.XLOOKUP($A1485&amp;$Q$3&amp;$R$3,Data[Index]&amp;Data[Valid Test, Can be used for conformity (Y/N)]&amp;Data[Cycle],Data[Date])</f>
        <v>#N/A</v>
      </c>
      <c r="F1485" s="129" t="e" cm="1">
        <f t="array" ref="F1485">_xlfn.XLOOKUP($A1485&amp;$Q$3&amp;$R$3,Data[Index]&amp;Data[Valid Test, Can be used for conformity (Y/N)]&amp;Data[Cycle],Data[CO/km (mg)])</f>
        <v>#N/A</v>
      </c>
      <c r="G1485" s="129" t="e" cm="1">
        <f t="array" ref="G1485">_xlfn.XLOOKUP($A1485&amp;$Q$3,Data[Index]&amp;Data[Valid Test, Can be used for conformity (Y/N)],Data[CO2/km (g)])</f>
        <v>#N/A</v>
      </c>
      <c r="H1485" s="129" t="e" cm="1">
        <f t="array" ref="H1485">_xlfn.XLOOKUP($A1485&amp;$Q$3,Data[Index]&amp;Data[Valid Test, Can be used for conformity (Y/N)],Data[THC/km (mg)])</f>
        <v>#N/A</v>
      </c>
      <c r="I1485" s="129" t="e" cm="1">
        <f t="array" ref="I1485">_xlfn.XLOOKUP($A1485&amp;$Q$3,Data[Index]&amp;Data[Valid Test, Can be used for conformity (Y/N)],Data[NOx/km (mg)])</f>
        <v>#N/A</v>
      </c>
      <c r="J1485" s="129" t="e" cm="1">
        <f t="array" ref="J1485">_xlfn.XLOOKUP($A1485&amp;$Q$3,Data[Index]&amp;Data[Valid Test, Can be used for conformity (Y/N)],Data[THC + NOx/km (mg)])</f>
        <v>#N/A</v>
      </c>
      <c r="K1485" s="142" t="e" cm="1">
        <f t="array" ref="K1485">_xlfn.XLOOKUP($A1485&amp;$Q$3,Data[Index]&amp;Data[Valid Test, Can be used for conformity (Y/N)],Data[PN/km ('#)])</f>
        <v>#N/A</v>
      </c>
      <c r="L1485" s="129" t="e" cm="1">
        <f t="array" ref="L1485">_xlfn.XLOOKUP($A1485&amp;$Q$3,Data[Index]&amp;Data[Valid Test, Can be used for conformity (Y/N)],Data[PM/km (mg)])</f>
        <v>#N/A</v>
      </c>
      <c r="M1485" s="126" t="e" cm="1">
        <f t="array" ref="M1485">_xlfn.XLOOKUP($A1485&amp;$Q$3,Data[Index]&amp;Data[Valid Test, Can be used for conformity (Y/N)],Data[CH4 (mg/km)])</f>
        <v>#N/A</v>
      </c>
      <c r="N1485" s="126" t="e" cm="1">
        <f t="array" ref="N1485">_xlfn.XLOOKUP($A1485&amp;$Q$3,Data[Index]&amp;Data[Valid Test, Can be used for conformity (Y/N)],Data[N20 (mg/km)])</f>
        <v>#N/A</v>
      </c>
      <c r="O1485" s="129" t="e" cm="1">
        <f t="array" ref="O1485">_xlfn.XLOOKUP($A1485&amp;$Q$3,Data[Index]&amp;Data[Valid Test, Can be used for conformity (Y/N)],Data[l/100km])</f>
        <v>#N/A</v>
      </c>
      <c r="P1485" s="138">
        <f>_xlfn.XLOOKUP($A1485,Data[Index],Data[Comments])</f>
        <v>0</v>
      </c>
    </row>
    <row r="1486" spans="1:16" x14ac:dyDescent="0.2">
      <c r="A1486" s="129"/>
      <c r="B1486" s="129"/>
      <c r="C1486" s="129" t="e" cm="1">
        <f t="array" ref="C1486">_xlfn.XLOOKUP($A1486&amp;$Q$3&amp;$R$3,Data[Index]&amp;Data[Valid Test, Can be used for conformity (Y/N)]&amp;Data[Cycle],Data[Test Name])</f>
        <v>#N/A</v>
      </c>
      <c r="D1486" s="167" t="e" cm="1">
        <f t="array" ref="D1486">_xlfn.XLOOKUP($A1486&amp;$Q$3&amp;$R$3,Data[Index]&amp;Data[Valid Test, Can be used for conformity (Y/N)]&amp;Data[Cycle],Data[Mileage (Miles)])</f>
        <v>#N/A</v>
      </c>
      <c r="E1486" s="130" t="e" cm="1">
        <f t="array" ref="E1486">_xlfn.XLOOKUP($A1486&amp;$Q$3&amp;$R$3,Data[Index]&amp;Data[Valid Test, Can be used for conformity (Y/N)]&amp;Data[Cycle],Data[Date])</f>
        <v>#N/A</v>
      </c>
      <c r="F1486" s="129" t="e" cm="1">
        <f t="array" ref="F1486">_xlfn.XLOOKUP($A1486&amp;$Q$3&amp;$R$3,Data[Index]&amp;Data[Valid Test, Can be used for conformity (Y/N)]&amp;Data[Cycle],Data[CO/km (mg)])</f>
        <v>#N/A</v>
      </c>
      <c r="G1486" s="129" t="e" cm="1">
        <f t="array" ref="G1486">_xlfn.XLOOKUP($A1486&amp;$Q$3,Data[Index]&amp;Data[Valid Test, Can be used for conformity (Y/N)],Data[CO2/km (g)])</f>
        <v>#N/A</v>
      </c>
      <c r="H1486" s="129" t="e" cm="1">
        <f t="array" ref="H1486">_xlfn.XLOOKUP($A1486&amp;$Q$3,Data[Index]&amp;Data[Valid Test, Can be used for conformity (Y/N)],Data[THC/km (mg)])</f>
        <v>#N/A</v>
      </c>
      <c r="I1486" s="129" t="e" cm="1">
        <f t="array" ref="I1486">_xlfn.XLOOKUP($A1486&amp;$Q$3,Data[Index]&amp;Data[Valid Test, Can be used for conformity (Y/N)],Data[NOx/km (mg)])</f>
        <v>#N/A</v>
      </c>
      <c r="J1486" s="129" t="e" cm="1">
        <f t="array" ref="J1486">_xlfn.XLOOKUP($A1486&amp;$Q$3,Data[Index]&amp;Data[Valid Test, Can be used for conformity (Y/N)],Data[THC + NOx/km (mg)])</f>
        <v>#N/A</v>
      </c>
      <c r="K1486" s="142" t="e" cm="1">
        <f t="array" ref="K1486">_xlfn.XLOOKUP($A1486&amp;$Q$3,Data[Index]&amp;Data[Valid Test, Can be used for conformity (Y/N)],Data[PN/km ('#)])</f>
        <v>#N/A</v>
      </c>
      <c r="L1486" s="129" t="e" cm="1">
        <f t="array" ref="L1486">_xlfn.XLOOKUP($A1486&amp;$Q$3,Data[Index]&amp;Data[Valid Test, Can be used for conformity (Y/N)],Data[PM/km (mg)])</f>
        <v>#N/A</v>
      </c>
      <c r="M1486" s="126" t="e" cm="1">
        <f t="array" ref="M1486">_xlfn.XLOOKUP($A1486&amp;$Q$3,Data[Index]&amp;Data[Valid Test, Can be used for conformity (Y/N)],Data[CH4 (mg/km)])</f>
        <v>#N/A</v>
      </c>
      <c r="N1486" s="126" t="e" cm="1">
        <f t="array" ref="N1486">_xlfn.XLOOKUP($A1486&amp;$Q$3,Data[Index]&amp;Data[Valid Test, Can be used for conformity (Y/N)],Data[N20 (mg/km)])</f>
        <v>#N/A</v>
      </c>
      <c r="O1486" s="129" t="e" cm="1">
        <f t="array" ref="O1486">_xlfn.XLOOKUP($A1486&amp;$Q$3,Data[Index]&amp;Data[Valid Test, Can be used for conformity (Y/N)],Data[l/100km])</f>
        <v>#N/A</v>
      </c>
      <c r="P1486" s="138" t="e">
        <f>_xlfn.XLOOKUP($A1486,Data[Index],Data[Comments])</f>
        <v>#N/A</v>
      </c>
    </row>
    <row r="1487" spans="1:16" x14ac:dyDescent="0.2">
      <c r="A1487" s="129"/>
      <c r="B1487" s="129"/>
      <c r="C1487" s="129" t="e" cm="1">
        <f t="array" ref="C1487">_xlfn.XLOOKUP($A1487&amp;$Q$3&amp;$R$3,Data[Index]&amp;Data[Valid Test, Can be used for conformity (Y/N)]&amp;Data[Cycle],Data[Test Name])</f>
        <v>#N/A</v>
      </c>
      <c r="D1487" s="167" t="e" cm="1">
        <f t="array" ref="D1487">_xlfn.XLOOKUP($A1487&amp;$Q$3&amp;$R$3,Data[Index]&amp;Data[Valid Test, Can be used for conformity (Y/N)]&amp;Data[Cycle],Data[Mileage (Miles)])</f>
        <v>#N/A</v>
      </c>
      <c r="E1487" s="130" t="e" cm="1">
        <f t="array" ref="E1487">_xlfn.XLOOKUP($A1487&amp;$Q$3&amp;$R$3,Data[Index]&amp;Data[Valid Test, Can be used for conformity (Y/N)]&amp;Data[Cycle],Data[Date])</f>
        <v>#N/A</v>
      </c>
      <c r="F1487" s="129" t="e" cm="1">
        <f t="array" ref="F1487">_xlfn.XLOOKUP($A1487&amp;$Q$3&amp;$R$3,Data[Index]&amp;Data[Valid Test, Can be used for conformity (Y/N)]&amp;Data[Cycle],Data[CO/km (mg)])</f>
        <v>#N/A</v>
      </c>
      <c r="G1487" s="129" t="e" cm="1">
        <f t="array" ref="G1487">_xlfn.XLOOKUP($A1487&amp;$Q$3,Data[Index]&amp;Data[Valid Test, Can be used for conformity (Y/N)],Data[CO2/km (g)])</f>
        <v>#N/A</v>
      </c>
      <c r="H1487" s="129" t="e" cm="1">
        <f t="array" ref="H1487">_xlfn.XLOOKUP($A1487&amp;$Q$3,Data[Index]&amp;Data[Valid Test, Can be used for conformity (Y/N)],Data[THC/km (mg)])</f>
        <v>#N/A</v>
      </c>
      <c r="I1487" s="129" t="e" cm="1">
        <f t="array" ref="I1487">_xlfn.XLOOKUP($A1487&amp;$Q$3,Data[Index]&amp;Data[Valid Test, Can be used for conformity (Y/N)],Data[NOx/km (mg)])</f>
        <v>#N/A</v>
      </c>
      <c r="J1487" s="129" t="e" cm="1">
        <f t="array" ref="J1487">_xlfn.XLOOKUP($A1487&amp;$Q$3,Data[Index]&amp;Data[Valid Test, Can be used for conformity (Y/N)],Data[THC + NOx/km (mg)])</f>
        <v>#N/A</v>
      </c>
      <c r="K1487" s="142" t="e" cm="1">
        <f t="array" ref="K1487">_xlfn.XLOOKUP($A1487&amp;$Q$3,Data[Index]&amp;Data[Valid Test, Can be used for conformity (Y/N)],Data[PN/km ('#)])</f>
        <v>#N/A</v>
      </c>
      <c r="L1487" s="129" t="e" cm="1">
        <f t="array" ref="L1487">_xlfn.XLOOKUP($A1487&amp;$Q$3,Data[Index]&amp;Data[Valid Test, Can be used for conformity (Y/N)],Data[PM/km (mg)])</f>
        <v>#N/A</v>
      </c>
      <c r="M1487" s="126" t="e" cm="1">
        <f t="array" ref="M1487">_xlfn.XLOOKUP($A1487&amp;$Q$3,Data[Index]&amp;Data[Valid Test, Can be used for conformity (Y/N)],Data[CH4 (mg/km)])</f>
        <v>#N/A</v>
      </c>
      <c r="N1487" s="126" t="e" cm="1">
        <f t="array" ref="N1487">_xlfn.XLOOKUP($A1487&amp;$Q$3,Data[Index]&amp;Data[Valid Test, Can be used for conformity (Y/N)],Data[N20 (mg/km)])</f>
        <v>#N/A</v>
      </c>
      <c r="O1487" s="129" t="e" cm="1">
        <f t="array" ref="O1487">_xlfn.XLOOKUP($A1487&amp;$Q$3,Data[Index]&amp;Data[Valid Test, Can be used for conformity (Y/N)],Data[l/100km])</f>
        <v>#N/A</v>
      </c>
      <c r="P1487" s="138" t="e">
        <f>_xlfn.XLOOKUP($A1487,Data[Index],Data[Comments])</f>
        <v>#N/A</v>
      </c>
    </row>
    <row r="1488" spans="1:16" x14ac:dyDescent="0.2">
      <c r="A1488" s="129"/>
      <c r="B1488" s="129"/>
      <c r="C1488" s="129" t="e" cm="1">
        <f t="array" ref="C1488">_xlfn.XLOOKUP($A1488&amp;$Q$3&amp;$R$3,Data[Index]&amp;Data[Valid Test, Can be used for conformity (Y/N)]&amp;Data[Cycle],Data[Test Name])</f>
        <v>#N/A</v>
      </c>
      <c r="D1488" s="167" t="e" cm="1">
        <f t="array" ref="D1488">_xlfn.XLOOKUP($A1488&amp;$Q$3&amp;$R$3,Data[Index]&amp;Data[Valid Test, Can be used for conformity (Y/N)]&amp;Data[Cycle],Data[Mileage (Miles)])</f>
        <v>#N/A</v>
      </c>
      <c r="E1488" s="130" t="e" cm="1">
        <f t="array" ref="E1488">_xlfn.XLOOKUP($A1488&amp;$Q$3&amp;$R$3,Data[Index]&amp;Data[Valid Test, Can be used for conformity (Y/N)]&amp;Data[Cycle],Data[Date])</f>
        <v>#N/A</v>
      </c>
      <c r="F1488" s="129" t="e" cm="1">
        <f t="array" ref="F1488">_xlfn.XLOOKUP($A1488&amp;$Q$3&amp;$R$3,Data[Index]&amp;Data[Valid Test, Can be used for conformity (Y/N)]&amp;Data[Cycle],Data[CO/km (mg)])</f>
        <v>#N/A</v>
      </c>
      <c r="G1488" s="129" t="e" cm="1">
        <f t="array" ref="G1488">_xlfn.XLOOKUP($A1488&amp;$Q$3,Data[Index]&amp;Data[Valid Test, Can be used for conformity (Y/N)],Data[CO2/km (g)])</f>
        <v>#N/A</v>
      </c>
      <c r="H1488" s="129" t="e" cm="1">
        <f t="array" ref="H1488">_xlfn.XLOOKUP($A1488&amp;$Q$3,Data[Index]&amp;Data[Valid Test, Can be used for conformity (Y/N)],Data[THC/km (mg)])</f>
        <v>#N/A</v>
      </c>
      <c r="I1488" s="129" t="e" cm="1">
        <f t="array" ref="I1488">_xlfn.XLOOKUP($A1488&amp;$Q$3,Data[Index]&amp;Data[Valid Test, Can be used for conformity (Y/N)],Data[NOx/km (mg)])</f>
        <v>#N/A</v>
      </c>
      <c r="J1488" s="129" t="e" cm="1">
        <f t="array" ref="J1488">_xlfn.XLOOKUP($A1488&amp;$Q$3,Data[Index]&amp;Data[Valid Test, Can be used for conformity (Y/N)],Data[THC + NOx/km (mg)])</f>
        <v>#N/A</v>
      </c>
      <c r="K1488" s="142" t="e" cm="1">
        <f t="array" ref="K1488">_xlfn.XLOOKUP($A1488&amp;$Q$3,Data[Index]&amp;Data[Valid Test, Can be used for conformity (Y/N)],Data[PN/km ('#)])</f>
        <v>#N/A</v>
      </c>
      <c r="L1488" s="129" t="e" cm="1">
        <f t="array" ref="L1488">_xlfn.XLOOKUP($A1488&amp;$Q$3,Data[Index]&amp;Data[Valid Test, Can be used for conformity (Y/N)],Data[PM/km (mg)])</f>
        <v>#N/A</v>
      </c>
      <c r="M1488" s="126" t="e" cm="1">
        <f t="array" ref="M1488">_xlfn.XLOOKUP($A1488&amp;$Q$3,Data[Index]&amp;Data[Valid Test, Can be used for conformity (Y/N)],Data[CH4 (mg/km)])</f>
        <v>#N/A</v>
      </c>
      <c r="N1488" s="126" t="e" cm="1">
        <f t="array" ref="N1488">_xlfn.XLOOKUP($A1488&amp;$Q$3,Data[Index]&amp;Data[Valid Test, Can be used for conformity (Y/N)],Data[N20 (mg/km)])</f>
        <v>#N/A</v>
      </c>
      <c r="O1488" s="129" t="e" cm="1">
        <f t="array" ref="O1488">_xlfn.XLOOKUP($A1488&amp;$Q$3,Data[Index]&amp;Data[Valid Test, Can be used for conformity (Y/N)],Data[l/100km])</f>
        <v>#N/A</v>
      </c>
      <c r="P1488" s="138" t="e">
        <f>_xlfn.XLOOKUP($A1488,Data[Index],Data[Comments])</f>
        <v>#N/A</v>
      </c>
    </row>
    <row r="1489" spans="1:16" x14ac:dyDescent="0.2">
      <c r="A1489" s="129"/>
      <c r="B1489" s="129"/>
      <c r="C1489" s="129" t="e" cm="1">
        <f t="array" ref="C1489">_xlfn.XLOOKUP($A1489&amp;$Q$3&amp;$R$3,Data[Index]&amp;Data[Valid Test, Can be used for conformity (Y/N)]&amp;Data[Cycle],Data[Test Name])</f>
        <v>#N/A</v>
      </c>
      <c r="D1489" s="167" t="e" cm="1">
        <f t="array" ref="D1489">_xlfn.XLOOKUP($A1489&amp;$Q$3&amp;$R$3,Data[Index]&amp;Data[Valid Test, Can be used for conformity (Y/N)]&amp;Data[Cycle],Data[Mileage (Miles)])</f>
        <v>#N/A</v>
      </c>
      <c r="E1489" s="130" t="e" cm="1">
        <f t="array" ref="E1489">_xlfn.XLOOKUP($A1489&amp;$Q$3&amp;$R$3,Data[Index]&amp;Data[Valid Test, Can be used for conformity (Y/N)]&amp;Data[Cycle],Data[Date])</f>
        <v>#N/A</v>
      </c>
      <c r="F1489" s="129" t="e" cm="1">
        <f t="array" ref="F1489">_xlfn.XLOOKUP($A1489&amp;$Q$3&amp;$R$3,Data[Index]&amp;Data[Valid Test, Can be used for conformity (Y/N)]&amp;Data[Cycle],Data[CO/km (mg)])</f>
        <v>#N/A</v>
      </c>
      <c r="G1489" s="129" t="e" cm="1">
        <f t="array" ref="G1489">_xlfn.XLOOKUP($A1489&amp;$Q$3,Data[Index]&amp;Data[Valid Test, Can be used for conformity (Y/N)],Data[CO2/km (g)])</f>
        <v>#N/A</v>
      </c>
      <c r="H1489" s="129" t="e" cm="1">
        <f t="array" ref="H1489">_xlfn.XLOOKUP($A1489&amp;$Q$3,Data[Index]&amp;Data[Valid Test, Can be used for conformity (Y/N)],Data[THC/km (mg)])</f>
        <v>#N/A</v>
      </c>
      <c r="I1489" s="129" t="e" cm="1">
        <f t="array" ref="I1489">_xlfn.XLOOKUP($A1489&amp;$Q$3,Data[Index]&amp;Data[Valid Test, Can be used for conformity (Y/N)],Data[NOx/km (mg)])</f>
        <v>#N/A</v>
      </c>
      <c r="J1489" s="129" t="e" cm="1">
        <f t="array" ref="J1489">_xlfn.XLOOKUP($A1489&amp;$Q$3,Data[Index]&amp;Data[Valid Test, Can be used for conformity (Y/N)],Data[THC + NOx/km (mg)])</f>
        <v>#N/A</v>
      </c>
      <c r="K1489" s="142" t="e" cm="1">
        <f t="array" ref="K1489">_xlfn.XLOOKUP($A1489&amp;$Q$3,Data[Index]&amp;Data[Valid Test, Can be used for conformity (Y/N)],Data[PN/km ('#)])</f>
        <v>#N/A</v>
      </c>
      <c r="L1489" s="129" t="e" cm="1">
        <f t="array" ref="L1489">_xlfn.XLOOKUP($A1489&amp;$Q$3,Data[Index]&amp;Data[Valid Test, Can be used for conformity (Y/N)],Data[PM/km (mg)])</f>
        <v>#N/A</v>
      </c>
      <c r="M1489" s="126" t="e" cm="1">
        <f t="array" ref="M1489">_xlfn.XLOOKUP($A1489&amp;$Q$3,Data[Index]&amp;Data[Valid Test, Can be used for conformity (Y/N)],Data[CH4 (mg/km)])</f>
        <v>#N/A</v>
      </c>
      <c r="N1489" s="126" t="e" cm="1">
        <f t="array" ref="N1489">_xlfn.XLOOKUP($A1489&amp;$Q$3,Data[Index]&amp;Data[Valid Test, Can be used for conformity (Y/N)],Data[N20 (mg/km)])</f>
        <v>#N/A</v>
      </c>
      <c r="O1489" s="129" t="e" cm="1">
        <f t="array" ref="O1489">_xlfn.XLOOKUP($A1489&amp;$Q$3,Data[Index]&amp;Data[Valid Test, Can be used for conformity (Y/N)],Data[l/100km])</f>
        <v>#N/A</v>
      </c>
      <c r="P1489" s="138">
        <f>_xlfn.XLOOKUP($A1489,Data[Index],Data[Comments])</f>
        <v>0</v>
      </c>
    </row>
    <row r="1490" spans="1:16" x14ac:dyDescent="0.2">
      <c r="A1490" s="129"/>
      <c r="B1490" s="129"/>
      <c r="C1490" s="129" t="e" cm="1">
        <f t="array" ref="C1490">_xlfn.XLOOKUP($A1490&amp;$Q$3&amp;$R$3,Data[Index]&amp;Data[Valid Test, Can be used for conformity (Y/N)]&amp;Data[Cycle],Data[Test Name])</f>
        <v>#N/A</v>
      </c>
      <c r="D1490" s="167" t="e" cm="1">
        <f t="array" ref="D1490">_xlfn.XLOOKUP($A1490&amp;$Q$3&amp;$R$3,Data[Index]&amp;Data[Valid Test, Can be used for conformity (Y/N)]&amp;Data[Cycle],Data[Mileage (Miles)])</f>
        <v>#N/A</v>
      </c>
      <c r="E1490" s="130" t="e" cm="1">
        <f t="array" ref="E1490">_xlfn.XLOOKUP($A1490&amp;$Q$3&amp;$R$3,Data[Index]&amp;Data[Valid Test, Can be used for conformity (Y/N)]&amp;Data[Cycle],Data[Date])</f>
        <v>#N/A</v>
      </c>
      <c r="F1490" s="129" t="e" cm="1">
        <f t="array" ref="F1490">_xlfn.XLOOKUP($A1490&amp;$Q$3&amp;$R$3,Data[Index]&amp;Data[Valid Test, Can be used for conformity (Y/N)]&amp;Data[Cycle],Data[CO/km (mg)])</f>
        <v>#N/A</v>
      </c>
      <c r="G1490" s="129" t="e" cm="1">
        <f t="array" ref="G1490">_xlfn.XLOOKUP($A1490&amp;$Q$3,Data[Index]&amp;Data[Valid Test, Can be used for conformity (Y/N)],Data[CO2/km (g)])</f>
        <v>#N/A</v>
      </c>
      <c r="H1490" s="129" t="e" cm="1">
        <f t="array" ref="H1490">_xlfn.XLOOKUP($A1490&amp;$Q$3,Data[Index]&amp;Data[Valid Test, Can be used for conformity (Y/N)],Data[THC/km (mg)])</f>
        <v>#N/A</v>
      </c>
      <c r="I1490" s="129" t="e" cm="1">
        <f t="array" ref="I1490">_xlfn.XLOOKUP($A1490&amp;$Q$3,Data[Index]&amp;Data[Valid Test, Can be used for conformity (Y/N)],Data[NOx/km (mg)])</f>
        <v>#N/A</v>
      </c>
      <c r="J1490" s="129" t="e" cm="1">
        <f t="array" ref="J1490">_xlfn.XLOOKUP($A1490&amp;$Q$3,Data[Index]&amp;Data[Valid Test, Can be used for conformity (Y/N)],Data[THC + NOx/km (mg)])</f>
        <v>#N/A</v>
      </c>
      <c r="K1490" s="142" t="e" cm="1">
        <f t="array" ref="K1490">_xlfn.XLOOKUP($A1490&amp;$Q$3,Data[Index]&amp;Data[Valid Test, Can be used for conformity (Y/N)],Data[PN/km ('#)])</f>
        <v>#N/A</v>
      </c>
      <c r="L1490" s="129" t="e" cm="1">
        <f t="array" ref="L1490">_xlfn.XLOOKUP($A1490&amp;$Q$3,Data[Index]&amp;Data[Valid Test, Can be used for conformity (Y/N)],Data[PM/km (mg)])</f>
        <v>#N/A</v>
      </c>
      <c r="M1490" s="126" t="e" cm="1">
        <f t="array" ref="M1490">_xlfn.XLOOKUP($A1490&amp;$Q$3,Data[Index]&amp;Data[Valid Test, Can be used for conformity (Y/N)],Data[CH4 (mg/km)])</f>
        <v>#N/A</v>
      </c>
      <c r="N1490" s="126" t="e" cm="1">
        <f t="array" ref="N1490">_xlfn.XLOOKUP($A1490&amp;$Q$3,Data[Index]&amp;Data[Valid Test, Can be used for conformity (Y/N)],Data[N20 (mg/km)])</f>
        <v>#N/A</v>
      </c>
      <c r="O1490" s="129" t="e" cm="1">
        <f t="array" ref="O1490">_xlfn.XLOOKUP($A1490&amp;$Q$3,Data[Index]&amp;Data[Valid Test, Can be used for conformity (Y/N)],Data[l/100km])</f>
        <v>#N/A</v>
      </c>
      <c r="P1490" s="138">
        <f>_xlfn.XLOOKUP($A1490,Data[Index],Data[Comments])</f>
        <v>0</v>
      </c>
    </row>
    <row r="1491" spans="1:16" x14ac:dyDescent="0.2">
      <c r="A1491" s="129"/>
      <c r="B1491" s="129"/>
      <c r="C1491" s="129" t="e" cm="1">
        <f t="array" ref="C1491">_xlfn.XLOOKUP($A1491&amp;$Q$3&amp;$R$3,Data[Index]&amp;Data[Valid Test, Can be used for conformity (Y/N)]&amp;Data[Cycle],Data[Test Name])</f>
        <v>#N/A</v>
      </c>
      <c r="D1491" s="167" t="e" cm="1">
        <f t="array" ref="D1491">_xlfn.XLOOKUP($A1491&amp;$Q$3&amp;$R$3,Data[Index]&amp;Data[Valid Test, Can be used for conformity (Y/N)]&amp;Data[Cycle],Data[Mileage (Miles)])</f>
        <v>#N/A</v>
      </c>
      <c r="E1491" s="130" t="e" cm="1">
        <f t="array" ref="E1491">_xlfn.XLOOKUP($A1491&amp;$Q$3&amp;$R$3,Data[Index]&amp;Data[Valid Test, Can be used for conformity (Y/N)]&amp;Data[Cycle],Data[Date])</f>
        <v>#N/A</v>
      </c>
      <c r="F1491" s="129" t="e" cm="1">
        <f t="array" ref="F1491">_xlfn.XLOOKUP($A1491&amp;$Q$3&amp;$R$3,Data[Index]&amp;Data[Valid Test, Can be used for conformity (Y/N)]&amp;Data[Cycle],Data[CO/km (mg)])</f>
        <v>#N/A</v>
      </c>
      <c r="G1491" s="129" t="e" cm="1">
        <f t="array" ref="G1491">_xlfn.XLOOKUP($A1491&amp;$Q$3,Data[Index]&amp;Data[Valid Test, Can be used for conformity (Y/N)],Data[CO2/km (g)])</f>
        <v>#N/A</v>
      </c>
      <c r="H1491" s="129" t="e" cm="1">
        <f t="array" ref="H1491">_xlfn.XLOOKUP($A1491&amp;$Q$3,Data[Index]&amp;Data[Valid Test, Can be used for conformity (Y/N)],Data[THC/km (mg)])</f>
        <v>#N/A</v>
      </c>
      <c r="I1491" s="129" t="e" cm="1">
        <f t="array" ref="I1491">_xlfn.XLOOKUP($A1491&amp;$Q$3,Data[Index]&amp;Data[Valid Test, Can be used for conformity (Y/N)],Data[NOx/km (mg)])</f>
        <v>#N/A</v>
      </c>
      <c r="J1491" s="129" t="e" cm="1">
        <f t="array" ref="J1491">_xlfn.XLOOKUP($A1491&amp;$Q$3,Data[Index]&amp;Data[Valid Test, Can be used for conformity (Y/N)],Data[THC + NOx/km (mg)])</f>
        <v>#N/A</v>
      </c>
      <c r="K1491" s="142" t="e" cm="1">
        <f t="array" ref="K1491">_xlfn.XLOOKUP($A1491&amp;$Q$3,Data[Index]&amp;Data[Valid Test, Can be used for conformity (Y/N)],Data[PN/km ('#)])</f>
        <v>#N/A</v>
      </c>
      <c r="L1491" s="129" t="e" cm="1">
        <f t="array" ref="L1491">_xlfn.XLOOKUP($A1491&amp;$Q$3,Data[Index]&amp;Data[Valid Test, Can be used for conformity (Y/N)],Data[PM/km (mg)])</f>
        <v>#N/A</v>
      </c>
      <c r="M1491" s="126" t="e" cm="1">
        <f t="array" ref="M1491">_xlfn.XLOOKUP($A1491&amp;$Q$3,Data[Index]&amp;Data[Valid Test, Can be used for conformity (Y/N)],Data[CH4 (mg/km)])</f>
        <v>#N/A</v>
      </c>
      <c r="N1491" s="126" t="e" cm="1">
        <f t="array" ref="N1491">_xlfn.XLOOKUP($A1491&amp;$Q$3,Data[Index]&amp;Data[Valid Test, Can be used for conformity (Y/N)],Data[N20 (mg/km)])</f>
        <v>#N/A</v>
      </c>
      <c r="O1491" s="129" t="e" cm="1">
        <f t="array" ref="O1491">_xlfn.XLOOKUP($A1491&amp;$Q$3,Data[Index]&amp;Data[Valid Test, Can be used for conformity (Y/N)],Data[l/100km])</f>
        <v>#N/A</v>
      </c>
      <c r="P1491" s="138" t="e">
        <f>_xlfn.XLOOKUP($A1491,Data[Index],Data[Comments])</f>
        <v>#N/A</v>
      </c>
    </row>
    <row r="1492" spans="1:16" x14ac:dyDescent="0.2">
      <c r="A1492" s="129"/>
      <c r="B1492" s="129"/>
      <c r="C1492" s="129" t="e" cm="1">
        <f t="array" ref="C1492">_xlfn.XLOOKUP($A1492&amp;$Q$3&amp;$R$3,Data[Index]&amp;Data[Valid Test, Can be used for conformity (Y/N)]&amp;Data[Cycle],Data[Test Name])</f>
        <v>#N/A</v>
      </c>
      <c r="D1492" s="167" t="e" cm="1">
        <f t="array" ref="D1492">_xlfn.XLOOKUP($A1492&amp;$Q$3&amp;$R$3,Data[Index]&amp;Data[Valid Test, Can be used for conformity (Y/N)]&amp;Data[Cycle],Data[Mileage (Miles)])</f>
        <v>#N/A</v>
      </c>
      <c r="E1492" s="130" t="e" cm="1">
        <f t="array" ref="E1492">_xlfn.XLOOKUP($A1492&amp;$Q$3&amp;$R$3,Data[Index]&amp;Data[Valid Test, Can be used for conformity (Y/N)]&amp;Data[Cycle],Data[Date])</f>
        <v>#N/A</v>
      </c>
      <c r="F1492" s="129" t="e" cm="1">
        <f t="array" ref="F1492">_xlfn.XLOOKUP($A1492&amp;$Q$3&amp;$R$3,Data[Index]&amp;Data[Valid Test, Can be used for conformity (Y/N)]&amp;Data[Cycle],Data[CO/km (mg)])</f>
        <v>#N/A</v>
      </c>
      <c r="G1492" s="129" t="e" cm="1">
        <f t="array" ref="G1492">_xlfn.XLOOKUP($A1492&amp;$Q$3,Data[Index]&amp;Data[Valid Test, Can be used for conformity (Y/N)],Data[CO2/km (g)])</f>
        <v>#N/A</v>
      </c>
      <c r="H1492" s="129" t="e" cm="1">
        <f t="array" ref="H1492">_xlfn.XLOOKUP($A1492&amp;$Q$3,Data[Index]&amp;Data[Valid Test, Can be used for conformity (Y/N)],Data[THC/km (mg)])</f>
        <v>#N/A</v>
      </c>
      <c r="I1492" s="129" t="e" cm="1">
        <f t="array" ref="I1492">_xlfn.XLOOKUP($A1492&amp;$Q$3,Data[Index]&amp;Data[Valid Test, Can be used for conformity (Y/N)],Data[NOx/km (mg)])</f>
        <v>#N/A</v>
      </c>
      <c r="J1492" s="129" t="e" cm="1">
        <f t="array" ref="J1492">_xlfn.XLOOKUP($A1492&amp;$Q$3,Data[Index]&amp;Data[Valid Test, Can be used for conformity (Y/N)],Data[THC + NOx/km (mg)])</f>
        <v>#N/A</v>
      </c>
      <c r="K1492" s="142" t="e" cm="1">
        <f t="array" ref="K1492">_xlfn.XLOOKUP($A1492&amp;$Q$3,Data[Index]&amp;Data[Valid Test, Can be used for conformity (Y/N)],Data[PN/km ('#)])</f>
        <v>#N/A</v>
      </c>
      <c r="L1492" s="129" t="e" cm="1">
        <f t="array" ref="L1492">_xlfn.XLOOKUP($A1492&amp;$Q$3,Data[Index]&amp;Data[Valid Test, Can be used for conformity (Y/N)],Data[PM/km (mg)])</f>
        <v>#N/A</v>
      </c>
      <c r="M1492" s="126" t="e" cm="1">
        <f t="array" ref="M1492">_xlfn.XLOOKUP($A1492&amp;$Q$3,Data[Index]&amp;Data[Valid Test, Can be used for conformity (Y/N)],Data[CH4 (mg/km)])</f>
        <v>#N/A</v>
      </c>
      <c r="N1492" s="126" t="e" cm="1">
        <f t="array" ref="N1492">_xlfn.XLOOKUP($A1492&amp;$Q$3,Data[Index]&amp;Data[Valid Test, Can be used for conformity (Y/N)],Data[N20 (mg/km)])</f>
        <v>#N/A</v>
      </c>
      <c r="O1492" s="129" t="e" cm="1">
        <f t="array" ref="O1492">_xlfn.XLOOKUP($A1492&amp;$Q$3,Data[Index]&amp;Data[Valid Test, Can be used for conformity (Y/N)],Data[l/100km])</f>
        <v>#N/A</v>
      </c>
      <c r="P1492" s="138">
        <f>_xlfn.XLOOKUP($A1492,Data[Index],Data[Comments])</f>
        <v>0</v>
      </c>
    </row>
    <row r="1493" spans="1:16" x14ac:dyDescent="0.2">
      <c r="A1493" s="129"/>
      <c r="B1493" s="129"/>
      <c r="C1493" s="129" t="e" cm="1">
        <f t="array" ref="C1493">_xlfn.XLOOKUP($A1493&amp;$Q$3&amp;$R$3,Data[Index]&amp;Data[Valid Test, Can be used for conformity (Y/N)]&amp;Data[Cycle],Data[Test Name])</f>
        <v>#N/A</v>
      </c>
      <c r="D1493" s="167" t="e" cm="1">
        <f t="array" ref="D1493">_xlfn.XLOOKUP($A1493&amp;$Q$3&amp;$R$3,Data[Index]&amp;Data[Valid Test, Can be used for conformity (Y/N)]&amp;Data[Cycle],Data[Mileage (Miles)])</f>
        <v>#N/A</v>
      </c>
      <c r="E1493" s="130" t="e" cm="1">
        <f t="array" ref="E1493">_xlfn.XLOOKUP($A1493&amp;$Q$3&amp;$R$3,Data[Index]&amp;Data[Valid Test, Can be used for conformity (Y/N)]&amp;Data[Cycle],Data[Date])</f>
        <v>#N/A</v>
      </c>
      <c r="F1493" s="129" t="e" cm="1">
        <f t="array" ref="F1493">_xlfn.XLOOKUP($A1493&amp;$Q$3&amp;$R$3,Data[Index]&amp;Data[Valid Test, Can be used for conformity (Y/N)]&amp;Data[Cycle],Data[CO/km (mg)])</f>
        <v>#N/A</v>
      </c>
      <c r="G1493" s="129" t="e" cm="1">
        <f t="array" ref="G1493">_xlfn.XLOOKUP($A1493&amp;$Q$3,Data[Index]&amp;Data[Valid Test, Can be used for conformity (Y/N)],Data[CO2/km (g)])</f>
        <v>#N/A</v>
      </c>
      <c r="H1493" s="129" t="e" cm="1">
        <f t="array" ref="H1493">_xlfn.XLOOKUP($A1493&amp;$Q$3,Data[Index]&amp;Data[Valid Test, Can be used for conformity (Y/N)],Data[THC/km (mg)])</f>
        <v>#N/A</v>
      </c>
      <c r="I1493" s="129" t="e" cm="1">
        <f t="array" ref="I1493">_xlfn.XLOOKUP($A1493&amp;$Q$3,Data[Index]&amp;Data[Valid Test, Can be used for conformity (Y/N)],Data[NOx/km (mg)])</f>
        <v>#N/A</v>
      </c>
      <c r="J1493" s="129" t="e" cm="1">
        <f t="array" ref="J1493">_xlfn.XLOOKUP($A1493&amp;$Q$3,Data[Index]&amp;Data[Valid Test, Can be used for conformity (Y/N)],Data[THC + NOx/km (mg)])</f>
        <v>#N/A</v>
      </c>
      <c r="K1493" s="142" t="e" cm="1">
        <f t="array" ref="K1493">_xlfn.XLOOKUP($A1493&amp;$Q$3,Data[Index]&amp;Data[Valid Test, Can be used for conformity (Y/N)],Data[PN/km ('#)])</f>
        <v>#N/A</v>
      </c>
      <c r="L1493" s="129" t="e" cm="1">
        <f t="array" ref="L1493">_xlfn.XLOOKUP($A1493&amp;$Q$3,Data[Index]&amp;Data[Valid Test, Can be used for conformity (Y/N)],Data[PM/km (mg)])</f>
        <v>#N/A</v>
      </c>
      <c r="M1493" s="126" t="e" cm="1">
        <f t="array" ref="M1493">_xlfn.XLOOKUP($A1493&amp;$Q$3,Data[Index]&amp;Data[Valid Test, Can be used for conformity (Y/N)],Data[CH4 (mg/km)])</f>
        <v>#N/A</v>
      </c>
      <c r="N1493" s="126" t="e" cm="1">
        <f t="array" ref="N1493">_xlfn.XLOOKUP($A1493&amp;$Q$3,Data[Index]&amp;Data[Valid Test, Can be used for conformity (Y/N)],Data[N20 (mg/km)])</f>
        <v>#N/A</v>
      </c>
      <c r="O1493" s="129" t="e" cm="1">
        <f t="array" ref="O1493">_xlfn.XLOOKUP($A1493&amp;$Q$3,Data[Index]&amp;Data[Valid Test, Can be used for conformity (Y/N)],Data[l/100km])</f>
        <v>#N/A</v>
      </c>
      <c r="P1493" s="138">
        <f>_xlfn.XLOOKUP($A1493,Data[Index],Data[Comments])</f>
        <v>0</v>
      </c>
    </row>
    <row r="1494" spans="1:16" x14ac:dyDescent="0.2">
      <c r="A1494" s="129"/>
      <c r="B1494" s="129"/>
      <c r="C1494" s="129" t="e" cm="1">
        <f t="array" ref="C1494">_xlfn.XLOOKUP($A1494&amp;$Q$3&amp;$R$3,Data[Index]&amp;Data[Valid Test, Can be used for conformity (Y/N)]&amp;Data[Cycle],Data[Test Name])</f>
        <v>#N/A</v>
      </c>
      <c r="D1494" s="167" t="e" cm="1">
        <f t="array" ref="D1494">_xlfn.XLOOKUP($A1494&amp;$Q$3&amp;$R$3,Data[Index]&amp;Data[Valid Test, Can be used for conformity (Y/N)]&amp;Data[Cycle],Data[Mileage (Miles)])</f>
        <v>#N/A</v>
      </c>
      <c r="E1494" s="130" t="e" cm="1">
        <f t="array" ref="E1494">_xlfn.XLOOKUP($A1494&amp;$Q$3&amp;$R$3,Data[Index]&amp;Data[Valid Test, Can be used for conformity (Y/N)]&amp;Data[Cycle],Data[Date])</f>
        <v>#N/A</v>
      </c>
      <c r="F1494" s="129" t="e" cm="1">
        <f t="array" ref="F1494">_xlfn.XLOOKUP($A1494&amp;$Q$3&amp;$R$3,Data[Index]&amp;Data[Valid Test, Can be used for conformity (Y/N)]&amp;Data[Cycle],Data[CO/km (mg)])</f>
        <v>#N/A</v>
      </c>
      <c r="G1494" s="129" t="e" cm="1">
        <f t="array" ref="G1494">_xlfn.XLOOKUP($A1494&amp;$Q$3,Data[Index]&amp;Data[Valid Test, Can be used for conformity (Y/N)],Data[CO2/km (g)])</f>
        <v>#N/A</v>
      </c>
      <c r="H1494" s="129" t="e" cm="1">
        <f t="array" ref="H1494">_xlfn.XLOOKUP($A1494&amp;$Q$3,Data[Index]&amp;Data[Valid Test, Can be used for conformity (Y/N)],Data[THC/km (mg)])</f>
        <v>#N/A</v>
      </c>
      <c r="I1494" s="129" t="e" cm="1">
        <f t="array" ref="I1494">_xlfn.XLOOKUP($A1494&amp;$Q$3,Data[Index]&amp;Data[Valid Test, Can be used for conformity (Y/N)],Data[NOx/km (mg)])</f>
        <v>#N/A</v>
      </c>
      <c r="J1494" s="129" t="e" cm="1">
        <f t="array" ref="J1494">_xlfn.XLOOKUP($A1494&amp;$Q$3,Data[Index]&amp;Data[Valid Test, Can be used for conformity (Y/N)],Data[THC + NOx/km (mg)])</f>
        <v>#N/A</v>
      </c>
      <c r="K1494" s="142" t="e" cm="1">
        <f t="array" ref="K1494">_xlfn.XLOOKUP($A1494&amp;$Q$3,Data[Index]&amp;Data[Valid Test, Can be used for conformity (Y/N)],Data[PN/km ('#)])</f>
        <v>#N/A</v>
      </c>
      <c r="L1494" s="129" t="e" cm="1">
        <f t="array" ref="L1494">_xlfn.XLOOKUP($A1494&amp;$Q$3,Data[Index]&amp;Data[Valid Test, Can be used for conformity (Y/N)],Data[PM/km (mg)])</f>
        <v>#N/A</v>
      </c>
      <c r="M1494" s="126" t="e" cm="1">
        <f t="array" ref="M1494">_xlfn.XLOOKUP($A1494&amp;$Q$3,Data[Index]&amp;Data[Valid Test, Can be used for conformity (Y/N)],Data[CH4 (mg/km)])</f>
        <v>#N/A</v>
      </c>
      <c r="N1494" s="126" t="e" cm="1">
        <f t="array" ref="N1494">_xlfn.XLOOKUP($A1494&amp;$Q$3,Data[Index]&amp;Data[Valid Test, Can be used for conformity (Y/N)],Data[N20 (mg/km)])</f>
        <v>#N/A</v>
      </c>
      <c r="O1494" s="129" t="e" cm="1">
        <f t="array" ref="O1494">_xlfn.XLOOKUP($A1494&amp;$Q$3,Data[Index]&amp;Data[Valid Test, Can be used for conformity (Y/N)],Data[l/100km])</f>
        <v>#N/A</v>
      </c>
      <c r="P1494" s="138" t="e">
        <f>_xlfn.XLOOKUP($A1494,Data[Index],Data[Comments])</f>
        <v>#N/A</v>
      </c>
    </row>
    <row r="1495" spans="1:16" x14ac:dyDescent="0.2">
      <c r="A1495" s="129"/>
      <c r="B1495" s="129"/>
      <c r="C1495" s="129" t="e" cm="1">
        <f t="array" ref="C1495">_xlfn.XLOOKUP($A1495&amp;$Q$3&amp;$R$3,Data[Index]&amp;Data[Valid Test, Can be used for conformity (Y/N)]&amp;Data[Cycle],Data[Test Name])</f>
        <v>#N/A</v>
      </c>
      <c r="D1495" s="167" t="e" cm="1">
        <f t="array" ref="D1495">_xlfn.XLOOKUP($A1495&amp;$Q$3&amp;$R$3,Data[Index]&amp;Data[Valid Test, Can be used for conformity (Y/N)]&amp;Data[Cycle],Data[Mileage (Miles)])</f>
        <v>#N/A</v>
      </c>
      <c r="E1495" s="130" t="e" cm="1">
        <f t="array" ref="E1495">_xlfn.XLOOKUP($A1495&amp;$Q$3&amp;$R$3,Data[Index]&amp;Data[Valid Test, Can be used for conformity (Y/N)]&amp;Data[Cycle],Data[Date])</f>
        <v>#N/A</v>
      </c>
      <c r="F1495" s="129" t="e" cm="1">
        <f t="array" ref="F1495">_xlfn.XLOOKUP($A1495&amp;$Q$3&amp;$R$3,Data[Index]&amp;Data[Valid Test, Can be used for conformity (Y/N)]&amp;Data[Cycle],Data[CO/km (mg)])</f>
        <v>#N/A</v>
      </c>
      <c r="G1495" s="129" t="e" cm="1">
        <f t="array" ref="G1495">_xlfn.XLOOKUP($A1495&amp;$Q$3,Data[Index]&amp;Data[Valid Test, Can be used for conformity (Y/N)],Data[CO2/km (g)])</f>
        <v>#N/A</v>
      </c>
      <c r="H1495" s="129" t="e" cm="1">
        <f t="array" ref="H1495">_xlfn.XLOOKUP($A1495&amp;$Q$3,Data[Index]&amp;Data[Valid Test, Can be used for conformity (Y/N)],Data[THC/km (mg)])</f>
        <v>#N/A</v>
      </c>
      <c r="I1495" s="129" t="e" cm="1">
        <f t="array" ref="I1495">_xlfn.XLOOKUP($A1495&amp;$Q$3,Data[Index]&amp;Data[Valid Test, Can be used for conformity (Y/N)],Data[NOx/km (mg)])</f>
        <v>#N/A</v>
      </c>
      <c r="J1495" s="129" t="e" cm="1">
        <f t="array" ref="J1495">_xlfn.XLOOKUP($A1495&amp;$Q$3,Data[Index]&amp;Data[Valid Test, Can be used for conformity (Y/N)],Data[THC + NOx/km (mg)])</f>
        <v>#N/A</v>
      </c>
      <c r="K1495" s="142" t="e" cm="1">
        <f t="array" ref="K1495">_xlfn.XLOOKUP($A1495&amp;$Q$3,Data[Index]&amp;Data[Valid Test, Can be used for conformity (Y/N)],Data[PN/km ('#)])</f>
        <v>#N/A</v>
      </c>
      <c r="L1495" s="129" t="e" cm="1">
        <f t="array" ref="L1495">_xlfn.XLOOKUP($A1495&amp;$Q$3,Data[Index]&amp;Data[Valid Test, Can be used for conformity (Y/N)],Data[PM/km (mg)])</f>
        <v>#N/A</v>
      </c>
      <c r="M1495" s="126" t="e" cm="1">
        <f t="array" ref="M1495">_xlfn.XLOOKUP($A1495&amp;$Q$3,Data[Index]&amp;Data[Valid Test, Can be used for conformity (Y/N)],Data[CH4 (mg/km)])</f>
        <v>#N/A</v>
      </c>
      <c r="N1495" s="126" t="e" cm="1">
        <f t="array" ref="N1495">_xlfn.XLOOKUP($A1495&amp;$Q$3,Data[Index]&amp;Data[Valid Test, Can be used for conformity (Y/N)],Data[N20 (mg/km)])</f>
        <v>#N/A</v>
      </c>
      <c r="O1495" s="129" t="e" cm="1">
        <f t="array" ref="O1495">_xlfn.XLOOKUP($A1495&amp;$Q$3,Data[Index]&amp;Data[Valid Test, Can be used for conformity (Y/N)],Data[l/100km])</f>
        <v>#N/A</v>
      </c>
      <c r="P1495" s="138" t="e">
        <f>_xlfn.XLOOKUP($A1495,Data[Index],Data[Comments])</f>
        <v>#N/A</v>
      </c>
    </row>
    <row r="1496" spans="1:16" x14ac:dyDescent="0.2">
      <c r="A1496" s="129"/>
      <c r="B1496" s="129"/>
      <c r="C1496" s="129" t="e" cm="1">
        <f t="array" ref="C1496">_xlfn.XLOOKUP($A1496&amp;$Q$3&amp;$R$3,Data[Index]&amp;Data[Valid Test, Can be used for conformity (Y/N)]&amp;Data[Cycle],Data[Test Name])</f>
        <v>#N/A</v>
      </c>
      <c r="D1496" s="167" t="e" cm="1">
        <f t="array" ref="D1496">_xlfn.XLOOKUP($A1496&amp;$Q$3&amp;$R$3,Data[Index]&amp;Data[Valid Test, Can be used for conformity (Y/N)]&amp;Data[Cycle],Data[Mileage (Miles)])</f>
        <v>#N/A</v>
      </c>
      <c r="E1496" s="130" t="e" cm="1">
        <f t="array" ref="E1496">_xlfn.XLOOKUP($A1496&amp;$Q$3&amp;$R$3,Data[Index]&amp;Data[Valid Test, Can be used for conformity (Y/N)]&amp;Data[Cycle],Data[Date])</f>
        <v>#N/A</v>
      </c>
      <c r="F1496" s="129" t="e" cm="1">
        <f t="array" ref="F1496">_xlfn.XLOOKUP($A1496&amp;$Q$3&amp;$R$3,Data[Index]&amp;Data[Valid Test, Can be used for conformity (Y/N)]&amp;Data[Cycle],Data[CO/km (mg)])</f>
        <v>#N/A</v>
      </c>
      <c r="G1496" s="129" t="e" cm="1">
        <f t="array" ref="G1496">_xlfn.XLOOKUP($A1496&amp;$Q$3,Data[Index]&amp;Data[Valid Test, Can be used for conformity (Y/N)],Data[CO2/km (g)])</f>
        <v>#N/A</v>
      </c>
      <c r="H1496" s="129" t="e" cm="1">
        <f t="array" ref="H1496">_xlfn.XLOOKUP($A1496&amp;$Q$3,Data[Index]&amp;Data[Valid Test, Can be used for conformity (Y/N)],Data[THC/km (mg)])</f>
        <v>#N/A</v>
      </c>
      <c r="I1496" s="129" t="e" cm="1">
        <f t="array" ref="I1496">_xlfn.XLOOKUP($A1496&amp;$Q$3,Data[Index]&amp;Data[Valid Test, Can be used for conformity (Y/N)],Data[NOx/km (mg)])</f>
        <v>#N/A</v>
      </c>
      <c r="J1496" s="129" t="e" cm="1">
        <f t="array" ref="J1496">_xlfn.XLOOKUP($A1496&amp;$Q$3,Data[Index]&amp;Data[Valid Test, Can be used for conformity (Y/N)],Data[THC + NOx/km (mg)])</f>
        <v>#N/A</v>
      </c>
      <c r="K1496" s="142" t="e" cm="1">
        <f t="array" ref="K1496">_xlfn.XLOOKUP($A1496&amp;$Q$3,Data[Index]&amp;Data[Valid Test, Can be used for conformity (Y/N)],Data[PN/km ('#)])</f>
        <v>#N/A</v>
      </c>
      <c r="L1496" s="129" t="e" cm="1">
        <f t="array" ref="L1496">_xlfn.XLOOKUP($A1496&amp;$Q$3,Data[Index]&amp;Data[Valid Test, Can be used for conformity (Y/N)],Data[PM/km (mg)])</f>
        <v>#N/A</v>
      </c>
      <c r="M1496" s="126" t="e" cm="1">
        <f t="array" ref="M1496">_xlfn.XLOOKUP($A1496&amp;$Q$3,Data[Index]&amp;Data[Valid Test, Can be used for conformity (Y/N)],Data[CH4 (mg/km)])</f>
        <v>#N/A</v>
      </c>
      <c r="N1496" s="126" t="e" cm="1">
        <f t="array" ref="N1496">_xlfn.XLOOKUP($A1496&amp;$Q$3,Data[Index]&amp;Data[Valid Test, Can be used for conformity (Y/N)],Data[N20 (mg/km)])</f>
        <v>#N/A</v>
      </c>
      <c r="O1496" s="129" t="e" cm="1">
        <f t="array" ref="O1496">_xlfn.XLOOKUP($A1496&amp;$Q$3,Data[Index]&amp;Data[Valid Test, Can be used for conformity (Y/N)],Data[l/100km])</f>
        <v>#N/A</v>
      </c>
      <c r="P1496" s="138" t="e">
        <f>_xlfn.XLOOKUP($A1496,Data[Index],Data[Comments])</f>
        <v>#N/A</v>
      </c>
    </row>
    <row r="1497" spans="1:16" x14ac:dyDescent="0.2">
      <c r="A1497" s="129"/>
      <c r="B1497" s="129"/>
      <c r="C1497" s="129" t="e" cm="1">
        <f t="array" ref="C1497">_xlfn.XLOOKUP($A1497&amp;$Q$3&amp;$R$3,Data[Index]&amp;Data[Valid Test, Can be used for conformity (Y/N)]&amp;Data[Cycle],Data[Test Name])</f>
        <v>#N/A</v>
      </c>
      <c r="D1497" s="167" t="e" cm="1">
        <f t="array" ref="D1497">_xlfn.XLOOKUP($A1497&amp;$Q$3&amp;$R$3,Data[Index]&amp;Data[Valid Test, Can be used for conformity (Y/N)]&amp;Data[Cycle],Data[Mileage (Miles)])</f>
        <v>#N/A</v>
      </c>
      <c r="E1497" s="130" t="e" cm="1">
        <f t="array" ref="E1497">_xlfn.XLOOKUP($A1497&amp;$Q$3&amp;$R$3,Data[Index]&amp;Data[Valid Test, Can be used for conformity (Y/N)]&amp;Data[Cycle],Data[Date])</f>
        <v>#N/A</v>
      </c>
      <c r="F1497" s="129" t="e" cm="1">
        <f t="array" ref="F1497">_xlfn.XLOOKUP($A1497&amp;$Q$3&amp;$R$3,Data[Index]&amp;Data[Valid Test, Can be used for conformity (Y/N)]&amp;Data[Cycle],Data[CO/km (mg)])</f>
        <v>#N/A</v>
      </c>
      <c r="G1497" s="129" t="e" cm="1">
        <f t="array" ref="G1497">_xlfn.XLOOKUP($A1497&amp;$Q$3,Data[Index]&amp;Data[Valid Test, Can be used for conformity (Y/N)],Data[CO2/km (g)])</f>
        <v>#N/A</v>
      </c>
      <c r="H1497" s="129" t="e" cm="1">
        <f t="array" ref="H1497">_xlfn.XLOOKUP($A1497&amp;$Q$3,Data[Index]&amp;Data[Valid Test, Can be used for conformity (Y/N)],Data[THC/km (mg)])</f>
        <v>#N/A</v>
      </c>
      <c r="I1497" s="129" t="e" cm="1">
        <f t="array" ref="I1497">_xlfn.XLOOKUP($A1497&amp;$Q$3,Data[Index]&amp;Data[Valid Test, Can be used for conformity (Y/N)],Data[NOx/km (mg)])</f>
        <v>#N/A</v>
      </c>
      <c r="J1497" s="129" t="e" cm="1">
        <f t="array" ref="J1497">_xlfn.XLOOKUP($A1497&amp;$Q$3,Data[Index]&amp;Data[Valid Test, Can be used for conformity (Y/N)],Data[THC + NOx/km (mg)])</f>
        <v>#N/A</v>
      </c>
      <c r="K1497" s="142" t="e" cm="1">
        <f t="array" ref="K1497">_xlfn.XLOOKUP($A1497&amp;$Q$3,Data[Index]&amp;Data[Valid Test, Can be used for conformity (Y/N)],Data[PN/km ('#)])</f>
        <v>#N/A</v>
      </c>
      <c r="L1497" s="129" t="e" cm="1">
        <f t="array" ref="L1497">_xlfn.XLOOKUP($A1497&amp;$Q$3,Data[Index]&amp;Data[Valid Test, Can be used for conformity (Y/N)],Data[PM/km (mg)])</f>
        <v>#N/A</v>
      </c>
      <c r="M1497" s="126" t="e" cm="1">
        <f t="array" ref="M1497">_xlfn.XLOOKUP($A1497&amp;$Q$3,Data[Index]&amp;Data[Valid Test, Can be used for conformity (Y/N)],Data[CH4 (mg/km)])</f>
        <v>#N/A</v>
      </c>
      <c r="N1497" s="126" t="e" cm="1">
        <f t="array" ref="N1497">_xlfn.XLOOKUP($A1497&amp;$Q$3,Data[Index]&amp;Data[Valid Test, Can be used for conformity (Y/N)],Data[N20 (mg/km)])</f>
        <v>#N/A</v>
      </c>
      <c r="O1497" s="129" t="e" cm="1">
        <f t="array" ref="O1497">_xlfn.XLOOKUP($A1497&amp;$Q$3,Data[Index]&amp;Data[Valid Test, Can be used for conformity (Y/N)],Data[l/100km])</f>
        <v>#N/A</v>
      </c>
      <c r="P1497" s="138">
        <f>_xlfn.XLOOKUP($A1497,Data[Index],Data[Comments])</f>
        <v>0</v>
      </c>
    </row>
    <row r="1498" spans="1:16" x14ac:dyDescent="0.2">
      <c r="A1498" s="129"/>
      <c r="B1498" s="129"/>
      <c r="C1498" s="129" t="e" cm="1">
        <f t="array" ref="C1498">_xlfn.XLOOKUP($A1498&amp;$Q$3&amp;$R$3,Data[Index]&amp;Data[Valid Test, Can be used for conformity (Y/N)]&amp;Data[Cycle],Data[Test Name])</f>
        <v>#N/A</v>
      </c>
      <c r="D1498" s="167" t="e" cm="1">
        <f t="array" ref="D1498">_xlfn.XLOOKUP($A1498&amp;$Q$3&amp;$R$3,Data[Index]&amp;Data[Valid Test, Can be used for conformity (Y/N)]&amp;Data[Cycle],Data[Mileage (Miles)])</f>
        <v>#N/A</v>
      </c>
      <c r="E1498" s="130" t="e" cm="1">
        <f t="array" ref="E1498">_xlfn.XLOOKUP($A1498&amp;$Q$3&amp;$R$3,Data[Index]&amp;Data[Valid Test, Can be used for conformity (Y/N)]&amp;Data[Cycle],Data[Date])</f>
        <v>#N/A</v>
      </c>
      <c r="F1498" s="129" t="e" cm="1">
        <f t="array" ref="F1498">_xlfn.XLOOKUP($A1498&amp;$Q$3&amp;$R$3,Data[Index]&amp;Data[Valid Test, Can be used for conformity (Y/N)]&amp;Data[Cycle],Data[CO/km (mg)])</f>
        <v>#N/A</v>
      </c>
      <c r="G1498" s="129" t="e" cm="1">
        <f t="array" ref="G1498">_xlfn.XLOOKUP($A1498&amp;$Q$3,Data[Index]&amp;Data[Valid Test, Can be used for conformity (Y/N)],Data[CO2/km (g)])</f>
        <v>#N/A</v>
      </c>
      <c r="H1498" s="129" t="e" cm="1">
        <f t="array" ref="H1498">_xlfn.XLOOKUP($A1498&amp;$Q$3,Data[Index]&amp;Data[Valid Test, Can be used for conformity (Y/N)],Data[THC/km (mg)])</f>
        <v>#N/A</v>
      </c>
      <c r="I1498" s="129" t="e" cm="1">
        <f t="array" ref="I1498">_xlfn.XLOOKUP($A1498&amp;$Q$3,Data[Index]&amp;Data[Valid Test, Can be used for conformity (Y/N)],Data[NOx/km (mg)])</f>
        <v>#N/A</v>
      </c>
      <c r="J1498" s="129" t="e" cm="1">
        <f t="array" ref="J1498">_xlfn.XLOOKUP($A1498&amp;$Q$3,Data[Index]&amp;Data[Valid Test, Can be used for conformity (Y/N)],Data[THC + NOx/km (mg)])</f>
        <v>#N/A</v>
      </c>
      <c r="K1498" s="142" t="e" cm="1">
        <f t="array" ref="K1498">_xlfn.XLOOKUP($A1498&amp;$Q$3,Data[Index]&amp;Data[Valid Test, Can be used for conformity (Y/N)],Data[PN/km ('#)])</f>
        <v>#N/A</v>
      </c>
      <c r="L1498" s="129" t="e" cm="1">
        <f t="array" ref="L1498">_xlfn.XLOOKUP($A1498&amp;$Q$3,Data[Index]&amp;Data[Valid Test, Can be used for conformity (Y/N)],Data[PM/km (mg)])</f>
        <v>#N/A</v>
      </c>
      <c r="M1498" s="126" t="e" cm="1">
        <f t="array" ref="M1498">_xlfn.XLOOKUP($A1498&amp;$Q$3,Data[Index]&amp;Data[Valid Test, Can be used for conformity (Y/N)],Data[CH4 (mg/km)])</f>
        <v>#N/A</v>
      </c>
      <c r="N1498" s="126" t="e" cm="1">
        <f t="array" ref="N1498">_xlfn.XLOOKUP($A1498&amp;$Q$3,Data[Index]&amp;Data[Valid Test, Can be used for conformity (Y/N)],Data[N20 (mg/km)])</f>
        <v>#N/A</v>
      </c>
      <c r="O1498" s="129" t="e" cm="1">
        <f t="array" ref="O1498">_xlfn.XLOOKUP($A1498&amp;$Q$3,Data[Index]&amp;Data[Valid Test, Can be used for conformity (Y/N)],Data[l/100km])</f>
        <v>#N/A</v>
      </c>
      <c r="P1498" s="138">
        <f>_xlfn.XLOOKUP($A1498,Data[Index],Data[Comments])</f>
        <v>0</v>
      </c>
    </row>
    <row r="1499" spans="1:16" x14ac:dyDescent="0.2">
      <c r="A1499" s="129"/>
      <c r="B1499" s="129"/>
      <c r="C1499" s="129" t="e" cm="1">
        <f t="array" ref="C1499">_xlfn.XLOOKUP($A1499&amp;$Q$3&amp;$R$3,Data[Index]&amp;Data[Valid Test, Can be used for conformity (Y/N)]&amp;Data[Cycle],Data[Test Name])</f>
        <v>#N/A</v>
      </c>
      <c r="D1499" s="167" t="e" cm="1">
        <f t="array" ref="D1499">_xlfn.XLOOKUP($A1499&amp;$Q$3&amp;$R$3,Data[Index]&amp;Data[Valid Test, Can be used for conformity (Y/N)]&amp;Data[Cycle],Data[Mileage (Miles)])</f>
        <v>#N/A</v>
      </c>
      <c r="E1499" s="130" t="e" cm="1">
        <f t="array" ref="E1499">_xlfn.XLOOKUP($A1499&amp;$Q$3&amp;$R$3,Data[Index]&amp;Data[Valid Test, Can be used for conformity (Y/N)]&amp;Data[Cycle],Data[Date])</f>
        <v>#N/A</v>
      </c>
      <c r="F1499" s="129" t="e" cm="1">
        <f t="array" ref="F1499">_xlfn.XLOOKUP($A1499&amp;$Q$3&amp;$R$3,Data[Index]&amp;Data[Valid Test, Can be used for conformity (Y/N)]&amp;Data[Cycle],Data[CO/km (mg)])</f>
        <v>#N/A</v>
      </c>
      <c r="G1499" s="129" t="e" cm="1">
        <f t="array" ref="G1499">_xlfn.XLOOKUP($A1499&amp;$Q$3,Data[Index]&amp;Data[Valid Test, Can be used for conformity (Y/N)],Data[CO2/km (g)])</f>
        <v>#N/A</v>
      </c>
      <c r="H1499" s="129" t="e" cm="1">
        <f t="array" ref="H1499">_xlfn.XLOOKUP($A1499&amp;$Q$3,Data[Index]&amp;Data[Valid Test, Can be used for conformity (Y/N)],Data[THC/km (mg)])</f>
        <v>#N/A</v>
      </c>
      <c r="I1499" s="129" t="e" cm="1">
        <f t="array" ref="I1499">_xlfn.XLOOKUP($A1499&amp;$Q$3,Data[Index]&amp;Data[Valid Test, Can be used for conformity (Y/N)],Data[NOx/km (mg)])</f>
        <v>#N/A</v>
      </c>
      <c r="J1499" s="129" t="e" cm="1">
        <f t="array" ref="J1499">_xlfn.XLOOKUP($A1499&amp;$Q$3,Data[Index]&amp;Data[Valid Test, Can be used for conformity (Y/N)],Data[THC + NOx/km (mg)])</f>
        <v>#N/A</v>
      </c>
      <c r="K1499" s="142" t="e" cm="1">
        <f t="array" ref="K1499">_xlfn.XLOOKUP($A1499&amp;$Q$3,Data[Index]&amp;Data[Valid Test, Can be used for conformity (Y/N)],Data[PN/km ('#)])</f>
        <v>#N/A</v>
      </c>
      <c r="L1499" s="129" t="e" cm="1">
        <f t="array" ref="L1499">_xlfn.XLOOKUP($A1499&amp;$Q$3,Data[Index]&amp;Data[Valid Test, Can be used for conformity (Y/N)],Data[PM/km (mg)])</f>
        <v>#N/A</v>
      </c>
      <c r="M1499" s="126" t="e" cm="1">
        <f t="array" ref="M1499">_xlfn.XLOOKUP($A1499&amp;$Q$3,Data[Index]&amp;Data[Valid Test, Can be used for conformity (Y/N)],Data[CH4 (mg/km)])</f>
        <v>#N/A</v>
      </c>
      <c r="N1499" s="126" t="e" cm="1">
        <f t="array" ref="N1499">_xlfn.XLOOKUP($A1499&amp;$Q$3,Data[Index]&amp;Data[Valid Test, Can be used for conformity (Y/N)],Data[N20 (mg/km)])</f>
        <v>#N/A</v>
      </c>
      <c r="O1499" s="129" t="e" cm="1">
        <f t="array" ref="O1499">_xlfn.XLOOKUP($A1499&amp;$Q$3,Data[Index]&amp;Data[Valid Test, Can be used for conformity (Y/N)],Data[l/100km])</f>
        <v>#N/A</v>
      </c>
      <c r="P1499" s="138" t="e">
        <f>_xlfn.XLOOKUP($A1499,Data[Index],Data[Comments])</f>
        <v>#N/A</v>
      </c>
    </row>
    <row r="1500" spans="1:16" x14ac:dyDescent="0.2">
      <c r="A1500" s="129"/>
      <c r="B1500" s="129"/>
      <c r="C1500" s="129" t="e" cm="1">
        <f t="array" ref="C1500">_xlfn.XLOOKUP($A1500&amp;$Q$3&amp;$R$3,Data[Index]&amp;Data[Valid Test, Can be used for conformity (Y/N)]&amp;Data[Cycle],Data[Test Name])</f>
        <v>#N/A</v>
      </c>
      <c r="D1500" s="167" t="e" cm="1">
        <f t="array" ref="D1500">_xlfn.XLOOKUP($A1500&amp;$Q$3&amp;$R$3,Data[Index]&amp;Data[Valid Test, Can be used for conformity (Y/N)]&amp;Data[Cycle],Data[Mileage (Miles)])</f>
        <v>#N/A</v>
      </c>
      <c r="E1500" s="130" t="e" cm="1">
        <f t="array" ref="E1500">_xlfn.XLOOKUP($A1500&amp;$Q$3&amp;$R$3,Data[Index]&amp;Data[Valid Test, Can be used for conformity (Y/N)]&amp;Data[Cycle],Data[Date])</f>
        <v>#N/A</v>
      </c>
      <c r="F1500" s="129" t="e" cm="1">
        <f t="array" ref="F1500">_xlfn.XLOOKUP($A1500&amp;$Q$3&amp;$R$3,Data[Index]&amp;Data[Valid Test, Can be used for conformity (Y/N)]&amp;Data[Cycle],Data[CO/km (mg)])</f>
        <v>#N/A</v>
      </c>
      <c r="G1500" s="129" t="e" cm="1">
        <f t="array" ref="G1500">_xlfn.XLOOKUP($A1500&amp;$Q$3,Data[Index]&amp;Data[Valid Test, Can be used for conformity (Y/N)],Data[CO2/km (g)])</f>
        <v>#N/A</v>
      </c>
      <c r="H1500" s="129" t="e" cm="1">
        <f t="array" ref="H1500">_xlfn.XLOOKUP($A1500&amp;$Q$3,Data[Index]&amp;Data[Valid Test, Can be used for conformity (Y/N)],Data[THC/km (mg)])</f>
        <v>#N/A</v>
      </c>
      <c r="I1500" s="129" t="e" cm="1">
        <f t="array" ref="I1500">_xlfn.XLOOKUP($A1500&amp;$Q$3,Data[Index]&amp;Data[Valid Test, Can be used for conformity (Y/N)],Data[NOx/km (mg)])</f>
        <v>#N/A</v>
      </c>
      <c r="J1500" s="129" t="e" cm="1">
        <f t="array" ref="J1500">_xlfn.XLOOKUP($A1500&amp;$Q$3,Data[Index]&amp;Data[Valid Test, Can be used for conformity (Y/N)],Data[THC + NOx/km (mg)])</f>
        <v>#N/A</v>
      </c>
      <c r="K1500" s="142" t="e" cm="1">
        <f t="array" ref="K1500">_xlfn.XLOOKUP($A1500&amp;$Q$3,Data[Index]&amp;Data[Valid Test, Can be used for conformity (Y/N)],Data[PN/km ('#)])</f>
        <v>#N/A</v>
      </c>
      <c r="L1500" s="129" t="e" cm="1">
        <f t="array" ref="L1500">_xlfn.XLOOKUP($A1500&amp;$Q$3,Data[Index]&amp;Data[Valid Test, Can be used for conformity (Y/N)],Data[PM/km (mg)])</f>
        <v>#N/A</v>
      </c>
      <c r="M1500" s="126" t="e" cm="1">
        <f t="array" ref="M1500">_xlfn.XLOOKUP($A1500&amp;$Q$3,Data[Index]&amp;Data[Valid Test, Can be used for conformity (Y/N)],Data[CH4 (mg/km)])</f>
        <v>#N/A</v>
      </c>
      <c r="N1500" s="126" t="e" cm="1">
        <f t="array" ref="N1500">_xlfn.XLOOKUP($A1500&amp;$Q$3,Data[Index]&amp;Data[Valid Test, Can be used for conformity (Y/N)],Data[N20 (mg/km)])</f>
        <v>#N/A</v>
      </c>
      <c r="O1500" s="129" t="e" cm="1">
        <f t="array" ref="O1500">_xlfn.XLOOKUP($A1500&amp;$Q$3,Data[Index]&amp;Data[Valid Test, Can be used for conformity (Y/N)],Data[l/100km])</f>
        <v>#N/A</v>
      </c>
      <c r="P1500" s="138">
        <f>_xlfn.XLOOKUP($A1500,Data[Index],Data[Comments])</f>
        <v>0</v>
      </c>
    </row>
    <row r="1501" spans="1:16" x14ac:dyDescent="0.2">
      <c r="A1501" s="129"/>
      <c r="B1501" s="129"/>
      <c r="C1501" s="129" t="e" cm="1">
        <f t="array" ref="C1501">_xlfn.XLOOKUP($A1501&amp;$Q$3&amp;$R$3,Data[Index]&amp;Data[Valid Test, Can be used for conformity (Y/N)]&amp;Data[Cycle],Data[Test Name])</f>
        <v>#N/A</v>
      </c>
      <c r="D1501" s="167" t="e" cm="1">
        <f t="array" ref="D1501">_xlfn.XLOOKUP($A1501&amp;$Q$3&amp;$R$3,Data[Index]&amp;Data[Valid Test, Can be used for conformity (Y/N)]&amp;Data[Cycle],Data[Mileage (Miles)])</f>
        <v>#N/A</v>
      </c>
      <c r="E1501" s="130" t="e" cm="1">
        <f t="array" ref="E1501">_xlfn.XLOOKUP($A1501&amp;$Q$3&amp;$R$3,Data[Index]&amp;Data[Valid Test, Can be used for conformity (Y/N)]&amp;Data[Cycle],Data[Date])</f>
        <v>#N/A</v>
      </c>
      <c r="F1501" s="129" t="e" cm="1">
        <f t="array" ref="F1501">_xlfn.XLOOKUP($A1501&amp;$Q$3&amp;$R$3,Data[Index]&amp;Data[Valid Test, Can be used for conformity (Y/N)]&amp;Data[Cycle],Data[CO/km (mg)])</f>
        <v>#N/A</v>
      </c>
      <c r="G1501" s="129" t="e" cm="1">
        <f t="array" ref="G1501">_xlfn.XLOOKUP($A1501&amp;$Q$3,Data[Index]&amp;Data[Valid Test, Can be used for conformity (Y/N)],Data[CO2/km (g)])</f>
        <v>#N/A</v>
      </c>
      <c r="H1501" s="129" t="e" cm="1">
        <f t="array" ref="H1501">_xlfn.XLOOKUP($A1501&amp;$Q$3,Data[Index]&amp;Data[Valid Test, Can be used for conformity (Y/N)],Data[THC/km (mg)])</f>
        <v>#N/A</v>
      </c>
      <c r="I1501" s="129" t="e" cm="1">
        <f t="array" ref="I1501">_xlfn.XLOOKUP($A1501&amp;$Q$3,Data[Index]&amp;Data[Valid Test, Can be used for conformity (Y/N)],Data[NOx/km (mg)])</f>
        <v>#N/A</v>
      </c>
      <c r="J1501" s="129" t="e" cm="1">
        <f t="array" ref="J1501">_xlfn.XLOOKUP($A1501&amp;$Q$3,Data[Index]&amp;Data[Valid Test, Can be used for conformity (Y/N)],Data[THC + NOx/km (mg)])</f>
        <v>#N/A</v>
      </c>
      <c r="K1501" s="142" t="e" cm="1">
        <f t="array" ref="K1501">_xlfn.XLOOKUP($A1501&amp;$Q$3,Data[Index]&amp;Data[Valid Test, Can be used for conformity (Y/N)],Data[PN/km ('#)])</f>
        <v>#N/A</v>
      </c>
      <c r="L1501" s="129" t="e" cm="1">
        <f t="array" ref="L1501">_xlfn.XLOOKUP($A1501&amp;$Q$3,Data[Index]&amp;Data[Valid Test, Can be used for conformity (Y/N)],Data[PM/km (mg)])</f>
        <v>#N/A</v>
      </c>
      <c r="M1501" s="126" t="e" cm="1">
        <f t="array" ref="M1501">_xlfn.XLOOKUP($A1501&amp;$Q$3,Data[Index]&amp;Data[Valid Test, Can be used for conformity (Y/N)],Data[CH4 (mg/km)])</f>
        <v>#N/A</v>
      </c>
      <c r="N1501" s="126" t="e" cm="1">
        <f t="array" ref="N1501">_xlfn.XLOOKUP($A1501&amp;$Q$3,Data[Index]&amp;Data[Valid Test, Can be used for conformity (Y/N)],Data[N20 (mg/km)])</f>
        <v>#N/A</v>
      </c>
      <c r="O1501" s="129" t="e" cm="1">
        <f t="array" ref="O1501">_xlfn.XLOOKUP($A1501&amp;$Q$3,Data[Index]&amp;Data[Valid Test, Can be used for conformity (Y/N)],Data[l/100km])</f>
        <v>#N/A</v>
      </c>
      <c r="P1501" s="138">
        <f>_xlfn.XLOOKUP($A1501,Data[Index],Data[Comments])</f>
        <v>0</v>
      </c>
    </row>
    <row r="1502" spans="1:16" x14ac:dyDescent="0.2">
      <c r="A1502" s="129"/>
      <c r="B1502" s="129"/>
      <c r="C1502" s="129" t="e" cm="1">
        <f t="array" ref="C1502">_xlfn.XLOOKUP($A1502&amp;$Q$3&amp;$R$3,Data[Index]&amp;Data[Valid Test, Can be used for conformity (Y/N)]&amp;Data[Cycle],Data[Test Name])</f>
        <v>#N/A</v>
      </c>
      <c r="D1502" s="167" t="e" cm="1">
        <f t="array" ref="D1502">_xlfn.XLOOKUP($A1502&amp;$Q$3&amp;$R$3,Data[Index]&amp;Data[Valid Test, Can be used for conformity (Y/N)]&amp;Data[Cycle],Data[Mileage (Miles)])</f>
        <v>#N/A</v>
      </c>
      <c r="E1502" s="130" t="e" cm="1">
        <f t="array" ref="E1502">_xlfn.XLOOKUP($A1502&amp;$Q$3&amp;$R$3,Data[Index]&amp;Data[Valid Test, Can be used for conformity (Y/N)]&amp;Data[Cycle],Data[Date])</f>
        <v>#N/A</v>
      </c>
      <c r="F1502" s="129" t="e" cm="1">
        <f t="array" ref="F1502">_xlfn.XLOOKUP($A1502&amp;$Q$3&amp;$R$3,Data[Index]&amp;Data[Valid Test, Can be used for conformity (Y/N)]&amp;Data[Cycle],Data[CO/km (mg)])</f>
        <v>#N/A</v>
      </c>
      <c r="G1502" s="129" t="e" cm="1">
        <f t="array" ref="G1502">_xlfn.XLOOKUP($A1502&amp;$Q$3,Data[Index]&amp;Data[Valid Test, Can be used for conformity (Y/N)],Data[CO2/km (g)])</f>
        <v>#N/A</v>
      </c>
      <c r="H1502" s="129" t="e" cm="1">
        <f t="array" ref="H1502">_xlfn.XLOOKUP($A1502&amp;$Q$3,Data[Index]&amp;Data[Valid Test, Can be used for conformity (Y/N)],Data[THC/km (mg)])</f>
        <v>#N/A</v>
      </c>
      <c r="I1502" s="129" t="e" cm="1">
        <f t="array" ref="I1502">_xlfn.XLOOKUP($A1502&amp;$Q$3,Data[Index]&amp;Data[Valid Test, Can be used for conformity (Y/N)],Data[NOx/km (mg)])</f>
        <v>#N/A</v>
      </c>
      <c r="J1502" s="129" t="e" cm="1">
        <f t="array" ref="J1502">_xlfn.XLOOKUP($A1502&amp;$Q$3,Data[Index]&amp;Data[Valid Test, Can be used for conformity (Y/N)],Data[THC + NOx/km (mg)])</f>
        <v>#N/A</v>
      </c>
      <c r="K1502" s="142" t="e" cm="1">
        <f t="array" ref="K1502">_xlfn.XLOOKUP($A1502&amp;$Q$3,Data[Index]&amp;Data[Valid Test, Can be used for conformity (Y/N)],Data[PN/km ('#)])</f>
        <v>#N/A</v>
      </c>
      <c r="L1502" s="129" t="e" cm="1">
        <f t="array" ref="L1502">_xlfn.XLOOKUP($A1502&amp;$Q$3,Data[Index]&amp;Data[Valid Test, Can be used for conformity (Y/N)],Data[PM/km (mg)])</f>
        <v>#N/A</v>
      </c>
      <c r="M1502" s="126" t="e" cm="1">
        <f t="array" ref="M1502">_xlfn.XLOOKUP($A1502&amp;$Q$3,Data[Index]&amp;Data[Valid Test, Can be used for conformity (Y/N)],Data[CH4 (mg/km)])</f>
        <v>#N/A</v>
      </c>
      <c r="N1502" s="126" t="e" cm="1">
        <f t="array" ref="N1502">_xlfn.XLOOKUP($A1502&amp;$Q$3,Data[Index]&amp;Data[Valid Test, Can be used for conformity (Y/N)],Data[N20 (mg/km)])</f>
        <v>#N/A</v>
      </c>
      <c r="O1502" s="129" t="e" cm="1">
        <f t="array" ref="O1502">_xlfn.XLOOKUP($A1502&amp;$Q$3,Data[Index]&amp;Data[Valid Test, Can be used for conformity (Y/N)],Data[l/100km])</f>
        <v>#N/A</v>
      </c>
      <c r="P1502" s="138" t="e">
        <f>_xlfn.XLOOKUP($A1502,Data[Index],Data[Comments])</f>
        <v>#N/A</v>
      </c>
    </row>
    <row r="1503" spans="1:16" x14ac:dyDescent="0.2">
      <c r="A1503" s="129"/>
      <c r="B1503" s="129"/>
      <c r="C1503" s="129" t="e" cm="1">
        <f t="array" ref="C1503">_xlfn.XLOOKUP($A1503&amp;$Q$3&amp;$R$3,Data[Index]&amp;Data[Valid Test, Can be used for conformity (Y/N)]&amp;Data[Cycle],Data[Test Name])</f>
        <v>#N/A</v>
      </c>
      <c r="D1503" s="167" t="e" cm="1">
        <f t="array" ref="D1503">_xlfn.XLOOKUP($A1503&amp;$Q$3&amp;$R$3,Data[Index]&amp;Data[Valid Test, Can be used for conformity (Y/N)]&amp;Data[Cycle],Data[Mileage (Miles)])</f>
        <v>#N/A</v>
      </c>
      <c r="E1503" s="130" t="e" cm="1">
        <f t="array" ref="E1503">_xlfn.XLOOKUP($A1503&amp;$Q$3&amp;$R$3,Data[Index]&amp;Data[Valid Test, Can be used for conformity (Y/N)]&amp;Data[Cycle],Data[Date])</f>
        <v>#N/A</v>
      </c>
      <c r="F1503" s="129" t="e" cm="1">
        <f t="array" ref="F1503">_xlfn.XLOOKUP($A1503&amp;$Q$3&amp;$R$3,Data[Index]&amp;Data[Valid Test, Can be used for conformity (Y/N)]&amp;Data[Cycle],Data[CO/km (mg)])</f>
        <v>#N/A</v>
      </c>
      <c r="G1503" s="129" t="e" cm="1">
        <f t="array" ref="G1503">_xlfn.XLOOKUP($A1503&amp;$Q$3,Data[Index]&amp;Data[Valid Test, Can be used for conformity (Y/N)],Data[CO2/km (g)])</f>
        <v>#N/A</v>
      </c>
      <c r="H1503" s="129" t="e" cm="1">
        <f t="array" ref="H1503">_xlfn.XLOOKUP($A1503&amp;$Q$3,Data[Index]&amp;Data[Valid Test, Can be used for conformity (Y/N)],Data[THC/km (mg)])</f>
        <v>#N/A</v>
      </c>
      <c r="I1503" s="129" t="e" cm="1">
        <f t="array" ref="I1503">_xlfn.XLOOKUP($A1503&amp;$Q$3,Data[Index]&amp;Data[Valid Test, Can be used for conformity (Y/N)],Data[NOx/km (mg)])</f>
        <v>#N/A</v>
      </c>
      <c r="J1503" s="129" t="e" cm="1">
        <f t="array" ref="J1503">_xlfn.XLOOKUP($A1503&amp;$Q$3,Data[Index]&amp;Data[Valid Test, Can be used for conformity (Y/N)],Data[THC + NOx/km (mg)])</f>
        <v>#N/A</v>
      </c>
      <c r="K1503" s="142" t="e" cm="1">
        <f t="array" ref="K1503">_xlfn.XLOOKUP($A1503&amp;$Q$3,Data[Index]&amp;Data[Valid Test, Can be used for conformity (Y/N)],Data[PN/km ('#)])</f>
        <v>#N/A</v>
      </c>
      <c r="L1503" s="129" t="e" cm="1">
        <f t="array" ref="L1503">_xlfn.XLOOKUP($A1503&amp;$Q$3,Data[Index]&amp;Data[Valid Test, Can be used for conformity (Y/N)],Data[PM/km (mg)])</f>
        <v>#N/A</v>
      </c>
      <c r="M1503" s="126" t="e" cm="1">
        <f t="array" ref="M1503">_xlfn.XLOOKUP($A1503&amp;$Q$3,Data[Index]&amp;Data[Valid Test, Can be used for conformity (Y/N)],Data[CH4 (mg/km)])</f>
        <v>#N/A</v>
      </c>
      <c r="N1503" s="126" t="e" cm="1">
        <f t="array" ref="N1503">_xlfn.XLOOKUP($A1503&amp;$Q$3,Data[Index]&amp;Data[Valid Test, Can be used for conformity (Y/N)],Data[N20 (mg/km)])</f>
        <v>#N/A</v>
      </c>
      <c r="O1503" s="129" t="e" cm="1">
        <f t="array" ref="O1503">_xlfn.XLOOKUP($A1503&amp;$Q$3,Data[Index]&amp;Data[Valid Test, Can be used for conformity (Y/N)],Data[l/100km])</f>
        <v>#N/A</v>
      </c>
      <c r="P1503" s="138" t="e">
        <f>_xlfn.XLOOKUP($A1503,Data[Index],Data[Comments])</f>
        <v>#N/A</v>
      </c>
    </row>
    <row r="1504" spans="1:16" x14ac:dyDescent="0.2">
      <c r="A1504" s="129"/>
      <c r="B1504" s="129"/>
      <c r="C1504" s="129" t="e" cm="1">
        <f t="array" ref="C1504">_xlfn.XLOOKUP($A1504&amp;$Q$3&amp;$R$3,Data[Index]&amp;Data[Valid Test, Can be used for conformity (Y/N)]&amp;Data[Cycle],Data[Test Name])</f>
        <v>#N/A</v>
      </c>
      <c r="D1504" s="167" t="e" cm="1">
        <f t="array" ref="D1504">_xlfn.XLOOKUP($A1504&amp;$Q$3&amp;$R$3,Data[Index]&amp;Data[Valid Test, Can be used for conformity (Y/N)]&amp;Data[Cycle],Data[Mileage (Miles)])</f>
        <v>#N/A</v>
      </c>
      <c r="E1504" s="130" t="e" cm="1">
        <f t="array" ref="E1504">_xlfn.XLOOKUP($A1504&amp;$Q$3&amp;$R$3,Data[Index]&amp;Data[Valid Test, Can be used for conformity (Y/N)]&amp;Data[Cycle],Data[Date])</f>
        <v>#N/A</v>
      </c>
      <c r="F1504" s="129" t="e" cm="1">
        <f t="array" ref="F1504">_xlfn.XLOOKUP($A1504&amp;$Q$3&amp;$R$3,Data[Index]&amp;Data[Valid Test, Can be used for conformity (Y/N)]&amp;Data[Cycle],Data[CO/km (mg)])</f>
        <v>#N/A</v>
      </c>
      <c r="G1504" s="129" t="e" cm="1">
        <f t="array" ref="G1504">_xlfn.XLOOKUP($A1504&amp;$Q$3,Data[Index]&amp;Data[Valid Test, Can be used for conformity (Y/N)],Data[CO2/km (g)])</f>
        <v>#N/A</v>
      </c>
      <c r="H1504" s="129" t="e" cm="1">
        <f t="array" ref="H1504">_xlfn.XLOOKUP($A1504&amp;$Q$3,Data[Index]&amp;Data[Valid Test, Can be used for conformity (Y/N)],Data[THC/km (mg)])</f>
        <v>#N/A</v>
      </c>
      <c r="I1504" s="129" t="e" cm="1">
        <f t="array" ref="I1504">_xlfn.XLOOKUP($A1504&amp;$Q$3,Data[Index]&amp;Data[Valid Test, Can be used for conformity (Y/N)],Data[NOx/km (mg)])</f>
        <v>#N/A</v>
      </c>
      <c r="J1504" s="129" t="e" cm="1">
        <f t="array" ref="J1504">_xlfn.XLOOKUP($A1504&amp;$Q$3,Data[Index]&amp;Data[Valid Test, Can be used for conformity (Y/N)],Data[THC + NOx/km (mg)])</f>
        <v>#N/A</v>
      </c>
      <c r="K1504" s="142" t="e" cm="1">
        <f t="array" ref="K1504">_xlfn.XLOOKUP($A1504&amp;$Q$3,Data[Index]&amp;Data[Valid Test, Can be used for conformity (Y/N)],Data[PN/km ('#)])</f>
        <v>#N/A</v>
      </c>
      <c r="L1504" s="129" t="e" cm="1">
        <f t="array" ref="L1504">_xlfn.XLOOKUP($A1504&amp;$Q$3,Data[Index]&amp;Data[Valid Test, Can be used for conformity (Y/N)],Data[PM/km (mg)])</f>
        <v>#N/A</v>
      </c>
      <c r="M1504" s="126" t="e" cm="1">
        <f t="array" ref="M1504">_xlfn.XLOOKUP($A1504&amp;$Q$3,Data[Index]&amp;Data[Valid Test, Can be used for conformity (Y/N)],Data[CH4 (mg/km)])</f>
        <v>#N/A</v>
      </c>
      <c r="N1504" s="126" t="e" cm="1">
        <f t="array" ref="N1504">_xlfn.XLOOKUP($A1504&amp;$Q$3,Data[Index]&amp;Data[Valid Test, Can be used for conformity (Y/N)],Data[N20 (mg/km)])</f>
        <v>#N/A</v>
      </c>
      <c r="O1504" s="129" t="e" cm="1">
        <f t="array" ref="O1504">_xlfn.XLOOKUP($A1504&amp;$Q$3,Data[Index]&amp;Data[Valid Test, Can be used for conformity (Y/N)],Data[l/100km])</f>
        <v>#N/A</v>
      </c>
      <c r="P1504" s="138" t="e">
        <f>_xlfn.XLOOKUP($A1504,Data[Index],Data[Comments])</f>
        <v>#N/A</v>
      </c>
    </row>
    <row r="1505" spans="1:16" x14ac:dyDescent="0.2">
      <c r="A1505" s="129"/>
      <c r="B1505" s="129"/>
      <c r="C1505" s="129" t="e" cm="1">
        <f t="array" ref="C1505">_xlfn.XLOOKUP($A1505&amp;$Q$3&amp;$R$3,Data[Index]&amp;Data[Valid Test, Can be used for conformity (Y/N)]&amp;Data[Cycle],Data[Test Name])</f>
        <v>#N/A</v>
      </c>
      <c r="D1505" s="167" t="e" cm="1">
        <f t="array" ref="D1505">_xlfn.XLOOKUP($A1505&amp;$Q$3&amp;$R$3,Data[Index]&amp;Data[Valid Test, Can be used for conformity (Y/N)]&amp;Data[Cycle],Data[Mileage (Miles)])</f>
        <v>#N/A</v>
      </c>
      <c r="E1505" s="130" t="e" cm="1">
        <f t="array" ref="E1505">_xlfn.XLOOKUP($A1505&amp;$Q$3&amp;$R$3,Data[Index]&amp;Data[Valid Test, Can be used for conformity (Y/N)]&amp;Data[Cycle],Data[Date])</f>
        <v>#N/A</v>
      </c>
      <c r="F1505" s="129" t="e" cm="1">
        <f t="array" ref="F1505">_xlfn.XLOOKUP($A1505&amp;$Q$3&amp;$R$3,Data[Index]&amp;Data[Valid Test, Can be used for conformity (Y/N)]&amp;Data[Cycle],Data[CO/km (mg)])</f>
        <v>#N/A</v>
      </c>
      <c r="G1505" s="129" t="e" cm="1">
        <f t="array" ref="G1505">_xlfn.XLOOKUP($A1505&amp;$Q$3,Data[Index]&amp;Data[Valid Test, Can be used for conformity (Y/N)],Data[CO2/km (g)])</f>
        <v>#N/A</v>
      </c>
      <c r="H1505" s="129" t="e" cm="1">
        <f t="array" ref="H1505">_xlfn.XLOOKUP($A1505&amp;$Q$3,Data[Index]&amp;Data[Valid Test, Can be used for conformity (Y/N)],Data[THC/km (mg)])</f>
        <v>#N/A</v>
      </c>
      <c r="I1505" s="129" t="e" cm="1">
        <f t="array" ref="I1505">_xlfn.XLOOKUP($A1505&amp;$Q$3,Data[Index]&amp;Data[Valid Test, Can be used for conformity (Y/N)],Data[NOx/km (mg)])</f>
        <v>#N/A</v>
      </c>
      <c r="J1505" s="129" t="e" cm="1">
        <f t="array" ref="J1505">_xlfn.XLOOKUP($A1505&amp;$Q$3,Data[Index]&amp;Data[Valid Test, Can be used for conformity (Y/N)],Data[THC + NOx/km (mg)])</f>
        <v>#N/A</v>
      </c>
      <c r="K1505" s="142" t="e" cm="1">
        <f t="array" ref="K1505">_xlfn.XLOOKUP($A1505&amp;$Q$3,Data[Index]&amp;Data[Valid Test, Can be used for conformity (Y/N)],Data[PN/km ('#)])</f>
        <v>#N/A</v>
      </c>
      <c r="L1505" s="129" t="e" cm="1">
        <f t="array" ref="L1505">_xlfn.XLOOKUP($A1505&amp;$Q$3,Data[Index]&amp;Data[Valid Test, Can be used for conformity (Y/N)],Data[PM/km (mg)])</f>
        <v>#N/A</v>
      </c>
      <c r="M1505" s="126" t="e" cm="1">
        <f t="array" ref="M1505">_xlfn.XLOOKUP($A1505&amp;$Q$3,Data[Index]&amp;Data[Valid Test, Can be used for conformity (Y/N)],Data[CH4 (mg/km)])</f>
        <v>#N/A</v>
      </c>
      <c r="N1505" s="126" t="e" cm="1">
        <f t="array" ref="N1505">_xlfn.XLOOKUP($A1505&amp;$Q$3,Data[Index]&amp;Data[Valid Test, Can be used for conformity (Y/N)],Data[N20 (mg/km)])</f>
        <v>#N/A</v>
      </c>
      <c r="O1505" s="129" t="e" cm="1">
        <f t="array" ref="O1505">_xlfn.XLOOKUP($A1505&amp;$Q$3,Data[Index]&amp;Data[Valid Test, Can be used for conformity (Y/N)],Data[l/100km])</f>
        <v>#N/A</v>
      </c>
      <c r="P1505" s="138">
        <f>_xlfn.XLOOKUP($A1505,Data[Index],Data[Comments])</f>
        <v>0</v>
      </c>
    </row>
    <row r="1506" spans="1:16" x14ac:dyDescent="0.2">
      <c r="A1506" s="129"/>
      <c r="B1506" s="129"/>
      <c r="C1506" s="129" t="e" cm="1">
        <f t="array" ref="C1506">_xlfn.XLOOKUP($A1506&amp;$Q$3&amp;$R$3,Data[Index]&amp;Data[Valid Test, Can be used for conformity (Y/N)]&amp;Data[Cycle],Data[Test Name])</f>
        <v>#N/A</v>
      </c>
      <c r="D1506" s="167" t="e" cm="1">
        <f t="array" ref="D1506">_xlfn.XLOOKUP($A1506&amp;$Q$3&amp;$R$3,Data[Index]&amp;Data[Valid Test, Can be used for conformity (Y/N)]&amp;Data[Cycle],Data[Mileage (Miles)])</f>
        <v>#N/A</v>
      </c>
      <c r="E1506" s="130" t="e" cm="1">
        <f t="array" ref="E1506">_xlfn.XLOOKUP($A1506&amp;$Q$3&amp;$R$3,Data[Index]&amp;Data[Valid Test, Can be used for conformity (Y/N)]&amp;Data[Cycle],Data[Date])</f>
        <v>#N/A</v>
      </c>
      <c r="F1506" s="129" t="e" cm="1">
        <f t="array" ref="F1506">_xlfn.XLOOKUP($A1506&amp;$Q$3&amp;$R$3,Data[Index]&amp;Data[Valid Test, Can be used for conformity (Y/N)]&amp;Data[Cycle],Data[CO/km (mg)])</f>
        <v>#N/A</v>
      </c>
      <c r="G1506" s="129" t="e" cm="1">
        <f t="array" ref="G1506">_xlfn.XLOOKUP($A1506&amp;$Q$3,Data[Index]&amp;Data[Valid Test, Can be used for conformity (Y/N)],Data[CO2/km (g)])</f>
        <v>#N/A</v>
      </c>
      <c r="H1506" s="129" t="e" cm="1">
        <f t="array" ref="H1506">_xlfn.XLOOKUP($A1506&amp;$Q$3,Data[Index]&amp;Data[Valid Test, Can be used for conformity (Y/N)],Data[THC/km (mg)])</f>
        <v>#N/A</v>
      </c>
      <c r="I1506" s="129" t="e" cm="1">
        <f t="array" ref="I1506">_xlfn.XLOOKUP($A1506&amp;$Q$3,Data[Index]&amp;Data[Valid Test, Can be used for conformity (Y/N)],Data[NOx/km (mg)])</f>
        <v>#N/A</v>
      </c>
      <c r="J1506" s="129" t="e" cm="1">
        <f t="array" ref="J1506">_xlfn.XLOOKUP($A1506&amp;$Q$3,Data[Index]&amp;Data[Valid Test, Can be used for conformity (Y/N)],Data[THC + NOx/km (mg)])</f>
        <v>#N/A</v>
      </c>
      <c r="K1506" s="142" t="e" cm="1">
        <f t="array" ref="K1506">_xlfn.XLOOKUP($A1506&amp;$Q$3,Data[Index]&amp;Data[Valid Test, Can be used for conformity (Y/N)],Data[PN/km ('#)])</f>
        <v>#N/A</v>
      </c>
      <c r="L1506" s="129" t="e" cm="1">
        <f t="array" ref="L1506">_xlfn.XLOOKUP($A1506&amp;$Q$3,Data[Index]&amp;Data[Valid Test, Can be used for conformity (Y/N)],Data[PM/km (mg)])</f>
        <v>#N/A</v>
      </c>
      <c r="M1506" s="126" t="e" cm="1">
        <f t="array" ref="M1506">_xlfn.XLOOKUP($A1506&amp;$Q$3,Data[Index]&amp;Data[Valid Test, Can be used for conformity (Y/N)],Data[CH4 (mg/km)])</f>
        <v>#N/A</v>
      </c>
      <c r="N1506" s="126" t="e" cm="1">
        <f t="array" ref="N1506">_xlfn.XLOOKUP($A1506&amp;$Q$3,Data[Index]&amp;Data[Valid Test, Can be used for conformity (Y/N)],Data[N20 (mg/km)])</f>
        <v>#N/A</v>
      </c>
      <c r="O1506" s="129" t="e" cm="1">
        <f t="array" ref="O1506">_xlfn.XLOOKUP($A1506&amp;$Q$3,Data[Index]&amp;Data[Valid Test, Can be used for conformity (Y/N)],Data[l/100km])</f>
        <v>#N/A</v>
      </c>
      <c r="P1506" s="138">
        <f>_xlfn.XLOOKUP($A1506,Data[Index],Data[Comments])</f>
        <v>0</v>
      </c>
    </row>
    <row r="1507" spans="1:16" x14ac:dyDescent="0.2">
      <c r="A1507" s="129"/>
      <c r="B1507" s="129"/>
      <c r="C1507" s="129" t="e" cm="1">
        <f t="array" ref="C1507">_xlfn.XLOOKUP($A1507&amp;$Q$3&amp;$R$3,Data[Index]&amp;Data[Valid Test, Can be used for conformity (Y/N)]&amp;Data[Cycle],Data[Test Name])</f>
        <v>#N/A</v>
      </c>
      <c r="D1507" s="167" t="e" cm="1">
        <f t="array" ref="D1507">_xlfn.XLOOKUP($A1507&amp;$Q$3&amp;$R$3,Data[Index]&amp;Data[Valid Test, Can be used for conformity (Y/N)]&amp;Data[Cycle],Data[Mileage (Miles)])</f>
        <v>#N/A</v>
      </c>
      <c r="E1507" s="130" t="e" cm="1">
        <f t="array" ref="E1507">_xlfn.XLOOKUP($A1507&amp;$Q$3&amp;$R$3,Data[Index]&amp;Data[Valid Test, Can be used for conformity (Y/N)]&amp;Data[Cycle],Data[Date])</f>
        <v>#N/A</v>
      </c>
      <c r="F1507" s="129" t="e" cm="1">
        <f t="array" ref="F1507">_xlfn.XLOOKUP($A1507&amp;$Q$3&amp;$R$3,Data[Index]&amp;Data[Valid Test, Can be used for conformity (Y/N)]&amp;Data[Cycle],Data[CO/km (mg)])</f>
        <v>#N/A</v>
      </c>
      <c r="G1507" s="129" t="e" cm="1">
        <f t="array" ref="G1507">_xlfn.XLOOKUP($A1507&amp;$Q$3,Data[Index]&amp;Data[Valid Test, Can be used for conformity (Y/N)],Data[CO2/km (g)])</f>
        <v>#N/A</v>
      </c>
      <c r="H1507" s="129" t="e" cm="1">
        <f t="array" ref="H1507">_xlfn.XLOOKUP($A1507&amp;$Q$3,Data[Index]&amp;Data[Valid Test, Can be used for conformity (Y/N)],Data[THC/km (mg)])</f>
        <v>#N/A</v>
      </c>
      <c r="I1507" s="129" t="e" cm="1">
        <f t="array" ref="I1507">_xlfn.XLOOKUP($A1507&amp;$Q$3,Data[Index]&amp;Data[Valid Test, Can be used for conformity (Y/N)],Data[NOx/km (mg)])</f>
        <v>#N/A</v>
      </c>
      <c r="J1507" s="129" t="e" cm="1">
        <f t="array" ref="J1507">_xlfn.XLOOKUP($A1507&amp;$Q$3,Data[Index]&amp;Data[Valid Test, Can be used for conformity (Y/N)],Data[THC + NOx/km (mg)])</f>
        <v>#N/A</v>
      </c>
      <c r="K1507" s="142" t="e" cm="1">
        <f t="array" ref="K1507">_xlfn.XLOOKUP($A1507&amp;$Q$3,Data[Index]&amp;Data[Valid Test, Can be used for conformity (Y/N)],Data[PN/km ('#)])</f>
        <v>#N/A</v>
      </c>
      <c r="L1507" s="129" t="e" cm="1">
        <f t="array" ref="L1507">_xlfn.XLOOKUP($A1507&amp;$Q$3,Data[Index]&amp;Data[Valid Test, Can be used for conformity (Y/N)],Data[PM/km (mg)])</f>
        <v>#N/A</v>
      </c>
      <c r="M1507" s="126" t="e" cm="1">
        <f t="array" ref="M1507">_xlfn.XLOOKUP($A1507&amp;$Q$3,Data[Index]&amp;Data[Valid Test, Can be used for conformity (Y/N)],Data[CH4 (mg/km)])</f>
        <v>#N/A</v>
      </c>
      <c r="N1507" s="126" t="e" cm="1">
        <f t="array" ref="N1507">_xlfn.XLOOKUP($A1507&amp;$Q$3,Data[Index]&amp;Data[Valid Test, Can be used for conformity (Y/N)],Data[N20 (mg/km)])</f>
        <v>#N/A</v>
      </c>
      <c r="O1507" s="129" t="e" cm="1">
        <f t="array" ref="O1507">_xlfn.XLOOKUP($A1507&amp;$Q$3,Data[Index]&amp;Data[Valid Test, Can be used for conformity (Y/N)],Data[l/100km])</f>
        <v>#N/A</v>
      </c>
      <c r="P1507" s="138" t="e">
        <f>_xlfn.XLOOKUP($A1507,Data[Index],Data[Comments])</f>
        <v>#N/A</v>
      </c>
    </row>
    <row r="1508" spans="1:16" x14ac:dyDescent="0.2">
      <c r="A1508" s="129"/>
      <c r="B1508" s="129"/>
      <c r="C1508" s="129" t="e" cm="1">
        <f t="array" ref="C1508">_xlfn.XLOOKUP($A1508&amp;$Q$3&amp;$R$3,Data[Index]&amp;Data[Valid Test, Can be used for conformity (Y/N)]&amp;Data[Cycle],Data[Test Name])</f>
        <v>#N/A</v>
      </c>
      <c r="D1508" s="167" t="e" cm="1">
        <f t="array" ref="D1508">_xlfn.XLOOKUP($A1508&amp;$Q$3&amp;$R$3,Data[Index]&amp;Data[Valid Test, Can be used for conformity (Y/N)]&amp;Data[Cycle],Data[Mileage (Miles)])</f>
        <v>#N/A</v>
      </c>
      <c r="E1508" s="130" t="e" cm="1">
        <f t="array" ref="E1508">_xlfn.XLOOKUP($A1508&amp;$Q$3&amp;$R$3,Data[Index]&amp;Data[Valid Test, Can be used for conformity (Y/N)]&amp;Data[Cycle],Data[Date])</f>
        <v>#N/A</v>
      </c>
      <c r="F1508" s="129" t="e" cm="1">
        <f t="array" ref="F1508">_xlfn.XLOOKUP($A1508&amp;$Q$3&amp;$R$3,Data[Index]&amp;Data[Valid Test, Can be used for conformity (Y/N)]&amp;Data[Cycle],Data[CO/km (mg)])</f>
        <v>#N/A</v>
      </c>
      <c r="G1508" s="129" t="e" cm="1">
        <f t="array" ref="G1508">_xlfn.XLOOKUP($A1508&amp;$Q$3,Data[Index]&amp;Data[Valid Test, Can be used for conformity (Y/N)],Data[CO2/km (g)])</f>
        <v>#N/A</v>
      </c>
      <c r="H1508" s="129" t="e" cm="1">
        <f t="array" ref="H1508">_xlfn.XLOOKUP($A1508&amp;$Q$3,Data[Index]&amp;Data[Valid Test, Can be used for conformity (Y/N)],Data[THC/km (mg)])</f>
        <v>#N/A</v>
      </c>
      <c r="I1508" s="129" t="e" cm="1">
        <f t="array" ref="I1508">_xlfn.XLOOKUP($A1508&amp;$Q$3,Data[Index]&amp;Data[Valid Test, Can be used for conformity (Y/N)],Data[NOx/km (mg)])</f>
        <v>#N/A</v>
      </c>
      <c r="J1508" s="129" t="e" cm="1">
        <f t="array" ref="J1508">_xlfn.XLOOKUP($A1508&amp;$Q$3,Data[Index]&amp;Data[Valid Test, Can be used for conformity (Y/N)],Data[THC + NOx/km (mg)])</f>
        <v>#N/A</v>
      </c>
      <c r="K1508" s="142" t="e" cm="1">
        <f t="array" ref="K1508">_xlfn.XLOOKUP($A1508&amp;$Q$3,Data[Index]&amp;Data[Valid Test, Can be used for conformity (Y/N)],Data[PN/km ('#)])</f>
        <v>#N/A</v>
      </c>
      <c r="L1508" s="129" t="e" cm="1">
        <f t="array" ref="L1508">_xlfn.XLOOKUP($A1508&amp;$Q$3,Data[Index]&amp;Data[Valid Test, Can be used for conformity (Y/N)],Data[PM/km (mg)])</f>
        <v>#N/A</v>
      </c>
      <c r="M1508" s="126" t="e" cm="1">
        <f t="array" ref="M1508">_xlfn.XLOOKUP($A1508&amp;$Q$3,Data[Index]&amp;Data[Valid Test, Can be used for conformity (Y/N)],Data[CH4 (mg/km)])</f>
        <v>#N/A</v>
      </c>
      <c r="N1508" s="126" t="e" cm="1">
        <f t="array" ref="N1508">_xlfn.XLOOKUP($A1508&amp;$Q$3,Data[Index]&amp;Data[Valid Test, Can be used for conformity (Y/N)],Data[N20 (mg/km)])</f>
        <v>#N/A</v>
      </c>
      <c r="O1508" s="129" t="e" cm="1">
        <f t="array" ref="O1508">_xlfn.XLOOKUP($A1508&amp;$Q$3,Data[Index]&amp;Data[Valid Test, Can be used for conformity (Y/N)],Data[l/100km])</f>
        <v>#N/A</v>
      </c>
      <c r="P1508" s="138">
        <f>_xlfn.XLOOKUP($A1508,Data[Index],Data[Comments])</f>
        <v>0</v>
      </c>
    </row>
    <row r="1509" spans="1:16" x14ac:dyDescent="0.2">
      <c r="A1509" s="129"/>
      <c r="B1509" s="129"/>
      <c r="C1509" s="129" t="e" cm="1">
        <f t="array" ref="C1509">_xlfn.XLOOKUP($A1509&amp;$Q$3&amp;$R$3,Data[Index]&amp;Data[Valid Test, Can be used for conformity (Y/N)]&amp;Data[Cycle],Data[Test Name])</f>
        <v>#N/A</v>
      </c>
      <c r="D1509" s="167" t="e" cm="1">
        <f t="array" ref="D1509">_xlfn.XLOOKUP($A1509&amp;$Q$3&amp;$R$3,Data[Index]&amp;Data[Valid Test, Can be used for conformity (Y/N)]&amp;Data[Cycle],Data[Mileage (Miles)])</f>
        <v>#N/A</v>
      </c>
      <c r="E1509" s="130" t="e" cm="1">
        <f t="array" ref="E1509">_xlfn.XLOOKUP($A1509&amp;$Q$3&amp;$R$3,Data[Index]&amp;Data[Valid Test, Can be used for conformity (Y/N)]&amp;Data[Cycle],Data[Date])</f>
        <v>#N/A</v>
      </c>
      <c r="F1509" s="129" t="e" cm="1">
        <f t="array" ref="F1509">_xlfn.XLOOKUP($A1509&amp;$Q$3&amp;$R$3,Data[Index]&amp;Data[Valid Test, Can be used for conformity (Y/N)]&amp;Data[Cycle],Data[CO/km (mg)])</f>
        <v>#N/A</v>
      </c>
      <c r="G1509" s="129" t="e" cm="1">
        <f t="array" ref="G1509">_xlfn.XLOOKUP($A1509&amp;$Q$3,Data[Index]&amp;Data[Valid Test, Can be used for conformity (Y/N)],Data[CO2/km (g)])</f>
        <v>#N/A</v>
      </c>
      <c r="H1509" s="129" t="e" cm="1">
        <f t="array" ref="H1509">_xlfn.XLOOKUP($A1509&amp;$Q$3,Data[Index]&amp;Data[Valid Test, Can be used for conformity (Y/N)],Data[THC/km (mg)])</f>
        <v>#N/A</v>
      </c>
      <c r="I1509" s="129" t="e" cm="1">
        <f t="array" ref="I1509">_xlfn.XLOOKUP($A1509&amp;$Q$3,Data[Index]&amp;Data[Valid Test, Can be used for conformity (Y/N)],Data[NOx/km (mg)])</f>
        <v>#N/A</v>
      </c>
      <c r="J1509" s="129" t="e" cm="1">
        <f t="array" ref="J1509">_xlfn.XLOOKUP($A1509&amp;$Q$3,Data[Index]&amp;Data[Valid Test, Can be used for conformity (Y/N)],Data[THC + NOx/km (mg)])</f>
        <v>#N/A</v>
      </c>
      <c r="K1509" s="142" t="e" cm="1">
        <f t="array" ref="K1509">_xlfn.XLOOKUP($A1509&amp;$Q$3,Data[Index]&amp;Data[Valid Test, Can be used for conformity (Y/N)],Data[PN/km ('#)])</f>
        <v>#N/A</v>
      </c>
      <c r="L1509" s="129" t="e" cm="1">
        <f t="array" ref="L1509">_xlfn.XLOOKUP($A1509&amp;$Q$3,Data[Index]&amp;Data[Valid Test, Can be used for conformity (Y/N)],Data[PM/km (mg)])</f>
        <v>#N/A</v>
      </c>
      <c r="M1509" s="126" t="e" cm="1">
        <f t="array" ref="M1509">_xlfn.XLOOKUP($A1509&amp;$Q$3,Data[Index]&amp;Data[Valid Test, Can be used for conformity (Y/N)],Data[CH4 (mg/km)])</f>
        <v>#N/A</v>
      </c>
      <c r="N1509" s="126" t="e" cm="1">
        <f t="array" ref="N1509">_xlfn.XLOOKUP($A1509&amp;$Q$3,Data[Index]&amp;Data[Valid Test, Can be used for conformity (Y/N)],Data[N20 (mg/km)])</f>
        <v>#N/A</v>
      </c>
      <c r="O1509" s="129" t="e" cm="1">
        <f t="array" ref="O1509">_xlfn.XLOOKUP($A1509&amp;$Q$3,Data[Index]&amp;Data[Valid Test, Can be used for conformity (Y/N)],Data[l/100km])</f>
        <v>#N/A</v>
      </c>
      <c r="P1509" s="138">
        <f>_xlfn.XLOOKUP($A1509,Data[Index],Data[Comments])</f>
        <v>0</v>
      </c>
    </row>
    <row r="1510" spans="1:16" x14ac:dyDescent="0.2">
      <c r="A1510" s="129"/>
      <c r="B1510" s="129"/>
      <c r="C1510" s="129" t="e" cm="1">
        <f t="array" ref="C1510">_xlfn.XLOOKUP($A1510&amp;$Q$3&amp;$R$3,Data[Index]&amp;Data[Valid Test, Can be used for conformity (Y/N)]&amp;Data[Cycle],Data[Test Name])</f>
        <v>#N/A</v>
      </c>
      <c r="D1510" s="167" t="e" cm="1">
        <f t="array" ref="D1510">_xlfn.XLOOKUP($A1510&amp;$Q$3&amp;$R$3,Data[Index]&amp;Data[Valid Test, Can be used for conformity (Y/N)]&amp;Data[Cycle],Data[Mileage (Miles)])</f>
        <v>#N/A</v>
      </c>
      <c r="E1510" s="130" t="e" cm="1">
        <f t="array" ref="E1510">_xlfn.XLOOKUP($A1510&amp;$Q$3&amp;$R$3,Data[Index]&amp;Data[Valid Test, Can be used for conformity (Y/N)]&amp;Data[Cycle],Data[Date])</f>
        <v>#N/A</v>
      </c>
      <c r="F1510" s="129" t="e" cm="1">
        <f t="array" ref="F1510">_xlfn.XLOOKUP($A1510&amp;$Q$3&amp;$R$3,Data[Index]&amp;Data[Valid Test, Can be used for conformity (Y/N)]&amp;Data[Cycle],Data[CO/km (mg)])</f>
        <v>#N/A</v>
      </c>
      <c r="G1510" s="129" t="e" cm="1">
        <f t="array" ref="G1510">_xlfn.XLOOKUP($A1510&amp;$Q$3,Data[Index]&amp;Data[Valid Test, Can be used for conformity (Y/N)],Data[CO2/km (g)])</f>
        <v>#N/A</v>
      </c>
      <c r="H1510" s="129" t="e" cm="1">
        <f t="array" ref="H1510">_xlfn.XLOOKUP($A1510&amp;$Q$3,Data[Index]&amp;Data[Valid Test, Can be used for conformity (Y/N)],Data[THC/km (mg)])</f>
        <v>#N/A</v>
      </c>
      <c r="I1510" s="129" t="e" cm="1">
        <f t="array" ref="I1510">_xlfn.XLOOKUP($A1510&amp;$Q$3,Data[Index]&amp;Data[Valid Test, Can be used for conformity (Y/N)],Data[NOx/km (mg)])</f>
        <v>#N/A</v>
      </c>
      <c r="J1510" s="129" t="e" cm="1">
        <f t="array" ref="J1510">_xlfn.XLOOKUP($A1510&amp;$Q$3,Data[Index]&amp;Data[Valid Test, Can be used for conformity (Y/N)],Data[THC + NOx/km (mg)])</f>
        <v>#N/A</v>
      </c>
      <c r="K1510" s="142" t="e" cm="1">
        <f t="array" ref="K1510">_xlfn.XLOOKUP($A1510&amp;$Q$3,Data[Index]&amp;Data[Valid Test, Can be used for conformity (Y/N)],Data[PN/km ('#)])</f>
        <v>#N/A</v>
      </c>
      <c r="L1510" s="129" t="e" cm="1">
        <f t="array" ref="L1510">_xlfn.XLOOKUP($A1510&amp;$Q$3,Data[Index]&amp;Data[Valid Test, Can be used for conformity (Y/N)],Data[PM/km (mg)])</f>
        <v>#N/A</v>
      </c>
      <c r="M1510" s="126" t="e" cm="1">
        <f t="array" ref="M1510">_xlfn.XLOOKUP($A1510&amp;$Q$3,Data[Index]&amp;Data[Valid Test, Can be used for conformity (Y/N)],Data[CH4 (mg/km)])</f>
        <v>#N/A</v>
      </c>
      <c r="N1510" s="126" t="e" cm="1">
        <f t="array" ref="N1510">_xlfn.XLOOKUP($A1510&amp;$Q$3,Data[Index]&amp;Data[Valid Test, Can be used for conformity (Y/N)],Data[N20 (mg/km)])</f>
        <v>#N/A</v>
      </c>
      <c r="O1510" s="129" t="e" cm="1">
        <f t="array" ref="O1510">_xlfn.XLOOKUP($A1510&amp;$Q$3,Data[Index]&amp;Data[Valid Test, Can be used for conformity (Y/N)],Data[l/100km])</f>
        <v>#N/A</v>
      </c>
      <c r="P1510" s="138" t="e">
        <f>_xlfn.XLOOKUP($A1510,Data[Index],Data[Comments])</f>
        <v>#N/A</v>
      </c>
    </row>
    <row r="1511" spans="1:16" x14ac:dyDescent="0.2">
      <c r="A1511" s="129"/>
      <c r="B1511" s="129"/>
      <c r="C1511" s="129" t="e" cm="1">
        <f t="array" ref="C1511">_xlfn.XLOOKUP($A1511&amp;$Q$3&amp;$R$3,Data[Index]&amp;Data[Valid Test, Can be used for conformity (Y/N)]&amp;Data[Cycle],Data[Test Name])</f>
        <v>#N/A</v>
      </c>
      <c r="D1511" s="167" t="e" cm="1">
        <f t="array" ref="D1511">_xlfn.XLOOKUP($A1511&amp;$Q$3&amp;$R$3,Data[Index]&amp;Data[Valid Test, Can be used for conformity (Y/N)]&amp;Data[Cycle],Data[Mileage (Miles)])</f>
        <v>#N/A</v>
      </c>
      <c r="E1511" s="130" t="e" cm="1">
        <f t="array" ref="E1511">_xlfn.XLOOKUP($A1511&amp;$Q$3&amp;$R$3,Data[Index]&amp;Data[Valid Test, Can be used for conformity (Y/N)]&amp;Data[Cycle],Data[Date])</f>
        <v>#N/A</v>
      </c>
      <c r="F1511" s="129" t="e" cm="1">
        <f t="array" ref="F1511">_xlfn.XLOOKUP($A1511&amp;$Q$3&amp;$R$3,Data[Index]&amp;Data[Valid Test, Can be used for conformity (Y/N)]&amp;Data[Cycle],Data[CO/km (mg)])</f>
        <v>#N/A</v>
      </c>
      <c r="G1511" s="129" t="e" cm="1">
        <f t="array" ref="G1511">_xlfn.XLOOKUP($A1511&amp;$Q$3,Data[Index]&amp;Data[Valid Test, Can be used for conformity (Y/N)],Data[CO2/km (g)])</f>
        <v>#N/A</v>
      </c>
      <c r="H1511" s="129" t="e" cm="1">
        <f t="array" ref="H1511">_xlfn.XLOOKUP($A1511&amp;$Q$3,Data[Index]&amp;Data[Valid Test, Can be used for conformity (Y/N)],Data[THC/km (mg)])</f>
        <v>#N/A</v>
      </c>
      <c r="I1511" s="129" t="e" cm="1">
        <f t="array" ref="I1511">_xlfn.XLOOKUP($A1511&amp;$Q$3,Data[Index]&amp;Data[Valid Test, Can be used for conformity (Y/N)],Data[NOx/km (mg)])</f>
        <v>#N/A</v>
      </c>
      <c r="J1511" s="129" t="e" cm="1">
        <f t="array" ref="J1511">_xlfn.XLOOKUP($A1511&amp;$Q$3,Data[Index]&amp;Data[Valid Test, Can be used for conformity (Y/N)],Data[THC + NOx/km (mg)])</f>
        <v>#N/A</v>
      </c>
      <c r="K1511" s="142" t="e" cm="1">
        <f t="array" ref="K1511">_xlfn.XLOOKUP($A1511&amp;$Q$3,Data[Index]&amp;Data[Valid Test, Can be used for conformity (Y/N)],Data[PN/km ('#)])</f>
        <v>#N/A</v>
      </c>
      <c r="L1511" s="129" t="e" cm="1">
        <f t="array" ref="L1511">_xlfn.XLOOKUP($A1511&amp;$Q$3,Data[Index]&amp;Data[Valid Test, Can be used for conformity (Y/N)],Data[PM/km (mg)])</f>
        <v>#N/A</v>
      </c>
      <c r="M1511" s="126" t="e" cm="1">
        <f t="array" ref="M1511">_xlfn.XLOOKUP($A1511&amp;$Q$3,Data[Index]&amp;Data[Valid Test, Can be used for conformity (Y/N)],Data[CH4 (mg/km)])</f>
        <v>#N/A</v>
      </c>
      <c r="N1511" s="126" t="e" cm="1">
        <f t="array" ref="N1511">_xlfn.XLOOKUP($A1511&amp;$Q$3,Data[Index]&amp;Data[Valid Test, Can be used for conformity (Y/N)],Data[N20 (mg/km)])</f>
        <v>#N/A</v>
      </c>
      <c r="O1511" s="129" t="e" cm="1">
        <f t="array" ref="O1511">_xlfn.XLOOKUP($A1511&amp;$Q$3,Data[Index]&amp;Data[Valid Test, Can be used for conformity (Y/N)],Data[l/100km])</f>
        <v>#N/A</v>
      </c>
      <c r="P1511" s="138" t="e">
        <f>_xlfn.XLOOKUP($A1511,Data[Index],Data[Comments])</f>
        <v>#N/A</v>
      </c>
    </row>
    <row r="1512" spans="1:16" x14ac:dyDescent="0.2">
      <c r="A1512" s="129"/>
      <c r="B1512" s="129"/>
      <c r="C1512" s="129" t="e" cm="1">
        <f t="array" ref="C1512">_xlfn.XLOOKUP($A1512&amp;$Q$3&amp;$R$3,Data[Index]&amp;Data[Valid Test, Can be used for conformity (Y/N)]&amp;Data[Cycle],Data[Test Name])</f>
        <v>#N/A</v>
      </c>
      <c r="D1512" s="167" t="e" cm="1">
        <f t="array" ref="D1512">_xlfn.XLOOKUP($A1512&amp;$Q$3&amp;$R$3,Data[Index]&amp;Data[Valid Test, Can be used for conformity (Y/N)]&amp;Data[Cycle],Data[Mileage (Miles)])</f>
        <v>#N/A</v>
      </c>
      <c r="E1512" s="130" t="e" cm="1">
        <f t="array" ref="E1512">_xlfn.XLOOKUP($A1512&amp;$Q$3&amp;$R$3,Data[Index]&amp;Data[Valid Test, Can be used for conformity (Y/N)]&amp;Data[Cycle],Data[Date])</f>
        <v>#N/A</v>
      </c>
      <c r="F1512" s="129" t="e" cm="1">
        <f t="array" ref="F1512">_xlfn.XLOOKUP($A1512&amp;$Q$3&amp;$R$3,Data[Index]&amp;Data[Valid Test, Can be used for conformity (Y/N)]&amp;Data[Cycle],Data[CO/km (mg)])</f>
        <v>#N/A</v>
      </c>
      <c r="G1512" s="129" t="e" cm="1">
        <f t="array" ref="G1512">_xlfn.XLOOKUP($A1512&amp;$Q$3,Data[Index]&amp;Data[Valid Test, Can be used for conformity (Y/N)],Data[CO2/km (g)])</f>
        <v>#N/A</v>
      </c>
      <c r="H1512" s="129" t="e" cm="1">
        <f t="array" ref="H1512">_xlfn.XLOOKUP($A1512&amp;$Q$3,Data[Index]&amp;Data[Valid Test, Can be used for conformity (Y/N)],Data[THC/km (mg)])</f>
        <v>#N/A</v>
      </c>
      <c r="I1512" s="129" t="e" cm="1">
        <f t="array" ref="I1512">_xlfn.XLOOKUP($A1512&amp;$Q$3,Data[Index]&amp;Data[Valid Test, Can be used for conformity (Y/N)],Data[NOx/km (mg)])</f>
        <v>#N/A</v>
      </c>
      <c r="J1512" s="129" t="e" cm="1">
        <f t="array" ref="J1512">_xlfn.XLOOKUP($A1512&amp;$Q$3,Data[Index]&amp;Data[Valid Test, Can be used for conformity (Y/N)],Data[THC + NOx/km (mg)])</f>
        <v>#N/A</v>
      </c>
      <c r="K1512" s="142" t="e" cm="1">
        <f t="array" ref="K1512">_xlfn.XLOOKUP($A1512&amp;$Q$3,Data[Index]&amp;Data[Valid Test, Can be used for conformity (Y/N)],Data[PN/km ('#)])</f>
        <v>#N/A</v>
      </c>
      <c r="L1512" s="129" t="e" cm="1">
        <f t="array" ref="L1512">_xlfn.XLOOKUP($A1512&amp;$Q$3,Data[Index]&amp;Data[Valid Test, Can be used for conformity (Y/N)],Data[PM/km (mg)])</f>
        <v>#N/A</v>
      </c>
      <c r="M1512" s="126" t="e" cm="1">
        <f t="array" ref="M1512">_xlfn.XLOOKUP($A1512&amp;$Q$3,Data[Index]&amp;Data[Valid Test, Can be used for conformity (Y/N)],Data[CH4 (mg/km)])</f>
        <v>#N/A</v>
      </c>
      <c r="N1512" s="126" t="e" cm="1">
        <f t="array" ref="N1512">_xlfn.XLOOKUP($A1512&amp;$Q$3,Data[Index]&amp;Data[Valid Test, Can be used for conformity (Y/N)],Data[N20 (mg/km)])</f>
        <v>#N/A</v>
      </c>
      <c r="O1512" s="129" t="e" cm="1">
        <f t="array" ref="O1512">_xlfn.XLOOKUP($A1512&amp;$Q$3,Data[Index]&amp;Data[Valid Test, Can be used for conformity (Y/N)],Data[l/100km])</f>
        <v>#N/A</v>
      </c>
      <c r="P1512" s="138" t="e">
        <f>_xlfn.XLOOKUP($A1512,Data[Index],Data[Comments])</f>
        <v>#N/A</v>
      </c>
    </row>
    <row r="1513" spans="1:16" x14ac:dyDescent="0.2">
      <c r="A1513" s="129"/>
      <c r="B1513" s="129"/>
      <c r="C1513" s="129" t="e" cm="1">
        <f t="array" ref="C1513">_xlfn.XLOOKUP($A1513&amp;$Q$3&amp;$R$3,Data[Index]&amp;Data[Valid Test, Can be used for conformity (Y/N)]&amp;Data[Cycle],Data[Test Name])</f>
        <v>#N/A</v>
      </c>
      <c r="D1513" s="167" t="e" cm="1">
        <f t="array" ref="D1513">_xlfn.XLOOKUP($A1513&amp;$Q$3&amp;$R$3,Data[Index]&amp;Data[Valid Test, Can be used for conformity (Y/N)]&amp;Data[Cycle],Data[Mileage (Miles)])</f>
        <v>#N/A</v>
      </c>
      <c r="E1513" s="130" t="e" cm="1">
        <f t="array" ref="E1513">_xlfn.XLOOKUP($A1513&amp;$Q$3&amp;$R$3,Data[Index]&amp;Data[Valid Test, Can be used for conformity (Y/N)]&amp;Data[Cycle],Data[Date])</f>
        <v>#N/A</v>
      </c>
      <c r="F1513" s="129" t="e" cm="1">
        <f t="array" ref="F1513">_xlfn.XLOOKUP($A1513&amp;$Q$3&amp;$R$3,Data[Index]&amp;Data[Valid Test, Can be used for conformity (Y/N)]&amp;Data[Cycle],Data[CO/km (mg)])</f>
        <v>#N/A</v>
      </c>
      <c r="G1513" s="129" t="e" cm="1">
        <f t="array" ref="G1513">_xlfn.XLOOKUP($A1513&amp;$Q$3,Data[Index]&amp;Data[Valid Test, Can be used for conformity (Y/N)],Data[CO2/km (g)])</f>
        <v>#N/A</v>
      </c>
      <c r="H1513" s="129" t="e" cm="1">
        <f t="array" ref="H1513">_xlfn.XLOOKUP($A1513&amp;$Q$3,Data[Index]&amp;Data[Valid Test, Can be used for conformity (Y/N)],Data[THC/km (mg)])</f>
        <v>#N/A</v>
      </c>
      <c r="I1513" s="129" t="e" cm="1">
        <f t="array" ref="I1513">_xlfn.XLOOKUP($A1513&amp;$Q$3,Data[Index]&amp;Data[Valid Test, Can be used for conformity (Y/N)],Data[NOx/km (mg)])</f>
        <v>#N/A</v>
      </c>
      <c r="J1513" s="129" t="e" cm="1">
        <f t="array" ref="J1513">_xlfn.XLOOKUP($A1513&amp;$Q$3,Data[Index]&amp;Data[Valid Test, Can be used for conformity (Y/N)],Data[THC + NOx/km (mg)])</f>
        <v>#N/A</v>
      </c>
      <c r="K1513" s="142" t="e" cm="1">
        <f t="array" ref="K1513">_xlfn.XLOOKUP($A1513&amp;$Q$3,Data[Index]&amp;Data[Valid Test, Can be used for conformity (Y/N)],Data[PN/km ('#)])</f>
        <v>#N/A</v>
      </c>
      <c r="L1513" s="129" t="e" cm="1">
        <f t="array" ref="L1513">_xlfn.XLOOKUP($A1513&amp;$Q$3,Data[Index]&amp;Data[Valid Test, Can be used for conformity (Y/N)],Data[PM/km (mg)])</f>
        <v>#N/A</v>
      </c>
      <c r="M1513" s="126" t="e" cm="1">
        <f t="array" ref="M1513">_xlfn.XLOOKUP($A1513&amp;$Q$3,Data[Index]&amp;Data[Valid Test, Can be used for conformity (Y/N)],Data[CH4 (mg/km)])</f>
        <v>#N/A</v>
      </c>
      <c r="N1513" s="126" t="e" cm="1">
        <f t="array" ref="N1513">_xlfn.XLOOKUP($A1513&amp;$Q$3,Data[Index]&amp;Data[Valid Test, Can be used for conformity (Y/N)],Data[N20 (mg/km)])</f>
        <v>#N/A</v>
      </c>
      <c r="O1513" s="129" t="e" cm="1">
        <f t="array" ref="O1513">_xlfn.XLOOKUP($A1513&amp;$Q$3,Data[Index]&amp;Data[Valid Test, Can be used for conformity (Y/N)],Data[l/100km])</f>
        <v>#N/A</v>
      </c>
      <c r="P1513" s="138">
        <f>_xlfn.XLOOKUP($A1513,Data[Index],Data[Comments])</f>
        <v>0</v>
      </c>
    </row>
    <row r="1514" spans="1:16" x14ac:dyDescent="0.2">
      <c r="A1514" s="129"/>
      <c r="B1514" s="129"/>
      <c r="C1514" s="129" t="e" cm="1">
        <f t="array" ref="C1514">_xlfn.XLOOKUP($A1514&amp;$Q$3&amp;$R$3,Data[Index]&amp;Data[Valid Test, Can be used for conformity (Y/N)]&amp;Data[Cycle],Data[Test Name])</f>
        <v>#N/A</v>
      </c>
      <c r="D1514" s="167" t="e" cm="1">
        <f t="array" ref="D1514">_xlfn.XLOOKUP($A1514&amp;$Q$3&amp;$R$3,Data[Index]&amp;Data[Valid Test, Can be used for conformity (Y/N)]&amp;Data[Cycle],Data[Mileage (Miles)])</f>
        <v>#N/A</v>
      </c>
      <c r="E1514" s="130" t="e" cm="1">
        <f t="array" ref="E1514">_xlfn.XLOOKUP($A1514&amp;$Q$3&amp;$R$3,Data[Index]&amp;Data[Valid Test, Can be used for conformity (Y/N)]&amp;Data[Cycle],Data[Date])</f>
        <v>#N/A</v>
      </c>
      <c r="F1514" s="129" t="e" cm="1">
        <f t="array" ref="F1514">_xlfn.XLOOKUP($A1514&amp;$Q$3&amp;$R$3,Data[Index]&amp;Data[Valid Test, Can be used for conformity (Y/N)]&amp;Data[Cycle],Data[CO/km (mg)])</f>
        <v>#N/A</v>
      </c>
      <c r="G1514" s="129" t="e" cm="1">
        <f t="array" ref="G1514">_xlfn.XLOOKUP($A1514&amp;$Q$3,Data[Index]&amp;Data[Valid Test, Can be used for conformity (Y/N)],Data[CO2/km (g)])</f>
        <v>#N/A</v>
      </c>
      <c r="H1514" s="129" t="e" cm="1">
        <f t="array" ref="H1514">_xlfn.XLOOKUP($A1514&amp;$Q$3,Data[Index]&amp;Data[Valid Test, Can be used for conformity (Y/N)],Data[THC/km (mg)])</f>
        <v>#N/A</v>
      </c>
      <c r="I1514" s="129" t="e" cm="1">
        <f t="array" ref="I1514">_xlfn.XLOOKUP($A1514&amp;$Q$3,Data[Index]&amp;Data[Valid Test, Can be used for conformity (Y/N)],Data[NOx/km (mg)])</f>
        <v>#N/A</v>
      </c>
      <c r="J1514" s="129" t="e" cm="1">
        <f t="array" ref="J1514">_xlfn.XLOOKUP($A1514&amp;$Q$3,Data[Index]&amp;Data[Valid Test, Can be used for conformity (Y/N)],Data[THC + NOx/km (mg)])</f>
        <v>#N/A</v>
      </c>
      <c r="K1514" s="142" t="e" cm="1">
        <f t="array" ref="K1514">_xlfn.XLOOKUP($A1514&amp;$Q$3,Data[Index]&amp;Data[Valid Test, Can be used for conformity (Y/N)],Data[PN/km ('#)])</f>
        <v>#N/A</v>
      </c>
      <c r="L1514" s="129" t="e" cm="1">
        <f t="array" ref="L1514">_xlfn.XLOOKUP($A1514&amp;$Q$3,Data[Index]&amp;Data[Valid Test, Can be used for conformity (Y/N)],Data[PM/km (mg)])</f>
        <v>#N/A</v>
      </c>
      <c r="M1514" s="126" t="e" cm="1">
        <f t="array" ref="M1514">_xlfn.XLOOKUP($A1514&amp;$Q$3,Data[Index]&amp;Data[Valid Test, Can be used for conformity (Y/N)],Data[CH4 (mg/km)])</f>
        <v>#N/A</v>
      </c>
      <c r="N1514" s="126" t="e" cm="1">
        <f t="array" ref="N1514">_xlfn.XLOOKUP($A1514&amp;$Q$3,Data[Index]&amp;Data[Valid Test, Can be used for conformity (Y/N)],Data[N20 (mg/km)])</f>
        <v>#N/A</v>
      </c>
      <c r="O1514" s="129" t="e" cm="1">
        <f t="array" ref="O1514">_xlfn.XLOOKUP($A1514&amp;$Q$3,Data[Index]&amp;Data[Valid Test, Can be used for conformity (Y/N)],Data[l/100km])</f>
        <v>#N/A</v>
      </c>
      <c r="P1514" s="138">
        <f>_xlfn.XLOOKUP($A1514,Data[Index],Data[Comments])</f>
        <v>0</v>
      </c>
    </row>
    <row r="1515" spans="1:16" x14ac:dyDescent="0.2">
      <c r="A1515" s="129"/>
      <c r="B1515" s="129"/>
      <c r="C1515" s="129" t="e" cm="1">
        <f t="array" ref="C1515">_xlfn.XLOOKUP($A1515&amp;$Q$3&amp;$R$3,Data[Index]&amp;Data[Valid Test, Can be used for conformity (Y/N)]&amp;Data[Cycle],Data[Test Name])</f>
        <v>#N/A</v>
      </c>
      <c r="D1515" s="167" t="e" cm="1">
        <f t="array" ref="D1515">_xlfn.XLOOKUP($A1515&amp;$Q$3&amp;$R$3,Data[Index]&amp;Data[Valid Test, Can be used for conformity (Y/N)]&amp;Data[Cycle],Data[Mileage (Miles)])</f>
        <v>#N/A</v>
      </c>
      <c r="E1515" s="130" t="e" cm="1">
        <f t="array" ref="E1515">_xlfn.XLOOKUP($A1515&amp;$Q$3&amp;$R$3,Data[Index]&amp;Data[Valid Test, Can be used for conformity (Y/N)]&amp;Data[Cycle],Data[Date])</f>
        <v>#N/A</v>
      </c>
      <c r="F1515" s="129" t="e" cm="1">
        <f t="array" ref="F1515">_xlfn.XLOOKUP($A1515&amp;$Q$3&amp;$R$3,Data[Index]&amp;Data[Valid Test, Can be used for conformity (Y/N)]&amp;Data[Cycle],Data[CO/km (mg)])</f>
        <v>#N/A</v>
      </c>
      <c r="G1515" s="129" t="e" cm="1">
        <f t="array" ref="G1515">_xlfn.XLOOKUP($A1515&amp;$Q$3,Data[Index]&amp;Data[Valid Test, Can be used for conformity (Y/N)],Data[CO2/km (g)])</f>
        <v>#N/A</v>
      </c>
      <c r="H1515" s="129" t="e" cm="1">
        <f t="array" ref="H1515">_xlfn.XLOOKUP($A1515&amp;$Q$3,Data[Index]&amp;Data[Valid Test, Can be used for conformity (Y/N)],Data[THC/km (mg)])</f>
        <v>#N/A</v>
      </c>
      <c r="I1515" s="129" t="e" cm="1">
        <f t="array" ref="I1515">_xlfn.XLOOKUP($A1515&amp;$Q$3,Data[Index]&amp;Data[Valid Test, Can be used for conformity (Y/N)],Data[NOx/km (mg)])</f>
        <v>#N/A</v>
      </c>
      <c r="J1515" s="129" t="e" cm="1">
        <f t="array" ref="J1515">_xlfn.XLOOKUP($A1515&amp;$Q$3,Data[Index]&amp;Data[Valid Test, Can be used for conformity (Y/N)],Data[THC + NOx/km (mg)])</f>
        <v>#N/A</v>
      </c>
      <c r="K1515" s="142" t="e" cm="1">
        <f t="array" ref="K1515">_xlfn.XLOOKUP($A1515&amp;$Q$3,Data[Index]&amp;Data[Valid Test, Can be used for conformity (Y/N)],Data[PN/km ('#)])</f>
        <v>#N/A</v>
      </c>
      <c r="L1515" s="129" t="e" cm="1">
        <f t="array" ref="L1515">_xlfn.XLOOKUP($A1515&amp;$Q$3,Data[Index]&amp;Data[Valid Test, Can be used for conformity (Y/N)],Data[PM/km (mg)])</f>
        <v>#N/A</v>
      </c>
      <c r="M1515" s="126" t="e" cm="1">
        <f t="array" ref="M1515">_xlfn.XLOOKUP($A1515&amp;$Q$3,Data[Index]&amp;Data[Valid Test, Can be used for conformity (Y/N)],Data[CH4 (mg/km)])</f>
        <v>#N/A</v>
      </c>
      <c r="N1515" s="126" t="e" cm="1">
        <f t="array" ref="N1515">_xlfn.XLOOKUP($A1515&amp;$Q$3,Data[Index]&amp;Data[Valid Test, Can be used for conformity (Y/N)],Data[N20 (mg/km)])</f>
        <v>#N/A</v>
      </c>
      <c r="O1515" s="129" t="e" cm="1">
        <f t="array" ref="O1515">_xlfn.XLOOKUP($A1515&amp;$Q$3,Data[Index]&amp;Data[Valid Test, Can be used for conformity (Y/N)],Data[l/100km])</f>
        <v>#N/A</v>
      </c>
      <c r="P1515" s="138" t="e">
        <f>_xlfn.XLOOKUP($A1515,Data[Index],Data[Comments])</f>
        <v>#N/A</v>
      </c>
    </row>
    <row r="1516" spans="1:16" x14ac:dyDescent="0.2">
      <c r="A1516" s="129"/>
      <c r="B1516" s="129"/>
      <c r="C1516" s="129" t="e" cm="1">
        <f t="array" ref="C1516">_xlfn.XLOOKUP($A1516&amp;$Q$3&amp;$R$3,Data[Index]&amp;Data[Valid Test, Can be used for conformity (Y/N)]&amp;Data[Cycle],Data[Test Name])</f>
        <v>#N/A</v>
      </c>
      <c r="D1516" s="167" t="e" cm="1">
        <f t="array" ref="D1516">_xlfn.XLOOKUP($A1516&amp;$Q$3&amp;$R$3,Data[Index]&amp;Data[Valid Test, Can be used for conformity (Y/N)]&amp;Data[Cycle],Data[Mileage (Miles)])</f>
        <v>#N/A</v>
      </c>
      <c r="E1516" s="130" t="e" cm="1">
        <f t="array" ref="E1516">_xlfn.XLOOKUP($A1516&amp;$Q$3&amp;$R$3,Data[Index]&amp;Data[Valid Test, Can be used for conformity (Y/N)]&amp;Data[Cycle],Data[Date])</f>
        <v>#N/A</v>
      </c>
      <c r="F1516" s="129" t="e" cm="1">
        <f t="array" ref="F1516">_xlfn.XLOOKUP($A1516&amp;$Q$3&amp;$R$3,Data[Index]&amp;Data[Valid Test, Can be used for conformity (Y/N)]&amp;Data[Cycle],Data[CO/km (mg)])</f>
        <v>#N/A</v>
      </c>
      <c r="G1516" s="129" t="e" cm="1">
        <f t="array" ref="G1516">_xlfn.XLOOKUP($A1516&amp;$Q$3,Data[Index]&amp;Data[Valid Test, Can be used for conformity (Y/N)],Data[CO2/km (g)])</f>
        <v>#N/A</v>
      </c>
      <c r="H1516" s="129" t="e" cm="1">
        <f t="array" ref="H1516">_xlfn.XLOOKUP($A1516&amp;$Q$3,Data[Index]&amp;Data[Valid Test, Can be used for conformity (Y/N)],Data[THC/km (mg)])</f>
        <v>#N/A</v>
      </c>
      <c r="I1516" s="129" t="e" cm="1">
        <f t="array" ref="I1516">_xlfn.XLOOKUP($A1516&amp;$Q$3,Data[Index]&amp;Data[Valid Test, Can be used for conformity (Y/N)],Data[NOx/km (mg)])</f>
        <v>#N/A</v>
      </c>
      <c r="J1516" s="129" t="e" cm="1">
        <f t="array" ref="J1516">_xlfn.XLOOKUP($A1516&amp;$Q$3,Data[Index]&amp;Data[Valid Test, Can be used for conformity (Y/N)],Data[THC + NOx/km (mg)])</f>
        <v>#N/A</v>
      </c>
      <c r="K1516" s="142" t="e" cm="1">
        <f t="array" ref="K1516">_xlfn.XLOOKUP($A1516&amp;$Q$3,Data[Index]&amp;Data[Valid Test, Can be used for conformity (Y/N)],Data[PN/km ('#)])</f>
        <v>#N/A</v>
      </c>
      <c r="L1516" s="129" t="e" cm="1">
        <f t="array" ref="L1516">_xlfn.XLOOKUP($A1516&amp;$Q$3,Data[Index]&amp;Data[Valid Test, Can be used for conformity (Y/N)],Data[PM/km (mg)])</f>
        <v>#N/A</v>
      </c>
      <c r="M1516" s="126" t="e" cm="1">
        <f t="array" ref="M1516">_xlfn.XLOOKUP($A1516&amp;$Q$3,Data[Index]&amp;Data[Valid Test, Can be used for conformity (Y/N)],Data[CH4 (mg/km)])</f>
        <v>#N/A</v>
      </c>
      <c r="N1516" s="126" t="e" cm="1">
        <f t="array" ref="N1516">_xlfn.XLOOKUP($A1516&amp;$Q$3,Data[Index]&amp;Data[Valid Test, Can be used for conformity (Y/N)],Data[N20 (mg/km)])</f>
        <v>#N/A</v>
      </c>
      <c r="O1516" s="129" t="e" cm="1">
        <f t="array" ref="O1516">_xlfn.XLOOKUP($A1516&amp;$Q$3,Data[Index]&amp;Data[Valid Test, Can be used for conformity (Y/N)],Data[l/100km])</f>
        <v>#N/A</v>
      </c>
      <c r="P1516" s="138">
        <f>_xlfn.XLOOKUP($A1516,Data[Index],Data[Comments])</f>
        <v>0</v>
      </c>
    </row>
    <row r="1517" spans="1:16" x14ac:dyDescent="0.2">
      <c r="A1517" s="129"/>
      <c r="B1517" s="129"/>
      <c r="C1517" s="129" t="e" cm="1">
        <f t="array" ref="C1517">_xlfn.XLOOKUP($A1517&amp;$Q$3&amp;$R$3,Data[Index]&amp;Data[Valid Test, Can be used for conformity (Y/N)]&amp;Data[Cycle],Data[Test Name])</f>
        <v>#N/A</v>
      </c>
      <c r="D1517" s="167" t="e" cm="1">
        <f t="array" ref="D1517">_xlfn.XLOOKUP($A1517&amp;$Q$3&amp;$R$3,Data[Index]&amp;Data[Valid Test, Can be used for conformity (Y/N)]&amp;Data[Cycle],Data[Mileage (Miles)])</f>
        <v>#N/A</v>
      </c>
      <c r="E1517" s="130" t="e" cm="1">
        <f t="array" ref="E1517">_xlfn.XLOOKUP($A1517&amp;$Q$3&amp;$R$3,Data[Index]&amp;Data[Valid Test, Can be used for conformity (Y/N)]&amp;Data[Cycle],Data[Date])</f>
        <v>#N/A</v>
      </c>
      <c r="F1517" s="129" t="e" cm="1">
        <f t="array" ref="F1517">_xlfn.XLOOKUP($A1517&amp;$Q$3&amp;$R$3,Data[Index]&amp;Data[Valid Test, Can be used for conformity (Y/N)]&amp;Data[Cycle],Data[CO/km (mg)])</f>
        <v>#N/A</v>
      </c>
      <c r="G1517" s="129" t="e" cm="1">
        <f t="array" ref="G1517">_xlfn.XLOOKUP($A1517&amp;$Q$3,Data[Index]&amp;Data[Valid Test, Can be used for conformity (Y/N)],Data[CO2/km (g)])</f>
        <v>#N/A</v>
      </c>
      <c r="H1517" s="129" t="e" cm="1">
        <f t="array" ref="H1517">_xlfn.XLOOKUP($A1517&amp;$Q$3,Data[Index]&amp;Data[Valid Test, Can be used for conformity (Y/N)],Data[THC/km (mg)])</f>
        <v>#N/A</v>
      </c>
      <c r="I1517" s="129" t="e" cm="1">
        <f t="array" ref="I1517">_xlfn.XLOOKUP($A1517&amp;$Q$3,Data[Index]&amp;Data[Valid Test, Can be used for conformity (Y/N)],Data[NOx/km (mg)])</f>
        <v>#N/A</v>
      </c>
      <c r="J1517" s="129" t="e" cm="1">
        <f t="array" ref="J1517">_xlfn.XLOOKUP($A1517&amp;$Q$3,Data[Index]&amp;Data[Valid Test, Can be used for conformity (Y/N)],Data[THC + NOx/km (mg)])</f>
        <v>#N/A</v>
      </c>
      <c r="K1517" s="142" t="e" cm="1">
        <f t="array" ref="K1517">_xlfn.XLOOKUP($A1517&amp;$Q$3,Data[Index]&amp;Data[Valid Test, Can be used for conformity (Y/N)],Data[PN/km ('#)])</f>
        <v>#N/A</v>
      </c>
      <c r="L1517" s="129" t="e" cm="1">
        <f t="array" ref="L1517">_xlfn.XLOOKUP($A1517&amp;$Q$3,Data[Index]&amp;Data[Valid Test, Can be used for conformity (Y/N)],Data[PM/km (mg)])</f>
        <v>#N/A</v>
      </c>
      <c r="M1517" s="126" t="e" cm="1">
        <f t="array" ref="M1517">_xlfn.XLOOKUP($A1517&amp;$Q$3,Data[Index]&amp;Data[Valid Test, Can be used for conformity (Y/N)],Data[CH4 (mg/km)])</f>
        <v>#N/A</v>
      </c>
      <c r="N1517" s="126" t="e" cm="1">
        <f t="array" ref="N1517">_xlfn.XLOOKUP($A1517&amp;$Q$3,Data[Index]&amp;Data[Valid Test, Can be used for conformity (Y/N)],Data[N20 (mg/km)])</f>
        <v>#N/A</v>
      </c>
      <c r="O1517" s="129" t="e" cm="1">
        <f t="array" ref="O1517">_xlfn.XLOOKUP($A1517&amp;$Q$3,Data[Index]&amp;Data[Valid Test, Can be used for conformity (Y/N)],Data[l/100km])</f>
        <v>#N/A</v>
      </c>
      <c r="P1517" s="138">
        <f>_xlfn.XLOOKUP($A1517,Data[Index],Data[Comments])</f>
        <v>0</v>
      </c>
    </row>
    <row r="1518" spans="1:16" x14ac:dyDescent="0.2">
      <c r="A1518" s="129"/>
      <c r="B1518" s="129"/>
      <c r="C1518" s="129" t="e" cm="1">
        <f t="array" ref="C1518">_xlfn.XLOOKUP($A1518&amp;$Q$3&amp;$R$3,Data[Index]&amp;Data[Valid Test, Can be used for conformity (Y/N)]&amp;Data[Cycle],Data[Test Name])</f>
        <v>#N/A</v>
      </c>
      <c r="D1518" s="167" t="e" cm="1">
        <f t="array" ref="D1518">_xlfn.XLOOKUP($A1518&amp;$Q$3&amp;$R$3,Data[Index]&amp;Data[Valid Test, Can be used for conformity (Y/N)]&amp;Data[Cycle],Data[Mileage (Miles)])</f>
        <v>#N/A</v>
      </c>
      <c r="E1518" s="130" t="e" cm="1">
        <f t="array" ref="E1518">_xlfn.XLOOKUP($A1518&amp;$Q$3&amp;$R$3,Data[Index]&amp;Data[Valid Test, Can be used for conformity (Y/N)]&amp;Data[Cycle],Data[Date])</f>
        <v>#N/A</v>
      </c>
      <c r="F1518" s="129" t="e" cm="1">
        <f t="array" ref="F1518">_xlfn.XLOOKUP($A1518&amp;$Q$3&amp;$R$3,Data[Index]&amp;Data[Valid Test, Can be used for conformity (Y/N)]&amp;Data[Cycle],Data[CO/km (mg)])</f>
        <v>#N/A</v>
      </c>
      <c r="G1518" s="129" t="e" cm="1">
        <f t="array" ref="G1518">_xlfn.XLOOKUP($A1518&amp;$Q$3,Data[Index]&amp;Data[Valid Test, Can be used for conformity (Y/N)],Data[CO2/km (g)])</f>
        <v>#N/A</v>
      </c>
      <c r="H1518" s="129" t="e" cm="1">
        <f t="array" ref="H1518">_xlfn.XLOOKUP($A1518&amp;$Q$3,Data[Index]&amp;Data[Valid Test, Can be used for conformity (Y/N)],Data[THC/km (mg)])</f>
        <v>#N/A</v>
      </c>
      <c r="I1518" s="129" t="e" cm="1">
        <f t="array" ref="I1518">_xlfn.XLOOKUP($A1518&amp;$Q$3,Data[Index]&amp;Data[Valid Test, Can be used for conformity (Y/N)],Data[NOx/km (mg)])</f>
        <v>#N/A</v>
      </c>
      <c r="J1518" s="129" t="e" cm="1">
        <f t="array" ref="J1518">_xlfn.XLOOKUP($A1518&amp;$Q$3,Data[Index]&amp;Data[Valid Test, Can be used for conformity (Y/N)],Data[THC + NOx/km (mg)])</f>
        <v>#N/A</v>
      </c>
      <c r="K1518" s="142" t="e" cm="1">
        <f t="array" ref="K1518">_xlfn.XLOOKUP($A1518&amp;$Q$3,Data[Index]&amp;Data[Valid Test, Can be used for conformity (Y/N)],Data[PN/km ('#)])</f>
        <v>#N/A</v>
      </c>
      <c r="L1518" s="129" t="e" cm="1">
        <f t="array" ref="L1518">_xlfn.XLOOKUP($A1518&amp;$Q$3,Data[Index]&amp;Data[Valid Test, Can be used for conformity (Y/N)],Data[PM/km (mg)])</f>
        <v>#N/A</v>
      </c>
      <c r="M1518" s="126" t="e" cm="1">
        <f t="array" ref="M1518">_xlfn.XLOOKUP($A1518&amp;$Q$3,Data[Index]&amp;Data[Valid Test, Can be used for conformity (Y/N)],Data[CH4 (mg/km)])</f>
        <v>#N/A</v>
      </c>
      <c r="N1518" s="126" t="e" cm="1">
        <f t="array" ref="N1518">_xlfn.XLOOKUP($A1518&amp;$Q$3,Data[Index]&amp;Data[Valid Test, Can be used for conformity (Y/N)],Data[N20 (mg/km)])</f>
        <v>#N/A</v>
      </c>
      <c r="O1518" s="129" t="e" cm="1">
        <f t="array" ref="O1518">_xlfn.XLOOKUP($A1518&amp;$Q$3,Data[Index]&amp;Data[Valid Test, Can be used for conformity (Y/N)],Data[l/100km])</f>
        <v>#N/A</v>
      </c>
      <c r="P1518" s="138" t="e">
        <f>_xlfn.XLOOKUP($A1518,Data[Index],Data[Comments])</f>
        <v>#N/A</v>
      </c>
    </row>
    <row r="1519" spans="1:16" x14ac:dyDescent="0.2">
      <c r="A1519" s="129"/>
      <c r="B1519" s="129"/>
      <c r="C1519" s="129" t="e" cm="1">
        <f t="array" ref="C1519">_xlfn.XLOOKUP($A1519&amp;$Q$3&amp;$R$3,Data[Index]&amp;Data[Valid Test, Can be used for conformity (Y/N)]&amp;Data[Cycle],Data[Test Name])</f>
        <v>#N/A</v>
      </c>
      <c r="D1519" s="167" t="e" cm="1">
        <f t="array" ref="D1519">_xlfn.XLOOKUP($A1519&amp;$Q$3&amp;$R$3,Data[Index]&amp;Data[Valid Test, Can be used for conformity (Y/N)]&amp;Data[Cycle],Data[Mileage (Miles)])</f>
        <v>#N/A</v>
      </c>
      <c r="E1519" s="130" t="e" cm="1">
        <f t="array" ref="E1519">_xlfn.XLOOKUP($A1519&amp;$Q$3&amp;$R$3,Data[Index]&amp;Data[Valid Test, Can be used for conformity (Y/N)]&amp;Data[Cycle],Data[Date])</f>
        <v>#N/A</v>
      </c>
      <c r="F1519" s="129" t="e" cm="1">
        <f t="array" ref="F1519">_xlfn.XLOOKUP($A1519&amp;$Q$3&amp;$R$3,Data[Index]&amp;Data[Valid Test, Can be used for conformity (Y/N)]&amp;Data[Cycle],Data[CO/km (mg)])</f>
        <v>#N/A</v>
      </c>
      <c r="G1519" s="129" t="e" cm="1">
        <f t="array" ref="G1519">_xlfn.XLOOKUP($A1519&amp;$Q$3,Data[Index]&amp;Data[Valid Test, Can be used for conformity (Y/N)],Data[CO2/km (g)])</f>
        <v>#N/A</v>
      </c>
      <c r="H1519" s="129" t="e" cm="1">
        <f t="array" ref="H1519">_xlfn.XLOOKUP($A1519&amp;$Q$3,Data[Index]&amp;Data[Valid Test, Can be used for conformity (Y/N)],Data[THC/km (mg)])</f>
        <v>#N/A</v>
      </c>
      <c r="I1519" s="129" t="e" cm="1">
        <f t="array" ref="I1519">_xlfn.XLOOKUP($A1519&amp;$Q$3,Data[Index]&amp;Data[Valid Test, Can be used for conformity (Y/N)],Data[NOx/km (mg)])</f>
        <v>#N/A</v>
      </c>
      <c r="J1519" s="129" t="e" cm="1">
        <f t="array" ref="J1519">_xlfn.XLOOKUP($A1519&amp;$Q$3,Data[Index]&amp;Data[Valid Test, Can be used for conformity (Y/N)],Data[THC + NOx/km (mg)])</f>
        <v>#N/A</v>
      </c>
      <c r="K1519" s="142" t="e" cm="1">
        <f t="array" ref="K1519">_xlfn.XLOOKUP($A1519&amp;$Q$3,Data[Index]&amp;Data[Valid Test, Can be used for conformity (Y/N)],Data[PN/km ('#)])</f>
        <v>#N/A</v>
      </c>
      <c r="L1519" s="129" t="e" cm="1">
        <f t="array" ref="L1519">_xlfn.XLOOKUP($A1519&amp;$Q$3,Data[Index]&amp;Data[Valid Test, Can be used for conformity (Y/N)],Data[PM/km (mg)])</f>
        <v>#N/A</v>
      </c>
      <c r="M1519" s="126" t="e" cm="1">
        <f t="array" ref="M1519">_xlfn.XLOOKUP($A1519&amp;$Q$3,Data[Index]&amp;Data[Valid Test, Can be used for conformity (Y/N)],Data[CH4 (mg/km)])</f>
        <v>#N/A</v>
      </c>
      <c r="N1519" s="126" t="e" cm="1">
        <f t="array" ref="N1519">_xlfn.XLOOKUP($A1519&amp;$Q$3,Data[Index]&amp;Data[Valid Test, Can be used for conformity (Y/N)],Data[N20 (mg/km)])</f>
        <v>#N/A</v>
      </c>
      <c r="O1519" s="129" t="e" cm="1">
        <f t="array" ref="O1519">_xlfn.XLOOKUP($A1519&amp;$Q$3,Data[Index]&amp;Data[Valid Test, Can be used for conformity (Y/N)],Data[l/100km])</f>
        <v>#N/A</v>
      </c>
      <c r="P1519" s="138" t="e">
        <f>_xlfn.XLOOKUP($A1519,Data[Index],Data[Comments])</f>
        <v>#N/A</v>
      </c>
    </row>
    <row r="1520" spans="1:16" x14ac:dyDescent="0.2">
      <c r="A1520" s="129"/>
      <c r="B1520" s="129"/>
      <c r="C1520" s="129" t="e" cm="1">
        <f t="array" ref="C1520">_xlfn.XLOOKUP($A1520&amp;$Q$3&amp;$R$3,Data[Index]&amp;Data[Valid Test, Can be used for conformity (Y/N)]&amp;Data[Cycle],Data[Test Name])</f>
        <v>#N/A</v>
      </c>
      <c r="D1520" s="167" t="e" cm="1">
        <f t="array" ref="D1520">_xlfn.XLOOKUP($A1520&amp;$Q$3&amp;$R$3,Data[Index]&amp;Data[Valid Test, Can be used for conformity (Y/N)]&amp;Data[Cycle],Data[Mileage (Miles)])</f>
        <v>#N/A</v>
      </c>
      <c r="E1520" s="130" t="e" cm="1">
        <f t="array" ref="E1520">_xlfn.XLOOKUP($A1520&amp;$Q$3&amp;$R$3,Data[Index]&amp;Data[Valid Test, Can be used for conformity (Y/N)]&amp;Data[Cycle],Data[Date])</f>
        <v>#N/A</v>
      </c>
      <c r="F1520" s="129" t="e" cm="1">
        <f t="array" ref="F1520">_xlfn.XLOOKUP($A1520&amp;$Q$3&amp;$R$3,Data[Index]&amp;Data[Valid Test, Can be used for conformity (Y/N)]&amp;Data[Cycle],Data[CO/km (mg)])</f>
        <v>#N/A</v>
      </c>
      <c r="G1520" s="129" t="e" cm="1">
        <f t="array" ref="G1520">_xlfn.XLOOKUP($A1520&amp;$Q$3,Data[Index]&amp;Data[Valid Test, Can be used for conformity (Y/N)],Data[CO2/km (g)])</f>
        <v>#N/A</v>
      </c>
      <c r="H1520" s="129" t="e" cm="1">
        <f t="array" ref="H1520">_xlfn.XLOOKUP($A1520&amp;$Q$3,Data[Index]&amp;Data[Valid Test, Can be used for conformity (Y/N)],Data[THC/km (mg)])</f>
        <v>#N/A</v>
      </c>
      <c r="I1520" s="129" t="e" cm="1">
        <f t="array" ref="I1520">_xlfn.XLOOKUP($A1520&amp;$Q$3,Data[Index]&amp;Data[Valid Test, Can be used for conformity (Y/N)],Data[NOx/km (mg)])</f>
        <v>#N/A</v>
      </c>
      <c r="J1520" s="129" t="e" cm="1">
        <f t="array" ref="J1520">_xlfn.XLOOKUP($A1520&amp;$Q$3,Data[Index]&amp;Data[Valid Test, Can be used for conformity (Y/N)],Data[THC + NOx/km (mg)])</f>
        <v>#N/A</v>
      </c>
      <c r="K1520" s="142" t="e" cm="1">
        <f t="array" ref="K1520">_xlfn.XLOOKUP($A1520&amp;$Q$3,Data[Index]&amp;Data[Valid Test, Can be used for conformity (Y/N)],Data[PN/km ('#)])</f>
        <v>#N/A</v>
      </c>
      <c r="L1520" s="129" t="e" cm="1">
        <f t="array" ref="L1520">_xlfn.XLOOKUP($A1520&amp;$Q$3,Data[Index]&amp;Data[Valid Test, Can be used for conformity (Y/N)],Data[PM/km (mg)])</f>
        <v>#N/A</v>
      </c>
      <c r="M1520" s="126" t="e" cm="1">
        <f t="array" ref="M1520">_xlfn.XLOOKUP($A1520&amp;$Q$3,Data[Index]&amp;Data[Valid Test, Can be used for conformity (Y/N)],Data[CH4 (mg/km)])</f>
        <v>#N/A</v>
      </c>
      <c r="N1520" s="126" t="e" cm="1">
        <f t="array" ref="N1520">_xlfn.XLOOKUP($A1520&amp;$Q$3,Data[Index]&amp;Data[Valid Test, Can be used for conformity (Y/N)],Data[N20 (mg/km)])</f>
        <v>#N/A</v>
      </c>
      <c r="O1520" s="129" t="e" cm="1">
        <f t="array" ref="O1520">_xlfn.XLOOKUP($A1520&amp;$Q$3,Data[Index]&amp;Data[Valid Test, Can be used for conformity (Y/N)],Data[l/100km])</f>
        <v>#N/A</v>
      </c>
      <c r="P1520" s="138" t="e">
        <f>_xlfn.XLOOKUP($A1520,Data[Index],Data[Comments])</f>
        <v>#N/A</v>
      </c>
    </row>
    <row r="1521" spans="1:16" x14ac:dyDescent="0.2">
      <c r="A1521" s="129"/>
      <c r="B1521" s="129"/>
      <c r="C1521" s="129" t="e" cm="1">
        <f t="array" ref="C1521">_xlfn.XLOOKUP($A1521&amp;$Q$3&amp;$R$3,Data[Index]&amp;Data[Valid Test, Can be used for conformity (Y/N)]&amp;Data[Cycle],Data[Test Name])</f>
        <v>#N/A</v>
      </c>
      <c r="D1521" s="167" t="e" cm="1">
        <f t="array" ref="D1521">_xlfn.XLOOKUP($A1521&amp;$Q$3&amp;$R$3,Data[Index]&amp;Data[Valid Test, Can be used for conformity (Y/N)]&amp;Data[Cycle],Data[Mileage (Miles)])</f>
        <v>#N/A</v>
      </c>
      <c r="E1521" s="130" t="e" cm="1">
        <f t="array" ref="E1521">_xlfn.XLOOKUP($A1521&amp;$Q$3&amp;$R$3,Data[Index]&amp;Data[Valid Test, Can be used for conformity (Y/N)]&amp;Data[Cycle],Data[Date])</f>
        <v>#N/A</v>
      </c>
      <c r="F1521" s="129" t="e" cm="1">
        <f t="array" ref="F1521">_xlfn.XLOOKUP($A1521&amp;$Q$3&amp;$R$3,Data[Index]&amp;Data[Valid Test, Can be used for conformity (Y/N)]&amp;Data[Cycle],Data[CO/km (mg)])</f>
        <v>#N/A</v>
      </c>
      <c r="G1521" s="129" t="e" cm="1">
        <f t="array" ref="G1521">_xlfn.XLOOKUP($A1521&amp;$Q$3,Data[Index]&amp;Data[Valid Test, Can be used for conformity (Y/N)],Data[CO2/km (g)])</f>
        <v>#N/A</v>
      </c>
      <c r="H1521" s="129" t="e" cm="1">
        <f t="array" ref="H1521">_xlfn.XLOOKUP($A1521&amp;$Q$3,Data[Index]&amp;Data[Valid Test, Can be used for conformity (Y/N)],Data[THC/km (mg)])</f>
        <v>#N/A</v>
      </c>
      <c r="I1521" s="129" t="e" cm="1">
        <f t="array" ref="I1521">_xlfn.XLOOKUP($A1521&amp;$Q$3,Data[Index]&amp;Data[Valid Test, Can be used for conformity (Y/N)],Data[NOx/km (mg)])</f>
        <v>#N/A</v>
      </c>
      <c r="J1521" s="129" t="e" cm="1">
        <f t="array" ref="J1521">_xlfn.XLOOKUP($A1521&amp;$Q$3,Data[Index]&amp;Data[Valid Test, Can be used for conformity (Y/N)],Data[THC + NOx/km (mg)])</f>
        <v>#N/A</v>
      </c>
      <c r="K1521" s="142" t="e" cm="1">
        <f t="array" ref="K1521">_xlfn.XLOOKUP($A1521&amp;$Q$3,Data[Index]&amp;Data[Valid Test, Can be used for conformity (Y/N)],Data[PN/km ('#)])</f>
        <v>#N/A</v>
      </c>
      <c r="L1521" s="129" t="e" cm="1">
        <f t="array" ref="L1521">_xlfn.XLOOKUP($A1521&amp;$Q$3,Data[Index]&amp;Data[Valid Test, Can be used for conformity (Y/N)],Data[PM/km (mg)])</f>
        <v>#N/A</v>
      </c>
      <c r="M1521" s="126" t="e" cm="1">
        <f t="array" ref="M1521">_xlfn.XLOOKUP($A1521&amp;$Q$3,Data[Index]&amp;Data[Valid Test, Can be used for conformity (Y/N)],Data[CH4 (mg/km)])</f>
        <v>#N/A</v>
      </c>
      <c r="N1521" s="126" t="e" cm="1">
        <f t="array" ref="N1521">_xlfn.XLOOKUP($A1521&amp;$Q$3,Data[Index]&amp;Data[Valid Test, Can be used for conformity (Y/N)],Data[N20 (mg/km)])</f>
        <v>#N/A</v>
      </c>
      <c r="O1521" s="129" t="e" cm="1">
        <f t="array" ref="O1521">_xlfn.XLOOKUP($A1521&amp;$Q$3,Data[Index]&amp;Data[Valid Test, Can be used for conformity (Y/N)],Data[l/100km])</f>
        <v>#N/A</v>
      </c>
      <c r="P1521" s="138">
        <f>_xlfn.XLOOKUP($A1521,Data[Index],Data[Comments])</f>
        <v>0</v>
      </c>
    </row>
    <row r="1522" spans="1:16" x14ac:dyDescent="0.2">
      <c r="A1522" s="129"/>
      <c r="B1522" s="129"/>
      <c r="C1522" s="129" t="e" cm="1">
        <f t="array" ref="C1522">_xlfn.XLOOKUP($A1522&amp;$Q$3&amp;$R$3,Data[Index]&amp;Data[Valid Test, Can be used for conformity (Y/N)]&amp;Data[Cycle],Data[Test Name])</f>
        <v>#N/A</v>
      </c>
      <c r="D1522" s="167" t="e" cm="1">
        <f t="array" ref="D1522">_xlfn.XLOOKUP($A1522&amp;$Q$3&amp;$R$3,Data[Index]&amp;Data[Valid Test, Can be used for conformity (Y/N)]&amp;Data[Cycle],Data[Mileage (Miles)])</f>
        <v>#N/A</v>
      </c>
      <c r="E1522" s="130" t="e" cm="1">
        <f t="array" ref="E1522">_xlfn.XLOOKUP($A1522&amp;$Q$3&amp;$R$3,Data[Index]&amp;Data[Valid Test, Can be used for conformity (Y/N)]&amp;Data[Cycle],Data[Date])</f>
        <v>#N/A</v>
      </c>
      <c r="F1522" s="129" t="e" cm="1">
        <f t="array" ref="F1522">_xlfn.XLOOKUP($A1522&amp;$Q$3&amp;$R$3,Data[Index]&amp;Data[Valid Test, Can be used for conformity (Y/N)]&amp;Data[Cycle],Data[CO/km (mg)])</f>
        <v>#N/A</v>
      </c>
      <c r="G1522" s="129" t="e" cm="1">
        <f t="array" ref="G1522">_xlfn.XLOOKUP($A1522&amp;$Q$3,Data[Index]&amp;Data[Valid Test, Can be used for conformity (Y/N)],Data[CO2/km (g)])</f>
        <v>#N/A</v>
      </c>
      <c r="H1522" s="129" t="e" cm="1">
        <f t="array" ref="H1522">_xlfn.XLOOKUP($A1522&amp;$Q$3,Data[Index]&amp;Data[Valid Test, Can be used for conformity (Y/N)],Data[THC/km (mg)])</f>
        <v>#N/A</v>
      </c>
      <c r="I1522" s="129" t="e" cm="1">
        <f t="array" ref="I1522">_xlfn.XLOOKUP($A1522&amp;$Q$3,Data[Index]&amp;Data[Valid Test, Can be used for conformity (Y/N)],Data[NOx/km (mg)])</f>
        <v>#N/A</v>
      </c>
      <c r="J1522" s="129" t="e" cm="1">
        <f t="array" ref="J1522">_xlfn.XLOOKUP($A1522&amp;$Q$3,Data[Index]&amp;Data[Valid Test, Can be used for conformity (Y/N)],Data[THC + NOx/km (mg)])</f>
        <v>#N/A</v>
      </c>
      <c r="K1522" s="142" t="e" cm="1">
        <f t="array" ref="K1522">_xlfn.XLOOKUP($A1522&amp;$Q$3,Data[Index]&amp;Data[Valid Test, Can be used for conformity (Y/N)],Data[PN/km ('#)])</f>
        <v>#N/A</v>
      </c>
      <c r="L1522" s="129" t="e" cm="1">
        <f t="array" ref="L1522">_xlfn.XLOOKUP($A1522&amp;$Q$3,Data[Index]&amp;Data[Valid Test, Can be used for conformity (Y/N)],Data[PM/km (mg)])</f>
        <v>#N/A</v>
      </c>
      <c r="M1522" s="126" t="e" cm="1">
        <f t="array" ref="M1522">_xlfn.XLOOKUP($A1522&amp;$Q$3,Data[Index]&amp;Data[Valid Test, Can be used for conformity (Y/N)],Data[CH4 (mg/km)])</f>
        <v>#N/A</v>
      </c>
      <c r="N1522" s="126" t="e" cm="1">
        <f t="array" ref="N1522">_xlfn.XLOOKUP($A1522&amp;$Q$3,Data[Index]&amp;Data[Valid Test, Can be used for conformity (Y/N)],Data[N20 (mg/km)])</f>
        <v>#N/A</v>
      </c>
      <c r="O1522" s="129" t="e" cm="1">
        <f t="array" ref="O1522">_xlfn.XLOOKUP($A1522&amp;$Q$3,Data[Index]&amp;Data[Valid Test, Can be used for conformity (Y/N)],Data[l/100km])</f>
        <v>#N/A</v>
      </c>
      <c r="P1522" s="138">
        <f>_xlfn.XLOOKUP($A1522,Data[Index],Data[Comments])</f>
        <v>0</v>
      </c>
    </row>
    <row r="1523" spans="1:16" x14ac:dyDescent="0.2">
      <c r="A1523" s="129"/>
      <c r="B1523" s="129"/>
      <c r="C1523" s="129" t="e" cm="1">
        <f t="array" ref="C1523">_xlfn.XLOOKUP($A1523&amp;$Q$3&amp;$R$3,Data[Index]&amp;Data[Valid Test, Can be used for conformity (Y/N)]&amp;Data[Cycle],Data[Test Name])</f>
        <v>#N/A</v>
      </c>
      <c r="D1523" s="167" t="e" cm="1">
        <f t="array" ref="D1523">_xlfn.XLOOKUP($A1523&amp;$Q$3&amp;$R$3,Data[Index]&amp;Data[Valid Test, Can be used for conformity (Y/N)]&amp;Data[Cycle],Data[Mileage (Miles)])</f>
        <v>#N/A</v>
      </c>
      <c r="E1523" s="130" t="e" cm="1">
        <f t="array" ref="E1523">_xlfn.XLOOKUP($A1523&amp;$Q$3&amp;$R$3,Data[Index]&amp;Data[Valid Test, Can be used for conformity (Y/N)]&amp;Data[Cycle],Data[Date])</f>
        <v>#N/A</v>
      </c>
      <c r="F1523" s="129" t="e" cm="1">
        <f t="array" ref="F1523">_xlfn.XLOOKUP($A1523&amp;$Q$3&amp;$R$3,Data[Index]&amp;Data[Valid Test, Can be used for conformity (Y/N)]&amp;Data[Cycle],Data[CO/km (mg)])</f>
        <v>#N/A</v>
      </c>
      <c r="G1523" s="129" t="e" cm="1">
        <f t="array" ref="G1523">_xlfn.XLOOKUP($A1523&amp;$Q$3,Data[Index]&amp;Data[Valid Test, Can be used for conformity (Y/N)],Data[CO2/km (g)])</f>
        <v>#N/A</v>
      </c>
      <c r="H1523" s="129" t="e" cm="1">
        <f t="array" ref="H1523">_xlfn.XLOOKUP($A1523&amp;$Q$3,Data[Index]&amp;Data[Valid Test, Can be used for conformity (Y/N)],Data[THC/km (mg)])</f>
        <v>#N/A</v>
      </c>
      <c r="I1523" s="129" t="e" cm="1">
        <f t="array" ref="I1523">_xlfn.XLOOKUP($A1523&amp;$Q$3,Data[Index]&amp;Data[Valid Test, Can be used for conformity (Y/N)],Data[NOx/km (mg)])</f>
        <v>#N/A</v>
      </c>
      <c r="J1523" s="129" t="e" cm="1">
        <f t="array" ref="J1523">_xlfn.XLOOKUP($A1523&amp;$Q$3,Data[Index]&amp;Data[Valid Test, Can be used for conformity (Y/N)],Data[THC + NOx/km (mg)])</f>
        <v>#N/A</v>
      </c>
      <c r="K1523" s="142" t="e" cm="1">
        <f t="array" ref="K1523">_xlfn.XLOOKUP($A1523&amp;$Q$3,Data[Index]&amp;Data[Valid Test, Can be used for conformity (Y/N)],Data[PN/km ('#)])</f>
        <v>#N/A</v>
      </c>
      <c r="L1523" s="129" t="e" cm="1">
        <f t="array" ref="L1523">_xlfn.XLOOKUP($A1523&amp;$Q$3,Data[Index]&amp;Data[Valid Test, Can be used for conformity (Y/N)],Data[PM/km (mg)])</f>
        <v>#N/A</v>
      </c>
      <c r="M1523" s="126" t="e" cm="1">
        <f t="array" ref="M1523">_xlfn.XLOOKUP($A1523&amp;$Q$3,Data[Index]&amp;Data[Valid Test, Can be used for conformity (Y/N)],Data[CH4 (mg/km)])</f>
        <v>#N/A</v>
      </c>
      <c r="N1523" s="126" t="e" cm="1">
        <f t="array" ref="N1523">_xlfn.XLOOKUP($A1523&amp;$Q$3,Data[Index]&amp;Data[Valid Test, Can be used for conformity (Y/N)],Data[N20 (mg/km)])</f>
        <v>#N/A</v>
      </c>
      <c r="O1523" s="129" t="e" cm="1">
        <f t="array" ref="O1523">_xlfn.XLOOKUP($A1523&amp;$Q$3,Data[Index]&amp;Data[Valid Test, Can be used for conformity (Y/N)],Data[l/100km])</f>
        <v>#N/A</v>
      </c>
      <c r="P1523" s="138" t="e">
        <f>_xlfn.XLOOKUP($A1523,Data[Index],Data[Comments])</f>
        <v>#N/A</v>
      </c>
    </row>
    <row r="1524" spans="1:16" x14ac:dyDescent="0.2">
      <c r="A1524" s="129"/>
      <c r="B1524" s="129"/>
      <c r="C1524" s="129" t="e" cm="1">
        <f t="array" ref="C1524">_xlfn.XLOOKUP($A1524&amp;$Q$3&amp;$R$3,Data[Index]&amp;Data[Valid Test, Can be used for conformity (Y/N)]&amp;Data[Cycle],Data[Test Name])</f>
        <v>#N/A</v>
      </c>
      <c r="D1524" s="167" t="e" cm="1">
        <f t="array" ref="D1524">_xlfn.XLOOKUP($A1524&amp;$Q$3&amp;$R$3,Data[Index]&amp;Data[Valid Test, Can be used for conformity (Y/N)]&amp;Data[Cycle],Data[Mileage (Miles)])</f>
        <v>#N/A</v>
      </c>
      <c r="E1524" s="130" t="e" cm="1">
        <f t="array" ref="E1524">_xlfn.XLOOKUP($A1524&amp;$Q$3&amp;$R$3,Data[Index]&amp;Data[Valid Test, Can be used for conformity (Y/N)]&amp;Data[Cycle],Data[Date])</f>
        <v>#N/A</v>
      </c>
      <c r="F1524" s="129" t="e" cm="1">
        <f t="array" ref="F1524">_xlfn.XLOOKUP($A1524&amp;$Q$3&amp;$R$3,Data[Index]&amp;Data[Valid Test, Can be used for conformity (Y/N)]&amp;Data[Cycle],Data[CO/km (mg)])</f>
        <v>#N/A</v>
      </c>
      <c r="G1524" s="129" t="e" cm="1">
        <f t="array" ref="G1524">_xlfn.XLOOKUP($A1524&amp;$Q$3,Data[Index]&amp;Data[Valid Test, Can be used for conformity (Y/N)],Data[CO2/km (g)])</f>
        <v>#N/A</v>
      </c>
      <c r="H1524" s="129" t="e" cm="1">
        <f t="array" ref="H1524">_xlfn.XLOOKUP($A1524&amp;$Q$3,Data[Index]&amp;Data[Valid Test, Can be used for conformity (Y/N)],Data[THC/km (mg)])</f>
        <v>#N/A</v>
      </c>
      <c r="I1524" s="129" t="e" cm="1">
        <f t="array" ref="I1524">_xlfn.XLOOKUP($A1524&amp;$Q$3,Data[Index]&amp;Data[Valid Test, Can be used for conformity (Y/N)],Data[NOx/km (mg)])</f>
        <v>#N/A</v>
      </c>
      <c r="J1524" s="129" t="e" cm="1">
        <f t="array" ref="J1524">_xlfn.XLOOKUP($A1524&amp;$Q$3,Data[Index]&amp;Data[Valid Test, Can be used for conformity (Y/N)],Data[THC + NOx/km (mg)])</f>
        <v>#N/A</v>
      </c>
      <c r="K1524" s="142" t="e" cm="1">
        <f t="array" ref="K1524">_xlfn.XLOOKUP($A1524&amp;$Q$3,Data[Index]&amp;Data[Valid Test, Can be used for conformity (Y/N)],Data[PN/km ('#)])</f>
        <v>#N/A</v>
      </c>
      <c r="L1524" s="129" t="e" cm="1">
        <f t="array" ref="L1524">_xlfn.XLOOKUP($A1524&amp;$Q$3,Data[Index]&amp;Data[Valid Test, Can be used for conformity (Y/N)],Data[PM/km (mg)])</f>
        <v>#N/A</v>
      </c>
      <c r="M1524" s="126" t="e" cm="1">
        <f t="array" ref="M1524">_xlfn.XLOOKUP($A1524&amp;$Q$3,Data[Index]&amp;Data[Valid Test, Can be used for conformity (Y/N)],Data[CH4 (mg/km)])</f>
        <v>#N/A</v>
      </c>
      <c r="N1524" s="126" t="e" cm="1">
        <f t="array" ref="N1524">_xlfn.XLOOKUP($A1524&amp;$Q$3,Data[Index]&amp;Data[Valid Test, Can be used for conformity (Y/N)],Data[N20 (mg/km)])</f>
        <v>#N/A</v>
      </c>
      <c r="O1524" s="129" t="e" cm="1">
        <f t="array" ref="O1524">_xlfn.XLOOKUP($A1524&amp;$Q$3,Data[Index]&amp;Data[Valid Test, Can be used for conformity (Y/N)],Data[l/100km])</f>
        <v>#N/A</v>
      </c>
      <c r="P1524" s="138">
        <f>_xlfn.XLOOKUP($A1524,Data[Index],Data[Comments])</f>
        <v>0</v>
      </c>
    </row>
    <row r="1525" spans="1:16" x14ac:dyDescent="0.2">
      <c r="A1525" s="129"/>
      <c r="B1525" s="129"/>
      <c r="C1525" s="129" t="e" cm="1">
        <f t="array" ref="C1525">_xlfn.XLOOKUP($A1525&amp;$Q$3&amp;$R$3,Data[Index]&amp;Data[Valid Test, Can be used for conformity (Y/N)]&amp;Data[Cycle],Data[Test Name])</f>
        <v>#N/A</v>
      </c>
      <c r="D1525" s="167" t="e" cm="1">
        <f t="array" ref="D1525">_xlfn.XLOOKUP($A1525&amp;$Q$3&amp;$R$3,Data[Index]&amp;Data[Valid Test, Can be used for conformity (Y/N)]&amp;Data[Cycle],Data[Mileage (Miles)])</f>
        <v>#N/A</v>
      </c>
      <c r="E1525" s="130" t="e" cm="1">
        <f t="array" ref="E1525">_xlfn.XLOOKUP($A1525&amp;$Q$3&amp;$R$3,Data[Index]&amp;Data[Valid Test, Can be used for conformity (Y/N)]&amp;Data[Cycle],Data[Date])</f>
        <v>#N/A</v>
      </c>
      <c r="F1525" s="129" t="e" cm="1">
        <f t="array" ref="F1525">_xlfn.XLOOKUP($A1525&amp;$Q$3&amp;$R$3,Data[Index]&amp;Data[Valid Test, Can be used for conformity (Y/N)]&amp;Data[Cycle],Data[CO/km (mg)])</f>
        <v>#N/A</v>
      </c>
      <c r="G1525" s="129" t="e" cm="1">
        <f t="array" ref="G1525">_xlfn.XLOOKUP($A1525&amp;$Q$3,Data[Index]&amp;Data[Valid Test, Can be used for conformity (Y/N)],Data[CO2/km (g)])</f>
        <v>#N/A</v>
      </c>
      <c r="H1525" s="129" t="e" cm="1">
        <f t="array" ref="H1525">_xlfn.XLOOKUP($A1525&amp;$Q$3,Data[Index]&amp;Data[Valid Test, Can be used for conformity (Y/N)],Data[THC/km (mg)])</f>
        <v>#N/A</v>
      </c>
      <c r="I1525" s="129" t="e" cm="1">
        <f t="array" ref="I1525">_xlfn.XLOOKUP($A1525&amp;$Q$3,Data[Index]&amp;Data[Valid Test, Can be used for conformity (Y/N)],Data[NOx/km (mg)])</f>
        <v>#N/A</v>
      </c>
      <c r="J1525" s="129" t="e" cm="1">
        <f t="array" ref="J1525">_xlfn.XLOOKUP($A1525&amp;$Q$3,Data[Index]&amp;Data[Valid Test, Can be used for conformity (Y/N)],Data[THC + NOx/km (mg)])</f>
        <v>#N/A</v>
      </c>
      <c r="K1525" s="142" t="e" cm="1">
        <f t="array" ref="K1525">_xlfn.XLOOKUP($A1525&amp;$Q$3,Data[Index]&amp;Data[Valid Test, Can be used for conformity (Y/N)],Data[PN/km ('#)])</f>
        <v>#N/A</v>
      </c>
      <c r="L1525" s="129" t="e" cm="1">
        <f t="array" ref="L1525">_xlfn.XLOOKUP($A1525&amp;$Q$3,Data[Index]&amp;Data[Valid Test, Can be used for conformity (Y/N)],Data[PM/km (mg)])</f>
        <v>#N/A</v>
      </c>
      <c r="M1525" s="126" t="e" cm="1">
        <f t="array" ref="M1525">_xlfn.XLOOKUP($A1525&amp;$Q$3,Data[Index]&amp;Data[Valid Test, Can be used for conformity (Y/N)],Data[CH4 (mg/km)])</f>
        <v>#N/A</v>
      </c>
      <c r="N1525" s="126" t="e" cm="1">
        <f t="array" ref="N1525">_xlfn.XLOOKUP($A1525&amp;$Q$3,Data[Index]&amp;Data[Valid Test, Can be used for conformity (Y/N)],Data[N20 (mg/km)])</f>
        <v>#N/A</v>
      </c>
      <c r="O1525" s="129" t="e" cm="1">
        <f t="array" ref="O1525">_xlfn.XLOOKUP($A1525&amp;$Q$3,Data[Index]&amp;Data[Valid Test, Can be used for conformity (Y/N)],Data[l/100km])</f>
        <v>#N/A</v>
      </c>
      <c r="P1525" s="138">
        <f>_xlfn.XLOOKUP($A1525,Data[Index],Data[Comments])</f>
        <v>0</v>
      </c>
    </row>
    <row r="1526" spans="1:16" x14ac:dyDescent="0.2">
      <c r="A1526" s="129"/>
      <c r="B1526" s="129"/>
      <c r="C1526" s="129" t="e" cm="1">
        <f t="array" ref="C1526">_xlfn.XLOOKUP($A1526&amp;$Q$3&amp;$R$3,Data[Index]&amp;Data[Valid Test, Can be used for conformity (Y/N)]&amp;Data[Cycle],Data[Test Name])</f>
        <v>#N/A</v>
      </c>
      <c r="D1526" s="167" t="e" cm="1">
        <f t="array" ref="D1526">_xlfn.XLOOKUP($A1526&amp;$Q$3&amp;$R$3,Data[Index]&amp;Data[Valid Test, Can be used for conformity (Y/N)]&amp;Data[Cycle],Data[Mileage (Miles)])</f>
        <v>#N/A</v>
      </c>
      <c r="E1526" s="130" t="e" cm="1">
        <f t="array" ref="E1526">_xlfn.XLOOKUP($A1526&amp;$Q$3&amp;$R$3,Data[Index]&amp;Data[Valid Test, Can be used for conformity (Y/N)]&amp;Data[Cycle],Data[Date])</f>
        <v>#N/A</v>
      </c>
      <c r="F1526" s="129" t="e" cm="1">
        <f t="array" ref="F1526">_xlfn.XLOOKUP($A1526&amp;$Q$3&amp;$R$3,Data[Index]&amp;Data[Valid Test, Can be used for conformity (Y/N)]&amp;Data[Cycle],Data[CO/km (mg)])</f>
        <v>#N/A</v>
      </c>
      <c r="G1526" s="129" t="e" cm="1">
        <f t="array" ref="G1526">_xlfn.XLOOKUP($A1526&amp;$Q$3,Data[Index]&amp;Data[Valid Test, Can be used for conformity (Y/N)],Data[CO2/km (g)])</f>
        <v>#N/A</v>
      </c>
      <c r="H1526" s="129" t="e" cm="1">
        <f t="array" ref="H1526">_xlfn.XLOOKUP($A1526&amp;$Q$3,Data[Index]&amp;Data[Valid Test, Can be used for conformity (Y/N)],Data[THC/km (mg)])</f>
        <v>#N/A</v>
      </c>
      <c r="I1526" s="129" t="e" cm="1">
        <f t="array" ref="I1526">_xlfn.XLOOKUP($A1526&amp;$Q$3,Data[Index]&amp;Data[Valid Test, Can be used for conformity (Y/N)],Data[NOx/km (mg)])</f>
        <v>#N/A</v>
      </c>
      <c r="J1526" s="129" t="e" cm="1">
        <f t="array" ref="J1526">_xlfn.XLOOKUP($A1526&amp;$Q$3,Data[Index]&amp;Data[Valid Test, Can be used for conformity (Y/N)],Data[THC + NOx/km (mg)])</f>
        <v>#N/A</v>
      </c>
      <c r="K1526" s="142" t="e" cm="1">
        <f t="array" ref="K1526">_xlfn.XLOOKUP($A1526&amp;$Q$3,Data[Index]&amp;Data[Valid Test, Can be used for conformity (Y/N)],Data[PN/km ('#)])</f>
        <v>#N/A</v>
      </c>
      <c r="L1526" s="129" t="e" cm="1">
        <f t="array" ref="L1526">_xlfn.XLOOKUP($A1526&amp;$Q$3,Data[Index]&amp;Data[Valid Test, Can be used for conformity (Y/N)],Data[PM/km (mg)])</f>
        <v>#N/A</v>
      </c>
      <c r="M1526" s="126" t="e" cm="1">
        <f t="array" ref="M1526">_xlfn.XLOOKUP($A1526&amp;$Q$3,Data[Index]&amp;Data[Valid Test, Can be used for conformity (Y/N)],Data[CH4 (mg/km)])</f>
        <v>#N/A</v>
      </c>
      <c r="N1526" s="126" t="e" cm="1">
        <f t="array" ref="N1526">_xlfn.XLOOKUP($A1526&amp;$Q$3,Data[Index]&amp;Data[Valid Test, Can be used for conformity (Y/N)],Data[N20 (mg/km)])</f>
        <v>#N/A</v>
      </c>
      <c r="O1526" s="129" t="e" cm="1">
        <f t="array" ref="O1526">_xlfn.XLOOKUP($A1526&amp;$Q$3,Data[Index]&amp;Data[Valid Test, Can be used for conformity (Y/N)],Data[l/100km])</f>
        <v>#N/A</v>
      </c>
      <c r="P1526" s="138" t="e">
        <f>_xlfn.XLOOKUP($A1526,Data[Index],Data[Comments])</f>
        <v>#N/A</v>
      </c>
    </row>
    <row r="1527" spans="1:16" x14ac:dyDescent="0.2">
      <c r="A1527" s="129"/>
      <c r="B1527" s="129"/>
      <c r="C1527" s="129" t="e" cm="1">
        <f t="array" ref="C1527">_xlfn.XLOOKUP($A1527&amp;$Q$3&amp;$R$3,Data[Index]&amp;Data[Valid Test, Can be used for conformity (Y/N)]&amp;Data[Cycle],Data[Test Name])</f>
        <v>#N/A</v>
      </c>
      <c r="D1527" s="167" t="e" cm="1">
        <f t="array" ref="D1527">_xlfn.XLOOKUP($A1527&amp;$Q$3&amp;$R$3,Data[Index]&amp;Data[Valid Test, Can be used for conformity (Y/N)]&amp;Data[Cycle],Data[Mileage (Miles)])</f>
        <v>#N/A</v>
      </c>
      <c r="E1527" s="130" t="e" cm="1">
        <f t="array" ref="E1527">_xlfn.XLOOKUP($A1527&amp;$Q$3&amp;$R$3,Data[Index]&amp;Data[Valid Test, Can be used for conformity (Y/N)]&amp;Data[Cycle],Data[Date])</f>
        <v>#N/A</v>
      </c>
      <c r="F1527" s="129" t="e" cm="1">
        <f t="array" ref="F1527">_xlfn.XLOOKUP($A1527&amp;$Q$3&amp;$R$3,Data[Index]&amp;Data[Valid Test, Can be used for conformity (Y/N)]&amp;Data[Cycle],Data[CO/km (mg)])</f>
        <v>#N/A</v>
      </c>
      <c r="G1527" s="129" t="e" cm="1">
        <f t="array" ref="G1527">_xlfn.XLOOKUP($A1527&amp;$Q$3,Data[Index]&amp;Data[Valid Test, Can be used for conformity (Y/N)],Data[CO2/km (g)])</f>
        <v>#N/A</v>
      </c>
      <c r="H1527" s="129" t="e" cm="1">
        <f t="array" ref="H1527">_xlfn.XLOOKUP($A1527&amp;$Q$3,Data[Index]&amp;Data[Valid Test, Can be used for conformity (Y/N)],Data[THC/km (mg)])</f>
        <v>#N/A</v>
      </c>
      <c r="I1527" s="129" t="e" cm="1">
        <f t="array" ref="I1527">_xlfn.XLOOKUP($A1527&amp;$Q$3,Data[Index]&amp;Data[Valid Test, Can be used for conformity (Y/N)],Data[NOx/km (mg)])</f>
        <v>#N/A</v>
      </c>
      <c r="J1527" s="129" t="e" cm="1">
        <f t="array" ref="J1527">_xlfn.XLOOKUP($A1527&amp;$Q$3,Data[Index]&amp;Data[Valid Test, Can be used for conformity (Y/N)],Data[THC + NOx/km (mg)])</f>
        <v>#N/A</v>
      </c>
      <c r="K1527" s="142" t="e" cm="1">
        <f t="array" ref="K1527">_xlfn.XLOOKUP($A1527&amp;$Q$3,Data[Index]&amp;Data[Valid Test, Can be used for conformity (Y/N)],Data[PN/km ('#)])</f>
        <v>#N/A</v>
      </c>
      <c r="L1527" s="129" t="e" cm="1">
        <f t="array" ref="L1527">_xlfn.XLOOKUP($A1527&amp;$Q$3,Data[Index]&amp;Data[Valid Test, Can be used for conformity (Y/N)],Data[PM/km (mg)])</f>
        <v>#N/A</v>
      </c>
      <c r="M1527" s="126" t="e" cm="1">
        <f t="array" ref="M1527">_xlfn.XLOOKUP($A1527&amp;$Q$3,Data[Index]&amp;Data[Valid Test, Can be used for conformity (Y/N)],Data[CH4 (mg/km)])</f>
        <v>#N/A</v>
      </c>
      <c r="N1527" s="126" t="e" cm="1">
        <f t="array" ref="N1527">_xlfn.XLOOKUP($A1527&amp;$Q$3,Data[Index]&amp;Data[Valid Test, Can be used for conformity (Y/N)],Data[N20 (mg/km)])</f>
        <v>#N/A</v>
      </c>
      <c r="O1527" s="129" t="e" cm="1">
        <f t="array" ref="O1527">_xlfn.XLOOKUP($A1527&amp;$Q$3,Data[Index]&amp;Data[Valid Test, Can be used for conformity (Y/N)],Data[l/100km])</f>
        <v>#N/A</v>
      </c>
      <c r="P1527" s="138" t="e">
        <f>_xlfn.XLOOKUP($A1527,Data[Index],Data[Comments])</f>
        <v>#N/A</v>
      </c>
    </row>
    <row r="1528" spans="1:16" x14ac:dyDescent="0.2">
      <c r="A1528" s="129"/>
      <c r="B1528" s="129"/>
      <c r="C1528" s="129" t="e" cm="1">
        <f t="array" ref="C1528">_xlfn.XLOOKUP($A1528&amp;$Q$3&amp;$R$3,Data[Index]&amp;Data[Valid Test, Can be used for conformity (Y/N)]&amp;Data[Cycle],Data[Test Name])</f>
        <v>#N/A</v>
      </c>
      <c r="D1528" s="167" t="e" cm="1">
        <f t="array" ref="D1528">_xlfn.XLOOKUP($A1528&amp;$Q$3&amp;$R$3,Data[Index]&amp;Data[Valid Test, Can be used for conformity (Y/N)]&amp;Data[Cycle],Data[Mileage (Miles)])</f>
        <v>#N/A</v>
      </c>
      <c r="E1528" s="130" t="e" cm="1">
        <f t="array" ref="E1528">_xlfn.XLOOKUP($A1528&amp;$Q$3&amp;$R$3,Data[Index]&amp;Data[Valid Test, Can be used for conformity (Y/N)]&amp;Data[Cycle],Data[Date])</f>
        <v>#N/A</v>
      </c>
      <c r="F1528" s="129" t="e" cm="1">
        <f t="array" ref="F1528">_xlfn.XLOOKUP($A1528&amp;$Q$3&amp;$R$3,Data[Index]&amp;Data[Valid Test, Can be used for conformity (Y/N)]&amp;Data[Cycle],Data[CO/km (mg)])</f>
        <v>#N/A</v>
      </c>
      <c r="G1528" s="129" t="e" cm="1">
        <f t="array" ref="G1528">_xlfn.XLOOKUP($A1528&amp;$Q$3,Data[Index]&amp;Data[Valid Test, Can be used for conformity (Y/N)],Data[CO2/km (g)])</f>
        <v>#N/A</v>
      </c>
      <c r="H1528" s="129" t="e" cm="1">
        <f t="array" ref="H1528">_xlfn.XLOOKUP($A1528&amp;$Q$3,Data[Index]&amp;Data[Valid Test, Can be used for conformity (Y/N)],Data[THC/km (mg)])</f>
        <v>#N/A</v>
      </c>
      <c r="I1528" s="129" t="e" cm="1">
        <f t="array" ref="I1528">_xlfn.XLOOKUP($A1528&amp;$Q$3,Data[Index]&amp;Data[Valid Test, Can be used for conformity (Y/N)],Data[NOx/km (mg)])</f>
        <v>#N/A</v>
      </c>
      <c r="J1528" s="129" t="e" cm="1">
        <f t="array" ref="J1528">_xlfn.XLOOKUP($A1528&amp;$Q$3,Data[Index]&amp;Data[Valid Test, Can be used for conformity (Y/N)],Data[THC + NOx/km (mg)])</f>
        <v>#N/A</v>
      </c>
      <c r="K1528" s="142" t="e" cm="1">
        <f t="array" ref="K1528">_xlfn.XLOOKUP($A1528&amp;$Q$3,Data[Index]&amp;Data[Valid Test, Can be used for conformity (Y/N)],Data[PN/km ('#)])</f>
        <v>#N/A</v>
      </c>
      <c r="L1528" s="129" t="e" cm="1">
        <f t="array" ref="L1528">_xlfn.XLOOKUP($A1528&amp;$Q$3,Data[Index]&amp;Data[Valid Test, Can be used for conformity (Y/N)],Data[PM/km (mg)])</f>
        <v>#N/A</v>
      </c>
      <c r="M1528" s="126" t="e" cm="1">
        <f t="array" ref="M1528">_xlfn.XLOOKUP($A1528&amp;$Q$3,Data[Index]&amp;Data[Valid Test, Can be used for conformity (Y/N)],Data[CH4 (mg/km)])</f>
        <v>#N/A</v>
      </c>
      <c r="N1528" s="126" t="e" cm="1">
        <f t="array" ref="N1528">_xlfn.XLOOKUP($A1528&amp;$Q$3,Data[Index]&amp;Data[Valid Test, Can be used for conformity (Y/N)],Data[N20 (mg/km)])</f>
        <v>#N/A</v>
      </c>
      <c r="O1528" s="129" t="e" cm="1">
        <f t="array" ref="O1528">_xlfn.XLOOKUP($A1528&amp;$Q$3,Data[Index]&amp;Data[Valid Test, Can be used for conformity (Y/N)],Data[l/100km])</f>
        <v>#N/A</v>
      </c>
      <c r="P1528" s="138" t="e">
        <f>_xlfn.XLOOKUP($A1528,Data[Index],Data[Comments])</f>
        <v>#N/A</v>
      </c>
    </row>
    <row r="1529" spans="1:16" x14ac:dyDescent="0.2">
      <c r="A1529" s="129"/>
      <c r="B1529" s="129"/>
      <c r="C1529" s="129" t="e" cm="1">
        <f t="array" ref="C1529">_xlfn.XLOOKUP($A1529&amp;$Q$3&amp;$R$3,Data[Index]&amp;Data[Valid Test, Can be used for conformity (Y/N)]&amp;Data[Cycle],Data[Test Name])</f>
        <v>#N/A</v>
      </c>
      <c r="D1529" s="167" t="e" cm="1">
        <f t="array" ref="D1529">_xlfn.XLOOKUP($A1529&amp;$Q$3&amp;$R$3,Data[Index]&amp;Data[Valid Test, Can be used for conformity (Y/N)]&amp;Data[Cycle],Data[Mileage (Miles)])</f>
        <v>#N/A</v>
      </c>
      <c r="E1529" s="130" t="e" cm="1">
        <f t="array" ref="E1529">_xlfn.XLOOKUP($A1529&amp;$Q$3&amp;$R$3,Data[Index]&amp;Data[Valid Test, Can be used for conformity (Y/N)]&amp;Data[Cycle],Data[Date])</f>
        <v>#N/A</v>
      </c>
      <c r="F1529" s="129" t="e" cm="1">
        <f t="array" ref="F1529">_xlfn.XLOOKUP($A1529&amp;$Q$3&amp;$R$3,Data[Index]&amp;Data[Valid Test, Can be used for conformity (Y/N)]&amp;Data[Cycle],Data[CO/km (mg)])</f>
        <v>#N/A</v>
      </c>
      <c r="G1529" s="129" t="e" cm="1">
        <f t="array" ref="G1529">_xlfn.XLOOKUP($A1529&amp;$Q$3,Data[Index]&amp;Data[Valid Test, Can be used for conformity (Y/N)],Data[CO2/km (g)])</f>
        <v>#N/A</v>
      </c>
      <c r="H1529" s="129" t="e" cm="1">
        <f t="array" ref="H1529">_xlfn.XLOOKUP($A1529&amp;$Q$3,Data[Index]&amp;Data[Valid Test, Can be used for conformity (Y/N)],Data[THC/km (mg)])</f>
        <v>#N/A</v>
      </c>
      <c r="I1529" s="129" t="e" cm="1">
        <f t="array" ref="I1529">_xlfn.XLOOKUP($A1529&amp;$Q$3,Data[Index]&amp;Data[Valid Test, Can be used for conformity (Y/N)],Data[NOx/km (mg)])</f>
        <v>#N/A</v>
      </c>
      <c r="J1529" s="129" t="e" cm="1">
        <f t="array" ref="J1529">_xlfn.XLOOKUP($A1529&amp;$Q$3,Data[Index]&amp;Data[Valid Test, Can be used for conformity (Y/N)],Data[THC + NOx/km (mg)])</f>
        <v>#N/A</v>
      </c>
      <c r="K1529" s="142" t="e" cm="1">
        <f t="array" ref="K1529">_xlfn.XLOOKUP($A1529&amp;$Q$3,Data[Index]&amp;Data[Valid Test, Can be used for conformity (Y/N)],Data[PN/km ('#)])</f>
        <v>#N/A</v>
      </c>
      <c r="L1529" s="129" t="e" cm="1">
        <f t="array" ref="L1529">_xlfn.XLOOKUP($A1529&amp;$Q$3,Data[Index]&amp;Data[Valid Test, Can be used for conformity (Y/N)],Data[PM/km (mg)])</f>
        <v>#N/A</v>
      </c>
      <c r="M1529" s="126" t="e" cm="1">
        <f t="array" ref="M1529">_xlfn.XLOOKUP($A1529&amp;$Q$3,Data[Index]&amp;Data[Valid Test, Can be used for conformity (Y/N)],Data[CH4 (mg/km)])</f>
        <v>#N/A</v>
      </c>
      <c r="N1529" s="126" t="e" cm="1">
        <f t="array" ref="N1529">_xlfn.XLOOKUP($A1529&amp;$Q$3,Data[Index]&amp;Data[Valid Test, Can be used for conformity (Y/N)],Data[N20 (mg/km)])</f>
        <v>#N/A</v>
      </c>
      <c r="O1529" s="129" t="e" cm="1">
        <f t="array" ref="O1529">_xlfn.XLOOKUP($A1529&amp;$Q$3,Data[Index]&amp;Data[Valid Test, Can be used for conformity (Y/N)],Data[l/100km])</f>
        <v>#N/A</v>
      </c>
      <c r="P1529" s="138">
        <f>_xlfn.XLOOKUP($A1529,Data[Index],Data[Comments])</f>
        <v>0</v>
      </c>
    </row>
    <row r="1530" spans="1:16" x14ac:dyDescent="0.2">
      <c r="A1530" s="129"/>
      <c r="B1530" s="129"/>
      <c r="C1530" s="129" t="e" cm="1">
        <f t="array" ref="C1530">_xlfn.XLOOKUP($A1530&amp;$Q$3&amp;$R$3,Data[Index]&amp;Data[Valid Test, Can be used for conformity (Y/N)]&amp;Data[Cycle],Data[Test Name])</f>
        <v>#N/A</v>
      </c>
      <c r="D1530" s="167" t="e" cm="1">
        <f t="array" ref="D1530">_xlfn.XLOOKUP($A1530&amp;$Q$3&amp;$R$3,Data[Index]&amp;Data[Valid Test, Can be used for conformity (Y/N)]&amp;Data[Cycle],Data[Mileage (Miles)])</f>
        <v>#N/A</v>
      </c>
      <c r="E1530" s="130" t="e" cm="1">
        <f t="array" ref="E1530">_xlfn.XLOOKUP($A1530&amp;$Q$3&amp;$R$3,Data[Index]&amp;Data[Valid Test, Can be used for conformity (Y/N)]&amp;Data[Cycle],Data[Date])</f>
        <v>#N/A</v>
      </c>
      <c r="F1530" s="129" t="e" cm="1">
        <f t="array" ref="F1530">_xlfn.XLOOKUP($A1530&amp;$Q$3&amp;$R$3,Data[Index]&amp;Data[Valid Test, Can be used for conformity (Y/N)]&amp;Data[Cycle],Data[CO/km (mg)])</f>
        <v>#N/A</v>
      </c>
      <c r="G1530" s="129" t="e" cm="1">
        <f t="array" ref="G1530">_xlfn.XLOOKUP($A1530&amp;$Q$3,Data[Index]&amp;Data[Valid Test, Can be used for conformity (Y/N)],Data[CO2/km (g)])</f>
        <v>#N/A</v>
      </c>
      <c r="H1530" s="129" t="e" cm="1">
        <f t="array" ref="H1530">_xlfn.XLOOKUP($A1530&amp;$Q$3,Data[Index]&amp;Data[Valid Test, Can be used for conformity (Y/N)],Data[THC/km (mg)])</f>
        <v>#N/A</v>
      </c>
      <c r="I1530" s="129" t="e" cm="1">
        <f t="array" ref="I1530">_xlfn.XLOOKUP($A1530&amp;$Q$3,Data[Index]&amp;Data[Valid Test, Can be used for conformity (Y/N)],Data[NOx/km (mg)])</f>
        <v>#N/A</v>
      </c>
      <c r="J1530" s="129" t="e" cm="1">
        <f t="array" ref="J1530">_xlfn.XLOOKUP($A1530&amp;$Q$3,Data[Index]&amp;Data[Valid Test, Can be used for conformity (Y/N)],Data[THC + NOx/km (mg)])</f>
        <v>#N/A</v>
      </c>
      <c r="K1530" s="142" t="e" cm="1">
        <f t="array" ref="K1530">_xlfn.XLOOKUP($A1530&amp;$Q$3,Data[Index]&amp;Data[Valid Test, Can be used for conformity (Y/N)],Data[PN/km ('#)])</f>
        <v>#N/A</v>
      </c>
      <c r="L1530" s="129" t="e" cm="1">
        <f t="array" ref="L1530">_xlfn.XLOOKUP($A1530&amp;$Q$3,Data[Index]&amp;Data[Valid Test, Can be used for conformity (Y/N)],Data[PM/km (mg)])</f>
        <v>#N/A</v>
      </c>
      <c r="M1530" s="126" t="e" cm="1">
        <f t="array" ref="M1530">_xlfn.XLOOKUP($A1530&amp;$Q$3,Data[Index]&amp;Data[Valid Test, Can be used for conformity (Y/N)],Data[CH4 (mg/km)])</f>
        <v>#N/A</v>
      </c>
      <c r="N1530" s="126" t="e" cm="1">
        <f t="array" ref="N1530">_xlfn.XLOOKUP($A1530&amp;$Q$3,Data[Index]&amp;Data[Valid Test, Can be used for conformity (Y/N)],Data[N20 (mg/km)])</f>
        <v>#N/A</v>
      </c>
      <c r="O1530" s="129" t="e" cm="1">
        <f t="array" ref="O1530">_xlfn.XLOOKUP($A1530&amp;$Q$3,Data[Index]&amp;Data[Valid Test, Can be used for conformity (Y/N)],Data[l/100km])</f>
        <v>#N/A</v>
      </c>
      <c r="P1530" s="138">
        <f>_xlfn.XLOOKUP($A1530,Data[Index],Data[Comments])</f>
        <v>0</v>
      </c>
    </row>
    <row r="1531" spans="1:16" x14ac:dyDescent="0.2">
      <c r="A1531" s="129"/>
      <c r="B1531" s="129"/>
      <c r="C1531" s="129" t="e" cm="1">
        <f t="array" ref="C1531">_xlfn.XLOOKUP($A1531&amp;$Q$3&amp;$R$3,Data[Index]&amp;Data[Valid Test, Can be used for conformity (Y/N)]&amp;Data[Cycle],Data[Test Name])</f>
        <v>#N/A</v>
      </c>
      <c r="D1531" s="167" t="e" cm="1">
        <f t="array" ref="D1531">_xlfn.XLOOKUP($A1531&amp;$Q$3&amp;$R$3,Data[Index]&amp;Data[Valid Test, Can be used for conformity (Y/N)]&amp;Data[Cycle],Data[Mileage (Miles)])</f>
        <v>#N/A</v>
      </c>
      <c r="E1531" s="130" t="e" cm="1">
        <f t="array" ref="E1531">_xlfn.XLOOKUP($A1531&amp;$Q$3&amp;$R$3,Data[Index]&amp;Data[Valid Test, Can be used for conformity (Y/N)]&amp;Data[Cycle],Data[Date])</f>
        <v>#N/A</v>
      </c>
      <c r="F1531" s="129" t="e" cm="1">
        <f t="array" ref="F1531">_xlfn.XLOOKUP($A1531&amp;$Q$3&amp;$R$3,Data[Index]&amp;Data[Valid Test, Can be used for conformity (Y/N)]&amp;Data[Cycle],Data[CO/km (mg)])</f>
        <v>#N/A</v>
      </c>
      <c r="G1531" s="129" t="e" cm="1">
        <f t="array" ref="G1531">_xlfn.XLOOKUP($A1531&amp;$Q$3,Data[Index]&amp;Data[Valid Test, Can be used for conformity (Y/N)],Data[CO2/km (g)])</f>
        <v>#N/A</v>
      </c>
      <c r="H1531" s="129" t="e" cm="1">
        <f t="array" ref="H1531">_xlfn.XLOOKUP($A1531&amp;$Q$3,Data[Index]&amp;Data[Valid Test, Can be used for conformity (Y/N)],Data[THC/km (mg)])</f>
        <v>#N/A</v>
      </c>
      <c r="I1531" s="129" t="e" cm="1">
        <f t="array" ref="I1531">_xlfn.XLOOKUP($A1531&amp;$Q$3,Data[Index]&amp;Data[Valid Test, Can be used for conformity (Y/N)],Data[NOx/km (mg)])</f>
        <v>#N/A</v>
      </c>
      <c r="J1531" s="129" t="e" cm="1">
        <f t="array" ref="J1531">_xlfn.XLOOKUP($A1531&amp;$Q$3,Data[Index]&amp;Data[Valid Test, Can be used for conformity (Y/N)],Data[THC + NOx/km (mg)])</f>
        <v>#N/A</v>
      </c>
      <c r="K1531" s="142" t="e" cm="1">
        <f t="array" ref="K1531">_xlfn.XLOOKUP($A1531&amp;$Q$3,Data[Index]&amp;Data[Valid Test, Can be used for conformity (Y/N)],Data[PN/km ('#)])</f>
        <v>#N/A</v>
      </c>
      <c r="L1531" s="129" t="e" cm="1">
        <f t="array" ref="L1531">_xlfn.XLOOKUP($A1531&amp;$Q$3,Data[Index]&amp;Data[Valid Test, Can be used for conformity (Y/N)],Data[PM/km (mg)])</f>
        <v>#N/A</v>
      </c>
      <c r="M1531" s="126" t="e" cm="1">
        <f t="array" ref="M1531">_xlfn.XLOOKUP($A1531&amp;$Q$3,Data[Index]&amp;Data[Valid Test, Can be used for conformity (Y/N)],Data[CH4 (mg/km)])</f>
        <v>#N/A</v>
      </c>
      <c r="N1531" s="126" t="e" cm="1">
        <f t="array" ref="N1531">_xlfn.XLOOKUP($A1531&amp;$Q$3,Data[Index]&amp;Data[Valid Test, Can be used for conformity (Y/N)],Data[N20 (mg/km)])</f>
        <v>#N/A</v>
      </c>
      <c r="O1531" s="129" t="e" cm="1">
        <f t="array" ref="O1531">_xlfn.XLOOKUP($A1531&amp;$Q$3,Data[Index]&amp;Data[Valid Test, Can be used for conformity (Y/N)],Data[l/100km])</f>
        <v>#N/A</v>
      </c>
      <c r="P1531" s="138" t="e">
        <f>_xlfn.XLOOKUP($A1531,Data[Index],Data[Comments])</f>
        <v>#N/A</v>
      </c>
    </row>
    <row r="1532" spans="1:16" x14ac:dyDescent="0.2">
      <c r="A1532" s="129"/>
      <c r="B1532" s="129"/>
      <c r="C1532" s="129" t="e" cm="1">
        <f t="array" ref="C1532">_xlfn.XLOOKUP($A1532&amp;$Q$3&amp;$R$3,Data[Index]&amp;Data[Valid Test, Can be used for conformity (Y/N)]&amp;Data[Cycle],Data[Test Name])</f>
        <v>#N/A</v>
      </c>
      <c r="D1532" s="167" t="e" cm="1">
        <f t="array" ref="D1532">_xlfn.XLOOKUP($A1532&amp;$Q$3&amp;$R$3,Data[Index]&amp;Data[Valid Test, Can be used for conformity (Y/N)]&amp;Data[Cycle],Data[Mileage (Miles)])</f>
        <v>#N/A</v>
      </c>
      <c r="E1532" s="130" t="e" cm="1">
        <f t="array" ref="E1532">_xlfn.XLOOKUP($A1532&amp;$Q$3&amp;$R$3,Data[Index]&amp;Data[Valid Test, Can be used for conformity (Y/N)]&amp;Data[Cycle],Data[Date])</f>
        <v>#N/A</v>
      </c>
      <c r="F1532" s="129" t="e" cm="1">
        <f t="array" ref="F1532">_xlfn.XLOOKUP($A1532&amp;$Q$3&amp;$R$3,Data[Index]&amp;Data[Valid Test, Can be used for conformity (Y/N)]&amp;Data[Cycle],Data[CO/km (mg)])</f>
        <v>#N/A</v>
      </c>
      <c r="G1532" s="129" t="e" cm="1">
        <f t="array" ref="G1532">_xlfn.XLOOKUP($A1532&amp;$Q$3,Data[Index]&amp;Data[Valid Test, Can be used for conformity (Y/N)],Data[CO2/km (g)])</f>
        <v>#N/A</v>
      </c>
      <c r="H1532" s="129" t="e" cm="1">
        <f t="array" ref="H1532">_xlfn.XLOOKUP($A1532&amp;$Q$3,Data[Index]&amp;Data[Valid Test, Can be used for conformity (Y/N)],Data[THC/km (mg)])</f>
        <v>#N/A</v>
      </c>
      <c r="I1532" s="129" t="e" cm="1">
        <f t="array" ref="I1532">_xlfn.XLOOKUP($A1532&amp;$Q$3,Data[Index]&amp;Data[Valid Test, Can be used for conformity (Y/N)],Data[NOx/km (mg)])</f>
        <v>#N/A</v>
      </c>
      <c r="J1532" s="129" t="e" cm="1">
        <f t="array" ref="J1532">_xlfn.XLOOKUP($A1532&amp;$Q$3,Data[Index]&amp;Data[Valid Test, Can be used for conformity (Y/N)],Data[THC + NOx/km (mg)])</f>
        <v>#N/A</v>
      </c>
      <c r="K1532" s="142" t="e" cm="1">
        <f t="array" ref="K1532">_xlfn.XLOOKUP($A1532&amp;$Q$3,Data[Index]&amp;Data[Valid Test, Can be used for conformity (Y/N)],Data[PN/km ('#)])</f>
        <v>#N/A</v>
      </c>
      <c r="L1532" s="129" t="e" cm="1">
        <f t="array" ref="L1532">_xlfn.XLOOKUP($A1532&amp;$Q$3,Data[Index]&amp;Data[Valid Test, Can be used for conformity (Y/N)],Data[PM/km (mg)])</f>
        <v>#N/A</v>
      </c>
      <c r="M1532" s="126" t="e" cm="1">
        <f t="array" ref="M1532">_xlfn.XLOOKUP($A1532&amp;$Q$3,Data[Index]&amp;Data[Valid Test, Can be used for conformity (Y/N)],Data[CH4 (mg/km)])</f>
        <v>#N/A</v>
      </c>
      <c r="N1532" s="126" t="e" cm="1">
        <f t="array" ref="N1532">_xlfn.XLOOKUP($A1532&amp;$Q$3,Data[Index]&amp;Data[Valid Test, Can be used for conformity (Y/N)],Data[N20 (mg/km)])</f>
        <v>#N/A</v>
      </c>
      <c r="O1532" s="129" t="e" cm="1">
        <f t="array" ref="O1532">_xlfn.XLOOKUP($A1532&amp;$Q$3,Data[Index]&amp;Data[Valid Test, Can be used for conformity (Y/N)],Data[l/100km])</f>
        <v>#N/A</v>
      </c>
      <c r="P1532" s="138">
        <f>_xlfn.XLOOKUP($A1532,Data[Index],Data[Comments])</f>
        <v>0</v>
      </c>
    </row>
    <row r="1533" spans="1:16" x14ac:dyDescent="0.2">
      <c r="A1533" s="129"/>
      <c r="B1533" s="129"/>
      <c r="C1533" s="129" t="e" cm="1">
        <f t="array" ref="C1533">_xlfn.XLOOKUP($A1533&amp;$Q$3&amp;$R$3,Data[Index]&amp;Data[Valid Test, Can be used for conformity (Y/N)]&amp;Data[Cycle],Data[Test Name])</f>
        <v>#N/A</v>
      </c>
      <c r="D1533" s="167" t="e" cm="1">
        <f t="array" ref="D1533">_xlfn.XLOOKUP($A1533&amp;$Q$3&amp;$R$3,Data[Index]&amp;Data[Valid Test, Can be used for conformity (Y/N)]&amp;Data[Cycle],Data[Mileage (Miles)])</f>
        <v>#N/A</v>
      </c>
      <c r="E1533" s="130" t="e" cm="1">
        <f t="array" ref="E1533">_xlfn.XLOOKUP($A1533&amp;$Q$3&amp;$R$3,Data[Index]&amp;Data[Valid Test, Can be used for conformity (Y/N)]&amp;Data[Cycle],Data[Date])</f>
        <v>#N/A</v>
      </c>
      <c r="F1533" s="129" t="e" cm="1">
        <f t="array" ref="F1533">_xlfn.XLOOKUP($A1533&amp;$Q$3&amp;$R$3,Data[Index]&amp;Data[Valid Test, Can be used for conformity (Y/N)]&amp;Data[Cycle],Data[CO/km (mg)])</f>
        <v>#N/A</v>
      </c>
      <c r="G1533" s="129" t="e" cm="1">
        <f t="array" ref="G1533">_xlfn.XLOOKUP($A1533&amp;$Q$3,Data[Index]&amp;Data[Valid Test, Can be used for conformity (Y/N)],Data[CO2/km (g)])</f>
        <v>#N/A</v>
      </c>
      <c r="H1533" s="129" t="e" cm="1">
        <f t="array" ref="H1533">_xlfn.XLOOKUP($A1533&amp;$Q$3,Data[Index]&amp;Data[Valid Test, Can be used for conformity (Y/N)],Data[THC/km (mg)])</f>
        <v>#N/A</v>
      </c>
      <c r="I1533" s="129" t="e" cm="1">
        <f t="array" ref="I1533">_xlfn.XLOOKUP($A1533&amp;$Q$3,Data[Index]&amp;Data[Valid Test, Can be used for conformity (Y/N)],Data[NOx/km (mg)])</f>
        <v>#N/A</v>
      </c>
      <c r="J1533" s="129" t="e" cm="1">
        <f t="array" ref="J1533">_xlfn.XLOOKUP($A1533&amp;$Q$3,Data[Index]&amp;Data[Valid Test, Can be used for conformity (Y/N)],Data[THC + NOx/km (mg)])</f>
        <v>#N/A</v>
      </c>
      <c r="K1533" s="142" t="e" cm="1">
        <f t="array" ref="K1533">_xlfn.XLOOKUP($A1533&amp;$Q$3,Data[Index]&amp;Data[Valid Test, Can be used for conformity (Y/N)],Data[PN/km ('#)])</f>
        <v>#N/A</v>
      </c>
      <c r="L1533" s="129" t="e" cm="1">
        <f t="array" ref="L1533">_xlfn.XLOOKUP($A1533&amp;$Q$3,Data[Index]&amp;Data[Valid Test, Can be used for conformity (Y/N)],Data[PM/km (mg)])</f>
        <v>#N/A</v>
      </c>
      <c r="M1533" s="126" t="e" cm="1">
        <f t="array" ref="M1533">_xlfn.XLOOKUP($A1533&amp;$Q$3,Data[Index]&amp;Data[Valid Test, Can be used for conformity (Y/N)],Data[CH4 (mg/km)])</f>
        <v>#N/A</v>
      </c>
      <c r="N1533" s="126" t="e" cm="1">
        <f t="array" ref="N1533">_xlfn.XLOOKUP($A1533&amp;$Q$3,Data[Index]&amp;Data[Valid Test, Can be used for conformity (Y/N)],Data[N20 (mg/km)])</f>
        <v>#N/A</v>
      </c>
      <c r="O1533" s="129" t="e" cm="1">
        <f t="array" ref="O1533">_xlfn.XLOOKUP($A1533&amp;$Q$3,Data[Index]&amp;Data[Valid Test, Can be used for conformity (Y/N)],Data[l/100km])</f>
        <v>#N/A</v>
      </c>
      <c r="P1533" s="138">
        <f>_xlfn.XLOOKUP($A1533,Data[Index],Data[Comments])</f>
        <v>0</v>
      </c>
    </row>
    <row r="1534" spans="1:16" x14ac:dyDescent="0.2">
      <c r="A1534" s="129"/>
      <c r="B1534" s="129"/>
      <c r="C1534" s="129" t="e" cm="1">
        <f t="array" ref="C1534">_xlfn.XLOOKUP($A1534&amp;$Q$3&amp;$R$3,Data[Index]&amp;Data[Valid Test, Can be used for conformity (Y/N)]&amp;Data[Cycle],Data[Test Name])</f>
        <v>#N/A</v>
      </c>
      <c r="D1534" s="167" t="e" cm="1">
        <f t="array" ref="D1534">_xlfn.XLOOKUP($A1534&amp;$Q$3&amp;$R$3,Data[Index]&amp;Data[Valid Test, Can be used for conformity (Y/N)]&amp;Data[Cycle],Data[Mileage (Miles)])</f>
        <v>#N/A</v>
      </c>
      <c r="E1534" s="130" t="e" cm="1">
        <f t="array" ref="E1534">_xlfn.XLOOKUP($A1534&amp;$Q$3&amp;$R$3,Data[Index]&amp;Data[Valid Test, Can be used for conformity (Y/N)]&amp;Data[Cycle],Data[Date])</f>
        <v>#N/A</v>
      </c>
      <c r="F1534" s="129" t="e" cm="1">
        <f t="array" ref="F1534">_xlfn.XLOOKUP($A1534&amp;$Q$3&amp;$R$3,Data[Index]&amp;Data[Valid Test, Can be used for conformity (Y/N)]&amp;Data[Cycle],Data[CO/km (mg)])</f>
        <v>#N/A</v>
      </c>
      <c r="G1534" s="129" t="e" cm="1">
        <f t="array" ref="G1534">_xlfn.XLOOKUP($A1534&amp;$Q$3,Data[Index]&amp;Data[Valid Test, Can be used for conformity (Y/N)],Data[CO2/km (g)])</f>
        <v>#N/A</v>
      </c>
      <c r="H1534" s="129" t="e" cm="1">
        <f t="array" ref="H1534">_xlfn.XLOOKUP($A1534&amp;$Q$3,Data[Index]&amp;Data[Valid Test, Can be used for conformity (Y/N)],Data[THC/km (mg)])</f>
        <v>#N/A</v>
      </c>
      <c r="I1534" s="129" t="e" cm="1">
        <f t="array" ref="I1534">_xlfn.XLOOKUP($A1534&amp;$Q$3,Data[Index]&amp;Data[Valid Test, Can be used for conformity (Y/N)],Data[NOx/km (mg)])</f>
        <v>#N/A</v>
      </c>
      <c r="J1534" s="129" t="e" cm="1">
        <f t="array" ref="J1534">_xlfn.XLOOKUP($A1534&amp;$Q$3,Data[Index]&amp;Data[Valid Test, Can be used for conformity (Y/N)],Data[THC + NOx/km (mg)])</f>
        <v>#N/A</v>
      </c>
      <c r="K1534" s="142" t="e" cm="1">
        <f t="array" ref="K1534">_xlfn.XLOOKUP($A1534&amp;$Q$3,Data[Index]&amp;Data[Valid Test, Can be used for conformity (Y/N)],Data[PN/km ('#)])</f>
        <v>#N/A</v>
      </c>
      <c r="L1534" s="129" t="e" cm="1">
        <f t="array" ref="L1534">_xlfn.XLOOKUP($A1534&amp;$Q$3,Data[Index]&amp;Data[Valid Test, Can be used for conformity (Y/N)],Data[PM/km (mg)])</f>
        <v>#N/A</v>
      </c>
      <c r="M1534" s="126" t="e" cm="1">
        <f t="array" ref="M1534">_xlfn.XLOOKUP($A1534&amp;$Q$3,Data[Index]&amp;Data[Valid Test, Can be used for conformity (Y/N)],Data[CH4 (mg/km)])</f>
        <v>#N/A</v>
      </c>
      <c r="N1534" s="126" t="e" cm="1">
        <f t="array" ref="N1534">_xlfn.XLOOKUP($A1534&amp;$Q$3,Data[Index]&amp;Data[Valid Test, Can be used for conformity (Y/N)],Data[N20 (mg/km)])</f>
        <v>#N/A</v>
      </c>
      <c r="O1534" s="129" t="e" cm="1">
        <f t="array" ref="O1534">_xlfn.XLOOKUP($A1534&amp;$Q$3,Data[Index]&amp;Data[Valid Test, Can be used for conformity (Y/N)],Data[l/100km])</f>
        <v>#N/A</v>
      </c>
      <c r="P1534" s="138" t="e">
        <f>_xlfn.XLOOKUP($A1534,Data[Index],Data[Comments])</f>
        <v>#N/A</v>
      </c>
    </row>
    <row r="1535" spans="1:16" x14ac:dyDescent="0.2">
      <c r="A1535" s="129"/>
      <c r="B1535" s="129"/>
      <c r="C1535" s="129" t="e" cm="1">
        <f t="array" ref="C1535">_xlfn.XLOOKUP($A1535&amp;$Q$3&amp;$R$3,Data[Index]&amp;Data[Valid Test, Can be used for conformity (Y/N)]&amp;Data[Cycle],Data[Test Name])</f>
        <v>#N/A</v>
      </c>
      <c r="D1535" s="167" t="e" cm="1">
        <f t="array" ref="D1535">_xlfn.XLOOKUP($A1535&amp;$Q$3&amp;$R$3,Data[Index]&amp;Data[Valid Test, Can be used for conformity (Y/N)]&amp;Data[Cycle],Data[Mileage (Miles)])</f>
        <v>#N/A</v>
      </c>
      <c r="E1535" s="130" t="e" cm="1">
        <f t="array" ref="E1535">_xlfn.XLOOKUP($A1535&amp;$Q$3&amp;$R$3,Data[Index]&amp;Data[Valid Test, Can be used for conformity (Y/N)]&amp;Data[Cycle],Data[Date])</f>
        <v>#N/A</v>
      </c>
      <c r="F1535" s="129" t="e" cm="1">
        <f t="array" ref="F1535">_xlfn.XLOOKUP($A1535&amp;$Q$3&amp;$R$3,Data[Index]&amp;Data[Valid Test, Can be used for conformity (Y/N)]&amp;Data[Cycle],Data[CO/km (mg)])</f>
        <v>#N/A</v>
      </c>
      <c r="G1535" s="129" t="e" cm="1">
        <f t="array" ref="G1535">_xlfn.XLOOKUP($A1535&amp;$Q$3,Data[Index]&amp;Data[Valid Test, Can be used for conformity (Y/N)],Data[CO2/km (g)])</f>
        <v>#N/A</v>
      </c>
      <c r="H1535" s="129" t="e" cm="1">
        <f t="array" ref="H1535">_xlfn.XLOOKUP($A1535&amp;$Q$3,Data[Index]&amp;Data[Valid Test, Can be used for conformity (Y/N)],Data[THC/km (mg)])</f>
        <v>#N/A</v>
      </c>
      <c r="I1535" s="129" t="e" cm="1">
        <f t="array" ref="I1535">_xlfn.XLOOKUP($A1535&amp;$Q$3,Data[Index]&amp;Data[Valid Test, Can be used for conformity (Y/N)],Data[NOx/km (mg)])</f>
        <v>#N/A</v>
      </c>
      <c r="J1535" s="129" t="e" cm="1">
        <f t="array" ref="J1535">_xlfn.XLOOKUP($A1535&amp;$Q$3,Data[Index]&amp;Data[Valid Test, Can be used for conformity (Y/N)],Data[THC + NOx/km (mg)])</f>
        <v>#N/A</v>
      </c>
      <c r="K1535" s="142" t="e" cm="1">
        <f t="array" ref="K1535">_xlfn.XLOOKUP($A1535&amp;$Q$3,Data[Index]&amp;Data[Valid Test, Can be used for conformity (Y/N)],Data[PN/km ('#)])</f>
        <v>#N/A</v>
      </c>
      <c r="L1535" s="129" t="e" cm="1">
        <f t="array" ref="L1535">_xlfn.XLOOKUP($A1535&amp;$Q$3,Data[Index]&amp;Data[Valid Test, Can be used for conformity (Y/N)],Data[PM/km (mg)])</f>
        <v>#N/A</v>
      </c>
      <c r="M1535" s="126" t="e" cm="1">
        <f t="array" ref="M1535">_xlfn.XLOOKUP($A1535&amp;$Q$3,Data[Index]&amp;Data[Valid Test, Can be used for conformity (Y/N)],Data[CH4 (mg/km)])</f>
        <v>#N/A</v>
      </c>
      <c r="N1535" s="126" t="e" cm="1">
        <f t="array" ref="N1535">_xlfn.XLOOKUP($A1535&amp;$Q$3,Data[Index]&amp;Data[Valid Test, Can be used for conformity (Y/N)],Data[N20 (mg/km)])</f>
        <v>#N/A</v>
      </c>
      <c r="O1535" s="129" t="e" cm="1">
        <f t="array" ref="O1535">_xlfn.XLOOKUP($A1535&amp;$Q$3,Data[Index]&amp;Data[Valid Test, Can be used for conformity (Y/N)],Data[l/100km])</f>
        <v>#N/A</v>
      </c>
      <c r="P1535" s="138" t="e">
        <f>_xlfn.XLOOKUP($A1535,Data[Index],Data[Comments])</f>
        <v>#N/A</v>
      </c>
    </row>
    <row r="1536" spans="1:16" x14ac:dyDescent="0.2">
      <c r="A1536" s="129"/>
      <c r="B1536" s="129"/>
      <c r="C1536" s="129" t="e" cm="1">
        <f t="array" ref="C1536">_xlfn.XLOOKUP($A1536&amp;$Q$3&amp;$R$3,Data[Index]&amp;Data[Valid Test, Can be used for conformity (Y/N)]&amp;Data[Cycle],Data[Test Name])</f>
        <v>#N/A</v>
      </c>
      <c r="D1536" s="167" t="e" cm="1">
        <f t="array" ref="D1536">_xlfn.XLOOKUP($A1536&amp;$Q$3&amp;$R$3,Data[Index]&amp;Data[Valid Test, Can be used for conformity (Y/N)]&amp;Data[Cycle],Data[Mileage (Miles)])</f>
        <v>#N/A</v>
      </c>
      <c r="E1536" s="130" t="e" cm="1">
        <f t="array" ref="E1536">_xlfn.XLOOKUP($A1536&amp;$Q$3&amp;$R$3,Data[Index]&amp;Data[Valid Test, Can be used for conformity (Y/N)]&amp;Data[Cycle],Data[Date])</f>
        <v>#N/A</v>
      </c>
      <c r="F1536" s="129" t="e" cm="1">
        <f t="array" ref="F1536">_xlfn.XLOOKUP($A1536&amp;$Q$3&amp;$R$3,Data[Index]&amp;Data[Valid Test, Can be used for conformity (Y/N)]&amp;Data[Cycle],Data[CO/km (mg)])</f>
        <v>#N/A</v>
      </c>
      <c r="G1536" s="129" t="e" cm="1">
        <f t="array" ref="G1536">_xlfn.XLOOKUP($A1536&amp;$Q$3,Data[Index]&amp;Data[Valid Test, Can be used for conformity (Y/N)],Data[CO2/km (g)])</f>
        <v>#N/A</v>
      </c>
      <c r="H1536" s="129" t="e" cm="1">
        <f t="array" ref="H1536">_xlfn.XLOOKUP($A1536&amp;$Q$3,Data[Index]&amp;Data[Valid Test, Can be used for conformity (Y/N)],Data[THC/km (mg)])</f>
        <v>#N/A</v>
      </c>
      <c r="I1536" s="129" t="e" cm="1">
        <f t="array" ref="I1536">_xlfn.XLOOKUP($A1536&amp;$Q$3,Data[Index]&amp;Data[Valid Test, Can be used for conformity (Y/N)],Data[NOx/km (mg)])</f>
        <v>#N/A</v>
      </c>
      <c r="J1536" s="129" t="e" cm="1">
        <f t="array" ref="J1536">_xlfn.XLOOKUP($A1536&amp;$Q$3,Data[Index]&amp;Data[Valid Test, Can be used for conformity (Y/N)],Data[THC + NOx/km (mg)])</f>
        <v>#N/A</v>
      </c>
      <c r="K1536" s="142" t="e" cm="1">
        <f t="array" ref="K1536">_xlfn.XLOOKUP($A1536&amp;$Q$3,Data[Index]&amp;Data[Valid Test, Can be used for conformity (Y/N)],Data[PN/km ('#)])</f>
        <v>#N/A</v>
      </c>
      <c r="L1536" s="129" t="e" cm="1">
        <f t="array" ref="L1536">_xlfn.XLOOKUP($A1536&amp;$Q$3,Data[Index]&amp;Data[Valid Test, Can be used for conformity (Y/N)],Data[PM/km (mg)])</f>
        <v>#N/A</v>
      </c>
      <c r="M1536" s="126" t="e" cm="1">
        <f t="array" ref="M1536">_xlfn.XLOOKUP($A1536&amp;$Q$3,Data[Index]&amp;Data[Valid Test, Can be used for conformity (Y/N)],Data[CH4 (mg/km)])</f>
        <v>#N/A</v>
      </c>
      <c r="N1536" s="126" t="e" cm="1">
        <f t="array" ref="N1536">_xlfn.XLOOKUP($A1536&amp;$Q$3,Data[Index]&amp;Data[Valid Test, Can be used for conformity (Y/N)],Data[N20 (mg/km)])</f>
        <v>#N/A</v>
      </c>
      <c r="O1536" s="129" t="e" cm="1">
        <f t="array" ref="O1536">_xlfn.XLOOKUP($A1536&amp;$Q$3,Data[Index]&amp;Data[Valid Test, Can be used for conformity (Y/N)],Data[l/100km])</f>
        <v>#N/A</v>
      </c>
      <c r="P1536" s="138" t="e">
        <f>_xlfn.XLOOKUP($A1536,Data[Index],Data[Comments])</f>
        <v>#N/A</v>
      </c>
    </row>
    <row r="1537" spans="1:16" x14ac:dyDescent="0.2">
      <c r="A1537" s="129"/>
      <c r="B1537" s="129"/>
      <c r="C1537" s="129" t="e" cm="1">
        <f t="array" ref="C1537">_xlfn.XLOOKUP($A1537&amp;$Q$3&amp;$R$3,Data[Index]&amp;Data[Valid Test, Can be used for conformity (Y/N)]&amp;Data[Cycle],Data[Test Name])</f>
        <v>#N/A</v>
      </c>
      <c r="D1537" s="167" t="e" cm="1">
        <f t="array" ref="D1537">_xlfn.XLOOKUP($A1537&amp;$Q$3&amp;$R$3,Data[Index]&amp;Data[Valid Test, Can be used for conformity (Y/N)]&amp;Data[Cycle],Data[Mileage (Miles)])</f>
        <v>#N/A</v>
      </c>
      <c r="E1537" s="130" t="e" cm="1">
        <f t="array" ref="E1537">_xlfn.XLOOKUP($A1537&amp;$Q$3&amp;$R$3,Data[Index]&amp;Data[Valid Test, Can be used for conformity (Y/N)]&amp;Data[Cycle],Data[Date])</f>
        <v>#N/A</v>
      </c>
      <c r="F1537" s="129" t="e" cm="1">
        <f t="array" ref="F1537">_xlfn.XLOOKUP($A1537&amp;$Q$3&amp;$R$3,Data[Index]&amp;Data[Valid Test, Can be used for conformity (Y/N)]&amp;Data[Cycle],Data[CO/km (mg)])</f>
        <v>#N/A</v>
      </c>
      <c r="G1537" s="129" t="e" cm="1">
        <f t="array" ref="G1537">_xlfn.XLOOKUP($A1537&amp;$Q$3,Data[Index]&amp;Data[Valid Test, Can be used for conformity (Y/N)],Data[CO2/km (g)])</f>
        <v>#N/A</v>
      </c>
      <c r="H1537" s="129" t="e" cm="1">
        <f t="array" ref="H1537">_xlfn.XLOOKUP($A1537&amp;$Q$3,Data[Index]&amp;Data[Valid Test, Can be used for conformity (Y/N)],Data[THC/km (mg)])</f>
        <v>#N/A</v>
      </c>
      <c r="I1537" s="129" t="e" cm="1">
        <f t="array" ref="I1537">_xlfn.XLOOKUP($A1537&amp;$Q$3,Data[Index]&amp;Data[Valid Test, Can be used for conformity (Y/N)],Data[NOx/km (mg)])</f>
        <v>#N/A</v>
      </c>
      <c r="J1537" s="129" t="e" cm="1">
        <f t="array" ref="J1537">_xlfn.XLOOKUP($A1537&amp;$Q$3,Data[Index]&amp;Data[Valid Test, Can be used for conformity (Y/N)],Data[THC + NOx/km (mg)])</f>
        <v>#N/A</v>
      </c>
      <c r="K1537" s="142" t="e" cm="1">
        <f t="array" ref="K1537">_xlfn.XLOOKUP($A1537&amp;$Q$3,Data[Index]&amp;Data[Valid Test, Can be used for conformity (Y/N)],Data[PN/km ('#)])</f>
        <v>#N/A</v>
      </c>
      <c r="L1537" s="129" t="e" cm="1">
        <f t="array" ref="L1537">_xlfn.XLOOKUP($A1537&amp;$Q$3,Data[Index]&amp;Data[Valid Test, Can be used for conformity (Y/N)],Data[PM/km (mg)])</f>
        <v>#N/A</v>
      </c>
      <c r="M1537" s="126" t="e" cm="1">
        <f t="array" ref="M1537">_xlfn.XLOOKUP($A1537&amp;$Q$3,Data[Index]&amp;Data[Valid Test, Can be used for conformity (Y/N)],Data[CH4 (mg/km)])</f>
        <v>#N/A</v>
      </c>
      <c r="N1537" s="126" t="e" cm="1">
        <f t="array" ref="N1537">_xlfn.XLOOKUP($A1537&amp;$Q$3,Data[Index]&amp;Data[Valid Test, Can be used for conformity (Y/N)],Data[N20 (mg/km)])</f>
        <v>#N/A</v>
      </c>
      <c r="O1537" s="129" t="e" cm="1">
        <f t="array" ref="O1537">_xlfn.XLOOKUP($A1537&amp;$Q$3,Data[Index]&amp;Data[Valid Test, Can be used for conformity (Y/N)],Data[l/100km])</f>
        <v>#N/A</v>
      </c>
      <c r="P1537" s="138">
        <f>_xlfn.XLOOKUP($A1537,Data[Index],Data[Comments])</f>
        <v>0</v>
      </c>
    </row>
    <row r="1538" spans="1:16" x14ac:dyDescent="0.2">
      <c r="A1538" s="129"/>
      <c r="B1538" s="129"/>
      <c r="C1538" s="129" t="e" cm="1">
        <f t="array" ref="C1538">_xlfn.XLOOKUP($A1538&amp;$Q$3&amp;$R$3,Data[Index]&amp;Data[Valid Test, Can be used for conformity (Y/N)]&amp;Data[Cycle],Data[Test Name])</f>
        <v>#N/A</v>
      </c>
      <c r="D1538" s="167" t="e" cm="1">
        <f t="array" ref="D1538">_xlfn.XLOOKUP($A1538&amp;$Q$3&amp;$R$3,Data[Index]&amp;Data[Valid Test, Can be used for conformity (Y/N)]&amp;Data[Cycle],Data[Mileage (Miles)])</f>
        <v>#N/A</v>
      </c>
      <c r="E1538" s="130" t="e" cm="1">
        <f t="array" ref="E1538">_xlfn.XLOOKUP($A1538&amp;$Q$3&amp;$R$3,Data[Index]&amp;Data[Valid Test, Can be used for conformity (Y/N)]&amp;Data[Cycle],Data[Date])</f>
        <v>#N/A</v>
      </c>
      <c r="F1538" s="129" t="e" cm="1">
        <f t="array" ref="F1538">_xlfn.XLOOKUP($A1538&amp;$Q$3&amp;$R$3,Data[Index]&amp;Data[Valid Test, Can be used for conformity (Y/N)]&amp;Data[Cycle],Data[CO/km (mg)])</f>
        <v>#N/A</v>
      </c>
      <c r="G1538" s="129" t="e" cm="1">
        <f t="array" ref="G1538">_xlfn.XLOOKUP($A1538&amp;$Q$3,Data[Index]&amp;Data[Valid Test, Can be used for conformity (Y/N)],Data[CO2/km (g)])</f>
        <v>#N/A</v>
      </c>
      <c r="H1538" s="129" t="e" cm="1">
        <f t="array" ref="H1538">_xlfn.XLOOKUP($A1538&amp;$Q$3,Data[Index]&amp;Data[Valid Test, Can be used for conformity (Y/N)],Data[THC/km (mg)])</f>
        <v>#N/A</v>
      </c>
      <c r="I1538" s="129" t="e" cm="1">
        <f t="array" ref="I1538">_xlfn.XLOOKUP($A1538&amp;$Q$3,Data[Index]&amp;Data[Valid Test, Can be used for conformity (Y/N)],Data[NOx/km (mg)])</f>
        <v>#N/A</v>
      </c>
      <c r="J1538" s="129" t="e" cm="1">
        <f t="array" ref="J1538">_xlfn.XLOOKUP($A1538&amp;$Q$3,Data[Index]&amp;Data[Valid Test, Can be used for conformity (Y/N)],Data[THC + NOx/km (mg)])</f>
        <v>#N/A</v>
      </c>
      <c r="K1538" s="142" t="e" cm="1">
        <f t="array" ref="K1538">_xlfn.XLOOKUP($A1538&amp;$Q$3,Data[Index]&amp;Data[Valid Test, Can be used for conformity (Y/N)],Data[PN/km ('#)])</f>
        <v>#N/A</v>
      </c>
      <c r="L1538" s="129" t="e" cm="1">
        <f t="array" ref="L1538">_xlfn.XLOOKUP($A1538&amp;$Q$3,Data[Index]&amp;Data[Valid Test, Can be used for conformity (Y/N)],Data[PM/km (mg)])</f>
        <v>#N/A</v>
      </c>
      <c r="M1538" s="126" t="e" cm="1">
        <f t="array" ref="M1538">_xlfn.XLOOKUP($A1538&amp;$Q$3,Data[Index]&amp;Data[Valid Test, Can be used for conformity (Y/N)],Data[CH4 (mg/km)])</f>
        <v>#N/A</v>
      </c>
      <c r="N1538" s="126" t="e" cm="1">
        <f t="array" ref="N1538">_xlfn.XLOOKUP($A1538&amp;$Q$3,Data[Index]&amp;Data[Valid Test, Can be used for conformity (Y/N)],Data[N20 (mg/km)])</f>
        <v>#N/A</v>
      </c>
      <c r="O1538" s="129" t="e" cm="1">
        <f t="array" ref="O1538">_xlfn.XLOOKUP($A1538&amp;$Q$3,Data[Index]&amp;Data[Valid Test, Can be used for conformity (Y/N)],Data[l/100km])</f>
        <v>#N/A</v>
      </c>
      <c r="P1538" s="138">
        <f>_xlfn.XLOOKUP($A1538,Data[Index],Data[Comments])</f>
        <v>0</v>
      </c>
    </row>
    <row r="1539" spans="1:16" x14ac:dyDescent="0.2">
      <c r="A1539" s="129"/>
      <c r="B1539" s="129"/>
      <c r="C1539" s="129" t="e" cm="1">
        <f t="array" ref="C1539">_xlfn.XLOOKUP($A1539&amp;$Q$3&amp;$R$3,Data[Index]&amp;Data[Valid Test, Can be used for conformity (Y/N)]&amp;Data[Cycle],Data[Test Name])</f>
        <v>#N/A</v>
      </c>
      <c r="D1539" s="167" t="e" cm="1">
        <f t="array" ref="D1539">_xlfn.XLOOKUP($A1539&amp;$Q$3&amp;$R$3,Data[Index]&amp;Data[Valid Test, Can be used for conformity (Y/N)]&amp;Data[Cycle],Data[Mileage (Miles)])</f>
        <v>#N/A</v>
      </c>
      <c r="E1539" s="130" t="e" cm="1">
        <f t="array" ref="E1539">_xlfn.XLOOKUP($A1539&amp;$Q$3&amp;$R$3,Data[Index]&amp;Data[Valid Test, Can be used for conformity (Y/N)]&amp;Data[Cycle],Data[Date])</f>
        <v>#N/A</v>
      </c>
      <c r="F1539" s="129" t="e" cm="1">
        <f t="array" ref="F1539">_xlfn.XLOOKUP($A1539&amp;$Q$3&amp;$R$3,Data[Index]&amp;Data[Valid Test, Can be used for conformity (Y/N)]&amp;Data[Cycle],Data[CO/km (mg)])</f>
        <v>#N/A</v>
      </c>
      <c r="G1539" s="129" t="e" cm="1">
        <f t="array" ref="G1539">_xlfn.XLOOKUP($A1539&amp;$Q$3,Data[Index]&amp;Data[Valid Test, Can be used for conformity (Y/N)],Data[CO2/km (g)])</f>
        <v>#N/A</v>
      </c>
      <c r="H1539" s="129" t="e" cm="1">
        <f t="array" ref="H1539">_xlfn.XLOOKUP($A1539&amp;$Q$3,Data[Index]&amp;Data[Valid Test, Can be used for conformity (Y/N)],Data[THC/km (mg)])</f>
        <v>#N/A</v>
      </c>
      <c r="I1539" s="129" t="e" cm="1">
        <f t="array" ref="I1539">_xlfn.XLOOKUP($A1539&amp;$Q$3,Data[Index]&amp;Data[Valid Test, Can be used for conformity (Y/N)],Data[NOx/km (mg)])</f>
        <v>#N/A</v>
      </c>
      <c r="J1539" s="129" t="e" cm="1">
        <f t="array" ref="J1539">_xlfn.XLOOKUP($A1539&amp;$Q$3,Data[Index]&amp;Data[Valid Test, Can be used for conformity (Y/N)],Data[THC + NOx/km (mg)])</f>
        <v>#N/A</v>
      </c>
      <c r="K1539" s="142" t="e" cm="1">
        <f t="array" ref="K1539">_xlfn.XLOOKUP($A1539&amp;$Q$3,Data[Index]&amp;Data[Valid Test, Can be used for conformity (Y/N)],Data[PN/km ('#)])</f>
        <v>#N/A</v>
      </c>
      <c r="L1539" s="129" t="e" cm="1">
        <f t="array" ref="L1539">_xlfn.XLOOKUP($A1539&amp;$Q$3,Data[Index]&amp;Data[Valid Test, Can be used for conformity (Y/N)],Data[PM/km (mg)])</f>
        <v>#N/A</v>
      </c>
      <c r="M1539" s="126" t="e" cm="1">
        <f t="array" ref="M1539">_xlfn.XLOOKUP($A1539&amp;$Q$3,Data[Index]&amp;Data[Valid Test, Can be used for conformity (Y/N)],Data[CH4 (mg/km)])</f>
        <v>#N/A</v>
      </c>
      <c r="N1539" s="126" t="e" cm="1">
        <f t="array" ref="N1539">_xlfn.XLOOKUP($A1539&amp;$Q$3,Data[Index]&amp;Data[Valid Test, Can be used for conformity (Y/N)],Data[N20 (mg/km)])</f>
        <v>#N/A</v>
      </c>
      <c r="O1539" s="129" t="e" cm="1">
        <f t="array" ref="O1539">_xlfn.XLOOKUP($A1539&amp;$Q$3,Data[Index]&amp;Data[Valid Test, Can be used for conformity (Y/N)],Data[l/100km])</f>
        <v>#N/A</v>
      </c>
      <c r="P1539" s="138" t="e">
        <f>_xlfn.XLOOKUP($A1539,Data[Index],Data[Comments])</f>
        <v>#N/A</v>
      </c>
    </row>
    <row r="1540" spans="1:16" x14ac:dyDescent="0.2">
      <c r="A1540" s="129"/>
      <c r="B1540" s="129"/>
      <c r="C1540" s="129" t="e" cm="1">
        <f t="array" ref="C1540">_xlfn.XLOOKUP($A1540&amp;$Q$3&amp;$R$3,Data[Index]&amp;Data[Valid Test, Can be used for conformity (Y/N)]&amp;Data[Cycle],Data[Test Name])</f>
        <v>#N/A</v>
      </c>
      <c r="D1540" s="167" t="e" cm="1">
        <f t="array" ref="D1540">_xlfn.XLOOKUP($A1540&amp;$Q$3&amp;$R$3,Data[Index]&amp;Data[Valid Test, Can be used for conformity (Y/N)]&amp;Data[Cycle],Data[Mileage (Miles)])</f>
        <v>#N/A</v>
      </c>
      <c r="E1540" s="130" t="e" cm="1">
        <f t="array" ref="E1540">_xlfn.XLOOKUP($A1540&amp;$Q$3&amp;$R$3,Data[Index]&amp;Data[Valid Test, Can be used for conformity (Y/N)]&amp;Data[Cycle],Data[Date])</f>
        <v>#N/A</v>
      </c>
      <c r="F1540" s="129" t="e" cm="1">
        <f t="array" ref="F1540">_xlfn.XLOOKUP($A1540&amp;$Q$3&amp;$R$3,Data[Index]&amp;Data[Valid Test, Can be used for conformity (Y/N)]&amp;Data[Cycle],Data[CO/km (mg)])</f>
        <v>#N/A</v>
      </c>
      <c r="G1540" s="129" t="e" cm="1">
        <f t="array" ref="G1540">_xlfn.XLOOKUP($A1540&amp;$Q$3,Data[Index]&amp;Data[Valid Test, Can be used for conformity (Y/N)],Data[CO2/km (g)])</f>
        <v>#N/A</v>
      </c>
      <c r="H1540" s="129" t="e" cm="1">
        <f t="array" ref="H1540">_xlfn.XLOOKUP($A1540&amp;$Q$3,Data[Index]&amp;Data[Valid Test, Can be used for conformity (Y/N)],Data[THC/km (mg)])</f>
        <v>#N/A</v>
      </c>
      <c r="I1540" s="129" t="e" cm="1">
        <f t="array" ref="I1540">_xlfn.XLOOKUP($A1540&amp;$Q$3,Data[Index]&amp;Data[Valid Test, Can be used for conformity (Y/N)],Data[NOx/km (mg)])</f>
        <v>#N/A</v>
      </c>
      <c r="J1540" s="129" t="e" cm="1">
        <f t="array" ref="J1540">_xlfn.XLOOKUP($A1540&amp;$Q$3,Data[Index]&amp;Data[Valid Test, Can be used for conformity (Y/N)],Data[THC + NOx/km (mg)])</f>
        <v>#N/A</v>
      </c>
      <c r="K1540" s="142" t="e" cm="1">
        <f t="array" ref="K1540">_xlfn.XLOOKUP($A1540&amp;$Q$3,Data[Index]&amp;Data[Valid Test, Can be used for conformity (Y/N)],Data[PN/km ('#)])</f>
        <v>#N/A</v>
      </c>
      <c r="L1540" s="129" t="e" cm="1">
        <f t="array" ref="L1540">_xlfn.XLOOKUP($A1540&amp;$Q$3,Data[Index]&amp;Data[Valid Test, Can be used for conformity (Y/N)],Data[PM/km (mg)])</f>
        <v>#N/A</v>
      </c>
      <c r="M1540" s="126" t="e" cm="1">
        <f t="array" ref="M1540">_xlfn.XLOOKUP($A1540&amp;$Q$3,Data[Index]&amp;Data[Valid Test, Can be used for conformity (Y/N)],Data[CH4 (mg/km)])</f>
        <v>#N/A</v>
      </c>
      <c r="N1540" s="126" t="e" cm="1">
        <f t="array" ref="N1540">_xlfn.XLOOKUP($A1540&amp;$Q$3,Data[Index]&amp;Data[Valid Test, Can be used for conformity (Y/N)],Data[N20 (mg/km)])</f>
        <v>#N/A</v>
      </c>
      <c r="O1540" s="129" t="e" cm="1">
        <f t="array" ref="O1540">_xlfn.XLOOKUP($A1540&amp;$Q$3,Data[Index]&amp;Data[Valid Test, Can be used for conformity (Y/N)],Data[l/100km])</f>
        <v>#N/A</v>
      </c>
      <c r="P1540" s="138">
        <f>_xlfn.XLOOKUP($A1540,Data[Index],Data[Comments])</f>
        <v>0</v>
      </c>
    </row>
    <row r="1541" spans="1:16" x14ac:dyDescent="0.2">
      <c r="A1541" s="129"/>
      <c r="B1541" s="129"/>
      <c r="C1541" s="129" t="e" cm="1">
        <f t="array" ref="C1541">_xlfn.XLOOKUP($A1541&amp;$Q$3&amp;$R$3,Data[Index]&amp;Data[Valid Test, Can be used for conformity (Y/N)]&amp;Data[Cycle],Data[Test Name])</f>
        <v>#N/A</v>
      </c>
      <c r="D1541" s="167" t="e" cm="1">
        <f t="array" ref="D1541">_xlfn.XLOOKUP($A1541&amp;$Q$3&amp;$R$3,Data[Index]&amp;Data[Valid Test, Can be used for conformity (Y/N)]&amp;Data[Cycle],Data[Mileage (Miles)])</f>
        <v>#N/A</v>
      </c>
      <c r="E1541" s="130" t="e" cm="1">
        <f t="array" ref="E1541">_xlfn.XLOOKUP($A1541&amp;$Q$3&amp;$R$3,Data[Index]&amp;Data[Valid Test, Can be used for conformity (Y/N)]&amp;Data[Cycle],Data[Date])</f>
        <v>#N/A</v>
      </c>
      <c r="F1541" s="129" t="e" cm="1">
        <f t="array" ref="F1541">_xlfn.XLOOKUP($A1541&amp;$Q$3&amp;$R$3,Data[Index]&amp;Data[Valid Test, Can be used for conformity (Y/N)]&amp;Data[Cycle],Data[CO/km (mg)])</f>
        <v>#N/A</v>
      </c>
      <c r="G1541" s="129" t="e" cm="1">
        <f t="array" ref="G1541">_xlfn.XLOOKUP($A1541&amp;$Q$3,Data[Index]&amp;Data[Valid Test, Can be used for conformity (Y/N)],Data[CO2/km (g)])</f>
        <v>#N/A</v>
      </c>
      <c r="H1541" s="129" t="e" cm="1">
        <f t="array" ref="H1541">_xlfn.XLOOKUP($A1541&amp;$Q$3,Data[Index]&amp;Data[Valid Test, Can be used for conformity (Y/N)],Data[THC/km (mg)])</f>
        <v>#N/A</v>
      </c>
      <c r="I1541" s="129" t="e" cm="1">
        <f t="array" ref="I1541">_xlfn.XLOOKUP($A1541&amp;$Q$3,Data[Index]&amp;Data[Valid Test, Can be used for conformity (Y/N)],Data[NOx/km (mg)])</f>
        <v>#N/A</v>
      </c>
      <c r="J1541" s="129" t="e" cm="1">
        <f t="array" ref="J1541">_xlfn.XLOOKUP($A1541&amp;$Q$3,Data[Index]&amp;Data[Valid Test, Can be used for conformity (Y/N)],Data[THC + NOx/km (mg)])</f>
        <v>#N/A</v>
      </c>
      <c r="K1541" s="142" t="e" cm="1">
        <f t="array" ref="K1541">_xlfn.XLOOKUP($A1541&amp;$Q$3,Data[Index]&amp;Data[Valid Test, Can be used for conformity (Y/N)],Data[PN/km ('#)])</f>
        <v>#N/A</v>
      </c>
      <c r="L1541" s="129" t="e" cm="1">
        <f t="array" ref="L1541">_xlfn.XLOOKUP($A1541&amp;$Q$3,Data[Index]&amp;Data[Valid Test, Can be used for conformity (Y/N)],Data[PM/km (mg)])</f>
        <v>#N/A</v>
      </c>
      <c r="M1541" s="126" t="e" cm="1">
        <f t="array" ref="M1541">_xlfn.XLOOKUP($A1541&amp;$Q$3,Data[Index]&amp;Data[Valid Test, Can be used for conformity (Y/N)],Data[CH4 (mg/km)])</f>
        <v>#N/A</v>
      </c>
      <c r="N1541" s="126" t="e" cm="1">
        <f t="array" ref="N1541">_xlfn.XLOOKUP($A1541&amp;$Q$3,Data[Index]&amp;Data[Valid Test, Can be used for conformity (Y/N)],Data[N20 (mg/km)])</f>
        <v>#N/A</v>
      </c>
      <c r="O1541" s="129" t="e" cm="1">
        <f t="array" ref="O1541">_xlfn.XLOOKUP($A1541&amp;$Q$3,Data[Index]&amp;Data[Valid Test, Can be used for conformity (Y/N)],Data[l/100km])</f>
        <v>#N/A</v>
      </c>
      <c r="P1541" s="138">
        <f>_xlfn.XLOOKUP($A1541,Data[Index],Data[Comments])</f>
        <v>0</v>
      </c>
    </row>
    <row r="1542" spans="1:16" x14ac:dyDescent="0.2">
      <c r="A1542" s="129"/>
      <c r="B1542" s="129"/>
      <c r="C1542" s="129" t="e" cm="1">
        <f t="array" ref="C1542">_xlfn.XLOOKUP($A1542&amp;$Q$3&amp;$R$3,Data[Index]&amp;Data[Valid Test, Can be used for conformity (Y/N)]&amp;Data[Cycle],Data[Test Name])</f>
        <v>#N/A</v>
      </c>
      <c r="D1542" s="167" t="e" cm="1">
        <f t="array" ref="D1542">_xlfn.XLOOKUP($A1542&amp;$Q$3&amp;$R$3,Data[Index]&amp;Data[Valid Test, Can be used for conformity (Y/N)]&amp;Data[Cycle],Data[Mileage (Miles)])</f>
        <v>#N/A</v>
      </c>
      <c r="E1542" s="130" t="e" cm="1">
        <f t="array" ref="E1542">_xlfn.XLOOKUP($A1542&amp;$Q$3&amp;$R$3,Data[Index]&amp;Data[Valid Test, Can be used for conformity (Y/N)]&amp;Data[Cycle],Data[Date])</f>
        <v>#N/A</v>
      </c>
      <c r="F1542" s="129" t="e" cm="1">
        <f t="array" ref="F1542">_xlfn.XLOOKUP($A1542&amp;$Q$3&amp;$R$3,Data[Index]&amp;Data[Valid Test, Can be used for conformity (Y/N)]&amp;Data[Cycle],Data[CO/km (mg)])</f>
        <v>#N/A</v>
      </c>
      <c r="G1542" s="129" t="e" cm="1">
        <f t="array" ref="G1542">_xlfn.XLOOKUP($A1542&amp;$Q$3,Data[Index]&amp;Data[Valid Test, Can be used for conformity (Y/N)],Data[CO2/km (g)])</f>
        <v>#N/A</v>
      </c>
      <c r="H1542" s="129" t="e" cm="1">
        <f t="array" ref="H1542">_xlfn.XLOOKUP($A1542&amp;$Q$3,Data[Index]&amp;Data[Valid Test, Can be used for conformity (Y/N)],Data[THC/km (mg)])</f>
        <v>#N/A</v>
      </c>
      <c r="I1542" s="129" t="e" cm="1">
        <f t="array" ref="I1542">_xlfn.XLOOKUP($A1542&amp;$Q$3,Data[Index]&amp;Data[Valid Test, Can be used for conformity (Y/N)],Data[NOx/km (mg)])</f>
        <v>#N/A</v>
      </c>
      <c r="J1542" s="129" t="e" cm="1">
        <f t="array" ref="J1542">_xlfn.XLOOKUP($A1542&amp;$Q$3,Data[Index]&amp;Data[Valid Test, Can be used for conformity (Y/N)],Data[THC + NOx/km (mg)])</f>
        <v>#N/A</v>
      </c>
      <c r="K1542" s="142" t="e" cm="1">
        <f t="array" ref="K1542">_xlfn.XLOOKUP($A1542&amp;$Q$3,Data[Index]&amp;Data[Valid Test, Can be used for conformity (Y/N)],Data[PN/km ('#)])</f>
        <v>#N/A</v>
      </c>
      <c r="L1542" s="129" t="e" cm="1">
        <f t="array" ref="L1542">_xlfn.XLOOKUP($A1542&amp;$Q$3,Data[Index]&amp;Data[Valid Test, Can be used for conformity (Y/N)],Data[PM/km (mg)])</f>
        <v>#N/A</v>
      </c>
      <c r="M1542" s="126" t="e" cm="1">
        <f t="array" ref="M1542">_xlfn.XLOOKUP($A1542&amp;$Q$3,Data[Index]&amp;Data[Valid Test, Can be used for conformity (Y/N)],Data[CH4 (mg/km)])</f>
        <v>#N/A</v>
      </c>
      <c r="N1542" s="126" t="e" cm="1">
        <f t="array" ref="N1542">_xlfn.XLOOKUP($A1542&amp;$Q$3,Data[Index]&amp;Data[Valid Test, Can be used for conformity (Y/N)],Data[N20 (mg/km)])</f>
        <v>#N/A</v>
      </c>
      <c r="O1542" s="129" t="e" cm="1">
        <f t="array" ref="O1542">_xlfn.XLOOKUP($A1542&amp;$Q$3,Data[Index]&amp;Data[Valid Test, Can be used for conformity (Y/N)],Data[l/100km])</f>
        <v>#N/A</v>
      </c>
      <c r="P1542" s="138" t="e">
        <f>_xlfn.XLOOKUP($A1542,Data[Index],Data[Comments])</f>
        <v>#N/A</v>
      </c>
    </row>
    <row r="1543" spans="1:16" x14ac:dyDescent="0.2">
      <c r="A1543" s="129"/>
      <c r="B1543" s="129"/>
      <c r="C1543" s="129" t="e" cm="1">
        <f t="array" ref="C1543">_xlfn.XLOOKUP($A1543&amp;$Q$3&amp;$R$3,Data[Index]&amp;Data[Valid Test, Can be used for conformity (Y/N)]&amp;Data[Cycle],Data[Test Name])</f>
        <v>#N/A</v>
      </c>
      <c r="D1543" s="167" t="e" cm="1">
        <f t="array" ref="D1543">_xlfn.XLOOKUP($A1543&amp;$Q$3&amp;$R$3,Data[Index]&amp;Data[Valid Test, Can be used for conformity (Y/N)]&amp;Data[Cycle],Data[Mileage (Miles)])</f>
        <v>#N/A</v>
      </c>
      <c r="E1543" s="130" t="e" cm="1">
        <f t="array" ref="E1543">_xlfn.XLOOKUP($A1543&amp;$Q$3&amp;$R$3,Data[Index]&amp;Data[Valid Test, Can be used for conformity (Y/N)]&amp;Data[Cycle],Data[Date])</f>
        <v>#N/A</v>
      </c>
      <c r="F1543" s="129" t="e" cm="1">
        <f t="array" ref="F1543">_xlfn.XLOOKUP($A1543&amp;$Q$3&amp;$R$3,Data[Index]&amp;Data[Valid Test, Can be used for conformity (Y/N)]&amp;Data[Cycle],Data[CO/km (mg)])</f>
        <v>#N/A</v>
      </c>
      <c r="G1543" s="129" t="e" cm="1">
        <f t="array" ref="G1543">_xlfn.XLOOKUP($A1543&amp;$Q$3,Data[Index]&amp;Data[Valid Test, Can be used for conformity (Y/N)],Data[CO2/km (g)])</f>
        <v>#N/A</v>
      </c>
      <c r="H1543" s="129" t="e" cm="1">
        <f t="array" ref="H1543">_xlfn.XLOOKUP($A1543&amp;$Q$3,Data[Index]&amp;Data[Valid Test, Can be used for conformity (Y/N)],Data[THC/km (mg)])</f>
        <v>#N/A</v>
      </c>
      <c r="I1543" s="129" t="e" cm="1">
        <f t="array" ref="I1543">_xlfn.XLOOKUP($A1543&amp;$Q$3,Data[Index]&amp;Data[Valid Test, Can be used for conformity (Y/N)],Data[NOx/km (mg)])</f>
        <v>#N/A</v>
      </c>
      <c r="J1543" s="129" t="e" cm="1">
        <f t="array" ref="J1543">_xlfn.XLOOKUP($A1543&amp;$Q$3,Data[Index]&amp;Data[Valid Test, Can be used for conformity (Y/N)],Data[THC + NOx/km (mg)])</f>
        <v>#N/A</v>
      </c>
      <c r="K1543" s="142" t="e" cm="1">
        <f t="array" ref="K1543">_xlfn.XLOOKUP($A1543&amp;$Q$3,Data[Index]&amp;Data[Valid Test, Can be used for conformity (Y/N)],Data[PN/km ('#)])</f>
        <v>#N/A</v>
      </c>
      <c r="L1543" s="129" t="e" cm="1">
        <f t="array" ref="L1543">_xlfn.XLOOKUP($A1543&amp;$Q$3,Data[Index]&amp;Data[Valid Test, Can be used for conformity (Y/N)],Data[PM/km (mg)])</f>
        <v>#N/A</v>
      </c>
      <c r="M1543" s="126" t="e" cm="1">
        <f t="array" ref="M1543">_xlfn.XLOOKUP($A1543&amp;$Q$3,Data[Index]&amp;Data[Valid Test, Can be used for conformity (Y/N)],Data[CH4 (mg/km)])</f>
        <v>#N/A</v>
      </c>
      <c r="N1543" s="126" t="e" cm="1">
        <f t="array" ref="N1543">_xlfn.XLOOKUP($A1543&amp;$Q$3,Data[Index]&amp;Data[Valid Test, Can be used for conformity (Y/N)],Data[N20 (mg/km)])</f>
        <v>#N/A</v>
      </c>
      <c r="O1543" s="129" t="e" cm="1">
        <f t="array" ref="O1543">_xlfn.XLOOKUP($A1543&amp;$Q$3,Data[Index]&amp;Data[Valid Test, Can be used for conformity (Y/N)],Data[l/100km])</f>
        <v>#N/A</v>
      </c>
      <c r="P1543" s="138" t="e">
        <f>_xlfn.XLOOKUP($A1543,Data[Index],Data[Comments])</f>
        <v>#N/A</v>
      </c>
    </row>
    <row r="1544" spans="1:16" x14ac:dyDescent="0.2">
      <c r="A1544" s="129"/>
      <c r="B1544" s="129"/>
      <c r="C1544" s="129" t="e" cm="1">
        <f t="array" ref="C1544">_xlfn.XLOOKUP($A1544&amp;$Q$3&amp;$R$3,Data[Index]&amp;Data[Valid Test, Can be used for conformity (Y/N)]&amp;Data[Cycle],Data[Test Name])</f>
        <v>#N/A</v>
      </c>
      <c r="D1544" s="167" t="e" cm="1">
        <f t="array" ref="D1544">_xlfn.XLOOKUP($A1544&amp;$Q$3&amp;$R$3,Data[Index]&amp;Data[Valid Test, Can be used for conformity (Y/N)]&amp;Data[Cycle],Data[Mileage (Miles)])</f>
        <v>#N/A</v>
      </c>
      <c r="E1544" s="130" t="e" cm="1">
        <f t="array" ref="E1544">_xlfn.XLOOKUP($A1544&amp;$Q$3&amp;$R$3,Data[Index]&amp;Data[Valid Test, Can be used for conformity (Y/N)]&amp;Data[Cycle],Data[Date])</f>
        <v>#N/A</v>
      </c>
      <c r="F1544" s="129" t="e" cm="1">
        <f t="array" ref="F1544">_xlfn.XLOOKUP($A1544&amp;$Q$3&amp;$R$3,Data[Index]&amp;Data[Valid Test, Can be used for conformity (Y/N)]&amp;Data[Cycle],Data[CO/km (mg)])</f>
        <v>#N/A</v>
      </c>
      <c r="G1544" s="129" t="e" cm="1">
        <f t="array" ref="G1544">_xlfn.XLOOKUP($A1544&amp;$Q$3,Data[Index]&amp;Data[Valid Test, Can be used for conformity (Y/N)],Data[CO2/km (g)])</f>
        <v>#N/A</v>
      </c>
      <c r="H1544" s="129" t="e" cm="1">
        <f t="array" ref="H1544">_xlfn.XLOOKUP($A1544&amp;$Q$3,Data[Index]&amp;Data[Valid Test, Can be used for conformity (Y/N)],Data[THC/km (mg)])</f>
        <v>#N/A</v>
      </c>
      <c r="I1544" s="129" t="e" cm="1">
        <f t="array" ref="I1544">_xlfn.XLOOKUP($A1544&amp;$Q$3,Data[Index]&amp;Data[Valid Test, Can be used for conformity (Y/N)],Data[NOx/km (mg)])</f>
        <v>#N/A</v>
      </c>
      <c r="J1544" s="129" t="e" cm="1">
        <f t="array" ref="J1544">_xlfn.XLOOKUP($A1544&amp;$Q$3,Data[Index]&amp;Data[Valid Test, Can be used for conformity (Y/N)],Data[THC + NOx/km (mg)])</f>
        <v>#N/A</v>
      </c>
      <c r="K1544" s="142" t="e" cm="1">
        <f t="array" ref="K1544">_xlfn.XLOOKUP($A1544&amp;$Q$3,Data[Index]&amp;Data[Valid Test, Can be used for conformity (Y/N)],Data[PN/km ('#)])</f>
        <v>#N/A</v>
      </c>
      <c r="L1544" s="129" t="e" cm="1">
        <f t="array" ref="L1544">_xlfn.XLOOKUP($A1544&amp;$Q$3,Data[Index]&amp;Data[Valid Test, Can be used for conformity (Y/N)],Data[PM/km (mg)])</f>
        <v>#N/A</v>
      </c>
      <c r="M1544" s="126" t="e" cm="1">
        <f t="array" ref="M1544">_xlfn.XLOOKUP($A1544&amp;$Q$3,Data[Index]&amp;Data[Valid Test, Can be used for conformity (Y/N)],Data[CH4 (mg/km)])</f>
        <v>#N/A</v>
      </c>
      <c r="N1544" s="126" t="e" cm="1">
        <f t="array" ref="N1544">_xlfn.XLOOKUP($A1544&amp;$Q$3,Data[Index]&amp;Data[Valid Test, Can be used for conformity (Y/N)],Data[N20 (mg/km)])</f>
        <v>#N/A</v>
      </c>
      <c r="O1544" s="129" t="e" cm="1">
        <f t="array" ref="O1544">_xlfn.XLOOKUP($A1544&amp;$Q$3,Data[Index]&amp;Data[Valid Test, Can be used for conformity (Y/N)],Data[l/100km])</f>
        <v>#N/A</v>
      </c>
      <c r="P1544" s="138" t="e">
        <f>_xlfn.XLOOKUP($A1544,Data[Index],Data[Comments])</f>
        <v>#N/A</v>
      </c>
    </row>
    <row r="1545" spans="1:16" x14ac:dyDescent="0.2">
      <c r="A1545" s="129"/>
      <c r="B1545" s="129"/>
      <c r="C1545" s="129" t="e" cm="1">
        <f t="array" ref="C1545">_xlfn.XLOOKUP($A1545&amp;$Q$3&amp;$R$3,Data[Index]&amp;Data[Valid Test, Can be used for conformity (Y/N)]&amp;Data[Cycle],Data[Test Name])</f>
        <v>#N/A</v>
      </c>
      <c r="D1545" s="167" t="e" cm="1">
        <f t="array" ref="D1545">_xlfn.XLOOKUP($A1545&amp;$Q$3&amp;$R$3,Data[Index]&amp;Data[Valid Test, Can be used for conformity (Y/N)]&amp;Data[Cycle],Data[Mileage (Miles)])</f>
        <v>#N/A</v>
      </c>
      <c r="E1545" s="130" t="e" cm="1">
        <f t="array" ref="E1545">_xlfn.XLOOKUP($A1545&amp;$Q$3&amp;$R$3,Data[Index]&amp;Data[Valid Test, Can be used for conformity (Y/N)]&amp;Data[Cycle],Data[Date])</f>
        <v>#N/A</v>
      </c>
      <c r="F1545" s="129" t="e" cm="1">
        <f t="array" ref="F1545">_xlfn.XLOOKUP($A1545&amp;$Q$3&amp;$R$3,Data[Index]&amp;Data[Valid Test, Can be used for conformity (Y/N)]&amp;Data[Cycle],Data[CO/km (mg)])</f>
        <v>#N/A</v>
      </c>
      <c r="G1545" s="129" t="e" cm="1">
        <f t="array" ref="G1545">_xlfn.XLOOKUP($A1545&amp;$Q$3,Data[Index]&amp;Data[Valid Test, Can be used for conformity (Y/N)],Data[CO2/km (g)])</f>
        <v>#N/A</v>
      </c>
      <c r="H1545" s="129" t="e" cm="1">
        <f t="array" ref="H1545">_xlfn.XLOOKUP($A1545&amp;$Q$3,Data[Index]&amp;Data[Valid Test, Can be used for conformity (Y/N)],Data[THC/km (mg)])</f>
        <v>#N/A</v>
      </c>
      <c r="I1545" s="129" t="e" cm="1">
        <f t="array" ref="I1545">_xlfn.XLOOKUP($A1545&amp;$Q$3,Data[Index]&amp;Data[Valid Test, Can be used for conformity (Y/N)],Data[NOx/km (mg)])</f>
        <v>#N/A</v>
      </c>
      <c r="J1545" s="129" t="e" cm="1">
        <f t="array" ref="J1545">_xlfn.XLOOKUP($A1545&amp;$Q$3,Data[Index]&amp;Data[Valid Test, Can be used for conformity (Y/N)],Data[THC + NOx/km (mg)])</f>
        <v>#N/A</v>
      </c>
      <c r="K1545" s="142" t="e" cm="1">
        <f t="array" ref="K1545">_xlfn.XLOOKUP($A1545&amp;$Q$3,Data[Index]&amp;Data[Valid Test, Can be used for conformity (Y/N)],Data[PN/km ('#)])</f>
        <v>#N/A</v>
      </c>
      <c r="L1545" s="129" t="e" cm="1">
        <f t="array" ref="L1545">_xlfn.XLOOKUP($A1545&amp;$Q$3,Data[Index]&amp;Data[Valid Test, Can be used for conformity (Y/N)],Data[PM/km (mg)])</f>
        <v>#N/A</v>
      </c>
      <c r="M1545" s="126" t="e" cm="1">
        <f t="array" ref="M1545">_xlfn.XLOOKUP($A1545&amp;$Q$3,Data[Index]&amp;Data[Valid Test, Can be used for conformity (Y/N)],Data[CH4 (mg/km)])</f>
        <v>#N/A</v>
      </c>
      <c r="N1545" s="126" t="e" cm="1">
        <f t="array" ref="N1545">_xlfn.XLOOKUP($A1545&amp;$Q$3,Data[Index]&amp;Data[Valid Test, Can be used for conformity (Y/N)],Data[N20 (mg/km)])</f>
        <v>#N/A</v>
      </c>
      <c r="O1545" s="129" t="e" cm="1">
        <f t="array" ref="O1545">_xlfn.XLOOKUP($A1545&amp;$Q$3,Data[Index]&amp;Data[Valid Test, Can be used for conformity (Y/N)],Data[l/100km])</f>
        <v>#N/A</v>
      </c>
      <c r="P1545" s="138">
        <f>_xlfn.XLOOKUP($A1545,Data[Index],Data[Comments])</f>
        <v>0</v>
      </c>
    </row>
    <row r="1546" spans="1:16" x14ac:dyDescent="0.2">
      <c r="A1546" s="129"/>
      <c r="B1546" s="129"/>
      <c r="C1546" s="129" t="e" cm="1">
        <f t="array" ref="C1546">_xlfn.XLOOKUP($A1546&amp;$Q$3&amp;$R$3,Data[Index]&amp;Data[Valid Test, Can be used for conformity (Y/N)]&amp;Data[Cycle],Data[Test Name])</f>
        <v>#N/A</v>
      </c>
      <c r="D1546" s="167" t="e" cm="1">
        <f t="array" ref="D1546">_xlfn.XLOOKUP($A1546&amp;$Q$3&amp;$R$3,Data[Index]&amp;Data[Valid Test, Can be used for conformity (Y/N)]&amp;Data[Cycle],Data[Mileage (Miles)])</f>
        <v>#N/A</v>
      </c>
      <c r="E1546" s="130" t="e" cm="1">
        <f t="array" ref="E1546">_xlfn.XLOOKUP($A1546&amp;$Q$3&amp;$R$3,Data[Index]&amp;Data[Valid Test, Can be used for conformity (Y/N)]&amp;Data[Cycle],Data[Date])</f>
        <v>#N/A</v>
      </c>
      <c r="F1546" s="129" t="e" cm="1">
        <f t="array" ref="F1546">_xlfn.XLOOKUP($A1546&amp;$Q$3&amp;$R$3,Data[Index]&amp;Data[Valid Test, Can be used for conformity (Y/N)]&amp;Data[Cycle],Data[CO/km (mg)])</f>
        <v>#N/A</v>
      </c>
      <c r="G1546" s="129" t="e" cm="1">
        <f t="array" ref="G1546">_xlfn.XLOOKUP($A1546&amp;$Q$3,Data[Index]&amp;Data[Valid Test, Can be used for conformity (Y/N)],Data[CO2/km (g)])</f>
        <v>#N/A</v>
      </c>
      <c r="H1546" s="129" t="e" cm="1">
        <f t="array" ref="H1546">_xlfn.XLOOKUP($A1546&amp;$Q$3,Data[Index]&amp;Data[Valid Test, Can be used for conformity (Y/N)],Data[THC/km (mg)])</f>
        <v>#N/A</v>
      </c>
      <c r="I1546" s="129" t="e" cm="1">
        <f t="array" ref="I1546">_xlfn.XLOOKUP($A1546&amp;$Q$3,Data[Index]&amp;Data[Valid Test, Can be used for conformity (Y/N)],Data[NOx/km (mg)])</f>
        <v>#N/A</v>
      </c>
      <c r="J1546" s="129" t="e" cm="1">
        <f t="array" ref="J1546">_xlfn.XLOOKUP($A1546&amp;$Q$3,Data[Index]&amp;Data[Valid Test, Can be used for conformity (Y/N)],Data[THC + NOx/km (mg)])</f>
        <v>#N/A</v>
      </c>
      <c r="K1546" s="142" t="e" cm="1">
        <f t="array" ref="K1546">_xlfn.XLOOKUP($A1546&amp;$Q$3,Data[Index]&amp;Data[Valid Test, Can be used for conformity (Y/N)],Data[PN/km ('#)])</f>
        <v>#N/A</v>
      </c>
      <c r="L1546" s="129" t="e" cm="1">
        <f t="array" ref="L1546">_xlfn.XLOOKUP($A1546&amp;$Q$3,Data[Index]&amp;Data[Valid Test, Can be used for conformity (Y/N)],Data[PM/km (mg)])</f>
        <v>#N/A</v>
      </c>
      <c r="M1546" s="126" t="e" cm="1">
        <f t="array" ref="M1546">_xlfn.XLOOKUP($A1546&amp;$Q$3,Data[Index]&amp;Data[Valid Test, Can be used for conformity (Y/N)],Data[CH4 (mg/km)])</f>
        <v>#N/A</v>
      </c>
      <c r="N1546" s="126" t="e" cm="1">
        <f t="array" ref="N1546">_xlfn.XLOOKUP($A1546&amp;$Q$3,Data[Index]&amp;Data[Valid Test, Can be used for conformity (Y/N)],Data[N20 (mg/km)])</f>
        <v>#N/A</v>
      </c>
      <c r="O1546" s="129" t="e" cm="1">
        <f t="array" ref="O1546">_xlfn.XLOOKUP($A1546&amp;$Q$3,Data[Index]&amp;Data[Valid Test, Can be used for conformity (Y/N)],Data[l/100km])</f>
        <v>#N/A</v>
      </c>
      <c r="P1546" s="138">
        <f>_xlfn.XLOOKUP($A1546,Data[Index],Data[Comments])</f>
        <v>0</v>
      </c>
    </row>
    <row r="1547" spans="1:16" x14ac:dyDescent="0.2">
      <c r="A1547" s="129"/>
      <c r="B1547" s="129"/>
      <c r="C1547" s="129" t="e" cm="1">
        <f t="array" ref="C1547">_xlfn.XLOOKUP($A1547&amp;$Q$3&amp;$R$3,Data[Index]&amp;Data[Valid Test, Can be used for conformity (Y/N)]&amp;Data[Cycle],Data[Test Name])</f>
        <v>#N/A</v>
      </c>
      <c r="D1547" s="167" t="e" cm="1">
        <f t="array" ref="D1547">_xlfn.XLOOKUP($A1547&amp;$Q$3&amp;$R$3,Data[Index]&amp;Data[Valid Test, Can be used for conformity (Y/N)]&amp;Data[Cycle],Data[Mileage (Miles)])</f>
        <v>#N/A</v>
      </c>
      <c r="E1547" s="130" t="e" cm="1">
        <f t="array" ref="E1547">_xlfn.XLOOKUP($A1547&amp;$Q$3&amp;$R$3,Data[Index]&amp;Data[Valid Test, Can be used for conformity (Y/N)]&amp;Data[Cycle],Data[Date])</f>
        <v>#N/A</v>
      </c>
      <c r="F1547" s="129" t="e" cm="1">
        <f t="array" ref="F1547">_xlfn.XLOOKUP($A1547&amp;$Q$3&amp;$R$3,Data[Index]&amp;Data[Valid Test, Can be used for conformity (Y/N)]&amp;Data[Cycle],Data[CO/km (mg)])</f>
        <v>#N/A</v>
      </c>
      <c r="G1547" s="129" t="e" cm="1">
        <f t="array" ref="G1547">_xlfn.XLOOKUP($A1547&amp;$Q$3,Data[Index]&amp;Data[Valid Test, Can be used for conformity (Y/N)],Data[CO2/km (g)])</f>
        <v>#N/A</v>
      </c>
      <c r="H1547" s="129" t="e" cm="1">
        <f t="array" ref="H1547">_xlfn.XLOOKUP($A1547&amp;$Q$3,Data[Index]&amp;Data[Valid Test, Can be used for conformity (Y/N)],Data[THC/km (mg)])</f>
        <v>#N/A</v>
      </c>
      <c r="I1547" s="129" t="e" cm="1">
        <f t="array" ref="I1547">_xlfn.XLOOKUP($A1547&amp;$Q$3,Data[Index]&amp;Data[Valid Test, Can be used for conformity (Y/N)],Data[NOx/km (mg)])</f>
        <v>#N/A</v>
      </c>
      <c r="J1547" s="129" t="e" cm="1">
        <f t="array" ref="J1547">_xlfn.XLOOKUP($A1547&amp;$Q$3,Data[Index]&amp;Data[Valid Test, Can be used for conformity (Y/N)],Data[THC + NOx/km (mg)])</f>
        <v>#N/A</v>
      </c>
      <c r="K1547" s="142" t="e" cm="1">
        <f t="array" ref="K1547">_xlfn.XLOOKUP($A1547&amp;$Q$3,Data[Index]&amp;Data[Valid Test, Can be used for conformity (Y/N)],Data[PN/km ('#)])</f>
        <v>#N/A</v>
      </c>
      <c r="L1547" s="129" t="e" cm="1">
        <f t="array" ref="L1547">_xlfn.XLOOKUP($A1547&amp;$Q$3,Data[Index]&amp;Data[Valid Test, Can be used for conformity (Y/N)],Data[PM/km (mg)])</f>
        <v>#N/A</v>
      </c>
      <c r="M1547" s="126" t="e" cm="1">
        <f t="array" ref="M1547">_xlfn.XLOOKUP($A1547&amp;$Q$3,Data[Index]&amp;Data[Valid Test, Can be used for conformity (Y/N)],Data[CH4 (mg/km)])</f>
        <v>#N/A</v>
      </c>
      <c r="N1547" s="126" t="e" cm="1">
        <f t="array" ref="N1547">_xlfn.XLOOKUP($A1547&amp;$Q$3,Data[Index]&amp;Data[Valid Test, Can be used for conformity (Y/N)],Data[N20 (mg/km)])</f>
        <v>#N/A</v>
      </c>
      <c r="O1547" s="129" t="e" cm="1">
        <f t="array" ref="O1547">_xlfn.XLOOKUP($A1547&amp;$Q$3,Data[Index]&amp;Data[Valid Test, Can be used for conformity (Y/N)],Data[l/100km])</f>
        <v>#N/A</v>
      </c>
      <c r="P1547" s="138" t="e">
        <f>_xlfn.XLOOKUP($A1547,Data[Index],Data[Comments])</f>
        <v>#N/A</v>
      </c>
    </row>
    <row r="1548" spans="1:16" x14ac:dyDescent="0.2">
      <c r="A1548" s="129"/>
      <c r="B1548" s="129"/>
      <c r="C1548" s="129" t="e" cm="1">
        <f t="array" ref="C1548">_xlfn.XLOOKUP($A1548&amp;$Q$3&amp;$R$3,Data[Index]&amp;Data[Valid Test, Can be used for conformity (Y/N)]&amp;Data[Cycle],Data[Test Name])</f>
        <v>#N/A</v>
      </c>
      <c r="D1548" s="167" t="e" cm="1">
        <f t="array" ref="D1548">_xlfn.XLOOKUP($A1548&amp;$Q$3&amp;$R$3,Data[Index]&amp;Data[Valid Test, Can be used for conformity (Y/N)]&amp;Data[Cycle],Data[Mileage (Miles)])</f>
        <v>#N/A</v>
      </c>
      <c r="E1548" s="130" t="e" cm="1">
        <f t="array" ref="E1548">_xlfn.XLOOKUP($A1548&amp;$Q$3&amp;$R$3,Data[Index]&amp;Data[Valid Test, Can be used for conformity (Y/N)]&amp;Data[Cycle],Data[Date])</f>
        <v>#N/A</v>
      </c>
      <c r="F1548" s="129" t="e" cm="1">
        <f t="array" ref="F1548">_xlfn.XLOOKUP($A1548&amp;$Q$3&amp;$R$3,Data[Index]&amp;Data[Valid Test, Can be used for conformity (Y/N)]&amp;Data[Cycle],Data[CO/km (mg)])</f>
        <v>#N/A</v>
      </c>
      <c r="G1548" s="129" t="e" cm="1">
        <f t="array" ref="G1548">_xlfn.XLOOKUP($A1548&amp;$Q$3,Data[Index]&amp;Data[Valid Test, Can be used for conformity (Y/N)],Data[CO2/km (g)])</f>
        <v>#N/A</v>
      </c>
      <c r="H1548" s="129" t="e" cm="1">
        <f t="array" ref="H1548">_xlfn.XLOOKUP($A1548&amp;$Q$3,Data[Index]&amp;Data[Valid Test, Can be used for conformity (Y/N)],Data[THC/km (mg)])</f>
        <v>#N/A</v>
      </c>
      <c r="I1548" s="129" t="e" cm="1">
        <f t="array" ref="I1548">_xlfn.XLOOKUP($A1548&amp;$Q$3,Data[Index]&amp;Data[Valid Test, Can be used for conformity (Y/N)],Data[NOx/km (mg)])</f>
        <v>#N/A</v>
      </c>
      <c r="J1548" s="129" t="e" cm="1">
        <f t="array" ref="J1548">_xlfn.XLOOKUP($A1548&amp;$Q$3,Data[Index]&amp;Data[Valid Test, Can be used for conformity (Y/N)],Data[THC + NOx/km (mg)])</f>
        <v>#N/A</v>
      </c>
      <c r="K1548" s="142" t="e" cm="1">
        <f t="array" ref="K1548">_xlfn.XLOOKUP($A1548&amp;$Q$3,Data[Index]&amp;Data[Valid Test, Can be used for conformity (Y/N)],Data[PN/km ('#)])</f>
        <v>#N/A</v>
      </c>
      <c r="L1548" s="129" t="e" cm="1">
        <f t="array" ref="L1548">_xlfn.XLOOKUP($A1548&amp;$Q$3,Data[Index]&amp;Data[Valid Test, Can be used for conformity (Y/N)],Data[PM/km (mg)])</f>
        <v>#N/A</v>
      </c>
      <c r="M1548" s="126" t="e" cm="1">
        <f t="array" ref="M1548">_xlfn.XLOOKUP($A1548&amp;$Q$3,Data[Index]&amp;Data[Valid Test, Can be used for conformity (Y/N)],Data[CH4 (mg/km)])</f>
        <v>#N/A</v>
      </c>
      <c r="N1548" s="126" t="e" cm="1">
        <f t="array" ref="N1548">_xlfn.XLOOKUP($A1548&amp;$Q$3,Data[Index]&amp;Data[Valid Test, Can be used for conformity (Y/N)],Data[N20 (mg/km)])</f>
        <v>#N/A</v>
      </c>
      <c r="O1548" s="129" t="e" cm="1">
        <f t="array" ref="O1548">_xlfn.XLOOKUP($A1548&amp;$Q$3,Data[Index]&amp;Data[Valid Test, Can be used for conformity (Y/N)],Data[l/100km])</f>
        <v>#N/A</v>
      </c>
      <c r="P1548" s="138">
        <f>_xlfn.XLOOKUP($A1548,Data[Index],Data[Comments])</f>
        <v>0</v>
      </c>
    </row>
    <row r="1549" spans="1:16" x14ac:dyDescent="0.2">
      <c r="A1549" s="129"/>
      <c r="B1549" s="129"/>
      <c r="C1549" s="129" t="e" cm="1">
        <f t="array" ref="C1549">_xlfn.XLOOKUP($A1549&amp;$Q$3&amp;$R$3,Data[Index]&amp;Data[Valid Test, Can be used for conformity (Y/N)]&amp;Data[Cycle],Data[Test Name])</f>
        <v>#N/A</v>
      </c>
      <c r="D1549" s="167" t="e" cm="1">
        <f t="array" ref="D1549">_xlfn.XLOOKUP($A1549&amp;$Q$3&amp;$R$3,Data[Index]&amp;Data[Valid Test, Can be used for conformity (Y/N)]&amp;Data[Cycle],Data[Mileage (Miles)])</f>
        <v>#N/A</v>
      </c>
      <c r="E1549" s="130" t="e" cm="1">
        <f t="array" ref="E1549">_xlfn.XLOOKUP($A1549&amp;$Q$3&amp;$R$3,Data[Index]&amp;Data[Valid Test, Can be used for conformity (Y/N)]&amp;Data[Cycle],Data[Date])</f>
        <v>#N/A</v>
      </c>
      <c r="F1549" s="129" t="e" cm="1">
        <f t="array" ref="F1549">_xlfn.XLOOKUP($A1549&amp;$Q$3&amp;$R$3,Data[Index]&amp;Data[Valid Test, Can be used for conformity (Y/N)]&amp;Data[Cycle],Data[CO/km (mg)])</f>
        <v>#N/A</v>
      </c>
      <c r="G1549" s="129" t="e" cm="1">
        <f t="array" ref="G1549">_xlfn.XLOOKUP($A1549&amp;$Q$3,Data[Index]&amp;Data[Valid Test, Can be used for conformity (Y/N)],Data[CO2/km (g)])</f>
        <v>#N/A</v>
      </c>
      <c r="H1549" s="129" t="e" cm="1">
        <f t="array" ref="H1549">_xlfn.XLOOKUP($A1549&amp;$Q$3,Data[Index]&amp;Data[Valid Test, Can be used for conformity (Y/N)],Data[THC/km (mg)])</f>
        <v>#N/A</v>
      </c>
      <c r="I1549" s="129" t="e" cm="1">
        <f t="array" ref="I1549">_xlfn.XLOOKUP($A1549&amp;$Q$3,Data[Index]&amp;Data[Valid Test, Can be used for conformity (Y/N)],Data[NOx/km (mg)])</f>
        <v>#N/A</v>
      </c>
      <c r="J1549" s="129" t="e" cm="1">
        <f t="array" ref="J1549">_xlfn.XLOOKUP($A1549&amp;$Q$3,Data[Index]&amp;Data[Valid Test, Can be used for conformity (Y/N)],Data[THC + NOx/km (mg)])</f>
        <v>#N/A</v>
      </c>
      <c r="K1549" s="142" t="e" cm="1">
        <f t="array" ref="K1549">_xlfn.XLOOKUP($A1549&amp;$Q$3,Data[Index]&amp;Data[Valid Test, Can be used for conformity (Y/N)],Data[PN/km ('#)])</f>
        <v>#N/A</v>
      </c>
      <c r="L1549" s="129" t="e" cm="1">
        <f t="array" ref="L1549">_xlfn.XLOOKUP($A1549&amp;$Q$3,Data[Index]&amp;Data[Valid Test, Can be used for conformity (Y/N)],Data[PM/km (mg)])</f>
        <v>#N/A</v>
      </c>
      <c r="M1549" s="126" t="e" cm="1">
        <f t="array" ref="M1549">_xlfn.XLOOKUP($A1549&amp;$Q$3,Data[Index]&amp;Data[Valid Test, Can be used for conformity (Y/N)],Data[CH4 (mg/km)])</f>
        <v>#N/A</v>
      </c>
      <c r="N1549" s="126" t="e" cm="1">
        <f t="array" ref="N1549">_xlfn.XLOOKUP($A1549&amp;$Q$3,Data[Index]&amp;Data[Valid Test, Can be used for conformity (Y/N)],Data[N20 (mg/km)])</f>
        <v>#N/A</v>
      </c>
      <c r="O1549" s="129" t="e" cm="1">
        <f t="array" ref="O1549">_xlfn.XLOOKUP($A1549&amp;$Q$3,Data[Index]&amp;Data[Valid Test, Can be used for conformity (Y/N)],Data[l/100km])</f>
        <v>#N/A</v>
      </c>
      <c r="P1549" s="138">
        <f>_xlfn.XLOOKUP($A1549,Data[Index],Data[Comments])</f>
        <v>0</v>
      </c>
    </row>
    <row r="1550" spans="1:16" x14ac:dyDescent="0.2">
      <c r="A1550" s="129"/>
      <c r="B1550" s="129"/>
      <c r="C1550" s="129" t="e" cm="1">
        <f t="array" ref="C1550">_xlfn.XLOOKUP($A1550&amp;$Q$3&amp;$R$3,Data[Index]&amp;Data[Valid Test, Can be used for conformity (Y/N)]&amp;Data[Cycle],Data[Test Name])</f>
        <v>#N/A</v>
      </c>
      <c r="D1550" s="167" t="e" cm="1">
        <f t="array" ref="D1550">_xlfn.XLOOKUP($A1550&amp;$Q$3&amp;$R$3,Data[Index]&amp;Data[Valid Test, Can be used for conformity (Y/N)]&amp;Data[Cycle],Data[Mileage (Miles)])</f>
        <v>#N/A</v>
      </c>
      <c r="E1550" s="130" t="e" cm="1">
        <f t="array" ref="E1550">_xlfn.XLOOKUP($A1550&amp;$Q$3&amp;$R$3,Data[Index]&amp;Data[Valid Test, Can be used for conformity (Y/N)]&amp;Data[Cycle],Data[Date])</f>
        <v>#N/A</v>
      </c>
      <c r="F1550" s="129" t="e" cm="1">
        <f t="array" ref="F1550">_xlfn.XLOOKUP($A1550&amp;$Q$3&amp;$R$3,Data[Index]&amp;Data[Valid Test, Can be used for conformity (Y/N)]&amp;Data[Cycle],Data[CO/km (mg)])</f>
        <v>#N/A</v>
      </c>
      <c r="G1550" s="129" t="e" cm="1">
        <f t="array" ref="G1550">_xlfn.XLOOKUP($A1550&amp;$Q$3,Data[Index]&amp;Data[Valid Test, Can be used for conformity (Y/N)],Data[CO2/km (g)])</f>
        <v>#N/A</v>
      </c>
      <c r="H1550" s="129" t="e" cm="1">
        <f t="array" ref="H1550">_xlfn.XLOOKUP($A1550&amp;$Q$3,Data[Index]&amp;Data[Valid Test, Can be used for conformity (Y/N)],Data[THC/km (mg)])</f>
        <v>#N/A</v>
      </c>
      <c r="I1550" s="129" t="e" cm="1">
        <f t="array" ref="I1550">_xlfn.XLOOKUP($A1550&amp;$Q$3,Data[Index]&amp;Data[Valid Test, Can be used for conformity (Y/N)],Data[NOx/km (mg)])</f>
        <v>#N/A</v>
      </c>
      <c r="J1550" s="129" t="e" cm="1">
        <f t="array" ref="J1550">_xlfn.XLOOKUP($A1550&amp;$Q$3,Data[Index]&amp;Data[Valid Test, Can be used for conformity (Y/N)],Data[THC + NOx/km (mg)])</f>
        <v>#N/A</v>
      </c>
      <c r="K1550" s="142" t="e" cm="1">
        <f t="array" ref="K1550">_xlfn.XLOOKUP($A1550&amp;$Q$3,Data[Index]&amp;Data[Valid Test, Can be used for conformity (Y/N)],Data[PN/km ('#)])</f>
        <v>#N/A</v>
      </c>
      <c r="L1550" s="129" t="e" cm="1">
        <f t="array" ref="L1550">_xlfn.XLOOKUP($A1550&amp;$Q$3,Data[Index]&amp;Data[Valid Test, Can be used for conformity (Y/N)],Data[PM/km (mg)])</f>
        <v>#N/A</v>
      </c>
      <c r="M1550" s="126" t="e" cm="1">
        <f t="array" ref="M1550">_xlfn.XLOOKUP($A1550&amp;$Q$3,Data[Index]&amp;Data[Valid Test, Can be used for conformity (Y/N)],Data[CH4 (mg/km)])</f>
        <v>#N/A</v>
      </c>
      <c r="N1550" s="126" t="e" cm="1">
        <f t="array" ref="N1550">_xlfn.XLOOKUP($A1550&amp;$Q$3,Data[Index]&amp;Data[Valid Test, Can be used for conformity (Y/N)],Data[N20 (mg/km)])</f>
        <v>#N/A</v>
      </c>
      <c r="O1550" s="129" t="e" cm="1">
        <f t="array" ref="O1550">_xlfn.XLOOKUP($A1550&amp;$Q$3,Data[Index]&amp;Data[Valid Test, Can be used for conformity (Y/N)],Data[l/100km])</f>
        <v>#N/A</v>
      </c>
      <c r="P1550" s="138" t="e">
        <f>_xlfn.XLOOKUP($A1550,Data[Index],Data[Comments])</f>
        <v>#N/A</v>
      </c>
    </row>
    <row r="1551" spans="1:16" x14ac:dyDescent="0.2">
      <c r="A1551" s="129"/>
      <c r="B1551" s="129"/>
      <c r="C1551" s="129" t="e" cm="1">
        <f t="array" ref="C1551">_xlfn.XLOOKUP($A1551&amp;$Q$3&amp;$R$3,Data[Index]&amp;Data[Valid Test, Can be used for conformity (Y/N)]&amp;Data[Cycle],Data[Test Name])</f>
        <v>#N/A</v>
      </c>
      <c r="D1551" s="167" t="e" cm="1">
        <f t="array" ref="D1551">_xlfn.XLOOKUP($A1551&amp;$Q$3&amp;$R$3,Data[Index]&amp;Data[Valid Test, Can be used for conformity (Y/N)]&amp;Data[Cycle],Data[Mileage (Miles)])</f>
        <v>#N/A</v>
      </c>
      <c r="E1551" s="130" t="e" cm="1">
        <f t="array" ref="E1551">_xlfn.XLOOKUP($A1551&amp;$Q$3&amp;$R$3,Data[Index]&amp;Data[Valid Test, Can be used for conformity (Y/N)]&amp;Data[Cycle],Data[Date])</f>
        <v>#N/A</v>
      </c>
      <c r="F1551" s="129" t="e" cm="1">
        <f t="array" ref="F1551">_xlfn.XLOOKUP($A1551&amp;$Q$3&amp;$R$3,Data[Index]&amp;Data[Valid Test, Can be used for conformity (Y/N)]&amp;Data[Cycle],Data[CO/km (mg)])</f>
        <v>#N/A</v>
      </c>
      <c r="G1551" s="129" t="e" cm="1">
        <f t="array" ref="G1551">_xlfn.XLOOKUP($A1551&amp;$Q$3,Data[Index]&amp;Data[Valid Test, Can be used for conformity (Y/N)],Data[CO2/km (g)])</f>
        <v>#N/A</v>
      </c>
      <c r="H1551" s="129" t="e" cm="1">
        <f t="array" ref="H1551">_xlfn.XLOOKUP($A1551&amp;$Q$3,Data[Index]&amp;Data[Valid Test, Can be used for conformity (Y/N)],Data[THC/km (mg)])</f>
        <v>#N/A</v>
      </c>
      <c r="I1551" s="129" t="e" cm="1">
        <f t="array" ref="I1551">_xlfn.XLOOKUP($A1551&amp;$Q$3,Data[Index]&amp;Data[Valid Test, Can be used for conformity (Y/N)],Data[NOx/km (mg)])</f>
        <v>#N/A</v>
      </c>
      <c r="J1551" s="129" t="e" cm="1">
        <f t="array" ref="J1551">_xlfn.XLOOKUP($A1551&amp;$Q$3,Data[Index]&amp;Data[Valid Test, Can be used for conformity (Y/N)],Data[THC + NOx/km (mg)])</f>
        <v>#N/A</v>
      </c>
      <c r="K1551" s="142" t="e" cm="1">
        <f t="array" ref="K1551">_xlfn.XLOOKUP($A1551&amp;$Q$3,Data[Index]&amp;Data[Valid Test, Can be used for conformity (Y/N)],Data[PN/km ('#)])</f>
        <v>#N/A</v>
      </c>
      <c r="L1551" s="129" t="e" cm="1">
        <f t="array" ref="L1551">_xlfn.XLOOKUP($A1551&amp;$Q$3,Data[Index]&amp;Data[Valid Test, Can be used for conformity (Y/N)],Data[PM/km (mg)])</f>
        <v>#N/A</v>
      </c>
      <c r="M1551" s="126" t="e" cm="1">
        <f t="array" ref="M1551">_xlfn.XLOOKUP($A1551&amp;$Q$3,Data[Index]&amp;Data[Valid Test, Can be used for conformity (Y/N)],Data[CH4 (mg/km)])</f>
        <v>#N/A</v>
      </c>
      <c r="N1551" s="126" t="e" cm="1">
        <f t="array" ref="N1551">_xlfn.XLOOKUP($A1551&amp;$Q$3,Data[Index]&amp;Data[Valid Test, Can be used for conformity (Y/N)],Data[N20 (mg/km)])</f>
        <v>#N/A</v>
      </c>
      <c r="O1551" s="129" t="e" cm="1">
        <f t="array" ref="O1551">_xlfn.XLOOKUP($A1551&amp;$Q$3,Data[Index]&amp;Data[Valid Test, Can be used for conformity (Y/N)],Data[l/100km])</f>
        <v>#N/A</v>
      </c>
      <c r="P1551" s="138" t="e">
        <f>_xlfn.XLOOKUP($A1551,Data[Index],Data[Comments])</f>
        <v>#N/A</v>
      </c>
    </row>
    <row r="1552" spans="1:16" x14ac:dyDescent="0.2">
      <c r="A1552" s="129"/>
      <c r="B1552" s="129"/>
      <c r="C1552" s="129" t="e" cm="1">
        <f t="array" ref="C1552">_xlfn.XLOOKUP($A1552&amp;$Q$3&amp;$R$3,Data[Index]&amp;Data[Valid Test, Can be used for conformity (Y/N)]&amp;Data[Cycle],Data[Test Name])</f>
        <v>#N/A</v>
      </c>
      <c r="D1552" s="167" t="e" cm="1">
        <f t="array" ref="D1552">_xlfn.XLOOKUP($A1552&amp;$Q$3&amp;$R$3,Data[Index]&amp;Data[Valid Test, Can be used for conformity (Y/N)]&amp;Data[Cycle],Data[Mileage (Miles)])</f>
        <v>#N/A</v>
      </c>
      <c r="E1552" s="130" t="e" cm="1">
        <f t="array" ref="E1552">_xlfn.XLOOKUP($A1552&amp;$Q$3&amp;$R$3,Data[Index]&amp;Data[Valid Test, Can be used for conformity (Y/N)]&amp;Data[Cycle],Data[Date])</f>
        <v>#N/A</v>
      </c>
      <c r="F1552" s="129" t="e" cm="1">
        <f t="array" ref="F1552">_xlfn.XLOOKUP($A1552&amp;$Q$3&amp;$R$3,Data[Index]&amp;Data[Valid Test, Can be used for conformity (Y/N)]&amp;Data[Cycle],Data[CO/km (mg)])</f>
        <v>#N/A</v>
      </c>
      <c r="G1552" s="129" t="e" cm="1">
        <f t="array" ref="G1552">_xlfn.XLOOKUP($A1552&amp;$Q$3,Data[Index]&amp;Data[Valid Test, Can be used for conformity (Y/N)],Data[CO2/km (g)])</f>
        <v>#N/A</v>
      </c>
      <c r="H1552" s="129" t="e" cm="1">
        <f t="array" ref="H1552">_xlfn.XLOOKUP($A1552&amp;$Q$3,Data[Index]&amp;Data[Valid Test, Can be used for conformity (Y/N)],Data[THC/km (mg)])</f>
        <v>#N/A</v>
      </c>
      <c r="I1552" s="129" t="e" cm="1">
        <f t="array" ref="I1552">_xlfn.XLOOKUP($A1552&amp;$Q$3,Data[Index]&amp;Data[Valid Test, Can be used for conformity (Y/N)],Data[NOx/km (mg)])</f>
        <v>#N/A</v>
      </c>
      <c r="J1552" s="129" t="e" cm="1">
        <f t="array" ref="J1552">_xlfn.XLOOKUP($A1552&amp;$Q$3,Data[Index]&amp;Data[Valid Test, Can be used for conformity (Y/N)],Data[THC + NOx/km (mg)])</f>
        <v>#N/A</v>
      </c>
      <c r="K1552" s="142" t="e" cm="1">
        <f t="array" ref="K1552">_xlfn.XLOOKUP($A1552&amp;$Q$3,Data[Index]&amp;Data[Valid Test, Can be used for conformity (Y/N)],Data[PN/km ('#)])</f>
        <v>#N/A</v>
      </c>
      <c r="L1552" s="129" t="e" cm="1">
        <f t="array" ref="L1552">_xlfn.XLOOKUP($A1552&amp;$Q$3,Data[Index]&amp;Data[Valid Test, Can be used for conformity (Y/N)],Data[PM/km (mg)])</f>
        <v>#N/A</v>
      </c>
      <c r="M1552" s="126" t="e" cm="1">
        <f t="array" ref="M1552">_xlfn.XLOOKUP($A1552&amp;$Q$3,Data[Index]&amp;Data[Valid Test, Can be used for conformity (Y/N)],Data[CH4 (mg/km)])</f>
        <v>#N/A</v>
      </c>
      <c r="N1552" s="126" t="e" cm="1">
        <f t="array" ref="N1552">_xlfn.XLOOKUP($A1552&amp;$Q$3,Data[Index]&amp;Data[Valid Test, Can be used for conformity (Y/N)],Data[N20 (mg/km)])</f>
        <v>#N/A</v>
      </c>
      <c r="O1552" s="129" t="e" cm="1">
        <f t="array" ref="O1552">_xlfn.XLOOKUP($A1552&amp;$Q$3,Data[Index]&amp;Data[Valid Test, Can be used for conformity (Y/N)],Data[l/100km])</f>
        <v>#N/A</v>
      </c>
      <c r="P1552" s="138" t="e">
        <f>_xlfn.XLOOKUP($A1552,Data[Index],Data[Comments])</f>
        <v>#N/A</v>
      </c>
    </row>
    <row r="1553" spans="1:16" x14ac:dyDescent="0.2">
      <c r="A1553" s="129"/>
      <c r="B1553" s="129"/>
      <c r="C1553" s="129" t="e" cm="1">
        <f t="array" ref="C1553">_xlfn.XLOOKUP($A1553&amp;$Q$3&amp;$R$3,Data[Index]&amp;Data[Valid Test, Can be used for conformity (Y/N)]&amp;Data[Cycle],Data[Test Name])</f>
        <v>#N/A</v>
      </c>
      <c r="D1553" s="167" t="e" cm="1">
        <f t="array" ref="D1553">_xlfn.XLOOKUP($A1553&amp;$Q$3&amp;$R$3,Data[Index]&amp;Data[Valid Test, Can be used for conformity (Y/N)]&amp;Data[Cycle],Data[Mileage (Miles)])</f>
        <v>#N/A</v>
      </c>
      <c r="E1553" s="130" t="e" cm="1">
        <f t="array" ref="E1553">_xlfn.XLOOKUP($A1553&amp;$Q$3&amp;$R$3,Data[Index]&amp;Data[Valid Test, Can be used for conformity (Y/N)]&amp;Data[Cycle],Data[Date])</f>
        <v>#N/A</v>
      </c>
      <c r="F1553" s="129" t="e" cm="1">
        <f t="array" ref="F1553">_xlfn.XLOOKUP($A1553&amp;$Q$3&amp;$R$3,Data[Index]&amp;Data[Valid Test, Can be used for conformity (Y/N)]&amp;Data[Cycle],Data[CO/km (mg)])</f>
        <v>#N/A</v>
      </c>
      <c r="G1553" s="129" t="e" cm="1">
        <f t="array" ref="G1553">_xlfn.XLOOKUP($A1553&amp;$Q$3,Data[Index]&amp;Data[Valid Test, Can be used for conformity (Y/N)],Data[CO2/km (g)])</f>
        <v>#N/A</v>
      </c>
      <c r="H1553" s="129" t="e" cm="1">
        <f t="array" ref="H1553">_xlfn.XLOOKUP($A1553&amp;$Q$3,Data[Index]&amp;Data[Valid Test, Can be used for conformity (Y/N)],Data[THC/km (mg)])</f>
        <v>#N/A</v>
      </c>
      <c r="I1553" s="129" t="e" cm="1">
        <f t="array" ref="I1553">_xlfn.XLOOKUP($A1553&amp;$Q$3,Data[Index]&amp;Data[Valid Test, Can be used for conformity (Y/N)],Data[NOx/km (mg)])</f>
        <v>#N/A</v>
      </c>
      <c r="J1553" s="129" t="e" cm="1">
        <f t="array" ref="J1553">_xlfn.XLOOKUP($A1553&amp;$Q$3,Data[Index]&amp;Data[Valid Test, Can be used for conformity (Y/N)],Data[THC + NOx/km (mg)])</f>
        <v>#N/A</v>
      </c>
      <c r="K1553" s="142" t="e" cm="1">
        <f t="array" ref="K1553">_xlfn.XLOOKUP($A1553&amp;$Q$3,Data[Index]&amp;Data[Valid Test, Can be used for conformity (Y/N)],Data[PN/km ('#)])</f>
        <v>#N/A</v>
      </c>
      <c r="L1553" s="129" t="e" cm="1">
        <f t="array" ref="L1553">_xlfn.XLOOKUP($A1553&amp;$Q$3,Data[Index]&amp;Data[Valid Test, Can be used for conformity (Y/N)],Data[PM/km (mg)])</f>
        <v>#N/A</v>
      </c>
      <c r="M1553" s="126" t="e" cm="1">
        <f t="array" ref="M1553">_xlfn.XLOOKUP($A1553&amp;$Q$3,Data[Index]&amp;Data[Valid Test, Can be used for conformity (Y/N)],Data[CH4 (mg/km)])</f>
        <v>#N/A</v>
      </c>
      <c r="N1553" s="126" t="e" cm="1">
        <f t="array" ref="N1553">_xlfn.XLOOKUP($A1553&amp;$Q$3,Data[Index]&amp;Data[Valid Test, Can be used for conformity (Y/N)],Data[N20 (mg/km)])</f>
        <v>#N/A</v>
      </c>
      <c r="O1553" s="129" t="e" cm="1">
        <f t="array" ref="O1553">_xlfn.XLOOKUP($A1553&amp;$Q$3,Data[Index]&amp;Data[Valid Test, Can be used for conformity (Y/N)],Data[l/100km])</f>
        <v>#N/A</v>
      </c>
      <c r="P1553" s="138">
        <f>_xlfn.XLOOKUP($A1553,Data[Index],Data[Comments])</f>
        <v>0</v>
      </c>
    </row>
    <row r="1554" spans="1:16" x14ac:dyDescent="0.2">
      <c r="A1554" s="129"/>
      <c r="B1554" s="129"/>
      <c r="C1554" s="129" t="e" cm="1">
        <f t="array" ref="C1554">_xlfn.XLOOKUP($A1554&amp;$Q$3&amp;$R$3,Data[Index]&amp;Data[Valid Test, Can be used for conformity (Y/N)]&amp;Data[Cycle],Data[Test Name])</f>
        <v>#N/A</v>
      </c>
      <c r="D1554" s="167" t="e" cm="1">
        <f t="array" ref="D1554">_xlfn.XLOOKUP($A1554&amp;$Q$3&amp;$R$3,Data[Index]&amp;Data[Valid Test, Can be used for conformity (Y/N)]&amp;Data[Cycle],Data[Mileage (Miles)])</f>
        <v>#N/A</v>
      </c>
      <c r="E1554" s="130" t="e" cm="1">
        <f t="array" ref="E1554">_xlfn.XLOOKUP($A1554&amp;$Q$3&amp;$R$3,Data[Index]&amp;Data[Valid Test, Can be used for conformity (Y/N)]&amp;Data[Cycle],Data[Date])</f>
        <v>#N/A</v>
      </c>
      <c r="F1554" s="129" t="e" cm="1">
        <f t="array" ref="F1554">_xlfn.XLOOKUP($A1554&amp;$Q$3&amp;$R$3,Data[Index]&amp;Data[Valid Test, Can be used for conformity (Y/N)]&amp;Data[Cycle],Data[CO/km (mg)])</f>
        <v>#N/A</v>
      </c>
      <c r="G1554" s="129" t="e" cm="1">
        <f t="array" ref="G1554">_xlfn.XLOOKUP($A1554&amp;$Q$3,Data[Index]&amp;Data[Valid Test, Can be used for conformity (Y/N)],Data[CO2/km (g)])</f>
        <v>#N/A</v>
      </c>
      <c r="H1554" s="129" t="e" cm="1">
        <f t="array" ref="H1554">_xlfn.XLOOKUP($A1554&amp;$Q$3,Data[Index]&amp;Data[Valid Test, Can be used for conformity (Y/N)],Data[THC/km (mg)])</f>
        <v>#N/A</v>
      </c>
      <c r="I1554" s="129" t="e" cm="1">
        <f t="array" ref="I1554">_xlfn.XLOOKUP($A1554&amp;$Q$3,Data[Index]&amp;Data[Valid Test, Can be used for conformity (Y/N)],Data[NOx/km (mg)])</f>
        <v>#N/A</v>
      </c>
      <c r="J1554" s="129" t="e" cm="1">
        <f t="array" ref="J1554">_xlfn.XLOOKUP($A1554&amp;$Q$3,Data[Index]&amp;Data[Valid Test, Can be used for conformity (Y/N)],Data[THC + NOx/km (mg)])</f>
        <v>#N/A</v>
      </c>
      <c r="K1554" s="142" t="e" cm="1">
        <f t="array" ref="K1554">_xlfn.XLOOKUP($A1554&amp;$Q$3,Data[Index]&amp;Data[Valid Test, Can be used for conformity (Y/N)],Data[PN/km ('#)])</f>
        <v>#N/A</v>
      </c>
      <c r="L1554" s="129" t="e" cm="1">
        <f t="array" ref="L1554">_xlfn.XLOOKUP($A1554&amp;$Q$3,Data[Index]&amp;Data[Valid Test, Can be used for conformity (Y/N)],Data[PM/km (mg)])</f>
        <v>#N/A</v>
      </c>
      <c r="M1554" s="126" t="e" cm="1">
        <f t="array" ref="M1554">_xlfn.XLOOKUP($A1554&amp;$Q$3,Data[Index]&amp;Data[Valid Test, Can be used for conformity (Y/N)],Data[CH4 (mg/km)])</f>
        <v>#N/A</v>
      </c>
      <c r="N1554" s="126" t="e" cm="1">
        <f t="array" ref="N1554">_xlfn.XLOOKUP($A1554&amp;$Q$3,Data[Index]&amp;Data[Valid Test, Can be used for conformity (Y/N)],Data[N20 (mg/km)])</f>
        <v>#N/A</v>
      </c>
      <c r="O1554" s="129" t="e" cm="1">
        <f t="array" ref="O1554">_xlfn.XLOOKUP($A1554&amp;$Q$3,Data[Index]&amp;Data[Valid Test, Can be used for conformity (Y/N)],Data[l/100km])</f>
        <v>#N/A</v>
      </c>
      <c r="P1554" s="138">
        <f>_xlfn.XLOOKUP($A1554,Data[Index],Data[Comments])</f>
        <v>0</v>
      </c>
    </row>
    <row r="1555" spans="1:16" x14ac:dyDescent="0.2">
      <c r="A1555" s="129"/>
      <c r="B1555" s="129"/>
      <c r="C1555" s="129" t="e" cm="1">
        <f t="array" ref="C1555">_xlfn.XLOOKUP($A1555&amp;$Q$3&amp;$R$3,Data[Index]&amp;Data[Valid Test, Can be used for conformity (Y/N)]&amp;Data[Cycle],Data[Test Name])</f>
        <v>#N/A</v>
      </c>
      <c r="D1555" s="167" t="e" cm="1">
        <f t="array" ref="D1555">_xlfn.XLOOKUP($A1555&amp;$Q$3&amp;$R$3,Data[Index]&amp;Data[Valid Test, Can be used for conformity (Y/N)]&amp;Data[Cycle],Data[Mileage (Miles)])</f>
        <v>#N/A</v>
      </c>
      <c r="E1555" s="130" t="e" cm="1">
        <f t="array" ref="E1555">_xlfn.XLOOKUP($A1555&amp;$Q$3&amp;$R$3,Data[Index]&amp;Data[Valid Test, Can be used for conformity (Y/N)]&amp;Data[Cycle],Data[Date])</f>
        <v>#N/A</v>
      </c>
      <c r="F1555" s="129" t="e" cm="1">
        <f t="array" ref="F1555">_xlfn.XLOOKUP($A1555&amp;$Q$3&amp;$R$3,Data[Index]&amp;Data[Valid Test, Can be used for conformity (Y/N)]&amp;Data[Cycle],Data[CO/km (mg)])</f>
        <v>#N/A</v>
      </c>
      <c r="G1555" s="129" t="e" cm="1">
        <f t="array" ref="G1555">_xlfn.XLOOKUP($A1555&amp;$Q$3,Data[Index]&amp;Data[Valid Test, Can be used for conformity (Y/N)],Data[CO2/km (g)])</f>
        <v>#N/A</v>
      </c>
      <c r="H1555" s="129" t="e" cm="1">
        <f t="array" ref="H1555">_xlfn.XLOOKUP($A1555&amp;$Q$3,Data[Index]&amp;Data[Valid Test, Can be used for conformity (Y/N)],Data[THC/km (mg)])</f>
        <v>#N/A</v>
      </c>
      <c r="I1555" s="129" t="e" cm="1">
        <f t="array" ref="I1555">_xlfn.XLOOKUP($A1555&amp;$Q$3,Data[Index]&amp;Data[Valid Test, Can be used for conformity (Y/N)],Data[NOx/km (mg)])</f>
        <v>#N/A</v>
      </c>
      <c r="J1555" s="129" t="e" cm="1">
        <f t="array" ref="J1555">_xlfn.XLOOKUP($A1555&amp;$Q$3,Data[Index]&amp;Data[Valid Test, Can be used for conformity (Y/N)],Data[THC + NOx/km (mg)])</f>
        <v>#N/A</v>
      </c>
      <c r="K1555" s="142" t="e" cm="1">
        <f t="array" ref="K1555">_xlfn.XLOOKUP($A1555&amp;$Q$3,Data[Index]&amp;Data[Valid Test, Can be used for conformity (Y/N)],Data[PN/km ('#)])</f>
        <v>#N/A</v>
      </c>
      <c r="L1555" s="129" t="e" cm="1">
        <f t="array" ref="L1555">_xlfn.XLOOKUP($A1555&amp;$Q$3,Data[Index]&amp;Data[Valid Test, Can be used for conformity (Y/N)],Data[PM/km (mg)])</f>
        <v>#N/A</v>
      </c>
      <c r="M1555" s="126" t="e" cm="1">
        <f t="array" ref="M1555">_xlfn.XLOOKUP($A1555&amp;$Q$3,Data[Index]&amp;Data[Valid Test, Can be used for conformity (Y/N)],Data[CH4 (mg/km)])</f>
        <v>#N/A</v>
      </c>
      <c r="N1555" s="126" t="e" cm="1">
        <f t="array" ref="N1555">_xlfn.XLOOKUP($A1555&amp;$Q$3,Data[Index]&amp;Data[Valid Test, Can be used for conformity (Y/N)],Data[N20 (mg/km)])</f>
        <v>#N/A</v>
      </c>
      <c r="O1555" s="129" t="e" cm="1">
        <f t="array" ref="O1555">_xlfn.XLOOKUP($A1555&amp;$Q$3,Data[Index]&amp;Data[Valid Test, Can be used for conformity (Y/N)],Data[l/100km])</f>
        <v>#N/A</v>
      </c>
      <c r="P1555" s="138" t="e">
        <f>_xlfn.XLOOKUP($A1555,Data[Index],Data[Comments])</f>
        <v>#N/A</v>
      </c>
    </row>
    <row r="1556" spans="1:16" x14ac:dyDescent="0.2">
      <c r="A1556" s="129"/>
      <c r="B1556" s="129"/>
      <c r="C1556" s="129" t="e" cm="1">
        <f t="array" ref="C1556">_xlfn.XLOOKUP($A1556&amp;$Q$3&amp;$R$3,Data[Index]&amp;Data[Valid Test, Can be used for conformity (Y/N)]&amp;Data[Cycle],Data[Test Name])</f>
        <v>#N/A</v>
      </c>
      <c r="D1556" s="167" t="e" cm="1">
        <f t="array" ref="D1556">_xlfn.XLOOKUP($A1556&amp;$Q$3&amp;$R$3,Data[Index]&amp;Data[Valid Test, Can be used for conformity (Y/N)]&amp;Data[Cycle],Data[Mileage (Miles)])</f>
        <v>#N/A</v>
      </c>
      <c r="E1556" s="130" t="e" cm="1">
        <f t="array" ref="E1556">_xlfn.XLOOKUP($A1556&amp;$Q$3&amp;$R$3,Data[Index]&amp;Data[Valid Test, Can be used for conformity (Y/N)]&amp;Data[Cycle],Data[Date])</f>
        <v>#N/A</v>
      </c>
      <c r="F1556" s="129" t="e" cm="1">
        <f t="array" ref="F1556">_xlfn.XLOOKUP($A1556&amp;$Q$3&amp;$R$3,Data[Index]&amp;Data[Valid Test, Can be used for conformity (Y/N)]&amp;Data[Cycle],Data[CO/km (mg)])</f>
        <v>#N/A</v>
      </c>
      <c r="G1556" s="129" t="e" cm="1">
        <f t="array" ref="G1556">_xlfn.XLOOKUP($A1556&amp;$Q$3,Data[Index]&amp;Data[Valid Test, Can be used for conformity (Y/N)],Data[CO2/km (g)])</f>
        <v>#N/A</v>
      </c>
      <c r="H1556" s="129" t="e" cm="1">
        <f t="array" ref="H1556">_xlfn.XLOOKUP($A1556&amp;$Q$3,Data[Index]&amp;Data[Valid Test, Can be used for conformity (Y/N)],Data[THC/km (mg)])</f>
        <v>#N/A</v>
      </c>
      <c r="I1556" s="129" t="e" cm="1">
        <f t="array" ref="I1556">_xlfn.XLOOKUP($A1556&amp;$Q$3,Data[Index]&amp;Data[Valid Test, Can be used for conformity (Y/N)],Data[NOx/km (mg)])</f>
        <v>#N/A</v>
      </c>
      <c r="J1556" s="129" t="e" cm="1">
        <f t="array" ref="J1556">_xlfn.XLOOKUP($A1556&amp;$Q$3,Data[Index]&amp;Data[Valid Test, Can be used for conformity (Y/N)],Data[THC + NOx/km (mg)])</f>
        <v>#N/A</v>
      </c>
      <c r="K1556" s="142" t="e" cm="1">
        <f t="array" ref="K1556">_xlfn.XLOOKUP($A1556&amp;$Q$3,Data[Index]&amp;Data[Valid Test, Can be used for conformity (Y/N)],Data[PN/km ('#)])</f>
        <v>#N/A</v>
      </c>
      <c r="L1556" s="129" t="e" cm="1">
        <f t="array" ref="L1556">_xlfn.XLOOKUP($A1556&amp;$Q$3,Data[Index]&amp;Data[Valid Test, Can be used for conformity (Y/N)],Data[PM/km (mg)])</f>
        <v>#N/A</v>
      </c>
      <c r="M1556" s="126" t="e" cm="1">
        <f t="array" ref="M1556">_xlfn.XLOOKUP($A1556&amp;$Q$3,Data[Index]&amp;Data[Valid Test, Can be used for conformity (Y/N)],Data[CH4 (mg/km)])</f>
        <v>#N/A</v>
      </c>
      <c r="N1556" s="126" t="e" cm="1">
        <f t="array" ref="N1556">_xlfn.XLOOKUP($A1556&amp;$Q$3,Data[Index]&amp;Data[Valid Test, Can be used for conformity (Y/N)],Data[N20 (mg/km)])</f>
        <v>#N/A</v>
      </c>
      <c r="O1556" s="129" t="e" cm="1">
        <f t="array" ref="O1556">_xlfn.XLOOKUP($A1556&amp;$Q$3,Data[Index]&amp;Data[Valid Test, Can be used for conformity (Y/N)],Data[l/100km])</f>
        <v>#N/A</v>
      </c>
      <c r="P1556" s="138">
        <f>_xlfn.XLOOKUP($A1556,Data[Index],Data[Comments])</f>
        <v>0</v>
      </c>
    </row>
    <row r="1557" spans="1:16" x14ac:dyDescent="0.2">
      <c r="A1557" s="129"/>
      <c r="B1557" s="129"/>
      <c r="C1557" s="129" t="e" cm="1">
        <f t="array" ref="C1557">_xlfn.XLOOKUP($A1557&amp;$Q$3&amp;$R$3,Data[Index]&amp;Data[Valid Test, Can be used for conformity (Y/N)]&amp;Data[Cycle],Data[Test Name])</f>
        <v>#N/A</v>
      </c>
      <c r="D1557" s="167" t="e" cm="1">
        <f t="array" ref="D1557">_xlfn.XLOOKUP($A1557&amp;$Q$3&amp;$R$3,Data[Index]&amp;Data[Valid Test, Can be used for conformity (Y/N)]&amp;Data[Cycle],Data[Mileage (Miles)])</f>
        <v>#N/A</v>
      </c>
      <c r="E1557" s="130" t="e" cm="1">
        <f t="array" ref="E1557">_xlfn.XLOOKUP($A1557&amp;$Q$3&amp;$R$3,Data[Index]&amp;Data[Valid Test, Can be used for conformity (Y/N)]&amp;Data[Cycle],Data[Date])</f>
        <v>#N/A</v>
      </c>
      <c r="F1557" s="129" t="e" cm="1">
        <f t="array" ref="F1557">_xlfn.XLOOKUP($A1557&amp;$Q$3&amp;$R$3,Data[Index]&amp;Data[Valid Test, Can be used for conformity (Y/N)]&amp;Data[Cycle],Data[CO/km (mg)])</f>
        <v>#N/A</v>
      </c>
      <c r="G1557" s="129" t="e" cm="1">
        <f t="array" ref="G1557">_xlfn.XLOOKUP($A1557&amp;$Q$3,Data[Index]&amp;Data[Valid Test, Can be used for conformity (Y/N)],Data[CO2/km (g)])</f>
        <v>#N/A</v>
      </c>
      <c r="H1557" s="129" t="e" cm="1">
        <f t="array" ref="H1557">_xlfn.XLOOKUP($A1557&amp;$Q$3,Data[Index]&amp;Data[Valid Test, Can be used for conformity (Y/N)],Data[THC/km (mg)])</f>
        <v>#N/A</v>
      </c>
      <c r="I1557" s="129" t="e" cm="1">
        <f t="array" ref="I1557">_xlfn.XLOOKUP($A1557&amp;$Q$3,Data[Index]&amp;Data[Valid Test, Can be used for conformity (Y/N)],Data[NOx/km (mg)])</f>
        <v>#N/A</v>
      </c>
      <c r="J1557" s="129" t="e" cm="1">
        <f t="array" ref="J1557">_xlfn.XLOOKUP($A1557&amp;$Q$3,Data[Index]&amp;Data[Valid Test, Can be used for conformity (Y/N)],Data[THC + NOx/km (mg)])</f>
        <v>#N/A</v>
      </c>
      <c r="K1557" s="142" t="e" cm="1">
        <f t="array" ref="K1557">_xlfn.XLOOKUP($A1557&amp;$Q$3,Data[Index]&amp;Data[Valid Test, Can be used for conformity (Y/N)],Data[PN/km ('#)])</f>
        <v>#N/A</v>
      </c>
      <c r="L1557" s="129" t="e" cm="1">
        <f t="array" ref="L1557">_xlfn.XLOOKUP($A1557&amp;$Q$3,Data[Index]&amp;Data[Valid Test, Can be used for conformity (Y/N)],Data[PM/km (mg)])</f>
        <v>#N/A</v>
      </c>
      <c r="M1557" s="126" t="e" cm="1">
        <f t="array" ref="M1557">_xlfn.XLOOKUP($A1557&amp;$Q$3,Data[Index]&amp;Data[Valid Test, Can be used for conformity (Y/N)],Data[CH4 (mg/km)])</f>
        <v>#N/A</v>
      </c>
      <c r="N1557" s="126" t="e" cm="1">
        <f t="array" ref="N1557">_xlfn.XLOOKUP($A1557&amp;$Q$3,Data[Index]&amp;Data[Valid Test, Can be used for conformity (Y/N)],Data[N20 (mg/km)])</f>
        <v>#N/A</v>
      </c>
      <c r="O1557" s="129" t="e" cm="1">
        <f t="array" ref="O1557">_xlfn.XLOOKUP($A1557&amp;$Q$3,Data[Index]&amp;Data[Valid Test, Can be used for conformity (Y/N)],Data[l/100km])</f>
        <v>#N/A</v>
      </c>
      <c r="P1557" s="138">
        <f>_xlfn.XLOOKUP($A1557,Data[Index],Data[Comments])</f>
        <v>0</v>
      </c>
    </row>
    <row r="1558" spans="1:16" x14ac:dyDescent="0.2">
      <c r="A1558" s="129"/>
      <c r="B1558" s="129"/>
      <c r="C1558" s="129" t="e" cm="1">
        <f t="array" ref="C1558">_xlfn.XLOOKUP($A1558&amp;$Q$3&amp;$R$3,Data[Index]&amp;Data[Valid Test, Can be used for conformity (Y/N)]&amp;Data[Cycle],Data[Test Name])</f>
        <v>#N/A</v>
      </c>
      <c r="D1558" s="167" t="e" cm="1">
        <f t="array" ref="D1558">_xlfn.XLOOKUP($A1558&amp;$Q$3&amp;$R$3,Data[Index]&amp;Data[Valid Test, Can be used for conformity (Y/N)]&amp;Data[Cycle],Data[Mileage (Miles)])</f>
        <v>#N/A</v>
      </c>
      <c r="E1558" s="130" t="e" cm="1">
        <f t="array" ref="E1558">_xlfn.XLOOKUP($A1558&amp;$Q$3&amp;$R$3,Data[Index]&amp;Data[Valid Test, Can be used for conformity (Y/N)]&amp;Data[Cycle],Data[Date])</f>
        <v>#N/A</v>
      </c>
      <c r="F1558" s="129" t="e" cm="1">
        <f t="array" ref="F1558">_xlfn.XLOOKUP($A1558&amp;$Q$3&amp;$R$3,Data[Index]&amp;Data[Valid Test, Can be used for conformity (Y/N)]&amp;Data[Cycle],Data[CO/km (mg)])</f>
        <v>#N/A</v>
      </c>
      <c r="G1558" s="129" t="e" cm="1">
        <f t="array" ref="G1558">_xlfn.XLOOKUP($A1558&amp;$Q$3,Data[Index]&amp;Data[Valid Test, Can be used for conformity (Y/N)],Data[CO2/km (g)])</f>
        <v>#N/A</v>
      </c>
      <c r="H1558" s="129" t="e" cm="1">
        <f t="array" ref="H1558">_xlfn.XLOOKUP($A1558&amp;$Q$3,Data[Index]&amp;Data[Valid Test, Can be used for conformity (Y/N)],Data[THC/km (mg)])</f>
        <v>#N/A</v>
      </c>
      <c r="I1558" s="129" t="e" cm="1">
        <f t="array" ref="I1558">_xlfn.XLOOKUP($A1558&amp;$Q$3,Data[Index]&amp;Data[Valid Test, Can be used for conformity (Y/N)],Data[NOx/km (mg)])</f>
        <v>#N/A</v>
      </c>
      <c r="J1558" s="129" t="e" cm="1">
        <f t="array" ref="J1558">_xlfn.XLOOKUP($A1558&amp;$Q$3,Data[Index]&amp;Data[Valid Test, Can be used for conformity (Y/N)],Data[THC + NOx/km (mg)])</f>
        <v>#N/A</v>
      </c>
      <c r="K1558" s="142" t="e" cm="1">
        <f t="array" ref="K1558">_xlfn.XLOOKUP($A1558&amp;$Q$3,Data[Index]&amp;Data[Valid Test, Can be used for conformity (Y/N)],Data[PN/km ('#)])</f>
        <v>#N/A</v>
      </c>
      <c r="L1558" s="129" t="e" cm="1">
        <f t="array" ref="L1558">_xlfn.XLOOKUP($A1558&amp;$Q$3,Data[Index]&amp;Data[Valid Test, Can be used for conformity (Y/N)],Data[PM/km (mg)])</f>
        <v>#N/A</v>
      </c>
      <c r="M1558" s="126" t="e" cm="1">
        <f t="array" ref="M1558">_xlfn.XLOOKUP($A1558&amp;$Q$3,Data[Index]&amp;Data[Valid Test, Can be used for conformity (Y/N)],Data[CH4 (mg/km)])</f>
        <v>#N/A</v>
      </c>
      <c r="N1558" s="126" t="e" cm="1">
        <f t="array" ref="N1558">_xlfn.XLOOKUP($A1558&amp;$Q$3,Data[Index]&amp;Data[Valid Test, Can be used for conformity (Y/N)],Data[N20 (mg/km)])</f>
        <v>#N/A</v>
      </c>
      <c r="O1558" s="129" t="e" cm="1">
        <f t="array" ref="O1558">_xlfn.XLOOKUP($A1558&amp;$Q$3,Data[Index]&amp;Data[Valid Test, Can be used for conformity (Y/N)],Data[l/100km])</f>
        <v>#N/A</v>
      </c>
      <c r="P1558" s="138" t="e">
        <f>_xlfn.XLOOKUP($A1558,Data[Index],Data[Comments])</f>
        <v>#N/A</v>
      </c>
    </row>
    <row r="1559" spans="1:16" x14ac:dyDescent="0.2">
      <c r="A1559" s="129"/>
      <c r="B1559" s="129"/>
      <c r="C1559" s="129" t="e" cm="1">
        <f t="array" ref="C1559">_xlfn.XLOOKUP($A1559&amp;$Q$3&amp;$R$3,Data[Index]&amp;Data[Valid Test, Can be used for conformity (Y/N)]&amp;Data[Cycle],Data[Test Name])</f>
        <v>#N/A</v>
      </c>
      <c r="D1559" s="167" t="e" cm="1">
        <f t="array" ref="D1559">_xlfn.XLOOKUP($A1559&amp;$Q$3&amp;$R$3,Data[Index]&amp;Data[Valid Test, Can be used for conformity (Y/N)]&amp;Data[Cycle],Data[Mileage (Miles)])</f>
        <v>#N/A</v>
      </c>
      <c r="E1559" s="130" t="e" cm="1">
        <f t="array" ref="E1559">_xlfn.XLOOKUP($A1559&amp;$Q$3&amp;$R$3,Data[Index]&amp;Data[Valid Test, Can be used for conformity (Y/N)]&amp;Data[Cycle],Data[Date])</f>
        <v>#N/A</v>
      </c>
      <c r="F1559" s="129" t="e" cm="1">
        <f t="array" ref="F1559">_xlfn.XLOOKUP($A1559&amp;$Q$3&amp;$R$3,Data[Index]&amp;Data[Valid Test, Can be used for conformity (Y/N)]&amp;Data[Cycle],Data[CO/km (mg)])</f>
        <v>#N/A</v>
      </c>
      <c r="G1559" s="129" t="e" cm="1">
        <f t="array" ref="G1559">_xlfn.XLOOKUP($A1559&amp;$Q$3,Data[Index]&amp;Data[Valid Test, Can be used for conformity (Y/N)],Data[CO2/km (g)])</f>
        <v>#N/A</v>
      </c>
      <c r="H1559" s="129" t="e" cm="1">
        <f t="array" ref="H1559">_xlfn.XLOOKUP($A1559&amp;$Q$3,Data[Index]&amp;Data[Valid Test, Can be used for conformity (Y/N)],Data[THC/km (mg)])</f>
        <v>#N/A</v>
      </c>
      <c r="I1559" s="129" t="e" cm="1">
        <f t="array" ref="I1559">_xlfn.XLOOKUP($A1559&amp;$Q$3,Data[Index]&amp;Data[Valid Test, Can be used for conformity (Y/N)],Data[NOx/km (mg)])</f>
        <v>#N/A</v>
      </c>
      <c r="J1559" s="129" t="e" cm="1">
        <f t="array" ref="J1559">_xlfn.XLOOKUP($A1559&amp;$Q$3,Data[Index]&amp;Data[Valid Test, Can be used for conformity (Y/N)],Data[THC + NOx/km (mg)])</f>
        <v>#N/A</v>
      </c>
      <c r="K1559" s="142" t="e" cm="1">
        <f t="array" ref="K1559">_xlfn.XLOOKUP($A1559&amp;$Q$3,Data[Index]&amp;Data[Valid Test, Can be used for conformity (Y/N)],Data[PN/km ('#)])</f>
        <v>#N/A</v>
      </c>
      <c r="L1559" s="129" t="e" cm="1">
        <f t="array" ref="L1559">_xlfn.XLOOKUP($A1559&amp;$Q$3,Data[Index]&amp;Data[Valid Test, Can be used for conformity (Y/N)],Data[PM/km (mg)])</f>
        <v>#N/A</v>
      </c>
      <c r="M1559" s="126" t="e" cm="1">
        <f t="array" ref="M1559">_xlfn.XLOOKUP($A1559&amp;$Q$3,Data[Index]&amp;Data[Valid Test, Can be used for conformity (Y/N)],Data[CH4 (mg/km)])</f>
        <v>#N/A</v>
      </c>
      <c r="N1559" s="126" t="e" cm="1">
        <f t="array" ref="N1559">_xlfn.XLOOKUP($A1559&amp;$Q$3,Data[Index]&amp;Data[Valid Test, Can be used for conformity (Y/N)],Data[N20 (mg/km)])</f>
        <v>#N/A</v>
      </c>
      <c r="O1559" s="129" t="e" cm="1">
        <f t="array" ref="O1559">_xlfn.XLOOKUP($A1559&amp;$Q$3,Data[Index]&amp;Data[Valid Test, Can be used for conformity (Y/N)],Data[l/100km])</f>
        <v>#N/A</v>
      </c>
      <c r="P1559" s="138" t="e">
        <f>_xlfn.XLOOKUP($A1559,Data[Index],Data[Comments])</f>
        <v>#N/A</v>
      </c>
    </row>
    <row r="1560" spans="1:16" x14ac:dyDescent="0.2">
      <c r="A1560" s="129"/>
      <c r="B1560" s="129"/>
      <c r="C1560" s="129" t="e" cm="1">
        <f t="array" ref="C1560">_xlfn.XLOOKUP($A1560&amp;$Q$3&amp;$R$3,Data[Index]&amp;Data[Valid Test, Can be used for conformity (Y/N)]&amp;Data[Cycle],Data[Test Name])</f>
        <v>#N/A</v>
      </c>
      <c r="D1560" s="167" t="e" cm="1">
        <f t="array" ref="D1560">_xlfn.XLOOKUP($A1560&amp;$Q$3&amp;$R$3,Data[Index]&amp;Data[Valid Test, Can be used for conformity (Y/N)]&amp;Data[Cycle],Data[Mileage (Miles)])</f>
        <v>#N/A</v>
      </c>
      <c r="E1560" s="130" t="e" cm="1">
        <f t="array" ref="E1560">_xlfn.XLOOKUP($A1560&amp;$Q$3&amp;$R$3,Data[Index]&amp;Data[Valid Test, Can be used for conformity (Y/N)]&amp;Data[Cycle],Data[Date])</f>
        <v>#N/A</v>
      </c>
      <c r="F1560" s="129" t="e" cm="1">
        <f t="array" ref="F1560">_xlfn.XLOOKUP($A1560&amp;$Q$3&amp;$R$3,Data[Index]&amp;Data[Valid Test, Can be used for conformity (Y/N)]&amp;Data[Cycle],Data[CO/km (mg)])</f>
        <v>#N/A</v>
      </c>
      <c r="G1560" s="129" t="e" cm="1">
        <f t="array" ref="G1560">_xlfn.XLOOKUP($A1560&amp;$Q$3,Data[Index]&amp;Data[Valid Test, Can be used for conformity (Y/N)],Data[CO2/km (g)])</f>
        <v>#N/A</v>
      </c>
      <c r="H1560" s="129" t="e" cm="1">
        <f t="array" ref="H1560">_xlfn.XLOOKUP($A1560&amp;$Q$3,Data[Index]&amp;Data[Valid Test, Can be used for conformity (Y/N)],Data[THC/km (mg)])</f>
        <v>#N/A</v>
      </c>
      <c r="I1560" s="129" t="e" cm="1">
        <f t="array" ref="I1560">_xlfn.XLOOKUP($A1560&amp;$Q$3,Data[Index]&amp;Data[Valid Test, Can be used for conformity (Y/N)],Data[NOx/km (mg)])</f>
        <v>#N/A</v>
      </c>
      <c r="J1560" s="129" t="e" cm="1">
        <f t="array" ref="J1560">_xlfn.XLOOKUP($A1560&amp;$Q$3,Data[Index]&amp;Data[Valid Test, Can be used for conformity (Y/N)],Data[THC + NOx/km (mg)])</f>
        <v>#N/A</v>
      </c>
      <c r="K1560" s="142" t="e" cm="1">
        <f t="array" ref="K1560">_xlfn.XLOOKUP($A1560&amp;$Q$3,Data[Index]&amp;Data[Valid Test, Can be used for conformity (Y/N)],Data[PN/km ('#)])</f>
        <v>#N/A</v>
      </c>
      <c r="L1560" s="129" t="e" cm="1">
        <f t="array" ref="L1560">_xlfn.XLOOKUP($A1560&amp;$Q$3,Data[Index]&amp;Data[Valid Test, Can be used for conformity (Y/N)],Data[PM/km (mg)])</f>
        <v>#N/A</v>
      </c>
      <c r="M1560" s="126" t="e" cm="1">
        <f t="array" ref="M1560">_xlfn.XLOOKUP($A1560&amp;$Q$3,Data[Index]&amp;Data[Valid Test, Can be used for conformity (Y/N)],Data[CH4 (mg/km)])</f>
        <v>#N/A</v>
      </c>
      <c r="N1560" s="126" t="e" cm="1">
        <f t="array" ref="N1560">_xlfn.XLOOKUP($A1560&amp;$Q$3,Data[Index]&amp;Data[Valid Test, Can be used for conformity (Y/N)],Data[N20 (mg/km)])</f>
        <v>#N/A</v>
      </c>
      <c r="O1560" s="129" t="e" cm="1">
        <f t="array" ref="O1560">_xlfn.XLOOKUP($A1560&amp;$Q$3,Data[Index]&amp;Data[Valid Test, Can be used for conformity (Y/N)],Data[l/100km])</f>
        <v>#N/A</v>
      </c>
      <c r="P1560" s="138" t="e">
        <f>_xlfn.XLOOKUP($A1560,Data[Index],Data[Comments])</f>
        <v>#N/A</v>
      </c>
    </row>
    <row r="1561" spans="1:16" x14ac:dyDescent="0.2">
      <c r="A1561" s="129"/>
      <c r="B1561" s="129"/>
      <c r="C1561" s="129" t="e" cm="1">
        <f t="array" ref="C1561">_xlfn.XLOOKUP($A1561&amp;$Q$3&amp;$R$3,Data[Index]&amp;Data[Valid Test, Can be used for conformity (Y/N)]&amp;Data[Cycle],Data[Test Name])</f>
        <v>#N/A</v>
      </c>
      <c r="D1561" s="167" t="e" cm="1">
        <f t="array" ref="D1561">_xlfn.XLOOKUP($A1561&amp;$Q$3&amp;$R$3,Data[Index]&amp;Data[Valid Test, Can be used for conformity (Y/N)]&amp;Data[Cycle],Data[Mileage (Miles)])</f>
        <v>#N/A</v>
      </c>
      <c r="E1561" s="130" t="e" cm="1">
        <f t="array" ref="E1561">_xlfn.XLOOKUP($A1561&amp;$Q$3&amp;$R$3,Data[Index]&amp;Data[Valid Test, Can be used for conformity (Y/N)]&amp;Data[Cycle],Data[Date])</f>
        <v>#N/A</v>
      </c>
      <c r="F1561" s="129" t="e" cm="1">
        <f t="array" ref="F1561">_xlfn.XLOOKUP($A1561&amp;$Q$3&amp;$R$3,Data[Index]&amp;Data[Valid Test, Can be used for conformity (Y/N)]&amp;Data[Cycle],Data[CO/km (mg)])</f>
        <v>#N/A</v>
      </c>
      <c r="G1561" s="129" t="e" cm="1">
        <f t="array" ref="G1561">_xlfn.XLOOKUP($A1561&amp;$Q$3,Data[Index]&amp;Data[Valid Test, Can be used for conformity (Y/N)],Data[CO2/km (g)])</f>
        <v>#N/A</v>
      </c>
      <c r="H1561" s="129" t="e" cm="1">
        <f t="array" ref="H1561">_xlfn.XLOOKUP($A1561&amp;$Q$3,Data[Index]&amp;Data[Valid Test, Can be used for conformity (Y/N)],Data[THC/km (mg)])</f>
        <v>#N/A</v>
      </c>
      <c r="I1561" s="129" t="e" cm="1">
        <f t="array" ref="I1561">_xlfn.XLOOKUP($A1561&amp;$Q$3,Data[Index]&amp;Data[Valid Test, Can be used for conformity (Y/N)],Data[NOx/km (mg)])</f>
        <v>#N/A</v>
      </c>
      <c r="J1561" s="129" t="e" cm="1">
        <f t="array" ref="J1561">_xlfn.XLOOKUP($A1561&amp;$Q$3,Data[Index]&amp;Data[Valid Test, Can be used for conformity (Y/N)],Data[THC + NOx/km (mg)])</f>
        <v>#N/A</v>
      </c>
      <c r="K1561" s="142" t="e" cm="1">
        <f t="array" ref="K1561">_xlfn.XLOOKUP($A1561&amp;$Q$3,Data[Index]&amp;Data[Valid Test, Can be used for conformity (Y/N)],Data[PN/km ('#)])</f>
        <v>#N/A</v>
      </c>
      <c r="L1561" s="129" t="e" cm="1">
        <f t="array" ref="L1561">_xlfn.XLOOKUP($A1561&amp;$Q$3,Data[Index]&amp;Data[Valid Test, Can be used for conformity (Y/N)],Data[PM/km (mg)])</f>
        <v>#N/A</v>
      </c>
      <c r="M1561" s="126" t="e" cm="1">
        <f t="array" ref="M1561">_xlfn.XLOOKUP($A1561&amp;$Q$3,Data[Index]&amp;Data[Valid Test, Can be used for conformity (Y/N)],Data[CH4 (mg/km)])</f>
        <v>#N/A</v>
      </c>
      <c r="N1561" s="126" t="e" cm="1">
        <f t="array" ref="N1561">_xlfn.XLOOKUP($A1561&amp;$Q$3,Data[Index]&amp;Data[Valid Test, Can be used for conformity (Y/N)],Data[N20 (mg/km)])</f>
        <v>#N/A</v>
      </c>
      <c r="O1561" s="129" t="e" cm="1">
        <f t="array" ref="O1561">_xlfn.XLOOKUP($A1561&amp;$Q$3,Data[Index]&amp;Data[Valid Test, Can be used for conformity (Y/N)],Data[l/100km])</f>
        <v>#N/A</v>
      </c>
      <c r="P1561" s="138">
        <f>_xlfn.XLOOKUP($A1561,Data[Index],Data[Comments])</f>
        <v>0</v>
      </c>
    </row>
    <row r="1562" spans="1:16" x14ac:dyDescent="0.2">
      <c r="A1562" s="129"/>
      <c r="B1562" s="129"/>
      <c r="C1562" s="129" t="e" cm="1">
        <f t="array" ref="C1562">_xlfn.XLOOKUP($A1562&amp;$Q$3&amp;$R$3,Data[Index]&amp;Data[Valid Test, Can be used for conformity (Y/N)]&amp;Data[Cycle],Data[Test Name])</f>
        <v>#N/A</v>
      </c>
      <c r="D1562" s="167" t="e" cm="1">
        <f t="array" ref="D1562">_xlfn.XLOOKUP($A1562&amp;$Q$3&amp;$R$3,Data[Index]&amp;Data[Valid Test, Can be used for conformity (Y/N)]&amp;Data[Cycle],Data[Mileage (Miles)])</f>
        <v>#N/A</v>
      </c>
      <c r="E1562" s="130" t="e" cm="1">
        <f t="array" ref="E1562">_xlfn.XLOOKUP($A1562&amp;$Q$3&amp;$R$3,Data[Index]&amp;Data[Valid Test, Can be used for conformity (Y/N)]&amp;Data[Cycle],Data[Date])</f>
        <v>#N/A</v>
      </c>
      <c r="F1562" s="129" t="e" cm="1">
        <f t="array" ref="F1562">_xlfn.XLOOKUP($A1562&amp;$Q$3&amp;$R$3,Data[Index]&amp;Data[Valid Test, Can be used for conformity (Y/N)]&amp;Data[Cycle],Data[CO/km (mg)])</f>
        <v>#N/A</v>
      </c>
      <c r="G1562" s="129" t="e" cm="1">
        <f t="array" ref="G1562">_xlfn.XLOOKUP($A1562&amp;$Q$3,Data[Index]&amp;Data[Valid Test, Can be used for conformity (Y/N)],Data[CO2/km (g)])</f>
        <v>#N/A</v>
      </c>
      <c r="H1562" s="129" t="e" cm="1">
        <f t="array" ref="H1562">_xlfn.XLOOKUP($A1562&amp;$Q$3,Data[Index]&amp;Data[Valid Test, Can be used for conformity (Y/N)],Data[THC/km (mg)])</f>
        <v>#N/A</v>
      </c>
      <c r="I1562" s="129" t="e" cm="1">
        <f t="array" ref="I1562">_xlfn.XLOOKUP($A1562&amp;$Q$3,Data[Index]&amp;Data[Valid Test, Can be used for conformity (Y/N)],Data[NOx/km (mg)])</f>
        <v>#N/A</v>
      </c>
      <c r="J1562" s="129" t="e" cm="1">
        <f t="array" ref="J1562">_xlfn.XLOOKUP($A1562&amp;$Q$3,Data[Index]&amp;Data[Valid Test, Can be used for conformity (Y/N)],Data[THC + NOx/km (mg)])</f>
        <v>#N/A</v>
      </c>
      <c r="K1562" s="142" t="e" cm="1">
        <f t="array" ref="K1562">_xlfn.XLOOKUP($A1562&amp;$Q$3,Data[Index]&amp;Data[Valid Test, Can be used for conformity (Y/N)],Data[PN/km ('#)])</f>
        <v>#N/A</v>
      </c>
      <c r="L1562" s="129" t="e" cm="1">
        <f t="array" ref="L1562">_xlfn.XLOOKUP($A1562&amp;$Q$3,Data[Index]&amp;Data[Valid Test, Can be used for conformity (Y/N)],Data[PM/km (mg)])</f>
        <v>#N/A</v>
      </c>
      <c r="M1562" s="126" t="e" cm="1">
        <f t="array" ref="M1562">_xlfn.XLOOKUP($A1562&amp;$Q$3,Data[Index]&amp;Data[Valid Test, Can be used for conformity (Y/N)],Data[CH4 (mg/km)])</f>
        <v>#N/A</v>
      </c>
      <c r="N1562" s="126" t="e" cm="1">
        <f t="array" ref="N1562">_xlfn.XLOOKUP($A1562&amp;$Q$3,Data[Index]&amp;Data[Valid Test, Can be used for conformity (Y/N)],Data[N20 (mg/km)])</f>
        <v>#N/A</v>
      </c>
      <c r="O1562" s="129" t="e" cm="1">
        <f t="array" ref="O1562">_xlfn.XLOOKUP($A1562&amp;$Q$3,Data[Index]&amp;Data[Valid Test, Can be used for conformity (Y/N)],Data[l/100km])</f>
        <v>#N/A</v>
      </c>
      <c r="P1562" s="138">
        <f>_xlfn.XLOOKUP($A1562,Data[Index],Data[Comments])</f>
        <v>0</v>
      </c>
    </row>
    <row r="1563" spans="1:16" x14ac:dyDescent="0.2">
      <c r="A1563" s="129"/>
      <c r="B1563" s="129"/>
      <c r="C1563" s="129" t="e" cm="1">
        <f t="array" ref="C1563">_xlfn.XLOOKUP($A1563&amp;$Q$3&amp;$R$3,Data[Index]&amp;Data[Valid Test, Can be used for conformity (Y/N)]&amp;Data[Cycle],Data[Test Name])</f>
        <v>#N/A</v>
      </c>
      <c r="D1563" s="167" t="e" cm="1">
        <f t="array" ref="D1563">_xlfn.XLOOKUP($A1563&amp;$Q$3&amp;$R$3,Data[Index]&amp;Data[Valid Test, Can be used for conformity (Y/N)]&amp;Data[Cycle],Data[Mileage (Miles)])</f>
        <v>#N/A</v>
      </c>
      <c r="E1563" s="130" t="e" cm="1">
        <f t="array" ref="E1563">_xlfn.XLOOKUP($A1563&amp;$Q$3&amp;$R$3,Data[Index]&amp;Data[Valid Test, Can be used for conformity (Y/N)]&amp;Data[Cycle],Data[Date])</f>
        <v>#N/A</v>
      </c>
      <c r="F1563" s="129" t="e" cm="1">
        <f t="array" ref="F1563">_xlfn.XLOOKUP($A1563&amp;$Q$3&amp;$R$3,Data[Index]&amp;Data[Valid Test, Can be used for conformity (Y/N)]&amp;Data[Cycle],Data[CO/km (mg)])</f>
        <v>#N/A</v>
      </c>
      <c r="G1563" s="129" t="e" cm="1">
        <f t="array" ref="G1563">_xlfn.XLOOKUP($A1563&amp;$Q$3,Data[Index]&amp;Data[Valid Test, Can be used for conformity (Y/N)],Data[CO2/km (g)])</f>
        <v>#N/A</v>
      </c>
      <c r="H1563" s="129" t="e" cm="1">
        <f t="array" ref="H1563">_xlfn.XLOOKUP($A1563&amp;$Q$3,Data[Index]&amp;Data[Valid Test, Can be used for conformity (Y/N)],Data[THC/km (mg)])</f>
        <v>#N/A</v>
      </c>
      <c r="I1563" s="129" t="e" cm="1">
        <f t="array" ref="I1563">_xlfn.XLOOKUP($A1563&amp;$Q$3,Data[Index]&amp;Data[Valid Test, Can be used for conformity (Y/N)],Data[NOx/km (mg)])</f>
        <v>#N/A</v>
      </c>
      <c r="J1563" s="129" t="e" cm="1">
        <f t="array" ref="J1563">_xlfn.XLOOKUP($A1563&amp;$Q$3,Data[Index]&amp;Data[Valid Test, Can be used for conformity (Y/N)],Data[THC + NOx/km (mg)])</f>
        <v>#N/A</v>
      </c>
      <c r="K1563" s="142" t="e" cm="1">
        <f t="array" ref="K1563">_xlfn.XLOOKUP($A1563&amp;$Q$3,Data[Index]&amp;Data[Valid Test, Can be used for conformity (Y/N)],Data[PN/km ('#)])</f>
        <v>#N/A</v>
      </c>
      <c r="L1563" s="129" t="e" cm="1">
        <f t="array" ref="L1563">_xlfn.XLOOKUP($A1563&amp;$Q$3,Data[Index]&amp;Data[Valid Test, Can be used for conformity (Y/N)],Data[PM/km (mg)])</f>
        <v>#N/A</v>
      </c>
      <c r="M1563" s="126" t="e" cm="1">
        <f t="array" ref="M1563">_xlfn.XLOOKUP($A1563&amp;$Q$3,Data[Index]&amp;Data[Valid Test, Can be used for conformity (Y/N)],Data[CH4 (mg/km)])</f>
        <v>#N/A</v>
      </c>
      <c r="N1563" s="126" t="e" cm="1">
        <f t="array" ref="N1563">_xlfn.XLOOKUP($A1563&amp;$Q$3,Data[Index]&amp;Data[Valid Test, Can be used for conformity (Y/N)],Data[N20 (mg/km)])</f>
        <v>#N/A</v>
      </c>
      <c r="O1563" s="129" t="e" cm="1">
        <f t="array" ref="O1563">_xlfn.XLOOKUP($A1563&amp;$Q$3,Data[Index]&amp;Data[Valid Test, Can be used for conformity (Y/N)],Data[l/100km])</f>
        <v>#N/A</v>
      </c>
      <c r="P1563" s="138" t="e">
        <f>_xlfn.XLOOKUP($A1563,Data[Index],Data[Comments])</f>
        <v>#N/A</v>
      </c>
    </row>
    <row r="1564" spans="1:16" x14ac:dyDescent="0.2">
      <c r="A1564" s="129"/>
      <c r="B1564" s="129"/>
      <c r="C1564" s="129" t="e" cm="1">
        <f t="array" ref="C1564">_xlfn.XLOOKUP($A1564&amp;$Q$3&amp;$R$3,Data[Index]&amp;Data[Valid Test, Can be used for conformity (Y/N)]&amp;Data[Cycle],Data[Test Name])</f>
        <v>#N/A</v>
      </c>
      <c r="D1564" s="167" t="e" cm="1">
        <f t="array" ref="D1564">_xlfn.XLOOKUP($A1564&amp;$Q$3&amp;$R$3,Data[Index]&amp;Data[Valid Test, Can be used for conformity (Y/N)]&amp;Data[Cycle],Data[Mileage (Miles)])</f>
        <v>#N/A</v>
      </c>
      <c r="E1564" s="130" t="e" cm="1">
        <f t="array" ref="E1564">_xlfn.XLOOKUP($A1564&amp;$Q$3&amp;$R$3,Data[Index]&amp;Data[Valid Test, Can be used for conformity (Y/N)]&amp;Data[Cycle],Data[Date])</f>
        <v>#N/A</v>
      </c>
      <c r="F1564" s="129" t="e" cm="1">
        <f t="array" ref="F1564">_xlfn.XLOOKUP($A1564&amp;$Q$3&amp;$R$3,Data[Index]&amp;Data[Valid Test, Can be used for conformity (Y/N)]&amp;Data[Cycle],Data[CO/km (mg)])</f>
        <v>#N/A</v>
      </c>
      <c r="G1564" s="129" t="e" cm="1">
        <f t="array" ref="G1564">_xlfn.XLOOKUP($A1564&amp;$Q$3,Data[Index]&amp;Data[Valid Test, Can be used for conformity (Y/N)],Data[CO2/km (g)])</f>
        <v>#N/A</v>
      </c>
      <c r="H1564" s="129" t="e" cm="1">
        <f t="array" ref="H1564">_xlfn.XLOOKUP($A1564&amp;$Q$3,Data[Index]&amp;Data[Valid Test, Can be used for conformity (Y/N)],Data[THC/km (mg)])</f>
        <v>#N/A</v>
      </c>
      <c r="I1564" s="129" t="e" cm="1">
        <f t="array" ref="I1564">_xlfn.XLOOKUP($A1564&amp;$Q$3,Data[Index]&amp;Data[Valid Test, Can be used for conformity (Y/N)],Data[NOx/km (mg)])</f>
        <v>#N/A</v>
      </c>
      <c r="J1564" s="129" t="e" cm="1">
        <f t="array" ref="J1564">_xlfn.XLOOKUP($A1564&amp;$Q$3,Data[Index]&amp;Data[Valid Test, Can be used for conformity (Y/N)],Data[THC + NOx/km (mg)])</f>
        <v>#N/A</v>
      </c>
      <c r="K1564" s="142" t="e" cm="1">
        <f t="array" ref="K1564">_xlfn.XLOOKUP($A1564&amp;$Q$3,Data[Index]&amp;Data[Valid Test, Can be used for conformity (Y/N)],Data[PN/km ('#)])</f>
        <v>#N/A</v>
      </c>
      <c r="L1564" s="129" t="e" cm="1">
        <f t="array" ref="L1564">_xlfn.XLOOKUP($A1564&amp;$Q$3,Data[Index]&amp;Data[Valid Test, Can be used for conformity (Y/N)],Data[PM/km (mg)])</f>
        <v>#N/A</v>
      </c>
      <c r="M1564" s="126" t="e" cm="1">
        <f t="array" ref="M1564">_xlfn.XLOOKUP($A1564&amp;$Q$3,Data[Index]&amp;Data[Valid Test, Can be used for conformity (Y/N)],Data[CH4 (mg/km)])</f>
        <v>#N/A</v>
      </c>
      <c r="N1564" s="126" t="e" cm="1">
        <f t="array" ref="N1564">_xlfn.XLOOKUP($A1564&amp;$Q$3,Data[Index]&amp;Data[Valid Test, Can be used for conformity (Y/N)],Data[N20 (mg/km)])</f>
        <v>#N/A</v>
      </c>
      <c r="O1564" s="129" t="e" cm="1">
        <f t="array" ref="O1564">_xlfn.XLOOKUP($A1564&amp;$Q$3,Data[Index]&amp;Data[Valid Test, Can be used for conformity (Y/N)],Data[l/100km])</f>
        <v>#N/A</v>
      </c>
      <c r="P1564" s="138">
        <f>_xlfn.XLOOKUP($A1564,Data[Index],Data[Comments])</f>
        <v>0</v>
      </c>
    </row>
    <row r="1565" spans="1:16" x14ac:dyDescent="0.2">
      <c r="A1565" s="129"/>
      <c r="B1565" s="129"/>
      <c r="C1565" s="129" t="e" cm="1">
        <f t="array" ref="C1565">_xlfn.XLOOKUP($A1565&amp;$Q$3&amp;$R$3,Data[Index]&amp;Data[Valid Test, Can be used for conformity (Y/N)]&amp;Data[Cycle],Data[Test Name])</f>
        <v>#N/A</v>
      </c>
      <c r="D1565" s="167" t="e" cm="1">
        <f t="array" ref="D1565">_xlfn.XLOOKUP($A1565&amp;$Q$3&amp;$R$3,Data[Index]&amp;Data[Valid Test, Can be used for conformity (Y/N)]&amp;Data[Cycle],Data[Mileage (Miles)])</f>
        <v>#N/A</v>
      </c>
      <c r="E1565" s="130" t="e" cm="1">
        <f t="array" ref="E1565">_xlfn.XLOOKUP($A1565&amp;$Q$3&amp;$R$3,Data[Index]&amp;Data[Valid Test, Can be used for conformity (Y/N)]&amp;Data[Cycle],Data[Date])</f>
        <v>#N/A</v>
      </c>
      <c r="F1565" s="129" t="e" cm="1">
        <f t="array" ref="F1565">_xlfn.XLOOKUP($A1565&amp;$Q$3&amp;$R$3,Data[Index]&amp;Data[Valid Test, Can be used for conformity (Y/N)]&amp;Data[Cycle],Data[CO/km (mg)])</f>
        <v>#N/A</v>
      </c>
      <c r="G1565" s="129" t="e" cm="1">
        <f t="array" ref="G1565">_xlfn.XLOOKUP($A1565&amp;$Q$3,Data[Index]&amp;Data[Valid Test, Can be used for conformity (Y/N)],Data[CO2/km (g)])</f>
        <v>#N/A</v>
      </c>
      <c r="H1565" s="129" t="e" cm="1">
        <f t="array" ref="H1565">_xlfn.XLOOKUP($A1565&amp;$Q$3,Data[Index]&amp;Data[Valid Test, Can be used for conformity (Y/N)],Data[THC/km (mg)])</f>
        <v>#N/A</v>
      </c>
      <c r="I1565" s="129" t="e" cm="1">
        <f t="array" ref="I1565">_xlfn.XLOOKUP($A1565&amp;$Q$3,Data[Index]&amp;Data[Valid Test, Can be used for conformity (Y/N)],Data[NOx/km (mg)])</f>
        <v>#N/A</v>
      </c>
      <c r="J1565" s="129" t="e" cm="1">
        <f t="array" ref="J1565">_xlfn.XLOOKUP($A1565&amp;$Q$3,Data[Index]&amp;Data[Valid Test, Can be used for conformity (Y/N)],Data[THC + NOx/km (mg)])</f>
        <v>#N/A</v>
      </c>
      <c r="K1565" s="142" t="e" cm="1">
        <f t="array" ref="K1565">_xlfn.XLOOKUP($A1565&amp;$Q$3,Data[Index]&amp;Data[Valid Test, Can be used for conformity (Y/N)],Data[PN/km ('#)])</f>
        <v>#N/A</v>
      </c>
      <c r="L1565" s="129" t="e" cm="1">
        <f t="array" ref="L1565">_xlfn.XLOOKUP($A1565&amp;$Q$3,Data[Index]&amp;Data[Valid Test, Can be used for conformity (Y/N)],Data[PM/km (mg)])</f>
        <v>#N/A</v>
      </c>
      <c r="M1565" s="126" t="e" cm="1">
        <f t="array" ref="M1565">_xlfn.XLOOKUP($A1565&amp;$Q$3,Data[Index]&amp;Data[Valid Test, Can be used for conformity (Y/N)],Data[CH4 (mg/km)])</f>
        <v>#N/A</v>
      </c>
      <c r="N1565" s="126" t="e" cm="1">
        <f t="array" ref="N1565">_xlfn.XLOOKUP($A1565&amp;$Q$3,Data[Index]&amp;Data[Valid Test, Can be used for conformity (Y/N)],Data[N20 (mg/km)])</f>
        <v>#N/A</v>
      </c>
      <c r="O1565" s="129" t="e" cm="1">
        <f t="array" ref="O1565">_xlfn.XLOOKUP($A1565&amp;$Q$3,Data[Index]&amp;Data[Valid Test, Can be used for conformity (Y/N)],Data[l/100km])</f>
        <v>#N/A</v>
      </c>
      <c r="P1565" s="138">
        <f>_xlfn.XLOOKUP($A1565,Data[Index],Data[Comments])</f>
        <v>0</v>
      </c>
    </row>
    <row r="1566" spans="1:16" x14ac:dyDescent="0.2">
      <c r="A1566" s="129"/>
      <c r="B1566" s="129"/>
      <c r="C1566" s="129" t="e" cm="1">
        <f t="array" ref="C1566">_xlfn.XLOOKUP($A1566&amp;$Q$3&amp;$R$3,Data[Index]&amp;Data[Valid Test, Can be used for conformity (Y/N)]&amp;Data[Cycle],Data[Test Name])</f>
        <v>#N/A</v>
      </c>
      <c r="D1566" s="167" t="e" cm="1">
        <f t="array" ref="D1566">_xlfn.XLOOKUP($A1566&amp;$Q$3&amp;$R$3,Data[Index]&amp;Data[Valid Test, Can be used for conformity (Y/N)]&amp;Data[Cycle],Data[Mileage (Miles)])</f>
        <v>#N/A</v>
      </c>
      <c r="E1566" s="130" t="e" cm="1">
        <f t="array" ref="E1566">_xlfn.XLOOKUP($A1566&amp;$Q$3&amp;$R$3,Data[Index]&amp;Data[Valid Test, Can be used for conformity (Y/N)]&amp;Data[Cycle],Data[Date])</f>
        <v>#N/A</v>
      </c>
      <c r="F1566" s="129" t="e" cm="1">
        <f t="array" ref="F1566">_xlfn.XLOOKUP($A1566&amp;$Q$3&amp;$R$3,Data[Index]&amp;Data[Valid Test, Can be used for conformity (Y/N)]&amp;Data[Cycle],Data[CO/km (mg)])</f>
        <v>#N/A</v>
      </c>
      <c r="G1566" s="129" t="e" cm="1">
        <f t="array" ref="G1566">_xlfn.XLOOKUP($A1566&amp;$Q$3,Data[Index]&amp;Data[Valid Test, Can be used for conformity (Y/N)],Data[CO2/km (g)])</f>
        <v>#N/A</v>
      </c>
      <c r="H1566" s="129" t="e" cm="1">
        <f t="array" ref="H1566">_xlfn.XLOOKUP($A1566&amp;$Q$3,Data[Index]&amp;Data[Valid Test, Can be used for conformity (Y/N)],Data[THC/km (mg)])</f>
        <v>#N/A</v>
      </c>
      <c r="I1566" s="129" t="e" cm="1">
        <f t="array" ref="I1566">_xlfn.XLOOKUP($A1566&amp;$Q$3,Data[Index]&amp;Data[Valid Test, Can be used for conformity (Y/N)],Data[NOx/km (mg)])</f>
        <v>#N/A</v>
      </c>
      <c r="J1566" s="129" t="e" cm="1">
        <f t="array" ref="J1566">_xlfn.XLOOKUP($A1566&amp;$Q$3,Data[Index]&amp;Data[Valid Test, Can be used for conformity (Y/N)],Data[THC + NOx/km (mg)])</f>
        <v>#N/A</v>
      </c>
      <c r="K1566" s="142" t="e" cm="1">
        <f t="array" ref="K1566">_xlfn.XLOOKUP($A1566&amp;$Q$3,Data[Index]&amp;Data[Valid Test, Can be used for conformity (Y/N)],Data[PN/km ('#)])</f>
        <v>#N/A</v>
      </c>
      <c r="L1566" s="129" t="e" cm="1">
        <f t="array" ref="L1566">_xlfn.XLOOKUP($A1566&amp;$Q$3,Data[Index]&amp;Data[Valid Test, Can be used for conformity (Y/N)],Data[PM/km (mg)])</f>
        <v>#N/A</v>
      </c>
      <c r="M1566" s="126" t="e" cm="1">
        <f t="array" ref="M1566">_xlfn.XLOOKUP($A1566&amp;$Q$3,Data[Index]&amp;Data[Valid Test, Can be used for conformity (Y/N)],Data[CH4 (mg/km)])</f>
        <v>#N/A</v>
      </c>
      <c r="N1566" s="126" t="e" cm="1">
        <f t="array" ref="N1566">_xlfn.XLOOKUP($A1566&amp;$Q$3,Data[Index]&amp;Data[Valid Test, Can be used for conformity (Y/N)],Data[N20 (mg/km)])</f>
        <v>#N/A</v>
      </c>
      <c r="O1566" s="129" t="e" cm="1">
        <f t="array" ref="O1566">_xlfn.XLOOKUP($A1566&amp;$Q$3,Data[Index]&amp;Data[Valid Test, Can be used for conformity (Y/N)],Data[l/100km])</f>
        <v>#N/A</v>
      </c>
      <c r="P1566" s="138" t="e">
        <f>_xlfn.XLOOKUP($A1566,Data[Index],Data[Comments])</f>
        <v>#N/A</v>
      </c>
    </row>
    <row r="1567" spans="1:16" x14ac:dyDescent="0.2">
      <c r="A1567" s="129"/>
      <c r="B1567" s="129"/>
      <c r="C1567" s="129" t="e" cm="1">
        <f t="array" ref="C1567">_xlfn.XLOOKUP($A1567&amp;$Q$3&amp;$R$3,Data[Index]&amp;Data[Valid Test, Can be used for conformity (Y/N)]&amp;Data[Cycle],Data[Test Name])</f>
        <v>#N/A</v>
      </c>
      <c r="D1567" s="167" t="e" cm="1">
        <f t="array" ref="D1567">_xlfn.XLOOKUP($A1567&amp;$Q$3&amp;$R$3,Data[Index]&amp;Data[Valid Test, Can be used for conformity (Y/N)]&amp;Data[Cycle],Data[Mileage (Miles)])</f>
        <v>#N/A</v>
      </c>
      <c r="E1567" s="130" t="e" cm="1">
        <f t="array" ref="E1567">_xlfn.XLOOKUP($A1567&amp;$Q$3&amp;$R$3,Data[Index]&amp;Data[Valid Test, Can be used for conformity (Y/N)]&amp;Data[Cycle],Data[Date])</f>
        <v>#N/A</v>
      </c>
      <c r="F1567" s="129" t="e" cm="1">
        <f t="array" ref="F1567">_xlfn.XLOOKUP($A1567&amp;$Q$3&amp;$R$3,Data[Index]&amp;Data[Valid Test, Can be used for conformity (Y/N)]&amp;Data[Cycle],Data[CO/km (mg)])</f>
        <v>#N/A</v>
      </c>
      <c r="G1567" s="129" t="e" cm="1">
        <f t="array" ref="G1567">_xlfn.XLOOKUP($A1567&amp;$Q$3,Data[Index]&amp;Data[Valid Test, Can be used for conformity (Y/N)],Data[CO2/km (g)])</f>
        <v>#N/A</v>
      </c>
      <c r="H1567" s="129" t="e" cm="1">
        <f t="array" ref="H1567">_xlfn.XLOOKUP($A1567&amp;$Q$3,Data[Index]&amp;Data[Valid Test, Can be used for conformity (Y/N)],Data[THC/km (mg)])</f>
        <v>#N/A</v>
      </c>
      <c r="I1567" s="129" t="e" cm="1">
        <f t="array" ref="I1567">_xlfn.XLOOKUP($A1567&amp;$Q$3,Data[Index]&amp;Data[Valid Test, Can be used for conformity (Y/N)],Data[NOx/km (mg)])</f>
        <v>#N/A</v>
      </c>
      <c r="J1567" s="129" t="e" cm="1">
        <f t="array" ref="J1567">_xlfn.XLOOKUP($A1567&amp;$Q$3,Data[Index]&amp;Data[Valid Test, Can be used for conformity (Y/N)],Data[THC + NOx/km (mg)])</f>
        <v>#N/A</v>
      </c>
      <c r="K1567" s="142" t="e" cm="1">
        <f t="array" ref="K1567">_xlfn.XLOOKUP($A1567&amp;$Q$3,Data[Index]&amp;Data[Valid Test, Can be used for conformity (Y/N)],Data[PN/km ('#)])</f>
        <v>#N/A</v>
      </c>
      <c r="L1567" s="129" t="e" cm="1">
        <f t="array" ref="L1567">_xlfn.XLOOKUP($A1567&amp;$Q$3,Data[Index]&amp;Data[Valid Test, Can be used for conformity (Y/N)],Data[PM/km (mg)])</f>
        <v>#N/A</v>
      </c>
      <c r="M1567" s="126" t="e" cm="1">
        <f t="array" ref="M1567">_xlfn.XLOOKUP($A1567&amp;$Q$3,Data[Index]&amp;Data[Valid Test, Can be used for conformity (Y/N)],Data[CH4 (mg/km)])</f>
        <v>#N/A</v>
      </c>
      <c r="N1567" s="126" t="e" cm="1">
        <f t="array" ref="N1567">_xlfn.XLOOKUP($A1567&amp;$Q$3,Data[Index]&amp;Data[Valid Test, Can be used for conformity (Y/N)],Data[N20 (mg/km)])</f>
        <v>#N/A</v>
      </c>
      <c r="O1567" s="129" t="e" cm="1">
        <f t="array" ref="O1567">_xlfn.XLOOKUP($A1567&amp;$Q$3,Data[Index]&amp;Data[Valid Test, Can be used for conformity (Y/N)],Data[l/100km])</f>
        <v>#N/A</v>
      </c>
      <c r="P1567" s="138" t="e">
        <f>_xlfn.XLOOKUP($A1567,Data[Index],Data[Comments])</f>
        <v>#N/A</v>
      </c>
    </row>
    <row r="1568" spans="1:16" x14ac:dyDescent="0.2">
      <c r="A1568" s="129"/>
      <c r="B1568" s="129"/>
      <c r="C1568" s="129" t="e" cm="1">
        <f t="array" ref="C1568">_xlfn.XLOOKUP($A1568&amp;$Q$3&amp;$R$3,Data[Index]&amp;Data[Valid Test, Can be used for conformity (Y/N)]&amp;Data[Cycle],Data[Test Name])</f>
        <v>#N/A</v>
      </c>
      <c r="D1568" s="167" t="e" cm="1">
        <f t="array" ref="D1568">_xlfn.XLOOKUP($A1568&amp;$Q$3&amp;$R$3,Data[Index]&amp;Data[Valid Test, Can be used for conformity (Y/N)]&amp;Data[Cycle],Data[Mileage (Miles)])</f>
        <v>#N/A</v>
      </c>
      <c r="E1568" s="130" t="e" cm="1">
        <f t="array" ref="E1568">_xlfn.XLOOKUP($A1568&amp;$Q$3&amp;$R$3,Data[Index]&amp;Data[Valid Test, Can be used for conformity (Y/N)]&amp;Data[Cycle],Data[Date])</f>
        <v>#N/A</v>
      </c>
      <c r="F1568" s="129" t="e" cm="1">
        <f t="array" ref="F1568">_xlfn.XLOOKUP($A1568&amp;$Q$3&amp;$R$3,Data[Index]&amp;Data[Valid Test, Can be used for conformity (Y/N)]&amp;Data[Cycle],Data[CO/km (mg)])</f>
        <v>#N/A</v>
      </c>
      <c r="G1568" s="129" t="e" cm="1">
        <f t="array" ref="G1568">_xlfn.XLOOKUP($A1568&amp;$Q$3,Data[Index]&amp;Data[Valid Test, Can be used for conformity (Y/N)],Data[CO2/km (g)])</f>
        <v>#N/A</v>
      </c>
      <c r="H1568" s="129" t="e" cm="1">
        <f t="array" ref="H1568">_xlfn.XLOOKUP($A1568&amp;$Q$3,Data[Index]&amp;Data[Valid Test, Can be used for conformity (Y/N)],Data[THC/km (mg)])</f>
        <v>#N/A</v>
      </c>
      <c r="I1568" s="129" t="e" cm="1">
        <f t="array" ref="I1568">_xlfn.XLOOKUP($A1568&amp;$Q$3,Data[Index]&amp;Data[Valid Test, Can be used for conformity (Y/N)],Data[NOx/km (mg)])</f>
        <v>#N/A</v>
      </c>
      <c r="J1568" s="129" t="e" cm="1">
        <f t="array" ref="J1568">_xlfn.XLOOKUP($A1568&amp;$Q$3,Data[Index]&amp;Data[Valid Test, Can be used for conformity (Y/N)],Data[THC + NOx/km (mg)])</f>
        <v>#N/A</v>
      </c>
      <c r="K1568" s="142" t="e" cm="1">
        <f t="array" ref="K1568">_xlfn.XLOOKUP($A1568&amp;$Q$3,Data[Index]&amp;Data[Valid Test, Can be used for conformity (Y/N)],Data[PN/km ('#)])</f>
        <v>#N/A</v>
      </c>
      <c r="L1568" s="129" t="e" cm="1">
        <f t="array" ref="L1568">_xlfn.XLOOKUP($A1568&amp;$Q$3,Data[Index]&amp;Data[Valid Test, Can be used for conformity (Y/N)],Data[PM/km (mg)])</f>
        <v>#N/A</v>
      </c>
      <c r="M1568" s="126" t="e" cm="1">
        <f t="array" ref="M1568">_xlfn.XLOOKUP($A1568&amp;$Q$3,Data[Index]&amp;Data[Valid Test, Can be used for conformity (Y/N)],Data[CH4 (mg/km)])</f>
        <v>#N/A</v>
      </c>
      <c r="N1568" s="126" t="e" cm="1">
        <f t="array" ref="N1568">_xlfn.XLOOKUP($A1568&amp;$Q$3,Data[Index]&amp;Data[Valid Test, Can be used for conformity (Y/N)],Data[N20 (mg/km)])</f>
        <v>#N/A</v>
      </c>
      <c r="O1568" s="129" t="e" cm="1">
        <f t="array" ref="O1568">_xlfn.XLOOKUP($A1568&amp;$Q$3,Data[Index]&amp;Data[Valid Test, Can be used for conformity (Y/N)],Data[l/100km])</f>
        <v>#N/A</v>
      </c>
      <c r="P1568" s="138" t="e">
        <f>_xlfn.XLOOKUP($A1568,Data[Index],Data[Comments])</f>
        <v>#N/A</v>
      </c>
    </row>
    <row r="1569" spans="1:16" x14ac:dyDescent="0.2">
      <c r="A1569" s="129"/>
      <c r="B1569" s="129"/>
      <c r="C1569" s="129" t="e" cm="1">
        <f t="array" ref="C1569">_xlfn.XLOOKUP($A1569&amp;$Q$3&amp;$R$3,Data[Index]&amp;Data[Valid Test, Can be used for conformity (Y/N)]&amp;Data[Cycle],Data[Test Name])</f>
        <v>#N/A</v>
      </c>
      <c r="D1569" s="167" t="e" cm="1">
        <f t="array" ref="D1569">_xlfn.XLOOKUP($A1569&amp;$Q$3&amp;$R$3,Data[Index]&amp;Data[Valid Test, Can be used for conformity (Y/N)]&amp;Data[Cycle],Data[Mileage (Miles)])</f>
        <v>#N/A</v>
      </c>
      <c r="E1569" s="130" t="e" cm="1">
        <f t="array" ref="E1569">_xlfn.XLOOKUP($A1569&amp;$Q$3&amp;$R$3,Data[Index]&amp;Data[Valid Test, Can be used for conformity (Y/N)]&amp;Data[Cycle],Data[Date])</f>
        <v>#N/A</v>
      </c>
      <c r="F1569" s="129" t="e" cm="1">
        <f t="array" ref="F1569">_xlfn.XLOOKUP($A1569&amp;$Q$3&amp;$R$3,Data[Index]&amp;Data[Valid Test, Can be used for conformity (Y/N)]&amp;Data[Cycle],Data[CO/km (mg)])</f>
        <v>#N/A</v>
      </c>
      <c r="G1569" s="129" t="e" cm="1">
        <f t="array" ref="G1569">_xlfn.XLOOKUP($A1569&amp;$Q$3,Data[Index]&amp;Data[Valid Test, Can be used for conformity (Y/N)],Data[CO2/km (g)])</f>
        <v>#N/A</v>
      </c>
      <c r="H1569" s="129" t="e" cm="1">
        <f t="array" ref="H1569">_xlfn.XLOOKUP($A1569&amp;$Q$3,Data[Index]&amp;Data[Valid Test, Can be used for conformity (Y/N)],Data[THC/km (mg)])</f>
        <v>#N/A</v>
      </c>
      <c r="I1569" s="129" t="e" cm="1">
        <f t="array" ref="I1569">_xlfn.XLOOKUP($A1569&amp;$Q$3,Data[Index]&amp;Data[Valid Test, Can be used for conformity (Y/N)],Data[NOx/km (mg)])</f>
        <v>#N/A</v>
      </c>
      <c r="J1569" s="129" t="e" cm="1">
        <f t="array" ref="J1569">_xlfn.XLOOKUP($A1569&amp;$Q$3,Data[Index]&amp;Data[Valid Test, Can be used for conformity (Y/N)],Data[THC + NOx/km (mg)])</f>
        <v>#N/A</v>
      </c>
      <c r="K1569" s="142" t="e" cm="1">
        <f t="array" ref="K1569">_xlfn.XLOOKUP($A1569&amp;$Q$3,Data[Index]&amp;Data[Valid Test, Can be used for conformity (Y/N)],Data[PN/km ('#)])</f>
        <v>#N/A</v>
      </c>
      <c r="L1569" s="129" t="e" cm="1">
        <f t="array" ref="L1569">_xlfn.XLOOKUP($A1569&amp;$Q$3,Data[Index]&amp;Data[Valid Test, Can be used for conformity (Y/N)],Data[PM/km (mg)])</f>
        <v>#N/A</v>
      </c>
      <c r="M1569" s="126" t="e" cm="1">
        <f t="array" ref="M1569">_xlfn.XLOOKUP($A1569&amp;$Q$3,Data[Index]&amp;Data[Valid Test, Can be used for conformity (Y/N)],Data[CH4 (mg/km)])</f>
        <v>#N/A</v>
      </c>
      <c r="N1569" s="126" t="e" cm="1">
        <f t="array" ref="N1569">_xlfn.XLOOKUP($A1569&amp;$Q$3,Data[Index]&amp;Data[Valid Test, Can be used for conformity (Y/N)],Data[N20 (mg/km)])</f>
        <v>#N/A</v>
      </c>
      <c r="O1569" s="129" t="e" cm="1">
        <f t="array" ref="O1569">_xlfn.XLOOKUP($A1569&amp;$Q$3,Data[Index]&amp;Data[Valid Test, Can be used for conformity (Y/N)],Data[l/100km])</f>
        <v>#N/A</v>
      </c>
      <c r="P1569" s="138">
        <f>_xlfn.XLOOKUP($A1569,Data[Index],Data[Comments])</f>
        <v>0</v>
      </c>
    </row>
    <row r="1570" spans="1:16" x14ac:dyDescent="0.2">
      <c r="A1570" s="129"/>
      <c r="B1570" s="129"/>
      <c r="C1570" s="129" t="e" cm="1">
        <f t="array" ref="C1570">_xlfn.XLOOKUP($A1570&amp;$Q$3&amp;$R$3,Data[Index]&amp;Data[Valid Test, Can be used for conformity (Y/N)]&amp;Data[Cycle],Data[Test Name])</f>
        <v>#N/A</v>
      </c>
      <c r="D1570" s="167" t="e" cm="1">
        <f t="array" ref="D1570">_xlfn.XLOOKUP($A1570&amp;$Q$3&amp;$R$3,Data[Index]&amp;Data[Valid Test, Can be used for conformity (Y/N)]&amp;Data[Cycle],Data[Mileage (Miles)])</f>
        <v>#N/A</v>
      </c>
      <c r="E1570" s="130" t="e" cm="1">
        <f t="array" ref="E1570">_xlfn.XLOOKUP($A1570&amp;$Q$3&amp;$R$3,Data[Index]&amp;Data[Valid Test, Can be used for conformity (Y/N)]&amp;Data[Cycle],Data[Date])</f>
        <v>#N/A</v>
      </c>
      <c r="F1570" s="129" t="e" cm="1">
        <f t="array" ref="F1570">_xlfn.XLOOKUP($A1570&amp;$Q$3&amp;$R$3,Data[Index]&amp;Data[Valid Test, Can be used for conformity (Y/N)]&amp;Data[Cycle],Data[CO/km (mg)])</f>
        <v>#N/A</v>
      </c>
      <c r="G1570" s="129" t="e" cm="1">
        <f t="array" ref="G1570">_xlfn.XLOOKUP($A1570&amp;$Q$3,Data[Index]&amp;Data[Valid Test, Can be used for conformity (Y/N)],Data[CO2/km (g)])</f>
        <v>#N/A</v>
      </c>
      <c r="H1570" s="129" t="e" cm="1">
        <f t="array" ref="H1570">_xlfn.XLOOKUP($A1570&amp;$Q$3,Data[Index]&amp;Data[Valid Test, Can be used for conformity (Y/N)],Data[THC/km (mg)])</f>
        <v>#N/A</v>
      </c>
      <c r="I1570" s="129" t="e" cm="1">
        <f t="array" ref="I1570">_xlfn.XLOOKUP($A1570&amp;$Q$3,Data[Index]&amp;Data[Valid Test, Can be used for conformity (Y/N)],Data[NOx/km (mg)])</f>
        <v>#N/A</v>
      </c>
      <c r="J1570" s="129" t="e" cm="1">
        <f t="array" ref="J1570">_xlfn.XLOOKUP($A1570&amp;$Q$3,Data[Index]&amp;Data[Valid Test, Can be used for conformity (Y/N)],Data[THC + NOx/km (mg)])</f>
        <v>#N/A</v>
      </c>
      <c r="K1570" s="142" t="e" cm="1">
        <f t="array" ref="K1570">_xlfn.XLOOKUP($A1570&amp;$Q$3,Data[Index]&amp;Data[Valid Test, Can be used for conformity (Y/N)],Data[PN/km ('#)])</f>
        <v>#N/A</v>
      </c>
      <c r="L1570" s="129" t="e" cm="1">
        <f t="array" ref="L1570">_xlfn.XLOOKUP($A1570&amp;$Q$3,Data[Index]&amp;Data[Valid Test, Can be used for conformity (Y/N)],Data[PM/km (mg)])</f>
        <v>#N/A</v>
      </c>
      <c r="M1570" s="126" t="e" cm="1">
        <f t="array" ref="M1570">_xlfn.XLOOKUP($A1570&amp;$Q$3,Data[Index]&amp;Data[Valid Test, Can be used for conformity (Y/N)],Data[CH4 (mg/km)])</f>
        <v>#N/A</v>
      </c>
      <c r="N1570" s="126" t="e" cm="1">
        <f t="array" ref="N1570">_xlfn.XLOOKUP($A1570&amp;$Q$3,Data[Index]&amp;Data[Valid Test, Can be used for conformity (Y/N)],Data[N20 (mg/km)])</f>
        <v>#N/A</v>
      </c>
      <c r="O1570" s="129" t="e" cm="1">
        <f t="array" ref="O1570">_xlfn.XLOOKUP($A1570&amp;$Q$3,Data[Index]&amp;Data[Valid Test, Can be used for conformity (Y/N)],Data[l/100km])</f>
        <v>#N/A</v>
      </c>
      <c r="P1570" s="138">
        <f>_xlfn.XLOOKUP($A1570,Data[Index],Data[Comments])</f>
        <v>0</v>
      </c>
    </row>
    <row r="1571" spans="1:16" x14ac:dyDescent="0.2">
      <c r="A1571" s="129"/>
      <c r="B1571" s="129"/>
      <c r="C1571" s="129" t="e" cm="1">
        <f t="array" ref="C1571">_xlfn.XLOOKUP($A1571&amp;$Q$3&amp;$R$3,Data[Index]&amp;Data[Valid Test, Can be used for conformity (Y/N)]&amp;Data[Cycle],Data[Test Name])</f>
        <v>#N/A</v>
      </c>
      <c r="D1571" s="167" t="e" cm="1">
        <f t="array" ref="D1571">_xlfn.XLOOKUP($A1571&amp;$Q$3&amp;$R$3,Data[Index]&amp;Data[Valid Test, Can be used for conformity (Y/N)]&amp;Data[Cycle],Data[Mileage (Miles)])</f>
        <v>#N/A</v>
      </c>
      <c r="E1571" s="130" t="e" cm="1">
        <f t="array" ref="E1571">_xlfn.XLOOKUP($A1571&amp;$Q$3&amp;$R$3,Data[Index]&amp;Data[Valid Test, Can be used for conformity (Y/N)]&amp;Data[Cycle],Data[Date])</f>
        <v>#N/A</v>
      </c>
      <c r="F1571" s="129" t="e" cm="1">
        <f t="array" ref="F1571">_xlfn.XLOOKUP($A1571&amp;$Q$3&amp;$R$3,Data[Index]&amp;Data[Valid Test, Can be used for conformity (Y/N)]&amp;Data[Cycle],Data[CO/km (mg)])</f>
        <v>#N/A</v>
      </c>
      <c r="G1571" s="129" t="e" cm="1">
        <f t="array" ref="G1571">_xlfn.XLOOKUP($A1571&amp;$Q$3,Data[Index]&amp;Data[Valid Test, Can be used for conformity (Y/N)],Data[CO2/km (g)])</f>
        <v>#N/A</v>
      </c>
      <c r="H1571" s="129" t="e" cm="1">
        <f t="array" ref="H1571">_xlfn.XLOOKUP($A1571&amp;$Q$3,Data[Index]&amp;Data[Valid Test, Can be used for conformity (Y/N)],Data[THC/km (mg)])</f>
        <v>#N/A</v>
      </c>
      <c r="I1571" s="129" t="e" cm="1">
        <f t="array" ref="I1571">_xlfn.XLOOKUP($A1571&amp;$Q$3,Data[Index]&amp;Data[Valid Test, Can be used for conformity (Y/N)],Data[NOx/km (mg)])</f>
        <v>#N/A</v>
      </c>
      <c r="J1571" s="129" t="e" cm="1">
        <f t="array" ref="J1571">_xlfn.XLOOKUP($A1571&amp;$Q$3,Data[Index]&amp;Data[Valid Test, Can be used for conformity (Y/N)],Data[THC + NOx/km (mg)])</f>
        <v>#N/A</v>
      </c>
      <c r="K1571" s="142" t="e" cm="1">
        <f t="array" ref="K1571">_xlfn.XLOOKUP($A1571&amp;$Q$3,Data[Index]&amp;Data[Valid Test, Can be used for conformity (Y/N)],Data[PN/km ('#)])</f>
        <v>#N/A</v>
      </c>
      <c r="L1571" s="129" t="e" cm="1">
        <f t="array" ref="L1571">_xlfn.XLOOKUP($A1571&amp;$Q$3,Data[Index]&amp;Data[Valid Test, Can be used for conformity (Y/N)],Data[PM/km (mg)])</f>
        <v>#N/A</v>
      </c>
      <c r="M1571" s="126" t="e" cm="1">
        <f t="array" ref="M1571">_xlfn.XLOOKUP($A1571&amp;$Q$3,Data[Index]&amp;Data[Valid Test, Can be used for conformity (Y/N)],Data[CH4 (mg/km)])</f>
        <v>#N/A</v>
      </c>
      <c r="N1571" s="126" t="e" cm="1">
        <f t="array" ref="N1571">_xlfn.XLOOKUP($A1571&amp;$Q$3,Data[Index]&amp;Data[Valid Test, Can be used for conformity (Y/N)],Data[N20 (mg/km)])</f>
        <v>#N/A</v>
      </c>
      <c r="O1571" s="129" t="e" cm="1">
        <f t="array" ref="O1571">_xlfn.XLOOKUP($A1571&amp;$Q$3,Data[Index]&amp;Data[Valid Test, Can be used for conformity (Y/N)],Data[l/100km])</f>
        <v>#N/A</v>
      </c>
      <c r="P1571" s="138" t="e">
        <f>_xlfn.XLOOKUP($A1571,Data[Index],Data[Comments])</f>
        <v>#N/A</v>
      </c>
    </row>
    <row r="1572" spans="1:16" x14ac:dyDescent="0.2">
      <c r="A1572" s="129"/>
      <c r="B1572" s="129"/>
      <c r="C1572" s="129" t="e" cm="1">
        <f t="array" ref="C1572">_xlfn.XLOOKUP($A1572&amp;$Q$3&amp;$R$3,Data[Index]&amp;Data[Valid Test, Can be used for conformity (Y/N)]&amp;Data[Cycle],Data[Test Name])</f>
        <v>#N/A</v>
      </c>
      <c r="D1572" s="167" t="e" cm="1">
        <f t="array" ref="D1572">_xlfn.XLOOKUP($A1572&amp;$Q$3&amp;$R$3,Data[Index]&amp;Data[Valid Test, Can be used for conformity (Y/N)]&amp;Data[Cycle],Data[Mileage (Miles)])</f>
        <v>#N/A</v>
      </c>
      <c r="E1572" s="130" t="e" cm="1">
        <f t="array" ref="E1572">_xlfn.XLOOKUP($A1572&amp;$Q$3&amp;$R$3,Data[Index]&amp;Data[Valid Test, Can be used for conformity (Y/N)]&amp;Data[Cycle],Data[Date])</f>
        <v>#N/A</v>
      </c>
      <c r="F1572" s="129" t="e" cm="1">
        <f t="array" ref="F1572">_xlfn.XLOOKUP($A1572&amp;$Q$3&amp;$R$3,Data[Index]&amp;Data[Valid Test, Can be used for conformity (Y/N)]&amp;Data[Cycle],Data[CO/km (mg)])</f>
        <v>#N/A</v>
      </c>
      <c r="G1572" s="129" t="e" cm="1">
        <f t="array" ref="G1572">_xlfn.XLOOKUP($A1572&amp;$Q$3,Data[Index]&amp;Data[Valid Test, Can be used for conformity (Y/N)],Data[CO2/km (g)])</f>
        <v>#N/A</v>
      </c>
      <c r="H1572" s="129" t="e" cm="1">
        <f t="array" ref="H1572">_xlfn.XLOOKUP($A1572&amp;$Q$3,Data[Index]&amp;Data[Valid Test, Can be used for conformity (Y/N)],Data[THC/km (mg)])</f>
        <v>#N/A</v>
      </c>
      <c r="I1572" s="129" t="e" cm="1">
        <f t="array" ref="I1572">_xlfn.XLOOKUP($A1572&amp;$Q$3,Data[Index]&amp;Data[Valid Test, Can be used for conformity (Y/N)],Data[NOx/km (mg)])</f>
        <v>#N/A</v>
      </c>
      <c r="J1572" s="129" t="e" cm="1">
        <f t="array" ref="J1572">_xlfn.XLOOKUP($A1572&amp;$Q$3,Data[Index]&amp;Data[Valid Test, Can be used for conformity (Y/N)],Data[THC + NOx/km (mg)])</f>
        <v>#N/A</v>
      </c>
      <c r="K1572" s="142" t="e" cm="1">
        <f t="array" ref="K1572">_xlfn.XLOOKUP($A1572&amp;$Q$3,Data[Index]&amp;Data[Valid Test, Can be used for conformity (Y/N)],Data[PN/km ('#)])</f>
        <v>#N/A</v>
      </c>
      <c r="L1572" s="129" t="e" cm="1">
        <f t="array" ref="L1572">_xlfn.XLOOKUP($A1572&amp;$Q$3,Data[Index]&amp;Data[Valid Test, Can be used for conformity (Y/N)],Data[PM/km (mg)])</f>
        <v>#N/A</v>
      </c>
      <c r="M1572" s="126" t="e" cm="1">
        <f t="array" ref="M1572">_xlfn.XLOOKUP($A1572&amp;$Q$3,Data[Index]&amp;Data[Valid Test, Can be used for conformity (Y/N)],Data[CH4 (mg/km)])</f>
        <v>#N/A</v>
      </c>
      <c r="N1572" s="126" t="e" cm="1">
        <f t="array" ref="N1572">_xlfn.XLOOKUP($A1572&amp;$Q$3,Data[Index]&amp;Data[Valid Test, Can be used for conformity (Y/N)],Data[N20 (mg/km)])</f>
        <v>#N/A</v>
      </c>
      <c r="O1572" s="129" t="e" cm="1">
        <f t="array" ref="O1572">_xlfn.XLOOKUP($A1572&amp;$Q$3,Data[Index]&amp;Data[Valid Test, Can be used for conformity (Y/N)],Data[l/100km])</f>
        <v>#N/A</v>
      </c>
      <c r="P1572" s="138">
        <f>_xlfn.XLOOKUP($A1572,Data[Index],Data[Comments])</f>
        <v>0</v>
      </c>
    </row>
    <row r="1573" spans="1:16" x14ac:dyDescent="0.2">
      <c r="A1573" s="129"/>
      <c r="B1573" s="129"/>
      <c r="C1573" s="129" t="e" cm="1">
        <f t="array" ref="C1573">_xlfn.XLOOKUP($A1573&amp;$Q$3&amp;$R$3,Data[Index]&amp;Data[Valid Test, Can be used for conformity (Y/N)]&amp;Data[Cycle],Data[Test Name])</f>
        <v>#N/A</v>
      </c>
      <c r="D1573" s="167" t="e" cm="1">
        <f t="array" ref="D1573">_xlfn.XLOOKUP($A1573&amp;$Q$3&amp;$R$3,Data[Index]&amp;Data[Valid Test, Can be used for conformity (Y/N)]&amp;Data[Cycle],Data[Mileage (Miles)])</f>
        <v>#N/A</v>
      </c>
      <c r="E1573" s="130" t="e" cm="1">
        <f t="array" ref="E1573">_xlfn.XLOOKUP($A1573&amp;$Q$3&amp;$R$3,Data[Index]&amp;Data[Valid Test, Can be used for conformity (Y/N)]&amp;Data[Cycle],Data[Date])</f>
        <v>#N/A</v>
      </c>
      <c r="F1573" s="129" t="e" cm="1">
        <f t="array" ref="F1573">_xlfn.XLOOKUP($A1573&amp;$Q$3&amp;$R$3,Data[Index]&amp;Data[Valid Test, Can be used for conformity (Y/N)]&amp;Data[Cycle],Data[CO/km (mg)])</f>
        <v>#N/A</v>
      </c>
      <c r="G1573" s="129" t="e" cm="1">
        <f t="array" ref="G1573">_xlfn.XLOOKUP($A1573&amp;$Q$3,Data[Index]&amp;Data[Valid Test, Can be used for conformity (Y/N)],Data[CO2/km (g)])</f>
        <v>#N/A</v>
      </c>
      <c r="H1573" s="129" t="e" cm="1">
        <f t="array" ref="H1573">_xlfn.XLOOKUP($A1573&amp;$Q$3,Data[Index]&amp;Data[Valid Test, Can be used for conformity (Y/N)],Data[THC/km (mg)])</f>
        <v>#N/A</v>
      </c>
      <c r="I1573" s="129" t="e" cm="1">
        <f t="array" ref="I1573">_xlfn.XLOOKUP($A1573&amp;$Q$3,Data[Index]&amp;Data[Valid Test, Can be used for conformity (Y/N)],Data[NOx/km (mg)])</f>
        <v>#N/A</v>
      </c>
      <c r="J1573" s="129" t="e" cm="1">
        <f t="array" ref="J1573">_xlfn.XLOOKUP($A1573&amp;$Q$3,Data[Index]&amp;Data[Valid Test, Can be used for conformity (Y/N)],Data[THC + NOx/km (mg)])</f>
        <v>#N/A</v>
      </c>
      <c r="K1573" s="142" t="e" cm="1">
        <f t="array" ref="K1573">_xlfn.XLOOKUP($A1573&amp;$Q$3,Data[Index]&amp;Data[Valid Test, Can be used for conformity (Y/N)],Data[PN/km ('#)])</f>
        <v>#N/A</v>
      </c>
      <c r="L1573" s="129" t="e" cm="1">
        <f t="array" ref="L1573">_xlfn.XLOOKUP($A1573&amp;$Q$3,Data[Index]&amp;Data[Valid Test, Can be used for conformity (Y/N)],Data[PM/km (mg)])</f>
        <v>#N/A</v>
      </c>
      <c r="M1573" s="126" t="e" cm="1">
        <f t="array" ref="M1573">_xlfn.XLOOKUP($A1573&amp;$Q$3,Data[Index]&amp;Data[Valid Test, Can be used for conformity (Y/N)],Data[CH4 (mg/km)])</f>
        <v>#N/A</v>
      </c>
      <c r="N1573" s="126" t="e" cm="1">
        <f t="array" ref="N1573">_xlfn.XLOOKUP($A1573&amp;$Q$3,Data[Index]&amp;Data[Valid Test, Can be used for conformity (Y/N)],Data[N20 (mg/km)])</f>
        <v>#N/A</v>
      </c>
      <c r="O1573" s="129" t="e" cm="1">
        <f t="array" ref="O1573">_xlfn.XLOOKUP($A1573&amp;$Q$3,Data[Index]&amp;Data[Valid Test, Can be used for conformity (Y/N)],Data[l/100km])</f>
        <v>#N/A</v>
      </c>
      <c r="P1573" s="138">
        <f>_xlfn.XLOOKUP($A1573,Data[Index],Data[Comments])</f>
        <v>0</v>
      </c>
    </row>
    <row r="1574" spans="1:16" x14ac:dyDescent="0.2">
      <c r="A1574" s="129"/>
      <c r="B1574" s="129"/>
      <c r="C1574" s="129" t="e" cm="1">
        <f t="array" ref="C1574">_xlfn.XLOOKUP($A1574&amp;$Q$3&amp;$R$3,Data[Index]&amp;Data[Valid Test, Can be used for conformity (Y/N)]&amp;Data[Cycle],Data[Test Name])</f>
        <v>#N/A</v>
      </c>
      <c r="D1574" s="167" t="e" cm="1">
        <f t="array" ref="D1574">_xlfn.XLOOKUP($A1574&amp;$Q$3&amp;$R$3,Data[Index]&amp;Data[Valid Test, Can be used for conformity (Y/N)]&amp;Data[Cycle],Data[Mileage (Miles)])</f>
        <v>#N/A</v>
      </c>
      <c r="E1574" s="130" t="e" cm="1">
        <f t="array" ref="E1574">_xlfn.XLOOKUP($A1574&amp;$Q$3&amp;$R$3,Data[Index]&amp;Data[Valid Test, Can be used for conformity (Y/N)]&amp;Data[Cycle],Data[Date])</f>
        <v>#N/A</v>
      </c>
      <c r="F1574" s="129" t="e" cm="1">
        <f t="array" ref="F1574">_xlfn.XLOOKUP($A1574&amp;$Q$3&amp;$R$3,Data[Index]&amp;Data[Valid Test, Can be used for conformity (Y/N)]&amp;Data[Cycle],Data[CO/km (mg)])</f>
        <v>#N/A</v>
      </c>
      <c r="G1574" s="129" t="e" cm="1">
        <f t="array" ref="G1574">_xlfn.XLOOKUP($A1574&amp;$Q$3,Data[Index]&amp;Data[Valid Test, Can be used for conformity (Y/N)],Data[CO2/km (g)])</f>
        <v>#N/A</v>
      </c>
      <c r="H1574" s="129" t="e" cm="1">
        <f t="array" ref="H1574">_xlfn.XLOOKUP($A1574&amp;$Q$3,Data[Index]&amp;Data[Valid Test, Can be used for conformity (Y/N)],Data[THC/km (mg)])</f>
        <v>#N/A</v>
      </c>
      <c r="I1574" s="129" t="e" cm="1">
        <f t="array" ref="I1574">_xlfn.XLOOKUP($A1574&amp;$Q$3,Data[Index]&amp;Data[Valid Test, Can be used for conformity (Y/N)],Data[NOx/km (mg)])</f>
        <v>#N/A</v>
      </c>
      <c r="J1574" s="129" t="e" cm="1">
        <f t="array" ref="J1574">_xlfn.XLOOKUP($A1574&amp;$Q$3,Data[Index]&amp;Data[Valid Test, Can be used for conformity (Y/N)],Data[THC + NOx/km (mg)])</f>
        <v>#N/A</v>
      </c>
      <c r="K1574" s="142" t="e" cm="1">
        <f t="array" ref="K1574">_xlfn.XLOOKUP($A1574&amp;$Q$3,Data[Index]&amp;Data[Valid Test, Can be used for conformity (Y/N)],Data[PN/km ('#)])</f>
        <v>#N/A</v>
      </c>
      <c r="L1574" s="129" t="e" cm="1">
        <f t="array" ref="L1574">_xlfn.XLOOKUP($A1574&amp;$Q$3,Data[Index]&amp;Data[Valid Test, Can be used for conformity (Y/N)],Data[PM/km (mg)])</f>
        <v>#N/A</v>
      </c>
      <c r="M1574" s="126" t="e" cm="1">
        <f t="array" ref="M1574">_xlfn.XLOOKUP($A1574&amp;$Q$3,Data[Index]&amp;Data[Valid Test, Can be used for conformity (Y/N)],Data[CH4 (mg/km)])</f>
        <v>#N/A</v>
      </c>
      <c r="N1574" s="126" t="e" cm="1">
        <f t="array" ref="N1574">_xlfn.XLOOKUP($A1574&amp;$Q$3,Data[Index]&amp;Data[Valid Test, Can be used for conformity (Y/N)],Data[N20 (mg/km)])</f>
        <v>#N/A</v>
      </c>
      <c r="O1574" s="129" t="e" cm="1">
        <f t="array" ref="O1574">_xlfn.XLOOKUP($A1574&amp;$Q$3,Data[Index]&amp;Data[Valid Test, Can be used for conformity (Y/N)],Data[l/100km])</f>
        <v>#N/A</v>
      </c>
      <c r="P1574" s="138" t="e">
        <f>_xlfn.XLOOKUP($A1574,Data[Index],Data[Comments])</f>
        <v>#N/A</v>
      </c>
    </row>
    <row r="1575" spans="1:16" x14ac:dyDescent="0.2">
      <c r="A1575" s="129"/>
      <c r="B1575" s="129"/>
      <c r="C1575" s="129" t="e" cm="1">
        <f t="array" ref="C1575">_xlfn.XLOOKUP($A1575&amp;$Q$3&amp;$R$3,Data[Index]&amp;Data[Valid Test, Can be used for conformity (Y/N)]&amp;Data[Cycle],Data[Test Name])</f>
        <v>#N/A</v>
      </c>
      <c r="D1575" s="167" t="e" cm="1">
        <f t="array" ref="D1575">_xlfn.XLOOKUP($A1575&amp;$Q$3&amp;$R$3,Data[Index]&amp;Data[Valid Test, Can be used for conformity (Y/N)]&amp;Data[Cycle],Data[Mileage (Miles)])</f>
        <v>#N/A</v>
      </c>
      <c r="E1575" s="130" t="e" cm="1">
        <f t="array" ref="E1575">_xlfn.XLOOKUP($A1575&amp;$Q$3&amp;$R$3,Data[Index]&amp;Data[Valid Test, Can be used for conformity (Y/N)]&amp;Data[Cycle],Data[Date])</f>
        <v>#N/A</v>
      </c>
      <c r="F1575" s="129" t="e" cm="1">
        <f t="array" ref="F1575">_xlfn.XLOOKUP($A1575&amp;$Q$3&amp;$R$3,Data[Index]&amp;Data[Valid Test, Can be used for conformity (Y/N)]&amp;Data[Cycle],Data[CO/km (mg)])</f>
        <v>#N/A</v>
      </c>
      <c r="G1575" s="129" t="e" cm="1">
        <f t="array" ref="G1575">_xlfn.XLOOKUP($A1575&amp;$Q$3,Data[Index]&amp;Data[Valid Test, Can be used for conformity (Y/N)],Data[CO2/km (g)])</f>
        <v>#N/A</v>
      </c>
      <c r="H1575" s="129" t="e" cm="1">
        <f t="array" ref="H1575">_xlfn.XLOOKUP($A1575&amp;$Q$3,Data[Index]&amp;Data[Valid Test, Can be used for conformity (Y/N)],Data[THC/km (mg)])</f>
        <v>#N/A</v>
      </c>
      <c r="I1575" s="129" t="e" cm="1">
        <f t="array" ref="I1575">_xlfn.XLOOKUP($A1575&amp;$Q$3,Data[Index]&amp;Data[Valid Test, Can be used for conformity (Y/N)],Data[NOx/km (mg)])</f>
        <v>#N/A</v>
      </c>
      <c r="J1575" s="129" t="e" cm="1">
        <f t="array" ref="J1575">_xlfn.XLOOKUP($A1575&amp;$Q$3,Data[Index]&amp;Data[Valid Test, Can be used for conformity (Y/N)],Data[THC + NOx/km (mg)])</f>
        <v>#N/A</v>
      </c>
      <c r="K1575" s="142" t="e" cm="1">
        <f t="array" ref="K1575">_xlfn.XLOOKUP($A1575&amp;$Q$3,Data[Index]&amp;Data[Valid Test, Can be used for conformity (Y/N)],Data[PN/km ('#)])</f>
        <v>#N/A</v>
      </c>
      <c r="L1575" s="129" t="e" cm="1">
        <f t="array" ref="L1575">_xlfn.XLOOKUP($A1575&amp;$Q$3,Data[Index]&amp;Data[Valid Test, Can be used for conformity (Y/N)],Data[PM/km (mg)])</f>
        <v>#N/A</v>
      </c>
      <c r="M1575" s="126" t="e" cm="1">
        <f t="array" ref="M1575">_xlfn.XLOOKUP($A1575&amp;$Q$3,Data[Index]&amp;Data[Valid Test, Can be used for conformity (Y/N)],Data[CH4 (mg/km)])</f>
        <v>#N/A</v>
      </c>
      <c r="N1575" s="126" t="e" cm="1">
        <f t="array" ref="N1575">_xlfn.XLOOKUP($A1575&amp;$Q$3,Data[Index]&amp;Data[Valid Test, Can be used for conformity (Y/N)],Data[N20 (mg/km)])</f>
        <v>#N/A</v>
      </c>
      <c r="O1575" s="129" t="e" cm="1">
        <f t="array" ref="O1575">_xlfn.XLOOKUP($A1575&amp;$Q$3,Data[Index]&amp;Data[Valid Test, Can be used for conformity (Y/N)],Data[l/100km])</f>
        <v>#N/A</v>
      </c>
      <c r="P1575" s="138" t="e">
        <f>_xlfn.XLOOKUP($A1575,Data[Index],Data[Comments])</f>
        <v>#N/A</v>
      </c>
    </row>
    <row r="1576" spans="1:16" x14ac:dyDescent="0.2">
      <c r="A1576" s="129"/>
      <c r="B1576" s="129"/>
      <c r="C1576" s="129" t="e" cm="1">
        <f t="array" ref="C1576">_xlfn.XLOOKUP($A1576&amp;$Q$3&amp;$R$3,Data[Index]&amp;Data[Valid Test, Can be used for conformity (Y/N)]&amp;Data[Cycle],Data[Test Name])</f>
        <v>#N/A</v>
      </c>
      <c r="D1576" s="167" t="e" cm="1">
        <f t="array" ref="D1576">_xlfn.XLOOKUP($A1576&amp;$Q$3&amp;$R$3,Data[Index]&amp;Data[Valid Test, Can be used for conformity (Y/N)]&amp;Data[Cycle],Data[Mileage (Miles)])</f>
        <v>#N/A</v>
      </c>
      <c r="E1576" s="130" t="e" cm="1">
        <f t="array" ref="E1576">_xlfn.XLOOKUP($A1576&amp;$Q$3&amp;$R$3,Data[Index]&amp;Data[Valid Test, Can be used for conformity (Y/N)]&amp;Data[Cycle],Data[Date])</f>
        <v>#N/A</v>
      </c>
      <c r="F1576" s="129" t="e" cm="1">
        <f t="array" ref="F1576">_xlfn.XLOOKUP($A1576&amp;$Q$3&amp;$R$3,Data[Index]&amp;Data[Valid Test, Can be used for conformity (Y/N)]&amp;Data[Cycle],Data[CO/km (mg)])</f>
        <v>#N/A</v>
      </c>
      <c r="G1576" s="129" t="e" cm="1">
        <f t="array" ref="G1576">_xlfn.XLOOKUP($A1576&amp;$Q$3,Data[Index]&amp;Data[Valid Test, Can be used for conformity (Y/N)],Data[CO2/km (g)])</f>
        <v>#N/A</v>
      </c>
      <c r="H1576" s="129" t="e" cm="1">
        <f t="array" ref="H1576">_xlfn.XLOOKUP($A1576&amp;$Q$3,Data[Index]&amp;Data[Valid Test, Can be used for conformity (Y/N)],Data[THC/km (mg)])</f>
        <v>#N/A</v>
      </c>
      <c r="I1576" s="129" t="e" cm="1">
        <f t="array" ref="I1576">_xlfn.XLOOKUP($A1576&amp;$Q$3,Data[Index]&amp;Data[Valid Test, Can be used for conformity (Y/N)],Data[NOx/km (mg)])</f>
        <v>#N/A</v>
      </c>
      <c r="J1576" s="129" t="e" cm="1">
        <f t="array" ref="J1576">_xlfn.XLOOKUP($A1576&amp;$Q$3,Data[Index]&amp;Data[Valid Test, Can be used for conformity (Y/N)],Data[THC + NOx/km (mg)])</f>
        <v>#N/A</v>
      </c>
      <c r="K1576" s="142" t="e" cm="1">
        <f t="array" ref="K1576">_xlfn.XLOOKUP($A1576&amp;$Q$3,Data[Index]&amp;Data[Valid Test, Can be used for conformity (Y/N)],Data[PN/km ('#)])</f>
        <v>#N/A</v>
      </c>
      <c r="L1576" s="129" t="e" cm="1">
        <f t="array" ref="L1576">_xlfn.XLOOKUP($A1576&amp;$Q$3,Data[Index]&amp;Data[Valid Test, Can be used for conformity (Y/N)],Data[PM/km (mg)])</f>
        <v>#N/A</v>
      </c>
      <c r="M1576" s="126" t="e" cm="1">
        <f t="array" ref="M1576">_xlfn.XLOOKUP($A1576&amp;$Q$3,Data[Index]&amp;Data[Valid Test, Can be used for conformity (Y/N)],Data[CH4 (mg/km)])</f>
        <v>#N/A</v>
      </c>
      <c r="N1576" s="126" t="e" cm="1">
        <f t="array" ref="N1576">_xlfn.XLOOKUP($A1576&amp;$Q$3,Data[Index]&amp;Data[Valid Test, Can be used for conformity (Y/N)],Data[N20 (mg/km)])</f>
        <v>#N/A</v>
      </c>
      <c r="O1576" s="129" t="e" cm="1">
        <f t="array" ref="O1576">_xlfn.XLOOKUP($A1576&amp;$Q$3,Data[Index]&amp;Data[Valid Test, Can be used for conformity (Y/N)],Data[l/100km])</f>
        <v>#N/A</v>
      </c>
      <c r="P1576" s="138" t="e">
        <f>_xlfn.XLOOKUP($A1576,Data[Index],Data[Comments])</f>
        <v>#N/A</v>
      </c>
    </row>
    <row r="1577" spans="1:16" x14ac:dyDescent="0.2">
      <c r="A1577" s="129"/>
      <c r="B1577" s="129"/>
      <c r="C1577" s="129" t="e" cm="1">
        <f t="array" ref="C1577">_xlfn.XLOOKUP($A1577&amp;$Q$3&amp;$R$3,Data[Index]&amp;Data[Valid Test, Can be used for conformity (Y/N)]&amp;Data[Cycle],Data[Test Name])</f>
        <v>#N/A</v>
      </c>
      <c r="D1577" s="167" t="e" cm="1">
        <f t="array" ref="D1577">_xlfn.XLOOKUP($A1577&amp;$Q$3&amp;$R$3,Data[Index]&amp;Data[Valid Test, Can be used for conformity (Y/N)]&amp;Data[Cycle],Data[Mileage (Miles)])</f>
        <v>#N/A</v>
      </c>
      <c r="E1577" s="130" t="e" cm="1">
        <f t="array" ref="E1577">_xlfn.XLOOKUP($A1577&amp;$Q$3&amp;$R$3,Data[Index]&amp;Data[Valid Test, Can be used for conformity (Y/N)]&amp;Data[Cycle],Data[Date])</f>
        <v>#N/A</v>
      </c>
      <c r="F1577" s="129" t="e" cm="1">
        <f t="array" ref="F1577">_xlfn.XLOOKUP($A1577&amp;$Q$3&amp;$R$3,Data[Index]&amp;Data[Valid Test, Can be used for conformity (Y/N)]&amp;Data[Cycle],Data[CO/km (mg)])</f>
        <v>#N/A</v>
      </c>
      <c r="G1577" s="129" t="e" cm="1">
        <f t="array" ref="G1577">_xlfn.XLOOKUP($A1577&amp;$Q$3,Data[Index]&amp;Data[Valid Test, Can be used for conformity (Y/N)],Data[CO2/km (g)])</f>
        <v>#N/A</v>
      </c>
      <c r="H1577" s="129" t="e" cm="1">
        <f t="array" ref="H1577">_xlfn.XLOOKUP($A1577&amp;$Q$3,Data[Index]&amp;Data[Valid Test, Can be used for conformity (Y/N)],Data[THC/km (mg)])</f>
        <v>#N/A</v>
      </c>
      <c r="I1577" s="129" t="e" cm="1">
        <f t="array" ref="I1577">_xlfn.XLOOKUP($A1577&amp;$Q$3,Data[Index]&amp;Data[Valid Test, Can be used for conformity (Y/N)],Data[NOx/km (mg)])</f>
        <v>#N/A</v>
      </c>
      <c r="J1577" s="129" t="e" cm="1">
        <f t="array" ref="J1577">_xlfn.XLOOKUP($A1577&amp;$Q$3,Data[Index]&amp;Data[Valid Test, Can be used for conformity (Y/N)],Data[THC + NOx/km (mg)])</f>
        <v>#N/A</v>
      </c>
      <c r="K1577" s="142" t="e" cm="1">
        <f t="array" ref="K1577">_xlfn.XLOOKUP($A1577&amp;$Q$3,Data[Index]&amp;Data[Valid Test, Can be used for conformity (Y/N)],Data[PN/km ('#)])</f>
        <v>#N/A</v>
      </c>
      <c r="L1577" s="129" t="e" cm="1">
        <f t="array" ref="L1577">_xlfn.XLOOKUP($A1577&amp;$Q$3,Data[Index]&amp;Data[Valid Test, Can be used for conformity (Y/N)],Data[PM/km (mg)])</f>
        <v>#N/A</v>
      </c>
      <c r="M1577" s="126" t="e" cm="1">
        <f t="array" ref="M1577">_xlfn.XLOOKUP($A1577&amp;$Q$3,Data[Index]&amp;Data[Valid Test, Can be used for conformity (Y/N)],Data[CH4 (mg/km)])</f>
        <v>#N/A</v>
      </c>
      <c r="N1577" s="126" t="e" cm="1">
        <f t="array" ref="N1577">_xlfn.XLOOKUP($A1577&amp;$Q$3,Data[Index]&amp;Data[Valid Test, Can be used for conformity (Y/N)],Data[N20 (mg/km)])</f>
        <v>#N/A</v>
      </c>
      <c r="O1577" s="129" t="e" cm="1">
        <f t="array" ref="O1577">_xlfn.XLOOKUP($A1577&amp;$Q$3,Data[Index]&amp;Data[Valid Test, Can be used for conformity (Y/N)],Data[l/100km])</f>
        <v>#N/A</v>
      </c>
      <c r="P1577" s="138">
        <f>_xlfn.XLOOKUP($A1577,Data[Index],Data[Comments])</f>
        <v>0</v>
      </c>
    </row>
    <row r="1578" spans="1:16" x14ac:dyDescent="0.2">
      <c r="A1578" s="129"/>
      <c r="B1578" s="129"/>
      <c r="C1578" s="129" t="e" cm="1">
        <f t="array" ref="C1578">_xlfn.XLOOKUP($A1578&amp;$Q$3&amp;$R$3,Data[Index]&amp;Data[Valid Test, Can be used for conformity (Y/N)]&amp;Data[Cycle],Data[Test Name])</f>
        <v>#N/A</v>
      </c>
      <c r="D1578" s="167" t="e" cm="1">
        <f t="array" ref="D1578">_xlfn.XLOOKUP($A1578&amp;$Q$3&amp;$R$3,Data[Index]&amp;Data[Valid Test, Can be used for conformity (Y/N)]&amp;Data[Cycle],Data[Mileage (Miles)])</f>
        <v>#N/A</v>
      </c>
      <c r="E1578" s="130" t="e" cm="1">
        <f t="array" ref="E1578">_xlfn.XLOOKUP($A1578&amp;$Q$3&amp;$R$3,Data[Index]&amp;Data[Valid Test, Can be used for conformity (Y/N)]&amp;Data[Cycle],Data[Date])</f>
        <v>#N/A</v>
      </c>
      <c r="F1578" s="129" t="e" cm="1">
        <f t="array" ref="F1578">_xlfn.XLOOKUP($A1578&amp;$Q$3&amp;$R$3,Data[Index]&amp;Data[Valid Test, Can be used for conformity (Y/N)]&amp;Data[Cycle],Data[CO/km (mg)])</f>
        <v>#N/A</v>
      </c>
      <c r="G1578" s="129" t="e" cm="1">
        <f t="array" ref="G1578">_xlfn.XLOOKUP($A1578&amp;$Q$3,Data[Index]&amp;Data[Valid Test, Can be used for conformity (Y/N)],Data[CO2/km (g)])</f>
        <v>#N/A</v>
      </c>
      <c r="H1578" s="129" t="e" cm="1">
        <f t="array" ref="H1578">_xlfn.XLOOKUP($A1578&amp;$Q$3,Data[Index]&amp;Data[Valid Test, Can be used for conformity (Y/N)],Data[THC/km (mg)])</f>
        <v>#N/A</v>
      </c>
      <c r="I1578" s="129" t="e" cm="1">
        <f t="array" ref="I1578">_xlfn.XLOOKUP($A1578&amp;$Q$3,Data[Index]&amp;Data[Valid Test, Can be used for conformity (Y/N)],Data[NOx/km (mg)])</f>
        <v>#N/A</v>
      </c>
      <c r="J1578" s="129" t="e" cm="1">
        <f t="array" ref="J1578">_xlfn.XLOOKUP($A1578&amp;$Q$3,Data[Index]&amp;Data[Valid Test, Can be used for conformity (Y/N)],Data[THC + NOx/km (mg)])</f>
        <v>#N/A</v>
      </c>
      <c r="K1578" s="142" t="e" cm="1">
        <f t="array" ref="K1578">_xlfn.XLOOKUP($A1578&amp;$Q$3,Data[Index]&amp;Data[Valid Test, Can be used for conformity (Y/N)],Data[PN/km ('#)])</f>
        <v>#N/A</v>
      </c>
      <c r="L1578" s="129" t="e" cm="1">
        <f t="array" ref="L1578">_xlfn.XLOOKUP($A1578&amp;$Q$3,Data[Index]&amp;Data[Valid Test, Can be used for conformity (Y/N)],Data[PM/km (mg)])</f>
        <v>#N/A</v>
      </c>
      <c r="M1578" s="126" t="e" cm="1">
        <f t="array" ref="M1578">_xlfn.XLOOKUP($A1578&amp;$Q$3,Data[Index]&amp;Data[Valid Test, Can be used for conformity (Y/N)],Data[CH4 (mg/km)])</f>
        <v>#N/A</v>
      </c>
      <c r="N1578" s="126" t="e" cm="1">
        <f t="array" ref="N1578">_xlfn.XLOOKUP($A1578&amp;$Q$3,Data[Index]&amp;Data[Valid Test, Can be used for conformity (Y/N)],Data[N20 (mg/km)])</f>
        <v>#N/A</v>
      </c>
      <c r="O1578" s="129" t="e" cm="1">
        <f t="array" ref="O1578">_xlfn.XLOOKUP($A1578&amp;$Q$3,Data[Index]&amp;Data[Valid Test, Can be used for conformity (Y/N)],Data[l/100km])</f>
        <v>#N/A</v>
      </c>
      <c r="P1578" s="138">
        <f>_xlfn.XLOOKUP($A1578,Data[Index],Data[Comments])</f>
        <v>0</v>
      </c>
    </row>
    <row r="1579" spans="1:16" x14ac:dyDescent="0.2">
      <c r="A1579" s="129"/>
      <c r="B1579" s="129"/>
      <c r="C1579" s="129" t="e" cm="1">
        <f t="array" ref="C1579">_xlfn.XLOOKUP($A1579&amp;$Q$3&amp;$R$3,Data[Index]&amp;Data[Valid Test, Can be used for conformity (Y/N)]&amp;Data[Cycle],Data[Test Name])</f>
        <v>#N/A</v>
      </c>
      <c r="D1579" s="167" t="e" cm="1">
        <f t="array" ref="D1579">_xlfn.XLOOKUP($A1579&amp;$Q$3&amp;$R$3,Data[Index]&amp;Data[Valid Test, Can be used for conformity (Y/N)]&amp;Data[Cycle],Data[Mileage (Miles)])</f>
        <v>#N/A</v>
      </c>
      <c r="E1579" s="130" t="e" cm="1">
        <f t="array" ref="E1579">_xlfn.XLOOKUP($A1579&amp;$Q$3&amp;$R$3,Data[Index]&amp;Data[Valid Test, Can be used for conformity (Y/N)]&amp;Data[Cycle],Data[Date])</f>
        <v>#N/A</v>
      </c>
      <c r="F1579" s="129" t="e" cm="1">
        <f t="array" ref="F1579">_xlfn.XLOOKUP($A1579&amp;$Q$3&amp;$R$3,Data[Index]&amp;Data[Valid Test, Can be used for conformity (Y/N)]&amp;Data[Cycle],Data[CO/km (mg)])</f>
        <v>#N/A</v>
      </c>
      <c r="G1579" s="129" t="e" cm="1">
        <f t="array" ref="G1579">_xlfn.XLOOKUP($A1579&amp;$Q$3,Data[Index]&amp;Data[Valid Test, Can be used for conformity (Y/N)],Data[CO2/km (g)])</f>
        <v>#N/A</v>
      </c>
      <c r="H1579" s="129" t="e" cm="1">
        <f t="array" ref="H1579">_xlfn.XLOOKUP($A1579&amp;$Q$3,Data[Index]&amp;Data[Valid Test, Can be used for conformity (Y/N)],Data[THC/km (mg)])</f>
        <v>#N/A</v>
      </c>
      <c r="I1579" s="129" t="e" cm="1">
        <f t="array" ref="I1579">_xlfn.XLOOKUP($A1579&amp;$Q$3,Data[Index]&amp;Data[Valid Test, Can be used for conformity (Y/N)],Data[NOx/km (mg)])</f>
        <v>#N/A</v>
      </c>
      <c r="J1579" s="129" t="e" cm="1">
        <f t="array" ref="J1579">_xlfn.XLOOKUP($A1579&amp;$Q$3,Data[Index]&amp;Data[Valid Test, Can be used for conformity (Y/N)],Data[THC + NOx/km (mg)])</f>
        <v>#N/A</v>
      </c>
      <c r="K1579" s="142" t="e" cm="1">
        <f t="array" ref="K1579">_xlfn.XLOOKUP($A1579&amp;$Q$3,Data[Index]&amp;Data[Valid Test, Can be used for conformity (Y/N)],Data[PN/km ('#)])</f>
        <v>#N/A</v>
      </c>
      <c r="L1579" s="129" t="e" cm="1">
        <f t="array" ref="L1579">_xlfn.XLOOKUP($A1579&amp;$Q$3,Data[Index]&amp;Data[Valid Test, Can be used for conformity (Y/N)],Data[PM/km (mg)])</f>
        <v>#N/A</v>
      </c>
      <c r="M1579" s="126" t="e" cm="1">
        <f t="array" ref="M1579">_xlfn.XLOOKUP($A1579&amp;$Q$3,Data[Index]&amp;Data[Valid Test, Can be used for conformity (Y/N)],Data[CH4 (mg/km)])</f>
        <v>#N/A</v>
      </c>
      <c r="N1579" s="126" t="e" cm="1">
        <f t="array" ref="N1579">_xlfn.XLOOKUP($A1579&amp;$Q$3,Data[Index]&amp;Data[Valid Test, Can be used for conformity (Y/N)],Data[N20 (mg/km)])</f>
        <v>#N/A</v>
      </c>
      <c r="O1579" s="129" t="e" cm="1">
        <f t="array" ref="O1579">_xlfn.XLOOKUP($A1579&amp;$Q$3,Data[Index]&amp;Data[Valid Test, Can be used for conformity (Y/N)],Data[l/100km])</f>
        <v>#N/A</v>
      </c>
      <c r="P1579" s="138" t="e">
        <f>_xlfn.XLOOKUP($A1579,Data[Index],Data[Comments])</f>
        <v>#N/A</v>
      </c>
    </row>
    <row r="1580" spans="1:16" x14ac:dyDescent="0.2">
      <c r="A1580" s="129"/>
      <c r="B1580" s="129"/>
      <c r="C1580" s="129" t="e" cm="1">
        <f t="array" ref="C1580">_xlfn.XLOOKUP($A1580&amp;$Q$3&amp;$R$3,Data[Index]&amp;Data[Valid Test, Can be used for conformity (Y/N)]&amp;Data[Cycle],Data[Test Name])</f>
        <v>#N/A</v>
      </c>
      <c r="D1580" s="167" t="e" cm="1">
        <f t="array" ref="D1580">_xlfn.XLOOKUP($A1580&amp;$Q$3&amp;$R$3,Data[Index]&amp;Data[Valid Test, Can be used for conformity (Y/N)]&amp;Data[Cycle],Data[Mileage (Miles)])</f>
        <v>#N/A</v>
      </c>
      <c r="E1580" s="130" t="e" cm="1">
        <f t="array" ref="E1580">_xlfn.XLOOKUP($A1580&amp;$Q$3&amp;$R$3,Data[Index]&amp;Data[Valid Test, Can be used for conformity (Y/N)]&amp;Data[Cycle],Data[Date])</f>
        <v>#N/A</v>
      </c>
      <c r="F1580" s="129" t="e" cm="1">
        <f t="array" ref="F1580">_xlfn.XLOOKUP($A1580&amp;$Q$3&amp;$R$3,Data[Index]&amp;Data[Valid Test, Can be used for conformity (Y/N)]&amp;Data[Cycle],Data[CO/km (mg)])</f>
        <v>#N/A</v>
      </c>
      <c r="G1580" s="129" t="e" cm="1">
        <f t="array" ref="G1580">_xlfn.XLOOKUP($A1580&amp;$Q$3,Data[Index]&amp;Data[Valid Test, Can be used for conformity (Y/N)],Data[CO2/km (g)])</f>
        <v>#N/A</v>
      </c>
      <c r="H1580" s="129" t="e" cm="1">
        <f t="array" ref="H1580">_xlfn.XLOOKUP($A1580&amp;$Q$3,Data[Index]&amp;Data[Valid Test, Can be used for conformity (Y/N)],Data[THC/km (mg)])</f>
        <v>#N/A</v>
      </c>
      <c r="I1580" s="129" t="e" cm="1">
        <f t="array" ref="I1580">_xlfn.XLOOKUP($A1580&amp;$Q$3,Data[Index]&amp;Data[Valid Test, Can be used for conformity (Y/N)],Data[NOx/km (mg)])</f>
        <v>#N/A</v>
      </c>
      <c r="J1580" s="129" t="e" cm="1">
        <f t="array" ref="J1580">_xlfn.XLOOKUP($A1580&amp;$Q$3,Data[Index]&amp;Data[Valid Test, Can be used for conformity (Y/N)],Data[THC + NOx/km (mg)])</f>
        <v>#N/A</v>
      </c>
      <c r="K1580" s="142" t="e" cm="1">
        <f t="array" ref="K1580">_xlfn.XLOOKUP($A1580&amp;$Q$3,Data[Index]&amp;Data[Valid Test, Can be used for conformity (Y/N)],Data[PN/km ('#)])</f>
        <v>#N/A</v>
      </c>
      <c r="L1580" s="129" t="e" cm="1">
        <f t="array" ref="L1580">_xlfn.XLOOKUP($A1580&amp;$Q$3,Data[Index]&amp;Data[Valid Test, Can be used for conformity (Y/N)],Data[PM/km (mg)])</f>
        <v>#N/A</v>
      </c>
      <c r="M1580" s="126" t="e" cm="1">
        <f t="array" ref="M1580">_xlfn.XLOOKUP($A1580&amp;$Q$3,Data[Index]&amp;Data[Valid Test, Can be used for conformity (Y/N)],Data[CH4 (mg/km)])</f>
        <v>#N/A</v>
      </c>
      <c r="N1580" s="126" t="e" cm="1">
        <f t="array" ref="N1580">_xlfn.XLOOKUP($A1580&amp;$Q$3,Data[Index]&amp;Data[Valid Test, Can be used for conformity (Y/N)],Data[N20 (mg/km)])</f>
        <v>#N/A</v>
      </c>
      <c r="O1580" s="129" t="e" cm="1">
        <f t="array" ref="O1580">_xlfn.XLOOKUP($A1580&amp;$Q$3,Data[Index]&amp;Data[Valid Test, Can be used for conformity (Y/N)],Data[l/100km])</f>
        <v>#N/A</v>
      </c>
      <c r="P1580" s="138">
        <f>_xlfn.XLOOKUP($A1580,Data[Index],Data[Comments])</f>
        <v>0</v>
      </c>
    </row>
    <row r="1581" spans="1:16" x14ac:dyDescent="0.2">
      <c r="A1581" s="129"/>
      <c r="B1581" s="129"/>
      <c r="C1581" s="129" t="e" cm="1">
        <f t="array" ref="C1581">_xlfn.XLOOKUP($A1581&amp;$Q$3&amp;$R$3,Data[Index]&amp;Data[Valid Test, Can be used for conformity (Y/N)]&amp;Data[Cycle],Data[Test Name])</f>
        <v>#N/A</v>
      </c>
      <c r="D1581" s="167" t="e" cm="1">
        <f t="array" ref="D1581">_xlfn.XLOOKUP($A1581&amp;$Q$3&amp;$R$3,Data[Index]&amp;Data[Valid Test, Can be used for conformity (Y/N)]&amp;Data[Cycle],Data[Mileage (Miles)])</f>
        <v>#N/A</v>
      </c>
      <c r="E1581" s="130" t="e" cm="1">
        <f t="array" ref="E1581">_xlfn.XLOOKUP($A1581&amp;$Q$3&amp;$R$3,Data[Index]&amp;Data[Valid Test, Can be used for conformity (Y/N)]&amp;Data[Cycle],Data[Date])</f>
        <v>#N/A</v>
      </c>
      <c r="F1581" s="129" t="e" cm="1">
        <f t="array" ref="F1581">_xlfn.XLOOKUP($A1581&amp;$Q$3&amp;$R$3,Data[Index]&amp;Data[Valid Test, Can be used for conformity (Y/N)]&amp;Data[Cycle],Data[CO/km (mg)])</f>
        <v>#N/A</v>
      </c>
      <c r="G1581" s="129" t="e" cm="1">
        <f t="array" ref="G1581">_xlfn.XLOOKUP($A1581&amp;$Q$3,Data[Index]&amp;Data[Valid Test, Can be used for conformity (Y/N)],Data[CO2/km (g)])</f>
        <v>#N/A</v>
      </c>
      <c r="H1581" s="129" t="e" cm="1">
        <f t="array" ref="H1581">_xlfn.XLOOKUP($A1581&amp;$Q$3,Data[Index]&amp;Data[Valid Test, Can be used for conformity (Y/N)],Data[THC/km (mg)])</f>
        <v>#N/A</v>
      </c>
      <c r="I1581" s="129" t="e" cm="1">
        <f t="array" ref="I1581">_xlfn.XLOOKUP($A1581&amp;$Q$3,Data[Index]&amp;Data[Valid Test, Can be used for conformity (Y/N)],Data[NOx/km (mg)])</f>
        <v>#N/A</v>
      </c>
      <c r="J1581" s="129" t="e" cm="1">
        <f t="array" ref="J1581">_xlfn.XLOOKUP($A1581&amp;$Q$3,Data[Index]&amp;Data[Valid Test, Can be used for conformity (Y/N)],Data[THC + NOx/km (mg)])</f>
        <v>#N/A</v>
      </c>
      <c r="K1581" s="142" t="e" cm="1">
        <f t="array" ref="K1581">_xlfn.XLOOKUP($A1581&amp;$Q$3,Data[Index]&amp;Data[Valid Test, Can be used for conformity (Y/N)],Data[PN/km ('#)])</f>
        <v>#N/A</v>
      </c>
      <c r="L1581" s="129" t="e" cm="1">
        <f t="array" ref="L1581">_xlfn.XLOOKUP($A1581&amp;$Q$3,Data[Index]&amp;Data[Valid Test, Can be used for conformity (Y/N)],Data[PM/km (mg)])</f>
        <v>#N/A</v>
      </c>
      <c r="M1581" s="126" t="e" cm="1">
        <f t="array" ref="M1581">_xlfn.XLOOKUP($A1581&amp;$Q$3,Data[Index]&amp;Data[Valid Test, Can be used for conformity (Y/N)],Data[CH4 (mg/km)])</f>
        <v>#N/A</v>
      </c>
      <c r="N1581" s="126" t="e" cm="1">
        <f t="array" ref="N1581">_xlfn.XLOOKUP($A1581&amp;$Q$3,Data[Index]&amp;Data[Valid Test, Can be used for conformity (Y/N)],Data[N20 (mg/km)])</f>
        <v>#N/A</v>
      </c>
      <c r="O1581" s="129" t="e" cm="1">
        <f t="array" ref="O1581">_xlfn.XLOOKUP($A1581&amp;$Q$3,Data[Index]&amp;Data[Valid Test, Can be used for conformity (Y/N)],Data[l/100km])</f>
        <v>#N/A</v>
      </c>
      <c r="P1581" s="138">
        <f>_xlfn.XLOOKUP($A1581,Data[Index],Data[Comments])</f>
        <v>0</v>
      </c>
    </row>
    <row r="1582" spans="1:16" x14ac:dyDescent="0.2">
      <c r="A1582" s="129"/>
      <c r="B1582" s="129"/>
      <c r="C1582" s="129" t="e" cm="1">
        <f t="array" ref="C1582">_xlfn.XLOOKUP($A1582&amp;$Q$3&amp;$R$3,Data[Index]&amp;Data[Valid Test, Can be used for conformity (Y/N)]&amp;Data[Cycle],Data[Test Name])</f>
        <v>#N/A</v>
      </c>
      <c r="D1582" s="167" t="e" cm="1">
        <f t="array" ref="D1582">_xlfn.XLOOKUP($A1582&amp;$Q$3&amp;$R$3,Data[Index]&amp;Data[Valid Test, Can be used for conformity (Y/N)]&amp;Data[Cycle],Data[Mileage (Miles)])</f>
        <v>#N/A</v>
      </c>
      <c r="E1582" s="130" t="e" cm="1">
        <f t="array" ref="E1582">_xlfn.XLOOKUP($A1582&amp;$Q$3&amp;$R$3,Data[Index]&amp;Data[Valid Test, Can be used for conformity (Y/N)]&amp;Data[Cycle],Data[Date])</f>
        <v>#N/A</v>
      </c>
      <c r="F1582" s="129" t="e" cm="1">
        <f t="array" ref="F1582">_xlfn.XLOOKUP($A1582&amp;$Q$3&amp;$R$3,Data[Index]&amp;Data[Valid Test, Can be used for conformity (Y/N)]&amp;Data[Cycle],Data[CO/km (mg)])</f>
        <v>#N/A</v>
      </c>
      <c r="G1582" s="129" t="e" cm="1">
        <f t="array" ref="G1582">_xlfn.XLOOKUP($A1582&amp;$Q$3,Data[Index]&amp;Data[Valid Test, Can be used for conformity (Y/N)],Data[CO2/km (g)])</f>
        <v>#N/A</v>
      </c>
      <c r="H1582" s="129" t="e" cm="1">
        <f t="array" ref="H1582">_xlfn.XLOOKUP($A1582&amp;$Q$3,Data[Index]&amp;Data[Valid Test, Can be used for conformity (Y/N)],Data[THC/km (mg)])</f>
        <v>#N/A</v>
      </c>
      <c r="I1582" s="129" t="e" cm="1">
        <f t="array" ref="I1582">_xlfn.XLOOKUP($A1582&amp;$Q$3,Data[Index]&amp;Data[Valid Test, Can be used for conformity (Y/N)],Data[NOx/km (mg)])</f>
        <v>#N/A</v>
      </c>
      <c r="J1582" s="129" t="e" cm="1">
        <f t="array" ref="J1582">_xlfn.XLOOKUP($A1582&amp;$Q$3,Data[Index]&amp;Data[Valid Test, Can be used for conformity (Y/N)],Data[THC + NOx/km (mg)])</f>
        <v>#N/A</v>
      </c>
      <c r="K1582" s="142" t="e" cm="1">
        <f t="array" ref="K1582">_xlfn.XLOOKUP($A1582&amp;$Q$3,Data[Index]&amp;Data[Valid Test, Can be used for conformity (Y/N)],Data[PN/km ('#)])</f>
        <v>#N/A</v>
      </c>
      <c r="L1582" s="129" t="e" cm="1">
        <f t="array" ref="L1582">_xlfn.XLOOKUP($A1582&amp;$Q$3,Data[Index]&amp;Data[Valid Test, Can be used for conformity (Y/N)],Data[PM/km (mg)])</f>
        <v>#N/A</v>
      </c>
      <c r="M1582" s="126" t="e" cm="1">
        <f t="array" ref="M1582">_xlfn.XLOOKUP($A1582&amp;$Q$3,Data[Index]&amp;Data[Valid Test, Can be used for conformity (Y/N)],Data[CH4 (mg/km)])</f>
        <v>#N/A</v>
      </c>
      <c r="N1582" s="126" t="e" cm="1">
        <f t="array" ref="N1582">_xlfn.XLOOKUP($A1582&amp;$Q$3,Data[Index]&amp;Data[Valid Test, Can be used for conformity (Y/N)],Data[N20 (mg/km)])</f>
        <v>#N/A</v>
      </c>
      <c r="O1582" s="129" t="e" cm="1">
        <f t="array" ref="O1582">_xlfn.XLOOKUP($A1582&amp;$Q$3,Data[Index]&amp;Data[Valid Test, Can be used for conformity (Y/N)],Data[l/100km])</f>
        <v>#N/A</v>
      </c>
      <c r="P1582" s="138" t="e">
        <f>_xlfn.XLOOKUP($A1582,Data[Index],Data[Comments])</f>
        <v>#N/A</v>
      </c>
    </row>
    <row r="1583" spans="1:16" x14ac:dyDescent="0.2">
      <c r="A1583" s="129"/>
      <c r="B1583" s="129"/>
      <c r="C1583" s="129" t="e" cm="1">
        <f t="array" ref="C1583">_xlfn.XLOOKUP($A1583&amp;$Q$3&amp;$R$3,Data[Index]&amp;Data[Valid Test, Can be used for conformity (Y/N)]&amp;Data[Cycle],Data[Test Name])</f>
        <v>#N/A</v>
      </c>
      <c r="D1583" s="167" t="e" cm="1">
        <f t="array" ref="D1583">_xlfn.XLOOKUP($A1583&amp;$Q$3&amp;$R$3,Data[Index]&amp;Data[Valid Test, Can be used for conformity (Y/N)]&amp;Data[Cycle],Data[Mileage (Miles)])</f>
        <v>#N/A</v>
      </c>
      <c r="E1583" s="130" t="e" cm="1">
        <f t="array" ref="E1583">_xlfn.XLOOKUP($A1583&amp;$Q$3&amp;$R$3,Data[Index]&amp;Data[Valid Test, Can be used for conformity (Y/N)]&amp;Data[Cycle],Data[Date])</f>
        <v>#N/A</v>
      </c>
      <c r="F1583" s="129" t="e" cm="1">
        <f t="array" ref="F1583">_xlfn.XLOOKUP($A1583&amp;$Q$3&amp;$R$3,Data[Index]&amp;Data[Valid Test, Can be used for conformity (Y/N)]&amp;Data[Cycle],Data[CO/km (mg)])</f>
        <v>#N/A</v>
      </c>
      <c r="G1583" s="129" t="e" cm="1">
        <f t="array" ref="G1583">_xlfn.XLOOKUP($A1583&amp;$Q$3,Data[Index]&amp;Data[Valid Test, Can be used for conformity (Y/N)],Data[CO2/km (g)])</f>
        <v>#N/A</v>
      </c>
      <c r="H1583" s="129" t="e" cm="1">
        <f t="array" ref="H1583">_xlfn.XLOOKUP($A1583&amp;$Q$3,Data[Index]&amp;Data[Valid Test, Can be used for conformity (Y/N)],Data[THC/km (mg)])</f>
        <v>#N/A</v>
      </c>
      <c r="I1583" s="129" t="e" cm="1">
        <f t="array" ref="I1583">_xlfn.XLOOKUP($A1583&amp;$Q$3,Data[Index]&amp;Data[Valid Test, Can be used for conformity (Y/N)],Data[NOx/km (mg)])</f>
        <v>#N/A</v>
      </c>
      <c r="J1583" s="129" t="e" cm="1">
        <f t="array" ref="J1583">_xlfn.XLOOKUP($A1583&amp;$Q$3,Data[Index]&amp;Data[Valid Test, Can be used for conformity (Y/N)],Data[THC + NOx/km (mg)])</f>
        <v>#N/A</v>
      </c>
      <c r="K1583" s="142" t="e" cm="1">
        <f t="array" ref="K1583">_xlfn.XLOOKUP($A1583&amp;$Q$3,Data[Index]&amp;Data[Valid Test, Can be used for conformity (Y/N)],Data[PN/km ('#)])</f>
        <v>#N/A</v>
      </c>
      <c r="L1583" s="129" t="e" cm="1">
        <f t="array" ref="L1583">_xlfn.XLOOKUP($A1583&amp;$Q$3,Data[Index]&amp;Data[Valid Test, Can be used for conformity (Y/N)],Data[PM/km (mg)])</f>
        <v>#N/A</v>
      </c>
      <c r="M1583" s="126" t="e" cm="1">
        <f t="array" ref="M1583">_xlfn.XLOOKUP($A1583&amp;$Q$3,Data[Index]&amp;Data[Valid Test, Can be used for conformity (Y/N)],Data[CH4 (mg/km)])</f>
        <v>#N/A</v>
      </c>
      <c r="N1583" s="126" t="e" cm="1">
        <f t="array" ref="N1583">_xlfn.XLOOKUP($A1583&amp;$Q$3,Data[Index]&amp;Data[Valid Test, Can be used for conformity (Y/N)],Data[N20 (mg/km)])</f>
        <v>#N/A</v>
      </c>
      <c r="O1583" s="129" t="e" cm="1">
        <f t="array" ref="O1583">_xlfn.XLOOKUP($A1583&amp;$Q$3,Data[Index]&amp;Data[Valid Test, Can be used for conformity (Y/N)],Data[l/100km])</f>
        <v>#N/A</v>
      </c>
      <c r="P1583" s="138" t="e">
        <f>_xlfn.XLOOKUP($A1583,Data[Index],Data[Comments])</f>
        <v>#N/A</v>
      </c>
    </row>
    <row r="1584" spans="1:16" x14ac:dyDescent="0.2">
      <c r="A1584" s="129"/>
      <c r="B1584" s="129"/>
      <c r="C1584" s="129" t="e" cm="1">
        <f t="array" ref="C1584">_xlfn.XLOOKUP($A1584&amp;$Q$3&amp;$R$3,Data[Index]&amp;Data[Valid Test, Can be used for conformity (Y/N)]&amp;Data[Cycle],Data[Test Name])</f>
        <v>#N/A</v>
      </c>
      <c r="D1584" s="167" t="e" cm="1">
        <f t="array" ref="D1584">_xlfn.XLOOKUP($A1584&amp;$Q$3&amp;$R$3,Data[Index]&amp;Data[Valid Test, Can be used for conformity (Y/N)]&amp;Data[Cycle],Data[Mileage (Miles)])</f>
        <v>#N/A</v>
      </c>
      <c r="E1584" s="130" t="e" cm="1">
        <f t="array" ref="E1584">_xlfn.XLOOKUP($A1584&amp;$Q$3&amp;$R$3,Data[Index]&amp;Data[Valid Test, Can be used for conformity (Y/N)]&amp;Data[Cycle],Data[Date])</f>
        <v>#N/A</v>
      </c>
      <c r="F1584" s="129" t="e" cm="1">
        <f t="array" ref="F1584">_xlfn.XLOOKUP($A1584&amp;$Q$3&amp;$R$3,Data[Index]&amp;Data[Valid Test, Can be used for conformity (Y/N)]&amp;Data[Cycle],Data[CO/km (mg)])</f>
        <v>#N/A</v>
      </c>
      <c r="G1584" s="129" t="e" cm="1">
        <f t="array" ref="G1584">_xlfn.XLOOKUP($A1584&amp;$Q$3,Data[Index]&amp;Data[Valid Test, Can be used for conformity (Y/N)],Data[CO2/km (g)])</f>
        <v>#N/A</v>
      </c>
      <c r="H1584" s="129" t="e" cm="1">
        <f t="array" ref="H1584">_xlfn.XLOOKUP($A1584&amp;$Q$3,Data[Index]&amp;Data[Valid Test, Can be used for conformity (Y/N)],Data[THC/km (mg)])</f>
        <v>#N/A</v>
      </c>
      <c r="I1584" s="129" t="e" cm="1">
        <f t="array" ref="I1584">_xlfn.XLOOKUP($A1584&amp;$Q$3,Data[Index]&amp;Data[Valid Test, Can be used for conformity (Y/N)],Data[NOx/km (mg)])</f>
        <v>#N/A</v>
      </c>
      <c r="J1584" s="129" t="e" cm="1">
        <f t="array" ref="J1584">_xlfn.XLOOKUP($A1584&amp;$Q$3,Data[Index]&amp;Data[Valid Test, Can be used for conformity (Y/N)],Data[THC + NOx/km (mg)])</f>
        <v>#N/A</v>
      </c>
      <c r="K1584" s="142" t="e" cm="1">
        <f t="array" ref="K1584">_xlfn.XLOOKUP($A1584&amp;$Q$3,Data[Index]&amp;Data[Valid Test, Can be used for conformity (Y/N)],Data[PN/km ('#)])</f>
        <v>#N/A</v>
      </c>
      <c r="L1584" s="129" t="e" cm="1">
        <f t="array" ref="L1584">_xlfn.XLOOKUP($A1584&amp;$Q$3,Data[Index]&amp;Data[Valid Test, Can be used for conformity (Y/N)],Data[PM/km (mg)])</f>
        <v>#N/A</v>
      </c>
      <c r="M1584" s="126" t="e" cm="1">
        <f t="array" ref="M1584">_xlfn.XLOOKUP($A1584&amp;$Q$3,Data[Index]&amp;Data[Valid Test, Can be used for conformity (Y/N)],Data[CH4 (mg/km)])</f>
        <v>#N/A</v>
      </c>
      <c r="N1584" s="126" t="e" cm="1">
        <f t="array" ref="N1584">_xlfn.XLOOKUP($A1584&amp;$Q$3,Data[Index]&amp;Data[Valid Test, Can be used for conformity (Y/N)],Data[N20 (mg/km)])</f>
        <v>#N/A</v>
      </c>
      <c r="O1584" s="129" t="e" cm="1">
        <f t="array" ref="O1584">_xlfn.XLOOKUP($A1584&amp;$Q$3,Data[Index]&amp;Data[Valid Test, Can be used for conformity (Y/N)],Data[l/100km])</f>
        <v>#N/A</v>
      </c>
      <c r="P1584" s="138" t="e">
        <f>_xlfn.XLOOKUP($A1584,Data[Index],Data[Comments])</f>
        <v>#N/A</v>
      </c>
    </row>
    <row r="1585" spans="1:16" x14ac:dyDescent="0.2">
      <c r="A1585" s="129"/>
      <c r="B1585" s="129"/>
      <c r="C1585" s="129" t="e" cm="1">
        <f t="array" ref="C1585">_xlfn.XLOOKUP($A1585&amp;$Q$3&amp;$R$3,Data[Index]&amp;Data[Valid Test, Can be used for conformity (Y/N)]&amp;Data[Cycle],Data[Test Name])</f>
        <v>#N/A</v>
      </c>
      <c r="D1585" s="167" t="e" cm="1">
        <f t="array" ref="D1585">_xlfn.XLOOKUP($A1585&amp;$Q$3&amp;$R$3,Data[Index]&amp;Data[Valid Test, Can be used for conformity (Y/N)]&amp;Data[Cycle],Data[Mileage (Miles)])</f>
        <v>#N/A</v>
      </c>
      <c r="E1585" s="130" t="e" cm="1">
        <f t="array" ref="E1585">_xlfn.XLOOKUP($A1585&amp;$Q$3&amp;$R$3,Data[Index]&amp;Data[Valid Test, Can be used for conformity (Y/N)]&amp;Data[Cycle],Data[Date])</f>
        <v>#N/A</v>
      </c>
      <c r="F1585" s="129" t="e" cm="1">
        <f t="array" ref="F1585">_xlfn.XLOOKUP($A1585&amp;$Q$3&amp;$R$3,Data[Index]&amp;Data[Valid Test, Can be used for conformity (Y/N)]&amp;Data[Cycle],Data[CO/km (mg)])</f>
        <v>#N/A</v>
      </c>
      <c r="G1585" s="129" t="e" cm="1">
        <f t="array" ref="G1585">_xlfn.XLOOKUP($A1585&amp;$Q$3,Data[Index]&amp;Data[Valid Test, Can be used for conformity (Y/N)],Data[CO2/km (g)])</f>
        <v>#N/A</v>
      </c>
      <c r="H1585" s="129" t="e" cm="1">
        <f t="array" ref="H1585">_xlfn.XLOOKUP($A1585&amp;$Q$3,Data[Index]&amp;Data[Valid Test, Can be used for conformity (Y/N)],Data[THC/km (mg)])</f>
        <v>#N/A</v>
      </c>
      <c r="I1585" s="129" t="e" cm="1">
        <f t="array" ref="I1585">_xlfn.XLOOKUP($A1585&amp;$Q$3,Data[Index]&amp;Data[Valid Test, Can be used for conformity (Y/N)],Data[NOx/km (mg)])</f>
        <v>#N/A</v>
      </c>
      <c r="J1585" s="129" t="e" cm="1">
        <f t="array" ref="J1585">_xlfn.XLOOKUP($A1585&amp;$Q$3,Data[Index]&amp;Data[Valid Test, Can be used for conformity (Y/N)],Data[THC + NOx/km (mg)])</f>
        <v>#N/A</v>
      </c>
      <c r="K1585" s="142" t="e" cm="1">
        <f t="array" ref="K1585">_xlfn.XLOOKUP($A1585&amp;$Q$3,Data[Index]&amp;Data[Valid Test, Can be used for conformity (Y/N)],Data[PN/km ('#)])</f>
        <v>#N/A</v>
      </c>
      <c r="L1585" s="129" t="e" cm="1">
        <f t="array" ref="L1585">_xlfn.XLOOKUP($A1585&amp;$Q$3,Data[Index]&amp;Data[Valid Test, Can be used for conformity (Y/N)],Data[PM/km (mg)])</f>
        <v>#N/A</v>
      </c>
      <c r="M1585" s="126" t="e" cm="1">
        <f t="array" ref="M1585">_xlfn.XLOOKUP($A1585&amp;$Q$3,Data[Index]&amp;Data[Valid Test, Can be used for conformity (Y/N)],Data[CH4 (mg/km)])</f>
        <v>#N/A</v>
      </c>
      <c r="N1585" s="126" t="e" cm="1">
        <f t="array" ref="N1585">_xlfn.XLOOKUP($A1585&amp;$Q$3,Data[Index]&amp;Data[Valid Test, Can be used for conformity (Y/N)],Data[N20 (mg/km)])</f>
        <v>#N/A</v>
      </c>
      <c r="O1585" s="129" t="e" cm="1">
        <f t="array" ref="O1585">_xlfn.XLOOKUP($A1585&amp;$Q$3,Data[Index]&amp;Data[Valid Test, Can be used for conformity (Y/N)],Data[l/100km])</f>
        <v>#N/A</v>
      </c>
      <c r="P1585" s="138">
        <f>_xlfn.XLOOKUP($A1585,Data[Index],Data[Comments])</f>
        <v>0</v>
      </c>
    </row>
    <row r="1586" spans="1:16" x14ac:dyDescent="0.2">
      <c r="A1586" s="129"/>
      <c r="B1586" s="129"/>
      <c r="C1586" s="129" t="e" cm="1">
        <f t="array" ref="C1586">_xlfn.XLOOKUP($A1586&amp;$Q$3&amp;$R$3,Data[Index]&amp;Data[Valid Test, Can be used for conformity (Y/N)]&amp;Data[Cycle],Data[Test Name])</f>
        <v>#N/A</v>
      </c>
      <c r="D1586" s="167" t="e" cm="1">
        <f t="array" ref="D1586">_xlfn.XLOOKUP($A1586&amp;$Q$3&amp;$R$3,Data[Index]&amp;Data[Valid Test, Can be used for conformity (Y/N)]&amp;Data[Cycle],Data[Mileage (Miles)])</f>
        <v>#N/A</v>
      </c>
      <c r="E1586" s="130" t="e" cm="1">
        <f t="array" ref="E1586">_xlfn.XLOOKUP($A1586&amp;$Q$3&amp;$R$3,Data[Index]&amp;Data[Valid Test, Can be used for conformity (Y/N)]&amp;Data[Cycle],Data[Date])</f>
        <v>#N/A</v>
      </c>
      <c r="F1586" s="129" t="e" cm="1">
        <f t="array" ref="F1586">_xlfn.XLOOKUP($A1586&amp;$Q$3&amp;$R$3,Data[Index]&amp;Data[Valid Test, Can be used for conformity (Y/N)]&amp;Data[Cycle],Data[CO/km (mg)])</f>
        <v>#N/A</v>
      </c>
      <c r="G1586" s="129" t="e" cm="1">
        <f t="array" ref="G1586">_xlfn.XLOOKUP($A1586&amp;$Q$3,Data[Index]&amp;Data[Valid Test, Can be used for conformity (Y/N)],Data[CO2/km (g)])</f>
        <v>#N/A</v>
      </c>
      <c r="H1586" s="129" t="e" cm="1">
        <f t="array" ref="H1586">_xlfn.XLOOKUP($A1586&amp;$Q$3,Data[Index]&amp;Data[Valid Test, Can be used for conformity (Y/N)],Data[THC/km (mg)])</f>
        <v>#N/A</v>
      </c>
      <c r="I1586" s="129" t="e" cm="1">
        <f t="array" ref="I1586">_xlfn.XLOOKUP($A1586&amp;$Q$3,Data[Index]&amp;Data[Valid Test, Can be used for conformity (Y/N)],Data[NOx/km (mg)])</f>
        <v>#N/A</v>
      </c>
      <c r="J1586" s="129" t="e" cm="1">
        <f t="array" ref="J1586">_xlfn.XLOOKUP($A1586&amp;$Q$3,Data[Index]&amp;Data[Valid Test, Can be used for conformity (Y/N)],Data[THC + NOx/km (mg)])</f>
        <v>#N/A</v>
      </c>
      <c r="K1586" s="142" t="e" cm="1">
        <f t="array" ref="K1586">_xlfn.XLOOKUP($A1586&amp;$Q$3,Data[Index]&amp;Data[Valid Test, Can be used for conformity (Y/N)],Data[PN/km ('#)])</f>
        <v>#N/A</v>
      </c>
      <c r="L1586" s="129" t="e" cm="1">
        <f t="array" ref="L1586">_xlfn.XLOOKUP($A1586&amp;$Q$3,Data[Index]&amp;Data[Valid Test, Can be used for conformity (Y/N)],Data[PM/km (mg)])</f>
        <v>#N/A</v>
      </c>
      <c r="M1586" s="126" t="e" cm="1">
        <f t="array" ref="M1586">_xlfn.XLOOKUP($A1586&amp;$Q$3,Data[Index]&amp;Data[Valid Test, Can be used for conformity (Y/N)],Data[CH4 (mg/km)])</f>
        <v>#N/A</v>
      </c>
      <c r="N1586" s="126" t="e" cm="1">
        <f t="array" ref="N1586">_xlfn.XLOOKUP($A1586&amp;$Q$3,Data[Index]&amp;Data[Valid Test, Can be used for conformity (Y/N)],Data[N20 (mg/km)])</f>
        <v>#N/A</v>
      </c>
      <c r="O1586" s="129" t="e" cm="1">
        <f t="array" ref="O1586">_xlfn.XLOOKUP($A1586&amp;$Q$3,Data[Index]&amp;Data[Valid Test, Can be used for conformity (Y/N)],Data[l/100km])</f>
        <v>#N/A</v>
      </c>
      <c r="P1586" s="138">
        <f>_xlfn.XLOOKUP($A1586,Data[Index],Data[Comments])</f>
        <v>0</v>
      </c>
    </row>
    <row r="1587" spans="1:16" x14ac:dyDescent="0.2">
      <c r="A1587" s="129"/>
      <c r="B1587" s="129"/>
      <c r="C1587" s="129" t="e" cm="1">
        <f t="array" ref="C1587">_xlfn.XLOOKUP($A1587&amp;$Q$3&amp;$R$3,Data[Index]&amp;Data[Valid Test, Can be used for conformity (Y/N)]&amp;Data[Cycle],Data[Test Name])</f>
        <v>#N/A</v>
      </c>
      <c r="D1587" s="167" t="e" cm="1">
        <f t="array" ref="D1587">_xlfn.XLOOKUP($A1587&amp;$Q$3&amp;$R$3,Data[Index]&amp;Data[Valid Test, Can be used for conformity (Y/N)]&amp;Data[Cycle],Data[Mileage (Miles)])</f>
        <v>#N/A</v>
      </c>
      <c r="E1587" s="130" t="e" cm="1">
        <f t="array" ref="E1587">_xlfn.XLOOKUP($A1587&amp;$Q$3&amp;$R$3,Data[Index]&amp;Data[Valid Test, Can be used for conformity (Y/N)]&amp;Data[Cycle],Data[Date])</f>
        <v>#N/A</v>
      </c>
      <c r="F1587" s="129" t="e" cm="1">
        <f t="array" ref="F1587">_xlfn.XLOOKUP($A1587&amp;$Q$3&amp;$R$3,Data[Index]&amp;Data[Valid Test, Can be used for conformity (Y/N)]&amp;Data[Cycle],Data[CO/km (mg)])</f>
        <v>#N/A</v>
      </c>
      <c r="G1587" s="129" t="e" cm="1">
        <f t="array" ref="G1587">_xlfn.XLOOKUP($A1587&amp;$Q$3,Data[Index]&amp;Data[Valid Test, Can be used for conformity (Y/N)],Data[CO2/km (g)])</f>
        <v>#N/A</v>
      </c>
      <c r="H1587" s="129" t="e" cm="1">
        <f t="array" ref="H1587">_xlfn.XLOOKUP($A1587&amp;$Q$3,Data[Index]&amp;Data[Valid Test, Can be used for conformity (Y/N)],Data[THC/km (mg)])</f>
        <v>#N/A</v>
      </c>
      <c r="I1587" s="129" t="e" cm="1">
        <f t="array" ref="I1587">_xlfn.XLOOKUP($A1587&amp;$Q$3,Data[Index]&amp;Data[Valid Test, Can be used for conformity (Y/N)],Data[NOx/km (mg)])</f>
        <v>#N/A</v>
      </c>
      <c r="J1587" s="129" t="e" cm="1">
        <f t="array" ref="J1587">_xlfn.XLOOKUP($A1587&amp;$Q$3,Data[Index]&amp;Data[Valid Test, Can be used for conformity (Y/N)],Data[THC + NOx/km (mg)])</f>
        <v>#N/A</v>
      </c>
      <c r="K1587" s="142" t="e" cm="1">
        <f t="array" ref="K1587">_xlfn.XLOOKUP($A1587&amp;$Q$3,Data[Index]&amp;Data[Valid Test, Can be used for conformity (Y/N)],Data[PN/km ('#)])</f>
        <v>#N/A</v>
      </c>
      <c r="L1587" s="129" t="e" cm="1">
        <f t="array" ref="L1587">_xlfn.XLOOKUP($A1587&amp;$Q$3,Data[Index]&amp;Data[Valid Test, Can be used for conformity (Y/N)],Data[PM/km (mg)])</f>
        <v>#N/A</v>
      </c>
      <c r="M1587" s="126" t="e" cm="1">
        <f t="array" ref="M1587">_xlfn.XLOOKUP($A1587&amp;$Q$3,Data[Index]&amp;Data[Valid Test, Can be used for conformity (Y/N)],Data[CH4 (mg/km)])</f>
        <v>#N/A</v>
      </c>
      <c r="N1587" s="126" t="e" cm="1">
        <f t="array" ref="N1587">_xlfn.XLOOKUP($A1587&amp;$Q$3,Data[Index]&amp;Data[Valid Test, Can be used for conformity (Y/N)],Data[N20 (mg/km)])</f>
        <v>#N/A</v>
      </c>
      <c r="O1587" s="129" t="e" cm="1">
        <f t="array" ref="O1587">_xlfn.XLOOKUP($A1587&amp;$Q$3,Data[Index]&amp;Data[Valid Test, Can be used for conformity (Y/N)],Data[l/100km])</f>
        <v>#N/A</v>
      </c>
      <c r="P1587" s="138" t="e">
        <f>_xlfn.XLOOKUP($A1587,Data[Index],Data[Comments])</f>
        <v>#N/A</v>
      </c>
    </row>
    <row r="1588" spans="1:16" x14ac:dyDescent="0.2">
      <c r="A1588" s="129"/>
      <c r="B1588" s="129"/>
      <c r="C1588" s="129" t="e" cm="1">
        <f t="array" ref="C1588">_xlfn.XLOOKUP($A1588&amp;$Q$3&amp;$R$3,Data[Index]&amp;Data[Valid Test, Can be used for conformity (Y/N)]&amp;Data[Cycle],Data[Test Name])</f>
        <v>#N/A</v>
      </c>
      <c r="D1588" s="167" t="e" cm="1">
        <f t="array" ref="D1588">_xlfn.XLOOKUP($A1588&amp;$Q$3&amp;$R$3,Data[Index]&amp;Data[Valid Test, Can be used for conformity (Y/N)]&amp;Data[Cycle],Data[Mileage (Miles)])</f>
        <v>#N/A</v>
      </c>
      <c r="E1588" s="130" t="e" cm="1">
        <f t="array" ref="E1588">_xlfn.XLOOKUP($A1588&amp;$Q$3&amp;$R$3,Data[Index]&amp;Data[Valid Test, Can be used for conformity (Y/N)]&amp;Data[Cycle],Data[Date])</f>
        <v>#N/A</v>
      </c>
      <c r="F1588" s="129" t="e" cm="1">
        <f t="array" ref="F1588">_xlfn.XLOOKUP($A1588&amp;$Q$3&amp;$R$3,Data[Index]&amp;Data[Valid Test, Can be used for conformity (Y/N)]&amp;Data[Cycle],Data[CO/km (mg)])</f>
        <v>#N/A</v>
      </c>
      <c r="G1588" s="129" t="e" cm="1">
        <f t="array" ref="G1588">_xlfn.XLOOKUP($A1588&amp;$Q$3,Data[Index]&amp;Data[Valid Test, Can be used for conformity (Y/N)],Data[CO2/km (g)])</f>
        <v>#N/A</v>
      </c>
      <c r="H1588" s="129" t="e" cm="1">
        <f t="array" ref="H1588">_xlfn.XLOOKUP($A1588&amp;$Q$3,Data[Index]&amp;Data[Valid Test, Can be used for conformity (Y/N)],Data[THC/km (mg)])</f>
        <v>#N/A</v>
      </c>
      <c r="I1588" s="129" t="e" cm="1">
        <f t="array" ref="I1588">_xlfn.XLOOKUP($A1588&amp;$Q$3,Data[Index]&amp;Data[Valid Test, Can be used for conformity (Y/N)],Data[NOx/km (mg)])</f>
        <v>#N/A</v>
      </c>
      <c r="J1588" s="129" t="e" cm="1">
        <f t="array" ref="J1588">_xlfn.XLOOKUP($A1588&amp;$Q$3,Data[Index]&amp;Data[Valid Test, Can be used for conformity (Y/N)],Data[THC + NOx/km (mg)])</f>
        <v>#N/A</v>
      </c>
      <c r="K1588" s="142" t="e" cm="1">
        <f t="array" ref="K1588">_xlfn.XLOOKUP($A1588&amp;$Q$3,Data[Index]&amp;Data[Valid Test, Can be used for conformity (Y/N)],Data[PN/km ('#)])</f>
        <v>#N/A</v>
      </c>
      <c r="L1588" s="129" t="e" cm="1">
        <f t="array" ref="L1588">_xlfn.XLOOKUP($A1588&amp;$Q$3,Data[Index]&amp;Data[Valid Test, Can be used for conformity (Y/N)],Data[PM/km (mg)])</f>
        <v>#N/A</v>
      </c>
      <c r="M1588" s="126" t="e" cm="1">
        <f t="array" ref="M1588">_xlfn.XLOOKUP($A1588&amp;$Q$3,Data[Index]&amp;Data[Valid Test, Can be used for conformity (Y/N)],Data[CH4 (mg/km)])</f>
        <v>#N/A</v>
      </c>
      <c r="N1588" s="126" t="e" cm="1">
        <f t="array" ref="N1588">_xlfn.XLOOKUP($A1588&amp;$Q$3,Data[Index]&amp;Data[Valid Test, Can be used for conformity (Y/N)],Data[N20 (mg/km)])</f>
        <v>#N/A</v>
      </c>
      <c r="O1588" s="129" t="e" cm="1">
        <f t="array" ref="O1588">_xlfn.XLOOKUP($A1588&amp;$Q$3,Data[Index]&amp;Data[Valid Test, Can be used for conformity (Y/N)],Data[l/100km])</f>
        <v>#N/A</v>
      </c>
      <c r="P1588" s="138">
        <f>_xlfn.XLOOKUP($A1588,Data[Index],Data[Comments])</f>
        <v>0</v>
      </c>
    </row>
    <row r="1589" spans="1:16" x14ac:dyDescent="0.2">
      <c r="A1589" s="129"/>
      <c r="B1589" s="129"/>
      <c r="C1589" s="129" t="e" cm="1">
        <f t="array" ref="C1589">_xlfn.XLOOKUP($A1589&amp;$Q$3&amp;$R$3,Data[Index]&amp;Data[Valid Test, Can be used for conformity (Y/N)]&amp;Data[Cycle],Data[Test Name])</f>
        <v>#N/A</v>
      </c>
      <c r="D1589" s="167" t="e" cm="1">
        <f t="array" ref="D1589">_xlfn.XLOOKUP($A1589&amp;$Q$3&amp;$R$3,Data[Index]&amp;Data[Valid Test, Can be used for conformity (Y/N)]&amp;Data[Cycle],Data[Mileage (Miles)])</f>
        <v>#N/A</v>
      </c>
      <c r="E1589" s="130" t="e" cm="1">
        <f t="array" ref="E1589">_xlfn.XLOOKUP($A1589&amp;$Q$3&amp;$R$3,Data[Index]&amp;Data[Valid Test, Can be used for conformity (Y/N)]&amp;Data[Cycle],Data[Date])</f>
        <v>#N/A</v>
      </c>
      <c r="F1589" s="129" t="e" cm="1">
        <f t="array" ref="F1589">_xlfn.XLOOKUP($A1589&amp;$Q$3&amp;$R$3,Data[Index]&amp;Data[Valid Test, Can be used for conformity (Y/N)]&amp;Data[Cycle],Data[CO/km (mg)])</f>
        <v>#N/A</v>
      </c>
      <c r="G1589" s="129" t="e" cm="1">
        <f t="array" ref="G1589">_xlfn.XLOOKUP($A1589&amp;$Q$3,Data[Index]&amp;Data[Valid Test, Can be used for conformity (Y/N)],Data[CO2/km (g)])</f>
        <v>#N/A</v>
      </c>
      <c r="H1589" s="129" t="e" cm="1">
        <f t="array" ref="H1589">_xlfn.XLOOKUP($A1589&amp;$Q$3,Data[Index]&amp;Data[Valid Test, Can be used for conformity (Y/N)],Data[THC/km (mg)])</f>
        <v>#N/A</v>
      </c>
      <c r="I1589" s="129" t="e" cm="1">
        <f t="array" ref="I1589">_xlfn.XLOOKUP($A1589&amp;$Q$3,Data[Index]&amp;Data[Valid Test, Can be used for conformity (Y/N)],Data[NOx/km (mg)])</f>
        <v>#N/A</v>
      </c>
      <c r="J1589" s="129" t="e" cm="1">
        <f t="array" ref="J1589">_xlfn.XLOOKUP($A1589&amp;$Q$3,Data[Index]&amp;Data[Valid Test, Can be used for conformity (Y/N)],Data[THC + NOx/km (mg)])</f>
        <v>#N/A</v>
      </c>
      <c r="K1589" s="142" t="e" cm="1">
        <f t="array" ref="K1589">_xlfn.XLOOKUP($A1589&amp;$Q$3,Data[Index]&amp;Data[Valid Test, Can be used for conformity (Y/N)],Data[PN/km ('#)])</f>
        <v>#N/A</v>
      </c>
      <c r="L1589" s="129" t="e" cm="1">
        <f t="array" ref="L1589">_xlfn.XLOOKUP($A1589&amp;$Q$3,Data[Index]&amp;Data[Valid Test, Can be used for conformity (Y/N)],Data[PM/km (mg)])</f>
        <v>#N/A</v>
      </c>
      <c r="M1589" s="126" t="e" cm="1">
        <f t="array" ref="M1589">_xlfn.XLOOKUP($A1589&amp;$Q$3,Data[Index]&amp;Data[Valid Test, Can be used for conformity (Y/N)],Data[CH4 (mg/km)])</f>
        <v>#N/A</v>
      </c>
      <c r="N1589" s="126" t="e" cm="1">
        <f t="array" ref="N1589">_xlfn.XLOOKUP($A1589&amp;$Q$3,Data[Index]&amp;Data[Valid Test, Can be used for conformity (Y/N)],Data[N20 (mg/km)])</f>
        <v>#N/A</v>
      </c>
      <c r="O1589" s="129" t="e" cm="1">
        <f t="array" ref="O1589">_xlfn.XLOOKUP($A1589&amp;$Q$3,Data[Index]&amp;Data[Valid Test, Can be used for conformity (Y/N)],Data[l/100km])</f>
        <v>#N/A</v>
      </c>
      <c r="P1589" s="138">
        <f>_xlfn.XLOOKUP($A1589,Data[Index],Data[Comments])</f>
        <v>0</v>
      </c>
    </row>
    <row r="1590" spans="1:16" x14ac:dyDescent="0.2">
      <c r="A1590" s="129"/>
      <c r="B1590" s="129"/>
      <c r="C1590" s="129" t="e" cm="1">
        <f t="array" ref="C1590">_xlfn.XLOOKUP($A1590&amp;$Q$3&amp;$R$3,Data[Index]&amp;Data[Valid Test, Can be used for conformity (Y/N)]&amp;Data[Cycle],Data[Test Name])</f>
        <v>#N/A</v>
      </c>
      <c r="D1590" s="167" t="e" cm="1">
        <f t="array" ref="D1590">_xlfn.XLOOKUP($A1590&amp;$Q$3&amp;$R$3,Data[Index]&amp;Data[Valid Test, Can be used for conformity (Y/N)]&amp;Data[Cycle],Data[Mileage (Miles)])</f>
        <v>#N/A</v>
      </c>
      <c r="E1590" s="130" t="e" cm="1">
        <f t="array" ref="E1590">_xlfn.XLOOKUP($A1590&amp;$Q$3&amp;$R$3,Data[Index]&amp;Data[Valid Test, Can be used for conformity (Y/N)]&amp;Data[Cycle],Data[Date])</f>
        <v>#N/A</v>
      </c>
      <c r="F1590" s="129" t="e" cm="1">
        <f t="array" ref="F1590">_xlfn.XLOOKUP($A1590&amp;$Q$3&amp;$R$3,Data[Index]&amp;Data[Valid Test, Can be used for conformity (Y/N)]&amp;Data[Cycle],Data[CO/km (mg)])</f>
        <v>#N/A</v>
      </c>
      <c r="G1590" s="129" t="e" cm="1">
        <f t="array" ref="G1590">_xlfn.XLOOKUP($A1590&amp;$Q$3,Data[Index]&amp;Data[Valid Test, Can be used for conformity (Y/N)],Data[CO2/km (g)])</f>
        <v>#N/A</v>
      </c>
      <c r="H1590" s="129" t="e" cm="1">
        <f t="array" ref="H1590">_xlfn.XLOOKUP($A1590&amp;$Q$3,Data[Index]&amp;Data[Valid Test, Can be used for conformity (Y/N)],Data[THC/km (mg)])</f>
        <v>#N/A</v>
      </c>
      <c r="I1590" s="129" t="e" cm="1">
        <f t="array" ref="I1590">_xlfn.XLOOKUP($A1590&amp;$Q$3,Data[Index]&amp;Data[Valid Test, Can be used for conformity (Y/N)],Data[NOx/km (mg)])</f>
        <v>#N/A</v>
      </c>
      <c r="J1590" s="129" t="e" cm="1">
        <f t="array" ref="J1590">_xlfn.XLOOKUP($A1590&amp;$Q$3,Data[Index]&amp;Data[Valid Test, Can be used for conformity (Y/N)],Data[THC + NOx/km (mg)])</f>
        <v>#N/A</v>
      </c>
      <c r="K1590" s="142" t="e" cm="1">
        <f t="array" ref="K1590">_xlfn.XLOOKUP($A1590&amp;$Q$3,Data[Index]&amp;Data[Valid Test, Can be used for conformity (Y/N)],Data[PN/km ('#)])</f>
        <v>#N/A</v>
      </c>
      <c r="L1590" s="129" t="e" cm="1">
        <f t="array" ref="L1590">_xlfn.XLOOKUP($A1590&amp;$Q$3,Data[Index]&amp;Data[Valid Test, Can be used for conformity (Y/N)],Data[PM/km (mg)])</f>
        <v>#N/A</v>
      </c>
      <c r="M1590" s="126" t="e" cm="1">
        <f t="array" ref="M1590">_xlfn.XLOOKUP($A1590&amp;$Q$3,Data[Index]&amp;Data[Valid Test, Can be used for conformity (Y/N)],Data[CH4 (mg/km)])</f>
        <v>#N/A</v>
      </c>
      <c r="N1590" s="126" t="e" cm="1">
        <f t="array" ref="N1590">_xlfn.XLOOKUP($A1590&amp;$Q$3,Data[Index]&amp;Data[Valid Test, Can be used for conformity (Y/N)],Data[N20 (mg/km)])</f>
        <v>#N/A</v>
      </c>
      <c r="O1590" s="129" t="e" cm="1">
        <f t="array" ref="O1590">_xlfn.XLOOKUP($A1590&amp;$Q$3,Data[Index]&amp;Data[Valid Test, Can be used for conformity (Y/N)],Data[l/100km])</f>
        <v>#N/A</v>
      </c>
      <c r="P1590" s="138" t="e">
        <f>_xlfn.XLOOKUP($A1590,Data[Index],Data[Comments])</f>
        <v>#N/A</v>
      </c>
    </row>
    <row r="1591" spans="1:16" x14ac:dyDescent="0.2">
      <c r="A1591" s="129"/>
      <c r="B1591" s="129"/>
      <c r="C1591" s="129" t="e" cm="1">
        <f t="array" ref="C1591">_xlfn.XLOOKUP($A1591&amp;$Q$3&amp;$R$3,Data[Index]&amp;Data[Valid Test, Can be used for conformity (Y/N)]&amp;Data[Cycle],Data[Test Name])</f>
        <v>#N/A</v>
      </c>
      <c r="D1591" s="167" t="e" cm="1">
        <f t="array" ref="D1591">_xlfn.XLOOKUP($A1591&amp;$Q$3&amp;$R$3,Data[Index]&amp;Data[Valid Test, Can be used for conformity (Y/N)]&amp;Data[Cycle],Data[Mileage (Miles)])</f>
        <v>#N/A</v>
      </c>
      <c r="E1591" s="130" t="e" cm="1">
        <f t="array" ref="E1591">_xlfn.XLOOKUP($A1591&amp;$Q$3&amp;$R$3,Data[Index]&amp;Data[Valid Test, Can be used for conformity (Y/N)]&amp;Data[Cycle],Data[Date])</f>
        <v>#N/A</v>
      </c>
      <c r="F1591" s="129" t="e" cm="1">
        <f t="array" ref="F1591">_xlfn.XLOOKUP($A1591&amp;$Q$3&amp;$R$3,Data[Index]&amp;Data[Valid Test, Can be used for conformity (Y/N)]&amp;Data[Cycle],Data[CO/km (mg)])</f>
        <v>#N/A</v>
      </c>
      <c r="G1591" s="129" t="e" cm="1">
        <f t="array" ref="G1591">_xlfn.XLOOKUP($A1591&amp;$Q$3,Data[Index]&amp;Data[Valid Test, Can be used for conformity (Y/N)],Data[CO2/km (g)])</f>
        <v>#N/A</v>
      </c>
      <c r="H1591" s="129" t="e" cm="1">
        <f t="array" ref="H1591">_xlfn.XLOOKUP($A1591&amp;$Q$3,Data[Index]&amp;Data[Valid Test, Can be used for conformity (Y/N)],Data[THC/km (mg)])</f>
        <v>#N/A</v>
      </c>
      <c r="I1591" s="129" t="e" cm="1">
        <f t="array" ref="I1591">_xlfn.XLOOKUP($A1591&amp;$Q$3,Data[Index]&amp;Data[Valid Test, Can be used for conformity (Y/N)],Data[NOx/km (mg)])</f>
        <v>#N/A</v>
      </c>
      <c r="J1591" s="129" t="e" cm="1">
        <f t="array" ref="J1591">_xlfn.XLOOKUP($A1591&amp;$Q$3,Data[Index]&amp;Data[Valid Test, Can be used for conformity (Y/N)],Data[THC + NOx/km (mg)])</f>
        <v>#N/A</v>
      </c>
      <c r="K1591" s="142" t="e" cm="1">
        <f t="array" ref="K1591">_xlfn.XLOOKUP($A1591&amp;$Q$3,Data[Index]&amp;Data[Valid Test, Can be used for conformity (Y/N)],Data[PN/km ('#)])</f>
        <v>#N/A</v>
      </c>
      <c r="L1591" s="129" t="e" cm="1">
        <f t="array" ref="L1591">_xlfn.XLOOKUP($A1591&amp;$Q$3,Data[Index]&amp;Data[Valid Test, Can be used for conformity (Y/N)],Data[PM/km (mg)])</f>
        <v>#N/A</v>
      </c>
      <c r="M1591" s="126" t="e" cm="1">
        <f t="array" ref="M1591">_xlfn.XLOOKUP($A1591&amp;$Q$3,Data[Index]&amp;Data[Valid Test, Can be used for conformity (Y/N)],Data[CH4 (mg/km)])</f>
        <v>#N/A</v>
      </c>
      <c r="N1591" s="126" t="e" cm="1">
        <f t="array" ref="N1591">_xlfn.XLOOKUP($A1591&amp;$Q$3,Data[Index]&amp;Data[Valid Test, Can be used for conformity (Y/N)],Data[N20 (mg/km)])</f>
        <v>#N/A</v>
      </c>
      <c r="O1591" s="129" t="e" cm="1">
        <f t="array" ref="O1591">_xlfn.XLOOKUP($A1591&amp;$Q$3,Data[Index]&amp;Data[Valid Test, Can be used for conformity (Y/N)],Data[l/100km])</f>
        <v>#N/A</v>
      </c>
      <c r="P1591" s="138" t="e">
        <f>_xlfn.XLOOKUP($A1591,Data[Index],Data[Comments])</f>
        <v>#N/A</v>
      </c>
    </row>
    <row r="1592" spans="1:16" x14ac:dyDescent="0.2">
      <c r="A1592" s="129"/>
      <c r="B1592" s="129"/>
      <c r="C1592" s="129" t="e" cm="1">
        <f t="array" ref="C1592">_xlfn.XLOOKUP($A1592&amp;$Q$3&amp;$R$3,Data[Index]&amp;Data[Valid Test, Can be used for conformity (Y/N)]&amp;Data[Cycle],Data[Test Name])</f>
        <v>#N/A</v>
      </c>
      <c r="D1592" s="167" t="e" cm="1">
        <f t="array" ref="D1592">_xlfn.XLOOKUP($A1592&amp;$Q$3&amp;$R$3,Data[Index]&amp;Data[Valid Test, Can be used for conformity (Y/N)]&amp;Data[Cycle],Data[Mileage (Miles)])</f>
        <v>#N/A</v>
      </c>
      <c r="E1592" s="130" t="e" cm="1">
        <f t="array" ref="E1592">_xlfn.XLOOKUP($A1592&amp;$Q$3&amp;$R$3,Data[Index]&amp;Data[Valid Test, Can be used for conformity (Y/N)]&amp;Data[Cycle],Data[Date])</f>
        <v>#N/A</v>
      </c>
      <c r="F1592" s="129" t="e" cm="1">
        <f t="array" ref="F1592">_xlfn.XLOOKUP($A1592&amp;$Q$3&amp;$R$3,Data[Index]&amp;Data[Valid Test, Can be used for conformity (Y/N)]&amp;Data[Cycle],Data[CO/km (mg)])</f>
        <v>#N/A</v>
      </c>
      <c r="G1592" s="129" t="e" cm="1">
        <f t="array" ref="G1592">_xlfn.XLOOKUP($A1592&amp;$Q$3,Data[Index]&amp;Data[Valid Test, Can be used for conformity (Y/N)],Data[CO2/km (g)])</f>
        <v>#N/A</v>
      </c>
      <c r="H1592" s="129" t="e" cm="1">
        <f t="array" ref="H1592">_xlfn.XLOOKUP($A1592&amp;$Q$3,Data[Index]&amp;Data[Valid Test, Can be used for conformity (Y/N)],Data[THC/km (mg)])</f>
        <v>#N/A</v>
      </c>
      <c r="I1592" s="129" t="e" cm="1">
        <f t="array" ref="I1592">_xlfn.XLOOKUP($A1592&amp;$Q$3,Data[Index]&amp;Data[Valid Test, Can be used for conformity (Y/N)],Data[NOx/km (mg)])</f>
        <v>#N/A</v>
      </c>
      <c r="J1592" s="129" t="e" cm="1">
        <f t="array" ref="J1592">_xlfn.XLOOKUP($A1592&amp;$Q$3,Data[Index]&amp;Data[Valid Test, Can be used for conformity (Y/N)],Data[THC + NOx/km (mg)])</f>
        <v>#N/A</v>
      </c>
      <c r="K1592" s="142" t="e" cm="1">
        <f t="array" ref="K1592">_xlfn.XLOOKUP($A1592&amp;$Q$3,Data[Index]&amp;Data[Valid Test, Can be used for conformity (Y/N)],Data[PN/km ('#)])</f>
        <v>#N/A</v>
      </c>
      <c r="L1592" s="129" t="e" cm="1">
        <f t="array" ref="L1592">_xlfn.XLOOKUP($A1592&amp;$Q$3,Data[Index]&amp;Data[Valid Test, Can be used for conformity (Y/N)],Data[PM/km (mg)])</f>
        <v>#N/A</v>
      </c>
      <c r="M1592" s="126" t="e" cm="1">
        <f t="array" ref="M1592">_xlfn.XLOOKUP($A1592&amp;$Q$3,Data[Index]&amp;Data[Valid Test, Can be used for conformity (Y/N)],Data[CH4 (mg/km)])</f>
        <v>#N/A</v>
      </c>
      <c r="N1592" s="126" t="e" cm="1">
        <f t="array" ref="N1592">_xlfn.XLOOKUP($A1592&amp;$Q$3,Data[Index]&amp;Data[Valid Test, Can be used for conformity (Y/N)],Data[N20 (mg/km)])</f>
        <v>#N/A</v>
      </c>
      <c r="O1592" s="129" t="e" cm="1">
        <f t="array" ref="O1592">_xlfn.XLOOKUP($A1592&amp;$Q$3,Data[Index]&amp;Data[Valid Test, Can be used for conformity (Y/N)],Data[l/100km])</f>
        <v>#N/A</v>
      </c>
      <c r="P1592" s="138" t="e">
        <f>_xlfn.XLOOKUP($A1592,Data[Index],Data[Comments])</f>
        <v>#N/A</v>
      </c>
    </row>
    <row r="1593" spans="1:16" x14ac:dyDescent="0.2">
      <c r="A1593" s="129"/>
      <c r="B1593" s="129"/>
      <c r="C1593" s="129" t="e" cm="1">
        <f t="array" ref="C1593">_xlfn.XLOOKUP($A1593&amp;$Q$3&amp;$R$3,Data[Index]&amp;Data[Valid Test, Can be used for conformity (Y/N)]&amp;Data[Cycle],Data[Test Name])</f>
        <v>#N/A</v>
      </c>
      <c r="D1593" s="167" t="e" cm="1">
        <f t="array" ref="D1593">_xlfn.XLOOKUP($A1593&amp;$Q$3&amp;$R$3,Data[Index]&amp;Data[Valid Test, Can be used for conformity (Y/N)]&amp;Data[Cycle],Data[Mileage (Miles)])</f>
        <v>#N/A</v>
      </c>
      <c r="E1593" s="130" t="e" cm="1">
        <f t="array" ref="E1593">_xlfn.XLOOKUP($A1593&amp;$Q$3&amp;$R$3,Data[Index]&amp;Data[Valid Test, Can be used for conformity (Y/N)]&amp;Data[Cycle],Data[Date])</f>
        <v>#N/A</v>
      </c>
      <c r="F1593" s="129" t="e" cm="1">
        <f t="array" ref="F1593">_xlfn.XLOOKUP($A1593&amp;$Q$3&amp;$R$3,Data[Index]&amp;Data[Valid Test, Can be used for conformity (Y/N)]&amp;Data[Cycle],Data[CO/km (mg)])</f>
        <v>#N/A</v>
      </c>
      <c r="G1593" s="129" t="e" cm="1">
        <f t="array" ref="G1593">_xlfn.XLOOKUP($A1593&amp;$Q$3,Data[Index]&amp;Data[Valid Test, Can be used for conformity (Y/N)],Data[CO2/km (g)])</f>
        <v>#N/A</v>
      </c>
      <c r="H1593" s="129" t="e" cm="1">
        <f t="array" ref="H1593">_xlfn.XLOOKUP($A1593&amp;$Q$3,Data[Index]&amp;Data[Valid Test, Can be used for conformity (Y/N)],Data[THC/km (mg)])</f>
        <v>#N/A</v>
      </c>
      <c r="I1593" s="129" t="e" cm="1">
        <f t="array" ref="I1593">_xlfn.XLOOKUP($A1593&amp;$Q$3,Data[Index]&amp;Data[Valid Test, Can be used for conformity (Y/N)],Data[NOx/km (mg)])</f>
        <v>#N/A</v>
      </c>
      <c r="J1593" s="129" t="e" cm="1">
        <f t="array" ref="J1593">_xlfn.XLOOKUP($A1593&amp;$Q$3,Data[Index]&amp;Data[Valid Test, Can be used for conformity (Y/N)],Data[THC + NOx/km (mg)])</f>
        <v>#N/A</v>
      </c>
      <c r="K1593" s="142" t="e" cm="1">
        <f t="array" ref="K1593">_xlfn.XLOOKUP($A1593&amp;$Q$3,Data[Index]&amp;Data[Valid Test, Can be used for conformity (Y/N)],Data[PN/km ('#)])</f>
        <v>#N/A</v>
      </c>
      <c r="L1593" s="129" t="e" cm="1">
        <f t="array" ref="L1593">_xlfn.XLOOKUP($A1593&amp;$Q$3,Data[Index]&amp;Data[Valid Test, Can be used for conformity (Y/N)],Data[PM/km (mg)])</f>
        <v>#N/A</v>
      </c>
      <c r="M1593" s="126" t="e" cm="1">
        <f t="array" ref="M1593">_xlfn.XLOOKUP($A1593&amp;$Q$3,Data[Index]&amp;Data[Valid Test, Can be used for conformity (Y/N)],Data[CH4 (mg/km)])</f>
        <v>#N/A</v>
      </c>
      <c r="N1593" s="126" t="e" cm="1">
        <f t="array" ref="N1593">_xlfn.XLOOKUP($A1593&amp;$Q$3,Data[Index]&amp;Data[Valid Test, Can be used for conformity (Y/N)],Data[N20 (mg/km)])</f>
        <v>#N/A</v>
      </c>
      <c r="O1593" s="129" t="e" cm="1">
        <f t="array" ref="O1593">_xlfn.XLOOKUP($A1593&amp;$Q$3,Data[Index]&amp;Data[Valid Test, Can be used for conformity (Y/N)],Data[l/100km])</f>
        <v>#N/A</v>
      </c>
      <c r="P1593" s="138">
        <f>_xlfn.XLOOKUP($A1593,Data[Index],Data[Comments])</f>
        <v>0</v>
      </c>
    </row>
    <row r="1594" spans="1:16" x14ac:dyDescent="0.2">
      <c r="A1594" s="129"/>
      <c r="B1594" s="129"/>
      <c r="C1594" s="129" t="e" cm="1">
        <f t="array" ref="C1594">_xlfn.XLOOKUP($A1594&amp;$Q$3&amp;$R$3,Data[Index]&amp;Data[Valid Test, Can be used for conformity (Y/N)]&amp;Data[Cycle],Data[Test Name])</f>
        <v>#N/A</v>
      </c>
      <c r="D1594" s="167" t="e" cm="1">
        <f t="array" ref="D1594">_xlfn.XLOOKUP($A1594&amp;$Q$3&amp;$R$3,Data[Index]&amp;Data[Valid Test, Can be used for conformity (Y/N)]&amp;Data[Cycle],Data[Mileage (Miles)])</f>
        <v>#N/A</v>
      </c>
      <c r="E1594" s="130" t="e" cm="1">
        <f t="array" ref="E1594">_xlfn.XLOOKUP($A1594&amp;$Q$3&amp;$R$3,Data[Index]&amp;Data[Valid Test, Can be used for conformity (Y/N)]&amp;Data[Cycle],Data[Date])</f>
        <v>#N/A</v>
      </c>
      <c r="F1594" s="129" t="e" cm="1">
        <f t="array" ref="F1594">_xlfn.XLOOKUP($A1594&amp;$Q$3&amp;$R$3,Data[Index]&amp;Data[Valid Test, Can be used for conformity (Y/N)]&amp;Data[Cycle],Data[CO/km (mg)])</f>
        <v>#N/A</v>
      </c>
      <c r="G1594" s="129" t="e" cm="1">
        <f t="array" ref="G1594">_xlfn.XLOOKUP($A1594&amp;$Q$3,Data[Index]&amp;Data[Valid Test, Can be used for conformity (Y/N)],Data[CO2/km (g)])</f>
        <v>#N/A</v>
      </c>
      <c r="H1594" s="129" t="e" cm="1">
        <f t="array" ref="H1594">_xlfn.XLOOKUP($A1594&amp;$Q$3,Data[Index]&amp;Data[Valid Test, Can be used for conformity (Y/N)],Data[THC/km (mg)])</f>
        <v>#N/A</v>
      </c>
      <c r="I1594" s="129" t="e" cm="1">
        <f t="array" ref="I1594">_xlfn.XLOOKUP($A1594&amp;$Q$3,Data[Index]&amp;Data[Valid Test, Can be used for conformity (Y/N)],Data[NOx/km (mg)])</f>
        <v>#N/A</v>
      </c>
      <c r="J1594" s="129" t="e" cm="1">
        <f t="array" ref="J1594">_xlfn.XLOOKUP($A1594&amp;$Q$3,Data[Index]&amp;Data[Valid Test, Can be used for conformity (Y/N)],Data[THC + NOx/km (mg)])</f>
        <v>#N/A</v>
      </c>
      <c r="K1594" s="142" t="e" cm="1">
        <f t="array" ref="K1594">_xlfn.XLOOKUP($A1594&amp;$Q$3,Data[Index]&amp;Data[Valid Test, Can be used for conformity (Y/N)],Data[PN/km ('#)])</f>
        <v>#N/A</v>
      </c>
      <c r="L1594" s="129" t="e" cm="1">
        <f t="array" ref="L1594">_xlfn.XLOOKUP($A1594&amp;$Q$3,Data[Index]&amp;Data[Valid Test, Can be used for conformity (Y/N)],Data[PM/km (mg)])</f>
        <v>#N/A</v>
      </c>
      <c r="M1594" s="126" t="e" cm="1">
        <f t="array" ref="M1594">_xlfn.XLOOKUP($A1594&amp;$Q$3,Data[Index]&amp;Data[Valid Test, Can be used for conformity (Y/N)],Data[CH4 (mg/km)])</f>
        <v>#N/A</v>
      </c>
      <c r="N1594" s="126" t="e" cm="1">
        <f t="array" ref="N1594">_xlfn.XLOOKUP($A1594&amp;$Q$3,Data[Index]&amp;Data[Valid Test, Can be used for conformity (Y/N)],Data[N20 (mg/km)])</f>
        <v>#N/A</v>
      </c>
      <c r="O1594" s="129" t="e" cm="1">
        <f t="array" ref="O1594">_xlfn.XLOOKUP($A1594&amp;$Q$3,Data[Index]&amp;Data[Valid Test, Can be used for conformity (Y/N)],Data[l/100km])</f>
        <v>#N/A</v>
      </c>
      <c r="P1594" s="138">
        <f>_xlfn.XLOOKUP($A1594,Data[Index],Data[Comments])</f>
        <v>0</v>
      </c>
    </row>
    <row r="1595" spans="1:16" x14ac:dyDescent="0.2">
      <c r="A1595" s="129"/>
      <c r="B1595" s="129"/>
      <c r="C1595" s="129" t="e" cm="1">
        <f t="array" ref="C1595">_xlfn.XLOOKUP($A1595&amp;$Q$3&amp;$R$3,Data[Index]&amp;Data[Valid Test, Can be used for conformity (Y/N)]&amp;Data[Cycle],Data[Test Name])</f>
        <v>#N/A</v>
      </c>
      <c r="D1595" s="167" t="e" cm="1">
        <f t="array" ref="D1595">_xlfn.XLOOKUP($A1595&amp;$Q$3&amp;$R$3,Data[Index]&amp;Data[Valid Test, Can be used for conformity (Y/N)]&amp;Data[Cycle],Data[Mileage (Miles)])</f>
        <v>#N/A</v>
      </c>
      <c r="E1595" s="130" t="e" cm="1">
        <f t="array" ref="E1595">_xlfn.XLOOKUP($A1595&amp;$Q$3&amp;$R$3,Data[Index]&amp;Data[Valid Test, Can be used for conformity (Y/N)]&amp;Data[Cycle],Data[Date])</f>
        <v>#N/A</v>
      </c>
      <c r="F1595" s="129" t="e" cm="1">
        <f t="array" ref="F1595">_xlfn.XLOOKUP($A1595&amp;$Q$3&amp;$R$3,Data[Index]&amp;Data[Valid Test, Can be used for conformity (Y/N)]&amp;Data[Cycle],Data[CO/km (mg)])</f>
        <v>#N/A</v>
      </c>
      <c r="G1595" s="129" t="e" cm="1">
        <f t="array" ref="G1595">_xlfn.XLOOKUP($A1595&amp;$Q$3,Data[Index]&amp;Data[Valid Test, Can be used for conformity (Y/N)],Data[CO2/km (g)])</f>
        <v>#N/A</v>
      </c>
      <c r="H1595" s="129" t="e" cm="1">
        <f t="array" ref="H1595">_xlfn.XLOOKUP($A1595&amp;$Q$3,Data[Index]&amp;Data[Valid Test, Can be used for conformity (Y/N)],Data[THC/km (mg)])</f>
        <v>#N/A</v>
      </c>
      <c r="I1595" s="129" t="e" cm="1">
        <f t="array" ref="I1595">_xlfn.XLOOKUP($A1595&amp;$Q$3,Data[Index]&amp;Data[Valid Test, Can be used for conformity (Y/N)],Data[NOx/km (mg)])</f>
        <v>#N/A</v>
      </c>
      <c r="J1595" s="129" t="e" cm="1">
        <f t="array" ref="J1595">_xlfn.XLOOKUP($A1595&amp;$Q$3,Data[Index]&amp;Data[Valid Test, Can be used for conformity (Y/N)],Data[THC + NOx/km (mg)])</f>
        <v>#N/A</v>
      </c>
      <c r="K1595" s="142" t="e" cm="1">
        <f t="array" ref="K1595">_xlfn.XLOOKUP($A1595&amp;$Q$3,Data[Index]&amp;Data[Valid Test, Can be used for conformity (Y/N)],Data[PN/km ('#)])</f>
        <v>#N/A</v>
      </c>
      <c r="L1595" s="129" t="e" cm="1">
        <f t="array" ref="L1595">_xlfn.XLOOKUP($A1595&amp;$Q$3,Data[Index]&amp;Data[Valid Test, Can be used for conformity (Y/N)],Data[PM/km (mg)])</f>
        <v>#N/A</v>
      </c>
      <c r="M1595" s="126" t="e" cm="1">
        <f t="array" ref="M1595">_xlfn.XLOOKUP($A1595&amp;$Q$3,Data[Index]&amp;Data[Valid Test, Can be used for conformity (Y/N)],Data[CH4 (mg/km)])</f>
        <v>#N/A</v>
      </c>
      <c r="N1595" s="126" t="e" cm="1">
        <f t="array" ref="N1595">_xlfn.XLOOKUP($A1595&amp;$Q$3,Data[Index]&amp;Data[Valid Test, Can be used for conformity (Y/N)],Data[N20 (mg/km)])</f>
        <v>#N/A</v>
      </c>
      <c r="O1595" s="129" t="e" cm="1">
        <f t="array" ref="O1595">_xlfn.XLOOKUP($A1595&amp;$Q$3,Data[Index]&amp;Data[Valid Test, Can be used for conformity (Y/N)],Data[l/100km])</f>
        <v>#N/A</v>
      </c>
      <c r="P1595" s="138" t="e">
        <f>_xlfn.XLOOKUP($A1595,Data[Index],Data[Comments])</f>
        <v>#N/A</v>
      </c>
    </row>
    <row r="1596" spans="1:16" x14ac:dyDescent="0.2">
      <c r="A1596" s="129"/>
      <c r="B1596" s="129"/>
      <c r="C1596" s="129" t="e" cm="1">
        <f t="array" ref="C1596">_xlfn.XLOOKUP($A1596&amp;$Q$3&amp;$R$3,Data[Index]&amp;Data[Valid Test, Can be used for conformity (Y/N)]&amp;Data[Cycle],Data[Test Name])</f>
        <v>#N/A</v>
      </c>
      <c r="D1596" s="167" t="e" cm="1">
        <f t="array" ref="D1596">_xlfn.XLOOKUP($A1596&amp;$Q$3&amp;$R$3,Data[Index]&amp;Data[Valid Test, Can be used for conformity (Y/N)]&amp;Data[Cycle],Data[Mileage (Miles)])</f>
        <v>#N/A</v>
      </c>
      <c r="E1596" s="130" t="e" cm="1">
        <f t="array" ref="E1596">_xlfn.XLOOKUP($A1596&amp;$Q$3&amp;$R$3,Data[Index]&amp;Data[Valid Test, Can be used for conformity (Y/N)]&amp;Data[Cycle],Data[Date])</f>
        <v>#N/A</v>
      </c>
      <c r="F1596" s="129" t="e" cm="1">
        <f t="array" ref="F1596">_xlfn.XLOOKUP($A1596&amp;$Q$3&amp;$R$3,Data[Index]&amp;Data[Valid Test, Can be used for conformity (Y/N)]&amp;Data[Cycle],Data[CO/km (mg)])</f>
        <v>#N/A</v>
      </c>
      <c r="G1596" s="129" t="e" cm="1">
        <f t="array" ref="G1596">_xlfn.XLOOKUP($A1596&amp;$Q$3,Data[Index]&amp;Data[Valid Test, Can be used for conformity (Y/N)],Data[CO2/km (g)])</f>
        <v>#N/A</v>
      </c>
      <c r="H1596" s="129" t="e" cm="1">
        <f t="array" ref="H1596">_xlfn.XLOOKUP($A1596&amp;$Q$3,Data[Index]&amp;Data[Valid Test, Can be used for conformity (Y/N)],Data[THC/km (mg)])</f>
        <v>#N/A</v>
      </c>
      <c r="I1596" s="129" t="e" cm="1">
        <f t="array" ref="I1596">_xlfn.XLOOKUP($A1596&amp;$Q$3,Data[Index]&amp;Data[Valid Test, Can be used for conformity (Y/N)],Data[NOx/km (mg)])</f>
        <v>#N/A</v>
      </c>
      <c r="J1596" s="129" t="e" cm="1">
        <f t="array" ref="J1596">_xlfn.XLOOKUP($A1596&amp;$Q$3,Data[Index]&amp;Data[Valid Test, Can be used for conformity (Y/N)],Data[THC + NOx/km (mg)])</f>
        <v>#N/A</v>
      </c>
      <c r="K1596" s="142" t="e" cm="1">
        <f t="array" ref="K1596">_xlfn.XLOOKUP($A1596&amp;$Q$3,Data[Index]&amp;Data[Valid Test, Can be used for conformity (Y/N)],Data[PN/km ('#)])</f>
        <v>#N/A</v>
      </c>
      <c r="L1596" s="129" t="e" cm="1">
        <f t="array" ref="L1596">_xlfn.XLOOKUP($A1596&amp;$Q$3,Data[Index]&amp;Data[Valid Test, Can be used for conformity (Y/N)],Data[PM/km (mg)])</f>
        <v>#N/A</v>
      </c>
      <c r="M1596" s="126" t="e" cm="1">
        <f t="array" ref="M1596">_xlfn.XLOOKUP($A1596&amp;$Q$3,Data[Index]&amp;Data[Valid Test, Can be used for conformity (Y/N)],Data[CH4 (mg/km)])</f>
        <v>#N/A</v>
      </c>
      <c r="N1596" s="126" t="e" cm="1">
        <f t="array" ref="N1596">_xlfn.XLOOKUP($A1596&amp;$Q$3,Data[Index]&amp;Data[Valid Test, Can be used for conformity (Y/N)],Data[N20 (mg/km)])</f>
        <v>#N/A</v>
      </c>
      <c r="O1596" s="129" t="e" cm="1">
        <f t="array" ref="O1596">_xlfn.XLOOKUP($A1596&amp;$Q$3,Data[Index]&amp;Data[Valid Test, Can be used for conformity (Y/N)],Data[l/100km])</f>
        <v>#N/A</v>
      </c>
      <c r="P1596" s="138">
        <f>_xlfn.XLOOKUP($A1596,Data[Index],Data[Comments])</f>
        <v>0</v>
      </c>
    </row>
    <row r="1597" spans="1:16" x14ac:dyDescent="0.2">
      <c r="A1597" s="129"/>
      <c r="B1597" s="129"/>
      <c r="C1597" s="129" t="e" cm="1">
        <f t="array" ref="C1597">_xlfn.XLOOKUP($A1597&amp;$Q$3&amp;$R$3,Data[Index]&amp;Data[Valid Test, Can be used for conformity (Y/N)]&amp;Data[Cycle],Data[Test Name])</f>
        <v>#N/A</v>
      </c>
      <c r="D1597" s="167" t="e" cm="1">
        <f t="array" ref="D1597">_xlfn.XLOOKUP($A1597&amp;$Q$3&amp;$R$3,Data[Index]&amp;Data[Valid Test, Can be used for conformity (Y/N)]&amp;Data[Cycle],Data[Mileage (Miles)])</f>
        <v>#N/A</v>
      </c>
      <c r="E1597" s="130" t="e" cm="1">
        <f t="array" ref="E1597">_xlfn.XLOOKUP($A1597&amp;$Q$3&amp;$R$3,Data[Index]&amp;Data[Valid Test, Can be used for conformity (Y/N)]&amp;Data[Cycle],Data[Date])</f>
        <v>#N/A</v>
      </c>
      <c r="F1597" s="129" t="e" cm="1">
        <f t="array" ref="F1597">_xlfn.XLOOKUP($A1597&amp;$Q$3&amp;$R$3,Data[Index]&amp;Data[Valid Test, Can be used for conformity (Y/N)]&amp;Data[Cycle],Data[CO/km (mg)])</f>
        <v>#N/A</v>
      </c>
      <c r="G1597" s="129" t="e" cm="1">
        <f t="array" ref="G1597">_xlfn.XLOOKUP($A1597&amp;$Q$3,Data[Index]&amp;Data[Valid Test, Can be used for conformity (Y/N)],Data[CO2/km (g)])</f>
        <v>#N/A</v>
      </c>
      <c r="H1597" s="129" t="e" cm="1">
        <f t="array" ref="H1597">_xlfn.XLOOKUP($A1597&amp;$Q$3,Data[Index]&amp;Data[Valid Test, Can be used for conformity (Y/N)],Data[THC/km (mg)])</f>
        <v>#N/A</v>
      </c>
      <c r="I1597" s="129" t="e" cm="1">
        <f t="array" ref="I1597">_xlfn.XLOOKUP($A1597&amp;$Q$3,Data[Index]&amp;Data[Valid Test, Can be used for conformity (Y/N)],Data[NOx/km (mg)])</f>
        <v>#N/A</v>
      </c>
      <c r="J1597" s="129" t="e" cm="1">
        <f t="array" ref="J1597">_xlfn.XLOOKUP($A1597&amp;$Q$3,Data[Index]&amp;Data[Valid Test, Can be used for conformity (Y/N)],Data[THC + NOx/km (mg)])</f>
        <v>#N/A</v>
      </c>
      <c r="K1597" s="142" t="e" cm="1">
        <f t="array" ref="K1597">_xlfn.XLOOKUP($A1597&amp;$Q$3,Data[Index]&amp;Data[Valid Test, Can be used for conformity (Y/N)],Data[PN/km ('#)])</f>
        <v>#N/A</v>
      </c>
      <c r="L1597" s="129" t="e" cm="1">
        <f t="array" ref="L1597">_xlfn.XLOOKUP($A1597&amp;$Q$3,Data[Index]&amp;Data[Valid Test, Can be used for conformity (Y/N)],Data[PM/km (mg)])</f>
        <v>#N/A</v>
      </c>
      <c r="M1597" s="126" t="e" cm="1">
        <f t="array" ref="M1597">_xlfn.XLOOKUP($A1597&amp;$Q$3,Data[Index]&amp;Data[Valid Test, Can be used for conformity (Y/N)],Data[CH4 (mg/km)])</f>
        <v>#N/A</v>
      </c>
      <c r="N1597" s="126" t="e" cm="1">
        <f t="array" ref="N1597">_xlfn.XLOOKUP($A1597&amp;$Q$3,Data[Index]&amp;Data[Valid Test, Can be used for conformity (Y/N)],Data[N20 (mg/km)])</f>
        <v>#N/A</v>
      </c>
      <c r="O1597" s="129" t="e" cm="1">
        <f t="array" ref="O1597">_xlfn.XLOOKUP($A1597&amp;$Q$3,Data[Index]&amp;Data[Valid Test, Can be used for conformity (Y/N)],Data[l/100km])</f>
        <v>#N/A</v>
      </c>
      <c r="P1597" s="138">
        <f>_xlfn.XLOOKUP($A1597,Data[Index],Data[Comments])</f>
        <v>0</v>
      </c>
    </row>
    <row r="1598" spans="1:16" x14ac:dyDescent="0.2">
      <c r="A1598" s="129"/>
      <c r="B1598" s="129"/>
      <c r="C1598" s="129" t="e" cm="1">
        <f t="array" ref="C1598">_xlfn.XLOOKUP($A1598&amp;$Q$3&amp;$R$3,Data[Index]&amp;Data[Valid Test, Can be used for conformity (Y/N)]&amp;Data[Cycle],Data[Test Name])</f>
        <v>#N/A</v>
      </c>
      <c r="D1598" s="167" t="e" cm="1">
        <f t="array" ref="D1598">_xlfn.XLOOKUP($A1598&amp;$Q$3&amp;$R$3,Data[Index]&amp;Data[Valid Test, Can be used for conformity (Y/N)]&amp;Data[Cycle],Data[Mileage (Miles)])</f>
        <v>#N/A</v>
      </c>
      <c r="E1598" s="130" t="e" cm="1">
        <f t="array" ref="E1598">_xlfn.XLOOKUP($A1598&amp;$Q$3&amp;$R$3,Data[Index]&amp;Data[Valid Test, Can be used for conformity (Y/N)]&amp;Data[Cycle],Data[Date])</f>
        <v>#N/A</v>
      </c>
      <c r="F1598" s="129" t="e" cm="1">
        <f t="array" ref="F1598">_xlfn.XLOOKUP($A1598&amp;$Q$3&amp;$R$3,Data[Index]&amp;Data[Valid Test, Can be used for conformity (Y/N)]&amp;Data[Cycle],Data[CO/km (mg)])</f>
        <v>#N/A</v>
      </c>
      <c r="G1598" s="129" t="e" cm="1">
        <f t="array" ref="G1598">_xlfn.XLOOKUP($A1598&amp;$Q$3,Data[Index]&amp;Data[Valid Test, Can be used for conformity (Y/N)],Data[CO2/km (g)])</f>
        <v>#N/A</v>
      </c>
      <c r="H1598" s="129" t="e" cm="1">
        <f t="array" ref="H1598">_xlfn.XLOOKUP($A1598&amp;$Q$3,Data[Index]&amp;Data[Valid Test, Can be used for conformity (Y/N)],Data[THC/km (mg)])</f>
        <v>#N/A</v>
      </c>
      <c r="I1598" s="129" t="e" cm="1">
        <f t="array" ref="I1598">_xlfn.XLOOKUP($A1598&amp;$Q$3,Data[Index]&amp;Data[Valid Test, Can be used for conformity (Y/N)],Data[NOx/km (mg)])</f>
        <v>#N/A</v>
      </c>
      <c r="J1598" s="129" t="e" cm="1">
        <f t="array" ref="J1598">_xlfn.XLOOKUP($A1598&amp;$Q$3,Data[Index]&amp;Data[Valid Test, Can be used for conformity (Y/N)],Data[THC + NOx/km (mg)])</f>
        <v>#N/A</v>
      </c>
      <c r="K1598" s="142" t="e" cm="1">
        <f t="array" ref="K1598">_xlfn.XLOOKUP($A1598&amp;$Q$3,Data[Index]&amp;Data[Valid Test, Can be used for conformity (Y/N)],Data[PN/km ('#)])</f>
        <v>#N/A</v>
      </c>
      <c r="L1598" s="129" t="e" cm="1">
        <f t="array" ref="L1598">_xlfn.XLOOKUP($A1598&amp;$Q$3,Data[Index]&amp;Data[Valid Test, Can be used for conformity (Y/N)],Data[PM/km (mg)])</f>
        <v>#N/A</v>
      </c>
      <c r="M1598" s="126" t="e" cm="1">
        <f t="array" ref="M1598">_xlfn.XLOOKUP($A1598&amp;$Q$3,Data[Index]&amp;Data[Valid Test, Can be used for conformity (Y/N)],Data[CH4 (mg/km)])</f>
        <v>#N/A</v>
      </c>
      <c r="N1598" s="126" t="e" cm="1">
        <f t="array" ref="N1598">_xlfn.XLOOKUP($A1598&amp;$Q$3,Data[Index]&amp;Data[Valid Test, Can be used for conformity (Y/N)],Data[N20 (mg/km)])</f>
        <v>#N/A</v>
      </c>
      <c r="O1598" s="129" t="e" cm="1">
        <f t="array" ref="O1598">_xlfn.XLOOKUP($A1598&amp;$Q$3,Data[Index]&amp;Data[Valid Test, Can be used for conformity (Y/N)],Data[l/100km])</f>
        <v>#N/A</v>
      </c>
      <c r="P1598" s="138" t="e">
        <f>_xlfn.XLOOKUP($A1598,Data[Index],Data[Comments])</f>
        <v>#N/A</v>
      </c>
    </row>
    <row r="1599" spans="1:16" x14ac:dyDescent="0.2">
      <c r="A1599" s="129"/>
      <c r="B1599" s="129"/>
      <c r="C1599" s="129" t="e" cm="1">
        <f t="array" ref="C1599">_xlfn.XLOOKUP($A1599&amp;$Q$3&amp;$R$3,Data[Index]&amp;Data[Valid Test, Can be used for conformity (Y/N)]&amp;Data[Cycle],Data[Test Name])</f>
        <v>#N/A</v>
      </c>
      <c r="D1599" s="167" t="e" cm="1">
        <f t="array" ref="D1599">_xlfn.XLOOKUP($A1599&amp;$Q$3&amp;$R$3,Data[Index]&amp;Data[Valid Test, Can be used for conformity (Y/N)]&amp;Data[Cycle],Data[Mileage (Miles)])</f>
        <v>#N/A</v>
      </c>
      <c r="E1599" s="130" t="e" cm="1">
        <f t="array" ref="E1599">_xlfn.XLOOKUP($A1599&amp;$Q$3&amp;$R$3,Data[Index]&amp;Data[Valid Test, Can be used for conformity (Y/N)]&amp;Data[Cycle],Data[Date])</f>
        <v>#N/A</v>
      </c>
      <c r="F1599" s="129" t="e" cm="1">
        <f t="array" ref="F1599">_xlfn.XLOOKUP($A1599&amp;$Q$3&amp;$R$3,Data[Index]&amp;Data[Valid Test, Can be used for conformity (Y/N)]&amp;Data[Cycle],Data[CO/km (mg)])</f>
        <v>#N/A</v>
      </c>
      <c r="G1599" s="129" t="e" cm="1">
        <f t="array" ref="G1599">_xlfn.XLOOKUP($A1599&amp;$Q$3,Data[Index]&amp;Data[Valid Test, Can be used for conformity (Y/N)],Data[CO2/km (g)])</f>
        <v>#N/A</v>
      </c>
      <c r="H1599" s="129" t="e" cm="1">
        <f t="array" ref="H1599">_xlfn.XLOOKUP($A1599&amp;$Q$3,Data[Index]&amp;Data[Valid Test, Can be used for conformity (Y/N)],Data[THC/km (mg)])</f>
        <v>#N/A</v>
      </c>
      <c r="I1599" s="129" t="e" cm="1">
        <f t="array" ref="I1599">_xlfn.XLOOKUP($A1599&amp;$Q$3,Data[Index]&amp;Data[Valid Test, Can be used for conformity (Y/N)],Data[NOx/km (mg)])</f>
        <v>#N/A</v>
      </c>
      <c r="J1599" s="129" t="e" cm="1">
        <f t="array" ref="J1599">_xlfn.XLOOKUP($A1599&amp;$Q$3,Data[Index]&amp;Data[Valid Test, Can be used for conformity (Y/N)],Data[THC + NOx/km (mg)])</f>
        <v>#N/A</v>
      </c>
      <c r="K1599" s="142" t="e" cm="1">
        <f t="array" ref="K1599">_xlfn.XLOOKUP($A1599&amp;$Q$3,Data[Index]&amp;Data[Valid Test, Can be used for conformity (Y/N)],Data[PN/km ('#)])</f>
        <v>#N/A</v>
      </c>
      <c r="L1599" s="129" t="e" cm="1">
        <f t="array" ref="L1599">_xlfn.XLOOKUP($A1599&amp;$Q$3,Data[Index]&amp;Data[Valid Test, Can be used for conformity (Y/N)],Data[PM/km (mg)])</f>
        <v>#N/A</v>
      </c>
      <c r="M1599" s="126" t="e" cm="1">
        <f t="array" ref="M1599">_xlfn.XLOOKUP($A1599&amp;$Q$3,Data[Index]&amp;Data[Valid Test, Can be used for conformity (Y/N)],Data[CH4 (mg/km)])</f>
        <v>#N/A</v>
      </c>
      <c r="N1599" s="126" t="e" cm="1">
        <f t="array" ref="N1599">_xlfn.XLOOKUP($A1599&amp;$Q$3,Data[Index]&amp;Data[Valid Test, Can be used for conformity (Y/N)],Data[N20 (mg/km)])</f>
        <v>#N/A</v>
      </c>
      <c r="O1599" s="129" t="e" cm="1">
        <f t="array" ref="O1599">_xlfn.XLOOKUP($A1599&amp;$Q$3,Data[Index]&amp;Data[Valid Test, Can be used for conformity (Y/N)],Data[l/100km])</f>
        <v>#N/A</v>
      </c>
      <c r="P1599" s="138" t="e">
        <f>_xlfn.XLOOKUP($A1599,Data[Index],Data[Comments])</f>
        <v>#N/A</v>
      </c>
    </row>
    <row r="1600" spans="1:16" x14ac:dyDescent="0.2">
      <c r="A1600" s="129"/>
      <c r="B1600" s="129"/>
      <c r="C1600" s="129" t="e" cm="1">
        <f t="array" ref="C1600">_xlfn.XLOOKUP($A1600&amp;$Q$3&amp;$R$3,Data[Index]&amp;Data[Valid Test, Can be used for conformity (Y/N)]&amp;Data[Cycle],Data[Test Name])</f>
        <v>#N/A</v>
      </c>
      <c r="D1600" s="167" t="e" cm="1">
        <f t="array" ref="D1600">_xlfn.XLOOKUP($A1600&amp;$Q$3&amp;$R$3,Data[Index]&amp;Data[Valid Test, Can be used for conformity (Y/N)]&amp;Data[Cycle],Data[Mileage (Miles)])</f>
        <v>#N/A</v>
      </c>
      <c r="E1600" s="130" t="e" cm="1">
        <f t="array" ref="E1600">_xlfn.XLOOKUP($A1600&amp;$Q$3&amp;$R$3,Data[Index]&amp;Data[Valid Test, Can be used for conformity (Y/N)]&amp;Data[Cycle],Data[Date])</f>
        <v>#N/A</v>
      </c>
      <c r="F1600" s="129" t="e" cm="1">
        <f t="array" ref="F1600">_xlfn.XLOOKUP($A1600&amp;$Q$3&amp;$R$3,Data[Index]&amp;Data[Valid Test, Can be used for conformity (Y/N)]&amp;Data[Cycle],Data[CO/km (mg)])</f>
        <v>#N/A</v>
      </c>
      <c r="G1600" s="129" t="e" cm="1">
        <f t="array" ref="G1600">_xlfn.XLOOKUP($A1600&amp;$Q$3,Data[Index]&amp;Data[Valid Test, Can be used for conformity (Y/N)],Data[CO2/km (g)])</f>
        <v>#N/A</v>
      </c>
      <c r="H1600" s="129" t="e" cm="1">
        <f t="array" ref="H1600">_xlfn.XLOOKUP($A1600&amp;$Q$3,Data[Index]&amp;Data[Valid Test, Can be used for conformity (Y/N)],Data[THC/km (mg)])</f>
        <v>#N/A</v>
      </c>
      <c r="I1600" s="129" t="e" cm="1">
        <f t="array" ref="I1600">_xlfn.XLOOKUP($A1600&amp;$Q$3,Data[Index]&amp;Data[Valid Test, Can be used for conformity (Y/N)],Data[NOx/km (mg)])</f>
        <v>#N/A</v>
      </c>
      <c r="J1600" s="129" t="e" cm="1">
        <f t="array" ref="J1600">_xlfn.XLOOKUP($A1600&amp;$Q$3,Data[Index]&amp;Data[Valid Test, Can be used for conformity (Y/N)],Data[THC + NOx/km (mg)])</f>
        <v>#N/A</v>
      </c>
      <c r="K1600" s="142" t="e" cm="1">
        <f t="array" ref="K1600">_xlfn.XLOOKUP($A1600&amp;$Q$3,Data[Index]&amp;Data[Valid Test, Can be used for conformity (Y/N)],Data[PN/km ('#)])</f>
        <v>#N/A</v>
      </c>
      <c r="L1600" s="129" t="e" cm="1">
        <f t="array" ref="L1600">_xlfn.XLOOKUP($A1600&amp;$Q$3,Data[Index]&amp;Data[Valid Test, Can be used for conformity (Y/N)],Data[PM/km (mg)])</f>
        <v>#N/A</v>
      </c>
      <c r="M1600" s="126" t="e" cm="1">
        <f t="array" ref="M1600">_xlfn.XLOOKUP($A1600&amp;$Q$3,Data[Index]&amp;Data[Valid Test, Can be used for conformity (Y/N)],Data[CH4 (mg/km)])</f>
        <v>#N/A</v>
      </c>
      <c r="N1600" s="126" t="e" cm="1">
        <f t="array" ref="N1600">_xlfn.XLOOKUP($A1600&amp;$Q$3,Data[Index]&amp;Data[Valid Test, Can be used for conformity (Y/N)],Data[N20 (mg/km)])</f>
        <v>#N/A</v>
      </c>
      <c r="O1600" s="129" t="e" cm="1">
        <f t="array" ref="O1600">_xlfn.XLOOKUP($A1600&amp;$Q$3,Data[Index]&amp;Data[Valid Test, Can be used for conformity (Y/N)],Data[l/100km])</f>
        <v>#N/A</v>
      </c>
      <c r="P1600" s="138" t="e">
        <f>_xlfn.XLOOKUP($A1600,Data[Index],Data[Comments])</f>
        <v>#N/A</v>
      </c>
    </row>
    <row r="1601" spans="1:16" x14ac:dyDescent="0.2">
      <c r="A1601" s="129"/>
      <c r="B1601" s="129"/>
      <c r="C1601" s="129" t="e" cm="1">
        <f t="array" ref="C1601">_xlfn.XLOOKUP($A1601&amp;$Q$3&amp;$R$3,Data[Index]&amp;Data[Valid Test, Can be used for conformity (Y/N)]&amp;Data[Cycle],Data[Test Name])</f>
        <v>#N/A</v>
      </c>
      <c r="D1601" s="167" t="e" cm="1">
        <f t="array" ref="D1601">_xlfn.XLOOKUP($A1601&amp;$Q$3&amp;$R$3,Data[Index]&amp;Data[Valid Test, Can be used for conformity (Y/N)]&amp;Data[Cycle],Data[Mileage (Miles)])</f>
        <v>#N/A</v>
      </c>
      <c r="E1601" s="130" t="e" cm="1">
        <f t="array" ref="E1601">_xlfn.XLOOKUP($A1601&amp;$Q$3&amp;$R$3,Data[Index]&amp;Data[Valid Test, Can be used for conformity (Y/N)]&amp;Data[Cycle],Data[Date])</f>
        <v>#N/A</v>
      </c>
      <c r="F1601" s="129" t="e" cm="1">
        <f t="array" ref="F1601">_xlfn.XLOOKUP($A1601&amp;$Q$3&amp;$R$3,Data[Index]&amp;Data[Valid Test, Can be used for conformity (Y/N)]&amp;Data[Cycle],Data[CO/km (mg)])</f>
        <v>#N/A</v>
      </c>
      <c r="G1601" s="129" t="e" cm="1">
        <f t="array" ref="G1601">_xlfn.XLOOKUP($A1601&amp;$Q$3,Data[Index]&amp;Data[Valid Test, Can be used for conformity (Y/N)],Data[CO2/km (g)])</f>
        <v>#N/A</v>
      </c>
      <c r="H1601" s="129" t="e" cm="1">
        <f t="array" ref="H1601">_xlfn.XLOOKUP($A1601&amp;$Q$3,Data[Index]&amp;Data[Valid Test, Can be used for conformity (Y/N)],Data[THC/km (mg)])</f>
        <v>#N/A</v>
      </c>
      <c r="I1601" s="129" t="e" cm="1">
        <f t="array" ref="I1601">_xlfn.XLOOKUP($A1601&amp;$Q$3,Data[Index]&amp;Data[Valid Test, Can be used for conformity (Y/N)],Data[NOx/km (mg)])</f>
        <v>#N/A</v>
      </c>
      <c r="J1601" s="129" t="e" cm="1">
        <f t="array" ref="J1601">_xlfn.XLOOKUP($A1601&amp;$Q$3,Data[Index]&amp;Data[Valid Test, Can be used for conformity (Y/N)],Data[THC + NOx/km (mg)])</f>
        <v>#N/A</v>
      </c>
      <c r="K1601" s="142" t="e" cm="1">
        <f t="array" ref="K1601">_xlfn.XLOOKUP($A1601&amp;$Q$3,Data[Index]&amp;Data[Valid Test, Can be used for conformity (Y/N)],Data[PN/km ('#)])</f>
        <v>#N/A</v>
      </c>
      <c r="L1601" s="129" t="e" cm="1">
        <f t="array" ref="L1601">_xlfn.XLOOKUP($A1601&amp;$Q$3,Data[Index]&amp;Data[Valid Test, Can be used for conformity (Y/N)],Data[PM/km (mg)])</f>
        <v>#N/A</v>
      </c>
      <c r="M1601" s="126" t="e" cm="1">
        <f t="array" ref="M1601">_xlfn.XLOOKUP($A1601&amp;$Q$3,Data[Index]&amp;Data[Valid Test, Can be used for conformity (Y/N)],Data[CH4 (mg/km)])</f>
        <v>#N/A</v>
      </c>
      <c r="N1601" s="126" t="e" cm="1">
        <f t="array" ref="N1601">_xlfn.XLOOKUP($A1601&amp;$Q$3,Data[Index]&amp;Data[Valid Test, Can be used for conformity (Y/N)],Data[N20 (mg/km)])</f>
        <v>#N/A</v>
      </c>
      <c r="O1601" s="129" t="e" cm="1">
        <f t="array" ref="O1601">_xlfn.XLOOKUP($A1601&amp;$Q$3,Data[Index]&amp;Data[Valid Test, Can be used for conformity (Y/N)],Data[l/100km])</f>
        <v>#N/A</v>
      </c>
      <c r="P1601" s="138">
        <f>_xlfn.XLOOKUP($A1601,Data[Index],Data[Comments])</f>
        <v>0</v>
      </c>
    </row>
    <row r="1602" spans="1:16" x14ac:dyDescent="0.2">
      <c r="A1602" s="129"/>
      <c r="B1602" s="129"/>
      <c r="C1602" s="129" t="e" cm="1">
        <f t="array" ref="C1602">_xlfn.XLOOKUP($A1602&amp;$Q$3&amp;$R$3,Data[Index]&amp;Data[Valid Test, Can be used for conformity (Y/N)]&amp;Data[Cycle],Data[Test Name])</f>
        <v>#N/A</v>
      </c>
      <c r="D1602" s="167" t="e" cm="1">
        <f t="array" ref="D1602">_xlfn.XLOOKUP($A1602&amp;$Q$3&amp;$R$3,Data[Index]&amp;Data[Valid Test, Can be used for conformity (Y/N)]&amp;Data[Cycle],Data[Mileage (Miles)])</f>
        <v>#N/A</v>
      </c>
      <c r="E1602" s="130" t="e" cm="1">
        <f t="array" ref="E1602">_xlfn.XLOOKUP($A1602&amp;$Q$3&amp;$R$3,Data[Index]&amp;Data[Valid Test, Can be used for conformity (Y/N)]&amp;Data[Cycle],Data[Date])</f>
        <v>#N/A</v>
      </c>
      <c r="F1602" s="129" t="e" cm="1">
        <f t="array" ref="F1602">_xlfn.XLOOKUP($A1602&amp;$Q$3&amp;$R$3,Data[Index]&amp;Data[Valid Test, Can be used for conformity (Y/N)]&amp;Data[Cycle],Data[CO/km (mg)])</f>
        <v>#N/A</v>
      </c>
      <c r="G1602" s="129" t="e" cm="1">
        <f t="array" ref="G1602">_xlfn.XLOOKUP($A1602&amp;$Q$3,Data[Index]&amp;Data[Valid Test, Can be used for conformity (Y/N)],Data[CO2/km (g)])</f>
        <v>#N/A</v>
      </c>
      <c r="H1602" s="129" t="e" cm="1">
        <f t="array" ref="H1602">_xlfn.XLOOKUP($A1602&amp;$Q$3,Data[Index]&amp;Data[Valid Test, Can be used for conformity (Y/N)],Data[THC/km (mg)])</f>
        <v>#N/A</v>
      </c>
      <c r="I1602" s="129" t="e" cm="1">
        <f t="array" ref="I1602">_xlfn.XLOOKUP($A1602&amp;$Q$3,Data[Index]&amp;Data[Valid Test, Can be used for conformity (Y/N)],Data[NOx/km (mg)])</f>
        <v>#N/A</v>
      </c>
      <c r="J1602" s="129" t="e" cm="1">
        <f t="array" ref="J1602">_xlfn.XLOOKUP($A1602&amp;$Q$3,Data[Index]&amp;Data[Valid Test, Can be used for conformity (Y/N)],Data[THC + NOx/km (mg)])</f>
        <v>#N/A</v>
      </c>
      <c r="K1602" s="142" t="e" cm="1">
        <f t="array" ref="K1602">_xlfn.XLOOKUP($A1602&amp;$Q$3,Data[Index]&amp;Data[Valid Test, Can be used for conformity (Y/N)],Data[PN/km ('#)])</f>
        <v>#N/A</v>
      </c>
      <c r="L1602" s="129" t="e" cm="1">
        <f t="array" ref="L1602">_xlfn.XLOOKUP($A1602&amp;$Q$3,Data[Index]&amp;Data[Valid Test, Can be used for conformity (Y/N)],Data[PM/km (mg)])</f>
        <v>#N/A</v>
      </c>
      <c r="M1602" s="126" t="e" cm="1">
        <f t="array" ref="M1602">_xlfn.XLOOKUP($A1602&amp;$Q$3,Data[Index]&amp;Data[Valid Test, Can be used for conformity (Y/N)],Data[CH4 (mg/km)])</f>
        <v>#N/A</v>
      </c>
      <c r="N1602" s="126" t="e" cm="1">
        <f t="array" ref="N1602">_xlfn.XLOOKUP($A1602&amp;$Q$3,Data[Index]&amp;Data[Valid Test, Can be used for conformity (Y/N)],Data[N20 (mg/km)])</f>
        <v>#N/A</v>
      </c>
      <c r="O1602" s="129" t="e" cm="1">
        <f t="array" ref="O1602">_xlfn.XLOOKUP($A1602&amp;$Q$3,Data[Index]&amp;Data[Valid Test, Can be used for conformity (Y/N)],Data[l/100km])</f>
        <v>#N/A</v>
      </c>
      <c r="P1602" s="138">
        <f>_xlfn.XLOOKUP($A1602,Data[Index],Data[Comments])</f>
        <v>0</v>
      </c>
    </row>
    <row r="1603" spans="1:16" x14ac:dyDescent="0.2">
      <c r="A1603" s="129"/>
      <c r="B1603" s="129"/>
      <c r="C1603" s="129" t="e" cm="1">
        <f t="array" ref="C1603">_xlfn.XLOOKUP($A1603&amp;$Q$3&amp;$R$3,Data[Index]&amp;Data[Valid Test, Can be used for conformity (Y/N)]&amp;Data[Cycle],Data[Test Name])</f>
        <v>#N/A</v>
      </c>
      <c r="D1603" s="167" t="e" cm="1">
        <f t="array" ref="D1603">_xlfn.XLOOKUP($A1603&amp;$Q$3&amp;$R$3,Data[Index]&amp;Data[Valid Test, Can be used for conformity (Y/N)]&amp;Data[Cycle],Data[Mileage (Miles)])</f>
        <v>#N/A</v>
      </c>
      <c r="E1603" s="130" t="e" cm="1">
        <f t="array" ref="E1603">_xlfn.XLOOKUP($A1603&amp;$Q$3&amp;$R$3,Data[Index]&amp;Data[Valid Test, Can be used for conformity (Y/N)]&amp;Data[Cycle],Data[Date])</f>
        <v>#N/A</v>
      </c>
      <c r="F1603" s="129" t="e" cm="1">
        <f t="array" ref="F1603">_xlfn.XLOOKUP($A1603&amp;$Q$3&amp;$R$3,Data[Index]&amp;Data[Valid Test, Can be used for conformity (Y/N)]&amp;Data[Cycle],Data[CO/km (mg)])</f>
        <v>#N/A</v>
      </c>
      <c r="G1603" s="129" t="e" cm="1">
        <f t="array" ref="G1603">_xlfn.XLOOKUP($A1603&amp;$Q$3,Data[Index]&amp;Data[Valid Test, Can be used for conformity (Y/N)],Data[CO2/km (g)])</f>
        <v>#N/A</v>
      </c>
      <c r="H1603" s="129" t="e" cm="1">
        <f t="array" ref="H1603">_xlfn.XLOOKUP($A1603&amp;$Q$3,Data[Index]&amp;Data[Valid Test, Can be used for conformity (Y/N)],Data[THC/km (mg)])</f>
        <v>#N/A</v>
      </c>
      <c r="I1603" s="129" t="e" cm="1">
        <f t="array" ref="I1603">_xlfn.XLOOKUP($A1603&amp;$Q$3,Data[Index]&amp;Data[Valid Test, Can be used for conformity (Y/N)],Data[NOx/km (mg)])</f>
        <v>#N/A</v>
      </c>
      <c r="J1603" s="129" t="e" cm="1">
        <f t="array" ref="J1603">_xlfn.XLOOKUP($A1603&amp;$Q$3,Data[Index]&amp;Data[Valid Test, Can be used for conformity (Y/N)],Data[THC + NOx/km (mg)])</f>
        <v>#N/A</v>
      </c>
      <c r="K1603" s="142" t="e" cm="1">
        <f t="array" ref="K1603">_xlfn.XLOOKUP($A1603&amp;$Q$3,Data[Index]&amp;Data[Valid Test, Can be used for conformity (Y/N)],Data[PN/km ('#)])</f>
        <v>#N/A</v>
      </c>
      <c r="L1603" s="129" t="e" cm="1">
        <f t="array" ref="L1603">_xlfn.XLOOKUP($A1603&amp;$Q$3,Data[Index]&amp;Data[Valid Test, Can be used for conformity (Y/N)],Data[PM/km (mg)])</f>
        <v>#N/A</v>
      </c>
      <c r="M1603" s="126" t="e" cm="1">
        <f t="array" ref="M1603">_xlfn.XLOOKUP($A1603&amp;$Q$3,Data[Index]&amp;Data[Valid Test, Can be used for conformity (Y/N)],Data[CH4 (mg/km)])</f>
        <v>#N/A</v>
      </c>
      <c r="N1603" s="126" t="e" cm="1">
        <f t="array" ref="N1603">_xlfn.XLOOKUP($A1603&amp;$Q$3,Data[Index]&amp;Data[Valid Test, Can be used for conformity (Y/N)],Data[N20 (mg/km)])</f>
        <v>#N/A</v>
      </c>
      <c r="O1603" s="129" t="e" cm="1">
        <f t="array" ref="O1603">_xlfn.XLOOKUP($A1603&amp;$Q$3,Data[Index]&amp;Data[Valid Test, Can be used for conformity (Y/N)],Data[l/100km])</f>
        <v>#N/A</v>
      </c>
      <c r="P1603" s="138" t="e">
        <f>_xlfn.XLOOKUP($A1603,Data[Index],Data[Comments])</f>
        <v>#N/A</v>
      </c>
    </row>
    <row r="1604" spans="1:16" x14ac:dyDescent="0.2">
      <c r="A1604" s="129"/>
      <c r="B1604" s="129"/>
      <c r="C1604" s="129" t="e" cm="1">
        <f t="array" ref="C1604">_xlfn.XLOOKUP($A1604&amp;$Q$3&amp;$R$3,Data[Index]&amp;Data[Valid Test, Can be used for conformity (Y/N)]&amp;Data[Cycle],Data[Test Name])</f>
        <v>#N/A</v>
      </c>
      <c r="D1604" s="167" t="e" cm="1">
        <f t="array" ref="D1604">_xlfn.XLOOKUP($A1604&amp;$Q$3&amp;$R$3,Data[Index]&amp;Data[Valid Test, Can be used for conformity (Y/N)]&amp;Data[Cycle],Data[Mileage (Miles)])</f>
        <v>#N/A</v>
      </c>
      <c r="E1604" s="130" t="e" cm="1">
        <f t="array" ref="E1604">_xlfn.XLOOKUP($A1604&amp;$Q$3&amp;$R$3,Data[Index]&amp;Data[Valid Test, Can be used for conformity (Y/N)]&amp;Data[Cycle],Data[Date])</f>
        <v>#N/A</v>
      </c>
      <c r="F1604" s="129" t="e" cm="1">
        <f t="array" ref="F1604">_xlfn.XLOOKUP($A1604&amp;$Q$3&amp;$R$3,Data[Index]&amp;Data[Valid Test, Can be used for conformity (Y/N)]&amp;Data[Cycle],Data[CO/km (mg)])</f>
        <v>#N/A</v>
      </c>
      <c r="G1604" s="129" t="e" cm="1">
        <f t="array" ref="G1604">_xlfn.XLOOKUP($A1604&amp;$Q$3,Data[Index]&amp;Data[Valid Test, Can be used for conformity (Y/N)],Data[CO2/km (g)])</f>
        <v>#N/A</v>
      </c>
      <c r="H1604" s="129" t="e" cm="1">
        <f t="array" ref="H1604">_xlfn.XLOOKUP($A1604&amp;$Q$3,Data[Index]&amp;Data[Valid Test, Can be used for conformity (Y/N)],Data[THC/km (mg)])</f>
        <v>#N/A</v>
      </c>
      <c r="I1604" s="129" t="e" cm="1">
        <f t="array" ref="I1604">_xlfn.XLOOKUP($A1604&amp;$Q$3,Data[Index]&amp;Data[Valid Test, Can be used for conformity (Y/N)],Data[NOx/km (mg)])</f>
        <v>#N/A</v>
      </c>
      <c r="J1604" s="129" t="e" cm="1">
        <f t="array" ref="J1604">_xlfn.XLOOKUP($A1604&amp;$Q$3,Data[Index]&amp;Data[Valid Test, Can be used for conformity (Y/N)],Data[THC + NOx/km (mg)])</f>
        <v>#N/A</v>
      </c>
      <c r="K1604" s="142" t="e" cm="1">
        <f t="array" ref="K1604">_xlfn.XLOOKUP($A1604&amp;$Q$3,Data[Index]&amp;Data[Valid Test, Can be used for conformity (Y/N)],Data[PN/km ('#)])</f>
        <v>#N/A</v>
      </c>
      <c r="L1604" s="129" t="e" cm="1">
        <f t="array" ref="L1604">_xlfn.XLOOKUP($A1604&amp;$Q$3,Data[Index]&amp;Data[Valid Test, Can be used for conformity (Y/N)],Data[PM/km (mg)])</f>
        <v>#N/A</v>
      </c>
      <c r="M1604" s="126" t="e" cm="1">
        <f t="array" ref="M1604">_xlfn.XLOOKUP($A1604&amp;$Q$3,Data[Index]&amp;Data[Valid Test, Can be used for conformity (Y/N)],Data[CH4 (mg/km)])</f>
        <v>#N/A</v>
      </c>
      <c r="N1604" s="126" t="e" cm="1">
        <f t="array" ref="N1604">_xlfn.XLOOKUP($A1604&amp;$Q$3,Data[Index]&amp;Data[Valid Test, Can be used for conformity (Y/N)],Data[N20 (mg/km)])</f>
        <v>#N/A</v>
      </c>
      <c r="O1604" s="129" t="e" cm="1">
        <f t="array" ref="O1604">_xlfn.XLOOKUP($A1604&amp;$Q$3,Data[Index]&amp;Data[Valid Test, Can be used for conformity (Y/N)],Data[l/100km])</f>
        <v>#N/A</v>
      </c>
      <c r="P1604" s="138">
        <f>_xlfn.XLOOKUP($A1604,Data[Index],Data[Comments])</f>
        <v>0</v>
      </c>
    </row>
    <row r="1605" spans="1:16" x14ac:dyDescent="0.2">
      <c r="A1605" s="129"/>
      <c r="B1605" s="129"/>
      <c r="C1605" s="129" t="e" cm="1">
        <f t="array" ref="C1605">_xlfn.XLOOKUP($A1605&amp;$Q$3&amp;$R$3,Data[Index]&amp;Data[Valid Test, Can be used for conformity (Y/N)]&amp;Data[Cycle],Data[Test Name])</f>
        <v>#N/A</v>
      </c>
      <c r="D1605" s="167" t="e" cm="1">
        <f t="array" ref="D1605">_xlfn.XLOOKUP($A1605&amp;$Q$3&amp;$R$3,Data[Index]&amp;Data[Valid Test, Can be used for conformity (Y/N)]&amp;Data[Cycle],Data[Mileage (Miles)])</f>
        <v>#N/A</v>
      </c>
      <c r="E1605" s="130" t="e" cm="1">
        <f t="array" ref="E1605">_xlfn.XLOOKUP($A1605&amp;$Q$3&amp;$R$3,Data[Index]&amp;Data[Valid Test, Can be used for conformity (Y/N)]&amp;Data[Cycle],Data[Date])</f>
        <v>#N/A</v>
      </c>
      <c r="F1605" s="129" t="e" cm="1">
        <f t="array" ref="F1605">_xlfn.XLOOKUP($A1605&amp;$Q$3&amp;$R$3,Data[Index]&amp;Data[Valid Test, Can be used for conformity (Y/N)]&amp;Data[Cycle],Data[CO/km (mg)])</f>
        <v>#N/A</v>
      </c>
      <c r="G1605" s="129" t="e" cm="1">
        <f t="array" ref="G1605">_xlfn.XLOOKUP($A1605&amp;$Q$3,Data[Index]&amp;Data[Valid Test, Can be used for conformity (Y/N)],Data[CO2/km (g)])</f>
        <v>#N/A</v>
      </c>
      <c r="H1605" s="129" t="e" cm="1">
        <f t="array" ref="H1605">_xlfn.XLOOKUP($A1605&amp;$Q$3,Data[Index]&amp;Data[Valid Test, Can be used for conformity (Y/N)],Data[THC/km (mg)])</f>
        <v>#N/A</v>
      </c>
      <c r="I1605" s="129" t="e" cm="1">
        <f t="array" ref="I1605">_xlfn.XLOOKUP($A1605&amp;$Q$3,Data[Index]&amp;Data[Valid Test, Can be used for conformity (Y/N)],Data[NOx/km (mg)])</f>
        <v>#N/A</v>
      </c>
      <c r="J1605" s="129" t="e" cm="1">
        <f t="array" ref="J1605">_xlfn.XLOOKUP($A1605&amp;$Q$3,Data[Index]&amp;Data[Valid Test, Can be used for conformity (Y/N)],Data[THC + NOx/km (mg)])</f>
        <v>#N/A</v>
      </c>
      <c r="K1605" s="142" t="e" cm="1">
        <f t="array" ref="K1605">_xlfn.XLOOKUP($A1605&amp;$Q$3,Data[Index]&amp;Data[Valid Test, Can be used for conformity (Y/N)],Data[PN/km ('#)])</f>
        <v>#N/A</v>
      </c>
      <c r="L1605" s="129" t="e" cm="1">
        <f t="array" ref="L1605">_xlfn.XLOOKUP($A1605&amp;$Q$3,Data[Index]&amp;Data[Valid Test, Can be used for conformity (Y/N)],Data[PM/km (mg)])</f>
        <v>#N/A</v>
      </c>
      <c r="M1605" s="126" t="e" cm="1">
        <f t="array" ref="M1605">_xlfn.XLOOKUP($A1605&amp;$Q$3,Data[Index]&amp;Data[Valid Test, Can be used for conformity (Y/N)],Data[CH4 (mg/km)])</f>
        <v>#N/A</v>
      </c>
      <c r="N1605" s="126" t="e" cm="1">
        <f t="array" ref="N1605">_xlfn.XLOOKUP($A1605&amp;$Q$3,Data[Index]&amp;Data[Valid Test, Can be used for conformity (Y/N)],Data[N20 (mg/km)])</f>
        <v>#N/A</v>
      </c>
      <c r="O1605" s="129" t="e" cm="1">
        <f t="array" ref="O1605">_xlfn.XLOOKUP($A1605&amp;$Q$3,Data[Index]&amp;Data[Valid Test, Can be used for conformity (Y/N)],Data[l/100km])</f>
        <v>#N/A</v>
      </c>
      <c r="P1605" s="138">
        <f>_xlfn.XLOOKUP($A1605,Data[Index],Data[Comments])</f>
        <v>0</v>
      </c>
    </row>
    <row r="1606" spans="1:16" x14ac:dyDescent="0.2">
      <c r="A1606" s="129"/>
      <c r="B1606" s="129"/>
      <c r="C1606" s="129" t="e" cm="1">
        <f t="array" ref="C1606">_xlfn.XLOOKUP($A1606&amp;$Q$3&amp;$R$3,Data[Index]&amp;Data[Valid Test, Can be used for conformity (Y/N)]&amp;Data[Cycle],Data[Test Name])</f>
        <v>#N/A</v>
      </c>
      <c r="D1606" s="167" t="e" cm="1">
        <f t="array" ref="D1606">_xlfn.XLOOKUP($A1606&amp;$Q$3&amp;$R$3,Data[Index]&amp;Data[Valid Test, Can be used for conformity (Y/N)]&amp;Data[Cycle],Data[Mileage (Miles)])</f>
        <v>#N/A</v>
      </c>
      <c r="E1606" s="130" t="e" cm="1">
        <f t="array" ref="E1606">_xlfn.XLOOKUP($A1606&amp;$Q$3&amp;$R$3,Data[Index]&amp;Data[Valid Test, Can be used for conformity (Y/N)]&amp;Data[Cycle],Data[Date])</f>
        <v>#N/A</v>
      </c>
      <c r="F1606" s="129" t="e" cm="1">
        <f t="array" ref="F1606">_xlfn.XLOOKUP($A1606&amp;$Q$3&amp;$R$3,Data[Index]&amp;Data[Valid Test, Can be used for conformity (Y/N)]&amp;Data[Cycle],Data[CO/km (mg)])</f>
        <v>#N/A</v>
      </c>
      <c r="G1606" s="129" t="e" cm="1">
        <f t="array" ref="G1606">_xlfn.XLOOKUP($A1606&amp;$Q$3,Data[Index]&amp;Data[Valid Test, Can be used for conformity (Y/N)],Data[CO2/km (g)])</f>
        <v>#N/A</v>
      </c>
      <c r="H1606" s="129" t="e" cm="1">
        <f t="array" ref="H1606">_xlfn.XLOOKUP($A1606&amp;$Q$3,Data[Index]&amp;Data[Valid Test, Can be used for conformity (Y/N)],Data[THC/km (mg)])</f>
        <v>#N/A</v>
      </c>
      <c r="I1606" s="129" t="e" cm="1">
        <f t="array" ref="I1606">_xlfn.XLOOKUP($A1606&amp;$Q$3,Data[Index]&amp;Data[Valid Test, Can be used for conformity (Y/N)],Data[NOx/km (mg)])</f>
        <v>#N/A</v>
      </c>
      <c r="J1606" s="129" t="e" cm="1">
        <f t="array" ref="J1606">_xlfn.XLOOKUP($A1606&amp;$Q$3,Data[Index]&amp;Data[Valid Test, Can be used for conformity (Y/N)],Data[THC + NOx/km (mg)])</f>
        <v>#N/A</v>
      </c>
      <c r="K1606" s="142" t="e" cm="1">
        <f t="array" ref="K1606">_xlfn.XLOOKUP($A1606&amp;$Q$3,Data[Index]&amp;Data[Valid Test, Can be used for conformity (Y/N)],Data[PN/km ('#)])</f>
        <v>#N/A</v>
      </c>
      <c r="L1606" s="129" t="e" cm="1">
        <f t="array" ref="L1606">_xlfn.XLOOKUP($A1606&amp;$Q$3,Data[Index]&amp;Data[Valid Test, Can be used for conformity (Y/N)],Data[PM/km (mg)])</f>
        <v>#N/A</v>
      </c>
      <c r="M1606" s="126" t="e" cm="1">
        <f t="array" ref="M1606">_xlfn.XLOOKUP($A1606&amp;$Q$3,Data[Index]&amp;Data[Valid Test, Can be used for conformity (Y/N)],Data[CH4 (mg/km)])</f>
        <v>#N/A</v>
      </c>
      <c r="N1606" s="126" t="e" cm="1">
        <f t="array" ref="N1606">_xlfn.XLOOKUP($A1606&amp;$Q$3,Data[Index]&amp;Data[Valid Test, Can be used for conformity (Y/N)],Data[N20 (mg/km)])</f>
        <v>#N/A</v>
      </c>
      <c r="O1606" s="129" t="e" cm="1">
        <f t="array" ref="O1606">_xlfn.XLOOKUP($A1606&amp;$Q$3,Data[Index]&amp;Data[Valid Test, Can be used for conformity (Y/N)],Data[l/100km])</f>
        <v>#N/A</v>
      </c>
      <c r="P1606" s="138" t="e">
        <f>_xlfn.XLOOKUP($A1606,Data[Index],Data[Comments])</f>
        <v>#N/A</v>
      </c>
    </row>
    <row r="1607" spans="1:16" x14ac:dyDescent="0.2">
      <c r="A1607" s="129"/>
      <c r="B1607" s="129"/>
      <c r="C1607" s="129" t="e" cm="1">
        <f t="array" ref="C1607">_xlfn.XLOOKUP($A1607&amp;$Q$3&amp;$R$3,Data[Index]&amp;Data[Valid Test, Can be used for conformity (Y/N)]&amp;Data[Cycle],Data[Test Name])</f>
        <v>#N/A</v>
      </c>
      <c r="D1607" s="167" t="e" cm="1">
        <f t="array" ref="D1607">_xlfn.XLOOKUP($A1607&amp;$Q$3&amp;$R$3,Data[Index]&amp;Data[Valid Test, Can be used for conformity (Y/N)]&amp;Data[Cycle],Data[Mileage (Miles)])</f>
        <v>#N/A</v>
      </c>
      <c r="E1607" s="130" t="e" cm="1">
        <f t="array" ref="E1607">_xlfn.XLOOKUP($A1607&amp;$Q$3&amp;$R$3,Data[Index]&amp;Data[Valid Test, Can be used for conformity (Y/N)]&amp;Data[Cycle],Data[Date])</f>
        <v>#N/A</v>
      </c>
      <c r="F1607" s="129" t="e" cm="1">
        <f t="array" ref="F1607">_xlfn.XLOOKUP($A1607&amp;$Q$3&amp;$R$3,Data[Index]&amp;Data[Valid Test, Can be used for conformity (Y/N)]&amp;Data[Cycle],Data[CO/km (mg)])</f>
        <v>#N/A</v>
      </c>
      <c r="G1607" s="129" t="e" cm="1">
        <f t="array" ref="G1607">_xlfn.XLOOKUP($A1607&amp;$Q$3,Data[Index]&amp;Data[Valid Test, Can be used for conformity (Y/N)],Data[CO2/km (g)])</f>
        <v>#N/A</v>
      </c>
      <c r="H1607" s="129" t="e" cm="1">
        <f t="array" ref="H1607">_xlfn.XLOOKUP($A1607&amp;$Q$3,Data[Index]&amp;Data[Valid Test, Can be used for conformity (Y/N)],Data[THC/km (mg)])</f>
        <v>#N/A</v>
      </c>
      <c r="I1607" s="129" t="e" cm="1">
        <f t="array" ref="I1607">_xlfn.XLOOKUP($A1607&amp;$Q$3,Data[Index]&amp;Data[Valid Test, Can be used for conformity (Y/N)],Data[NOx/km (mg)])</f>
        <v>#N/A</v>
      </c>
      <c r="J1607" s="129" t="e" cm="1">
        <f t="array" ref="J1607">_xlfn.XLOOKUP($A1607&amp;$Q$3,Data[Index]&amp;Data[Valid Test, Can be used for conformity (Y/N)],Data[THC + NOx/km (mg)])</f>
        <v>#N/A</v>
      </c>
      <c r="K1607" s="142" t="e" cm="1">
        <f t="array" ref="K1607">_xlfn.XLOOKUP($A1607&amp;$Q$3,Data[Index]&amp;Data[Valid Test, Can be used for conformity (Y/N)],Data[PN/km ('#)])</f>
        <v>#N/A</v>
      </c>
      <c r="L1607" s="129" t="e" cm="1">
        <f t="array" ref="L1607">_xlfn.XLOOKUP($A1607&amp;$Q$3,Data[Index]&amp;Data[Valid Test, Can be used for conformity (Y/N)],Data[PM/km (mg)])</f>
        <v>#N/A</v>
      </c>
      <c r="M1607" s="126" t="e" cm="1">
        <f t="array" ref="M1607">_xlfn.XLOOKUP($A1607&amp;$Q$3,Data[Index]&amp;Data[Valid Test, Can be used for conformity (Y/N)],Data[CH4 (mg/km)])</f>
        <v>#N/A</v>
      </c>
      <c r="N1607" s="126" t="e" cm="1">
        <f t="array" ref="N1607">_xlfn.XLOOKUP($A1607&amp;$Q$3,Data[Index]&amp;Data[Valid Test, Can be used for conformity (Y/N)],Data[N20 (mg/km)])</f>
        <v>#N/A</v>
      </c>
      <c r="O1607" s="129" t="e" cm="1">
        <f t="array" ref="O1607">_xlfn.XLOOKUP($A1607&amp;$Q$3,Data[Index]&amp;Data[Valid Test, Can be used for conformity (Y/N)],Data[l/100km])</f>
        <v>#N/A</v>
      </c>
      <c r="P1607" s="138" t="e">
        <f>_xlfn.XLOOKUP($A1607,Data[Index],Data[Comments])</f>
        <v>#N/A</v>
      </c>
    </row>
    <row r="1608" spans="1:16" x14ac:dyDescent="0.2">
      <c r="A1608" s="129"/>
      <c r="B1608" s="129"/>
      <c r="C1608" s="129" t="e" cm="1">
        <f t="array" ref="C1608">_xlfn.XLOOKUP($A1608&amp;$Q$3&amp;$R$3,Data[Index]&amp;Data[Valid Test, Can be used for conformity (Y/N)]&amp;Data[Cycle],Data[Test Name])</f>
        <v>#N/A</v>
      </c>
      <c r="D1608" s="167" t="e" cm="1">
        <f t="array" ref="D1608">_xlfn.XLOOKUP($A1608&amp;$Q$3&amp;$R$3,Data[Index]&amp;Data[Valid Test, Can be used for conformity (Y/N)]&amp;Data[Cycle],Data[Mileage (Miles)])</f>
        <v>#N/A</v>
      </c>
      <c r="E1608" s="130" t="e" cm="1">
        <f t="array" ref="E1608">_xlfn.XLOOKUP($A1608&amp;$Q$3&amp;$R$3,Data[Index]&amp;Data[Valid Test, Can be used for conformity (Y/N)]&amp;Data[Cycle],Data[Date])</f>
        <v>#N/A</v>
      </c>
      <c r="F1608" s="129" t="e" cm="1">
        <f t="array" ref="F1608">_xlfn.XLOOKUP($A1608&amp;$Q$3&amp;$R$3,Data[Index]&amp;Data[Valid Test, Can be used for conformity (Y/N)]&amp;Data[Cycle],Data[CO/km (mg)])</f>
        <v>#N/A</v>
      </c>
      <c r="G1608" s="129" t="e" cm="1">
        <f t="array" ref="G1608">_xlfn.XLOOKUP($A1608&amp;$Q$3,Data[Index]&amp;Data[Valid Test, Can be used for conformity (Y/N)],Data[CO2/km (g)])</f>
        <v>#N/A</v>
      </c>
      <c r="H1608" s="129" t="e" cm="1">
        <f t="array" ref="H1608">_xlfn.XLOOKUP($A1608&amp;$Q$3,Data[Index]&amp;Data[Valid Test, Can be used for conformity (Y/N)],Data[THC/km (mg)])</f>
        <v>#N/A</v>
      </c>
      <c r="I1608" s="129" t="e" cm="1">
        <f t="array" ref="I1608">_xlfn.XLOOKUP($A1608&amp;$Q$3,Data[Index]&amp;Data[Valid Test, Can be used for conformity (Y/N)],Data[NOx/km (mg)])</f>
        <v>#N/A</v>
      </c>
      <c r="J1608" s="129" t="e" cm="1">
        <f t="array" ref="J1608">_xlfn.XLOOKUP($A1608&amp;$Q$3,Data[Index]&amp;Data[Valid Test, Can be used for conformity (Y/N)],Data[THC + NOx/km (mg)])</f>
        <v>#N/A</v>
      </c>
      <c r="K1608" s="142" t="e" cm="1">
        <f t="array" ref="K1608">_xlfn.XLOOKUP($A1608&amp;$Q$3,Data[Index]&amp;Data[Valid Test, Can be used for conformity (Y/N)],Data[PN/km ('#)])</f>
        <v>#N/A</v>
      </c>
      <c r="L1608" s="129" t="e" cm="1">
        <f t="array" ref="L1608">_xlfn.XLOOKUP($A1608&amp;$Q$3,Data[Index]&amp;Data[Valid Test, Can be used for conformity (Y/N)],Data[PM/km (mg)])</f>
        <v>#N/A</v>
      </c>
      <c r="M1608" s="126" t="e" cm="1">
        <f t="array" ref="M1608">_xlfn.XLOOKUP($A1608&amp;$Q$3,Data[Index]&amp;Data[Valid Test, Can be used for conformity (Y/N)],Data[CH4 (mg/km)])</f>
        <v>#N/A</v>
      </c>
      <c r="N1608" s="126" t="e" cm="1">
        <f t="array" ref="N1608">_xlfn.XLOOKUP($A1608&amp;$Q$3,Data[Index]&amp;Data[Valid Test, Can be used for conformity (Y/N)],Data[N20 (mg/km)])</f>
        <v>#N/A</v>
      </c>
      <c r="O1608" s="129" t="e" cm="1">
        <f t="array" ref="O1608">_xlfn.XLOOKUP($A1608&amp;$Q$3,Data[Index]&amp;Data[Valid Test, Can be used for conformity (Y/N)],Data[l/100km])</f>
        <v>#N/A</v>
      </c>
      <c r="P1608" s="138" t="e">
        <f>_xlfn.XLOOKUP($A1608,Data[Index],Data[Comments])</f>
        <v>#N/A</v>
      </c>
    </row>
    <row r="1609" spans="1:16" x14ac:dyDescent="0.2">
      <c r="A1609" s="129"/>
      <c r="B1609" s="129"/>
      <c r="C1609" s="129" t="e" cm="1">
        <f t="array" ref="C1609">_xlfn.XLOOKUP($A1609&amp;$Q$3&amp;$R$3,Data[Index]&amp;Data[Valid Test, Can be used for conformity (Y/N)]&amp;Data[Cycle],Data[Test Name])</f>
        <v>#N/A</v>
      </c>
      <c r="D1609" s="167" t="e" cm="1">
        <f t="array" ref="D1609">_xlfn.XLOOKUP($A1609&amp;$Q$3&amp;$R$3,Data[Index]&amp;Data[Valid Test, Can be used for conformity (Y/N)]&amp;Data[Cycle],Data[Mileage (Miles)])</f>
        <v>#N/A</v>
      </c>
      <c r="E1609" s="130" t="e" cm="1">
        <f t="array" ref="E1609">_xlfn.XLOOKUP($A1609&amp;$Q$3&amp;$R$3,Data[Index]&amp;Data[Valid Test, Can be used for conformity (Y/N)]&amp;Data[Cycle],Data[Date])</f>
        <v>#N/A</v>
      </c>
      <c r="F1609" s="129" t="e" cm="1">
        <f t="array" ref="F1609">_xlfn.XLOOKUP($A1609&amp;$Q$3&amp;$R$3,Data[Index]&amp;Data[Valid Test, Can be used for conformity (Y/N)]&amp;Data[Cycle],Data[CO/km (mg)])</f>
        <v>#N/A</v>
      </c>
      <c r="G1609" s="129" t="e" cm="1">
        <f t="array" ref="G1609">_xlfn.XLOOKUP($A1609&amp;$Q$3,Data[Index]&amp;Data[Valid Test, Can be used for conformity (Y/N)],Data[CO2/km (g)])</f>
        <v>#N/A</v>
      </c>
      <c r="H1609" s="129" t="e" cm="1">
        <f t="array" ref="H1609">_xlfn.XLOOKUP($A1609&amp;$Q$3,Data[Index]&amp;Data[Valid Test, Can be used for conformity (Y/N)],Data[THC/km (mg)])</f>
        <v>#N/A</v>
      </c>
      <c r="I1609" s="129" t="e" cm="1">
        <f t="array" ref="I1609">_xlfn.XLOOKUP($A1609&amp;$Q$3,Data[Index]&amp;Data[Valid Test, Can be used for conformity (Y/N)],Data[NOx/km (mg)])</f>
        <v>#N/A</v>
      </c>
      <c r="J1609" s="129" t="e" cm="1">
        <f t="array" ref="J1609">_xlfn.XLOOKUP($A1609&amp;$Q$3,Data[Index]&amp;Data[Valid Test, Can be used for conformity (Y/N)],Data[THC + NOx/km (mg)])</f>
        <v>#N/A</v>
      </c>
      <c r="K1609" s="142" t="e" cm="1">
        <f t="array" ref="K1609">_xlfn.XLOOKUP($A1609&amp;$Q$3,Data[Index]&amp;Data[Valid Test, Can be used for conformity (Y/N)],Data[PN/km ('#)])</f>
        <v>#N/A</v>
      </c>
      <c r="L1609" s="129" t="e" cm="1">
        <f t="array" ref="L1609">_xlfn.XLOOKUP($A1609&amp;$Q$3,Data[Index]&amp;Data[Valid Test, Can be used for conformity (Y/N)],Data[PM/km (mg)])</f>
        <v>#N/A</v>
      </c>
      <c r="M1609" s="126" t="e" cm="1">
        <f t="array" ref="M1609">_xlfn.XLOOKUP($A1609&amp;$Q$3,Data[Index]&amp;Data[Valid Test, Can be used for conformity (Y/N)],Data[CH4 (mg/km)])</f>
        <v>#N/A</v>
      </c>
      <c r="N1609" s="126" t="e" cm="1">
        <f t="array" ref="N1609">_xlfn.XLOOKUP($A1609&amp;$Q$3,Data[Index]&amp;Data[Valid Test, Can be used for conformity (Y/N)],Data[N20 (mg/km)])</f>
        <v>#N/A</v>
      </c>
      <c r="O1609" s="129" t="e" cm="1">
        <f t="array" ref="O1609">_xlfn.XLOOKUP($A1609&amp;$Q$3,Data[Index]&amp;Data[Valid Test, Can be used for conformity (Y/N)],Data[l/100km])</f>
        <v>#N/A</v>
      </c>
      <c r="P1609" s="138">
        <f>_xlfn.XLOOKUP($A1609,Data[Index],Data[Comments])</f>
        <v>0</v>
      </c>
    </row>
    <row r="1610" spans="1:16" x14ac:dyDescent="0.2">
      <c r="A1610" s="129"/>
      <c r="B1610" s="129"/>
      <c r="C1610" s="129" t="e" cm="1">
        <f t="array" ref="C1610">_xlfn.XLOOKUP($A1610&amp;$Q$3&amp;$R$3,Data[Index]&amp;Data[Valid Test, Can be used for conformity (Y/N)]&amp;Data[Cycle],Data[Test Name])</f>
        <v>#N/A</v>
      </c>
      <c r="D1610" s="167" t="e" cm="1">
        <f t="array" ref="D1610">_xlfn.XLOOKUP($A1610&amp;$Q$3&amp;$R$3,Data[Index]&amp;Data[Valid Test, Can be used for conformity (Y/N)]&amp;Data[Cycle],Data[Mileage (Miles)])</f>
        <v>#N/A</v>
      </c>
      <c r="E1610" s="130" t="e" cm="1">
        <f t="array" ref="E1610">_xlfn.XLOOKUP($A1610&amp;$Q$3&amp;$R$3,Data[Index]&amp;Data[Valid Test, Can be used for conformity (Y/N)]&amp;Data[Cycle],Data[Date])</f>
        <v>#N/A</v>
      </c>
      <c r="F1610" s="129" t="e" cm="1">
        <f t="array" ref="F1610">_xlfn.XLOOKUP($A1610&amp;$Q$3&amp;$R$3,Data[Index]&amp;Data[Valid Test, Can be used for conformity (Y/N)]&amp;Data[Cycle],Data[CO/km (mg)])</f>
        <v>#N/A</v>
      </c>
      <c r="G1610" s="129" t="e" cm="1">
        <f t="array" ref="G1610">_xlfn.XLOOKUP($A1610&amp;$Q$3,Data[Index]&amp;Data[Valid Test, Can be used for conformity (Y/N)],Data[CO2/km (g)])</f>
        <v>#N/A</v>
      </c>
      <c r="H1610" s="129" t="e" cm="1">
        <f t="array" ref="H1610">_xlfn.XLOOKUP($A1610&amp;$Q$3,Data[Index]&amp;Data[Valid Test, Can be used for conformity (Y/N)],Data[THC/km (mg)])</f>
        <v>#N/A</v>
      </c>
      <c r="I1610" s="129" t="e" cm="1">
        <f t="array" ref="I1610">_xlfn.XLOOKUP($A1610&amp;$Q$3,Data[Index]&amp;Data[Valid Test, Can be used for conformity (Y/N)],Data[NOx/km (mg)])</f>
        <v>#N/A</v>
      </c>
      <c r="J1610" s="129" t="e" cm="1">
        <f t="array" ref="J1610">_xlfn.XLOOKUP($A1610&amp;$Q$3,Data[Index]&amp;Data[Valid Test, Can be used for conformity (Y/N)],Data[THC + NOx/km (mg)])</f>
        <v>#N/A</v>
      </c>
      <c r="K1610" s="142" t="e" cm="1">
        <f t="array" ref="K1610">_xlfn.XLOOKUP($A1610&amp;$Q$3,Data[Index]&amp;Data[Valid Test, Can be used for conformity (Y/N)],Data[PN/km ('#)])</f>
        <v>#N/A</v>
      </c>
      <c r="L1610" s="129" t="e" cm="1">
        <f t="array" ref="L1610">_xlfn.XLOOKUP($A1610&amp;$Q$3,Data[Index]&amp;Data[Valid Test, Can be used for conformity (Y/N)],Data[PM/km (mg)])</f>
        <v>#N/A</v>
      </c>
      <c r="M1610" s="126" t="e" cm="1">
        <f t="array" ref="M1610">_xlfn.XLOOKUP($A1610&amp;$Q$3,Data[Index]&amp;Data[Valid Test, Can be used for conformity (Y/N)],Data[CH4 (mg/km)])</f>
        <v>#N/A</v>
      </c>
      <c r="N1610" s="126" t="e" cm="1">
        <f t="array" ref="N1610">_xlfn.XLOOKUP($A1610&amp;$Q$3,Data[Index]&amp;Data[Valid Test, Can be used for conformity (Y/N)],Data[N20 (mg/km)])</f>
        <v>#N/A</v>
      </c>
      <c r="O1610" s="129" t="e" cm="1">
        <f t="array" ref="O1610">_xlfn.XLOOKUP($A1610&amp;$Q$3,Data[Index]&amp;Data[Valid Test, Can be used for conformity (Y/N)],Data[l/100km])</f>
        <v>#N/A</v>
      </c>
      <c r="P1610" s="138">
        <f>_xlfn.XLOOKUP($A1610,Data[Index],Data[Comments])</f>
        <v>0</v>
      </c>
    </row>
    <row r="1611" spans="1:16" x14ac:dyDescent="0.2">
      <c r="A1611" s="129"/>
      <c r="B1611" s="129"/>
      <c r="C1611" s="129" t="e" cm="1">
        <f t="array" ref="C1611">_xlfn.XLOOKUP($A1611&amp;$Q$3&amp;$R$3,Data[Index]&amp;Data[Valid Test, Can be used for conformity (Y/N)]&amp;Data[Cycle],Data[Test Name])</f>
        <v>#N/A</v>
      </c>
      <c r="D1611" s="167" t="e" cm="1">
        <f t="array" ref="D1611">_xlfn.XLOOKUP($A1611&amp;$Q$3&amp;$R$3,Data[Index]&amp;Data[Valid Test, Can be used for conformity (Y/N)]&amp;Data[Cycle],Data[Mileage (Miles)])</f>
        <v>#N/A</v>
      </c>
      <c r="E1611" s="130" t="e" cm="1">
        <f t="array" ref="E1611">_xlfn.XLOOKUP($A1611&amp;$Q$3&amp;$R$3,Data[Index]&amp;Data[Valid Test, Can be used for conformity (Y/N)]&amp;Data[Cycle],Data[Date])</f>
        <v>#N/A</v>
      </c>
      <c r="F1611" s="129" t="e" cm="1">
        <f t="array" ref="F1611">_xlfn.XLOOKUP($A1611&amp;$Q$3&amp;$R$3,Data[Index]&amp;Data[Valid Test, Can be used for conformity (Y/N)]&amp;Data[Cycle],Data[CO/km (mg)])</f>
        <v>#N/A</v>
      </c>
      <c r="G1611" s="129" t="e" cm="1">
        <f t="array" ref="G1611">_xlfn.XLOOKUP($A1611&amp;$Q$3,Data[Index]&amp;Data[Valid Test, Can be used for conformity (Y/N)],Data[CO2/km (g)])</f>
        <v>#N/A</v>
      </c>
      <c r="H1611" s="129" t="e" cm="1">
        <f t="array" ref="H1611">_xlfn.XLOOKUP($A1611&amp;$Q$3,Data[Index]&amp;Data[Valid Test, Can be used for conformity (Y/N)],Data[THC/km (mg)])</f>
        <v>#N/A</v>
      </c>
      <c r="I1611" s="129" t="e" cm="1">
        <f t="array" ref="I1611">_xlfn.XLOOKUP($A1611&amp;$Q$3,Data[Index]&amp;Data[Valid Test, Can be used for conformity (Y/N)],Data[NOx/km (mg)])</f>
        <v>#N/A</v>
      </c>
      <c r="J1611" s="129" t="e" cm="1">
        <f t="array" ref="J1611">_xlfn.XLOOKUP($A1611&amp;$Q$3,Data[Index]&amp;Data[Valid Test, Can be used for conformity (Y/N)],Data[THC + NOx/km (mg)])</f>
        <v>#N/A</v>
      </c>
      <c r="K1611" s="142" t="e" cm="1">
        <f t="array" ref="K1611">_xlfn.XLOOKUP($A1611&amp;$Q$3,Data[Index]&amp;Data[Valid Test, Can be used for conformity (Y/N)],Data[PN/km ('#)])</f>
        <v>#N/A</v>
      </c>
      <c r="L1611" s="129" t="e" cm="1">
        <f t="array" ref="L1611">_xlfn.XLOOKUP($A1611&amp;$Q$3,Data[Index]&amp;Data[Valid Test, Can be used for conformity (Y/N)],Data[PM/km (mg)])</f>
        <v>#N/A</v>
      </c>
      <c r="M1611" s="126" t="e" cm="1">
        <f t="array" ref="M1611">_xlfn.XLOOKUP($A1611&amp;$Q$3,Data[Index]&amp;Data[Valid Test, Can be used for conformity (Y/N)],Data[CH4 (mg/km)])</f>
        <v>#N/A</v>
      </c>
      <c r="N1611" s="126" t="e" cm="1">
        <f t="array" ref="N1611">_xlfn.XLOOKUP($A1611&amp;$Q$3,Data[Index]&amp;Data[Valid Test, Can be used for conformity (Y/N)],Data[N20 (mg/km)])</f>
        <v>#N/A</v>
      </c>
      <c r="O1611" s="129" t="e" cm="1">
        <f t="array" ref="O1611">_xlfn.XLOOKUP($A1611&amp;$Q$3,Data[Index]&amp;Data[Valid Test, Can be used for conformity (Y/N)],Data[l/100km])</f>
        <v>#N/A</v>
      </c>
      <c r="P1611" s="138" t="e">
        <f>_xlfn.XLOOKUP($A1611,Data[Index],Data[Comments])</f>
        <v>#N/A</v>
      </c>
    </row>
    <row r="1612" spans="1:16" x14ac:dyDescent="0.2">
      <c r="A1612" s="129"/>
      <c r="B1612" s="129"/>
      <c r="C1612" s="129" t="e" cm="1">
        <f t="array" ref="C1612">_xlfn.XLOOKUP($A1612&amp;$Q$3&amp;$R$3,Data[Index]&amp;Data[Valid Test, Can be used for conformity (Y/N)]&amp;Data[Cycle],Data[Test Name])</f>
        <v>#N/A</v>
      </c>
      <c r="D1612" s="167" t="e" cm="1">
        <f t="array" ref="D1612">_xlfn.XLOOKUP($A1612&amp;$Q$3&amp;$R$3,Data[Index]&amp;Data[Valid Test, Can be used for conformity (Y/N)]&amp;Data[Cycle],Data[Mileage (Miles)])</f>
        <v>#N/A</v>
      </c>
      <c r="E1612" s="130" t="e" cm="1">
        <f t="array" ref="E1612">_xlfn.XLOOKUP($A1612&amp;$Q$3&amp;$R$3,Data[Index]&amp;Data[Valid Test, Can be used for conformity (Y/N)]&amp;Data[Cycle],Data[Date])</f>
        <v>#N/A</v>
      </c>
      <c r="F1612" s="129" t="e" cm="1">
        <f t="array" ref="F1612">_xlfn.XLOOKUP($A1612&amp;$Q$3&amp;$R$3,Data[Index]&amp;Data[Valid Test, Can be used for conformity (Y/N)]&amp;Data[Cycle],Data[CO/km (mg)])</f>
        <v>#N/A</v>
      </c>
      <c r="G1612" s="129" t="e" cm="1">
        <f t="array" ref="G1612">_xlfn.XLOOKUP($A1612&amp;$Q$3,Data[Index]&amp;Data[Valid Test, Can be used for conformity (Y/N)],Data[CO2/km (g)])</f>
        <v>#N/A</v>
      </c>
      <c r="H1612" s="129" t="e" cm="1">
        <f t="array" ref="H1612">_xlfn.XLOOKUP($A1612&amp;$Q$3,Data[Index]&amp;Data[Valid Test, Can be used for conformity (Y/N)],Data[THC/km (mg)])</f>
        <v>#N/A</v>
      </c>
      <c r="I1612" s="129" t="e" cm="1">
        <f t="array" ref="I1612">_xlfn.XLOOKUP($A1612&amp;$Q$3,Data[Index]&amp;Data[Valid Test, Can be used for conformity (Y/N)],Data[NOx/km (mg)])</f>
        <v>#N/A</v>
      </c>
      <c r="J1612" s="129" t="e" cm="1">
        <f t="array" ref="J1612">_xlfn.XLOOKUP($A1612&amp;$Q$3,Data[Index]&amp;Data[Valid Test, Can be used for conformity (Y/N)],Data[THC + NOx/km (mg)])</f>
        <v>#N/A</v>
      </c>
      <c r="K1612" s="142" t="e" cm="1">
        <f t="array" ref="K1612">_xlfn.XLOOKUP($A1612&amp;$Q$3,Data[Index]&amp;Data[Valid Test, Can be used for conformity (Y/N)],Data[PN/km ('#)])</f>
        <v>#N/A</v>
      </c>
      <c r="L1612" s="129" t="e" cm="1">
        <f t="array" ref="L1612">_xlfn.XLOOKUP($A1612&amp;$Q$3,Data[Index]&amp;Data[Valid Test, Can be used for conformity (Y/N)],Data[PM/km (mg)])</f>
        <v>#N/A</v>
      </c>
      <c r="M1612" s="126" t="e" cm="1">
        <f t="array" ref="M1612">_xlfn.XLOOKUP($A1612&amp;$Q$3,Data[Index]&amp;Data[Valid Test, Can be used for conformity (Y/N)],Data[CH4 (mg/km)])</f>
        <v>#N/A</v>
      </c>
      <c r="N1612" s="126" t="e" cm="1">
        <f t="array" ref="N1612">_xlfn.XLOOKUP($A1612&amp;$Q$3,Data[Index]&amp;Data[Valid Test, Can be used for conformity (Y/N)],Data[N20 (mg/km)])</f>
        <v>#N/A</v>
      </c>
      <c r="O1612" s="129" t="e" cm="1">
        <f t="array" ref="O1612">_xlfn.XLOOKUP($A1612&amp;$Q$3,Data[Index]&amp;Data[Valid Test, Can be used for conformity (Y/N)],Data[l/100km])</f>
        <v>#N/A</v>
      </c>
      <c r="P1612" s="138">
        <f>_xlfn.XLOOKUP($A1612,Data[Index],Data[Comments])</f>
        <v>0</v>
      </c>
    </row>
    <row r="1613" spans="1:16" x14ac:dyDescent="0.2">
      <c r="A1613" s="129"/>
      <c r="B1613" s="129"/>
      <c r="C1613" s="129" t="e" cm="1">
        <f t="array" ref="C1613">_xlfn.XLOOKUP($A1613&amp;$Q$3&amp;$R$3,Data[Index]&amp;Data[Valid Test, Can be used for conformity (Y/N)]&amp;Data[Cycle],Data[Test Name])</f>
        <v>#N/A</v>
      </c>
      <c r="D1613" s="167" t="e" cm="1">
        <f t="array" ref="D1613">_xlfn.XLOOKUP($A1613&amp;$Q$3&amp;$R$3,Data[Index]&amp;Data[Valid Test, Can be used for conformity (Y/N)]&amp;Data[Cycle],Data[Mileage (Miles)])</f>
        <v>#N/A</v>
      </c>
      <c r="E1613" s="130" t="e" cm="1">
        <f t="array" ref="E1613">_xlfn.XLOOKUP($A1613&amp;$Q$3&amp;$R$3,Data[Index]&amp;Data[Valid Test, Can be used for conformity (Y/N)]&amp;Data[Cycle],Data[Date])</f>
        <v>#N/A</v>
      </c>
      <c r="F1613" s="129" t="e" cm="1">
        <f t="array" ref="F1613">_xlfn.XLOOKUP($A1613&amp;$Q$3&amp;$R$3,Data[Index]&amp;Data[Valid Test, Can be used for conformity (Y/N)]&amp;Data[Cycle],Data[CO/km (mg)])</f>
        <v>#N/A</v>
      </c>
      <c r="G1613" s="129" t="e" cm="1">
        <f t="array" ref="G1613">_xlfn.XLOOKUP($A1613&amp;$Q$3,Data[Index]&amp;Data[Valid Test, Can be used for conformity (Y/N)],Data[CO2/km (g)])</f>
        <v>#N/A</v>
      </c>
      <c r="H1613" s="129" t="e" cm="1">
        <f t="array" ref="H1613">_xlfn.XLOOKUP($A1613&amp;$Q$3,Data[Index]&amp;Data[Valid Test, Can be used for conformity (Y/N)],Data[THC/km (mg)])</f>
        <v>#N/A</v>
      </c>
      <c r="I1613" s="129" t="e" cm="1">
        <f t="array" ref="I1613">_xlfn.XLOOKUP($A1613&amp;$Q$3,Data[Index]&amp;Data[Valid Test, Can be used for conformity (Y/N)],Data[NOx/km (mg)])</f>
        <v>#N/A</v>
      </c>
      <c r="J1613" s="129" t="e" cm="1">
        <f t="array" ref="J1613">_xlfn.XLOOKUP($A1613&amp;$Q$3,Data[Index]&amp;Data[Valid Test, Can be used for conformity (Y/N)],Data[THC + NOx/km (mg)])</f>
        <v>#N/A</v>
      </c>
      <c r="K1613" s="142" t="e" cm="1">
        <f t="array" ref="K1613">_xlfn.XLOOKUP($A1613&amp;$Q$3,Data[Index]&amp;Data[Valid Test, Can be used for conformity (Y/N)],Data[PN/km ('#)])</f>
        <v>#N/A</v>
      </c>
      <c r="L1613" s="129" t="e" cm="1">
        <f t="array" ref="L1613">_xlfn.XLOOKUP($A1613&amp;$Q$3,Data[Index]&amp;Data[Valid Test, Can be used for conformity (Y/N)],Data[PM/km (mg)])</f>
        <v>#N/A</v>
      </c>
      <c r="M1613" s="126" t="e" cm="1">
        <f t="array" ref="M1613">_xlfn.XLOOKUP($A1613&amp;$Q$3,Data[Index]&amp;Data[Valid Test, Can be used for conformity (Y/N)],Data[CH4 (mg/km)])</f>
        <v>#N/A</v>
      </c>
      <c r="N1613" s="126" t="e" cm="1">
        <f t="array" ref="N1613">_xlfn.XLOOKUP($A1613&amp;$Q$3,Data[Index]&amp;Data[Valid Test, Can be used for conformity (Y/N)],Data[N20 (mg/km)])</f>
        <v>#N/A</v>
      </c>
      <c r="O1613" s="129" t="e" cm="1">
        <f t="array" ref="O1613">_xlfn.XLOOKUP($A1613&amp;$Q$3,Data[Index]&amp;Data[Valid Test, Can be used for conformity (Y/N)],Data[l/100km])</f>
        <v>#N/A</v>
      </c>
      <c r="P1613" s="138">
        <f>_xlfn.XLOOKUP($A1613,Data[Index],Data[Comments])</f>
        <v>0</v>
      </c>
    </row>
    <row r="1614" spans="1:16" x14ac:dyDescent="0.2">
      <c r="A1614" s="129"/>
      <c r="B1614" s="129"/>
      <c r="C1614" s="129" t="e" cm="1">
        <f t="array" ref="C1614">_xlfn.XLOOKUP($A1614&amp;$Q$3&amp;$R$3,Data[Index]&amp;Data[Valid Test, Can be used for conformity (Y/N)]&amp;Data[Cycle],Data[Test Name])</f>
        <v>#N/A</v>
      </c>
      <c r="D1614" s="167" t="e" cm="1">
        <f t="array" ref="D1614">_xlfn.XLOOKUP($A1614&amp;$Q$3&amp;$R$3,Data[Index]&amp;Data[Valid Test, Can be used for conformity (Y/N)]&amp;Data[Cycle],Data[Mileage (Miles)])</f>
        <v>#N/A</v>
      </c>
      <c r="E1614" s="130" t="e" cm="1">
        <f t="array" ref="E1614">_xlfn.XLOOKUP($A1614&amp;$Q$3&amp;$R$3,Data[Index]&amp;Data[Valid Test, Can be used for conformity (Y/N)]&amp;Data[Cycle],Data[Date])</f>
        <v>#N/A</v>
      </c>
      <c r="F1614" s="129" t="e" cm="1">
        <f t="array" ref="F1614">_xlfn.XLOOKUP($A1614&amp;$Q$3&amp;$R$3,Data[Index]&amp;Data[Valid Test, Can be used for conformity (Y/N)]&amp;Data[Cycle],Data[CO/km (mg)])</f>
        <v>#N/A</v>
      </c>
      <c r="G1614" s="129" t="e" cm="1">
        <f t="array" ref="G1614">_xlfn.XLOOKUP($A1614&amp;$Q$3,Data[Index]&amp;Data[Valid Test, Can be used for conformity (Y/N)],Data[CO2/km (g)])</f>
        <v>#N/A</v>
      </c>
      <c r="H1614" s="129" t="e" cm="1">
        <f t="array" ref="H1614">_xlfn.XLOOKUP($A1614&amp;$Q$3,Data[Index]&amp;Data[Valid Test, Can be used for conformity (Y/N)],Data[THC/km (mg)])</f>
        <v>#N/A</v>
      </c>
      <c r="I1614" s="129" t="e" cm="1">
        <f t="array" ref="I1614">_xlfn.XLOOKUP($A1614&amp;$Q$3,Data[Index]&amp;Data[Valid Test, Can be used for conformity (Y/N)],Data[NOx/km (mg)])</f>
        <v>#N/A</v>
      </c>
      <c r="J1614" s="129" t="e" cm="1">
        <f t="array" ref="J1614">_xlfn.XLOOKUP($A1614&amp;$Q$3,Data[Index]&amp;Data[Valid Test, Can be used for conformity (Y/N)],Data[THC + NOx/km (mg)])</f>
        <v>#N/A</v>
      </c>
      <c r="K1614" s="142" t="e" cm="1">
        <f t="array" ref="K1614">_xlfn.XLOOKUP($A1614&amp;$Q$3,Data[Index]&amp;Data[Valid Test, Can be used for conformity (Y/N)],Data[PN/km ('#)])</f>
        <v>#N/A</v>
      </c>
      <c r="L1614" s="129" t="e" cm="1">
        <f t="array" ref="L1614">_xlfn.XLOOKUP($A1614&amp;$Q$3,Data[Index]&amp;Data[Valid Test, Can be used for conformity (Y/N)],Data[PM/km (mg)])</f>
        <v>#N/A</v>
      </c>
      <c r="M1614" s="126" t="e" cm="1">
        <f t="array" ref="M1614">_xlfn.XLOOKUP($A1614&amp;$Q$3,Data[Index]&amp;Data[Valid Test, Can be used for conformity (Y/N)],Data[CH4 (mg/km)])</f>
        <v>#N/A</v>
      </c>
      <c r="N1614" s="126" t="e" cm="1">
        <f t="array" ref="N1614">_xlfn.XLOOKUP($A1614&amp;$Q$3,Data[Index]&amp;Data[Valid Test, Can be used for conformity (Y/N)],Data[N20 (mg/km)])</f>
        <v>#N/A</v>
      </c>
      <c r="O1614" s="129" t="e" cm="1">
        <f t="array" ref="O1614">_xlfn.XLOOKUP($A1614&amp;$Q$3,Data[Index]&amp;Data[Valid Test, Can be used for conformity (Y/N)],Data[l/100km])</f>
        <v>#N/A</v>
      </c>
      <c r="P1614" s="138" t="e">
        <f>_xlfn.XLOOKUP($A1614,Data[Index],Data[Comments])</f>
        <v>#N/A</v>
      </c>
    </row>
    <row r="1615" spans="1:16" x14ac:dyDescent="0.2">
      <c r="A1615" s="129"/>
      <c r="B1615" s="129"/>
      <c r="C1615" s="129" t="e" cm="1">
        <f t="array" ref="C1615">_xlfn.XLOOKUP($A1615&amp;$Q$3&amp;$R$3,Data[Index]&amp;Data[Valid Test, Can be used for conformity (Y/N)]&amp;Data[Cycle],Data[Test Name])</f>
        <v>#N/A</v>
      </c>
      <c r="D1615" s="167" t="e" cm="1">
        <f t="array" ref="D1615">_xlfn.XLOOKUP($A1615&amp;$Q$3&amp;$R$3,Data[Index]&amp;Data[Valid Test, Can be used for conformity (Y/N)]&amp;Data[Cycle],Data[Mileage (Miles)])</f>
        <v>#N/A</v>
      </c>
      <c r="E1615" s="130" t="e" cm="1">
        <f t="array" ref="E1615">_xlfn.XLOOKUP($A1615&amp;$Q$3&amp;$R$3,Data[Index]&amp;Data[Valid Test, Can be used for conformity (Y/N)]&amp;Data[Cycle],Data[Date])</f>
        <v>#N/A</v>
      </c>
      <c r="F1615" s="129" t="e" cm="1">
        <f t="array" ref="F1615">_xlfn.XLOOKUP($A1615&amp;$Q$3&amp;$R$3,Data[Index]&amp;Data[Valid Test, Can be used for conformity (Y/N)]&amp;Data[Cycle],Data[CO/km (mg)])</f>
        <v>#N/A</v>
      </c>
      <c r="G1615" s="129" t="e" cm="1">
        <f t="array" ref="G1615">_xlfn.XLOOKUP($A1615&amp;$Q$3,Data[Index]&amp;Data[Valid Test, Can be used for conformity (Y/N)],Data[CO2/km (g)])</f>
        <v>#N/A</v>
      </c>
      <c r="H1615" s="129" t="e" cm="1">
        <f t="array" ref="H1615">_xlfn.XLOOKUP($A1615&amp;$Q$3,Data[Index]&amp;Data[Valid Test, Can be used for conformity (Y/N)],Data[THC/km (mg)])</f>
        <v>#N/A</v>
      </c>
      <c r="I1615" s="129" t="e" cm="1">
        <f t="array" ref="I1615">_xlfn.XLOOKUP($A1615&amp;$Q$3,Data[Index]&amp;Data[Valid Test, Can be used for conformity (Y/N)],Data[NOx/km (mg)])</f>
        <v>#N/A</v>
      </c>
      <c r="J1615" s="129" t="e" cm="1">
        <f t="array" ref="J1615">_xlfn.XLOOKUP($A1615&amp;$Q$3,Data[Index]&amp;Data[Valid Test, Can be used for conformity (Y/N)],Data[THC + NOx/km (mg)])</f>
        <v>#N/A</v>
      </c>
      <c r="K1615" s="142" t="e" cm="1">
        <f t="array" ref="K1615">_xlfn.XLOOKUP($A1615&amp;$Q$3,Data[Index]&amp;Data[Valid Test, Can be used for conformity (Y/N)],Data[PN/km ('#)])</f>
        <v>#N/A</v>
      </c>
      <c r="L1615" s="129" t="e" cm="1">
        <f t="array" ref="L1615">_xlfn.XLOOKUP($A1615&amp;$Q$3,Data[Index]&amp;Data[Valid Test, Can be used for conformity (Y/N)],Data[PM/km (mg)])</f>
        <v>#N/A</v>
      </c>
      <c r="M1615" s="126" t="e" cm="1">
        <f t="array" ref="M1615">_xlfn.XLOOKUP($A1615&amp;$Q$3,Data[Index]&amp;Data[Valid Test, Can be used for conformity (Y/N)],Data[CH4 (mg/km)])</f>
        <v>#N/A</v>
      </c>
      <c r="N1615" s="126" t="e" cm="1">
        <f t="array" ref="N1615">_xlfn.XLOOKUP($A1615&amp;$Q$3,Data[Index]&amp;Data[Valid Test, Can be used for conformity (Y/N)],Data[N20 (mg/km)])</f>
        <v>#N/A</v>
      </c>
      <c r="O1615" s="129" t="e" cm="1">
        <f t="array" ref="O1615">_xlfn.XLOOKUP($A1615&amp;$Q$3,Data[Index]&amp;Data[Valid Test, Can be used for conformity (Y/N)],Data[l/100km])</f>
        <v>#N/A</v>
      </c>
      <c r="P1615" s="138" t="e">
        <f>_xlfn.XLOOKUP($A1615,Data[Index],Data[Comments])</f>
        <v>#N/A</v>
      </c>
    </row>
    <row r="1616" spans="1:16" x14ac:dyDescent="0.2">
      <c r="A1616" s="129"/>
      <c r="B1616" s="129"/>
      <c r="C1616" s="129" t="e" cm="1">
        <f t="array" ref="C1616">_xlfn.XLOOKUP($A1616&amp;$Q$3&amp;$R$3,Data[Index]&amp;Data[Valid Test, Can be used for conformity (Y/N)]&amp;Data[Cycle],Data[Test Name])</f>
        <v>#N/A</v>
      </c>
      <c r="D1616" s="167" t="e" cm="1">
        <f t="array" ref="D1616">_xlfn.XLOOKUP($A1616&amp;$Q$3&amp;$R$3,Data[Index]&amp;Data[Valid Test, Can be used for conformity (Y/N)]&amp;Data[Cycle],Data[Mileage (Miles)])</f>
        <v>#N/A</v>
      </c>
      <c r="E1616" s="130" t="e" cm="1">
        <f t="array" ref="E1616">_xlfn.XLOOKUP($A1616&amp;$Q$3&amp;$R$3,Data[Index]&amp;Data[Valid Test, Can be used for conformity (Y/N)]&amp;Data[Cycle],Data[Date])</f>
        <v>#N/A</v>
      </c>
      <c r="F1616" s="129" t="e" cm="1">
        <f t="array" ref="F1616">_xlfn.XLOOKUP($A1616&amp;$Q$3&amp;$R$3,Data[Index]&amp;Data[Valid Test, Can be used for conformity (Y/N)]&amp;Data[Cycle],Data[CO/km (mg)])</f>
        <v>#N/A</v>
      </c>
      <c r="G1616" s="129" t="e" cm="1">
        <f t="array" ref="G1616">_xlfn.XLOOKUP($A1616&amp;$Q$3,Data[Index]&amp;Data[Valid Test, Can be used for conformity (Y/N)],Data[CO2/km (g)])</f>
        <v>#N/A</v>
      </c>
      <c r="H1616" s="129" t="e" cm="1">
        <f t="array" ref="H1616">_xlfn.XLOOKUP($A1616&amp;$Q$3,Data[Index]&amp;Data[Valid Test, Can be used for conformity (Y/N)],Data[THC/km (mg)])</f>
        <v>#N/A</v>
      </c>
      <c r="I1616" s="129" t="e" cm="1">
        <f t="array" ref="I1616">_xlfn.XLOOKUP($A1616&amp;$Q$3,Data[Index]&amp;Data[Valid Test, Can be used for conformity (Y/N)],Data[NOx/km (mg)])</f>
        <v>#N/A</v>
      </c>
      <c r="J1616" s="129" t="e" cm="1">
        <f t="array" ref="J1616">_xlfn.XLOOKUP($A1616&amp;$Q$3,Data[Index]&amp;Data[Valid Test, Can be used for conformity (Y/N)],Data[THC + NOx/km (mg)])</f>
        <v>#N/A</v>
      </c>
      <c r="K1616" s="142" t="e" cm="1">
        <f t="array" ref="K1616">_xlfn.XLOOKUP($A1616&amp;$Q$3,Data[Index]&amp;Data[Valid Test, Can be used for conformity (Y/N)],Data[PN/km ('#)])</f>
        <v>#N/A</v>
      </c>
      <c r="L1616" s="129" t="e" cm="1">
        <f t="array" ref="L1616">_xlfn.XLOOKUP($A1616&amp;$Q$3,Data[Index]&amp;Data[Valid Test, Can be used for conformity (Y/N)],Data[PM/km (mg)])</f>
        <v>#N/A</v>
      </c>
      <c r="M1616" s="126" t="e" cm="1">
        <f t="array" ref="M1616">_xlfn.XLOOKUP($A1616&amp;$Q$3,Data[Index]&amp;Data[Valid Test, Can be used for conformity (Y/N)],Data[CH4 (mg/km)])</f>
        <v>#N/A</v>
      </c>
      <c r="N1616" s="126" t="e" cm="1">
        <f t="array" ref="N1616">_xlfn.XLOOKUP($A1616&amp;$Q$3,Data[Index]&amp;Data[Valid Test, Can be used for conformity (Y/N)],Data[N20 (mg/km)])</f>
        <v>#N/A</v>
      </c>
      <c r="O1616" s="129" t="e" cm="1">
        <f t="array" ref="O1616">_xlfn.XLOOKUP($A1616&amp;$Q$3,Data[Index]&amp;Data[Valid Test, Can be used for conformity (Y/N)],Data[l/100km])</f>
        <v>#N/A</v>
      </c>
      <c r="P1616" s="138" t="e">
        <f>_xlfn.XLOOKUP($A1616,Data[Index],Data[Comments])</f>
        <v>#N/A</v>
      </c>
    </row>
    <row r="1617" spans="1:16" x14ac:dyDescent="0.2">
      <c r="A1617" s="129"/>
      <c r="B1617" s="129"/>
      <c r="C1617" s="129" t="e" cm="1">
        <f t="array" ref="C1617">_xlfn.XLOOKUP($A1617&amp;$Q$3&amp;$R$3,Data[Index]&amp;Data[Valid Test, Can be used for conformity (Y/N)]&amp;Data[Cycle],Data[Test Name])</f>
        <v>#N/A</v>
      </c>
      <c r="D1617" s="167" t="e" cm="1">
        <f t="array" ref="D1617">_xlfn.XLOOKUP($A1617&amp;$Q$3&amp;$R$3,Data[Index]&amp;Data[Valid Test, Can be used for conformity (Y/N)]&amp;Data[Cycle],Data[Mileage (Miles)])</f>
        <v>#N/A</v>
      </c>
      <c r="E1617" s="130" t="e" cm="1">
        <f t="array" ref="E1617">_xlfn.XLOOKUP($A1617&amp;$Q$3&amp;$R$3,Data[Index]&amp;Data[Valid Test, Can be used for conformity (Y/N)]&amp;Data[Cycle],Data[Date])</f>
        <v>#N/A</v>
      </c>
      <c r="F1617" s="129" t="e" cm="1">
        <f t="array" ref="F1617">_xlfn.XLOOKUP($A1617&amp;$Q$3&amp;$R$3,Data[Index]&amp;Data[Valid Test, Can be used for conformity (Y/N)]&amp;Data[Cycle],Data[CO/km (mg)])</f>
        <v>#N/A</v>
      </c>
      <c r="G1617" s="129" t="e" cm="1">
        <f t="array" ref="G1617">_xlfn.XLOOKUP($A1617&amp;$Q$3,Data[Index]&amp;Data[Valid Test, Can be used for conformity (Y/N)],Data[CO2/km (g)])</f>
        <v>#N/A</v>
      </c>
      <c r="H1617" s="129" t="e" cm="1">
        <f t="array" ref="H1617">_xlfn.XLOOKUP($A1617&amp;$Q$3,Data[Index]&amp;Data[Valid Test, Can be used for conformity (Y/N)],Data[THC/km (mg)])</f>
        <v>#N/A</v>
      </c>
      <c r="I1617" s="129" t="e" cm="1">
        <f t="array" ref="I1617">_xlfn.XLOOKUP($A1617&amp;$Q$3,Data[Index]&amp;Data[Valid Test, Can be used for conformity (Y/N)],Data[NOx/km (mg)])</f>
        <v>#N/A</v>
      </c>
      <c r="J1617" s="129" t="e" cm="1">
        <f t="array" ref="J1617">_xlfn.XLOOKUP($A1617&amp;$Q$3,Data[Index]&amp;Data[Valid Test, Can be used for conformity (Y/N)],Data[THC + NOx/km (mg)])</f>
        <v>#N/A</v>
      </c>
      <c r="K1617" s="142" t="e" cm="1">
        <f t="array" ref="K1617">_xlfn.XLOOKUP($A1617&amp;$Q$3,Data[Index]&amp;Data[Valid Test, Can be used for conformity (Y/N)],Data[PN/km ('#)])</f>
        <v>#N/A</v>
      </c>
      <c r="L1617" s="129" t="e" cm="1">
        <f t="array" ref="L1617">_xlfn.XLOOKUP($A1617&amp;$Q$3,Data[Index]&amp;Data[Valid Test, Can be used for conformity (Y/N)],Data[PM/km (mg)])</f>
        <v>#N/A</v>
      </c>
      <c r="M1617" s="126" t="e" cm="1">
        <f t="array" ref="M1617">_xlfn.XLOOKUP($A1617&amp;$Q$3,Data[Index]&amp;Data[Valid Test, Can be used for conformity (Y/N)],Data[CH4 (mg/km)])</f>
        <v>#N/A</v>
      </c>
      <c r="N1617" s="126" t="e" cm="1">
        <f t="array" ref="N1617">_xlfn.XLOOKUP($A1617&amp;$Q$3,Data[Index]&amp;Data[Valid Test, Can be used for conformity (Y/N)],Data[N20 (mg/km)])</f>
        <v>#N/A</v>
      </c>
      <c r="O1617" s="129" t="e" cm="1">
        <f t="array" ref="O1617">_xlfn.XLOOKUP($A1617&amp;$Q$3,Data[Index]&amp;Data[Valid Test, Can be used for conformity (Y/N)],Data[l/100km])</f>
        <v>#N/A</v>
      </c>
      <c r="P1617" s="138">
        <f>_xlfn.XLOOKUP($A1617,Data[Index],Data[Comments])</f>
        <v>0</v>
      </c>
    </row>
    <row r="1618" spans="1:16" x14ac:dyDescent="0.2">
      <c r="A1618" s="129"/>
      <c r="B1618" s="129"/>
      <c r="C1618" s="129" t="e" cm="1">
        <f t="array" ref="C1618">_xlfn.XLOOKUP($A1618&amp;$Q$3&amp;$R$3,Data[Index]&amp;Data[Valid Test, Can be used for conformity (Y/N)]&amp;Data[Cycle],Data[Test Name])</f>
        <v>#N/A</v>
      </c>
      <c r="D1618" s="167" t="e" cm="1">
        <f t="array" ref="D1618">_xlfn.XLOOKUP($A1618&amp;$Q$3&amp;$R$3,Data[Index]&amp;Data[Valid Test, Can be used for conformity (Y/N)]&amp;Data[Cycle],Data[Mileage (Miles)])</f>
        <v>#N/A</v>
      </c>
      <c r="E1618" s="130" t="e" cm="1">
        <f t="array" ref="E1618">_xlfn.XLOOKUP($A1618&amp;$Q$3&amp;$R$3,Data[Index]&amp;Data[Valid Test, Can be used for conformity (Y/N)]&amp;Data[Cycle],Data[Date])</f>
        <v>#N/A</v>
      </c>
      <c r="F1618" s="129" t="e" cm="1">
        <f t="array" ref="F1618">_xlfn.XLOOKUP($A1618&amp;$Q$3&amp;$R$3,Data[Index]&amp;Data[Valid Test, Can be used for conformity (Y/N)]&amp;Data[Cycle],Data[CO/km (mg)])</f>
        <v>#N/A</v>
      </c>
      <c r="G1618" s="129" t="e" cm="1">
        <f t="array" ref="G1618">_xlfn.XLOOKUP($A1618&amp;$Q$3,Data[Index]&amp;Data[Valid Test, Can be used for conformity (Y/N)],Data[CO2/km (g)])</f>
        <v>#N/A</v>
      </c>
      <c r="H1618" s="129" t="e" cm="1">
        <f t="array" ref="H1618">_xlfn.XLOOKUP($A1618&amp;$Q$3,Data[Index]&amp;Data[Valid Test, Can be used for conformity (Y/N)],Data[THC/km (mg)])</f>
        <v>#N/A</v>
      </c>
      <c r="I1618" s="129" t="e" cm="1">
        <f t="array" ref="I1618">_xlfn.XLOOKUP($A1618&amp;$Q$3,Data[Index]&amp;Data[Valid Test, Can be used for conformity (Y/N)],Data[NOx/km (mg)])</f>
        <v>#N/A</v>
      </c>
      <c r="J1618" s="129" t="e" cm="1">
        <f t="array" ref="J1618">_xlfn.XLOOKUP($A1618&amp;$Q$3,Data[Index]&amp;Data[Valid Test, Can be used for conformity (Y/N)],Data[THC + NOx/km (mg)])</f>
        <v>#N/A</v>
      </c>
      <c r="K1618" s="142" t="e" cm="1">
        <f t="array" ref="K1618">_xlfn.XLOOKUP($A1618&amp;$Q$3,Data[Index]&amp;Data[Valid Test, Can be used for conformity (Y/N)],Data[PN/km ('#)])</f>
        <v>#N/A</v>
      </c>
      <c r="L1618" s="129" t="e" cm="1">
        <f t="array" ref="L1618">_xlfn.XLOOKUP($A1618&amp;$Q$3,Data[Index]&amp;Data[Valid Test, Can be used for conformity (Y/N)],Data[PM/km (mg)])</f>
        <v>#N/A</v>
      </c>
      <c r="M1618" s="126" t="e" cm="1">
        <f t="array" ref="M1618">_xlfn.XLOOKUP($A1618&amp;$Q$3,Data[Index]&amp;Data[Valid Test, Can be used for conformity (Y/N)],Data[CH4 (mg/km)])</f>
        <v>#N/A</v>
      </c>
      <c r="N1618" s="126" t="e" cm="1">
        <f t="array" ref="N1618">_xlfn.XLOOKUP($A1618&amp;$Q$3,Data[Index]&amp;Data[Valid Test, Can be used for conformity (Y/N)],Data[N20 (mg/km)])</f>
        <v>#N/A</v>
      </c>
      <c r="O1618" s="129" t="e" cm="1">
        <f t="array" ref="O1618">_xlfn.XLOOKUP($A1618&amp;$Q$3,Data[Index]&amp;Data[Valid Test, Can be used for conformity (Y/N)],Data[l/100km])</f>
        <v>#N/A</v>
      </c>
      <c r="P1618" s="138">
        <f>_xlfn.XLOOKUP($A1618,Data[Index],Data[Comments])</f>
        <v>0</v>
      </c>
    </row>
    <row r="1619" spans="1:16" x14ac:dyDescent="0.2">
      <c r="A1619" s="129"/>
      <c r="B1619" s="129"/>
      <c r="C1619" s="129" t="e" cm="1">
        <f t="array" ref="C1619">_xlfn.XLOOKUP($A1619&amp;$Q$3&amp;$R$3,Data[Index]&amp;Data[Valid Test, Can be used for conformity (Y/N)]&amp;Data[Cycle],Data[Test Name])</f>
        <v>#N/A</v>
      </c>
      <c r="D1619" s="167" t="e" cm="1">
        <f t="array" ref="D1619">_xlfn.XLOOKUP($A1619&amp;$Q$3&amp;$R$3,Data[Index]&amp;Data[Valid Test, Can be used for conformity (Y/N)]&amp;Data[Cycle],Data[Mileage (Miles)])</f>
        <v>#N/A</v>
      </c>
      <c r="E1619" s="130" t="e" cm="1">
        <f t="array" ref="E1619">_xlfn.XLOOKUP($A1619&amp;$Q$3&amp;$R$3,Data[Index]&amp;Data[Valid Test, Can be used for conformity (Y/N)]&amp;Data[Cycle],Data[Date])</f>
        <v>#N/A</v>
      </c>
      <c r="F1619" s="129" t="e" cm="1">
        <f t="array" ref="F1619">_xlfn.XLOOKUP($A1619&amp;$Q$3&amp;$R$3,Data[Index]&amp;Data[Valid Test, Can be used for conformity (Y/N)]&amp;Data[Cycle],Data[CO/km (mg)])</f>
        <v>#N/A</v>
      </c>
      <c r="G1619" s="129" t="e" cm="1">
        <f t="array" ref="G1619">_xlfn.XLOOKUP($A1619&amp;$Q$3,Data[Index]&amp;Data[Valid Test, Can be used for conformity (Y/N)],Data[CO2/km (g)])</f>
        <v>#N/A</v>
      </c>
      <c r="H1619" s="129" t="e" cm="1">
        <f t="array" ref="H1619">_xlfn.XLOOKUP($A1619&amp;$Q$3,Data[Index]&amp;Data[Valid Test, Can be used for conformity (Y/N)],Data[THC/km (mg)])</f>
        <v>#N/A</v>
      </c>
      <c r="I1619" s="129" t="e" cm="1">
        <f t="array" ref="I1619">_xlfn.XLOOKUP($A1619&amp;$Q$3,Data[Index]&amp;Data[Valid Test, Can be used for conformity (Y/N)],Data[NOx/km (mg)])</f>
        <v>#N/A</v>
      </c>
      <c r="J1619" s="129" t="e" cm="1">
        <f t="array" ref="J1619">_xlfn.XLOOKUP($A1619&amp;$Q$3,Data[Index]&amp;Data[Valid Test, Can be used for conformity (Y/N)],Data[THC + NOx/km (mg)])</f>
        <v>#N/A</v>
      </c>
      <c r="K1619" s="142" t="e" cm="1">
        <f t="array" ref="K1619">_xlfn.XLOOKUP($A1619&amp;$Q$3,Data[Index]&amp;Data[Valid Test, Can be used for conformity (Y/N)],Data[PN/km ('#)])</f>
        <v>#N/A</v>
      </c>
      <c r="L1619" s="129" t="e" cm="1">
        <f t="array" ref="L1619">_xlfn.XLOOKUP($A1619&amp;$Q$3,Data[Index]&amp;Data[Valid Test, Can be used for conformity (Y/N)],Data[PM/km (mg)])</f>
        <v>#N/A</v>
      </c>
      <c r="M1619" s="126" t="e" cm="1">
        <f t="array" ref="M1619">_xlfn.XLOOKUP($A1619&amp;$Q$3,Data[Index]&amp;Data[Valid Test, Can be used for conformity (Y/N)],Data[CH4 (mg/km)])</f>
        <v>#N/A</v>
      </c>
      <c r="N1619" s="126" t="e" cm="1">
        <f t="array" ref="N1619">_xlfn.XLOOKUP($A1619&amp;$Q$3,Data[Index]&amp;Data[Valid Test, Can be used for conformity (Y/N)],Data[N20 (mg/km)])</f>
        <v>#N/A</v>
      </c>
      <c r="O1619" s="129" t="e" cm="1">
        <f t="array" ref="O1619">_xlfn.XLOOKUP($A1619&amp;$Q$3,Data[Index]&amp;Data[Valid Test, Can be used for conformity (Y/N)],Data[l/100km])</f>
        <v>#N/A</v>
      </c>
      <c r="P1619" s="138" t="e">
        <f>_xlfn.XLOOKUP($A1619,Data[Index],Data[Comments])</f>
        <v>#N/A</v>
      </c>
    </row>
    <row r="1620" spans="1:16" x14ac:dyDescent="0.2">
      <c r="A1620" s="129"/>
      <c r="B1620" s="129"/>
      <c r="C1620" s="129" t="e" cm="1">
        <f t="array" ref="C1620">_xlfn.XLOOKUP($A1620&amp;$Q$3&amp;$R$3,Data[Index]&amp;Data[Valid Test, Can be used for conformity (Y/N)]&amp;Data[Cycle],Data[Test Name])</f>
        <v>#N/A</v>
      </c>
      <c r="D1620" s="167" t="e" cm="1">
        <f t="array" ref="D1620">_xlfn.XLOOKUP($A1620&amp;$Q$3&amp;$R$3,Data[Index]&amp;Data[Valid Test, Can be used for conformity (Y/N)]&amp;Data[Cycle],Data[Mileage (Miles)])</f>
        <v>#N/A</v>
      </c>
      <c r="E1620" s="130" t="e" cm="1">
        <f t="array" ref="E1620">_xlfn.XLOOKUP($A1620&amp;$Q$3&amp;$R$3,Data[Index]&amp;Data[Valid Test, Can be used for conformity (Y/N)]&amp;Data[Cycle],Data[Date])</f>
        <v>#N/A</v>
      </c>
      <c r="F1620" s="129" t="e" cm="1">
        <f t="array" ref="F1620">_xlfn.XLOOKUP($A1620&amp;$Q$3&amp;$R$3,Data[Index]&amp;Data[Valid Test, Can be used for conformity (Y/N)]&amp;Data[Cycle],Data[CO/km (mg)])</f>
        <v>#N/A</v>
      </c>
      <c r="G1620" s="129" t="e" cm="1">
        <f t="array" ref="G1620">_xlfn.XLOOKUP($A1620&amp;$Q$3,Data[Index]&amp;Data[Valid Test, Can be used for conformity (Y/N)],Data[CO2/km (g)])</f>
        <v>#N/A</v>
      </c>
      <c r="H1620" s="129" t="e" cm="1">
        <f t="array" ref="H1620">_xlfn.XLOOKUP($A1620&amp;$Q$3,Data[Index]&amp;Data[Valid Test, Can be used for conformity (Y/N)],Data[THC/km (mg)])</f>
        <v>#N/A</v>
      </c>
      <c r="I1620" s="129" t="e" cm="1">
        <f t="array" ref="I1620">_xlfn.XLOOKUP($A1620&amp;$Q$3,Data[Index]&amp;Data[Valid Test, Can be used for conformity (Y/N)],Data[NOx/km (mg)])</f>
        <v>#N/A</v>
      </c>
      <c r="J1620" s="129" t="e" cm="1">
        <f t="array" ref="J1620">_xlfn.XLOOKUP($A1620&amp;$Q$3,Data[Index]&amp;Data[Valid Test, Can be used for conformity (Y/N)],Data[THC + NOx/km (mg)])</f>
        <v>#N/A</v>
      </c>
      <c r="K1620" s="142" t="e" cm="1">
        <f t="array" ref="K1620">_xlfn.XLOOKUP($A1620&amp;$Q$3,Data[Index]&amp;Data[Valid Test, Can be used for conformity (Y/N)],Data[PN/km ('#)])</f>
        <v>#N/A</v>
      </c>
      <c r="L1620" s="129" t="e" cm="1">
        <f t="array" ref="L1620">_xlfn.XLOOKUP($A1620&amp;$Q$3,Data[Index]&amp;Data[Valid Test, Can be used for conformity (Y/N)],Data[PM/km (mg)])</f>
        <v>#N/A</v>
      </c>
      <c r="M1620" s="126" t="e" cm="1">
        <f t="array" ref="M1620">_xlfn.XLOOKUP($A1620&amp;$Q$3,Data[Index]&amp;Data[Valid Test, Can be used for conformity (Y/N)],Data[CH4 (mg/km)])</f>
        <v>#N/A</v>
      </c>
      <c r="N1620" s="126" t="e" cm="1">
        <f t="array" ref="N1620">_xlfn.XLOOKUP($A1620&amp;$Q$3,Data[Index]&amp;Data[Valid Test, Can be used for conformity (Y/N)],Data[N20 (mg/km)])</f>
        <v>#N/A</v>
      </c>
      <c r="O1620" s="129" t="e" cm="1">
        <f t="array" ref="O1620">_xlfn.XLOOKUP($A1620&amp;$Q$3,Data[Index]&amp;Data[Valid Test, Can be used for conformity (Y/N)],Data[l/100km])</f>
        <v>#N/A</v>
      </c>
      <c r="P1620" s="138">
        <f>_xlfn.XLOOKUP($A1620,Data[Index],Data[Comments])</f>
        <v>0</v>
      </c>
    </row>
    <row r="1621" spans="1:16" x14ac:dyDescent="0.2">
      <c r="A1621" s="129"/>
      <c r="B1621" s="129"/>
      <c r="C1621" s="129" t="e" cm="1">
        <f t="array" ref="C1621">_xlfn.XLOOKUP($A1621&amp;$Q$3&amp;$R$3,Data[Index]&amp;Data[Valid Test, Can be used for conformity (Y/N)]&amp;Data[Cycle],Data[Test Name])</f>
        <v>#N/A</v>
      </c>
      <c r="D1621" s="167" t="e" cm="1">
        <f t="array" ref="D1621">_xlfn.XLOOKUP($A1621&amp;$Q$3&amp;$R$3,Data[Index]&amp;Data[Valid Test, Can be used for conformity (Y/N)]&amp;Data[Cycle],Data[Mileage (Miles)])</f>
        <v>#N/A</v>
      </c>
      <c r="E1621" s="130" t="e" cm="1">
        <f t="array" ref="E1621">_xlfn.XLOOKUP($A1621&amp;$Q$3&amp;$R$3,Data[Index]&amp;Data[Valid Test, Can be used for conformity (Y/N)]&amp;Data[Cycle],Data[Date])</f>
        <v>#N/A</v>
      </c>
      <c r="F1621" s="129" t="e" cm="1">
        <f t="array" ref="F1621">_xlfn.XLOOKUP($A1621&amp;$Q$3&amp;$R$3,Data[Index]&amp;Data[Valid Test, Can be used for conformity (Y/N)]&amp;Data[Cycle],Data[CO/km (mg)])</f>
        <v>#N/A</v>
      </c>
      <c r="G1621" s="129" t="e" cm="1">
        <f t="array" ref="G1621">_xlfn.XLOOKUP($A1621&amp;$Q$3,Data[Index]&amp;Data[Valid Test, Can be used for conformity (Y/N)],Data[CO2/km (g)])</f>
        <v>#N/A</v>
      </c>
      <c r="H1621" s="129" t="e" cm="1">
        <f t="array" ref="H1621">_xlfn.XLOOKUP($A1621&amp;$Q$3,Data[Index]&amp;Data[Valid Test, Can be used for conformity (Y/N)],Data[THC/km (mg)])</f>
        <v>#N/A</v>
      </c>
      <c r="I1621" s="129" t="e" cm="1">
        <f t="array" ref="I1621">_xlfn.XLOOKUP($A1621&amp;$Q$3,Data[Index]&amp;Data[Valid Test, Can be used for conformity (Y/N)],Data[NOx/km (mg)])</f>
        <v>#N/A</v>
      </c>
      <c r="J1621" s="129" t="e" cm="1">
        <f t="array" ref="J1621">_xlfn.XLOOKUP($A1621&amp;$Q$3,Data[Index]&amp;Data[Valid Test, Can be used for conformity (Y/N)],Data[THC + NOx/km (mg)])</f>
        <v>#N/A</v>
      </c>
      <c r="K1621" s="142" t="e" cm="1">
        <f t="array" ref="K1621">_xlfn.XLOOKUP($A1621&amp;$Q$3,Data[Index]&amp;Data[Valid Test, Can be used for conformity (Y/N)],Data[PN/km ('#)])</f>
        <v>#N/A</v>
      </c>
      <c r="L1621" s="129" t="e" cm="1">
        <f t="array" ref="L1621">_xlfn.XLOOKUP($A1621&amp;$Q$3,Data[Index]&amp;Data[Valid Test, Can be used for conformity (Y/N)],Data[PM/km (mg)])</f>
        <v>#N/A</v>
      </c>
      <c r="M1621" s="126" t="e" cm="1">
        <f t="array" ref="M1621">_xlfn.XLOOKUP($A1621&amp;$Q$3,Data[Index]&amp;Data[Valid Test, Can be used for conformity (Y/N)],Data[CH4 (mg/km)])</f>
        <v>#N/A</v>
      </c>
      <c r="N1621" s="126" t="e" cm="1">
        <f t="array" ref="N1621">_xlfn.XLOOKUP($A1621&amp;$Q$3,Data[Index]&amp;Data[Valid Test, Can be used for conformity (Y/N)],Data[N20 (mg/km)])</f>
        <v>#N/A</v>
      </c>
      <c r="O1621" s="129" t="e" cm="1">
        <f t="array" ref="O1621">_xlfn.XLOOKUP($A1621&amp;$Q$3,Data[Index]&amp;Data[Valid Test, Can be used for conformity (Y/N)],Data[l/100km])</f>
        <v>#N/A</v>
      </c>
      <c r="P1621" s="138">
        <f>_xlfn.XLOOKUP($A1621,Data[Index],Data[Comments])</f>
        <v>0</v>
      </c>
    </row>
    <row r="1622" spans="1:16" x14ac:dyDescent="0.2">
      <c r="A1622" s="129"/>
      <c r="B1622" s="129"/>
      <c r="C1622" s="129" t="e" cm="1">
        <f t="array" ref="C1622">_xlfn.XLOOKUP($A1622&amp;$Q$3&amp;$R$3,Data[Index]&amp;Data[Valid Test, Can be used for conformity (Y/N)]&amp;Data[Cycle],Data[Test Name])</f>
        <v>#N/A</v>
      </c>
      <c r="D1622" s="167" t="e" cm="1">
        <f t="array" ref="D1622">_xlfn.XLOOKUP($A1622&amp;$Q$3&amp;$R$3,Data[Index]&amp;Data[Valid Test, Can be used for conformity (Y/N)]&amp;Data[Cycle],Data[Mileage (Miles)])</f>
        <v>#N/A</v>
      </c>
      <c r="E1622" s="130" t="e" cm="1">
        <f t="array" ref="E1622">_xlfn.XLOOKUP($A1622&amp;$Q$3&amp;$R$3,Data[Index]&amp;Data[Valid Test, Can be used for conformity (Y/N)]&amp;Data[Cycle],Data[Date])</f>
        <v>#N/A</v>
      </c>
      <c r="F1622" s="129" t="e" cm="1">
        <f t="array" ref="F1622">_xlfn.XLOOKUP($A1622&amp;$Q$3&amp;$R$3,Data[Index]&amp;Data[Valid Test, Can be used for conformity (Y/N)]&amp;Data[Cycle],Data[CO/km (mg)])</f>
        <v>#N/A</v>
      </c>
      <c r="G1622" s="129" t="e" cm="1">
        <f t="array" ref="G1622">_xlfn.XLOOKUP($A1622&amp;$Q$3,Data[Index]&amp;Data[Valid Test, Can be used for conformity (Y/N)],Data[CO2/km (g)])</f>
        <v>#N/A</v>
      </c>
      <c r="H1622" s="129" t="e" cm="1">
        <f t="array" ref="H1622">_xlfn.XLOOKUP($A1622&amp;$Q$3,Data[Index]&amp;Data[Valid Test, Can be used for conformity (Y/N)],Data[THC/km (mg)])</f>
        <v>#N/A</v>
      </c>
      <c r="I1622" s="129" t="e" cm="1">
        <f t="array" ref="I1622">_xlfn.XLOOKUP($A1622&amp;$Q$3,Data[Index]&amp;Data[Valid Test, Can be used for conformity (Y/N)],Data[NOx/km (mg)])</f>
        <v>#N/A</v>
      </c>
      <c r="J1622" s="129" t="e" cm="1">
        <f t="array" ref="J1622">_xlfn.XLOOKUP($A1622&amp;$Q$3,Data[Index]&amp;Data[Valid Test, Can be used for conformity (Y/N)],Data[THC + NOx/km (mg)])</f>
        <v>#N/A</v>
      </c>
      <c r="K1622" s="142" t="e" cm="1">
        <f t="array" ref="K1622">_xlfn.XLOOKUP($A1622&amp;$Q$3,Data[Index]&amp;Data[Valid Test, Can be used for conformity (Y/N)],Data[PN/km ('#)])</f>
        <v>#N/A</v>
      </c>
      <c r="L1622" s="129" t="e" cm="1">
        <f t="array" ref="L1622">_xlfn.XLOOKUP($A1622&amp;$Q$3,Data[Index]&amp;Data[Valid Test, Can be used for conformity (Y/N)],Data[PM/km (mg)])</f>
        <v>#N/A</v>
      </c>
      <c r="M1622" s="126" t="e" cm="1">
        <f t="array" ref="M1622">_xlfn.XLOOKUP($A1622&amp;$Q$3,Data[Index]&amp;Data[Valid Test, Can be used for conformity (Y/N)],Data[CH4 (mg/km)])</f>
        <v>#N/A</v>
      </c>
      <c r="N1622" s="126" t="e" cm="1">
        <f t="array" ref="N1622">_xlfn.XLOOKUP($A1622&amp;$Q$3,Data[Index]&amp;Data[Valid Test, Can be used for conformity (Y/N)],Data[N20 (mg/km)])</f>
        <v>#N/A</v>
      </c>
      <c r="O1622" s="129" t="e" cm="1">
        <f t="array" ref="O1622">_xlfn.XLOOKUP($A1622&amp;$Q$3,Data[Index]&amp;Data[Valid Test, Can be used for conformity (Y/N)],Data[l/100km])</f>
        <v>#N/A</v>
      </c>
      <c r="P1622" s="138" t="e">
        <f>_xlfn.XLOOKUP($A1622,Data[Index],Data[Comments])</f>
        <v>#N/A</v>
      </c>
    </row>
    <row r="1623" spans="1:16" x14ac:dyDescent="0.2">
      <c r="A1623" s="129"/>
      <c r="B1623" s="129"/>
      <c r="C1623" s="129" t="e" cm="1">
        <f t="array" ref="C1623">_xlfn.XLOOKUP($A1623&amp;$Q$3&amp;$R$3,Data[Index]&amp;Data[Valid Test, Can be used for conformity (Y/N)]&amp;Data[Cycle],Data[Test Name])</f>
        <v>#N/A</v>
      </c>
      <c r="D1623" s="167" t="e" cm="1">
        <f t="array" ref="D1623">_xlfn.XLOOKUP($A1623&amp;$Q$3&amp;$R$3,Data[Index]&amp;Data[Valid Test, Can be used for conformity (Y/N)]&amp;Data[Cycle],Data[Mileage (Miles)])</f>
        <v>#N/A</v>
      </c>
      <c r="E1623" s="130" t="e" cm="1">
        <f t="array" ref="E1623">_xlfn.XLOOKUP($A1623&amp;$Q$3&amp;$R$3,Data[Index]&amp;Data[Valid Test, Can be used for conformity (Y/N)]&amp;Data[Cycle],Data[Date])</f>
        <v>#N/A</v>
      </c>
      <c r="F1623" s="129" t="e" cm="1">
        <f t="array" ref="F1623">_xlfn.XLOOKUP($A1623&amp;$Q$3&amp;$R$3,Data[Index]&amp;Data[Valid Test, Can be used for conformity (Y/N)]&amp;Data[Cycle],Data[CO/km (mg)])</f>
        <v>#N/A</v>
      </c>
      <c r="G1623" s="129" t="e" cm="1">
        <f t="array" ref="G1623">_xlfn.XLOOKUP($A1623&amp;$Q$3,Data[Index]&amp;Data[Valid Test, Can be used for conformity (Y/N)],Data[CO2/km (g)])</f>
        <v>#N/A</v>
      </c>
      <c r="H1623" s="129" t="e" cm="1">
        <f t="array" ref="H1623">_xlfn.XLOOKUP($A1623&amp;$Q$3,Data[Index]&amp;Data[Valid Test, Can be used for conformity (Y/N)],Data[THC/km (mg)])</f>
        <v>#N/A</v>
      </c>
      <c r="I1623" s="129" t="e" cm="1">
        <f t="array" ref="I1623">_xlfn.XLOOKUP($A1623&amp;$Q$3,Data[Index]&amp;Data[Valid Test, Can be used for conformity (Y/N)],Data[NOx/km (mg)])</f>
        <v>#N/A</v>
      </c>
      <c r="J1623" s="129" t="e" cm="1">
        <f t="array" ref="J1623">_xlfn.XLOOKUP($A1623&amp;$Q$3,Data[Index]&amp;Data[Valid Test, Can be used for conformity (Y/N)],Data[THC + NOx/km (mg)])</f>
        <v>#N/A</v>
      </c>
      <c r="K1623" s="142" t="e" cm="1">
        <f t="array" ref="K1623">_xlfn.XLOOKUP($A1623&amp;$Q$3,Data[Index]&amp;Data[Valid Test, Can be used for conformity (Y/N)],Data[PN/km ('#)])</f>
        <v>#N/A</v>
      </c>
      <c r="L1623" s="129" t="e" cm="1">
        <f t="array" ref="L1623">_xlfn.XLOOKUP($A1623&amp;$Q$3,Data[Index]&amp;Data[Valid Test, Can be used for conformity (Y/N)],Data[PM/km (mg)])</f>
        <v>#N/A</v>
      </c>
      <c r="M1623" s="126" t="e" cm="1">
        <f t="array" ref="M1623">_xlfn.XLOOKUP($A1623&amp;$Q$3,Data[Index]&amp;Data[Valid Test, Can be used for conformity (Y/N)],Data[CH4 (mg/km)])</f>
        <v>#N/A</v>
      </c>
      <c r="N1623" s="126" t="e" cm="1">
        <f t="array" ref="N1623">_xlfn.XLOOKUP($A1623&amp;$Q$3,Data[Index]&amp;Data[Valid Test, Can be used for conformity (Y/N)],Data[N20 (mg/km)])</f>
        <v>#N/A</v>
      </c>
      <c r="O1623" s="129" t="e" cm="1">
        <f t="array" ref="O1623">_xlfn.XLOOKUP($A1623&amp;$Q$3,Data[Index]&amp;Data[Valid Test, Can be used for conformity (Y/N)],Data[l/100km])</f>
        <v>#N/A</v>
      </c>
      <c r="P1623" s="138" t="e">
        <f>_xlfn.XLOOKUP($A1623,Data[Index],Data[Comments])</f>
        <v>#N/A</v>
      </c>
    </row>
    <row r="1624" spans="1:16" x14ac:dyDescent="0.2">
      <c r="A1624" s="129"/>
      <c r="B1624" s="129"/>
      <c r="C1624" s="129" t="e" cm="1">
        <f t="array" ref="C1624">_xlfn.XLOOKUP($A1624&amp;$Q$3&amp;$R$3,Data[Index]&amp;Data[Valid Test, Can be used for conformity (Y/N)]&amp;Data[Cycle],Data[Test Name])</f>
        <v>#N/A</v>
      </c>
      <c r="D1624" s="167" t="e" cm="1">
        <f t="array" ref="D1624">_xlfn.XLOOKUP($A1624&amp;$Q$3&amp;$R$3,Data[Index]&amp;Data[Valid Test, Can be used for conformity (Y/N)]&amp;Data[Cycle],Data[Mileage (Miles)])</f>
        <v>#N/A</v>
      </c>
      <c r="E1624" s="130" t="e" cm="1">
        <f t="array" ref="E1624">_xlfn.XLOOKUP($A1624&amp;$Q$3&amp;$R$3,Data[Index]&amp;Data[Valid Test, Can be used for conformity (Y/N)]&amp;Data[Cycle],Data[Date])</f>
        <v>#N/A</v>
      </c>
      <c r="F1624" s="129" t="e" cm="1">
        <f t="array" ref="F1624">_xlfn.XLOOKUP($A1624&amp;$Q$3&amp;$R$3,Data[Index]&amp;Data[Valid Test, Can be used for conformity (Y/N)]&amp;Data[Cycle],Data[CO/km (mg)])</f>
        <v>#N/A</v>
      </c>
      <c r="G1624" s="129" t="e" cm="1">
        <f t="array" ref="G1624">_xlfn.XLOOKUP($A1624&amp;$Q$3,Data[Index]&amp;Data[Valid Test, Can be used for conformity (Y/N)],Data[CO2/km (g)])</f>
        <v>#N/A</v>
      </c>
      <c r="H1624" s="129" t="e" cm="1">
        <f t="array" ref="H1624">_xlfn.XLOOKUP($A1624&amp;$Q$3,Data[Index]&amp;Data[Valid Test, Can be used for conformity (Y/N)],Data[THC/km (mg)])</f>
        <v>#N/A</v>
      </c>
      <c r="I1624" s="129" t="e" cm="1">
        <f t="array" ref="I1624">_xlfn.XLOOKUP($A1624&amp;$Q$3,Data[Index]&amp;Data[Valid Test, Can be used for conformity (Y/N)],Data[NOx/km (mg)])</f>
        <v>#N/A</v>
      </c>
      <c r="J1624" s="129" t="e" cm="1">
        <f t="array" ref="J1624">_xlfn.XLOOKUP($A1624&amp;$Q$3,Data[Index]&amp;Data[Valid Test, Can be used for conformity (Y/N)],Data[THC + NOx/km (mg)])</f>
        <v>#N/A</v>
      </c>
      <c r="K1624" s="142" t="e" cm="1">
        <f t="array" ref="K1624">_xlfn.XLOOKUP($A1624&amp;$Q$3,Data[Index]&amp;Data[Valid Test, Can be used for conformity (Y/N)],Data[PN/km ('#)])</f>
        <v>#N/A</v>
      </c>
      <c r="L1624" s="129" t="e" cm="1">
        <f t="array" ref="L1624">_xlfn.XLOOKUP($A1624&amp;$Q$3,Data[Index]&amp;Data[Valid Test, Can be used for conformity (Y/N)],Data[PM/km (mg)])</f>
        <v>#N/A</v>
      </c>
      <c r="M1624" s="126" t="e" cm="1">
        <f t="array" ref="M1624">_xlfn.XLOOKUP($A1624&amp;$Q$3,Data[Index]&amp;Data[Valid Test, Can be used for conformity (Y/N)],Data[CH4 (mg/km)])</f>
        <v>#N/A</v>
      </c>
      <c r="N1624" s="126" t="e" cm="1">
        <f t="array" ref="N1624">_xlfn.XLOOKUP($A1624&amp;$Q$3,Data[Index]&amp;Data[Valid Test, Can be used for conformity (Y/N)],Data[N20 (mg/km)])</f>
        <v>#N/A</v>
      </c>
      <c r="O1624" s="129" t="e" cm="1">
        <f t="array" ref="O1624">_xlfn.XLOOKUP($A1624&amp;$Q$3,Data[Index]&amp;Data[Valid Test, Can be used for conformity (Y/N)],Data[l/100km])</f>
        <v>#N/A</v>
      </c>
      <c r="P1624" s="138" t="e">
        <f>_xlfn.XLOOKUP($A1624,Data[Index],Data[Comments])</f>
        <v>#N/A</v>
      </c>
    </row>
    <row r="1625" spans="1:16" x14ac:dyDescent="0.2">
      <c r="A1625" s="129"/>
      <c r="B1625" s="129"/>
      <c r="C1625" s="129" t="e" cm="1">
        <f t="array" ref="C1625">_xlfn.XLOOKUP($A1625&amp;$Q$3&amp;$R$3,Data[Index]&amp;Data[Valid Test, Can be used for conformity (Y/N)]&amp;Data[Cycle],Data[Test Name])</f>
        <v>#N/A</v>
      </c>
      <c r="D1625" s="167" t="e" cm="1">
        <f t="array" ref="D1625">_xlfn.XLOOKUP($A1625&amp;$Q$3&amp;$R$3,Data[Index]&amp;Data[Valid Test, Can be used for conformity (Y/N)]&amp;Data[Cycle],Data[Mileage (Miles)])</f>
        <v>#N/A</v>
      </c>
      <c r="E1625" s="130" t="e" cm="1">
        <f t="array" ref="E1625">_xlfn.XLOOKUP($A1625&amp;$Q$3&amp;$R$3,Data[Index]&amp;Data[Valid Test, Can be used for conformity (Y/N)]&amp;Data[Cycle],Data[Date])</f>
        <v>#N/A</v>
      </c>
      <c r="F1625" s="129" t="e" cm="1">
        <f t="array" ref="F1625">_xlfn.XLOOKUP($A1625&amp;$Q$3&amp;$R$3,Data[Index]&amp;Data[Valid Test, Can be used for conformity (Y/N)]&amp;Data[Cycle],Data[CO/km (mg)])</f>
        <v>#N/A</v>
      </c>
      <c r="G1625" s="129" t="e" cm="1">
        <f t="array" ref="G1625">_xlfn.XLOOKUP($A1625&amp;$Q$3,Data[Index]&amp;Data[Valid Test, Can be used for conformity (Y/N)],Data[CO2/km (g)])</f>
        <v>#N/A</v>
      </c>
      <c r="H1625" s="129" t="e" cm="1">
        <f t="array" ref="H1625">_xlfn.XLOOKUP($A1625&amp;$Q$3,Data[Index]&amp;Data[Valid Test, Can be used for conformity (Y/N)],Data[THC/km (mg)])</f>
        <v>#N/A</v>
      </c>
      <c r="I1625" s="129" t="e" cm="1">
        <f t="array" ref="I1625">_xlfn.XLOOKUP($A1625&amp;$Q$3,Data[Index]&amp;Data[Valid Test, Can be used for conformity (Y/N)],Data[NOx/km (mg)])</f>
        <v>#N/A</v>
      </c>
      <c r="J1625" s="129" t="e" cm="1">
        <f t="array" ref="J1625">_xlfn.XLOOKUP($A1625&amp;$Q$3,Data[Index]&amp;Data[Valid Test, Can be used for conformity (Y/N)],Data[THC + NOx/km (mg)])</f>
        <v>#N/A</v>
      </c>
      <c r="K1625" s="142" t="e" cm="1">
        <f t="array" ref="K1625">_xlfn.XLOOKUP($A1625&amp;$Q$3,Data[Index]&amp;Data[Valid Test, Can be used for conformity (Y/N)],Data[PN/km ('#)])</f>
        <v>#N/A</v>
      </c>
      <c r="L1625" s="129" t="e" cm="1">
        <f t="array" ref="L1625">_xlfn.XLOOKUP($A1625&amp;$Q$3,Data[Index]&amp;Data[Valid Test, Can be used for conformity (Y/N)],Data[PM/km (mg)])</f>
        <v>#N/A</v>
      </c>
      <c r="M1625" s="126" t="e" cm="1">
        <f t="array" ref="M1625">_xlfn.XLOOKUP($A1625&amp;$Q$3,Data[Index]&amp;Data[Valid Test, Can be used for conformity (Y/N)],Data[CH4 (mg/km)])</f>
        <v>#N/A</v>
      </c>
      <c r="N1625" s="126" t="e" cm="1">
        <f t="array" ref="N1625">_xlfn.XLOOKUP($A1625&amp;$Q$3,Data[Index]&amp;Data[Valid Test, Can be used for conformity (Y/N)],Data[N20 (mg/km)])</f>
        <v>#N/A</v>
      </c>
      <c r="O1625" s="129" t="e" cm="1">
        <f t="array" ref="O1625">_xlfn.XLOOKUP($A1625&amp;$Q$3,Data[Index]&amp;Data[Valid Test, Can be used for conformity (Y/N)],Data[l/100km])</f>
        <v>#N/A</v>
      </c>
      <c r="P1625" s="138">
        <f>_xlfn.XLOOKUP($A1625,Data[Index],Data[Comments])</f>
        <v>0</v>
      </c>
    </row>
    <row r="1626" spans="1:16" x14ac:dyDescent="0.2">
      <c r="A1626" s="129"/>
      <c r="B1626" s="129"/>
      <c r="C1626" s="129" t="e" cm="1">
        <f t="array" ref="C1626">_xlfn.XLOOKUP($A1626&amp;$Q$3&amp;$R$3,Data[Index]&amp;Data[Valid Test, Can be used for conformity (Y/N)]&amp;Data[Cycle],Data[Test Name])</f>
        <v>#N/A</v>
      </c>
      <c r="D1626" s="167" t="e" cm="1">
        <f t="array" ref="D1626">_xlfn.XLOOKUP($A1626&amp;$Q$3&amp;$R$3,Data[Index]&amp;Data[Valid Test, Can be used for conformity (Y/N)]&amp;Data[Cycle],Data[Mileage (Miles)])</f>
        <v>#N/A</v>
      </c>
      <c r="E1626" s="130" t="e" cm="1">
        <f t="array" ref="E1626">_xlfn.XLOOKUP($A1626&amp;$Q$3&amp;$R$3,Data[Index]&amp;Data[Valid Test, Can be used for conformity (Y/N)]&amp;Data[Cycle],Data[Date])</f>
        <v>#N/A</v>
      </c>
      <c r="F1626" s="129" t="e" cm="1">
        <f t="array" ref="F1626">_xlfn.XLOOKUP($A1626&amp;$Q$3&amp;$R$3,Data[Index]&amp;Data[Valid Test, Can be used for conformity (Y/N)]&amp;Data[Cycle],Data[CO/km (mg)])</f>
        <v>#N/A</v>
      </c>
      <c r="G1626" s="129" t="e" cm="1">
        <f t="array" ref="G1626">_xlfn.XLOOKUP($A1626&amp;$Q$3,Data[Index]&amp;Data[Valid Test, Can be used for conformity (Y/N)],Data[CO2/km (g)])</f>
        <v>#N/A</v>
      </c>
      <c r="H1626" s="129" t="e" cm="1">
        <f t="array" ref="H1626">_xlfn.XLOOKUP($A1626&amp;$Q$3,Data[Index]&amp;Data[Valid Test, Can be used for conformity (Y/N)],Data[THC/km (mg)])</f>
        <v>#N/A</v>
      </c>
      <c r="I1626" s="129" t="e" cm="1">
        <f t="array" ref="I1626">_xlfn.XLOOKUP($A1626&amp;$Q$3,Data[Index]&amp;Data[Valid Test, Can be used for conformity (Y/N)],Data[NOx/km (mg)])</f>
        <v>#N/A</v>
      </c>
      <c r="J1626" s="129" t="e" cm="1">
        <f t="array" ref="J1626">_xlfn.XLOOKUP($A1626&amp;$Q$3,Data[Index]&amp;Data[Valid Test, Can be used for conformity (Y/N)],Data[THC + NOx/km (mg)])</f>
        <v>#N/A</v>
      </c>
      <c r="K1626" s="142" t="e" cm="1">
        <f t="array" ref="K1626">_xlfn.XLOOKUP($A1626&amp;$Q$3,Data[Index]&amp;Data[Valid Test, Can be used for conformity (Y/N)],Data[PN/km ('#)])</f>
        <v>#N/A</v>
      </c>
      <c r="L1626" s="129" t="e" cm="1">
        <f t="array" ref="L1626">_xlfn.XLOOKUP($A1626&amp;$Q$3,Data[Index]&amp;Data[Valid Test, Can be used for conformity (Y/N)],Data[PM/km (mg)])</f>
        <v>#N/A</v>
      </c>
      <c r="M1626" s="126" t="e" cm="1">
        <f t="array" ref="M1626">_xlfn.XLOOKUP($A1626&amp;$Q$3,Data[Index]&amp;Data[Valid Test, Can be used for conformity (Y/N)],Data[CH4 (mg/km)])</f>
        <v>#N/A</v>
      </c>
      <c r="N1626" s="126" t="e" cm="1">
        <f t="array" ref="N1626">_xlfn.XLOOKUP($A1626&amp;$Q$3,Data[Index]&amp;Data[Valid Test, Can be used for conformity (Y/N)],Data[N20 (mg/km)])</f>
        <v>#N/A</v>
      </c>
      <c r="O1626" s="129" t="e" cm="1">
        <f t="array" ref="O1626">_xlfn.XLOOKUP($A1626&amp;$Q$3,Data[Index]&amp;Data[Valid Test, Can be used for conformity (Y/N)],Data[l/100km])</f>
        <v>#N/A</v>
      </c>
      <c r="P1626" s="138">
        <f>_xlfn.XLOOKUP($A1626,Data[Index],Data[Comments])</f>
        <v>0</v>
      </c>
    </row>
    <row r="1627" spans="1:16" x14ac:dyDescent="0.2">
      <c r="A1627" s="129"/>
      <c r="B1627" s="129"/>
      <c r="C1627" s="129" t="e" cm="1">
        <f t="array" ref="C1627">_xlfn.XLOOKUP($A1627&amp;$Q$3&amp;$R$3,Data[Index]&amp;Data[Valid Test, Can be used for conformity (Y/N)]&amp;Data[Cycle],Data[Test Name])</f>
        <v>#N/A</v>
      </c>
      <c r="D1627" s="167" t="e" cm="1">
        <f t="array" ref="D1627">_xlfn.XLOOKUP($A1627&amp;$Q$3&amp;$R$3,Data[Index]&amp;Data[Valid Test, Can be used for conformity (Y/N)]&amp;Data[Cycle],Data[Mileage (Miles)])</f>
        <v>#N/A</v>
      </c>
      <c r="E1627" s="130" t="e" cm="1">
        <f t="array" ref="E1627">_xlfn.XLOOKUP($A1627&amp;$Q$3&amp;$R$3,Data[Index]&amp;Data[Valid Test, Can be used for conformity (Y/N)]&amp;Data[Cycle],Data[Date])</f>
        <v>#N/A</v>
      </c>
      <c r="F1627" s="129" t="e" cm="1">
        <f t="array" ref="F1627">_xlfn.XLOOKUP($A1627&amp;$Q$3&amp;$R$3,Data[Index]&amp;Data[Valid Test, Can be used for conformity (Y/N)]&amp;Data[Cycle],Data[CO/km (mg)])</f>
        <v>#N/A</v>
      </c>
      <c r="G1627" s="129" t="e" cm="1">
        <f t="array" ref="G1627">_xlfn.XLOOKUP($A1627&amp;$Q$3,Data[Index]&amp;Data[Valid Test, Can be used for conformity (Y/N)],Data[CO2/km (g)])</f>
        <v>#N/A</v>
      </c>
      <c r="H1627" s="129" t="e" cm="1">
        <f t="array" ref="H1627">_xlfn.XLOOKUP($A1627&amp;$Q$3,Data[Index]&amp;Data[Valid Test, Can be used for conformity (Y/N)],Data[THC/km (mg)])</f>
        <v>#N/A</v>
      </c>
      <c r="I1627" s="129" t="e" cm="1">
        <f t="array" ref="I1627">_xlfn.XLOOKUP($A1627&amp;$Q$3,Data[Index]&amp;Data[Valid Test, Can be used for conformity (Y/N)],Data[NOx/km (mg)])</f>
        <v>#N/A</v>
      </c>
      <c r="J1627" s="129" t="e" cm="1">
        <f t="array" ref="J1627">_xlfn.XLOOKUP($A1627&amp;$Q$3,Data[Index]&amp;Data[Valid Test, Can be used for conformity (Y/N)],Data[THC + NOx/km (mg)])</f>
        <v>#N/A</v>
      </c>
      <c r="K1627" s="142" t="e" cm="1">
        <f t="array" ref="K1627">_xlfn.XLOOKUP($A1627&amp;$Q$3,Data[Index]&amp;Data[Valid Test, Can be used for conformity (Y/N)],Data[PN/km ('#)])</f>
        <v>#N/A</v>
      </c>
      <c r="L1627" s="129" t="e" cm="1">
        <f t="array" ref="L1627">_xlfn.XLOOKUP($A1627&amp;$Q$3,Data[Index]&amp;Data[Valid Test, Can be used for conformity (Y/N)],Data[PM/km (mg)])</f>
        <v>#N/A</v>
      </c>
      <c r="M1627" s="126" t="e" cm="1">
        <f t="array" ref="M1627">_xlfn.XLOOKUP($A1627&amp;$Q$3,Data[Index]&amp;Data[Valid Test, Can be used for conformity (Y/N)],Data[CH4 (mg/km)])</f>
        <v>#N/A</v>
      </c>
      <c r="N1627" s="126" t="e" cm="1">
        <f t="array" ref="N1627">_xlfn.XLOOKUP($A1627&amp;$Q$3,Data[Index]&amp;Data[Valid Test, Can be used for conformity (Y/N)],Data[N20 (mg/km)])</f>
        <v>#N/A</v>
      </c>
      <c r="O1627" s="129" t="e" cm="1">
        <f t="array" ref="O1627">_xlfn.XLOOKUP($A1627&amp;$Q$3,Data[Index]&amp;Data[Valid Test, Can be used for conformity (Y/N)],Data[l/100km])</f>
        <v>#N/A</v>
      </c>
      <c r="P1627" s="138" t="e">
        <f>_xlfn.XLOOKUP($A1627,Data[Index],Data[Comments])</f>
        <v>#N/A</v>
      </c>
    </row>
    <row r="1628" spans="1:16" x14ac:dyDescent="0.2">
      <c r="A1628" s="129"/>
      <c r="B1628" s="129"/>
      <c r="C1628" s="129" t="e" cm="1">
        <f t="array" ref="C1628">_xlfn.XLOOKUP($A1628&amp;$Q$3&amp;$R$3,Data[Index]&amp;Data[Valid Test, Can be used for conformity (Y/N)]&amp;Data[Cycle],Data[Test Name])</f>
        <v>#N/A</v>
      </c>
      <c r="D1628" s="167" t="e" cm="1">
        <f t="array" ref="D1628">_xlfn.XLOOKUP($A1628&amp;$Q$3&amp;$R$3,Data[Index]&amp;Data[Valid Test, Can be used for conformity (Y/N)]&amp;Data[Cycle],Data[Mileage (Miles)])</f>
        <v>#N/A</v>
      </c>
      <c r="E1628" s="130" t="e" cm="1">
        <f t="array" ref="E1628">_xlfn.XLOOKUP($A1628&amp;$Q$3&amp;$R$3,Data[Index]&amp;Data[Valid Test, Can be used for conformity (Y/N)]&amp;Data[Cycle],Data[Date])</f>
        <v>#N/A</v>
      </c>
      <c r="F1628" s="129" t="e" cm="1">
        <f t="array" ref="F1628">_xlfn.XLOOKUP($A1628&amp;$Q$3&amp;$R$3,Data[Index]&amp;Data[Valid Test, Can be used for conformity (Y/N)]&amp;Data[Cycle],Data[CO/km (mg)])</f>
        <v>#N/A</v>
      </c>
      <c r="G1628" s="129" t="e" cm="1">
        <f t="array" ref="G1628">_xlfn.XLOOKUP($A1628&amp;$Q$3,Data[Index]&amp;Data[Valid Test, Can be used for conformity (Y/N)],Data[CO2/km (g)])</f>
        <v>#N/A</v>
      </c>
      <c r="H1628" s="129" t="e" cm="1">
        <f t="array" ref="H1628">_xlfn.XLOOKUP($A1628&amp;$Q$3,Data[Index]&amp;Data[Valid Test, Can be used for conformity (Y/N)],Data[THC/km (mg)])</f>
        <v>#N/A</v>
      </c>
      <c r="I1628" s="129" t="e" cm="1">
        <f t="array" ref="I1628">_xlfn.XLOOKUP($A1628&amp;$Q$3,Data[Index]&amp;Data[Valid Test, Can be used for conformity (Y/N)],Data[NOx/km (mg)])</f>
        <v>#N/A</v>
      </c>
      <c r="J1628" s="129" t="e" cm="1">
        <f t="array" ref="J1628">_xlfn.XLOOKUP($A1628&amp;$Q$3,Data[Index]&amp;Data[Valid Test, Can be used for conformity (Y/N)],Data[THC + NOx/km (mg)])</f>
        <v>#N/A</v>
      </c>
      <c r="K1628" s="142" t="e" cm="1">
        <f t="array" ref="K1628">_xlfn.XLOOKUP($A1628&amp;$Q$3,Data[Index]&amp;Data[Valid Test, Can be used for conformity (Y/N)],Data[PN/km ('#)])</f>
        <v>#N/A</v>
      </c>
      <c r="L1628" s="129" t="e" cm="1">
        <f t="array" ref="L1628">_xlfn.XLOOKUP($A1628&amp;$Q$3,Data[Index]&amp;Data[Valid Test, Can be used for conformity (Y/N)],Data[PM/km (mg)])</f>
        <v>#N/A</v>
      </c>
      <c r="M1628" s="126" t="e" cm="1">
        <f t="array" ref="M1628">_xlfn.XLOOKUP($A1628&amp;$Q$3,Data[Index]&amp;Data[Valid Test, Can be used for conformity (Y/N)],Data[CH4 (mg/km)])</f>
        <v>#N/A</v>
      </c>
      <c r="N1628" s="126" t="e" cm="1">
        <f t="array" ref="N1628">_xlfn.XLOOKUP($A1628&amp;$Q$3,Data[Index]&amp;Data[Valid Test, Can be used for conformity (Y/N)],Data[N20 (mg/km)])</f>
        <v>#N/A</v>
      </c>
      <c r="O1628" s="129" t="e" cm="1">
        <f t="array" ref="O1628">_xlfn.XLOOKUP($A1628&amp;$Q$3,Data[Index]&amp;Data[Valid Test, Can be used for conformity (Y/N)],Data[l/100km])</f>
        <v>#N/A</v>
      </c>
      <c r="P1628" s="138">
        <f>_xlfn.XLOOKUP($A1628,Data[Index],Data[Comments])</f>
        <v>0</v>
      </c>
    </row>
    <row r="1629" spans="1:16" x14ac:dyDescent="0.2">
      <c r="A1629" s="129"/>
      <c r="B1629" s="129"/>
      <c r="C1629" s="129" t="e" cm="1">
        <f t="array" ref="C1629">_xlfn.XLOOKUP($A1629&amp;$Q$3&amp;$R$3,Data[Index]&amp;Data[Valid Test, Can be used for conformity (Y/N)]&amp;Data[Cycle],Data[Test Name])</f>
        <v>#N/A</v>
      </c>
      <c r="D1629" s="167" t="e" cm="1">
        <f t="array" ref="D1629">_xlfn.XLOOKUP($A1629&amp;$Q$3&amp;$R$3,Data[Index]&amp;Data[Valid Test, Can be used for conformity (Y/N)]&amp;Data[Cycle],Data[Mileage (Miles)])</f>
        <v>#N/A</v>
      </c>
      <c r="E1629" s="130" t="e" cm="1">
        <f t="array" ref="E1629">_xlfn.XLOOKUP($A1629&amp;$Q$3&amp;$R$3,Data[Index]&amp;Data[Valid Test, Can be used for conformity (Y/N)]&amp;Data[Cycle],Data[Date])</f>
        <v>#N/A</v>
      </c>
      <c r="F1629" s="129" t="e" cm="1">
        <f t="array" ref="F1629">_xlfn.XLOOKUP($A1629&amp;$Q$3&amp;$R$3,Data[Index]&amp;Data[Valid Test, Can be used for conformity (Y/N)]&amp;Data[Cycle],Data[CO/km (mg)])</f>
        <v>#N/A</v>
      </c>
      <c r="G1629" s="129" t="e" cm="1">
        <f t="array" ref="G1629">_xlfn.XLOOKUP($A1629&amp;$Q$3,Data[Index]&amp;Data[Valid Test, Can be used for conformity (Y/N)],Data[CO2/km (g)])</f>
        <v>#N/A</v>
      </c>
      <c r="H1629" s="129" t="e" cm="1">
        <f t="array" ref="H1629">_xlfn.XLOOKUP($A1629&amp;$Q$3,Data[Index]&amp;Data[Valid Test, Can be used for conformity (Y/N)],Data[THC/km (mg)])</f>
        <v>#N/A</v>
      </c>
      <c r="I1629" s="129" t="e" cm="1">
        <f t="array" ref="I1629">_xlfn.XLOOKUP($A1629&amp;$Q$3,Data[Index]&amp;Data[Valid Test, Can be used for conformity (Y/N)],Data[NOx/km (mg)])</f>
        <v>#N/A</v>
      </c>
      <c r="J1629" s="129" t="e" cm="1">
        <f t="array" ref="J1629">_xlfn.XLOOKUP($A1629&amp;$Q$3,Data[Index]&amp;Data[Valid Test, Can be used for conformity (Y/N)],Data[THC + NOx/km (mg)])</f>
        <v>#N/A</v>
      </c>
      <c r="K1629" s="142" t="e" cm="1">
        <f t="array" ref="K1629">_xlfn.XLOOKUP($A1629&amp;$Q$3,Data[Index]&amp;Data[Valid Test, Can be used for conformity (Y/N)],Data[PN/km ('#)])</f>
        <v>#N/A</v>
      </c>
      <c r="L1629" s="129" t="e" cm="1">
        <f t="array" ref="L1629">_xlfn.XLOOKUP($A1629&amp;$Q$3,Data[Index]&amp;Data[Valid Test, Can be used for conformity (Y/N)],Data[PM/km (mg)])</f>
        <v>#N/A</v>
      </c>
      <c r="M1629" s="126" t="e" cm="1">
        <f t="array" ref="M1629">_xlfn.XLOOKUP($A1629&amp;$Q$3,Data[Index]&amp;Data[Valid Test, Can be used for conformity (Y/N)],Data[CH4 (mg/km)])</f>
        <v>#N/A</v>
      </c>
      <c r="N1629" s="126" t="e" cm="1">
        <f t="array" ref="N1629">_xlfn.XLOOKUP($A1629&amp;$Q$3,Data[Index]&amp;Data[Valid Test, Can be used for conformity (Y/N)],Data[N20 (mg/km)])</f>
        <v>#N/A</v>
      </c>
      <c r="O1629" s="129" t="e" cm="1">
        <f t="array" ref="O1629">_xlfn.XLOOKUP($A1629&amp;$Q$3,Data[Index]&amp;Data[Valid Test, Can be used for conformity (Y/N)],Data[l/100km])</f>
        <v>#N/A</v>
      </c>
      <c r="P1629" s="138">
        <f>_xlfn.XLOOKUP($A1629,Data[Index],Data[Comments])</f>
        <v>0</v>
      </c>
    </row>
    <row r="1630" spans="1:16" x14ac:dyDescent="0.2">
      <c r="A1630" s="129"/>
      <c r="B1630" s="129"/>
      <c r="C1630" s="129" t="e" cm="1">
        <f t="array" ref="C1630">_xlfn.XLOOKUP($A1630&amp;$Q$3&amp;$R$3,Data[Index]&amp;Data[Valid Test, Can be used for conformity (Y/N)]&amp;Data[Cycle],Data[Test Name])</f>
        <v>#N/A</v>
      </c>
      <c r="D1630" s="167" t="e" cm="1">
        <f t="array" ref="D1630">_xlfn.XLOOKUP($A1630&amp;$Q$3&amp;$R$3,Data[Index]&amp;Data[Valid Test, Can be used for conformity (Y/N)]&amp;Data[Cycle],Data[Mileage (Miles)])</f>
        <v>#N/A</v>
      </c>
      <c r="E1630" s="130" t="e" cm="1">
        <f t="array" ref="E1630">_xlfn.XLOOKUP($A1630&amp;$Q$3&amp;$R$3,Data[Index]&amp;Data[Valid Test, Can be used for conformity (Y/N)]&amp;Data[Cycle],Data[Date])</f>
        <v>#N/A</v>
      </c>
      <c r="F1630" s="129" t="e" cm="1">
        <f t="array" ref="F1630">_xlfn.XLOOKUP($A1630&amp;$Q$3&amp;$R$3,Data[Index]&amp;Data[Valid Test, Can be used for conformity (Y/N)]&amp;Data[Cycle],Data[CO/km (mg)])</f>
        <v>#N/A</v>
      </c>
      <c r="G1630" s="129" t="e" cm="1">
        <f t="array" ref="G1630">_xlfn.XLOOKUP($A1630&amp;$Q$3,Data[Index]&amp;Data[Valid Test, Can be used for conformity (Y/N)],Data[CO2/km (g)])</f>
        <v>#N/A</v>
      </c>
      <c r="H1630" s="129" t="e" cm="1">
        <f t="array" ref="H1630">_xlfn.XLOOKUP($A1630&amp;$Q$3,Data[Index]&amp;Data[Valid Test, Can be used for conformity (Y/N)],Data[THC/km (mg)])</f>
        <v>#N/A</v>
      </c>
      <c r="I1630" s="129" t="e" cm="1">
        <f t="array" ref="I1630">_xlfn.XLOOKUP($A1630&amp;$Q$3,Data[Index]&amp;Data[Valid Test, Can be used for conformity (Y/N)],Data[NOx/km (mg)])</f>
        <v>#N/A</v>
      </c>
      <c r="J1630" s="129" t="e" cm="1">
        <f t="array" ref="J1630">_xlfn.XLOOKUP($A1630&amp;$Q$3,Data[Index]&amp;Data[Valid Test, Can be used for conformity (Y/N)],Data[THC + NOx/km (mg)])</f>
        <v>#N/A</v>
      </c>
      <c r="K1630" s="142" t="e" cm="1">
        <f t="array" ref="K1630">_xlfn.XLOOKUP($A1630&amp;$Q$3,Data[Index]&amp;Data[Valid Test, Can be used for conformity (Y/N)],Data[PN/km ('#)])</f>
        <v>#N/A</v>
      </c>
      <c r="L1630" s="129" t="e" cm="1">
        <f t="array" ref="L1630">_xlfn.XLOOKUP($A1630&amp;$Q$3,Data[Index]&amp;Data[Valid Test, Can be used for conformity (Y/N)],Data[PM/km (mg)])</f>
        <v>#N/A</v>
      </c>
      <c r="M1630" s="126" t="e" cm="1">
        <f t="array" ref="M1630">_xlfn.XLOOKUP($A1630&amp;$Q$3,Data[Index]&amp;Data[Valid Test, Can be used for conformity (Y/N)],Data[CH4 (mg/km)])</f>
        <v>#N/A</v>
      </c>
      <c r="N1630" s="126" t="e" cm="1">
        <f t="array" ref="N1630">_xlfn.XLOOKUP($A1630&amp;$Q$3,Data[Index]&amp;Data[Valid Test, Can be used for conformity (Y/N)],Data[N20 (mg/km)])</f>
        <v>#N/A</v>
      </c>
      <c r="O1630" s="129" t="e" cm="1">
        <f t="array" ref="O1630">_xlfn.XLOOKUP($A1630&amp;$Q$3,Data[Index]&amp;Data[Valid Test, Can be used for conformity (Y/N)],Data[l/100km])</f>
        <v>#N/A</v>
      </c>
      <c r="P1630" s="138" t="e">
        <f>_xlfn.XLOOKUP($A1630,Data[Index],Data[Comments])</f>
        <v>#N/A</v>
      </c>
    </row>
    <row r="1631" spans="1:16" x14ac:dyDescent="0.2">
      <c r="A1631" s="129"/>
      <c r="B1631" s="129"/>
      <c r="C1631" s="129" t="e" cm="1">
        <f t="array" ref="C1631">_xlfn.XLOOKUP($A1631&amp;$Q$3&amp;$R$3,Data[Index]&amp;Data[Valid Test, Can be used for conformity (Y/N)]&amp;Data[Cycle],Data[Test Name])</f>
        <v>#N/A</v>
      </c>
      <c r="D1631" s="167" t="e" cm="1">
        <f t="array" ref="D1631">_xlfn.XLOOKUP($A1631&amp;$Q$3&amp;$R$3,Data[Index]&amp;Data[Valid Test, Can be used for conformity (Y/N)]&amp;Data[Cycle],Data[Mileage (Miles)])</f>
        <v>#N/A</v>
      </c>
      <c r="E1631" s="130" t="e" cm="1">
        <f t="array" ref="E1631">_xlfn.XLOOKUP($A1631&amp;$Q$3&amp;$R$3,Data[Index]&amp;Data[Valid Test, Can be used for conformity (Y/N)]&amp;Data[Cycle],Data[Date])</f>
        <v>#N/A</v>
      </c>
      <c r="F1631" s="129" t="e" cm="1">
        <f t="array" ref="F1631">_xlfn.XLOOKUP($A1631&amp;$Q$3&amp;$R$3,Data[Index]&amp;Data[Valid Test, Can be used for conformity (Y/N)]&amp;Data[Cycle],Data[CO/km (mg)])</f>
        <v>#N/A</v>
      </c>
      <c r="G1631" s="129" t="e" cm="1">
        <f t="array" ref="G1631">_xlfn.XLOOKUP($A1631&amp;$Q$3,Data[Index]&amp;Data[Valid Test, Can be used for conformity (Y/N)],Data[CO2/km (g)])</f>
        <v>#N/A</v>
      </c>
      <c r="H1631" s="129" t="e" cm="1">
        <f t="array" ref="H1631">_xlfn.XLOOKUP($A1631&amp;$Q$3,Data[Index]&amp;Data[Valid Test, Can be used for conformity (Y/N)],Data[THC/km (mg)])</f>
        <v>#N/A</v>
      </c>
      <c r="I1631" s="129" t="e" cm="1">
        <f t="array" ref="I1631">_xlfn.XLOOKUP($A1631&amp;$Q$3,Data[Index]&amp;Data[Valid Test, Can be used for conformity (Y/N)],Data[NOx/km (mg)])</f>
        <v>#N/A</v>
      </c>
      <c r="J1631" s="129" t="e" cm="1">
        <f t="array" ref="J1631">_xlfn.XLOOKUP($A1631&amp;$Q$3,Data[Index]&amp;Data[Valid Test, Can be used for conformity (Y/N)],Data[THC + NOx/km (mg)])</f>
        <v>#N/A</v>
      </c>
      <c r="K1631" s="142" t="e" cm="1">
        <f t="array" ref="K1631">_xlfn.XLOOKUP($A1631&amp;$Q$3,Data[Index]&amp;Data[Valid Test, Can be used for conformity (Y/N)],Data[PN/km ('#)])</f>
        <v>#N/A</v>
      </c>
      <c r="L1631" s="129" t="e" cm="1">
        <f t="array" ref="L1631">_xlfn.XLOOKUP($A1631&amp;$Q$3,Data[Index]&amp;Data[Valid Test, Can be used for conformity (Y/N)],Data[PM/km (mg)])</f>
        <v>#N/A</v>
      </c>
      <c r="M1631" s="126" t="e" cm="1">
        <f t="array" ref="M1631">_xlfn.XLOOKUP($A1631&amp;$Q$3,Data[Index]&amp;Data[Valid Test, Can be used for conformity (Y/N)],Data[CH4 (mg/km)])</f>
        <v>#N/A</v>
      </c>
      <c r="N1631" s="126" t="e" cm="1">
        <f t="array" ref="N1631">_xlfn.XLOOKUP($A1631&amp;$Q$3,Data[Index]&amp;Data[Valid Test, Can be used for conformity (Y/N)],Data[N20 (mg/km)])</f>
        <v>#N/A</v>
      </c>
      <c r="O1631" s="129" t="e" cm="1">
        <f t="array" ref="O1631">_xlfn.XLOOKUP($A1631&amp;$Q$3,Data[Index]&amp;Data[Valid Test, Can be used for conformity (Y/N)],Data[l/100km])</f>
        <v>#N/A</v>
      </c>
      <c r="P1631" s="138" t="e">
        <f>_xlfn.XLOOKUP($A1631,Data[Index],Data[Comments])</f>
        <v>#N/A</v>
      </c>
    </row>
    <row r="1632" spans="1:16" x14ac:dyDescent="0.2">
      <c r="A1632" s="129"/>
      <c r="B1632" s="129"/>
      <c r="C1632" s="129" t="e" cm="1">
        <f t="array" ref="C1632">_xlfn.XLOOKUP($A1632&amp;$Q$3&amp;$R$3,Data[Index]&amp;Data[Valid Test, Can be used for conformity (Y/N)]&amp;Data[Cycle],Data[Test Name])</f>
        <v>#N/A</v>
      </c>
      <c r="D1632" s="167" t="e" cm="1">
        <f t="array" ref="D1632">_xlfn.XLOOKUP($A1632&amp;$Q$3&amp;$R$3,Data[Index]&amp;Data[Valid Test, Can be used for conformity (Y/N)]&amp;Data[Cycle],Data[Mileage (Miles)])</f>
        <v>#N/A</v>
      </c>
      <c r="E1632" s="130" t="e" cm="1">
        <f t="array" ref="E1632">_xlfn.XLOOKUP($A1632&amp;$Q$3&amp;$R$3,Data[Index]&amp;Data[Valid Test, Can be used for conformity (Y/N)]&amp;Data[Cycle],Data[Date])</f>
        <v>#N/A</v>
      </c>
      <c r="F1632" s="129" t="e" cm="1">
        <f t="array" ref="F1632">_xlfn.XLOOKUP($A1632&amp;$Q$3&amp;$R$3,Data[Index]&amp;Data[Valid Test, Can be used for conformity (Y/N)]&amp;Data[Cycle],Data[CO/km (mg)])</f>
        <v>#N/A</v>
      </c>
      <c r="G1632" s="129" t="e" cm="1">
        <f t="array" ref="G1632">_xlfn.XLOOKUP($A1632&amp;$Q$3,Data[Index]&amp;Data[Valid Test, Can be used for conformity (Y/N)],Data[CO2/km (g)])</f>
        <v>#N/A</v>
      </c>
      <c r="H1632" s="129" t="e" cm="1">
        <f t="array" ref="H1632">_xlfn.XLOOKUP($A1632&amp;$Q$3,Data[Index]&amp;Data[Valid Test, Can be used for conformity (Y/N)],Data[THC/km (mg)])</f>
        <v>#N/A</v>
      </c>
      <c r="I1632" s="129" t="e" cm="1">
        <f t="array" ref="I1632">_xlfn.XLOOKUP($A1632&amp;$Q$3,Data[Index]&amp;Data[Valid Test, Can be used for conformity (Y/N)],Data[NOx/km (mg)])</f>
        <v>#N/A</v>
      </c>
      <c r="J1632" s="129" t="e" cm="1">
        <f t="array" ref="J1632">_xlfn.XLOOKUP($A1632&amp;$Q$3,Data[Index]&amp;Data[Valid Test, Can be used for conformity (Y/N)],Data[THC + NOx/km (mg)])</f>
        <v>#N/A</v>
      </c>
      <c r="K1632" s="142" t="e" cm="1">
        <f t="array" ref="K1632">_xlfn.XLOOKUP($A1632&amp;$Q$3,Data[Index]&amp;Data[Valid Test, Can be used for conformity (Y/N)],Data[PN/km ('#)])</f>
        <v>#N/A</v>
      </c>
      <c r="L1632" s="129" t="e" cm="1">
        <f t="array" ref="L1632">_xlfn.XLOOKUP($A1632&amp;$Q$3,Data[Index]&amp;Data[Valid Test, Can be used for conformity (Y/N)],Data[PM/km (mg)])</f>
        <v>#N/A</v>
      </c>
      <c r="M1632" s="126" t="e" cm="1">
        <f t="array" ref="M1632">_xlfn.XLOOKUP($A1632&amp;$Q$3,Data[Index]&amp;Data[Valid Test, Can be used for conformity (Y/N)],Data[CH4 (mg/km)])</f>
        <v>#N/A</v>
      </c>
      <c r="N1632" s="126" t="e" cm="1">
        <f t="array" ref="N1632">_xlfn.XLOOKUP($A1632&amp;$Q$3,Data[Index]&amp;Data[Valid Test, Can be used for conformity (Y/N)],Data[N20 (mg/km)])</f>
        <v>#N/A</v>
      </c>
      <c r="O1632" s="129" t="e" cm="1">
        <f t="array" ref="O1632">_xlfn.XLOOKUP($A1632&amp;$Q$3,Data[Index]&amp;Data[Valid Test, Can be used for conformity (Y/N)],Data[l/100km])</f>
        <v>#N/A</v>
      </c>
      <c r="P1632" s="138" t="e">
        <f>_xlfn.XLOOKUP($A1632,Data[Index],Data[Comments])</f>
        <v>#N/A</v>
      </c>
    </row>
    <row r="1633" spans="1:16" x14ac:dyDescent="0.2">
      <c r="A1633" s="129"/>
      <c r="B1633" s="129"/>
      <c r="C1633" s="129" t="e" cm="1">
        <f t="array" ref="C1633">_xlfn.XLOOKUP($A1633&amp;$Q$3&amp;$R$3,Data[Index]&amp;Data[Valid Test, Can be used for conformity (Y/N)]&amp;Data[Cycle],Data[Test Name])</f>
        <v>#N/A</v>
      </c>
      <c r="D1633" s="167" t="e" cm="1">
        <f t="array" ref="D1633">_xlfn.XLOOKUP($A1633&amp;$Q$3&amp;$R$3,Data[Index]&amp;Data[Valid Test, Can be used for conformity (Y/N)]&amp;Data[Cycle],Data[Mileage (Miles)])</f>
        <v>#N/A</v>
      </c>
      <c r="E1633" s="130" t="e" cm="1">
        <f t="array" ref="E1633">_xlfn.XLOOKUP($A1633&amp;$Q$3&amp;$R$3,Data[Index]&amp;Data[Valid Test, Can be used for conformity (Y/N)]&amp;Data[Cycle],Data[Date])</f>
        <v>#N/A</v>
      </c>
      <c r="F1633" s="129" t="e" cm="1">
        <f t="array" ref="F1633">_xlfn.XLOOKUP($A1633&amp;$Q$3&amp;$R$3,Data[Index]&amp;Data[Valid Test, Can be used for conformity (Y/N)]&amp;Data[Cycle],Data[CO/km (mg)])</f>
        <v>#N/A</v>
      </c>
      <c r="G1633" s="129" t="e" cm="1">
        <f t="array" ref="G1633">_xlfn.XLOOKUP($A1633&amp;$Q$3,Data[Index]&amp;Data[Valid Test, Can be used for conformity (Y/N)],Data[CO2/km (g)])</f>
        <v>#N/A</v>
      </c>
      <c r="H1633" s="129" t="e" cm="1">
        <f t="array" ref="H1633">_xlfn.XLOOKUP($A1633&amp;$Q$3,Data[Index]&amp;Data[Valid Test, Can be used for conformity (Y/N)],Data[THC/km (mg)])</f>
        <v>#N/A</v>
      </c>
      <c r="I1633" s="129" t="e" cm="1">
        <f t="array" ref="I1633">_xlfn.XLOOKUP($A1633&amp;$Q$3,Data[Index]&amp;Data[Valid Test, Can be used for conformity (Y/N)],Data[NOx/km (mg)])</f>
        <v>#N/A</v>
      </c>
      <c r="J1633" s="129" t="e" cm="1">
        <f t="array" ref="J1633">_xlfn.XLOOKUP($A1633&amp;$Q$3,Data[Index]&amp;Data[Valid Test, Can be used for conformity (Y/N)],Data[THC + NOx/km (mg)])</f>
        <v>#N/A</v>
      </c>
      <c r="K1633" s="142" t="e" cm="1">
        <f t="array" ref="K1633">_xlfn.XLOOKUP($A1633&amp;$Q$3,Data[Index]&amp;Data[Valid Test, Can be used for conformity (Y/N)],Data[PN/km ('#)])</f>
        <v>#N/A</v>
      </c>
      <c r="L1633" s="129" t="e" cm="1">
        <f t="array" ref="L1633">_xlfn.XLOOKUP($A1633&amp;$Q$3,Data[Index]&amp;Data[Valid Test, Can be used for conformity (Y/N)],Data[PM/km (mg)])</f>
        <v>#N/A</v>
      </c>
      <c r="M1633" s="126" t="e" cm="1">
        <f t="array" ref="M1633">_xlfn.XLOOKUP($A1633&amp;$Q$3,Data[Index]&amp;Data[Valid Test, Can be used for conformity (Y/N)],Data[CH4 (mg/km)])</f>
        <v>#N/A</v>
      </c>
      <c r="N1633" s="126" t="e" cm="1">
        <f t="array" ref="N1633">_xlfn.XLOOKUP($A1633&amp;$Q$3,Data[Index]&amp;Data[Valid Test, Can be used for conformity (Y/N)],Data[N20 (mg/km)])</f>
        <v>#N/A</v>
      </c>
      <c r="O1633" s="129" t="e" cm="1">
        <f t="array" ref="O1633">_xlfn.XLOOKUP($A1633&amp;$Q$3,Data[Index]&amp;Data[Valid Test, Can be used for conformity (Y/N)],Data[l/100km])</f>
        <v>#N/A</v>
      </c>
      <c r="P1633" s="138">
        <f>_xlfn.XLOOKUP($A1633,Data[Index],Data[Comments])</f>
        <v>0</v>
      </c>
    </row>
    <row r="1634" spans="1:16" x14ac:dyDescent="0.2">
      <c r="A1634" s="129"/>
      <c r="B1634" s="129"/>
      <c r="C1634" s="129" t="e" cm="1">
        <f t="array" ref="C1634">_xlfn.XLOOKUP($A1634&amp;$Q$3&amp;$R$3,Data[Index]&amp;Data[Valid Test, Can be used for conformity (Y/N)]&amp;Data[Cycle],Data[Test Name])</f>
        <v>#N/A</v>
      </c>
      <c r="D1634" s="167" t="e" cm="1">
        <f t="array" ref="D1634">_xlfn.XLOOKUP($A1634&amp;$Q$3&amp;$R$3,Data[Index]&amp;Data[Valid Test, Can be used for conformity (Y/N)]&amp;Data[Cycle],Data[Mileage (Miles)])</f>
        <v>#N/A</v>
      </c>
      <c r="E1634" s="130" t="e" cm="1">
        <f t="array" ref="E1634">_xlfn.XLOOKUP($A1634&amp;$Q$3&amp;$R$3,Data[Index]&amp;Data[Valid Test, Can be used for conformity (Y/N)]&amp;Data[Cycle],Data[Date])</f>
        <v>#N/A</v>
      </c>
      <c r="F1634" s="129" t="e" cm="1">
        <f t="array" ref="F1634">_xlfn.XLOOKUP($A1634&amp;$Q$3&amp;$R$3,Data[Index]&amp;Data[Valid Test, Can be used for conformity (Y/N)]&amp;Data[Cycle],Data[CO/km (mg)])</f>
        <v>#N/A</v>
      </c>
      <c r="G1634" s="129" t="e" cm="1">
        <f t="array" ref="G1634">_xlfn.XLOOKUP($A1634&amp;$Q$3,Data[Index]&amp;Data[Valid Test, Can be used for conformity (Y/N)],Data[CO2/km (g)])</f>
        <v>#N/A</v>
      </c>
      <c r="H1634" s="129" t="e" cm="1">
        <f t="array" ref="H1634">_xlfn.XLOOKUP($A1634&amp;$Q$3,Data[Index]&amp;Data[Valid Test, Can be used for conformity (Y/N)],Data[THC/km (mg)])</f>
        <v>#N/A</v>
      </c>
      <c r="I1634" s="129" t="e" cm="1">
        <f t="array" ref="I1634">_xlfn.XLOOKUP($A1634&amp;$Q$3,Data[Index]&amp;Data[Valid Test, Can be used for conformity (Y/N)],Data[NOx/km (mg)])</f>
        <v>#N/A</v>
      </c>
      <c r="J1634" s="129" t="e" cm="1">
        <f t="array" ref="J1634">_xlfn.XLOOKUP($A1634&amp;$Q$3,Data[Index]&amp;Data[Valid Test, Can be used for conformity (Y/N)],Data[THC + NOx/km (mg)])</f>
        <v>#N/A</v>
      </c>
      <c r="K1634" s="142" t="e" cm="1">
        <f t="array" ref="K1634">_xlfn.XLOOKUP($A1634&amp;$Q$3,Data[Index]&amp;Data[Valid Test, Can be used for conformity (Y/N)],Data[PN/km ('#)])</f>
        <v>#N/A</v>
      </c>
      <c r="L1634" s="129" t="e" cm="1">
        <f t="array" ref="L1634">_xlfn.XLOOKUP($A1634&amp;$Q$3,Data[Index]&amp;Data[Valid Test, Can be used for conformity (Y/N)],Data[PM/km (mg)])</f>
        <v>#N/A</v>
      </c>
      <c r="M1634" s="126" t="e" cm="1">
        <f t="array" ref="M1634">_xlfn.XLOOKUP($A1634&amp;$Q$3,Data[Index]&amp;Data[Valid Test, Can be used for conformity (Y/N)],Data[CH4 (mg/km)])</f>
        <v>#N/A</v>
      </c>
      <c r="N1634" s="126" t="e" cm="1">
        <f t="array" ref="N1634">_xlfn.XLOOKUP($A1634&amp;$Q$3,Data[Index]&amp;Data[Valid Test, Can be used for conformity (Y/N)],Data[N20 (mg/km)])</f>
        <v>#N/A</v>
      </c>
      <c r="O1634" s="129" t="e" cm="1">
        <f t="array" ref="O1634">_xlfn.XLOOKUP($A1634&amp;$Q$3,Data[Index]&amp;Data[Valid Test, Can be used for conformity (Y/N)],Data[l/100km])</f>
        <v>#N/A</v>
      </c>
      <c r="P1634" s="138">
        <f>_xlfn.XLOOKUP($A1634,Data[Index],Data[Comments])</f>
        <v>0</v>
      </c>
    </row>
    <row r="1635" spans="1:16" x14ac:dyDescent="0.2">
      <c r="A1635" s="129"/>
      <c r="B1635" s="129"/>
      <c r="C1635" s="129" t="e" cm="1">
        <f t="array" ref="C1635">_xlfn.XLOOKUP($A1635&amp;$Q$3&amp;$R$3,Data[Index]&amp;Data[Valid Test, Can be used for conformity (Y/N)]&amp;Data[Cycle],Data[Test Name])</f>
        <v>#N/A</v>
      </c>
      <c r="D1635" s="167" t="e" cm="1">
        <f t="array" ref="D1635">_xlfn.XLOOKUP($A1635&amp;$Q$3&amp;$R$3,Data[Index]&amp;Data[Valid Test, Can be used for conformity (Y/N)]&amp;Data[Cycle],Data[Mileage (Miles)])</f>
        <v>#N/A</v>
      </c>
      <c r="E1635" s="130" t="e" cm="1">
        <f t="array" ref="E1635">_xlfn.XLOOKUP($A1635&amp;$Q$3&amp;$R$3,Data[Index]&amp;Data[Valid Test, Can be used for conformity (Y/N)]&amp;Data[Cycle],Data[Date])</f>
        <v>#N/A</v>
      </c>
      <c r="F1635" s="129" t="e" cm="1">
        <f t="array" ref="F1635">_xlfn.XLOOKUP($A1635&amp;$Q$3&amp;$R$3,Data[Index]&amp;Data[Valid Test, Can be used for conformity (Y/N)]&amp;Data[Cycle],Data[CO/km (mg)])</f>
        <v>#N/A</v>
      </c>
      <c r="G1635" s="129" t="e" cm="1">
        <f t="array" ref="G1635">_xlfn.XLOOKUP($A1635&amp;$Q$3,Data[Index]&amp;Data[Valid Test, Can be used for conformity (Y/N)],Data[CO2/km (g)])</f>
        <v>#N/A</v>
      </c>
      <c r="H1635" s="129" t="e" cm="1">
        <f t="array" ref="H1635">_xlfn.XLOOKUP($A1635&amp;$Q$3,Data[Index]&amp;Data[Valid Test, Can be used for conformity (Y/N)],Data[THC/km (mg)])</f>
        <v>#N/A</v>
      </c>
      <c r="I1635" s="129" t="e" cm="1">
        <f t="array" ref="I1635">_xlfn.XLOOKUP($A1635&amp;$Q$3,Data[Index]&amp;Data[Valid Test, Can be used for conformity (Y/N)],Data[NOx/km (mg)])</f>
        <v>#N/A</v>
      </c>
      <c r="J1635" s="129" t="e" cm="1">
        <f t="array" ref="J1635">_xlfn.XLOOKUP($A1635&amp;$Q$3,Data[Index]&amp;Data[Valid Test, Can be used for conformity (Y/N)],Data[THC + NOx/km (mg)])</f>
        <v>#N/A</v>
      </c>
      <c r="K1635" s="142" t="e" cm="1">
        <f t="array" ref="K1635">_xlfn.XLOOKUP($A1635&amp;$Q$3,Data[Index]&amp;Data[Valid Test, Can be used for conformity (Y/N)],Data[PN/km ('#)])</f>
        <v>#N/A</v>
      </c>
      <c r="L1635" s="129" t="e" cm="1">
        <f t="array" ref="L1635">_xlfn.XLOOKUP($A1635&amp;$Q$3,Data[Index]&amp;Data[Valid Test, Can be used for conformity (Y/N)],Data[PM/km (mg)])</f>
        <v>#N/A</v>
      </c>
      <c r="M1635" s="126" t="e" cm="1">
        <f t="array" ref="M1635">_xlfn.XLOOKUP($A1635&amp;$Q$3,Data[Index]&amp;Data[Valid Test, Can be used for conformity (Y/N)],Data[CH4 (mg/km)])</f>
        <v>#N/A</v>
      </c>
      <c r="N1635" s="126" t="e" cm="1">
        <f t="array" ref="N1635">_xlfn.XLOOKUP($A1635&amp;$Q$3,Data[Index]&amp;Data[Valid Test, Can be used for conformity (Y/N)],Data[N20 (mg/km)])</f>
        <v>#N/A</v>
      </c>
      <c r="O1635" s="129" t="e" cm="1">
        <f t="array" ref="O1635">_xlfn.XLOOKUP($A1635&amp;$Q$3,Data[Index]&amp;Data[Valid Test, Can be used for conformity (Y/N)],Data[l/100km])</f>
        <v>#N/A</v>
      </c>
      <c r="P1635" s="138" t="e">
        <f>_xlfn.XLOOKUP($A1635,Data[Index],Data[Comments])</f>
        <v>#N/A</v>
      </c>
    </row>
    <row r="1636" spans="1:16" x14ac:dyDescent="0.2">
      <c r="A1636" s="129"/>
      <c r="B1636" s="129"/>
      <c r="C1636" s="129" t="e" cm="1">
        <f t="array" ref="C1636">_xlfn.XLOOKUP($A1636&amp;$Q$3&amp;$R$3,Data[Index]&amp;Data[Valid Test, Can be used for conformity (Y/N)]&amp;Data[Cycle],Data[Test Name])</f>
        <v>#N/A</v>
      </c>
      <c r="D1636" s="167" t="e" cm="1">
        <f t="array" ref="D1636">_xlfn.XLOOKUP($A1636&amp;$Q$3&amp;$R$3,Data[Index]&amp;Data[Valid Test, Can be used for conformity (Y/N)]&amp;Data[Cycle],Data[Mileage (Miles)])</f>
        <v>#N/A</v>
      </c>
      <c r="E1636" s="130" t="e" cm="1">
        <f t="array" ref="E1636">_xlfn.XLOOKUP($A1636&amp;$Q$3&amp;$R$3,Data[Index]&amp;Data[Valid Test, Can be used for conformity (Y/N)]&amp;Data[Cycle],Data[Date])</f>
        <v>#N/A</v>
      </c>
      <c r="F1636" s="129" t="e" cm="1">
        <f t="array" ref="F1636">_xlfn.XLOOKUP($A1636&amp;$Q$3&amp;$R$3,Data[Index]&amp;Data[Valid Test, Can be used for conformity (Y/N)]&amp;Data[Cycle],Data[CO/km (mg)])</f>
        <v>#N/A</v>
      </c>
      <c r="G1636" s="129" t="e" cm="1">
        <f t="array" ref="G1636">_xlfn.XLOOKUP($A1636&amp;$Q$3,Data[Index]&amp;Data[Valid Test, Can be used for conformity (Y/N)],Data[CO2/km (g)])</f>
        <v>#N/A</v>
      </c>
      <c r="H1636" s="129" t="e" cm="1">
        <f t="array" ref="H1636">_xlfn.XLOOKUP($A1636&amp;$Q$3,Data[Index]&amp;Data[Valid Test, Can be used for conformity (Y/N)],Data[THC/km (mg)])</f>
        <v>#N/A</v>
      </c>
      <c r="I1636" s="129" t="e" cm="1">
        <f t="array" ref="I1636">_xlfn.XLOOKUP($A1636&amp;$Q$3,Data[Index]&amp;Data[Valid Test, Can be used for conformity (Y/N)],Data[NOx/km (mg)])</f>
        <v>#N/A</v>
      </c>
      <c r="J1636" s="129" t="e" cm="1">
        <f t="array" ref="J1636">_xlfn.XLOOKUP($A1636&amp;$Q$3,Data[Index]&amp;Data[Valid Test, Can be used for conformity (Y/N)],Data[THC + NOx/km (mg)])</f>
        <v>#N/A</v>
      </c>
      <c r="K1636" s="142" t="e" cm="1">
        <f t="array" ref="K1636">_xlfn.XLOOKUP($A1636&amp;$Q$3,Data[Index]&amp;Data[Valid Test, Can be used for conformity (Y/N)],Data[PN/km ('#)])</f>
        <v>#N/A</v>
      </c>
      <c r="L1636" s="129" t="e" cm="1">
        <f t="array" ref="L1636">_xlfn.XLOOKUP($A1636&amp;$Q$3,Data[Index]&amp;Data[Valid Test, Can be used for conformity (Y/N)],Data[PM/km (mg)])</f>
        <v>#N/A</v>
      </c>
      <c r="M1636" s="126" t="e" cm="1">
        <f t="array" ref="M1636">_xlfn.XLOOKUP($A1636&amp;$Q$3,Data[Index]&amp;Data[Valid Test, Can be used for conformity (Y/N)],Data[CH4 (mg/km)])</f>
        <v>#N/A</v>
      </c>
      <c r="N1636" s="126" t="e" cm="1">
        <f t="array" ref="N1636">_xlfn.XLOOKUP($A1636&amp;$Q$3,Data[Index]&amp;Data[Valid Test, Can be used for conformity (Y/N)],Data[N20 (mg/km)])</f>
        <v>#N/A</v>
      </c>
      <c r="O1636" s="129" t="e" cm="1">
        <f t="array" ref="O1636">_xlfn.XLOOKUP($A1636&amp;$Q$3,Data[Index]&amp;Data[Valid Test, Can be used for conformity (Y/N)],Data[l/100km])</f>
        <v>#N/A</v>
      </c>
      <c r="P1636" s="138">
        <f>_xlfn.XLOOKUP($A1636,Data[Index],Data[Comments])</f>
        <v>0</v>
      </c>
    </row>
    <row r="1637" spans="1:16" x14ac:dyDescent="0.2">
      <c r="A1637" s="129"/>
      <c r="B1637" s="129"/>
      <c r="C1637" s="129" t="e" cm="1">
        <f t="array" ref="C1637">_xlfn.XLOOKUP($A1637&amp;$Q$3&amp;$R$3,Data[Index]&amp;Data[Valid Test, Can be used for conformity (Y/N)]&amp;Data[Cycle],Data[Test Name])</f>
        <v>#N/A</v>
      </c>
      <c r="D1637" s="167" t="e" cm="1">
        <f t="array" ref="D1637">_xlfn.XLOOKUP($A1637&amp;$Q$3&amp;$R$3,Data[Index]&amp;Data[Valid Test, Can be used for conformity (Y/N)]&amp;Data[Cycle],Data[Mileage (Miles)])</f>
        <v>#N/A</v>
      </c>
      <c r="E1637" s="130" t="e" cm="1">
        <f t="array" ref="E1637">_xlfn.XLOOKUP($A1637&amp;$Q$3&amp;$R$3,Data[Index]&amp;Data[Valid Test, Can be used for conformity (Y/N)]&amp;Data[Cycle],Data[Date])</f>
        <v>#N/A</v>
      </c>
      <c r="F1637" s="129" t="e" cm="1">
        <f t="array" ref="F1637">_xlfn.XLOOKUP($A1637&amp;$Q$3&amp;$R$3,Data[Index]&amp;Data[Valid Test, Can be used for conformity (Y/N)]&amp;Data[Cycle],Data[CO/km (mg)])</f>
        <v>#N/A</v>
      </c>
      <c r="G1637" s="129" t="e" cm="1">
        <f t="array" ref="G1637">_xlfn.XLOOKUP($A1637&amp;$Q$3,Data[Index]&amp;Data[Valid Test, Can be used for conformity (Y/N)],Data[CO2/km (g)])</f>
        <v>#N/A</v>
      </c>
      <c r="H1637" s="129" t="e" cm="1">
        <f t="array" ref="H1637">_xlfn.XLOOKUP($A1637&amp;$Q$3,Data[Index]&amp;Data[Valid Test, Can be used for conformity (Y/N)],Data[THC/km (mg)])</f>
        <v>#N/A</v>
      </c>
      <c r="I1637" s="129" t="e" cm="1">
        <f t="array" ref="I1637">_xlfn.XLOOKUP($A1637&amp;$Q$3,Data[Index]&amp;Data[Valid Test, Can be used for conformity (Y/N)],Data[NOx/km (mg)])</f>
        <v>#N/A</v>
      </c>
      <c r="J1637" s="129" t="e" cm="1">
        <f t="array" ref="J1637">_xlfn.XLOOKUP($A1637&amp;$Q$3,Data[Index]&amp;Data[Valid Test, Can be used for conformity (Y/N)],Data[THC + NOx/km (mg)])</f>
        <v>#N/A</v>
      </c>
      <c r="K1637" s="142" t="e" cm="1">
        <f t="array" ref="K1637">_xlfn.XLOOKUP($A1637&amp;$Q$3,Data[Index]&amp;Data[Valid Test, Can be used for conformity (Y/N)],Data[PN/km ('#)])</f>
        <v>#N/A</v>
      </c>
      <c r="L1637" s="129" t="e" cm="1">
        <f t="array" ref="L1637">_xlfn.XLOOKUP($A1637&amp;$Q$3,Data[Index]&amp;Data[Valid Test, Can be used for conformity (Y/N)],Data[PM/km (mg)])</f>
        <v>#N/A</v>
      </c>
      <c r="M1637" s="126" t="e" cm="1">
        <f t="array" ref="M1637">_xlfn.XLOOKUP($A1637&amp;$Q$3,Data[Index]&amp;Data[Valid Test, Can be used for conformity (Y/N)],Data[CH4 (mg/km)])</f>
        <v>#N/A</v>
      </c>
      <c r="N1637" s="126" t="e" cm="1">
        <f t="array" ref="N1637">_xlfn.XLOOKUP($A1637&amp;$Q$3,Data[Index]&amp;Data[Valid Test, Can be used for conformity (Y/N)],Data[N20 (mg/km)])</f>
        <v>#N/A</v>
      </c>
      <c r="O1637" s="129" t="e" cm="1">
        <f t="array" ref="O1637">_xlfn.XLOOKUP($A1637&amp;$Q$3,Data[Index]&amp;Data[Valid Test, Can be used for conformity (Y/N)],Data[l/100km])</f>
        <v>#N/A</v>
      </c>
      <c r="P1637" s="138">
        <f>_xlfn.XLOOKUP($A1637,Data[Index],Data[Comments])</f>
        <v>0</v>
      </c>
    </row>
    <row r="1638" spans="1:16" x14ac:dyDescent="0.2">
      <c r="A1638" s="129"/>
      <c r="B1638" s="129"/>
      <c r="C1638" s="129" t="e" cm="1">
        <f t="array" ref="C1638">_xlfn.XLOOKUP($A1638&amp;$Q$3&amp;$R$3,Data[Index]&amp;Data[Valid Test, Can be used for conformity (Y/N)]&amp;Data[Cycle],Data[Test Name])</f>
        <v>#N/A</v>
      </c>
      <c r="D1638" s="167" t="e" cm="1">
        <f t="array" ref="D1638">_xlfn.XLOOKUP($A1638&amp;$Q$3&amp;$R$3,Data[Index]&amp;Data[Valid Test, Can be used for conformity (Y/N)]&amp;Data[Cycle],Data[Mileage (Miles)])</f>
        <v>#N/A</v>
      </c>
      <c r="E1638" s="130" t="e" cm="1">
        <f t="array" ref="E1638">_xlfn.XLOOKUP($A1638&amp;$Q$3&amp;$R$3,Data[Index]&amp;Data[Valid Test, Can be used for conformity (Y/N)]&amp;Data[Cycle],Data[Date])</f>
        <v>#N/A</v>
      </c>
      <c r="F1638" s="129" t="e" cm="1">
        <f t="array" ref="F1638">_xlfn.XLOOKUP($A1638&amp;$Q$3&amp;$R$3,Data[Index]&amp;Data[Valid Test, Can be used for conformity (Y/N)]&amp;Data[Cycle],Data[CO/km (mg)])</f>
        <v>#N/A</v>
      </c>
      <c r="G1638" s="129" t="e" cm="1">
        <f t="array" ref="G1638">_xlfn.XLOOKUP($A1638&amp;$Q$3,Data[Index]&amp;Data[Valid Test, Can be used for conformity (Y/N)],Data[CO2/km (g)])</f>
        <v>#N/A</v>
      </c>
      <c r="H1638" s="129" t="e" cm="1">
        <f t="array" ref="H1638">_xlfn.XLOOKUP($A1638&amp;$Q$3,Data[Index]&amp;Data[Valid Test, Can be used for conformity (Y/N)],Data[THC/km (mg)])</f>
        <v>#N/A</v>
      </c>
      <c r="I1638" s="129" t="e" cm="1">
        <f t="array" ref="I1638">_xlfn.XLOOKUP($A1638&amp;$Q$3,Data[Index]&amp;Data[Valid Test, Can be used for conformity (Y/N)],Data[NOx/km (mg)])</f>
        <v>#N/A</v>
      </c>
      <c r="J1638" s="129" t="e" cm="1">
        <f t="array" ref="J1638">_xlfn.XLOOKUP($A1638&amp;$Q$3,Data[Index]&amp;Data[Valid Test, Can be used for conformity (Y/N)],Data[THC + NOx/km (mg)])</f>
        <v>#N/A</v>
      </c>
      <c r="K1638" s="142" t="e" cm="1">
        <f t="array" ref="K1638">_xlfn.XLOOKUP($A1638&amp;$Q$3,Data[Index]&amp;Data[Valid Test, Can be used for conformity (Y/N)],Data[PN/km ('#)])</f>
        <v>#N/A</v>
      </c>
      <c r="L1638" s="129" t="e" cm="1">
        <f t="array" ref="L1638">_xlfn.XLOOKUP($A1638&amp;$Q$3,Data[Index]&amp;Data[Valid Test, Can be used for conformity (Y/N)],Data[PM/km (mg)])</f>
        <v>#N/A</v>
      </c>
      <c r="M1638" s="126" t="e" cm="1">
        <f t="array" ref="M1638">_xlfn.XLOOKUP($A1638&amp;$Q$3,Data[Index]&amp;Data[Valid Test, Can be used for conformity (Y/N)],Data[CH4 (mg/km)])</f>
        <v>#N/A</v>
      </c>
      <c r="N1638" s="126" t="e" cm="1">
        <f t="array" ref="N1638">_xlfn.XLOOKUP($A1638&amp;$Q$3,Data[Index]&amp;Data[Valid Test, Can be used for conformity (Y/N)],Data[N20 (mg/km)])</f>
        <v>#N/A</v>
      </c>
      <c r="O1638" s="129" t="e" cm="1">
        <f t="array" ref="O1638">_xlfn.XLOOKUP($A1638&amp;$Q$3,Data[Index]&amp;Data[Valid Test, Can be used for conformity (Y/N)],Data[l/100km])</f>
        <v>#N/A</v>
      </c>
      <c r="P1638" s="138" t="e">
        <f>_xlfn.XLOOKUP($A1638,Data[Index],Data[Comments])</f>
        <v>#N/A</v>
      </c>
    </row>
    <row r="1639" spans="1:16" x14ac:dyDescent="0.2">
      <c r="A1639" s="129"/>
      <c r="B1639" s="129"/>
      <c r="C1639" s="129" t="e" cm="1">
        <f t="array" ref="C1639">_xlfn.XLOOKUP($A1639&amp;$Q$3&amp;$R$3,Data[Index]&amp;Data[Valid Test, Can be used for conformity (Y/N)]&amp;Data[Cycle],Data[Test Name])</f>
        <v>#N/A</v>
      </c>
      <c r="D1639" s="167" t="e" cm="1">
        <f t="array" ref="D1639">_xlfn.XLOOKUP($A1639&amp;$Q$3&amp;$R$3,Data[Index]&amp;Data[Valid Test, Can be used for conformity (Y/N)]&amp;Data[Cycle],Data[Mileage (Miles)])</f>
        <v>#N/A</v>
      </c>
      <c r="E1639" s="130" t="e" cm="1">
        <f t="array" ref="E1639">_xlfn.XLOOKUP($A1639&amp;$Q$3&amp;$R$3,Data[Index]&amp;Data[Valid Test, Can be used for conformity (Y/N)]&amp;Data[Cycle],Data[Date])</f>
        <v>#N/A</v>
      </c>
      <c r="F1639" s="129" t="e" cm="1">
        <f t="array" ref="F1639">_xlfn.XLOOKUP($A1639&amp;$Q$3&amp;$R$3,Data[Index]&amp;Data[Valid Test, Can be used for conformity (Y/N)]&amp;Data[Cycle],Data[CO/km (mg)])</f>
        <v>#N/A</v>
      </c>
      <c r="G1639" s="129" t="e" cm="1">
        <f t="array" ref="G1639">_xlfn.XLOOKUP($A1639&amp;$Q$3,Data[Index]&amp;Data[Valid Test, Can be used for conformity (Y/N)],Data[CO2/km (g)])</f>
        <v>#N/A</v>
      </c>
      <c r="H1639" s="129" t="e" cm="1">
        <f t="array" ref="H1639">_xlfn.XLOOKUP($A1639&amp;$Q$3,Data[Index]&amp;Data[Valid Test, Can be used for conformity (Y/N)],Data[THC/km (mg)])</f>
        <v>#N/A</v>
      </c>
      <c r="I1639" s="129" t="e" cm="1">
        <f t="array" ref="I1639">_xlfn.XLOOKUP($A1639&amp;$Q$3,Data[Index]&amp;Data[Valid Test, Can be used for conformity (Y/N)],Data[NOx/km (mg)])</f>
        <v>#N/A</v>
      </c>
      <c r="J1639" s="129" t="e" cm="1">
        <f t="array" ref="J1639">_xlfn.XLOOKUP($A1639&amp;$Q$3,Data[Index]&amp;Data[Valid Test, Can be used for conformity (Y/N)],Data[THC + NOx/km (mg)])</f>
        <v>#N/A</v>
      </c>
      <c r="K1639" s="142" t="e" cm="1">
        <f t="array" ref="K1639">_xlfn.XLOOKUP($A1639&amp;$Q$3,Data[Index]&amp;Data[Valid Test, Can be used for conformity (Y/N)],Data[PN/km ('#)])</f>
        <v>#N/A</v>
      </c>
      <c r="L1639" s="129" t="e" cm="1">
        <f t="array" ref="L1639">_xlfn.XLOOKUP($A1639&amp;$Q$3,Data[Index]&amp;Data[Valid Test, Can be used for conformity (Y/N)],Data[PM/km (mg)])</f>
        <v>#N/A</v>
      </c>
      <c r="M1639" s="126" t="e" cm="1">
        <f t="array" ref="M1639">_xlfn.XLOOKUP($A1639&amp;$Q$3,Data[Index]&amp;Data[Valid Test, Can be used for conformity (Y/N)],Data[CH4 (mg/km)])</f>
        <v>#N/A</v>
      </c>
      <c r="N1639" s="126" t="e" cm="1">
        <f t="array" ref="N1639">_xlfn.XLOOKUP($A1639&amp;$Q$3,Data[Index]&amp;Data[Valid Test, Can be used for conformity (Y/N)],Data[N20 (mg/km)])</f>
        <v>#N/A</v>
      </c>
      <c r="O1639" s="129" t="e" cm="1">
        <f t="array" ref="O1639">_xlfn.XLOOKUP($A1639&amp;$Q$3,Data[Index]&amp;Data[Valid Test, Can be used for conformity (Y/N)],Data[l/100km])</f>
        <v>#N/A</v>
      </c>
      <c r="P1639" s="138" t="e">
        <f>_xlfn.XLOOKUP($A1639,Data[Index],Data[Comments])</f>
        <v>#N/A</v>
      </c>
    </row>
    <row r="1640" spans="1:16" x14ac:dyDescent="0.2">
      <c r="A1640" s="129"/>
      <c r="B1640" s="129"/>
      <c r="C1640" s="129" t="e" cm="1">
        <f t="array" ref="C1640">_xlfn.XLOOKUP($A1640&amp;$Q$3&amp;$R$3,Data[Index]&amp;Data[Valid Test, Can be used for conformity (Y/N)]&amp;Data[Cycle],Data[Test Name])</f>
        <v>#N/A</v>
      </c>
      <c r="D1640" s="167" t="e" cm="1">
        <f t="array" ref="D1640">_xlfn.XLOOKUP($A1640&amp;$Q$3&amp;$R$3,Data[Index]&amp;Data[Valid Test, Can be used for conformity (Y/N)]&amp;Data[Cycle],Data[Mileage (Miles)])</f>
        <v>#N/A</v>
      </c>
      <c r="E1640" s="130" t="e" cm="1">
        <f t="array" ref="E1640">_xlfn.XLOOKUP($A1640&amp;$Q$3&amp;$R$3,Data[Index]&amp;Data[Valid Test, Can be used for conformity (Y/N)]&amp;Data[Cycle],Data[Date])</f>
        <v>#N/A</v>
      </c>
      <c r="F1640" s="129" t="e" cm="1">
        <f t="array" ref="F1640">_xlfn.XLOOKUP($A1640&amp;$Q$3&amp;$R$3,Data[Index]&amp;Data[Valid Test, Can be used for conformity (Y/N)]&amp;Data[Cycle],Data[CO/km (mg)])</f>
        <v>#N/A</v>
      </c>
      <c r="G1640" s="129" t="e" cm="1">
        <f t="array" ref="G1640">_xlfn.XLOOKUP($A1640&amp;$Q$3,Data[Index]&amp;Data[Valid Test, Can be used for conformity (Y/N)],Data[CO2/km (g)])</f>
        <v>#N/A</v>
      </c>
      <c r="H1640" s="129" t="e" cm="1">
        <f t="array" ref="H1640">_xlfn.XLOOKUP($A1640&amp;$Q$3,Data[Index]&amp;Data[Valid Test, Can be used for conformity (Y/N)],Data[THC/km (mg)])</f>
        <v>#N/A</v>
      </c>
      <c r="I1640" s="129" t="e" cm="1">
        <f t="array" ref="I1640">_xlfn.XLOOKUP($A1640&amp;$Q$3,Data[Index]&amp;Data[Valid Test, Can be used for conformity (Y/N)],Data[NOx/km (mg)])</f>
        <v>#N/A</v>
      </c>
      <c r="J1640" s="129" t="e" cm="1">
        <f t="array" ref="J1640">_xlfn.XLOOKUP($A1640&amp;$Q$3,Data[Index]&amp;Data[Valid Test, Can be used for conformity (Y/N)],Data[THC + NOx/km (mg)])</f>
        <v>#N/A</v>
      </c>
      <c r="K1640" s="142" t="e" cm="1">
        <f t="array" ref="K1640">_xlfn.XLOOKUP($A1640&amp;$Q$3,Data[Index]&amp;Data[Valid Test, Can be used for conformity (Y/N)],Data[PN/km ('#)])</f>
        <v>#N/A</v>
      </c>
      <c r="L1640" s="129" t="e" cm="1">
        <f t="array" ref="L1640">_xlfn.XLOOKUP($A1640&amp;$Q$3,Data[Index]&amp;Data[Valid Test, Can be used for conformity (Y/N)],Data[PM/km (mg)])</f>
        <v>#N/A</v>
      </c>
      <c r="M1640" s="126" t="e" cm="1">
        <f t="array" ref="M1640">_xlfn.XLOOKUP($A1640&amp;$Q$3,Data[Index]&amp;Data[Valid Test, Can be used for conformity (Y/N)],Data[CH4 (mg/km)])</f>
        <v>#N/A</v>
      </c>
      <c r="N1640" s="126" t="e" cm="1">
        <f t="array" ref="N1640">_xlfn.XLOOKUP($A1640&amp;$Q$3,Data[Index]&amp;Data[Valid Test, Can be used for conformity (Y/N)],Data[N20 (mg/km)])</f>
        <v>#N/A</v>
      </c>
      <c r="O1640" s="129" t="e" cm="1">
        <f t="array" ref="O1640">_xlfn.XLOOKUP($A1640&amp;$Q$3,Data[Index]&amp;Data[Valid Test, Can be used for conformity (Y/N)],Data[l/100km])</f>
        <v>#N/A</v>
      </c>
      <c r="P1640" s="138" t="e">
        <f>_xlfn.XLOOKUP($A1640,Data[Index],Data[Comments])</f>
        <v>#N/A</v>
      </c>
    </row>
    <row r="1641" spans="1:16" x14ac:dyDescent="0.2">
      <c r="A1641" s="129"/>
      <c r="B1641" s="129"/>
      <c r="C1641" s="129" t="e" cm="1">
        <f t="array" ref="C1641">_xlfn.XLOOKUP($A1641&amp;$Q$3&amp;$R$3,Data[Index]&amp;Data[Valid Test, Can be used for conformity (Y/N)]&amp;Data[Cycle],Data[Test Name])</f>
        <v>#N/A</v>
      </c>
      <c r="D1641" s="167" t="e" cm="1">
        <f t="array" ref="D1641">_xlfn.XLOOKUP($A1641&amp;$Q$3&amp;$R$3,Data[Index]&amp;Data[Valid Test, Can be used for conformity (Y/N)]&amp;Data[Cycle],Data[Mileage (Miles)])</f>
        <v>#N/A</v>
      </c>
      <c r="E1641" s="130" t="e" cm="1">
        <f t="array" ref="E1641">_xlfn.XLOOKUP($A1641&amp;$Q$3&amp;$R$3,Data[Index]&amp;Data[Valid Test, Can be used for conformity (Y/N)]&amp;Data[Cycle],Data[Date])</f>
        <v>#N/A</v>
      </c>
      <c r="F1641" s="129" t="e" cm="1">
        <f t="array" ref="F1641">_xlfn.XLOOKUP($A1641&amp;$Q$3&amp;$R$3,Data[Index]&amp;Data[Valid Test, Can be used for conformity (Y/N)]&amp;Data[Cycle],Data[CO/km (mg)])</f>
        <v>#N/A</v>
      </c>
      <c r="G1641" s="129" t="e" cm="1">
        <f t="array" ref="G1641">_xlfn.XLOOKUP($A1641&amp;$Q$3,Data[Index]&amp;Data[Valid Test, Can be used for conformity (Y/N)],Data[CO2/km (g)])</f>
        <v>#N/A</v>
      </c>
      <c r="H1641" s="129" t="e" cm="1">
        <f t="array" ref="H1641">_xlfn.XLOOKUP($A1641&amp;$Q$3,Data[Index]&amp;Data[Valid Test, Can be used for conformity (Y/N)],Data[THC/km (mg)])</f>
        <v>#N/A</v>
      </c>
      <c r="I1641" s="129" t="e" cm="1">
        <f t="array" ref="I1641">_xlfn.XLOOKUP($A1641&amp;$Q$3,Data[Index]&amp;Data[Valid Test, Can be used for conformity (Y/N)],Data[NOx/km (mg)])</f>
        <v>#N/A</v>
      </c>
      <c r="J1641" s="129" t="e" cm="1">
        <f t="array" ref="J1641">_xlfn.XLOOKUP($A1641&amp;$Q$3,Data[Index]&amp;Data[Valid Test, Can be used for conformity (Y/N)],Data[THC + NOx/km (mg)])</f>
        <v>#N/A</v>
      </c>
      <c r="K1641" s="142" t="e" cm="1">
        <f t="array" ref="K1641">_xlfn.XLOOKUP($A1641&amp;$Q$3,Data[Index]&amp;Data[Valid Test, Can be used for conformity (Y/N)],Data[PN/km ('#)])</f>
        <v>#N/A</v>
      </c>
      <c r="L1641" s="129" t="e" cm="1">
        <f t="array" ref="L1641">_xlfn.XLOOKUP($A1641&amp;$Q$3,Data[Index]&amp;Data[Valid Test, Can be used for conformity (Y/N)],Data[PM/km (mg)])</f>
        <v>#N/A</v>
      </c>
      <c r="M1641" s="126" t="e" cm="1">
        <f t="array" ref="M1641">_xlfn.XLOOKUP($A1641&amp;$Q$3,Data[Index]&amp;Data[Valid Test, Can be used for conformity (Y/N)],Data[CH4 (mg/km)])</f>
        <v>#N/A</v>
      </c>
      <c r="N1641" s="126" t="e" cm="1">
        <f t="array" ref="N1641">_xlfn.XLOOKUP($A1641&amp;$Q$3,Data[Index]&amp;Data[Valid Test, Can be used for conformity (Y/N)],Data[N20 (mg/km)])</f>
        <v>#N/A</v>
      </c>
      <c r="O1641" s="129" t="e" cm="1">
        <f t="array" ref="O1641">_xlfn.XLOOKUP($A1641&amp;$Q$3,Data[Index]&amp;Data[Valid Test, Can be used for conformity (Y/N)],Data[l/100km])</f>
        <v>#N/A</v>
      </c>
      <c r="P1641" s="138">
        <f>_xlfn.XLOOKUP($A1641,Data[Index],Data[Comments])</f>
        <v>0</v>
      </c>
    </row>
    <row r="1642" spans="1:16" x14ac:dyDescent="0.2">
      <c r="A1642" s="129"/>
      <c r="B1642" s="129"/>
      <c r="C1642" s="129" t="e" cm="1">
        <f t="array" ref="C1642">_xlfn.XLOOKUP($A1642&amp;$Q$3&amp;$R$3,Data[Index]&amp;Data[Valid Test, Can be used for conformity (Y/N)]&amp;Data[Cycle],Data[Test Name])</f>
        <v>#N/A</v>
      </c>
      <c r="D1642" s="167" t="e" cm="1">
        <f t="array" ref="D1642">_xlfn.XLOOKUP($A1642&amp;$Q$3&amp;$R$3,Data[Index]&amp;Data[Valid Test, Can be used for conformity (Y/N)]&amp;Data[Cycle],Data[Mileage (Miles)])</f>
        <v>#N/A</v>
      </c>
      <c r="E1642" s="130" t="e" cm="1">
        <f t="array" ref="E1642">_xlfn.XLOOKUP($A1642&amp;$Q$3&amp;$R$3,Data[Index]&amp;Data[Valid Test, Can be used for conformity (Y/N)]&amp;Data[Cycle],Data[Date])</f>
        <v>#N/A</v>
      </c>
      <c r="F1642" s="129" t="e" cm="1">
        <f t="array" ref="F1642">_xlfn.XLOOKUP($A1642&amp;$Q$3&amp;$R$3,Data[Index]&amp;Data[Valid Test, Can be used for conformity (Y/N)]&amp;Data[Cycle],Data[CO/km (mg)])</f>
        <v>#N/A</v>
      </c>
      <c r="G1642" s="129" t="e" cm="1">
        <f t="array" ref="G1642">_xlfn.XLOOKUP($A1642&amp;$Q$3,Data[Index]&amp;Data[Valid Test, Can be used for conformity (Y/N)],Data[CO2/km (g)])</f>
        <v>#N/A</v>
      </c>
      <c r="H1642" s="129" t="e" cm="1">
        <f t="array" ref="H1642">_xlfn.XLOOKUP($A1642&amp;$Q$3,Data[Index]&amp;Data[Valid Test, Can be used for conformity (Y/N)],Data[THC/km (mg)])</f>
        <v>#N/A</v>
      </c>
      <c r="I1642" s="129" t="e" cm="1">
        <f t="array" ref="I1642">_xlfn.XLOOKUP($A1642&amp;$Q$3,Data[Index]&amp;Data[Valid Test, Can be used for conformity (Y/N)],Data[NOx/km (mg)])</f>
        <v>#N/A</v>
      </c>
      <c r="J1642" s="129" t="e" cm="1">
        <f t="array" ref="J1642">_xlfn.XLOOKUP($A1642&amp;$Q$3,Data[Index]&amp;Data[Valid Test, Can be used for conformity (Y/N)],Data[THC + NOx/km (mg)])</f>
        <v>#N/A</v>
      </c>
      <c r="K1642" s="142" t="e" cm="1">
        <f t="array" ref="K1642">_xlfn.XLOOKUP($A1642&amp;$Q$3,Data[Index]&amp;Data[Valid Test, Can be used for conformity (Y/N)],Data[PN/km ('#)])</f>
        <v>#N/A</v>
      </c>
      <c r="L1642" s="129" t="e" cm="1">
        <f t="array" ref="L1642">_xlfn.XLOOKUP($A1642&amp;$Q$3,Data[Index]&amp;Data[Valid Test, Can be used for conformity (Y/N)],Data[PM/km (mg)])</f>
        <v>#N/A</v>
      </c>
      <c r="M1642" s="126" t="e" cm="1">
        <f t="array" ref="M1642">_xlfn.XLOOKUP($A1642&amp;$Q$3,Data[Index]&amp;Data[Valid Test, Can be used for conformity (Y/N)],Data[CH4 (mg/km)])</f>
        <v>#N/A</v>
      </c>
      <c r="N1642" s="126" t="e" cm="1">
        <f t="array" ref="N1642">_xlfn.XLOOKUP($A1642&amp;$Q$3,Data[Index]&amp;Data[Valid Test, Can be used for conformity (Y/N)],Data[N20 (mg/km)])</f>
        <v>#N/A</v>
      </c>
      <c r="O1642" s="129" t="e" cm="1">
        <f t="array" ref="O1642">_xlfn.XLOOKUP($A1642&amp;$Q$3,Data[Index]&amp;Data[Valid Test, Can be used for conformity (Y/N)],Data[l/100km])</f>
        <v>#N/A</v>
      </c>
      <c r="P1642" s="138">
        <f>_xlfn.XLOOKUP($A1642,Data[Index],Data[Comments])</f>
        <v>0</v>
      </c>
    </row>
    <row r="1643" spans="1:16" x14ac:dyDescent="0.2">
      <c r="A1643" s="129"/>
      <c r="B1643" s="129"/>
      <c r="C1643" s="129" t="e" cm="1">
        <f t="array" ref="C1643">_xlfn.XLOOKUP($A1643&amp;$Q$3&amp;$R$3,Data[Index]&amp;Data[Valid Test, Can be used for conformity (Y/N)]&amp;Data[Cycle],Data[Test Name])</f>
        <v>#N/A</v>
      </c>
      <c r="D1643" s="167" t="e" cm="1">
        <f t="array" ref="D1643">_xlfn.XLOOKUP($A1643&amp;$Q$3&amp;$R$3,Data[Index]&amp;Data[Valid Test, Can be used for conformity (Y/N)]&amp;Data[Cycle],Data[Mileage (Miles)])</f>
        <v>#N/A</v>
      </c>
      <c r="E1643" s="130" t="e" cm="1">
        <f t="array" ref="E1643">_xlfn.XLOOKUP($A1643&amp;$Q$3&amp;$R$3,Data[Index]&amp;Data[Valid Test, Can be used for conformity (Y/N)]&amp;Data[Cycle],Data[Date])</f>
        <v>#N/A</v>
      </c>
      <c r="F1643" s="129" t="e" cm="1">
        <f t="array" ref="F1643">_xlfn.XLOOKUP($A1643&amp;$Q$3&amp;$R$3,Data[Index]&amp;Data[Valid Test, Can be used for conformity (Y/N)]&amp;Data[Cycle],Data[CO/km (mg)])</f>
        <v>#N/A</v>
      </c>
      <c r="G1643" s="129" t="e" cm="1">
        <f t="array" ref="G1643">_xlfn.XLOOKUP($A1643&amp;$Q$3,Data[Index]&amp;Data[Valid Test, Can be used for conformity (Y/N)],Data[CO2/km (g)])</f>
        <v>#N/A</v>
      </c>
      <c r="H1643" s="129" t="e" cm="1">
        <f t="array" ref="H1643">_xlfn.XLOOKUP($A1643&amp;$Q$3,Data[Index]&amp;Data[Valid Test, Can be used for conformity (Y/N)],Data[THC/km (mg)])</f>
        <v>#N/A</v>
      </c>
      <c r="I1643" s="129" t="e" cm="1">
        <f t="array" ref="I1643">_xlfn.XLOOKUP($A1643&amp;$Q$3,Data[Index]&amp;Data[Valid Test, Can be used for conformity (Y/N)],Data[NOx/km (mg)])</f>
        <v>#N/A</v>
      </c>
      <c r="J1643" s="129" t="e" cm="1">
        <f t="array" ref="J1643">_xlfn.XLOOKUP($A1643&amp;$Q$3,Data[Index]&amp;Data[Valid Test, Can be used for conformity (Y/N)],Data[THC + NOx/km (mg)])</f>
        <v>#N/A</v>
      </c>
      <c r="K1643" s="142" t="e" cm="1">
        <f t="array" ref="K1643">_xlfn.XLOOKUP($A1643&amp;$Q$3,Data[Index]&amp;Data[Valid Test, Can be used for conformity (Y/N)],Data[PN/km ('#)])</f>
        <v>#N/A</v>
      </c>
      <c r="L1643" s="129" t="e" cm="1">
        <f t="array" ref="L1643">_xlfn.XLOOKUP($A1643&amp;$Q$3,Data[Index]&amp;Data[Valid Test, Can be used for conformity (Y/N)],Data[PM/km (mg)])</f>
        <v>#N/A</v>
      </c>
      <c r="M1643" s="126" t="e" cm="1">
        <f t="array" ref="M1643">_xlfn.XLOOKUP($A1643&amp;$Q$3,Data[Index]&amp;Data[Valid Test, Can be used for conformity (Y/N)],Data[CH4 (mg/km)])</f>
        <v>#N/A</v>
      </c>
      <c r="N1643" s="126" t="e" cm="1">
        <f t="array" ref="N1643">_xlfn.XLOOKUP($A1643&amp;$Q$3,Data[Index]&amp;Data[Valid Test, Can be used for conformity (Y/N)],Data[N20 (mg/km)])</f>
        <v>#N/A</v>
      </c>
      <c r="O1643" s="129" t="e" cm="1">
        <f t="array" ref="O1643">_xlfn.XLOOKUP($A1643&amp;$Q$3,Data[Index]&amp;Data[Valid Test, Can be used for conformity (Y/N)],Data[l/100km])</f>
        <v>#N/A</v>
      </c>
      <c r="P1643" s="138" t="e">
        <f>_xlfn.XLOOKUP($A1643,Data[Index],Data[Comments])</f>
        <v>#N/A</v>
      </c>
    </row>
    <row r="1644" spans="1:16" x14ac:dyDescent="0.2">
      <c r="A1644" s="129"/>
      <c r="B1644" s="129"/>
      <c r="C1644" s="129" t="e" cm="1">
        <f t="array" ref="C1644">_xlfn.XLOOKUP($A1644&amp;$Q$3&amp;$R$3,Data[Index]&amp;Data[Valid Test, Can be used for conformity (Y/N)]&amp;Data[Cycle],Data[Test Name])</f>
        <v>#N/A</v>
      </c>
      <c r="D1644" s="167" t="e" cm="1">
        <f t="array" ref="D1644">_xlfn.XLOOKUP($A1644&amp;$Q$3&amp;$R$3,Data[Index]&amp;Data[Valid Test, Can be used for conformity (Y/N)]&amp;Data[Cycle],Data[Mileage (Miles)])</f>
        <v>#N/A</v>
      </c>
      <c r="E1644" s="130" t="e" cm="1">
        <f t="array" ref="E1644">_xlfn.XLOOKUP($A1644&amp;$Q$3&amp;$R$3,Data[Index]&amp;Data[Valid Test, Can be used for conformity (Y/N)]&amp;Data[Cycle],Data[Date])</f>
        <v>#N/A</v>
      </c>
      <c r="F1644" s="129" t="e" cm="1">
        <f t="array" ref="F1644">_xlfn.XLOOKUP($A1644&amp;$Q$3&amp;$R$3,Data[Index]&amp;Data[Valid Test, Can be used for conformity (Y/N)]&amp;Data[Cycle],Data[CO/km (mg)])</f>
        <v>#N/A</v>
      </c>
      <c r="G1644" s="129" t="e" cm="1">
        <f t="array" ref="G1644">_xlfn.XLOOKUP($A1644&amp;$Q$3,Data[Index]&amp;Data[Valid Test, Can be used for conformity (Y/N)],Data[CO2/km (g)])</f>
        <v>#N/A</v>
      </c>
      <c r="H1644" s="129" t="e" cm="1">
        <f t="array" ref="H1644">_xlfn.XLOOKUP($A1644&amp;$Q$3,Data[Index]&amp;Data[Valid Test, Can be used for conformity (Y/N)],Data[THC/km (mg)])</f>
        <v>#N/A</v>
      </c>
      <c r="I1644" s="129" t="e" cm="1">
        <f t="array" ref="I1644">_xlfn.XLOOKUP($A1644&amp;$Q$3,Data[Index]&amp;Data[Valid Test, Can be used for conformity (Y/N)],Data[NOx/km (mg)])</f>
        <v>#N/A</v>
      </c>
      <c r="J1644" s="129" t="e" cm="1">
        <f t="array" ref="J1644">_xlfn.XLOOKUP($A1644&amp;$Q$3,Data[Index]&amp;Data[Valid Test, Can be used for conformity (Y/N)],Data[THC + NOx/km (mg)])</f>
        <v>#N/A</v>
      </c>
      <c r="K1644" s="142" t="e" cm="1">
        <f t="array" ref="K1644">_xlfn.XLOOKUP($A1644&amp;$Q$3,Data[Index]&amp;Data[Valid Test, Can be used for conformity (Y/N)],Data[PN/km ('#)])</f>
        <v>#N/A</v>
      </c>
      <c r="L1644" s="129" t="e" cm="1">
        <f t="array" ref="L1644">_xlfn.XLOOKUP($A1644&amp;$Q$3,Data[Index]&amp;Data[Valid Test, Can be used for conformity (Y/N)],Data[PM/km (mg)])</f>
        <v>#N/A</v>
      </c>
      <c r="M1644" s="126" t="e" cm="1">
        <f t="array" ref="M1644">_xlfn.XLOOKUP($A1644&amp;$Q$3,Data[Index]&amp;Data[Valid Test, Can be used for conformity (Y/N)],Data[CH4 (mg/km)])</f>
        <v>#N/A</v>
      </c>
      <c r="N1644" s="126" t="e" cm="1">
        <f t="array" ref="N1644">_xlfn.XLOOKUP($A1644&amp;$Q$3,Data[Index]&amp;Data[Valid Test, Can be used for conformity (Y/N)],Data[N20 (mg/km)])</f>
        <v>#N/A</v>
      </c>
      <c r="O1644" s="129" t="e" cm="1">
        <f t="array" ref="O1644">_xlfn.XLOOKUP($A1644&amp;$Q$3,Data[Index]&amp;Data[Valid Test, Can be used for conformity (Y/N)],Data[l/100km])</f>
        <v>#N/A</v>
      </c>
      <c r="P1644" s="138">
        <f>_xlfn.XLOOKUP($A1644,Data[Index],Data[Comments])</f>
        <v>0</v>
      </c>
    </row>
    <row r="1645" spans="1:16" x14ac:dyDescent="0.2">
      <c r="A1645" s="129"/>
      <c r="B1645" s="129"/>
      <c r="C1645" s="129" t="e" cm="1">
        <f t="array" ref="C1645">_xlfn.XLOOKUP($A1645&amp;$Q$3&amp;$R$3,Data[Index]&amp;Data[Valid Test, Can be used for conformity (Y/N)]&amp;Data[Cycle],Data[Test Name])</f>
        <v>#N/A</v>
      </c>
      <c r="D1645" s="167" t="e" cm="1">
        <f t="array" ref="D1645">_xlfn.XLOOKUP($A1645&amp;$Q$3&amp;$R$3,Data[Index]&amp;Data[Valid Test, Can be used for conformity (Y/N)]&amp;Data[Cycle],Data[Mileage (Miles)])</f>
        <v>#N/A</v>
      </c>
      <c r="E1645" s="130" t="e" cm="1">
        <f t="array" ref="E1645">_xlfn.XLOOKUP($A1645&amp;$Q$3&amp;$R$3,Data[Index]&amp;Data[Valid Test, Can be used for conformity (Y/N)]&amp;Data[Cycle],Data[Date])</f>
        <v>#N/A</v>
      </c>
      <c r="F1645" s="129" t="e" cm="1">
        <f t="array" ref="F1645">_xlfn.XLOOKUP($A1645&amp;$Q$3&amp;$R$3,Data[Index]&amp;Data[Valid Test, Can be used for conformity (Y/N)]&amp;Data[Cycle],Data[CO/km (mg)])</f>
        <v>#N/A</v>
      </c>
      <c r="G1645" s="129" t="e" cm="1">
        <f t="array" ref="G1645">_xlfn.XLOOKUP($A1645&amp;$Q$3,Data[Index]&amp;Data[Valid Test, Can be used for conformity (Y/N)],Data[CO2/km (g)])</f>
        <v>#N/A</v>
      </c>
      <c r="H1645" s="129" t="e" cm="1">
        <f t="array" ref="H1645">_xlfn.XLOOKUP($A1645&amp;$Q$3,Data[Index]&amp;Data[Valid Test, Can be used for conformity (Y/N)],Data[THC/km (mg)])</f>
        <v>#N/A</v>
      </c>
      <c r="I1645" s="129" t="e" cm="1">
        <f t="array" ref="I1645">_xlfn.XLOOKUP($A1645&amp;$Q$3,Data[Index]&amp;Data[Valid Test, Can be used for conformity (Y/N)],Data[NOx/km (mg)])</f>
        <v>#N/A</v>
      </c>
      <c r="J1645" s="129" t="e" cm="1">
        <f t="array" ref="J1645">_xlfn.XLOOKUP($A1645&amp;$Q$3,Data[Index]&amp;Data[Valid Test, Can be used for conformity (Y/N)],Data[THC + NOx/km (mg)])</f>
        <v>#N/A</v>
      </c>
      <c r="K1645" s="142" t="e" cm="1">
        <f t="array" ref="K1645">_xlfn.XLOOKUP($A1645&amp;$Q$3,Data[Index]&amp;Data[Valid Test, Can be used for conformity (Y/N)],Data[PN/km ('#)])</f>
        <v>#N/A</v>
      </c>
      <c r="L1645" s="129" t="e" cm="1">
        <f t="array" ref="L1645">_xlfn.XLOOKUP($A1645&amp;$Q$3,Data[Index]&amp;Data[Valid Test, Can be used for conformity (Y/N)],Data[PM/km (mg)])</f>
        <v>#N/A</v>
      </c>
      <c r="M1645" s="126" t="e" cm="1">
        <f t="array" ref="M1645">_xlfn.XLOOKUP($A1645&amp;$Q$3,Data[Index]&amp;Data[Valid Test, Can be used for conformity (Y/N)],Data[CH4 (mg/km)])</f>
        <v>#N/A</v>
      </c>
      <c r="N1645" s="126" t="e" cm="1">
        <f t="array" ref="N1645">_xlfn.XLOOKUP($A1645&amp;$Q$3,Data[Index]&amp;Data[Valid Test, Can be used for conformity (Y/N)],Data[N20 (mg/km)])</f>
        <v>#N/A</v>
      </c>
      <c r="O1645" s="129" t="e" cm="1">
        <f t="array" ref="O1645">_xlfn.XLOOKUP($A1645&amp;$Q$3,Data[Index]&amp;Data[Valid Test, Can be used for conformity (Y/N)],Data[l/100km])</f>
        <v>#N/A</v>
      </c>
      <c r="P1645" s="138">
        <f>_xlfn.XLOOKUP($A1645,Data[Index],Data[Comments])</f>
        <v>0</v>
      </c>
    </row>
    <row r="1646" spans="1:16" x14ac:dyDescent="0.2">
      <c r="A1646" s="129"/>
      <c r="B1646" s="129"/>
      <c r="C1646" s="129" t="e" cm="1">
        <f t="array" ref="C1646">_xlfn.XLOOKUP($A1646&amp;$Q$3&amp;$R$3,Data[Index]&amp;Data[Valid Test, Can be used for conformity (Y/N)]&amp;Data[Cycle],Data[Test Name])</f>
        <v>#N/A</v>
      </c>
      <c r="D1646" s="167" t="e" cm="1">
        <f t="array" ref="D1646">_xlfn.XLOOKUP($A1646&amp;$Q$3&amp;$R$3,Data[Index]&amp;Data[Valid Test, Can be used for conformity (Y/N)]&amp;Data[Cycle],Data[Mileage (Miles)])</f>
        <v>#N/A</v>
      </c>
      <c r="E1646" s="130" t="e" cm="1">
        <f t="array" ref="E1646">_xlfn.XLOOKUP($A1646&amp;$Q$3&amp;$R$3,Data[Index]&amp;Data[Valid Test, Can be used for conformity (Y/N)]&amp;Data[Cycle],Data[Date])</f>
        <v>#N/A</v>
      </c>
      <c r="F1646" s="129" t="e" cm="1">
        <f t="array" ref="F1646">_xlfn.XLOOKUP($A1646&amp;$Q$3&amp;$R$3,Data[Index]&amp;Data[Valid Test, Can be used for conformity (Y/N)]&amp;Data[Cycle],Data[CO/km (mg)])</f>
        <v>#N/A</v>
      </c>
      <c r="G1646" s="129" t="e" cm="1">
        <f t="array" ref="G1646">_xlfn.XLOOKUP($A1646&amp;$Q$3,Data[Index]&amp;Data[Valid Test, Can be used for conformity (Y/N)],Data[CO2/km (g)])</f>
        <v>#N/A</v>
      </c>
      <c r="H1646" s="129" t="e" cm="1">
        <f t="array" ref="H1646">_xlfn.XLOOKUP($A1646&amp;$Q$3,Data[Index]&amp;Data[Valid Test, Can be used for conformity (Y/N)],Data[THC/km (mg)])</f>
        <v>#N/A</v>
      </c>
      <c r="I1646" s="129" t="e" cm="1">
        <f t="array" ref="I1646">_xlfn.XLOOKUP($A1646&amp;$Q$3,Data[Index]&amp;Data[Valid Test, Can be used for conformity (Y/N)],Data[NOx/km (mg)])</f>
        <v>#N/A</v>
      </c>
      <c r="J1646" s="129" t="e" cm="1">
        <f t="array" ref="J1646">_xlfn.XLOOKUP($A1646&amp;$Q$3,Data[Index]&amp;Data[Valid Test, Can be used for conformity (Y/N)],Data[THC + NOx/km (mg)])</f>
        <v>#N/A</v>
      </c>
      <c r="K1646" s="142" t="e" cm="1">
        <f t="array" ref="K1646">_xlfn.XLOOKUP($A1646&amp;$Q$3,Data[Index]&amp;Data[Valid Test, Can be used for conformity (Y/N)],Data[PN/km ('#)])</f>
        <v>#N/A</v>
      </c>
      <c r="L1646" s="129" t="e" cm="1">
        <f t="array" ref="L1646">_xlfn.XLOOKUP($A1646&amp;$Q$3,Data[Index]&amp;Data[Valid Test, Can be used for conformity (Y/N)],Data[PM/km (mg)])</f>
        <v>#N/A</v>
      </c>
      <c r="M1646" s="126" t="e" cm="1">
        <f t="array" ref="M1646">_xlfn.XLOOKUP($A1646&amp;$Q$3,Data[Index]&amp;Data[Valid Test, Can be used for conformity (Y/N)],Data[CH4 (mg/km)])</f>
        <v>#N/A</v>
      </c>
      <c r="N1646" s="126" t="e" cm="1">
        <f t="array" ref="N1646">_xlfn.XLOOKUP($A1646&amp;$Q$3,Data[Index]&amp;Data[Valid Test, Can be used for conformity (Y/N)],Data[N20 (mg/km)])</f>
        <v>#N/A</v>
      </c>
      <c r="O1646" s="129" t="e" cm="1">
        <f t="array" ref="O1646">_xlfn.XLOOKUP($A1646&amp;$Q$3,Data[Index]&amp;Data[Valid Test, Can be used for conformity (Y/N)],Data[l/100km])</f>
        <v>#N/A</v>
      </c>
      <c r="P1646" s="138" t="e">
        <f>_xlfn.XLOOKUP($A1646,Data[Index],Data[Comments])</f>
        <v>#N/A</v>
      </c>
    </row>
    <row r="1647" spans="1:16" x14ac:dyDescent="0.2">
      <c r="A1647" s="129"/>
      <c r="B1647" s="129"/>
      <c r="C1647" s="129" t="e" cm="1">
        <f t="array" ref="C1647">_xlfn.XLOOKUP($A1647&amp;$Q$3&amp;$R$3,Data[Index]&amp;Data[Valid Test, Can be used for conformity (Y/N)]&amp;Data[Cycle],Data[Test Name])</f>
        <v>#N/A</v>
      </c>
      <c r="D1647" s="167" t="e" cm="1">
        <f t="array" ref="D1647">_xlfn.XLOOKUP($A1647&amp;$Q$3&amp;$R$3,Data[Index]&amp;Data[Valid Test, Can be used for conformity (Y/N)]&amp;Data[Cycle],Data[Mileage (Miles)])</f>
        <v>#N/A</v>
      </c>
      <c r="E1647" s="130" t="e" cm="1">
        <f t="array" ref="E1647">_xlfn.XLOOKUP($A1647&amp;$Q$3&amp;$R$3,Data[Index]&amp;Data[Valid Test, Can be used for conformity (Y/N)]&amp;Data[Cycle],Data[Date])</f>
        <v>#N/A</v>
      </c>
      <c r="F1647" s="129" t="e" cm="1">
        <f t="array" ref="F1647">_xlfn.XLOOKUP($A1647&amp;$Q$3&amp;$R$3,Data[Index]&amp;Data[Valid Test, Can be used for conformity (Y/N)]&amp;Data[Cycle],Data[CO/km (mg)])</f>
        <v>#N/A</v>
      </c>
      <c r="G1647" s="129" t="e" cm="1">
        <f t="array" ref="G1647">_xlfn.XLOOKUP($A1647&amp;$Q$3,Data[Index]&amp;Data[Valid Test, Can be used for conformity (Y/N)],Data[CO2/km (g)])</f>
        <v>#N/A</v>
      </c>
      <c r="H1647" s="129" t="e" cm="1">
        <f t="array" ref="H1647">_xlfn.XLOOKUP($A1647&amp;$Q$3,Data[Index]&amp;Data[Valid Test, Can be used for conformity (Y/N)],Data[THC/km (mg)])</f>
        <v>#N/A</v>
      </c>
      <c r="I1647" s="129" t="e" cm="1">
        <f t="array" ref="I1647">_xlfn.XLOOKUP($A1647&amp;$Q$3,Data[Index]&amp;Data[Valid Test, Can be used for conformity (Y/N)],Data[NOx/km (mg)])</f>
        <v>#N/A</v>
      </c>
      <c r="J1647" s="129" t="e" cm="1">
        <f t="array" ref="J1647">_xlfn.XLOOKUP($A1647&amp;$Q$3,Data[Index]&amp;Data[Valid Test, Can be used for conformity (Y/N)],Data[THC + NOx/km (mg)])</f>
        <v>#N/A</v>
      </c>
      <c r="K1647" s="142" t="e" cm="1">
        <f t="array" ref="K1647">_xlfn.XLOOKUP($A1647&amp;$Q$3,Data[Index]&amp;Data[Valid Test, Can be used for conformity (Y/N)],Data[PN/km ('#)])</f>
        <v>#N/A</v>
      </c>
      <c r="L1647" s="129" t="e" cm="1">
        <f t="array" ref="L1647">_xlfn.XLOOKUP($A1647&amp;$Q$3,Data[Index]&amp;Data[Valid Test, Can be used for conformity (Y/N)],Data[PM/km (mg)])</f>
        <v>#N/A</v>
      </c>
      <c r="M1647" s="126" t="e" cm="1">
        <f t="array" ref="M1647">_xlfn.XLOOKUP($A1647&amp;$Q$3,Data[Index]&amp;Data[Valid Test, Can be used for conformity (Y/N)],Data[CH4 (mg/km)])</f>
        <v>#N/A</v>
      </c>
      <c r="N1647" s="126" t="e" cm="1">
        <f t="array" ref="N1647">_xlfn.XLOOKUP($A1647&amp;$Q$3,Data[Index]&amp;Data[Valid Test, Can be used for conformity (Y/N)],Data[N20 (mg/km)])</f>
        <v>#N/A</v>
      </c>
      <c r="O1647" s="129" t="e" cm="1">
        <f t="array" ref="O1647">_xlfn.XLOOKUP($A1647&amp;$Q$3,Data[Index]&amp;Data[Valid Test, Can be used for conformity (Y/N)],Data[l/100km])</f>
        <v>#N/A</v>
      </c>
      <c r="P1647" s="138" t="e">
        <f>_xlfn.XLOOKUP($A1647,Data[Index],Data[Comments])</f>
        <v>#N/A</v>
      </c>
    </row>
    <row r="1648" spans="1:16" x14ac:dyDescent="0.2">
      <c r="A1648" s="129"/>
      <c r="B1648" s="129"/>
      <c r="C1648" s="129" t="e" cm="1">
        <f t="array" ref="C1648">_xlfn.XLOOKUP($A1648&amp;$Q$3&amp;$R$3,Data[Index]&amp;Data[Valid Test, Can be used for conformity (Y/N)]&amp;Data[Cycle],Data[Test Name])</f>
        <v>#N/A</v>
      </c>
      <c r="D1648" s="167" t="e" cm="1">
        <f t="array" ref="D1648">_xlfn.XLOOKUP($A1648&amp;$Q$3&amp;$R$3,Data[Index]&amp;Data[Valid Test, Can be used for conformity (Y/N)]&amp;Data[Cycle],Data[Mileage (Miles)])</f>
        <v>#N/A</v>
      </c>
      <c r="E1648" s="130" t="e" cm="1">
        <f t="array" ref="E1648">_xlfn.XLOOKUP($A1648&amp;$Q$3&amp;$R$3,Data[Index]&amp;Data[Valid Test, Can be used for conformity (Y/N)]&amp;Data[Cycle],Data[Date])</f>
        <v>#N/A</v>
      </c>
      <c r="F1648" s="129" t="e" cm="1">
        <f t="array" ref="F1648">_xlfn.XLOOKUP($A1648&amp;$Q$3&amp;$R$3,Data[Index]&amp;Data[Valid Test, Can be used for conformity (Y/N)]&amp;Data[Cycle],Data[CO/km (mg)])</f>
        <v>#N/A</v>
      </c>
      <c r="G1648" s="129" t="e" cm="1">
        <f t="array" ref="G1648">_xlfn.XLOOKUP($A1648&amp;$Q$3,Data[Index]&amp;Data[Valid Test, Can be used for conformity (Y/N)],Data[CO2/km (g)])</f>
        <v>#N/A</v>
      </c>
      <c r="H1648" s="129" t="e" cm="1">
        <f t="array" ref="H1648">_xlfn.XLOOKUP($A1648&amp;$Q$3,Data[Index]&amp;Data[Valid Test, Can be used for conformity (Y/N)],Data[THC/km (mg)])</f>
        <v>#N/A</v>
      </c>
      <c r="I1648" s="129" t="e" cm="1">
        <f t="array" ref="I1648">_xlfn.XLOOKUP($A1648&amp;$Q$3,Data[Index]&amp;Data[Valid Test, Can be used for conformity (Y/N)],Data[NOx/km (mg)])</f>
        <v>#N/A</v>
      </c>
      <c r="J1648" s="129" t="e" cm="1">
        <f t="array" ref="J1648">_xlfn.XLOOKUP($A1648&amp;$Q$3,Data[Index]&amp;Data[Valid Test, Can be used for conformity (Y/N)],Data[THC + NOx/km (mg)])</f>
        <v>#N/A</v>
      </c>
      <c r="K1648" s="142" t="e" cm="1">
        <f t="array" ref="K1648">_xlfn.XLOOKUP($A1648&amp;$Q$3,Data[Index]&amp;Data[Valid Test, Can be used for conformity (Y/N)],Data[PN/km ('#)])</f>
        <v>#N/A</v>
      </c>
      <c r="L1648" s="129" t="e" cm="1">
        <f t="array" ref="L1648">_xlfn.XLOOKUP($A1648&amp;$Q$3,Data[Index]&amp;Data[Valid Test, Can be used for conformity (Y/N)],Data[PM/km (mg)])</f>
        <v>#N/A</v>
      </c>
      <c r="M1648" s="126" t="e" cm="1">
        <f t="array" ref="M1648">_xlfn.XLOOKUP($A1648&amp;$Q$3,Data[Index]&amp;Data[Valid Test, Can be used for conformity (Y/N)],Data[CH4 (mg/km)])</f>
        <v>#N/A</v>
      </c>
      <c r="N1648" s="126" t="e" cm="1">
        <f t="array" ref="N1648">_xlfn.XLOOKUP($A1648&amp;$Q$3,Data[Index]&amp;Data[Valid Test, Can be used for conformity (Y/N)],Data[N20 (mg/km)])</f>
        <v>#N/A</v>
      </c>
      <c r="O1648" s="129" t="e" cm="1">
        <f t="array" ref="O1648">_xlfn.XLOOKUP($A1648&amp;$Q$3,Data[Index]&amp;Data[Valid Test, Can be used for conformity (Y/N)],Data[l/100km])</f>
        <v>#N/A</v>
      </c>
      <c r="P1648" s="138" t="e">
        <f>_xlfn.XLOOKUP($A1648,Data[Index],Data[Comments])</f>
        <v>#N/A</v>
      </c>
    </row>
    <row r="1649" spans="1:16" x14ac:dyDescent="0.2">
      <c r="A1649" s="129"/>
      <c r="B1649" s="129"/>
      <c r="C1649" s="129" t="e" cm="1">
        <f t="array" ref="C1649">_xlfn.XLOOKUP($A1649&amp;$Q$3&amp;$R$3,Data[Index]&amp;Data[Valid Test, Can be used for conformity (Y/N)]&amp;Data[Cycle],Data[Test Name])</f>
        <v>#N/A</v>
      </c>
      <c r="D1649" s="167" t="e" cm="1">
        <f t="array" ref="D1649">_xlfn.XLOOKUP($A1649&amp;$Q$3&amp;$R$3,Data[Index]&amp;Data[Valid Test, Can be used for conformity (Y/N)]&amp;Data[Cycle],Data[Mileage (Miles)])</f>
        <v>#N/A</v>
      </c>
      <c r="E1649" s="130" t="e" cm="1">
        <f t="array" ref="E1649">_xlfn.XLOOKUP($A1649&amp;$Q$3&amp;$R$3,Data[Index]&amp;Data[Valid Test, Can be used for conformity (Y/N)]&amp;Data[Cycle],Data[Date])</f>
        <v>#N/A</v>
      </c>
      <c r="F1649" s="129" t="e" cm="1">
        <f t="array" ref="F1649">_xlfn.XLOOKUP($A1649&amp;$Q$3&amp;$R$3,Data[Index]&amp;Data[Valid Test, Can be used for conformity (Y/N)]&amp;Data[Cycle],Data[CO/km (mg)])</f>
        <v>#N/A</v>
      </c>
      <c r="G1649" s="129" t="e" cm="1">
        <f t="array" ref="G1649">_xlfn.XLOOKUP($A1649&amp;$Q$3,Data[Index]&amp;Data[Valid Test, Can be used for conformity (Y/N)],Data[CO2/km (g)])</f>
        <v>#N/A</v>
      </c>
      <c r="H1649" s="129" t="e" cm="1">
        <f t="array" ref="H1649">_xlfn.XLOOKUP($A1649&amp;$Q$3,Data[Index]&amp;Data[Valid Test, Can be used for conformity (Y/N)],Data[THC/km (mg)])</f>
        <v>#N/A</v>
      </c>
      <c r="I1649" s="129" t="e" cm="1">
        <f t="array" ref="I1649">_xlfn.XLOOKUP($A1649&amp;$Q$3,Data[Index]&amp;Data[Valid Test, Can be used for conformity (Y/N)],Data[NOx/km (mg)])</f>
        <v>#N/A</v>
      </c>
      <c r="J1649" s="129" t="e" cm="1">
        <f t="array" ref="J1649">_xlfn.XLOOKUP($A1649&amp;$Q$3,Data[Index]&amp;Data[Valid Test, Can be used for conformity (Y/N)],Data[THC + NOx/km (mg)])</f>
        <v>#N/A</v>
      </c>
      <c r="K1649" s="142" t="e" cm="1">
        <f t="array" ref="K1649">_xlfn.XLOOKUP($A1649&amp;$Q$3,Data[Index]&amp;Data[Valid Test, Can be used for conformity (Y/N)],Data[PN/km ('#)])</f>
        <v>#N/A</v>
      </c>
      <c r="L1649" s="129" t="e" cm="1">
        <f t="array" ref="L1649">_xlfn.XLOOKUP($A1649&amp;$Q$3,Data[Index]&amp;Data[Valid Test, Can be used for conformity (Y/N)],Data[PM/km (mg)])</f>
        <v>#N/A</v>
      </c>
      <c r="M1649" s="126" t="e" cm="1">
        <f t="array" ref="M1649">_xlfn.XLOOKUP($A1649&amp;$Q$3,Data[Index]&amp;Data[Valid Test, Can be used for conformity (Y/N)],Data[CH4 (mg/km)])</f>
        <v>#N/A</v>
      </c>
      <c r="N1649" s="126" t="e" cm="1">
        <f t="array" ref="N1649">_xlfn.XLOOKUP($A1649&amp;$Q$3,Data[Index]&amp;Data[Valid Test, Can be used for conformity (Y/N)],Data[N20 (mg/km)])</f>
        <v>#N/A</v>
      </c>
      <c r="O1649" s="129" t="e" cm="1">
        <f t="array" ref="O1649">_xlfn.XLOOKUP($A1649&amp;$Q$3,Data[Index]&amp;Data[Valid Test, Can be used for conformity (Y/N)],Data[l/100km])</f>
        <v>#N/A</v>
      </c>
      <c r="P1649" s="138">
        <f>_xlfn.XLOOKUP($A1649,Data[Index],Data[Comments])</f>
        <v>0</v>
      </c>
    </row>
    <row r="1650" spans="1:16" x14ac:dyDescent="0.2">
      <c r="A1650" s="129"/>
      <c r="B1650" s="129"/>
      <c r="C1650" s="129" t="e" cm="1">
        <f t="array" ref="C1650">_xlfn.XLOOKUP($A1650&amp;$Q$3&amp;$R$3,Data[Index]&amp;Data[Valid Test, Can be used for conformity (Y/N)]&amp;Data[Cycle],Data[Test Name])</f>
        <v>#N/A</v>
      </c>
      <c r="D1650" s="167" t="e" cm="1">
        <f t="array" ref="D1650">_xlfn.XLOOKUP($A1650&amp;$Q$3&amp;$R$3,Data[Index]&amp;Data[Valid Test, Can be used for conformity (Y/N)]&amp;Data[Cycle],Data[Mileage (Miles)])</f>
        <v>#N/A</v>
      </c>
      <c r="E1650" s="130" t="e" cm="1">
        <f t="array" ref="E1650">_xlfn.XLOOKUP($A1650&amp;$Q$3&amp;$R$3,Data[Index]&amp;Data[Valid Test, Can be used for conformity (Y/N)]&amp;Data[Cycle],Data[Date])</f>
        <v>#N/A</v>
      </c>
      <c r="F1650" s="129" t="e" cm="1">
        <f t="array" ref="F1650">_xlfn.XLOOKUP($A1650&amp;$Q$3&amp;$R$3,Data[Index]&amp;Data[Valid Test, Can be used for conformity (Y/N)]&amp;Data[Cycle],Data[CO/km (mg)])</f>
        <v>#N/A</v>
      </c>
      <c r="G1650" s="129" t="e" cm="1">
        <f t="array" ref="G1650">_xlfn.XLOOKUP($A1650&amp;$Q$3,Data[Index]&amp;Data[Valid Test, Can be used for conformity (Y/N)],Data[CO2/km (g)])</f>
        <v>#N/A</v>
      </c>
      <c r="H1650" s="129" t="e" cm="1">
        <f t="array" ref="H1650">_xlfn.XLOOKUP($A1650&amp;$Q$3,Data[Index]&amp;Data[Valid Test, Can be used for conformity (Y/N)],Data[THC/km (mg)])</f>
        <v>#N/A</v>
      </c>
      <c r="I1650" s="129" t="e" cm="1">
        <f t="array" ref="I1650">_xlfn.XLOOKUP($A1650&amp;$Q$3,Data[Index]&amp;Data[Valid Test, Can be used for conformity (Y/N)],Data[NOx/km (mg)])</f>
        <v>#N/A</v>
      </c>
      <c r="J1650" s="129" t="e" cm="1">
        <f t="array" ref="J1650">_xlfn.XLOOKUP($A1650&amp;$Q$3,Data[Index]&amp;Data[Valid Test, Can be used for conformity (Y/N)],Data[THC + NOx/km (mg)])</f>
        <v>#N/A</v>
      </c>
      <c r="K1650" s="142" t="e" cm="1">
        <f t="array" ref="K1650">_xlfn.XLOOKUP($A1650&amp;$Q$3,Data[Index]&amp;Data[Valid Test, Can be used for conformity (Y/N)],Data[PN/km ('#)])</f>
        <v>#N/A</v>
      </c>
      <c r="L1650" s="129" t="e" cm="1">
        <f t="array" ref="L1650">_xlfn.XLOOKUP($A1650&amp;$Q$3,Data[Index]&amp;Data[Valid Test, Can be used for conformity (Y/N)],Data[PM/km (mg)])</f>
        <v>#N/A</v>
      </c>
      <c r="M1650" s="126" t="e" cm="1">
        <f t="array" ref="M1650">_xlfn.XLOOKUP($A1650&amp;$Q$3,Data[Index]&amp;Data[Valid Test, Can be used for conformity (Y/N)],Data[CH4 (mg/km)])</f>
        <v>#N/A</v>
      </c>
      <c r="N1650" s="126" t="e" cm="1">
        <f t="array" ref="N1650">_xlfn.XLOOKUP($A1650&amp;$Q$3,Data[Index]&amp;Data[Valid Test, Can be used for conformity (Y/N)],Data[N20 (mg/km)])</f>
        <v>#N/A</v>
      </c>
      <c r="O1650" s="129" t="e" cm="1">
        <f t="array" ref="O1650">_xlfn.XLOOKUP($A1650&amp;$Q$3,Data[Index]&amp;Data[Valid Test, Can be used for conformity (Y/N)],Data[l/100km])</f>
        <v>#N/A</v>
      </c>
      <c r="P1650" s="138">
        <f>_xlfn.XLOOKUP($A1650,Data[Index],Data[Comments])</f>
        <v>0</v>
      </c>
    </row>
    <row r="1651" spans="1:16" x14ac:dyDescent="0.2">
      <c r="A1651" s="129"/>
      <c r="B1651" s="129"/>
      <c r="C1651" s="129" t="e" cm="1">
        <f t="array" ref="C1651">_xlfn.XLOOKUP($A1651&amp;$Q$3&amp;$R$3,Data[Index]&amp;Data[Valid Test, Can be used for conformity (Y/N)]&amp;Data[Cycle],Data[Test Name])</f>
        <v>#N/A</v>
      </c>
      <c r="D1651" s="167" t="e" cm="1">
        <f t="array" ref="D1651">_xlfn.XLOOKUP($A1651&amp;$Q$3&amp;$R$3,Data[Index]&amp;Data[Valid Test, Can be used for conformity (Y/N)]&amp;Data[Cycle],Data[Mileage (Miles)])</f>
        <v>#N/A</v>
      </c>
      <c r="E1651" s="130" t="e" cm="1">
        <f t="array" ref="E1651">_xlfn.XLOOKUP($A1651&amp;$Q$3&amp;$R$3,Data[Index]&amp;Data[Valid Test, Can be used for conformity (Y/N)]&amp;Data[Cycle],Data[Date])</f>
        <v>#N/A</v>
      </c>
      <c r="F1651" s="129" t="e" cm="1">
        <f t="array" ref="F1651">_xlfn.XLOOKUP($A1651&amp;$Q$3&amp;$R$3,Data[Index]&amp;Data[Valid Test, Can be used for conformity (Y/N)]&amp;Data[Cycle],Data[CO/km (mg)])</f>
        <v>#N/A</v>
      </c>
      <c r="G1651" s="129" t="e" cm="1">
        <f t="array" ref="G1651">_xlfn.XLOOKUP($A1651&amp;$Q$3,Data[Index]&amp;Data[Valid Test, Can be used for conformity (Y/N)],Data[CO2/km (g)])</f>
        <v>#N/A</v>
      </c>
      <c r="H1651" s="129" t="e" cm="1">
        <f t="array" ref="H1651">_xlfn.XLOOKUP($A1651&amp;$Q$3,Data[Index]&amp;Data[Valid Test, Can be used for conformity (Y/N)],Data[THC/km (mg)])</f>
        <v>#N/A</v>
      </c>
      <c r="I1651" s="129" t="e" cm="1">
        <f t="array" ref="I1651">_xlfn.XLOOKUP($A1651&amp;$Q$3,Data[Index]&amp;Data[Valid Test, Can be used for conformity (Y/N)],Data[NOx/km (mg)])</f>
        <v>#N/A</v>
      </c>
      <c r="J1651" s="129" t="e" cm="1">
        <f t="array" ref="J1651">_xlfn.XLOOKUP($A1651&amp;$Q$3,Data[Index]&amp;Data[Valid Test, Can be used for conformity (Y/N)],Data[THC + NOx/km (mg)])</f>
        <v>#N/A</v>
      </c>
      <c r="K1651" s="142" t="e" cm="1">
        <f t="array" ref="K1651">_xlfn.XLOOKUP($A1651&amp;$Q$3,Data[Index]&amp;Data[Valid Test, Can be used for conformity (Y/N)],Data[PN/km ('#)])</f>
        <v>#N/A</v>
      </c>
      <c r="L1651" s="129" t="e" cm="1">
        <f t="array" ref="L1651">_xlfn.XLOOKUP($A1651&amp;$Q$3,Data[Index]&amp;Data[Valid Test, Can be used for conformity (Y/N)],Data[PM/km (mg)])</f>
        <v>#N/A</v>
      </c>
      <c r="M1651" s="126" t="e" cm="1">
        <f t="array" ref="M1651">_xlfn.XLOOKUP($A1651&amp;$Q$3,Data[Index]&amp;Data[Valid Test, Can be used for conformity (Y/N)],Data[CH4 (mg/km)])</f>
        <v>#N/A</v>
      </c>
      <c r="N1651" s="126" t="e" cm="1">
        <f t="array" ref="N1651">_xlfn.XLOOKUP($A1651&amp;$Q$3,Data[Index]&amp;Data[Valid Test, Can be used for conformity (Y/N)],Data[N20 (mg/km)])</f>
        <v>#N/A</v>
      </c>
      <c r="O1651" s="129" t="e" cm="1">
        <f t="array" ref="O1651">_xlfn.XLOOKUP($A1651&amp;$Q$3,Data[Index]&amp;Data[Valid Test, Can be used for conformity (Y/N)],Data[l/100km])</f>
        <v>#N/A</v>
      </c>
      <c r="P1651" s="138" t="e">
        <f>_xlfn.XLOOKUP($A1651,Data[Index],Data[Comments])</f>
        <v>#N/A</v>
      </c>
    </row>
    <row r="1652" spans="1:16" x14ac:dyDescent="0.2">
      <c r="A1652" s="129"/>
      <c r="B1652" s="129"/>
      <c r="C1652" s="129" t="e" cm="1">
        <f t="array" ref="C1652">_xlfn.XLOOKUP($A1652&amp;$Q$3&amp;$R$3,Data[Index]&amp;Data[Valid Test, Can be used for conformity (Y/N)]&amp;Data[Cycle],Data[Test Name])</f>
        <v>#N/A</v>
      </c>
      <c r="D1652" s="167" t="e" cm="1">
        <f t="array" ref="D1652">_xlfn.XLOOKUP($A1652&amp;$Q$3&amp;$R$3,Data[Index]&amp;Data[Valid Test, Can be used for conformity (Y/N)]&amp;Data[Cycle],Data[Mileage (Miles)])</f>
        <v>#N/A</v>
      </c>
      <c r="E1652" s="130" t="e" cm="1">
        <f t="array" ref="E1652">_xlfn.XLOOKUP($A1652&amp;$Q$3&amp;$R$3,Data[Index]&amp;Data[Valid Test, Can be used for conformity (Y/N)]&amp;Data[Cycle],Data[Date])</f>
        <v>#N/A</v>
      </c>
      <c r="F1652" s="129" t="e" cm="1">
        <f t="array" ref="F1652">_xlfn.XLOOKUP($A1652&amp;$Q$3&amp;$R$3,Data[Index]&amp;Data[Valid Test, Can be used for conformity (Y/N)]&amp;Data[Cycle],Data[CO/km (mg)])</f>
        <v>#N/A</v>
      </c>
      <c r="G1652" s="129" t="e" cm="1">
        <f t="array" ref="G1652">_xlfn.XLOOKUP($A1652&amp;$Q$3,Data[Index]&amp;Data[Valid Test, Can be used for conformity (Y/N)],Data[CO2/km (g)])</f>
        <v>#N/A</v>
      </c>
      <c r="H1652" s="129" t="e" cm="1">
        <f t="array" ref="H1652">_xlfn.XLOOKUP($A1652&amp;$Q$3,Data[Index]&amp;Data[Valid Test, Can be used for conformity (Y/N)],Data[THC/km (mg)])</f>
        <v>#N/A</v>
      </c>
      <c r="I1652" s="129" t="e" cm="1">
        <f t="array" ref="I1652">_xlfn.XLOOKUP($A1652&amp;$Q$3,Data[Index]&amp;Data[Valid Test, Can be used for conformity (Y/N)],Data[NOx/km (mg)])</f>
        <v>#N/A</v>
      </c>
      <c r="J1652" s="129" t="e" cm="1">
        <f t="array" ref="J1652">_xlfn.XLOOKUP($A1652&amp;$Q$3,Data[Index]&amp;Data[Valid Test, Can be used for conformity (Y/N)],Data[THC + NOx/km (mg)])</f>
        <v>#N/A</v>
      </c>
      <c r="K1652" s="142" t="e" cm="1">
        <f t="array" ref="K1652">_xlfn.XLOOKUP($A1652&amp;$Q$3,Data[Index]&amp;Data[Valid Test, Can be used for conformity (Y/N)],Data[PN/km ('#)])</f>
        <v>#N/A</v>
      </c>
      <c r="L1652" s="129" t="e" cm="1">
        <f t="array" ref="L1652">_xlfn.XLOOKUP($A1652&amp;$Q$3,Data[Index]&amp;Data[Valid Test, Can be used for conformity (Y/N)],Data[PM/km (mg)])</f>
        <v>#N/A</v>
      </c>
      <c r="M1652" s="126" t="e" cm="1">
        <f t="array" ref="M1652">_xlfn.XLOOKUP($A1652&amp;$Q$3,Data[Index]&amp;Data[Valid Test, Can be used for conformity (Y/N)],Data[CH4 (mg/km)])</f>
        <v>#N/A</v>
      </c>
      <c r="N1652" s="126" t="e" cm="1">
        <f t="array" ref="N1652">_xlfn.XLOOKUP($A1652&amp;$Q$3,Data[Index]&amp;Data[Valid Test, Can be used for conformity (Y/N)],Data[N20 (mg/km)])</f>
        <v>#N/A</v>
      </c>
      <c r="O1652" s="129" t="e" cm="1">
        <f t="array" ref="O1652">_xlfn.XLOOKUP($A1652&amp;$Q$3,Data[Index]&amp;Data[Valid Test, Can be used for conformity (Y/N)],Data[l/100km])</f>
        <v>#N/A</v>
      </c>
      <c r="P1652" s="138">
        <f>_xlfn.XLOOKUP($A1652,Data[Index],Data[Comments])</f>
        <v>0</v>
      </c>
    </row>
    <row r="1653" spans="1:16" x14ac:dyDescent="0.2">
      <c r="A1653" s="129"/>
      <c r="B1653" s="129"/>
      <c r="C1653" s="129" t="e" cm="1">
        <f t="array" ref="C1653">_xlfn.XLOOKUP($A1653&amp;$Q$3&amp;$R$3,Data[Index]&amp;Data[Valid Test, Can be used for conformity (Y/N)]&amp;Data[Cycle],Data[Test Name])</f>
        <v>#N/A</v>
      </c>
      <c r="D1653" s="167" t="e" cm="1">
        <f t="array" ref="D1653">_xlfn.XLOOKUP($A1653&amp;$Q$3&amp;$R$3,Data[Index]&amp;Data[Valid Test, Can be used for conformity (Y/N)]&amp;Data[Cycle],Data[Mileage (Miles)])</f>
        <v>#N/A</v>
      </c>
      <c r="E1653" s="130" t="e" cm="1">
        <f t="array" ref="E1653">_xlfn.XLOOKUP($A1653&amp;$Q$3&amp;$R$3,Data[Index]&amp;Data[Valid Test, Can be used for conformity (Y/N)]&amp;Data[Cycle],Data[Date])</f>
        <v>#N/A</v>
      </c>
      <c r="F1653" s="129" t="e" cm="1">
        <f t="array" ref="F1653">_xlfn.XLOOKUP($A1653&amp;$Q$3&amp;$R$3,Data[Index]&amp;Data[Valid Test, Can be used for conformity (Y/N)]&amp;Data[Cycle],Data[CO/km (mg)])</f>
        <v>#N/A</v>
      </c>
      <c r="G1653" s="129" t="e" cm="1">
        <f t="array" ref="G1653">_xlfn.XLOOKUP($A1653&amp;$Q$3,Data[Index]&amp;Data[Valid Test, Can be used for conformity (Y/N)],Data[CO2/km (g)])</f>
        <v>#N/A</v>
      </c>
      <c r="H1653" s="129" t="e" cm="1">
        <f t="array" ref="H1653">_xlfn.XLOOKUP($A1653&amp;$Q$3,Data[Index]&amp;Data[Valid Test, Can be used for conformity (Y/N)],Data[THC/km (mg)])</f>
        <v>#N/A</v>
      </c>
      <c r="I1653" s="129" t="e" cm="1">
        <f t="array" ref="I1653">_xlfn.XLOOKUP($A1653&amp;$Q$3,Data[Index]&amp;Data[Valid Test, Can be used for conformity (Y/N)],Data[NOx/km (mg)])</f>
        <v>#N/A</v>
      </c>
      <c r="J1653" s="129" t="e" cm="1">
        <f t="array" ref="J1653">_xlfn.XLOOKUP($A1653&amp;$Q$3,Data[Index]&amp;Data[Valid Test, Can be used for conformity (Y/N)],Data[THC + NOx/km (mg)])</f>
        <v>#N/A</v>
      </c>
      <c r="K1653" s="142" t="e" cm="1">
        <f t="array" ref="K1653">_xlfn.XLOOKUP($A1653&amp;$Q$3,Data[Index]&amp;Data[Valid Test, Can be used for conformity (Y/N)],Data[PN/km ('#)])</f>
        <v>#N/A</v>
      </c>
      <c r="L1653" s="129" t="e" cm="1">
        <f t="array" ref="L1653">_xlfn.XLOOKUP($A1653&amp;$Q$3,Data[Index]&amp;Data[Valid Test, Can be used for conformity (Y/N)],Data[PM/km (mg)])</f>
        <v>#N/A</v>
      </c>
      <c r="M1653" s="126" t="e" cm="1">
        <f t="array" ref="M1653">_xlfn.XLOOKUP($A1653&amp;$Q$3,Data[Index]&amp;Data[Valid Test, Can be used for conformity (Y/N)],Data[CH4 (mg/km)])</f>
        <v>#N/A</v>
      </c>
      <c r="N1653" s="126" t="e" cm="1">
        <f t="array" ref="N1653">_xlfn.XLOOKUP($A1653&amp;$Q$3,Data[Index]&amp;Data[Valid Test, Can be used for conformity (Y/N)],Data[N20 (mg/km)])</f>
        <v>#N/A</v>
      </c>
      <c r="O1653" s="129" t="e" cm="1">
        <f t="array" ref="O1653">_xlfn.XLOOKUP($A1653&amp;$Q$3,Data[Index]&amp;Data[Valid Test, Can be used for conformity (Y/N)],Data[l/100km])</f>
        <v>#N/A</v>
      </c>
      <c r="P1653" s="138">
        <f>_xlfn.XLOOKUP($A1653,Data[Index],Data[Comments])</f>
        <v>0</v>
      </c>
    </row>
    <row r="1654" spans="1:16" x14ac:dyDescent="0.2">
      <c r="A1654" s="129"/>
      <c r="B1654" s="129"/>
      <c r="C1654" s="129" t="e" cm="1">
        <f t="array" ref="C1654">_xlfn.XLOOKUP($A1654&amp;$Q$3&amp;$R$3,Data[Index]&amp;Data[Valid Test, Can be used for conformity (Y/N)]&amp;Data[Cycle],Data[Test Name])</f>
        <v>#N/A</v>
      </c>
      <c r="D1654" s="167" t="e" cm="1">
        <f t="array" ref="D1654">_xlfn.XLOOKUP($A1654&amp;$Q$3&amp;$R$3,Data[Index]&amp;Data[Valid Test, Can be used for conformity (Y/N)]&amp;Data[Cycle],Data[Mileage (Miles)])</f>
        <v>#N/A</v>
      </c>
      <c r="E1654" s="130" t="e" cm="1">
        <f t="array" ref="E1654">_xlfn.XLOOKUP($A1654&amp;$Q$3&amp;$R$3,Data[Index]&amp;Data[Valid Test, Can be used for conformity (Y/N)]&amp;Data[Cycle],Data[Date])</f>
        <v>#N/A</v>
      </c>
      <c r="F1654" s="129" t="e" cm="1">
        <f t="array" ref="F1654">_xlfn.XLOOKUP($A1654&amp;$Q$3&amp;$R$3,Data[Index]&amp;Data[Valid Test, Can be used for conformity (Y/N)]&amp;Data[Cycle],Data[CO/km (mg)])</f>
        <v>#N/A</v>
      </c>
      <c r="G1654" s="129" t="e" cm="1">
        <f t="array" ref="G1654">_xlfn.XLOOKUP($A1654&amp;$Q$3,Data[Index]&amp;Data[Valid Test, Can be used for conformity (Y/N)],Data[CO2/km (g)])</f>
        <v>#N/A</v>
      </c>
      <c r="H1654" s="129" t="e" cm="1">
        <f t="array" ref="H1654">_xlfn.XLOOKUP($A1654&amp;$Q$3,Data[Index]&amp;Data[Valid Test, Can be used for conformity (Y/N)],Data[THC/km (mg)])</f>
        <v>#N/A</v>
      </c>
      <c r="I1654" s="129" t="e" cm="1">
        <f t="array" ref="I1654">_xlfn.XLOOKUP($A1654&amp;$Q$3,Data[Index]&amp;Data[Valid Test, Can be used for conformity (Y/N)],Data[NOx/km (mg)])</f>
        <v>#N/A</v>
      </c>
      <c r="J1654" s="129" t="e" cm="1">
        <f t="array" ref="J1654">_xlfn.XLOOKUP($A1654&amp;$Q$3,Data[Index]&amp;Data[Valid Test, Can be used for conformity (Y/N)],Data[THC + NOx/km (mg)])</f>
        <v>#N/A</v>
      </c>
      <c r="K1654" s="142" t="e" cm="1">
        <f t="array" ref="K1654">_xlfn.XLOOKUP($A1654&amp;$Q$3,Data[Index]&amp;Data[Valid Test, Can be used for conformity (Y/N)],Data[PN/km ('#)])</f>
        <v>#N/A</v>
      </c>
      <c r="L1654" s="129" t="e" cm="1">
        <f t="array" ref="L1654">_xlfn.XLOOKUP($A1654&amp;$Q$3,Data[Index]&amp;Data[Valid Test, Can be used for conformity (Y/N)],Data[PM/km (mg)])</f>
        <v>#N/A</v>
      </c>
      <c r="M1654" s="126" t="e" cm="1">
        <f t="array" ref="M1654">_xlfn.XLOOKUP($A1654&amp;$Q$3,Data[Index]&amp;Data[Valid Test, Can be used for conformity (Y/N)],Data[CH4 (mg/km)])</f>
        <v>#N/A</v>
      </c>
      <c r="N1654" s="126" t="e" cm="1">
        <f t="array" ref="N1654">_xlfn.XLOOKUP($A1654&amp;$Q$3,Data[Index]&amp;Data[Valid Test, Can be used for conformity (Y/N)],Data[N20 (mg/km)])</f>
        <v>#N/A</v>
      </c>
      <c r="O1654" s="129" t="e" cm="1">
        <f t="array" ref="O1654">_xlfn.XLOOKUP($A1654&amp;$Q$3,Data[Index]&amp;Data[Valid Test, Can be used for conformity (Y/N)],Data[l/100km])</f>
        <v>#N/A</v>
      </c>
      <c r="P1654" s="138" t="e">
        <f>_xlfn.XLOOKUP($A1654,Data[Index],Data[Comments])</f>
        <v>#N/A</v>
      </c>
    </row>
    <row r="1655" spans="1:16" x14ac:dyDescent="0.2">
      <c r="A1655" s="129"/>
      <c r="B1655" s="129"/>
      <c r="C1655" s="129" t="e" cm="1">
        <f t="array" ref="C1655">_xlfn.XLOOKUP($A1655&amp;$Q$3&amp;$R$3,Data[Index]&amp;Data[Valid Test, Can be used for conformity (Y/N)]&amp;Data[Cycle],Data[Test Name])</f>
        <v>#N/A</v>
      </c>
      <c r="D1655" s="167" t="e" cm="1">
        <f t="array" ref="D1655">_xlfn.XLOOKUP($A1655&amp;$Q$3&amp;$R$3,Data[Index]&amp;Data[Valid Test, Can be used for conformity (Y/N)]&amp;Data[Cycle],Data[Mileage (Miles)])</f>
        <v>#N/A</v>
      </c>
      <c r="E1655" s="130" t="e" cm="1">
        <f t="array" ref="E1655">_xlfn.XLOOKUP($A1655&amp;$Q$3&amp;$R$3,Data[Index]&amp;Data[Valid Test, Can be used for conformity (Y/N)]&amp;Data[Cycle],Data[Date])</f>
        <v>#N/A</v>
      </c>
      <c r="F1655" s="129" t="e" cm="1">
        <f t="array" ref="F1655">_xlfn.XLOOKUP($A1655&amp;$Q$3&amp;$R$3,Data[Index]&amp;Data[Valid Test, Can be used for conformity (Y/N)]&amp;Data[Cycle],Data[CO/km (mg)])</f>
        <v>#N/A</v>
      </c>
      <c r="G1655" s="129" t="e" cm="1">
        <f t="array" ref="G1655">_xlfn.XLOOKUP($A1655&amp;$Q$3,Data[Index]&amp;Data[Valid Test, Can be used for conformity (Y/N)],Data[CO2/km (g)])</f>
        <v>#N/A</v>
      </c>
      <c r="H1655" s="129" t="e" cm="1">
        <f t="array" ref="H1655">_xlfn.XLOOKUP($A1655&amp;$Q$3,Data[Index]&amp;Data[Valid Test, Can be used for conformity (Y/N)],Data[THC/km (mg)])</f>
        <v>#N/A</v>
      </c>
      <c r="I1655" s="129" t="e" cm="1">
        <f t="array" ref="I1655">_xlfn.XLOOKUP($A1655&amp;$Q$3,Data[Index]&amp;Data[Valid Test, Can be used for conformity (Y/N)],Data[NOx/km (mg)])</f>
        <v>#N/A</v>
      </c>
      <c r="J1655" s="129" t="e" cm="1">
        <f t="array" ref="J1655">_xlfn.XLOOKUP($A1655&amp;$Q$3,Data[Index]&amp;Data[Valid Test, Can be used for conformity (Y/N)],Data[THC + NOx/km (mg)])</f>
        <v>#N/A</v>
      </c>
      <c r="K1655" s="142" t="e" cm="1">
        <f t="array" ref="K1655">_xlfn.XLOOKUP($A1655&amp;$Q$3,Data[Index]&amp;Data[Valid Test, Can be used for conformity (Y/N)],Data[PN/km ('#)])</f>
        <v>#N/A</v>
      </c>
      <c r="L1655" s="129" t="e" cm="1">
        <f t="array" ref="L1655">_xlfn.XLOOKUP($A1655&amp;$Q$3,Data[Index]&amp;Data[Valid Test, Can be used for conformity (Y/N)],Data[PM/km (mg)])</f>
        <v>#N/A</v>
      </c>
      <c r="M1655" s="126" t="e" cm="1">
        <f t="array" ref="M1655">_xlfn.XLOOKUP($A1655&amp;$Q$3,Data[Index]&amp;Data[Valid Test, Can be used for conformity (Y/N)],Data[CH4 (mg/km)])</f>
        <v>#N/A</v>
      </c>
      <c r="N1655" s="126" t="e" cm="1">
        <f t="array" ref="N1655">_xlfn.XLOOKUP($A1655&amp;$Q$3,Data[Index]&amp;Data[Valid Test, Can be used for conformity (Y/N)],Data[N20 (mg/km)])</f>
        <v>#N/A</v>
      </c>
      <c r="O1655" s="129" t="e" cm="1">
        <f t="array" ref="O1655">_xlfn.XLOOKUP($A1655&amp;$Q$3,Data[Index]&amp;Data[Valid Test, Can be used for conformity (Y/N)],Data[l/100km])</f>
        <v>#N/A</v>
      </c>
      <c r="P1655" s="138" t="e">
        <f>_xlfn.XLOOKUP($A1655,Data[Index],Data[Comments])</f>
        <v>#N/A</v>
      </c>
    </row>
    <row r="1656" spans="1:16" x14ac:dyDescent="0.2">
      <c r="A1656" s="129"/>
      <c r="B1656" s="129"/>
      <c r="C1656" s="129" t="e" cm="1">
        <f t="array" ref="C1656">_xlfn.XLOOKUP($A1656&amp;$Q$3&amp;$R$3,Data[Index]&amp;Data[Valid Test, Can be used for conformity (Y/N)]&amp;Data[Cycle],Data[Test Name])</f>
        <v>#N/A</v>
      </c>
      <c r="D1656" s="167" t="e" cm="1">
        <f t="array" ref="D1656">_xlfn.XLOOKUP($A1656&amp;$Q$3&amp;$R$3,Data[Index]&amp;Data[Valid Test, Can be used for conformity (Y/N)]&amp;Data[Cycle],Data[Mileage (Miles)])</f>
        <v>#N/A</v>
      </c>
      <c r="E1656" s="130" t="e" cm="1">
        <f t="array" ref="E1656">_xlfn.XLOOKUP($A1656&amp;$Q$3&amp;$R$3,Data[Index]&amp;Data[Valid Test, Can be used for conformity (Y/N)]&amp;Data[Cycle],Data[Date])</f>
        <v>#N/A</v>
      </c>
      <c r="F1656" s="129" t="e" cm="1">
        <f t="array" ref="F1656">_xlfn.XLOOKUP($A1656&amp;$Q$3&amp;$R$3,Data[Index]&amp;Data[Valid Test, Can be used for conformity (Y/N)]&amp;Data[Cycle],Data[CO/km (mg)])</f>
        <v>#N/A</v>
      </c>
      <c r="G1656" s="129" t="e" cm="1">
        <f t="array" ref="G1656">_xlfn.XLOOKUP($A1656&amp;$Q$3,Data[Index]&amp;Data[Valid Test, Can be used for conformity (Y/N)],Data[CO2/km (g)])</f>
        <v>#N/A</v>
      </c>
      <c r="H1656" s="129" t="e" cm="1">
        <f t="array" ref="H1656">_xlfn.XLOOKUP($A1656&amp;$Q$3,Data[Index]&amp;Data[Valid Test, Can be used for conformity (Y/N)],Data[THC/km (mg)])</f>
        <v>#N/A</v>
      </c>
      <c r="I1656" s="129" t="e" cm="1">
        <f t="array" ref="I1656">_xlfn.XLOOKUP($A1656&amp;$Q$3,Data[Index]&amp;Data[Valid Test, Can be used for conformity (Y/N)],Data[NOx/km (mg)])</f>
        <v>#N/A</v>
      </c>
      <c r="J1656" s="129" t="e" cm="1">
        <f t="array" ref="J1656">_xlfn.XLOOKUP($A1656&amp;$Q$3,Data[Index]&amp;Data[Valid Test, Can be used for conformity (Y/N)],Data[THC + NOx/km (mg)])</f>
        <v>#N/A</v>
      </c>
      <c r="K1656" s="142" t="e" cm="1">
        <f t="array" ref="K1656">_xlfn.XLOOKUP($A1656&amp;$Q$3,Data[Index]&amp;Data[Valid Test, Can be used for conformity (Y/N)],Data[PN/km ('#)])</f>
        <v>#N/A</v>
      </c>
      <c r="L1656" s="129" t="e" cm="1">
        <f t="array" ref="L1656">_xlfn.XLOOKUP($A1656&amp;$Q$3,Data[Index]&amp;Data[Valid Test, Can be used for conformity (Y/N)],Data[PM/km (mg)])</f>
        <v>#N/A</v>
      </c>
      <c r="M1656" s="126" t="e" cm="1">
        <f t="array" ref="M1656">_xlfn.XLOOKUP($A1656&amp;$Q$3,Data[Index]&amp;Data[Valid Test, Can be used for conformity (Y/N)],Data[CH4 (mg/km)])</f>
        <v>#N/A</v>
      </c>
      <c r="N1656" s="126" t="e" cm="1">
        <f t="array" ref="N1656">_xlfn.XLOOKUP($A1656&amp;$Q$3,Data[Index]&amp;Data[Valid Test, Can be used for conformity (Y/N)],Data[N20 (mg/km)])</f>
        <v>#N/A</v>
      </c>
      <c r="O1656" s="129" t="e" cm="1">
        <f t="array" ref="O1656">_xlfn.XLOOKUP($A1656&amp;$Q$3,Data[Index]&amp;Data[Valid Test, Can be used for conformity (Y/N)],Data[l/100km])</f>
        <v>#N/A</v>
      </c>
      <c r="P1656" s="138" t="e">
        <f>_xlfn.XLOOKUP($A1656,Data[Index],Data[Comments])</f>
        <v>#N/A</v>
      </c>
    </row>
    <row r="1657" spans="1:16" x14ac:dyDescent="0.2">
      <c r="A1657" s="129"/>
      <c r="B1657" s="129"/>
      <c r="C1657" s="129" t="e" cm="1">
        <f t="array" ref="C1657">_xlfn.XLOOKUP($A1657&amp;$Q$3&amp;$R$3,Data[Index]&amp;Data[Valid Test, Can be used for conformity (Y/N)]&amp;Data[Cycle],Data[Test Name])</f>
        <v>#N/A</v>
      </c>
      <c r="D1657" s="167" t="e" cm="1">
        <f t="array" ref="D1657">_xlfn.XLOOKUP($A1657&amp;$Q$3&amp;$R$3,Data[Index]&amp;Data[Valid Test, Can be used for conformity (Y/N)]&amp;Data[Cycle],Data[Mileage (Miles)])</f>
        <v>#N/A</v>
      </c>
      <c r="E1657" s="130" t="e" cm="1">
        <f t="array" ref="E1657">_xlfn.XLOOKUP($A1657&amp;$Q$3&amp;$R$3,Data[Index]&amp;Data[Valid Test, Can be used for conformity (Y/N)]&amp;Data[Cycle],Data[Date])</f>
        <v>#N/A</v>
      </c>
      <c r="F1657" s="129" t="e" cm="1">
        <f t="array" ref="F1657">_xlfn.XLOOKUP($A1657&amp;$Q$3&amp;$R$3,Data[Index]&amp;Data[Valid Test, Can be used for conformity (Y/N)]&amp;Data[Cycle],Data[CO/km (mg)])</f>
        <v>#N/A</v>
      </c>
      <c r="G1657" s="129" t="e" cm="1">
        <f t="array" ref="G1657">_xlfn.XLOOKUP($A1657&amp;$Q$3,Data[Index]&amp;Data[Valid Test, Can be used for conformity (Y/N)],Data[CO2/km (g)])</f>
        <v>#N/A</v>
      </c>
      <c r="H1657" s="129" t="e" cm="1">
        <f t="array" ref="H1657">_xlfn.XLOOKUP($A1657&amp;$Q$3,Data[Index]&amp;Data[Valid Test, Can be used for conformity (Y/N)],Data[THC/km (mg)])</f>
        <v>#N/A</v>
      </c>
      <c r="I1657" s="129" t="e" cm="1">
        <f t="array" ref="I1657">_xlfn.XLOOKUP($A1657&amp;$Q$3,Data[Index]&amp;Data[Valid Test, Can be used for conformity (Y/N)],Data[NOx/km (mg)])</f>
        <v>#N/A</v>
      </c>
      <c r="J1657" s="129" t="e" cm="1">
        <f t="array" ref="J1657">_xlfn.XLOOKUP($A1657&amp;$Q$3,Data[Index]&amp;Data[Valid Test, Can be used for conformity (Y/N)],Data[THC + NOx/km (mg)])</f>
        <v>#N/A</v>
      </c>
      <c r="K1657" s="142" t="e" cm="1">
        <f t="array" ref="K1657">_xlfn.XLOOKUP($A1657&amp;$Q$3,Data[Index]&amp;Data[Valid Test, Can be used for conformity (Y/N)],Data[PN/km ('#)])</f>
        <v>#N/A</v>
      </c>
      <c r="L1657" s="129" t="e" cm="1">
        <f t="array" ref="L1657">_xlfn.XLOOKUP($A1657&amp;$Q$3,Data[Index]&amp;Data[Valid Test, Can be used for conformity (Y/N)],Data[PM/km (mg)])</f>
        <v>#N/A</v>
      </c>
      <c r="M1657" s="126" t="e" cm="1">
        <f t="array" ref="M1657">_xlfn.XLOOKUP($A1657&amp;$Q$3,Data[Index]&amp;Data[Valid Test, Can be used for conformity (Y/N)],Data[CH4 (mg/km)])</f>
        <v>#N/A</v>
      </c>
      <c r="N1657" s="126" t="e" cm="1">
        <f t="array" ref="N1657">_xlfn.XLOOKUP($A1657&amp;$Q$3,Data[Index]&amp;Data[Valid Test, Can be used for conformity (Y/N)],Data[N20 (mg/km)])</f>
        <v>#N/A</v>
      </c>
      <c r="O1657" s="129" t="e" cm="1">
        <f t="array" ref="O1657">_xlfn.XLOOKUP($A1657&amp;$Q$3,Data[Index]&amp;Data[Valid Test, Can be used for conformity (Y/N)],Data[l/100km])</f>
        <v>#N/A</v>
      </c>
      <c r="P1657" s="138">
        <f>_xlfn.XLOOKUP($A1657,Data[Index],Data[Comments])</f>
        <v>0</v>
      </c>
    </row>
    <row r="1658" spans="1:16" x14ac:dyDescent="0.2">
      <c r="A1658" s="129"/>
      <c r="B1658" s="129"/>
      <c r="C1658" s="129" t="e" cm="1">
        <f t="array" ref="C1658">_xlfn.XLOOKUP($A1658&amp;$Q$3&amp;$R$3,Data[Index]&amp;Data[Valid Test, Can be used for conformity (Y/N)]&amp;Data[Cycle],Data[Test Name])</f>
        <v>#N/A</v>
      </c>
      <c r="D1658" s="167" t="e" cm="1">
        <f t="array" ref="D1658">_xlfn.XLOOKUP($A1658&amp;$Q$3&amp;$R$3,Data[Index]&amp;Data[Valid Test, Can be used for conformity (Y/N)]&amp;Data[Cycle],Data[Mileage (Miles)])</f>
        <v>#N/A</v>
      </c>
      <c r="E1658" s="130" t="e" cm="1">
        <f t="array" ref="E1658">_xlfn.XLOOKUP($A1658&amp;$Q$3&amp;$R$3,Data[Index]&amp;Data[Valid Test, Can be used for conformity (Y/N)]&amp;Data[Cycle],Data[Date])</f>
        <v>#N/A</v>
      </c>
      <c r="F1658" s="129" t="e" cm="1">
        <f t="array" ref="F1658">_xlfn.XLOOKUP($A1658&amp;$Q$3&amp;$R$3,Data[Index]&amp;Data[Valid Test, Can be used for conformity (Y/N)]&amp;Data[Cycle],Data[CO/km (mg)])</f>
        <v>#N/A</v>
      </c>
      <c r="G1658" s="129" t="e" cm="1">
        <f t="array" ref="G1658">_xlfn.XLOOKUP($A1658&amp;$Q$3,Data[Index]&amp;Data[Valid Test, Can be used for conformity (Y/N)],Data[CO2/km (g)])</f>
        <v>#N/A</v>
      </c>
      <c r="H1658" s="129" t="e" cm="1">
        <f t="array" ref="H1658">_xlfn.XLOOKUP($A1658&amp;$Q$3,Data[Index]&amp;Data[Valid Test, Can be used for conformity (Y/N)],Data[THC/km (mg)])</f>
        <v>#N/A</v>
      </c>
      <c r="I1658" s="129" t="e" cm="1">
        <f t="array" ref="I1658">_xlfn.XLOOKUP($A1658&amp;$Q$3,Data[Index]&amp;Data[Valid Test, Can be used for conformity (Y/N)],Data[NOx/km (mg)])</f>
        <v>#N/A</v>
      </c>
      <c r="J1658" s="129" t="e" cm="1">
        <f t="array" ref="J1658">_xlfn.XLOOKUP($A1658&amp;$Q$3,Data[Index]&amp;Data[Valid Test, Can be used for conformity (Y/N)],Data[THC + NOx/km (mg)])</f>
        <v>#N/A</v>
      </c>
      <c r="K1658" s="142" t="e" cm="1">
        <f t="array" ref="K1658">_xlfn.XLOOKUP($A1658&amp;$Q$3,Data[Index]&amp;Data[Valid Test, Can be used for conformity (Y/N)],Data[PN/km ('#)])</f>
        <v>#N/A</v>
      </c>
      <c r="L1658" s="129" t="e" cm="1">
        <f t="array" ref="L1658">_xlfn.XLOOKUP($A1658&amp;$Q$3,Data[Index]&amp;Data[Valid Test, Can be used for conformity (Y/N)],Data[PM/km (mg)])</f>
        <v>#N/A</v>
      </c>
      <c r="M1658" s="126" t="e" cm="1">
        <f t="array" ref="M1658">_xlfn.XLOOKUP($A1658&amp;$Q$3,Data[Index]&amp;Data[Valid Test, Can be used for conformity (Y/N)],Data[CH4 (mg/km)])</f>
        <v>#N/A</v>
      </c>
      <c r="N1658" s="126" t="e" cm="1">
        <f t="array" ref="N1658">_xlfn.XLOOKUP($A1658&amp;$Q$3,Data[Index]&amp;Data[Valid Test, Can be used for conformity (Y/N)],Data[N20 (mg/km)])</f>
        <v>#N/A</v>
      </c>
      <c r="O1658" s="129" t="e" cm="1">
        <f t="array" ref="O1658">_xlfn.XLOOKUP($A1658&amp;$Q$3,Data[Index]&amp;Data[Valid Test, Can be used for conformity (Y/N)],Data[l/100km])</f>
        <v>#N/A</v>
      </c>
      <c r="P1658" s="138">
        <f>_xlfn.XLOOKUP($A1658,Data[Index],Data[Comments])</f>
        <v>0</v>
      </c>
    </row>
    <row r="1659" spans="1:16" x14ac:dyDescent="0.2">
      <c r="A1659" s="129"/>
      <c r="B1659" s="129"/>
      <c r="C1659" s="129" t="e" cm="1">
        <f t="array" ref="C1659">_xlfn.XLOOKUP($A1659&amp;$Q$3&amp;$R$3,Data[Index]&amp;Data[Valid Test, Can be used for conformity (Y/N)]&amp;Data[Cycle],Data[Test Name])</f>
        <v>#N/A</v>
      </c>
      <c r="D1659" s="167" t="e" cm="1">
        <f t="array" ref="D1659">_xlfn.XLOOKUP($A1659&amp;$Q$3&amp;$R$3,Data[Index]&amp;Data[Valid Test, Can be used for conformity (Y/N)]&amp;Data[Cycle],Data[Mileage (Miles)])</f>
        <v>#N/A</v>
      </c>
      <c r="E1659" s="130" t="e" cm="1">
        <f t="array" ref="E1659">_xlfn.XLOOKUP($A1659&amp;$Q$3&amp;$R$3,Data[Index]&amp;Data[Valid Test, Can be used for conformity (Y/N)]&amp;Data[Cycle],Data[Date])</f>
        <v>#N/A</v>
      </c>
      <c r="F1659" s="129" t="e" cm="1">
        <f t="array" ref="F1659">_xlfn.XLOOKUP($A1659&amp;$Q$3&amp;$R$3,Data[Index]&amp;Data[Valid Test, Can be used for conformity (Y/N)]&amp;Data[Cycle],Data[CO/km (mg)])</f>
        <v>#N/A</v>
      </c>
      <c r="G1659" s="129" t="e" cm="1">
        <f t="array" ref="G1659">_xlfn.XLOOKUP($A1659&amp;$Q$3,Data[Index]&amp;Data[Valid Test, Can be used for conformity (Y/N)],Data[CO2/km (g)])</f>
        <v>#N/A</v>
      </c>
      <c r="H1659" s="129" t="e" cm="1">
        <f t="array" ref="H1659">_xlfn.XLOOKUP($A1659&amp;$Q$3,Data[Index]&amp;Data[Valid Test, Can be used for conformity (Y/N)],Data[THC/km (mg)])</f>
        <v>#N/A</v>
      </c>
      <c r="I1659" s="129" t="e" cm="1">
        <f t="array" ref="I1659">_xlfn.XLOOKUP($A1659&amp;$Q$3,Data[Index]&amp;Data[Valid Test, Can be used for conformity (Y/N)],Data[NOx/km (mg)])</f>
        <v>#N/A</v>
      </c>
      <c r="J1659" s="129" t="e" cm="1">
        <f t="array" ref="J1659">_xlfn.XLOOKUP($A1659&amp;$Q$3,Data[Index]&amp;Data[Valid Test, Can be used for conformity (Y/N)],Data[THC + NOx/km (mg)])</f>
        <v>#N/A</v>
      </c>
      <c r="K1659" s="142" t="e" cm="1">
        <f t="array" ref="K1659">_xlfn.XLOOKUP($A1659&amp;$Q$3,Data[Index]&amp;Data[Valid Test, Can be used for conformity (Y/N)],Data[PN/km ('#)])</f>
        <v>#N/A</v>
      </c>
      <c r="L1659" s="129" t="e" cm="1">
        <f t="array" ref="L1659">_xlfn.XLOOKUP($A1659&amp;$Q$3,Data[Index]&amp;Data[Valid Test, Can be used for conformity (Y/N)],Data[PM/km (mg)])</f>
        <v>#N/A</v>
      </c>
      <c r="M1659" s="126" t="e" cm="1">
        <f t="array" ref="M1659">_xlfn.XLOOKUP($A1659&amp;$Q$3,Data[Index]&amp;Data[Valid Test, Can be used for conformity (Y/N)],Data[CH4 (mg/km)])</f>
        <v>#N/A</v>
      </c>
      <c r="N1659" s="126" t="e" cm="1">
        <f t="array" ref="N1659">_xlfn.XLOOKUP($A1659&amp;$Q$3,Data[Index]&amp;Data[Valid Test, Can be used for conformity (Y/N)],Data[N20 (mg/km)])</f>
        <v>#N/A</v>
      </c>
      <c r="O1659" s="129" t="e" cm="1">
        <f t="array" ref="O1659">_xlfn.XLOOKUP($A1659&amp;$Q$3,Data[Index]&amp;Data[Valid Test, Can be used for conformity (Y/N)],Data[l/100km])</f>
        <v>#N/A</v>
      </c>
      <c r="P1659" s="138" t="e">
        <f>_xlfn.XLOOKUP($A1659,Data[Index],Data[Comments])</f>
        <v>#N/A</v>
      </c>
    </row>
    <row r="1660" spans="1:16" x14ac:dyDescent="0.2">
      <c r="A1660" s="129"/>
      <c r="B1660" s="129"/>
      <c r="C1660" s="129" t="e" cm="1">
        <f t="array" ref="C1660">_xlfn.XLOOKUP($A1660&amp;$Q$3&amp;$R$3,Data[Index]&amp;Data[Valid Test, Can be used for conformity (Y/N)]&amp;Data[Cycle],Data[Test Name])</f>
        <v>#N/A</v>
      </c>
      <c r="D1660" s="167" t="e" cm="1">
        <f t="array" ref="D1660">_xlfn.XLOOKUP($A1660&amp;$Q$3&amp;$R$3,Data[Index]&amp;Data[Valid Test, Can be used for conformity (Y/N)]&amp;Data[Cycle],Data[Mileage (Miles)])</f>
        <v>#N/A</v>
      </c>
      <c r="E1660" s="130" t="e" cm="1">
        <f t="array" ref="E1660">_xlfn.XLOOKUP($A1660&amp;$Q$3&amp;$R$3,Data[Index]&amp;Data[Valid Test, Can be used for conformity (Y/N)]&amp;Data[Cycle],Data[Date])</f>
        <v>#N/A</v>
      </c>
      <c r="F1660" s="129" t="e" cm="1">
        <f t="array" ref="F1660">_xlfn.XLOOKUP($A1660&amp;$Q$3&amp;$R$3,Data[Index]&amp;Data[Valid Test, Can be used for conformity (Y/N)]&amp;Data[Cycle],Data[CO/km (mg)])</f>
        <v>#N/A</v>
      </c>
      <c r="G1660" s="129" t="e" cm="1">
        <f t="array" ref="G1660">_xlfn.XLOOKUP($A1660&amp;$Q$3,Data[Index]&amp;Data[Valid Test, Can be used for conformity (Y/N)],Data[CO2/km (g)])</f>
        <v>#N/A</v>
      </c>
      <c r="H1660" s="129" t="e" cm="1">
        <f t="array" ref="H1660">_xlfn.XLOOKUP($A1660&amp;$Q$3,Data[Index]&amp;Data[Valid Test, Can be used for conformity (Y/N)],Data[THC/km (mg)])</f>
        <v>#N/A</v>
      </c>
      <c r="I1660" s="129" t="e" cm="1">
        <f t="array" ref="I1660">_xlfn.XLOOKUP($A1660&amp;$Q$3,Data[Index]&amp;Data[Valid Test, Can be used for conformity (Y/N)],Data[NOx/km (mg)])</f>
        <v>#N/A</v>
      </c>
      <c r="J1660" s="129" t="e" cm="1">
        <f t="array" ref="J1660">_xlfn.XLOOKUP($A1660&amp;$Q$3,Data[Index]&amp;Data[Valid Test, Can be used for conformity (Y/N)],Data[THC + NOx/km (mg)])</f>
        <v>#N/A</v>
      </c>
      <c r="K1660" s="142" t="e" cm="1">
        <f t="array" ref="K1660">_xlfn.XLOOKUP($A1660&amp;$Q$3,Data[Index]&amp;Data[Valid Test, Can be used for conformity (Y/N)],Data[PN/km ('#)])</f>
        <v>#N/A</v>
      </c>
      <c r="L1660" s="129" t="e" cm="1">
        <f t="array" ref="L1660">_xlfn.XLOOKUP($A1660&amp;$Q$3,Data[Index]&amp;Data[Valid Test, Can be used for conformity (Y/N)],Data[PM/km (mg)])</f>
        <v>#N/A</v>
      </c>
      <c r="M1660" s="126" t="e" cm="1">
        <f t="array" ref="M1660">_xlfn.XLOOKUP($A1660&amp;$Q$3,Data[Index]&amp;Data[Valid Test, Can be used for conformity (Y/N)],Data[CH4 (mg/km)])</f>
        <v>#N/A</v>
      </c>
      <c r="N1660" s="126" t="e" cm="1">
        <f t="array" ref="N1660">_xlfn.XLOOKUP($A1660&amp;$Q$3,Data[Index]&amp;Data[Valid Test, Can be used for conformity (Y/N)],Data[N20 (mg/km)])</f>
        <v>#N/A</v>
      </c>
      <c r="O1660" s="129" t="e" cm="1">
        <f t="array" ref="O1660">_xlfn.XLOOKUP($A1660&amp;$Q$3,Data[Index]&amp;Data[Valid Test, Can be used for conformity (Y/N)],Data[l/100km])</f>
        <v>#N/A</v>
      </c>
      <c r="P1660" s="138">
        <f>_xlfn.XLOOKUP($A1660,Data[Index],Data[Comments])</f>
        <v>0</v>
      </c>
    </row>
    <row r="1661" spans="1:16" x14ac:dyDescent="0.2">
      <c r="A1661" s="129"/>
      <c r="B1661" s="129"/>
      <c r="C1661" s="129" t="e" cm="1">
        <f t="array" ref="C1661">_xlfn.XLOOKUP($A1661&amp;$Q$3&amp;$R$3,Data[Index]&amp;Data[Valid Test, Can be used for conformity (Y/N)]&amp;Data[Cycle],Data[Test Name])</f>
        <v>#N/A</v>
      </c>
      <c r="D1661" s="167" t="e" cm="1">
        <f t="array" ref="D1661">_xlfn.XLOOKUP($A1661&amp;$Q$3&amp;$R$3,Data[Index]&amp;Data[Valid Test, Can be used for conformity (Y/N)]&amp;Data[Cycle],Data[Mileage (Miles)])</f>
        <v>#N/A</v>
      </c>
      <c r="E1661" s="130" t="e" cm="1">
        <f t="array" ref="E1661">_xlfn.XLOOKUP($A1661&amp;$Q$3&amp;$R$3,Data[Index]&amp;Data[Valid Test, Can be used for conformity (Y/N)]&amp;Data[Cycle],Data[Date])</f>
        <v>#N/A</v>
      </c>
      <c r="F1661" s="129" t="e" cm="1">
        <f t="array" ref="F1661">_xlfn.XLOOKUP($A1661&amp;$Q$3&amp;$R$3,Data[Index]&amp;Data[Valid Test, Can be used for conformity (Y/N)]&amp;Data[Cycle],Data[CO/km (mg)])</f>
        <v>#N/A</v>
      </c>
      <c r="G1661" s="129" t="e" cm="1">
        <f t="array" ref="G1661">_xlfn.XLOOKUP($A1661&amp;$Q$3,Data[Index]&amp;Data[Valid Test, Can be used for conformity (Y/N)],Data[CO2/km (g)])</f>
        <v>#N/A</v>
      </c>
      <c r="H1661" s="129" t="e" cm="1">
        <f t="array" ref="H1661">_xlfn.XLOOKUP($A1661&amp;$Q$3,Data[Index]&amp;Data[Valid Test, Can be used for conformity (Y/N)],Data[THC/km (mg)])</f>
        <v>#N/A</v>
      </c>
      <c r="I1661" s="129" t="e" cm="1">
        <f t="array" ref="I1661">_xlfn.XLOOKUP($A1661&amp;$Q$3,Data[Index]&amp;Data[Valid Test, Can be used for conformity (Y/N)],Data[NOx/km (mg)])</f>
        <v>#N/A</v>
      </c>
      <c r="J1661" s="129" t="e" cm="1">
        <f t="array" ref="J1661">_xlfn.XLOOKUP($A1661&amp;$Q$3,Data[Index]&amp;Data[Valid Test, Can be used for conformity (Y/N)],Data[THC + NOx/km (mg)])</f>
        <v>#N/A</v>
      </c>
      <c r="K1661" s="142" t="e" cm="1">
        <f t="array" ref="K1661">_xlfn.XLOOKUP($A1661&amp;$Q$3,Data[Index]&amp;Data[Valid Test, Can be used for conformity (Y/N)],Data[PN/km ('#)])</f>
        <v>#N/A</v>
      </c>
      <c r="L1661" s="129" t="e" cm="1">
        <f t="array" ref="L1661">_xlfn.XLOOKUP($A1661&amp;$Q$3,Data[Index]&amp;Data[Valid Test, Can be used for conformity (Y/N)],Data[PM/km (mg)])</f>
        <v>#N/A</v>
      </c>
      <c r="M1661" s="126" t="e" cm="1">
        <f t="array" ref="M1661">_xlfn.XLOOKUP($A1661&amp;$Q$3,Data[Index]&amp;Data[Valid Test, Can be used for conformity (Y/N)],Data[CH4 (mg/km)])</f>
        <v>#N/A</v>
      </c>
      <c r="N1661" s="126" t="e" cm="1">
        <f t="array" ref="N1661">_xlfn.XLOOKUP($A1661&amp;$Q$3,Data[Index]&amp;Data[Valid Test, Can be used for conformity (Y/N)],Data[N20 (mg/km)])</f>
        <v>#N/A</v>
      </c>
      <c r="O1661" s="129" t="e" cm="1">
        <f t="array" ref="O1661">_xlfn.XLOOKUP($A1661&amp;$Q$3,Data[Index]&amp;Data[Valid Test, Can be used for conformity (Y/N)],Data[l/100km])</f>
        <v>#N/A</v>
      </c>
      <c r="P1661" s="138">
        <f>_xlfn.XLOOKUP($A1661,Data[Index],Data[Comments])</f>
        <v>0</v>
      </c>
    </row>
    <row r="1662" spans="1:16" x14ac:dyDescent="0.2">
      <c r="A1662" s="129"/>
      <c r="B1662" s="129"/>
      <c r="C1662" s="129" t="e" cm="1">
        <f t="array" ref="C1662">_xlfn.XLOOKUP($A1662&amp;$Q$3&amp;$R$3,Data[Index]&amp;Data[Valid Test, Can be used for conformity (Y/N)]&amp;Data[Cycle],Data[Test Name])</f>
        <v>#N/A</v>
      </c>
      <c r="D1662" s="167" t="e" cm="1">
        <f t="array" ref="D1662">_xlfn.XLOOKUP($A1662&amp;$Q$3&amp;$R$3,Data[Index]&amp;Data[Valid Test, Can be used for conformity (Y/N)]&amp;Data[Cycle],Data[Mileage (Miles)])</f>
        <v>#N/A</v>
      </c>
      <c r="E1662" s="130" t="e" cm="1">
        <f t="array" ref="E1662">_xlfn.XLOOKUP($A1662&amp;$Q$3&amp;$R$3,Data[Index]&amp;Data[Valid Test, Can be used for conformity (Y/N)]&amp;Data[Cycle],Data[Date])</f>
        <v>#N/A</v>
      </c>
      <c r="F1662" s="129" t="e" cm="1">
        <f t="array" ref="F1662">_xlfn.XLOOKUP($A1662&amp;$Q$3&amp;$R$3,Data[Index]&amp;Data[Valid Test, Can be used for conformity (Y/N)]&amp;Data[Cycle],Data[CO/km (mg)])</f>
        <v>#N/A</v>
      </c>
      <c r="G1662" s="129" t="e" cm="1">
        <f t="array" ref="G1662">_xlfn.XLOOKUP($A1662&amp;$Q$3,Data[Index]&amp;Data[Valid Test, Can be used for conformity (Y/N)],Data[CO2/km (g)])</f>
        <v>#N/A</v>
      </c>
      <c r="H1662" s="129" t="e" cm="1">
        <f t="array" ref="H1662">_xlfn.XLOOKUP($A1662&amp;$Q$3,Data[Index]&amp;Data[Valid Test, Can be used for conformity (Y/N)],Data[THC/km (mg)])</f>
        <v>#N/A</v>
      </c>
      <c r="I1662" s="129" t="e" cm="1">
        <f t="array" ref="I1662">_xlfn.XLOOKUP($A1662&amp;$Q$3,Data[Index]&amp;Data[Valid Test, Can be used for conformity (Y/N)],Data[NOx/km (mg)])</f>
        <v>#N/A</v>
      </c>
      <c r="J1662" s="129" t="e" cm="1">
        <f t="array" ref="J1662">_xlfn.XLOOKUP($A1662&amp;$Q$3,Data[Index]&amp;Data[Valid Test, Can be used for conformity (Y/N)],Data[THC + NOx/km (mg)])</f>
        <v>#N/A</v>
      </c>
      <c r="K1662" s="142" t="e" cm="1">
        <f t="array" ref="K1662">_xlfn.XLOOKUP($A1662&amp;$Q$3,Data[Index]&amp;Data[Valid Test, Can be used for conformity (Y/N)],Data[PN/km ('#)])</f>
        <v>#N/A</v>
      </c>
      <c r="L1662" s="129" t="e" cm="1">
        <f t="array" ref="L1662">_xlfn.XLOOKUP($A1662&amp;$Q$3,Data[Index]&amp;Data[Valid Test, Can be used for conformity (Y/N)],Data[PM/km (mg)])</f>
        <v>#N/A</v>
      </c>
      <c r="M1662" s="126" t="e" cm="1">
        <f t="array" ref="M1662">_xlfn.XLOOKUP($A1662&amp;$Q$3,Data[Index]&amp;Data[Valid Test, Can be used for conformity (Y/N)],Data[CH4 (mg/km)])</f>
        <v>#N/A</v>
      </c>
      <c r="N1662" s="126" t="e" cm="1">
        <f t="array" ref="N1662">_xlfn.XLOOKUP($A1662&amp;$Q$3,Data[Index]&amp;Data[Valid Test, Can be used for conformity (Y/N)],Data[N20 (mg/km)])</f>
        <v>#N/A</v>
      </c>
      <c r="O1662" s="129" t="e" cm="1">
        <f t="array" ref="O1662">_xlfn.XLOOKUP($A1662&amp;$Q$3,Data[Index]&amp;Data[Valid Test, Can be used for conformity (Y/N)],Data[l/100km])</f>
        <v>#N/A</v>
      </c>
      <c r="P1662" s="138" t="e">
        <f>_xlfn.XLOOKUP($A1662,Data[Index],Data[Comments])</f>
        <v>#N/A</v>
      </c>
    </row>
    <row r="1663" spans="1:16" x14ac:dyDescent="0.2">
      <c r="A1663" s="129"/>
      <c r="B1663" s="129"/>
      <c r="C1663" s="129" t="e" cm="1">
        <f t="array" ref="C1663">_xlfn.XLOOKUP($A1663&amp;$Q$3&amp;$R$3,Data[Index]&amp;Data[Valid Test, Can be used for conformity (Y/N)]&amp;Data[Cycle],Data[Test Name])</f>
        <v>#N/A</v>
      </c>
      <c r="D1663" s="167" t="e" cm="1">
        <f t="array" ref="D1663">_xlfn.XLOOKUP($A1663&amp;$Q$3&amp;$R$3,Data[Index]&amp;Data[Valid Test, Can be used for conformity (Y/N)]&amp;Data[Cycle],Data[Mileage (Miles)])</f>
        <v>#N/A</v>
      </c>
      <c r="E1663" s="130" t="e" cm="1">
        <f t="array" ref="E1663">_xlfn.XLOOKUP($A1663&amp;$Q$3&amp;$R$3,Data[Index]&amp;Data[Valid Test, Can be used for conformity (Y/N)]&amp;Data[Cycle],Data[Date])</f>
        <v>#N/A</v>
      </c>
      <c r="F1663" s="129" t="e" cm="1">
        <f t="array" ref="F1663">_xlfn.XLOOKUP($A1663&amp;$Q$3&amp;$R$3,Data[Index]&amp;Data[Valid Test, Can be used for conformity (Y/N)]&amp;Data[Cycle],Data[CO/km (mg)])</f>
        <v>#N/A</v>
      </c>
      <c r="G1663" s="129" t="e" cm="1">
        <f t="array" ref="G1663">_xlfn.XLOOKUP($A1663&amp;$Q$3,Data[Index]&amp;Data[Valid Test, Can be used for conformity (Y/N)],Data[CO2/km (g)])</f>
        <v>#N/A</v>
      </c>
      <c r="H1663" s="129" t="e" cm="1">
        <f t="array" ref="H1663">_xlfn.XLOOKUP($A1663&amp;$Q$3,Data[Index]&amp;Data[Valid Test, Can be used for conformity (Y/N)],Data[THC/km (mg)])</f>
        <v>#N/A</v>
      </c>
      <c r="I1663" s="129" t="e" cm="1">
        <f t="array" ref="I1663">_xlfn.XLOOKUP($A1663&amp;$Q$3,Data[Index]&amp;Data[Valid Test, Can be used for conformity (Y/N)],Data[NOx/km (mg)])</f>
        <v>#N/A</v>
      </c>
      <c r="J1663" s="129" t="e" cm="1">
        <f t="array" ref="J1663">_xlfn.XLOOKUP($A1663&amp;$Q$3,Data[Index]&amp;Data[Valid Test, Can be used for conformity (Y/N)],Data[THC + NOx/km (mg)])</f>
        <v>#N/A</v>
      </c>
      <c r="K1663" s="142" t="e" cm="1">
        <f t="array" ref="K1663">_xlfn.XLOOKUP($A1663&amp;$Q$3,Data[Index]&amp;Data[Valid Test, Can be used for conformity (Y/N)],Data[PN/km ('#)])</f>
        <v>#N/A</v>
      </c>
      <c r="L1663" s="129" t="e" cm="1">
        <f t="array" ref="L1663">_xlfn.XLOOKUP($A1663&amp;$Q$3,Data[Index]&amp;Data[Valid Test, Can be used for conformity (Y/N)],Data[PM/km (mg)])</f>
        <v>#N/A</v>
      </c>
      <c r="M1663" s="126" t="e" cm="1">
        <f t="array" ref="M1663">_xlfn.XLOOKUP($A1663&amp;$Q$3,Data[Index]&amp;Data[Valid Test, Can be used for conformity (Y/N)],Data[CH4 (mg/km)])</f>
        <v>#N/A</v>
      </c>
      <c r="N1663" s="126" t="e" cm="1">
        <f t="array" ref="N1663">_xlfn.XLOOKUP($A1663&amp;$Q$3,Data[Index]&amp;Data[Valid Test, Can be used for conformity (Y/N)],Data[N20 (mg/km)])</f>
        <v>#N/A</v>
      </c>
      <c r="O1663" s="129" t="e" cm="1">
        <f t="array" ref="O1663">_xlfn.XLOOKUP($A1663&amp;$Q$3,Data[Index]&amp;Data[Valid Test, Can be used for conformity (Y/N)],Data[l/100km])</f>
        <v>#N/A</v>
      </c>
      <c r="P1663" s="138" t="e">
        <f>_xlfn.XLOOKUP($A1663,Data[Index],Data[Comments])</f>
        <v>#N/A</v>
      </c>
    </row>
    <row r="1664" spans="1:16" x14ac:dyDescent="0.2">
      <c r="A1664" s="129"/>
      <c r="B1664" s="129"/>
      <c r="C1664" s="129" t="e" cm="1">
        <f t="array" ref="C1664">_xlfn.XLOOKUP($A1664&amp;$Q$3&amp;$R$3,Data[Index]&amp;Data[Valid Test, Can be used for conformity (Y/N)]&amp;Data[Cycle],Data[Test Name])</f>
        <v>#N/A</v>
      </c>
      <c r="D1664" s="167" t="e" cm="1">
        <f t="array" ref="D1664">_xlfn.XLOOKUP($A1664&amp;$Q$3&amp;$R$3,Data[Index]&amp;Data[Valid Test, Can be used for conformity (Y/N)]&amp;Data[Cycle],Data[Mileage (Miles)])</f>
        <v>#N/A</v>
      </c>
      <c r="E1664" s="130" t="e" cm="1">
        <f t="array" ref="E1664">_xlfn.XLOOKUP($A1664&amp;$Q$3&amp;$R$3,Data[Index]&amp;Data[Valid Test, Can be used for conformity (Y/N)]&amp;Data[Cycle],Data[Date])</f>
        <v>#N/A</v>
      </c>
      <c r="F1664" s="129" t="e" cm="1">
        <f t="array" ref="F1664">_xlfn.XLOOKUP($A1664&amp;$Q$3&amp;$R$3,Data[Index]&amp;Data[Valid Test, Can be used for conformity (Y/N)]&amp;Data[Cycle],Data[CO/km (mg)])</f>
        <v>#N/A</v>
      </c>
      <c r="G1664" s="129" t="e" cm="1">
        <f t="array" ref="G1664">_xlfn.XLOOKUP($A1664&amp;$Q$3,Data[Index]&amp;Data[Valid Test, Can be used for conformity (Y/N)],Data[CO2/km (g)])</f>
        <v>#N/A</v>
      </c>
      <c r="H1664" s="129" t="e" cm="1">
        <f t="array" ref="H1664">_xlfn.XLOOKUP($A1664&amp;$Q$3,Data[Index]&amp;Data[Valid Test, Can be used for conformity (Y/N)],Data[THC/km (mg)])</f>
        <v>#N/A</v>
      </c>
      <c r="I1664" s="129" t="e" cm="1">
        <f t="array" ref="I1664">_xlfn.XLOOKUP($A1664&amp;$Q$3,Data[Index]&amp;Data[Valid Test, Can be used for conformity (Y/N)],Data[NOx/km (mg)])</f>
        <v>#N/A</v>
      </c>
      <c r="J1664" s="129" t="e" cm="1">
        <f t="array" ref="J1664">_xlfn.XLOOKUP($A1664&amp;$Q$3,Data[Index]&amp;Data[Valid Test, Can be used for conformity (Y/N)],Data[THC + NOx/km (mg)])</f>
        <v>#N/A</v>
      </c>
      <c r="K1664" s="142" t="e" cm="1">
        <f t="array" ref="K1664">_xlfn.XLOOKUP($A1664&amp;$Q$3,Data[Index]&amp;Data[Valid Test, Can be used for conformity (Y/N)],Data[PN/km ('#)])</f>
        <v>#N/A</v>
      </c>
      <c r="L1664" s="129" t="e" cm="1">
        <f t="array" ref="L1664">_xlfn.XLOOKUP($A1664&amp;$Q$3,Data[Index]&amp;Data[Valid Test, Can be used for conformity (Y/N)],Data[PM/km (mg)])</f>
        <v>#N/A</v>
      </c>
      <c r="M1664" s="126" t="e" cm="1">
        <f t="array" ref="M1664">_xlfn.XLOOKUP($A1664&amp;$Q$3,Data[Index]&amp;Data[Valid Test, Can be used for conformity (Y/N)],Data[CH4 (mg/km)])</f>
        <v>#N/A</v>
      </c>
      <c r="N1664" s="126" t="e" cm="1">
        <f t="array" ref="N1664">_xlfn.XLOOKUP($A1664&amp;$Q$3,Data[Index]&amp;Data[Valid Test, Can be used for conformity (Y/N)],Data[N20 (mg/km)])</f>
        <v>#N/A</v>
      </c>
      <c r="O1664" s="129" t="e" cm="1">
        <f t="array" ref="O1664">_xlfn.XLOOKUP($A1664&amp;$Q$3,Data[Index]&amp;Data[Valid Test, Can be used for conformity (Y/N)],Data[l/100km])</f>
        <v>#N/A</v>
      </c>
      <c r="P1664" s="138" t="e">
        <f>_xlfn.XLOOKUP($A1664,Data[Index],Data[Comments])</f>
        <v>#N/A</v>
      </c>
    </row>
    <row r="1665" spans="1:16" x14ac:dyDescent="0.2">
      <c r="A1665" s="129"/>
      <c r="B1665" s="129"/>
      <c r="C1665" s="129" t="e" cm="1">
        <f t="array" ref="C1665">_xlfn.XLOOKUP($A1665&amp;$Q$3&amp;$R$3,Data[Index]&amp;Data[Valid Test, Can be used for conformity (Y/N)]&amp;Data[Cycle],Data[Test Name])</f>
        <v>#N/A</v>
      </c>
      <c r="D1665" s="167" t="e" cm="1">
        <f t="array" ref="D1665">_xlfn.XLOOKUP($A1665&amp;$Q$3&amp;$R$3,Data[Index]&amp;Data[Valid Test, Can be used for conformity (Y/N)]&amp;Data[Cycle],Data[Mileage (Miles)])</f>
        <v>#N/A</v>
      </c>
      <c r="E1665" s="130" t="e" cm="1">
        <f t="array" ref="E1665">_xlfn.XLOOKUP($A1665&amp;$Q$3&amp;$R$3,Data[Index]&amp;Data[Valid Test, Can be used for conformity (Y/N)]&amp;Data[Cycle],Data[Date])</f>
        <v>#N/A</v>
      </c>
      <c r="F1665" s="129" t="e" cm="1">
        <f t="array" ref="F1665">_xlfn.XLOOKUP($A1665&amp;$Q$3&amp;$R$3,Data[Index]&amp;Data[Valid Test, Can be used for conformity (Y/N)]&amp;Data[Cycle],Data[CO/km (mg)])</f>
        <v>#N/A</v>
      </c>
      <c r="G1665" s="129" t="e" cm="1">
        <f t="array" ref="G1665">_xlfn.XLOOKUP($A1665&amp;$Q$3,Data[Index]&amp;Data[Valid Test, Can be used for conformity (Y/N)],Data[CO2/km (g)])</f>
        <v>#N/A</v>
      </c>
      <c r="H1665" s="129" t="e" cm="1">
        <f t="array" ref="H1665">_xlfn.XLOOKUP($A1665&amp;$Q$3,Data[Index]&amp;Data[Valid Test, Can be used for conformity (Y/N)],Data[THC/km (mg)])</f>
        <v>#N/A</v>
      </c>
      <c r="I1665" s="129" t="e" cm="1">
        <f t="array" ref="I1665">_xlfn.XLOOKUP($A1665&amp;$Q$3,Data[Index]&amp;Data[Valid Test, Can be used for conformity (Y/N)],Data[NOx/km (mg)])</f>
        <v>#N/A</v>
      </c>
      <c r="J1665" s="129" t="e" cm="1">
        <f t="array" ref="J1665">_xlfn.XLOOKUP($A1665&amp;$Q$3,Data[Index]&amp;Data[Valid Test, Can be used for conformity (Y/N)],Data[THC + NOx/km (mg)])</f>
        <v>#N/A</v>
      </c>
      <c r="K1665" s="142" t="e" cm="1">
        <f t="array" ref="K1665">_xlfn.XLOOKUP($A1665&amp;$Q$3,Data[Index]&amp;Data[Valid Test, Can be used for conformity (Y/N)],Data[PN/km ('#)])</f>
        <v>#N/A</v>
      </c>
      <c r="L1665" s="129" t="e" cm="1">
        <f t="array" ref="L1665">_xlfn.XLOOKUP($A1665&amp;$Q$3,Data[Index]&amp;Data[Valid Test, Can be used for conformity (Y/N)],Data[PM/km (mg)])</f>
        <v>#N/A</v>
      </c>
      <c r="M1665" s="126" t="e" cm="1">
        <f t="array" ref="M1665">_xlfn.XLOOKUP($A1665&amp;$Q$3,Data[Index]&amp;Data[Valid Test, Can be used for conformity (Y/N)],Data[CH4 (mg/km)])</f>
        <v>#N/A</v>
      </c>
      <c r="N1665" s="126" t="e" cm="1">
        <f t="array" ref="N1665">_xlfn.XLOOKUP($A1665&amp;$Q$3,Data[Index]&amp;Data[Valid Test, Can be used for conformity (Y/N)],Data[N20 (mg/km)])</f>
        <v>#N/A</v>
      </c>
      <c r="O1665" s="129" t="e" cm="1">
        <f t="array" ref="O1665">_xlfn.XLOOKUP($A1665&amp;$Q$3,Data[Index]&amp;Data[Valid Test, Can be used for conformity (Y/N)],Data[l/100km])</f>
        <v>#N/A</v>
      </c>
      <c r="P1665" s="138">
        <f>_xlfn.XLOOKUP($A1665,Data[Index],Data[Comments])</f>
        <v>0</v>
      </c>
    </row>
    <row r="1666" spans="1:16" x14ac:dyDescent="0.2">
      <c r="A1666" s="129"/>
      <c r="B1666" s="129"/>
      <c r="C1666" s="129" t="e" cm="1">
        <f t="array" ref="C1666">_xlfn.XLOOKUP($A1666&amp;$Q$3&amp;$R$3,Data[Index]&amp;Data[Valid Test, Can be used for conformity (Y/N)]&amp;Data[Cycle],Data[Test Name])</f>
        <v>#N/A</v>
      </c>
      <c r="D1666" s="167" t="e" cm="1">
        <f t="array" ref="D1666">_xlfn.XLOOKUP($A1666&amp;$Q$3&amp;$R$3,Data[Index]&amp;Data[Valid Test, Can be used for conformity (Y/N)]&amp;Data[Cycle],Data[Mileage (Miles)])</f>
        <v>#N/A</v>
      </c>
      <c r="E1666" s="130" t="e" cm="1">
        <f t="array" ref="E1666">_xlfn.XLOOKUP($A1666&amp;$Q$3&amp;$R$3,Data[Index]&amp;Data[Valid Test, Can be used for conformity (Y/N)]&amp;Data[Cycle],Data[Date])</f>
        <v>#N/A</v>
      </c>
      <c r="F1666" s="129" t="e" cm="1">
        <f t="array" ref="F1666">_xlfn.XLOOKUP($A1666&amp;$Q$3&amp;$R$3,Data[Index]&amp;Data[Valid Test, Can be used for conformity (Y/N)]&amp;Data[Cycle],Data[CO/km (mg)])</f>
        <v>#N/A</v>
      </c>
      <c r="G1666" s="129" t="e" cm="1">
        <f t="array" ref="G1666">_xlfn.XLOOKUP($A1666&amp;$Q$3,Data[Index]&amp;Data[Valid Test, Can be used for conformity (Y/N)],Data[CO2/km (g)])</f>
        <v>#N/A</v>
      </c>
      <c r="H1666" s="129" t="e" cm="1">
        <f t="array" ref="H1666">_xlfn.XLOOKUP($A1666&amp;$Q$3,Data[Index]&amp;Data[Valid Test, Can be used for conformity (Y/N)],Data[THC/km (mg)])</f>
        <v>#N/A</v>
      </c>
      <c r="I1666" s="129" t="e" cm="1">
        <f t="array" ref="I1666">_xlfn.XLOOKUP($A1666&amp;$Q$3,Data[Index]&amp;Data[Valid Test, Can be used for conformity (Y/N)],Data[NOx/km (mg)])</f>
        <v>#N/A</v>
      </c>
      <c r="J1666" s="129" t="e" cm="1">
        <f t="array" ref="J1666">_xlfn.XLOOKUP($A1666&amp;$Q$3,Data[Index]&amp;Data[Valid Test, Can be used for conformity (Y/N)],Data[THC + NOx/km (mg)])</f>
        <v>#N/A</v>
      </c>
      <c r="K1666" s="142" t="e" cm="1">
        <f t="array" ref="K1666">_xlfn.XLOOKUP($A1666&amp;$Q$3,Data[Index]&amp;Data[Valid Test, Can be used for conformity (Y/N)],Data[PN/km ('#)])</f>
        <v>#N/A</v>
      </c>
      <c r="L1666" s="129" t="e" cm="1">
        <f t="array" ref="L1666">_xlfn.XLOOKUP($A1666&amp;$Q$3,Data[Index]&amp;Data[Valid Test, Can be used for conformity (Y/N)],Data[PM/km (mg)])</f>
        <v>#N/A</v>
      </c>
      <c r="M1666" s="126" t="e" cm="1">
        <f t="array" ref="M1666">_xlfn.XLOOKUP($A1666&amp;$Q$3,Data[Index]&amp;Data[Valid Test, Can be used for conformity (Y/N)],Data[CH4 (mg/km)])</f>
        <v>#N/A</v>
      </c>
      <c r="N1666" s="126" t="e" cm="1">
        <f t="array" ref="N1666">_xlfn.XLOOKUP($A1666&amp;$Q$3,Data[Index]&amp;Data[Valid Test, Can be used for conformity (Y/N)],Data[N20 (mg/km)])</f>
        <v>#N/A</v>
      </c>
      <c r="O1666" s="129" t="e" cm="1">
        <f t="array" ref="O1666">_xlfn.XLOOKUP($A1666&amp;$Q$3,Data[Index]&amp;Data[Valid Test, Can be used for conformity (Y/N)],Data[l/100km])</f>
        <v>#N/A</v>
      </c>
      <c r="P1666" s="138">
        <f>_xlfn.XLOOKUP($A1666,Data[Index],Data[Comments])</f>
        <v>0</v>
      </c>
    </row>
    <row r="1667" spans="1:16" x14ac:dyDescent="0.2">
      <c r="A1667" s="129"/>
      <c r="B1667" s="129"/>
      <c r="C1667" s="129" t="e" cm="1">
        <f t="array" ref="C1667">_xlfn.XLOOKUP($A1667&amp;$Q$3&amp;$R$3,Data[Index]&amp;Data[Valid Test, Can be used for conformity (Y/N)]&amp;Data[Cycle],Data[Test Name])</f>
        <v>#N/A</v>
      </c>
      <c r="D1667" s="167" t="e" cm="1">
        <f t="array" ref="D1667">_xlfn.XLOOKUP($A1667&amp;$Q$3&amp;$R$3,Data[Index]&amp;Data[Valid Test, Can be used for conformity (Y/N)]&amp;Data[Cycle],Data[Mileage (Miles)])</f>
        <v>#N/A</v>
      </c>
      <c r="E1667" s="130" t="e" cm="1">
        <f t="array" ref="E1667">_xlfn.XLOOKUP($A1667&amp;$Q$3&amp;$R$3,Data[Index]&amp;Data[Valid Test, Can be used for conformity (Y/N)]&amp;Data[Cycle],Data[Date])</f>
        <v>#N/A</v>
      </c>
      <c r="F1667" s="129" t="e" cm="1">
        <f t="array" ref="F1667">_xlfn.XLOOKUP($A1667&amp;$Q$3&amp;$R$3,Data[Index]&amp;Data[Valid Test, Can be used for conformity (Y/N)]&amp;Data[Cycle],Data[CO/km (mg)])</f>
        <v>#N/A</v>
      </c>
      <c r="G1667" s="129" t="e" cm="1">
        <f t="array" ref="G1667">_xlfn.XLOOKUP($A1667&amp;$Q$3,Data[Index]&amp;Data[Valid Test, Can be used for conformity (Y/N)],Data[CO2/km (g)])</f>
        <v>#N/A</v>
      </c>
      <c r="H1667" s="129" t="e" cm="1">
        <f t="array" ref="H1667">_xlfn.XLOOKUP($A1667&amp;$Q$3,Data[Index]&amp;Data[Valid Test, Can be used for conformity (Y/N)],Data[THC/km (mg)])</f>
        <v>#N/A</v>
      </c>
      <c r="I1667" s="129" t="e" cm="1">
        <f t="array" ref="I1667">_xlfn.XLOOKUP($A1667&amp;$Q$3,Data[Index]&amp;Data[Valid Test, Can be used for conformity (Y/N)],Data[NOx/km (mg)])</f>
        <v>#N/A</v>
      </c>
      <c r="J1667" s="129" t="e" cm="1">
        <f t="array" ref="J1667">_xlfn.XLOOKUP($A1667&amp;$Q$3,Data[Index]&amp;Data[Valid Test, Can be used for conformity (Y/N)],Data[THC + NOx/km (mg)])</f>
        <v>#N/A</v>
      </c>
      <c r="K1667" s="142" t="e" cm="1">
        <f t="array" ref="K1667">_xlfn.XLOOKUP($A1667&amp;$Q$3,Data[Index]&amp;Data[Valid Test, Can be used for conformity (Y/N)],Data[PN/km ('#)])</f>
        <v>#N/A</v>
      </c>
      <c r="L1667" s="129" t="e" cm="1">
        <f t="array" ref="L1667">_xlfn.XLOOKUP($A1667&amp;$Q$3,Data[Index]&amp;Data[Valid Test, Can be used for conformity (Y/N)],Data[PM/km (mg)])</f>
        <v>#N/A</v>
      </c>
      <c r="M1667" s="126" t="e" cm="1">
        <f t="array" ref="M1667">_xlfn.XLOOKUP($A1667&amp;$Q$3,Data[Index]&amp;Data[Valid Test, Can be used for conformity (Y/N)],Data[CH4 (mg/km)])</f>
        <v>#N/A</v>
      </c>
      <c r="N1667" s="126" t="e" cm="1">
        <f t="array" ref="N1667">_xlfn.XLOOKUP($A1667&amp;$Q$3,Data[Index]&amp;Data[Valid Test, Can be used for conformity (Y/N)],Data[N20 (mg/km)])</f>
        <v>#N/A</v>
      </c>
      <c r="O1667" s="129" t="e" cm="1">
        <f t="array" ref="O1667">_xlfn.XLOOKUP($A1667&amp;$Q$3,Data[Index]&amp;Data[Valid Test, Can be used for conformity (Y/N)],Data[l/100km])</f>
        <v>#N/A</v>
      </c>
      <c r="P1667" s="138" t="e">
        <f>_xlfn.XLOOKUP($A1667,Data[Index],Data[Comments])</f>
        <v>#N/A</v>
      </c>
    </row>
    <row r="1668" spans="1:16" x14ac:dyDescent="0.2">
      <c r="A1668" s="129"/>
      <c r="B1668" s="129"/>
      <c r="C1668" s="129" t="e" cm="1">
        <f t="array" ref="C1668">_xlfn.XLOOKUP($A1668&amp;$Q$3&amp;$R$3,Data[Index]&amp;Data[Valid Test, Can be used for conformity (Y/N)]&amp;Data[Cycle],Data[Test Name])</f>
        <v>#N/A</v>
      </c>
      <c r="D1668" s="167" t="e" cm="1">
        <f t="array" ref="D1668">_xlfn.XLOOKUP($A1668&amp;$Q$3&amp;$R$3,Data[Index]&amp;Data[Valid Test, Can be used for conformity (Y/N)]&amp;Data[Cycle],Data[Mileage (Miles)])</f>
        <v>#N/A</v>
      </c>
      <c r="E1668" s="130" t="e" cm="1">
        <f t="array" ref="E1668">_xlfn.XLOOKUP($A1668&amp;$Q$3&amp;$R$3,Data[Index]&amp;Data[Valid Test, Can be used for conformity (Y/N)]&amp;Data[Cycle],Data[Date])</f>
        <v>#N/A</v>
      </c>
      <c r="F1668" s="129" t="e" cm="1">
        <f t="array" ref="F1668">_xlfn.XLOOKUP($A1668&amp;$Q$3&amp;$R$3,Data[Index]&amp;Data[Valid Test, Can be used for conformity (Y/N)]&amp;Data[Cycle],Data[CO/km (mg)])</f>
        <v>#N/A</v>
      </c>
      <c r="G1668" s="129" t="e" cm="1">
        <f t="array" ref="G1668">_xlfn.XLOOKUP($A1668&amp;$Q$3,Data[Index]&amp;Data[Valid Test, Can be used for conformity (Y/N)],Data[CO2/km (g)])</f>
        <v>#N/A</v>
      </c>
      <c r="H1668" s="129" t="e" cm="1">
        <f t="array" ref="H1668">_xlfn.XLOOKUP($A1668&amp;$Q$3,Data[Index]&amp;Data[Valid Test, Can be used for conformity (Y/N)],Data[THC/km (mg)])</f>
        <v>#N/A</v>
      </c>
      <c r="I1668" s="129" t="e" cm="1">
        <f t="array" ref="I1668">_xlfn.XLOOKUP($A1668&amp;$Q$3,Data[Index]&amp;Data[Valid Test, Can be used for conformity (Y/N)],Data[NOx/km (mg)])</f>
        <v>#N/A</v>
      </c>
      <c r="J1668" s="129" t="e" cm="1">
        <f t="array" ref="J1668">_xlfn.XLOOKUP($A1668&amp;$Q$3,Data[Index]&amp;Data[Valid Test, Can be used for conformity (Y/N)],Data[THC + NOx/km (mg)])</f>
        <v>#N/A</v>
      </c>
      <c r="K1668" s="142" t="e" cm="1">
        <f t="array" ref="K1668">_xlfn.XLOOKUP($A1668&amp;$Q$3,Data[Index]&amp;Data[Valid Test, Can be used for conformity (Y/N)],Data[PN/km ('#)])</f>
        <v>#N/A</v>
      </c>
      <c r="L1668" s="129" t="e" cm="1">
        <f t="array" ref="L1668">_xlfn.XLOOKUP($A1668&amp;$Q$3,Data[Index]&amp;Data[Valid Test, Can be used for conformity (Y/N)],Data[PM/km (mg)])</f>
        <v>#N/A</v>
      </c>
      <c r="M1668" s="126" t="e" cm="1">
        <f t="array" ref="M1668">_xlfn.XLOOKUP($A1668&amp;$Q$3,Data[Index]&amp;Data[Valid Test, Can be used for conformity (Y/N)],Data[CH4 (mg/km)])</f>
        <v>#N/A</v>
      </c>
      <c r="N1668" s="126" t="e" cm="1">
        <f t="array" ref="N1668">_xlfn.XLOOKUP($A1668&amp;$Q$3,Data[Index]&amp;Data[Valid Test, Can be used for conformity (Y/N)],Data[N20 (mg/km)])</f>
        <v>#N/A</v>
      </c>
      <c r="O1668" s="129" t="e" cm="1">
        <f t="array" ref="O1668">_xlfn.XLOOKUP($A1668&amp;$Q$3,Data[Index]&amp;Data[Valid Test, Can be used for conformity (Y/N)],Data[l/100km])</f>
        <v>#N/A</v>
      </c>
      <c r="P1668" s="138">
        <f>_xlfn.XLOOKUP($A1668,Data[Index],Data[Comments])</f>
        <v>0</v>
      </c>
    </row>
    <row r="1669" spans="1:16" x14ac:dyDescent="0.2">
      <c r="A1669" s="129"/>
      <c r="B1669" s="129"/>
      <c r="C1669" s="129" t="e" cm="1">
        <f t="array" ref="C1669">_xlfn.XLOOKUP($A1669&amp;$Q$3&amp;$R$3,Data[Index]&amp;Data[Valid Test, Can be used for conformity (Y/N)]&amp;Data[Cycle],Data[Test Name])</f>
        <v>#N/A</v>
      </c>
      <c r="D1669" s="167" t="e" cm="1">
        <f t="array" ref="D1669">_xlfn.XLOOKUP($A1669&amp;$Q$3&amp;$R$3,Data[Index]&amp;Data[Valid Test, Can be used for conformity (Y/N)]&amp;Data[Cycle],Data[Mileage (Miles)])</f>
        <v>#N/A</v>
      </c>
      <c r="E1669" s="130" t="e" cm="1">
        <f t="array" ref="E1669">_xlfn.XLOOKUP($A1669&amp;$Q$3&amp;$R$3,Data[Index]&amp;Data[Valid Test, Can be used for conformity (Y/N)]&amp;Data[Cycle],Data[Date])</f>
        <v>#N/A</v>
      </c>
      <c r="F1669" s="129" t="e" cm="1">
        <f t="array" ref="F1669">_xlfn.XLOOKUP($A1669&amp;$Q$3&amp;$R$3,Data[Index]&amp;Data[Valid Test, Can be used for conformity (Y/N)]&amp;Data[Cycle],Data[CO/km (mg)])</f>
        <v>#N/A</v>
      </c>
      <c r="G1669" s="129" t="e" cm="1">
        <f t="array" ref="G1669">_xlfn.XLOOKUP($A1669&amp;$Q$3,Data[Index]&amp;Data[Valid Test, Can be used for conformity (Y/N)],Data[CO2/km (g)])</f>
        <v>#N/A</v>
      </c>
      <c r="H1669" s="129" t="e" cm="1">
        <f t="array" ref="H1669">_xlfn.XLOOKUP($A1669&amp;$Q$3,Data[Index]&amp;Data[Valid Test, Can be used for conformity (Y/N)],Data[THC/km (mg)])</f>
        <v>#N/A</v>
      </c>
      <c r="I1669" s="129" t="e" cm="1">
        <f t="array" ref="I1669">_xlfn.XLOOKUP($A1669&amp;$Q$3,Data[Index]&amp;Data[Valid Test, Can be used for conformity (Y/N)],Data[NOx/km (mg)])</f>
        <v>#N/A</v>
      </c>
      <c r="J1669" s="129" t="e" cm="1">
        <f t="array" ref="J1669">_xlfn.XLOOKUP($A1669&amp;$Q$3,Data[Index]&amp;Data[Valid Test, Can be used for conformity (Y/N)],Data[THC + NOx/km (mg)])</f>
        <v>#N/A</v>
      </c>
      <c r="K1669" s="142" t="e" cm="1">
        <f t="array" ref="K1669">_xlfn.XLOOKUP($A1669&amp;$Q$3,Data[Index]&amp;Data[Valid Test, Can be used for conformity (Y/N)],Data[PN/km ('#)])</f>
        <v>#N/A</v>
      </c>
      <c r="L1669" s="129" t="e" cm="1">
        <f t="array" ref="L1669">_xlfn.XLOOKUP($A1669&amp;$Q$3,Data[Index]&amp;Data[Valid Test, Can be used for conformity (Y/N)],Data[PM/km (mg)])</f>
        <v>#N/A</v>
      </c>
      <c r="M1669" s="126" t="e" cm="1">
        <f t="array" ref="M1669">_xlfn.XLOOKUP($A1669&amp;$Q$3,Data[Index]&amp;Data[Valid Test, Can be used for conformity (Y/N)],Data[CH4 (mg/km)])</f>
        <v>#N/A</v>
      </c>
      <c r="N1669" s="126" t="e" cm="1">
        <f t="array" ref="N1669">_xlfn.XLOOKUP($A1669&amp;$Q$3,Data[Index]&amp;Data[Valid Test, Can be used for conformity (Y/N)],Data[N20 (mg/km)])</f>
        <v>#N/A</v>
      </c>
      <c r="O1669" s="129" t="e" cm="1">
        <f t="array" ref="O1669">_xlfn.XLOOKUP($A1669&amp;$Q$3,Data[Index]&amp;Data[Valid Test, Can be used for conformity (Y/N)],Data[l/100km])</f>
        <v>#N/A</v>
      </c>
      <c r="P1669" s="138">
        <f>_xlfn.XLOOKUP($A1669,Data[Index],Data[Comments])</f>
        <v>0</v>
      </c>
    </row>
    <row r="1670" spans="1:16" x14ac:dyDescent="0.2">
      <c r="A1670" s="129"/>
      <c r="B1670" s="129"/>
      <c r="C1670" s="129" t="e" cm="1">
        <f t="array" ref="C1670">_xlfn.XLOOKUP($A1670&amp;$Q$3&amp;$R$3,Data[Index]&amp;Data[Valid Test, Can be used for conformity (Y/N)]&amp;Data[Cycle],Data[Test Name])</f>
        <v>#N/A</v>
      </c>
      <c r="D1670" s="167" t="e" cm="1">
        <f t="array" ref="D1670">_xlfn.XLOOKUP($A1670&amp;$Q$3&amp;$R$3,Data[Index]&amp;Data[Valid Test, Can be used for conformity (Y/N)]&amp;Data[Cycle],Data[Mileage (Miles)])</f>
        <v>#N/A</v>
      </c>
      <c r="E1670" s="130" t="e" cm="1">
        <f t="array" ref="E1670">_xlfn.XLOOKUP($A1670&amp;$Q$3&amp;$R$3,Data[Index]&amp;Data[Valid Test, Can be used for conformity (Y/N)]&amp;Data[Cycle],Data[Date])</f>
        <v>#N/A</v>
      </c>
      <c r="F1670" s="129" t="e" cm="1">
        <f t="array" ref="F1670">_xlfn.XLOOKUP($A1670&amp;$Q$3&amp;$R$3,Data[Index]&amp;Data[Valid Test, Can be used for conformity (Y/N)]&amp;Data[Cycle],Data[CO/km (mg)])</f>
        <v>#N/A</v>
      </c>
      <c r="G1670" s="129" t="e" cm="1">
        <f t="array" ref="G1670">_xlfn.XLOOKUP($A1670&amp;$Q$3,Data[Index]&amp;Data[Valid Test, Can be used for conformity (Y/N)],Data[CO2/km (g)])</f>
        <v>#N/A</v>
      </c>
      <c r="H1670" s="129" t="e" cm="1">
        <f t="array" ref="H1670">_xlfn.XLOOKUP($A1670&amp;$Q$3,Data[Index]&amp;Data[Valid Test, Can be used for conformity (Y/N)],Data[THC/km (mg)])</f>
        <v>#N/A</v>
      </c>
      <c r="I1670" s="129" t="e" cm="1">
        <f t="array" ref="I1670">_xlfn.XLOOKUP($A1670&amp;$Q$3,Data[Index]&amp;Data[Valid Test, Can be used for conformity (Y/N)],Data[NOx/km (mg)])</f>
        <v>#N/A</v>
      </c>
      <c r="J1670" s="129" t="e" cm="1">
        <f t="array" ref="J1670">_xlfn.XLOOKUP($A1670&amp;$Q$3,Data[Index]&amp;Data[Valid Test, Can be used for conformity (Y/N)],Data[THC + NOx/km (mg)])</f>
        <v>#N/A</v>
      </c>
      <c r="K1670" s="142" t="e" cm="1">
        <f t="array" ref="K1670">_xlfn.XLOOKUP($A1670&amp;$Q$3,Data[Index]&amp;Data[Valid Test, Can be used for conformity (Y/N)],Data[PN/km ('#)])</f>
        <v>#N/A</v>
      </c>
      <c r="L1670" s="129" t="e" cm="1">
        <f t="array" ref="L1670">_xlfn.XLOOKUP($A1670&amp;$Q$3,Data[Index]&amp;Data[Valid Test, Can be used for conformity (Y/N)],Data[PM/km (mg)])</f>
        <v>#N/A</v>
      </c>
      <c r="M1670" s="126" t="e" cm="1">
        <f t="array" ref="M1670">_xlfn.XLOOKUP($A1670&amp;$Q$3,Data[Index]&amp;Data[Valid Test, Can be used for conformity (Y/N)],Data[CH4 (mg/km)])</f>
        <v>#N/A</v>
      </c>
      <c r="N1670" s="126" t="e" cm="1">
        <f t="array" ref="N1670">_xlfn.XLOOKUP($A1670&amp;$Q$3,Data[Index]&amp;Data[Valid Test, Can be used for conformity (Y/N)],Data[N20 (mg/km)])</f>
        <v>#N/A</v>
      </c>
      <c r="O1670" s="129" t="e" cm="1">
        <f t="array" ref="O1670">_xlfn.XLOOKUP($A1670&amp;$Q$3,Data[Index]&amp;Data[Valid Test, Can be used for conformity (Y/N)],Data[l/100km])</f>
        <v>#N/A</v>
      </c>
      <c r="P1670" s="138" t="e">
        <f>_xlfn.XLOOKUP($A1670,Data[Index],Data[Comments])</f>
        <v>#N/A</v>
      </c>
    </row>
    <row r="1671" spans="1:16" x14ac:dyDescent="0.2">
      <c r="A1671" s="129"/>
      <c r="B1671" s="129"/>
      <c r="C1671" s="129" t="e" cm="1">
        <f t="array" ref="C1671">_xlfn.XLOOKUP($A1671&amp;$Q$3&amp;$R$3,Data[Index]&amp;Data[Valid Test, Can be used for conformity (Y/N)]&amp;Data[Cycle],Data[Test Name])</f>
        <v>#N/A</v>
      </c>
      <c r="D1671" s="167" t="e" cm="1">
        <f t="array" ref="D1671">_xlfn.XLOOKUP($A1671&amp;$Q$3&amp;$R$3,Data[Index]&amp;Data[Valid Test, Can be used for conformity (Y/N)]&amp;Data[Cycle],Data[Mileage (Miles)])</f>
        <v>#N/A</v>
      </c>
      <c r="E1671" s="130" t="e" cm="1">
        <f t="array" ref="E1671">_xlfn.XLOOKUP($A1671&amp;$Q$3&amp;$R$3,Data[Index]&amp;Data[Valid Test, Can be used for conformity (Y/N)]&amp;Data[Cycle],Data[Date])</f>
        <v>#N/A</v>
      </c>
      <c r="F1671" s="129" t="e" cm="1">
        <f t="array" ref="F1671">_xlfn.XLOOKUP($A1671&amp;$Q$3&amp;$R$3,Data[Index]&amp;Data[Valid Test, Can be used for conformity (Y/N)]&amp;Data[Cycle],Data[CO/km (mg)])</f>
        <v>#N/A</v>
      </c>
      <c r="G1671" s="129" t="e" cm="1">
        <f t="array" ref="G1671">_xlfn.XLOOKUP($A1671&amp;$Q$3,Data[Index]&amp;Data[Valid Test, Can be used for conformity (Y/N)],Data[CO2/km (g)])</f>
        <v>#N/A</v>
      </c>
      <c r="H1671" s="129" t="e" cm="1">
        <f t="array" ref="H1671">_xlfn.XLOOKUP($A1671&amp;$Q$3,Data[Index]&amp;Data[Valid Test, Can be used for conformity (Y/N)],Data[THC/km (mg)])</f>
        <v>#N/A</v>
      </c>
      <c r="I1671" s="129" t="e" cm="1">
        <f t="array" ref="I1671">_xlfn.XLOOKUP($A1671&amp;$Q$3,Data[Index]&amp;Data[Valid Test, Can be used for conformity (Y/N)],Data[NOx/km (mg)])</f>
        <v>#N/A</v>
      </c>
      <c r="J1671" s="129" t="e" cm="1">
        <f t="array" ref="J1671">_xlfn.XLOOKUP($A1671&amp;$Q$3,Data[Index]&amp;Data[Valid Test, Can be used for conformity (Y/N)],Data[THC + NOx/km (mg)])</f>
        <v>#N/A</v>
      </c>
      <c r="K1671" s="142" t="e" cm="1">
        <f t="array" ref="K1671">_xlfn.XLOOKUP($A1671&amp;$Q$3,Data[Index]&amp;Data[Valid Test, Can be used for conformity (Y/N)],Data[PN/km ('#)])</f>
        <v>#N/A</v>
      </c>
      <c r="L1671" s="129" t="e" cm="1">
        <f t="array" ref="L1671">_xlfn.XLOOKUP($A1671&amp;$Q$3,Data[Index]&amp;Data[Valid Test, Can be used for conformity (Y/N)],Data[PM/km (mg)])</f>
        <v>#N/A</v>
      </c>
      <c r="M1671" s="126" t="e" cm="1">
        <f t="array" ref="M1671">_xlfn.XLOOKUP($A1671&amp;$Q$3,Data[Index]&amp;Data[Valid Test, Can be used for conformity (Y/N)],Data[CH4 (mg/km)])</f>
        <v>#N/A</v>
      </c>
      <c r="N1671" s="126" t="e" cm="1">
        <f t="array" ref="N1671">_xlfn.XLOOKUP($A1671&amp;$Q$3,Data[Index]&amp;Data[Valid Test, Can be used for conformity (Y/N)],Data[N20 (mg/km)])</f>
        <v>#N/A</v>
      </c>
      <c r="O1671" s="129" t="e" cm="1">
        <f t="array" ref="O1671">_xlfn.XLOOKUP($A1671&amp;$Q$3,Data[Index]&amp;Data[Valid Test, Can be used for conformity (Y/N)],Data[l/100km])</f>
        <v>#N/A</v>
      </c>
      <c r="P1671" s="138" t="e">
        <f>_xlfn.XLOOKUP($A1671,Data[Index],Data[Comments])</f>
        <v>#N/A</v>
      </c>
    </row>
    <row r="1672" spans="1:16" x14ac:dyDescent="0.2">
      <c r="A1672" s="129"/>
      <c r="B1672" s="129"/>
      <c r="C1672" s="129" t="e" cm="1">
        <f t="array" ref="C1672">_xlfn.XLOOKUP($A1672&amp;$Q$3&amp;$R$3,Data[Index]&amp;Data[Valid Test, Can be used for conformity (Y/N)]&amp;Data[Cycle],Data[Test Name])</f>
        <v>#N/A</v>
      </c>
      <c r="D1672" s="167" t="e" cm="1">
        <f t="array" ref="D1672">_xlfn.XLOOKUP($A1672&amp;$Q$3&amp;$R$3,Data[Index]&amp;Data[Valid Test, Can be used for conformity (Y/N)]&amp;Data[Cycle],Data[Mileage (Miles)])</f>
        <v>#N/A</v>
      </c>
      <c r="E1672" s="130" t="e" cm="1">
        <f t="array" ref="E1672">_xlfn.XLOOKUP($A1672&amp;$Q$3&amp;$R$3,Data[Index]&amp;Data[Valid Test, Can be used for conformity (Y/N)]&amp;Data[Cycle],Data[Date])</f>
        <v>#N/A</v>
      </c>
      <c r="F1672" s="129" t="e" cm="1">
        <f t="array" ref="F1672">_xlfn.XLOOKUP($A1672&amp;$Q$3&amp;$R$3,Data[Index]&amp;Data[Valid Test, Can be used for conformity (Y/N)]&amp;Data[Cycle],Data[CO/km (mg)])</f>
        <v>#N/A</v>
      </c>
      <c r="G1672" s="129" t="e" cm="1">
        <f t="array" ref="G1672">_xlfn.XLOOKUP($A1672&amp;$Q$3,Data[Index]&amp;Data[Valid Test, Can be used for conformity (Y/N)],Data[CO2/km (g)])</f>
        <v>#N/A</v>
      </c>
      <c r="H1672" s="129" t="e" cm="1">
        <f t="array" ref="H1672">_xlfn.XLOOKUP($A1672&amp;$Q$3,Data[Index]&amp;Data[Valid Test, Can be used for conformity (Y/N)],Data[THC/km (mg)])</f>
        <v>#N/A</v>
      </c>
      <c r="I1672" s="129" t="e" cm="1">
        <f t="array" ref="I1672">_xlfn.XLOOKUP($A1672&amp;$Q$3,Data[Index]&amp;Data[Valid Test, Can be used for conformity (Y/N)],Data[NOx/km (mg)])</f>
        <v>#N/A</v>
      </c>
      <c r="J1672" s="129" t="e" cm="1">
        <f t="array" ref="J1672">_xlfn.XLOOKUP($A1672&amp;$Q$3,Data[Index]&amp;Data[Valid Test, Can be used for conformity (Y/N)],Data[THC + NOx/km (mg)])</f>
        <v>#N/A</v>
      </c>
      <c r="K1672" s="142" t="e" cm="1">
        <f t="array" ref="K1672">_xlfn.XLOOKUP($A1672&amp;$Q$3,Data[Index]&amp;Data[Valid Test, Can be used for conformity (Y/N)],Data[PN/km ('#)])</f>
        <v>#N/A</v>
      </c>
      <c r="L1672" s="129" t="e" cm="1">
        <f t="array" ref="L1672">_xlfn.XLOOKUP($A1672&amp;$Q$3,Data[Index]&amp;Data[Valid Test, Can be used for conformity (Y/N)],Data[PM/km (mg)])</f>
        <v>#N/A</v>
      </c>
      <c r="M1672" s="126" t="e" cm="1">
        <f t="array" ref="M1672">_xlfn.XLOOKUP($A1672&amp;$Q$3,Data[Index]&amp;Data[Valid Test, Can be used for conformity (Y/N)],Data[CH4 (mg/km)])</f>
        <v>#N/A</v>
      </c>
      <c r="N1672" s="126" t="e" cm="1">
        <f t="array" ref="N1672">_xlfn.XLOOKUP($A1672&amp;$Q$3,Data[Index]&amp;Data[Valid Test, Can be used for conformity (Y/N)],Data[N20 (mg/km)])</f>
        <v>#N/A</v>
      </c>
      <c r="O1672" s="129" t="e" cm="1">
        <f t="array" ref="O1672">_xlfn.XLOOKUP($A1672&amp;$Q$3,Data[Index]&amp;Data[Valid Test, Can be used for conformity (Y/N)],Data[l/100km])</f>
        <v>#N/A</v>
      </c>
      <c r="P1672" s="138" t="e">
        <f>_xlfn.XLOOKUP($A1672,Data[Index],Data[Comments])</f>
        <v>#N/A</v>
      </c>
    </row>
    <row r="1673" spans="1:16" x14ac:dyDescent="0.2">
      <c r="A1673" s="129"/>
      <c r="B1673" s="129"/>
      <c r="C1673" s="129" t="e" cm="1">
        <f t="array" ref="C1673">_xlfn.XLOOKUP($A1673&amp;$Q$3&amp;$R$3,Data[Index]&amp;Data[Valid Test, Can be used for conformity (Y/N)]&amp;Data[Cycle],Data[Test Name])</f>
        <v>#N/A</v>
      </c>
      <c r="D1673" s="167" t="e" cm="1">
        <f t="array" ref="D1673">_xlfn.XLOOKUP($A1673&amp;$Q$3&amp;$R$3,Data[Index]&amp;Data[Valid Test, Can be used for conformity (Y/N)]&amp;Data[Cycle],Data[Mileage (Miles)])</f>
        <v>#N/A</v>
      </c>
      <c r="E1673" s="130" t="e" cm="1">
        <f t="array" ref="E1673">_xlfn.XLOOKUP($A1673&amp;$Q$3&amp;$R$3,Data[Index]&amp;Data[Valid Test, Can be used for conformity (Y/N)]&amp;Data[Cycle],Data[Date])</f>
        <v>#N/A</v>
      </c>
      <c r="F1673" s="129" t="e" cm="1">
        <f t="array" ref="F1673">_xlfn.XLOOKUP($A1673&amp;$Q$3&amp;$R$3,Data[Index]&amp;Data[Valid Test, Can be used for conformity (Y/N)]&amp;Data[Cycle],Data[CO/km (mg)])</f>
        <v>#N/A</v>
      </c>
      <c r="G1673" s="129" t="e" cm="1">
        <f t="array" ref="G1673">_xlfn.XLOOKUP($A1673&amp;$Q$3,Data[Index]&amp;Data[Valid Test, Can be used for conformity (Y/N)],Data[CO2/km (g)])</f>
        <v>#N/A</v>
      </c>
      <c r="H1673" s="129" t="e" cm="1">
        <f t="array" ref="H1673">_xlfn.XLOOKUP($A1673&amp;$Q$3,Data[Index]&amp;Data[Valid Test, Can be used for conformity (Y/N)],Data[THC/km (mg)])</f>
        <v>#N/A</v>
      </c>
      <c r="I1673" s="129" t="e" cm="1">
        <f t="array" ref="I1673">_xlfn.XLOOKUP($A1673&amp;$Q$3,Data[Index]&amp;Data[Valid Test, Can be used for conformity (Y/N)],Data[NOx/km (mg)])</f>
        <v>#N/A</v>
      </c>
      <c r="J1673" s="129" t="e" cm="1">
        <f t="array" ref="J1673">_xlfn.XLOOKUP($A1673&amp;$Q$3,Data[Index]&amp;Data[Valid Test, Can be used for conformity (Y/N)],Data[THC + NOx/km (mg)])</f>
        <v>#N/A</v>
      </c>
      <c r="K1673" s="142" t="e" cm="1">
        <f t="array" ref="K1673">_xlfn.XLOOKUP($A1673&amp;$Q$3,Data[Index]&amp;Data[Valid Test, Can be used for conformity (Y/N)],Data[PN/km ('#)])</f>
        <v>#N/A</v>
      </c>
      <c r="L1673" s="129" t="e" cm="1">
        <f t="array" ref="L1673">_xlfn.XLOOKUP($A1673&amp;$Q$3,Data[Index]&amp;Data[Valid Test, Can be used for conformity (Y/N)],Data[PM/km (mg)])</f>
        <v>#N/A</v>
      </c>
      <c r="M1673" s="126" t="e" cm="1">
        <f t="array" ref="M1673">_xlfn.XLOOKUP($A1673&amp;$Q$3,Data[Index]&amp;Data[Valid Test, Can be used for conformity (Y/N)],Data[CH4 (mg/km)])</f>
        <v>#N/A</v>
      </c>
      <c r="N1673" s="126" t="e" cm="1">
        <f t="array" ref="N1673">_xlfn.XLOOKUP($A1673&amp;$Q$3,Data[Index]&amp;Data[Valid Test, Can be used for conformity (Y/N)],Data[N20 (mg/km)])</f>
        <v>#N/A</v>
      </c>
      <c r="O1673" s="129" t="e" cm="1">
        <f t="array" ref="O1673">_xlfn.XLOOKUP($A1673&amp;$Q$3,Data[Index]&amp;Data[Valid Test, Can be used for conformity (Y/N)],Data[l/100km])</f>
        <v>#N/A</v>
      </c>
      <c r="P1673" s="138">
        <f>_xlfn.XLOOKUP($A1673,Data[Index],Data[Comments])</f>
        <v>0</v>
      </c>
    </row>
    <row r="1674" spans="1:16" x14ac:dyDescent="0.2">
      <c r="A1674" s="129"/>
      <c r="B1674" s="129"/>
      <c r="C1674" s="129" t="e" cm="1">
        <f t="array" ref="C1674">_xlfn.XLOOKUP($A1674&amp;$Q$3&amp;$R$3,Data[Index]&amp;Data[Valid Test, Can be used for conformity (Y/N)]&amp;Data[Cycle],Data[Test Name])</f>
        <v>#N/A</v>
      </c>
      <c r="D1674" s="167" t="e" cm="1">
        <f t="array" ref="D1674">_xlfn.XLOOKUP($A1674&amp;$Q$3&amp;$R$3,Data[Index]&amp;Data[Valid Test, Can be used for conformity (Y/N)]&amp;Data[Cycle],Data[Mileage (Miles)])</f>
        <v>#N/A</v>
      </c>
      <c r="E1674" s="130" t="e" cm="1">
        <f t="array" ref="E1674">_xlfn.XLOOKUP($A1674&amp;$Q$3&amp;$R$3,Data[Index]&amp;Data[Valid Test, Can be used for conformity (Y/N)]&amp;Data[Cycle],Data[Date])</f>
        <v>#N/A</v>
      </c>
      <c r="F1674" s="129" t="e" cm="1">
        <f t="array" ref="F1674">_xlfn.XLOOKUP($A1674&amp;$Q$3&amp;$R$3,Data[Index]&amp;Data[Valid Test, Can be used for conformity (Y/N)]&amp;Data[Cycle],Data[CO/km (mg)])</f>
        <v>#N/A</v>
      </c>
      <c r="G1674" s="129" t="e" cm="1">
        <f t="array" ref="G1674">_xlfn.XLOOKUP($A1674&amp;$Q$3,Data[Index]&amp;Data[Valid Test, Can be used for conformity (Y/N)],Data[CO2/km (g)])</f>
        <v>#N/A</v>
      </c>
      <c r="H1674" s="129" t="e" cm="1">
        <f t="array" ref="H1674">_xlfn.XLOOKUP($A1674&amp;$Q$3,Data[Index]&amp;Data[Valid Test, Can be used for conformity (Y/N)],Data[THC/km (mg)])</f>
        <v>#N/A</v>
      </c>
      <c r="I1674" s="129" t="e" cm="1">
        <f t="array" ref="I1674">_xlfn.XLOOKUP($A1674&amp;$Q$3,Data[Index]&amp;Data[Valid Test, Can be used for conformity (Y/N)],Data[NOx/km (mg)])</f>
        <v>#N/A</v>
      </c>
      <c r="J1674" s="129" t="e" cm="1">
        <f t="array" ref="J1674">_xlfn.XLOOKUP($A1674&amp;$Q$3,Data[Index]&amp;Data[Valid Test, Can be used for conformity (Y/N)],Data[THC + NOx/km (mg)])</f>
        <v>#N/A</v>
      </c>
      <c r="K1674" s="142" t="e" cm="1">
        <f t="array" ref="K1674">_xlfn.XLOOKUP($A1674&amp;$Q$3,Data[Index]&amp;Data[Valid Test, Can be used for conformity (Y/N)],Data[PN/km ('#)])</f>
        <v>#N/A</v>
      </c>
      <c r="L1674" s="129" t="e" cm="1">
        <f t="array" ref="L1674">_xlfn.XLOOKUP($A1674&amp;$Q$3,Data[Index]&amp;Data[Valid Test, Can be used for conformity (Y/N)],Data[PM/km (mg)])</f>
        <v>#N/A</v>
      </c>
      <c r="M1674" s="126" t="e" cm="1">
        <f t="array" ref="M1674">_xlfn.XLOOKUP($A1674&amp;$Q$3,Data[Index]&amp;Data[Valid Test, Can be used for conformity (Y/N)],Data[CH4 (mg/km)])</f>
        <v>#N/A</v>
      </c>
      <c r="N1674" s="126" t="e" cm="1">
        <f t="array" ref="N1674">_xlfn.XLOOKUP($A1674&amp;$Q$3,Data[Index]&amp;Data[Valid Test, Can be used for conformity (Y/N)],Data[N20 (mg/km)])</f>
        <v>#N/A</v>
      </c>
      <c r="O1674" s="129" t="e" cm="1">
        <f t="array" ref="O1674">_xlfn.XLOOKUP($A1674&amp;$Q$3,Data[Index]&amp;Data[Valid Test, Can be used for conformity (Y/N)],Data[l/100km])</f>
        <v>#N/A</v>
      </c>
      <c r="P1674" s="138">
        <f>_xlfn.XLOOKUP($A1674,Data[Index],Data[Comments])</f>
        <v>0</v>
      </c>
    </row>
    <row r="1675" spans="1:16" x14ac:dyDescent="0.2">
      <c r="A1675" s="129"/>
      <c r="B1675" s="129"/>
      <c r="C1675" s="129" t="e" cm="1">
        <f t="array" ref="C1675">_xlfn.XLOOKUP($A1675&amp;$Q$3&amp;$R$3,Data[Index]&amp;Data[Valid Test, Can be used for conformity (Y/N)]&amp;Data[Cycle],Data[Test Name])</f>
        <v>#N/A</v>
      </c>
      <c r="D1675" s="167" t="e" cm="1">
        <f t="array" ref="D1675">_xlfn.XLOOKUP($A1675&amp;$Q$3&amp;$R$3,Data[Index]&amp;Data[Valid Test, Can be used for conformity (Y/N)]&amp;Data[Cycle],Data[Mileage (Miles)])</f>
        <v>#N/A</v>
      </c>
      <c r="E1675" s="130" t="e" cm="1">
        <f t="array" ref="E1675">_xlfn.XLOOKUP($A1675&amp;$Q$3&amp;$R$3,Data[Index]&amp;Data[Valid Test, Can be used for conformity (Y/N)]&amp;Data[Cycle],Data[Date])</f>
        <v>#N/A</v>
      </c>
      <c r="F1675" s="129" t="e" cm="1">
        <f t="array" ref="F1675">_xlfn.XLOOKUP($A1675&amp;$Q$3&amp;$R$3,Data[Index]&amp;Data[Valid Test, Can be used for conformity (Y/N)]&amp;Data[Cycle],Data[CO/km (mg)])</f>
        <v>#N/A</v>
      </c>
      <c r="G1675" s="129" t="e" cm="1">
        <f t="array" ref="G1675">_xlfn.XLOOKUP($A1675&amp;$Q$3,Data[Index]&amp;Data[Valid Test, Can be used for conformity (Y/N)],Data[CO2/km (g)])</f>
        <v>#N/A</v>
      </c>
      <c r="H1675" s="129" t="e" cm="1">
        <f t="array" ref="H1675">_xlfn.XLOOKUP($A1675&amp;$Q$3,Data[Index]&amp;Data[Valid Test, Can be used for conformity (Y/N)],Data[THC/km (mg)])</f>
        <v>#N/A</v>
      </c>
      <c r="I1675" s="129" t="e" cm="1">
        <f t="array" ref="I1675">_xlfn.XLOOKUP($A1675&amp;$Q$3,Data[Index]&amp;Data[Valid Test, Can be used for conformity (Y/N)],Data[NOx/km (mg)])</f>
        <v>#N/A</v>
      </c>
      <c r="J1675" s="129" t="e" cm="1">
        <f t="array" ref="J1675">_xlfn.XLOOKUP($A1675&amp;$Q$3,Data[Index]&amp;Data[Valid Test, Can be used for conformity (Y/N)],Data[THC + NOx/km (mg)])</f>
        <v>#N/A</v>
      </c>
      <c r="K1675" s="142" t="e" cm="1">
        <f t="array" ref="K1675">_xlfn.XLOOKUP($A1675&amp;$Q$3,Data[Index]&amp;Data[Valid Test, Can be used for conformity (Y/N)],Data[PN/km ('#)])</f>
        <v>#N/A</v>
      </c>
      <c r="L1675" s="129" t="e" cm="1">
        <f t="array" ref="L1675">_xlfn.XLOOKUP($A1675&amp;$Q$3,Data[Index]&amp;Data[Valid Test, Can be used for conformity (Y/N)],Data[PM/km (mg)])</f>
        <v>#N/A</v>
      </c>
      <c r="M1675" s="126" t="e" cm="1">
        <f t="array" ref="M1675">_xlfn.XLOOKUP($A1675&amp;$Q$3,Data[Index]&amp;Data[Valid Test, Can be used for conformity (Y/N)],Data[CH4 (mg/km)])</f>
        <v>#N/A</v>
      </c>
      <c r="N1675" s="126" t="e" cm="1">
        <f t="array" ref="N1675">_xlfn.XLOOKUP($A1675&amp;$Q$3,Data[Index]&amp;Data[Valid Test, Can be used for conformity (Y/N)],Data[N20 (mg/km)])</f>
        <v>#N/A</v>
      </c>
      <c r="O1675" s="129" t="e" cm="1">
        <f t="array" ref="O1675">_xlfn.XLOOKUP($A1675&amp;$Q$3,Data[Index]&amp;Data[Valid Test, Can be used for conformity (Y/N)],Data[l/100km])</f>
        <v>#N/A</v>
      </c>
      <c r="P1675" s="138" t="e">
        <f>_xlfn.XLOOKUP($A1675,Data[Index],Data[Comments])</f>
        <v>#N/A</v>
      </c>
    </row>
    <row r="1676" spans="1:16" x14ac:dyDescent="0.2">
      <c r="A1676" s="129"/>
      <c r="B1676" s="129"/>
      <c r="C1676" s="129" t="e" cm="1">
        <f t="array" ref="C1676">_xlfn.XLOOKUP($A1676&amp;$Q$3&amp;$R$3,Data[Index]&amp;Data[Valid Test, Can be used for conformity (Y/N)]&amp;Data[Cycle],Data[Test Name])</f>
        <v>#N/A</v>
      </c>
      <c r="D1676" s="167" t="e" cm="1">
        <f t="array" ref="D1676">_xlfn.XLOOKUP($A1676&amp;$Q$3&amp;$R$3,Data[Index]&amp;Data[Valid Test, Can be used for conformity (Y/N)]&amp;Data[Cycle],Data[Mileage (Miles)])</f>
        <v>#N/A</v>
      </c>
      <c r="E1676" s="130" t="e" cm="1">
        <f t="array" ref="E1676">_xlfn.XLOOKUP($A1676&amp;$Q$3&amp;$R$3,Data[Index]&amp;Data[Valid Test, Can be used for conformity (Y/N)]&amp;Data[Cycle],Data[Date])</f>
        <v>#N/A</v>
      </c>
      <c r="F1676" s="129" t="e" cm="1">
        <f t="array" ref="F1676">_xlfn.XLOOKUP($A1676&amp;$Q$3&amp;$R$3,Data[Index]&amp;Data[Valid Test, Can be used for conformity (Y/N)]&amp;Data[Cycle],Data[CO/km (mg)])</f>
        <v>#N/A</v>
      </c>
      <c r="G1676" s="129" t="e" cm="1">
        <f t="array" ref="G1676">_xlfn.XLOOKUP($A1676&amp;$Q$3,Data[Index]&amp;Data[Valid Test, Can be used for conformity (Y/N)],Data[CO2/km (g)])</f>
        <v>#N/A</v>
      </c>
      <c r="H1676" s="129" t="e" cm="1">
        <f t="array" ref="H1676">_xlfn.XLOOKUP($A1676&amp;$Q$3,Data[Index]&amp;Data[Valid Test, Can be used for conformity (Y/N)],Data[THC/km (mg)])</f>
        <v>#N/A</v>
      </c>
      <c r="I1676" s="129" t="e" cm="1">
        <f t="array" ref="I1676">_xlfn.XLOOKUP($A1676&amp;$Q$3,Data[Index]&amp;Data[Valid Test, Can be used for conformity (Y/N)],Data[NOx/km (mg)])</f>
        <v>#N/A</v>
      </c>
      <c r="J1676" s="129" t="e" cm="1">
        <f t="array" ref="J1676">_xlfn.XLOOKUP($A1676&amp;$Q$3,Data[Index]&amp;Data[Valid Test, Can be used for conformity (Y/N)],Data[THC + NOx/km (mg)])</f>
        <v>#N/A</v>
      </c>
      <c r="K1676" s="142" t="e" cm="1">
        <f t="array" ref="K1676">_xlfn.XLOOKUP($A1676&amp;$Q$3,Data[Index]&amp;Data[Valid Test, Can be used for conformity (Y/N)],Data[PN/km ('#)])</f>
        <v>#N/A</v>
      </c>
      <c r="L1676" s="129" t="e" cm="1">
        <f t="array" ref="L1676">_xlfn.XLOOKUP($A1676&amp;$Q$3,Data[Index]&amp;Data[Valid Test, Can be used for conformity (Y/N)],Data[PM/km (mg)])</f>
        <v>#N/A</v>
      </c>
      <c r="M1676" s="126" t="e" cm="1">
        <f t="array" ref="M1676">_xlfn.XLOOKUP($A1676&amp;$Q$3,Data[Index]&amp;Data[Valid Test, Can be used for conformity (Y/N)],Data[CH4 (mg/km)])</f>
        <v>#N/A</v>
      </c>
      <c r="N1676" s="126" t="e" cm="1">
        <f t="array" ref="N1676">_xlfn.XLOOKUP($A1676&amp;$Q$3,Data[Index]&amp;Data[Valid Test, Can be used for conformity (Y/N)],Data[N20 (mg/km)])</f>
        <v>#N/A</v>
      </c>
      <c r="O1676" s="129" t="e" cm="1">
        <f t="array" ref="O1676">_xlfn.XLOOKUP($A1676&amp;$Q$3,Data[Index]&amp;Data[Valid Test, Can be used for conformity (Y/N)],Data[l/100km])</f>
        <v>#N/A</v>
      </c>
      <c r="P1676" s="138">
        <f>_xlfn.XLOOKUP($A1676,Data[Index],Data[Comments])</f>
        <v>0</v>
      </c>
    </row>
    <row r="1677" spans="1:16" x14ac:dyDescent="0.2">
      <c r="A1677" s="129"/>
      <c r="B1677" s="129"/>
      <c r="C1677" s="129" t="e" cm="1">
        <f t="array" ref="C1677">_xlfn.XLOOKUP($A1677&amp;$Q$3&amp;$R$3,Data[Index]&amp;Data[Valid Test, Can be used for conformity (Y/N)]&amp;Data[Cycle],Data[Test Name])</f>
        <v>#N/A</v>
      </c>
      <c r="D1677" s="167" t="e" cm="1">
        <f t="array" ref="D1677">_xlfn.XLOOKUP($A1677&amp;$Q$3&amp;$R$3,Data[Index]&amp;Data[Valid Test, Can be used for conformity (Y/N)]&amp;Data[Cycle],Data[Mileage (Miles)])</f>
        <v>#N/A</v>
      </c>
      <c r="E1677" s="130" t="e" cm="1">
        <f t="array" ref="E1677">_xlfn.XLOOKUP($A1677&amp;$Q$3&amp;$R$3,Data[Index]&amp;Data[Valid Test, Can be used for conformity (Y/N)]&amp;Data[Cycle],Data[Date])</f>
        <v>#N/A</v>
      </c>
      <c r="F1677" s="129" t="e" cm="1">
        <f t="array" ref="F1677">_xlfn.XLOOKUP($A1677&amp;$Q$3&amp;$R$3,Data[Index]&amp;Data[Valid Test, Can be used for conformity (Y/N)]&amp;Data[Cycle],Data[CO/km (mg)])</f>
        <v>#N/A</v>
      </c>
      <c r="G1677" s="129" t="e" cm="1">
        <f t="array" ref="G1677">_xlfn.XLOOKUP($A1677&amp;$Q$3,Data[Index]&amp;Data[Valid Test, Can be used for conformity (Y/N)],Data[CO2/km (g)])</f>
        <v>#N/A</v>
      </c>
      <c r="H1677" s="129" t="e" cm="1">
        <f t="array" ref="H1677">_xlfn.XLOOKUP($A1677&amp;$Q$3,Data[Index]&amp;Data[Valid Test, Can be used for conformity (Y/N)],Data[THC/km (mg)])</f>
        <v>#N/A</v>
      </c>
      <c r="I1677" s="129" t="e" cm="1">
        <f t="array" ref="I1677">_xlfn.XLOOKUP($A1677&amp;$Q$3,Data[Index]&amp;Data[Valid Test, Can be used for conformity (Y/N)],Data[NOx/km (mg)])</f>
        <v>#N/A</v>
      </c>
      <c r="J1677" s="129" t="e" cm="1">
        <f t="array" ref="J1677">_xlfn.XLOOKUP($A1677&amp;$Q$3,Data[Index]&amp;Data[Valid Test, Can be used for conformity (Y/N)],Data[THC + NOx/km (mg)])</f>
        <v>#N/A</v>
      </c>
      <c r="K1677" s="142" t="e" cm="1">
        <f t="array" ref="K1677">_xlfn.XLOOKUP($A1677&amp;$Q$3,Data[Index]&amp;Data[Valid Test, Can be used for conformity (Y/N)],Data[PN/km ('#)])</f>
        <v>#N/A</v>
      </c>
      <c r="L1677" s="129" t="e" cm="1">
        <f t="array" ref="L1677">_xlfn.XLOOKUP($A1677&amp;$Q$3,Data[Index]&amp;Data[Valid Test, Can be used for conformity (Y/N)],Data[PM/km (mg)])</f>
        <v>#N/A</v>
      </c>
      <c r="M1677" s="126" t="e" cm="1">
        <f t="array" ref="M1677">_xlfn.XLOOKUP($A1677&amp;$Q$3,Data[Index]&amp;Data[Valid Test, Can be used for conformity (Y/N)],Data[CH4 (mg/km)])</f>
        <v>#N/A</v>
      </c>
      <c r="N1677" s="126" t="e" cm="1">
        <f t="array" ref="N1677">_xlfn.XLOOKUP($A1677&amp;$Q$3,Data[Index]&amp;Data[Valid Test, Can be used for conformity (Y/N)],Data[N20 (mg/km)])</f>
        <v>#N/A</v>
      </c>
      <c r="O1677" s="129" t="e" cm="1">
        <f t="array" ref="O1677">_xlfn.XLOOKUP($A1677&amp;$Q$3,Data[Index]&amp;Data[Valid Test, Can be used for conformity (Y/N)],Data[l/100km])</f>
        <v>#N/A</v>
      </c>
      <c r="P1677" s="138">
        <f>_xlfn.XLOOKUP($A1677,Data[Index],Data[Comments])</f>
        <v>0</v>
      </c>
    </row>
    <row r="1678" spans="1:16" x14ac:dyDescent="0.2">
      <c r="A1678" s="129"/>
      <c r="B1678" s="129"/>
      <c r="C1678" s="129" t="e" cm="1">
        <f t="array" ref="C1678">_xlfn.XLOOKUP($A1678&amp;$Q$3&amp;$R$3,Data[Index]&amp;Data[Valid Test, Can be used for conformity (Y/N)]&amp;Data[Cycle],Data[Test Name])</f>
        <v>#N/A</v>
      </c>
      <c r="D1678" s="167" t="e" cm="1">
        <f t="array" ref="D1678">_xlfn.XLOOKUP($A1678&amp;$Q$3&amp;$R$3,Data[Index]&amp;Data[Valid Test, Can be used for conformity (Y/N)]&amp;Data[Cycle],Data[Mileage (Miles)])</f>
        <v>#N/A</v>
      </c>
      <c r="E1678" s="130" t="e" cm="1">
        <f t="array" ref="E1678">_xlfn.XLOOKUP($A1678&amp;$Q$3&amp;$R$3,Data[Index]&amp;Data[Valid Test, Can be used for conformity (Y/N)]&amp;Data[Cycle],Data[Date])</f>
        <v>#N/A</v>
      </c>
      <c r="F1678" s="129" t="e" cm="1">
        <f t="array" ref="F1678">_xlfn.XLOOKUP($A1678&amp;$Q$3&amp;$R$3,Data[Index]&amp;Data[Valid Test, Can be used for conformity (Y/N)]&amp;Data[Cycle],Data[CO/km (mg)])</f>
        <v>#N/A</v>
      </c>
      <c r="G1678" s="129" t="e" cm="1">
        <f t="array" ref="G1678">_xlfn.XLOOKUP($A1678&amp;$Q$3,Data[Index]&amp;Data[Valid Test, Can be used for conformity (Y/N)],Data[CO2/km (g)])</f>
        <v>#N/A</v>
      </c>
      <c r="H1678" s="129" t="e" cm="1">
        <f t="array" ref="H1678">_xlfn.XLOOKUP($A1678&amp;$Q$3,Data[Index]&amp;Data[Valid Test, Can be used for conformity (Y/N)],Data[THC/km (mg)])</f>
        <v>#N/A</v>
      </c>
      <c r="I1678" s="129" t="e" cm="1">
        <f t="array" ref="I1678">_xlfn.XLOOKUP($A1678&amp;$Q$3,Data[Index]&amp;Data[Valid Test, Can be used for conformity (Y/N)],Data[NOx/km (mg)])</f>
        <v>#N/A</v>
      </c>
      <c r="J1678" s="129" t="e" cm="1">
        <f t="array" ref="J1678">_xlfn.XLOOKUP($A1678&amp;$Q$3,Data[Index]&amp;Data[Valid Test, Can be used for conformity (Y/N)],Data[THC + NOx/km (mg)])</f>
        <v>#N/A</v>
      </c>
      <c r="K1678" s="142" t="e" cm="1">
        <f t="array" ref="K1678">_xlfn.XLOOKUP($A1678&amp;$Q$3,Data[Index]&amp;Data[Valid Test, Can be used for conformity (Y/N)],Data[PN/km ('#)])</f>
        <v>#N/A</v>
      </c>
      <c r="L1678" s="129" t="e" cm="1">
        <f t="array" ref="L1678">_xlfn.XLOOKUP($A1678&amp;$Q$3,Data[Index]&amp;Data[Valid Test, Can be used for conformity (Y/N)],Data[PM/km (mg)])</f>
        <v>#N/A</v>
      </c>
      <c r="M1678" s="126" t="e" cm="1">
        <f t="array" ref="M1678">_xlfn.XLOOKUP($A1678&amp;$Q$3,Data[Index]&amp;Data[Valid Test, Can be used for conformity (Y/N)],Data[CH4 (mg/km)])</f>
        <v>#N/A</v>
      </c>
      <c r="N1678" s="126" t="e" cm="1">
        <f t="array" ref="N1678">_xlfn.XLOOKUP($A1678&amp;$Q$3,Data[Index]&amp;Data[Valid Test, Can be used for conformity (Y/N)],Data[N20 (mg/km)])</f>
        <v>#N/A</v>
      </c>
      <c r="O1678" s="129" t="e" cm="1">
        <f t="array" ref="O1678">_xlfn.XLOOKUP($A1678&amp;$Q$3,Data[Index]&amp;Data[Valid Test, Can be used for conformity (Y/N)],Data[l/100km])</f>
        <v>#N/A</v>
      </c>
      <c r="P1678" s="138" t="e">
        <f>_xlfn.XLOOKUP($A1678,Data[Index],Data[Comments])</f>
        <v>#N/A</v>
      </c>
    </row>
    <row r="1679" spans="1:16" x14ac:dyDescent="0.2">
      <c r="A1679" s="129"/>
      <c r="B1679" s="129"/>
      <c r="C1679" s="129" t="e" cm="1">
        <f t="array" ref="C1679">_xlfn.XLOOKUP($A1679&amp;$Q$3&amp;$R$3,Data[Index]&amp;Data[Valid Test, Can be used for conformity (Y/N)]&amp;Data[Cycle],Data[Test Name])</f>
        <v>#N/A</v>
      </c>
      <c r="D1679" s="167" t="e" cm="1">
        <f t="array" ref="D1679">_xlfn.XLOOKUP($A1679&amp;$Q$3&amp;$R$3,Data[Index]&amp;Data[Valid Test, Can be used for conformity (Y/N)]&amp;Data[Cycle],Data[Mileage (Miles)])</f>
        <v>#N/A</v>
      </c>
      <c r="E1679" s="130" t="e" cm="1">
        <f t="array" ref="E1679">_xlfn.XLOOKUP($A1679&amp;$Q$3&amp;$R$3,Data[Index]&amp;Data[Valid Test, Can be used for conformity (Y/N)]&amp;Data[Cycle],Data[Date])</f>
        <v>#N/A</v>
      </c>
      <c r="F1679" s="129" t="e" cm="1">
        <f t="array" ref="F1679">_xlfn.XLOOKUP($A1679&amp;$Q$3&amp;$R$3,Data[Index]&amp;Data[Valid Test, Can be used for conformity (Y/N)]&amp;Data[Cycle],Data[CO/km (mg)])</f>
        <v>#N/A</v>
      </c>
      <c r="G1679" s="129" t="e" cm="1">
        <f t="array" ref="G1679">_xlfn.XLOOKUP($A1679&amp;$Q$3,Data[Index]&amp;Data[Valid Test, Can be used for conformity (Y/N)],Data[CO2/km (g)])</f>
        <v>#N/A</v>
      </c>
      <c r="H1679" s="129" t="e" cm="1">
        <f t="array" ref="H1679">_xlfn.XLOOKUP($A1679&amp;$Q$3,Data[Index]&amp;Data[Valid Test, Can be used for conformity (Y/N)],Data[THC/km (mg)])</f>
        <v>#N/A</v>
      </c>
      <c r="I1679" s="129" t="e" cm="1">
        <f t="array" ref="I1679">_xlfn.XLOOKUP($A1679&amp;$Q$3,Data[Index]&amp;Data[Valid Test, Can be used for conformity (Y/N)],Data[NOx/km (mg)])</f>
        <v>#N/A</v>
      </c>
      <c r="J1679" s="129" t="e" cm="1">
        <f t="array" ref="J1679">_xlfn.XLOOKUP($A1679&amp;$Q$3,Data[Index]&amp;Data[Valid Test, Can be used for conformity (Y/N)],Data[THC + NOx/km (mg)])</f>
        <v>#N/A</v>
      </c>
      <c r="K1679" s="142" t="e" cm="1">
        <f t="array" ref="K1679">_xlfn.XLOOKUP($A1679&amp;$Q$3,Data[Index]&amp;Data[Valid Test, Can be used for conformity (Y/N)],Data[PN/km ('#)])</f>
        <v>#N/A</v>
      </c>
      <c r="L1679" s="129" t="e" cm="1">
        <f t="array" ref="L1679">_xlfn.XLOOKUP($A1679&amp;$Q$3,Data[Index]&amp;Data[Valid Test, Can be used for conformity (Y/N)],Data[PM/km (mg)])</f>
        <v>#N/A</v>
      </c>
      <c r="M1679" s="126" t="e" cm="1">
        <f t="array" ref="M1679">_xlfn.XLOOKUP($A1679&amp;$Q$3,Data[Index]&amp;Data[Valid Test, Can be used for conformity (Y/N)],Data[CH4 (mg/km)])</f>
        <v>#N/A</v>
      </c>
      <c r="N1679" s="126" t="e" cm="1">
        <f t="array" ref="N1679">_xlfn.XLOOKUP($A1679&amp;$Q$3,Data[Index]&amp;Data[Valid Test, Can be used for conformity (Y/N)],Data[N20 (mg/km)])</f>
        <v>#N/A</v>
      </c>
      <c r="O1679" s="129" t="e" cm="1">
        <f t="array" ref="O1679">_xlfn.XLOOKUP($A1679&amp;$Q$3,Data[Index]&amp;Data[Valid Test, Can be used for conformity (Y/N)],Data[l/100km])</f>
        <v>#N/A</v>
      </c>
      <c r="P1679" s="138" t="e">
        <f>_xlfn.XLOOKUP($A1679,Data[Index],Data[Comments])</f>
        <v>#N/A</v>
      </c>
    </row>
    <row r="1680" spans="1:16" x14ac:dyDescent="0.2">
      <c r="A1680" s="129"/>
      <c r="B1680" s="129"/>
      <c r="C1680" s="129" t="e" cm="1">
        <f t="array" ref="C1680">_xlfn.XLOOKUP($A1680&amp;$Q$3&amp;$R$3,Data[Index]&amp;Data[Valid Test, Can be used for conformity (Y/N)]&amp;Data[Cycle],Data[Test Name])</f>
        <v>#N/A</v>
      </c>
      <c r="D1680" s="167" t="e" cm="1">
        <f t="array" ref="D1680">_xlfn.XLOOKUP($A1680&amp;$Q$3&amp;$R$3,Data[Index]&amp;Data[Valid Test, Can be used for conformity (Y/N)]&amp;Data[Cycle],Data[Mileage (Miles)])</f>
        <v>#N/A</v>
      </c>
      <c r="E1680" s="130" t="e" cm="1">
        <f t="array" ref="E1680">_xlfn.XLOOKUP($A1680&amp;$Q$3&amp;$R$3,Data[Index]&amp;Data[Valid Test, Can be used for conformity (Y/N)]&amp;Data[Cycle],Data[Date])</f>
        <v>#N/A</v>
      </c>
      <c r="F1680" s="129" t="e" cm="1">
        <f t="array" ref="F1680">_xlfn.XLOOKUP($A1680&amp;$Q$3&amp;$R$3,Data[Index]&amp;Data[Valid Test, Can be used for conformity (Y/N)]&amp;Data[Cycle],Data[CO/km (mg)])</f>
        <v>#N/A</v>
      </c>
      <c r="G1680" s="129" t="e" cm="1">
        <f t="array" ref="G1680">_xlfn.XLOOKUP($A1680&amp;$Q$3,Data[Index]&amp;Data[Valid Test, Can be used for conformity (Y/N)],Data[CO2/km (g)])</f>
        <v>#N/A</v>
      </c>
      <c r="H1680" s="129" t="e" cm="1">
        <f t="array" ref="H1680">_xlfn.XLOOKUP($A1680&amp;$Q$3,Data[Index]&amp;Data[Valid Test, Can be used for conformity (Y/N)],Data[THC/km (mg)])</f>
        <v>#N/A</v>
      </c>
      <c r="I1680" s="129" t="e" cm="1">
        <f t="array" ref="I1680">_xlfn.XLOOKUP($A1680&amp;$Q$3,Data[Index]&amp;Data[Valid Test, Can be used for conformity (Y/N)],Data[NOx/km (mg)])</f>
        <v>#N/A</v>
      </c>
      <c r="J1680" s="129" t="e" cm="1">
        <f t="array" ref="J1680">_xlfn.XLOOKUP($A1680&amp;$Q$3,Data[Index]&amp;Data[Valid Test, Can be used for conformity (Y/N)],Data[THC + NOx/km (mg)])</f>
        <v>#N/A</v>
      </c>
      <c r="K1680" s="142" t="e" cm="1">
        <f t="array" ref="K1680">_xlfn.XLOOKUP($A1680&amp;$Q$3,Data[Index]&amp;Data[Valid Test, Can be used for conformity (Y/N)],Data[PN/km ('#)])</f>
        <v>#N/A</v>
      </c>
      <c r="L1680" s="129" t="e" cm="1">
        <f t="array" ref="L1680">_xlfn.XLOOKUP($A1680&amp;$Q$3,Data[Index]&amp;Data[Valid Test, Can be used for conformity (Y/N)],Data[PM/km (mg)])</f>
        <v>#N/A</v>
      </c>
      <c r="M1680" s="126" t="e" cm="1">
        <f t="array" ref="M1680">_xlfn.XLOOKUP($A1680&amp;$Q$3,Data[Index]&amp;Data[Valid Test, Can be used for conformity (Y/N)],Data[CH4 (mg/km)])</f>
        <v>#N/A</v>
      </c>
      <c r="N1680" s="126" t="e" cm="1">
        <f t="array" ref="N1680">_xlfn.XLOOKUP($A1680&amp;$Q$3,Data[Index]&amp;Data[Valid Test, Can be used for conformity (Y/N)],Data[N20 (mg/km)])</f>
        <v>#N/A</v>
      </c>
      <c r="O1680" s="129" t="e" cm="1">
        <f t="array" ref="O1680">_xlfn.XLOOKUP($A1680&amp;$Q$3,Data[Index]&amp;Data[Valid Test, Can be used for conformity (Y/N)],Data[l/100km])</f>
        <v>#N/A</v>
      </c>
      <c r="P1680" s="138" t="e">
        <f>_xlfn.XLOOKUP($A1680,Data[Index],Data[Comments])</f>
        <v>#N/A</v>
      </c>
    </row>
    <row r="1681" spans="1:16" x14ac:dyDescent="0.2">
      <c r="A1681" s="129"/>
      <c r="B1681" s="129"/>
      <c r="C1681" s="129" t="e" cm="1">
        <f t="array" ref="C1681">_xlfn.XLOOKUP($A1681&amp;$Q$3&amp;$R$3,Data[Index]&amp;Data[Valid Test, Can be used for conformity (Y/N)]&amp;Data[Cycle],Data[Test Name])</f>
        <v>#N/A</v>
      </c>
      <c r="D1681" s="167" t="e" cm="1">
        <f t="array" ref="D1681">_xlfn.XLOOKUP($A1681&amp;$Q$3&amp;$R$3,Data[Index]&amp;Data[Valid Test, Can be used for conformity (Y/N)]&amp;Data[Cycle],Data[Mileage (Miles)])</f>
        <v>#N/A</v>
      </c>
      <c r="E1681" s="130" t="e" cm="1">
        <f t="array" ref="E1681">_xlfn.XLOOKUP($A1681&amp;$Q$3&amp;$R$3,Data[Index]&amp;Data[Valid Test, Can be used for conformity (Y/N)]&amp;Data[Cycle],Data[Date])</f>
        <v>#N/A</v>
      </c>
      <c r="F1681" s="129" t="e" cm="1">
        <f t="array" ref="F1681">_xlfn.XLOOKUP($A1681&amp;$Q$3&amp;$R$3,Data[Index]&amp;Data[Valid Test, Can be used for conformity (Y/N)]&amp;Data[Cycle],Data[CO/km (mg)])</f>
        <v>#N/A</v>
      </c>
      <c r="G1681" s="129" t="e" cm="1">
        <f t="array" ref="G1681">_xlfn.XLOOKUP($A1681&amp;$Q$3,Data[Index]&amp;Data[Valid Test, Can be used for conformity (Y/N)],Data[CO2/km (g)])</f>
        <v>#N/A</v>
      </c>
      <c r="H1681" s="129" t="e" cm="1">
        <f t="array" ref="H1681">_xlfn.XLOOKUP($A1681&amp;$Q$3,Data[Index]&amp;Data[Valid Test, Can be used for conformity (Y/N)],Data[THC/km (mg)])</f>
        <v>#N/A</v>
      </c>
      <c r="I1681" s="129" t="e" cm="1">
        <f t="array" ref="I1681">_xlfn.XLOOKUP($A1681&amp;$Q$3,Data[Index]&amp;Data[Valid Test, Can be used for conformity (Y/N)],Data[NOx/km (mg)])</f>
        <v>#N/A</v>
      </c>
      <c r="J1681" s="129" t="e" cm="1">
        <f t="array" ref="J1681">_xlfn.XLOOKUP($A1681&amp;$Q$3,Data[Index]&amp;Data[Valid Test, Can be used for conformity (Y/N)],Data[THC + NOx/km (mg)])</f>
        <v>#N/A</v>
      </c>
      <c r="K1681" s="142" t="e" cm="1">
        <f t="array" ref="K1681">_xlfn.XLOOKUP($A1681&amp;$Q$3,Data[Index]&amp;Data[Valid Test, Can be used for conformity (Y/N)],Data[PN/km ('#)])</f>
        <v>#N/A</v>
      </c>
      <c r="L1681" s="129" t="e" cm="1">
        <f t="array" ref="L1681">_xlfn.XLOOKUP($A1681&amp;$Q$3,Data[Index]&amp;Data[Valid Test, Can be used for conformity (Y/N)],Data[PM/km (mg)])</f>
        <v>#N/A</v>
      </c>
      <c r="M1681" s="126" t="e" cm="1">
        <f t="array" ref="M1681">_xlfn.XLOOKUP($A1681&amp;$Q$3,Data[Index]&amp;Data[Valid Test, Can be used for conformity (Y/N)],Data[CH4 (mg/km)])</f>
        <v>#N/A</v>
      </c>
      <c r="N1681" s="126" t="e" cm="1">
        <f t="array" ref="N1681">_xlfn.XLOOKUP($A1681&amp;$Q$3,Data[Index]&amp;Data[Valid Test, Can be used for conformity (Y/N)],Data[N20 (mg/km)])</f>
        <v>#N/A</v>
      </c>
      <c r="O1681" s="129" t="e" cm="1">
        <f t="array" ref="O1681">_xlfn.XLOOKUP($A1681&amp;$Q$3,Data[Index]&amp;Data[Valid Test, Can be used for conformity (Y/N)],Data[l/100km])</f>
        <v>#N/A</v>
      </c>
      <c r="P1681" s="138">
        <f>_xlfn.XLOOKUP($A1681,Data[Index],Data[Comments])</f>
        <v>0</v>
      </c>
    </row>
    <row r="1682" spans="1:16" x14ac:dyDescent="0.2">
      <c r="A1682" s="129"/>
      <c r="B1682" s="129"/>
      <c r="C1682" s="129" t="e" cm="1">
        <f t="array" ref="C1682">_xlfn.XLOOKUP($A1682&amp;$Q$3&amp;$R$3,Data[Index]&amp;Data[Valid Test, Can be used for conformity (Y/N)]&amp;Data[Cycle],Data[Test Name])</f>
        <v>#N/A</v>
      </c>
      <c r="D1682" s="167" t="e" cm="1">
        <f t="array" ref="D1682">_xlfn.XLOOKUP($A1682&amp;$Q$3&amp;$R$3,Data[Index]&amp;Data[Valid Test, Can be used for conformity (Y/N)]&amp;Data[Cycle],Data[Mileage (Miles)])</f>
        <v>#N/A</v>
      </c>
      <c r="E1682" s="130" t="e" cm="1">
        <f t="array" ref="E1682">_xlfn.XLOOKUP($A1682&amp;$Q$3&amp;$R$3,Data[Index]&amp;Data[Valid Test, Can be used for conformity (Y/N)]&amp;Data[Cycle],Data[Date])</f>
        <v>#N/A</v>
      </c>
      <c r="F1682" s="129" t="e" cm="1">
        <f t="array" ref="F1682">_xlfn.XLOOKUP($A1682&amp;$Q$3&amp;$R$3,Data[Index]&amp;Data[Valid Test, Can be used for conformity (Y/N)]&amp;Data[Cycle],Data[CO/km (mg)])</f>
        <v>#N/A</v>
      </c>
      <c r="G1682" s="129" t="e" cm="1">
        <f t="array" ref="G1682">_xlfn.XLOOKUP($A1682&amp;$Q$3,Data[Index]&amp;Data[Valid Test, Can be used for conformity (Y/N)],Data[CO2/km (g)])</f>
        <v>#N/A</v>
      </c>
      <c r="H1682" s="129" t="e" cm="1">
        <f t="array" ref="H1682">_xlfn.XLOOKUP($A1682&amp;$Q$3,Data[Index]&amp;Data[Valid Test, Can be used for conformity (Y/N)],Data[THC/km (mg)])</f>
        <v>#N/A</v>
      </c>
      <c r="I1682" s="129" t="e" cm="1">
        <f t="array" ref="I1682">_xlfn.XLOOKUP($A1682&amp;$Q$3,Data[Index]&amp;Data[Valid Test, Can be used for conformity (Y/N)],Data[NOx/km (mg)])</f>
        <v>#N/A</v>
      </c>
      <c r="J1682" s="129" t="e" cm="1">
        <f t="array" ref="J1682">_xlfn.XLOOKUP($A1682&amp;$Q$3,Data[Index]&amp;Data[Valid Test, Can be used for conformity (Y/N)],Data[THC + NOx/km (mg)])</f>
        <v>#N/A</v>
      </c>
      <c r="K1682" s="142" t="e" cm="1">
        <f t="array" ref="K1682">_xlfn.XLOOKUP($A1682&amp;$Q$3,Data[Index]&amp;Data[Valid Test, Can be used for conformity (Y/N)],Data[PN/km ('#)])</f>
        <v>#N/A</v>
      </c>
      <c r="L1682" s="129" t="e" cm="1">
        <f t="array" ref="L1682">_xlfn.XLOOKUP($A1682&amp;$Q$3,Data[Index]&amp;Data[Valid Test, Can be used for conformity (Y/N)],Data[PM/km (mg)])</f>
        <v>#N/A</v>
      </c>
      <c r="M1682" s="126" t="e" cm="1">
        <f t="array" ref="M1682">_xlfn.XLOOKUP($A1682&amp;$Q$3,Data[Index]&amp;Data[Valid Test, Can be used for conformity (Y/N)],Data[CH4 (mg/km)])</f>
        <v>#N/A</v>
      </c>
      <c r="N1682" s="126" t="e" cm="1">
        <f t="array" ref="N1682">_xlfn.XLOOKUP($A1682&amp;$Q$3,Data[Index]&amp;Data[Valid Test, Can be used for conformity (Y/N)],Data[N20 (mg/km)])</f>
        <v>#N/A</v>
      </c>
      <c r="O1682" s="129" t="e" cm="1">
        <f t="array" ref="O1682">_xlfn.XLOOKUP($A1682&amp;$Q$3,Data[Index]&amp;Data[Valid Test, Can be used for conformity (Y/N)],Data[l/100km])</f>
        <v>#N/A</v>
      </c>
      <c r="P1682" s="138">
        <f>_xlfn.XLOOKUP($A1682,Data[Index],Data[Comments])</f>
        <v>0</v>
      </c>
    </row>
    <row r="1683" spans="1:16" x14ac:dyDescent="0.2">
      <c r="A1683" s="129"/>
      <c r="B1683" s="129"/>
      <c r="C1683" s="129" t="e" cm="1">
        <f t="array" ref="C1683">_xlfn.XLOOKUP($A1683&amp;$Q$3&amp;$R$3,Data[Index]&amp;Data[Valid Test, Can be used for conformity (Y/N)]&amp;Data[Cycle],Data[Test Name])</f>
        <v>#N/A</v>
      </c>
      <c r="D1683" s="167" t="e" cm="1">
        <f t="array" ref="D1683">_xlfn.XLOOKUP($A1683&amp;$Q$3&amp;$R$3,Data[Index]&amp;Data[Valid Test, Can be used for conformity (Y/N)]&amp;Data[Cycle],Data[Mileage (Miles)])</f>
        <v>#N/A</v>
      </c>
      <c r="E1683" s="130" t="e" cm="1">
        <f t="array" ref="E1683">_xlfn.XLOOKUP($A1683&amp;$Q$3&amp;$R$3,Data[Index]&amp;Data[Valid Test, Can be used for conformity (Y/N)]&amp;Data[Cycle],Data[Date])</f>
        <v>#N/A</v>
      </c>
      <c r="F1683" s="129" t="e" cm="1">
        <f t="array" ref="F1683">_xlfn.XLOOKUP($A1683&amp;$Q$3&amp;$R$3,Data[Index]&amp;Data[Valid Test, Can be used for conformity (Y/N)]&amp;Data[Cycle],Data[CO/km (mg)])</f>
        <v>#N/A</v>
      </c>
      <c r="G1683" s="129" t="e" cm="1">
        <f t="array" ref="G1683">_xlfn.XLOOKUP($A1683&amp;$Q$3,Data[Index]&amp;Data[Valid Test, Can be used for conformity (Y/N)],Data[CO2/km (g)])</f>
        <v>#N/A</v>
      </c>
      <c r="H1683" s="129" t="e" cm="1">
        <f t="array" ref="H1683">_xlfn.XLOOKUP($A1683&amp;$Q$3,Data[Index]&amp;Data[Valid Test, Can be used for conformity (Y/N)],Data[THC/km (mg)])</f>
        <v>#N/A</v>
      </c>
      <c r="I1683" s="129" t="e" cm="1">
        <f t="array" ref="I1683">_xlfn.XLOOKUP($A1683&amp;$Q$3,Data[Index]&amp;Data[Valid Test, Can be used for conformity (Y/N)],Data[NOx/km (mg)])</f>
        <v>#N/A</v>
      </c>
      <c r="J1683" s="129" t="e" cm="1">
        <f t="array" ref="J1683">_xlfn.XLOOKUP($A1683&amp;$Q$3,Data[Index]&amp;Data[Valid Test, Can be used for conformity (Y/N)],Data[THC + NOx/km (mg)])</f>
        <v>#N/A</v>
      </c>
      <c r="K1683" s="142" t="e" cm="1">
        <f t="array" ref="K1683">_xlfn.XLOOKUP($A1683&amp;$Q$3,Data[Index]&amp;Data[Valid Test, Can be used for conformity (Y/N)],Data[PN/km ('#)])</f>
        <v>#N/A</v>
      </c>
      <c r="L1683" s="129" t="e" cm="1">
        <f t="array" ref="L1683">_xlfn.XLOOKUP($A1683&amp;$Q$3,Data[Index]&amp;Data[Valid Test, Can be used for conformity (Y/N)],Data[PM/km (mg)])</f>
        <v>#N/A</v>
      </c>
      <c r="M1683" s="126" t="e" cm="1">
        <f t="array" ref="M1683">_xlfn.XLOOKUP($A1683&amp;$Q$3,Data[Index]&amp;Data[Valid Test, Can be used for conformity (Y/N)],Data[CH4 (mg/km)])</f>
        <v>#N/A</v>
      </c>
      <c r="N1683" s="126" t="e" cm="1">
        <f t="array" ref="N1683">_xlfn.XLOOKUP($A1683&amp;$Q$3,Data[Index]&amp;Data[Valid Test, Can be used for conformity (Y/N)],Data[N20 (mg/km)])</f>
        <v>#N/A</v>
      </c>
      <c r="O1683" s="129" t="e" cm="1">
        <f t="array" ref="O1683">_xlfn.XLOOKUP($A1683&amp;$Q$3,Data[Index]&amp;Data[Valid Test, Can be used for conformity (Y/N)],Data[l/100km])</f>
        <v>#N/A</v>
      </c>
      <c r="P1683" s="138" t="e">
        <f>_xlfn.XLOOKUP($A1683,Data[Index],Data[Comments])</f>
        <v>#N/A</v>
      </c>
    </row>
    <row r="1684" spans="1:16" x14ac:dyDescent="0.2">
      <c r="A1684" s="129"/>
      <c r="B1684" s="129"/>
      <c r="C1684" s="129" t="e" cm="1">
        <f t="array" ref="C1684">_xlfn.XLOOKUP($A1684&amp;$Q$3&amp;$R$3,Data[Index]&amp;Data[Valid Test, Can be used for conformity (Y/N)]&amp;Data[Cycle],Data[Test Name])</f>
        <v>#N/A</v>
      </c>
      <c r="D1684" s="167" t="e" cm="1">
        <f t="array" ref="D1684">_xlfn.XLOOKUP($A1684&amp;$Q$3&amp;$R$3,Data[Index]&amp;Data[Valid Test, Can be used for conformity (Y/N)]&amp;Data[Cycle],Data[Mileage (Miles)])</f>
        <v>#N/A</v>
      </c>
      <c r="E1684" s="130" t="e" cm="1">
        <f t="array" ref="E1684">_xlfn.XLOOKUP($A1684&amp;$Q$3&amp;$R$3,Data[Index]&amp;Data[Valid Test, Can be used for conformity (Y/N)]&amp;Data[Cycle],Data[Date])</f>
        <v>#N/A</v>
      </c>
      <c r="F1684" s="129" t="e" cm="1">
        <f t="array" ref="F1684">_xlfn.XLOOKUP($A1684&amp;$Q$3&amp;$R$3,Data[Index]&amp;Data[Valid Test, Can be used for conformity (Y/N)]&amp;Data[Cycle],Data[CO/km (mg)])</f>
        <v>#N/A</v>
      </c>
      <c r="G1684" s="129" t="e" cm="1">
        <f t="array" ref="G1684">_xlfn.XLOOKUP($A1684&amp;$Q$3,Data[Index]&amp;Data[Valid Test, Can be used for conformity (Y/N)],Data[CO2/km (g)])</f>
        <v>#N/A</v>
      </c>
      <c r="H1684" s="129" t="e" cm="1">
        <f t="array" ref="H1684">_xlfn.XLOOKUP($A1684&amp;$Q$3,Data[Index]&amp;Data[Valid Test, Can be used for conformity (Y/N)],Data[THC/km (mg)])</f>
        <v>#N/A</v>
      </c>
      <c r="I1684" s="129" t="e" cm="1">
        <f t="array" ref="I1684">_xlfn.XLOOKUP($A1684&amp;$Q$3,Data[Index]&amp;Data[Valid Test, Can be used for conformity (Y/N)],Data[NOx/km (mg)])</f>
        <v>#N/A</v>
      </c>
      <c r="J1684" s="129" t="e" cm="1">
        <f t="array" ref="J1684">_xlfn.XLOOKUP($A1684&amp;$Q$3,Data[Index]&amp;Data[Valid Test, Can be used for conformity (Y/N)],Data[THC + NOx/km (mg)])</f>
        <v>#N/A</v>
      </c>
      <c r="K1684" s="142" t="e" cm="1">
        <f t="array" ref="K1684">_xlfn.XLOOKUP($A1684&amp;$Q$3,Data[Index]&amp;Data[Valid Test, Can be used for conformity (Y/N)],Data[PN/km ('#)])</f>
        <v>#N/A</v>
      </c>
      <c r="L1684" s="129" t="e" cm="1">
        <f t="array" ref="L1684">_xlfn.XLOOKUP($A1684&amp;$Q$3,Data[Index]&amp;Data[Valid Test, Can be used for conformity (Y/N)],Data[PM/km (mg)])</f>
        <v>#N/A</v>
      </c>
      <c r="M1684" s="126" t="e" cm="1">
        <f t="array" ref="M1684">_xlfn.XLOOKUP($A1684&amp;$Q$3,Data[Index]&amp;Data[Valid Test, Can be used for conformity (Y/N)],Data[CH4 (mg/km)])</f>
        <v>#N/A</v>
      </c>
      <c r="N1684" s="126" t="e" cm="1">
        <f t="array" ref="N1684">_xlfn.XLOOKUP($A1684&amp;$Q$3,Data[Index]&amp;Data[Valid Test, Can be used for conformity (Y/N)],Data[N20 (mg/km)])</f>
        <v>#N/A</v>
      </c>
      <c r="O1684" s="129" t="e" cm="1">
        <f t="array" ref="O1684">_xlfn.XLOOKUP($A1684&amp;$Q$3,Data[Index]&amp;Data[Valid Test, Can be used for conformity (Y/N)],Data[l/100km])</f>
        <v>#N/A</v>
      </c>
      <c r="P1684" s="138">
        <f>_xlfn.XLOOKUP($A1684,Data[Index],Data[Comments])</f>
        <v>0</v>
      </c>
    </row>
    <row r="1685" spans="1:16" x14ac:dyDescent="0.2">
      <c r="A1685" s="129"/>
      <c r="B1685" s="129"/>
      <c r="C1685" s="129" t="e" cm="1">
        <f t="array" ref="C1685">_xlfn.XLOOKUP($A1685&amp;$Q$3&amp;$R$3,Data[Index]&amp;Data[Valid Test, Can be used for conformity (Y/N)]&amp;Data[Cycle],Data[Test Name])</f>
        <v>#N/A</v>
      </c>
      <c r="D1685" s="167" t="e" cm="1">
        <f t="array" ref="D1685">_xlfn.XLOOKUP($A1685&amp;$Q$3&amp;$R$3,Data[Index]&amp;Data[Valid Test, Can be used for conformity (Y/N)]&amp;Data[Cycle],Data[Mileage (Miles)])</f>
        <v>#N/A</v>
      </c>
      <c r="E1685" s="130" t="e" cm="1">
        <f t="array" ref="E1685">_xlfn.XLOOKUP($A1685&amp;$Q$3&amp;$R$3,Data[Index]&amp;Data[Valid Test, Can be used for conformity (Y/N)]&amp;Data[Cycle],Data[Date])</f>
        <v>#N/A</v>
      </c>
      <c r="F1685" s="129" t="e" cm="1">
        <f t="array" ref="F1685">_xlfn.XLOOKUP($A1685&amp;$Q$3&amp;$R$3,Data[Index]&amp;Data[Valid Test, Can be used for conformity (Y/N)]&amp;Data[Cycle],Data[CO/km (mg)])</f>
        <v>#N/A</v>
      </c>
      <c r="G1685" s="129" t="e" cm="1">
        <f t="array" ref="G1685">_xlfn.XLOOKUP($A1685&amp;$Q$3,Data[Index]&amp;Data[Valid Test, Can be used for conformity (Y/N)],Data[CO2/km (g)])</f>
        <v>#N/A</v>
      </c>
      <c r="H1685" s="129" t="e" cm="1">
        <f t="array" ref="H1685">_xlfn.XLOOKUP($A1685&amp;$Q$3,Data[Index]&amp;Data[Valid Test, Can be used for conformity (Y/N)],Data[THC/km (mg)])</f>
        <v>#N/A</v>
      </c>
      <c r="I1685" s="129" t="e" cm="1">
        <f t="array" ref="I1685">_xlfn.XLOOKUP($A1685&amp;$Q$3,Data[Index]&amp;Data[Valid Test, Can be used for conformity (Y/N)],Data[NOx/km (mg)])</f>
        <v>#N/A</v>
      </c>
      <c r="J1685" s="129" t="e" cm="1">
        <f t="array" ref="J1685">_xlfn.XLOOKUP($A1685&amp;$Q$3,Data[Index]&amp;Data[Valid Test, Can be used for conformity (Y/N)],Data[THC + NOx/km (mg)])</f>
        <v>#N/A</v>
      </c>
      <c r="K1685" s="142" t="e" cm="1">
        <f t="array" ref="K1685">_xlfn.XLOOKUP($A1685&amp;$Q$3,Data[Index]&amp;Data[Valid Test, Can be used for conformity (Y/N)],Data[PN/km ('#)])</f>
        <v>#N/A</v>
      </c>
      <c r="L1685" s="129" t="e" cm="1">
        <f t="array" ref="L1685">_xlfn.XLOOKUP($A1685&amp;$Q$3,Data[Index]&amp;Data[Valid Test, Can be used for conformity (Y/N)],Data[PM/km (mg)])</f>
        <v>#N/A</v>
      </c>
      <c r="M1685" s="126" t="e" cm="1">
        <f t="array" ref="M1685">_xlfn.XLOOKUP($A1685&amp;$Q$3,Data[Index]&amp;Data[Valid Test, Can be used for conformity (Y/N)],Data[CH4 (mg/km)])</f>
        <v>#N/A</v>
      </c>
      <c r="N1685" s="126" t="e" cm="1">
        <f t="array" ref="N1685">_xlfn.XLOOKUP($A1685&amp;$Q$3,Data[Index]&amp;Data[Valid Test, Can be used for conformity (Y/N)],Data[N20 (mg/km)])</f>
        <v>#N/A</v>
      </c>
      <c r="O1685" s="129" t="e" cm="1">
        <f t="array" ref="O1685">_xlfn.XLOOKUP($A1685&amp;$Q$3,Data[Index]&amp;Data[Valid Test, Can be used for conformity (Y/N)],Data[l/100km])</f>
        <v>#N/A</v>
      </c>
      <c r="P1685" s="138">
        <f>_xlfn.XLOOKUP($A1685,Data[Index],Data[Comments])</f>
        <v>0</v>
      </c>
    </row>
    <row r="1686" spans="1:16" x14ac:dyDescent="0.2">
      <c r="A1686" s="129"/>
      <c r="B1686" s="129"/>
      <c r="C1686" s="129" t="e" cm="1">
        <f t="array" ref="C1686">_xlfn.XLOOKUP($A1686&amp;$Q$3&amp;$R$3,Data[Index]&amp;Data[Valid Test, Can be used for conformity (Y/N)]&amp;Data[Cycle],Data[Test Name])</f>
        <v>#N/A</v>
      </c>
      <c r="D1686" s="167" t="e" cm="1">
        <f t="array" ref="D1686">_xlfn.XLOOKUP($A1686&amp;$Q$3&amp;$R$3,Data[Index]&amp;Data[Valid Test, Can be used for conformity (Y/N)]&amp;Data[Cycle],Data[Mileage (Miles)])</f>
        <v>#N/A</v>
      </c>
      <c r="E1686" s="130" t="e" cm="1">
        <f t="array" ref="E1686">_xlfn.XLOOKUP($A1686&amp;$Q$3&amp;$R$3,Data[Index]&amp;Data[Valid Test, Can be used for conformity (Y/N)]&amp;Data[Cycle],Data[Date])</f>
        <v>#N/A</v>
      </c>
      <c r="F1686" s="129" t="e" cm="1">
        <f t="array" ref="F1686">_xlfn.XLOOKUP($A1686&amp;$Q$3&amp;$R$3,Data[Index]&amp;Data[Valid Test, Can be used for conformity (Y/N)]&amp;Data[Cycle],Data[CO/km (mg)])</f>
        <v>#N/A</v>
      </c>
      <c r="G1686" s="129" t="e" cm="1">
        <f t="array" ref="G1686">_xlfn.XLOOKUP($A1686&amp;$Q$3,Data[Index]&amp;Data[Valid Test, Can be used for conformity (Y/N)],Data[CO2/km (g)])</f>
        <v>#N/A</v>
      </c>
      <c r="H1686" s="129" t="e" cm="1">
        <f t="array" ref="H1686">_xlfn.XLOOKUP($A1686&amp;$Q$3,Data[Index]&amp;Data[Valid Test, Can be used for conformity (Y/N)],Data[THC/km (mg)])</f>
        <v>#N/A</v>
      </c>
      <c r="I1686" s="129" t="e" cm="1">
        <f t="array" ref="I1686">_xlfn.XLOOKUP($A1686&amp;$Q$3,Data[Index]&amp;Data[Valid Test, Can be used for conformity (Y/N)],Data[NOx/km (mg)])</f>
        <v>#N/A</v>
      </c>
      <c r="J1686" s="129" t="e" cm="1">
        <f t="array" ref="J1686">_xlfn.XLOOKUP($A1686&amp;$Q$3,Data[Index]&amp;Data[Valid Test, Can be used for conformity (Y/N)],Data[THC + NOx/km (mg)])</f>
        <v>#N/A</v>
      </c>
      <c r="K1686" s="142" t="e" cm="1">
        <f t="array" ref="K1686">_xlfn.XLOOKUP($A1686&amp;$Q$3,Data[Index]&amp;Data[Valid Test, Can be used for conformity (Y/N)],Data[PN/km ('#)])</f>
        <v>#N/A</v>
      </c>
      <c r="L1686" s="129" t="e" cm="1">
        <f t="array" ref="L1686">_xlfn.XLOOKUP($A1686&amp;$Q$3,Data[Index]&amp;Data[Valid Test, Can be used for conformity (Y/N)],Data[PM/km (mg)])</f>
        <v>#N/A</v>
      </c>
      <c r="M1686" s="126" t="e" cm="1">
        <f t="array" ref="M1686">_xlfn.XLOOKUP($A1686&amp;$Q$3,Data[Index]&amp;Data[Valid Test, Can be used for conformity (Y/N)],Data[CH4 (mg/km)])</f>
        <v>#N/A</v>
      </c>
      <c r="N1686" s="126" t="e" cm="1">
        <f t="array" ref="N1686">_xlfn.XLOOKUP($A1686&amp;$Q$3,Data[Index]&amp;Data[Valid Test, Can be used for conformity (Y/N)],Data[N20 (mg/km)])</f>
        <v>#N/A</v>
      </c>
      <c r="O1686" s="129" t="e" cm="1">
        <f t="array" ref="O1686">_xlfn.XLOOKUP($A1686&amp;$Q$3,Data[Index]&amp;Data[Valid Test, Can be used for conformity (Y/N)],Data[l/100km])</f>
        <v>#N/A</v>
      </c>
      <c r="P1686" s="138" t="e">
        <f>_xlfn.XLOOKUP($A1686,Data[Index],Data[Comments])</f>
        <v>#N/A</v>
      </c>
    </row>
    <row r="1687" spans="1:16" x14ac:dyDescent="0.2">
      <c r="A1687" s="129"/>
      <c r="B1687" s="129"/>
      <c r="C1687" s="129" t="e" cm="1">
        <f t="array" ref="C1687">_xlfn.XLOOKUP($A1687&amp;$Q$3&amp;$R$3,Data[Index]&amp;Data[Valid Test, Can be used for conformity (Y/N)]&amp;Data[Cycle],Data[Test Name])</f>
        <v>#N/A</v>
      </c>
      <c r="D1687" s="167" t="e" cm="1">
        <f t="array" ref="D1687">_xlfn.XLOOKUP($A1687&amp;$Q$3&amp;$R$3,Data[Index]&amp;Data[Valid Test, Can be used for conformity (Y/N)]&amp;Data[Cycle],Data[Mileage (Miles)])</f>
        <v>#N/A</v>
      </c>
      <c r="E1687" s="130" t="e" cm="1">
        <f t="array" ref="E1687">_xlfn.XLOOKUP($A1687&amp;$Q$3&amp;$R$3,Data[Index]&amp;Data[Valid Test, Can be used for conformity (Y/N)]&amp;Data[Cycle],Data[Date])</f>
        <v>#N/A</v>
      </c>
      <c r="F1687" s="129" t="e" cm="1">
        <f t="array" ref="F1687">_xlfn.XLOOKUP($A1687&amp;$Q$3&amp;$R$3,Data[Index]&amp;Data[Valid Test, Can be used for conformity (Y/N)]&amp;Data[Cycle],Data[CO/km (mg)])</f>
        <v>#N/A</v>
      </c>
      <c r="G1687" s="129" t="e" cm="1">
        <f t="array" ref="G1687">_xlfn.XLOOKUP($A1687&amp;$Q$3,Data[Index]&amp;Data[Valid Test, Can be used for conformity (Y/N)],Data[CO2/km (g)])</f>
        <v>#N/A</v>
      </c>
      <c r="H1687" s="129" t="e" cm="1">
        <f t="array" ref="H1687">_xlfn.XLOOKUP($A1687&amp;$Q$3,Data[Index]&amp;Data[Valid Test, Can be used for conformity (Y/N)],Data[THC/km (mg)])</f>
        <v>#N/A</v>
      </c>
      <c r="I1687" s="129" t="e" cm="1">
        <f t="array" ref="I1687">_xlfn.XLOOKUP($A1687&amp;$Q$3,Data[Index]&amp;Data[Valid Test, Can be used for conformity (Y/N)],Data[NOx/km (mg)])</f>
        <v>#N/A</v>
      </c>
      <c r="J1687" s="129" t="e" cm="1">
        <f t="array" ref="J1687">_xlfn.XLOOKUP($A1687&amp;$Q$3,Data[Index]&amp;Data[Valid Test, Can be used for conformity (Y/N)],Data[THC + NOx/km (mg)])</f>
        <v>#N/A</v>
      </c>
      <c r="K1687" s="142" t="e" cm="1">
        <f t="array" ref="K1687">_xlfn.XLOOKUP($A1687&amp;$Q$3,Data[Index]&amp;Data[Valid Test, Can be used for conformity (Y/N)],Data[PN/km ('#)])</f>
        <v>#N/A</v>
      </c>
      <c r="L1687" s="129" t="e" cm="1">
        <f t="array" ref="L1687">_xlfn.XLOOKUP($A1687&amp;$Q$3,Data[Index]&amp;Data[Valid Test, Can be used for conformity (Y/N)],Data[PM/km (mg)])</f>
        <v>#N/A</v>
      </c>
      <c r="M1687" s="126" t="e" cm="1">
        <f t="array" ref="M1687">_xlfn.XLOOKUP($A1687&amp;$Q$3,Data[Index]&amp;Data[Valid Test, Can be used for conformity (Y/N)],Data[CH4 (mg/km)])</f>
        <v>#N/A</v>
      </c>
      <c r="N1687" s="126" t="e" cm="1">
        <f t="array" ref="N1687">_xlfn.XLOOKUP($A1687&amp;$Q$3,Data[Index]&amp;Data[Valid Test, Can be used for conformity (Y/N)],Data[N20 (mg/km)])</f>
        <v>#N/A</v>
      </c>
      <c r="O1687" s="129" t="e" cm="1">
        <f t="array" ref="O1687">_xlfn.XLOOKUP($A1687&amp;$Q$3,Data[Index]&amp;Data[Valid Test, Can be used for conformity (Y/N)],Data[l/100km])</f>
        <v>#N/A</v>
      </c>
      <c r="P1687" s="138" t="e">
        <f>_xlfn.XLOOKUP($A1687,Data[Index],Data[Comments])</f>
        <v>#N/A</v>
      </c>
    </row>
    <row r="1688" spans="1:16" x14ac:dyDescent="0.2">
      <c r="A1688" s="129"/>
      <c r="B1688" s="129"/>
      <c r="C1688" s="129" t="e" cm="1">
        <f t="array" ref="C1688">_xlfn.XLOOKUP($A1688&amp;$Q$3&amp;$R$3,Data[Index]&amp;Data[Valid Test, Can be used for conformity (Y/N)]&amp;Data[Cycle],Data[Test Name])</f>
        <v>#N/A</v>
      </c>
      <c r="D1688" s="167" t="e" cm="1">
        <f t="array" ref="D1688">_xlfn.XLOOKUP($A1688&amp;$Q$3&amp;$R$3,Data[Index]&amp;Data[Valid Test, Can be used for conformity (Y/N)]&amp;Data[Cycle],Data[Mileage (Miles)])</f>
        <v>#N/A</v>
      </c>
      <c r="E1688" s="130" t="e" cm="1">
        <f t="array" ref="E1688">_xlfn.XLOOKUP($A1688&amp;$Q$3&amp;$R$3,Data[Index]&amp;Data[Valid Test, Can be used for conformity (Y/N)]&amp;Data[Cycle],Data[Date])</f>
        <v>#N/A</v>
      </c>
      <c r="F1688" s="129" t="e" cm="1">
        <f t="array" ref="F1688">_xlfn.XLOOKUP($A1688&amp;$Q$3&amp;$R$3,Data[Index]&amp;Data[Valid Test, Can be used for conformity (Y/N)]&amp;Data[Cycle],Data[CO/km (mg)])</f>
        <v>#N/A</v>
      </c>
      <c r="G1688" s="129" t="e" cm="1">
        <f t="array" ref="G1688">_xlfn.XLOOKUP($A1688&amp;$Q$3,Data[Index]&amp;Data[Valid Test, Can be used for conformity (Y/N)],Data[CO2/km (g)])</f>
        <v>#N/A</v>
      </c>
      <c r="H1688" s="129" t="e" cm="1">
        <f t="array" ref="H1688">_xlfn.XLOOKUP($A1688&amp;$Q$3,Data[Index]&amp;Data[Valid Test, Can be used for conformity (Y/N)],Data[THC/km (mg)])</f>
        <v>#N/A</v>
      </c>
      <c r="I1688" s="129" t="e" cm="1">
        <f t="array" ref="I1688">_xlfn.XLOOKUP($A1688&amp;$Q$3,Data[Index]&amp;Data[Valid Test, Can be used for conformity (Y/N)],Data[NOx/km (mg)])</f>
        <v>#N/A</v>
      </c>
      <c r="J1688" s="129" t="e" cm="1">
        <f t="array" ref="J1688">_xlfn.XLOOKUP($A1688&amp;$Q$3,Data[Index]&amp;Data[Valid Test, Can be used for conformity (Y/N)],Data[THC + NOx/km (mg)])</f>
        <v>#N/A</v>
      </c>
      <c r="K1688" s="142" t="e" cm="1">
        <f t="array" ref="K1688">_xlfn.XLOOKUP($A1688&amp;$Q$3,Data[Index]&amp;Data[Valid Test, Can be used for conformity (Y/N)],Data[PN/km ('#)])</f>
        <v>#N/A</v>
      </c>
      <c r="L1688" s="129" t="e" cm="1">
        <f t="array" ref="L1688">_xlfn.XLOOKUP($A1688&amp;$Q$3,Data[Index]&amp;Data[Valid Test, Can be used for conformity (Y/N)],Data[PM/km (mg)])</f>
        <v>#N/A</v>
      </c>
      <c r="M1688" s="126" t="e" cm="1">
        <f t="array" ref="M1688">_xlfn.XLOOKUP($A1688&amp;$Q$3,Data[Index]&amp;Data[Valid Test, Can be used for conformity (Y/N)],Data[CH4 (mg/km)])</f>
        <v>#N/A</v>
      </c>
      <c r="N1688" s="126" t="e" cm="1">
        <f t="array" ref="N1688">_xlfn.XLOOKUP($A1688&amp;$Q$3,Data[Index]&amp;Data[Valid Test, Can be used for conformity (Y/N)],Data[N20 (mg/km)])</f>
        <v>#N/A</v>
      </c>
      <c r="O1688" s="129" t="e" cm="1">
        <f t="array" ref="O1688">_xlfn.XLOOKUP($A1688&amp;$Q$3,Data[Index]&amp;Data[Valid Test, Can be used for conformity (Y/N)],Data[l/100km])</f>
        <v>#N/A</v>
      </c>
      <c r="P1688" s="138" t="e">
        <f>_xlfn.XLOOKUP($A1688,Data[Index],Data[Comments])</f>
        <v>#N/A</v>
      </c>
    </row>
    <row r="1689" spans="1:16" x14ac:dyDescent="0.2">
      <c r="A1689" s="129"/>
      <c r="B1689" s="129"/>
      <c r="C1689" s="129" t="e" cm="1">
        <f t="array" ref="C1689">_xlfn.XLOOKUP($A1689&amp;$Q$3&amp;$R$3,Data[Index]&amp;Data[Valid Test, Can be used for conformity (Y/N)]&amp;Data[Cycle],Data[Test Name])</f>
        <v>#N/A</v>
      </c>
      <c r="D1689" s="167" t="e" cm="1">
        <f t="array" ref="D1689">_xlfn.XLOOKUP($A1689&amp;$Q$3&amp;$R$3,Data[Index]&amp;Data[Valid Test, Can be used for conformity (Y/N)]&amp;Data[Cycle],Data[Mileage (Miles)])</f>
        <v>#N/A</v>
      </c>
      <c r="E1689" s="130" t="e" cm="1">
        <f t="array" ref="E1689">_xlfn.XLOOKUP($A1689&amp;$Q$3&amp;$R$3,Data[Index]&amp;Data[Valid Test, Can be used for conformity (Y/N)]&amp;Data[Cycle],Data[Date])</f>
        <v>#N/A</v>
      </c>
      <c r="F1689" s="129" t="e" cm="1">
        <f t="array" ref="F1689">_xlfn.XLOOKUP($A1689&amp;$Q$3&amp;$R$3,Data[Index]&amp;Data[Valid Test, Can be used for conformity (Y/N)]&amp;Data[Cycle],Data[CO/km (mg)])</f>
        <v>#N/A</v>
      </c>
      <c r="G1689" s="129" t="e" cm="1">
        <f t="array" ref="G1689">_xlfn.XLOOKUP($A1689&amp;$Q$3,Data[Index]&amp;Data[Valid Test, Can be used for conformity (Y/N)],Data[CO2/km (g)])</f>
        <v>#N/A</v>
      </c>
      <c r="H1689" s="129" t="e" cm="1">
        <f t="array" ref="H1689">_xlfn.XLOOKUP($A1689&amp;$Q$3,Data[Index]&amp;Data[Valid Test, Can be used for conformity (Y/N)],Data[THC/km (mg)])</f>
        <v>#N/A</v>
      </c>
      <c r="I1689" s="129" t="e" cm="1">
        <f t="array" ref="I1689">_xlfn.XLOOKUP($A1689&amp;$Q$3,Data[Index]&amp;Data[Valid Test, Can be used for conformity (Y/N)],Data[NOx/km (mg)])</f>
        <v>#N/A</v>
      </c>
      <c r="J1689" s="129" t="e" cm="1">
        <f t="array" ref="J1689">_xlfn.XLOOKUP($A1689&amp;$Q$3,Data[Index]&amp;Data[Valid Test, Can be used for conformity (Y/N)],Data[THC + NOx/km (mg)])</f>
        <v>#N/A</v>
      </c>
      <c r="K1689" s="142" t="e" cm="1">
        <f t="array" ref="K1689">_xlfn.XLOOKUP($A1689&amp;$Q$3,Data[Index]&amp;Data[Valid Test, Can be used for conformity (Y/N)],Data[PN/km ('#)])</f>
        <v>#N/A</v>
      </c>
      <c r="L1689" s="129" t="e" cm="1">
        <f t="array" ref="L1689">_xlfn.XLOOKUP($A1689&amp;$Q$3,Data[Index]&amp;Data[Valid Test, Can be used for conformity (Y/N)],Data[PM/km (mg)])</f>
        <v>#N/A</v>
      </c>
      <c r="M1689" s="126" t="e" cm="1">
        <f t="array" ref="M1689">_xlfn.XLOOKUP($A1689&amp;$Q$3,Data[Index]&amp;Data[Valid Test, Can be used for conformity (Y/N)],Data[CH4 (mg/km)])</f>
        <v>#N/A</v>
      </c>
      <c r="N1689" s="126" t="e" cm="1">
        <f t="array" ref="N1689">_xlfn.XLOOKUP($A1689&amp;$Q$3,Data[Index]&amp;Data[Valid Test, Can be used for conformity (Y/N)],Data[N20 (mg/km)])</f>
        <v>#N/A</v>
      </c>
      <c r="O1689" s="129" t="e" cm="1">
        <f t="array" ref="O1689">_xlfn.XLOOKUP($A1689&amp;$Q$3,Data[Index]&amp;Data[Valid Test, Can be used for conformity (Y/N)],Data[l/100km])</f>
        <v>#N/A</v>
      </c>
      <c r="P1689" s="138">
        <f>_xlfn.XLOOKUP($A1689,Data[Index],Data[Comments])</f>
        <v>0</v>
      </c>
    </row>
    <row r="1690" spans="1:16" x14ac:dyDescent="0.2">
      <c r="A1690" s="129"/>
      <c r="B1690" s="129"/>
      <c r="C1690" s="129" t="e" cm="1">
        <f t="array" ref="C1690">_xlfn.XLOOKUP($A1690&amp;$Q$3&amp;$R$3,Data[Index]&amp;Data[Valid Test, Can be used for conformity (Y/N)]&amp;Data[Cycle],Data[Test Name])</f>
        <v>#N/A</v>
      </c>
      <c r="D1690" s="167" t="e" cm="1">
        <f t="array" ref="D1690">_xlfn.XLOOKUP($A1690&amp;$Q$3&amp;$R$3,Data[Index]&amp;Data[Valid Test, Can be used for conformity (Y/N)]&amp;Data[Cycle],Data[Mileage (Miles)])</f>
        <v>#N/A</v>
      </c>
      <c r="E1690" s="130" t="e" cm="1">
        <f t="array" ref="E1690">_xlfn.XLOOKUP($A1690&amp;$Q$3&amp;$R$3,Data[Index]&amp;Data[Valid Test, Can be used for conformity (Y/N)]&amp;Data[Cycle],Data[Date])</f>
        <v>#N/A</v>
      </c>
      <c r="F1690" s="129" t="e" cm="1">
        <f t="array" ref="F1690">_xlfn.XLOOKUP($A1690&amp;$Q$3&amp;$R$3,Data[Index]&amp;Data[Valid Test, Can be used for conformity (Y/N)]&amp;Data[Cycle],Data[CO/km (mg)])</f>
        <v>#N/A</v>
      </c>
      <c r="G1690" s="129" t="e" cm="1">
        <f t="array" ref="G1690">_xlfn.XLOOKUP($A1690&amp;$Q$3,Data[Index]&amp;Data[Valid Test, Can be used for conformity (Y/N)],Data[CO2/km (g)])</f>
        <v>#N/A</v>
      </c>
      <c r="H1690" s="129" t="e" cm="1">
        <f t="array" ref="H1690">_xlfn.XLOOKUP($A1690&amp;$Q$3,Data[Index]&amp;Data[Valid Test, Can be used for conformity (Y/N)],Data[THC/km (mg)])</f>
        <v>#N/A</v>
      </c>
      <c r="I1690" s="129" t="e" cm="1">
        <f t="array" ref="I1690">_xlfn.XLOOKUP($A1690&amp;$Q$3,Data[Index]&amp;Data[Valid Test, Can be used for conformity (Y/N)],Data[NOx/km (mg)])</f>
        <v>#N/A</v>
      </c>
      <c r="J1690" s="129" t="e" cm="1">
        <f t="array" ref="J1690">_xlfn.XLOOKUP($A1690&amp;$Q$3,Data[Index]&amp;Data[Valid Test, Can be used for conformity (Y/N)],Data[THC + NOx/km (mg)])</f>
        <v>#N/A</v>
      </c>
      <c r="K1690" s="142" t="e" cm="1">
        <f t="array" ref="K1690">_xlfn.XLOOKUP($A1690&amp;$Q$3,Data[Index]&amp;Data[Valid Test, Can be used for conformity (Y/N)],Data[PN/km ('#)])</f>
        <v>#N/A</v>
      </c>
      <c r="L1690" s="129" t="e" cm="1">
        <f t="array" ref="L1690">_xlfn.XLOOKUP($A1690&amp;$Q$3,Data[Index]&amp;Data[Valid Test, Can be used for conformity (Y/N)],Data[PM/km (mg)])</f>
        <v>#N/A</v>
      </c>
      <c r="M1690" s="126" t="e" cm="1">
        <f t="array" ref="M1690">_xlfn.XLOOKUP($A1690&amp;$Q$3,Data[Index]&amp;Data[Valid Test, Can be used for conformity (Y/N)],Data[CH4 (mg/km)])</f>
        <v>#N/A</v>
      </c>
      <c r="N1690" s="126" t="e" cm="1">
        <f t="array" ref="N1690">_xlfn.XLOOKUP($A1690&amp;$Q$3,Data[Index]&amp;Data[Valid Test, Can be used for conformity (Y/N)],Data[N20 (mg/km)])</f>
        <v>#N/A</v>
      </c>
      <c r="O1690" s="129" t="e" cm="1">
        <f t="array" ref="O1690">_xlfn.XLOOKUP($A1690&amp;$Q$3,Data[Index]&amp;Data[Valid Test, Can be used for conformity (Y/N)],Data[l/100km])</f>
        <v>#N/A</v>
      </c>
      <c r="P1690" s="138">
        <f>_xlfn.XLOOKUP($A1690,Data[Index],Data[Comments])</f>
        <v>0</v>
      </c>
    </row>
    <row r="1691" spans="1:16" x14ac:dyDescent="0.2">
      <c r="A1691" s="129"/>
      <c r="B1691" s="129"/>
      <c r="C1691" s="129" t="e" cm="1">
        <f t="array" ref="C1691">_xlfn.XLOOKUP($A1691&amp;$Q$3&amp;$R$3,Data[Index]&amp;Data[Valid Test, Can be used for conformity (Y/N)]&amp;Data[Cycle],Data[Test Name])</f>
        <v>#N/A</v>
      </c>
      <c r="D1691" s="167" t="e" cm="1">
        <f t="array" ref="D1691">_xlfn.XLOOKUP($A1691&amp;$Q$3&amp;$R$3,Data[Index]&amp;Data[Valid Test, Can be used for conformity (Y/N)]&amp;Data[Cycle],Data[Mileage (Miles)])</f>
        <v>#N/A</v>
      </c>
      <c r="E1691" s="130" t="e" cm="1">
        <f t="array" ref="E1691">_xlfn.XLOOKUP($A1691&amp;$Q$3&amp;$R$3,Data[Index]&amp;Data[Valid Test, Can be used for conformity (Y/N)]&amp;Data[Cycle],Data[Date])</f>
        <v>#N/A</v>
      </c>
      <c r="F1691" s="129" t="e" cm="1">
        <f t="array" ref="F1691">_xlfn.XLOOKUP($A1691&amp;$Q$3&amp;$R$3,Data[Index]&amp;Data[Valid Test, Can be used for conformity (Y/N)]&amp;Data[Cycle],Data[CO/km (mg)])</f>
        <v>#N/A</v>
      </c>
      <c r="G1691" s="129" t="e" cm="1">
        <f t="array" ref="G1691">_xlfn.XLOOKUP($A1691&amp;$Q$3,Data[Index]&amp;Data[Valid Test, Can be used for conformity (Y/N)],Data[CO2/km (g)])</f>
        <v>#N/A</v>
      </c>
      <c r="H1691" s="129" t="e" cm="1">
        <f t="array" ref="H1691">_xlfn.XLOOKUP($A1691&amp;$Q$3,Data[Index]&amp;Data[Valid Test, Can be used for conformity (Y/N)],Data[THC/km (mg)])</f>
        <v>#N/A</v>
      </c>
      <c r="I1691" s="129" t="e" cm="1">
        <f t="array" ref="I1691">_xlfn.XLOOKUP($A1691&amp;$Q$3,Data[Index]&amp;Data[Valid Test, Can be used for conformity (Y/N)],Data[NOx/km (mg)])</f>
        <v>#N/A</v>
      </c>
      <c r="J1691" s="129" t="e" cm="1">
        <f t="array" ref="J1691">_xlfn.XLOOKUP($A1691&amp;$Q$3,Data[Index]&amp;Data[Valid Test, Can be used for conformity (Y/N)],Data[THC + NOx/km (mg)])</f>
        <v>#N/A</v>
      </c>
      <c r="K1691" s="142" t="e" cm="1">
        <f t="array" ref="K1691">_xlfn.XLOOKUP($A1691&amp;$Q$3,Data[Index]&amp;Data[Valid Test, Can be used for conformity (Y/N)],Data[PN/km ('#)])</f>
        <v>#N/A</v>
      </c>
      <c r="L1691" s="129" t="e" cm="1">
        <f t="array" ref="L1691">_xlfn.XLOOKUP($A1691&amp;$Q$3,Data[Index]&amp;Data[Valid Test, Can be used for conformity (Y/N)],Data[PM/km (mg)])</f>
        <v>#N/A</v>
      </c>
      <c r="M1691" s="126" t="e" cm="1">
        <f t="array" ref="M1691">_xlfn.XLOOKUP($A1691&amp;$Q$3,Data[Index]&amp;Data[Valid Test, Can be used for conformity (Y/N)],Data[CH4 (mg/km)])</f>
        <v>#N/A</v>
      </c>
      <c r="N1691" s="126" t="e" cm="1">
        <f t="array" ref="N1691">_xlfn.XLOOKUP($A1691&amp;$Q$3,Data[Index]&amp;Data[Valid Test, Can be used for conformity (Y/N)],Data[N20 (mg/km)])</f>
        <v>#N/A</v>
      </c>
      <c r="O1691" s="129" t="e" cm="1">
        <f t="array" ref="O1691">_xlfn.XLOOKUP($A1691&amp;$Q$3,Data[Index]&amp;Data[Valid Test, Can be used for conformity (Y/N)],Data[l/100km])</f>
        <v>#N/A</v>
      </c>
      <c r="P1691" s="138" t="e">
        <f>_xlfn.XLOOKUP($A1691,Data[Index],Data[Comments])</f>
        <v>#N/A</v>
      </c>
    </row>
    <row r="1692" spans="1:16" x14ac:dyDescent="0.2">
      <c r="A1692" s="129"/>
      <c r="B1692" s="129"/>
      <c r="C1692" s="129" t="e" cm="1">
        <f t="array" ref="C1692">_xlfn.XLOOKUP($A1692&amp;$Q$3&amp;$R$3,Data[Index]&amp;Data[Valid Test, Can be used for conformity (Y/N)]&amp;Data[Cycle],Data[Test Name])</f>
        <v>#N/A</v>
      </c>
      <c r="D1692" s="167" t="e" cm="1">
        <f t="array" ref="D1692">_xlfn.XLOOKUP($A1692&amp;$Q$3&amp;$R$3,Data[Index]&amp;Data[Valid Test, Can be used for conformity (Y/N)]&amp;Data[Cycle],Data[Mileage (Miles)])</f>
        <v>#N/A</v>
      </c>
      <c r="E1692" s="130" t="e" cm="1">
        <f t="array" ref="E1692">_xlfn.XLOOKUP($A1692&amp;$Q$3&amp;$R$3,Data[Index]&amp;Data[Valid Test, Can be used for conformity (Y/N)]&amp;Data[Cycle],Data[Date])</f>
        <v>#N/A</v>
      </c>
      <c r="F1692" s="129" t="e" cm="1">
        <f t="array" ref="F1692">_xlfn.XLOOKUP($A1692&amp;$Q$3&amp;$R$3,Data[Index]&amp;Data[Valid Test, Can be used for conformity (Y/N)]&amp;Data[Cycle],Data[CO/km (mg)])</f>
        <v>#N/A</v>
      </c>
      <c r="G1692" s="129" t="e" cm="1">
        <f t="array" ref="G1692">_xlfn.XLOOKUP($A1692&amp;$Q$3,Data[Index]&amp;Data[Valid Test, Can be used for conformity (Y/N)],Data[CO2/km (g)])</f>
        <v>#N/A</v>
      </c>
      <c r="H1692" s="129" t="e" cm="1">
        <f t="array" ref="H1692">_xlfn.XLOOKUP($A1692&amp;$Q$3,Data[Index]&amp;Data[Valid Test, Can be used for conformity (Y/N)],Data[THC/km (mg)])</f>
        <v>#N/A</v>
      </c>
      <c r="I1692" s="129" t="e" cm="1">
        <f t="array" ref="I1692">_xlfn.XLOOKUP($A1692&amp;$Q$3,Data[Index]&amp;Data[Valid Test, Can be used for conformity (Y/N)],Data[NOx/km (mg)])</f>
        <v>#N/A</v>
      </c>
      <c r="J1692" s="129" t="e" cm="1">
        <f t="array" ref="J1692">_xlfn.XLOOKUP($A1692&amp;$Q$3,Data[Index]&amp;Data[Valid Test, Can be used for conformity (Y/N)],Data[THC + NOx/km (mg)])</f>
        <v>#N/A</v>
      </c>
      <c r="K1692" s="142" t="e" cm="1">
        <f t="array" ref="K1692">_xlfn.XLOOKUP($A1692&amp;$Q$3,Data[Index]&amp;Data[Valid Test, Can be used for conformity (Y/N)],Data[PN/km ('#)])</f>
        <v>#N/A</v>
      </c>
      <c r="L1692" s="129" t="e" cm="1">
        <f t="array" ref="L1692">_xlfn.XLOOKUP($A1692&amp;$Q$3,Data[Index]&amp;Data[Valid Test, Can be used for conformity (Y/N)],Data[PM/km (mg)])</f>
        <v>#N/A</v>
      </c>
      <c r="M1692" s="126" t="e" cm="1">
        <f t="array" ref="M1692">_xlfn.XLOOKUP($A1692&amp;$Q$3,Data[Index]&amp;Data[Valid Test, Can be used for conformity (Y/N)],Data[CH4 (mg/km)])</f>
        <v>#N/A</v>
      </c>
      <c r="N1692" s="126" t="e" cm="1">
        <f t="array" ref="N1692">_xlfn.XLOOKUP($A1692&amp;$Q$3,Data[Index]&amp;Data[Valid Test, Can be used for conformity (Y/N)],Data[N20 (mg/km)])</f>
        <v>#N/A</v>
      </c>
      <c r="O1692" s="129" t="e" cm="1">
        <f t="array" ref="O1692">_xlfn.XLOOKUP($A1692&amp;$Q$3,Data[Index]&amp;Data[Valid Test, Can be used for conformity (Y/N)],Data[l/100km])</f>
        <v>#N/A</v>
      </c>
      <c r="P1692" s="138">
        <f>_xlfn.XLOOKUP($A1692,Data[Index],Data[Comments])</f>
        <v>0</v>
      </c>
    </row>
    <row r="1693" spans="1:16" x14ac:dyDescent="0.2">
      <c r="A1693" s="129"/>
      <c r="B1693" s="129"/>
      <c r="C1693" s="129" t="e" cm="1">
        <f t="array" ref="C1693">_xlfn.XLOOKUP($A1693&amp;$Q$3&amp;$R$3,Data[Index]&amp;Data[Valid Test, Can be used for conformity (Y/N)]&amp;Data[Cycle],Data[Test Name])</f>
        <v>#N/A</v>
      </c>
      <c r="D1693" s="167" t="e" cm="1">
        <f t="array" ref="D1693">_xlfn.XLOOKUP($A1693&amp;$Q$3&amp;$R$3,Data[Index]&amp;Data[Valid Test, Can be used for conformity (Y/N)]&amp;Data[Cycle],Data[Mileage (Miles)])</f>
        <v>#N/A</v>
      </c>
      <c r="E1693" s="130" t="e" cm="1">
        <f t="array" ref="E1693">_xlfn.XLOOKUP($A1693&amp;$Q$3&amp;$R$3,Data[Index]&amp;Data[Valid Test, Can be used for conformity (Y/N)]&amp;Data[Cycle],Data[Date])</f>
        <v>#N/A</v>
      </c>
      <c r="F1693" s="129" t="e" cm="1">
        <f t="array" ref="F1693">_xlfn.XLOOKUP($A1693&amp;$Q$3&amp;$R$3,Data[Index]&amp;Data[Valid Test, Can be used for conformity (Y/N)]&amp;Data[Cycle],Data[CO/km (mg)])</f>
        <v>#N/A</v>
      </c>
      <c r="G1693" s="129" t="e" cm="1">
        <f t="array" ref="G1693">_xlfn.XLOOKUP($A1693&amp;$Q$3,Data[Index]&amp;Data[Valid Test, Can be used for conformity (Y/N)],Data[CO2/km (g)])</f>
        <v>#N/A</v>
      </c>
      <c r="H1693" s="129" t="e" cm="1">
        <f t="array" ref="H1693">_xlfn.XLOOKUP($A1693&amp;$Q$3,Data[Index]&amp;Data[Valid Test, Can be used for conformity (Y/N)],Data[THC/km (mg)])</f>
        <v>#N/A</v>
      </c>
      <c r="I1693" s="129" t="e" cm="1">
        <f t="array" ref="I1693">_xlfn.XLOOKUP($A1693&amp;$Q$3,Data[Index]&amp;Data[Valid Test, Can be used for conformity (Y/N)],Data[NOx/km (mg)])</f>
        <v>#N/A</v>
      </c>
      <c r="J1693" s="129" t="e" cm="1">
        <f t="array" ref="J1693">_xlfn.XLOOKUP($A1693&amp;$Q$3,Data[Index]&amp;Data[Valid Test, Can be used for conformity (Y/N)],Data[THC + NOx/km (mg)])</f>
        <v>#N/A</v>
      </c>
      <c r="K1693" s="142" t="e" cm="1">
        <f t="array" ref="K1693">_xlfn.XLOOKUP($A1693&amp;$Q$3,Data[Index]&amp;Data[Valid Test, Can be used for conformity (Y/N)],Data[PN/km ('#)])</f>
        <v>#N/A</v>
      </c>
      <c r="L1693" s="129" t="e" cm="1">
        <f t="array" ref="L1693">_xlfn.XLOOKUP($A1693&amp;$Q$3,Data[Index]&amp;Data[Valid Test, Can be used for conformity (Y/N)],Data[PM/km (mg)])</f>
        <v>#N/A</v>
      </c>
      <c r="M1693" s="126" t="e" cm="1">
        <f t="array" ref="M1693">_xlfn.XLOOKUP($A1693&amp;$Q$3,Data[Index]&amp;Data[Valid Test, Can be used for conformity (Y/N)],Data[CH4 (mg/km)])</f>
        <v>#N/A</v>
      </c>
      <c r="N1693" s="126" t="e" cm="1">
        <f t="array" ref="N1693">_xlfn.XLOOKUP($A1693&amp;$Q$3,Data[Index]&amp;Data[Valid Test, Can be used for conformity (Y/N)],Data[N20 (mg/km)])</f>
        <v>#N/A</v>
      </c>
      <c r="O1693" s="129" t="e" cm="1">
        <f t="array" ref="O1693">_xlfn.XLOOKUP($A1693&amp;$Q$3,Data[Index]&amp;Data[Valid Test, Can be used for conformity (Y/N)],Data[l/100km])</f>
        <v>#N/A</v>
      </c>
      <c r="P1693" s="138">
        <f>_xlfn.XLOOKUP($A1693,Data[Index],Data[Comments])</f>
        <v>0</v>
      </c>
    </row>
    <row r="1694" spans="1:16" x14ac:dyDescent="0.2">
      <c r="A1694" s="129"/>
      <c r="B1694" s="129"/>
      <c r="C1694" s="129" t="e" cm="1">
        <f t="array" ref="C1694">_xlfn.XLOOKUP($A1694&amp;$Q$3&amp;$R$3,Data[Index]&amp;Data[Valid Test, Can be used for conformity (Y/N)]&amp;Data[Cycle],Data[Test Name])</f>
        <v>#N/A</v>
      </c>
      <c r="D1694" s="167" t="e" cm="1">
        <f t="array" ref="D1694">_xlfn.XLOOKUP($A1694&amp;$Q$3&amp;$R$3,Data[Index]&amp;Data[Valid Test, Can be used for conformity (Y/N)]&amp;Data[Cycle],Data[Mileage (Miles)])</f>
        <v>#N/A</v>
      </c>
      <c r="E1694" s="130" t="e" cm="1">
        <f t="array" ref="E1694">_xlfn.XLOOKUP($A1694&amp;$Q$3&amp;$R$3,Data[Index]&amp;Data[Valid Test, Can be used for conformity (Y/N)]&amp;Data[Cycle],Data[Date])</f>
        <v>#N/A</v>
      </c>
      <c r="F1694" s="129" t="e" cm="1">
        <f t="array" ref="F1694">_xlfn.XLOOKUP($A1694&amp;$Q$3&amp;$R$3,Data[Index]&amp;Data[Valid Test, Can be used for conformity (Y/N)]&amp;Data[Cycle],Data[CO/km (mg)])</f>
        <v>#N/A</v>
      </c>
      <c r="G1694" s="129" t="e" cm="1">
        <f t="array" ref="G1694">_xlfn.XLOOKUP($A1694&amp;$Q$3,Data[Index]&amp;Data[Valid Test, Can be used for conformity (Y/N)],Data[CO2/km (g)])</f>
        <v>#N/A</v>
      </c>
      <c r="H1694" s="129" t="e" cm="1">
        <f t="array" ref="H1694">_xlfn.XLOOKUP($A1694&amp;$Q$3,Data[Index]&amp;Data[Valid Test, Can be used for conformity (Y/N)],Data[THC/km (mg)])</f>
        <v>#N/A</v>
      </c>
      <c r="I1694" s="129" t="e" cm="1">
        <f t="array" ref="I1694">_xlfn.XLOOKUP($A1694&amp;$Q$3,Data[Index]&amp;Data[Valid Test, Can be used for conformity (Y/N)],Data[NOx/km (mg)])</f>
        <v>#N/A</v>
      </c>
      <c r="J1694" s="129" t="e" cm="1">
        <f t="array" ref="J1694">_xlfn.XLOOKUP($A1694&amp;$Q$3,Data[Index]&amp;Data[Valid Test, Can be used for conformity (Y/N)],Data[THC + NOx/km (mg)])</f>
        <v>#N/A</v>
      </c>
      <c r="K1694" s="142" t="e" cm="1">
        <f t="array" ref="K1694">_xlfn.XLOOKUP($A1694&amp;$Q$3,Data[Index]&amp;Data[Valid Test, Can be used for conformity (Y/N)],Data[PN/km ('#)])</f>
        <v>#N/A</v>
      </c>
      <c r="L1694" s="129" t="e" cm="1">
        <f t="array" ref="L1694">_xlfn.XLOOKUP($A1694&amp;$Q$3,Data[Index]&amp;Data[Valid Test, Can be used for conformity (Y/N)],Data[PM/km (mg)])</f>
        <v>#N/A</v>
      </c>
      <c r="M1694" s="126" t="e" cm="1">
        <f t="array" ref="M1694">_xlfn.XLOOKUP($A1694&amp;$Q$3,Data[Index]&amp;Data[Valid Test, Can be used for conformity (Y/N)],Data[CH4 (mg/km)])</f>
        <v>#N/A</v>
      </c>
      <c r="N1694" s="126" t="e" cm="1">
        <f t="array" ref="N1694">_xlfn.XLOOKUP($A1694&amp;$Q$3,Data[Index]&amp;Data[Valid Test, Can be used for conformity (Y/N)],Data[N20 (mg/km)])</f>
        <v>#N/A</v>
      </c>
      <c r="O1694" s="129" t="e" cm="1">
        <f t="array" ref="O1694">_xlfn.XLOOKUP($A1694&amp;$Q$3,Data[Index]&amp;Data[Valid Test, Can be used for conformity (Y/N)],Data[l/100km])</f>
        <v>#N/A</v>
      </c>
      <c r="P1694" s="138" t="e">
        <f>_xlfn.XLOOKUP($A1694,Data[Index],Data[Comments])</f>
        <v>#N/A</v>
      </c>
    </row>
    <row r="1695" spans="1:16" x14ac:dyDescent="0.2">
      <c r="A1695" s="129"/>
      <c r="B1695" s="129"/>
      <c r="C1695" s="129" t="e" cm="1">
        <f t="array" ref="C1695">_xlfn.XLOOKUP($A1695&amp;$Q$3&amp;$R$3,Data[Index]&amp;Data[Valid Test, Can be used for conformity (Y/N)]&amp;Data[Cycle],Data[Test Name])</f>
        <v>#N/A</v>
      </c>
      <c r="D1695" s="167" t="e" cm="1">
        <f t="array" ref="D1695">_xlfn.XLOOKUP($A1695&amp;$Q$3&amp;$R$3,Data[Index]&amp;Data[Valid Test, Can be used for conformity (Y/N)]&amp;Data[Cycle],Data[Mileage (Miles)])</f>
        <v>#N/A</v>
      </c>
      <c r="E1695" s="130" t="e" cm="1">
        <f t="array" ref="E1695">_xlfn.XLOOKUP($A1695&amp;$Q$3&amp;$R$3,Data[Index]&amp;Data[Valid Test, Can be used for conformity (Y/N)]&amp;Data[Cycle],Data[Date])</f>
        <v>#N/A</v>
      </c>
      <c r="F1695" s="129" t="e" cm="1">
        <f t="array" ref="F1695">_xlfn.XLOOKUP($A1695&amp;$Q$3&amp;$R$3,Data[Index]&amp;Data[Valid Test, Can be used for conformity (Y/N)]&amp;Data[Cycle],Data[CO/km (mg)])</f>
        <v>#N/A</v>
      </c>
      <c r="G1695" s="129" t="e" cm="1">
        <f t="array" ref="G1695">_xlfn.XLOOKUP($A1695&amp;$Q$3,Data[Index]&amp;Data[Valid Test, Can be used for conformity (Y/N)],Data[CO2/km (g)])</f>
        <v>#N/A</v>
      </c>
      <c r="H1695" s="129" t="e" cm="1">
        <f t="array" ref="H1695">_xlfn.XLOOKUP($A1695&amp;$Q$3,Data[Index]&amp;Data[Valid Test, Can be used for conformity (Y/N)],Data[THC/km (mg)])</f>
        <v>#N/A</v>
      </c>
      <c r="I1695" s="129" t="e" cm="1">
        <f t="array" ref="I1695">_xlfn.XLOOKUP($A1695&amp;$Q$3,Data[Index]&amp;Data[Valid Test, Can be used for conformity (Y/N)],Data[NOx/km (mg)])</f>
        <v>#N/A</v>
      </c>
      <c r="J1695" s="129" t="e" cm="1">
        <f t="array" ref="J1695">_xlfn.XLOOKUP($A1695&amp;$Q$3,Data[Index]&amp;Data[Valid Test, Can be used for conformity (Y/N)],Data[THC + NOx/km (mg)])</f>
        <v>#N/A</v>
      </c>
      <c r="K1695" s="142" t="e" cm="1">
        <f t="array" ref="K1695">_xlfn.XLOOKUP($A1695&amp;$Q$3,Data[Index]&amp;Data[Valid Test, Can be used for conformity (Y/N)],Data[PN/km ('#)])</f>
        <v>#N/A</v>
      </c>
      <c r="L1695" s="129" t="e" cm="1">
        <f t="array" ref="L1695">_xlfn.XLOOKUP($A1695&amp;$Q$3,Data[Index]&amp;Data[Valid Test, Can be used for conformity (Y/N)],Data[PM/km (mg)])</f>
        <v>#N/A</v>
      </c>
      <c r="M1695" s="126" t="e" cm="1">
        <f t="array" ref="M1695">_xlfn.XLOOKUP($A1695&amp;$Q$3,Data[Index]&amp;Data[Valid Test, Can be used for conformity (Y/N)],Data[CH4 (mg/km)])</f>
        <v>#N/A</v>
      </c>
      <c r="N1695" s="126" t="e" cm="1">
        <f t="array" ref="N1695">_xlfn.XLOOKUP($A1695&amp;$Q$3,Data[Index]&amp;Data[Valid Test, Can be used for conformity (Y/N)],Data[N20 (mg/km)])</f>
        <v>#N/A</v>
      </c>
      <c r="O1695" s="129" t="e" cm="1">
        <f t="array" ref="O1695">_xlfn.XLOOKUP($A1695&amp;$Q$3,Data[Index]&amp;Data[Valid Test, Can be used for conformity (Y/N)],Data[l/100km])</f>
        <v>#N/A</v>
      </c>
      <c r="P1695" s="138" t="e">
        <f>_xlfn.XLOOKUP($A1695,Data[Index],Data[Comments])</f>
        <v>#N/A</v>
      </c>
    </row>
    <row r="1696" spans="1:16" x14ac:dyDescent="0.2">
      <c r="A1696" s="129"/>
      <c r="B1696" s="129"/>
      <c r="C1696" s="129" t="e" cm="1">
        <f t="array" ref="C1696">_xlfn.XLOOKUP($A1696&amp;$Q$3&amp;$R$3,Data[Index]&amp;Data[Valid Test, Can be used for conformity (Y/N)]&amp;Data[Cycle],Data[Test Name])</f>
        <v>#N/A</v>
      </c>
      <c r="D1696" s="167" t="e" cm="1">
        <f t="array" ref="D1696">_xlfn.XLOOKUP($A1696&amp;$Q$3&amp;$R$3,Data[Index]&amp;Data[Valid Test, Can be used for conformity (Y/N)]&amp;Data[Cycle],Data[Mileage (Miles)])</f>
        <v>#N/A</v>
      </c>
      <c r="E1696" s="130" t="e" cm="1">
        <f t="array" ref="E1696">_xlfn.XLOOKUP($A1696&amp;$Q$3&amp;$R$3,Data[Index]&amp;Data[Valid Test, Can be used for conformity (Y/N)]&amp;Data[Cycle],Data[Date])</f>
        <v>#N/A</v>
      </c>
      <c r="F1696" s="129" t="e" cm="1">
        <f t="array" ref="F1696">_xlfn.XLOOKUP($A1696&amp;$Q$3&amp;$R$3,Data[Index]&amp;Data[Valid Test, Can be used for conformity (Y/N)]&amp;Data[Cycle],Data[CO/km (mg)])</f>
        <v>#N/A</v>
      </c>
      <c r="G1696" s="129" t="e" cm="1">
        <f t="array" ref="G1696">_xlfn.XLOOKUP($A1696&amp;$Q$3,Data[Index]&amp;Data[Valid Test, Can be used for conformity (Y/N)],Data[CO2/km (g)])</f>
        <v>#N/A</v>
      </c>
      <c r="H1696" s="129" t="e" cm="1">
        <f t="array" ref="H1696">_xlfn.XLOOKUP($A1696&amp;$Q$3,Data[Index]&amp;Data[Valid Test, Can be used for conformity (Y/N)],Data[THC/km (mg)])</f>
        <v>#N/A</v>
      </c>
      <c r="I1696" s="129" t="e" cm="1">
        <f t="array" ref="I1696">_xlfn.XLOOKUP($A1696&amp;$Q$3,Data[Index]&amp;Data[Valid Test, Can be used for conformity (Y/N)],Data[NOx/km (mg)])</f>
        <v>#N/A</v>
      </c>
      <c r="J1696" s="129" t="e" cm="1">
        <f t="array" ref="J1696">_xlfn.XLOOKUP($A1696&amp;$Q$3,Data[Index]&amp;Data[Valid Test, Can be used for conformity (Y/N)],Data[THC + NOx/km (mg)])</f>
        <v>#N/A</v>
      </c>
      <c r="K1696" s="142" t="e" cm="1">
        <f t="array" ref="K1696">_xlfn.XLOOKUP($A1696&amp;$Q$3,Data[Index]&amp;Data[Valid Test, Can be used for conformity (Y/N)],Data[PN/km ('#)])</f>
        <v>#N/A</v>
      </c>
      <c r="L1696" s="129" t="e" cm="1">
        <f t="array" ref="L1696">_xlfn.XLOOKUP($A1696&amp;$Q$3,Data[Index]&amp;Data[Valid Test, Can be used for conformity (Y/N)],Data[PM/km (mg)])</f>
        <v>#N/A</v>
      </c>
      <c r="M1696" s="126" t="e" cm="1">
        <f t="array" ref="M1696">_xlfn.XLOOKUP($A1696&amp;$Q$3,Data[Index]&amp;Data[Valid Test, Can be used for conformity (Y/N)],Data[CH4 (mg/km)])</f>
        <v>#N/A</v>
      </c>
      <c r="N1696" s="126" t="e" cm="1">
        <f t="array" ref="N1696">_xlfn.XLOOKUP($A1696&amp;$Q$3,Data[Index]&amp;Data[Valid Test, Can be used for conformity (Y/N)],Data[N20 (mg/km)])</f>
        <v>#N/A</v>
      </c>
      <c r="O1696" s="129" t="e" cm="1">
        <f t="array" ref="O1696">_xlfn.XLOOKUP($A1696&amp;$Q$3,Data[Index]&amp;Data[Valid Test, Can be used for conformity (Y/N)],Data[l/100km])</f>
        <v>#N/A</v>
      </c>
      <c r="P1696" s="138" t="e">
        <f>_xlfn.XLOOKUP($A1696,Data[Index],Data[Comments])</f>
        <v>#N/A</v>
      </c>
    </row>
    <row r="1697" spans="1:16" x14ac:dyDescent="0.2">
      <c r="A1697" s="129"/>
      <c r="B1697" s="129"/>
      <c r="C1697" s="129" t="e" cm="1">
        <f t="array" ref="C1697">_xlfn.XLOOKUP($A1697&amp;$Q$3&amp;$R$3,Data[Index]&amp;Data[Valid Test, Can be used for conformity (Y/N)]&amp;Data[Cycle],Data[Test Name])</f>
        <v>#N/A</v>
      </c>
      <c r="D1697" s="167" t="e" cm="1">
        <f t="array" ref="D1697">_xlfn.XLOOKUP($A1697&amp;$Q$3&amp;$R$3,Data[Index]&amp;Data[Valid Test, Can be used for conformity (Y/N)]&amp;Data[Cycle],Data[Mileage (Miles)])</f>
        <v>#N/A</v>
      </c>
      <c r="E1697" s="130" t="e" cm="1">
        <f t="array" ref="E1697">_xlfn.XLOOKUP($A1697&amp;$Q$3&amp;$R$3,Data[Index]&amp;Data[Valid Test, Can be used for conformity (Y/N)]&amp;Data[Cycle],Data[Date])</f>
        <v>#N/A</v>
      </c>
      <c r="F1697" s="129" t="e" cm="1">
        <f t="array" ref="F1697">_xlfn.XLOOKUP($A1697&amp;$Q$3&amp;$R$3,Data[Index]&amp;Data[Valid Test, Can be used for conformity (Y/N)]&amp;Data[Cycle],Data[CO/km (mg)])</f>
        <v>#N/A</v>
      </c>
      <c r="G1697" s="129" t="e" cm="1">
        <f t="array" ref="G1697">_xlfn.XLOOKUP($A1697&amp;$Q$3,Data[Index]&amp;Data[Valid Test, Can be used for conformity (Y/N)],Data[CO2/km (g)])</f>
        <v>#N/A</v>
      </c>
      <c r="H1697" s="129" t="e" cm="1">
        <f t="array" ref="H1697">_xlfn.XLOOKUP($A1697&amp;$Q$3,Data[Index]&amp;Data[Valid Test, Can be used for conformity (Y/N)],Data[THC/km (mg)])</f>
        <v>#N/A</v>
      </c>
      <c r="I1697" s="129" t="e" cm="1">
        <f t="array" ref="I1697">_xlfn.XLOOKUP($A1697&amp;$Q$3,Data[Index]&amp;Data[Valid Test, Can be used for conformity (Y/N)],Data[NOx/km (mg)])</f>
        <v>#N/A</v>
      </c>
      <c r="J1697" s="129" t="e" cm="1">
        <f t="array" ref="J1697">_xlfn.XLOOKUP($A1697&amp;$Q$3,Data[Index]&amp;Data[Valid Test, Can be used for conformity (Y/N)],Data[THC + NOx/km (mg)])</f>
        <v>#N/A</v>
      </c>
      <c r="K1697" s="142" t="e" cm="1">
        <f t="array" ref="K1697">_xlfn.XLOOKUP($A1697&amp;$Q$3,Data[Index]&amp;Data[Valid Test, Can be used for conformity (Y/N)],Data[PN/km ('#)])</f>
        <v>#N/A</v>
      </c>
      <c r="L1697" s="129" t="e" cm="1">
        <f t="array" ref="L1697">_xlfn.XLOOKUP($A1697&amp;$Q$3,Data[Index]&amp;Data[Valid Test, Can be used for conformity (Y/N)],Data[PM/km (mg)])</f>
        <v>#N/A</v>
      </c>
      <c r="M1697" s="126" t="e" cm="1">
        <f t="array" ref="M1697">_xlfn.XLOOKUP($A1697&amp;$Q$3,Data[Index]&amp;Data[Valid Test, Can be used for conformity (Y/N)],Data[CH4 (mg/km)])</f>
        <v>#N/A</v>
      </c>
      <c r="N1697" s="126" t="e" cm="1">
        <f t="array" ref="N1697">_xlfn.XLOOKUP($A1697&amp;$Q$3,Data[Index]&amp;Data[Valid Test, Can be used for conformity (Y/N)],Data[N20 (mg/km)])</f>
        <v>#N/A</v>
      </c>
      <c r="O1697" s="129" t="e" cm="1">
        <f t="array" ref="O1697">_xlfn.XLOOKUP($A1697&amp;$Q$3,Data[Index]&amp;Data[Valid Test, Can be used for conformity (Y/N)],Data[l/100km])</f>
        <v>#N/A</v>
      </c>
      <c r="P1697" s="138">
        <f>_xlfn.XLOOKUP($A1697,Data[Index],Data[Comments])</f>
        <v>0</v>
      </c>
    </row>
    <row r="1698" spans="1:16" x14ac:dyDescent="0.2">
      <c r="A1698" s="129"/>
      <c r="B1698" s="129"/>
      <c r="C1698" s="129" t="e" cm="1">
        <f t="array" ref="C1698">_xlfn.XLOOKUP($A1698&amp;$Q$3&amp;$R$3,Data[Index]&amp;Data[Valid Test, Can be used for conformity (Y/N)]&amp;Data[Cycle],Data[Test Name])</f>
        <v>#N/A</v>
      </c>
      <c r="D1698" s="167" t="e" cm="1">
        <f t="array" ref="D1698">_xlfn.XLOOKUP($A1698&amp;$Q$3&amp;$R$3,Data[Index]&amp;Data[Valid Test, Can be used for conformity (Y/N)]&amp;Data[Cycle],Data[Mileage (Miles)])</f>
        <v>#N/A</v>
      </c>
      <c r="E1698" s="130" t="e" cm="1">
        <f t="array" ref="E1698">_xlfn.XLOOKUP($A1698&amp;$Q$3&amp;$R$3,Data[Index]&amp;Data[Valid Test, Can be used for conformity (Y/N)]&amp;Data[Cycle],Data[Date])</f>
        <v>#N/A</v>
      </c>
      <c r="F1698" s="129" t="e" cm="1">
        <f t="array" ref="F1698">_xlfn.XLOOKUP($A1698&amp;$Q$3&amp;$R$3,Data[Index]&amp;Data[Valid Test, Can be used for conformity (Y/N)]&amp;Data[Cycle],Data[CO/km (mg)])</f>
        <v>#N/A</v>
      </c>
      <c r="G1698" s="129" t="e" cm="1">
        <f t="array" ref="G1698">_xlfn.XLOOKUP($A1698&amp;$Q$3,Data[Index]&amp;Data[Valid Test, Can be used for conformity (Y/N)],Data[CO2/km (g)])</f>
        <v>#N/A</v>
      </c>
      <c r="H1698" s="129" t="e" cm="1">
        <f t="array" ref="H1698">_xlfn.XLOOKUP($A1698&amp;$Q$3,Data[Index]&amp;Data[Valid Test, Can be used for conformity (Y/N)],Data[THC/km (mg)])</f>
        <v>#N/A</v>
      </c>
      <c r="I1698" s="129" t="e" cm="1">
        <f t="array" ref="I1698">_xlfn.XLOOKUP($A1698&amp;$Q$3,Data[Index]&amp;Data[Valid Test, Can be used for conformity (Y/N)],Data[NOx/km (mg)])</f>
        <v>#N/A</v>
      </c>
      <c r="J1698" s="129" t="e" cm="1">
        <f t="array" ref="J1698">_xlfn.XLOOKUP($A1698&amp;$Q$3,Data[Index]&amp;Data[Valid Test, Can be used for conformity (Y/N)],Data[THC + NOx/km (mg)])</f>
        <v>#N/A</v>
      </c>
      <c r="K1698" s="142" t="e" cm="1">
        <f t="array" ref="K1698">_xlfn.XLOOKUP($A1698&amp;$Q$3,Data[Index]&amp;Data[Valid Test, Can be used for conformity (Y/N)],Data[PN/km ('#)])</f>
        <v>#N/A</v>
      </c>
      <c r="L1698" s="129" t="e" cm="1">
        <f t="array" ref="L1698">_xlfn.XLOOKUP($A1698&amp;$Q$3,Data[Index]&amp;Data[Valid Test, Can be used for conformity (Y/N)],Data[PM/km (mg)])</f>
        <v>#N/A</v>
      </c>
      <c r="M1698" s="126" t="e" cm="1">
        <f t="array" ref="M1698">_xlfn.XLOOKUP($A1698&amp;$Q$3,Data[Index]&amp;Data[Valid Test, Can be used for conformity (Y/N)],Data[CH4 (mg/km)])</f>
        <v>#N/A</v>
      </c>
      <c r="N1698" s="126" t="e" cm="1">
        <f t="array" ref="N1698">_xlfn.XLOOKUP($A1698&amp;$Q$3,Data[Index]&amp;Data[Valid Test, Can be used for conformity (Y/N)],Data[N20 (mg/km)])</f>
        <v>#N/A</v>
      </c>
      <c r="O1698" s="129" t="e" cm="1">
        <f t="array" ref="O1698">_xlfn.XLOOKUP($A1698&amp;$Q$3,Data[Index]&amp;Data[Valid Test, Can be used for conformity (Y/N)],Data[l/100km])</f>
        <v>#N/A</v>
      </c>
      <c r="P1698" s="138">
        <f>_xlfn.XLOOKUP($A1698,Data[Index],Data[Comments])</f>
        <v>0</v>
      </c>
    </row>
    <row r="1699" spans="1:16" x14ac:dyDescent="0.2">
      <c r="A1699" s="129"/>
      <c r="B1699" s="129"/>
      <c r="C1699" s="129" t="e" cm="1">
        <f t="array" ref="C1699">_xlfn.XLOOKUP($A1699&amp;$Q$3&amp;$R$3,Data[Index]&amp;Data[Valid Test, Can be used for conformity (Y/N)]&amp;Data[Cycle],Data[Test Name])</f>
        <v>#N/A</v>
      </c>
      <c r="D1699" s="167" t="e" cm="1">
        <f t="array" ref="D1699">_xlfn.XLOOKUP($A1699&amp;$Q$3&amp;$R$3,Data[Index]&amp;Data[Valid Test, Can be used for conformity (Y/N)]&amp;Data[Cycle],Data[Mileage (Miles)])</f>
        <v>#N/A</v>
      </c>
      <c r="E1699" s="130" t="e" cm="1">
        <f t="array" ref="E1699">_xlfn.XLOOKUP($A1699&amp;$Q$3&amp;$R$3,Data[Index]&amp;Data[Valid Test, Can be used for conformity (Y/N)]&amp;Data[Cycle],Data[Date])</f>
        <v>#N/A</v>
      </c>
      <c r="F1699" s="129" t="e" cm="1">
        <f t="array" ref="F1699">_xlfn.XLOOKUP($A1699&amp;$Q$3&amp;$R$3,Data[Index]&amp;Data[Valid Test, Can be used for conformity (Y/N)]&amp;Data[Cycle],Data[CO/km (mg)])</f>
        <v>#N/A</v>
      </c>
      <c r="G1699" s="129" t="e" cm="1">
        <f t="array" ref="G1699">_xlfn.XLOOKUP($A1699&amp;$Q$3,Data[Index]&amp;Data[Valid Test, Can be used for conformity (Y/N)],Data[CO2/km (g)])</f>
        <v>#N/A</v>
      </c>
      <c r="H1699" s="129" t="e" cm="1">
        <f t="array" ref="H1699">_xlfn.XLOOKUP($A1699&amp;$Q$3,Data[Index]&amp;Data[Valid Test, Can be used for conformity (Y/N)],Data[THC/km (mg)])</f>
        <v>#N/A</v>
      </c>
      <c r="I1699" s="129" t="e" cm="1">
        <f t="array" ref="I1699">_xlfn.XLOOKUP($A1699&amp;$Q$3,Data[Index]&amp;Data[Valid Test, Can be used for conformity (Y/N)],Data[NOx/km (mg)])</f>
        <v>#N/A</v>
      </c>
      <c r="J1699" s="129" t="e" cm="1">
        <f t="array" ref="J1699">_xlfn.XLOOKUP($A1699&amp;$Q$3,Data[Index]&amp;Data[Valid Test, Can be used for conformity (Y/N)],Data[THC + NOx/km (mg)])</f>
        <v>#N/A</v>
      </c>
      <c r="K1699" s="142" t="e" cm="1">
        <f t="array" ref="K1699">_xlfn.XLOOKUP($A1699&amp;$Q$3,Data[Index]&amp;Data[Valid Test, Can be used for conformity (Y/N)],Data[PN/km ('#)])</f>
        <v>#N/A</v>
      </c>
      <c r="L1699" s="129" t="e" cm="1">
        <f t="array" ref="L1699">_xlfn.XLOOKUP($A1699&amp;$Q$3,Data[Index]&amp;Data[Valid Test, Can be used for conformity (Y/N)],Data[PM/km (mg)])</f>
        <v>#N/A</v>
      </c>
      <c r="M1699" s="126" t="e" cm="1">
        <f t="array" ref="M1699">_xlfn.XLOOKUP($A1699&amp;$Q$3,Data[Index]&amp;Data[Valid Test, Can be used for conformity (Y/N)],Data[CH4 (mg/km)])</f>
        <v>#N/A</v>
      </c>
      <c r="N1699" s="126" t="e" cm="1">
        <f t="array" ref="N1699">_xlfn.XLOOKUP($A1699&amp;$Q$3,Data[Index]&amp;Data[Valid Test, Can be used for conformity (Y/N)],Data[N20 (mg/km)])</f>
        <v>#N/A</v>
      </c>
      <c r="O1699" s="129" t="e" cm="1">
        <f t="array" ref="O1699">_xlfn.XLOOKUP($A1699&amp;$Q$3,Data[Index]&amp;Data[Valid Test, Can be used for conformity (Y/N)],Data[l/100km])</f>
        <v>#N/A</v>
      </c>
      <c r="P1699" s="138" t="e">
        <f>_xlfn.XLOOKUP($A1699,Data[Index],Data[Comments])</f>
        <v>#N/A</v>
      </c>
    </row>
    <row r="1700" spans="1:16" x14ac:dyDescent="0.2">
      <c r="A1700" s="129"/>
      <c r="B1700" s="129"/>
      <c r="C1700" s="129" t="e" cm="1">
        <f t="array" ref="C1700">_xlfn.XLOOKUP($A1700&amp;$Q$3&amp;$R$3,Data[Index]&amp;Data[Valid Test, Can be used for conformity (Y/N)]&amp;Data[Cycle],Data[Test Name])</f>
        <v>#N/A</v>
      </c>
      <c r="D1700" s="167" t="e" cm="1">
        <f t="array" ref="D1700">_xlfn.XLOOKUP($A1700&amp;$Q$3&amp;$R$3,Data[Index]&amp;Data[Valid Test, Can be used for conformity (Y/N)]&amp;Data[Cycle],Data[Mileage (Miles)])</f>
        <v>#N/A</v>
      </c>
      <c r="E1700" s="130" t="e" cm="1">
        <f t="array" ref="E1700">_xlfn.XLOOKUP($A1700&amp;$Q$3&amp;$R$3,Data[Index]&amp;Data[Valid Test, Can be used for conformity (Y/N)]&amp;Data[Cycle],Data[Date])</f>
        <v>#N/A</v>
      </c>
      <c r="F1700" s="129" t="e" cm="1">
        <f t="array" ref="F1700">_xlfn.XLOOKUP($A1700&amp;$Q$3&amp;$R$3,Data[Index]&amp;Data[Valid Test, Can be used for conformity (Y/N)]&amp;Data[Cycle],Data[CO/km (mg)])</f>
        <v>#N/A</v>
      </c>
      <c r="G1700" s="129" t="e" cm="1">
        <f t="array" ref="G1700">_xlfn.XLOOKUP($A1700&amp;$Q$3,Data[Index]&amp;Data[Valid Test, Can be used for conformity (Y/N)],Data[CO2/km (g)])</f>
        <v>#N/A</v>
      </c>
      <c r="H1700" s="129" t="e" cm="1">
        <f t="array" ref="H1700">_xlfn.XLOOKUP($A1700&amp;$Q$3,Data[Index]&amp;Data[Valid Test, Can be used for conformity (Y/N)],Data[THC/km (mg)])</f>
        <v>#N/A</v>
      </c>
      <c r="I1700" s="129" t="e" cm="1">
        <f t="array" ref="I1700">_xlfn.XLOOKUP($A1700&amp;$Q$3,Data[Index]&amp;Data[Valid Test, Can be used for conformity (Y/N)],Data[NOx/km (mg)])</f>
        <v>#N/A</v>
      </c>
      <c r="J1700" s="129" t="e" cm="1">
        <f t="array" ref="J1700">_xlfn.XLOOKUP($A1700&amp;$Q$3,Data[Index]&amp;Data[Valid Test, Can be used for conformity (Y/N)],Data[THC + NOx/km (mg)])</f>
        <v>#N/A</v>
      </c>
      <c r="K1700" s="142" t="e" cm="1">
        <f t="array" ref="K1700">_xlfn.XLOOKUP($A1700&amp;$Q$3,Data[Index]&amp;Data[Valid Test, Can be used for conformity (Y/N)],Data[PN/km ('#)])</f>
        <v>#N/A</v>
      </c>
      <c r="L1700" s="129" t="e" cm="1">
        <f t="array" ref="L1700">_xlfn.XLOOKUP($A1700&amp;$Q$3,Data[Index]&amp;Data[Valid Test, Can be used for conformity (Y/N)],Data[PM/km (mg)])</f>
        <v>#N/A</v>
      </c>
      <c r="M1700" s="126" t="e" cm="1">
        <f t="array" ref="M1700">_xlfn.XLOOKUP($A1700&amp;$Q$3,Data[Index]&amp;Data[Valid Test, Can be used for conformity (Y/N)],Data[CH4 (mg/km)])</f>
        <v>#N/A</v>
      </c>
      <c r="N1700" s="126" t="e" cm="1">
        <f t="array" ref="N1700">_xlfn.XLOOKUP($A1700&amp;$Q$3,Data[Index]&amp;Data[Valid Test, Can be used for conformity (Y/N)],Data[N20 (mg/km)])</f>
        <v>#N/A</v>
      </c>
      <c r="O1700" s="129" t="e" cm="1">
        <f t="array" ref="O1700">_xlfn.XLOOKUP($A1700&amp;$Q$3,Data[Index]&amp;Data[Valid Test, Can be used for conformity (Y/N)],Data[l/100km])</f>
        <v>#N/A</v>
      </c>
      <c r="P1700" s="138">
        <f>_xlfn.XLOOKUP($A1700,Data[Index],Data[Comments])</f>
        <v>0</v>
      </c>
    </row>
    <row r="1701" spans="1:16" x14ac:dyDescent="0.2">
      <c r="A1701" s="129"/>
      <c r="B1701" s="129"/>
      <c r="C1701" s="129" t="e" cm="1">
        <f t="array" ref="C1701">_xlfn.XLOOKUP($A1701&amp;$Q$3&amp;$R$3,Data[Index]&amp;Data[Valid Test, Can be used for conformity (Y/N)]&amp;Data[Cycle],Data[Test Name])</f>
        <v>#N/A</v>
      </c>
      <c r="D1701" s="167" t="e" cm="1">
        <f t="array" ref="D1701">_xlfn.XLOOKUP($A1701&amp;$Q$3&amp;$R$3,Data[Index]&amp;Data[Valid Test, Can be used for conformity (Y/N)]&amp;Data[Cycle],Data[Mileage (Miles)])</f>
        <v>#N/A</v>
      </c>
      <c r="E1701" s="130" t="e" cm="1">
        <f t="array" ref="E1701">_xlfn.XLOOKUP($A1701&amp;$Q$3&amp;$R$3,Data[Index]&amp;Data[Valid Test, Can be used for conformity (Y/N)]&amp;Data[Cycle],Data[Date])</f>
        <v>#N/A</v>
      </c>
      <c r="F1701" s="129" t="e" cm="1">
        <f t="array" ref="F1701">_xlfn.XLOOKUP($A1701&amp;$Q$3&amp;$R$3,Data[Index]&amp;Data[Valid Test, Can be used for conformity (Y/N)]&amp;Data[Cycle],Data[CO/km (mg)])</f>
        <v>#N/A</v>
      </c>
      <c r="G1701" s="129" t="e" cm="1">
        <f t="array" ref="G1701">_xlfn.XLOOKUP($A1701&amp;$Q$3,Data[Index]&amp;Data[Valid Test, Can be used for conformity (Y/N)],Data[CO2/km (g)])</f>
        <v>#N/A</v>
      </c>
      <c r="H1701" s="129" t="e" cm="1">
        <f t="array" ref="H1701">_xlfn.XLOOKUP($A1701&amp;$Q$3,Data[Index]&amp;Data[Valid Test, Can be used for conformity (Y/N)],Data[THC/km (mg)])</f>
        <v>#N/A</v>
      </c>
      <c r="I1701" s="129" t="e" cm="1">
        <f t="array" ref="I1701">_xlfn.XLOOKUP($A1701&amp;$Q$3,Data[Index]&amp;Data[Valid Test, Can be used for conformity (Y/N)],Data[NOx/km (mg)])</f>
        <v>#N/A</v>
      </c>
      <c r="J1701" s="129" t="e" cm="1">
        <f t="array" ref="J1701">_xlfn.XLOOKUP($A1701&amp;$Q$3,Data[Index]&amp;Data[Valid Test, Can be used for conformity (Y/N)],Data[THC + NOx/km (mg)])</f>
        <v>#N/A</v>
      </c>
      <c r="K1701" s="142" t="e" cm="1">
        <f t="array" ref="K1701">_xlfn.XLOOKUP($A1701&amp;$Q$3,Data[Index]&amp;Data[Valid Test, Can be used for conformity (Y/N)],Data[PN/km ('#)])</f>
        <v>#N/A</v>
      </c>
      <c r="L1701" s="129" t="e" cm="1">
        <f t="array" ref="L1701">_xlfn.XLOOKUP($A1701&amp;$Q$3,Data[Index]&amp;Data[Valid Test, Can be used for conformity (Y/N)],Data[PM/km (mg)])</f>
        <v>#N/A</v>
      </c>
      <c r="M1701" s="126" t="e" cm="1">
        <f t="array" ref="M1701">_xlfn.XLOOKUP($A1701&amp;$Q$3,Data[Index]&amp;Data[Valid Test, Can be used for conformity (Y/N)],Data[CH4 (mg/km)])</f>
        <v>#N/A</v>
      </c>
      <c r="N1701" s="126" t="e" cm="1">
        <f t="array" ref="N1701">_xlfn.XLOOKUP($A1701&amp;$Q$3,Data[Index]&amp;Data[Valid Test, Can be used for conformity (Y/N)],Data[N20 (mg/km)])</f>
        <v>#N/A</v>
      </c>
      <c r="O1701" s="129" t="e" cm="1">
        <f t="array" ref="O1701">_xlfn.XLOOKUP($A1701&amp;$Q$3,Data[Index]&amp;Data[Valid Test, Can be used for conformity (Y/N)],Data[l/100km])</f>
        <v>#N/A</v>
      </c>
      <c r="P1701" s="138">
        <f>_xlfn.XLOOKUP($A1701,Data[Index],Data[Comments])</f>
        <v>0</v>
      </c>
    </row>
    <row r="1702" spans="1:16" x14ac:dyDescent="0.2">
      <c r="A1702" s="129"/>
      <c r="B1702" s="129"/>
      <c r="C1702" s="129" t="e" cm="1">
        <f t="array" ref="C1702">_xlfn.XLOOKUP($A1702&amp;$Q$3&amp;$R$3,Data[Index]&amp;Data[Valid Test, Can be used for conformity (Y/N)]&amp;Data[Cycle],Data[Test Name])</f>
        <v>#N/A</v>
      </c>
      <c r="D1702" s="167" t="e" cm="1">
        <f t="array" ref="D1702">_xlfn.XLOOKUP($A1702&amp;$Q$3&amp;$R$3,Data[Index]&amp;Data[Valid Test, Can be used for conformity (Y/N)]&amp;Data[Cycle],Data[Mileage (Miles)])</f>
        <v>#N/A</v>
      </c>
      <c r="E1702" s="130" t="e" cm="1">
        <f t="array" ref="E1702">_xlfn.XLOOKUP($A1702&amp;$Q$3&amp;$R$3,Data[Index]&amp;Data[Valid Test, Can be used for conformity (Y/N)]&amp;Data[Cycle],Data[Date])</f>
        <v>#N/A</v>
      </c>
      <c r="F1702" s="129" t="e" cm="1">
        <f t="array" ref="F1702">_xlfn.XLOOKUP($A1702&amp;$Q$3&amp;$R$3,Data[Index]&amp;Data[Valid Test, Can be used for conformity (Y/N)]&amp;Data[Cycle],Data[CO/km (mg)])</f>
        <v>#N/A</v>
      </c>
      <c r="G1702" s="129" t="e" cm="1">
        <f t="array" ref="G1702">_xlfn.XLOOKUP($A1702&amp;$Q$3,Data[Index]&amp;Data[Valid Test, Can be used for conformity (Y/N)],Data[CO2/km (g)])</f>
        <v>#N/A</v>
      </c>
      <c r="H1702" s="129" t="e" cm="1">
        <f t="array" ref="H1702">_xlfn.XLOOKUP($A1702&amp;$Q$3,Data[Index]&amp;Data[Valid Test, Can be used for conformity (Y/N)],Data[THC/km (mg)])</f>
        <v>#N/A</v>
      </c>
      <c r="I1702" s="129" t="e" cm="1">
        <f t="array" ref="I1702">_xlfn.XLOOKUP($A1702&amp;$Q$3,Data[Index]&amp;Data[Valid Test, Can be used for conformity (Y/N)],Data[NOx/km (mg)])</f>
        <v>#N/A</v>
      </c>
      <c r="J1702" s="129" t="e" cm="1">
        <f t="array" ref="J1702">_xlfn.XLOOKUP($A1702&amp;$Q$3,Data[Index]&amp;Data[Valid Test, Can be used for conformity (Y/N)],Data[THC + NOx/km (mg)])</f>
        <v>#N/A</v>
      </c>
      <c r="K1702" s="142" t="e" cm="1">
        <f t="array" ref="K1702">_xlfn.XLOOKUP($A1702&amp;$Q$3,Data[Index]&amp;Data[Valid Test, Can be used for conformity (Y/N)],Data[PN/km ('#)])</f>
        <v>#N/A</v>
      </c>
      <c r="L1702" s="129" t="e" cm="1">
        <f t="array" ref="L1702">_xlfn.XLOOKUP($A1702&amp;$Q$3,Data[Index]&amp;Data[Valid Test, Can be used for conformity (Y/N)],Data[PM/km (mg)])</f>
        <v>#N/A</v>
      </c>
      <c r="M1702" s="126" t="e" cm="1">
        <f t="array" ref="M1702">_xlfn.XLOOKUP($A1702&amp;$Q$3,Data[Index]&amp;Data[Valid Test, Can be used for conformity (Y/N)],Data[CH4 (mg/km)])</f>
        <v>#N/A</v>
      </c>
      <c r="N1702" s="126" t="e" cm="1">
        <f t="array" ref="N1702">_xlfn.XLOOKUP($A1702&amp;$Q$3,Data[Index]&amp;Data[Valid Test, Can be used for conformity (Y/N)],Data[N20 (mg/km)])</f>
        <v>#N/A</v>
      </c>
      <c r="O1702" s="129" t="e" cm="1">
        <f t="array" ref="O1702">_xlfn.XLOOKUP($A1702&amp;$Q$3,Data[Index]&amp;Data[Valid Test, Can be used for conformity (Y/N)],Data[l/100km])</f>
        <v>#N/A</v>
      </c>
      <c r="P1702" s="138" t="e">
        <f>_xlfn.XLOOKUP($A1702,Data[Index],Data[Comments])</f>
        <v>#N/A</v>
      </c>
    </row>
    <row r="1703" spans="1:16" x14ac:dyDescent="0.2">
      <c r="A1703" s="129"/>
      <c r="B1703" s="129"/>
      <c r="C1703" s="129" t="e" cm="1">
        <f t="array" ref="C1703">_xlfn.XLOOKUP($A1703&amp;$Q$3&amp;$R$3,Data[Index]&amp;Data[Valid Test, Can be used for conformity (Y/N)]&amp;Data[Cycle],Data[Test Name])</f>
        <v>#N/A</v>
      </c>
      <c r="D1703" s="167" t="e" cm="1">
        <f t="array" ref="D1703">_xlfn.XLOOKUP($A1703&amp;$Q$3&amp;$R$3,Data[Index]&amp;Data[Valid Test, Can be used for conformity (Y/N)]&amp;Data[Cycle],Data[Mileage (Miles)])</f>
        <v>#N/A</v>
      </c>
      <c r="E1703" s="130" t="e" cm="1">
        <f t="array" ref="E1703">_xlfn.XLOOKUP($A1703&amp;$Q$3&amp;$R$3,Data[Index]&amp;Data[Valid Test, Can be used for conformity (Y/N)]&amp;Data[Cycle],Data[Date])</f>
        <v>#N/A</v>
      </c>
      <c r="F1703" s="129" t="e" cm="1">
        <f t="array" ref="F1703">_xlfn.XLOOKUP($A1703&amp;$Q$3&amp;$R$3,Data[Index]&amp;Data[Valid Test, Can be used for conformity (Y/N)]&amp;Data[Cycle],Data[CO/km (mg)])</f>
        <v>#N/A</v>
      </c>
      <c r="G1703" s="129" t="e" cm="1">
        <f t="array" ref="G1703">_xlfn.XLOOKUP($A1703&amp;$Q$3,Data[Index]&amp;Data[Valid Test, Can be used for conformity (Y/N)],Data[CO2/km (g)])</f>
        <v>#N/A</v>
      </c>
      <c r="H1703" s="129" t="e" cm="1">
        <f t="array" ref="H1703">_xlfn.XLOOKUP($A1703&amp;$Q$3,Data[Index]&amp;Data[Valid Test, Can be used for conformity (Y/N)],Data[THC/km (mg)])</f>
        <v>#N/A</v>
      </c>
      <c r="I1703" s="129" t="e" cm="1">
        <f t="array" ref="I1703">_xlfn.XLOOKUP($A1703&amp;$Q$3,Data[Index]&amp;Data[Valid Test, Can be used for conformity (Y/N)],Data[NOx/km (mg)])</f>
        <v>#N/A</v>
      </c>
      <c r="J1703" s="129" t="e" cm="1">
        <f t="array" ref="J1703">_xlfn.XLOOKUP($A1703&amp;$Q$3,Data[Index]&amp;Data[Valid Test, Can be used for conformity (Y/N)],Data[THC + NOx/km (mg)])</f>
        <v>#N/A</v>
      </c>
      <c r="K1703" s="142" t="e" cm="1">
        <f t="array" ref="K1703">_xlfn.XLOOKUP($A1703&amp;$Q$3,Data[Index]&amp;Data[Valid Test, Can be used for conformity (Y/N)],Data[PN/km ('#)])</f>
        <v>#N/A</v>
      </c>
      <c r="L1703" s="129" t="e" cm="1">
        <f t="array" ref="L1703">_xlfn.XLOOKUP($A1703&amp;$Q$3,Data[Index]&amp;Data[Valid Test, Can be used for conformity (Y/N)],Data[PM/km (mg)])</f>
        <v>#N/A</v>
      </c>
      <c r="M1703" s="126" t="e" cm="1">
        <f t="array" ref="M1703">_xlfn.XLOOKUP($A1703&amp;$Q$3,Data[Index]&amp;Data[Valid Test, Can be used for conformity (Y/N)],Data[CH4 (mg/km)])</f>
        <v>#N/A</v>
      </c>
      <c r="N1703" s="126" t="e" cm="1">
        <f t="array" ref="N1703">_xlfn.XLOOKUP($A1703&amp;$Q$3,Data[Index]&amp;Data[Valid Test, Can be used for conformity (Y/N)],Data[N20 (mg/km)])</f>
        <v>#N/A</v>
      </c>
      <c r="O1703" s="129" t="e" cm="1">
        <f t="array" ref="O1703">_xlfn.XLOOKUP($A1703&amp;$Q$3,Data[Index]&amp;Data[Valid Test, Can be used for conformity (Y/N)],Data[l/100km])</f>
        <v>#N/A</v>
      </c>
      <c r="P1703" s="138" t="e">
        <f>_xlfn.XLOOKUP($A1703,Data[Index],Data[Comments])</f>
        <v>#N/A</v>
      </c>
    </row>
    <row r="1704" spans="1:16" x14ac:dyDescent="0.2">
      <c r="A1704" s="129"/>
      <c r="B1704" s="129"/>
      <c r="C1704" s="129" t="e" cm="1">
        <f t="array" ref="C1704">_xlfn.XLOOKUP($A1704&amp;$Q$3&amp;$R$3,Data[Index]&amp;Data[Valid Test, Can be used for conformity (Y/N)]&amp;Data[Cycle],Data[Test Name])</f>
        <v>#N/A</v>
      </c>
      <c r="D1704" s="167" t="e" cm="1">
        <f t="array" ref="D1704">_xlfn.XLOOKUP($A1704&amp;$Q$3&amp;$R$3,Data[Index]&amp;Data[Valid Test, Can be used for conformity (Y/N)]&amp;Data[Cycle],Data[Mileage (Miles)])</f>
        <v>#N/A</v>
      </c>
      <c r="E1704" s="130" t="e" cm="1">
        <f t="array" ref="E1704">_xlfn.XLOOKUP($A1704&amp;$Q$3&amp;$R$3,Data[Index]&amp;Data[Valid Test, Can be used for conformity (Y/N)]&amp;Data[Cycle],Data[Date])</f>
        <v>#N/A</v>
      </c>
      <c r="F1704" s="129" t="e" cm="1">
        <f t="array" ref="F1704">_xlfn.XLOOKUP($A1704&amp;$Q$3&amp;$R$3,Data[Index]&amp;Data[Valid Test, Can be used for conformity (Y/N)]&amp;Data[Cycle],Data[CO/km (mg)])</f>
        <v>#N/A</v>
      </c>
      <c r="G1704" s="129" t="e" cm="1">
        <f t="array" ref="G1704">_xlfn.XLOOKUP($A1704&amp;$Q$3,Data[Index]&amp;Data[Valid Test, Can be used for conformity (Y/N)],Data[CO2/km (g)])</f>
        <v>#N/A</v>
      </c>
      <c r="H1704" s="129" t="e" cm="1">
        <f t="array" ref="H1704">_xlfn.XLOOKUP($A1704&amp;$Q$3,Data[Index]&amp;Data[Valid Test, Can be used for conformity (Y/N)],Data[THC/km (mg)])</f>
        <v>#N/A</v>
      </c>
      <c r="I1704" s="129" t="e" cm="1">
        <f t="array" ref="I1704">_xlfn.XLOOKUP($A1704&amp;$Q$3,Data[Index]&amp;Data[Valid Test, Can be used for conformity (Y/N)],Data[NOx/km (mg)])</f>
        <v>#N/A</v>
      </c>
      <c r="J1704" s="129" t="e" cm="1">
        <f t="array" ref="J1704">_xlfn.XLOOKUP($A1704&amp;$Q$3,Data[Index]&amp;Data[Valid Test, Can be used for conformity (Y/N)],Data[THC + NOx/km (mg)])</f>
        <v>#N/A</v>
      </c>
      <c r="K1704" s="142" t="e" cm="1">
        <f t="array" ref="K1704">_xlfn.XLOOKUP($A1704&amp;$Q$3,Data[Index]&amp;Data[Valid Test, Can be used for conformity (Y/N)],Data[PN/km ('#)])</f>
        <v>#N/A</v>
      </c>
      <c r="L1704" s="129" t="e" cm="1">
        <f t="array" ref="L1704">_xlfn.XLOOKUP($A1704&amp;$Q$3,Data[Index]&amp;Data[Valid Test, Can be used for conformity (Y/N)],Data[PM/km (mg)])</f>
        <v>#N/A</v>
      </c>
      <c r="M1704" s="126" t="e" cm="1">
        <f t="array" ref="M1704">_xlfn.XLOOKUP($A1704&amp;$Q$3,Data[Index]&amp;Data[Valid Test, Can be used for conformity (Y/N)],Data[CH4 (mg/km)])</f>
        <v>#N/A</v>
      </c>
      <c r="N1704" s="126" t="e" cm="1">
        <f t="array" ref="N1704">_xlfn.XLOOKUP($A1704&amp;$Q$3,Data[Index]&amp;Data[Valid Test, Can be used for conformity (Y/N)],Data[N20 (mg/km)])</f>
        <v>#N/A</v>
      </c>
      <c r="O1704" s="129" t="e" cm="1">
        <f t="array" ref="O1704">_xlfn.XLOOKUP($A1704&amp;$Q$3,Data[Index]&amp;Data[Valid Test, Can be used for conformity (Y/N)],Data[l/100km])</f>
        <v>#N/A</v>
      </c>
      <c r="P1704" s="138" t="e">
        <f>_xlfn.XLOOKUP($A1704,Data[Index],Data[Comments])</f>
        <v>#N/A</v>
      </c>
    </row>
    <row r="1705" spans="1:16" x14ac:dyDescent="0.2">
      <c r="A1705" s="129"/>
      <c r="B1705" s="129"/>
      <c r="C1705" s="129" t="e" cm="1">
        <f t="array" ref="C1705">_xlfn.XLOOKUP($A1705&amp;$Q$3&amp;$R$3,Data[Index]&amp;Data[Valid Test, Can be used for conformity (Y/N)]&amp;Data[Cycle],Data[Test Name])</f>
        <v>#N/A</v>
      </c>
      <c r="D1705" s="167" t="e" cm="1">
        <f t="array" ref="D1705">_xlfn.XLOOKUP($A1705&amp;$Q$3&amp;$R$3,Data[Index]&amp;Data[Valid Test, Can be used for conformity (Y/N)]&amp;Data[Cycle],Data[Mileage (Miles)])</f>
        <v>#N/A</v>
      </c>
      <c r="E1705" s="130" t="e" cm="1">
        <f t="array" ref="E1705">_xlfn.XLOOKUP($A1705&amp;$Q$3&amp;$R$3,Data[Index]&amp;Data[Valid Test, Can be used for conformity (Y/N)]&amp;Data[Cycle],Data[Date])</f>
        <v>#N/A</v>
      </c>
      <c r="F1705" s="129" t="e" cm="1">
        <f t="array" ref="F1705">_xlfn.XLOOKUP($A1705&amp;$Q$3&amp;$R$3,Data[Index]&amp;Data[Valid Test, Can be used for conformity (Y/N)]&amp;Data[Cycle],Data[CO/km (mg)])</f>
        <v>#N/A</v>
      </c>
      <c r="G1705" s="129" t="e" cm="1">
        <f t="array" ref="G1705">_xlfn.XLOOKUP($A1705&amp;$Q$3,Data[Index]&amp;Data[Valid Test, Can be used for conformity (Y/N)],Data[CO2/km (g)])</f>
        <v>#N/A</v>
      </c>
      <c r="H1705" s="129" t="e" cm="1">
        <f t="array" ref="H1705">_xlfn.XLOOKUP($A1705&amp;$Q$3,Data[Index]&amp;Data[Valid Test, Can be used for conformity (Y/N)],Data[THC/km (mg)])</f>
        <v>#N/A</v>
      </c>
      <c r="I1705" s="129" t="e" cm="1">
        <f t="array" ref="I1705">_xlfn.XLOOKUP($A1705&amp;$Q$3,Data[Index]&amp;Data[Valid Test, Can be used for conformity (Y/N)],Data[NOx/km (mg)])</f>
        <v>#N/A</v>
      </c>
      <c r="J1705" s="129" t="e" cm="1">
        <f t="array" ref="J1705">_xlfn.XLOOKUP($A1705&amp;$Q$3,Data[Index]&amp;Data[Valid Test, Can be used for conformity (Y/N)],Data[THC + NOx/km (mg)])</f>
        <v>#N/A</v>
      </c>
      <c r="K1705" s="142" t="e" cm="1">
        <f t="array" ref="K1705">_xlfn.XLOOKUP($A1705&amp;$Q$3,Data[Index]&amp;Data[Valid Test, Can be used for conformity (Y/N)],Data[PN/km ('#)])</f>
        <v>#N/A</v>
      </c>
      <c r="L1705" s="129" t="e" cm="1">
        <f t="array" ref="L1705">_xlfn.XLOOKUP($A1705&amp;$Q$3,Data[Index]&amp;Data[Valid Test, Can be used for conformity (Y/N)],Data[PM/km (mg)])</f>
        <v>#N/A</v>
      </c>
      <c r="M1705" s="126" t="e" cm="1">
        <f t="array" ref="M1705">_xlfn.XLOOKUP($A1705&amp;$Q$3,Data[Index]&amp;Data[Valid Test, Can be used for conformity (Y/N)],Data[CH4 (mg/km)])</f>
        <v>#N/A</v>
      </c>
      <c r="N1705" s="126" t="e" cm="1">
        <f t="array" ref="N1705">_xlfn.XLOOKUP($A1705&amp;$Q$3,Data[Index]&amp;Data[Valid Test, Can be used for conformity (Y/N)],Data[N20 (mg/km)])</f>
        <v>#N/A</v>
      </c>
      <c r="O1705" s="129" t="e" cm="1">
        <f t="array" ref="O1705">_xlfn.XLOOKUP($A1705&amp;$Q$3,Data[Index]&amp;Data[Valid Test, Can be used for conformity (Y/N)],Data[l/100km])</f>
        <v>#N/A</v>
      </c>
      <c r="P1705" s="138">
        <f>_xlfn.XLOOKUP($A1705,Data[Index],Data[Comments])</f>
        <v>0</v>
      </c>
    </row>
    <row r="1706" spans="1:16" x14ac:dyDescent="0.2">
      <c r="A1706" s="129"/>
      <c r="B1706" s="129"/>
      <c r="C1706" s="129" t="e" cm="1">
        <f t="array" ref="C1706">_xlfn.XLOOKUP($A1706&amp;$Q$3&amp;$R$3,Data[Index]&amp;Data[Valid Test, Can be used for conformity (Y/N)]&amp;Data[Cycle],Data[Test Name])</f>
        <v>#N/A</v>
      </c>
      <c r="D1706" s="167" t="e" cm="1">
        <f t="array" ref="D1706">_xlfn.XLOOKUP($A1706&amp;$Q$3&amp;$R$3,Data[Index]&amp;Data[Valid Test, Can be used for conformity (Y/N)]&amp;Data[Cycle],Data[Mileage (Miles)])</f>
        <v>#N/A</v>
      </c>
      <c r="E1706" s="130" t="e" cm="1">
        <f t="array" ref="E1706">_xlfn.XLOOKUP($A1706&amp;$Q$3&amp;$R$3,Data[Index]&amp;Data[Valid Test, Can be used for conformity (Y/N)]&amp;Data[Cycle],Data[Date])</f>
        <v>#N/A</v>
      </c>
      <c r="F1706" s="129" t="e" cm="1">
        <f t="array" ref="F1706">_xlfn.XLOOKUP($A1706&amp;$Q$3&amp;$R$3,Data[Index]&amp;Data[Valid Test, Can be used for conformity (Y/N)]&amp;Data[Cycle],Data[CO/km (mg)])</f>
        <v>#N/A</v>
      </c>
      <c r="G1706" s="129" t="e" cm="1">
        <f t="array" ref="G1706">_xlfn.XLOOKUP($A1706&amp;$Q$3,Data[Index]&amp;Data[Valid Test, Can be used for conformity (Y/N)],Data[CO2/km (g)])</f>
        <v>#N/A</v>
      </c>
      <c r="H1706" s="129" t="e" cm="1">
        <f t="array" ref="H1706">_xlfn.XLOOKUP($A1706&amp;$Q$3,Data[Index]&amp;Data[Valid Test, Can be used for conformity (Y/N)],Data[THC/km (mg)])</f>
        <v>#N/A</v>
      </c>
      <c r="I1706" s="129" t="e" cm="1">
        <f t="array" ref="I1706">_xlfn.XLOOKUP($A1706&amp;$Q$3,Data[Index]&amp;Data[Valid Test, Can be used for conformity (Y/N)],Data[NOx/km (mg)])</f>
        <v>#N/A</v>
      </c>
      <c r="J1706" s="129" t="e" cm="1">
        <f t="array" ref="J1706">_xlfn.XLOOKUP($A1706&amp;$Q$3,Data[Index]&amp;Data[Valid Test, Can be used for conformity (Y/N)],Data[THC + NOx/km (mg)])</f>
        <v>#N/A</v>
      </c>
      <c r="K1706" s="142" t="e" cm="1">
        <f t="array" ref="K1706">_xlfn.XLOOKUP($A1706&amp;$Q$3,Data[Index]&amp;Data[Valid Test, Can be used for conformity (Y/N)],Data[PN/km ('#)])</f>
        <v>#N/A</v>
      </c>
      <c r="L1706" s="129" t="e" cm="1">
        <f t="array" ref="L1706">_xlfn.XLOOKUP($A1706&amp;$Q$3,Data[Index]&amp;Data[Valid Test, Can be used for conformity (Y/N)],Data[PM/km (mg)])</f>
        <v>#N/A</v>
      </c>
      <c r="M1706" s="126" t="e" cm="1">
        <f t="array" ref="M1706">_xlfn.XLOOKUP($A1706&amp;$Q$3,Data[Index]&amp;Data[Valid Test, Can be used for conformity (Y/N)],Data[CH4 (mg/km)])</f>
        <v>#N/A</v>
      </c>
      <c r="N1706" s="126" t="e" cm="1">
        <f t="array" ref="N1706">_xlfn.XLOOKUP($A1706&amp;$Q$3,Data[Index]&amp;Data[Valid Test, Can be used for conformity (Y/N)],Data[N20 (mg/km)])</f>
        <v>#N/A</v>
      </c>
      <c r="O1706" s="129" t="e" cm="1">
        <f t="array" ref="O1706">_xlfn.XLOOKUP($A1706&amp;$Q$3,Data[Index]&amp;Data[Valid Test, Can be used for conformity (Y/N)],Data[l/100km])</f>
        <v>#N/A</v>
      </c>
      <c r="P1706" s="138">
        <f>_xlfn.XLOOKUP($A1706,Data[Index],Data[Comments])</f>
        <v>0</v>
      </c>
    </row>
    <row r="1707" spans="1:16" x14ac:dyDescent="0.2">
      <c r="A1707" s="129"/>
      <c r="B1707" s="129"/>
      <c r="C1707" s="129" t="e" cm="1">
        <f t="array" ref="C1707">_xlfn.XLOOKUP($A1707&amp;$Q$3&amp;$R$3,Data[Index]&amp;Data[Valid Test, Can be used for conformity (Y/N)]&amp;Data[Cycle],Data[Test Name])</f>
        <v>#N/A</v>
      </c>
      <c r="D1707" s="167" t="e" cm="1">
        <f t="array" ref="D1707">_xlfn.XLOOKUP($A1707&amp;$Q$3&amp;$R$3,Data[Index]&amp;Data[Valid Test, Can be used for conformity (Y/N)]&amp;Data[Cycle],Data[Mileage (Miles)])</f>
        <v>#N/A</v>
      </c>
      <c r="E1707" s="130" t="e" cm="1">
        <f t="array" ref="E1707">_xlfn.XLOOKUP($A1707&amp;$Q$3&amp;$R$3,Data[Index]&amp;Data[Valid Test, Can be used for conformity (Y/N)]&amp;Data[Cycle],Data[Date])</f>
        <v>#N/A</v>
      </c>
      <c r="F1707" s="129" t="e" cm="1">
        <f t="array" ref="F1707">_xlfn.XLOOKUP($A1707&amp;$Q$3&amp;$R$3,Data[Index]&amp;Data[Valid Test, Can be used for conformity (Y/N)]&amp;Data[Cycle],Data[CO/km (mg)])</f>
        <v>#N/A</v>
      </c>
      <c r="G1707" s="129" t="e" cm="1">
        <f t="array" ref="G1707">_xlfn.XLOOKUP($A1707&amp;$Q$3,Data[Index]&amp;Data[Valid Test, Can be used for conformity (Y/N)],Data[CO2/km (g)])</f>
        <v>#N/A</v>
      </c>
      <c r="H1707" s="129" t="e" cm="1">
        <f t="array" ref="H1707">_xlfn.XLOOKUP($A1707&amp;$Q$3,Data[Index]&amp;Data[Valid Test, Can be used for conformity (Y/N)],Data[THC/km (mg)])</f>
        <v>#N/A</v>
      </c>
      <c r="I1707" s="129" t="e" cm="1">
        <f t="array" ref="I1707">_xlfn.XLOOKUP($A1707&amp;$Q$3,Data[Index]&amp;Data[Valid Test, Can be used for conformity (Y/N)],Data[NOx/km (mg)])</f>
        <v>#N/A</v>
      </c>
      <c r="J1707" s="129" t="e" cm="1">
        <f t="array" ref="J1707">_xlfn.XLOOKUP($A1707&amp;$Q$3,Data[Index]&amp;Data[Valid Test, Can be used for conformity (Y/N)],Data[THC + NOx/km (mg)])</f>
        <v>#N/A</v>
      </c>
      <c r="K1707" s="142" t="e" cm="1">
        <f t="array" ref="K1707">_xlfn.XLOOKUP($A1707&amp;$Q$3,Data[Index]&amp;Data[Valid Test, Can be used for conformity (Y/N)],Data[PN/km ('#)])</f>
        <v>#N/A</v>
      </c>
      <c r="L1707" s="129" t="e" cm="1">
        <f t="array" ref="L1707">_xlfn.XLOOKUP($A1707&amp;$Q$3,Data[Index]&amp;Data[Valid Test, Can be used for conformity (Y/N)],Data[PM/km (mg)])</f>
        <v>#N/A</v>
      </c>
      <c r="M1707" s="126" t="e" cm="1">
        <f t="array" ref="M1707">_xlfn.XLOOKUP($A1707&amp;$Q$3,Data[Index]&amp;Data[Valid Test, Can be used for conformity (Y/N)],Data[CH4 (mg/km)])</f>
        <v>#N/A</v>
      </c>
      <c r="N1707" s="126" t="e" cm="1">
        <f t="array" ref="N1707">_xlfn.XLOOKUP($A1707&amp;$Q$3,Data[Index]&amp;Data[Valid Test, Can be used for conformity (Y/N)],Data[N20 (mg/km)])</f>
        <v>#N/A</v>
      </c>
      <c r="O1707" s="129" t="e" cm="1">
        <f t="array" ref="O1707">_xlfn.XLOOKUP($A1707&amp;$Q$3,Data[Index]&amp;Data[Valid Test, Can be used for conformity (Y/N)],Data[l/100km])</f>
        <v>#N/A</v>
      </c>
      <c r="P1707" s="138" t="e">
        <f>_xlfn.XLOOKUP($A1707,Data[Index],Data[Comments])</f>
        <v>#N/A</v>
      </c>
    </row>
    <row r="1708" spans="1:16" x14ac:dyDescent="0.2">
      <c r="A1708" s="129"/>
      <c r="B1708" s="129"/>
      <c r="C1708" s="129" t="e" cm="1">
        <f t="array" ref="C1708">_xlfn.XLOOKUP($A1708&amp;$Q$3&amp;$R$3,Data[Index]&amp;Data[Valid Test, Can be used for conformity (Y/N)]&amp;Data[Cycle],Data[Test Name])</f>
        <v>#N/A</v>
      </c>
      <c r="D1708" s="167" t="e" cm="1">
        <f t="array" ref="D1708">_xlfn.XLOOKUP($A1708&amp;$Q$3&amp;$R$3,Data[Index]&amp;Data[Valid Test, Can be used for conformity (Y/N)]&amp;Data[Cycle],Data[Mileage (Miles)])</f>
        <v>#N/A</v>
      </c>
      <c r="E1708" s="130" t="e" cm="1">
        <f t="array" ref="E1708">_xlfn.XLOOKUP($A1708&amp;$Q$3&amp;$R$3,Data[Index]&amp;Data[Valid Test, Can be used for conformity (Y/N)]&amp;Data[Cycle],Data[Date])</f>
        <v>#N/A</v>
      </c>
      <c r="F1708" s="129" t="e" cm="1">
        <f t="array" ref="F1708">_xlfn.XLOOKUP($A1708&amp;$Q$3&amp;$R$3,Data[Index]&amp;Data[Valid Test, Can be used for conformity (Y/N)]&amp;Data[Cycle],Data[CO/km (mg)])</f>
        <v>#N/A</v>
      </c>
      <c r="G1708" s="129" t="e" cm="1">
        <f t="array" ref="G1708">_xlfn.XLOOKUP($A1708&amp;$Q$3,Data[Index]&amp;Data[Valid Test, Can be used for conformity (Y/N)],Data[CO2/km (g)])</f>
        <v>#N/A</v>
      </c>
      <c r="H1708" s="129" t="e" cm="1">
        <f t="array" ref="H1708">_xlfn.XLOOKUP($A1708&amp;$Q$3,Data[Index]&amp;Data[Valid Test, Can be used for conformity (Y/N)],Data[THC/km (mg)])</f>
        <v>#N/A</v>
      </c>
      <c r="I1708" s="129" t="e" cm="1">
        <f t="array" ref="I1708">_xlfn.XLOOKUP($A1708&amp;$Q$3,Data[Index]&amp;Data[Valid Test, Can be used for conformity (Y/N)],Data[NOx/km (mg)])</f>
        <v>#N/A</v>
      </c>
      <c r="J1708" s="129" t="e" cm="1">
        <f t="array" ref="J1708">_xlfn.XLOOKUP($A1708&amp;$Q$3,Data[Index]&amp;Data[Valid Test, Can be used for conformity (Y/N)],Data[THC + NOx/km (mg)])</f>
        <v>#N/A</v>
      </c>
      <c r="K1708" s="142" t="e" cm="1">
        <f t="array" ref="K1708">_xlfn.XLOOKUP($A1708&amp;$Q$3,Data[Index]&amp;Data[Valid Test, Can be used for conformity (Y/N)],Data[PN/km ('#)])</f>
        <v>#N/A</v>
      </c>
      <c r="L1708" s="129" t="e" cm="1">
        <f t="array" ref="L1708">_xlfn.XLOOKUP($A1708&amp;$Q$3,Data[Index]&amp;Data[Valid Test, Can be used for conformity (Y/N)],Data[PM/km (mg)])</f>
        <v>#N/A</v>
      </c>
      <c r="M1708" s="126" t="e" cm="1">
        <f t="array" ref="M1708">_xlfn.XLOOKUP($A1708&amp;$Q$3,Data[Index]&amp;Data[Valid Test, Can be used for conformity (Y/N)],Data[CH4 (mg/km)])</f>
        <v>#N/A</v>
      </c>
      <c r="N1708" s="126" t="e" cm="1">
        <f t="array" ref="N1708">_xlfn.XLOOKUP($A1708&amp;$Q$3,Data[Index]&amp;Data[Valid Test, Can be used for conformity (Y/N)],Data[N20 (mg/km)])</f>
        <v>#N/A</v>
      </c>
      <c r="O1708" s="129" t="e" cm="1">
        <f t="array" ref="O1708">_xlfn.XLOOKUP($A1708&amp;$Q$3,Data[Index]&amp;Data[Valid Test, Can be used for conformity (Y/N)],Data[l/100km])</f>
        <v>#N/A</v>
      </c>
      <c r="P1708" s="138">
        <f>_xlfn.XLOOKUP($A1708,Data[Index],Data[Comments])</f>
        <v>0</v>
      </c>
    </row>
    <row r="1709" spans="1:16" x14ac:dyDescent="0.2">
      <c r="A1709" s="129"/>
      <c r="B1709" s="129"/>
      <c r="C1709" s="129" t="e" cm="1">
        <f t="array" ref="C1709">_xlfn.XLOOKUP($A1709&amp;$Q$3&amp;$R$3,Data[Index]&amp;Data[Valid Test, Can be used for conformity (Y/N)]&amp;Data[Cycle],Data[Test Name])</f>
        <v>#N/A</v>
      </c>
      <c r="D1709" s="167" t="e" cm="1">
        <f t="array" ref="D1709">_xlfn.XLOOKUP($A1709&amp;$Q$3&amp;$R$3,Data[Index]&amp;Data[Valid Test, Can be used for conformity (Y/N)]&amp;Data[Cycle],Data[Mileage (Miles)])</f>
        <v>#N/A</v>
      </c>
      <c r="E1709" s="130" t="e" cm="1">
        <f t="array" ref="E1709">_xlfn.XLOOKUP($A1709&amp;$Q$3&amp;$R$3,Data[Index]&amp;Data[Valid Test, Can be used for conformity (Y/N)]&amp;Data[Cycle],Data[Date])</f>
        <v>#N/A</v>
      </c>
      <c r="F1709" s="129" t="e" cm="1">
        <f t="array" ref="F1709">_xlfn.XLOOKUP($A1709&amp;$Q$3&amp;$R$3,Data[Index]&amp;Data[Valid Test, Can be used for conformity (Y/N)]&amp;Data[Cycle],Data[CO/km (mg)])</f>
        <v>#N/A</v>
      </c>
      <c r="G1709" s="129" t="e" cm="1">
        <f t="array" ref="G1709">_xlfn.XLOOKUP($A1709&amp;$Q$3,Data[Index]&amp;Data[Valid Test, Can be used for conformity (Y/N)],Data[CO2/km (g)])</f>
        <v>#N/A</v>
      </c>
      <c r="H1709" s="129" t="e" cm="1">
        <f t="array" ref="H1709">_xlfn.XLOOKUP($A1709&amp;$Q$3,Data[Index]&amp;Data[Valid Test, Can be used for conformity (Y/N)],Data[THC/km (mg)])</f>
        <v>#N/A</v>
      </c>
      <c r="I1709" s="129" t="e" cm="1">
        <f t="array" ref="I1709">_xlfn.XLOOKUP($A1709&amp;$Q$3,Data[Index]&amp;Data[Valid Test, Can be used for conformity (Y/N)],Data[NOx/km (mg)])</f>
        <v>#N/A</v>
      </c>
      <c r="J1709" s="129" t="e" cm="1">
        <f t="array" ref="J1709">_xlfn.XLOOKUP($A1709&amp;$Q$3,Data[Index]&amp;Data[Valid Test, Can be used for conformity (Y/N)],Data[THC + NOx/km (mg)])</f>
        <v>#N/A</v>
      </c>
      <c r="K1709" s="142" t="e" cm="1">
        <f t="array" ref="K1709">_xlfn.XLOOKUP($A1709&amp;$Q$3,Data[Index]&amp;Data[Valid Test, Can be used for conformity (Y/N)],Data[PN/km ('#)])</f>
        <v>#N/A</v>
      </c>
      <c r="L1709" s="129" t="e" cm="1">
        <f t="array" ref="L1709">_xlfn.XLOOKUP($A1709&amp;$Q$3,Data[Index]&amp;Data[Valid Test, Can be used for conformity (Y/N)],Data[PM/km (mg)])</f>
        <v>#N/A</v>
      </c>
      <c r="M1709" s="126" t="e" cm="1">
        <f t="array" ref="M1709">_xlfn.XLOOKUP($A1709&amp;$Q$3,Data[Index]&amp;Data[Valid Test, Can be used for conformity (Y/N)],Data[CH4 (mg/km)])</f>
        <v>#N/A</v>
      </c>
      <c r="N1709" s="126" t="e" cm="1">
        <f t="array" ref="N1709">_xlfn.XLOOKUP($A1709&amp;$Q$3,Data[Index]&amp;Data[Valid Test, Can be used for conformity (Y/N)],Data[N20 (mg/km)])</f>
        <v>#N/A</v>
      </c>
      <c r="O1709" s="129" t="e" cm="1">
        <f t="array" ref="O1709">_xlfn.XLOOKUP($A1709&amp;$Q$3,Data[Index]&amp;Data[Valid Test, Can be used for conformity (Y/N)],Data[l/100km])</f>
        <v>#N/A</v>
      </c>
      <c r="P1709" s="138">
        <f>_xlfn.XLOOKUP($A1709,Data[Index],Data[Comments])</f>
        <v>0</v>
      </c>
    </row>
    <row r="1710" spans="1:16" x14ac:dyDescent="0.2">
      <c r="A1710" s="129"/>
      <c r="B1710" s="129"/>
      <c r="C1710" s="129" t="e" cm="1">
        <f t="array" ref="C1710">_xlfn.XLOOKUP($A1710&amp;$Q$3&amp;$R$3,Data[Index]&amp;Data[Valid Test, Can be used for conformity (Y/N)]&amp;Data[Cycle],Data[Test Name])</f>
        <v>#N/A</v>
      </c>
      <c r="D1710" s="167" t="e" cm="1">
        <f t="array" ref="D1710">_xlfn.XLOOKUP($A1710&amp;$Q$3&amp;$R$3,Data[Index]&amp;Data[Valid Test, Can be used for conformity (Y/N)]&amp;Data[Cycle],Data[Mileage (Miles)])</f>
        <v>#N/A</v>
      </c>
      <c r="E1710" s="130" t="e" cm="1">
        <f t="array" ref="E1710">_xlfn.XLOOKUP($A1710&amp;$Q$3&amp;$R$3,Data[Index]&amp;Data[Valid Test, Can be used for conformity (Y/N)]&amp;Data[Cycle],Data[Date])</f>
        <v>#N/A</v>
      </c>
      <c r="F1710" s="129" t="e" cm="1">
        <f t="array" ref="F1710">_xlfn.XLOOKUP($A1710&amp;$Q$3&amp;$R$3,Data[Index]&amp;Data[Valid Test, Can be used for conformity (Y/N)]&amp;Data[Cycle],Data[CO/km (mg)])</f>
        <v>#N/A</v>
      </c>
      <c r="G1710" s="129" t="e" cm="1">
        <f t="array" ref="G1710">_xlfn.XLOOKUP($A1710&amp;$Q$3,Data[Index]&amp;Data[Valid Test, Can be used for conformity (Y/N)],Data[CO2/km (g)])</f>
        <v>#N/A</v>
      </c>
      <c r="H1710" s="129" t="e" cm="1">
        <f t="array" ref="H1710">_xlfn.XLOOKUP($A1710&amp;$Q$3,Data[Index]&amp;Data[Valid Test, Can be used for conformity (Y/N)],Data[THC/km (mg)])</f>
        <v>#N/A</v>
      </c>
      <c r="I1710" s="129" t="e" cm="1">
        <f t="array" ref="I1710">_xlfn.XLOOKUP($A1710&amp;$Q$3,Data[Index]&amp;Data[Valid Test, Can be used for conformity (Y/N)],Data[NOx/km (mg)])</f>
        <v>#N/A</v>
      </c>
      <c r="J1710" s="129" t="e" cm="1">
        <f t="array" ref="J1710">_xlfn.XLOOKUP($A1710&amp;$Q$3,Data[Index]&amp;Data[Valid Test, Can be used for conformity (Y/N)],Data[THC + NOx/km (mg)])</f>
        <v>#N/A</v>
      </c>
      <c r="K1710" s="142" t="e" cm="1">
        <f t="array" ref="K1710">_xlfn.XLOOKUP($A1710&amp;$Q$3,Data[Index]&amp;Data[Valid Test, Can be used for conformity (Y/N)],Data[PN/km ('#)])</f>
        <v>#N/A</v>
      </c>
      <c r="L1710" s="129" t="e" cm="1">
        <f t="array" ref="L1710">_xlfn.XLOOKUP($A1710&amp;$Q$3,Data[Index]&amp;Data[Valid Test, Can be used for conformity (Y/N)],Data[PM/km (mg)])</f>
        <v>#N/A</v>
      </c>
      <c r="M1710" s="126" t="e" cm="1">
        <f t="array" ref="M1710">_xlfn.XLOOKUP($A1710&amp;$Q$3,Data[Index]&amp;Data[Valid Test, Can be used for conformity (Y/N)],Data[CH4 (mg/km)])</f>
        <v>#N/A</v>
      </c>
      <c r="N1710" s="126" t="e" cm="1">
        <f t="array" ref="N1710">_xlfn.XLOOKUP($A1710&amp;$Q$3,Data[Index]&amp;Data[Valid Test, Can be used for conformity (Y/N)],Data[N20 (mg/km)])</f>
        <v>#N/A</v>
      </c>
      <c r="O1710" s="129" t="e" cm="1">
        <f t="array" ref="O1710">_xlfn.XLOOKUP($A1710&amp;$Q$3,Data[Index]&amp;Data[Valid Test, Can be used for conformity (Y/N)],Data[l/100km])</f>
        <v>#N/A</v>
      </c>
      <c r="P1710" s="138" t="e">
        <f>_xlfn.XLOOKUP($A1710,Data[Index],Data[Comments])</f>
        <v>#N/A</v>
      </c>
    </row>
    <row r="1711" spans="1:16" x14ac:dyDescent="0.2">
      <c r="A1711" s="129"/>
      <c r="B1711" s="129"/>
      <c r="C1711" s="129" t="e" cm="1">
        <f t="array" ref="C1711">_xlfn.XLOOKUP($A1711&amp;$Q$3&amp;$R$3,Data[Index]&amp;Data[Valid Test, Can be used for conformity (Y/N)]&amp;Data[Cycle],Data[Test Name])</f>
        <v>#N/A</v>
      </c>
      <c r="D1711" s="167" t="e" cm="1">
        <f t="array" ref="D1711">_xlfn.XLOOKUP($A1711&amp;$Q$3&amp;$R$3,Data[Index]&amp;Data[Valid Test, Can be used for conformity (Y/N)]&amp;Data[Cycle],Data[Mileage (Miles)])</f>
        <v>#N/A</v>
      </c>
      <c r="E1711" s="130" t="e" cm="1">
        <f t="array" ref="E1711">_xlfn.XLOOKUP($A1711&amp;$Q$3&amp;$R$3,Data[Index]&amp;Data[Valid Test, Can be used for conformity (Y/N)]&amp;Data[Cycle],Data[Date])</f>
        <v>#N/A</v>
      </c>
      <c r="F1711" s="129" t="e" cm="1">
        <f t="array" ref="F1711">_xlfn.XLOOKUP($A1711&amp;$Q$3&amp;$R$3,Data[Index]&amp;Data[Valid Test, Can be used for conformity (Y/N)]&amp;Data[Cycle],Data[CO/km (mg)])</f>
        <v>#N/A</v>
      </c>
      <c r="G1711" s="129" t="e" cm="1">
        <f t="array" ref="G1711">_xlfn.XLOOKUP($A1711&amp;$Q$3,Data[Index]&amp;Data[Valid Test, Can be used for conformity (Y/N)],Data[CO2/km (g)])</f>
        <v>#N/A</v>
      </c>
      <c r="H1711" s="129" t="e" cm="1">
        <f t="array" ref="H1711">_xlfn.XLOOKUP($A1711&amp;$Q$3,Data[Index]&amp;Data[Valid Test, Can be used for conformity (Y/N)],Data[THC/km (mg)])</f>
        <v>#N/A</v>
      </c>
      <c r="I1711" s="129" t="e" cm="1">
        <f t="array" ref="I1711">_xlfn.XLOOKUP($A1711&amp;$Q$3,Data[Index]&amp;Data[Valid Test, Can be used for conformity (Y/N)],Data[NOx/km (mg)])</f>
        <v>#N/A</v>
      </c>
      <c r="J1711" s="129" t="e" cm="1">
        <f t="array" ref="J1711">_xlfn.XLOOKUP($A1711&amp;$Q$3,Data[Index]&amp;Data[Valid Test, Can be used for conformity (Y/N)],Data[THC + NOx/km (mg)])</f>
        <v>#N/A</v>
      </c>
      <c r="K1711" s="142" t="e" cm="1">
        <f t="array" ref="K1711">_xlfn.XLOOKUP($A1711&amp;$Q$3,Data[Index]&amp;Data[Valid Test, Can be used for conformity (Y/N)],Data[PN/km ('#)])</f>
        <v>#N/A</v>
      </c>
      <c r="L1711" s="129" t="e" cm="1">
        <f t="array" ref="L1711">_xlfn.XLOOKUP($A1711&amp;$Q$3,Data[Index]&amp;Data[Valid Test, Can be used for conformity (Y/N)],Data[PM/km (mg)])</f>
        <v>#N/A</v>
      </c>
      <c r="M1711" s="126" t="e" cm="1">
        <f t="array" ref="M1711">_xlfn.XLOOKUP($A1711&amp;$Q$3,Data[Index]&amp;Data[Valid Test, Can be used for conformity (Y/N)],Data[CH4 (mg/km)])</f>
        <v>#N/A</v>
      </c>
      <c r="N1711" s="126" t="e" cm="1">
        <f t="array" ref="N1711">_xlfn.XLOOKUP($A1711&amp;$Q$3,Data[Index]&amp;Data[Valid Test, Can be used for conformity (Y/N)],Data[N20 (mg/km)])</f>
        <v>#N/A</v>
      </c>
      <c r="O1711" s="129" t="e" cm="1">
        <f t="array" ref="O1711">_xlfn.XLOOKUP($A1711&amp;$Q$3,Data[Index]&amp;Data[Valid Test, Can be used for conformity (Y/N)],Data[l/100km])</f>
        <v>#N/A</v>
      </c>
      <c r="P1711" s="138" t="e">
        <f>_xlfn.XLOOKUP($A1711,Data[Index],Data[Comments])</f>
        <v>#N/A</v>
      </c>
    </row>
    <row r="1712" spans="1:16" x14ac:dyDescent="0.2">
      <c r="A1712" s="129"/>
      <c r="B1712" s="129"/>
      <c r="C1712" s="129" t="e" cm="1">
        <f t="array" ref="C1712">_xlfn.XLOOKUP($A1712&amp;$Q$3&amp;$R$3,Data[Index]&amp;Data[Valid Test, Can be used for conformity (Y/N)]&amp;Data[Cycle],Data[Test Name])</f>
        <v>#N/A</v>
      </c>
      <c r="D1712" s="167" t="e" cm="1">
        <f t="array" ref="D1712">_xlfn.XLOOKUP($A1712&amp;$Q$3&amp;$R$3,Data[Index]&amp;Data[Valid Test, Can be used for conformity (Y/N)]&amp;Data[Cycle],Data[Mileage (Miles)])</f>
        <v>#N/A</v>
      </c>
      <c r="E1712" s="130" t="e" cm="1">
        <f t="array" ref="E1712">_xlfn.XLOOKUP($A1712&amp;$Q$3&amp;$R$3,Data[Index]&amp;Data[Valid Test, Can be used for conformity (Y/N)]&amp;Data[Cycle],Data[Date])</f>
        <v>#N/A</v>
      </c>
      <c r="F1712" s="129" t="e" cm="1">
        <f t="array" ref="F1712">_xlfn.XLOOKUP($A1712&amp;$Q$3&amp;$R$3,Data[Index]&amp;Data[Valid Test, Can be used for conformity (Y/N)]&amp;Data[Cycle],Data[CO/km (mg)])</f>
        <v>#N/A</v>
      </c>
      <c r="G1712" s="129" t="e" cm="1">
        <f t="array" ref="G1712">_xlfn.XLOOKUP($A1712&amp;$Q$3,Data[Index]&amp;Data[Valid Test, Can be used for conformity (Y/N)],Data[CO2/km (g)])</f>
        <v>#N/A</v>
      </c>
      <c r="H1712" s="129" t="e" cm="1">
        <f t="array" ref="H1712">_xlfn.XLOOKUP($A1712&amp;$Q$3,Data[Index]&amp;Data[Valid Test, Can be used for conformity (Y/N)],Data[THC/km (mg)])</f>
        <v>#N/A</v>
      </c>
      <c r="I1712" s="129" t="e" cm="1">
        <f t="array" ref="I1712">_xlfn.XLOOKUP($A1712&amp;$Q$3,Data[Index]&amp;Data[Valid Test, Can be used for conformity (Y/N)],Data[NOx/km (mg)])</f>
        <v>#N/A</v>
      </c>
      <c r="J1712" s="129" t="e" cm="1">
        <f t="array" ref="J1712">_xlfn.XLOOKUP($A1712&amp;$Q$3,Data[Index]&amp;Data[Valid Test, Can be used for conformity (Y/N)],Data[THC + NOx/km (mg)])</f>
        <v>#N/A</v>
      </c>
      <c r="K1712" s="142" t="e" cm="1">
        <f t="array" ref="K1712">_xlfn.XLOOKUP($A1712&amp;$Q$3,Data[Index]&amp;Data[Valid Test, Can be used for conformity (Y/N)],Data[PN/km ('#)])</f>
        <v>#N/A</v>
      </c>
      <c r="L1712" s="129" t="e" cm="1">
        <f t="array" ref="L1712">_xlfn.XLOOKUP($A1712&amp;$Q$3,Data[Index]&amp;Data[Valid Test, Can be used for conformity (Y/N)],Data[PM/km (mg)])</f>
        <v>#N/A</v>
      </c>
      <c r="M1712" s="126" t="e" cm="1">
        <f t="array" ref="M1712">_xlfn.XLOOKUP($A1712&amp;$Q$3,Data[Index]&amp;Data[Valid Test, Can be used for conformity (Y/N)],Data[CH4 (mg/km)])</f>
        <v>#N/A</v>
      </c>
      <c r="N1712" s="126" t="e" cm="1">
        <f t="array" ref="N1712">_xlfn.XLOOKUP($A1712&amp;$Q$3,Data[Index]&amp;Data[Valid Test, Can be used for conformity (Y/N)],Data[N20 (mg/km)])</f>
        <v>#N/A</v>
      </c>
      <c r="O1712" s="129" t="e" cm="1">
        <f t="array" ref="O1712">_xlfn.XLOOKUP($A1712&amp;$Q$3,Data[Index]&amp;Data[Valid Test, Can be used for conformity (Y/N)],Data[l/100km])</f>
        <v>#N/A</v>
      </c>
      <c r="P1712" s="138" t="e">
        <f>_xlfn.XLOOKUP($A1712,Data[Index],Data[Comments])</f>
        <v>#N/A</v>
      </c>
    </row>
    <row r="1713" spans="1:16" x14ac:dyDescent="0.2">
      <c r="A1713" s="129"/>
      <c r="B1713" s="129"/>
      <c r="C1713" s="129" t="e" cm="1">
        <f t="array" ref="C1713">_xlfn.XLOOKUP($A1713&amp;$Q$3&amp;$R$3,Data[Index]&amp;Data[Valid Test, Can be used for conformity (Y/N)]&amp;Data[Cycle],Data[Test Name])</f>
        <v>#N/A</v>
      </c>
      <c r="D1713" s="167" t="e" cm="1">
        <f t="array" ref="D1713">_xlfn.XLOOKUP($A1713&amp;$Q$3&amp;$R$3,Data[Index]&amp;Data[Valid Test, Can be used for conformity (Y/N)]&amp;Data[Cycle],Data[Mileage (Miles)])</f>
        <v>#N/A</v>
      </c>
      <c r="E1713" s="130" t="e" cm="1">
        <f t="array" ref="E1713">_xlfn.XLOOKUP($A1713&amp;$Q$3&amp;$R$3,Data[Index]&amp;Data[Valid Test, Can be used for conformity (Y/N)]&amp;Data[Cycle],Data[Date])</f>
        <v>#N/A</v>
      </c>
      <c r="F1713" s="129" t="e" cm="1">
        <f t="array" ref="F1713">_xlfn.XLOOKUP($A1713&amp;$Q$3&amp;$R$3,Data[Index]&amp;Data[Valid Test, Can be used for conformity (Y/N)]&amp;Data[Cycle],Data[CO/km (mg)])</f>
        <v>#N/A</v>
      </c>
      <c r="G1713" s="129" t="e" cm="1">
        <f t="array" ref="G1713">_xlfn.XLOOKUP($A1713&amp;$Q$3,Data[Index]&amp;Data[Valid Test, Can be used for conformity (Y/N)],Data[CO2/km (g)])</f>
        <v>#N/A</v>
      </c>
      <c r="H1713" s="129" t="e" cm="1">
        <f t="array" ref="H1713">_xlfn.XLOOKUP($A1713&amp;$Q$3,Data[Index]&amp;Data[Valid Test, Can be used for conformity (Y/N)],Data[THC/km (mg)])</f>
        <v>#N/A</v>
      </c>
      <c r="I1713" s="129" t="e" cm="1">
        <f t="array" ref="I1713">_xlfn.XLOOKUP($A1713&amp;$Q$3,Data[Index]&amp;Data[Valid Test, Can be used for conformity (Y/N)],Data[NOx/km (mg)])</f>
        <v>#N/A</v>
      </c>
      <c r="J1713" s="129" t="e" cm="1">
        <f t="array" ref="J1713">_xlfn.XLOOKUP($A1713&amp;$Q$3,Data[Index]&amp;Data[Valid Test, Can be used for conformity (Y/N)],Data[THC + NOx/km (mg)])</f>
        <v>#N/A</v>
      </c>
      <c r="K1713" s="142" t="e" cm="1">
        <f t="array" ref="K1713">_xlfn.XLOOKUP($A1713&amp;$Q$3,Data[Index]&amp;Data[Valid Test, Can be used for conformity (Y/N)],Data[PN/km ('#)])</f>
        <v>#N/A</v>
      </c>
      <c r="L1713" s="129" t="e" cm="1">
        <f t="array" ref="L1713">_xlfn.XLOOKUP($A1713&amp;$Q$3,Data[Index]&amp;Data[Valid Test, Can be used for conformity (Y/N)],Data[PM/km (mg)])</f>
        <v>#N/A</v>
      </c>
      <c r="M1713" s="126" t="e" cm="1">
        <f t="array" ref="M1713">_xlfn.XLOOKUP($A1713&amp;$Q$3,Data[Index]&amp;Data[Valid Test, Can be used for conformity (Y/N)],Data[CH4 (mg/km)])</f>
        <v>#N/A</v>
      </c>
      <c r="N1713" s="126" t="e" cm="1">
        <f t="array" ref="N1713">_xlfn.XLOOKUP($A1713&amp;$Q$3,Data[Index]&amp;Data[Valid Test, Can be used for conformity (Y/N)],Data[N20 (mg/km)])</f>
        <v>#N/A</v>
      </c>
      <c r="O1713" s="129" t="e" cm="1">
        <f t="array" ref="O1713">_xlfn.XLOOKUP($A1713&amp;$Q$3,Data[Index]&amp;Data[Valid Test, Can be used for conformity (Y/N)],Data[l/100km])</f>
        <v>#N/A</v>
      </c>
      <c r="P1713" s="138">
        <f>_xlfn.XLOOKUP($A1713,Data[Index],Data[Comments])</f>
        <v>0</v>
      </c>
    </row>
    <row r="1714" spans="1:16" x14ac:dyDescent="0.2">
      <c r="A1714" s="129"/>
      <c r="B1714" s="129"/>
      <c r="C1714" s="129" t="e" cm="1">
        <f t="array" ref="C1714">_xlfn.XLOOKUP($A1714&amp;$Q$3&amp;$R$3,Data[Index]&amp;Data[Valid Test, Can be used for conformity (Y/N)]&amp;Data[Cycle],Data[Test Name])</f>
        <v>#N/A</v>
      </c>
      <c r="D1714" s="167" t="e" cm="1">
        <f t="array" ref="D1714">_xlfn.XLOOKUP($A1714&amp;$Q$3&amp;$R$3,Data[Index]&amp;Data[Valid Test, Can be used for conformity (Y/N)]&amp;Data[Cycle],Data[Mileage (Miles)])</f>
        <v>#N/A</v>
      </c>
      <c r="E1714" s="130" t="e" cm="1">
        <f t="array" ref="E1714">_xlfn.XLOOKUP($A1714&amp;$Q$3&amp;$R$3,Data[Index]&amp;Data[Valid Test, Can be used for conformity (Y/N)]&amp;Data[Cycle],Data[Date])</f>
        <v>#N/A</v>
      </c>
      <c r="F1714" s="129" t="e" cm="1">
        <f t="array" ref="F1714">_xlfn.XLOOKUP($A1714&amp;$Q$3&amp;$R$3,Data[Index]&amp;Data[Valid Test, Can be used for conformity (Y/N)]&amp;Data[Cycle],Data[CO/km (mg)])</f>
        <v>#N/A</v>
      </c>
      <c r="G1714" s="129" t="e" cm="1">
        <f t="array" ref="G1714">_xlfn.XLOOKUP($A1714&amp;$Q$3,Data[Index]&amp;Data[Valid Test, Can be used for conformity (Y/N)],Data[CO2/km (g)])</f>
        <v>#N/A</v>
      </c>
      <c r="H1714" s="129" t="e" cm="1">
        <f t="array" ref="H1714">_xlfn.XLOOKUP($A1714&amp;$Q$3,Data[Index]&amp;Data[Valid Test, Can be used for conformity (Y/N)],Data[THC/km (mg)])</f>
        <v>#N/A</v>
      </c>
      <c r="I1714" s="129" t="e" cm="1">
        <f t="array" ref="I1714">_xlfn.XLOOKUP($A1714&amp;$Q$3,Data[Index]&amp;Data[Valid Test, Can be used for conformity (Y/N)],Data[NOx/km (mg)])</f>
        <v>#N/A</v>
      </c>
      <c r="J1714" s="129" t="e" cm="1">
        <f t="array" ref="J1714">_xlfn.XLOOKUP($A1714&amp;$Q$3,Data[Index]&amp;Data[Valid Test, Can be used for conformity (Y/N)],Data[THC + NOx/km (mg)])</f>
        <v>#N/A</v>
      </c>
      <c r="K1714" s="142" t="e" cm="1">
        <f t="array" ref="K1714">_xlfn.XLOOKUP($A1714&amp;$Q$3,Data[Index]&amp;Data[Valid Test, Can be used for conformity (Y/N)],Data[PN/km ('#)])</f>
        <v>#N/A</v>
      </c>
      <c r="L1714" s="129" t="e" cm="1">
        <f t="array" ref="L1714">_xlfn.XLOOKUP($A1714&amp;$Q$3,Data[Index]&amp;Data[Valid Test, Can be used for conformity (Y/N)],Data[PM/km (mg)])</f>
        <v>#N/A</v>
      </c>
      <c r="M1714" s="126" t="e" cm="1">
        <f t="array" ref="M1714">_xlfn.XLOOKUP($A1714&amp;$Q$3,Data[Index]&amp;Data[Valid Test, Can be used for conformity (Y/N)],Data[CH4 (mg/km)])</f>
        <v>#N/A</v>
      </c>
      <c r="N1714" s="126" t="e" cm="1">
        <f t="array" ref="N1714">_xlfn.XLOOKUP($A1714&amp;$Q$3,Data[Index]&amp;Data[Valid Test, Can be used for conformity (Y/N)],Data[N20 (mg/km)])</f>
        <v>#N/A</v>
      </c>
      <c r="O1714" s="129" t="e" cm="1">
        <f t="array" ref="O1714">_xlfn.XLOOKUP($A1714&amp;$Q$3,Data[Index]&amp;Data[Valid Test, Can be used for conformity (Y/N)],Data[l/100km])</f>
        <v>#N/A</v>
      </c>
      <c r="P1714" s="138">
        <f>_xlfn.XLOOKUP($A1714,Data[Index],Data[Comments])</f>
        <v>0</v>
      </c>
    </row>
    <row r="1715" spans="1:16" x14ac:dyDescent="0.2">
      <c r="A1715" s="129"/>
      <c r="B1715" s="129"/>
      <c r="C1715" s="129" t="e" cm="1">
        <f t="array" ref="C1715">_xlfn.XLOOKUP($A1715&amp;$Q$3&amp;$R$3,Data[Index]&amp;Data[Valid Test, Can be used for conformity (Y/N)]&amp;Data[Cycle],Data[Test Name])</f>
        <v>#N/A</v>
      </c>
      <c r="D1715" s="167" t="e" cm="1">
        <f t="array" ref="D1715">_xlfn.XLOOKUP($A1715&amp;$Q$3&amp;$R$3,Data[Index]&amp;Data[Valid Test, Can be used for conformity (Y/N)]&amp;Data[Cycle],Data[Mileage (Miles)])</f>
        <v>#N/A</v>
      </c>
      <c r="E1715" s="130" t="e" cm="1">
        <f t="array" ref="E1715">_xlfn.XLOOKUP($A1715&amp;$Q$3&amp;$R$3,Data[Index]&amp;Data[Valid Test, Can be used for conformity (Y/N)]&amp;Data[Cycle],Data[Date])</f>
        <v>#N/A</v>
      </c>
      <c r="F1715" s="129" t="e" cm="1">
        <f t="array" ref="F1715">_xlfn.XLOOKUP($A1715&amp;$Q$3&amp;$R$3,Data[Index]&amp;Data[Valid Test, Can be used for conformity (Y/N)]&amp;Data[Cycle],Data[CO/km (mg)])</f>
        <v>#N/A</v>
      </c>
      <c r="G1715" s="129" t="e" cm="1">
        <f t="array" ref="G1715">_xlfn.XLOOKUP($A1715&amp;$Q$3,Data[Index]&amp;Data[Valid Test, Can be used for conformity (Y/N)],Data[CO2/km (g)])</f>
        <v>#N/A</v>
      </c>
      <c r="H1715" s="129" t="e" cm="1">
        <f t="array" ref="H1715">_xlfn.XLOOKUP($A1715&amp;$Q$3,Data[Index]&amp;Data[Valid Test, Can be used for conformity (Y/N)],Data[THC/km (mg)])</f>
        <v>#N/A</v>
      </c>
      <c r="I1715" s="129" t="e" cm="1">
        <f t="array" ref="I1715">_xlfn.XLOOKUP($A1715&amp;$Q$3,Data[Index]&amp;Data[Valid Test, Can be used for conformity (Y/N)],Data[NOx/km (mg)])</f>
        <v>#N/A</v>
      </c>
      <c r="J1715" s="129" t="e" cm="1">
        <f t="array" ref="J1715">_xlfn.XLOOKUP($A1715&amp;$Q$3,Data[Index]&amp;Data[Valid Test, Can be used for conformity (Y/N)],Data[THC + NOx/km (mg)])</f>
        <v>#N/A</v>
      </c>
      <c r="K1715" s="142" t="e" cm="1">
        <f t="array" ref="K1715">_xlfn.XLOOKUP($A1715&amp;$Q$3,Data[Index]&amp;Data[Valid Test, Can be used for conformity (Y/N)],Data[PN/km ('#)])</f>
        <v>#N/A</v>
      </c>
      <c r="L1715" s="129" t="e" cm="1">
        <f t="array" ref="L1715">_xlfn.XLOOKUP($A1715&amp;$Q$3,Data[Index]&amp;Data[Valid Test, Can be used for conformity (Y/N)],Data[PM/km (mg)])</f>
        <v>#N/A</v>
      </c>
      <c r="M1715" s="126" t="e" cm="1">
        <f t="array" ref="M1715">_xlfn.XLOOKUP($A1715&amp;$Q$3,Data[Index]&amp;Data[Valid Test, Can be used for conformity (Y/N)],Data[CH4 (mg/km)])</f>
        <v>#N/A</v>
      </c>
      <c r="N1715" s="126" t="e" cm="1">
        <f t="array" ref="N1715">_xlfn.XLOOKUP($A1715&amp;$Q$3,Data[Index]&amp;Data[Valid Test, Can be used for conformity (Y/N)],Data[N20 (mg/km)])</f>
        <v>#N/A</v>
      </c>
      <c r="O1715" s="129" t="e" cm="1">
        <f t="array" ref="O1715">_xlfn.XLOOKUP($A1715&amp;$Q$3,Data[Index]&amp;Data[Valid Test, Can be used for conformity (Y/N)],Data[l/100km])</f>
        <v>#N/A</v>
      </c>
      <c r="P1715" s="138" t="e">
        <f>_xlfn.XLOOKUP($A1715,Data[Index],Data[Comments])</f>
        <v>#N/A</v>
      </c>
    </row>
    <row r="1716" spans="1:16" x14ac:dyDescent="0.2">
      <c r="A1716" s="129"/>
      <c r="B1716" s="129"/>
      <c r="C1716" s="129" t="e" cm="1">
        <f t="array" ref="C1716">_xlfn.XLOOKUP($A1716&amp;$Q$3&amp;$R$3,Data[Index]&amp;Data[Valid Test, Can be used for conformity (Y/N)]&amp;Data[Cycle],Data[Test Name])</f>
        <v>#N/A</v>
      </c>
      <c r="D1716" s="167" t="e" cm="1">
        <f t="array" ref="D1716">_xlfn.XLOOKUP($A1716&amp;$Q$3&amp;$R$3,Data[Index]&amp;Data[Valid Test, Can be used for conformity (Y/N)]&amp;Data[Cycle],Data[Mileage (Miles)])</f>
        <v>#N/A</v>
      </c>
      <c r="E1716" s="130" t="e" cm="1">
        <f t="array" ref="E1716">_xlfn.XLOOKUP($A1716&amp;$Q$3&amp;$R$3,Data[Index]&amp;Data[Valid Test, Can be used for conformity (Y/N)]&amp;Data[Cycle],Data[Date])</f>
        <v>#N/A</v>
      </c>
      <c r="F1716" s="129" t="e" cm="1">
        <f t="array" ref="F1716">_xlfn.XLOOKUP($A1716&amp;$Q$3&amp;$R$3,Data[Index]&amp;Data[Valid Test, Can be used for conformity (Y/N)]&amp;Data[Cycle],Data[CO/km (mg)])</f>
        <v>#N/A</v>
      </c>
      <c r="G1716" s="129" t="e" cm="1">
        <f t="array" ref="G1716">_xlfn.XLOOKUP($A1716&amp;$Q$3,Data[Index]&amp;Data[Valid Test, Can be used for conformity (Y/N)],Data[CO2/km (g)])</f>
        <v>#N/A</v>
      </c>
      <c r="H1716" s="129" t="e" cm="1">
        <f t="array" ref="H1716">_xlfn.XLOOKUP($A1716&amp;$Q$3,Data[Index]&amp;Data[Valid Test, Can be used for conformity (Y/N)],Data[THC/km (mg)])</f>
        <v>#N/A</v>
      </c>
      <c r="I1716" s="129" t="e" cm="1">
        <f t="array" ref="I1716">_xlfn.XLOOKUP($A1716&amp;$Q$3,Data[Index]&amp;Data[Valid Test, Can be used for conformity (Y/N)],Data[NOx/km (mg)])</f>
        <v>#N/A</v>
      </c>
      <c r="J1716" s="129" t="e" cm="1">
        <f t="array" ref="J1716">_xlfn.XLOOKUP($A1716&amp;$Q$3,Data[Index]&amp;Data[Valid Test, Can be used for conformity (Y/N)],Data[THC + NOx/km (mg)])</f>
        <v>#N/A</v>
      </c>
      <c r="K1716" s="142" t="e" cm="1">
        <f t="array" ref="K1716">_xlfn.XLOOKUP($A1716&amp;$Q$3,Data[Index]&amp;Data[Valid Test, Can be used for conformity (Y/N)],Data[PN/km ('#)])</f>
        <v>#N/A</v>
      </c>
      <c r="L1716" s="129" t="e" cm="1">
        <f t="array" ref="L1716">_xlfn.XLOOKUP($A1716&amp;$Q$3,Data[Index]&amp;Data[Valid Test, Can be used for conformity (Y/N)],Data[PM/km (mg)])</f>
        <v>#N/A</v>
      </c>
      <c r="M1716" s="126" t="e" cm="1">
        <f t="array" ref="M1716">_xlfn.XLOOKUP($A1716&amp;$Q$3,Data[Index]&amp;Data[Valid Test, Can be used for conformity (Y/N)],Data[CH4 (mg/km)])</f>
        <v>#N/A</v>
      </c>
      <c r="N1716" s="126" t="e" cm="1">
        <f t="array" ref="N1716">_xlfn.XLOOKUP($A1716&amp;$Q$3,Data[Index]&amp;Data[Valid Test, Can be used for conformity (Y/N)],Data[N20 (mg/km)])</f>
        <v>#N/A</v>
      </c>
      <c r="O1716" s="129" t="e" cm="1">
        <f t="array" ref="O1716">_xlfn.XLOOKUP($A1716&amp;$Q$3,Data[Index]&amp;Data[Valid Test, Can be used for conformity (Y/N)],Data[l/100km])</f>
        <v>#N/A</v>
      </c>
      <c r="P1716" s="138">
        <f>_xlfn.XLOOKUP($A1716,Data[Index],Data[Comments])</f>
        <v>0</v>
      </c>
    </row>
    <row r="1717" spans="1:16" x14ac:dyDescent="0.2">
      <c r="A1717" s="129"/>
      <c r="B1717" s="129"/>
      <c r="C1717" s="129" t="e" cm="1">
        <f t="array" ref="C1717">_xlfn.XLOOKUP($A1717&amp;$Q$3&amp;$R$3,Data[Index]&amp;Data[Valid Test, Can be used for conformity (Y/N)]&amp;Data[Cycle],Data[Test Name])</f>
        <v>#N/A</v>
      </c>
      <c r="D1717" s="167" t="e" cm="1">
        <f t="array" ref="D1717">_xlfn.XLOOKUP($A1717&amp;$Q$3&amp;$R$3,Data[Index]&amp;Data[Valid Test, Can be used for conformity (Y/N)]&amp;Data[Cycle],Data[Mileage (Miles)])</f>
        <v>#N/A</v>
      </c>
      <c r="E1717" s="130" t="e" cm="1">
        <f t="array" ref="E1717">_xlfn.XLOOKUP($A1717&amp;$Q$3&amp;$R$3,Data[Index]&amp;Data[Valid Test, Can be used for conformity (Y/N)]&amp;Data[Cycle],Data[Date])</f>
        <v>#N/A</v>
      </c>
      <c r="F1717" s="129" t="e" cm="1">
        <f t="array" ref="F1717">_xlfn.XLOOKUP($A1717&amp;$Q$3&amp;$R$3,Data[Index]&amp;Data[Valid Test, Can be used for conformity (Y/N)]&amp;Data[Cycle],Data[CO/km (mg)])</f>
        <v>#N/A</v>
      </c>
      <c r="G1717" s="129" t="e" cm="1">
        <f t="array" ref="G1717">_xlfn.XLOOKUP($A1717&amp;$Q$3,Data[Index]&amp;Data[Valid Test, Can be used for conformity (Y/N)],Data[CO2/km (g)])</f>
        <v>#N/A</v>
      </c>
      <c r="H1717" s="129" t="e" cm="1">
        <f t="array" ref="H1717">_xlfn.XLOOKUP($A1717&amp;$Q$3,Data[Index]&amp;Data[Valid Test, Can be used for conformity (Y/N)],Data[THC/km (mg)])</f>
        <v>#N/A</v>
      </c>
      <c r="I1717" s="129" t="e" cm="1">
        <f t="array" ref="I1717">_xlfn.XLOOKUP($A1717&amp;$Q$3,Data[Index]&amp;Data[Valid Test, Can be used for conformity (Y/N)],Data[NOx/km (mg)])</f>
        <v>#N/A</v>
      </c>
      <c r="J1717" s="129" t="e" cm="1">
        <f t="array" ref="J1717">_xlfn.XLOOKUP($A1717&amp;$Q$3,Data[Index]&amp;Data[Valid Test, Can be used for conformity (Y/N)],Data[THC + NOx/km (mg)])</f>
        <v>#N/A</v>
      </c>
      <c r="K1717" s="142" t="e" cm="1">
        <f t="array" ref="K1717">_xlfn.XLOOKUP($A1717&amp;$Q$3,Data[Index]&amp;Data[Valid Test, Can be used for conformity (Y/N)],Data[PN/km ('#)])</f>
        <v>#N/A</v>
      </c>
      <c r="L1717" s="129" t="e" cm="1">
        <f t="array" ref="L1717">_xlfn.XLOOKUP($A1717&amp;$Q$3,Data[Index]&amp;Data[Valid Test, Can be used for conformity (Y/N)],Data[PM/km (mg)])</f>
        <v>#N/A</v>
      </c>
      <c r="M1717" s="126" t="e" cm="1">
        <f t="array" ref="M1717">_xlfn.XLOOKUP($A1717&amp;$Q$3,Data[Index]&amp;Data[Valid Test, Can be used for conformity (Y/N)],Data[CH4 (mg/km)])</f>
        <v>#N/A</v>
      </c>
      <c r="N1717" s="126" t="e" cm="1">
        <f t="array" ref="N1717">_xlfn.XLOOKUP($A1717&amp;$Q$3,Data[Index]&amp;Data[Valid Test, Can be used for conformity (Y/N)],Data[N20 (mg/km)])</f>
        <v>#N/A</v>
      </c>
      <c r="O1717" s="129" t="e" cm="1">
        <f t="array" ref="O1717">_xlfn.XLOOKUP($A1717&amp;$Q$3,Data[Index]&amp;Data[Valid Test, Can be used for conformity (Y/N)],Data[l/100km])</f>
        <v>#N/A</v>
      </c>
      <c r="P1717" s="138">
        <f>_xlfn.XLOOKUP($A1717,Data[Index],Data[Comments])</f>
        <v>0</v>
      </c>
    </row>
    <row r="1718" spans="1:16" x14ac:dyDescent="0.2">
      <c r="A1718" s="129"/>
      <c r="B1718" s="129"/>
      <c r="C1718" s="129" t="e" cm="1">
        <f t="array" ref="C1718">_xlfn.XLOOKUP($A1718&amp;$Q$3&amp;$R$3,Data[Index]&amp;Data[Valid Test, Can be used for conformity (Y/N)]&amp;Data[Cycle],Data[Test Name])</f>
        <v>#N/A</v>
      </c>
      <c r="D1718" s="167" t="e" cm="1">
        <f t="array" ref="D1718">_xlfn.XLOOKUP($A1718&amp;$Q$3&amp;$R$3,Data[Index]&amp;Data[Valid Test, Can be used for conformity (Y/N)]&amp;Data[Cycle],Data[Mileage (Miles)])</f>
        <v>#N/A</v>
      </c>
      <c r="E1718" s="130" t="e" cm="1">
        <f t="array" ref="E1718">_xlfn.XLOOKUP($A1718&amp;$Q$3&amp;$R$3,Data[Index]&amp;Data[Valid Test, Can be used for conformity (Y/N)]&amp;Data[Cycle],Data[Date])</f>
        <v>#N/A</v>
      </c>
      <c r="F1718" s="129" t="e" cm="1">
        <f t="array" ref="F1718">_xlfn.XLOOKUP($A1718&amp;$Q$3&amp;$R$3,Data[Index]&amp;Data[Valid Test, Can be used for conformity (Y/N)]&amp;Data[Cycle],Data[CO/km (mg)])</f>
        <v>#N/A</v>
      </c>
      <c r="G1718" s="129" t="e" cm="1">
        <f t="array" ref="G1718">_xlfn.XLOOKUP($A1718&amp;$Q$3,Data[Index]&amp;Data[Valid Test, Can be used for conformity (Y/N)],Data[CO2/km (g)])</f>
        <v>#N/A</v>
      </c>
      <c r="H1718" s="129" t="e" cm="1">
        <f t="array" ref="H1718">_xlfn.XLOOKUP($A1718&amp;$Q$3,Data[Index]&amp;Data[Valid Test, Can be used for conformity (Y/N)],Data[THC/km (mg)])</f>
        <v>#N/A</v>
      </c>
      <c r="I1718" s="129" t="e" cm="1">
        <f t="array" ref="I1718">_xlfn.XLOOKUP($A1718&amp;$Q$3,Data[Index]&amp;Data[Valid Test, Can be used for conformity (Y/N)],Data[NOx/km (mg)])</f>
        <v>#N/A</v>
      </c>
      <c r="J1718" s="129" t="e" cm="1">
        <f t="array" ref="J1718">_xlfn.XLOOKUP($A1718&amp;$Q$3,Data[Index]&amp;Data[Valid Test, Can be used for conformity (Y/N)],Data[THC + NOx/km (mg)])</f>
        <v>#N/A</v>
      </c>
      <c r="K1718" s="142" t="e" cm="1">
        <f t="array" ref="K1718">_xlfn.XLOOKUP($A1718&amp;$Q$3,Data[Index]&amp;Data[Valid Test, Can be used for conformity (Y/N)],Data[PN/km ('#)])</f>
        <v>#N/A</v>
      </c>
      <c r="L1718" s="129" t="e" cm="1">
        <f t="array" ref="L1718">_xlfn.XLOOKUP($A1718&amp;$Q$3,Data[Index]&amp;Data[Valid Test, Can be used for conformity (Y/N)],Data[PM/km (mg)])</f>
        <v>#N/A</v>
      </c>
      <c r="M1718" s="126" t="e" cm="1">
        <f t="array" ref="M1718">_xlfn.XLOOKUP($A1718&amp;$Q$3,Data[Index]&amp;Data[Valid Test, Can be used for conformity (Y/N)],Data[CH4 (mg/km)])</f>
        <v>#N/A</v>
      </c>
      <c r="N1718" s="126" t="e" cm="1">
        <f t="array" ref="N1718">_xlfn.XLOOKUP($A1718&amp;$Q$3,Data[Index]&amp;Data[Valid Test, Can be used for conformity (Y/N)],Data[N20 (mg/km)])</f>
        <v>#N/A</v>
      </c>
      <c r="O1718" s="129" t="e" cm="1">
        <f t="array" ref="O1718">_xlfn.XLOOKUP($A1718&amp;$Q$3,Data[Index]&amp;Data[Valid Test, Can be used for conformity (Y/N)],Data[l/100km])</f>
        <v>#N/A</v>
      </c>
      <c r="P1718" s="138" t="e">
        <f>_xlfn.XLOOKUP($A1718,Data[Index],Data[Comments])</f>
        <v>#N/A</v>
      </c>
    </row>
    <row r="1719" spans="1:16" x14ac:dyDescent="0.2">
      <c r="A1719" s="129"/>
      <c r="B1719" s="129"/>
      <c r="C1719" s="129" t="e" cm="1">
        <f t="array" ref="C1719">_xlfn.XLOOKUP($A1719&amp;$Q$3&amp;$R$3,Data[Index]&amp;Data[Valid Test, Can be used for conformity (Y/N)]&amp;Data[Cycle],Data[Test Name])</f>
        <v>#N/A</v>
      </c>
      <c r="D1719" s="167" t="e" cm="1">
        <f t="array" ref="D1719">_xlfn.XLOOKUP($A1719&amp;$Q$3&amp;$R$3,Data[Index]&amp;Data[Valid Test, Can be used for conformity (Y/N)]&amp;Data[Cycle],Data[Mileage (Miles)])</f>
        <v>#N/A</v>
      </c>
      <c r="E1719" s="130" t="e" cm="1">
        <f t="array" ref="E1719">_xlfn.XLOOKUP($A1719&amp;$Q$3&amp;$R$3,Data[Index]&amp;Data[Valid Test, Can be used for conformity (Y/N)]&amp;Data[Cycle],Data[Date])</f>
        <v>#N/A</v>
      </c>
      <c r="F1719" s="129" t="e" cm="1">
        <f t="array" ref="F1719">_xlfn.XLOOKUP($A1719&amp;$Q$3&amp;$R$3,Data[Index]&amp;Data[Valid Test, Can be used for conformity (Y/N)]&amp;Data[Cycle],Data[CO/km (mg)])</f>
        <v>#N/A</v>
      </c>
      <c r="G1719" s="129" t="e" cm="1">
        <f t="array" ref="G1719">_xlfn.XLOOKUP($A1719&amp;$Q$3,Data[Index]&amp;Data[Valid Test, Can be used for conformity (Y/N)],Data[CO2/km (g)])</f>
        <v>#N/A</v>
      </c>
      <c r="H1719" s="129" t="e" cm="1">
        <f t="array" ref="H1719">_xlfn.XLOOKUP($A1719&amp;$Q$3,Data[Index]&amp;Data[Valid Test, Can be used for conformity (Y/N)],Data[THC/km (mg)])</f>
        <v>#N/A</v>
      </c>
      <c r="I1719" s="129" t="e" cm="1">
        <f t="array" ref="I1719">_xlfn.XLOOKUP($A1719&amp;$Q$3,Data[Index]&amp;Data[Valid Test, Can be used for conformity (Y/N)],Data[NOx/km (mg)])</f>
        <v>#N/A</v>
      </c>
      <c r="J1719" s="129" t="e" cm="1">
        <f t="array" ref="J1719">_xlfn.XLOOKUP($A1719&amp;$Q$3,Data[Index]&amp;Data[Valid Test, Can be used for conformity (Y/N)],Data[THC + NOx/km (mg)])</f>
        <v>#N/A</v>
      </c>
      <c r="K1719" s="142" t="e" cm="1">
        <f t="array" ref="K1719">_xlfn.XLOOKUP($A1719&amp;$Q$3,Data[Index]&amp;Data[Valid Test, Can be used for conformity (Y/N)],Data[PN/km ('#)])</f>
        <v>#N/A</v>
      </c>
      <c r="L1719" s="129" t="e" cm="1">
        <f t="array" ref="L1719">_xlfn.XLOOKUP($A1719&amp;$Q$3,Data[Index]&amp;Data[Valid Test, Can be used for conformity (Y/N)],Data[PM/km (mg)])</f>
        <v>#N/A</v>
      </c>
      <c r="M1719" s="126" t="e" cm="1">
        <f t="array" ref="M1719">_xlfn.XLOOKUP($A1719&amp;$Q$3,Data[Index]&amp;Data[Valid Test, Can be used for conformity (Y/N)],Data[CH4 (mg/km)])</f>
        <v>#N/A</v>
      </c>
      <c r="N1719" s="126" t="e" cm="1">
        <f t="array" ref="N1719">_xlfn.XLOOKUP($A1719&amp;$Q$3,Data[Index]&amp;Data[Valid Test, Can be used for conformity (Y/N)],Data[N20 (mg/km)])</f>
        <v>#N/A</v>
      </c>
      <c r="O1719" s="129" t="e" cm="1">
        <f t="array" ref="O1719">_xlfn.XLOOKUP($A1719&amp;$Q$3,Data[Index]&amp;Data[Valid Test, Can be used for conformity (Y/N)],Data[l/100km])</f>
        <v>#N/A</v>
      </c>
      <c r="P1719" s="138" t="e">
        <f>_xlfn.XLOOKUP($A1719,Data[Index],Data[Comments])</f>
        <v>#N/A</v>
      </c>
    </row>
    <row r="1720" spans="1:16" x14ac:dyDescent="0.2">
      <c r="A1720" s="129"/>
      <c r="B1720" s="129"/>
      <c r="C1720" s="129" t="e" cm="1">
        <f t="array" ref="C1720">_xlfn.XLOOKUP($A1720&amp;$Q$3&amp;$R$3,Data[Index]&amp;Data[Valid Test, Can be used for conformity (Y/N)]&amp;Data[Cycle],Data[Test Name])</f>
        <v>#N/A</v>
      </c>
      <c r="D1720" s="167" t="e" cm="1">
        <f t="array" ref="D1720">_xlfn.XLOOKUP($A1720&amp;$Q$3&amp;$R$3,Data[Index]&amp;Data[Valid Test, Can be used for conformity (Y/N)]&amp;Data[Cycle],Data[Mileage (Miles)])</f>
        <v>#N/A</v>
      </c>
      <c r="E1720" s="130" t="e" cm="1">
        <f t="array" ref="E1720">_xlfn.XLOOKUP($A1720&amp;$Q$3&amp;$R$3,Data[Index]&amp;Data[Valid Test, Can be used for conformity (Y/N)]&amp;Data[Cycle],Data[Date])</f>
        <v>#N/A</v>
      </c>
      <c r="F1720" s="129" t="e" cm="1">
        <f t="array" ref="F1720">_xlfn.XLOOKUP($A1720&amp;$Q$3&amp;$R$3,Data[Index]&amp;Data[Valid Test, Can be used for conformity (Y/N)]&amp;Data[Cycle],Data[CO/km (mg)])</f>
        <v>#N/A</v>
      </c>
      <c r="G1720" s="129" t="e" cm="1">
        <f t="array" ref="G1720">_xlfn.XLOOKUP($A1720&amp;$Q$3,Data[Index]&amp;Data[Valid Test, Can be used for conformity (Y/N)],Data[CO2/km (g)])</f>
        <v>#N/A</v>
      </c>
      <c r="H1720" s="129" t="e" cm="1">
        <f t="array" ref="H1720">_xlfn.XLOOKUP($A1720&amp;$Q$3,Data[Index]&amp;Data[Valid Test, Can be used for conformity (Y/N)],Data[THC/km (mg)])</f>
        <v>#N/A</v>
      </c>
      <c r="I1720" s="129" t="e" cm="1">
        <f t="array" ref="I1720">_xlfn.XLOOKUP($A1720&amp;$Q$3,Data[Index]&amp;Data[Valid Test, Can be used for conformity (Y/N)],Data[NOx/km (mg)])</f>
        <v>#N/A</v>
      </c>
      <c r="J1720" s="129" t="e" cm="1">
        <f t="array" ref="J1720">_xlfn.XLOOKUP($A1720&amp;$Q$3,Data[Index]&amp;Data[Valid Test, Can be used for conformity (Y/N)],Data[THC + NOx/km (mg)])</f>
        <v>#N/A</v>
      </c>
      <c r="K1720" s="142" t="e" cm="1">
        <f t="array" ref="K1720">_xlfn.XLOOKUP($A1720&amp;$Q$3,Data[Index]&amp;Data[Valid Test, Can be used for conformity (Y/N)],Data[PN/km ('#)])</f>
        <v>#N/A</v>
      </c>
      <c r="L1720" s="129" t="e" cm="1">
        <f t="array" ref="L1720">_xlfn.XLOOKUP($A1720&amp;$Q$3,Data[Index]&amp;Data[Valid Test, Can be used for conformity (Y/N)],Data[PM/km (mg)])</f>
        <v>#N/A</v>
      </c>
      <c r="M1720" s="126" t="e" cm="1">
        <f t="array" ref="M1720">_xlfn.XLOOKUP($A1720&amp;$Q$3,Data[Index]&amp;Data[Valid Test, Can be used for conformity (Y/N)],Data[CH4 (mg/km)])</f>
        <v>#N/A</v>
      </c>
      <c r="N1720" s="126" t="e" cm="1">
        <f t="array" ref="N1720">_xlfn.XLOOKUP($A1720&amp;$Q$3,Data[Index]&amp;Data[Valid Test, Can be used for conformity (Y/N)],Data[N20 (mg/km)])</f>
        <v>#N/A</v>
      </c>
      <c r="O1720" s="129" t="e" cm="1">
        <f t="array" ref="O1720">_xlfn.XLOOKUP($A1720&amp;$Q$3,Data[Index]&amp;Data[Valid Test, Can be used for conformity (Y/N)],Data[l/100km])</f>
        <v>#N/A</v>
      </c>
      <c r="P1720" s="138" t="e">
        <f>_xlfn.XLOOKUP($A1720,Data[Index],Data[Comments])</f>
        <v>#N/A</v>
      </c>
    </row>
    <row r="1721" spans="1:16" x14ac:dyDescent="0.2">
      <c r="A1721" s="129"/>
      <c r="B1721" s="129"/>
      <c r="C1721" s="129" t="e" cm="1">
        <f t="array" ref="C1721">_xlfn.XLOOKUP($A1721&amp;$Q$3&amp;$R$3,Data[Index]&amp;Data[Valid Test, Can be used for conformity (Y/N)]&amp;Data[Cycle],Data[Test Name])</f>
        <v>#N/A</v>
      </c>
      <c r="D1721" s="167" t="e" cm="1">
        <f t="array" ref="D1721">_xlfn.XLOOKUP($A1721&amp;$Q$3&amp;$R$3,Data[Index]&amp;Data[Valid Test, Can be used for conformity (Y/N)]&amp;Data[Cycle],Data[Mileage (Miles)])</f>
        <v>#N/A</v>
      </c>
      <c r="E1721" s="130" t="e" cm="1">
        <f t="array" ref="E1721">_xlfn.XLOOKUP($A1721&amp;$Q$3&amp;$R$3,Data[Index]&amp;Data[Valid Test, Can be used for conformity (Y/N)]&amp;Data[Cycle],Data[Date])</f>
        <v>#N/A</v>
      </c>
      <c r="F1721" s="129" t="e" cm="1">
        <f t="array" ref="F1721">_xlfn.XLOOKUP($A1721&amp;$Q$3&amp;$R$3,Data[Index]&amp;Data[Valid Test, Can be used for conformity (Y/N)]&amp;Data[Cycle],Data[CO/km (mg)])</f>
        <v>#N/A</v>
      </c>
      <c r="G1721" s="129" t="e" cm="1">
        <f t="array" ref="G1721">_xlfn.XLOOKUP($A1721&amp;$Q$3,Data[Index]&amp;Data[Valid Test, Can be used for conformity (Y/N)],Data[CO2/km (g)])</f>
        <v>#N/A</v>
      </c>
      <c r="H1721" s="129" t="e" cm="1">
        <f t="array" ref="H1721">_xlfn.XLOOKUP($A1721&amp;$Q$3,Data[Index]&amp;Data[Valid Test, Can be used for conformity (Y/N)],Data[THC/km (mg)])</f>
        <v>#N/A</v>
      </c>
      <c r="I1721" s="129" t="e" cm="1">
        <f t="array" ref="I1721">_xlfn.XLOOKUP($A1721&amp;$Q$3,Data[Index]&amp;Data[Valid Test, Can be used for conformity (Y/N)],Data[NOx/km (mg)])</f>
        <v>#N/A</v>
      </c>
      <c r="J1721" s="129" t="e" cm="1">
        <f t="array" ref="J1721">_xlfn.XLOOKUP($A1721&amp;$Q$3,Data[Index]&amp;Data[Valid Test, Can be used for conformity (Y/N)],Data[THC + NOx/km (mg)])</f>
        <v>#N/A</v>
      </c>
      <c r="K1721" s="142" t="e" cm="1">
        <f t="array" ref="K1721">_xlfn.XLOOKUP($A1721&amp;$Q$3,Data[Index]&amp;Data[Valid Test, Can be used for conformity (Y/N)],Data[PN/km ('#)])</f>
        <v>#N/A</v>
      </c>
      <c r="L1721" s="129" t="e" cm="1">
        <f t="array" ref="L1721">_xlfn.XLOOKUP($A1721&amp;$Q$3,Data[Index]&amp;Data[Valid Test, Can be used for conformity (Y/N)],Data[PM/km (mg)])</f>
        <v>#N/A</v>
      </c>
      <c r="M1721" s="126" t="e" cm="1">
        <f t="array" ref="M1721">_xlfn.XLOOKUP($A1721&amp;$Q$3,Data[Index]&amp;Data[Valid Test, Can be used for conformity (Y/N)],Data[CH4 (mg/km)])</f>
        <v>#N/A</v>
      </c>
      <c r="N1721" s="126" t="e" cm="1">
        <f t="array" ref="N1721">_xlfn.XLOOKUP($A1721&amp;$Q$3,Data[Index]&amp;Data[Valid Test, Can be used for conformity (Y/N)],Data[N20 (mg/km)])</f>
        <v>#N/A</v>
      </c>
      <c r="O1721" s="129" t="e" cm="1">
        <f t="array" ref="O1721">_xlfn.XLOOKUP($A1721&amp;$Q$3,Data[Index]&amp;Data[Valid Test, Can be used for conformity (Y/N)],Data[l/100km])</f>
        <v>#N/A</v>
      </c>
      <c r="P1721" s="138">
        <f>_xlfn.XLOOKUP($A1721,Data[Index],Data[Comments])</f>
        <v>0</v>
      </c>
    </row>
    <row r="1722" spans="1:16" x14ac:dyDescent="0.2">
      <c r="A1722" s="129"/>
      <c r="B1722" s="129"/>
      <c r="C1722" s="129" t="e" cm="1">
        <f t="array" ref="C1722">_xlfn.XLOOKUP($A1722&amp;$Q$3&amp;$R$3,Data[Index]&amp;Data[Valid Test, Can be used for conformity (Y/N)]&amp;Data[Cycle],Data[Test Name])</f>
        <v>#N/A</v>
      </c>
      <c r="D1722" s="167" t="e" cm="1">
        <f t="array" ref="D1722">_xlfn.XLOOKUP($A1722&amp;$Q$3&amp;$R$3,Data[Index]&amp;Data[Valid Test, Can be used for conformity (Y/N)]&amp;Data[Cycle],Data[Mileage (Miles)])</f>
        <v>#N/A</v>
      </c>
      <c r="E1722" s="130" t="e" cm="1">
        <f t="array" ref="E1722">_xlfn.XLOOKUP($A1722&amp;$Q$3&amp;$R$3,Data[Index]&amp;Data[Valid Test, Can be used for conformity (Y/N)]&amp;Data[Cycle],Data[Date])</f>
        <v>#N/A</v>
      </c>
      <c r="F1722" s="129" t="e" cm="1">
        <f t="array" ref="F1722">_xlfn.XLOOKUP($A1722&amp;$Q$3&amp;$R$3,Data[Index]&amp;Data[Valid Test, Can be used for conformity (Y/N)]&amp;Data[Cycle],Data[CO/km (mg)])</f>
        <v>#N/A</v>
      </c>
      <c r="G1722" s="129" t="e" cm="1">
        <f t="array" ref="G1722">_xlfn.XLOOKUP($A1722&amp;$Q$3,Data[Index]&amp;Data[Valid Test, Can be used for conformity (Y/N)],Data[CO2/km (g)])</f>
        <v>#N/A</v>
      </c>
      <c r="H1722" s="129" t="e" cm="1">
        <f t="array" ref="H1722">_xlfn.XLOOKUP($A1722&amp;$Q$3,Data[Index]&amp;Data[Valid Test, Can be used for conformity (Y/N)],Data[THC/km (mg)])</f>
        <v>#N/A</v>
      </c>
      <c r="I1722" s="129" t="e" cm="1">
        <f t="array" ref="I1722">_xlfn.XLOOKUP($A1722&amp;$Q$3,Data[Index]&amp;Data[Valid Test, Can be used for conformity (Y/N)],Data[NOx/km (mg)])</f>
        <v>#N/A</v>
      </c>
      <c r="J1722" s="129" t="e" cm="1">
        <f t="array" ref="J1722">_xlfn.XLOOKUP($A1722&amp;$Q$3,Data[Index]&amp;Data[Valid Test, Can be used for conformity (Y/N)],Data[THC + NOx/km (mg)])</f>
        <v>#N/A</v>
      </c>
      <c r="K1722" s="142" t="e" cm="1">
        <f t="array" ref="K1722">_xlfn.XLOOKUP($A1722&amp;$Q$3,Data[Index]&amp;Data[Valid Test, Can be used for conformity (Y/N)],Data[PN/km ('#)])</f>
        <v>#N/A</v>
      </c>
      <c r="L1722" s="129" t="e" cm="1">
        <f t="array" ref="L1722">_xlfn.XLOOKUP($A1722&amp;$Q$3,Data[Index]&amp;Data[Valid Test, Can be used for conformity (Y/N)],Data[PM/km (mg)])</f>
        <v>#N/A</v>
      </c>
      <c r="M1722" s="126" t="e" cm="1">
        <f t="array" ref="M1722">_xlfn.XLOOKUP($A1722&amp;$Q$3,Data[Index]&amp;Data[Valid Test, Can be used for conformity (Y/N)],Data[CH4 (mg/km)])</f>
        <v>#N/A</v>
      </c>
      <c r="N1722" s="126" t="e" cm="1">
        <f t="array" ref="N1722">_xlfn.XLOOKUP($A1722&amp;$Q$3,Data[Index]&amp;Data[Valid Test, Can be used for conformity (Y/N)],Data[N20 (mg/km)])</f>
        <v>#N/A</v>
      </c>
      <c r="O1722" s="129" t="e" cm="1">
        <f t="array" ref="O1722">_xlfn.XLOOKUP($A1722&amp;$Q$3,Data[Index]&amp;Data[Valid Test, Can be used for conformity (Y/N)],Data[l/100km])</f>
        <v>#N/A</v>
      </c>
      <c r="P1722" s="138">
        <f>_xlfn.XLOOKUP($A1722,Data[Index],Data[Comments])</f>
        <v>0</v>
      </c>
    </row>
    <row r="1723" spans="1:16" x14ac:dyDescent="0.2">
      <c r="A1723" s="129"/>
      <c r="B1723" s="129"/>
      <c r="C1723" s="129" t="e" cm="1">
        <f t="array" ref="C1723">_xlfn.XLOOKUP($A1723&amp;$Q$3&amp;$R$3,Data[Index]&amp;Data[Valid Test, Can be used for conformity (Y/N)]&amp;Data[Cycle],Data[Test Name])</f>
        <v>#N/A</v>
      </c>
      <c r="D1723" s="167" t="e" cm="1">
        <f t="array" ref="D1723">_xlfn.XLOOKUP($A1723&amp;$Q$3&amp;$R$3,Data[Index]&amp;Data[Valid Test, Can be used for conformity (Y/N)]&amp;Data[Cycle],Data[Mileage (Miles)])</f>
        <v>#N/A</v>
      </c>
      <c r="E1723" s="130" t="e" cm="1">
        <f t="array" ref="E1723">_xlfn.XLOOKUP($A1723&amp;$Q$3&amp;$R$3,Data[Index]&amp;Data[Valid Test, Can be used for conformity (Y/N)]&amp;Data[Cycle],Data[Date])</f>
        <v>#N/A</v>
      </c>
      <c r="F1723" s="129" t="e" cm="1">
        <f t="array" ref="F1723">_xlfn.XLOOKUP($A1723&amp;$Q$3&amp;$R$3,Data[Index]&amp;Data[Valid Test, Can be used for conformity (Y/N)]&amp;Data[Cycle],Data[CO/km (mg)])</f>
        <v>#N/A</v>
      </c>
      <c r="G1723" s="129" t="e" cm="1">
        <f t="array" ref="G1723">_xlfn.XLOOKUP($A1723&amp;$Q$3,Data[Index]&amp;Data[Valid Test, Can be used for conformity (Y/N)],Data[CO2/km (g)])</f>
        <v>#N/A</v>
      </c>
      <c r="H1723" s="129" t="e" cm="1">
        <f t="array" ref="H1723">_xlfn.XLOOKUP($A1723&amp;$Q$3,Data[Index]&amp;Data[Valid Test, Can be used for conformity (Y/N)],Data[THC/km (mg)])</f>
        <v>#N/A</v>
      </c>
      <c r="I1723" s="129" t="e" cm="1">
        <f t="array" ref="I1723">_xlfn.XLOOKUP($A1723&amp;$Q$3,Data[Index]&amp;Data[Valid Test, Can be used for conformity (Y/N)],Data[NOx/km (mg)])</f>
        <v>#N/A</v>
      </c>
      <c r="J1723" s="129" t="e" cm="1">
        <f t="array" ref="J1723">_xlfn.XLOOKUP($A1723&amp;$Q$3,Data[Index]&amp;Data[Valid Test, Can be used for conformity (Y/N)],Data[THC + NOx/km (mg)])</f>
        <v>#N/A</v>
      </c>
      <c r="K1723" s="142" t="e" cm="1">
        <f t="array" ref="K1723">_xlfn.XLOOKUP($A1723&amp;$Q$3,Data[Index]&amp;Data[Valid Test, Can be used for conformity (Y/N)],Data[PN/km ('#)])</f>
        <v>#N/A</v>
      </c>
      <c r="L1723" s="129" t="e" cm="1">
        <f t="array" ref="L1723">_xlfn.XLOOKUP($A1723&amp;$Q$3,Data[Index]&amp;Data[Valid Test, Can be used for conformity (Y/N)],Data[PM/km (mg)])</f>
        <v>#N/A</v>
      </c>
      <c r="M1723" s="126" t="e" cm="1">
        <f t="array" ref="M1723">_xlfn.XLOOKUP($A1723&amp;$Q$3,Data[Index]&amp;Data[Valid Test, Can be used for conformity (Y/N)],Data[CH4 (mg/km)])</f>
        <v>#N/A</v>
      </c>
      <c r="N1723" s="126" t="e" cm="1">
        <f t="array" ref="N1723">_xlfn.XLOOKUP($A1723&amp;$Q$3,Data[Index]&amp;Data[Valid Test, Can be used for conformity (Y/N)],Data[N20 (mg/km)])</f>
        <v>#N/A</v>
      </c>
      <c r="O1723" s="129" t="e" cm="1">
        <f t="array" ref="O1723">_xlfn.XLOOKUP($A1723&amp;$Q$3,Data[Index]&amp;Data[Valid Test, Can be used for conformity (Y/N)],Data[l/100km])</f>
        <v>#N/A</v>
      </c>
      <c r="P1723" s="138" t="e">
        <f>_xlfn.XLOOKUP($A1723,Data[Index],Data[Comments])</f>
        <v>#N/A</v>
      </c>
    </row>
    <row r="1724" spans="1:16" x14ac:dyDescent="0.2">
      <c r="A1724" s="129"/>
      <c r="B1724" s="129"/>
      <c r="C1724" s="129" t="e" cm="1">
        <f t="array" ref="C1724">_xlfn.XLOOKUP($A1724&amp;$Q$3&amp;$R$3,Data[Index]&amp;Data[Valid Test, Can be used for conformity (Y/N)]&amp;Data[Cycle],Data[Test Name])</f>
        <v>#N/A</v>
      </c>
      <c r="D1724" s="167" t="e" cm="1">
        <f t="array" ref="D1724">_xlfn.XLOOKUP($A1724&amp;$Q$3&amp;$R$3,Data[Index]&amp;Data[Valid Test, Can be used for conformity (Y/N)]&amp;Data[Cycle],Data[Mileage (Miles)])</f>
        <v>#N/A</v>
      </c>
      <c r="E1724" s="130" t="e" cm="1">
        <f t="array" ref="E1724">_xlfn.XLOOKUP($A1724&amp;$Q$3&amp;$R$3,Data[Index]&amp;Data[Valid Test, Can be used for conformity (Y/N)]&amp;Data[Cycle],Data[Date])</f>
        <v>#N/A</v>
      </c>
      <c r="F1724" s="129" t="e" cm="1">
        <f t="array" ref="F1724">_xlfn.XLOOKUP($A1724&amp;$Q$3&amp;$R$3,Data[Index]&amp;Data[Valid Test, Can be used for conformity (Y/N)]&amp;Data[Cycle],Data[CO/km (mg)])</f>
        <v>#N/A</v>
      </c>
      <c r="G1724" s="129" t="e" cm="1">
        <f t="array" ref="G1724">_xlfn.XLOOKUP($A1724&amp;$Q$3,Data[Index]&amp;Data[Valid Test, Can be used for conformity (Y/N)],Data[CO2/km (g)])</f>
        <v>#N/A</v>
      </c>
      <c r="H1724" s="129" t="e" cm="1">
        <f t="array" ref="H1724">_xlfn.XLOOKUP($A1724&amp;$Q$3,Data[Index]&amp;Data[Valid Test, Can be used for conformity (Y/N)],Data[THC/km (mg)])</f>
        <v>#N/A</v>
      </c>
      <c r="I1724" s="129" t="e" cm="1">
        <f t="array" ref="I1724">_xlfn.XLOOKUP($A1724&amp;$Q$3,Data[Index]&amp;Data[Valid Test, Can be used for conformity (Y/N)],Data[NOx/km (mg)])</f>
        <v>#N/A</v>
      </c>
      <c r="J1724" s="129" t="e" cm="1">
        <f t="array" ref="J1724">_xlfn.XLOOKUP($A1724&amp;$Q$3,Data[Index]&amp;Data[Valid Test, Can be used for conformity (Y/N)],Data[THC + NOx/km (mg)])</f>
        <v>#N/A</v>
      </c>
      <c r="K1724" s="142" t="e" cm="1">
        <f t="array" ref="K1724">_xlfn.XLOOKUP($A1724&amp;$Q$3,Data[Index]&amp;Data[Valid Test, Can be used for conformity (Y/N)],Data[PN/km ('#)])</f>
        <v>#N/A</v>
      </c>
      <c r="L1724" s="129" t="e" cm="1">
        <f t="array" ref="L1724">_xlfn.XLOOKUP($A1724&amp;$Q$3,Data[Index]&amp;Data[Valid Test, Can be used for conformity (Y/N)],Data[PM/km (mg)])</f>
        <v>#N/A</v>
      </c>
      <c r="M1724" s="126" t="e" cm="1">
        <f t="array" ref="M1724">_xlfn.XLOOKUP($A1724&amp;$Q$3,Data[Index]&amp;Data[Valid Test, Can be used for conformity (Y/N)],Data[CH4 (mg/km)])</f>
        <v>#N/A</v>
      </c>
      <c r="N1724" s="126" t="e" cm="1">
        <f t="array" ref="N1724">_xlfn.XLOOKUP($A1724&amp;$Q$3,Data[Index]&amp;Data[Valid Test, Can be used for conformity (Y/N)],Data[N20 (mg/km)])</f>
        <v>#N/A</v>
      </c>
      <c r="O1724" s="129" t="e" cm="1">
        <f t="array" ref="O1724">_xlfn.XLOOKUP($A1724&amp;$Q$3,Data[Index]&amp;Data[Valid Test, Can be used for conformity (Y/N)],Data[l/100km])</f>
        <v>#N/A</v>
      </c>
      <c r="P1724" s="138">
        <f>_xlfn.XLOOKUP($A1724,Data[Index],Data[Comments])</f>
        <v>0</v>
      </c>
    </row>
    <row r="1725" spans="1:16" x14ac:dyDescent="0.2">
      <c r="A1725" s="129"/>
      <c r="B1725" s="129"/>
      <c r="C1725" s="129" t="e" cm="1">
        <f t="array" ref="C1725">_xlfn.XLOOKUP($A1725&amp;$Q$3&amp;$R$3,Data[Index]&amp;Data[Valid Test, Can be used for conformity (Y/N)]&amp;Data[Cycle],Data[Test Name])</f>
        <v>#N/A</v>
      </c>
      <c r="D1725" s="167" t="e" cm="1">
        <f t="array" ref="D1725">_xlfn.XLOOKUP($A1725&amp;$Q$3&amp;$R$3,Data[Index]&amp;Data[Valid Test, Can be used for conformity (Y/N)]&amp;Data[Cycle],Data[Mileage (Miles)])</f>
        <v>#N/A</v>
      </c>
      <c r="E1725" s="130" t="e" cm="1">
        <f t="array" ref="E1725">_xlfn.XLOOKUP($A1725&amp;$Q$3&amp;$R$3,Data[Index]&amp;Data[Valid Test, Can be used for conformity (Y/N)]&amp;Data[Cycle],Data[Date])</f>
        <v>#N/A</v>
      </c>
      <c r="F1725" s="129" t="e" cm="1">
        <f t="array" ref="F1725">_xlfn.XLOOKUP($A1725&amp;$Q$3&amp;$R$3,Data[Index]&amp;Data[Valid Test, Can be used for conformity (Y/N)]&amp;Data[Cycle],Data[CO/km (mg)])</f>
        <v>#N/A</v>
      </c>
      <c r="G1725" s="129" t="e" cm="1">
        <f t="array" ref="G1725">_xlfn.XLOOKUP($A1725&amp;$Q$3,Data[Index]&amp;Data[Valid Test, Can be used for conformity (Y/N)],Data[CO2/km (g)])</f>
        <v>#N/A</v>
      </c>
      <c r="H1725" s="129" t="e" cm="1">
        <f t="array" ref="H1725">_xlfn.XLOOKUP($A1725&amp;$Q$3,Data[Index]&amp;Data[Valid Test, Can be used for conformity (Y/N)],Data[THC/km (mg)])</f>
        <v>#N/A</v>
      </c>
      <c r="I1725" s="129" t="e" cm="1">
        <f t="array" ref="I1725">_xlfn.XLOOKUP($A1725&amp;$Q$3,Data[Index]&amp;Data[Valid Test, Can be used for conformity (Y/N)],Data[NOx/km (mg)])</f>
        <v>#N/A</v>
      </c>
      <c r="J1725" s="129" t="e" cm="1">
        <f t="array" ref="J1725">_xlfn.XLOOKUP($A1725&amp;$Q$3,Data[Index]&amp;Data[Valid Test, Can be used for conformity (Y/N)],Data[THC + NOx/km (mg)])</f>
        <v>#N/A</v>
      </c>
      <c r="K1725" s="142" t="e" cm="1">
        <f t="array" ref="K1725">_xlfn.XLOOKUP($A1725&amp;$Q$3,Data[Index]&amp;Data[Valid Test, Can be used for conformity (Y/N)],Data[PN/km ('#)])</f>
        <v>#N/A</v>
      </c>
      <c r="L1725" s="129" t="e" cm="1">
        <f t="array" ref="L1725">_xlfn.XLOOKUP($A1725&amp;$Q$3,Data[Index]&amp;Data[Valid Test, Can be used for conformity (Y/N)],Data[PM/km (mg)])</f>
        <v>#N/A</v>
      </c>
      <c r="M1725" s="126" t="e" cm="1">
        <f t="array" ref="M1725">_xlfn.XLOOKUP($A1725&amp;$Q$3,Data[Index]&amp;Data[Valid Test, Can be used for conformity (Y/N)],Data[CH4 (mg/km)])</f>
        <v>#N/A</v>
      </c>
      <c r="N1725" s="126" t="e" cm="1">
        <f t="array" ref="N1725">_xlfn.XLOOKUP($A1725&amp;$Q$3,Data[Index]&amp;Data[Valid Test, Can be used for conformity (Y/N)],Data[N20 (mg/km)])</f>
        <v>#N/A</v>
      </c>
      <c r="O1725" s="129" t="e" cm="1">
        <f t="array" ref="O1725">_xlfn.XLOOKUP($A1725&amp;$Q$3,Data[Index]&amp;Data[Valid Test, Can be used for conformity (Y/N)],Data[l/100km])</f>
        <v>#N/A</v>
      </c>
      <c r="P1725" s="138">
        <f>_xlfn.XLOOKUP($A1725,Data[Index],Data[Comments])</f>
        <v>0</v>
      </c>
    </row>
    <row r="1726" spans="1:16" x14ac:dyDescent="0.2">
      <c r="A1726" s="129"/>
      <c r="B1726" s="129"/>
      <c r="C1726" s="129" t="e" cm="1">
        <f t="array" ref="C1726">_xlfn.XLOOKUP($A1726&amp;$Q$3&amp;$R$3,Data[Index]&amp;Data[Valid Test, Can be used for conformity (Y/N)]&amp;Data[Cycle],Data[Test Name])</f>
        <v>#N/A</v>
      </c>
      <c r="D1726" s="167" t="e" cm="1">
        <f t="array" ref="D1726">_xlfn.XLOOKUP($A1726&amp;$Q$3&amp;$R$3,Data[Index]&amp;Data[Valid Test, Can be used for conformity (Y/N)]&amp;Data[Cycle],Data[Mileage (Miles)])</f>
        <v>#N/A</v>
      </c>
      <c r="E1726" s="130" t="e" cm="1">
        <f t="array" ref="E1726">_xlfn.XLOOKUP($A1726&amp;$Q$3&amp;$R$3,Data[Index]&amp;Data[Valid Test, Can be used for conformity (Y/N)]&amp;Data[Cycle],Data[Date])</f>
        <v>#N/A</v>
      </c>
      <c r="F1726" s="129" t="e" cm="1">
        <f t="array" ref="F1726">_xlfn.XLOOKUP($A1726&amp;$Q$3&amp;$R$3,Data[Index]&amp;Data[Valid Test, Can be used for conformity (Y/N)]&amp;Data[Cycle],Data[CO/km (mg)])</f>
        <v>#N/A</v>
      </c>
      <c r="G1726" s="129" t="e" cm="1">
        <f t="array" ref="G1726">_xlfn.XLOOKUP($A1726&amp;$Q$3,Data[Index]&amp;Data[Valid Test, Can be used for conformity (Y/N)],Data[CO2/km (g)])</f>
        <v>#N/A</v>
      </c>
      <c r="H1726" s="129" t="e" cm="1">
        <f t="array" ref="H1726">_xlfn.XLOOKUP($A1726&amp;$Q$3,Data[Index]&amp;Data[Valid Test, Can be used for conformity (Y/N)],Data[THC/km (mg)])</f>
        <v>#N/A</v>
      </c>
      <c r="I1726" s="129" t="e" cm="1">
        <f t="array" ref="I1726">_xlfn.XLOOKUP($A1726&amp;$Q$3,Data[Index]&amp;Data[Valid Test, Can be used for conformity (Y/N)],Data[NOx/km (mg)])</f>
        <v>#N/A</v>
      </c>
      <c r="J1726" s="129" t="e" cm="1">
        <f t="array" ref="J1726">_xlfn.XLOOKUP($A1726&amp;$Q$3,Data[Index]&amp;Data[Valid Test, Can be used for conformity (Y/N)],Data[THC + NOx/km (mg)])</f>
        <v>#N/A</v>
      </c>
      <c r="K1726" s="142" t="e" cm="1">
        <f t="array" ref="K1726">_xlfn.XLOOKUP($A1726&amp;$Q$3,Data[Index]&amp;Data[Valid Test, Can be used for conformity (Y/N)],Data[PN/km ('#)])</f>
        <v>#N/A</v>
      </c>
      <c r="L1726" s="129" t="e" cm="1">
        <f t="array" ref="L1726">_xlfn.XLOOKUP($A1726&amp;$Q$3,Data[Index]&amp;Data[Valid Test, Can be used for conformity (Y/N)],Data[PM/km (mg)])</f>
        <v>#N/A</v>
      </c>
      <c r="M1726" s="126" t="e" cm="1">
        <f t="array" ref="M1726">_xlfn.XLOOKUP($A1726&amp;$Q$3,Data[Index]&amp;Data[Valid Test, Can be used for conformity (Y/N)],Data[CH4 (mg/km)])</f>
        <v>#N/A</v>
      </c>
      <c r="N1726" s="126" t="e" cm="1">
        <f t="array" ref="N1726">_xlfn.XLOOKUP($A1726&amp;$Q$3,Data[Index]&amp;Data[Valid Test, Can be used for conformity (Y/N)],Data[N20 (mg/km)])</f>
        <v>#N/A</v>
      </c>
      <c r="O1726" s="129" t="e" cm="1">
        <f t="array" ref="O1726">_xlfn.XLOOKUP($A1726&amp;$Q$3,Data[Index]&amp;Data[Valid Test, Can be used for conformity (Y/N)],Data[l/100km])</f>
        <v>#N/A</v>
      </c>
      <c r="P1726" s="138" t="e">
        <f>_xlfn.XLOOKUP($A1726,Data[Index],Data[Comments])</f>
        <v>#N/A</v>
      </c>
    </row>
    <row r="1727" spans="1:16" x14ac:dyDescent="0.2">
      <c r="A1727" s="129"/>
      <c r="B1727" s="129"/>
      <c r="C1727" s="129" t="e" cm="1">
        <f t="array" ref="C1727">_xlfn.XLOOKUP($A1727&amp;$Q$3&amp;$R$3,Data[Index]&amp;Data[Valid Test, Can be used for conformity (Y/N)]&amp;Data[Cycle],Data[Test Name])</f>
        <v>#N/A</v>
      </c>
      <c r="D1727" s="167" t="e" cm="1">
        <f t="array" ref="D1727">_xlfn.XLOOKUP($A1727&amp;$Q$3&amp;$R$3,Data[Index]&amp;Data[Valid Test, Can be used for conformity (Y/N)]&amp;Data[Cycle],Data[Mileage (Miles)])</f>
        <v>#N/A</v>
      </c>
      <c r="E1727" s="130" t="e" cm="1">
        <f t="array" ref="E1727">_xlfn.XLOOKUP($A1727&amp;$Q$3&amp;$R$3,Data[Index]&amp;Data[Valid Test, Can be used for conformity (Y/N)]&amp;Data[Cycle],Data[Date])</f>
        <v>#N/A</v>
      </c>
      <c r="F1727" s="129" t="e" cm="1">
        <f t="array" ref="F1727">_xlfn.XLOOKUP($A1727&amp;$Q$3&amp;$R$3,Data[Index]&amp;Data[Valid Test, Can be used for conformity (Y/N)]&amp;Data[Cycle],Data[CO/km (mg)])</f>
        <v>#N/A</v>
      </c>
      <c r="G1727" s="129" t="e" cm="1">
        <f t="array" ref="G1727">_xlfn.XLOOKUP($A1727&amp;$Q$3,Data[Index]&amp;Data[Valid Test, Can be used for conformity (Y/N)],Data[CO2/km (g)])</f>
        <v>#N/A</v>
      </c>
      <c r="H1727" s="129" t="e" cm="1">
        <f t="array" ref="H1727">_xlfn.XLOOKUP($A1727&amp;$Q$3,Data[Index]&amp;Data[Valid Test, Can be used for conformity (Y/N)],Data[THC/km (mg)])</f>
        <v>#N/A</v>
      </c>
      <c r="I1727" s="129" t="e" cm="1">
        <f t="array" ref="I1727">_xlfn.XLOOKUP($A1727&amp;$Q$3,Data[Index]&amp;Data[Valid Test, Can be used for conformity (Y/N)],Data[NOx/km (mg)])</f>
        <v>#N/A</v>
      </c>
      <c r="J1727" s="129" t="e" cm="1">
        <f t="array" ref="J1727">_xlfn.XLOOKUP($A1727&amp;$Q$3,Data[Index]&amp;Data[Valid Test, Can be used for conformity (Y/N)],Data[THC + NOx/km (mg)])</f>
        <v>#N/A</v>
      </c>
      <c r="K1727" s="142" t="e" cm="1">
        <f t="array" ref="K1727">_xlfn.XLOOKUP($A1727&amp;$Q$3,Data[Index]&amp;Data[Valid Test, Can be used for conformity (Y/N)],Data[PN/km ('#)])</f>
        <v>#N/A</v>
      </c>
      <c r="L1727" s="129" t="e" cm="1">
        <f t="array" ref="L1727">_xlfn.XLOOKUP($A1727&amp;$Q$3,Data[Index]&amp;Data[Valid Test, Can be used for conformity (Y/N)],Data[PM/km (mg)])</f>
        <v>#N/A</v>
      </c>
      <c r="M1727" s="126" t="e" cm="1">
        <f t="array" ref="M1727">_xlfn.XLOOKUP($A1727&amp;$Q$3,Data[Index]&amp;Data[Valid Test, Can be used for conformity (Y/N)],Data[CH4 (mg/km)])</f>
        <v>#N/A</v>
      </c>
      <c r="N1727" s="126" t="e" cm="1">
        <f t="array" ref="N1727">_xlfn.XLOOKUP($A1727&amp;$Q$3,Data[Index]&amp;Data[Valid Test, Can be used for conformity (Y/N)],Data[N20 (mg/km)])</f>
        <v>#N/A</v>
      </c>
      <c r="O1727" s="129" t="e" cm="1">
        <f t="array" ref="O1727">_xlfn.XLOOKUP($A1727&amp;$Q$3,Data[Index]&amp;Data[Valid Test, Can be used for conformity (Y/N)],Data[l/100km])</f>
        <v>#N/A</v>
      </c>
      <c r="P1727" s="138" t="e">
        <f>_xlfn.XLOOKUP($A1727,Data[Index],Data[Comments])</f>
        <v>#N/A</v>
      </c>
    </row>
    <row r="1728" spans="1:16" x14ac:dyDescent="0.2">
      <c r="A1728" s="129"/>
      <c r="B1728" s="129"/>
      <c r="C1728" s="129" t="e" cm="1">
        <f t="array" ref="C1728">_xlfn.XLOOKUP($A1728&amp;$Q$3&amp;$R$3,Data[Index]&amp;Data[Valid Test, Can be used for conformity (Y/N)]&amp;Data[Cycle],Data[Test Name])</f>
        <v>#N/A</v>
      </c>
      <c r="D1728" s="167" t="e" cm="1">
        <f t="array" ref="D1728">_xlfn.XLOOKUP($A1728&amp;$Q$3&amp;$R$3,Data[Index]&amp;Data[Valid Test, Can be used for conformity (Y/N)]&amp;Data[Cycle],Data[Mileage (Miles)])</f>
        <v>#N/A</v>
      </c>
      <c r="E1728" s="130" t="e" cm="1">
        <f t="array" ref="E1728">_xlfn.XLOOKUP($A1728&amp;$Q$3&amp;$R$3,Data[Index]&amp;Data[Valid Test, Can be used for conformity (Y/N)]&amp;Data[Cycle],Data[Date])</f>
        <v>#N/A</v>
      </c>
      <c r="F1728" s="129" t="e" cm="1">
        <f t="array" ref="F1728">_xlfn.XLOOKUP($A1728&amp;$Q$3&amp;$R$3,Data[Index]&amp;Data[Valid Test, Can be used for conformity (Y/N)]&amp;Data[Cycle],Data[CO/km (mg)])</f>
        <v>#N/A</v>
      </c>
      <c r="G1728" s="129" t="e" cm="1">
        <f t="array" ref="G1728">_xlfn.XLOOKUP($A1728&amp;$Q$3,Data[Index]&amp;Data[Valid Test, Can be used for conformity (Y/N)],Data[CO2/km (g)])</f>
        <v>#N/A</v>
      </c>
      <c r="H1728" s="129" t="e" cm="1">
        <f t="array" ref="H1728">_xlfn.XLOOKUP($A1728&amp;$Q$3,Data[Index]&amp;Data[Valid Test, Can be used for conformity (Y/N)],Data[THC/km (mg)])</f>
        <v>#N/A</v>
      </c>
      <c r="I1728" s="129" t="e" cm="1">
        <f t="array" ref="I1728">_xlfn.XLOOKUP($A1728&amp;$Q$3,Data[Index]&amp;Data[Valid Test, Can be used for conformity (Y/N)],Data[NOx/km (mg)])</f>
        <v>#N/A</v>
      </c>
      <c r="J1728" s="129" t="e" cm="1">
        <f t="array" ref="J1728">_xlfn.XLOOKUP($A1728&amp;$Q$3,Data[Index]&amp;Data[Valid Test, Can be used for conformity (Y/N)],Data[THC + NOx/km (mg)])</f>
        <v>#N/A</v>
      </c>
      <c r="K1728" s="142" t="e" cm="1">
        <f t="array" ref="K1728">_xlfn.XLOOKUP($A1728&amp;$Q$3,Data[Index]&amp;Data[Valid Test, Can be used for conformity (Y/N)],Data[PN/km ('#)])</f>
        <v>#N/A</v>
      </c>
      <c r="L1728" s="129" t="e" cm="1">
        <f t="array" ref="L1728">_xlfn.XLOOKUP($A1728&amp;$Q$3,Data[Index]&amp;Data[Valid Test, Can be used for conformity (Y/N)],Data[PM/km (mg)])</f>
        <v>#N/A</v>
      </c>
      <c r="M1728" s="126" t="e" cm="1">
        <f t="array" ref="M1728">_xlfn.XLOOKUP($A1728&amp;$Q$3,Data[Index]&amp;Data[Valid Test, Can be used for conformity (Y/N)],Data[CH4 (mg/km)])</f>
        <v>#N/A</v>
      </c>
      <c r="N1728" s="126" t="e" cm="1">
        <f t="array" ref="N1728">_xlfn.XLOOKUP($A1728&amp;$Q$3,Data[Index]&amp;Data[Valid Test, Can be used for conformity (Y/N)],Data[N20 (mg/km)])</f>
        <v>#N/A</v>
      </c>
      <c r="O1728" s="129" t="e" cm="1">
        <f t="array" ref="O1728">_xlfn.XLOOKUP($A1728&amp;$Q$3,Data[Index]&amp;Data[Valid Test, Can be used for conformity (Y/N)],Data[l/100km])</f>
        <v>#N/A</v>
      </c>
      <c r="P1728" s="138" t="e">
        <f>_xlfn.XLOOKUP($A1728,Data[Index],Data[Comments])</f>
        <v>#N/A</v>
      </c>
    </row>
    <row r="1729" spans="1:16" x14ac:dyDescent="0.2">
      <c r="A1729" s="129"/>
      <c r="B1729" s="129"/>
      <c r="C1729" s="129" t="e" cm="1">
        <f t="array" ref="C1729">_xlfn.XLOOKUP($A1729&amp;$Q$3&amp;$R$3,Data[Index]&amp;Data[Valid Test, Can be used for conformity (Y/N)]&amp;Data[Cycle],Data[Test Name])</f>
        <v>#N/A</v>
      </c>
      <c r="D1729" s="167" t="e" cm="1">
        <f t="array" ref="D1729">_xlfn.XLOOKUP($A1729&amp;$Q$3&amp;$R$3,Data[Index]&amp;Data[Valid Test, Can be used for conformity (Y/N)]&amp;Data[Cycle],Data[Mileage (Miles)])</f>
        <v>#N/A</v>
      </c>
      <c r="E1729" s="130" t="e" cm="1">
        <f t="array" ref="E1729">_xlfn.XLOOKUP($A1729&amp;$Q$3&amp;$R$3,Data[Index]&amp;Data[Valid Test, Can be used for conformity (Y/N)]&amp;Data[Cycle],Data[Date])</f>
        <v>#N/A</v>
      </c>
      <c r="F1729" s="129" t="e" cm="1">
        <f t="array" ref="F1729">_xlfn.XLOOKUP($A1729&amp;$Q$3&amp;$R$3,Data[Index]&amp;Data[Valid Test, Can be used for conformity (Y/N)]&amp;Data[Cycle],Data[CO/km (mg)])</f>
        <v>#N/A</v>
      </c>
      <c r="G1729" s="129" t="e" cm="1">
        <f t="array" ref="G1729">_xlfn.XLOOKUP($A1729&amp;$Q$3,Data[Index]&amp;Data[Valid Test, Can be used for conformity (Y/N)],Data[CO2/km (g)])</f>
        <v>#N/A</v>
      </c>
      <c r="H1729" s="129" t="e" cm="1">
        <f t="array" ref="H1729">_xlfn.XLOOKUP($A1729&amp;$Q$3,Data[Index]&amp;Data[Valid Test, Can be used for conformity (Y/N)],Data[THC/km (mg)])</f>
        <v>#N/A</v>
      </c>
      <c r="I1729" s="129" t="e" cm="1">
        <f t="array" ref="I1729">_xlfn.XLOOKUP($A1729&amp;$Q$3,Data[Index]&amp;Data[Valid Test, Can be used for conformity (Y/N)],Data[NOx/km (mg)])</f>
        <v>#N/A</v>
      </c>
      <c r="J1729" s="129" t="e" cm="1">
        <f t="array" ref="J1729">_xlfn.XLOOKUP($A1729&amp;$Q$3,Data[Index]&amp;Data[Valid Test, Can be used for conformity (Y/N)],Data[THC + NOx/km (mg)])</f>
        <v>#N/A</v>
      </c>
      <c r="K1729" s="142" t="e" cm="1">
        <f t="array" ref="K1729">_xlfn.XLOOKUP($A1729&amp;$Q$3,Data[Index]&amp;Data[Valid Test, Can be used for conformity (Y/N)],Data[PN/km ('#)])</f>
        <v>#N/A</v>
      </c>
      <c r="L1729" s="129" t="e" cm="1">
        <f t="array" ref="L1729">_xlfn.XLOOKUP($A1729&amp;$Q$3,Data[Index]&amp;Data[Valid Test, Can be used for conformity (Y/N)],Data[PM/km (mg)])</f>
        <v>#N/A</v>
      </c>
      <c r="M1729" s="126" t="e" cm="1">
        <f t="array" ref="M1729">_xlfn.XLOOKUP($A1729&amp;$Q$3,Data[Index]&amp;Data[Valid Test, Can be used for conformity (Y/N)],Data[CH4 (mg/km)])</f>
        <v>#N/A</v>
      </c>
      <c r="N1729" s="126" t="e" cm="1">
        <f t="array" ref="N1729">_xlfn.XLOOKUP($A1729&amp;$Q$3,Data[Index]&amp;Data[Valid Test, Can be used for conformity (Y/N)],Data[N20 (mg/km)])</f>
        <v>#N/A</v>
      </c>
      <c r="O1729" s="129" t="e" cm="1">
        <f t="array" ref="O1729">_xlfn.XLOOKUP($A1729&amp;$Q$3,Data[Index]&amp;Data[Valid Test, Can be used for conformity (Y/N)],Data[l/100km])</f>
        <v>#N/A</v>
      </c>
      <c r="P1729" s="138">
        <f>_xlfn.XLOOKUP($A1729,Data[Index],Data[Comments])</f>
        <v>0</v>
      </c>
    </row>
    <row r="1730" spans="1:16" x14ac:dyDescent="0.2">
      <c r="A1730" s="129"/>
      <c r="B1730" s="129"/>
      <c r="C1730" s="129" t="e" cm="1">
        <f t="array" ref="C1730">_xlfn.XLOOKUP($A1730&amp;$Q$3&amp;$R$3,Data[Index]&amp;Data[Valid Test, Can be used for conformity (Y/N)]&amp;Data[Cycle],Data[Test Name])</f>
        <v>#N/A</v>
      </c>
      <c r="D1730" s="167" t="e" cm="1">
        <f t="array" ref="D1730">_xlfn.XLOOKUP($A1730&amp;$Q$3&amp;$R$3,Data[Index]&amp;Data[Valid Test, Can be used for conformity (Y/N)]&amp;Data[Cycle],Data[Mileage (Miles)])</f>
        <v>#N/A</v>
      </c>
      <c r="E1730" s="130" t="e" cm="1">
        <f t="array" ref="E1730">_xlfn.XLOOKUP($A1730&amp;$Q$3&amp;$R$3,Data[Index]&amp;Data[Valid Test, Can be used for conformity (Y/N)]&amp;Data[Cycle],Data[Date])</f>
        <v>#N/A</v>
      </c>
      <c r="F1730" s="129" t="e" cm="1">
        <f t="array" ref="F1730">_xlfn.XLOOKUP($A1730&amp;$Q$3&amp;$R$3,Data[Index]&amp;Data[Valid Test, Can be used for conformity (Y/N)]&amp;Data[Cycle],Data[CO/km (mg)])</f>
        <v>#N/A</v>
      </c>
      <c r="G1730" s="129" t="e" cm="1">
        <f t="array" ref="G1730">_xlfn.XLOOKUP($A1730&amp;$Q$3,Data[Index]&amp;Data[Valid Test, Can be used for conformity (Y/N)],Data[CO2/km (g)])</f>
        <v>#N/A</v>
      </c>
      <c r="H1730" s="129" t="e" cm="1">
        <f t="array" ref="H1730">_xlfn.XLOOKUP($A1730&amp;$Q$3,Data[Index]&amp;Data[Valid Test, Can be used for conformity (Y/N)],Data[THC/km (mg)])</f>
        <v>#N/A</v>
      </c>
      <c r="I1730" s="129" t="e" cm="1">
        <f t="array" ref="I1730">_xlfn.XLOOKUP($A1730&amp;$Q$3,Data[Index]&amp;Data[Valid Test, Can be used for conformity (Y/N)],Data[NOx/km (mg)])</f>
        <v>#N/A</v>
      </c>
      <c r="J1730" s="129" t="e" cm="1">
        <f t="array" ref="J1730">_xlfn.XLOOKUP($A1730&amp;$Q$3,Data[Index]&amp;Data[Valid Test, Can be used for conformity (Y/N)],Data[THC + NOx/km (mg)])</f>
        <v>#N/A</v>
      </c>
      <c r="K1730" s="142" t="e" cm="1">
        <f t="array" ref="K1730">_xlfn.XLOOKUP($A1730&amp;$Q$3,Data[Index]&amp;Data[Valid Test, Can be used for conformity (Y/N)],Data[PN/km ('#)])</f>
        <v>#N/A</v>
      </c>
      <c r="L1730" s="129" t="e" cm="1">
        <f t="array" ref="L1730">_xlfn.XLOOKUP($A1730&amp;$Q$3,Data[Index]&amp;Data[Valid Test, Can be used for conformity (Y/N)],Data[PM/km (mg)])</f>
        <v>#N/A</v>
      </c>
      <c r="M1730" s="126" t="e" cm="1">
        <f t="array" ref="M1730">_xlfn.XLOOKUP($A1730&amp;$Q$3,Data[Index]&amp;Data[Valid Test, Can be used for conformity (Y/N)],Data[CH4 (mg/km)])</f>
        <v>#N/A</v>
      </c>
      <c r="N1730" s="126" t="e" cm="1">
        <f t="array" ref="N1730">_xlfn.XLOOKUP($A1730&amp;$Q$3,Data[Index]&amp;Data[Valid Test, Can be used for conformity (Y/N)],Data[N20 (mg/km)])</f>
        <v>#N/A</v>
      </c>
      <c r="O1730" s="129" t="e" cm="1">
        <f t="array" ref="O1730">_xlfn.XLOOKUP($A1730&amp;$Q$3,Data[Index]&amp;Data[Valid Test, Can be used for conformity (Y/N)],Data[l/100km])</f>
        <v>#N/A</v>
      </c>
      <c r="P1730" s="138">
        <f>_xlfn.XLOOKUP($A1730,Data[Index],Data[Comments])</f>
        <v>0</v>
      </c>
    </row>
    <row r="1731" spans="1:16" x14ac:dyDescent="0.2">
      <c r="A1731" s="129"/>
      <c r="B1731" s="129"/>
      <c r="C1731" s="129" t="e" cm="1">
        <f t="array" ref="C1731">_xlfn.XLOOKUP($A1731&amp;$Q$3&amp;$R$3,Data[Index]&amp;Data[Valid Test, Can be used for conformity (Y/N)]&amp;Data[Cycle],Data[Test Name])</f>
        <v>#N/A</v>
      </c>
      <c r="D1731" s="167" t="e" cm="1">
        <f t="array" ref="D1731">_xlfn.XLOOKUP($A1731&amp;$Q$3&amp;$R$3,Data[Index]&amp;Data[Valid Test, Can be used for conformity (Y/N)]&amp;Data[Cycle],Data[Mileage (Miles)])</f>
        <v>#N/A</v>
      </c>
      <c r="E1731" s="130" t="e" cm="1">
        <f t="array" ref="E1731">_xlfn.XLOOKUP($A1731&amp;$Q$3&amp;$R$3,Data[Index]&amp;Data[Valid Test, Can be used for conformity (Y/N)]&amp;Data[Cycle],Data[Date])</f>
        <v>#N/A</v>
      </c>
      <c r="F1731" s="129" t="e" cm="1">
        <f t="array" ref="F1731">_xlfn.XLOOKUP($A1731&amp;$Q$3&amp;$R$3,Data[Index]&amp;Data[Valid Test, Can be used for conformity (Y/N)]&amp;Data[Cycle],Data[CO/km (mg)])</f>
        <v>#N/A</v>
      </c>
      <c r="G1731" s="129" t="e" cm="1">
        <f t="array" ref="G1731">_xlfn.XLOOKUP($A1731&amp;$Q$3,Data[Index]&amp;Data[Valid Test, Can be used for conformity (Y/N)],Data[CO2/km (g)])</f>
        <v>#N/A</v>
      </c>
      <c r="H1731" s="129" t="e" cm="1">
        <f t="array" ref="H1731">_xlfn.XLOOKUP($A1731&amp;$Q$3,Data[Index]&amp;Data[Valid Test, Can be used for conformity (Y/N)],Data[THC/km (mg)])</f>
        <v>#N/A</v>
      </c>
      <c r="I1731" s="129" t="e" cm="1">
        <f t="array" ref="I1731">_xlfn.XLOOKUP($A1731&amp;$Q$3,Data[Index]&amp;Data[Valid Test, Can be used for conformity (Y/N)],Data[NOx/km (mg)])</f>
        <v>#N/A</v>
      </c>
      <c r="J1731" s="129" t="e" cm="1">
        <f t="array" ref="J1731">_xlfn.XLOOKUP($A1731&amp;$Q$3,Data[Index]&amp;Data[Valid Test, Can be used for conformity (Y/N)],Data[THC + NOx/km (mg)])</f>
        <v>#N/A</v>
      </c>
      <c r="K1731" s="142" t="e" cm="1">
        <f t="array" ref="K1731">_xlfn.XLOOKUP($A1731&amp;$Q$3,Data[Index]&amp;Data[Valid Test, Can be used for conformity (Y/N)],Data[PN/km ('#)])</f>
        <v>#N/A</v>
      </c>
      <c r="L1731" s="129" t="e" cm="1">
        <f t="array" ref="L1731">_xlfn.XLOOKUP($A1731&amp;$Q$3,Data[Index]&amp;Data[Valid Test, Can be used for conformity (Y/N)],Data[PM/km (mg)])</f>
        <v>#N/A</v>
      </c>
      <c r="M1731" s="126" t="e" cm="1">
        <f t="array" ref="M1731">_xlfn.XLOOKUP($A1731&amp;$Q$3,Data[Index]&amp;Data[Valid Test, Can be used for conformity (Y/N)],Data[CH4 (mg/km)])</f>
        <v>#N/A</v>
      </c>
      <c r="N1731" s="126" t="e" cm="1">
        <f t="array" ref="N1731">_xlfn.XLOOKUP($A1731&amp;$Q$3,Data[Index]&amp;Data[Valid Test, Can be used for conformity (Y/N)],Data[N20 (mg/km)])</f>
        <v>#N/A</v>
      </c>
      <c r="O1731" s="129" t="e" cm="1">
        <f t="array" ref="O1731">_xlfn.XLOOKUP($A1731&amp;$Q$3,Data[Index]&amp;Data[Valid Test, Can be used for conformity (Y/N)],Data[l/100km])</f>
        <v>#N/A</v>
      </c>
      <c r="P1731" s="138" t="e">
        <f>_xlfn.XLOOKUP($A1731,Data[Index],Data[Comments])</f>
        <v>#N/A</v>
      </c>
    </row>
    <row r="1732" spans="1:16" x14ac:dyDescent="0.2">
      <c r="A1732" s="129"/>
      <c r="B1732" s="129"/>
      <c r="C1732" s="129" t="e" cm="1">
        <f t="array" ref="C1732">_xlfn.XLOOKUP($A1732&amp;$Q$3&amp;$R$3,Data[Index]&amp;Data[Valid Test, Can be used for conformity (Y/N)]&amp;Data[Cycle],Data[Test Name])</f>
        <v>#N/A</v>
      </c>
      <c r="D1732" s="167" t="e" cm="1">
        <f t="array" ref="D1732">_xlfn.XLOOKUP($A1732&amp;$Q$3&amp;$R$3,Data[Index]&amp;Data[Valid Test, Can be used for conformity (Y/N)]&amp;Data[Cycle],Data[Mileage (Miles)])</f>
        <v>#N/A</v>
      </c>
      <c r="E1732" s="130" t="e" cm="1">
        <f t="array" ref="E1732">_xlfn.XLOOKUP($A1732&amp;$Q$3&amp;$R$3,Data[Index]&amp;Data[Valid Test, Can be used for conformity (Y/N)]&amp;Data[Cycle],Data[Date])</f>
        <v>#N/A</v>
      </c>
      <c r="F1732" s="129" t="e" cm="1">
        <f t="array" ref="F1732">_xlfn.XLOOKUP($A1732&amp;$Q$3&amp;$R$3,Data[Index]&amp;Data[Valid Test, Can be used for conformity (Y/N)]&amp;Data[Cycle],Data[CO/km (mg)])</f>
        <v>#N/A</v>
      </c>
      <c r="G1732" s="129" t="e" cm="1">
        <f t="array" ref="G1732">_xlfn.XLOOKUP($A1732&amp;$Q$3,Data[Index]&amp;Data[Valid Test, Can be used for conformity (Y/N)],Data[CO2/km (g)])</f>
        <v>#N/A</v>
      </c>
      <c r="H1732" s="129" t="e" cm="1">
        <f t="array" ref="H1732">_xlfn.XLOOKUP($A1732&amp;$Q$3,Data[Index]&amp;Data[Valid Test, Can be used for conformity (Y/N)],Data[THC/km (mg)])</f>
        <v>#N/A</v>
      </c>
      <c r="I1732" s="129" t="e" cm="1">
        <f t="array" ref="I1732">_xlfn.XLOOKUP($A1732&amp;$Q$3,Data[Index]&amp;Data[Valid Test, Can be used for conformity (Y/N)],Data[NOx/km (mg)])</f>
        <v>#N/A</v>
      </c>
      <c r="J1732" s="129" t="e" cm="1">
        <f t="array" ref="J1732">_xlfn.XLOOKUP($A1732&amp;$Q$3,Data[Index]&amp;Data[Valid Test, Can be used for conformity (Y/N)],Data[THC + NOx/km (mg)])</f>
        <v>#N/A</v>
      </c>
      <c r="K1732" s="142" t="e" cm="1">
        <f t="array" ref="K1732">_xlfn.XLOOKUP($A1732&amp;$Q$3,Data[Index]&amp;Data[Valid Test, Can be used for conformity (Y/N)],Data[PN/km ('#)])</f>
        <v>#N/A</v>
      </c>
      <c r="L1732" s="129" t="e" cm="1">
        <f t="array" ref="L1732">_xlfn.XLOOKUP($A1732&amp;$Q$3,Data[Index]&amp;Data[Valid Test, Can be used for conformity (Y/N)],Data[PM/km (mg)])</f>
        <v>#N/A</v>
      </c>
      <c r="M1732" s="126" t="e" cm="1">
        <f t="array" ref="M1732">_xlfn.XLOOKUP($A1732&amp;$Q$3,Data[Index]&amp;Data[Valid Test, Can be used for conformity (Y/N)],Data[CH4 (mg/km)])</f>
        <v>#N/A</v>
      </c>
      <c r="N1732" s="126" t="e" cm="1">
        <f t="array" ref="N1732">_xlfn.XLOOKUP($A1732&amp;$Q$3,Data[Index]&amp;Data[Valid Test, Can be used for conformity (Y/N)],Data[N20 (mg/km)])</f>
        <v>#N/A</v>
      </c>
      <c r="O1732" s="129" t="e" cm="1">
        <f t="array" ref="O1732">_xlfn.XLOOKUP($A1732&amp;$Q$3,Data[Index]&amp;Data[Valid Test, Can be used for conformity (Y/N)],Data[l/100km])</f>
        <v>#N/A</v>
      </c>
      <c r="P1732" s="138">
        <f>_xlfn.XLOOKUP($A1732,Data[Index],Data[Comments])</f>
        <v>0</v>
      </c>
    </row>
    <row r="1733" spans="1:16" x14ac:dyDescent="0.2">
      <c r="A1733" s="129"/>
      <c r="B1733" s="129"/>
      <c r="C1733" s="129" t="e" cm="1">
        <f t="array" ref="C1733">_xlfn.XLOOKUP($A1733&amp;$Q$3&amp;$R$3,Data[Index]&amp;Data[Valid Test, Can be used for conformity (Y/N)]&amp;Data[Cycle],Data[Test Name])</f>
        <v>#N/A</v>
      </c>
      <c r="D1733" s="167" t="e" cm="1">
        <f t="array" ref="D1733">_xlfn.XLOOKUP($A1733&amp;$Q$3&amp;$R$3,Data[Index]&amp;Data[Valid Test, Can be used for conformity (Y/N)]&amp;Data[Cycle],Data[Mileage (Miles)])</f>
        <v>#N/A</v>
      </c>
      <c r="E1733" s="130" t="e" cm="1">
        <f t="array" ref="E1733">_xlfn.XLOOKUP($A1733&amp;$Q$3&amp;$R$3,Data[Index]&amp;Data[Valid Test, Can be used for conformity (Y/N)]&amp;Data[Cycle],Data[Date])</f>
        <v>#N/A</v>
      </c>
      <c r="F1733" s="129" t="e" cm="1">
        <f t="array" ref="F1733">_xlfn.XLOOKUP($A1733&amp;$Q$3&amp;$R$3,Data[Index]&amp;Data[Valid Test, Can be used for conformity (Y/N)]&amp;Data[Cycle],Data[CO/km (mg)])</f>
        <v>#N/A</v>
      </c>
      <c r="G1733" s="129" t="e" cm="1">
        <f t="array" ref="G1733">_xlfn.XLOOKUP($A1733&amp;$Q$3,Data[Index]&amp;Data[Valid Test, Can be used for conformity (Y/N)],Data[CO2/km (g)])</f>
        <v>#N/A</v>
      </c>
      <c r="H1733" s="129" t="e" cm="1">
        <f t="array" ref="H1733">_xlfn.XLOOKUP($A1733&amp;$Q$3,Data[Index]&amp;Data[Valid Test, Can be used for conformity (Y/N)],Data[THC/km (mg)])</f>
        <v>#N/A</v>
      </c>
      <c r="I1733" s="129" t="e" cm="1">
        <f t="array" ref="I1733">_xlfn.XLOOKUP($A1733&amp;$Q$3,Data[Index]&amp;Data[Valid Test, Can be used for conformity (Y/N)],Data[NOx/km (mg)])</f>
        <v>#N/A</v>
      </c>
      <c r="J1733" s="129" t="e" cm="1">
        <f t="array" ref="J1733">_xlfn.XLOOKUP($A1733&amp;$Q$3,Data[Index]&amp;Data[Valid Test, Can be used for conformity (Y/N)],Data[THC + NOx/km (mg)])</f>
        <v>#N/A</v>
      </c>
      <c r="K1733" s="142" t="e" cm="1">
        <f t="array" ref="K1733">_xlfn.XLOOKUP($A1733&amp;$Q$3,Data[Index]&amp;Data[Valid Test, Can be used for conformity (Y/N)],Data[PN/km ('#)])</f>
        <v>#N/A</v>
      </c>
      <c r="L1733" s="129" t="e" cm="1">
        <f t="array" ref="L1733">_xlfn.XLOOKUP($A1733&amp;$Q$3,Data[Index]&amp;Data[Valid Test, Can be used for conformity (Y/N)],Data[PM/km (mg)])</f>
        <v>#N/A</v>
      </c>
      <c r="M1733" s="126" t="e" cm="1">
        <f t="array" ref="M1733">_xlfn.XLOOKUP($A1733&amp;$Q$3,Data[Index]&amp;Data[Valid Test, Can be used for conformity (Y/N)],Data[CH4 (mg/km)])</f>
        <v>#N/A</v>
      </c>
      <c r="N1733" s="126" t="e" cm="1">
        <f t="array" ref="N1733">_xlfn.XLOOKUP($A1733&amp;$Q$3,Data[Index]&amp;Data[Valid Test, Can be used for conformity (Y/N)],Data[N20 (mg/km)])</f>
        <v>#N/A</v>
      </c>
      <c r="O1733" s="129" t="e" cm="1">
        <f t="array" ref="O1733">_xlfn.XLOOKUP($A1733&amp;$Q$3,Data[Index]&amp;Data[Valid Test, Can be used for conformity (Y/N)],Data[l/100km])</f>
        <v>#N/A</v>
      </c>
      <c r="P1733" s="138">
        <f>_xlfn.XLOOKUP($A1733,Data[Index],Data[Comments])</f>
        <v>0</v>
      </c>
    </row>
    <row r="1734" spans="1:16" x14ac:dyDescent="0.2">
      <c r="A1734" s="129"/>
      <c r="B1734" s="129"/>
      <c r="C1734" s="129" t="e" cm="1">
        <f t="array" ref="C1734">_xlfn.XLOOKUP($A1734&amp;$Q$3&amp;$R$3,Data[Index]&amp;Data[Valid Test, Can be used for conformity (Y/N)]&amp;Data[Cycle],Data[Test Name])</f>
        <v>#N/A</v>
      </c>
      <c r="D1734" s="167" t="e" cm="1">
        <f t="array" ref="D1734">_xlfn.XLOOKUP($A1734&amp;$Q$3&amp;$R$3,Data[Index]&amp;Data[Valid Test, Can be used for conformity (Y/N)]&amp;Data[Cycle],Data[Mileage (Miles)])</f>
        <v>#N/A</v>
      </c>
      <c r="E1734" s="130" t="e" cm="1">
        <f t="array" ref="E1734">_xlfn.XLOOKUP($A1734&amp;$Q$3&amp;$R$3,Data[Index]&amp;Data[Valid Test, Can be used for conformity (Y/N)]&amp;Data[Cycle],Data[Date])</f>
        <v>#N/A</v>
      </c>
      <c r="F1734" s="129" t="e" cm="1">
        <f t="array" ref="F1734">_xlfn.XLOOKUP($A1734&amp;$Q$3&amp;$R$3,Data[Index]&amp;Data[Valid Test, Can be used for conformity (Y/N)]&amp;Data[Cycle],Data[CO/km (mg)])</f>
        <v>#N/A</v>
      </c>
      <c r="G1734" s="129" t="e" cm="1">
        <f t="array" ref="G1734">_xlfn.XLOOKUP($A1734&amp;$Q$3,Data[Index]&amp;Data[Valid Test, Can be used for conformity (Y/N)],Data[CO2/km (g)])</f>
        <v>#N/A</v>
      </c>
      <c r="H1734" s="129" t="e" cm="1">
        <f t="array" ref="H1734">_xlfn.XLOOKUP($A1734&amp;$Q$3,Data[Index]&amp;Data[Valid Test, Can be used for conformity (Y/N)],Data[THC/km (mg)])</f>
        <v>#N/A</v>
      </c>
      <c r="I1734" s="129" t="e" cm="1">
        <f t="array" ref="I1734">_xlfn.XLOOKUP($A1734&amp;$Q$3,Data[Index]&amp;Data[Valid Test, Can be used for conformity (Y/N)],Data[NOx/km (mg)])</f>
        <v>#N/A</v>
      </c>
      <c r="J1734" s="129" t="e" cm="1">
        <f t="array" ref="J1734">_xlfn.XLOOKUP($A1734&amp;$Q$3,Data[Index]&amp;Data[Valid Test, Can be used for conformity (Y/N)],Data[THC + NOx/km (mg)])</f>
        <v>#N/A</v>
      </c>
      <c r="K1734" s="142" t="e" cm="1">
        <f t="array" ref="K1734">_xlfn.XLOOKUP($A1734&amp;$Q$3,Data[Index]&amp;Data[Valid Test, Can be used for conformity (Y/N)],Data[PN/km ('#)])</f>
        <v>#N/A</v>
      </c>
      <c r="L1734" s="129" t="e" cm="1">
        <f t="array" ref="L1734">_xlfn.XLOOKUP($A1734&amp;$Q$3,Data[Index]&amp;Data[Valid Test, Can be used for conformity (Y/N)],Data[PM/km (mg)])</f>
        <v>#N/A</v>
      </c>
      <c r="M1734" s="126" t="e" cm="1">
        <f t="array" ref="M1734">_xlfn.XLOOKUP($A1734&amp;$Q$3,Data[Index]&amp;Data[Valid Test, Can be used for conformity (Y/N)],Data[CH4 (mg/km)])</f>
        <v>#N/A</v>
      </c>
      <c r="N1734" s="126" t="e" cm="1">
        <f t="array" ref="N1734">_xlfn.XLOOKUP($A1734&amp;$Q$3,Data[Index]&amp;Data[Valid Test, Can be used for conformity (Y/N)],Data[N20 (mg/km)])</f>
        <v>#N/A</v>
      </c>
      <c r="O1734" s="129" t="e" cm="1">
        <f t="array" ref="O1734">_xlfn.XLOOKUP($A1734&amp;$Q$3,Data[Index]&amp;Data[Valid Test, Can be used for conformity (Y/N)],Data[l/100km])</f>
        <v>#N/A</v>
      </c>
      <c r="P1734" s="138" t="e">
        <f>_xlfn.XLOOKUP($A1734,Data[Index],Data[Comments])</f>
        <v>#N/A</v>
      </c>
    </row>
    <row r="1735" spans="1:16" x14ac:dyDescent="0.2">
      <c r="A1735" s="129"/>
      <c r="B1735" s="129"/>
      <c r="C1735" s="129" t="e" cm="1">
        <f t="array" ref="C1735">_xlfn.XLOOKUP($A1735&amp;$Q$3&amp;$R$3,Data[Index]&amp;Data[Valid Test, Can be used for conformity (Y/N)]&amp;Data[Cycle],Data[Test Name])</f>
        <v>#N/A</v>
      </c>
      <c r="D1735" s="167" t="e" cm="1">
        <f t="array" ref="D1735">_xlfn.XLOOKUP($A1735&amp;$Q$3&amp;$R$3,Data[Index]&amp;Data[Valid Test, Can be used for conformity (Y/N)]&amp;Data[Cycle],Data[Mileage (Miles)])</f>
        <v>#N/A</v>
      </c>
      <c r="E1735" s="130" t="e" cm="1">
        <f t="array" ref="E1735">_xlfn.XLOOKUP($A1735&amp;$Q$3&amp;$R$3,Data[Index]&amp;Data[Valid Test, Can be used for conformity (Y/N)]&amp;Data[Cycle],Data[Date])</f>
        <v>#N/A</v>
      </c>
      <c r="F1735" s="129" t="e" cm="1">
        <f t="array" ref="F1735">_xlfn.XLOOKUP($A1735&amp;$Q$3&amp;$R$3,Data[Index]&amp;Data[Valid Test, Can be used for conformity (Y/N)]&amp;Data[Cycle],Data[CO/km (mg)])</f>
        <v>#N/A</v>
      </c>
      <c r="G1735" s="129" t="e" cm="1">
        <f t="array" ref="G1735">_xlfn.XLOOKUP($A1735&amp;$Q$3,Data[Index]&amp;Data[Valid Test, Can be used for conformity (Y/N)],Data[CO2/km (g)])</f>
        <v>#N/A</v>
      </c>
      <c r="H1735" s="129" t="e" cm="1">
        <f t="array" ref="H1735">_xlfn.XLOOKUP($A1735&amp;$Q$3,Data[Index]&amp;Data[Valid Test, Can be used for conformity (Y/N)],Data[THC/km (mg)])</f>
        <v>#N/A</v>
      </c>
      <c r="I1735" s="129" t="e" cm="1">
        <f t="array" ref="I1735">_xlfn.XLOOKUP($A1735&amp;$Q$3,Data[Index]&amp;Data[Valid Test, Can be used for conformity (Y/N)],Data[NOx/km (mg)])</f>
        <v>#N/A</v>
      </c>
      <c r="J1735" s="129" t="e" cm="1">
        <f t="array" ref="J1735">_xlfn.XLOOKUP($A1735&amp;$Q$3,Data[Index]&amp;Data[Valid Test, Can be used for conformity (Y/N)],Data[THC + NOx/km (mg)])</f>
        <v>#N/A</v>
      </c>
      <c r="K1735" s="142" t="e" cm="1">
        <f t="array" ref="K1735">_xlfn.XLOOKUP($A1735&amp;$Q$3,Data[Index]&amp;Data[Valid Test, Can be used for conformity (Y/N)],Data[PN/km ('#)])</f>
        <v>#N/A</v>
      </c>
      <c r="L1735" s="129" t="e" cm="1">
        <f t="array" ref="L1735">_xlfn.XLOOKUP($A1735&amp;$Q$3,Data[Index]&amp;Data[Valid Test, Can be used for conformity (Y/N)],Data[PM/km (mg)])</f>
        <v>#N/A</v>
      </c>
      <c r="M1735" s="126" t="e" cm="1">
        <f t="array" ref="M1735">_xlfn.XLOOKUP($A1735&amp;$Q$3,Data[Index]&amp;Data[Valid Test, Can be used for conformity (Y/N)],Data[CH4 (mg/km)])</f>
        <v>#N/A</v>
      </c>
      <c r="N1735" s="126" t="e" cm="1">
        <f t="array" ref="N1735">_xlfn.XLOOKUP($A1735&amp;$Q$3,Data[Index]&amp;Data[Valid Test, Can be used for conformity (Y/N)],Data[N20 (mg/km)])</f>
        <v>#N/A</v>
      </c>
      <c r="O1735" s="129" t="e" cm="1">
        <f t="array" ref="O1735">_xlfn.XLOOKUP($A1735&amp;$Q$3,Data[Index]&amp;Data[Valid Test, Can be used for conformity (Y/N)],Data[l/100km])</f>
        <v>#N/A</v>
      </c>
      <c r="P1735" s="138" t="e">
        <f>_xlfn.XLOOKUP($A1735,Data[Index],Data[Comments])</f>
        <v>#N/A</v>
      </c>
    </row>
    <row r="1736" spans="1:16" x14ac:dyDescent="0.2">
      <c r="A1736" s="129"/>
      <c r="B1736" s="129"/>
      <c r="C1736" s="129" t="e" cm="1">
        <f t="array" ref="C1736">_xlfn.XLOOKUP($A1736&amp;$Q$3&amp;$R$3,Data[Index]&amp;Data[Valid Test, Can be used for conformity (Y/N)]&amp;Data[Cycle],Data[Test Name])</f>
        <v>#N/A</v>
      </c>
      <c r="D1736" s="167" t="e" cm="1">
        <f t="array" ref="D1736">_xlfn.XLOOKUP($A1736&amp;$Q$3&amp;$R$3,Data[Index]&amp;Data[Valid Test, Can be used for conformity (Y/N)]&amp;Data[Cycle],Data[Mileage (Miles)])</f>
        <v>#N/A</v>
      </c>
      <c r="E1736" s="130" t="e" cm="1">
        <f t="array" ref="E1736">_xlfn.XLOOKUP($A1736&amp;$Q$3&amp;$R$3,Data[Index]&amp;Data[Valid Test, Can be used for conformity (Y/N)]&amp;Data[Cycle],Data[Date])</f>
        <v>#N/A</v>
      </c>
      <c r="F1736" s="129" t="e" cm="1">
        <f t="array" ref="F1736">_xlfn.XLOOKUP($A1736&amp;$Q$3&amp;$R$3,Data[Index]&amp;Data[Valid Test, Can be used for conformity (Y/N)]&amp;Data[Cycle],Data[CO/km (mg)])</f>
        <v>#N/A</v>
      </c>
      <c r="G1736" s="129" t="e" cm="1">
        <f t="array" ref="G1736">_xlfn.XLOOKUP($A1736&amp;$Q$3,Data[Index]&amp;Data[Valid Test, Can be used for conformity (Y/N)],Data[CO2/km (g)])</f>
        <v>#N/A</v>
      </c>
      <c r="H1736" s="129" t="e" cm="1">
        <f t="array" ref="H1736">_xlfn.XLOOKUP($A1736&amp;$Q$3,Data[Index]&amp;Data[Valid Test, Can be used for conformity (Y/N)],Data[THC/km (mg)])</f>
        <v>#N/A</v>
      </c>
      <c r="I1736" s="129" t="e" cm="1">
        <f t="array" ref="I1736">_xlfn.XLOOKUP($A1736&amp;$Q$3,Data[Index]&amp;Data[Valid Test, Can be used for conformity (Y/N)],Data[NOx/km (mg)])</f>
        <v>#N/A</v>
      </c>
      <c r="J1736" s="129" t="e" cm="1">
        <f t="array" ref="J1736">_xlfn.XLOOKUP($A1736&amp;$Q$3,Data[Index]&amp;Data[Valid Test, Can be used for conformity (Y/N)],Data[THC + NOx/km (mg)])</f>
        <v>#N/A</v>
      </c>
      <c r="K1736" s="142" t="e" cm="1">
        <f t="array" ref="K1736">_xlfn.XLOOKUP($A1736&amp;$Q$3,Data[Index]&amp;Data[Valid Test, Can be used for conformity (Y/N)],Data[PN/km ('#)])</f>
        <v>#N/A</v>
      </c>
      <c r="L1736" s="129" t="e" cm="1">
        <f t="array" ref="L1736">_xlfn.XLOOKUP($A1736&amp;$Q$3,Data[Index]&amp;Data[Valid Test, Can be used for conformity (Y/N)],Data[PM/km (mg)])</f>
        <v>#N/A</v>
      </c>
      <c r="M1736" s="126" t="e" cm="1">
        <f t="array" ref="M1736">_xlfn.XLOOKUP($A1736&amp;$Q$3,Data[Index]&amp;Data[Valid Test, Can be used for conformity (Y/N)],Data[CH4 (mg/km)])</f>
        <v>#N/A</v>
      </c>
      <c r="N1736" s="126" t="e" cm="1">
        <f t="array" ref="N1736">_xlfn.XLOOKUP($A1736&amp;$Q$3,Data[Index]&amp;Data[Valid Test, Can be used for conformity (Y/N)],Data[N20 (mg/km)])</f>
        <v>#N/A</v>
      </c>
      <c r="O1736" s="129" t="e" cm="1">
        <f t="array" ref="O1736">_xlfn.XLOOKUP($A1736&amp;$Q$3,Data[Index]&amp;Data[Valid Test, Can be used for conformity (Y/N)],Data[l/100km])</f>
        <v>#N/A</v>
      </c>
      <c r="P1736" s="138" t="e">
        <f>_xlfn.XLOOKUP($A1736,Data[Index],Data[Comments])</f>
        <v>#N/A</v>
      </c>
    </row>
    <row r="1737" spans="1:16" x14ac:dyDescent="0.2">
      <c r="A1737" s="129"/>
      <c r="B1737" s="129"/>
      <c r="C1737" s="129" t="e" cm="1">
        <f t="array" ref="C1737">_xlfn.XLOOKUP($A1737&amp;$Q$3&amp;$R$3,Data[Index]&amp;Data[Valid Test, Can be used for conformity (Y/N)]&amp;Data[Cycle],Data[Test Name])</f>
        <v>#N/A</v>
      </c>
      <c r="D1737" s="167" t="e" cm="1">
        <f t="array" ref="D1737">_xlfn.XLOOKUP($A1737&amp;$Q$3&amp;$R$3,Data[Index]&amp;Data[Valid Test, Can be used for conformity (Y/N)]&amp;Data[Cycle],Data[Mileage (Miles)])</f>
        <v>#N/A</v>
      </c>
      <c r="E1737" s="130" t="e" cm="1">
        <f t="array" ref="E1737">_xlfn.XLOOKUP($A1737&amp;$Q$3&amp;$R$3,Data[Index]&amp;Data[Valid Test, Can be used for conformity (Y/N)]&amp;Data[Cycle],Data[Date])</f>
        <v>#N/A</v>
      </c>
      <c r="F1737" s="129" t="e" cm="1">
        <f t="array" ref="F1737">_xlfn.XLOOKUP($A1737&amp;$Q$3&amp;$R$3,Data[Index]&amp;Data[Valid Test, Can be used for conformity (Y/N)]&amp;Data[Cycle],Data[CO/km (mg)])</f>
        <v>#N/A</v>
      </c>
      <c r="G1737" s="129" t="e" cm="1">
        <f t="array" ref="G1737">_xlfn.XLOOKUP($A1737&amp;$Q$3,Data[Index]&amp;Data[Valid Test, Can be used for conformity (Y/N)],Data[CO2/km (g)])</f>
        <v>#N/A</v>
      </c>
      <c r="H1737" s="129" t="e" cm="1">
        <f t="array" ref="H1737">_xlfn.XLOOKUP($A1737&amp;$Q$3,Data[Index]&amp;Data[Valid Test, Can be used for conformity (Y/N)],Data[THC/km (mg)])</f>
        <v>#N/A</v>
      </c>
      <c r="I1737" s="129" t="e" cm="1">
        <f t="array" ref="I1737">_xlfn.XLOOKUP($A1737&amp;$Q$3,Data[Index]&amp;Data[Valid Test, Can be used for conformity (Y/N)],Data[NOx/km (mg)])</f>
        <v>#N/A</v>
      </c>
      <c r="J1737" s="129" t="e" cm="1">
        <f t="array" ref="J1737">_xlfn.XLOOKUP($A1737&amp;$Q$3,Data[Index]&amp;Data[Valid Test, Can be used for conformity (Y/N)],Data[THC + NOx/km (mg)])</f>
        <v>#N/A</v>
      </c>
      <c r="K1737" s="142" t="e" cm="1">
        <f t="array" ref="K1737">_xlfn.XLOOKUP($A1737&amp;$Q$3,Data[Index]&amp;Data[Valid Test, Can be used for conformity (Y/N)],Data[PN/km ('#)])</f>
        <v>#N/A</v>
      </c>
      <c r="L1737" s="129" t="e" cm="1">
        <f t="array" ref="L1737">_xlfn.XLOOKUP($A1737&amp;$Q$3,Data[Index]&amp;Data[Valid Test, Can be used for conformity (Y/N)],Data[PM/km (mg)])</f>
        <v>#N/A</v>
      </c>
      <c r="M1737" s="126" t="e" cm="1">
        <f t="array" ref="M1737">_xlfn.XLOOKUP($A1737&amp;$Q$3,Data[Index]&amp;Data[Valid Test, Can be used for conformity (Y/N)],Data[CH4 (mg/km)])</f>
        <v>#N/A</v>
      </c>
      <c r="N1737" s="126" t="e" cm="1">
        <f t="array" ref="N1737">_xlfn.XLOOKUP($A1737&amp;$Q$3,Data[Index]&amp;Data[Valid Test, Can be used for conformity (Y/N)],Data[N20 (mg/km)])</f>
        <v>#N/A</v>
      </c>
      <c r="O1737" s="129" t="e" cm="1">
        <f t="array" ref="O1737">_xlfn.XLOOKUP($A1737&amp;$Q$3,Data[Index]&amp;Data[Valid Test, Can be used for conformity (Y/N)],Data[l/100km])</f>
        <v>#N/A</v>
      </c>
      <c r="P1737" s="138">
        <f>_xlfn.XLOOKUP($A1737,Data[Index],Data[Comments])</f>
        <v>0</v>
      </c>
    </row>
    <row r="1738" spans="1:16" x14ac:dyDescent="0.2">
      <c r="A1738" s="129"/>
      <c r="B1738" s="129"/>
      <c r="C1738" s="129" t="e" cm="1">
        <f t="array" ref="C1738">_xlfn.XLOOKUP($A1738&amp;$Q$3&amp;$R$3,Data[Index]&amp;Data[Valid Test, Can be used for conformity (Y/N)]&amp;Data[Cycle],Data[Test Name])</f>
        <v>#N/A</v>
      </c>
      <c r="D1738" s="167" t="e" cm="1">
        <f t="array" ref="D1738">_xlfn.XLOOKUP($A1738&amp;$Q$3&amp;$R$3,Data[Index]&amp;Data[Valid Test, Can be used for conformity (Y/N)]&amp;Data[Cycle],Data[Mileage (Miles)])</f>
        <v>#N/A</v>
      </c>
      <c r="E1738" s="130" t="e" cm="1">
        <f t="array" ref="E1738">_xlfn.XLOOKUP($A1738&amp;$Q$3&amp;$R$3,Data[Index]&amp;Data[Valid Test, Can be used for conformity (Y/N)]&amp;Data[Cycle],Data[Date])</f>
        <v>#N/A</v>
      </c>
      <c r="F1738" s="129" t="e" cm="1">
        <f t="array" ref="F1738">_xlfn.XLOOKUP($A1738&amp;$Q$3&amp;$R$3,Data[Index]&amp;Data[Valid Test, Can be used for conformity (Y/N)]&amp;Data[Cycle],Data[CO/km (mg)])</f>
        <v>#N/A</v>
      </c>
      <c r="G1738" s="129" t="e" cm="1">
        <f t="array" ref="G1738">_xlfn.XLOOKUP($A1738&amp;$Q$3,Data[Index]&amp;Data[Valid Test, Can be used for conformity (Y/N)],Data[CO2/km (g)])</f>
        <v>#N/A</v>
      </c>
      <c r="H1738" s="129" t="e" cm="1">
        <f t="array" ref="H1738">_xlfn.XLOOKUP($A1738&amp;$Q$3,Data[Index]&amp;Data[Valid Test, Can be used for conformity (Y/N)],Data[THC/km (mg)])</f>
        <v>#N/A</v>
      </c>
      <c r="I1738" s="129" t="e" cm="1">
        <f t="array" ref="I1738">_xlfn.XLOOKUP($A1738&amp;$Q$3,Data[Index]&amp;Data[Valid Test, Can be used for conformity (Y/N)],Data[NOx/km (mg)])</f>
        <v>#N/A</v>
      </c>
      <c r="J1738" s="129" t="e" cm="1">
        <f t="array" ref="J1738">_xlfn.XLOOKUP($A1738&amp;$Q$3,Data[Index]&amp;Data[Valid Test, Can be used for conformity (Y/N)],Data[THC + NOx/km (mg)])</f>
        <v>#N/A</v>
      </c>
      <c r="K1738" s="142" t="e" cm="1">
        <f t="array" ref="K1738">_xlfn.XLOOKUP($A1738&amp;$Q$3,Data[Index]&amp;Data[Valid Test, Can be used for conformity (Y/N)],Data[PN/km ('#)])</f>
        <v>#N/A</v>
      </c>
      <c r="L1738" s="129" t="e" cm="1">
        <f t="array" ref="L1738">_xlfn.XLOOKUP($A1738&amp;$Q$3,Data[Index]&amp;Data[Valid Test, Can be used for conformity (Y/N)],Data[PM/km (mg)])</f>
        <v>#N/A</v>
      </c>
      <c r="M1738" s="126" t="e" cm="1">
        <f t="array" ref="M1738">_xlfn.XLOOKUP($A1738&amp;$Q$3,Data[Index]&amp;Data[Valid Test, Can be used for conformity (Y/N)],Data[CH4 (mg/km)])</f>
        <v>#N/A</v>
      </c>
      <c r="N1738" s="126" t="e" cm="1">
        <f t="array" ref="N1738">_xlfn.XLOOKUP($A1738&amp;$Q$3,Data[Index]&amp;Data[Valid Test, Can be used for conformity (Y/N)],Data[N20 (mg/km)])</f>
        <v>#N/A</v>
      </c>
      <c r="O1738" s="129" t="e" cm="1">
        <f t="array" ref="O1738">_xlfn.XLOOKUP($A1738&amp;$Q$3,Data[Index]&amp;Data[Valid Test, Can be used for conformity (Y/N)],Data[l/100km])</f>
        <v>#N/A</v>
      </c>
      <c r="P1738" s="138">
        <f>_xlfn.XLOOKUP($A1738,Data[Index],Data[Comments])</f>
        <v>0</v>
      </c>
    </row>
    <row r="1739" spans="1:16" x14ac:dyDescent="0.2">
      <c r="A1739" s="129"/>
      <c r="B1739" s="129"/>
      <c r="C1739" s="129" t="e" cm="1">
        <f t="array" ref="C1739">_xlfn.XLOOKUP($A1739&amp;$Q$3&amp;$R$3,Data[Index]&amp;Data[Valid Test, Can be used for conformity (Y/N)]&amp;Data[Cycle],Data[Test Name])</f>
        <v>#N/A</v>
      </c>
      <c r="D1739" s="167" t="e" cm="1">
        <f t="array" ref="D1739">_xlfn.XLOOKUP($A1739&amp;$Q$3&amp;$R$3,Data[Index]&amp;Data[Valid Test, Can be used for conformity (Y/N)]&amp;Data[Cycle],Data[Mileage (Miles)])</f>
        <v>#N/A</v>
      </c>
      <c r="E1739" s="130" t="e" cm="1">
        <f t="array" ref="E1739">_xlfn.XLOOKUP($A1739&amp;$Q$3&amp;$R$3,Data[Index]&amp;Data[Valid Test, Can be used for conformity (Y/N)]&amp;Data[Cycle],Data[Date])</f>
        <v>#N/A</v>
      </c>
      <c r="F1739" s="129" t="e" cm="1">
        <f t="array" ref="F1739">_xlfn.XLOOKUP($A1739&amp;$Q$3&amp;$R$3,Data[Index]&amp;Data[Valid Test, Can be used for conformity (Y/N)]&amp;Data[Cycle],Data[CO/km (mg)])</f>
        <v>#N/A</v>
      </c>
      <c r="G1739" s="129" t="e" cm="1">
        <f t="array" ref="G1739">_xlfn.XLOOKUP($A1739&amp;$Q$3,Data[Index]&amp;Data[Valid Test, Can be used for conformity (Y/N)],Data[CO2/km (g)])</f>
        <v>#N/A</v>
      </c>
      <c r="H1739" s="129" t="e" cm="1">
        <f t="array" ref="H1739">_xlfn.XLOOKUP($A1739&amp;$Q$3,Data[Index]&amp;Data[Valid Test, Can be used for conformity (Y/N)],Data[THC/km (mg)])</f>
        <v>#N/A</v>
      </c>
      <c r="I1739" s="129" t="e" cm="1">
        <f t="array" ref="I1739">_xlfn.XLOOKUP($A1739&amp;$Q$3,Data[Index]&amp;Data[Valid Test, Can be used for conformity (Y/N)],Data[NOx/km (mg)])</f>
        <v>#N/A</v>
      </c>
      <c r="J1739" s="129" t="e" cm="1">
        <f t="array" ref="J1739">_xlfn.XLOOKUP($A1739&amp;$Q$3,Data[Index]&amp;Data[Valid Test, Can be used for conformity (Y/N)],Data[THC + NOx/km (mg)])</f>
        <v>#N/A</v>
      </c>
      <c r="K1739" s="142" t="e" cm="1">
        <f t="array" ref="K1739">_xlfn.XLOOKUP($A1739&amp;$Q$3,Data[Index]&amp;Data[Valid Test, Can be used for conformity (Y/N)],Data[PN/km ('#)])</f>
        <v>#N/A</v>
      </c>
      <c r="L1739" s="129" t="e" cm="1">
        <f t="array" ref="L1739">_xlfn.XLOOKUP($A1739&amp;$Q$3,Data[Index]&amp;Data[Valid Test, Can be used for conformity (Y/N)],Data[PM/km (mg)])</f>
        <v>#N/A</v>
      </c>
      <c r="M1739" s="126" t="e" cm="1">
        <f t="array" ref="M1739">_xlfn.XLOOKUP($A1739&amp;$Q$3,Data[Index]&amp;Data[Valid Test, Can be used for conformity (Y/N)],Data[CH4 (mg/km)])</f>
        <v>#N/A</v>
      </c>
      <c r="N1739" s="126" t="e" cm="1">
        <f t="array" ref="N1739">_xlfn.XLOOKUP($A1739&amp;$Q$3,Data[Index]&amp;Data[Valid Test, Can be used for conformity (Y/N)],Data[N20 (mg/km)])</f>
        <v>#N/A</v>
      </c>
      <c r="O1739" s="129" t="e" cm="1">
        <f t="array" ref="O1739">_xlfn.XLOOKUP($A1739&amp;$Q$3,Data[Index]&amp;Data[Valid Test, Can be used for conformity (Y/N)],Data[l/100km])</f>
        <v>#N/A</v>
      </c>
      <c r="P1739" s="138" t="e">
        <f>_xlfn.XLOOKUP($A1739,Data[Index],Data[Comments])</f>
        <v>#N/A</v>
      </c>
    </row>
    <row r="1740" spans="1:16" x14ac:dyDescent="0.2">
      <c r="A1740" s="129"/>
      <c r="B1740" s="129"/>
      <c r="C1740" s="129" t="e" cm="1">
        <f t="array" ref="C1740">_xlfn.XLOOKUP($A1740&amp;$Q$3&amp;$R$3,Data[Index]&amp;Data[Valid Test, Can be used for conformity (Y/N)]&amp;Data[Cycle],Data[Test Name])</f>
        <v>#N/A</v>
      </c>
      <c r="D1740" s="167" t="e" cm="1">
        <f t="array" ref="D1740">_xlfn.XLOOKUP($A1740&amp;$Q$3&amp;$R$3,Data[Index]&amp;Data[Valid Test, Can be used for conformity (Y/N)]&amp;Data[Cycle],Data[Mileage (Miles)])</f>
        <v>#N/A</v>
      </c>
      <c r="E1740" s="130" t="e" cm="1">
        <f t="array" ref="E1740">_xlfn.XLOOKUP($A1740&amp;$Q$3&amp;$R$3,Data[Index]&amp;Data[Valid Test, Can be used for conformity (Y/N)]&amp;Data[Cycle],Data[Date])</f>
        <v>#N/A</v>
      </c>
      <c r="F1740" s="129" t="e" cm="1">
        <f t="array" ref="F1740">_xlfn.XLOOKUP($A1740&amp;$Q$3&amp;$R$3,Data[Index]&amp;Data[Valid Test, Can be used for conformity (Y/N)]&amp;Data[Cycle],Data[CO/km (mg)])</f>
        <v>#N/A</v>
      </c>
      <c r="G1740" s="129" t="e" cm="1">
        <f t="array" ref="G1740">_xlfn.XLOOKUP($A1740&amp;$Q$3,Data[Index]&amp;Data[Valid Test, Can be used for conformity (Y/N)],Data[CO2/km (g)])</f>
        <v>#N/A</v>
      </c>
      <c r="H1740" s="129" t="e" cm="1">
        <f t="array" ref="H1740">_xlfn.XLOOKUP($A1740&amp;$Q$3,Data[Index]&amp;Data[Valid Test, Can be used for conformity (Y/N)],Data[THC/km (mg)])</f>
        <v>#N/A</v>
      </c>
      <c r="I1740" s="129" t="e" cm="1">
        <f t="array" ref="I1740">_xlfn.XLOOKUP($A1740&amp;$Q$3,Data[Index]&amp;Data[Valid Test, Can be used for conformity (Y/N)],Data[NOx/km (mg)])</f>
        <v>#N/A</v>
      </c>
      <c r="J1740" s="129" t="e" cm="1">
        <f t="array" ref="J1740">_xlfn.XLOOKUP($A1740&amp;$Q$3,Data[Index]&amp;Data[Valid Test, Can be used for conformity (Y/N)],Data[THC + NOx/km (mg)])</f>
        <v>#N/A</v>
      </c>
      <c r="K1740" s="142" t="e" cm="1">
        <f t="array" ref="K1740">_xlfn.XLOOKUP($A1740&amp;$Q$3,Data[Index]&amp;Data[Valid Test, Can be used for conformity (Y/N)],Data[PN/km ('#)])</f>
        <v>#N/A</v>
      </c>
      <c r="L1740" s="129" t="e" cm="1">
        <f t="array" ref="L1740">_xlfn.XLOOKUP($A1740&amp;$Q$3,Data[Index]&amp;Data[Valid Test, Can be used for conformity (Y/N)],Data[PM/km (mg)])</f>
        <v>#N/A</v>
      </c>
      <c r="M1740" s="126" t="e" cm="1">
        <f t="array" ref="M1740">_xlfn.XLOOKUP($A1740&amp;$Q$3,Data[Index]&amp;Data[Valid Test, Can be used for conformity (Y/N)],Data[CH4 (mg/km)])</f>
        <v>#N/A</v>
      </c>
      <c r="N1740" s="126" t="e" cm="1">
        <f t="array" ref="N1740">_xlfn.XLOOKUP($A1740&amp;$Q$3,Data[Index]&amp;Data[Valid Test, Can be used for conformity (Y/N)],Data[N20 (mg/km)])</f>
        <v>#N/A</v>
      </c>
      <c r="O1740" s="129" t="e" cm="1">
        <f t="array" ref="O1740">_xlfn.XLOOKUP($A1740&amp;$Q$3,Data[Index]&amp;Data[Valid Test, Can be used for conformity (Y/N)],Data[l/100km])</f>
        <v>#N/A</v>
      </c>
      <c r="P1740" s="138">
        <f>_xlfn.XLOOKUP($A1740,Data[Index],Data[Comments])</f>
        <v>0</v>
      </c>
    </row>
    <row r="1741" spans="1:16" x14ac:dyDescent="0.2">
      <c r="A1741" s="129"/>
      <c r="B1741" s="129"/>
      <c r="C1741" s="129" t="e" cm="1">
        <f t="array" ref="C1741">_xlfn.XLOOKUP($A1741&amp;$Q$3&amp;$R$3,Data[Index]&amp;Data[Valid Test, Can be used for conformity (Y/N)]&amp;Data[Cycle],Data[Test Name])</f>
        <v>#N/A</v>
      </c>
      <c r="D1741" s="167" t="e" cm="1">
        <f t="array" ref="D1741">_xlfn.XLOOKUP($A1741&amp;$Q$3&amp;$R$3,Data[Index]&amp;Data[Valid Test, Can be used for conformity (Y/N)]&amp;Data[Cycle],Data[Mileage (Miles)])</f>
        <v>#N/A</v>
      </c>
      <c r="E1741" s="130" t="e" cm="1">
        <f t="array" ref="E1741">_xlfn.XLOOKUP($A1741&amp;$Q$3&amp;$R$3,Data[Index]&amp;Data[Valid Test, Can be used for conformity (Y/N)]&amp;Data[Cycle],Data[Date])</f>
        <v>#N/A</v>
      </c>
      <c r="F1741" s="129" t="e" cm="1">
        <f t="array" ref="F1741">_xlfn.XLOOKUP($A1741&amp;$Q$3&amp;$R$3,Data[Index]&amp;Data[Valid Test, Can be used for conformity (Y/N)]&amp;Data[Cycle],Data[CO/km (mg)])</f>
        <v>#N/A</v>
      </c>
      <c r="G1741" s="129" t="e" cm="1">
        <f t="array" ref="G1741">_xlfn.XLOOKUP($A1741&amp;$Q$3,Data[Index]&amp;Data[Valid Test, Can be used for conformity (Y/N)],Data[CO2/km (g)])</f>
        <v>#N/A</v>
      </c>
      <c r="H1741" s="129" t="e" cm="1">
        <f t="array" ref="H1741">_xlfn.XLOOKUP($A1741&amp;$Q$3,Data[Index]&amp;Data[Valid Test, Can be used for conformity (Y/N)],Data[THC/km (mg)])</f>
        <v>#N/A</v>
      </c>
      <c r="I1741" s="129" t="e" cm="1">
        <f t="array" ref="I1741">_xlfn.XLOOKUP($A1741&amp;$Q$3,Data[Index]&amp;Data[Valid Test, Can be used for conformity (Y/N)],Data[NOx/km (mg)])</f>
        <v>#N/A</v>
      </c>
      <c r="J1741" s="129" t="e" cm="1">
        <f t="array" ref="J1741">_xlfn.XLOOKUP($A1741&amp;$Q$3,Data[Index]&amp;Data[Valid Test, Can be used for conformity (Y/N)],Data[THC + NOx/km (mg)])</f>
        <v>#N/A</v>
      </c>
      <c r="K1741" s="142" t="e" cm="1">
        <f t="array" ref="K1741">_xlfn.XLOOKUP($A1741&amp;$Q$3,Data[Index]&amp;Data[Valid Test, Can be used for conformity (Y/N)],Data[PN/km ('#)])</f>
        <v>#N/A</v>
      </c>
      <c r="L1741" s="129" t="e" cm="1">
        <f t="array" ref="L1741">_xlfn.XLOOKUP($A1741&amp;$Q$3,Data[Index]&amp;Data[Valid Test, Can be used for conformity (Y/N)],Data[PM/km (mg)])</f>
        <v>#N/A</v>
      </c>
      <c r="M1741" s="126" t="e" cm="1">
        <f t="array" ref="M1741">_xlfn.XLOOKUP($A1741&amp;$Q$3,Data[Index]&amp;Data[Valid Test, Can be used for conformity (Y/N)],Data[CH4 (mg/km)])</f>
        <v>#N/A</v>
      </c>
      <c r="N1741" s="126" t="e" cm="1">
        <f t="array" ref="N1741">_xlfn.XLOOKUP($A1741&amp;$Q$3,Data[Index]&amp;Data[Valid Test, Can be used for conformity (Y/N)],Data[N20 (mg/km)])</f>
        <v>#N/A</v>
      </c>
      <c r="O1741" s="129" t="e" cm="1">
        <f t="array" ref="O1741">_xlfn.XLOOKUP($A1741&amp;$Q$3,Data[Index]&amp;Data[Valid Test, Can be used for conformity (Y/N)],Data[l/100km])</f>
        <v>#N/A</v>
      </c>
      <c r="P1741" s="138">
        <f>_xlfn.XLOOKUP($A1741,Data[Index],Data[Comments])</f>
        <v>0</v>
      </c>
    </row>
    <row r="1742" spans="1:16" x14ac:dyDescent="0.2">
      <c r="A1742" s="129"/>
      <c r="B1742" s="129"/>
      <c r="C1742" s="129" t="e" cm="1">
        <f t="array" ref="C1742">_xlfn.XLOOKUP($A1742&amp;$Q$3&amp;$R$3,Data[Index]&amp;Data[Valid Test, Can be used for conformity (Y/N)]&amp;Data[Cycle],Data[Test Name])</f>
        <v>#N/A</v>
      </c>
      <c r="D1742" s="167" t="e" cm="1">
        <f t="array" ref="D1742">_xlfn.XLOOKUP($A1742&amp;$Q$3&amp;$R$3,Data[Index]&amp;Data[Valid Test, Can be used for conformity (Y/N)]&amp;Data[Cycle],Data[Mileage (Miles)])</f>
        <v>#N/A</v>
      </c>
      <c r="E1742" s="130" t="e" cm="1">
        <f t="array" ref="E1742">_xlfn.XLOOKUP($A1742&amp;$Q$3&amp;$R$3,Data[Index]&amp;Data[Valid Test, Can be used for conformity (Y/N)]&amp;Data[Cycle],Data[Date])</f>
        <v>#N/A</v>
      </c>
      <c r="F1742" s="129" t="e" cm="1">
        <f t="array" ref="F1742">_xlfn.XLOOKUP($A1742&amp;$Q$3&amp;$R$3,Data[Index]&amp;Data[Valid Test, Can be used for conformity (Y/N)]&amp;Data[Cycle],Data[CO/km (mg)])</f>
        <v>#N/A</v>
      </c>
      <c r="G1742" s="129" t="e" cm="1">
        <f t="array" ref="G1742">_xlfn.XLOOKUP($A1742&amp;$Q$3,Data[Index]&amp;Data[Valid Test, Can be used for conformity (Y/N)],Data[CO2/km (g)])</f>
        <v>#N/A</v>
      </c>
      <c r="H1742" s="129" t="e" cm="1">
        <f t="array" ref="H1742">_xlfn.XLOOKUP($A1742&amp;$Q$3,Data[Index]&amp;Data[Valid Test, Can be used for conformity (Y/N)],Data[THC/km (mg)])</f>
        <v>#N/A</v>
      </c>
      <c r="I1742" s="129" t="e" cm="1">
        <f t="array" ref="I1742">_xlfn.XLOOKUP($A1742&amp;$Q$3,Data[Index]&amp;Data[Valid Test, Can be used for conformity (Y/N)],Data[NOx/km (mg)])</f>
        <v>#N/A</v>
      </c>
      <c r="J1742" s="129" t="e" cm="1">
        <f t="array" ref="J1742">_xlfn.XLOOKUP($A1742&amp;$Q$3,Data[Index]&amp;Data[Valid Test, Can be used for conformity (Y/N)],Data[THC + NOx/km (mg)])</f>
        <v>#N/A</v>
      </c>
      <c r="K1742" s="142" t="e" cm="1">
        <f t="array" ref="K1742">_xlfn.XLOOKUP($A1742&amp;$Q$3,Data[Index]&amp;Data[Valid Test, Can be used for conformity (Y/N)],Data[PN/km ('#)])</f>
        <v>#N/A</v>
      </c>
      <c r="L1742" s="129" t="e" cm="1">
        <f t="array" ref="L1742">_xlfn.XLOOKUP($A1742&amp;$Q$3,Data[Index]&amp;Data[Valid Test, Can be used for conformity (Y/N)],Data[PM/km (mg)])</f>
        <v>#N/A</v>
      </c>
      <c r="M1742" s="126" t="e" cm="1">
        <f t="array" ref="M1742">_xlfn.XLOOKUP($A1742&amp;$Q$3,Data[Index]&amp;Data[Valid Test, Can be used for conformity (Y/N)],Data[CH4 (mg/km)])</f>
        <v>#N/A</v>
      </c>
      <c r="N1742" s="126" t="e" cm="1">
        <f t="array" ref="N1742">_xlfn.XLOOKUP($A1742&amp;$Q$3,Data[Index]&amp;Data[Valid Test, Can be used for conformity (Y/N)],Data[N20 (mg/km)])</f>
        <v>#N/A</v>
      </c>
      <c r="O1742" s="129" t="e" cm="1">
        <f t="array" ref="O1742">_xlfn.XLOOKUP($A1742&amp;$Q$3,Data[Index]&amp;Data[Valid Test, Can be used for conformity (Y/N)],Data[l/100km])</f>
        <v>#N/A</v>
      </c>
      <c r="P1742" s="138" t="e">
        <f>_xlfn.XLOOKUP($A1742,Data[Index],Data[Comments])</f>
        <v>#N/A</v>
      </c>
    </row>
    <row r="1743" spans="1:16" x14ac:dyDescent="0.2">
      <c r="A1743" s="129"/>
      <c r="B1743" s="129"/>
      <c r="C1743" s="129" t="e" cm="1">
        <f t="array" ref="C1743">_xlfn.XLOOKUP($A1743&amp;$Q$3&amp;$R$3,Data[Index]&amp;Data[Valid Test, Can be used for conformity (Y/N)]&amp;Data[Cycle],Data[Test Name])</f>
        <v>#N/A</v>
      </c>
      <c r="D1743" s="167" t="e" cm="1">
        <f t="array" ref="D1743">_xlfn.XLOOKUP($A1743&amp;$Q$3&amp;$R$3,Data[Index]&amp;Data[Valid Test, Can be used for conformity (Y/N)]&amp;Data[Cycle],Data[Mileage (Miles)])</f>
        <v>#N/A</v>
      </c>
      <c r="E1743" s="130" t="e" cm="1">
        <f t="array" ref="E1743">_xlfn.XLOOKUP($A1743&amp;$Q$3&amp;$R$3,Data[Index]&amp;Data[Valid Test, Can be used for conformity (Y/N)]&amp;Data[Cycle],Data[Date])</f>
        <v>#N/A</v>
      </c>
      <c r="F1743" s="129" t="e" cm="1">
        <f t="array" ref="F1743">_xlfn.XLOOKUP($A1743&amp;$Q$3&amp;$R$3,Data[Index]&amp;Data[Valid Test, Can be used for conformity (Y/N)]&amp;Data[Cycle],Data[CO/km (mg)])</f>
        <v>#N/A</v>
      </c>
      <c r="G1743" s="129" t="e" cm="1">
        <f t="array" ref="G1743">_xlfn.XLOOKUP($A1743&amp;$Q$3,Data[Index]&amp;Data[Valid Test, Can be used for conformity (Y/N)],Data[CO2/km (g)])</f>
        <v>#N/A</v>
      </c>
      <c r="H1743" s="129" t="e" cm="1">
        <f t="array" ref="H1743">_xlfn.XLOOKUP($A1743&amp;$Q$3,Data[Index]&amp;Data[Valid Test, Can be used for conformity (Y/N)],Data[THC/km (mg)])</f>
        <v>#N/A</v>
      </c>
      <c r="I1743" s="129" t="e" cm="1">
        <f t="array" ref="I1743">_xlfn.XLOOKUP($A1743&amp;$Q$3,Data[Index]&amp;Data[Valid Test, Can be used for conformity (Y/N)],Data[NOx/km (mg)])</f>
        <v>#N/A</v>
      </c>
      <c r="J1743" s="129" t="e" cm="1">
        <f t="array" ref="J1743">_xlfn.XLOOKUP($A1743&amp;$Q$3,Data[Index]&amp;Data[Valid Test, Can be used for conformity (Y/N)],Data[THC + NOx/km (mg)])</f>
        <v>#N/A</v>
      </c>
      <c r="K1743" s="142" t="e" cm="1">
        <f t="array" ref="K1743">_xlfn.XLOOKUP($A1743&amp;$Q$3,Data[Index]&amp;Data[Valid Test, Can be used for conformity (Y/N)],Data[PN/km ('#)])</f>
        <v>#N/A</v>
      </c>
      <c r="L1743" s="129" t="e" cm="1">
        <f t="array" ref="L1743">_xlfn.XLOOKUP($A1743&amp;$Q$3,Data[Index]&amp;Data[Valid Test, Can be used for conformity (Y/N)],Data[PM/km (mg)])</f>
        <v>#N/A</v>
      </c>
      <c r="M1743" s="126" t="e" cm="1">
        <f t="array" ref="M1743">_xlfn.XLOOKUP($A1743&amp;$Q$3,Data[Index]&amp;Data[Valid Test, Can be used for conformity (Y/N)],Data[CH4 (mg/km)])</f>
        <v>#N/A</v>
      </c>
      <c r="N1743" s="126" t="e" cm="1">
        <f t="array" ref="N1743">_xlfn.XLOOKUP($A1743&amp;$Q$3,Data[Index]&amp;Data[Valid Test, Can be used for conformity (Y/N)],Data[N20 (mg/km)])</f>
        <v>#N/A</v>
      </c>
      <c r="O1743" s="129" t="e" cm="1">
        <f t="array" ref="O1743">_xlfn.XLOOKUP($A1743&amp;$Q$3,Data[Index]&amp;Data[Valid Test, Can be used for conformity (Y/N)],Data[l/100km])</f>
        <v>#N/A</v>
      </c>
      <c r="P1743" s="138" t="e">
        <f>_xlfn.XLOOKUP($A1743,Data[Index],Data[Comments])</f>
        <v>#N/A</v>
      </c>
    </row>
    <row r="1744" spans="1:16" x14ac:dyDescent="0.2">
      <c r="A1744" s="129"/>
      <c r="B1744" s="129"/>
      <c r="C1744" s="129" t="e" cm="1">
        <f t="array" ref="C1744">_xlfn.XLOOKUP($A1744&amp;$Q$3&amp;$R$3,Data[Index]&amp;Data[Valid Test, Can be used for conformity (Y/N)]&amp;Data[Cycle],Data[Test Name])</f>
        <v>#N/A</v>
      </c>
      <c r="D1744" s="167" t="e" cm="1">
        <f t="array" ref="D1744">_xlfn.XLOOKUP($A1744&amp;$Q$3&amp;$R$3,Data[Index]&amp;Data[Valid Test, Can be used for conformity (Y/N)]&amp;Data[Cycle],Data[Mileage (Miles)])</f>
        <v>#N/A</v>
      </c>
      <c r="E1744" s="130" t="e" cm="1">
        <f t="array" ref="E1744">_xlfn.XLOOKUP($A1744&amp;$Q$3&amp;$R$3,Data[Index]&amp;Data[Valid Test, Can be used for conformity (Y/N)]&amp;Data[Cycle],Data[Date])</f>
        <v>#N/A</v>
      </c>
      <c r="F1744" s="129" t="e" cm="1">
        <f t="array" ref="F1744">_xlfn.XLOOKUP($A1744&amp;$Q$3&amp;$R$3,Data[Index]&amp;Data[Valid Test, Can be used for conformity (Y/N)]&amp;Data[Cycle],Data[CO/km (mg)])</f>
        <v>#N/A</v>
      </c>
      <c r="G1744" s="129" t="e" cm="1">
        <f t="array" ref="G1744">_xlfn.XLOOKUP($A1744&amp;$Q$3,Data[Index]&amp;Data[Valid Test, Can be used for conformity (Y/N)],Data[CO2/km (g)])</f>
        <v>#N/A</v>
      </c>
      <c r="H1744" s="129" t="e" cm="1">
        <f t="array" ref="H1744">_xlfn.XLOOKUP($A1744&amp;$Q$3,Data[Index]&amp;Data[Valid Test, Can be used for conformity (Y/N)],Data[THC/km (mg)])</f>
        <v>#N/A</v>
      </c>
      <c r="I1744" s="129" t="e" cm="1">
        <f t="array" ref="I1744">_xlfn.XLOOKUP($A1744&amp;$Q$3,Data[Index]&amp;Data[Valid Test, Can be used for conformity (Y/N)],Data[NOx/km (mg)])</f>
        <v>#N/A</v>
      </c>
      <c r="J1744" s="129" t="e" cm="1">
        <f t="array" ref="J1744">_xlfn.XLOOKUP($A1744&amp;$Q$3,Data[Index]&amp;Data[Valid Test, Can be used for conformity (Y/N)],Data[THC + NOx/km (mg)])</f>
        <v>#N/A</v>
      </c>
      <c r="K1744" s="142" t="e" cm="1">
        <f t="array" ref="K1744">_xlfn.XLOOKUP($A1744&amp;$Q$3,Data[Index]&amp;Data[Valid Test, Can be used for conformity (Y/N)],Data[PN/km ('#)])</f>
        <v>#N/A</v>
      </c>
      <c r="L1744" s="129" t="e" cm="1">
        <f t="array" ref="L1744">_xlfn.XLOOKUP($A1744&amp;$Q$3,Data[Index]&amp;Data[Valid Test, Can be used for conformity (Y/N)],Data[PM/km (mg)])</f>
        <v>#N/A</v>
      </c>
      <c r="M1744" s="126" t="e" cm="1">
        <f t="array" ref="M1744">_xlfn.XLOOKUP($A1744&amp;$Q$3,Data[Index]&amp;Data[Valid Test, Can be used for conformity (Y/N)],Data[CH4 (mg/km)])</f>
        <v>#N/A</v>
      </c>
      <c r="N1744" s="126" t="e" cm="1">
        <f t="array" ref="N1744">_xlfn.XLOOKUP($A1744&amp;$Q$3,Data[Index]&amp;Data[Valid Test, Can be used for conformity (Y/N)],Data[N20 (mg/km)])</f>
        <v>#N/A</v>
      </c>
      <c r="O1744" s="129" t="e" cm="1">
        <f t="array" ref="O1744">_xlfn.XLOOKUP($A1744&amp;$Q$3,Data[Index]&amp;Data[Valid Test, Can be used for conformity (Y/N)],Data[l/100km])</f>
        <v>#N/A</v>
      </c>
      <c r="P1744" s="138" t="e">
        <f>_xlfn.XLOOKUP($A1744,Data[Index],Data[Comments])</f>
        <v>#N/A</v>
      </c>
    </row>
    <row r="1745" spans="1:16" x14ac:dyDescent="0.2">
      <c r="A1745" s="129"/>
      <c r="B1745" s="129"/>
      <c r="C1745" s="129" t="e" cm="1">
        <f t="array" ref="C1745">_xlfn.XLOOKUP($A1745&amp;$Q$3&amp;$R$3,Data[Index]&amp;Data[Valid Test, Can be used for conformity (Y/N)]&amp;Data[Cycle],Data[Test Name])</f>
        <v>#N/A</v>
      </c>
      <c r="D1745" s="167" t="e" cm="1">
        <f t="array" ref="D1745">_xlfn.XLOOKUP($A1745&amp;$Q$3&amp;$R$3,Data[Index]&amp;Data[Valid Test, Can be used for conformity (Y/N)]&amp;Data[Cycle],Data[Mileage (Miles)])</f>
        <v>#N/A</v>
      </c>
      <c r="E1745" s="130" t="e" cm="1">
        <f t="array" ref="E1745">_xlfn.XLOOKUP($A1745&amp;$Q$3&amp;$R$3,Data[Index]&amp;Data[Valid Test, Can be used for conformity (Y/N)]&amp;Data[Cycle],Data[Date])</f>
        <v>#N/A</v>
      </c>
      <c r="F1745" s="129" t="e" cm="1">
        <f t="array" ref="F1745">_xlfn.XLOOKUP($A1745&amp;$Q$3&amp;$R$3,Data[Index]&amp;Data[Valid Test, Can be used for conformity (Y/N)]&amp;Data[Cycle],Data[CO/km (mg)])</f>
        <v>#N/A</v>
      </c>
      <c r="G1745" s="129" t="e" cm="1">
        <f t="array" ref="G1745">_xlfn.XLOOKUP($A1745&amp;$Q$3,Data[Index]&amp;Data[Valid Test, Can be used for conformity (Y/N)],Data[CO2/km (g)])</f>
        <v>#N/A</v>
      </c>
      <c r="H1745" s="129" t="e" cm="1">
        <f t="array" ref="H1745">_xlfn.XLOOKUP($A1745&amp;$Q$3,Data[Index]&amp;Data[Valid Test, Can be used for conformity (Y/N)],Data[THC/km (mg)])</f>
        <v>#N/A</v>
      </c>
      <c r="I1745" s="129" t="e" cm="1">
        <f t="array" ref="I1745">_xlfn.XLOOKUP($A1745&amp;$Q$3,Data[Index]&amp;Data[Valid Test, Can be used for conformity (Y/N)],Data[NOx/km (mg)])</f>
        <v>#N/A</v>
      </c>
      <c r="J1745" s="129" t="e" cm="1">
        <f t="array" ref="J1745">_xlfn.XLOOKUP($A1745&amp;$Q$3,Data[Index]&amp;Data[Valid Test, Can be used for conformity (Y/N)],Data[THC + NOx/km (mg)])</f>
        <v>#N/A</v>
      </c>
      <c r="K1745" s="142" t="e" cm="1">
        <f t="array" ref="K1745">_xlfn.XLOOKUP($A1745&amp;$Q$3,Data[Index]&amp;Data[Valid Test, Can be used for conformity (Y/N)],Data[PN/km ('#)])</f>
        <v>#N/A</v>
      </c>
      <c r="L1745" s="129" t="e" cm="1">
        <f t="array" ref="L1745">_xlfn.XLOOKUP($A1745&amp;$Q$3,Data[Index]&amp;Data[Valid Test, Can be used for conformity (Y/N)],Data[PM/km (mg)])</f>
        <v>#N/A</v>
      </c>
      <c r="M1745" s="126" t="e" cm="1">
        <f t="array" ref="M1745">_xlfn.XLOOKUP($A1745&amp;$Q$3,Data[Index]&amp;Data[Valid Test, Can be used for conformity (Y/N)],Data[CH4 (mg/km)])</f>
        <v>#N/A</v>
      </c>
      <c r="N1745" s="126" t="e" cm="1">
        <f t="array" ref="N1745">_xlfn.XLOOKUP($A1745&amp;$Q$3,Data[Index]&amp;Data[Valid Test, Can be used for conformity (Y/N)],Data[N20 (mg/km)])</f>
        <v>#N/A</v>
      </c>
      <c r="O1745" s="129" t="e" cm="1">
        <f t="array" ref="O1745">_xlfn.XLOOKUP($A1745&amp;$Q$3,Data[Index]&amp;Data[Valid Test, Can be used for conformity (Y/N)],Data[l/100km])</f>
        <v>#N/A</v>
      </c>
      <c r="P1745" s="138">
        <f>_xlfn.XLOOKUP($A1745,Data[Index],Data[Comments])</f>
        <v>0</v>
      </c>
    </row>
    <row r="1746" spans="1:16" x14ac:dyDescent="0.2">
      <c r="A1746" s="129"/>
      <c r="B1746" s="129"/>
      <c r="C1746" s="129" t="e" cm="1">
        <f t="array" ref="C1746">_xlfn.XLOOKUP($A1746&amp;$Q$3&amp;$R$3,Data[Index]&amp;Data[Valid Test, Can be used for conformity (Y/N)]&amp;Data[Cycle],Data[Test Name])</f>
        <v>#N/A</v>
      </c>
      <c r="D1746" s="167" t="e" cm="1">
        <f t="array" ref="D1746">_xlfn.XLOOKUP($A1746&amp;$Q$3&amp;$R$3,Data[Index]&amp;Data[Valid Test, Can be used for conformity (Y/N)]&amp;Data[Cycle],Data[Mileage (Miles)])</f>
        <v>#N/A</v>
      </c>
      <c r="E1746" s="130" t="e" cm="1">
        <f t="array" ref="E1746">_xlfn.XLOOKUP($A1746&amp;$Q$3&amp;$R$3,Data[Index]&amp;Data[Valid Test, Can be used for conformity (Y/N)]&amp;Data[Cycle],Data[Date])</f>
        <v>#N/A</v>
      </c>
      <c r="F1746" s="129" t="e" cm="1">
        <f t="array" ref="F1746">_xlfn.XLOOKUP($A1746&amp;$Q$3&amp;$R$3,Data[Index]&amp;Data[Valid Test, Can be used for conformity (Y/N)]&amp;Data[Cycle],Data[CO/km (mg)])</f>
        <v>#N/A</v>
      </c>
      <c r="G1746" s="129" t="e" cm="1">
        <f t="array" ref="G1746">_xlfn.XLOOKUP($A1746&amp;$Q$3,Data[Index]&amp;Data[Valid Test, Can be used for conformity (Y/N)],Data[CO2/km (g)])</f>
        <v>#N/A</v>
      </c>
      <c r="H1746" s="129" t="e" cm="1">
        <f t="array" ref="H1746">_xlfn.XLOOKUP($A1746&amp;$Q$3,Data[Index]&amp;Data[Valid Test, Can be used for conformity (Y/N)],Data[THC/km (mg)])</f>
        <v>#N/A</v>
      </c>
      <c r="I1746" s="129" t="e" cm="1">
        <f t="array" ref="I1746">_xlfn.XLOOKUP($A1746&amp;$Q$3,Data[Index]&amp;Data[Valid Test, Can be used for conformity (Y/N)],Data[NOx/km (mg)])</f>
        <v>#N/A</v>
      </c>
      <c r="J1746" s="129" t="e" cm="1">
        <f t="array" ref="J1746">_xlfn.XLOOKUP($A1746&amp;$Q$3,Data[Index]&amp;Data[Valid Test, Can be used for conformity (Y/N)],Data[THC + NOx/km (mg)])</f>
        <v>#N/A</v>
      </c>
      <c r="K1746" s="142" t="e" cm="1">
        <f t="array" ref="K1746">_xlfn.XLOOKUP($A1746&amp;$Q$3,Data[Index]&amp;Data[Valid Test, Can be used for conformity (Y/N)],Data[PN/km ('#)])</f>
        <v>#N/A</v>
      </c>
      <c r="L1746" s="129" t="e" cm="1">
        <f t="array" ref="L1746">_xlfn.XLOOKUP($A1746&amp;$Q$3,Data[Index]&amp;Data[Valid Test, Can be used for conformity (Y/N)],Data[PM/km (mg)])</f>
        <v>#N/A</v>
      </c>
      <c r="M1746" s="126" t="e" cm="1">
        <f t="array" ref="M1746">_xlfn.XLOOKUP($A1746&amp;$Q$3,Data[Index]&amp;Data[Valid Test, Can be used for conformity (Y/N)],Data[CH4 (mg/km)])</f>
        <v>#N/A</v>
      </c>
      <c r="N1746" s="126" t="e" cm="1">
        <f t="array" ref="N1746">_xlfn.XLOOKUP($A1746&amp;$Q$3,Data[Index]&amp;Data[Valid Test, Can be used for conformity (Y/N)],Data[N20 (mg/km)])</f>
        <v>#N/A</v>
      </c>
      <c r="O1746" s="129" t="e" cm="1">
        <f t="array" ref="O1746">_xlfn.XLOOKUP($A1746&amp;$Q$3,Data[Index]&amp;Data[Valid Test, Can be used for conformity (Y/N)],Data[l/100km])</f>
        <v>#N/A</v>
      </c>
      <c r="P1746" s="138">
        <f>_xlfn.XLOOKUP($A1746,Data[Index],Data[Comments])</f>
        <v>0</v>
      </c>
    </row>
    <row r="1747" spans="1:16" x14ac:dyDescent="0.2">
      <c r="A1747" s="129"/>
      <c r="B1747" s="129"/>
      <c r="C1747" s="129" t="e" cm="1">
        <f t="array" ref="C1747">_xlfn.XLOOKUP($A1747&amp;$Q$3&amp;$R$3,Data[Index]&amp;Data[Valid Test, Can be used for conformity (Y/N)]&amp;Data[Cycle],Data[Test Name])</f>
        <v>#N/A</v>
      </c>
      <c r="D1747" s="167" t="e" cm="1">
        <f t="array" ref="D1747">_xlfn.XLOOKUP($A1747&amp;$Q$3&amp;$R$3,Data[Index]&amp;Data[Valid Test, Can be used for conformity (Y/N)]&amp;Data[Cycle],Data[Mileage (Miles)])</f>
        <v>#N/A</v>
      </c>
      <c r="E1747" s="130" t="e" cm="1">
        <f t="array" ref="E1747">_xlfn.XLOOKUP($A1747&amp;$Q$3&amp;$R$3,Data[Index]&amp;Data[Valid Test, Can be used for conformity (Y/N)]&amp;Data[Cycle],Data[Date])</f>
        <v>#N/A</v>
      </c>
      <c r="F1747" s="129" t="e" cm="1">
        <f t="array" ref="F1747">_xlfn.XLOOKUP($A1747&amp;$Q$3&amp;$R$3,Data[Index]&amp;Data[Valid Test, Can be used for conformity (Y/N)]&amp;Data[Cycle],Data[CO/km (mg)])</f>
        <v>#N/A</v>
      </c>
      <c r="G1747" s="129" t="e" cm="1">
        <f t="array" ref="G1747">_xlfn.XLOOKUP($A1747&amp;$Q$3,Data[Index]&amp;Data[Valid Test, Can be used for conformity (Y/N)],Data[CO2/km (g)])</f>
        <v>#N/A</v>
      </c>
      <c r="H1747" s="129" t="e" cm="1">
        <f t="array" ref="H1747">_xlfn.XLOOKUP($A1747&amp;$Q$3,Data[Index]&amp;Data[Valid Test, Can be used for conformity (Y/N)],Data[THC/km (mg)])</f>
        <v>#N/A</v>
      </c>
      <c r="I1747" s="129" t="e" cm="1">
        <f t="array" ref="I1747">_xlfn.XLOOKUP($A1747&amp;$Q$3,Data[Index]&amp;Data[Valid Test, Can be used for conformity (Y/N)],Data[NOx/km (mg)])</f>
        <v>#N/A</v>
      </c>
      <c r="J1747" s="129" t="e" cm="1">
        <f t="array" ref="J1747">_xlfn.XLOOKUP($A1747&amp;$Q$3,Data[Index]&amp;Data[Valid Test, Can be used for conformity (Y/N)],Data[THC + NOx/km (mg)])</f>
        <v>#N/A</v>
      </c>
      <c r="K1747" s="142" t="e" cm="1">
        <f t="array" ref="K1747">_xlfn.XLOOKUP($A1747&amp;$Q$3,Data[Index]&amp;Data[Valid Test, Can be used for conformity (Y/N)],Data[PN/km ('#)])</f>
        <v>#N/A</v>
      </c>
      <c r="L1747" s="129" t="e" cm="1">
        <f t="array" ref="L1747">_xlfn.XLOOKUP($A1747&amp;$Q$3,Data[Index]&amp;Data[Valid Test, Can be used for conformity (Y/N)],Data[PM/km (mg)])</f>
        <v>#N/A</v>
      </c>
      <c r="M1747" s="126" t="e" cm="1">
        <f t="array" ref="M1747">_xlfn.XLOOKUP($A1747&amp;$Q$3,Data[Index]&amp;Data[Valid Test, Can be used for conformity (Y/N)],Data[CH4 (mg/km)])</f>
        <v>#N/A</v>
      </c>
      <c r="N1747" s="126" t="e" cm="1">
        <f t="array" ref="N1747">_xlfn.XLOOKUP($A1747&amp;$Q$3,Data[Index]&amp;Data[Valid Test, Can be used for conformity (Y/N)],Data[N20 (mg/km)])</f>
        <v>#N/A</v>
      </c>
      <c r="O1747" s="129" t="e" cm="1">
        <f t="array" ref="O1747">_xlfn.XLOOKUP($A1747&amp;$Q$3,Data[Index]&amp;Data[Valid Test, Can be used for conformity (Y/N)],Data[l/100km])</f>
        <v>#N/A</v>
      </c>
      <c r="P1747" s="138" t="e">
        <f>_xlfn.XLOOKUP($A1747,Data[Index],Data[Comments])</f>
        <v>#N/A</v>
      </c>
    </row>
    <row r="1748" spans="1:16" x14ac:dyDescent="0.2">
      <c r="A1748" s="129"/>
      <c r="B1748" s="129"/>
      <c r="C1748" s="129" t="e" cm="1">
        <f t="array" ref="C1748">_xlfn.XLOOKUP($A1748&amp;$Q$3&amp;$R$3,Data[Index]&amp;Data[Valid Test, Can be used for conformity (Y/N)]&amp;Data[Cycle],Data[Test Name])</f>
        <v>#N/A</v>
      </c>
      <c r="D1748" s="167" t="e" cm="1">
        <f t="array" ref="D1748">_xlfn.XLOOKUP($A1748&amp;$Q$3&amp;$R$3,Data[Index]&amp;Data[Valid Test, Can be used for conformity (Y/N)]&amp;Data[Cycle],Data[Mileage (Miles)])</f>
        <v>#N/A</v>
      </c>
      <c r="E1748" s="130" t="e" cm="1">
        <f t="array" ref="E1748">_xlfn.XLOOKUP($A1748&amp;$Q$3&amp;$R$3,Data[Index]&amp;Data[Valid Test, Can be used for conformity (Y/N)]&amp;Data[Cycle],Data[Date])</f>
        <v>#N/A</v>
      </c>
      <c r="F1748" s="129" t="e" cm="1">
        <f t="array" ref="F1748">_xlfn.XLOOKUP($A1748&amp;$Q$3&amp;$R$3,Data[Index]&amp;Data[Valid Test, Can be used for conformity (Y/N)]&amp;Data[Cycle],Data[CO/km (mg)])</f>
        <v>#N/A</v>
      </c>
      <c r="G1748" s="129" t="e" cm="1">
        <f t="array" ref="G1748">_xlfn.XLOOKUP($A1748&amp;$Q$3,Data[Index]&amp;Data[Valid Test, Can be used for conformity (Y/N)],Data[CO2/km (g)])</f>
        <v>#N/A</v>
      </c>
      <c r="H1748" s="129" t="e" cm="1">
        <f t="array" ref="H1748">_xlfn.XLOOKUP($A1748&amp;$Q$3,Data[Index]&amp;Data[Valid Test, Can be used for conformity (Y/N)],Data[THC/km (mg)])</f>
        <v>#N/A</v>
      </c>
      <c r="I1748" s="129" t="e" cm="1">
        <f t="array" ref="I1748">_xlfn.XLOOKUP($A1748&amp;$Q$3,Data[Index]&amp;Data[Valid Test, Can be used for conformity (Y/N)],Data[NOx/km (mg)])</f>
        <v>#N/A</v>
      </c>
      <c r="J1748" s="129" t="e" cm="1">
        <f t="array" ref="J1748">_xlfn.XLOOKUP($A1748&amp;$Q$3,Data[Index]&amp;Data[Valid Test, Can be used for conformity (Y/N)],Data[THC + NOx/km (mg)])</f>
        <v>#N/A</v>
      </c>
      <c r="K1748" s="142" t="e" cm="1">
        <f t="array" ref="K1748">_xlfn.XLOOKUP($A1748&amp;$Q$3,Data[Index]&amp;Data[Valid Test, Can be used for conformity (Y/N)],Data[PN/km ('#)])</f>
        <v>#N/A</v>
      </c>
      <c r="L1748" s="129" t="e" cm="1">
        <f t="array" ref="L1748">_xlfn.XLOOKUP($A1748&amp;$Q$3,Data[Index]&amp;Data[Valid Test, Can be used for conformity (Y/N)],Data[PM/km (mg)])</f>
        <v>#N/A</v>
      </c>
      <c r="M1748" s="126" t="e" cm="1">
        <f t="array" ref="M1748">_xlfn.XLOOKUP($A1748&amp;$Q$3,Data[Index]&amp;Data[Valid Test, Can be used for conformity (Y/N)],Data[CH4 (mg/km)])</f>
        <v>#N/A</v>
      </c>
      <c r="N1748" s="126" t="e" cm="1">
        <f t="array" ref="N1748">_xlfn.XLOOKUP($A1748&amp;$Q$3,Data[Index]&amp;Data[Valid Test, Can be used for conformity (Y/N)],Data[N20 (mg/km)])</f>
        <v>#N/A</v>
      </c>
      <c r="O1748" s="129" t="e" cm="1">
        <f t="array" ref="O1748">_xlfn.XLOOKUP($A1748&amp;$Q$3,Data[Index]&amp;Data[Valid Test, Can be used for conformity (Y/N)],Data[l/100km])</f>
        <v>#N/A</v>
      </c>
      <c r="P1748" s="138">
        <f>_xlfn.XLOOKUP($A1748,Data[Index],Data[Comments])</f>
        <v>0</v>
      </c>
    </row>
    <row r="1749" spans="1:16" x14ac:dyDescent="0.2">
      <c r="A1749" s="129"/>
      <c r="B1749" s="129"/>
      <c r="C1749" s="129" t="e" cm="1">
        <f t="array" ref="C1749">_xlfn.XLOOKUP($A1749&amp;$Q$3&amp;$R$3,Data[Index]&amp;Data[Valid Test, Can be used for conformity (Y/N)]&amp;Data[Cycle],Data[Test Name])</f>
        <v>#N/A</v>
      </c>
      <c r="D1749" s="167" t="e" cm="1">
        <f t="array" ref="D1749">_xlfn.XLOOKUP($A1749&amp;$Q$3&amp;$R$3,Data[Index]&amp;Data[Valid Test, Can be used for conformity (Y/N)]&amp;Data[Cycle],Data[Mileage (Miles)])</f>
        <v>#N/A</v>
      </c>
      <c r="E1749" s="130" t="e" cm="1">
        <f t="array" ref="E1749">_xlfn.XLOOKUP($A1749&amp;$Q$3&amp;$R$3,Data[Index]&amp;Data[Valid Test, Can be used for conformity (Y/N)]&amp;Data[Cycle],Data[Date])</f>
        <v>#N/A</v>
      </c>
      <c r="F1749" s="129" t="e" cm="1">
        <f t="array" ref="F1749">_xlfn.XLOOKUP($A1749&amp;$Q$3&amp;$R$3,Data[Index]&amp;Data[Valid Test, Can be used for conformity (Y/N)]&amp;Data[Cycle],Data[CO/km (mg)])</f>
        <v>#N/A</v>
      </c>
      <c r="G1749" s="129" t="e" cm="1">
        <f t="array" ref="G1749">_xlfn.XLOOKUP($A1749&amp;$Q$3,Data[Index]&amp;Data[Valid Test, Can be used for conformity (Y/N)],Data[CO2/km (g)])</f>
        <v>#N/A</v>
      </c>
      <c r="H1749" s="129" t="e" cm="1">
        <f t="array" ref="H1749">_xlfn.XLOOKUP($A1749&amp;$Q$3,Data[Index]&amp;Data[Valid Test, Can be used for conformity (Y/N)],Data[THC/km (mg)])</f>
        <v>#N/A</v>
      </c>
      <c r="I1749" s="129" t="e" cm="1">
        <f t="array" ref="I1749">_xlfn.XLOOKUP($A1749&amp;$Q$3,Data[Index]&amp;Data[Valid Test, Can be used for conformity (Y/N)],Data[NOx/km (mg)])</f>
        <v>#N/A</v>
      </c>
      <c r="J1749" s="129" t="e" cm="1">
        <f t="array" ref="J1749">_xlfn.XLOOKUP($A1749&amp;$Q$3,Data[Index]&amp;Data[Valid Test, Can be used for conformity (Y/N)],Data[THC + NOx/km (mg)])</f>
        <v>#N/A</v>
      </c>
      <c r="K1749" s="142" t="e" cm="1">
        <f t="array" ref="K1749">_xlfn.XLOOKUP($A1749&amp;$Q$3,Data[Index]&amp;Data[Valid Test, Can be used for conformity (Y/N)],Data[PN/km ('#)])</f>
        <v>#N/A</v>
      </c>
      <c r="L1749" s="129" t="e" cm="1">
        <f t="array" ref="L1749">_xlfn.XLOOKUP($A1749&amp;$Q$3,Data[Index]&amp;Data[Valid Test, Can be used for conformity (Y/N)],Data[PM/km (mg)])</f>
        <v>#N/A</v>
      </c>
      <c r="M1749" s="126" t="e" cm="1">
        <f t="array" ref="M1749">_xlfn.XLOOKUP($A1749&amp;$Q$3,Data[Index]&amp;Data[Valid Test, Can be used for conformity (Y/N)],Data[CH4 (mg/km)])</f>
        <v>#N/A</v>
      </c>
      <c r="N1749" s="126" t="e" cm="1">
        <f t="array" ref="N1749">_xlfn.XLOOKUP($A1749&amp;$Q$3,Data[Index]&amp;Data[Valid Test, Can be used for conformity (Y/N)],Data[N20 (mg/km)])</f>
        <v>#N/A</v>
      </c>
      <c r="O1749" s="129" t="e" cm="1">
        <f t="array" ref="O1749">_xlfn.XLOOKUP($A1749&amp;$Q$3,Data[Index]&amp;Data[Valid Test, Can be used for conformity (Y/N)],Data[l/100km])</f>
        <v>#N/A</v>
      </c>
      <c r="P1749" s="138">
        <f>_xlfn.XLOOKUP($A1749,Data[Index],Data[Comments])</f>
        <v>0</v>
      </c>
    </row>
    <row r="1750" spans="1:16" x14ac:dyDescent="0.2">
      <c r="A1750" s="129"/>
      <c r="B1750" s="129"/>
      <c r="C1750" s="129" t="e" cm="1">
        <f t="array" ref="C1750">_xlfn.XLOOKUP($A1750&amp;$Q$3&amp;$R$3,Data[Index]&amp;Data[Valid Test, Can be used for conformity (Y/N)]&amp;Data[Cycle],Data[Test Name])</f>
        <v>#N/A</v>
      </c>
      <c r="D1750" s="167" t="e" cm="1">
        <f t="array" ref="D1750">_xlfn.XLOOKUP($A1750&amp;$Q$3&amp;$R$3,Data[Index]&amp;Data[Valid Test, Can be used for conformity (Y/N)]&amp;Data[Cycle],Data[Mileage (Miles)])</f>
        <v>#N/A</v>
      </c>
      <c r="E1750" s="130" t="e" cm="1">
        <f t="array" ref="E1750">_xlfn.XLOOKUP($A1750&amp;$Q$3&amp;$R$3,Data[Index]&amp;Data[Valid Test, Can be used for conformity (Y/N)]&amp;Data[Cycle],Data[Date])</f>
        <v>#N/A</v>
      </c>
      <c r="F1750" s="129" t="e" cm="1">
        <f t="array" ref="F1750">_xlfn.XLOOKUP($A1750&amp;$Q$3&amp;$R$3,Data[Index]&amp;Data[Valid Test, Can be used for conformity (Y/N)]&amp;Data[Cycle],Data[CO/km (mg)])</f>
        <v>#N/A</v>
      </c>
      <c r="G1750" s="129" t="e" cm="1">
        <f t="array" ref="G1750">_xlfn.XLOOKUP($A1750&amp;$Q$3,Data[Index]&amp;Data[Valid Test, Can be used for conformity (Y/N)],Data[CO2/km (g)])</f>
        <v>#N/A</v>
      </c>
      <c r="H1750" s="129" t="e" cm="1">
        <f t="array" ref="H1750">_xlfn.XLOOKUP($A1750&amp;$Q$3,Data[Index]&amp;Data[Valid Test, Can be used for conformity (Y/N)],Data[THC/km (mg)])</f>
        <v>#N/A</v>
      </c>
      <c r="I1750" s="129" t="e" cm="1">
        <f t="array" ref="I1750">_xlfn.XLOOKUP($A1750&amp;$Q$3,Data[Index]&amp;Data[Valid Test, Can be used for conformity (Y/N)],Data[NOx/km (mg)])</f>
        <v>#N/A</v>
      </c>
      <c r="J1750" s="129" t="e" cm="1">
        <f t="array" ref="J1750">_xlfn.XLOOKUP($A1750&amp;$Q$3,Data[Index]&amp;Data[Valid Test, Can be used for conformity (Y/N)],Data[THC + NOx/km (mg)])</f>
        <v>#N/A</v>
      </c>
      <c r="K1750" s="142" t="e" cm="1">
        <f t="array" ref="K1750">_xlfn.XLOOKUP($A1750&amp;$Q$3,Data[Index]&amp;Data[Valid Test, Can be used for conformity (Y/N)],Data[PN/km ('#)])</f>
        <v>#N/A</v>
      </c>
      <c r="L1750" s="129" t="e" cm="1">
        <f t="array" ref="L1750">_xlfn.XLOOKUP($A1750&amp;$Q$3,Data[Index]&amp;Data[Valid Test, Can be used for conformity (Y/N)],Data[PM/km (mg)])</f>
        <v>#N/A</v>
      </c>
      <c r="M1750" s="126" t="e" cm="1">
        <f t="array" ref="M1750">_xlfn.XLOOKUP($A1750&amp;$Q$3,Data[Index]&amp;Data[Valid Test, Can be used for conformity (Y/N)],Data[CH4 (mg/km)])</f>
        <v>#N/A</v>
      </c>
      <c r="N1750" s="126" t="e" cm="1">
        <f t="array" ref="N1750">_xlfn.XLOOKUP($A1750&amp;$Q$3,Data[Index]&amp;Data[Valid Test, Can be used for conformity (Y/N)],Data[N20 (mg/km)])</f>
        <v>#N/A</v>
      </c>
      <c r="O1750" s="129" t="e" cm="1">
        <f t="array" ref="O1750">_xlfn.XLOOKUP($A1750&amp;$Q$3,Data[Index]&amp;Data[Valid Test, Can be used for conformity (Y/N)],Data[l/100km])</f>
        <v>#N/A</v>
      </c>
      <c r="P1750" s="138" t="e">
        <f>_xlfn.XLOOKUP($A1750,Data[Index],Data[Comments])</f>
        <v>#N/A</v>
      </c>
    </row>
    <row r="1751" spans="1:16" x14ac:dyDescent="0.2">
      <c r="A1751" s="129"/>
      <c r="B1751" s="129"/>
      <c r="C1751" s="129" t="e" cm="1">
        <f t="array" ref="C1751">_xlfn.XLOOKUP($A1751&amp;$Q$3&amp;$R$3,Data[Index]&amp;Data[Valid Test, Can be used for conformity (Y/N)]&amp;Data[Cycle],Data[Test Name])</f>
        <v>#N/A</v>
      </c>
      <c r="D1751" s="167" t="e" cm="1">
        <f t="array" ref="D1751">_xlfn.XLOOKUP($A1751&amp;$Q$3&amp;$R$3,Data[Index]&amp;Data[Valid Test, Can be used for conformity (Y/N)]&amp;Data[Cycle],Data[Mileage (Miles)])</f>
        <v>#N/A</v>
      </c>
      <c r="E1751" s="130" t="e" cm="1">
        <f t="array" ref="E1751">_xlfn.XLOOKUP($A1751&amp;$Q$3&amp;$R$3,Data[Index]&amp;Data[Valid Test, Can be used for conformity (Y/N)]&amp;Data[Cycle],Data[Date])</f>
        <v>#N/A</v>
      </c>
      <c r="F1751" s="129" t="e" cm="1">
        <f t="array" ref="F1751">_xlfn.XLOOKUP($A1751&amp;$Q$3&amp;$R$3,Data[Index]&amp;Data[Valid Test, Can be used for conformity (Y/N)]&amp;Data[Cycle],Data[CO/km (mg)])</f>
        <v>#N/A</v>
      </c>
      <c r="G1751" s="129" t="e" cm="1">
        <f t="array" ref="G1751">_xlfn.XLOOKUP($A1751&amp;$Q$3,Data[Index]&amp;Data[Valid Test, Can be used for conformity (Y/N)],Data[CO2/km (g)])</f>
        <v>#N/A</v>
      </c>
      <c r="H1751" s="129" t="e" cm="1">
        <f t="array" ref="H1751">_xlfn.XLOOKUP($A1751&amp;$Q$3,Data[Index]&amp;Data[Valid Test, Can be used for conformity (Y/N)],Data[THC/km (mg)])</f>
        <v>#N/A</v>
      </c>
      <c r="I1751" s="129" t="e" cm="1">
        <f t="array" ref="I1751">_xlfn.XLOOKUP($A1751&amp;$Q$3,Data[Index]&amp;Data[Valid Test, Can be used for conformity (Y/N)],Data[NOx/km (mg)])</f>
        <v>#N/A</v>
      </c>
      <c r="J1751" s="129" t="e" cm="1">
        <f t="array" ref="J1751">_xlfn.XLOOKUP($A1751&amp;$Q$3,Data[Index]&amp;Data[Valid Test, Can be used for conformity (Y/N)],Data[THC + NOx/km (mg)])</f>
        <v>#N/A</v>
      </c>
      <c r="K1751" s="142" t="e" cm="1">
        <f t="array" ref="K1751">_xlfn.XLOOKUP($A1751&amp;$Q$3,Data[Index]&amp;Data[Valid Test, Can be used for conformity (Y/N)],Data[PN/km ('#)])</f>
        <v>#N/A</v>
      </c>
      <c r="L1751" s="129" t="e" cm="1">
        <f t="array" ref="L1751">_xlfn.XLOOKUP($A1751&amp;$Q$3,Data[Index]&amp;Data[Valid Test, Can be used for conformity (Y/N)],Data[PM/km (mg)])</f>
        <v>#N/A</v>
      </c>
      <c r="M1751" s="126" t="e" cm="1">
        <f t="array" ref="M1751">_xlfn.XLOOKUP($A1751&amp;$Q$3,Data[Index]&amp;Data[Valid Test, Can be used for conformity (Y/N)],Data[CH4 (mg/km)])</f>
        <v>#N/A</v>
      </c>
      <c r="N1751" s="126" t="e" cm="1">
        <f t="array" ref="N1751">_xlfn.XLOOKUP($A1751&amp;$Q$3,Data[Index]&amp;Data[Valid Test, Can be used for conformity (Y/N)],Data[N20 (mg/km)])</f>
        <v>#N/A</v>
      </c>
      <c r="O1751" s="129" t="e" cm="1">
        <f t="array" ref="O1751">_xlfn.XLOOKUP($A1751&amp;$Q$3,Data[Index]&amp;Data[Valid Test, Can be used for conformity (Y/N)],Data[l/100km])</f>
        <v>#N/A</v>
      </c>
      <c r="P1751" s="138" t="e">
        <f>_xlfn.XLOOKUP($A1751,Data[Index],Data[Comments])</f>
        <v>#N/A</v>
      </c>
    </row>
    <row r="1752" spans="1:16" x14ac:dyDescent="0.2">
      <c r="A1752" s="129"/>
      <c r="B1752" s="129"/>
      <c r="C1752" s="129" t="e" cm="1">
        <f t="array" ref="C1752">_xlfn.XLOOKUP($A1752&amp;$Q$3&amp;$R$3,Data[Index]&amp;Data[Valid Test, Can be used for conformity (Y/N)]&amp;Data[Cycle],Data[Test Name])</f>
        <v>#N/A</v>
      </c>
      <c r="D1752" s="167" t="e" cm="1">
        <f t="array" ref="D1752">_xlfn.XLOOKUP($A1752&amp;$Q$3&amp;$R$3,Data[Index]&amp;Data[Valid Test, Can be used for conformity (Y/N)]&amp;Data[Cycle],Data[Mileage (Miles)])</f>
        <v>#N/A</v>
      </c>
      <c r="E1752" s="130" t="e" cm="1">
        <f t="array" ref="E1752">_xlfn.XLOOKUP($A1752&amp;$Q$3&amp;$R$3,Data[Index]&amp;Data[Valid Test, Can be used for conformity (Y/N)]&amp;Data[Cycle],Data[Date])</f>
        <v>#N/A</v>
      </c>
      <c r="F1752" s="129" t="e" cm="1">
        <f t="array" ref="F1752">_xlfn.XLOOKUP($A1752&amp;$Q$3&amp;$R$3,Data[Index]&amp;Data[Valid Test, Can be used for conformity (Y/N)]&amp;Data[Cycle],Data[CO/km (mg)])</f>
        <v>#N/A</v>
      </c>
      <c r="G1752" s="129" t="e" cm="1">
        <f t="array" ref="G1752">_xlfn.XLOOKUP($A1752&amp;$Q$3,Data[Index]&amp;Data[Valid Test, Can be used for conformity (Y/N)],Data[CO2/km (g)])</f>
        <v>#N/A</v>
      </c>
      <c r="H1752" s="129" t="e" cm="1">
        <f t="array" ref="H1752">_xlfn.XLOOKUP($A1752&amp;$Q$3,Data[Index]&amp;Data[Valid Test, Can be used for conformity (Y/N)],Data[THC/km (mg)])</f>
        <v>#N/A</v>
      </c>
      <c r="I1752" s="129" t="e" cm="1">
        <f t="array" ref="I1752">_xlfn.XLOOKUP($A1752&amp;$Q$3,Data[Index]&amp;Data[Valid Test, Can be used for conformity (Y/N)],Data[NOx/km (mg)])</f>
        <v>#N/A</v>
      </c>
      <c r="J1752" s="129" t="e" cm="1">
        <f t="array" ref="J1752">_xlfn.XLOOKUP($A1752&amp;$Q$3,Data[Index]&amp;Data[Valid Test, Can be used for conformity (Y/N)],Data[THC + NOx/km (mg)])</f>
        <v>#N/A</v>
      </c>
      <c r="K1752" s="142" t="e" cm="1">
        <f t="array" ref="K1752">_xlfn.XLOOKUP($A1752&amp;$Q$3,Data[Index]&amp;Data[Valid Test, Can be used for conformity (Y/N)],Data[PN/km ('#)])</f>
        <v>#N/A</v>
      </c>
      <c r="L1752" s="129" t="e" cm="1">
        <f t="array" ref="L1752">_xlfn.XLOOKUP($A1752&amp;$Q$3,Data[Index]&amp;Data[Valid Test, Can be used for conformity (Y/N)],Data[PM/km (mg)])</f>
        <v>#N/A</v>
      </c>
      <c r="M1752" s="126" t="e" cm="1">
        <f t="array" ref="M1752">_xlfn.XLOOKUP($A1752&amp;$Q$3,Data[Index]&amp;Data[Valid Test, Can be used for conformity (Y/N)],Data[CH4 (mg/km)])</f>
        <v>#N/A</v>
      </c>
      <c r="N1752" s="126" t="e" cm="1">
        <f t="array" ref="N1752">_xlfn.XLOOKUP($A1752&amp;$Q$3,Data[Index]&amp;Data[Valid Test, Can be used for conformity (Y/N)],Data[N20 (mg/km)])</f>
        <v>#N/A</v>
      </c>
      <c r="O1752" s="129" t="e" cm="1">
        <f t="array" ref="O1752">_xlfn.XLOOKUP($A1752&amp;$Q$3,Data[Index]&amp;Data[Valid Test, Can be used for conformity (Y/N)],Data[l/100km])</f>
        <v>#N/A</v>
      </c>
      <c r="P1752" s="138" t="e">
        <f>_xlfn.XLOOKUP($A1752,Data[Index],Data[Comments])</f>
        <v>#N/A</v>
      </c>
    </row>
    <row r="1753" spans="1:16" x14ac:dyDescent="0.2">
      <c r="A1753" s="129"/>
      <c r="B1753" s="129"/>
      <c r="C1753" s="129" t="e" cm="1">
        <f t="array" ref="C1753">_xlfn.XLOOKUP($A1753&amp;$Q$3&amp;$R$3,Data[Index]&amp;Data[Valid Test, Can be used for conformity (Y/N)]&amp;Data[Cycle],Data[Test Name])</f>
        <v>#N/A</v>
      </c>
      <c r="D1753" s="167" t="e" cm="1">
        <f t="array" ref="D1753">_xlfn.XLOOKUP($A1753&amp;$Q$3&amp;$R$3,Data[Index]&amp;Data[Valid Test, Can be used for conformity (Y/N)]&amp;Data[Cycle],Data[Mileage (Miles)])</f>
        <v>#N/A</v>
      </c>
      <c r="E1753" s="130" t="e" cm="1">
        <f t="array" ref="E1753">_xlfn.XLOOKUP($A1753&amp;$Q$3&amp;$R$3,Data[Index]&amp;Data[Valid Test, Can be used for conformity (Y/N)]&amp;Data[Cycle],Data[Date])</f>
        <v>#N/A</v>
      </c>
      <c r="F1753" s="129" t="e" cm="1">
        <f t="array" ref="F1753">_xlfn.XLOOKUP($A1753&amp;$Q$3&amp;$R$3,Data[Index]&amp;Data[Valid Test, Can be used for conformity (Y/N)]&amp;Data[Cycle],Data[CO/km (mg)])</f>
        <v>#N/A</v>
      </c>
      <c r="G1753" s="129" t="e" cm="1">
        <f t="array" ref="G1753">_xlfn.XLOOKUP($A1753&amp;$Q$3,Data[Index]&amp;Data[Valid Test, Can be used for conformity (Y/N)],Data[CO2/km (g)])</f>
        <v>#N/A</v>
      </c>
      <c r="H1753" s="129" t="e" cm="1">
        <f t="array" ref="H1753">_xlfn.XLOOKUP($A1753&amp;$Q$3,Data[Index]&amp;Data[Valid Test, Can be used for conformity (Y/N)],Data[THC/km (mg)])</f>
        <v>#N/A</v>
      </c>
      <c r="I1753" s="129" t="e" cm="1">
        <f t="array" ref="I1753">_xlfn.XLOOKUP($A1753&amp;$Q$3,Data[Index]&amp;Data[Valid Test, Can be used for conformity (Y/N)],Data[NOx/km (mg)])</f>
        <v>#N/A</v>
      </c>
      <c r="J1753" s="129" t="e" cm="1">
        <f t="array" ref="J1753">_xlfn.XLOOKUP($A1753&amp;$Q$3,Data[Index]&amp;Data[Valid Test, Can be used for conformity (Y/N)],Data[THC + NOx/km (mg)])</f>
        <v>#N/A</v>
      </c>
      <c r="K1753" s="142" t="e" cm="1">
        <f t="array" ref="K1753">_xlfn.XLOOKUP($A1753&amp;$Q$3,Data[Index]&amp;Data[Valid Test, Can be used for conformity (Y/N)],Data[PN/km ('#)])</f>
        <v>#N/A</v>
      </c>
      <c r="L1753" s="129" t="e" cm="1">
        <f t="array" ref="L1753">_xlfn.XLOOKUP($A1753&amp;$Q$3,Data[Index]&amp;Data[Valid Test, Can be used for conformity (Y/N)],Data[PM/km (mg)])</f>
        <v>#N/A</v>
      </c>
      <c r="M1753" s="126" t="e" cm="1">
        <f t="array" ref="M1753">_xlfn.XLOOKUP($A1753&amp;$Q$3,Data[Index]&amp;Data[Valid Test, Can be used for conformity (Y/N)],Data[CH4 (mg/km)])</f>
        <v>#N/A</v>
      </c>
      <c r="N1753" s="126" t="e" cm="1">
        <f t="array" ref="N1753">_xlfn.XLOOKUP($A1753&amp;$Q$3,Data[Index]&amp;Data[Valid Test, Can be used for conformity (Y/N)],Data[N20 (mg/km)])</f>
        <v>#N/A</v>
      </c>
      <c r="O1753" s="129" t="e" cm="1">
        <f t="array" ref="O1753">_xlfn.XLOOKUP($A1753&amp;$Q$3,Data[Index]&amp;Data[Valid Test, Can be used for conformity (Y/N)],Data[l/100km])</f>
        <v>#N/A</v>
      </c>
      <c r="P1753" s="138">
        <f>_xlfn.XLOOKUP($A1753,Data[Index],Data[Comments])</f>
        <v>0</v>
      </c>
    </row>
    <row r="1754" spans="1:16" x14ac:dyDescent="0.2">
      <c r="A1754" s="129"/>
      <c r="B1754" s="129"/>
      <c r="C1754" s="129" t="e" cm="1">
        <f t="array" ref="C1754">_xlfn.XLOOKUP($A1754&amp;$Q$3&amp;$R$3,Data[Index]&amp;Data[Valid Test, Can be used for conformity (Y/N)]&amp;Data[Cycle],Data[Test Name])</f>
        <v>#N/A</v>
      </c>
      <c r="D1754" s="167" t="e" cm="1">
        <f t="array" ref="D1754">_xlfn.XLOOKUP($A1754&amp;$Q$3&amp;$R$3,Data[Index]&amp;Data[Valid Test, Can be used for conformity (Y/N)]&amp;Data[Cycle],Data[Mileage (Miles)])</f>
        <v>#N/A</v>
      </c>
      <c r="E1754" s="130" t="e" cm="1">
        <f t="array" ref="E1754">_xlfn.XLOOKUP($A1754&amp;$Q$3&amp;$R$3,Data[Index]&amp;Data[Valid Test, Can be used for conformity (Y/N)]&amp;Data[Cycle],Data[Date])</f>
        <v>#N/A</v>
      </c>
      <c r="F1754" s="129" t="e" cm="1">
        <f t="array" ref="F1754">_xlfn.XLOOKUP($A1754&amp;$Q$3&amp;$R$3,Data[Index]&amp;Data[Valid Test, Can be used for conformity (Y/N)]&amp;Data[Cycle],Data[CO/km (mg)])</f>
        <v>#N/A</v>
      </c>
      <c r="G1754" s="129" t="e" cm="1">
        <f t="array" ref="G1754">_xlfn.XLOOKUP($A1754&amp;$Q$3,Data[Index]&amp;Data[Valid Test, Can be used for conformity (Y/N)],Data[CO2/km (g)])</f>
        <v>#N/A</v>
      </c>
      <c r="H1754" s="129" t="e" cm="1">
        <f t="array" ref="H1754">_xlfn.XLOOKUP($A1754&amp;$Q$3,Data[Index]&amp;Data[Valid Test, Can be used for conformity (Y/N)],Data[THC/km (mg)])</f>
        <v>#N/A</v>
      </c>
      <c r="I1754" s="129" t="e" cm="1">
        <f t="array" ref="I1754">_xlfn.XLOOKUP($A1754&amp;$Q$3,Data[Index]&amp;Data[Valid Test, Can be used for conformity (Y/N)],Data[NOx/km (mg)])</f>
        <v>#N/A</v>
      </c>
      <c r="J1754" s="129" t="e" cm="1">
        <f t="array" ref="J1754">_xlfn.XLOOKUP($A1754&amp;$Q$3,Data[Index]&amp;Data[Valid Test, Can be used for conformity (Y/N)],Data[THC + NOx/km (mg)])</f>
        <v>#N/A</v>
      </c>
      <c r="K1754" s="142" t="e" cm="1">
        <f t="array" ref="K1754">_xlfn.XLOOKUP($A1754&amp;$Q$3,Data[Index]&amp;Data[Valid Test, Can be used for conformity (Y/N)],Data[PN/km ('#)])</f>
        <v>#N/A</v>
      </c>
      <c r="L1754" s="129" t="e" cm="1">
        <f t="array" ref="L1754">_xlfn.XLOOKUP($A1754&amp;$Q$3,Data[Index]&amp;Data[Valid Test, Can be used for conformity (Y/N)],Data[PM/km (mg)])</f>
        <v>#N/A</v>
      </c>
      <c r="M1754" s="126" t="e" cm="1">
        <f t="array" ref="M1754">_xlfn.XLOOKUP($A1754&amp;$Q$3,Data[Index]&amp;Data[Valid Test, Can be used for conformity (Y/N)],Data[CH4 (mg/km)])</f>
        <v>#N/A</v>
      </c>
      <c r="N1754" s="126" t="e" cm="1">
        <f t="array" ref="N1754">_xlfn.XLOOKUP($A1754&amp;$Q$3,Data[Index]&amp;Data[Valid Test, Can be used for conformity (Y/N)],Data[N20 (mg/km)])</f>
        <v>#N/A</v>
      </c>
      <c r="O1754" s="129" t="e" cm="1">
        <f t="array" ref="O1754">_xlfn.XLOOKUP($A1754&amp;$Q$3,Data[Index]&amp;Data[Valid Test, Can be used for conformity (Y/N)],Data[l/100km])</f>
        <v>#N/A</v>
      </c>
      <c r="P1754" s="138">
        <f>_xlfn.XLOOKUP($A1754,Data[Index],Data[Comments])</f>
        <v>0</v>
      </c>
    </row>
    <row r="1755" spans="1:16" x14ac:dyDescent="0.2">
      <c r="A1755" s="129"/>
      <c r="B1755" s="129"/>
      <c r="C1755" s="129" t="e" cm="1">
        <f t="array" ref="C1755">_xlfn.XLOOKUP($A1755&amp;$Q$3&amp;$R$3,Data[Index]&amp;Data[Valid Test, Can be used for conformity (Y/N)]&amp;Data[Cycle],Data[Test Name])</f>
        <v>#N/A</v>
      </c>
      <c r="D1755" s="167" t="e" cm="1">
        <f t="array" ref="D1755">_xlfn.XLOOKUP($A1755&amp;$Q$3&amp;$R$3,Data[Index]&amp;Data[Valid Test, Can be used for conformity (Y/N)]&amp;Data[Cycle],Data[Mileage (Miles)])</f>
        <v>#N/A</v>
      </c>
      <c r="E1755" s="130" t="e" cm="1">
        <f t="array" ref="E1755">_xlfn.XLOOKUP($A1755&amp;$Q$3&amp;$R$3,Data[Index]&amp;Data[Valid Test, Can be used for conformity (Y/N)]&amp;Data[Cycle],Data[Date])</f>
        <v>#N/A</v>
      </c>
      <c r="F1755" s="129" t="e" cm="1">
        <f t="array" ref="F1755">_xlfn.XLOOKUP($A1755&amp;$Q$3&amp;$R$3,Data[Index]&amp;Data[Valid Test, Can be used for conformity (Y/N)]&amp;Data[Cycle],Data[CO/km (mg)])</f>
        <v>#N/A</v>
      </c>
      <c r="G1755" s="129" t="e" cm="1">
        <f t="array" ref="G1755">_xlfn.XLOOKUP($A1755&amp;$Q$3,Data[Index]&amp;Data[Valid Test, Can be used for conformity (Y/N)],Data[CO2/km (g)])</f>
        <v>#N/A</v>
      </c>
      <c r="H1755" s="129" t="e" cm="1">
        <f t="array" ref="H1755">_xlfn.XLOOKUP($A1755&amp;$Q$3,Data[Index]&amp;Data[Valid Test, Can be used for conformity (Y/N)],Data[THC/km (mg)])</f>
        <v>#N/A</v>
      </c>
      <c r="I1755" s="129" t="e" cm="1">
        <f t="array" ref="I1755">_xlfn.XLOOKUP($A1755&amp;$Q$3,Data[Index]&amp;Data[Valid Test, Can be used for conformity (Y/N)],Data[NOx/km (mg)])</f>
        <v>#N/A</v>
      </c>
      <c r="J1755" s="129" t="e" cm="1">
        <f t="array" ref="J1755">_xlfn.XLOOKUP($A1755&amp;$Q$3,Data[Index]&amp;Data[Valid Test, Can be used for conformity (Y/N)],Data[THC + NOx/km (mg)])</f>
        <v>#N/A</v>
      </c>
      <c r="K1755" s="142" t="e" cm="1">
        <f t="array" ref="K1755">_xlfn.XLOOKUP($A1755&amp;$Q$3,Data[Index]&amp;Data[Valid Test, Can be used for conformity (Y/N)],Data[PN/km ('#)])</f>
        <v>#N/A</v>
      </c>
      <c r="L1755" s="129" t="e" cm="1">
        <f t="array" ref="L1755">_xlfn.XLOOKUP($A1755&amp;$Q$3,Data[Index]&amp;Data[Valid Test, Can be used for conformity (Y/N)],Data[PM/km (mg)])</f>
        <v>#N/A</v>
      </c>
      <c r="M1755" s="126" t="e" cm="1">
        <f t="array" ref="M1755">_xlfn.XLOOKUP($A1755&amp;$Q$3,Data[Index]&amp;Data[Valid Test, Can be used for conformity (Y/N)],Data[CH4 (mg/km)])</f>
        <v>#N/A</v>
      </c>
      <c r="N1755" s="126" t="e" cm="1">
        <f t="array" ref="N1755">_xlfn.XLOOKUP($A1755&amp;$Q$3,Data[Index]&amp;Data[Valid Test, Can be used for conformity (Y/N)],Data[N20 (mg/km)])</f>
        <v>#N/A</v>
      </c>
      <c r="O1755" s="129" t="e" cm="1">
        <f t="array" ref="O1755">_xlfn.XLOOKUP($A1755&amp;$Q$3,Data[Index]&amp;Data[Valid Test, Can be used for conformity (Y/N)],Data[l/100km])</f>
        <v>#N/A</v>
      </c>
      <c r="P1755" s="138" t="e">
        <f>_xlfn.XLOOKUP($A1755,Data[Index],Data[Comments])</f>
        <v>#N/A</v>
      </c>
    </row>
    <row r="1756" spans="1:16" x14ac:dyDescent="0.2">
      <c r="A1756" s="129"/>
      <c r="B1756" s="129"/>
      <c r="C1756" s="129" t="e" cm="1">
        <f t="array" ref="C1756">_xlfn.XLOOKUP($A1756&amp;$Q$3&amp;$R$3,Data[Index]&amp;Data[Valid Test, Can be used for conformity (Y/N)]&amp;Data[Cycle],Data[Test Name])</f>
        <v>#N/A</v>
      </c>
      <c r="D1756" s="167" t="e" cm="1">
        <f t="array" ref="D1756">_xlfn.XLOOKUP($A1756&amp;$Q$3&amp;$R$3,Data[Index]&amp;Data[Valid Test, Can be used for conformity (Y/N)]&amp;Data[Cycle],Data[Mileage (Miles)])</f>
        <v>#N/A</v>
      </c>
      <c r="E1756" s="130" t="e" cm="1">
        <f t="array" ref="E1756">_xlfn.XLOOKUP($A1756&amp;$Q$3&amp;$R$3,Data[Index]&amp;Data[Valid Test, Can be used for conformity (Y/N)]&amp;Data[Cycle],Data[Date])</f>
        <v>#N/A</v>
      </c>
      <c r="F1756" s="129" t="e" cm="1">
        <f t="array" ref="F1756">_xlfn.XLOOKUP($A1756&amp;$Q$3&amp;$R$3,Data[Index]&amp;Data[Valid Test, Can be used for conformity (Y/N)]&amp;Data[Cycle],Data[CO/km (mg)])</f>
        <v>#N/A</v>
      </c>
      <c r="G1756" s="129" t="e" cm="1">
        <f t="array" ref="G1756">_xlfn.XLOOKUP($A1756&amp;$Q$3,Data[Index]&amp;Data[Valid Test, Can be used for conformity (Y/N)],Data[CO2/km (g)])</f>
        <v>#N/A</v>
      </c>
      <c r="H1756" s="129" t="e" cm="1">
        <f t="array" ref="H1756">_xlfn.XLOOKUP($A1756&amp;$Q$3,Data[Index]&amp;Data[Valid Test, Can be used for conformity (Y/N)],Data[THC/km (mg)])</f>
        <v>#N/A</v>
      </c>
      <c r="I1756" s="129" t="e" cm="1">
        <f t="array" ref="I1756">_xlfn.XLOOKUP($A1756&amp;$Q$3,Data[Index]&amp;Data[Valid Test, Can be used for conformity (Y/N)],Data[NOx/km (mg)])</f>
        <v>#N/A</v>
      </c>
      <c r="J1756" s="129" t="e" cm="1">
        <f t="array" ref="J1756">_xlfn.XLOOKUP($A1756&amp;$Q$3,Data[Index]&amp;Data[Valid Test, Can be used for conformity (Y/N)],Data[THC + NOx/km (mg)])</f>
        <v>#N/A</v>
      </c>
      <c r="K1756" s="142" t="e" cm="1">
        <f t="array" ref="K1756">_xlfn.XLOOKUP($A1756&amp;$Q$3,Data[Index]&amp;Data[Valid Test, Can be used for conformity (Y/N)],Data[PN/km ('#)])</f>
        <v>#N/A</v>
      </c>
      <c r="L1756" s="129" t="e" cm="1">
        <f t="array" ref="L1756">_xlfn.XLOOKUP($A1756&amp;$Q$3,Data[Index]&amp;Data[Valid Test, Can be used for conformity (Y/N)],Data[PM/km (mg)])</f>
        <v>#N/A</v>
      </c>
      <c r="M1756" s="126" t="e" cm="1">
        <f t="array" ref="M1756">_xlfn.XLOOKUP($A1756&amp;$Q$3,Data[Index]&amp;Data[Valid Test, Can be used for conformity (Y/N)],Data[CH4 (mg/km)])</f>
        <v>#N/A</v>
      </c>
      <c r="N1756" s="126" t="e" cm="1">
        <f t="array" ref="N1756">_xlfn.XLOOKUP($A1756&amp;$Q$3,Data[Index]&amp;Data[Valid Test, Can be used for conformity (Y/N)],Data[N20 (mg/km)])</f>
        <v>#N/A</v>
      </c>
      <c r="O1756" s="129" t="e" cm="1">
        <f t="array" ref="O1756">_xlfn.XLOOKUP($A1756&amp;$Q$3,Data[Index]&amp;Data[Valid Test, Can be used for conformity (Y/N)],Data[l/100km])</f>
        <v>#N/A</v>
      </c>
      <c r="P1756" s="138">
        <f>_xlfn.XLOOKUP($A1756,Data[Index],Data[Comments])</f>
        <v>0</v>
      </c>
    </row>
    <row r="1757" spans="1:16" x14ac:dyDescent="0.2">
      <c r="A1757" s="129"/>
      <c r="B1757" s="129"/>
      <c r="C1757" s="129" t="e" cm="1">
        <f t="array" ref="C1757">_xlfn.XLOOKUP($A1757&amp;$Q$3&amp;$R$3,Data[Index]&amp;Data[Valid Test, Can be used for conformity (Y/N)]&amp;Data[Cycle],Data[Test Name])</f>
        <v>#N/A</v>
      </c>
      <c r="D1757" s="167" t="e" cm="1">
        <f t="array" ref="D1757">_xlfn.XLOOKUP($A1757&amp;$Q$3&amp;$R$3,Data[Index]&amp;Data[Valid Test, Can be used for conformity (Y/N)]&amp;Data[Cycle],Data[Mileage (Miles)])</f>
        <v>#N/A</v>
      </c>
      <c r="E1757" s="130" t="e" cm="1">
        <f t="array" ref="E1757">_xlfn.XLOOKUP($A1757&amp;$Q$3&amp;$R$3,Data[Index]&amp;Data[Valid Test, Can be used for conformity (Y/N)]&amp;Data[Cycle],Data[Date])</f>
        <v>#N/A</v>
      </c>
      <c r="F1757" s="129" t="e" cm="1">
        <f t="array" ref="F1757">_xlfn.XLOOKUP($A1757&amp;$Q$3&amp;$R$3,Data[Index]&amp;Data[Valid Test, Can be used for conformity (Y/N)]&amp;Data[Cycle],Data[CO/km (mg)])</f>
        <v>#N/A</v>
      </c>
      <c r="G1757" s="129" t="e" cm="1">
        <f t="array" ref="G1757">_xlfn.XLOOKUP($A1757&amp;$Q$3,Data[Index]&amp;Data[Valid Test, Can be used for conformity (Y/N)],Data[CO2/km (g)])</f>
        <v>#N/A</v>
      </c>
      <c r="H1757" s="129" t="e" cm="1">
        <f t="array" ref="H1757">_xlfn.XLOOKUP($A1757&amp;$Q$3,Data[Index]&amp;Data[Valid Test, Can be used for conformity (Y/N)],Data[THC/km (mg)])</f>
        <v>#N/A</v>
      </c>
      <c r="I1757" s="129" t="e" cm="1">
        <f t="array" ref="I1757">_xlfn.XLOOKUP($A1757&amp;$Q$3,Data[Index]&amp;Data[Valid Test, Can be used for conformity (Y/N)],Data[NOx/km (mg)])</f>
        <v>#N/A</v>
      </c>
      <c r="J1757" s="129" t="e" cm="1">
        <f t="array" ref="J1757">_xlfn.XLOOKUP($A1757&amp;$Q$3,Data[Index]&amp;Data[Valid Test, Can be used for conformity (Y/N)],Data[THC + NOx/km (mg)])</f>
        <v>#N/A</v>
      </c>
      <c r="K1757" s="142" t="e" cm="1">
        <f t="array" ref="K1757">_xlfn.XLOOKUP($A1757&amp;$Q$3,Data[Index]&amp;Data[Valid Test, Can be used for conformity (Y/N)],Data[PN/km ('#)])</f>
        <v>#N/A</v>
      </c>
      <c r="L1757" s="129" t="e" cm="1">
        <f t="array" ref="L1757">_xlfn.XLOOKUP($A1757&amp;$Q$3,Data[Index]&amp;Data[Valid Test, Can be used for conformity (Y/N)],Data[PM/km (mg)])</f>
        <v>#N/A</v>
      </c>
      <c r="M1757" s="126" t="e" cm="1">
        <f t="array" ref="M1757">_xlfn.XLOOKUP($A1757&amp;$Q$3,Data[Index]&amp;Data[Valid Test, Can be used for conformity (Y/N)],Data[CH4 (mg/km)])</f>
        <v>#N/A</v>
      </c>
      <c r="N1757" s="126" t="e" cm="1">
        <f t="array" ref="N1757">_xlfn.XLOOKUP($A1757&amp;$Q$3,Data[Index]&amp;Data[Valid Test, Can be used for conformity (Y/N)],Data[N20 (mg/km)])</f>
        <v>#N/A</v>
      </c>
      <c r="O1757" s="129" t="e" cm="1">
        <f t="array" ref="O1757">_xlfn.XLOOKUP($A1757&amp;$Q$3,Data[Index]&amp;Data[Valid Test, Can be used for conformity (Y/N)],Data[l/100km])</f>
        <v>#N/A</v>
      </c>
      <c r="P1757" s="138">
        <f>_xlfn.XLOOKUP($A1757,Data[Index],Data[Comments])</f>
        <v>0</v>
      </c>
    </row>
    <row r="1758" spans="1:16" x14ac:dyDescent="0.2">
      <c r="A1758" s="129"/>
      <c r="B1758" s="129"/>
      <c r="C1758" s="129" t="e" cm="1">
        <f t="array" ref="C1758">_xlfn.XLOOKUP($A1758&amp;$Q$3&amp;$R$3,Data[Index]&amp;Data[Valid Test, Can be used for conformity (Y/N)]&amp;Data[Cycle],Data[Test Name])</f>
        <v>#N/A</v>
      </c>
      <c r="D1758" s="167" t="e" cm="1">
        <f t="array" ref="D1758">_xlfn.XLOOKUP($A1758&amp;$Q$3&amp;$R$3,Data[Index]&amp;Data[Valid Test, Can be used for conformity (Y/N)]&amp;Data[Cycle],Data[Mileage (Miles)])</f>
        <v>#N/A</v>
      </c>
      <c r="E1758" s="130" t="e" cm="1">
        <f t="array" ref="E1758">_xlfn.XLOOKUP($A1758&amp;$Q$3&amp;$R$3,Data[Index]&amp;Data[Valid Test, Can be used for conformity (Y/N)]&amp;Data[Cycle],Data[Date])</f>
        <v>#N/A</v>
      </c>
      <c r="F1758" s="129" t="e" cm="1">
        <f t="array" ref="F1758">_xlfn.XLOOKUP($A1758&amp;$Q$3&amp;$R$3,Data[Index]&amp;Data[Valid Test, Can be used for conformity (Y/N)]&amp;Data[Cycle],Data[CO/km (mg)])</f>
        <v>#N/A</v>
      </c>
      <c r="G1758" s="129" t="e" cm="1">
        <f t="array" ref="G1758">_xlfn.XLOOKUP($A1758&amp;$Q$3,Data[Index]&amp;Data[Valid Test, Can be used for conformity (Y/N)],Data[CO2/km (g)])</f>
        <v>#N/A</v>
      </c>
      <c r="H1758" s="129" t="e" cm="1">
        <f t="array" ref="H1758">_xlfn.XLOOKUP($A1758&amp;$Q$3,Data[Index]&amp;Data[Valid Test, Can be used for conformity (Y/N)],Data[THC/km (mg)])</f>
        <v>#N/A</v>
      </c>
      <c r="I1758" s="129" t="e" cm="1">
        <f t="array" ref="I1758">_xlfn.XLOOKUP($A1758&amp;$Q$3,Data[Index]&amp;Data[Valid Test, Can be used for conformity (Y/N)],Data[NOx/km (mg)])</f>
        <v>#N/A</v>
      </c>
      <c r="J1758" s="129" t="e" cm="1">
        <f t="array" ref="J1758">_xlfn.XLOOKUP($A1758&amp;$Q$3,Data[Index]&amp;Data[Valid Test, Can be used for conformity (Y/N)],Data[THC + NOx/km (mg)])</f>
        <v>#N/A</v>
      </c>
      <c r="K1758" s="142" t="e" cm="1">
        <f t="array" ref="K1758">_xlfn.XLOOKUP($A1758&amp;$Q$3,Data[Index]&amp;Data[Valid Test, Can be used for conformity (Y/N)],Data[PN/km ('#)])</f>
        <v>#N/A</v>
      </c>
      <c r="L1758" s="129" t="e" cm="1">
        <f t="array" ref="L1758">_xlfn.XLOOKUP($A1758&amp;$Q$3,Data[Index]&amp;Data[Valid Test, Can be used for conformity (Y/N)],Data[PM/km (mg)])</f>
        <v>#N/A</v>
      </c>
      <c r="M1758" s="126" t="e" cm="1">
        <f t="array" ref="M1758">_xlfn.XLOOKUP($A1758&amp;$Q$3,Data[Index]&amp;Data[Valid Test, Can be used for conformity (Y/N)],Data[CH4 (mg/km)])</f>
        <v>#N/A</v>
      </c>
      <c r="N1758" s="126" t="e" cm="1">
        <f t="array" ref="N1758">_xlfn.XLOOKUP($A1758&amp;$Q$3,Data[Index]&amp;Data[Valid Test, Can be used for conformity (Y/N)],Data[N20 (mg/km)])</f>
        <v>#N/A</v>
      </c>
      <c r="O1758" s="129" t="e" cm="1">
        <f t="array" ref="O1758">_xlfn.XLOOKUP($A1758&amp;$Q$3,Data[Index]&amp;Data[Valid Test, Can be used for conformity (Y/N)],Data[l/100km])</f>
        <v>#N/A</v>
      </c>
      <c r="P1758" s="138" t="e">
        <f>_xlfn.XLOOKUP($A1758,Data[Index],Data[Comments])</f>
        <v>#N/A</v>
      </c>
    </row>
    <row r="1759" spans="1:16" x14ac:dyDescent="0.2">
      <c r="A1759" s="129"/>
      <c r="B1759" s="129"/>
      <c r="C1759" s="129" t="e" cm="1">
        <f t="array" ref="C1759">_xlfn.XLOOKUP($A1759&amp;$Q$3&amp;$R$3,Data[Index]&amp;Data[Valid Test, Can be used for conformity (Y/N)]&amp;Data[Cycle],Data[Test Name])</f>
        <v>#N/A</v>
      </c>
      <c r="D1759" s="167" t="e" cm="1">
        <f t="array" ref="D1759">_xlfn.XLOOKUP($A1759&amp;$Q$3&amp;$R$3,Data[Index]&amp;Data[Valid Test, Can be used for conformity (Y/N)]&amp;Data[Cycle],Data[Mileage (Miles)])</f>
        <v>#N/A</v>
      </c>
      <c r="E1759" s="130" t="e" cm="1">
        <f t="array" ref="E1759">_xlfn.XLOOKUP($A1759&amp;$Q$3&amp;$R$3,Data[Index]&amp;Data[Valid Test, Can be used for conformity (Y/N)]&amp;Data[Cycle],Data[Date])</f>
        <v>#N/A</v>
      </c>
      <c r="F1759" s="129" t="e" cm="1">
        <f t="array" ref="F1759">_xlfn.XLOOKUP($A1759&amp;$Q$3&amp;$R$3,Data[Index]&amp;Data[Valid Test, Can be used for conformity (Y/N)]&amp;Data[Cycle],Data[CO/km (mg)])</f>
        <v>#N/A</v>
      </c>
      <c r="G1759" s="129" t="e" cm="1">
        <f t="array" ref="G1759">_xlfn.XLOOKUP($A1759&amp;$Q$3,Data[Index]&amp;Data[Valid Test, Can be used for conformity (Y/N)],Data[CO2/km (g)])</f>
        <v>#N/A</v>
      </c>
      <c r="H1759" s="129" t="e" cm="1">
        <f t="array" ref="H1759">_xlfn.XLOOKUP($A1759&amp;$Q$3,Data[Index]&amp;Data[Valid Test, Can be used for conformity (Y/N)],Data[THC/km (mg)])</f>
        <v>#N/A</v>
      </c>
      <c r="I1759" s="129" t="e" cm="1">
        <f t="array" ref="I1759">_xlfn.XLOOKUP($A1759&amp;$Q$3,Data[Index]&amp;Data[Valid Test, Can be used for conformity (Y/N)],Data[NOx/km (mg)])</f>
        <v>#N/A</v>
      </c>
      <c r="J1759" s="129" t="e" cm="1">
        <f t="array" ref="J1759">_xlfn.XLOOKUP($A1759&amp;$Q$3,Data[Index]&amp;Data[Valid Test, Can be used for conformity (Y/N)],Data[THC + NOx/km (mg)])</f>
        <v>#N/A</v>
      </c>
      <c r="K1759" s="142" t="e" cm="1">
        <f t="array" ref="K1759">_xlfn.XLOOKUP($A1759&amp;$Q$3,Data[Index]&amp;Data[Valid Test, Can be used for conformity (Y/N)],Data[PN/km ('#)])</f>
        <v>#N/A</v>
      </c>
      <c r="L1759" s="129" t="e" cm="1">
        <f t="array" ref="L1759">_xlfn.XLOOKUP($A1759&amp;$Q$3,Data[Index]&amp;Data[Valid Test, Can be used for conformity (Y/N)],Data[PM/km (mg)])</f>
        <v>#N/A</v>
      </c>
      <c r="M1759" s="126" t="e" cm="1">
        <f t="array" ref="M1759">_xlfn.XLOOKUP($A1759&amp;$Q$3,Data[Index]&amp;Data[Valid Test, Can be used for conformity (Y/N)],Data[CH4 (mg/km)])</f>
        <v>#N/A</v>
      </c>
      <c r="N1759" s="126" t="e" cm="1">
        <f t="array" ref="N1759">_xlfn.XLOOKUP($A1759&amp;$Q$3,Data[Index]&amp;Data[Valid Test, Can be used for conformity (Y/N)],Data[N20 (mg/km)])</f>
        <v>#N/A</v>
      </c>
      <c r="O1759" s="129" t="e" cm="1">
        <f t="array" ref="O1759">_xlfn.XLOOKUP($A1759&amp;$Q$3,Data[Index]&amp;Data[Valid Test, Can be used for conformity (Y/N)],Data[l/100km])</f>
        <v>#N/A</v>
      </c>
      <c r="P1759" s="138" t="e">
        <f>_xlfn.XLOOKUP($A1759,Data[Index],Data[Comments])</f>
        <v>#N/A</v>
      </c>
    </row>
    <row r="1760" spans="1:16" x14ac:dyDescent="0.2">
      <c r="A1760" s="129"/>
      <c r="B1760" s="129"/>
      <c r="C1760" s="129" t="e" cm="1">
        <f t="array" ref="C1760">_xlfn.XLOOKUP($A1760&amp;$Q$3&amp;$R$3,Data[Index]&amp;Data[Valid Test, Can be used for conformity (Y/N)]&amp;Data[Cycle],Data[Test Name])</f>
        <v>#N/A</v>
      </c>
      <c r="D1760" s="167" t="e" cm="1">
        <f t="array" ref="D1760">_xlfn.XLOOKUP($A1760&amp;$Q$3&amp;$R$3,Data[Index]&amp;Data[Valid Test, Can be used for conformity (Y/N)]&amp;Data[Cycle],Data[Mileage (Miles)])</f>
        <v>#N/A</v>
      </c>
      <c r="E1760" s="130" t="e" cm="1">
        <f t="array" ref="E1760">_xlfn.XLOOKUP($A1760&amp;$Q$3&amp;$R$3,Data[Index]&amp;Data[Valid Test, Can be used for conformity (Y/N)]&amp;Data[Cycle],Data[Date])</f>
        <v>#N/A</v>
      </c>
      <c r="F1760" s="129" t="e" cm="1">
        <f t="array" ref="F1760">_xlfn.XLOOKUP($A1760&amp;$Q$3&amp;$R$3,Data[Index]&amp;Data[Valid Test, Can be used for conformity (Y/N)]&amp;Data[Cycle],Data[CO/km (mg)])</f>
        <v>#N/A</v>
      </c>
      <c r="G1760" s="129" t="e" cm="1">
        <f t="array" ref="G1760">_xlfn.XLOOKUP($A1760&amp;$Q$3,Data[Index]&amp;Data[Valid Test, Can be used for conformity (Y/N)],Data[CO2/km (g)])</f>
        <v>#N/A</v>
      </c>
      <c r="H1760" s="129" t="e" cm="1">
        <f t="array" ref="H1760">_xlfn.XLOOKUP($A1760&amp;$Q$3,Data[Index]&amp;Data[Valid Test, Can be used for conformity (Y/N)],Data[THC/km (mg)])</f>
        <v>#N/A</v>
      </c>
      <c r="I1760" s="129" t="e" cm="1">
        <f t="array" ref="I1760">_xlfn.XLOOKUP($A1760&amp;$Q$3,Data[Index]&amp;Data[Valid Test, Can be used for conformity (Y/N)],Data[NOx/km (mg)])</f>
        <v>#N/A</v>
      </c>
      <c r="J1760" s="129" t="e" cm="1">
        <f t="array" ref="J1760">_xlfn.XLOOKUP($A1760&amp;$Q$3,Data[Index]&amp;Data[Valid Test, Can be used for conformity (Y/N)],Data[THC + NOx/km (mg)])</f>
        <v>#N/A</v>
      </c>
      <c r="K1760" s="142" t="e" cm="1">
        <f t="array" ref="K1760">_xlfn.XLOOKUP($A1760&amp;$Q$3,Data[Index]&amp;Data[Valid Test, Can be used for conformity (Y/N)],Data[PN/km ('#)])</f>
        <v>#N/A</v>
      </c>
      <c r="L1760" s="129" t="e" cm="1">
        <f t="array" ref="L1760">_xlfn.XLOOKUP($A1760&amp;$Q$3,Data[Index]&amp;Data[Valid Test, Can be used for conformity (Y/N)],Data[PM/km (mg)])</f>
        <v>#N/A</v>
      </c>
      <c r="M1760" s="126" t="e" cm="1">
        <f t="array" ref="M1760">_xlfn.XLOOKUP($A1760&amp;$Q$3,Data[Index]&amp;Data[Valid Test, Can be used for conformity (Y/N)],Data[CH4 (mg/km)])</f>
        <v>#N/A</v>
      </c>
      <c r="N1760" s="126" t="e" cm="1">
        <f t="array" ref="N1760">_xlfn.XLOOKUP($A1760&amp;$Q$3,Data[Index]&amp;Data[Valid Test, Can be used for conformity (Y/N)],Data[N20 (mg/km)])</f>
        <v>#N/A</v>
      </c>
      <c r="O1760" s="129" t="e" cm="1">
        <f t="array" ref="O1760">_xlfn.XLOOKUP($A1760&amp;$Q$3,Data[Index]&amp;Data[Valid Test, Can be used for conformity (Y/N)],Data[l/100km])</f>
        <v>#N/A</v>
      </c>
      <c r="P1760" s="138" t="e">
        <f>_xlfn.XLOOKUP($A1760,Data[Index],Data[Comments])</f>
        <v>#N/A</v>
      </c>
    </row>
    <row r="1761" spans="1:16" x14ac:dyDescent="0.2">
      <c r="A1761" s="129"/>
      <c r="B1761" s="129"/>
      <c r="C1761" s="129" t="e" cm="1">
        <f t="array" ref="C1761">_xlfn.XLOOKUP($A1761&amp;$Q$3&amp;$R$3,Data[Index]&amp;Data[Valid Test, Can be used for conformity (Y/N)]&amp;Data[Cycle],Data[Test Name])</f>
        <v>#N/A</v>
      </c>
      <c r="D1761" s="167" t="e" cm="1">
        <f t="array" ref="D1761">_xlfn.XLOOKUP($A1761&amp;$Q$3&amp;$R$3,Data[Index]&amp;Data[Valid Test, Can be used for conformity (Y/N)]&amp;Data[Cycle],Data[Mileage (Miles)])</f>
        <v>#N/A</v>
      </c>
      <c r="E1761" s="130" t="e" cm="1">
        <f t="array" ref="E1761">_xlfn.XLOOKUP($A1761&amp;$Q$3&amp;$R$3,Data[Index]&amp;Data[Valid Test, Can be used for conformity (Y/N)]&amp;Data[Cycle],Data[Date])</f>
        <v>#N/A</v>
      </c>
      <c r="F1761" s="129" t="e" cm="1">
        <f t="array" ref="F1761">_xlfn.XLOOKUP($A1761&amp;$Q$3&amp;$R$3,Data[Index]&amp;Data[Valid Test, Can be used for conformity (Y/N)]&amp;Data[Cycle],Data[CO/km (mg)])</f>
        <v>#N/A</v>
      </c>
      <c r="G1761" s="129" t="e" cm="1">
        <f t="array" ref="G1761">_xlfn.XLOOKUP($A1761&amp;$Q$3,Data[Index]&amp;Data[Valid Test, Can be used for conformity (Y/N)],Data[CO2/km (g)])</f>
        <v>#N/A</v>
      </c>
      <c r="H1761" s="129" t="e" cm="1">
        <f t="array" ref="H1761">_xlfn.XLOOKUP($A1761&amp;$Q$3,Data[Index]&amp;Data[Valid Test, Can be used for conformity (Y/N)],Data[THC/km (mg)])</f>
        <v>#N/A</v>
      </c>
      <c r="I1761" s="129" t="e" cm="1">
        <f t="array" ref="I1761">_xlfn.XLOOKUP($A1761&amp;$Q$3,Data[Index]&amp;Data[Valid Test, Can be used for conformity (Y/N)],Data[NOx/km (mg)])</f>
        <v>#N/A</v>
      </c>
      <c r="J1761" s="129" t="e" cm="1">
        <f t="array" ref="J1761">_xlfn.XLOOKUP($A1761&amp;$Q$3,Data[Index]&amp;Data[Valid Test, Can be used for conformity (Y/N)],Data[THC + NOx/km (mg)])</f>
        <v>#N/A</v>
      </c>
      <c r="K1761" s="142" t="e" cm="1">
        <f t="array" ref="K1761">_xlfn.XLOOKUP($A1761&amp;$Q$3,Data[Index]&amp;Data[Valid Test, Can be used for conformity (Y/N)],Data[PN/km ('#)])</f>
        <v>#N/A</v>
      </c>
      <c r="L1761" s="129" t="e" cm="1">
        <f t="array" ref="L1761">_xlfn.XLOOKUP($A1761&amp;$Q$3,Data[Index]&amp;Data[Valid Test, Can be used for conformity (Y/N)],Data[PM/km (mg)])</f>
        <v>#N/A</v>
      </c>
      <c r="M1761" s="126" t="e" cm="1">
        <f t="array" ref="M1761">_xlfn.XLOOKUP($A1761&amp;$Q$3,Data[Index]&amp;Data[Valid Test, Can be used for conformity (Y/N)],Data[CH4 (mg/km)])</f>
        <v>#N/A</v>
      </c>
      <c r="N1761" s="126" t="e" cm="1">
        <f t="array" ref="N1761">_xlfn.XLOOKUP($A1761&amp;$Q$3,Data[Index]&amp;Data[Valid Test, Can be used for conformity (Y/N)],Data[N20 (mg/km)])</f>
        <v>#N/A</v>
      </c>
      <c r="O1761" s="129" t="e" cm="1">
        <f t="array" ref="O1761">_xlfn.XLOOKUP($A1761&amp;$Q$3,Data[Index]&amp;Data[Valid Test, Can be used for conformity (Y/N)],Data[l/100km])</f>
        <v>#N/A</v>
      </c>
      <c r="P1761" s="138">
        <f>_xlfn.XLOOKUP($A1761,Data[Index],Data[Comments])</f>
        <v>0</v>
      </c>
    </row>
    <row r="1762" spans="1:16" x14ac:dyDescent="0.2">
      <c r="A1762" s="129"/>
      <c r="B1762" s="129"/>
      <c r="C1762" s="129" t="e" cm="1">
        <f t="array" ref="C1762">_xlfn.XLOOKUP($A1762&amp;$Q$3&amp;$R$3,Data[Index]&amp;Data[Valid Test, Can be used for conformity (Y/N)]&amp;Data[Cycle],Data[Test Name])</f>
        <v>#N/A</v>
      </c>
      <c r="D1762" s="167" t="e" cm="1">
        <f t="array" ref="D1762">_xlfn.XLOOKUP($A1762&amp;$Q$3&amp;$R$3,Data[Index]&amp;Data[Valid Test, Can be used for conformity (Y/N)]&amp;Data[Cycle],Data[Mileage (Miles)])</f>
        <v>#N/A</v>
      </c>
      <c r="E1762" s="130" t="e" cm="1">
        <f t="array" ref="E1762">_xlfn.XLOOKUP($A1762&amp;$Q$3&amp;$R$3,Data[Index]&amp;Data[Valid Test, Can be used for conformity (Y/N)]&amp;Data[Cycle],Data[Date])</f>
        <v>#N/A</v>
      </c>
      <c r="F1762" s="129" t="e" cm="1">
        <f t="array" ref="F1762">_xlfn.XLOOKUP($A1762&amp;$Q$3&amp;$R$3,Data[Index]&amp;Data[Valid Test, Can be used for conformity (Y/N)]&amp;Data[Cycle],Data[CO/km (mg)])</f>
        <v>#N/A</v>
      </c>
      <c r="G1762" s="129" t="e" cm="1">
        <f t="array" ref="G1762">_xlfn.XLOOKUP($A1762&amp;$Q$3,Data[Index]&amp;Data[Valid Test, Can be used for conformity (Y/N)],Data[CO2/km (g)])</f>
        <v>#N/A</v>
      </c>
      <c r="H1762" s="129" t="e" cm="1">
        <f t="array" ref="H1762">_xlfn.XLOOKUP($A1762&amp;$Q$3,Data[Index]&amp;Data[Valid Test, Can be used for conformity (Y/N)],Data[THC/km (mg)])</f>
        <v>#N/A</v>
      </c>
      <c r="I1762" s="129" t="e" cm="1">
        <f t="array" ref="I1762">_xlfn.XLOOKUP($A1762&amp;$Q$3,Data[Index]&amp;Data[Valid Test, Can be used for conformity (Y/N)],Data[NOx/km (mg)])</f>
        <v>#N/A</v>
      </c>
      <c r="J1762" s="129" t="e" cm="1">
        <f t="array" ref="J1762">_xlfn.XLOOKUP($A1762&amp;$Q$3,Data[Index]&amp;Data[Valid Test, Can be used for conformity (Y/N)],Data[THC + NOx/km (mg)])</f>
        <v>#N/A</v>
      </c>
      <c r="K1762" s="142" t="e" cm="1">
        <f t="array" ref="K1762">_xlfn.XLOOKUP($A1762&amp;$Q$3,Data[Index]&amp;Data[Valid Test, Can be used for conformity (Y/N)],Data[PN/km ('#)])</f>
        <v>#N/A</v>
      </c>
      <c r="L1762" s="129" t="e" cm="1">
        <f t="array" ref="L1762">_xlfn.XLOOKUP($A1762&amp;$Q$3,Data[Index]&amp;Data[Valid Test, Can be used for conformity (Y/N)],Data[PM/km (mg)])</f>
        <v>#N/A</v>
      </c>
      <c r="M1762" s="126" t="e" cm="1">
        <f t="array" ref="M1762">_xlfn.XLOOKUP($A1762&amp;$Q$3,Data[Index]&amp;Data[Valid Test, Can be used for conformity (Y/N)],Data[CH4 (mg/km)])</f>
        <v>#N/A</v>
      </c>
      <c r="N1762" s="126" t="e" cm="1">
        <f t="array" ref="N1762">_xlfn.XLOOKUP($A1762&amp;$Q$3,Data[Index]&amp;Data[Valid Test, Can be used for conformity (Y/N)],Data[N20 (mg/km)])</f>
        <v>#N/A</v>
      </c>
      <c r="O1762" s="129" t="e" cm="1">
        <f t="array" ref="O1762">_xlfn.XLOOKUP($A1762&amp;$Q$3,Data[Index]&amp;Data[Valid Test, Can be used for conformity (Y/N)],Data[l/100km])</f>
        <v>#N/A</v>
      </c>
      <c r="P1762" s="138">
        <f>_xlfn.XLOOKUP($A1762,Data[Index],Data[Comments])</f>
        <v>0</v>
      </c>
    </row>
    <row r="1763" spans="1:16" x14ac:dyDescent="0.2">
      <c r="A1763" s="129"/>
      <c r="B1763" s="129"/>
      <c r="C1763" s="129" t="e" cm="1">
        <f t="array" ref="C1763">_xlfn.XLOOKUP($A1763&amp;$Q$3&amp;$R$3,Data[Index]&amp;Data[Valid Test, Can be used for conformity (Y/N)]&amp;Data[Cycle],Data[Test Name])</f>
        <v>#N/A</v>
      </c>
      <c r="D1763" s="167" t="e" cm="1">
        <f t="array" ref="D1763">_xlfn.XLOOKUP($A1763&amp;$Q$3&amp;$R$3,Data[Index]&amp;Data[Valid Test, Can be used for conformity (Y/N)]&amp;Data[Cycle],Data[Mileage (Miles)])</f>
        <v>#N/A</v>
      </c>
      <c r="E1763" s="130" t="e" cm="1">
        <f t="array" ref="E1763">_xlfn.XLOOKUP($A1763&amp;$Q$3&amp;$R$3,Data[Index]&amp;Data[Valid Test, Can be used for conformity (Y/N)]&amp;Data[Cycle],Data[Date])</f>
        <v>#N/A</v>
      </c>
      <c r="F1763" s="129" t="e" cm="1">
        <f t="array" ref="F1763">_xlfn.XLOOKUP($A1763&amp;$Q$3&amp;$R$3,Data[Index]&amp;Data[Valid Test, Can be used for conformity (Y/N)]&amp;Data[Cycle],Data[CO/km (mg)])</f>
        <v>#N/A</v>
      </c>
      <c r="G1763" s="129" t="e" cm="1">
        <f t="array" ref="G1763">_xlfn.XLOOKUP($A1763&amp;$Q$3,Data[Index]&amp;Data[Valid Test, Can be used for conformity (Y/N)],Data[CO2/km (g)])</f>
        <v>#N/A</v>
      </c>
      <c r="H1763" s="129" t="e" cm="1">
        <f t="array" ref="H1763">_xlfn.XLOOKUP($A1763&amp;$Q$3,Data[Index]&amp;Data[Valid Test, Can be used for conformity (Y/N)],Data[THC/km (mg)])</f>
        <v>#N/A</v>
      </c>
      <c r="I1763" s="129" t="e" cm="1">
        <f t="array" ref="I1763">_xlfn.XLOOKUP($A1763&amp;$Q$3,Data[Index]&amp;Data[Valid Test, Can be used for conformity (Y/N)],Data[NOx/km (mg)])</f>
        <v>#N/A</v>
      </c>
      <c r="J1763" s="129" t="e" cm="1">
        <f t="array" ref="J1763">_xlfn.XLOOKUP($A1763&amp;$Q$3,Data[Index]&amp;Data[Valid Test, Can be used for conformity (Y/N)],Data[THC + NOx/km (mg)])</f>
        <v>#N/A</v>
      </c>
      <c r="K1763" s="142" t="e" cm="1">
        <f t="array" ref="K1763">_xlfn.XLOOKUP($A1763&amp;$Q$3,Data[Index]&amp;Data[Valid Test, Can be used for conformity (Y/N)],Data[PN/km ('#)])</f>
        <v>#N/A</v>
      </c>
      <c r="L1763" s="129" t="e" cm="1">
        <f t="array" ref="L1763">_xlfn.XLOOKUP($A1763&amp;$Q$3,Data[Index]&amp;Data[Valid Test, Can be used for conformity (Y/N)],Data[PM/km (mg)])</f>
        <v>#N/A</v>
      </c>
      <c r="M1763" s="126" t="e" cm="1">
        <f t="array" ref="M1763">_xlfn.XLOOKUP($A1763&amp;$Q$3,Data[Index]&amp;Data[Valid Test, Can be used for conformity (Y/N)],Data[CH4 (mg/km)])</f>
        <v>#N/A</v>
      </c>
      <c r="N1763" s="126" t="e" cm="1">
        <f t="array" ref="N1763">_xlfn.XLOOKUP($A1763&amp;$Q$3,Data[Index]&amp;Data[Valid Test, Can be used for conformity (Y/N)],Data[N20 (mg/km)])</f>
        <v>#N/A</v>
      </c>
      <c r="O1763" s="129" t="e" cm="1">
        <f t="array" ref="O1763">_xlfn.XLOOKUP($A1763&amp;$Q$3,Data[Index]&amp;Data[Valid Test, Can be used for conformity (Y/N)],Data[l/100km])</f>
        <v>#N/A</v>
      </c>
      <c r="P1763" s="138" t="e">
        <f>_xlfn.XLOOKUP($A1763,Data[Index],Data[Comments])</f>
        <v>#N/A</v>
      </c>
    </row>
    <row r="1764" spans="1:16" x14ac:dyDescent="0.2">
      <c r="A1764" s="129"/>
      <c r="B1764" s="129"/>
      <c r="C1764" s="129" t="e" cm="1">
        <f t="array" ref="C1764">_xlfn.XLOOKUP($A1764&amp;$Q$3&amp;$R$3,Data[Index]&amp;Data[Valid Test, Can be used for conformity (Y/N)]&amp;Data[Cycle],Data[Test Name])</f>
        <v>#N/A</v>
      </c>
      <c r="D1764" s="167" t="e" cm="1">
        <f t="array" ref="D1764">_xlfn.XLOOKUP($A1764&amp;$Q$3&amp;$R$3,Data[Index]&amp;Data[Valid Test, Can be used for conformity (Y/N)]&amp;Data[Cycle],Data[Mileage (Miles)])</f>
        <v>#N/A</v>
      </c>
      <c r="E1764" s="130" t="e" cm="1">
        <f t="array" ref="E1764">_xlfn.XLOOKUP($A1764&amp;$Q$3&amp;$R$3,Data[Index]&amp;Data[Valid Test, Can be used for conformity (Y/N)]&amp;Data[Cycle],Data[Date])</f>
        <v>#N/A</v>
      </c>
      <c r="F1764" s="129" t="e" cm="1">
        <f t="array" ref="F1764">_xlfn.XLOOKUP($A1764&amp;$Q$3&amp;$R$3,Data[Index]&amp;Data[Valid Test, Can be used for conformity (Y/N)]&amp;Data[Cycle],Data[CO/km (mg)])</f>
        <v>#N/A</v>
      </c>
      <c r="G1764" s="129" t="e" cm="1">
        <f t="array" ref="G1764">_xlfn.XLOOKUP($A1764&amp;$Q$3,Data[Index]&amp;Data[Valid Test, Can be used for conformity (Y/N)],Data[CO2/km (g)])</f>
        <v>#N/A</v>
      </c>
      <c r="H1764" s="129" t="e" cm="1">
        <f t="array" ref="H1764">_xlfn.XLOOKUP($A1764&amp;$Q$3,Data[Index]&amp;Data[Valid Test, Can be used for conformity (Y/N)],Data[THC/km (mg)])</f>
        <v>#N/A</v>
      </c>
      <c r="I1764" s="129" t="e" cm="1">
        <f t="array" ref="I1764">_xlfn.XLOOKUP($A1764&amp;$Q$3,Data[Index]&amp;Data[Valid Test, Can be used for conformity (Y/N)],Data[NOx/km (mg)])</f>
        <v>#N/A</v>
      </c>
      <c r="J1764" s="129" t="e" cm="1">
        <f t="array" ref="J1764">_xlfn.XLOOKUP($A1764&amp;$Q$3,Data[Index]&amp;Data[Valid Test, Can be used for conformity (Y/N)],Data[THC + NOx/km (mg)])</f>
        <v>#N/A</v>
      </c>
      <c r="K1764" s="142" t="e" cm="1">
        <f t="array" ref="K1764">_xlfn.XLOOKUP($A1764&amp;$Q$3,Data[Index]&amp;Data[Valid Test, Can be used for conformity (Y/N)],Data[PN/km ('#)])</f>
        <v>#N/A</v>
      </c>
      <c r="L1764" s="129" t="e" cm="1">
        <f t="array" ref="L1764">_xlfn.XLOOKUP($A1764&amp;$Q$3,Data[Index]&amp;Data[Valid Test, Can be used for conformity (Y/N)],Data[PM/km (mg)])</f>
        <v>#N/A</v>
      </c>
      <c r="M1764" s="126" t="e" cm="1">
        <f t="array" ref="M1764">_xlfn.XLOOKUP($A1764&amp;$Q$3,Data[Index]&amp;Data[Valid Test, Can be used for conformity (Y/N)],Data[CH4 (mg/km)])</f>
        <v>#N/A</v>
      </c>
      <c r="N1764" s="126" t="e" cm="1">
        <f t="array" ref="N1764">_xlfn.XLOOKUP($A1764&amp;$Q$3,Data[Index]&amp;Data[Valid Test, Can be used for conformity (Y/N)],Data[N20 (mg/km)])</f>
        <v>#N/A</v>
      </c>
      <c r="O1764" s="129" t="e" cm="1">
        <f t="array" ref="O1764">_xlfn.XLOOKUP($A1764&amp;$Q$3,Data[Index]&amp;Data[Valid Test, Can be used for conformity (Y/N)],Data[l/100km])</f>
        <v>#N/A</v>
      </c>
      <c r="P1764" s="138">
        <f>_xlfn.XLOOKUP($A1764,Data[Index],Data[Comments])</f>
        <v>0</v>
      </c>
    </row>
    <row r="1765" spans="1:16" x14ac:dyDescent="0.2">
      <c r="A1765" s="129"/>
      <c r="B1765" s="129"/>
      <c r="C1765" s="129" t="e" cm="1">
        <f t="array" ref="C1765">_xlfn.XLOOKUP($A1765&amp;$Q$3&amp;$R$3,Data[Index]&amp;Data[Valid Test, Can be used for conformity (Y/N)]&amp;Data[Cycle],Data[Test Name])</f>
        <v>#N/A</v>
      </c>
      <c r="D1765" s="167" t="e" cm="1">
        <f t="array" ref="D1765">_xlfn.XLOOKUP($A1765&amp;$Q$3&amp;$R$3,Data[Index]&amp;Data[Valid Test, Can be used for conformity (Y/N)]&amp;Data[Cycle],Data[Mileage (Miles)])</f>
        <v>#N/A</v>
      </c>
      <c r="E1765" s="130" t="e" cm="1">
        <f t="array" ref="E1765">_xlfn.XLOOKUP($A1765&amp;$Q$3&amp;$R$3,Data[Index]&amp;Data[Valid Test, Can be used for conformity (Y/N)]&amp;Data[Cycle],Data[Date])</f>
        <v>#N/A</v>
      </c>
      <c r="F1765" s="129" t="e" cm="1">
        <f t="array" ref="F1765">_xlfn.XLOOKUP($A1765&amp;$Q$3&amp;$R$3,Data[Index]&amp;Data[Valid Test, Can be used for conformity (Y/N)]&amp;Data[Cycle],Data[CO/km (mg)])</f>
        <v>#N/A</v>
      </c>
      <c r="G1765" s="129" t="e" cm="1">
        <f t="array" ref="G1765">_xlfn.XLOOKUP($A1765&amp;$Q$3,Data[Index]&amp;Data[Valid Test, Can be used for conformity (Y/N)],Data[CO2/km (g)])</f>
        <v>#N/A</v>
      </c>
      <c r="H1765" s="129" t="e" cm="1">
        <f t="array" ref="H1765">_xlfn.XLOOKUP($A1765&amp;$Q$3,Data[Index]&amp;Data[Valid Test, Can be used for conformity (Y/N)],Data[THC/km (mg)])</f>
        <v>#N/A</v>
      </c>
      <c r="I1765" s="129" t="e" cm="1">
        <f t="array" ref="I1765">_xlfn.XLOOKUP($A1765&amp;$Q$3,Data[Index]&amp;Data[Valid Test, Can be used for conformity (Y/N)],Data[NOx/km (mg)])</f>
        <v>#N/A</v>
      </c>
      <c r="J1765" s="129" t="e" cm="1">
        <f t="array" ref="J1765">_xlfn.XLOOKUP($A1765&amp;$Q$3,Data[Index]&amp;Data[Valid Test, Can be used for conformity (Y/N)],Data[THC + NOx/km (mg)])</f>
        <v>#N/A</v>
      </c>
      <c r="K1765" s="142" t="e" cm="1">
        <f t="array" ref="K1765">_xlfn.XLOOKUP($A1765&amp;$Q$3,Data[Index]&amp;Data[Valid Test, Can be used for conformity (Y/N)],Data[PN/km ('#)])</f>
        <v>#N/A</v>
      </c>
      <c r="L1765" s="129" t="e" cm="1">
        <f t="array" ref="L1765">_xlfn.XLOOKUP($A1765&amp;$Q$3,Data[Index]&amp;Data[Valid Test, Can be used for conformity (Y/N)],Data[PM/km (mg)])</f>
        <v>#N/A</v>
      </c>
      <c r="M1765" s="126" t="e" cm="1">
        <f t="array" ref="M1765">_xlfn.XLOOKUP($A1765&amp;$Q$3,Data[Index]&amp;Data[Valid Test, Can be used for conformity (Y/N)],Data[CH4 (mg/km)])</f>
        <v>#N/A</v>
      </c>
      <c r="N1765" s="126" t="e" cm="1">
        <f t="array" ref="N1765">_xlfn.XLOOKUP($A1765&amp;$Q$3,Data[Index]&amp;Data[Valid Test, Can be used for conformity (Y/N)],Data[N20 (mg/km)])</f>
        <v>#N/A</v>
      </c>
      <c r="O1765" s="129" t="e" cm="1">
        <f t="array" ref="O1765">_xlfn.XLOOKUP($A1765&amp;$Q$3,Data[Index]&amp;Data[Valid Test, Can be used for conformity (Y/N)],Data[l/100km])</f>
        <v>#N/A</v>
      </c>
      <c r="P1765" s="138">
        <f>_xlfn.XLOOKUP($A1765,Data[Index],Data[Comments])</f>
        <v>0</v>
      </c>
    </row>
    <row r="1766" spans="1:16" x14ac:dyDescent="0.2">
      <c r="A1766" s="129"/>
      <c r="B1766" s="129"/>
      <c r="C1766" s="129" t="e" cm="1">
        <f t="array" ref="C1766">_xlfn.XLOOKUP($A1766&amp;$Q$3&amp;$R$3,Data[Index]&amp;Data[Valid Test, Can be used for conformity (Y/N)]&amp;Data[Cycle],Data[Test Name])</f>
        <v>#N/A</v>
      </c>
      <c r="D1766" s="167" t="e" cm="1">
        <f t="array" ref="D1766">_xlfn.XLOOKUP($A1766&amp;$Q$3&amp;$R$3,Data[Index]&amp;Data[Valid Test, Can be used for conformity (Y/N)]&amp;Data[Cycle],Data[Mileage (Miles)])</f>
        <v>#N/A</v>
      </c>
      <c r="E1766" s="130" t="e" cm="1">
        <f t="array" ref="E1766">_xlfn.XLOOKUP($A1766&amp;$Q$3&amp;$R$3,Data[Index]&amp;Data[Valid Test, Can be used for conformity (Y/N)]&amp;Data[Cycle],Data[Date])</f>
        <v>#N/A</v>
      </c>
      <c r="F1766" s="129" t="e" cm="1">
        <f t="array" ref="F1766">_xlfn.XLOOKUP($A1766&amp;$Q$3&amp;$R$3,Data[Index]&amp;Data[Valid Test, Can be used for conformity (Y/N)]&amp;Data[Cycle],Data[CO/km (mg)])</f>
        <v>#N/A</v>
      </c>
      <c r="G1766" s="129" t="e" cm="1">
        <f t="array" ref="G1766">_xlfn.XLOOKUP($A1766&amp;$Q$3,Data[Index]&amp;Data[Valid Test, Can be used for conformity (Y/N)],Data[CO2/km (g)])</f>
        <v>#N/A</v>
      </c>
      <c r="H1766" s="129" t="e" cm="1">
        <f t="array" ref="H1766">_xlfn.XLOOKUP($A1766&amp;$Q$3,Data[Index]&amp;Data[Valid Test, Can be used for conformity (Y/N)],Data[THC/km (mg)])</f>
        <v>#N/A</v>
      </c>
      <c r="I1766" s="129" t="e" cm="1">
        <f t="array" ref="I1766">_xlfn.XLOOKUP($A1766&amp;$Q$3,Data[Index]&amp;Data[Valid Test, Can be used for conformity (Y/N)],Data[NOx/km (mg)])</f>
        <v>#N/A</v>
      </c>
      <c r="J1766" s="129" t="e" cm="1">
        <f t="array" ref="J1766">_xlfn.XLOOKUP($A1766&amp;$Q$3,Data[Index]&amp;Data[Valid Test, Can be used for conformity (Y/N)],Data[THC + NOx/km (mg)])</f>
        <v>#N/A</v>
      </c>
      <c r="K1766" s="142" t="e" cm="1">
        <f t="array" ref="K1766">_xlfn.XLOOKUP($A1766&amp;$Q$3,Data[Index]&amp;Data[Valid Test, Can be used for conformity (Y/N)],Data[PN/km ('#)])</f>
        <v>#N/A</v>
      </c>
      <c r="L1766" s="129" t="e" cm="1">
        <f t="array" ref="L1766">_xlfn.XLOOKUP($A1766&amp;$Q$3,Data[Index]&amp;Data[Valid Test, Can be used for conformity (Y/N)],Data[PM/km (mg)])</f>
        <v>#N/A</v>
      </c>
      <c r="M1766" s="126" t="e" cm="1">
        <f t="array" ref="M1766">_xlfn.XLOOKUP($A1766&amp;$Q$3,Data[Index]&amp;Data[Valid Test, Can be used for conformity (Y/N)],Data[CH4 (mg/km)])</f>
        <v>#N/A</v>
      </c>
      <c r="N1766" s="126" t="e" cm="1">
        <f t="array" ref="N1766">_xlfn.XLOOKUP($A1766&amp;$Q$3,Data[Index]&amp;Data[Valid Test, Can be used for conformity (Y/N)],Data[N20 (mg/km)])</f>
        <v>#N/A</v>
      </c>
      <c r="O1766" s="129" t="e" cm="1">
        <f t="array" ref="O1766">_xlfn.XLOOKUP($A1766&amp;$Q$3,Data[Index]&amp;Data[Valid Test, Can be used for conformity (Y/N)],Data[l/100km])</f>
        <v>#N/A</v>
      </c>
      <c r="P1766" s="138" t="e">
        <f>_xlfn.XLOOKUP($A1766,Data[Index],Data[Comments])</f>
        <v>#N/A</v>
      </c>
    </row>
    <row r="1767" spans="1:16" x14ac:dyDescent="0.2">
      <c r="A1767" s="129"/>
      <c r="B1767" s="129"/>
      <c r="C1767" s="129" t="e" cm="1">
        <f t="array" ref="C1767">_xlfn.XLOOKUP($A1767&amp;$Q$3&amp;$R$3,Data[Index]&amp;Data[Valid Test, Can be used for conformity (Y/N)]&amp;Data[Cycle],Data[Test Name])</f>
        <v>#N/A</v>
      </c>
      <c r="D1767" s="167" t="e" cm="1">
        <f t="array" ref="D1767">_xlfn.XLOOKUP($A1767&amp;$Q$3&amp;$R$3,Data[Index]&amp;Data[Valid Test, Can be used for conformity (Y/N)]&amp;Data[Cycle],Data[Mileage (Miles)])</f>
        <v>#N/A</v>
      </c>
      <c r="E1767" s="130" t="e" cm="1">
        <f t="array" ref="E1767">_xlfn.XLOOKUP($A1767&amp;$Q$3&amp;$R$3,Data[Index]&amp;Data[Valid Test, Can be used for conformity (Y/N)]&amp;Data[Cycle],Data[Date])</f>
        <v>#N/A</v>
      </c>
      <c r="F1767" s="129" t="e" cm="1">
        <f t="array" ref="F1767">_xlfn.XLOOKUP($A1767&amp;$Q$3&amp;$R$3,Data[Index]&amp;Data[Valid Test, Can be used for conformity (Y/N)]&amp;Data[Cycle],Data[CO/km (mg)])</f>
        <v>#N/A</v>
      </c>
      <c r="G1767" s="129" t="e" cm="1">
        <f t="array" ref="G1767">_xlfn.XLOOKUP($A1767&amp;$Q$3,Data[Index]&amp;Data[Valid Test, Can be used for conformity (Y/N)],Data[CO2/km (g)])</f>
        <v>#N/A</v>
      </c>
      <c r="H1767" s="129" t="e" cm="1">
        <f t="array" ref="H1767">_xlfn.XLOOKUP($A1767&amp;$Q$3,Data[Index]&amp;Data[Valid Test, Can be used for conformity (Y/N)],Data[THC/km (mg)])</f>
        <v>#N/A</v>
      </c>
      <c r="I1767" s="129" t="e" cm="1">
        <f t="array" ref="I1767">_xlfn.XLOOKUP($A1767&amp;$Q$3,Data[Index]&amp;Data[Valid Test, Can be used for conformity (Y/N)],Data[NOx/km (mg)])</f>
        <v>#N/A</v>
      </c>
      <c r="J1767" s="129" t="e" cm="1">
        <f t="array" ref="J1767">_xlfn.XLOOKUP($A1767&amp;$Q$3,Data[Index]&amp;Data[Valid Test, Can be used for conformity (Y/N)],Data[THC + NOx/km (mg)])</f>
        <v>#N/A</v>
      </c>
      <c r="K1767" s="142" t="e" cm="1">
        <f t="array" ref="K1767">_xlfn.XLOOKUP($A1767&amp;$Q$3,Data[Index]&amp;Data[Valid Test, Can be used for conformity (Y/N)],Data[PN/km ('#)])</f>
        <v>#N/A</v>
      </c>
      <c r="L1767" s="129" t="e" cm="1">
        <f t="array" ref="L1767">_xlfn.XLOOKUP($A1767&amp;$Q$3,Data[Index]&amp;Data[Valid Test, Can be used for conformity (Y/N)],Data[PM/km (mg)])</f>
        <v>#N/A</v>
      </c>
      <c r="M1767" s="126" t="e" cm="1">
        <f t="array" ref="M1767">_xlfn.XLOOKUP($A1767&amp;$Q$3,Data[Index]&amp;Data[Valid Test, Can be used for conformity (Y/N)],Data[CH4 (mg/km)])</f>
        <v>#N/A</v>
      </c>
      <c r="N1767" s="126" t="e" cm="1">
        <f t="array" ref="N1767">_xlfn.XLOOKUP($A1767&amp;$Q$3,Data[Index]&amp;Data[Valid Test, Can be used for conformity (Y/N)],Data[N20 (mg/km)])</f>
        <v>#N/A</v>
      </c>
      <c r="O1767" s="129" t="e" cm="1">
        <f t="array" ref="O1767">_xlfn.XLOOKUP($A1767&amp;$Q$3,Data[Index]&amp;Data[Valid Test, Can be used for conformity (Y/N)],Data[l/100km])</f>
        <v>#N/A</v>
      </c>
      <c r="P1767" s="138" t="e">
        <f>_xlfn.XLOOKUP($A1767,Data[Index],Data[Comments])</f>
        <v>#N/A</v>
      </c>
    </row>
    <row r="1768" spans="1:16" x14ac:dyDescent="0.2">
      <c r="A1768" s="129"/>
      <c r="B1768" s="129"/>
      <c r="C1768" s="129" t="e" cm="1">
        <f t="array" ref="C1768">_xlfn.XLOOKUP($A1768&amp;$Q$3&amp;$R$3,Data[Index]&amp;Data[Valid Test, Can be used for conformity (Y/N)]&amp;Data[Cycle],Data[Test Name])</f>
        <v>#N/A</v>
      </c>
      <c r="D1768" s="167" t="e" cm="1">
        <f t="array" ref="D1768">_xlfn.XLOOKUP($A1768&amp;$Q$3&amp;$R$3,Data[Index]&amp;Data[Valid Test, Can be used for conformity (Y/N)]&amp;Data[Cycle],Data[Mileage (Miles)])</f>
        <v>#N/A</v>
      </c>
      <c r="E1768" s="130" t="e" cm="1">
        <f t="array" ref="E1768">_xlfn.XLOOKUP($A1768&amp;$Q$3&amp;$R$3,Data[Index]&amp;Data[Valid Test, Can be used for conformity (Y/N)]&amp;Data[Cycle],Data[Date])</f>
        <v>#N/A</v>
      </c>
      <c r="F1768" s="129" t="e" cm="1">
        <f t="array" ref="F1768">_xlfn.XLOOKUP($A1768&amp;$Q$3&amp;$R$3,Data[Index]&amp;Data[Valid Test, Can be used for conformity (Y/N)]&amp;Data[Cycle],Data[CO/km (mg)])</f>
        <v>#N/A</v>
      </c>
      <c r="G1768" s="129" t="e" cm="1">
        <f t="array" ref="G1768">_xlfn.XLOOKUP($A1768&amp;$Q$3,Data[Index]&amp;Data[Valid Test, Can be used for conformity (Y/N)],Data[CO2/km (g)])</f>
        <v>#N/A</v>
      </c>
      <c r="H1768" s="129" t="e" cm="1">
        <f t="array" ref="H1768">_xlfn.XLOOKUP($A1768&amp;$Q$3,Data[Index]&amp;Data[Valid Test, Can be used for conformity (Y/N)],Data[THC/km (mg)])</f>
        <v>#N/A</v>
      </c>
      <c r="I1768" s="129" t="e" cm="1">
        <f t="array" ref="I1768">_xlfn.XLOOKUP($A1768&amp;$Q$3,Data[Index]&amp;Data[Valid Test, Can be used for conformity (Y/N)],Data[NOx/km (mg)])</f>
        <v>#N/A</v>
      </c>
      <c r="J1768" s="129" t="e" cm="1">
        <f t="array" ref="J1768">_xlfn.XLOOKUP($A1768&amp;$Q$3,Data[Index]&amp;Data[Valid Test, Can be used for conformity (Y/N)],Data[THC + NOx/km (mg)])</f>
        <v>#N/A</v>
      </c>
      <c r="K1768" s="142" t="e" cm="1">
        <f t="array" ref="K1768">_xlfn.XLOOKUP($A1768&amp;$Q$3,Data[Index]&amp;Data[Valid Test, Can be used for conformity (Y/N)],Data[PN/km ('#)])</f>
        <v>#N/A</v>
      </c>
      <c r="L1768" s="129" t="e" cm="1">
        <f t="array" ref="L1768">_xlfn.XLOOKUP($A1768&amp;$Q$3,Data[Index]&amp;Data[Valid Test, Can be used for conformity (Y/N)],Data[PM/km (mg)])</f>
        <v>#N/A</v>
      </c>
      <c r="M1768" s="126" t="e" cm="1">
        <f t="array" ref="M1768">_xlfn.XLOOKUP($A1768&amp;$Q$3,Data[Index]&amp;Data[Valid Test, Can be used for conformity (Y/N)],Data[CH4 (mg/km)])</f>
        <v>#N/A</v>
      </c>
      <c r="N1768" s="126" t="e" cm="1">
        <f t="array" ref="N1768">_xlfn.XLOOKUP($A1768&amp;$Q$3,Data[Index]&amp;Data[Valid Test, Can be used for conformity (Y/N)],Data[N20 (mg/km)])</f>
        <v>#N/A</v>
      </c>
      <c r="O1768" s="129" t="e" cm="1">
        <f t="array" ref="O1768">_xlfn.XLOOKUP($A1768&amp;$Q$3,Data[Index]&amp;Data[Valid Test, Can be used for conformity (Y/N)],Data[l/100km])</f>
        <v>#N/A</v>
      </c>
      <c r="P1768" s="138" t="e">
        <f>_xlfn.XLOOKUP($A1768,Data[Index],Data[Comments])</f>
        <v>#N/A</v>
      </c>
    </row>
    <row r="1769" spans="1:16" x14ac:dyDescent="0.2">
      <c r="A1769" s="129"/>
      <c r="B1769" s="129"/>
      <c r="C1769" s="129" t="e" cm="1">
        <f t="array" ref="C1769">_xlfn.XLOOKUP($A1769&amp;$Q$3&amp;$R$3,Data[Index]&amp;Data[Valid Test, Can be used for conformity (Y/N)]&amp;Data[Cycle],Data[Test Name])</f>
        <v>#N/A</v>
      </c>
      <c r="D1769" s="167" t="e" cm="1">
        <f t="array" ref="D1769">_xlfn.XLOOKUP($A1769&amp;$Q$3&amp;$R$3,Data[Index]&amp;Data[Valid Test, Can be used for conformity (Y/N)]&amp;Data[Cycle],Data[Mileage (Miles)])</f>
        <v>#N/A</v>
      </c>
      <c r="E1769" s="130" t="e" cm="1">
        <f t="array" ref="E1769">_xlfn.XLOOKUP($A1769&amp;$Q$3&amp;$R$3,Data[Index]&amp;Data[Valid Test, Can be used for conformity (Y/N)]&amp;Data[Cycle],Data[Date])</f>
        <v>#N/A</v>
      </c>
      <c r="F1769" s="129" t="e" cm="1">
        <f t="array" ref="F1769">_xlfn.XLOOKUP($A1769&amp;$Q$3&amp;$R$3,Data[Index]&amp;Data[Valid Test, Can be used for conformity (Y/N)]&amp;Data[Cycle],Data[CO/km (mg)])</f>
        <v>#N/A</v>
      </c>
      <c r="G1769" s="129" t="e" cm="1">
        <f t="array" ref="G1769">_xlfn.XLOOKUP($A1769&amp;$Q$3,Data[Index]&amp;Data[Valid Test, Can be used for conformity (Y/N)],Data[CO2/km (g)])</f>
        <v>#N/A</v>
      </c>
      <c r="H1769" s="129" t="e" cm="1">
        <f t="array" ref="H1769">_xlfn.XLOOKUP($A1769&amp;$Q$3,Data[Index]&amp;Data[Valid Test, Can be used for conformity (Y/N)],Data[THC/km (mg)])</f>
        <v>#N/A</v>
      </c>
      <c r="I1769" s="129" t="e" cm="1">
        <f t="array" ref="I1769">_xlfn.XLOOKUP($A1769&amp;$Q$3,Data[Index]&amp;Data[Valid Test, Can be used for conformity (Y/N)],Data[NOx/km (mg)])</f>
        <v>#N/A</v>
      </c>
      <c r="J1769" s="129" t="e" cm="1">
        <f t="array" ref="J1769">_xlfn.XLOOKUP($A1769&amp;$Q$3,Data[Index]&amp;Data[Valid Test, Can be used for conformity (Y/N)],Data[THC + NOx/km (mg)])</f>
        <v>#N/A</v>
      </c>
      <c r="K1769" s="142" t="e" cm="1">
        <f t="array" ref="K1769">_xlfn.XLOOKUP($A1769&amp;$Q$3,Data[Index]&amp;Data[Valid Test, Can be used for conformity (Y/N)],Data[PN/km ('#)])</f>
        <v>#N/A</v>
      </c>
      <c r="L1769" s="129" t="e" cm="1">
        <f t="array" ref="L1769">_xlfn.XLOOKUP($A1769&amp;$Q$3,Data[Index]&amp;Data[Valid Test, Can be used for conformity (Y/N)],Data[PM/km (mg)])</f>
        <v>#N/A</v>
      </c>
      <c r="M1769" s="126" t="e" cm="1">
        <f t="array" ref="M1769">_xlfn.XLOOKUP($A1769&amp;$Q$3,Data[Index]&amp;Data[Valid Test, Can be used for conformity (Y/N)],Data[CH4 (mg/km)])</f>
        <v>#N/A</v>
      </c>
      <c r="N1769" s="126" t="e" cm="1">
        <f t="array" ref="N1769">_xlfn.XLOOKUP($A1769&amp;$Q$3,Data[Index]&amp;Data[Valid Test, Can be used for conformity (Y/N)],Data[N20 (mg/km)])</f>
        <v>#N/A</v>
      </c>
      <c r="O1769" s="129" t="e" cm="1">
        <f t="array" ref="O1769">_xlfn.XLOOKUP($A1769&amp;$Q$3,Data[Index]&amp;Data[Valid Test, Can be used for conformity (Y/N)],Data[l/100km])</f>
        <v>#N/A</v>
      </c>
      <c r="P1769" s="138">
        <f>_xlfn.XLOOKUP($A1769,Data[Index],Data[Comments])</f>
        <v>0</v>
      </c>
    </row>
    <row r="1770" spans="1:16" x14ac:dyDescent="0.2">
      <c r="A1770" s="129"/>
      <c r="B1770" s="129"/>
      <c r="C1770" s="129" t="e" cm="1">
        <f t="array" ref="C1770">_xlfn.XLOOKUP($A1770&amp;$Q$3&amp;$R$3,Data[Index]&amp;Data[Valid Test, Can be used for conformity (Y/N)]&amp;Data[Cycle],Data[Test Name])</f>
        <v>#N/A</v>
      </c>
      <c r="D1770" s="167" t="e" cm="1">
        <f t="array" ref="D1770">_xlfn.XLOOKUP($A1770&amp;$Q$3&amp;$R$3,Data[Index]&amp;Data[Valid Test, Can be used for conformity (Y/N)]&amp;Data[Cycle],Data[Mileage (Miles)])</f>
        <v>#N/A</v>
      </c>
      <c r="E1770" s="130" t="e" cm="1">
        <f t="array" ref="E1770">_xlfn.XLOOKUP($A1770&amp;$Q$3&amp;$R$3,Data[Index]&amp;Data[Valid Test, Can be used for conformity (Y/N)]&amp;Data[Cycle],Data[Date])</f>
        <v>#N/A</v>
      </c>
      <c r="F1770" s="129" t="e" cm="1">
        <f t="array" ref="F1770">_xlfn.XLOOKUP($A1770&amp;$Q$3&amp;$R$3,Data[Index]&amp;Data[Valid Test, Can be used for conformity (Y/N)]&amp;Data[Cycle],Data[CO/km (mg)])</f>
        <v>#N/A</v>
      </c>
      <c r="G1770" s="129" t="e" cm="1">
        <f t="array" ref="G1770">_xlfn.XLOOKUP($A1770&amp;$Q$3,Data[Index]&amp;Data[Valid Test, Can be used for conformity (Y/N)],Data[CO2/km (g)])</f>
        <v>#N/A</v>
      </c>
      <c r="H1770" s="129" t="e" cm="1">
        <f t="array" ref="H1770">_xlfn.XLOOKUP($A1770&amp;$Q$3,Data[Index]&amp;Data[Valid Test, Can be used for conformity (Y/N)],Data[THC/km (mg)])</f>
        <v>#N/A</v>
      </c>
      <c r="I1770" s="129" t="e" cm="1">
        <f t="array" ref="I1770">_xlfn.XLOOKUP($A1770&amp;$Q$3,Data[Index]&amp;Data[Valid Test, Can be used for conformity (Y/N)],Data[NOx/km (mg)])</f>
        <v>#N/A</v>
      </c>
      <c r="J1770" s="129" t="e" cm="1">
        <f t="array" ref="J1770">_xlfn.XLOOKUP($A1770&amp;$Q$3,Data[Index]&amp;Data[Valid Test, Can be used for conformity (Y/N)],Data[THC + NOx/km (mg)])</f>
        <v>#N/A</v>
      </c>
      <c r="K1770" s="142" t="e" cm="1">
        <f t="array" ref="K1770">_xlfn.XLOOKUP($A1770&amp;$Q$3,Data[Index]&amp;Data[Valid Test, Can be used for conformity (Y/N)],Data[PN/km ('#)])</f>
        <v>#N/A</v>
      </c>
      <c r="L1770" s="129" t="e" cm="1">
        <f t="array" ref="L1770">_xlfn.XLOOKUP($A1770&amp;$Q$3,Data[Index]&amp;Data[Valid Test, Can be used for conformity (Y/N)],Data[PM/km (mg)])</f>
        <v>#N/A</v>
      </c>
      <c r="M1770" s="126" t="e" cm="1">
        <f t="array" ref="M1770">_xlfn.XLOOKUP($A1770&amp;$Q$3,Data[Index]&amp;Data[Valid Test, Can be used for conformity (Y/N)],Data[CH4 (mg/km)])</f>
        <v>#N/A</v>
      </c>
      <c r="N1770" s="126" t="e" cm="1">
        <f t="array" ref="N1770">_xlfn.XLOOKUP($A1770&amp;$Q$3,Data[Index]&amp;Data[Valid Test, Can be used for conformity (Y/N)],Data[N20 (mg/km)])</f>
        <v>#N/A</v>
      </c>
      <c r="O1770" s="129" t="e" cm="1">
        <f t="array" ref="O1770">_xlfn.XLOOKUP($A1770&amp;$Q$3,Data[Index]&amp;Data[Valid Test, Can be used for conformity (Y/N)],Data[l/100km])</f>
        <v>#N/A</v>
      </c>
      <c r="P1770" s="138">
        <f>_xlfn.XLOOKUP($A1770,Data[Index],Data[Comments])</f>
        <v>0</v>
      </c>
    </row>
    <row r="1771" spans="1:16" x14ac:dyDescent="0.2">
      <c r="A1771" s="129"/>
      <c r="B1771" s="129"/>
      <c r="C1771" s="129" t="e" cm="1">
        <f t="array" ref="C1771">_xlfn.XLOOKUP($A1771&amp;$Q$3&amp;$R$3,Data[Index]&amp;Data[Valid Test, Can be used for conformity (Y/N)]&amp;Data[Cycle],Data[Test Name])</f>
        <v>#N/A</v>
      </c>
      <c r="D1771" s="167" t="e" cm="1">
        <f t="array" ref="D1771">_xlfn.XLOOKUP($A1771&amp;$Q$3&amp;$R$3,Data[Index]&amp;Data[Valid Test, Can be used for conformity (Y/N)]&amp;Data[Cycle],Data[Mileage (Miles)])</f>
        <v>#N/A</v>
      </c>
      <c r="E1771" s="130" t="e" cm="1">
        <f t="array" ref="E1771">_xlfn.XLOOKUP($A1771&amp;$Q$3&amp;$R$3,Data[Index]&amp;Data[Valid Test, Can be used for conformity (Y/N)]&amp;Data[Cycle],Data[Date])</f>
        <v>#N/A</v>
      </c>
      <c r="F1771" s="129" t="e" cm="1">
        <f t="array" ref="F1771">_xlfn.XLOOKUP($A1771&amp;$Q$3&amp;$R$3,Data[Index]&amp;Data[Valid Test, Can be used for conformity (Y/N)]&amp;Data[Cycle],Data[CO/km (mg)])</f>
        <v>#N/A</v>
      </c>
      <c r="G1771" s="129" t="e" cm="1">
        <f t="array" ref="G1771">_xlfn.XLOOKUP($A1771&amp;$Q$3,Data[Index]&amp;Data[Valid Test, Can be used for conformity (Y/N)],Data[CO2/km (g)])</f>
        <v>#N/A</v>
      </c>
      <c r="H1771" s="129" t="e" cm="1">
        <f t="array" ref="H1771">_xlfn.XLOOKUP($A1771&amp;$Q$3,Data[Index]&amp;Data[Valid Test, Can be used for conformity (Y/N)],Data[THC/km (mg)])</f>
        <v>#N/A</v>
      </c>
      <c r="I1771" s="129" t="e" cm="1">
        <f t="array" ref="I1771">_xlfn.XLOOKUP($A1771&amp;$Q$3,Data[Index]&amp;Data[Valid Test, Can be used for conformity (Y/N)],Data[NOx/km (mg)])</f>
        <v>#N/A</v>
      </c>
      <c r="J1771" s="129" t="e" cm="1">
        <f t="array" ref="J1771">_xlfn.XLOOKUP($A1771&amp;$Q$3,Data[Index]&amp;Data[Valid Test, Can be used for conformity (Y/N)],Data[THC + NOx/km (mg)])</f>
        <v>#N/A</v>
      </c>
      <c r="K1771" s="142" t="e" cm="1">
        <f t="array" ref="K1771">_xlfn.XLOOKUP($A1771&amp;$Q$3,Data[Index]&amp;Data[Valid Test, Can be used for conformity (Y/N)],Data[PN/km ('#)])</f>
        <v>#N/A</v>
      </c>
      <c r="L1771" s="129" t="e" cm="1">
        <f t="array" ref="L1771">_xlfn.XLOOKUP($A1771&amp;$Q$3,Data[Index]&amp;Data[Valid Test, Can be used for conformity (Y/N)],Data[PM/km (mg)])</f>
        <v>#N/A</v>
      </c>
      <c r="M1771" s="126" t="e" cm="1">
        <f t="array" ref="M1771">_xlfn.XLOOKUP($A1771&amp;$Q$3,Data[Index]&amp;Data[Valid Test, Can be used for conformity (Y/N)],Data[CH4 (mg/km)])</f>
        <v>#N/A</v>
      </c>
      <c r="N1771" s="126" t="e" cm="1">
        <f t="array" ref="N1771">_xlfn.XLOOKUP($A1771&amp;$Q$3,Data[Index]&amp;Data[Valid Test, Can be used for conformity (Y/N)],Data[N20 (mg/km)])</f>
        <v>#N/A</v>
      </c>
      <c r="O1771" s="129" t="e" cm="1">
        <f t="array" ref="O1771">_xlfn.XLOOKUP($A1771&amp;$Q$3,Data[Index]&amp;Data[Valid Test, Can be used for conformity (Y/N)],Data[l/100km])</f>
        <v>#N/A</v>
      </c>
      <c r="P1771" s="138" t="e">
        <f>_xlfn.XLOOKUP($A1771,Data[Index],Data[Comments])</f>
        <v>#N/A</v>
      </c>
    </row>
    <row r="1772" spans="1:16" x14ac:dyDescent="0.2">
      <c r="A1772" s="129"/>
      <c r="B1772" s="129"/>
      <c r="C1772" s="129" t="e" cm="1">
        <f t="array" ref="C1772">_xlfn.XLOOKUP($A1772&amp;$Q$3&amp;$R$3,Data[Index]&amp;Data[Valid Test, Can be used for conformity (Y/N)]&amp;Data[Cycle],Data[Test Name])</f>
        <v>#N/A</v>
      </c>
      <c r="D1772" s="167" t="e" cm="1">
        <f t="array" ref="D1772">_xlfn.XLOOKUP($A1772&amp;$Q$3&amp;$R$3,Data[Index]&amp;Data[Valid Test, Can be used for conformity (Y/N)]&amp;Data[Cycle],Data[Mileage (Miles)])</f>
        <v>#N/A</v>
      </c>
      <c r="E1772" s="130" t="e" cm="1">
        <f t="array" ref="E1772">_xlfn.XLOOKUP($A1772&amp;$Q$3&amp;$R$3,Data[Index]&amp;Data[Valid Test, Can be used for conformity (Y/N)]&amp;Data[Cycle],Data[Date])</f>
        <v>#N/A</v>
      </c>
      <c r="F1772" s="129" t="e" cm="1">
        <f t="array" ref="F1772">_xlfn.XLOOKUP($A1772&amp;$Q$3&amp;$R$3,Data[Index]&amp;Data[Valid Test, Can be used for conformity (Y/N)]&amp;Data[Cycle],Data[CO/km (mg)])</f>
        <v>#N/A</v>
      </c>
      <c r="G1772" s="129" t="e" cm="1">
        <f t="array" ref="G1772">_xlfn.XLOOKUP($A1772&amp;$Q$3,Data[Index]&amp;Data[Valid Test, Can be used for conformity (Y/N)],Data[CO2/km (g)])</f>
        <v>#N/A</v>
      </c>
      <c r="H1772" s="129" t="e" cm="1">
        <f t="array" ref="H1772">_xlfn.XLOOKUP($A1772&amp;$Q$3,Data[Index]&amp;Data[Valid Test, Can be used for conformity (Y/N)],Data[THC/km (mg)])</f>
        <v>#N/A</v>
      </c>
      <c r="I1772" s="129" t="e" cm="1">
        <f t="array" ref="I1772">_xlfn.XLOOKUP($A1772&amp;$Q$3,Data[Index]&amp;Data[Valid Test, Can be used for conformity (Y/N)],Data[NOx/km (mg)])</f>
        <v>#N/A</v>
      </c>
      <c r="J1772" s="129" t="e" cm="1">
        <f t="array" ref="J1772">_xlfn.XLOOKUP($A1772&amp;$Q$3,Data[Index]&amp;Data[Valid Test, Can be used for conformity (Y/N)],Data[THC + NOx/km (mg)])</f>
        <v>#N/A</v>
      </c>
      <c r="K1772" s="142" t="e" cm="1">
        <f t="array" ref="K1772">_xlfn.XLOOKUP($A1772&amp;$Q$3,Data[Index]&amp;Data[Valid Test, Can be used for conformity (Y/N)],Data[PN/km ('#)])</f>
        <v>#N/A</v>
      </c>
      <c r="L1772" s="129" t="e" cm="1">
        <f t="array" ref="L1772">_xlfn.XLOOKUP($A1772&amp;$Q$3,Data[Index]&amp;Data[Valid Test, Can be used for conformity (Y/N)],Data[PM/km (mg)])</f>
        <v>#N/A</v>
      </c>
      <c r="M1772" s="126" t="e" cm="1">
        <f t="array" ref="M1772">_xlfn.XLOOKUP($A1772&amp;$Q$3,Data[Index]&amp;Data[Valid Test, Can be used for conformity (Y/N)],Data[CH4 (mg/km)])</f>
        <v>#N/A</v>
      </c>
      <c r="N1772" s="126" t="e" cm="1">
        <f t="array" ref="N1772">_xlfn.XLOOKUP($A1772&amp;$Q$3,Data[Index]&amp;Data[Valid Test, Can be used for conformity (Y/N)],Data[N20 (mg/km)])</f>
        <v>#N/A</v>
      </c>
      <c r="O1772" s="129" t="e" cm="1">
        <f t="array" ref="O1772">_xlfn.XLOOKUP($A1772&amp;$Q$3,Data[Index]&amp;Data[Valid Test, Can be used for conformity (Y/N)],Data[l/100km])</f>
        <v>#N/A</v>
      </c>
      <c r="P1772" s="138">
        <f>_xlfn.XLOOKUP($A1772,Data[Index],Data[Comments])</f>
        <v>0</v>
      </c>
    </row>
    <row r="1773" spans="1:16" x14ac:dyDescent="0.2">
      <c r="A1773" s="129"/>
      <c r="B1773" s="129"/>
      <c r="C1773" s="129" t="e" cm="1">
        <f t="array" ref="C1773">_xlfn.XLOOKUP($A1773&amp;$Q$3&amp;$R$3,Data[Index]&amp;Data[Valid Test, Can be used for conformity (Y/N)]&amp;Data[Cycle],Data[Test Name])</f>
        <v>#N/A</v>
      </c>
      <c r="D1773" s="167" t="e" cm="1">
        <f t="array" ref="D1773">_xlfn.XLOOKUP($A1773&amp;$Q$3&amp;$R$3,Data[Index]&amp;Data[Valid Test, Can be used for conformity (Y/N)]&amp;Data[Cycle],Data[Mileage (Miles)])</f>
        <v>#N/A</v>
      </c>
      <c r="E1773" s="130" t="e" cm="1">
        <f t="array" ref="E1773">_xlfn.XLOOKUP($A1773&amp;$Q$3&amp;$R$3,Data[Index]&amp;Data[Valid Test, Can be used for conformity (Y/N)]&amp;Data[Cycle],Data[Date])</f>
        <v>#N/A</v>
      </c>
      <c r="F1773" s="129" t="e" cm="1">
        <f t="array" ref="F1773">_xlfn.XLOOKUP($A1773&amp;$Q$3&amp;$R$3,Data[Index]&amp;Data[Valid Test, Can be used for conformity (Y/N)]&amp;Data[Cycle],Data[CO/km (mg)])</f>
        <v>#N/A</v>
      </c>
      <c r="G1773" s="129" t="e" cm="1">
        <f t="array" ref="G1773">_xlfn.XLOOKUP($A1773&amp;$Q$3,Data[Index]&amp;Data[Valid Test, Can be used for conformity (Y/N)],Data[CO2/km (g)])</f>
        <v>#N/A</v>
      </c>
      <c r="H1773" s="129" t="e" cm="1">
        <f t="array" ref="H1773">_xlfn.XLOOKUP($A1773&amp;$Q$3,Data[Index]&amp;Data[Valid Test, Can be used for conformity (Y/N)],Data[THC/km (mg)])</f>
        <v>#N/A</v>
      </c>
      <c r="I1773" s="129" t="e" cm="1">
        <f t="array" ref="I1773">_xlfn.XLOOKUP($A1773&amp;$Q$3,Data[Index]&amp;Data[Valid Test, Can be used for conformity (Y/N)],Data[NOx/km (mg)])</f>
        <v>#N/A</v>
      </c>
      <c r="J1773" s="129" t="e" cm="1">
        <f t="array" ref="J1773">_xlfn.XLOOKUP($A1773&amp;$Q$3,Data[Index]&amp;Data[Valid Test, Can be used for conformity (Y/N)],Data[THC + NOx/km (mg)])</f>
        <v>#N/A</v>
      </c>
      <c r="K1773" s="142" t="e" cm="1">
        <f t="array" ref="K1773">_xlfn.XLOOKUP($A1773&amp;$Q$3,Data[Index]&amp;Data[Valid Test, Can be used for conformity (Y/N)],Data[PN/km ('#)])</f>
        <v>#N/A</v>
      </c>
      <c r="L1773" s="129" t="e" cm="1">
        <f t="array" ref="L1773">_xlfn.XLOOKUP($A1773&amp;$Q$3,Data[Index]&amp;Data[Valid Test, Can be used for conformity (Y/N)],Data[PM/km (mg)])</f>
        <v>#N/A</v>
      </c>
      <c r="M1773" s="126" t="e" cm="1">
        <f t="array" ref="M1773">_xlfn.XLOOKUP($A1773&amp;$Q$3,Data[Index]&amp;Data[Valid Test, Can be used for conformity (Y/N)],Data[CH4 (mg/km)])</f>
        <v>#N/A</v>
      </c>
      <c r="N1773" s="126" t="e" cm="1">
        <f t="array" ref="N1773">_xlfn.XLOOKUP($A1773&amp;$Q$3,Data[Index]&amp;Data[Valid Test, Can be used for conformity (Y/N)],Data[N20 (mg/km)])</f>
        <v>#N/A</v>
      </c>
      <c r="O1773" s="129" t="e" cm="1">
        <f t="array" ref="O1773">_xlfn.XLOOKUP($A1773&amp;$Q$3,Data[Index]&amp;Data[Valid Test, Can be used for conformity (Y/N)],Data[l/100km])</f>
        <v>#N/A</v>
      </c>
      <c r="P1773" s="138">
        <f>_xlfn.XLOOKUP($A1773,Data[Index],Data[Comments])</f>
        <v>0</v>
      </c>
    </row>
    <row r="1774" spans="1:16" x14ac:dyDescent="0.2">
      <c r="A1774" s="129"/>
      <c r="B1774" s="129"/>
      <c r="C1774" s="129" t="e" cm="1">
        <f t="array" ref="C1774">_xlfn.XLOOKUP($A1774&amp;$Q$3&amp;$R$3,Data[Index]&amp;Data[Valid Test, Can be used for conformity (Y/N)]&amp;Data[Cycle],Data[Test Name])</f>
        <v>#N/A</v>
      </c>
      <c r="D1774" s="167" t="e" cm="1">
        <f t="array" ref="D1774">_xlfn.XLOOKUP($A1774&amp;$Q$3&amp;$R$3,Data[Index]&amp;Data[Valid Test, Can be used for conformity (Y/N)]&amp;Data[Cycle],Data[Mileage (Miles)])</f>
        <v>#N/A</v>
      </c>
      <c r="E1774" s="130" t="e" cm="1">
        <f t="array" ref="E1774">_xlfn.XLOOKUP($A1774&amp;$Q$3&amp;$R$3,Data[Index]&amp;Data[Valid Test, Can be used for conformity (Y/N)]&amp;Data[Cycle],Data[Date])</f>
        <v>#N/A</v>
      </c>
      <c r="F1774" s="129" t="e" cm="1">
        <f t="array" ref="F1774">_xlfn.XLOOKUP($A1774&amp;$Q$3&amp;$R$3,Data[Index]&amp;Data[Valid Test, Can be used for conformity (Y/N)]&amp;Data[Cycle],Data[CO/km (mg)])</f>
        <v>#N/A</v>
      </c>
      <c r="G1774" s="129" t="e" cm="1">
        <f t="array" ref="G1774">_xlfn.XLOOKUP($A1774&amp;$Q$3,Data[Index]&amp;Data[Valid Test, Can be used for conformity (Y/N)],Data[CO2/km (g)])</f>
        <v>#N/A</v>
      </c>
      <c r="H1774" s="129" t="e" cm="1">
        <f t="array" ref="H1774">_xlfn.XLOOKUP($A1774&amp;$Q$3,Data[Index]&amp;Data[Valid Test, Can be used for conformity (Y/N)],Data[THC/km (mg)])</f>
        <v>#N/A</v>
      </c>
      <c r="I1774" s="129" t="e" cm="1">
        <f t="array" ref="I1774">_xlfn.XLOOKUP($A1774&amp;$Q$3,Data[Index]&amp;Data[Valid Test, Can be used for conformity (Y/N)],Data[NOx/km (mg)])</f>
        <v>#N/A</v>
      </c>
      <c r="J1774" s="129" t="e" cm="1">
        <f t="array" ref="J1774">_xlfn.XLOOKUP($A1774&amp;$Q$3,Data[Index]&amp;Data[Valid Test, Can be used for conformity (Y/N)],Data[THC + NOx/km (mg)])</f>
        <v>#N/A</v>
      </c>
      <c r="K1774" s="142" t="e" cm="1">
        <f t="array" ref="K1774">_xlfn.XLOOKUP($A1774&amp;$Q$3,Data[Index]&amp;Data[Valid Test, Can be used for conformity (Y/N)],Data[PN/km ('#)])</f>
        <v>#N/A</v>
      </c>
      <c r="L1774" s="129" t="e" cm="1">
        <f t="array" ref="L1774">_xlfn.XLOOKUP($A1774&amp;$Q$3,Data[Index]&amp;Data[Valid Test, Can be used for conformity (Y/N)],Data[PM/km (mg)])</f>
        <v>#N/A</v>
      </c>
      <c r="M1774" s="126" t="e" cm="1">
        <f t="array" ref="M1774">_xlfn.XLOOKUP($A1774&amp;$Q$3,Data[Index]&amp;Data[Valid Test, Can be used for conformity (Y/N)],Data[CH4 (mg/km)])</f>
        <v>#N/A</v>
      </c>
      <c r="N1774" s="126" t="e" cm="1">
        <f t="array" ref="N1774">_xlfn.XLOOKUP($A1774&amp;$Q$3,Data[Index]&amp;Data[Valid Test, Can be used for conformity (Y/N)],Data[N20 (mg/km)])</f>
        <v>#N/A</v>
      </c>
      <c r="O1774" s="129" t="e" cm="1">
        <f t="array" ref="O1774">_xlfn.XLOOKUP($A1774&amp;$Q$3,Data[Index]&amp;Data[Valid Test, Can be used for conformity (Y/N)],Data[l/100km])</f>
        <v>#N/A</v>
      </c>
      <c r="P1774" s="138" t="e">
        <f>_xlfn.XLOOKUP($A1774,Data[Index],Data[Comments])</f>
        <v>#N/A</v>
      </c>
    </row>
    <row r="1775" spans="1:16" x14ac:dyDescent="0.2">
      <c r="A1775" s="129"/>
      <c r="B1775" s="129"/>
      <c r="C1775" s="129" t="e" cm="1">
        <f t="array" ref="C1775">_xlfn.XLOOKUP($A1775&amp;$Q$3&amp;$R$3,Data[Index]&amp;Data[Valid Test, Can be used for conformity (Y/N)]&amp;Data[Cycle],Data[Test Name])</f>
        <v>#N/A</v>
      </c>
      <c r="D1775" s="167" t="e" cm="1">
        <f t="array" ref="D1775">_xlfn.XLOOKUP($A1775&amp;$Q$3&amp;$R$3,Data[Index]&amp;Data[Valid Test, Can be used for conformity (Y/N)]&amp;Data[Cycle],Data[Mileage (Miles)])</f>
        <v>#N/A</v>
      </c>
      <c r="E1775" s="130" t="e" cm="1">
        <f t="array" ref="E1775">_xlfn.XLOOKUP($A1775&amp;$Q$3&amp;$R$3,Data[Index]&amp;Data[Valid Test, Can be used for conformity (Y/N)]&amp;Data[Cycle],Data[Date])</f>
        <v>#N/A</v>
      </c>
      <c r="F1775" s="129" t="e" cm="1">
        <f t="array" ref="F1775">_xlfn.XLOOKUP($A1775&amp;$Q$3&amp;$R$3,Data[Index]&amp;Data[Valid Test, Can be used for conformity (Y/N)]&amp;Data[Cycle],Data[CO/km (mg)])</f>
        <v>#N/A</v>
      </c>
      <c r="G1775" s="129" t="e" cm="1">
        <f t="array" ref="G1775">_xlfn.XLOOKUP($A1775&amp;$Q$3,Data[Index]&amp;Data[Valid Test, Can be used for conformity (Y/N)],Data[CO2/km (g)])</f>
        <v>#N/A</v>
      </c>
      <c r="H1775" s="129" t="e" cm="1">
        <f t="array" ref="H1775">_xlfn.XLOOKUP($A1775&amp;$Q$3,Data[Index]&amp;Data[Valid Test, Can be used for conformity (Y/N)],Data[THC/km (mg)])</f>
        <v>#N/A</v>
      </c>
      <c r="I1775" s="129" t="e" cm="1">
        <f t="array" ref="I1775">_xlfn.XLOOKUP($A1775&amp;$Q$3,Data[Index]&amp;Data[Valid Test, Can be used for conformity (Y/N)],Data[NOx/km (mg)])</f>
        <v>#N/A</v>
      </c>
      <c r="J1775" s="129" t="e" cm="1">
        <f t="array" ref="J1775">_xlfn.XLOOKUP($A1775&amp;$Q$3,Data[Index]&amp;Data[Valid Test, Can be used for conformity (Y/N)],Data[THC + NOx/km (mg)])</f>
        <v>#N/A</v>
      </c>
      <c r="K1775" s="142" t="e" cm="1">
        <f t="array" ref="K1775">_xlfn.XLOOKUP($A1775&amp;$Q$3,Data[Index]&amp;Data[Valid Test, Can be used for conformity (Y/N)],Data[PN/km ('#)])</f>
        <v>#N/A</v>
      </c>
      <c r="L1775" s="129" t="e" cm="1">
        <f t="array" ref="L1775">_xlfn.XLOOKUP($A1775&amp;$Q$3,Data[Index]&amp;Data[Valid Test, Can be used for conformity (Y/N)],Data[PM/km (mg)])</f>
        <v>#N/A</v>
      </c>
      <c r="M1775" s="126" t="e" cm="1">
        <f t="array" ref="M1775">_xlfn.XLOOKUP($A1775&amp;$Q$3,Data[Index]&amp;Data[Valid Test, Can be used for conformity (Y/N)],Data[CH4 (mg/km)])</f>
        <v>#N/A</v>
      </c>
      <c r="N1775" s="126" t="e" cm="1">
        <f t="array" ref="N1775">_xlfn.XLOOKUP($A1775&amp;$Q$3,Data[Index]&amp;Data[Valid Test, Can be used for conformity (Y/N)],Data[N20 (mg/km)])</f>
        <v>#N/A</v>
      </c>
      <c r="O1775" s="129" t="e" cm="1">
        <f t="array" ref="O1775">_xlfn.XLOOKUP($A1775&amp;$Q$3,Data[Index]&amp;Data[Valid Test, Can be used for conformity (Y/N)],Data[l/100km])</f>
        <v>#N/A</v>
      </c>
      <c r="P1775" s="138" t="e">
        <f>_xlfn.XLOOKUP($A1775,Data[Index],Data[Comments])</f>
        <v>#N/A</v>
      </c>
    </row>
    <row r="1776" spans="1:16" x14ac:dyDescent="0.2">
      <c r="A1776" s="129"/>
      <c r="B1776" s="129"/>
      <c r="C1776" s="129" t="e" cm="1">
        <f t="array" ref="C1776">_xlfn.XLOOKUP($A1776&amp;$Q$3&amp;$R$3,Data[Index]&amp;Data[Valid Test, Can be used for conformity (Y/N)]&amp;Data[Cycle],Data[Test Name])</f>
        <v>#N/A</v>
      </c>
      <c r="D1776" s="167" t="e" cm="1">
        <f t="array" ref="D1776">_xlfn.XLOOKUP($A1776&amp;$Q$3&amp;$R$3,Data[Index]&amp;Data[Valid Test, Can be used for conformity (Y/N)]&amp;Data[Cycle],Data[Mileage (Miles)])</f>
        <v>#N/A</v>
      </c>
      <c r="E1776" s="130" t="e" cm="1">
        <f t="array" ref="E1776">_xlfn.XLOOKUP($A1776&amp;$Q$3&amp;$R$3,Data[Index]&amp;Data[Valid Test, Can be used for conformity (Y/N)]&amp;Data[Cycle],Data[Date])</f>
        <v>#N/A</v>
      </c>
      <c r="F1776" s="129" t="e" cm="1">
        <f t="array" ref="F1776">_xlfn.XLOOKUP($A1776&amp;$Q$3&amp;$R$3,Data[Index]&amp;Data[Valid Test, Can be used for conformity (Y/N)]&amp;Data[Cycle],Data[CO/km (mg)])</f>
        <v>#N/A</v>
      </c>
      <c r="G1776" s="129" t="e" cm="1">
        <f t="array" ref="G1776">_xlfn.XLOOKUP($A1776&amp;$Q$3,Data[Index]&amp;Data[Valid Test, Can be used for conformity (Y/N)],Data[CO2/km (g)])</f>
        <v>#N/A</v>
      </c>
      <c r="H1776" s="129" t="e" cm="1">
        <f t="array" ref="H1776">_xlfn.XLOOKUP($A1776&amp;$Q$3,Data[Index]&amp;Data[Valid Test, Can be used for conformity (Y/N)],Data[THC/km (mg)])</f>
        <v>#N/A</v>
      </c>
      <c r="I1776" s="129" t="e" cm="1">
        <f t="array" ref="I1776">_xlfn.XLOOKUP($A1776&amp;$Q$3,Data[Index]&amp;Data[Valid Test, Can be used for conformity (Y/N)],Data[NOx/km (mg)])</f>
        <v>#N/A</v>
      </c>
      <c r="J1776" s="129" t="e" cm="1">
        <f t="array" ref="J1776">_xlfn.XLOOKUP($A1776&amp;$Q$3,Data[Index]&amp;Data[Valid Test, Can be used for conformity (Y/N)],Data[THC + NOx/km (mg)])</f>
        <v>#N/A</v>
      </c>
      <c r="K1776" s="142" t="e" cm="1">
        <f t="array" ref="K1776">_xlfn.XLOOKUP($A1776&amp;$Q$3,Data[Index]&amp;Data[Valid Test, Can be used for conformity (Y/N)],Data[PN/km ('#)])</f>
        <v>#N/A</v>
      </c>
      <c r="L1776" s="129" t="e" cm="1">
        <f t="array" ref="L1776">_xlfn.XLOOKUP($A1776&amp;$Q$3,Data[Index]&amp;Data[Valid Test, Can be used for conformity (Y/N)],Data[PM/km (mg)])</f>
        <v>#N/A</v>
      </c>
      <c r="M1776" s="126" t="e" cm="1">
        <f t="array" ref="M1776">_xlfn.XLOOKUP($A1776&amp;$Q$3,Data[Index]&amp;Data[Valid Test, Can be used for conformity (Y/N)],Data[CH4 (mg/km)])</f>
        <v>#N/A</v>
      </c>
      <c r="N1776" s="126" t="e" cm="1">
        <f t="array" ref="N1776">_xlfn.XLOOKUP($A1776&amp;$Q$3,Data[Index]&amp;Data[Valid Test, Can be used for conformity (Y/N)],Data[N20 (mg/km)])</f>
        <v>#N/A</v>
      </c>
      <c r="O1776" s="129" t="e" cm="1">
        <f t="array" ref="O1776">_xlfn.XLOOKUP($A1776&amp;$Q$3,Data[Index]&amp;Data[Valid Test, Can be used for conformity (Y/N)],Data[l/100km])</f>
        <v>#N/A</v>
      </c>
      <c r="P1776" s="138" t="e">
        <f>_xlfn.XLOOKUP($A1776,Data[Index],Data[Comments])</f>
        <v>#N/A</v>
      </c>
    </row>
    <row r="1777" spans="1:16" x14ac:dyDescent="0.2">
      <c r="A1777" s="129"/>
      <c r="B1777" s="129"/>
      <c r="C1777" s="129" t="e" cm="1">
        <f t="array" ref="C1777">_xlfn.XLOOKUP($A1777&amp;$Q$3&amp;$R$3,Data[Index]&amp;Data[Valid Test, Can be used for conformity (Y/N)]&amp;Data[Cycle],Data[Test Name])</f>
        <v>#N/A</v>
      </c>
      <c r="D1777" s="167" t="e" cm="1">
        <f t="array" ref="D1777">_xlfn.XLOOKUP($A1777&amp;$Q$3&amp;$R$3,Data[Index]&amp;Data[Valid Test, Can be used for conformity (Y/N)]&amp;Data[Cycle],Data[Mileage (Miles)])</f>
        <v>#N/A</v>
      </c>
      <c r="E1777" s="130" t="e" cm="1">
        <f t="array" ref="E1777">_xlfn.XLOOKUP($A1777&amp;$Q$3&amp;$R$3,Data[Index]&amp;Data[Valid Test, Can be used for conformity (Y/N)]&amp;Data[Cycle],Data[Date])</f>
        <v>#N/A</v>
      </c>
      <c r="F1777" s="129" t="e" cm="1">
        <f t="array" ref="F1777">_xlfn.XLOOKUP($A1777&amp;$Q$3&amp;$R$3,Data[Index]&amp;Data[Valid Test, Can be used for conformity (Y/N)]&amp;Data[Cycle],Data[CO/km (mg)])</f>
        <v>#N/A</v>
      </c>
      <c r="G1777" s="129" t="e" cm="1">
        <f t="array" ref="G1777">_xlfn.XLOOKUP($A1777&amp;$Q$3,Data[Index]&amp;Data[Valid Test, Can be used for conformity (Y/N)],Data[CO2/km (g)])</f>
        <v>#N/A</v>
      </c>
      <c r="H1777" s="129" t="e" cm="1">
        <f t="array" ref="H1777">_xlfn.XLOOKUP($A1777&amp;$Q$3,Data[Index]&amp;Data[Valid Test, Can be used for conformity (Y/N)],Data[THC/km (mg)])</f>
        <v>#N/A</v>
      </c>
      <c r="I1777" s="129" t="e" cm="1">
        <f t="array" ref="I1777">_xlfn.XLOOKUP($A1777&amp;$Q$3,Data[Index]&amp;Data[Valid Test, Can be used for conformity (Y/N)],Data[NOx/km (mg)])</f>
        <v>#N/A</v>
      </c>
      <c r="J1777" s="129" t="e" cm="1">
        <f t="array" ref="J1777">_xlfn.XLOOKUP($A1777&amp;$Q$3,Data[Index]&amp;Data[Valid Test, Can be used for conformity (Y/N)],Data[THC + NOx/km (mg)])</f>
        <v>#N/A</v>
      </c>
      <c r="K1777" s="142" t="e" cm="1">
        <f t="array" ref="K1777">_xlfn.XLOOKUP($A1777&amp;$Q$3,Data[Index]&amp;Data[Valid Test, Can be used for conformity (Y/N)],Data[PN/km ('#)])</f>
        <v>#N/A</v>
      </c>
      <c r="L1777" s="129" t="e" cm="1">
        <f t="array" ref="L1777">_xlfn.XLOOKUP($A1777&amp;$Q$3,Data[Index]&amp;Data[Valid Test, Can be used for conformity (Y/N)],Data[PM/km (mg)])</f>
        <v>#N/A</v>
      </c>
      <c r="M1777" s="126" t="e" cm="1">
        <f t="array" ref="M1777">_xlfn.XLOOKUP($A1777&amp;$Q$3,Data[Index]&amp;Data[Valid Test, Can be used for conformity (Y/N)],Data[CH4 (mg/km)])</f>
        <v>#N/A</v>
      </c>
      <c r="N1777" s="126" t="e" cm="1">
        <f t="array" ref="N1777">_xlfn.XLOOKUP($A1777&amp;$Q$3,Data[Index]&amp;Data[Valid Test, Can be used for conformity (Y/N)],Data[N20 (mg/km)])</f>
        <v>#N/A</v>
      </c>
      <c r="O1777" s="129" t="e" cm="1">
        <f t="array" ref="O1777">_xlfn.XLOOKUP($A1777&amp;$Q$3,Data[Index]&amp;Data[Valid Test, Can be used for conformity (Y/N)],Data[l/100km])</f>
        <v>#N/A</v>
      </c>
      <c r="P1777" s="138">
        <f>_xlfn.XLOOKUP($A1777,Data[Index],Data[Comments])</f>
        <v>0</v>
      </c>
    </row>
    <row r="1778" spans="1:16" x14ac:dyDescent="0.2">
      <c r="A1778" s="129"/>
      <c r="B1778" s="129"/>
      <c r="C1778" s="129" t="e" cm="1">
        <f t="array" ref="C1778">_xlfn.XLOOKUP($A1778&amp;$Q$3&amp;$R$3,Data[Index]&amp;Data[Valid Test, Can be used for conformity (Y/N)]&amp;Data[Cycle],Data[Test Name])</f>
        <v>#N/A</v>
      </c>
      <c r="D1778" s="167" t="e" cm="1">
        <f t="array" ref="D1778">_xlfn.XLOOKUP($A1778&amp;$Q$3&amp;$R$3,Data[Index]&amp;Data[Valid Test, Can be used for conformity (Y/N)]&amp;Data[Cycle],Data[Mileage (Miles)])</f>
        <v>#N/A</v>
      </c>
      <c r="E1778" s="130" t="e" cm="1">
        <f t="array" ref="E1778">_xlfn.XLOOKUP($A1778&amp;$Q$3&amp;$R$3,Data[Index]&amp;Data[Valid Test, Can be used for conformity (Y/N)]&amp;Data[Cycle],Data[Date])</f>
        <v>#N/A</v>
      </c>
      <c r="F1778" s="129" t="e" cm="1">
        <f t="array" ref="F1778">_xlfn.XLOOKUP($A1778&amp;$Q$3&amp;$R$3,Data[Index]&amp;Data[Valid Test, Can be used for conformity (Y/N)]&amp;Data[Cycle],Data[CO/km (mg)])</f>
        <v>#N/A</v>
      </c>
      <c r="G1778" s="129" t="e" cm="1">
        <f t="array" ref="G1778">_xlfn.XLOOKUP($A1778&amp;$Q$3,Data[Index]&amp;Data[Valid Test, Can be used for conformity (Y/N)],Data[CO2/km (g)])</f>
        <v>#N/A</v>
      </c>
      <c r="H1778" s="129" t="e" cm="1">
        <f t="array" ref="H1778">_xlfn.XLOOKUP($A1778&amp;$Q$3,Data[Index]&amp;Data[Valid Test, Can be used for conformity (Y/N)],Data[THC/km (mg)])</f>
        <v>#N/A</v>
      </c>
      <c r="I1778" s="129" t="e" cm="1">
        <f t="array" ref="I1778">_xlfn.XLOOKUP($A1778&amp;$Q$3,Data[Index]&amp;Data[Valid Test, Can be used for conformity (Y/N)],Data[NOx/km (mg)])</f>
        <v>#N/A</v>
      </c>
      <c r="J1778" s="129" t="e" cm="1">
        <f t="array" ref="J1778">_xlfn.XLOOKUP($A1778&amp;$Q$3,Data[Index]&amp;Data[Valid Test, Can be used for conformity (Y/N)],Data[THC + NOx/km (mg)])</f>
        <v>#N/A</v>
      </c>
      <c r="K1778" s="142" t="e" cm="1">
        <f t="array" ref="K1778">_xlfn.XLOOKUP($A1778&amp;$Q$3,Data[Index]&amp;Data[Valid Test, Can be used for conformity (Y/N)],Data[PN/km ('#)])</f>
        <v>#N/A</v>
      </c>
      <c r="L1778" s="129" t="e" cm="1">
        <f t="array" ref="L1778">_xlfn.XLOOKUP($A1778&amp;$Q$3,Data[Index]&amp;Data[Valid Test, Can be used for conformity (Y/N)],Data[PM/km (mg)])</f>
        <v>#N/A</v>
      </c>
      <c r="M1778" s="126" t="e" cm="1">
        <f t="array" ref="M1778">_xlfn.XLOOKUP($A1778&amp;$Q$3,Data[Index]&amp;Data[Valid Test, Can be used for conformity (Y/N)],Data[CH4 (mg/km)])</f>
        <v>#N/A</v>
      </c>
      <c r="N1778" s="126" t="e" cm="1">
        <f t="array" ref="N1778">_xlfn.XLOOKUP($A1778&amp;$Q$3,Data[Index]&amp;Data[Valid Test, Can be used for conformity (Y/N)],Data[N20 (mg/km)])</f>
        <v>#N/A</v>
      </c>
      <c r="O1778" s="129" t="e" cm="1">
        <f t="array" ref="O1778">_xlfn.XLOOKUP($A1778&amp;$Q$3,Data[Index]&amp;Data[Valid Test, Can be used for conformity (Y/N)],Data[l/100km])</f>
        <v>#N/A</v>
      </c>
      <c r="P1778" s="138">
        <f>_xlfn.XLOOKUP($A1778,Data[Index],Data[Comments])</f>
        <v>0</v>
      </c>
    </row>
    <row r="1779" spans="1:16" x14ac:dyDescent="0.2">
      <c r="A1779" s="129"/>
      <c r="B1779" s="129"/>
      <c r="C1779" s="129" t="e" cm="1">
        <f t="array" ref="C1779">_xlfn.XLOOKUP($A1779&amp;$Q$3&amp;$R$3,Data[Index]&amp;Data[Valid Test, Can be used for conformity (Y/N)]&amp;Data[Cycle],Data[Test Name])</f>
        <v>#N/A</v>
      </c>
      <c r="D1779" s="167" t="e" cm="1">
        <f t="array" ref="D1779">_xlfn.XLOOKUP($A1779&amp;$Q$3&amp;$R$3,Data[Index]&amp;Data[Valid Test, Can be used for conformity (Y/N)]&amp;Data[Cycle],Data[Mileage (Miles)])</f>
        <v>#N/A</v>
      </c>
      <c r="E1779" s="130" t="e" cm="1">
        <f t="array" ref="E1779">_xlfn.XLOOKUP($A1779&amp;$Q$3&amp;$R$3,Data[Index]&amp;Data[Valid Test, Can be used for conformity (Y/N)]&amp;Data[Cycle],Data[Date])</f>
        <v>#N/A</v>
      </c>
      <c r="F1779" s="129" t="e" cm="1">
        <f t="array" ref="F1779">_xlfn.XLOOKUP($A1779&amp;$Q$3&amp;$R$3,Data[Index]&amp;Data[Valid Test, Can be used for conformity (Y/N)]&amp;Data[Cycle],Data[CO/km (mg)])</f>
        <v>#N/A</v>
      </c>
      <c r="G1779" s="129" t="e" cm="1">
        <f t="array" ref="G1779">_xlfn.XLOOKUP($A1779&amp;$Q$3,Data[Index]&amp;Data[Valid Test, Can be used for conformity (Y/N)],Data[CO2/km (g)])</f>
        <v>#N/A</v>
      </c>
      <c r="H1779" s="129" t="e" cm="1">
        <f t="array" ref="H1779">_xlfn.XLOOKUP($A1779&amp;$Q$3,Data[Index]&amp;Data[Valid Test, Can be used for conformity (Y/N)],Data[THC/km (mg)])</f>
        <v>#N/A</v>
      </c>
      <c r="I1779" s="129" t="e" cm="1">
        <f t="array" ref="I1779">_xlfn.XLOOKUP($A1779&amp;$Q$3,Data[Index]&amp;Data[Valid Test, Can be used for conformity (Y/N)],Data[NOx/km (mg)])</f>
        <v>#N/A</v>
      </c>
      <c r="J1779" s="129" t="e" cm="1">
        <f t="array" ref="J1779">_xlfn.XLOOKUP($A1779&amp;$Q$3,Data[Index]&amp;Data[Valid Test, Can be used for conformity (Y/N)],Data[THC + NOx/km (mg)])</f>
        <v>#N/A</v>
      </c>
      <c r="K1779" s="142" t="e" cm="1">
        <f t="array" ref="K1779">_xlfn.XLOOKUP($A1779&amp;$Q$3,Data[Index]&amp;Data[Valid Test, Can be used for conformity (Y/N)],Data[PN/km ('#)])</f>
        <v>#N/A</v>
      </c>
      <c r="L1779" s="129" t="e" cm="1">
        <f t="array" ref="L1779">_xlfn.XLOOKUP($A1779&amp;$Q$3,Data[Index]&amp;Data[Valid Test, Can be used for conformity (Y/N)],Data[PM/km (mg)])</f>
        <v>#N/A</v>
      </c>
      <c r="M1779" s="126" t="e" cm="1">
        <f t="array" ref="M1779">_xlfn.XLOOKUP($A1779&amp;$Q$3,Data[Index]&amp;Data[Valid Test, Can be used for conformity (Y/N)],Data[CH4 (mg/km)])</f>
        <v>#N/A</v>
      </c>
      <c r="N1779" s="126" t="e" cm="1">
        <f t="array" ref="N1779">_xlfn.XLOOKUP($A1779&amp;$Q$3,Data[Index]&amp;Data[Valid Test, Can be used for conformity (Y/N)],Data[N20 (mg/km)])</f>
        <v>#N/A</v>
      </c>
      <c r="O1779" s="129" t="e" cm="1">
        <f t="array" ref="O1779">_xlfn.XLOOKUP($A1779&amp;$Q$3,Data[Index]&amp;Data[Valid Test, Can be used for conformity (Y/N)],Data[l/100km])</f>
        <v>#N/A</v>
      </c>
      <c r="P1779" s="138" t="e">
        <f>_xlfn.XLOOKUP($A1779,Data[Index],Data[Comments])</f>
        <v>#N/A</v>
      </c>
    </row>
    <row r="1780" spans="1:16" x14ac:dyDescent="0.2">
      <c r="A1780" s="129"/>
      <c r="B1780" s="129"/>
      <c r="C1780" s="129" t="e" cm="1">
        <f t="array" ref="C1780">_xlfn.XLOOKUP($A1780&amp;$Q$3&amp;$R$3,Data[Index]&amp;Data[Valid Test, Can be used for conformity (Y/N)]&amp;Data[Cycle],Data[Test Name])</f>
        <v>#N/A</v>
      </c>
      <c r="D1780" s="167" t="e" cm="1">
        <f t="array" ref="D1780">_xlfn.XLOOKUP($A1780&amp;$Q$3&amp;$R$3,Data[Index]&amp;Data[Valid Test, Can be used for conformity (Y/N)]&amp;Data[Cycle],Data[Mileage (Miles)])</f>
        <v>#N/A</v>
      </c>
      <c r="E1780" s="130" t="e" cm="1">
        <f t="array" ref="E1780">_xlfn.XLOOKUP($A1780&amp;$Q$3&amp;$R$3,Data[Index]&amp;Data[Valid Test, Can be used for conformity (Y/N)]&amp;Data[Cycle],Data[Date])</f>
        <v>#N/A</v>
      </c>
      <c r="F1780" s="129" t="e" cm="1">
        <f t="array" ref="F1780">_xlfn.XLOOKUP($A1780&amp;$Q$3&amp;$R$3,Data[Index]&amp;Data[Valid Test, Can be used for conformity (Y/N)]&amp;Data[Cycle],Data[CO/km (mg)])</f>
        <v>#N/A</v>
      </c>
      <c r="G1780" s="129" t="e" cm="1">
        <f t="array" ref="G1780">_xlfn.XLOOKUP($A1780&amp;$Q$3,Data[Index]&amp;Data[Valid Test, Can be used for conformity (Y/N)],Data[CO2/km (g)])</f>
        <v>#N/A</v>
      </c>
      <c r="H1780" s="129" t="e" cm="1">
        <f t="array" ref="H1780">_xlfn.XLOOKUP($A1780&amp;$Q$3,Data[Index]&amp;Data[Valid Test, Can be used for conformity (Y/N)],Data[THC/km (mg)])</f>
        <v>#N/A</v>
      </c>
      <c r="I1780" s="129" t="e" cm="1">
        <f t="array" ref="I1780">_xlfn.XLOOKUP($A1780&amp;$Q$3,Data[Index]&amp;Data[Valid Test, Can be used for conformity (Y/N)],Data[NOx/km (mg)])</f>
        <v>#N/A</v>
      </c>
      <c r="J1780" s="129" t="e" cm="1">
        <f t="array" ref="J1780">_xlfn.XLOOKUP($A1780&amp;$Q$3,Data[Index]&amp;Data[Valid Test, Can be used for conformity (Y/N)],Data[THC + NOx/km (mg)])</f>
        <v>#N/A</v>
      </c>
      <c r="K1780" s="142" t="e" cm="1">
        <f t="array" ref="K1780">_xlfn.XLOOKUP($A1780&amp;$Q$3,Data[Index]&amp;Data[Valid Test, Can be used for conformity (Y/N)],Data[PN/km ('#)])</f>
        <v>#N/A</v>
      </c>
      <c r="L1780" s="129" t="e" cm="1">
        <f t="array" ref="L1780">_xlfn.XLOOKUP($A1780&amp;$Q$3,Data[Index]&amp;Data[Valid Test, Can be used for conformity (Y/N)],Data[PM/km (mg)])</f>
        <v>#N/A</v>
      </c>
      <c r="M1780" s="126" t="e" cm="1">
        <f t="array" ref="M1780">_xlfn.XLOOKUP($A1780&amp;$Q$3,Data[Index]&amp;Data[Valid Test, Can be used for conformity (Y/N)],Data[CH4 (mg/km)])</f>
        <v>#N/A</v>
      </c>
      <c r="N1780" s="126" t="e" cm="1">
        <f t="array" ref="N1780">_xlfn.XLOOKUP($A1780&amp;$Q$3,Data[Index]&amp;Data[Valid Test, Can be used for conformity (Y/N)],Data[N20 (mg/km)])</f>
        <v>#N/A</v>
      </c>
      <c r="O1780" s="129" t="e" cm="1">
        <f t="array" ref="O1780">_xlfn.XLOOKUP($A1780&amp;$Q$3,Data[Index]&amp;Data[Valid Test, Can be used for conformity (Y/N)],Data[l/100km])</f>
        <v>#N/A</v>
      </c>
      <c r="P1780" s="138">
        <f>_xlfn.XLOOKUP($A1780,Data[Index],Data[Comments])</f>
        <v>0</v>
      </c>
    </row>
    <row r="1781" spans="1:16" x14ac:dyDescent="0.2">
      <c r="A1781" s="129"/>
      <c r="B1781" s="129"/>
      <c r="C1781" s="129" t="e" cm="1">
        <f t="array" ref="C1781">_xlfn.XLOOKUP($A1781&amp;$Q$3&amp;$R$3,Data[Index]&amp;Data[Valid Test, Can be used for conformity (Y/N)]&amp;Data[Cycle],Data[Test Name])</f>
        <v>#N/A</v>
      </c>
      <c r="D1781" s="167" t="e" cm="1">
        <f t="array" ref="D1781">_xlfn.XLOOKUP($A1781&amp;$Q$3&amp;$R$3,Data[Index]&amp;Data[Valid Test, Can be used for conformity (Y/N)]&amp;Data[Cycle],Data[Mileage (Miles)])</f>
        <v>#N/A</v>
      </c>
      <c r="E1781" s="130" t="e" cm="1">
        <f t="array" ref="E1781">_xlfn.XLOOKUP($A1781&amp;$Q$3&amp;$R$3,Data[Index]&amp;Data[Valid Test, Can be used for conformity (Y/N)]&amp;Data[Cycle],Data[Date])</f>
        <v>#N/A</v>
      </c>
      <c r="F1781" s="129" t="e" cm="1">
        <f t="array" ref="F1781">_xlfn.XLOOKUP($A1781&amp;$Q$3&amp;$R$3,Data[Index]&amp;Data[Valid Test, Can be used for conformity (Y/N)]&amp;Data[Cycle],Data[CO/km (mg)])</f>
        <v>#N/A</v>
      </c>
      <c r="G1781" s="129" t="e" cm="1">
        <f t="array" ref="G1781">_xlfn.XLOOKUP($A1781&amp;$Q$3,Data[Index]&amp;Data[Valid Test, Can be used for conformity (Y/N)],Data[CO2/km (g)])</f>
        <v>#N/A</v>
      </c>
      <c r="H1781" s="129" t="e" cm="1">
        <f t="array" ref="H1781">_xlfn.XLOOKUP($A1781&amp;$Q$3,Data[Index]&amp;Data[Valid Test, Can be used for conformity (Y/N)],Data[THC/km (mg)])</f>
        <v>#N/A</v>
      </c>
      <c r="I1781" s="129" t="e" cm="1">
        <f t="array" ref="I1781">_xlfn.XLOOKUP($A1781&amp;$Q$3,Data[Index]&amp;Data[Valid Test, Can be used for conformity (Y/N)],Data[NOx/km (mg)])</f>
        <v>#N/A</v>
      </c>
      <c r="J1781" s="129" t="e" cm="1">
        <f t="array" ref="J1781">_xlfn.XLOOKUP($A1781&amp;$Q$3,Data[Index]&amp;Data[Valid Test, Can be used for conformity (Y/N)],Data[THC + NOx/km (mg)])</f>
        <v>#N/A</v>
      </c>
      <c r="K1781" s="142" t="e" cm="1">
        <f t="array" ref="K1781">_xlfn.XLOOKUP($A1781&amp;$Q$3,Data[Index]&amp;Data[Valid Test, Can be used for conformity (Y/N)],Data[PN/km ('#)])</f>
        <v>#N/A</v>
      </c>
      <c r="L1781" s="129" t="e" cm="1">
        <f t="array" ref="L1781">_xlfn.XLOOKUP($A1781&amp;$Q$3,Data[Index]&amp;Data[Valid Test, Can be used for conformity (Y/N)],Data[PM/km (mg)])</f>
        <v>#N/A</v>
      </c>
      <c r="M1781" s="126" t="e" cm="1">
        <f t="array" ref="M1781">_xlfn.XLOOKUP($A1781&amp;$Q$3,Data[Index]&amp;Data[Valid Test, Can be used for conformity (Y/N)],Data[CH4 (mg/km)])</f>
        <v>#N/A</v>
      </c>
      <c r="N1781" s="126" t="e" cm="1">
        <f t="array" ref="N1781">_xlfn.XLOOKUP($A1781&amp;$Q$3,Data[Index]&amp;Data[Valid Test, Can be used for conformity (Y/N)],Data[N20 (mg/km)])</f>
        <v>#N/A</v>
      </c>
      <c r="O1781" s="129" t="e" cm="1">
        <f t="array" ref="O1781">_xlfn.XLOOKUP($A1781&amp;$Q$3,Data[Index]&amp;Data[Valid Test, Can be used for conformity (Y/N)],Data[l/100km])</f>
        <v>#N/A</v>
      </c>
      <c r="P1781" s="138">
        <f>_xlfn.XLOOKUP($A1781,Data[Index],Data[Comments])</f>
        <v>0</v>
      </c>
    </row>
    <row r="1782" spans="1:16" x14ac:dyDescent="0.2">
      <c r="A1782" s="129"/>
      <c r="B1782" s="129"/>
      <c r="C1782" s="129" t="e" cm="1">
        <f t="array" ref="C1782">_xlfn.XLOOKUP($A1782&amp;$Q$3&amp;$R$3,Data[Index]&amp;Data[Valid Test, Can be used for conformity (Y/N)]&amp;Data[Cycle],Data[Test Name])</f>
        <v>#N/A</v>
      </c>
      <c r="D1782" s="167" t="e" cm="1">
        <f t="array" ref="D1782">_xlfn.XLOOKUP($A1782&amp;$Q$3&amp;$R$3,Data[Index]&amp;Data[Valid Test, Can be used for conformity (Y/N)]&amp;Data[Cycle],Data[Mileage (Miles)])</f>
        <v>#N/A</v>
      </c>
      <c r="E1782" s="130" t="e" cm="1">
        <f t="array" ref="E1782">_xlfn.XLOOKUP($A1782&amp;$Q$3&amp;$R$3,Data[Index]&amp;Data[Valid Test, Can be used for conformity (Y/N)]&amp;Data[Cycle],Data[Date])</f>
        <v>#N/A</v>
      </c>
      <c r="F1782" s="129" t="e" cm="1">
        <f t="array" ref="F1782">_xlfn.XLOOKUP($A1782&amp;$Q$3&amp;$R$3,Data[Index]&amp;Data[Valid Test, Can be used for conformity (Y/N)]&amp;Data[Cycle],Data[CO/km (mg)])</f>
        <v>#N/A</v>
      </c>
      <c r="G1782" s="129" t="e" cm="1">
        <f t="array" ref="G1782">_xlfn.XLOOKUP($A1782&amp;$Q$3,Data[Index]&amp;Data[Valid Test, Can be used for conformity (Y/N)],Data[CO2/km (g)])</f>
        <v>#N/A</v>
      </c>
      <c r="H1782" s="129" t="e" cm="1">
        <f t="array" ref="H1782">_xlfn.XLOOKUP($A1782&amp;$Q$3,Data[Index]&amp;Data[Valid Test, Can be used for conformity (Y/N)],Data[THC/km (mg)])</f>
        <v>#N/A</v>
      </c>
      <c r="I1782" s="129" t="e" cm="1">
        <f t="array" ref="I1782">_xlfn.XLOOKUP($A1782&amp;$Q$3,Data[Index]&amp;Data[Valid Test, Can be used for conformity (Y/N)],Data[NOx/km (mg)])</f>
        <v>#N/A</v>
      </c>
      <c r="J1782" s="129" t="e" cm="1">
        <f t="array" ref="J1782">_xlfn.XLOOKUP($A1782&amp;$Q$3,Data[Index]&amp;Data[Valid Test, Can be used for conformity (Y/N)],Data[THC + NOx/km (mg)])</f>
        <v>#N/A</v>
      </c>
      <c r="K1782" s="142" t="e" cm="1">
        <f t="array" ref="K1782">_xlfn.XLOOKUP($A1782&amp;$Q$3,Data[Index]&amp;Data[Valid Test, Can be used for conformity (Y/N)],Data[PN/km ('#)])</f>
        <v>#N/A</v>
      </c>
      <c r="L1782" s="129" t="e" cm="1">
        <f t="array" ref="L1782">_xlfn.XLOOKUP($A1782&amp;$Q$3,Data[Index]&amp;Data[Valid Test, Can be used for conformity (Y/N)],Data[PM/km (mg)])</f>
        <v>#N/A</v>
      </c>
      <c r="M1782" s="126" t="e" cm="1">
        <f t="array" ref="M1782">_xlfn.XLOOKUP($A1782&amp;$Q$3,Data[Index]&amp;Data[Valid Test, Can be used for conformity (Y/N)],Data[CH4 (mg/km)])</f>
        <v>#N/A</v>
      </c>
      <c r="N1782" s="126" t="e" cm="1">
        <f t="array" ref="N1782">_xlfn.XLOOKUP($A1782&amp;$Q$3,Data[Index]&amp;Data[Valid Test, Can be used for conformity (Y/N)],Data[N20 (mg/km)])</f>
        <v>#N/A</v>
      </c>
      <c r="O1782" s="129" t="e" cm="1">
        <f t="array" ref="O1782">_xlfn.XLOOKUP($A1782&amp;$Q$3,Data[Index]&amp;Data[Valid Test, Can be used for conformity (Y/N)],Data[l/100km])</f>
        <v>#N/A</v>
      </c>
      <c r="P1782" s="138" t="e">
        <f>_xlfn.XLOOKUP($A1782,Data[Index],Data[Comments])</f>
        <v>#N/A</v>
      </c>
    </row>
    <row r="1783" spans="1:16" x14ac:dyDescent="0.2">
      <c r="A1783" s="129"/>
      <c r="B1783" s="129"/>
      <c r="C1783" s="129" t="e" cm="1">
        <f t="array" ref="C1783">_xlfn.XLOOKUP($A1783&amp;$Q$3&amp;$R$3,Data[Index]&amp;Data[Valid Test, Can be used for conformity (Y/N)]&amp;Data[Cycle],Data[Test Name])</f>
        <v>#N/A</v>
      </c>
      <c r="D1783" s="167" t="e" cm="1">
        <f t="array" ref="D1783">_xlfn.XLOOKUP($A1783&amp;$Q$3&amp;$R$3,Data[Index]&amp;Data[Valid Test, Can be used for conformity (Y/N)]&amp;Data[Cycle],Data[Mileage (Miles)])</f>
        <v>#N/A</v>
      </c>
      <c r="E1783" s="130" t="e" cm="1">
        <f t="array" ref="E1783">_xlfn.XLOOKUP($A1783&amp;$Q$3&amp;$R$3,Data[Index]&amp;Data[Valid Test, Can be used for conformity (Y/N)]&amp;Data[Cycle],Data[Date])</f>
        <v>#N/A</v>
      </c>
      <c r="F1783" s="129" t="e" cm="1">
        <f t="array" ref="F1783">_xlfn.XLOOKUP($A1783&amp;$Q$3&amp;$R$3,Data[Index]&amp;Data[Valid Test, Can be used for conformity (Y/N)]&amp;Data[Cycle],Data[CO/km (mg)])</f>
        <v>#N/A</v>
      </c>
      <c r="G1783" s="129" t="e" cm="1">
        <f t="array" ref="G1783">_xlfn.XLOOKUP($A1783&amp;$Q$3,Data[Index]&amp;Data[Valid Test, Can be used for conformity (Y/N)],Data[CO2/km (g)])</f>
        <v>#N/A</v>
      </c>
      <c r="H1783" s="129" t="e" cm="1">
        <f t="array" ref="H1783">_xlfn.XLOOKUP($A1783&amp;$Q$3,Data[Index]&amp;Data[Valid Test, Can be used for conformity (Y/N)],Data[THC/km (mg)])</f>
        <v>#N/A</v>
      </c>
      <c r="I1783" s="129" t="e" cm="1">
        <f t="array" ref="I1783">_xlfn.XLOOKUP($A1783&amp;$Q$3,Data[Index]&amp;Data[Valid Test, Can be used for conformity (Y/N)],Data[NOx/km (mg)])</f>
        <v>#N/A</v>
      </c>
      <c r="J1783" s="129" t="e" cm="1">
        <f t="array" ref="J1783">_xlfn.XLOOKUP($A1783&amp;$Q$3,Data[Index]&amp;Data[Valid Test, Can be used for conformity (Y/N)],Data[THC + NOx/km (mg)])</f>
        <v>#N/A</v>
      </c>
      <c r="K1783" s="142" t="e" cm="1">
        <f t="array" ref="K1783">_xlfn.XLOOKUP($A1783&amp;$Q$3,Data[Index]&amp;Data[Valid Test, Can be used for conformity (Y/N)],Data[PN/km ('#)])</f>
        <v>#N/A</v>
      </c>
      <c r="L1783" s="129" t="e" cm="1">
        <f t="array" ref="L1783">_xlfn.XLOOKUP($A1783&amp;$Q$3,Data[Index]&amp;Data[Valid Test, Can be used for conformity (Y/N)],Data[PM/km (mg)])</f>
        <v>#N/A</v>
      </c>
      <c r="M1783" s="126" t="e" cm="1">
        <f t="array" ref="M1783">_xlfn.XLOOKUP($A1783&amp;$Q$3,Data[Index]&amp;Data[Valid Test, Can be used for conformity (Y/N)],Data[CH4 (mg/km)])</f>
        <v>#N/A</v>
      </c>
      <c r="N1783" s="126" t="e" cm="1">
        <f t="array" ref="N1783">_xlfn.XLOOKUP($A1783&amp;$Q$3,Data[Index]&amp;Data[Valid Test, Can be used for conformity (Y/N)],Data[N20 (mg/km)])</f>
        <v>#N/A</v>
      </c>
      <c r="O1783" s="129" t="e" cm="1">
        <f t="array" ref="O1783">_xlfn.XLOOKUP($A1783&amp;$Q$3,Data[Index]&amp;Data[Valid Test, Can be used for conformity (Y/N)],Data[l/100km])</f>
        <v>#N/A</v>
      </c>
      <c r="P1783" s="138" t="e">
        <f>_xlfn.XLOOKUP($A1783,Data[Index],Data[Comments])</f>
        <v>#N/A</v>
      </c>
    </row>
    <row r="1784" spans="1:16" x14ac:dyDescent="0.2">
      <c r="A1784" s="129"/>
      <c r="B1784" s="129"/>
      <c r="C1784" s="129" t="e" cm="1">
        <f t="array" ref="C1784">_xlfn.XLOOKUP($A1784&amp;$Q$3&amp;$R$3,Data[Index]&amp;Data[Valid Test, Can be used for conformity (Y/N)]&amp;Data[Cycle],Data[Test Name])</f>
        <v>#N/A</v>
      </c>
      <c r="D1784" s="167" t="e" cm="1">
        <f t="array" ref="D1784">_xlfn.XLOOKUP($A1784&amp;$Q$3&amp;$R$3,Data[Index]&amp;Data[Valid Test, Can be used for conformity (Y/N)]&amp;Data[Cycle],Data[Mileage (Miles)])</f>
        <v>#N/A</v>
      </c>
      <c r="E1784" s="130" t="e" cm="1">
        <f t="array" ref="E1784">_xlfn.XLOOKUP($A1784&amp;$Q$3&amp;$R$3,Data[Index]&amp;Data[Valid Test, Can be used for conformity (Y/N)]&amp;Data[Cycle],Data[Date])</f>
        <v>#N/A</v>
      </c>
      <c r="F1784" s="129" t="e" cm="1">
        <f t="array" ref="F1784">_xlfn.XLOOKUP($A1784&amp;$Q$3&amp;$R$3,Data[Index]&amp;Data[Valid Test, Can be used for conformity (Y/N)]&amp;Data[Cycle],Data[CO/km (mg)])</f>
        <v>#N/A</v>
      </c>
      <c r="G1784" s="129" t="e" cm="1">
        <f t="array" ref="G1784">_xlfn.XLOOKUP($A1784&amp;$Q$3,Data[Index]&amp;Data[Valid Test, Can be used for conformity (Y/N)],Data[CO2/km (g)])</f>
        <v>#N/A</v>
      </c>
      <c r="H1784" s="129" t="e" cm="1">
        <f t="array" ref="H1784">_xlfn.XLOOKUP($A1784&amp;$Q$3,Data[Index]&amp;Data[Valid Test, Can be used for conformity (Y/N)],Data[THC/km (mg)])</f>
        <v>#N/A</v>
      </c>
      <c r="I1784" s="129" t="e" cm="1">
        <f t="array" ref="I1784">_xlfn.XLOOKUP($A1784&amp;$Q$3,Data[Index]&amp;Data[Valid Test, Can be used for conformity (Y/N)],Data[NOx/km (mg)])</f>
        <v>#N/A</v>
      </c>
      <c r="J1784" s="129" t="e" cm="1">
        <f t="array" ref="J1784">_xlfn.XLOOKUP($A1784&amp;$Q$3,Data[Index]&amp;Data[Valid Test, Can be used for conformity (Y/N)],Data[THC + NOx/km (mg)])</f>
        <v>#N/A</v>
      </c>
      <c r="K1784" s="142" t="e" cm="1">
        <f t="array" ref="K1784">_xlfn.XLOOKUP($A1784&amp;$Q$3,Data[Index]&amp;Data[Valid Test, Can be used for conformity (Y/N)],Data[PN/km ('#)])</f>
        <v>#N/A</v>
      </c>
      <c r="L1784" s="129" t="e" cm="1">
        <f t="array" ref="L1784">_xlfn.XLOOKUP($A1784&amp;$Q$3,Data[Index]&amp;Data[Valid Test, Can be used for conformity (Y/N)],Data[PM/km (mg)])</f>
        <v>#N/A</v>
      </c>
      <c r="M1784" s="126" t="e" cm="1">
        <f t="array" ref="M1784">_xlfn.XLOOKUP($A1784&amp;$Q$3,Data[Index]&amp;Data[Valid Test, Can be used for conformity (Y/N)],Data[CH4 (mg/km)])</f>
        <v>#N/A</v>
      </c>
      <c r="N1784" s="126" t="e" cm="1">
        <f t="array" ref="N1784">_xlfn.XLOOKUP($A1784&amp;$Q$3,Data[Index]&amp;Data[Valid Test, Can be used for conformity (Y/N)],Data[N20 (mg/km)])</f>
        <v>#N/A</v>
      </c>
      <c r="O1784" s="129" t="e" cm="1">
        <f t="array" ref="O1784">_xlfn.XLOOKUP($A1784&amp;$Q$3,Data[Index]&amp;Data[Valid Test, Can be used for conformity (Y/N)],Data[l/100km])</f>
        <v>#N/A</v>
      </c>
      <c r="P1784" s="138" t="e">
        <f>_xlfn.XLOOKUP($A1784,Data[Index],Data[Comments])</f>
        <v>#N/A</v>
      </c>
    </row>
    <row r="1785" spans="1:16" x14ac:dyDescent="0.2">
      <c r="A1785" s="129"/>
      <c r="B1785" s="129"/>
      <c r="C1785" s="129" t="e" cm="1">
        <f t="array" ref="C1785">_xlfn.XLOOKUP($A1785&amp;$Q$3&amp;$R$3,Data[Index]&amp;Data[Valid Test, Can be used for conformity (Y/N)]&amp;Data[Cycle],Data[Test Name])</f>
        <v>#N/A</v>
      </c>
      <c r="D1785" s="167" t="e" cm="1">
        <f t="array" ref="D1785">_xlfn.XLOOKUP($A1785&amp;$Q$3&amp;$R$3,Data[Index]&amp;Data[Valid Test, Can be used for conformity (Y/N)]&amp;Data[Cycle],Data[Mileage (Miles)])</f>
        <v>#N/A</v>
      </c>
      <c r="E1785" s="130" t="e" cm="1">
        <f t="array" ref="E1785">_xlfn.XLOOKUP($A1785&amp;$Q$3&amp;$R$3,Data[Index]&amp;Data[Valid Test, Can be used for conformity (Y/N)]&amp;Data[Cycle],Data[Date])</f>
        <v>#N/A</v>
      </c>
      <c r="F1785" s="129" t="e" cm="1">
        <f t="array" ref="F1785">_xlfn.XLOOKUP($A1785&amp;$Q$3&amp;$R$3,Data[Index]&amp;Data[Valid Test, Can be used for conformity (Y/N)]&amp;Data[Cycle],Data[CO/km (mg)])</f>
        <v>#N/A</v>
      </c>
      <c r="G1785" s="129" t="e" cm="1">
        <f t="array" ref="G1785">_xlfn.XLOOKUP($A1785&amp;$Q$3,Data[Index]&amp;Data[Valid Test, Can be used for conformity (Y/N)],Data[CO2/km (g)])</f>
        <v>#N/A</v>
      </c>
      <c r="H1785" s="129" t="e" cm="1">
        <f t="array" ref="H1785">_xlfn.XLOOKUP($A1785&amp;$Q$3,Data[Index]&amp;Data[Valid Test, Can be used for conformity (Y/N)],Data[THC/km (mg)])</f>
        <v>#N/A</v>
      </c>
      <c r="I1785" s="129" t="e" cm="1">
        <f t="array" ref="I1785">_xlfn.XLOOKUP($A1785&amp;$Q$3,Data[Index]&amp;Data[Valid Test, Can be used for conformity (Y/N)],Data[NOx/km (mg)])</f>
        <v>#N/A</v>
      </c>
      <c r="J1785" s="129" t="e" cm="1">
        <f t="array" ref="J1785">_xlfn.XLOOKUP($A1785&amp;$Q$3,Data[Index]&amp;Data[Valid Test, Can be used for conformity (Y/N)],Data[THC + NOx/km (mg)])</f>
        <v>#N/A</v>
      </c>
      <c r="K1785" s="142" t="e" cm="1">
        <f t="array" ref="K1785">_xlfn.XLOOKUP($A1785&amp;$Q$3,Data[Index]&amp;Data[Valid Test, Can be used for conformity (Y/N)],Data[PN/km ('#)])</f>
        <v>#N/A</v>
      </c>
      <c r="L1785" s="129" t="e" cm="1">
        <f t="array" ref="L1785">_xlfn.XLOOKUP($A1785&amp;$Q$3,Data[Index]&amp;Data[Valid Test, Can be used for conformity (Y/N)],Data[PM/km (mg)])</f>
        <v>#N/A</v>
      </c>
      <c r="M1785" s="126" t="e" cm="1">
        <f t="array" ref="M1785">_xlfn.XLOOKUP($A1785&amp;$Q$3,Data[Index]&amp;Data[Valid Test, Can be used for conformity (Y/N)],Data[CH4 (mg/km)])</f>
        <v>#N/A</v>
      </c>
      <c r="N1785" s="126" t="e" cm="1">
        <f t="array" ref="N1785">_xlfn.XLOOKUP($A1785&amp;$Q$3,Data[Index]&amp;Data[Valid Test, Can be used for conformity (Y/N)],Data[N20 (mg/km)])</f>
        <v>#N/A</v>
      </c>
      <c r="O1785" s="129" t="e" cm="1">
        <f t="array" ref="O1785">_xlfn.XLOOKUP($A1785&amp;$Q$3,Data[Index]&amp;Data[Valid Test, Can be used for conformity (Y/N)],Data[l/100km])</f>
        <v>#N/A</v>
      </c>
      <c r="P1785" s="138">
        <f>_xlfn.XLOOKUP($A1785,Data[Index],Data[Comments])</f>
        <v>0</v>
      </c>
    </row>
    <row r="1786" spans="1:16" x14ac:dyDescent="0.2">
      <c r="A1786" s="129"/>
      <c r="B1786" s="129"/>
      <c r="C1786" s="129" t="e" cm="1">
        <f t="array" ref="C1786">_xlfn.XLOOKUP($A1786&amp;$Q$3&amp;$R$3,Data[Index]&amp;Data[Valid Test, Can be used for conformity (Y/N)]&amp;Data[Cycle],Data[Test Name])</f>
        <v>#N/A</v>
      </c>
      <c r="D1786" s="167" t="e" cm="1">
        <f t="array" ref="D1786">_xlfn.XLOOKUP($A1786&amp;$Q$3&amp;$R$3,Data[Index]&amp;Data[Valid Test, Can be used for conformity (Y/N)]&amp;Data[Cycle],Data[Mileage (Miles)])</f>
        <v>#N/A</v>
      </c>
      <c r="E1786" s="130" t="e" cm="1">
        <f t="array" ref="E1786">_xlfn.XLOOKUP($A1786&amp;$Q$3&amp;$R$3,Data[Index]&amp;Data[Valid Test, Can be used for conformity (Y/N)]&amp;Data[Cycle],Data[Date])</f>
        <v>#N/A</v>
      </c>
      <c r="F1786" s="129" t="e" cm="1">
        <f t="array" ref="F1786">_xlfn.XLOOKUP($A1786&amp;$Q$3&amp;$R$3,Data[Index]&amp;Data[Valid Test, Can be used for conformity (Y/N)]&amp;Data[Cycle],Data[CO/km (mg)])</f>
        <v>#N/A</v>
      </c>
      <c r="G1786" s="129" t="e" cm="1">
        <f t="array" ref="G1786">_xlfn.XLOOKUP($A1786&amp;$Q$3,Data[Index]&amp;Data[Valid Test, Can be used for conformity (Y/N)],Data[CO2/km (g)])</f>
        <v>#N/A</v>
      </c>
      <c r="H1786" s="129" t="e" cm="1">
        <f t="array" ref="H1786">_xlfn.XLOOKUP($A1786&amp;$Q$3,Data[Index]&amp;Data[Valid Test, Can be used for conformity (Y/N)],Data[THC/km (mg)])</f>
        <v>#N/A</v>
      </c>
      <c r="I1786" s="129" t="e" cm="1">
        <f t="array" ref="I1786">_xlfn.XLOOKUP($A1786&amp;$Q$3,Data[Index]&amp;Data[Valid Test, Can be used for conformity (Y/N)],Data[NOx/km (mg)])</f>
        <v>#N/A</v>
      </c>
      <c r="J1786" s="129" t="e" cm="1">
        <f t="array" ref="J1786">_xlfn.XLOOKUP($A1786&amp;$Q$3,Data[Index]&amp;Data[Valid Test, Can be used for conformity (Y/N)],Data[THC + NOx/km (mg)])</f>
        <v>#N/A</v>
      </c>
      <c r="K1786" s="142" t="e" cm="1">
        <f t="array" ref="K1786">_xlfn.XLOOKUP($A1786&amp;$Q$3,Data[Index]&amp;Data[Valid Test, Can be used for conformity (Y/N)],Data[PN/km ('#)])</f>
        <v>#N/A</v>
      </c>
      <c r="L1786" s="129" t="e" cm="1">
        <f t="array" ref="L1786">_xlfn.XLOOKUP($A1786&amp;$Q$3,Data[Index]&amp;Data[Valid Test, Can be used for conformity (Y/N)],Data[PM/km (mg)])</f>
        <v>#N/A</v>
      </c>
      <c r="M1786" s="126" t="e" cm="1">
        <f t="array" ref="M1786">_xlfn.XLOOKUP($A1786&amp;$Q$3,Data[Index]&amp;Data[Valid Test, Can be used for conformity (Y/N)],Data[CH4 (mg/km)])</f>
        <v>#N/A</v>
      </c>
      <c r="N1786" s="126" t="e" cm="1">
        <f t="array" ref="N1786">_xlfn.XLOOKUP($A1786&amp;$Q$3,Data[Index]&amp;Data[Valid Test, Can be used for conformity (Y/N)],Data[N20 (mg/km)])</f>
        <v>#N/A</v>
      </c>
      <c r="O1786" s="129" t="e" cm="1">
        <f t="array" ref="O1786">_xlfn.XLOOKUP($A1786&amp;$Q$3,Data[Index]&amp;Data[Valid Test, Can be used for conformity (Y/N)],Data[l/100km])</f>
        <v>#N/A</v>
      </c>
      <c r="P1786" s="138">
        <f>_xlfn.XLOOKUP($A1786,Data[Index],Data[Comments])</f>
        <v>0</v>
      </c>
    </row>
    <row r="1787" spans="1:16" x14ac:dyDescent="0.2">
      <c r="A1787" s="129"/>
      <c r="B1787" s="129"/>
      <c r="C1787" s="129" t="e" cm="1">
        <f t="array" ref="C1787">_xlfn.XLOOKUP($A1787&amp;$Q$3&amp;$R$3,Data[Index]&amp;Data[Valid Test, Can be used for conformity (Y/N)]&amp;Data[Cycle],Data[Test Name])</f>
        <v>#N/A</v>
      </c>
      <c r="D1787" s="167" t="e" cm="1">
        <f t="array" ref="D1787">_xlfn.XLOOKUP($A1787&amp;$Q$3&amp;$R$3,Data[Index]&amp;Data[Valid Test, Can be used for conformity (Y/N)]&amp;Data[Cycle],Data[Mileage (Miles)])</f>
        <v>#N/A</v>
      </c>
      <c r="E1787" s="130" t="e" cm="1">
        <f t="array" ref="E1787">_xlfn.XLOOKUP($A1787&amp;$Q$3&amp;$R$3,Data[Index]&amp;Data[Valid Test, Can be used for conformity (Y/N)]&amp;Data[Cycle],Data[Date])</f>
        <v>#N/A</v>
      </c>
      <c r="F1787" s="129" t="e" cm="1">
        <f t="array" ref="F1787">_xlfn.XLOOKUP($A1787&amp;$Q$3&amp;$R$3,Data[Index]&amp;Data[Valid Test, Can be used for conformity (Y/N)]&amp;Data[Cycle],Data[CO/km (mg)])</f>
        <v>#N/A</v>
      </c>
      <c r="G1787" s="129" t="e" cm="1">
        <f t="array" ref="G1787">_xlfn.XLOOKUP($A1787&amp;$Q$3,Data[Index]&amp;Data[Valid Test, Can be used for conformity (Y/N)],Data[CO2/km (g)])</f>
        <v>#N/A</v>
      </c>
      <c r="H1787" s="129" t="e" cm="1">
        <f t="array" ref="H1787">_xlfn.XLOOKUP($A1787&amp;$Q$3,Data[Index]&amp;Data[Valid Test, Can be used for conformity (Y/N)],Data[THC/km (mg)])</f>
        <v>#N/A</v>
      </c>
      <c r="I1787" s="129" t="e" cm="1">
        <f t="array" ref="I1787">_xlfn.XLOOKUP($A1787&amp;$Q$3,Data[Index]&amp;Data[Valid Test, Can be used for conformity (Y/N)],Data[NOx/km (mg)])</f>
        <v>#N/A</v>
      </c>
      <c r="J1787" s="129" t="e" cm="1">
        <f t="array" ref="J1787">_xlfn.XLOOKUP($A1787&amp;$Q$3,Data[Index]&amp;Data[Valid Test, Can be used for conformity (Y/N)],Data[THC + NOx/km (mg)])</f>
        <v>#N/A</v>
      </c>
      <c r="K1787" s="142" t="e" cm="1">
        <f t="array" ref="K1787">_xlfn.XLOOKUP($A1787&amp;$Q$3,Data[Index]&amp;Data[Valid Test, Can be used for conformity (Y/N)],Data[PN/km ('#)])</f>
        <v>#N/A</v>
      </c>
      <c r="L1787" s="129" t="e" cm="1">
        <f t="array" ref="L1787">_xlfn.XLOOKUP($A1787&amp;$Q$3,Data[Index]&amp;Data[Valid Test, Can be used for conformity (Y/N)],Data[PM/km (mg)])</f>
        <v>#N/A</v>
      </c>
      <c r="M1787" s="126" t="e" cm="1">
        <f t="array" ref="M1787">_xlfn.XLOOKUP($A1787&amp;$Q$3,Data[Index]&amp;Data[Valid Test, Can be used for conformity (Y/N)],Data[CH4 (mg/km)])</f>
        <v>#N/A</v>
      </c>
      <c r="N1787" s="126" t="e" cm="1">
        <f t="array" ref="N1787">_xlfn.XLOOKUP($A1787&amp;$Q$3,Data[Index]&amp;Data[Valid Test, Can be used for conformity (Y/N)],Data[N20 (mg/km)])</f>
        <v>#N/A</v>
      </c>
      <c r="O1787" s="129" t="e" cm="1">
        <f t="array" ref="O1787">_xlfn.XLOOKUP($A1787&amp;$Q$3,Data[Index]&amp;Data[Valid Test, Can be used for conformity (Y/N)],Data[l/100km])</f>
        <v>#N/A</v>
      </c>
      <c r="P1787" s="138" t="e">
        <f>_xlfn.XLOOKUP($A1787,Data[Index],Data[Comments])</f>
        <v>#N/A</v>
      </c>
    </row>
    <row r="1788" spans="1:16" x14ac:dyDescent="0.2">
      <c r="A1788" s="129"/>
      <c r="B1788" s="129"/>
      <c r="C1788" s="129" t="e" cm="1">
        <f t="array" ref="C1788">_xlfn.XLOOKUP($A1788&amp;$Q$3&amp;$R$3,Data[Index]&amp;Data[Valid Test, Can be used for conformity (Y/N)]&amp;Data[Cycle],Data[Test Name])</f>
        <v>#N/A</v>
      </c>
      <c r="D1788" s="167" t="e" cm="1">
        <f t="array" ref="D1788">_xlfn.XLOOKUP($A1788&amp;$Q$3&amp;$R$3,Data[Index]&amp;Data[Valid Test, Can be used for conformity (Y/N)]&amp;Data[Cycle],Data[Mileage (Miles)])</f>
        <v>#N/A</v>
      </c>
      <c r="E1788" s="130" t="e" cm="1">
        <f t="array" ref="E1788">_xlfn.XLOOKUP($A1788&amp;$Q$3&amp;$R$3,Data[Index]&amp;Data[Valid Test, Can be used for conformity (Y/N)]&amp;Data[Cycle],Data[Date])</f>
        <v>#N/A</v>
      </c>
      <c r="F1788" s="129" t="e" cm="1">
        <f t="array" ref="F1788">_xlfn.XLOOKUP($A1788&amp;$Q$3&amp;$R$3,Data[Index]&amp;Data[Valid Test, Can be used for conformity (Y/N)]&amp;Data[Cycle],Data[CO/km (mg)])</f>
        <v>#N/A</v>
      </c>
      <c r="G1788" s="129" t="e" cm="1">
        <f t="array" ref="G1788">_xlfn.XLOOKUP($A1788&amp;$Q$3,Data[Index]&amp;Data[Valid Test, Can be used for conformity (Y/N)],Data[CO2/km (g)])</f>
        <v>#N/A</v>
      </c>
      <c r="H1788" s="129" t="e" cm="1">
        <f t="array" ref="H1788">_xlfn.XLOOKUP($A1788&amp;$Q$3,Data[Index]&amp;Data[Valid Test, Can be used for conformity (Y/N)],Data[THC/km (mg)])</f>
        <v>#N/A</v>
      </c>
      <c r="I1788" s="129" t="e" cm="1">
        <f t="array" ref="I1788">_xlfn.XLOOKUP($A1788&amp;$Q$3,Data[Index]&amp;Data[Valid Test, Can be used for conformity (Y/N)],Data[NOx/km (mg)])</f>
        <v>#N/A</v>
      </c>
      <c r="J1788" s="129" t="e" cm="1">
        <f t="array" ref="J1788">_xlfn.XLOOKUP($A1788&amp;$Q$3,Data[Index]&amp;Data[Valid Test, Can be used for conformity (Y/N)],Data[THC + NOx/km (mg)])</f>
        <v>#N/A</v>
      </c>
      <c r="K1788" s="142" t="e" cm="1">
        <f t="array" ref="K1788">_xlfn.XLOOKUP($A1788&amp;$Q$3,Data[Index]&amp;Data[Valid Test, Can be used for conformity (Y/N)],Data[PN/km ('#)])</f>
        <v>#N/A</v>
      </c>
      <c r="L1788" s="129" t="e" cm="1">
        <f t="array" ref="L1788">_xlfn.XLOOKUP($A1788&amp;$Q$3,Data[Index]&amp;Data[Valid Test, Can be used for conformity (Y/N)],Data[PM/km (mg)])</f>
        <v>#N/A</v>
      </c>
      <c r="M1788" s="126" t="e" cm="1">
        <f t="array" ref="M1788">_xlfn.XLOOKUP($A1788&amp;$Q$3,Data[Index]&amp;Data[Valid Test, Can be used for conformity (Y/N)],Data[CH4 (mg/km)])</f>
        <v>#N/A</v>
      </c>
      <c r="N1788" s="126" t="e" cm="1">
        <f t="array" ref="N1788">_xlfn.XLOOKUP($A1788&amp;$Q$3,Data[Index]&amp;Data[Valid Test, Can be used for conformity (Y/N)],Data[N20 (mg/km)])</f>
        <v>#N/A</v>
      </c>
      <c r="O1788" s="129" t="e" cm="1">
        <f t="array" ref="O1788">_xlfn.XLOOKUP($A1788&amp;$Q$3,Data[Index]&amp;Data[Valid Test, Can be used for conformity (Y/N)],Data[l/100km])</f>
        <v>#N/A</v>
      </c>
      <c r="P1788" s="138">
        <f>_xlfn.XLOOKUP($A1788,Data[Index],Data[Comments])</f>
        <v>0</v>
      </c>
    </row>
    <row r="1789" spans="1:16" x14ac:dyDescent="0.2">
      <c r="A1789" s="129"/>
      <c r="B1789" s="129"/>
      <c r="C1789" s="129" t="e" cm="1">
        <f t="array" ref="C1789">_xlfn.XLOOKUP($A1789&amp;$Q$3&amp;$R$3,Data[Index]&amp;Data[Valid Test, Can be used for conformity (Y/N)]&amp;Data[Cycle],Data[Test Name])</f>
        <v>#N/A</v>
      </c>
      <c r="D1789" s="167" t="e" cm="1">
        <f t="array" ref="D1789">_xlfn.XLOOKUP($A1789&amp;$Q$3&amp;$R$3,Data[Index]&amp;Data[Valid Test, Can be used for conformity (Y/N)]&amp;Data[Cycle],Data[Mileage (Miles)])</f>
        <v>#N/A</v>
      </c>
      <c r="E1789" s="130" t="e" cm="1">
        <f t="array" ref="E1789">_xlfn.XLOOKUP($A1789&amp;$Q$3&amp;$R$3,Data[Index]&amp;Data[Valid Test, Can be used for conformity (Y/N)]&amp;Data[Cycle],Data[Date])</f>
        <v>#N/A</v>
      </c>
      <c r="F1789" s="129" t="e" cm="1">
        <f t="array" ref="F1789">_xlfn.XLOOKUP($A1789&amp;$Q$3&amp;$R$3,Data[Index]&amp;Data[Valid Test, Can be used for conformity (Y/N)]&amp;Data[Cycle],Data[CO/km (mg)])</f>
        <v>#N/A</v>
      </c>
      <c r="G1789" s="129" t="e" cm="1">
        <f t="array" ref="G1789">_xlfn.XLOOKUP($A1789&amp;$Q$3,Data[Index]&amp;Data[Valid Test, Can be used for conformity (Y/N)],Data[CO2/km (g)])</f>
        <v>#N/A</v>
      </c>
      <c r="H1789" s="129" t="e" cm="1">
        <f t="array" ref="H1789">_xlfn.XLOOKUP($A1789&amp;$Q$3,Data[Index]&amp;Data[Valid Test, Can be used for conformity (Y/N)],Data[THC/km (mg)])</f>
        <v>#N/A</v>
      </c>
      <c r="I1789" s="129" t="e" cm="1">
        <f t="array" ref="I1789">_xlfn.XLOOKUP($A1789&amp;$Q$3,Data[Index]&amp;Data[Valid Test, Can be used for conformity (Y/N)],Data[NOx/km (mg)])</f>
        <v>#N/A</v>
      </c>
      <c r="J1789" s="129" t="e" cm="1">
        <f t="array" ref="J1789">_xlfn.XLOOKUP($A1789&amp;$Q$3,Data[Index]&amp;Data[Valid Test, Can be used for conformity (Y/N)],Data[THC + NOx/km (mg)])</f>
        <v>#N/A</v>
      </c>
      <c r="K1789" s="142" t="e" cm="1">
        <f t="array" ref="K1789">_xlfn.XLOOKUP($A1789&amp;$Q$3,Data[Index]&amp;Data[Valid Test, Can be used for conformity (Y/N)],Data[PN/km ('#)])</f>
        <v>#N/A</v>
      </c>
      <c r="L1789" s="129" t="e" cm="1">
        <f t="array" ref="L1789">_xlfn.XLOOKUP($A1789&amp;$Q$3,Data[Index]&amp;Data[Valid Test, Can be used for conformity (Y/N)],Data[PM/km (mg)])</f>
        <v>#N/A</v>
      </c>
      <c r="M1789" s="126" t="e" cm="1">
        <f t="array" ref="M1789">_xlfn.XLOOKUP($A1789&amp;$Q$3,Data[Index]&amp;Data[Valid Test, Can be used for conformity (Y/N)],Data[CH4 (mg/km)])</f>
        <v>#N/A</v>
      </c>
      <c r="N1789" s="126" t="e" cm="1">
        <f t="array" ref="N1789">_xlfn.XLOOKUP($A1789&amp;$Q$3,Data[Index]&amp;Data[Valid Test, Can be used for conformity (Y/N)],Data[N20 (mg/km)])</f>
        <v>#N/A</v>
      </c>
      <c r="O1789" s="129" t="e" cm="1">
        <f t="array" ref="O1789">_xlfn.XLOOKUP($A1789&amp;$Q$3,Data[Index]&amp;Data[Valid Test, Can be used for conformity (Y/N)],Data[l/100km])</f>
        <v>#N/A</v>
      </c>
      <c r="P1789" s="138">
        <f>_xlfn.XLOOKUP($A1789,Data[Index],Data[Comments])</f>
        <v>0</v>
      </c>
    </row>
    <row r="1790" spans="1:16" x14ac:dyDescent="0.2">
      <c r="A1790" s="129"/>
      <c r="B1790" s="129"/>
      <c r="C1790" s="129" t="e" cm="1">
        <f t="array" ref="C1790">_xlfn.XLOOKUP($A1790&amp;$Q$3&amp;$R$3,Data[Index]&amp;Data[Valid Test, Can be used for conformity (Y/N)]&amp;Data[Cycle],Data[Test Name])</f>
        <v>#N/A</v>
      </c>
      <c r="D1790" s="167" t="e" cm="1">
        <f t="array" ref="D1790">_xlfn.XLOOKUP($A1790&amp;$Q$3&amp;$R$3,Data[Index]&amp;Data[Valid Test, Can be used for conformity (Y/N)]&amp;Data[Cycle],Data[Mileage (Miles)])</f>
        <v>#N/A</v>
      </c>
      <c r="E1790" s="130" t="e" cm="1">
        <f t="array" ref="E1790">_xlfn.XLOOKUP($A1790&amp;$Q$3&amp;$R$3,Data[Index]&amp;Data[Valid Test, Can be used for conformity (Y/N)]&amp;Data[Cycle],Data[Date])</f>
        <v>#N/A</v>
      </c>
      <c r="F1790" s="129" t="e" cm="1">
        <f t="array" ref="F1790">_xlfn.XLOOKUP($A1790&amp;$Q$3&amp;$R$3,Data[Index]&amp;Data[Valid Test, Can be used for conformity (Y/N)]&amp;Data[Cycle],Data[CO/km (mg)])</f>
        <v>#N/A</v>
      </c>
      <c r="G1790" s="129" t="e" cm="1">
        <f t="array" ref="G1790">_xlfn.XLOOKUP($A1790&amp;$Q$3,Data[Index]&amp;Data[Valid Test, Can be used for conformity (Y/N)],Data[CO2/km (g)])</f>
        <v>#N/A</v>
      </c>
      <c r="H1790" s="129" t="e" cm="1">
        <f t="array" ref="H1790">_xlfn.XLOOKUP($A1790&amp;$Q$3,Data[Index]&amp;Data[Valid Test, Can be used for conformity (Y/N)],Data[THC/km (mg)])</f>
        <v>#N/A</v>
      </c>
      <c r="I1790" s="129" t="e" cm="1">
        <f t="array" ref="I1790">_xlfn.XLOOKUP($A1790&amp;$Q$3,Data[Index]&amp;Data[Valid Test, Can be used for conformity (Y/N)],Data[NOx/km (mg)])</f>
        <v>#N/A</v>
      </c>
      <c r="J1790" s="129" t="e" cm="1">
        <f t="array" ref="J1790">_xlfn.XLOOKUP($A1790&amp;$Q$3,Data[Index]&amp;Data[Valid Test, Can be used for conformity (Y/N)],Data[THC + NOx/km (mg)])</f>
        <v>#N/A</v>
      </c>
      <c r="K1790" s="142" t="e" cm="1">
        <f t="array" ref="K1790">_xlfn.XLOOKUP($A1790&amp;$Q$3,Data[Index]&amp;Data[Valid Test, Can be used for conformity (Y/N)],Data[PN/km ('#)])</f>
        <v>#N/A</v>
      </c>
      <c r="L1790" s="129" t="e" cm="1">
        <f t="array" ref="L1790">_xlfn.XLOOKUP($A1790&amp;$Q$3,Data[Index]&amp;Data[Valid Test, Can be used for conformity (Y/N)],Data[PM/km (mg)])</f>
        <v>#N/A</v>
      </c>
      <c r="M1790" s="126" t="e" cm="1">
        <f t="array" ref="M1790">_xlfn.XLOOKUP($A1790&amp;$Q$3,Data[Index]&amp;Data[Valid Test, Can be used for conformity (Y/N)],Data[CH4 (mg/km)])</f>
        <v>#N/A</v>
      </c>
      <c r="N1790" s="126" t="e" cm="1">
        <f t="array" ref="N1790">_xlfn.XLOOKUP($A1790&amp;$Q$3,Data[Index]&amp;Data[Valid Test, Can be used for conformity (Y/N)],Data[N20 (mg/km)])</f>
        <v>#N/A</v>
      </c>
      <c r="O1790" s="129" t="e" cm="1">
        <f t="array" ref="O1790">_xlfn.XLOOKUP($A1790&amp;$Q$3,Data[Index]&amp;Data[Valid Test, Can be used for conformity (Y/N)],Data[l/100km])</f>
        <v>#N/A</v>
      </c>
      <c r="P1790" s="138" t="e">
        <f>_xlfn.XLOOKUP($A1790,Data[Index],Data[Comments])</f>
        <v>#N/A</v>
      </c>
    </row>
    <row r="1791" spans="1:16" x14ac:dyDescent="0.2">
      <c r="A1791" s="129"/>
      <c r="B1791" s="129"/>
      <c r="C1791" s="129" t="e" cm="1">
        <f t="array" ref="C1791">_xlfn.XLOOKUP($A1791&amp;$Q$3&amp;$R$3,Data[Index]&amp;Data[Valid Test, Can be used for conformity (Y/N)]&amp;Data[Cycle],Data[Test Name])</f>
        <v>#N/A</v>
      </c>
      <c r="D1791" s="167" t="e" cm="1">
        <f t="array" ref="D1791">_xlfn.XLOOKUP($A1791&amp;$Q$3&amp;$R$3,Data[Index]&amp;Data[Valid Test, Can be used for conformity (Y/N)]&amp;Data[Cycle],Data[Mileage (Miles)])</f>
        <v>#N/A</v>
      </c>
      <c r="E1791" s="130" t="e" cm="1">
        <f t="array" ref="E1791">_xlfn.XLOOKUP($A1791&amp;$Q$3&amp;$R$3,Data[Index]&amp;Data[Valid Test, Can be used for conformity (Y/N)]&amp;Data[Cycle],Data[Date])</f>
        <v>#N/A</v>
      </c>
      <c r="F1791" s="129" t="e" cm="1">
        <f t="array" ref="F1791">_xlfn.XLOOKUP($A1791&amp;$Q$3&amp;$R$3,Data[Index]&amp;Data[Valid Test, Can be used for conformity (Y/N)]&amp;Data[Cycle],Data[CO/km (mg)])</f>
        <v>#N/A</v>
      </c>
      <c r="G1791" s="129" t="e" cm="1">
        <f t="array" ref="G1791">_xlfn.XLOOKUP($A1791&amp;$Q$3,Data[Index]&amp;Data[Valid Test, Can be used for conformity (Y/N)],Data[CO2/km (g)])</f>
        <v>#N/A</v>
      </c>
      <c r="H1791" s="129" t="e" cm="1">
        <f t="array" ref="H1791">_xlfn.XLOOKUP($A1791&amp;$Q$3,Data[Index]&amp;Data[Valid Test, Can be used for conformity (Y/N)],Data[THC/km (mg)])</f>
        <v>#N/A</v>
      </c>
      <c r="I1791" s="129" t="e" cm="1">
        <f t="array" ref="I1791">_xlfn.XLOOKUP($A1791&amp;$Q$3,Data[Index]&amp;Data[Valid Test, Can be used for conformity (Y/N)],Data[NOx/km (mg)])</f>
        <v>#N/A</v>
      </c>
      <c r="J1791" s="129" t="e" cm="1">
        <f t="array" ref="J1791">_xlfn.XLOOKUP($A1791&amp;$Q$3,Data[Index]&amp;Data[Valid Test, Can be used for conformity (Y/N)],Data[THC + NOx/km (mg)])</f>
        <v>#N/A</v>
      </c>
      <c r="K1791" s="142" t="e" cm="1">
        <f t="array" ref="K1791">_xlfn.XLOOKUP($A1791&amp;$Q$3,Data[Index]&amp;Data[Valid Test, Can be used for conformity (Y/N)],Data[PN/km ('#)])</f>
        <v>#N/A</v>
      </c>
      <c r="L1791" s="129" t="e" cm="1">
        <f t="array" ref="L1791">_xlfn.XLOOKUP($A1791&amp;$Q$3,Data[Index]&amp;Data[Valid Test, Can be used for conformity (Y/N)],Data[PM/km (mg)])</f>
        <v>#N/A</v>
      </c>
      <c r="M1791" s="126" t="e" cm="1">
        <f t="array" ref="M1791">_xlfn.XLOOKUP($A1791&amp;$Q$3,Data[Index]&amp;Data[Valid Test, Can be used for conformity (Y/N)],Data[CH4 (mg/km)])</f>
        <v>#N/A</v>
      </c>
      <c r="N1791" s="126" t="e" cm="1">
        <f t="array" ref="N1791">_xlfn.XLOOKUP($A1791&amp;$Q$3,Data[Index]&amp;Data[Valid Test, Can be used for conformity (Y/N)],Data[N20 (mg/km)])</f>
        <v>#N/A</v>
      </c>
      <c r="O1791" s="129" t="e" cm="1">
        <f t="array" ref="O1791">_xlfn.XLOOKUP($A1791&amp;$Q$3,Data[Index]&amp;Data[Valid Test, Can be used for conformity (Y/N)],Data[l/100km])</f>
        <v>#N/A</v>
      </c>
      <c r="P1791" s="138" t="e">
        <f>_xlfn.XLOOKUP($A1791,Data[Index],Data[Comments])</f>
        <v>#N/A</v>
      </c>
    </row>
    <row r="1792" spans="1:16" x14ac:dyDescent="0.2">
      <c r="A1792" s="129"/>
      <c r="B1792" s="129"/>
      <c r="C1792" s="129" t="e" cm="1">
        <f t="array" ref="C1792">_xlfn.XLOOKUP($A1792&amp;$Q$3&amp;$R$3,Data[Index]&amp;Data[Valid Test, Can be used for conformity (Y/N)]&amp;Data[Cycle],Data[Test Name])</f>
        <v>#N/A</v>
      </c>
      <c r="D1792" s="167" t="e" cm="1">
        <f t="array" ref="D1792">_xlfn.XLOOKUP($A1792&amp;$Q$3&amp;$R$3,Data[Index]&amp;Data[Valid Test, Can be used for conformity (Y/N)]&amp;Data[Cycle],Data[Mileage (Miles)])</f>
        <v>#N/A</v>
      </c>
      <c r="E1792" s="130" t="e" cm="1">
        <f t="array" ref="E1792">_xlfn.XLOOKUP($A1792&amp;$Q$3&amp;$R$3,Data[Index]&amp;Data[Valid Test, Can be used for conformity (Y/N)]&amp;Data[Cycle],Data[Date])</f>
        <v>#N/A</v>
      </c>
      <c r="F1792" s="129" t="e" cm="1">
        <f t="array" ref="F1792">_xlfn.XLOOKUP($A1792&amp;$Q$3&amp;$R$3,Data[Index]&amp;Data[Valid Test, Can be used for conformity (Y/N)]&amp;Data[Cycle],Data[CO/km (mg)])</f>
        <v>#N/A</v>
      </c>
      <c r="G1792" s="129" t="e" cm="1">
        <f t="array" ref="G1792">_xlfn.XLOOKUP($A1792&amp;$Q$3,Data[Index]&amp;Data[Valid Test, Can be used for conformity (Y/N)],Data[CO2/km (g)])</f>
        <v>#N/A</v>
      </c>
      <c r="H1792" s="129" t="e" cm="1">
        <f t="array" ref="H1792">_xlfn.XLOOKUP($A1792&amp;$Q$3,Data[Index]&amp;Data[Valid Test, Can be used for conformity (Y/N)],Data[THC/km (mg)])</f>
        <v>#N/A</v>
      </c>
      <c r="I1792" s="129" t="e" cm="1">
        <f t="array" ref="I1792">_xlfn.XLOOKUP($A1792&amp;$Q$3,Data[Index]&amp;Data[Valid Test, Can be used for conformity (Y/N)],Data[NOx/km (mg)])</f>
        <v>#N/A</v>
      </c>
      <c r="J1792" s="129" t="e" cm="1">
        <f t="array" ref="J1792">_xlfn.XLOOKUP($A1792&amp;$Q$3,Data[Index]&amp;Data[Valid Test, Can be used for conformity (Y/N)],Data[THC + NOx/km (mg)])</f>
        <v>#N/A</v>
      </c>
      <c r="K1792" s="142" t="e" cm="1">
        <f t="array" ref="K1792">_xlfn.XLOOKUP($A1792&amp;$Q$3,Data[Index]&amp;Data[Valid Test, Can be used for conformity (Y/N)],Data[PN/km ('#)])</f>
        <v>#N/A</v>
      </c>
      <c r="L1792" s="129" t="e" cm="1">
        <f t="array" ref="L1792">_xlfn.XLOOKUP($A1792&amp;$Q$3,Data[Index]&amp;Data[Valid Test, Can be used for conformity (Y/N)],Data[PM/km (mg)])</f>
        <v>#N/A</v>
      </c>
      <c r="M1792" s="126" t="e" cm="1">
        <f t="array" ref="M1792">_xlfn.XLOOKUP($A1792&amp;$Q$3,Data[Index]&amp;Data[Valid Test, Can be used for conformity (Y/N)],Data[CH4 (mg/km)])</f>
        <v>#N/A</v>
      </c>
      <c r="N1792" s="126" t="e" cm="1">
        <f t="array" ref="N1792">_xlfn.XLOOKUP($A1792&amp;$Q$3,Data[Index]&amp;Data[Valid Test, Can be used for conformity (Y/N)],Data[N20 (mg/km)])</f>
        <v>#N/A</v>
      </c>
      <c r="O1792" s="129" t="e" cm="1">
        <f t="array" ref="O1792">_xlfn.XLOOKUP($A1792&amp;$Q$3,Data[Index]&amp;Data[Valid Test, Can be used for conformity (Y/N)],Data[l/100km])</f>
        <v>#N/A</v>
      </c>
      <c r="P1792" s="138" t="e">
        <f>_xlfn.XLOOKUP($A1792,Data[Index],Data[Comments])</f>
        <v>#N/A</v>
      </c>
    </row>
    <row r="1793" spans="1:16" x14ac:dyDescent="0.2">
      <c r="A1793" s="129"/>
      <c r="B1793" s="129"/>
      <c r="C1793" s="129" t="e" cm="1">
        <f t="array" ref="C1793">_xlfn.XLOOKUP($A1793&amp;$Q$3&amp;$R$3,Data[Index]&amp;Data[Valid Test, Can be used for conformity (Y/N)]&amp;Data[Cycle],Data[Test Name])</f>
        <v>#N/A</v>
      </c>
      <c r="D1793" s="167" t="e" cm="1">
        <f t="array" ref="D1793">_xlfn.XLOOKUP($A1793&amp;$Q$3&amp;$R$3,Data[Index]&amp;Data[Valid Test, Can be used for conformity (Y/N)]&amp;Data[Cycle],Data[Mileage (Miles)])</f>
        <v>#N/A</v>
      </c>
      <c r="E1793" s="130" t="e" cm="1">
        <f t="array" ref="E1793">_xlfn.XLOOKUP($A1793&amp;$Q$3&amp;$R$3,Data[Index]&amp;Data[Valid Test, Can be used for conformity (Y/N)]&amp;Data[Cycle],Data[Date])</f>
        <v>#N/A</v>
      </c>
      <c r="F1793" s="129" t="e" cm="1">
        <f t="array" ref="F1793">_xlfn.XLOOKUP($A1793&amp;$Q$3&amp;$R$3,Data[Index]&amp;Data[Valid Test, Can be used for conformity (Y/N)]&amp;Data[Cycle],Data[CO/km (mg)])</f>
        <v>#N/A</v>
      </c>
      <c r="G1793" s="129" t="e" cm="1">
        <f t="array" ref="G1793">_xlfn.XLOOKUP($A1793&amp;$Q$3,Data[Index]&amp;Data[Valid Test, Can be used for conformity (Y/N)],Data[CO2/km (g)])</f>
        <v>#N/A</v>
      </c>
      <c r="H1793" s="129" t="e" cm="1">
        <f t="array" ref="H1793">_xlfn.XLOOKUP($A1793&amp;$Q$3,Data[Index]&amp;Data[Valid Test, Can be used for conformity (Y/N)],Data[THC/km (mg)])</f>
        <v>#N/A</v>
      </c>
      <c r="I1793" s="129" t="e" cm="1">
        <f t="array" ref="I1793">_xlfn.XLOOKUP($A1793&amp;$Q$3,Data[Index]&amp;Data[Valid Test, Can be used for conformity (Y/N)],Data[NOx/km (mg)])</f>
        <v>#N/A</v>
      </c>
      <c r="J1793" s="129" t="e" cm="1">
        <f t="array" ref="J1793">_xlfn.XLOOKUP($A1793&amp;$Q$3,Data[Index]&amp;Data[Valid Test, Can be used for conformity (Y/N)],Data[THC + NOx/km (mg)])</f>
        <v>#N/A</v>
      </c>
      <c r="K1793" s="142" t="e" cm="1">
        <f t="array" ref="K1793">_xlfn.XLOOKUP($A1793&amp;$Q$3,Data[Index]&amp;Data[Valid Test, Can be used for conformity (Y/N)],Data[PN/km ('#)])</f>
        <v>#N/A</v>
      </c>
      <c r="L1793" s="129" t="e" cm="1">
        <f t="array" ref="L1793">_xlfn.XLOOKUP($A1793&amp;$Q$3,Data[Index]&amp;Data[Valid Test, Can be used for conformity (Y/N)],Data[PM/km (mg)])</f>
        <v>#N/A</v>
      </c>
      <c r="M1793" s="126" t="e" cm="1">
        <f t="array" ref="M1793">_xlfn.XLOOKUP($A1793&amp;$Q$3,Data[Index]&amp;Data[Valid Test, Can be used for conformity (Y/N)],Data[CH4 (mg/km)])</f>
        <v>#N/A</v>
      </c>
      <c r="N1793" s="126" t="e" cm="1">
        <f t="array" ref="N1793">_xlfn.XLOOKUP($A1793&amp;$Q$3,Data[Index]&amp;Data[Valid Test, Can be used for conformity (Y/N)],Data[N20 (mg/km)])</f>
        <v>#N/A</v>
      </c>
      <c r="O1793" s="129" t="e" cm="1">
        <f t="array" ref="O1793">_xlfn.XLOOKUP($A1793&amp;$Q$3,Data[Index]&amp;Data[Valid Test, Can be used for conformity (Y/N)],Data[l/100km])</f>
        <v>#N/A</v>
      </c>
      <c r="P1793" s="138">
        <f>_xlfn.XLOOKUP($A1793,Data[Index],Data[Comments])</f>
        <v>0</v>
      </c>
    </row>
    <row r="1794" spans="1:16" x14ac:dyDescent="0.2">
      <c r="A1794" s="129"/>
      <c r="B1794" s="129"/>
      <c r="C1794" s="129" t="e" cm="1">
        <f t="array" ref="C1794">_xlfn.XLOOKUP($A1794&amp;$Q$3&amp;$R$3,Data[Index]&amp;Data[Valid Test, Can be used for conformity (Y/N)]&amp;Data[Cycle],Data[Test Name])</f>
        <v>#N/A</v>
      </c>
      <c r="D1794" s="167" t="e" cm="1">
        <f t="array" ref="D1794">_xlfn.XLOOKUP($A1794&amp;$Q$3&amp;$R$3,Data[Index]&amp;Data[Valid Test, Can be used for conformity (Y/N)]&amp;Data[Cycle],Data[Mileage (Miles)])</f>
        <v>#N/A</v>
      </c>
      <c r="E1794" s="130" t="e" cm="1">
        <f t="array" ref="E1794">_xlfn.XLOOKUP($A1794&amp;$Q$3&amp;$R$3,Data[Index]&amp;Data[Valid Test, Can be used for conformity (Y/N)]&amp;Data[Cycle],Data[Date])</f>
        <v>#N/A</v>
      </c>
      <c r="F1794" s="129" t="e" cm="1">
        <f t="array" ref="F1794">_xlfn.XLOOKUP($A1794&amp;$Q$3&amp;$R$3,Data[Index]&amp;Data[Valid Test, Can be used for conformity (Y/N)]&amp;Data[Cycle],Data[CO/km (mg)])</f>
        <v>#N/A</v>
      </c>
      <c r="G1794" s="129" t="e" cm="1">
        <f t="array" ref="G1794">_xlfn.XLOOKUP($A1794&amp;$Q$3,Data[Index]&amp;Data[Valid Test, Can be used for conformity (Y/N)],Data[CO2/km (g)])</f>
        <v>#N/A</v>
      </c>
      <c r="H1794" s="129" t="e" cm="1">
        <f t="array" ref="H1794">_xlfn.XLOOKUP($A1794&amp;$Q$3,Data[Index]&amp;Data[Valid Test, Can be used for conformity (Y/N)],Data[THC/km (mg)])</f>
        <v>#N/A</v>
      </c>
      <c r="I1794" s="129" t="e" cm="1">
        <f t="array" ref="I1794">_xlfn.XLOOKUP($A1794&amp;$Q$3,Data[Index]&amp;Data[Valid Test, Can be used for conformity (Y/N)],Data[NOx/km (mg)])</f>
        <v>#N/A</v>
      </c>
      <c r="J1794" s="129" t="e" cm="1">
        <f t="array" ref="J1794">_xlfn.XLOOKUP($A1794&amp;$Q$3,Data[Index]&amp;Data[Valid Test, Can be used for conformity (Y/N)],Data[THC + NOx/km (mg)])</f>
        <v>#N/A</v>
      </c>
      <c r="K1794" s="142" t="e" cm="1">
        <f t="array" ref="K1794">_xlfn.XLOOKUP($A1794&amp;$Q$3,Data[Index]&amp;Data[Valid Test, Can be used for conformity (Y/N)],Data[PN/km ('#)])</f>
        <v>#N/A</v>
      </c>
      <c r="L1794" s="129" t="e" cm="1">
        <f t="array" ref="L1794">_xlfn.XLOOKUP($A1794&amp;$Q$3,Data[Index]&amp;Data[Valid Test, Can be used for conformity (Y/N)],Data[PM/km (mg)])</f>
        <v>#N/A</v>
      </c>
      <c r="M1794" s="126" t="e" cm="1">
        <f t="array" ref="M1794">_xlfn.XLOOKUP($A1794&amp;$Q$3,Data[Index]&amp;Data[Valid Test, Can be used for conformity (Y/N)],Data[CH4 (mg/km)])</f>
        <v>#N/A</v>
      </c>
      <c r="N1794" s="126" t="e" cm="1">
        <f t="array" ref="N1794">_xlfn.XLOOKUP($A1794&amp;$Q$3,Data[Index]&amp;Data[Valid Test, Can be used for conformity (Y/N)],Data[N20 (mg/km)])</f>
        <v>#N/A</v>
      </c>
      <c r="O1794" s="129" t="e" cm="1">
        <f t="array" ref="O1794">_xlfn.XLOOKUP($A1794&amp;$Q$3,Data[Index]&amp;Data[Valid Test, Can be used for conformity (Y/N)],Data[l/100km])</f>
        <v>#N/A</v>
      </c>
      <c r="P1794" s="138">
        <f>_xlfn.XLOOKUP($A1794,Data[Index],Data[Comments])</f>
        <v>0</v>
      </c>
    </row>
    <row r="1795" spans="1:16" x14ac:dyDescent="0.2">
      <c r="A1795" s="129"/>
      <c r="B1795" s="129"/>
      <c r="C1795" s="129" t="e" cm="1">
        <f t="array" ref="C1795">_xlfn.XLOOKUP($A1795&amp;$Q$3&amp;$R$3,Data[Index]&amp;Data[Valid Test, Can be used for conformity (Y/N)]&amp;Data[Cycle],Data[Test Name])</f>
        <v>#N/A</v>
      </c>
      <c r="D1795" s="167" t="e" cm="1">
        <f t="array" ref="D1795">_xlfn.XLOOKUP($A1795&amp;$Q$3&amp;$R$3,Data[Index]&amp;Data[Valid Test, Can be used for conformity (Y/N)]&amp;Data[Cycle],Data[Mileage (Miles)])</f>
        <v>#N/A</v>
      </c>
      <c r="E1795" s="130" t="e" cm="1">
        <f t="array" ref="E1795">_xlfn.XLOOKUP($A1795&amp;$Q$3&amp;$R$3,Data[Index]&amp;Data[Valid Test, Can be used for conformity (Y/N)]&amp;Data[Cycle],Data[Date])</f>
        <v>#N/A</v>
      </c>
      <c r="F1795" s="129" t="e" cm="1">
        <f t="array" ref="F1795">_xlfn.XLOOKUP($A1795&amp;$Q$3&amp;$R$3,Data[Index]&amp;Data[Valid Test, Can be used for conformity (Y/N)]&amp;Data[Cycle],Data[CO/km (mg)])</f>
        <v>#N/A</v>
      </c>
      <c r="G1795" s="129" t="e" cm="1">
        <f t="array" ref="G1795">_xlfn.XLOOKUP($A1795&amp;$Q$3,Data[Index]&amp;Data[Valid Test, Can be used for conformity (Y/N)],Data[CO2/km (g)])</f>
        <v>#N/A</v>
      </c>
      <c r="H1795" s="129" t="e" cm="1">
        <f t="array" ref="H1795">_xlfn.XLOOKUP($A1795&amp;$Q$3,Data[Index]&amp;Data[Valid Test, Can be used for conformity (Y/N)],Data[THC/km (mg)])</f>
        <v>#N/A</v>
      </c>
      <c r="I1795" s="129" t="e" cm="1">
        <f t="array" ref="I1795">_xlfn.XLOOKUP($A1795&amp;$Q$3,Data[Index]&amp;Data[Valid Test, Can be used for conformity (Y/N)],Data[NOx/km (mg)])</f>
        <v>#N/A</v>
      </c>
      <c r="J1795" s="129" t="e" cm="1">
        <f t="array" ref="J1795">_xlfn.XLOOKUP($A1795&amp;$Q$3,Data[Index]&amp;Data[Valid Test, Can be used for conformity (Y/N)],Data[THC + NOx/km (mg)])</f>
        <v>#N/A</v>
      </c>
      <c r="K1795" s="142" t="e" cm="1">
        <f t="array" ref="K1795">_xlfn.XLOOKUP($A1795&amp;$Q$3,Data[Index]&amp;Data[Valid Test, Can be used for conformity (Y/N)],Data[PN/km ('#)])</f>
        <v>#N/A</v>
      </c>
      <c r="L1795" s="129" t="e" cm="1">
        <f t="array" ref="L1795">_xlfn.XLOOKUP($A1795&amp;$Q$3,Data[Index]&amp;Data[Valid Test, Can be used for conformity (Y/N)],Data[PM/km (mg)])</f>
        <v>#N/A</v>
      </c>
      <c r="M1795" s="126" t="e" cm="1">
        <f t="array" ref="M1795">_xlfn.XLOOKUP($A1795&amp;$Q$3,Data[Index]&amp;Data[Valid Test, Can be used for conformity (Y/N)],Data[CH4 (mg/km)])</f>
        <v>#N/A</v>
      </c>
      <c r="N1795" s="126" t="e" cm="1">
        <f t="array" ref="N1795">_xlfn.XLOOKUP($A1795&amp;$Q$3,Data[Index]&amp;Data[Valid Test, Can be used for conformity (Y/N)],Data[N20 (mg/km)])</f>
        <v>#N/A</v>
      </c>
      <c r="O1795" s="129" t="e" cm="1">
        <f t="array" ref="O1795">_xlfn.XLOOKUP($A1795&amp;$Q$3,Data[Index]&amp;Data[Valid Test, Can be used for conformity (Y/N)],Data[l/100km])</f>
        <v>#N/A</v>
      </c>
      <c r="P1795" s="138" t="e">
        <f>_xlfn.XLOOKUP($A1795,Data[Index],Data[Comments])</f>
        <v>#N/A</v>
      </c>
    </row>
    <row r="1796" spans="1:16" x14ac:dyDescent="0.2">
      <c r="A1796" s="129"/>
      <c r="B1796" s="129"/>
      <c r="C1796" s="129" t="e" cm="1">
        <f t="array" ref="C1796">_xlfn.XLOOKUP($A1796&amp;$Q$3&amp;$R$3,Data[Index]&amp;Data[Valid Test, Can be used for conformity (Y/N)]&amp;Data[Cycle],Data[Test Name])</f>
        <v>#N/A</v>
      </c>
      <c r="D1796" s="167" t="e" cm="1">
        <f t="array" ref="D1796">_xlfn.XLOOKUP($A1796&amp;$Q$3&amp;$R$3,Data[Index]&amp;Data[Valid Test, Can be used for conformity (Y/N)]&amp;Data[Cycle],Data[Mileage (Miles)])</f>
        <v>#N/A</v>
      </c>
      <c r="E1796" s="130" t="e" cm="1">
        <f t="array" ref="E1796">_xlfn.XLOOKUP($A1796&amp;$Q$3&amp;$R$3,Data[Index]&amp;Data[Valid Test, Can be used for conformity (Y/N)]&amp;Data[Cycle],Data[Date])</f>
        <v>#N/A</v>
      </c>
      <c r="F1796" s="129" t="e" cm="1">
        <f t="array" ref="F1796">_xlfn.XLOOKUP($A1796&amp;$Q$3&amp;$R$3,Data[Index]&amp;Data[Valid Test, Can be used for conformity (Y/N)]&amp;Data[Cycle],Data[CO/km (mg)])</f>
        <v>#N/A</v>
      </c>
      <c r="G1796" s="129" t="e" cm="1">
        <f t="array" ref="G1796">_xlfn.XLOOKUP($A1796&amp;$Q$3,Data[Index]&amp;Data[Valid Test, Can be used for conformity (Y/N)],Data[CO2/km (g)])</f>
        <v>#N/A</v>
      </c>
      <c r="H1796" s="129" t="e" cm="1">
        <f t="array" ref="H1796">_xlfn.XLOOKUP($A1796&amp;$Q$3,Data[Index]&amp;Data[Valid Test, Can be used for conformity (Y/N)],Data[THC/km (mg)])</f>
        <v>#N/A</v>
      </c>
      <c r="I1796" s="129" t="e" cm="1">
        <f t="array" ref="I1796">_xlfn.XLOOKUP($A1796&amp;$Q$3,Data[Index]&amp;Data[Valid Test, Can be used for conformity (Y/N)],Data[NOx/km (mg)])</f>
        <v>#N/A</v>
      </c>
      <c r="J1796" s="129" t="e" cm="1">
        <f t="array" ref="J1796">_xlfn.XLOOKUP($A1796&amp;$Q$3,Data[Index]&amp;Data[Valid Test, Can be used for conformity (Y/N)],Data[THC + NOx/km (mg)])</f>
        <v>#N/A</v>
      </c>
      <c r="K1796" s="142" t="e" cm="1">
        <f t="array" ref="K1796">_xlfn.XLOOKUP($A1796&amp;$Q$3,Data[Index]&amp;Data[Valid Test, Can be used for conformity (Y/N)],Data[PN/km ('#)])</f>
        <v>#N/A</v>
      </c>
      <c r="L1796" s="129" t="e" cm="1">
        <f t="array" ref="L1796">_xlfn.XLOOKUP($A1796&amp;$Q$3,Data[Index]&amp;Data[Valid Test, Can be used for conformity (Y/N)],Data[PM/km (mg)])</f>
        <v>#N/A</v>
      </c>
      <c r="M1796" s="126" t="e" cm="1">
        <f t="array" ref="M1796">_xlfn.XLOOKUP($A1796&amp;$Q$3,Data[Index]&amp;Data[Valid Test, Can be used for conformity (Y/N)],Data[CH4 (mg/km)])</f>
        <v>#N/A</v>
      </c>
      <c r="N1796" s="126" t="e" cm="1">
        <f t="array" ref="N1796">_xlfn.XLOOKUP($A1796&amp;$Q$3,Data[Index]&amp;Data[Valid Test, Can be used for conformity (Y/N)],Data[N20 (mg/km)])</f>
        <v>#N/A</v>
      </c>
      <c r="O1796" s="129" t="e" cm="1">
        <f t="array" ref="O1796">_xlfn.XLOOKUP($A1796&amp;$Q$3,Data[Index]&amp;Data[Valid Test, Can be used for conformity (Y/N)],Data[l/100km])</f>
        <v>#N/A</v>
      </c>
      <c r="P1796" s="138">
        <f>_xlfn.XLOOKUP($A1796,Data[Index],Data[Comments])</f>
        <v>0</v>
      </c>
    </row>
    <row r="1797" spans="1:16" x14ac:dyDescent="0.2">
      <c r="A1797" s="129"/>
      <c r="B1797" s="129"/>
      <c r="C1797" s="129" t="e" cm="1">
        <f t="array" ref="C1797">_xlfn.XLOOKUP($A1797&amp;$Q$3&amp;$R$3,Data[Index]&amp;Data[Valid Test, Can be used for conformity (Y/N)]&amp;Data[Cycle],Data[Test Name])</f>
        <v>#N/A</v>
      </c>
      <c r="D1797" s="167" t="e" cm="1">
        <f t="array" ref="D1797">_xlfn.XLOOKUP($A1797&amp;$Q$3&amp;$R$3,Data[Index]&amp;Data[Valid Test, Can be used for conformity (Y/N)]&amp;Data[Cycle],Data[Mileage (Miles)])</f>
        <v>#N/A</v>
      </c>
      <c r="E1797" s="130" t="e" cm="1">
        <f t="array" ref="E1797">_xlfn.XLOOKUP($A1797&amp;$Q$3&amp;$R$3,Data[Index]&amp;Data[Valid Test, Can be used for conformity (Y/N)]&amp;Data[Cycle],Data[Date])</f>
        <v>#N/A</v>
      </c>
      <c r="F1797" s="129" t="e" cm="1">
        <f t="array" ref="F1797">_xlfn.XLOOKUP($A1797&amp;$Q$3&amp;$R$3,Data[Index]&amp;Data[Valid Test, Can be used for conformity (Y/N)]&amp;Data[Cycle],Data[CO/km (mg)])</f>
        <v>#N/A</v>
      </c>
      <c r="G1797" s="129" t="e" cm="1">
        <f t="array" ref="G1797">_xlfn.XLOOKUP($A1797&amp;$Q$3,Data[Index]&amp;Data[Valid Test, Can be used for conformity (Y/N)],Data[CO2/km (g)])</f>
        <v>#N/A</v>
      </c>
      <c r="H1797" s="129" t="e" cm="1">
        <f t="array" ref="H1797">_xlfn.XLOOKUP($A1797&amp;$Q$3,Data[Index]&amp;Data[Valid Test, Can be used for conformity (Y/N)],Data[THC/km (mg)])</f>
        <v>#N/A</v>
      </c>
      <c r="I1797" s="129" t="e" cm="1">
        <f t="array" ref="I1797">_xlfn.XLOOKUP($A1797&amp;$Q$3,Data[Index]&amp;Data[Valid Test, Can be used for conformity (Y/N)],Data[NOx/km (mg)])</f>
        <v>#N/A</v>
      </c>
      <c r="J1797" s="129" t="e" cm="1">
        <f t="array" ref="J1797">_xlfn.XLOOKUP($A1797&amp;$Q$3,Data[Index]&amp;Data[Valid Test, Can be used for conformity (Y/N)],Data[THC + NOx/km (mg)])</f>
        <v>#N/A</v>
      </c>
      <c r="K1797" s="142" t="e" cm="1">
        <f t="array" ref="K1797">_xlfn.XLOOKUP($A1797&amp;$Q$3,Data[Index]&amp;Data[Valid Test, Can be used for conformity (Y/N)],Data[PN/km ('#)])</f>
        <v>#N/A</v>
      </c>
      <c r="L1797" s="129" t="e" cm="1">
        <f t="array" ref="L1797">_xlfn.XLOOKUP($A1797&amp;$Q$3,Data[Index]&amp;Data[Valid Test, Can be used for conformity (Y/N)],Data[PM/km (mg)])</f>
        <v>#N/A</v>
      </c>
      <c r="M1797" s="126" t="e" cm="1">
        <f t="array" ref="M1797">_xlfn.XLOOKUP($A1797&amp;$Q$3,Data[Index]&amp;Data[Valid Test, Can be used for conformity (Y/N)],Data[CH4 (mg/km)])</f>
        <v>#N/A</v>
      </c>
      <c r="N1797" s="126" t="e" cm="1">
        <f t="array" ref="N1797">_xlfn.XLOOKUP($A1797&amp;$Q$3,Data[Index]&amp;Data[Valid Test, Can be used for conformity (Y/N)],Data[N20 (mg/km)])</f>
        <v>#N/A</v>
      </c>
      <c r="O1797" s="129" t="e" cm="1">
        <f t="array" ref="O1797">_xlfn.XLOOKUP($A1797&amp;$Q$3,Data[Index]&amp;Data[Valid Test, Can be used for conformity (Y/N)],Data[l/100km])</f>
        <v>#N/A</v>
      </c>
      <c r="P1797" s="138">
        <f>_xlfn.XLOOKUP($A1797,Data[Index],Data[Comments])</f>
        <v>0</v>
      </c>
    </row>
    <row r="1798" spans="1:16" x14ac:dyDescent="0.2">
      <c r="A1798" s="129"/>
      <c r="B1798" s="129"/>
      <c r="C1798" s="129" t="e" cm="1">
        <f t="array" ref="C1798">_xlfn.XLOOKUP($A1798&amp;$Q$3&amp;$R$3,Data[Index]&amp;Data[Valid Test, Can be used for conformity (Y/N)]&amp;Data[Cycle],Data[Test Name])</f>
        <v>#N/A</v>
      </c>
      <c r="D1798" s="167" t="e" cm="1">
        <f t="array" ref="D1798">_xlfn.XLOOKUP($A1798&amp;$Q$3&amp;$R$3,Data[Index]&amp;Data[Valid Test, Can be used for conformity (Y/N)]&amp;Data[Cycle],Data[Mileage (Miles)])</f>
        <v>#N/A</v>
      </c>
      <c r="E1798" s="130" t="e" cm="1">
        <f t="array" ref="E1798">_xlfn.XLOOKUP($A1798&amp;$Q$3&amp;$R$3,Data[Index]&amp;Data[Valid Test, Can be used for conformity (Y/N)]&amp;Data[Cycle],Data[Date])</f>
        <v>#N/A</v>
      </c>
      <c r="F1798" s="129" t="e" cm="1">
        <f t="array" ref="F1798">_xlfn.XLOOKUP($A1798&amp;$Q$3&amp;$R$3,Data[Index]&amp;Data[Valid Test, Can be used for conformity (Y/N)]&amp;Data[Cycle],Data[CO/km (mg)])</f>
        <v>#N/A</v>
      </c>
      <c r="G1798" s="129" t="e" cm="1">
        <f t="array" ref="G1798">_xlfn.XLOOKUP($A1798&amp;$Q$3,Data[Index]&amp;Data[Valid Test, Can be used for conformity (Y/N)],Data[CO2/km (g)])</f>
        <v>#N/A</v>
      </c>
      <c r="H1798" s="129" t="e" cm="1">
        <f t="array" ref="H1798">_xlfn.XLOOKUP($A1798&amp;$Q$3,Data[Index]&amp;Data[Valid Test, Can be used for conformity (Y/N)],Data[THC/km (mg)])</f>
        <v>#N/A</v>
      </c>
      <c r="I1798" s="129" t="e" cm="1">
        <f t="array" ref="I1798">_xlfn.XLOOKUP($A1798&amp;$Q$3,Data[Index]&amp;Data[Valid Test, Can be used for conformity (Y/N)],Data[NOx/km (mg)])</f>
        <v>#N/A</v>
      </c>
      <c r="J1798" s="129" t="e" cm="1">
        <f t="array" ref="J1798">_xlfn.XLOOKUP($A1798&amp;$Q$3,Data[Index]&amp;Data[Valid Test, Can be used for conformity (Y/N)],Data[THC + NOx/km (mg)])</f>
        <v>#N/A</v>
      </c>
      <c r="K1798" s="142" t="e" cm="1">
        <f t="array" ref="K1798">_xlfn.XLOOKUP($A1798&amp;$Q$3,Data[Index]&amp;Data[Valid Test, Can be used for conformity (Y/N)],Data[PN/km ('#)])</f>
        <v>#N/A</v>
      </c>
      <c r="L1798" s="129" t="e" cm="1">
        <f t="array" ref="L1798">_xlfn.XLOOKUP($A1798&amp;$Q$3,Data[Index]&amp;Data[Valid Test, Can be used for conformity (Y/N)],Data[PM/km (mg)])</f>
        <v>#N/A</v>
      </c>
      <c r="M1798" s="126" t="e" cm="1">
        <f t="array" ref="M1798">_xlfn.XLOOKUP($A1798&amp;$Q$3,Data[Index]&amp;Data[Valid Test, Can be used for conformity (Y/N)],Data[CH4 (mg/km)])</f>
        <v>#N/A</v>
      </c>
      <c r="N1798" s="126" t="e" cm="1">
        <f t="array" ref="N1798">_xlfn.XLOOKUP($A1798&amp;$Q$3,Data[Index]&amp;Data[Valid Test, Can be used for conformity (Y/N)],Data[N20 (mg/km)])</f>
        <v>#N/A</v>
      </c>
      <c r="O1798" s="129" t="e" cm="1">
        <f t="array" ref="O1798">_xlfn.XLOOKUP($A1798&amp;$Q$3,Data[Index]&amp;Data[Valid Test, Can be used for conformity (Y/N)],Data[l/100km])</f>
        <v>#N/A</v>
      </c>
      <c r="P1798" s="138" t="e">
        <f>_xlfn.XLOOKUP($A1798,Data[Index],Data[Comments])</f>
        <v>#N/A</v>
      </c>
    </row>
    <row r="1799" spans="1:16" x14ac:dyDescent="0.2">
      <c r="A1799" s="129"/>
      <c r="B1799" s="129"/>
      <c r="C1799" s="129" t="e" cm="1">
        <f t="array" ref="C1799">_xlfn.XLOOKUP($A1799&amp;$Q$3&amp;$R$3,Data[Index]&amp;Data[Valid Test, Can be used for conformity (Y/N)]&amp;Data[Cycle],Data[Test Name])</f>
        <v>#N/A</v>
      </c>
      <c r="D1799" s="167" t="e" cm="1">
        <f t="array" ref="D1799">_xlfn.XLOOKUP($A1799&amp;$Q$3&amp;$R$3,Data[Index]&amp;Data[Valid Test, Can be used for conformity (Y/N)]&amp;Data[Cycle],Data[Mileage (Miles)])</f>
        <v>#N/A</v>
      </c>
      <c r="E1799" s="130" t="e" cm="1">
        <f t="array" ref="E1799">_xlfn.XLOOKUP($A1799&amp;$Q$3&amp;$R$3,Data[Index]&amp;Data[Valid Test, Can be used for conformity (Y/N)]&amp;Data[Cycle],Data[Date])</f>
        <v>#N/A</v>
      </c>
      <c r="F1799" s="129" t="e" cm="1">
        <f t="array" ref="F1799">_xlfn.XLOOKUP($A1799&amp;$Q$3&amp;$R$3,Data[Index]&amp;Data[Valid Test, Can be used for conformity (Y/N)]&amp;Data[Cycle],Data[CO/km (mg)])</f>
        <v>#N/A</v>
      </c>
      <c r="G1799" s="129" t="e" cm="1">
        <f t="array" ref="G1799">_xlfn.XLOOKUP($A1799&amp;$Q$3,Data[Index]&amp;Data[Valid Test, Can be used for conformity (Y/N)],Data[CO2/km (g)])</f>
        <v>#N/A</v>
      </c>
      <c r="H1799" s="129" t="e" cm="1">
        <f t="array" ref="H1799">_xlfn.XLOOKUP($A1799&amp;$Q$3,Data[Index]&amp;Data[Valid Test, Can be used for conformity (Y/N)],Data[THC/km (mg)])</f>
        <v>#N/A</v>
      </c>
      <c r="I1799" s="129" t="e" cm="1">
        <f t="array" ref="I1799">_xlfn.XLOOKUP($A1799&amp;$Q$3,Data[Index]&amp;Data[Valid Test, Can be used for conformity (Y/N)],Data[NOx/km (mg)])</f>
        <v>#N/A</v>
      </c>
      <c r="J1799" s="129" t="e" cm="1">
        <f t="array" ref="J1799">_xlfn.XLOOKUP($A1799&amp;$Q$3,Data[Index]&amp;Data[Valid Test, Can be used for conformity (Y/N)],Data[THC + NOx/km (mg)])</f>
        <v>#N/A</v>
      </c>
      <c r="K1799" s="142" t="e" cm="1">
        <f t="array" ref="K1799">_xlfn.XLOOKUP($A1799&amp;$Q$3,Data[Index]&amp;Data[Valid Test, Can be used for conformity (Y/N)],Data[PN/km ('#)])</f>
        <v>#N/A</v>
      </c>
      <c r="L1799" s="129" t="e" cm="1">
        <f t="array" ref="L1799">_xlfn.XLOOKUP($A1799&amp;$Q$3,Data[Index]&amp;Data[Valid Test, Can be used for conformity (Y/N)],Data[PM/km (mg)])</f>
        <v>#N/A</v>
      </c>
      <c r="M1799" s="126" t="e" cm="1">
        <f t="array" ref="M1799">_xlfn.XLOOKUP($A1799&amp;$Q$3,Data[Index]&amp;Data[Valid Test, Can be used for conformity (Y/N)],Data[CH4 (mg/km)])</f>
        <v>#N/A</v>
      </c>
      <c r="N1799" s="126" t="e" cm="1">
        <f t="array" ref="N1799">_xlfn.XLOOKUP($A1799&amp;$Q$3,Data[Index]&amp;Data[Valid Test, Can be used for conformity (Y/N)],Data[N20 (mg/km)])</f>
        <v>#N/A</v>
      </c>
      <c r="O1799" s="129" t="e" cm="1">
        <f t="array" ref="O1799">_xlfn.XLOOKUP($A1799&amp;$Q$3,Data[Index]&amp;Data[Valid Test, Can be used for conformity (Y/N)],Data[l/100km])</f>
        <v>#N/A</v>
      </c>
      <c r="P1799" s="138" t="e">
        <f>_xlfn.XLOOKUP($A1799,Data[Index],Data[Comments])</f>
        <v>#N/A</v>
      </c>
    </row>
    <row r="1800" spans="1:16" x14ac:dyDescent="0.2">
      <c r="A1800" s="129"/>
      <c r="B1800" s="129"/>
      <c r="C1800" s="129" t="e" cm="1">
        <f t="array" ref="C1800">_xlfn.XLOOKUP($A1800&amp;$Q$3&amp;$R$3,Data[Index]&amp;Data[Valid Test, Can be used for conformity (Y/N)]&amp;Data[Cycle],Data[Test Name])</f>
        <v>#N/A</v>
      </c>
      <c r="D1800" s="167" t="e" cm="1">
        <f t="array" ref="D1800">_xlfn.XLOOKUP($A1800&amp;$Q$3&amp;$R$3,Data[Index]&amp;Data[Valid Test, Can be used for conformity (Y/N)]&amp;Data[Cycle],Data[Mileage (Miles)])</f>
        <v>#N/A</v>
      </c>
      <c r="E1800" s="130" t="e" cm="1">
        <f t="array" ref="E1800">_xlfn.XLOOKUP($A1800&amp;$Q$3&amp;$R$3,Data[Index]&amp;Data[Valid Test, Can be used for conformity (Y/N)]&amp;Data[Cycle],Data[Date])</f>
        <v>#N/A</v>
      </c>
      <c r="F1800" s="129" t="e" cm="1">
        <f t="array" ref="F1800">_xlfn.XLOOKUP($A1800&amp;$Q$3&amp;$R$3,Data[Index]&amp;Data[Valid Test, Can be used for conformity (Y/N)]&amp;Data[Cycle],Data[CO/km (mg)])</f>
        <v>#N/A</v>
      </c>
      <c r="G1800" s="129" t="e" cm="1">
        <f t="array" ref="G1800">_xlfn.XLOOKUP($A1800&amp;$Q$3,Data[Index]&amp;Data[Valid Test, Can be used for conformity (Y/N)],Data[CO2/km (g)])</f>
        <v>#N/A</v>
      </c>
      <c r="H1800" s="129" t="e" cm="1">
        <f t="array" ref="H1800">_xlfn.XLOOKUP($A1800&amp;$Q$3,Data[Index]&amp;Data[Valid Test, Can be used for conformity (Y/N)],Data[THC/km (mg)])</f>
        <v>#N/A</v>
      </c>
      <c r="I1800" s="129" t="e" cm="1">
        <f t="array" ref="I1800">_xlfn.XLOOKUP($A1800&amp;$Q$3,Data[Index]&amp;Data[Valid Test, Can be used for conformity (Y/N)],Data[NOx/km (mg)])</f>
        <v>#N/A</v>
      </c>
      <c r="J1800" s="129" t="e" cm="1">
        <f t="array" ref="J1800">_xlfn.XLOOKUP($A1800&amp;$Q$3,Data[Index]&amp;Data[Valid Test, Can be used for conformity (Y/N)],Data[THC + NOx/km (mg)])</f>
        <v>#N/A</v>
      </c>
      <c r="K1800" s="142" t="e" cm="1">
        <f t="array" ref="K1800">_xlfn.XLOOKUP($A1800&amp;$Q$3,Data[Index]&amp;Data[Valid Test, Can be used for conformity (Y/N)],Data[PN/km ('#)])</f>
        <v>#N/A</v>
      </c>
      <c r="L1800" s="129" t="e" cm="1">
        <f t="array" ref="L1800">_xlfn.XLOOKUP($A1800&amp;$Q$3,Data[Index]&amp;Data[Valid Test, Can be used for conformity (Y/N)],Data[PM/km (mg)])</f>
        <v>#N/A</v>
      </c>
      <c r="M1800" s="126" t="e" cm="1">
        <f t="array" ref="M1800">_xlfn.XLOOKUP($A1800&amp;$Q$3,Data[Index]&amp;Data[Valid Test, Can be used for conformity (Y/N)],Data[CH4 (mg/km)])</f>
        <v>#N/A</v>
      </c>
      <c r="N1800" s="126" t="e" cm="1">
        <f t="array" ref="N1800">_xlfn.XLOOKUP($A1800&amp;$Q$3,Data[Index]&amp;Data[Valid Test, Can be used for conformity (Y/N)],Data[N20 (mg/km)])</f>
        <v>#N/A</v>
      </c>
      <c r="O1800" s="129" t="e" cm="1">
        <f t="array" ref="O1800">_xlfn.XLOOKUP($A1800&amp;$Q$3,Data[Index]&amp;Data[Valid Test, Can be used for conformity (Y/N)],Data[l/100km])</f>
        <v>#N/A</v>
      </c>
      <c r="P1800" s="138" t="e">
        <f>_xlfn.XLOOKUP($A1800,Data[Index],Data[Comments])</f>
        <v>#N/A</v>
      </c>
    </row>
    <row r="1801" spans="1:16" x14ac:dyDescent="0.2">
      <c r="A1801" s="129"/>
      <c r="B1801" s="129"/>
      <c r="C1801" s="129" t="e" cm="1">
        <f t="array" ref="C1801">_xlfn.XLOOKUP($A1801&amp;$Q$3&amp;$R$3,Data[Index]&amp;Data[Valid Test, Can be used for conformity (Y/N)]&amp;Data[Cycle],Data[Test Name])</f>
        <v>#N/A</v>
      </c>
      <c r="D1801" s="167" t="e" cm="1">
        <f t="array" ref="D1801">_xlfn.XLOOKUP($A1801&amp;$Q$3&amp;$R$3,Data[Index]&amp;Data[Valid Test, Can be used for conformity (Y/N)]&amp;Data[Cycle],Data[Mileage (Miles)])</f>
        <v>#N/A</v>
      </c>
      <c r="E1801" s="130" t="e" cm="1">
        <f t="array" ref="E1801">_xlfn.XLOOKUP($A1801&amp;$Q$3&amp;$R$3,Data[Index]&amp;Data[Valid Test, Can be used for conformity (Y/N)]&amp;Data[Cycle],Data[Date])</f>
        <v>#N/A</v>
      </c>
      <c r="F1801" s="129" t="e" cm="1">
        <f t="array" ref="F1801">_xlfn.XLOOKUP($A1801&amp;$Q$3&amp;$R$3,Data[Index]&amp;Data[Valid Test, Can be used for conformity (Y/N)]&amp;Data[Cycle],Data[CO/km (mg)])</f>
        <v>#N/A</v>
      </c>
      <c r="G1801" s="129" t="e" cm="1">
        <f t="array" ref="G1801">_xlfn.XLOOKUP($A1801&amp;$Q$3,Data[Index]&amp;Data[Valid Test, Can be used for conformity (Y/N)],Data[CO2/km (g)])</f>
        <v>#N/A</v>
      </c>
      <c r="H1801" s="129" t="e" cm="1">
        <f t="array" ref="H1801">_xlfn.XLOOKUP($A1801&amp;$Q$3,Data[Index]&amp;Data[Valid Test, Can be used for conformity (Y/N)],Data[THC/km (mg)])</f>
        <v>#N/A</v>
      </c>
      <c r="I1801" s="129" t="e" cm="1">
        <f t="array" ref="I1801">_xlfn.XLOOKUP($A1801&amp;$Q$3,Data[Index]&amp;Data[Valid Test, Can be used for conformity (Y/N)],Data[NOx/km (mg)])</f>
        <v>#N/A</v>
      </c>
      <c r="J1801" s="129" t="e" cm="1">
        <f t="array" ref="J1801">_xlfn.XLOOKUP($A1801&amp;$Q$3,Data[Index]&amp;Data[Valid Test, Can be used for conformity (Y/N)],Data[THC + NOx/km (mg)])</f>
        <v>#N/A</v>
      </c>
      <c r="K1801" s="142" t="e" cm="1">
        <f t="array" ref="K1801">_xlfn.XLOOKUP($A1801&amp;$Q$3,Data[Index]&amp;Data[Valid Test, Can be used for conformity (Y/N)],Data[PN/km ('#)])</f>
        <v>#N/A</v>
      </c>
      <c r="L1801" s="129" t="e" cm="1">
        <f t="array" ref="L1801">_xlfn.XLOOKUP($A1801&amp;$Q$3,Data[Index]&amp;Data[Valid Test, Can be used for conformity (Y/N)],Data[PM/km (mg)])</f>
        <v>#N/A</v>
      </c>
      <c r="M1801" s="126" t="e" cm="1">
        <f t="array" ref="M1801">_xlfn.XLOOKUP($A1801&amp;$Q$3,Data[Index]&amp;Data[Valid Test, Can be used for conformity (Y/N)],Data[CH4 (mg/km)])</f>
        <v>#N/A</v>
      </c>
      <c r="N1801" s="126" t="e" cm="1">
        <f t="array" ref="N1801">_xlfn.XLOOKUP($A1801&amp;$Q$3,Data[Index]&amp;Data[Valid Test, Can be used for conformity (Y/N)],Data[N20 (mg/km)])</f>
        <v>#N/A</v>
      </c>
      <c r="O1801" s="129" t="e" cm="1">
        <f t="array" ref="O1801">_xlfn.XLOOKUP($A1801&amp;$Q$3,Data[Index]&amp;Data[Valid Test, Can be used for conformity (Y/N)],Data[l/100km])</f>
        <v>#N/A</v>
      </c>
      <c r="P1801" s="138">
        <f>_xlfn.XLOOKUP($A1801,Data[Index],Data[Comments])</f>
        <v>0</v>
      </c>
    </row>
    <row r="1802" spans="1:16" x14ac:dyDescent="0.2">
      <c r="A1802" s="129"/>
      <c r="B1802" s="129"/>
      <c r="C1802" s="129" t="e" cm="1">
        <f t="array" ref="C1802">_xlfn.XLOOKUP($A1802&amp;$Q$3&amp;$R$3,Data[Index]&amp;Data[Valid Test, Can be used for conformity (Y/N)]&amp;Data[Cycle],Data[Test Name])</f>
        <v>#N/A</v>
      </c>
      <c r="D1802" s="167" t="e" cm="1">
        <f t="array" ref="D1802">_xlfn.XLOOKUP($A1802&amp;$Q$3&amp;$R$3,Data[Index]&amp;Data[Valid Test, Can be used for conformity (Y/N)]&amp;Data[Cycle],Data[Mileage (Miles)])</f>
        <v>#N/A</v>
      </c>
      <c r="E1802" s="130" t="e" cm="1">
        <f t="array" ref="E1802">_xlfn.XLOOKUP($A1802&amp;$Q$3&amp;$R$3,Data[Index]&amp;Data[Valid Test, Can be used for conformity (Y/N)]&amp;Data[Cycle],Data[Date])</f>
        <v>#N/A</v>
      </c>
      <c r="F1802" s="129" t="e" cm="1">
        <f t="array" ref="F1802">_xlfn.XLOOKUP($A1802&amp;$Q$3&amp;$R$3,Data[Index]&amp;Data[Valid Test, Can be used for conformity (Y/N)]&amp;Data[Cycle],Data[CO/km (mg)])</f>
        <v>#N/A</v>
      </c>
      <c r="G1802" s="129" t="e" cm="1">
        <f t="array" ref="G1802">_xlfn.XLOOKUP($A1802&amp;$Q$3,Data[Index]&amp;Data[Valid Test, Can be used for conformity (Y/N)],Data[CO2/km (g)])</f>
        <v>#N/A</v>
      </c>
      <c r="H1802" s="129" t="e" cm="1">
        <f t="array" ref="H1802">_xlfn.XLOOKUP($A1802&amp;$Q$3,Data[Index]&amp;Data[Valid Test, Can be used for conformity (Y/N)],Data[THC/km (mg)])</f>
        <v>#N/A</v>
      </c>
      <c r="I1802" s="129" t="e" cm="1">
        <f t="array" ref="I1802">_xlfn.XLOOKUP($A1802&amp;$Q$3,Data[Index]&amp;Data[Valid Test, Can be used for conformity (Y/N)],Data[NOx/km (mg)])</f>
        <v>#N/A</v>
      </c>
      <c r="J1802" s="129" t="e" cm="1">
        <f t="array" ref="J1802">_xlfn.XLOOKUP($A1802&amp;$Q$3,Data[Index]&amp;Data[Valid Test, Can be used for conformity (Y/N)],Data[THC + NOx/km (mg)])</f>
        <v>#N/A</v>
      </c>
      <c r="K1802" s="142" t="e" cm="1">
        <f t="array" ref="K1802">_xlfn.XLOOKUP($A1802&amp;$Q$3,Data[Index]&amp;Data[Valid Test, Can be used for conformity (Y/N)],Data[PN/km ('#)])</f>
        <v>#N/A</v>
      </c>
      <c r="L1802" s="129" t="e" cm="1">
        <f t="array" ref="L1802">_xlfn.XLOOKUP($A1802&amp;$Q$3,Data[Index]&amp;Data[Valid Test, Can be used for conformity (Y/N)],Data[PM/km (mg)])</f>
        <v>#N/A</v>
      </c>
      <c r="M1802" s="126" t="e" cm="1">
        <f t="array" ref="M1802">_xlfn.XLOOKUP($A1802&amp;$Q$3,Data[Index]&amp;Data[Valid Test, Can be used for conformity (Y/N)],Data[CH4 (mg/km)])</f>
        <v>#N/A</v>
      </c>
      <c r="N1802" s="126" t="e" cm="1">
        <f t="array" ref="N1802">_xlfn.XLOOKUP($A1802&amp;$Q$3,Data[Index]&amp;Data[Valid Test, Can be used for conformity (Y/N)],Data[N20 (mg/km)])</f>
        <v>#N/A</v>
      </c>
      <c r="O1802" s="129" t="e" cm="1">
        <f t="array" ref="O1802">_xlfn.XLOOKUP($A1802&amp;$Q$3,Data[Index]&amp;Data[Valid Test, Can be used for conformity (Y/N)],Data[l/100km])</f>
        <v>#N/A</v>
      </c>
      <c r="P1802" s="138">
        <f>_xlfn.XLOOKUP($A1802,Data[Index],Data[Comments])</f>
        <v>0</v>
      </c>
    </row>
    <row r="1803" spans="1:16" x14ac:dyDescent="0.2">
      <c r="A1803" s="129"/>
      <c r="B1803" s="129"/>
      <c r="C1803" s="129" t="e" cm="1">
        <f t="array" ref="C1803">_xlfn.XLOOKUP($A1803&amp;$Q$3&amp;$R$3,Data[Index]&amp;Data[Valid Test, Can be used for conformity (Y/N)]&amp;Data[Cycle],Data[Test Name])</f>
        <v>#N/A</v>
      </c>
      <c r="D1803" s="167" t="e" cm="1">
        <f t="array" ref="D1803">_xlfn.XLOOKUP($A1803&amp;$Q$3&amp;$R$3,Data[Index]&amp;Data[Valid Test, Can be used for conformity (Y/N)]&amp;Data[Cycle],Data[Mileage (Miles)])</f>
        <v>#N/A</v>
      </c>
      <c r="E1803" s="130" t="e" cm="1">
        <f t="array" ref="E1803">_xlfn.XLOOKUP($A1803&amp;$Q$3&amp;$R$3,Data[Index]&amp;Data[Valid Test, Can be used for conformity (Y/N)]&amp;Data[Cycle],Data[Date])</f>
        <v>#N/A</v>
      </c>
      <c r="F1803" s="129" t="e" cm="1">
        <f t="array" ref="F1803">_xlfn.XLOOKUP($A1803&amp;$Q$3&amp;$R$3,Data[Index]&amp;Data[Valid Test, Can be used for conformity (Y/N)]&amp;Data[Cycle],Data[CO/km (mg)])</f>
        <v>#N/A</v>
      </c>
      <c r="G1803" s="129" t="e" cm="1">
        <f t="array" ref="G1803">_xlfn.XLOOKUP($A1803&amp;$Q$3,Data[Index]&amp;Data[Valid Test, Can be used for conformity (Y/N)],Data[CO2/km (g)])</f>
        <v>#N/A</v>
      </c>
      <c r="H1803" s="129" t="e" cm="1">
        <f t="array" ref="H1803">_xlfn.XLOOKUP($A1803&amp;$Q$3,Data[Index]&amp;Data[Valid Test, Can be used for conformity (Y/N)],Data[THC/km (mg)])</f>
        <v>#N/A</v>
      </c>
      <c r="I1803" s="129" t="e" cm="1">
        <f t="array" ref="I1803">_xlfn.XLOOKUP($A1803&amp;$Q$3,Data[Index]&amp;Data[Valid Test, Can be used for conformity (Y/N)],Data[NOx/km (mg)])</f>
        <v>#N/A</v>
      </c>
      <c r="J1803" s="129" t="e" cm="1">
        <f t="array" ref="J1803">_xlfn.XLOOKUP($A1803&amp;$Q$3,Data[Index]&amp;Data[Valid Test, Can be used for conformity (Y/N)],Data[THC + NOx/km (mg)])</f>
        <v>#N/A</v>
      </c>
      <c r="K1803" s="142" t="e" cm="1">
        <f t="array" ref="K1803">_xlfn.XLOOKUP($A1803&amp;$Q$3,Data[Index]&amp;Data[Valid Test, Can be used for conformity (Y/N)],Data[PN/km ('#)])</f>
        <v>#N/A</v>
      </c>
      <c r="L1803" s="129" t="e" cm="1">
        <f t="array" ref="L1803">_xlfn.XLOOKUP($A1803&amp;$Q$3,Data[Index]&amp;Data[Valid Test, Can be used for conformity (Y/N)],Data[PM/km (mg)])</f>
        <v>#N/A</v>
      </c>
      <c r="M1803" s="126" t="e" cm="1">
        <f t="array" ref="M1803">_xlfn.XLOOKUP($A1803&amp;$Q$3,Data[Index]&amp;Data[Valid Test, Can be used for conformity (Y/N)],Data[CH4 (mg/km)])</f>
        <v>#N/A</v>
      </c>
      <c r="N1803" s="126" t="e" cm="1">
        <f t="array" ref="N1803">_xlfn.XLOOKUP($A1803&amp;$Q$3,Data[Index]&amp;Data[Valid Test, Can be used for conformity (Y/N)],Data[N20 (mg/km)])</f>
        <v>#N/A</v>
      </c>
      <c r="O1803" s="129" t="e" cm="1">
        <f t="array" ref="O1803">_xlfn.XLOOKUP($A1803&amp;$Q$3,Data[Index]&amp;Data[Valid Test, Can be used for conformity (Y/N)],Data[l/100km])</f>
        <v>#N/A</v>
      </c>
      <c r="P1803" s="138" t="e">
        <f>_xlfn.XLOOKUP($A1803,Data[Index],Data[Comments])</f>
        <v>#N/A</v>
      </c>
    </row>
    <row r="1804" spans="1:16" x14ac:dyDescent="0.2">
      <c r="A1804" s="129"/>
      <c r="B1804" s="129"/>
      <c r="C1804" s="129" t="e" cm="1">
        <f t="array" ref="C1804">_xlfn.XLOOKUP($A1804&amp;$Q$3&amp;$R$3,Data[Index]&amp;Data[Valid Test, Can be used for conformity (Y/N)]&amp;Data[Cycle],Data[Test Name])</f>
        <v>#N/A</v>
      </c>
      <c r="D1804" s="167" t="e" cm="1">
        <f t="array" ref="D1804">_xlfn.XLOOKUP($A1804&amp;$Q$3&amp;$R$3,Data[Index]&amp;Data[Valid Test, Can be used for conformity (Y/N)]&amp;Data[Cycle],Data[Mileage (Miles)])</f>
        <v>#N/A</v>
      </c>
      <c r="E1804" s="130" t="e" cm="1">
        <f t="array" ref="E1804">_xlfn.XLOOKUP($A1804&amp;$Q$3&amp;$R$3,Data[Index]&amp;Data[Valid Test, Can be used for conformity (Y/N)]&amp;Data[Cycle],Data[Date])</f>
        <v>#N/A</v>
      </c>
      <c r="F1804" s="129" t="e" cm="1">
        <f t="array" ref="F1804">_xlfn.XLOOKUP($A1804&amp;$Q$3&amp;$R$3,Data[Index]&amp;Data[Valid Test, Can be used for conformity (Y/N)]&amp;Data[Cycle],Data[CO/km (mg)])</f>
        <v>#N/A</v>
      </c>
      <c r="G1804" s="129" t="e" cm="1">
        <f t="array" ref="G1804">_xlfn.XLOOKUP($A1804&amp;$Q$3,Data[Index]&amp;Data[Valid Test, Can be used for conformity (Y/N)],Data[CO2/km (g)])</f>
        <v>#N/A</v>
      </c>
      <c r="H1804" s="129" t="e" cm="1">
        <f t="array" ref="H1804">_xlfn.XLOOKUP($A1804&amp;$Q$3,Data[Index]&amp;Data[Valid Test, Can be used for conformity (Y/N)],Data[THC/km (mg)])</f>
        <v>#N/A</v>
      </c>
      <c r="I1804" s="129" t="e" cm="1">
        <f t="array" ref="I1804">_xlfn.XLOOKUP($A1804&amp;$Q$3,Data[Index]&amp;Data[Valid Test, Can be used for conformity (Y/N)],Data[NOx/km (mg)])</f>
        <v>#N/A</v>
      </c>
      <c r="J1804" s="129" t="e" cm="1">
        <f t="array" ref="J1804">_xlfn.XLOOKUP($A1804&amp;$Q$3,Data[Index]&amp;Data[Valid Test, Can be used for conformity (Y/N)],Data[THC + NOx/km (mg)])</f>
        <v>#N/A</v>
      </c>
      <c r="K1804" s="142" t="e" cm="1">
        <f t="array" ref="K1804">_xlfn.XLOOKUP($A1804&amp;$Q$3,Data[Index]&amp;Data[Valid Test, Can be used for conformity (Y/N)],Data[PN/km ('#)])</f>
        <v>#N/A</v>
      </c>
      <c r="L1804" s="129" t="e" cm="1">
        <f t="array" ref="L1804">_xlfn.XLOOKUP($A1804&amp;$Q$3,Data[Index]&amp;Data[Valid Test, Can be used for conformity (Y/N)],Data[PM/km (mg)])</f>
        <v>#N/A</v>
      </c>
      <c r="M1804" s="126" t="e" cm="1">
        <f t="array" ref="M1804">_xlfn.XLOOKUP($A1804&amp;$Q$3,Data[Index]&amp;Data[Valid Test, Can be used for conformity (Y/N)],Data[CH4 (mg/km)])</f>
        <v>#N/A</v>
      </c>
      <c r="N1804" s="126" t="e" cm="1">
        <f t="array" ref="N1804">_xlfn.XLOOKUP($A1804&amp;$Q$3,Data[Index]&amp;Data[Valid Test, Can be used for conformity (Y/N)],Data[N20 (mg/km)])</f>
        <v>#N/A</v>
      </c>
      <c r="O1804" s="129" t="e" cm="1">
        <f t="array" ref="O1804">_xlfn.XLOOKUP($A1804&amp;$Q$3,Data[Index]&amp;Data[Valid Test, Can be used for conformity (Y/N)],Data[l/100km])</f>
        <v>#N/A</v>
      </c>
      <c r="P1804" s="138">
        <f>_xlfn.XLOOKUP($A1804,Data[Index],Data[Comments])</f>
        <v>0</v>
      </c>
    </row>
    <row r="1805" spans="1:16" x14ac:dyDescent="0.2">
      <c r="A1805" s="129"/>
      <c r="B1805" s="129"/>
      <c r="C1805" s="129" t="e" cm="1">
        <f t="array" ref="C1805">_xlfn.XLOOKUP($A1805&amp;$Q$3&amp;$R$3,Data[Index]&amp;Data[Valid Test, Can be used for conformity (Y/N)]&amp;Data[Cycle],Data[Test Name])</f>
        <v>#N/A</v>
      </c>
      <c r="D1805" s="167" t="e" cm="1">
        <f t="array" ref="D1805">_xlfn.XLOOKUP($A1805&amp;$Q$3&amp;$R$3,Data[Index]&amp;Data[Valid Test, Can be used for conformity (Y/N)]&amp;Data[Cycle],Data[Mileage (Miles)])</f>
        <v>#N/A</v>
      </c>
      <c r="E1805" s="130" t="e" cm="1">
        <f t="array" ref="E1805">_xlfn.XLOOKUP($A1805&amp;$Q$3&amp;$R$3,Data[Index]&amp;Data[Valid Test, Can be used for conformity (Y/N)]&amp;Data[Cycle],Data[Date])</f>
        <v>#N/A</v>
      </c>
      <c r="F1805" s="129" t="e" cm="1">
        <f t="array" ref="F1805">_xlfn.XLOOKUP($A1805&amp;$Q$3&amp;$R$3,Data[Index]&amp;Data[Valid Test, Can be used for conformity (Y/N)]&amp;Data[Cycle],Data[CO/km (mg)])</f>
        <v>#N/A</v>
      </c>
      <c r="G1805" s="129" t="e" cm="1">
        <f t="array" ref="G1805">_xlfn.XLOOKUP($A1805&amp;$Q$3,Data[Index]&amp;Data[Valid Test, Can be used for conformity (Y/N)],Data[CO2/km (g)])</f>
        <v>#N/A</v>
      </c>
      <c r="H1805" s="129" t="e" cm="1">
        <f t="array" ref="H1805">_xlfn.XLOOKUP($A1805&amp;$Q$3,Data[Index]&amp;Data[Valid Test, Can be used for conformity (Y/N)],Data[THC/km (mg)])</f>
        <v>#N/A</v>
      </c>
      <c r="I1805" s="129" t="e" cm="1">
        <f t="array" ref="I1805">_xlfn.XLOOKUP($A1805&amp;$Q$3,Data[Index]&amp;Data[Valid Test, Can be used for conformity (Y/N)],Data[NOx/km (mg)])</f>
        <v>#N/A</v>
      </c>
      <c r="J1805" s="129" t="e" cm="1">
        <f t="array" ref="J1805">_xlfn.XLOOKUP($A1805&amp;$Q$3,Data[Index]&amp;Data[Valid Test, Can be used for conformity (Y/N)],Data[THC + NOx/km (mg)])</f>
        <v>#N/A</v>
      </c>
      <c r="K1805" s="142" t="e" cm="1">
        <f t="array" ref="K1805">_xlfn.XLOOKUP($A1805&amp;$Q$3,Data[Index]&amp;Data[Valid Test, Can be used for conformity (Y/N)],Data[PN/km ('#)])</f>
        <v>#N/A</v>
      </c>
      <c r="L1805" s="129" t="e" cm="1">
        <f t="array" ref="L1805">_xlfn.XLOOKUP($A1805&amp;$Q$3,Data[Index]&amp;Data[Valid Test, Can be used for conformity (Y/N)],Data[PM/km (mg)])</f>
        <v>#N/A</v>
      </c>
      <c r="M1805" s="126" t="e" cm="1">
        <f t="array" ref="M1805">_xlfn.XLOOKUP($A1805&amp;$Q$3,Data[Index]&amp;Data[Valid Test, Can be used for conformity (Y/N)],Data[CH4 (mg/km)])</f>
        <v>#N/A</v>
      </c>
      <c r="N1805" s="126" t="e" cm="1">
        <f t="array" ref="N1805">_xlfn.XLOOKUP($A1805&amp;$Q$3,Data[Index]&amp;Data[Valid Test, Can be used for conformity (Y/N)],Data[N20 (mg/km)])</f>
        <v>#N/A</v>
      </c>
      <c r="O1805" s="129" t="e" cm="1">
        <f t="array" ref="O1805">_xlfn.XLOOKUP($A1805&amp;$Q$3,Data[Index]&amp;Data[Valid Test, Can be used for conformity (Y/N)],Data[l/100km])</f>
        <v>#N/A</v>
      </c>
      <c r="P1805" s="138">
        <f>_xlfn.XLOOKUP($A1805,Data[Index],Data[Comments])</f>
        <v>0</v>
      </c>
    </row>
    <row r="1806" spans="1:16" x14ac:dyDescent="0.2">
      <c r="A1806" s="129"/>
      <c r="B1806" s="129"/>
      <c r="C1806" s="129" t="e" cm="1">
        <f t="array" ref="C1806">_xlfn.XLOOKUP($A1806&amp;$Q$3&amp;$R$3,Data[Index]&amp;Data[Valid Test, Can be used for conformity (Y/N)]&amp;Data[Cycle],Data[Test Name])</f>
        <v>#N/A</v>
      </c>
      <c r="D1806" s="167" t="e" cm="1">
        <f t="array" ref="D1806">_xlfn.XLOOKUP($A1806&amp;$Q$3&amp;$R$3,Data[Index]&amp;Data[Valid Test, Can be used for conformity (Y/N)]&amp;Data[Cycle],Data[Mileage (Miles)])</f>
        <v>#N/A</v>
      </c>
      <c r="E1806" s="130" t="e" cm="1">
        <f t="array" ref="E1806">_xlfn.XLOOKUP($A1806&amp;$Q$3&amp;$R$3,Data[Index]&amp;Data[Valid Test, Can be used for conformity (Y/N)]&amp;Data[Cycle],Data[Date])</f>
        <v>#N/A</v>
      </c>
      <c r="F1806" s="129" t="e" cm="1">
        <f t="array" ref="F1806">_xlfn.XLOOKUP($A1806&amp;$Q$3&amp;$R$3,Data[Index]&amp;Data[Valid Test, Can be used for conformity (Y/N)]&amp;Data[Cycle],Data[CO/km (mg)])</f>
        <v>#N/A</v>
      </c>
      <c r="G1806" s="129" t="e" cm="1">
        <f t="array" ref="G1806">_xlfn.XLOOKUP($A1806&amp;$Q$3,Data[Index]&amp;Data[Valid Test, Can be used for conformity (Y/N)],Data[CO2/km (g)])</f>
        <v>#N/A</v>
      </c>
      <c r="H1806" s="129" t="e" cm="1">
        <f t="array" ref="H1806">_xlfn.XLOOKUP($A1806&amp;$Q$3,Data[Index]&amp;Data[Valid Test, Can be used for conformity (Y/N)],Data[THC/km (mg)])</f>
        <v>#N/A</v>
      </c>
      <c r="I1806" s="129" t="e" cm="1">
        <f t="array" ref="I1806">_xlfn.XLOOKUP($A1806&amp;$Q$3,Data[Index]&amp;Data[Valid Test, Can be used for conformity (Y/N)],Data[NOx/km (mg)])</f>
        <v>#N/A</v>
      </c>
      <c r="J1806" s="129" t="e" cm="1">
        <f t="array" ref="J1806">_xlfn.XLOOKUP($A1806&amp;$Q$3,Data[Index]&amp;Data[Valid Test, Can be used for conformity (Y/N)],Data[THC + NOx/km (mg)])</f>
        <v>#N/A</v>
      </c>
      <c r="K1806" s="142" t="e" cm="1">
        <f t="array" ref="K1806">_xlfn.XLOOKUP($A1806&amp;$Q$3,Data[Index]&amp;Data[Valid Test, Can be used for conformity (Y/N)],Data[PN/km ('#)])</f>
        <v>#N/A</v>
      </c>
      <c r="L1806" s="129" t="e" cm="1">
        <f t="array" ref="L1806">_xlfn.XLOOKUP($A1806&amp;$Q$3,Data[Index]&amp;Data[Valid Test, Can be used for conformity (Y/N)],Data[PM/km (mg)])</f>
        <v>#N/A</v>
      </c>
      <c r="M1806" s="126" t="e" cm="1">
        <f t="array" ref="M1806">_xlfn.XLOOKUP($A1806&amp;$Q$3,Data[Index]&amp;Data[Valid Test, Can be used for conformity (Y/N)],Data[CH4 (mg/km)])</f>
        <v>#N/A</v>
      </c>
      <c r="N1806" s="126" t="e" cm="1">
        <f t="array" ref="N1806">_xlfn.XLOOKUP($A1806&amp;$Q$3,Data[Index]&amp;Data[Valid Test, Can be used for conformity (Y/N)],Data[N20 (mg/km)])</f>
        <v>#N/A</v>
      </c>
      <c r="O1806" s="129" t="e" cm="1">
        <f t="array" ref="O1806">_xlfn.XLOOKUP($A1806&amp;$Q$3,Data[Index]&amp;Data[Valid Test, Can be used for conformity (Y/N)],Data[l/100km])</f>
        <v>#N/A</v>
      </c>
      <c r="P1806" s="138" t="e">
        <f>_xlfn.XLOOKUP($A1806,Data[Index],Data[Comments])</f>
        <v>#N/A</v>
      </c>
    </row>
    <row r="1807" spans="1:16" x14ac:dyDescent="0.2">
      <c r="A1807" s="129"/>
      <c r="B1807" s="129"/>
      <c r="C1807" s="129" t="e" cm="1">
        <f t="array" ref="C1807">_xlfn.XLOOKUP($A1807&amp;$Q$3&amp;$R$3,Data[Index]&amp;Data[Valid Test, Can be used for conformity (Y/N)]&amp;Data[Cycle],Data[Test Name])</f>
        <v>#N/A</v>
      </c>
      <c r="D1807" s="167" t="e" cm="1">
        <f t="array" ref="D1807">_xlfn.XLOOKUP($A1807&amp;$Q$3&amp;$R$3,Data[Index]&amp;Data[Valid Test, Can be used for conformity (Y/N)]&amp;Data[Cycle],Data[Mileage (Miles)])</f>
        <v>#N/A</v>
      </c>
      <c r="E1807" s="130" t="e" cm="1">
        <f t="array" ref="E1807">_xlfn.XLOOKUP($A1807&amp;$Q$3&amp;$R$3,Data[Index]&amp;Data[Valid Test, Can be used for conformity (Y/N)]&amp;Data[Cycle],Data[Date])</f>
        <v>#N/A</v>
      </c>
      <c r="F1807" s="129" t="e" cm="1">
        <f t="array" ref="F1807">_xlfn.XLOOKUP($A1807&amp;$Q$3&amp;$R$3,Data[Index]&amp;Data[Valid Test, Can be used for conformity (Y/N)]&amp;Data[Cycle],Data[CO/km (mg)])</f>
        <v>#N/A</v>
      </c>
      <c r="G1807" s="129" t="e" cm="1">
        <f t="array" ref="G1807">_xlfn.XLOOKUP($A1807&amp;$Q$3,Data[Index]&amp;Data[Valid Test, Can be used for conformity (Y/N)],Data[CO2/km (g)])</f>
        <v>#N/A</v>
      </c>
      <c r="H1807" s="129" t="e" cm="1">
        <f t="array" ref="H1807">_xlfn.XLOOKUP($A1807&amp;$Q$3,Data[Index]&amp;Data[Valid Test, Can be used for conformity (Y/N)],Data[THC/km (mg)])</f>
        <v>#N/A</v>
      </c>
      <c r="I1807" s="129" t="e" cm="1">
        <f t="array" ref="I1807">_xlfn.XLOOKUP($A1807&amp;$Q$3,Data[Index]&amp;Data[Valid Test, Can be used for conformity (Y/N)],Data[NOx/km (mg)])</f>
        <v>#N/A</v>
      </c>
      <c r="J1807" s="129" t="e" cm="1">
        <f t="array" ref="J1807">_xlfn.XLOOKUP($A1807&amp;$Q$3,Data[Index]&amp;Data[Valid Test, Can be used for conformity (Y/N)],Data[THC + NOx/km (mg)])</f>
        <v>#N/A</v>
      </c>
      <c r="K1807" s="142" t="e" cm="1">
        <f t="array" ref="K1807">_xlfn.XLOOKUP($A1807&amp;$Q$3,Data[Index]&amp;Data[Valid Test, Can be used for conformity (Y/N)],Data[PN/km ('#)])</f>
        <v>#N/A</v>
      </c>
      <c r="L1807" s="129" t="e" cm="1">
        <f t="array" ref="L1807">_xlfn.XLOOKUP($A1807&amp;$Q$3,Data[Index]&amp;Data[Valid Test, Can be used for conformity (Y/N)],Data[PM/km (mg)])</f>
        <v>#N/A</v>
      </c>
      <c r="M1807" s="126" t="e" cm="1">
        <f t="array" ref="M1807">_xlfn.XLOOKUP($A1807&amp;$Q$3,Data[Index]&amp;Data[Valid Test, Can be used for conformity (Y/N)],Data[CH4 (mg/km)])</f>
        <v>#N/A</v>
      </c>
      <c r="N1807" s="126" t="e" cm="1">
        <f t="array" ref="N1807">_xlfn.XLOOKUP($A1807&amp;$Q$3,Data[Index]&amp;Data[Valid Test, Can be used for conformity (Y/N)],Data[N20 (mg/km)])</f>
        <v>#N/A</v>
      </c>
      <c r="O1807" s="129" t="e" cm="1">
        <f t="array" ref="O1807">_xlfn.XLOOKUP($A1807&amp;$Q$3,Data[Index]&amp;Data[Valid Test, Can be used for conformity (Y/N)],Data[l/100km])</f>
        <v>#N/A</v>
      </c>
      <c r="P1807" s="138" t="e">
        <f>_xlfn.XLOOKUP($A1807,Data[Index],Data[Comments])</f>
        <v>#N/A</v>
      </c>
    </row>
    <row r="1808" spans="1:16" x14ac:dyDescent="0.2">
      <c r="A1808" s="129"/>
      <c r="B1808" s="129"/>
      <c r="C1808" s="129" t="e" cm="1">
        <f t="array" ref="C1808">_xlfn.XLOOKUP($A1808&amp;$Q$3&amp;$R$3,Data[Index]&amp;Data[Valid Test, Can be used for conformity (Y/N)]&amp;Data[Cycle],Data[Test Name])</f>
        <v>#N/A</v>
      </c>
      <c r="D1808" s="167" t="e" cm="1">
        <f t="array" ref="D1808">_xlfn.XLOOKUP($A1808&amp;$Q$3&amp;$R$3,Data[Index]&amp;Data[Valid Test, Can be used for conformity (Y/N)]&amp;Data[Cycle],Data[Mileage (Miles)])</f>
        <v>#N/A</v>
      </c>
      <c r="E1808" s="130" t="e" cm="1">
        <f t="array" ref="E1808">_xlfn.XLOOKUP($A1808&amp;$Q$3&amp;$R$3,Data[Index]&amp;Data[Valid Test, Can be used for conformity (Y/N)]&amp;Data[Cycle],Data[Date])</f>
        <v>#N/A</v>
      </c>
      <c r="F1808" s="129" t="e" cm="1">
        <f t="array" ref="F1808">_xlfn.XLOOKUP($A1808&amp;$Q$3&amp;$R$3,Data[Index]&amp;Data[Valid Test, Can be used for conformity (Y/N)]&amp;Data[Cycle],Data[CO/km (mg)])</f>
        <v>#N/A</v>
      </c>
      <c r="G1808" s="129" t="e" cm="1">
        <f t="array" ref="G1808">_xlfn.XLOOKUP($A1808&amp;$Q$3,Data[Index]&amp;Data[Valid Test, Can be used for conformity (Y/N)],Data[CO2/km (g)])</f>
        <v>#N/A</v>
      </c>
      <c r="H1808" s="129" t="e" cm="1">
        <f t="array" ref="H1808">_xlfn.XLOOKUP($A1808&amp;$Q$3,Data[Index]&amp;Data[Valid Test, Can be used for conformity (Y/N)],Data[THC/km (mg)])</f>
        <v>#N/A</v>
      </c>
      <c r="I1808" s="129" t="e" cm="1">
        <f t="array" ref="I1808">_xlfn.XLOOKUP($A1808&amp;$Q$3,Data[Index]&amp;Data[Valid Test, Can be used for conformity (Y/N)],Data[NOx/km (mg)])</f>
        <v>#N/A</v>
      </c>
      <c r="J1808" s="129" t="e" cm="1">
        <f t="array" ref="J1808">_xlfn.XLOOKUP($A1808&amp;$Q$3,Data[Index]&amp;Data[Valid Test, Can be used for conformity (Y/N)],Data[THC + NOx/km (mg)])</f>
        <v>#N/A</v>
      </c>
      <c r="K1808" s="142" t="e" cm="1">
        <f t="array" ref="K1808">_xlfn.XLOOKUP($A1808&amp;$Q$3,Data[Index]&amp;Data[Valid Test, Can be used for conformity (Y/N)],Data[PN/km ('#)])</f>
        <v>#N/A</v>
      </c>
      <c r="L1808" s="129" t="e" cm="1">
        <f t="array" ref="L1808">_xlfn.XLOOKUP($A1808&amp;$Q$3,Data[Index]&amp;Data[Valid Test, Can be used for conformity (Y/N)],Data[PM/km (mg)])</f>
        <v>#N/A</v>
      </c>
      <c r="M1808" s="126" t="e" cm="1">
        <f t="array" ref="M1808">_xlfn.XLOOKUP($A1808&amp;$Q$3,Data[Index]&amp;Data[Valid Test, Can be used for conformity (Y/N)],Data[CH4 (mg/km)])</f>
        <v>#N/A</v>
      </c>
      <c r="N1808" s="126" t="e" cm="1">
        <f t="array" ref="N1808">_xlfn.XLOOKUP($A1808&amp;$Q$3,Data[Index]&amp;Data[Valid Test, Can be used for conformity (Y/N)],Data[N20 (mg/km)])</f>
        <v>#N/A</v>
      </c>
      <c r="O1808" s="129" t="e" cm="1">
        <f t="array" ref="O1808">_xlfn.XLOOKUP($A1808&amp;$Q$3,Data[Index]&amp;Data[Valid Test, Can be used for conformity (Y/N)],Data[l/100km])</f>
        <v>#N/A</v>
      </c>
      <c r="P1808" s="138" t="e">
        <f>_xlfn.XLOOKUP($A1808,Data[Index],Data[Comments])</f>
        <v>#N/A</v>
      </c>
    </row>
    <row r="1809" spans="1:16" x14ac:dyDescent="0.2">
      <c r="A1809" s="129"/>
      <c r="B1809" s="129"/>
      <c r="C1809" s="129" t="e" cm="1">
        <f t="array" ref="C1809">_xlfn.XLOOKUP($A1809&amp;$Q$3&amp;$R$3,Data[Index]&amp;Data[Valid Test, Can be used for conformity (Y/N)]&amp;Data[Cycle],Data[Test Name])</f>
        <v>#N/A</v>
      </c>
      <c r="D1809" s="167" t="e" cm="1">
        <f t="array" ref="D1809">_xlfn.XLOOKUP($A1809&amp;$Q$3&amp;$R$3,Data[Index]&amp;Data[Valid Test, Can be used for conformity (Y/N)]&amp;Data[Cycle],Data[Mileage (Miles)])</f>
        <v>#N/A</v>
      </c>
      <c r="E1809" s="130" t="e" cm="1">
        <f t="array" ref="E1809">_xlfn.XLOOKUP($A1809&amp;$Q$3&amp;$R$3,Data[Index]&amp;Data[Valid Test, Can be used for conformity (Y/N)]&amp;Data[Cycle],Data[Date])</f>
        <v>#N/A</v>
      </c>
      <c r="F1809" s="129" t="e" cm="1">
        <f t="array" ref="F1809">_xlfn.XLOOKUP($A1809&amp;$Q$3&amp;$R$3,Data[Index]&amp;Data[Valid Test, Can be used for conformity (Y/N)]&amp;Data[Cycle],Data[CO/km (mg)])</f>
        <v>#N/A</v>
      </c>
      <c r="G1809" s="129" t="e" cm="1">
        <f t="array" ref="G1809">_xlfn.XLOOKUP($A1809&amp;$Q$3,Data[Index]&amp;Data[Valid Test, Can be used for conformity (Y/N)],Data[CO2/km (g)])</f>
        <v>#N/A</v>
      </c>
      <c r="H1809" s="129" t="e" cm="1">
        <f t="array" ref="H1809">_xlfn.XLOOKUP($A1809&amp;$Q$3,Data[Index]&amp;Data[Valid Test, Can be used for conformity (Y/N)],Data[THC/km (mg)])</f>
        <v>#N/A</v>
      </c>
      <c r="I1809" s="129" t="e" cm="1">
        <f t="array" ref="I1809">_xlfn.XLOOKUP($A1809&amp;$Q$3,Data[Index]&amp;Data[Valid Test, Can be used for conformity (Y/N)],Data[NOx/km (mg)])</f>
        <v>#N/A</v>
      </c>
      <c r="J1809" s="129" t="e" cm="1">
        <f t="array" ref="J1809">_xlfn.XLOOKUP($A1809&amp;$Q$3,Data[Index]&amp;Data[Valid Test, Can be used for conformity (Y/N)],Data[THC + NOx/km (mg)])</f>
        <v>#N/A</v>
      </c>
      <c r="K1809" s="142" t="e" cm="1">
        <f t="array" ref="K1809">_xlfn.XLOOKUP($A1809&amp;$Q$3,Data[Index]&amp;Data[Valid Test, Can be used for conformity (Y/N)],Data[PN/km ('#)])</f>
        <v>#N/A</v>
      </c>
      <c r="L1809" s="129" t="e" cm="1">
        <f t="array" ref="L1809">_xlfn.XLOOKUP($A1809&amp;$Q$3,Data[Index]&amp;Data[Valid Test, Can be used for conformity (Y/N)],Data[PM/km (mg)])</f>
        <v>#N/A</v>
      </c>
      <c r="M1809" s="126" t="e" cm="1">
        <f t="array" ref="M1809">_xlfn.XLOOKUP($A1809&amp;$Q$3,Data[Index]&amp;Data[Valid Test, Can be used for conformity (Y/N)],Data[CH4 (mg/km)])</f>
        <v>#N/A</v>
      </c>
      <c r="N1809" s="126" t="e" cm="1">
        <f t="array" ref="N1809">_xlfn.XLOOKUP($A1809&amp;$Q$3,Data[Index]&amp;Data[Valid Test, Can be used for conformity (Y/N)],Data[N20 (mg/km)])</f>
        <v>#N/A</v>
      </c>
      <c r="O1809" s="129" t="e" cm="1">
        <f t="array" ref="O1809">_xlfn.XLOOKUP($A1809&amp;$Q$3,Data[Index]&amp;Data[Valid Test, Can be used for conformity (Y/N)],Data[l/100km])</f>
        <v>#N/A</v>
      </c>
      <c r="P1809" s="138">
        <f>_xlfn.XLOOKUP($A1809,Data[Index],Data[Comments])</f>
        <v>0</v>
      </c>
    </row>
    <row r="1810" spans="1:16" x14ac:dyDescent="0.2">
      <c r="A1810" s="129"/>
      <c r="B1810" s="129"/>
      <c r="C1810" s="129" t="e" cm="1">
        <f t="array" ref="C1810">_xlfn.XLOOKUP($A1810&amp;$Q$3&amp;$R$3,Data[Index]&amp;Data[Valid Test, Can be used for conformity (Y/N)]&amp;Data[Cycle],Data[Test Name])</f>
        <v>#N/A</v>
      </c>
      <c r="D1810" s="167" t="e" cm="1">
        <f t="array" ref="D1810">_xlfn.XLOOKUP($A1810&amp;$Q$3&amp;$R$3,Data[Index]&amp;Data[Valid Test, Can be used for conformity (Y/N)]&amp;Data[Cycle],Data[Mileage (Miles)])</f>
        <v>#N/A</v>
      </c>
      <c r="E1810" s="130" t="e" cm="1">
        <f t="array" ref="E1810">_xlfn.XLOOKUP($A1810&amp;$Q$3&amp;$R$3,Data[Index]&amp;Data[Valid Test, Can be used for conformity (Y/N)]&amp;Data[Cycle],Data[Date])</f>
        <v>#N/A</v>
      </c>
      <c r="F1810" s="129" t="e" cm="1">
        <f t="array" ref="F1810">_xlfn.XLOOKUP($A1810&amp;$Q$3&amp;$R$3,Data[Index]&amp;Data[Valid Test, Can be used for conformity (Y/N)]&amp;Data[Cycle],Data[CO/km (mg)])</f>
        <v>#N/A</v>
      </c>
      <c r="G1810" s="129" t="e" cm="1">
        <f t="array" ref="G1810">_xlfn.XLOOKUP($A1810&amp;$Q$3,Data[Index]&amp;Data[Valid Test, Can be used for conformity (Y/N)],Data[CO2/km (g)])</f>
        <v>#N/A</v>
      </c>
      <c r="H1810" s="129" t="e" cm="1">
        <f t="array" ref="H1810">_xlfn.XLOOKUP($A1810&amp;$Q$3,Data[Index]&amp;Data[Valid Test, Can be used for conformity (Y/N)],Data[THC/km (mg)])</f>
        <v>#N/A</v>
      </c>
      <c r="I1810" s="129" t="e" cm="1">
        <f t="array" ref="I1810">_xlfn.XLOOKUP($A1810&amp;$Q$3,Data[Index]&amp;Data[Valid Test, Can be used for conformity (Y/N)],Data[NOx/km (mg)])</f>
        <v>#N/A</v>
      </c>
      <c r="J1810" s="129" t="e" cm="1">
        <f t="array" ref="J1810">_xlfn.XLOOKUP($A1810&amp;$Q$3,Data[Index]&amp;Data[Valid Test, Can be used for conformity (Y/N)],Data[THC + NOx/km (mg)])</f>
        <v>#N/A</v>
      </c>
      <c r="K1810" s="142" t="e" cm="1">
        <f t="array" ref="K1810">_xlfn.XLOOKUP($A1810&amp;$Q$3,Data[Index]&amp;Data[Valid Test, Can be used for conformity (Y/N)],Data[PN/km ('#)])</f>
        <v>#N/A</v>
      </c>
      <c r="L1810" s="129" t="e" cm="1">
        <f t="array" ref="L1810">_xlfn.XLOOKUP($A1810&amp;$Q$3,Data[Index]&amp;Data[Valid Test, Can be used for conformity (Y/N)],Data[PM/km (mg)])</f>
        <v>#N/A</v>
      </c>
      <c r="M1810" s="126" t="e" cm="1">
        <f t="array" ref="M1810">_xlfn.XLOOKUP($A1810&amp;$Q$3,Data[Index]&amp;Data[Valid Test, Can be used for conformity (Y/N)],Data[CH4 (mg/km)])</f>
        <v>#N/A</v>
      </c>
      <c r="N1810" s="126" t="e" cm="1">
        <f t="array" ref="N1810">_xlfn.XLOOKUP($A1810&amp;$Q$3,Data[Index]&amp;Data[Valid Test, Can be used for conformity (Y/N)],Data[N20 (mg/km)])</f>
        <v>#N/A</v>
      </c>
      <c r="O1810" s="129" t="e" cm="1">
        <f t="array" ref="O1810">_xlfn.XLOOKUP($A1810&amp;$Q$3,Data[Index]&amp;Data[Valid Test, Can be used for conformity (Y/N)],Data[l/100km])</f>
        <v>#N/A</v>
      </c>
      <c r="P1810" s="138">
        <f>_xlfn.XLOOKUP($A1810,Data[Index],Data[Comments])</f>
        <v>0</v>
      </c>
    </row>
    <row r="1811" spans="1:16" x14ac:dyDescent="0.2">
      <c r="A1811" s="129"/>
      <c r="B1811" s="129"/>
      <c r="C1811" s="129" t="e" cm="1">
        <f t="array" ref="C1811">_xlfn.XLOOKUP($A1811&amp;$Q$3&amp;$R$3,Data[Index]&amp;Data[Valid Test, Can be used for conformity (Y/N)]&amp;Data[Cycle],Data[Test Name])</f>
        <v>#N/A</v>
      </c>
      <c r="D1811" s="167" t="e" cm="1">
        <f t="array" ref="D1811">_xlfn.XLOOKUP($A1811&amp;$Q$3&amp;$R$3,Data[Index]&amp;Data[Valid Test, Can be used for conformity (Y/N)]&amp;Data[Cycle],Data[Mileage (Miles)])</f>
        <v>#N/A</v>
      </c>
      <c r="E1811" s="130" t="e" cm="1">
        <f t="array" ref="E1811">_xlfn.XLOOKUP($A1811&amp;$Q$3&amp;$R$3,Data[Index]&amp;Data[Valid Test, Can be used for conformity (Y/N)]&amp;Data[Cycle],Data[Date])</f>
        <v>#N/A</v>
      </c>
      <c r="F1811" s="129" t="e" cm="1">
        <f t="array" ref="F1811">_xlfn.XLOOKUP($A1811&amp;$Q$3&amp;$R$3,Data[Index]&amp;Data[Valid Test, Can be used for conformity (Y/N)]&amp;Data[Cycle],Data[CO/km (mg)])</f>
        <v>#N/A</v>
      </c>
      <c r="G1811" s="129" t="e" cm="1">
        <f t="array" ref="G1811">_xlfn.XLOOKUP($A1811&amp;$Q$3,Data[Index]&amp;Data[Valid Test, Can be used for conformity (Y/N)],Data[CO2/km (g)])</f>
        <v>#N/A</v>
      </c>
      <c r="H1811" s="129" t="e" cm="1">
        <f t="array" ref="H1811">_xlfn.XLOOKUP($A1811&amp;$Q$3,Data[Index]&amp;Data[Valid Test, Can be used for conformity (Y/N)],Data[THC/km (mg)])</f>
        <v>#N/A</v>
      </c>
      <c r="I1811" s="129" t="e" cm="1">
        <f t="array" ref="I1811">_xlfn.XLOOKUP($A1811&amp;$Q$3,Data[Index]&amp;Data[Valid Test, Can be used for conformity (Y/N)],Data[NOx/km (mg)])</f>
        <v>#N/A</v>
      </c>
      <c r="J1811" s="129" t="e" cm="1">
        <f t="array" ref="J1811">_xlfn.XLOOKUP($A1811&amp;$Q$3,Data[Index]&amp;Data[Valid Test, Can be used for conformity (Y/N)],Data[THC + NOx/km (mg)])</f>
        <v>#N/A</v>
      </c>
      <c r="K1811" s="142" t="e" cm="1">
        <f t="array" ref="K1811">_xlfn.XLOOKUP($A1811&amp;$Q$3,Data[Index]&amp;Data[Valid Test, Can be used for conformity (Y/N)],Data[PN/km ('#)])</f>
        <v>#N/A</v>
      </c>
      <c r="L1811" s="129" t="e" cm="1">
        <f t="array" ref="L1811">_xlfn.XLOOKUP($A1811&amp;$Q$3,Data[Index]&amp;Data[Valid Test, Can be used for conformity (Y/N)],Data[PM/km (mg)])</f>
        <v>#N/A</v>
      </c>
      <c r="M1811" s="126" t="e" cm="1">
        <f t="array" ref="M1811">_xlfn.XLOOKUP($A1811&amp;$Q$3,Data[Index]&amp;Data[Valid Test, Can be used for conformity (Y/N)],Data[CH4 (mg/km)])</f>
        <v>#N/A</v>
      </c>
      <c r="N1811" s="126" t="e" cm="1">
        <f t="array" ref="N1811">_xlfn.XLOOKUP($A1811&amp;$Q$3,Data[Index]&amp;Data[Valid Test, Can be used for conformity (Y/N)],Data[N20 (mg/km)])</f>
        <v>#N/A</v>
      </c>
      <c r="O1811" s="129" t="e" cm="1">
        <f t="array" ref="O1811">_xlfn.XLOOKUP($A1811&amp;$Q$3,Data[Index]&amp;Data[Valid Test, Can be used for conformity (Y/N)],Data[l/100km])</f>
        <v>#N/A</v>
      </c>
      <c r="P1811" s="138" t="e">
        <f>_xlfn.XLOOKUP($A1811,Data[Index],Data[Comments])</f>
        <v>#N/A</v>
      </c>
    </row>
    <row r="1812" spans="1:16" x14ac:dyDescent="0.2">
      <c r="A1812" s="129"/>
      <c r="B1812" s="129"/>
      <c r="C1812" s="129" t="e" cm="1">
        <f t="array" ref="C1812">_xlfn.XLOOKUP($A1812&amp;$Q$3&amp;$R$3,Data[Index]&amp;Data[Valid Test, Can be used for conformity (Y/N)]&amp;Data[Cycle],Data[Test Name])</f>
        <v>#N/A</v>
      </c>
      <c r="D1812" s="167" t="e" cm="1">
        <f t="array" ref="D1812">_xlfn.XLOOKUP($A1812&amp;$Q$3&amp;$R$3,Data[Index]&amp;Data[Valid Test, Can be used for conformity (Y/N)]&amp;Data[Cycle],Data[Mileage (Miles)])</f>
        <v>#N/A</v>
      </c>
      <c r="E1812" s="130" t="e" cm="1">
        <f t="array" ref="E1812">_xlfn.XLOOKUP($A1812&amp;$Q$3&amp;$R$3,Data[Index]&amp;Data[Valid Test, Can be used for conformity (Y/N)]&amp;Data[Cycle],Data[Date])</f>
        <v>#N/A</v>
      </c>
      <c r="F1812" s="129" t="e" cm="1">
        <f t="array" ref="F1812">_xlfn.XLOOKUP($A1812&amp;$Q$3&amp;$R$3,Data[Index]&amp;Data[Valid Test, Can be used for conformity (Y/N)]&amp;Data[Cycle],Data[CO/km (mg)])</f>
        <v>#N/A</v>
      </c>
      <c r="G1812" s="129" t="e" cm="1">
        <f t="array" ref="G1812">_xlfn.XLOOKUP($A1812&amp;$Q$3,Data[Index]&amp;Data[Valid Test, Can be used for conformity (Y/N)],Data[CO2/km (g)])</f>
        <v>#N/A</v>
      </c>
      <c r="H1812" s="129" t="e" cm="1">
        <f t="array" ref="H1812">_xlfn.XLOOKUP($A1812&amp;$Q$3,Data[Index]&amp;Data[Valid Test, Can be used for conformity (Y/N)],Data[THC/km (mg)])</f>
        <v>#N/A</v>
      </c>
      <c r="I1812" s="129" t="e" cm="1">
        <f t="array" ref="I1812">_xlfn.XLOOKUP($A1812&amp;$Q$3,Data[Index]&amp;Data[Valid Test, Can be used for conformity (Y/N)],Data[NOx/km (mg)])</f>
        <v>#N/A</v>
      </c>
      <c r="J1812" s="129" t="e" cm="1">
        <f t="array" ref="J1812">_xlfn.XLOOKUP($A1812&amp;$Q$3,Data[Index]&amp;Data[Valid Test, Can be used for conformity (Y/N)],Data[THC + NOx/km (mg)])</f>
        <v>#N/A</v>
      </c>
      <c r="K1812" s="142" t="e" cm="1">
        <f t="array" ref="K1812">_xlfn.XLOOKUP($A1812&amp;$Q$3,Data[Index]&amp;Data[Valid Test, Can be used for conformity (Y/N)],Data[PN/km ('#)])</f>
        <v>#N/A</v>
      </c>
      <c r="L1812" s="129" t="e" cm="1">
        <f t="array" ref="L1812">_xlfn.XLOOKUP($A1812&amp;$Q$3,Data[Index]&amp;Data[Valid Test, Can be used for conformity (Y/N)],Data[PM/km (mg)])</f>
        <v>#N/A</v>
      </c>
      <c r="M1812" s="126" t="e" cm="1">
        <f t="array" ref="M1812">_xlfn.XLOOKUP($A1812&amp;$Q$3,Data[Index]&amp;Data[Valid Test, Can be used for conformity (Y/N)],Data[CH4 (mg/km)])</f>
        <v>#N/A</v>
      </c>
      <c r="N1812" s="126" t="e" cm="1">
        <f t="array" ref="N1812">_xlfn.XLOOKUP($A1812&amp;$Q$3,Data[Index]&amp;Data[Valid Test, Can be used for conformity (Y/N)],Data[N20 (mg/km)])</f>
        <v>#N/A</v>
      </c>
      <c r="O1812" s="129" t="e" cm="1">
        <f t="array" ref="O1812">_xlfn.XLOOKUP($A1812&amp;$Q$3,Data[Index]&amp;Data[Valid Test, Can be used for conformity (Y/N)],Data[l/100km])</f>
        <v>#N/A</v>
      </c>
      <c r="P1812" s="138">
        <f>_xlfn.XLOOKUP($A1812,Data[Index],Data[Comments])</f>
        <v>0</v>
      </c>
    </row>
    <row r="1813" spans="1:16" x14ac:dyDescent="0.2">
      <c r="A1813" s="129"/>
      <c r="B1813" s="129"/>
      <c r="C1813" s="129" t="e" cm="1">
        <f t="array" ref="C1813">_xlfn.XLOOKUP($A1813&amp;$Q$3&amp;$R$3,Data[Index]&amp;Data[Valid Test, Can be used for conformity (Y/N)]&amp;Data[Cycle],Data[Test Name])</f>
        <v>#N/A</v>
      </c>
      <c r="D1813" s="167" t="e" cm="1">
        <f t="array" ref="D1813">_xlfn.XLOOKUP($A1813&amp;$Q$3&amp;$R$3,Data[Index]&amp;Data[Valid Test, Can be used for conformity (Y/N)]&amp;Data[Cycle],Data[Mileage (Miles)])</f>
        <v>#N/A</v>
      </c>
      <c r="E1813" s="130" t="e" cm="1">
        <f t="array" ref="E1813">_xlfn.XLOOKUP($A1813&amp;$Q$3&amp;$R$3,Data[Index]&amp;Data[Valid Test, Can be used for conformity (Y/N)]&amp;Data[Cycle],Data[Date])</f>
        <v>#N/A</v>
      </c>
      <c r="F1813" s="129" t="e" cm="1">
        <f t="array" ref="F1813">_xlfn.XLOOKUP($A1813&amp;$Q$3&amp;$R$3,Data[Index]&amp;Data[Valid Test, Can be used for conformity (Y/N)]&amp;Data[Cycle],Data[CO/km (mg)])</f>
        <v>#N/A</v>
      </c>
      <c r="G1813" s="129" t="e" cm="1">
        <f t="array" ref="G1813">_xlfn.XLOOKUP($A1813&amp;$Q$3,Data[Index]&amp;Data[Valid Test, Can be used for conformity (Y/N)],Data[CO2/km (g)])</f>
        <v>#N/A</v>
      </c>
      <c r="H1813" s="129" t="e" cm="1">
        <f t="array" ref="H1813">_xlfn.XLOOKUP($A1813&amp;$Q$3,Data[Index]&amp;Data[Valid Test, Can be used for conformity (Y/N)],Data[THC/km (mg)])</f>
        <v>#N/A</v>
      </c>
      <c r="I1813" s="129" t="e" cm="1">
        <f t="array" ref="I1813">_xlfn.XLOOKUP($A1813&amp;$Q$3,Data[Index]&amp;Data[Valid Test, Can be used for conformity (Y/N)],Data[NOx/km (mg)])</f>
        <v>#N/A</v>
      </c>
      <c r="J1813" s="129" t="e" cm="1">
        <f t="array" ref="J1813">_xlfn.XLOOKUP($A1813&amp;$Q$3,Data[Index]&amp;Data[Valid Test, Can be used for conformity (Y/N)],Data[THC + NOx/km (mg)])</f>
        <v>#N/A</v>
      </c>
      <c r="K1813" s="142" t="e" cm="1">
        <f t="array" ref="K1813">_xlfn.XLOOKUP($A1813&amp;$Q$3,Data[Index]&amp;Data[Valid Test, Can be used for conformity (Y/N)],Data[PN/km ('#)])</f>
        <v>#N/A</v>
      </c>
      <c r="L1813" s="129" t="e" cm="1">
        <f t="array" ref="L1813">_xlfn.XLOOKUP($A1813&amp;$Q$3,Data[Index]&amp;Data[Valid Test, Can be used for conformity (Y/N)],Data[PM/km (mg)])</f>
        <v>#N/A</v>
      </c>
      <c r="M1813" s="126" t="e" cm="1">
        <f t="array" ref="M1813">_xlfn.XLOOKUP($A1813&amp;$Q$3,Data[Index]&amp;Data[Valid Test, Can be used for conformity (Y/N)],Data[CH4 (mg/km)])</f>
        <v>#N/A</v>
      </c>
      <c r="N1813" s="126" t="e" cm="1">
        <f t="array" ref="N1813">_xlfn.XLOOKUP($A1813&amp;$Q$3,Data[Index]&amp;Data[Valid Test, Can be used for conformity (Y/N)],Data[N20 (mg/km)])</f>
        <v>#N/A</v>
      </c>
      <c r="O1813" s="129" t="e" cm="1">
        <f t="array" ref="O1813">_xlfn.XLOOKUP($A1813&amp;$Q$3,Data[Index]&amp;Data[Valid Test, Can be used for conformity (Y/N)],Data[l/100km])</f>
        <v>#N/A</v>
      </c>
      <c r="P1813" s="138">
        <f>_xlfn.XLOOKUP($A1813,Data[Index],Data[Comments])</f>
        <v>0</v>
      </c>
    </row>
    <row r="1814" spans="1:16" x14ac:dyDescent="0.2">
      <c r="A1814" s="129"/>
      <c r="B1814" s="129"/>
      <c r="C1814" s="129" t="e" cm="1">
        <f t="array" ref="C1814">_xlfn.XLOOKUP($A1814&amp;$Q$3&amp;$R$3,Data[Index]&amp;Data[Valid Test, Can be used for conformity (Y/N)]&amp;Data[Cycle],Data[Test Name])</f>
        <v>#N/A</v>
      </c>
      <c r="D1814" s="167" t="e" cm="1">
        <f t="array" ref="D1814">_xlfn.XLOOKUP($A1814&amp;$Q$3&amp;$R$3,Data[Index]&amp;Data[Valid Test, Can be used for conformity (Y/N)]&amp;Data[Cycle],Data[Mileage (Miles)])</f>
        <v>#N/A</v>
      </c>
      <c r="E1814" s="130" t="e" cm="1">
        <f t="array" ref="E1814">_xlfn.XLOOKUP($A1814&amp;$Q$3&amp;$R$3,Data[Index]&amp;Data[Valid Test, Can be used for conformity (Y/N)]&amp;Data[Cycle],Data[Date])</f>
        <v>#N/A</v>
      </c>
      <c r="F1814" s="129" t="e" cm="1">
        <f t="array" ref="F1814">_xlfn.XLOOKUP($A1814&amp;$Q$3&amp;$R$3,Data[Index]&amp;Data[Valid Test, Can be used for conformity (Y/N)]&amp;Data[Cycle],Data[CO/km (mg)])</f>
        <v>#N/A</v>
      </c>
      <c r="G1814" s="129" t="e" cm="1">
        <f t="array" ref="G1814">_xlfn.XLOOKUP($A1814&amp;$Q$3,Data[Index]&amp;Data[Valid Test, Can be used for conformity (Y/N)],Data[CO2/km (g)])</f>
        <v>#N/A</v>
      </c>
      <c r="H1814" s="129" t="e" cm="1">
        <f t="array" ref="H1814">_xlfn.XLOOKUP($A1814&amp;$Q$3,Data[Index]&amp;Data[Valid Test, Can be used for conformity (Y/N)],Data[THC/km (mg)])</f>
        <v>#N/A</v>
      </c>
      <c r="I1814" s="129" t="e" cm="1">
        <f t="array" ref="I1814">_xlfn.XLOOKUP($A1814&amp;$Q$3,Data[Index]&amp;Data[Valid Test, Can be used for conformity (Y/N)],Data[NOx/km (mg)])</f>
        <v>#N/A</v>
      </c>
      <c r="J1814" s="129" t="e" cm="1">
        <f t="array" ref="J1814">_xlfn.XLOOKUP($A1814&amp;$Q$3,Data[Index]&amp;Data[Valid Test, Can be used for conformity (Y/N)],Data[THC + NOx/km (mg)])</f>
        <v>#N/A</v>
      </c>
      <c r="K1814" s="142" t="e" cm="1">
        <f t="array" ref="K1814">_xlfn.XLOOKUP($A1814&amp;$Q$3,Data[Index]&amp;Data[Valid Test, Can be used for conformity (Y/N)],Data[PN/km ('#)])</f>
        <v>#N/A</v>
      </c>
      <c r="L1814" s="129" t="e" cm="1">
        <f t="array" ref="L1814">_xlfn.XLOOKUP($A1814&amp;$Q$3,Data[Index]&amp;Data[Valid Test, Can be used for conformity (Y/N)],Data[PM/km (mg)])</f>
        <v>#N/A</v>
      </c>
      <c r="M1814" s="126" t="e" cm="1">
        <f t="array" ref="M1814">_xlfn.XLOOKUP($A1814&amp;$Q$3,Data[Index]&amp;Data[Valid Test, Can be used for conformity (Y/N)],Data[CH4 (mg/km)])</f>
        <v>#N/A</v>
      </c>
      <c r="N1814" s="126" t="e" cm="1">
        <f t="array" ref="N1814">_xlfn.XLOOKUP($A1814&amp;$Q$3,Data[Index]&amp;Data[Valid Test, Can be used for conformity (Y/N)],Data[N20 (mg/km)])</f>
        <v>#N/A</v>
      </c>
      <c r="O1814" s="129" t="e" cm="1">
        <f t="array" ref="O1814">_xlfn.XLOOKUP($A1814&amp;$Q$3,Data[Index]&amp;Data[Valid Test, Can be used for conformity (Y/N)],Data[l/100km])</f>
        <v>#N/A</v>
      </c>
      <c r="P1814" s="138" t="e">
        <f>_xlfn.XLOOKUP($A1814,Data[Index],Data[Comments])</f>
        <v>#N/A</v>
      </c>
    </row>
    <row r="1815" spans="1:16" x14ac:dyDescent="0.2">
      <c r="A1815" s="129"/>
      <c r="B1815" s="129"/>
      <c r="C1815" s="129" t="e" cm="1">
        <f t="array" ref="C1815">_xlfn.XLOOKUP($A1815&amp;$Q$3&amp;$R$3,Data[Index]&amp;Data[Valid Test, Can be used for conformity (Y/N)]&amp;Data[Cycle],Data[Test Name])</f>
        <v>#N/A</v>
      </c>
      <c r="D1815" s="167" t="e" cm="1">
        <f t="array" ref="D1815">_xlfn.XLOOKUP($A1815&amp;$Q$3&amp;$R$3,Data[Index]&amp;Data[Valid Test, Can be used for conformity (Y/N)]&amp;Data[Cycle],Data[Mileage (Miles)])</f>
        <v>#N/A</v>
      </c>
      <c r="E1815" s="130" t="e" cm="1">
        <f t="array" ref="E1815">_xlfn.XLOOKUP($A1815&amp;$Q$3&amp;$R$3,Data[Index]&amp;Data[Valid Test, Can be used for conformity (Y/N)]&amp;Data[Cycle],Data[Date])</f>
        <v>#N/A</v>
      </c>
      <c r="F1815" s="129" t="e" cm="1">
        <f t="array" ref="F1815">_xlfn.XLOOKUP($A1815&amp;$Q$3&amp;$R$3,Data[Index]&amp;Data[Valid Test, Can be used for conformity (Y/N)]&amp;Data[Cycle],Data[CO/km (mg)])</f>
        <v>#N/A</v>
      </c>
      <c r="G1815" s="129" t="e" cm="1">
        <f t="array" ref="G1815">_xlfn.XLOOKUP($A1815&amp;$Q$3,Data[Index]&amp;Data[Valid Test, Can be used for conformity (Y/N)],Data[CO2/km (g)])</f>
        <v>#N/A</v>
      </c>
      <c r="H1815" s="129" t="e" cm="1">
        <f t="array" ref="H1815">_xlfn.XLOOKUP($A1815&amp;$Q$3,Data[Index]&amp;Data[Valid Test, Can be used for conformity (Y/N)],Data[THC/km (mg)])</f>
        <v>#N/A</v>
      </c>
      <c r="I1815" s="129" t="e" cm="1">
        <f t="array" ref="I1815">_xlfn.XLOOKUP($A1815&amp;$Q$3,Data[Index]&amp;Data[Valid Test, Can be used for conformity (Y/N)],Data[NOx/km (mg)])</f>
        <v>#N/A</v>
      </c>
      <c r="J1815" s="129" t="e" cm="1">
        <f t="array" ref="J1815">_xlfn.XLOOKUP($A1815&amp;$Q$3,Data[Index]&amp;Data[Valid Test, Can be used for conformity (Y/N)],Data[THC + NOx/km (mg)])</f>
        <v>#N/A</v>
      </c>
      <c r="K1815" s="142" t="e" cm="1">
        <f t="array" ref="K1815">_xlfn.XLOOKUP($A1815&amp;$Q$3,Data[Index]&amp;Data[Valid Test, Can be used for conformity (Y/N)],Data[PN/km ('#)])</f>
        <v>#N/A</v>
      </c>
      <c r="L1815" s="129" t="e" cm="1">
        <f t="array" ref="L1815">_xlfn.XLOOKUP($A1815&amp;$Q$3,Data[Index]&amp;Data[Valid Test, Can be used for conformity (Y/N)],Data[PM/km (mg)])</f>
        <v>#N/A</v>
      </c>
      <c r="M1815" s="126" t="e" cm="1">
        <f t="array" ref="M1815">_xlfn.XLOOKUP($A1815&amp;$Q$3,Data[Index]&amp;Data[Valid Test, Can be used for conformity (Y/N)],Data[CH4 (mg/km)])</f>
        <v>#N/A</v>
      </c>
      <c r="N1815" s="126" t="e" cm="1">
        <f t="array" ref="N1815">_xlfn.XLOOKUP($A1815&amp;$Q$3,Data[Index]&amp;Data[Valid Test, Can be used for conformity (Y/N)],Data[N20 (mg/km)])</f>
        <v>#N/A</v>
      </c>
      <c r="O1815" s="129" t="e" cm="1">
        <f t="array" ref="O1815">_xlfn.XLOOKUP($A1815&amp;$Q$3,Data[Index]&amp;Data[Valid Test, Can be used for conformity (Y/N)],Data[l/100km])</f>
        <v>#N/A</v>
      </c>
      <c r="P1815" s="138" t="e">
        <f>_xlfn.XLOOKUP($A1815,Data[Index],Data[Comments])</f>
        <v>#N/A</v>
      </c>
    </row>
    <row r="1816" spans="1:16" x14ac:dyDescent="0.2">
      <c r="A1816" s="129"/>
      <c r="B1816" s="129"/>
      <c r="C1816" s="129" t="e" cm="1">
        <f t="array" ref="C1816">_xlfn.XLOOKUP($A1816&amp;$Q$3&amp;$R$3,Data[Index]&amp;Data[Valid Test, Can be used for conformity (Y/N)]&amp;Data[Cycle],Data[Test Name])</f>
        <v>#N/A</v>
      </c>
      <c r="D1816" s="167" t="e" cm="1">
        <f t="array" ref="D1816">_xlfn.XLOOKUP($A1816&amp;$Q$3&amp;$R$3,Data[Index]&amp;Data[Valid Test, Can be used for conformity (Y/N)]&amp;Data[Cycle],Data[Mileage (Miles)])</f>
        <v>#N/A</v>
      </c>
      <c r="E1816" s="130" t="e" cm="1">
        <f t="array" ref="E1816">_xlfn.XLOOKUP($A1816&amp;$Q$3&amp;$R$3,Data[Index]&amp;Data[Valid Test, Can be used for conformity (Y/N)]&amp;Data[Cycle],Data[Date])</f>
        <v>#N/A</v>
      </c>
      <c r="F1816" s="129" t="e" cm="1">
        <f t="array" ref="F1816">_xlfn.XLOOKUP($A1816&amp;$Q$3&amp;$R$3,Data[Index]&amp;Data[Valid Test, Can be used for conformity (Y/N)]&amp;Data[Cycle],Data[CO/km (mg)])</f>
        <v>#N/A</v>
      </c>
      <c r="G1816" s="129" t="e" cm="1">
        <f t="array" ref="G1816">_xlfn.XLOOKUP($A1816&amp;$Q$3,Data[Index]&amp;Data[Valid Test, Can be used for conformity (Y/N)],Data[CO2/km (g)])</f>
        <v>#N/A</v>
      </c>
      <c r="H1816" s="129" t="e" cm="1">
        <f t="array" ref="H1816">_xlfn.XLOOKUP($A1816&amp;$Q$3,Data[Index]&amp;Data[Valid Test, Can be used for conformity (Y/N)],Data[THC/km (mg)])</f>
        <v>#N/A</v>
      </c>
      <c r="I1816" s="129" t="e" cm="1">
        <f t="array" ref="I1816">_xlfn.XLOOKUP($A1816&amp;$Q$3,Data[Index]&amp;Data[Valid Test, Can be used for conformity (Y/N)],Data[NOx/km (mg)])</f>
        <v>#N/A</v>
      </c>
      <c r="J1816" s="129" t="e" cm="1">
        <f t="array" ref="J1816">_xlfn.XLOOKUP($A1816&amp;$Q$3,Data[Index]&amp;Data[Valid Test, Can be used for conformity (Y/N)],Data[THC + NOx/km (mg)])</f>
        <v>#N/A</v>
      </c>
      <c r="K1816" s="142" t="e" cm="1">
        <f t="array" ref="K1816">_xlfn.XLOOKUP($A1816&amp;$Q$3,Data[Index]&amp;Data[Valid Test, Can be used for conformity (Y/N)],Data[PN/km ('#)])</f>
        <v>#N/A</v>
      </c>
      <c r="L1816" s="129" t="e" cm="1">
        <f t="array" ref="L1816">_xlfn.XLOOKUP($A1816&amp;$Q$3,Data[Index]&amp;Data[Valid Test, Can be used for conformity (Y/N)],Data[PM/km (mg)])</f>
        <v>#N/A</v>
      </c>
      <c r="M1816" s="126" t="e" cm="1">
        <f t="array" ref="M1816">_xlfn.XLOOKUP($A1816&amp;$Q$3,Data[Index]&amp;Data[Valid Test, Can be used for conformity (Y/N)],Data[CH4 (mg/km)])</f>
        <v>#N/A</v>
      </c>
      <c r="N1816" s="126" t="e" cm="1">
        <f t="array" ref="N1816">_xlfn.XLOOKUP($A1816&amp;$Q$3,Data[Index]&amp;Data[Valid Test, Can be used for conformity (Y/N)],Data[N20 (mg/km)])</f>
        <v>#N/A</v>
      </c>
      <c r="O1816" s="129" t="e" cm="1">
        <f t="array" ref="O1816">_xlfn.XLOOKUP($A1816&amp;$Q$3,Data[Index]&amp;Data[Valid Test, Can be used for conformity (Y/N)],Data[l/100km])</f>
        <v>#N/A</v>
      </c>
      <c r="P1816" s="138" t="e">
        <f>_xlfn.XLOOKUP($A1816,Data[Index],Data[Comments])</f>
        <v>#N/A</v>
      </c>
    </row>
    <row r="1817" spans="1:16" x14ac:dyDescent="0.2">
      <c r="A1817" s="129"/>
      <c r="B1817" s="129"/>
      <c r="C1817" s="129" t="e" cm="1">
        <f t="array" ref="C1817">_xlfn.XLOOKUP($A1817&amp;$Q$3&amp;$R$3,Data[Index]&amp;Data[Valid Test, Can be used for conformity (Y/N)]&amp;Data[Cycle],Data[Test Name])</f>
        <v>#N/A</v>
      </c>
      <c r="D1817" s="167" t="e" cm="1">
        <f t="array" ref="D1817">_xlfn.XLOOKUP($A1817&amp;$Q$3&amp;$R$3,Data[Index]&amp;Data[Valid Test, Can be used for conformity (Y/N)]&amp;Data[Cycle],Data[Mileage (Miles)])</f>
        <v>#N/A</v>
      </c>
      <c r="E1817" s="130" t="e" cm="1">
        <f t="array" ref="E1817">_xlfn.XLOOKUP($A1817&amp;$Q$3&amp;$R$3,Data[Index]&amp;Data[Valid Test, Can be used for conformity (Y/N)]&amp;Data[Cycle],Data[Date])</f>
        <v>#N/A</v>
      </c>
      <c r="F1817" s="129" t="e" cm="1">
        <f t="array" ref="F1817">_xlfn.XLOOKUP($A1817&amp;$Q$3&amp;$R$3,Data[Index]&amp;Data[Valid Test, Can be used for conformity (Y/N)]&amp;Data[Cycle],Data[CO/km (mg)])</f>
        <v>#N/A</v>
      </c>
      <c r="G1817" s="129" t="e" cm="1">
        <f t="array" ref="G1817">_xlfn.XLOOKUP($A1817&amp;$Q$3,Data[Index]&amp;Data[Valid Test, Can be used for conformity (Y/N)],Data[CO2/km (g)])</f>
        <v>#N/A</v>
      </c>
      <c r="H1817" s="129" t="e" cm="1">
        <f t="array" ref="H1817">_xlfn.XLOOKUP($A1817&amp;$Q$3,Data[Index]&amp;Data[Valid Test, Can be used for conformity (Y/N)],Data[THC/km (mg)])</f>
        <v>#N/A</v>
      </c>
      <c r="I1817" s="129" t="e" cm="1">
        <f t="array" ref="I1817">_xlfn.XLOOKUP($A1817&amp;$Q$3,Data[Index]&amp;Data[Valid Test, Can be used for conformity (Y/N)],Data[NOx/km (mg)])</f>
        <v>#N/A</v>
      </c>
      <c r="J1817" s="129" t="e" cm="1">
        <f t="array" ref="J1817">_xlfn.XLOOKUP($A1817&amp;$Q$3,Data[Index]&amp;Data[Valid Test, Can be used for conformity (Y/N)],Data[THC + NOx/km (mg)])</f>
        <v>#N/A</v>
      </c>
      <c r="K1817" s="142" t="e" cm="1">
        <f t="array" ref="K1817">_xlfn.XLOOKUP($A1817&amp;$Q$3,Data[Index]&amp;Data[Valid Test, Can be used for conformity (Y/N)],Data[PN/km ('#)])</f>
        <v>#N/A</v>
      </c>
      <c r="L1817" s="129" t="e" cm="1">
        <f t="array" ref="L1817">_xlfn.XLOOKUP($A1817&amp;$Q$3,Data[Index]&amp;Data[Valid Test, Can be used for conformity (Y/N)],Data[PM/km (mg)])</f>
        <v>#N/A</v>
      </c>
      <c r="M1817" s="126" t="e" cm="1">
        <f t="array" ref="M1817">_xlfn.XLOOKUP($A1817&amp;$Q$3,Data[Index]&amp;Data[Valid Test, Can be used for conformity (Y/N)],Data[CH4 (mg/km)])</f>
        <v>#N/A</v>
      </c>
      <c r="N1817" s="126" t="e" cm="1">
        <f t="array" ref="N1817">_xlfn.XLOOKUP($A1817&amp;$Q$3,Data[Index]&amp;Data[Valid Test, Can be used for conformity (Y/N)],Data[N20 (mg/km)])</f>
        <v>#N/A</v>
      </c>
      <c r="O1817" s="129" t="e" cm="1">
        <f t="array" ref="O1817">_xlfn.XLOOKUP($A1817&amp;$Q$3,Data[Index]&amp;Data[Valid Test, Can be used for conformity (Y/N)],Data[l/100km])</f>
        <v>#N/A</v>
      </c>
      <c r="P1817" s="138">
        <f>_xlfn.XLOOKUP($A1817,Data[Index],Data[Comments])</f>
        <v>0</v>
      </c>
    </row>
    <row r="1818" spans="1:16" x14ac:dyDescent="0.2">
      <c r="A1818" s="129"/>
      <c r="B1818" s="129"/>
      <c r="C1818" s="129" t="e" cm="1">
        <f t="array" ref="C1818">_xlfn.XLOOKUP($A1818&amp;$Q$3&amp;$R$3,Data[Index]&amp;Data[Valid Test, Can be used for conformity (Y/N)]&amp;Data[Cycle],Data[Test Name])</f>
        <v>#N/A</v>
      </c>
      <c r="D1818" s="167" t="e" cm="1">
        <f t="array" ref="D1818">_xlfn.XLOOKUP($A1818&amp;$Q$3&amp;$R$3,Data[Index]&amp;Data[Valid Test, Can be used for conformity (Y/N)]&amp;Data[Cycle],Data[Mileage (Miles)])</f>
        <v>#N/A</v>
      </c>
      <c r="E1818" s="130" t="e" cm="1">
        <f t="array" ref="E1818">_xlfn.XLOOKUP($A1818&amp;$Q$3&amp;$R$3,Data[Index]&amp;Data[Valid Test, Can be used for conformity (Y/N)]&amp;Data[Cycle],Data[Date])</f>
        <v>#N/A</v>
      </c>
      <c r="F1818" s="129" t="e" cm="1">
        <f t="array" ref="F1818">_xlfn.XLOOKUP($A1818&amp;$Q$3&amp;$R$3,Data[Index]&amp;Data[Valid Test, Can be used for conformity (Y/N)]&amp;Data[Cycle],Data[CO/km (mg)])</f>
        <v>#N/A</v>
      </c>
      <c r="G1818" s="129" t="e" cm="1">
        <f t="array" ref="G1818">_xlfn.XLOOKUP($A1818&amp;$Q$3,Data[Index]&amp;Data[Valid Test, Can be used for conformity (Y/N)],Data[CO2/km (g)])</f>
        <v>#N/A</v>
      </c>
      <c r="H1818" s="129" t="e" cm="1">
        <f t="array" ref="H1818">_xlfn.XLOOKUP($A1818&amp;$Q$3,Data[Index]&amp;Data[Valid Test, Can be used for conformity (Y/N)],Data[THC/km (mg)])</f>
        <v>#N/A</v>
      </c>
      <c r="I1818" s="129" t="e" cm="1">
        <f t="array" ref="I1818">_xlfn.XLOOKUP($A1818&amp;$Q$3,Data[Index]&amp;Data[Valid Test, Can be used for conformity (Y/N)],Data[NOx/km (mg)])</f>
        <v>#N/A</v>
      </c>
      <c r="J1818" s="129" t="e" cm="1">
        <f t="array" ref="J1818">_xlfn.XLOOKUP($A1818&amp;$Q$3,Data[Index]&amp;Data[Valid Test, Can be used for conformity (Y/N)],Data[THC + NOx/km (mg)])</f>
        <v>#N/A</v>
      </c>
      <c r="K1818" s="142" t="e" cm="1">
        <f t="array" ref="K1818">_xlfn.XLOOKUP($A1818&amp;$Q$3,Data[Index]&amp;Data[Valid Test, Can be used for conformity (Y/N)],Data[PN/km ('#)])</f>
        <v>#N/A</v>
      </c>
      <c r="L1818" s="129" t="e" cm="1">
        <f t="array" ref="L1818">_xlfn.XLOOKUP($A1818&amp;$Q$3,Data[Index]&amp;Data[Valid Test, Can be used for conformity (Y/N)],Data[PM/km (mg)])</f>
        <v>#N/A</v>
      </c>
      <c r="M1818" s="126" t="e" cm="1">
        <f t="array" ref="M1818">_xlfn.XLOOKUP($A1818&amp;$Q$3,Data[Index]&amp;Data[Valid Test, Can be used for conformity (Y/N)],Data[CH4 (mg/km)])</f>
        <v>#N/A</v>
      </c>
      <c r="N1818" s="126" t="e" cm="1">
        <f t="array" ref="N1818">_xlfn.XLOOKUP($A1818&amp;$Q$3,Data[Index]&amp;Data[Valid Test, Can be used for conformity (Y/N)],Data[N20 (mg/km)])</f>
        <v>#N/A</v>
      </c>
      <c r="O1818" s="129" t="e" cm="1">
        <f t="array" ref="O1818">_xlfn.XLOOKUP($A1818&amp;$Q$3,Data[Index]&amp;Data[Valid Test, Can be used for conformity (Y/N)],Data[l/100km])</f>
        <v>#N/A</v>
      </c>
      <c r="P1818" s="138">
        <f>_xlfn.XLOOKUP($A1818,Data[Index],Data[Comments])</f>
        <v>0</v>
      </c>
    </row>
    <row r="1819" spans="1:16" x14ac:dyDescent="0.2">
      <c r="A1819" s="129"/>
      <c r="B1819" s="129"/>
      <c r="C1819" s="129" t="e" cm="1">
        <f t="array" ref="C1819">_xlfn.XLOOKUP($A1819&amp;$Q$3&amp;$R$3,Data[Index]&amp;Data[Valid Test, Can be used for conformity (Y/N)]&amp;Data[Cycle],Data[Test Name])</f>
        <v>#N/A</v>
      </c>
      <c r="D1819" s="167" t="e" cm="1">
        <f t="array" ref="D1819">_xlfn.XLOOKUP($A1819&amp;$Q$3&amp;$R$3,Data[Index]&amp;Data[Valid Test, Can be used for conformity (Y/N)]&amp;Data[Cycle],Data[Mileage (Miles)])</f>
        <v>#N/A</v>
      </c>
      <c r="E1819" s="130" t="e" cm="1">
        <f t="array" ref="E1819">_xlfn.XLOOKUP($A1819&amp;$Q$3&amp;$R$3,Data[Index]&amp;Data[Valid Test, Can be used for conformity (Y/N)]&amp;Data[Cycle],Data[Date])</f>
        <v>#N/A</v>
      </c>
      <c r="F1819" s="129" t="e" cm="1">
        <f t="array" ref="F1819">_xlfn.XLOOKUP($A1819&amp;$Q$3&amp;$R$3,Data[Index]&amp;Data[Valid Test, Can be used for conformity (Y/N)]&amp;Data[Cycle],Data[CO/km (mg)])</f>
        <v>#N/A</v>
      </c>
      <c r="G1819" s="129" t="e" cm="1">
        <f t="array" ref="G1819">_xlfn.XLOOKUP($A1819&amp;$Q$3,Data[Index]&amp;Data[Valid Test, Can be used for conformity (Y/N)],Data[CO2/km (g)])</f>
        <v>#N/A</v>
      </c>
      <c r="H1819" s="129" t="e" cm="1">
        <f t="array" ref="H1819">_xlfn.XLOOKUP($A1819&amp;$Q$3,Data[Index]&amp;Data[Valid Test, Can be used for conformity (Y/N)],Data[THC/km (mg)])</f>
        <v>#N/A</v>
      </c>
      <c r="I1819" s="129" t="e" cm="1">
        <f t="array" ref="I1819">_xlfn.XLOOKUP($A1819&amp;$Q$3,Data[Index]&amp;Data[Valid Test, Can be used for conformity (Y/N)],Data[NOx/km (mg)])</f>
        <v>#N/A</v>
      </c>
      <c r="J1819" s="129" t="e" cm="1">
        <f t="array" ref="J1819">_xlfn.XLOOKUP($A1819&amp;$Q$3,Data[Index]&amp;Data[Valid Test, Can be used for conformity (Y/N)],Data[THC + NOx/km (mg)])</f>
        <v>#N/A</v>
      </c>
      <c r="K1819" s="142" t="e" cm="1">
        <f t="array" ref="K1819">_xlfn.XLOOKUP($A1819&amp;$Q$3,Data[Index]&amp;Data[Valid Test, Can be used for conformity (Y/N)],Data[PN/km ('#)])</f>
        <v>#N/A</v>
      </c>
      <c r="L1819" s="129" t="e" cm="1">
        <f t="array" ref="L1819">_xlfn.XLOOKUP($A1819&amp;$Q$3,Data[Index]&amp;Data[Valid Test, Can be used for conformity (Y/N)],Data[PM/km (mg)])</f>
        <v>#N/A</v>
      </c>
      <c r="M1819" s="126" t="e" cm="1">
        <f t="array" ref="M1819">_xlfn.XLOOKUP($A1819&amp;$Q$3,Data[Index]&amp;Data[Valid Test, Can be used for conformity (Y/N)],Data[CH4 (mg/km)])</f>
        <v>#N/A</v>
      </c>
      <c r="N1819" s="126" t="e" cm="1">
        <f t="array" ref="N1819">_xlfn.XLOOKUP($A1819&amp;$Q$3,Data[Index]&amp;Data[Valid Test, Can be used for conformity (Y/N)],Data[N20 (mg/km)])</f>
        <v>#N/A</v>
      </c>
      <c r="O1819" s="129" t="e" cm="1">
        <f t="array" ref="O1819">_xlfn.XLOOKUP($A1819&amp;$Q$3,Data[Index]&amp;Data[Valid Test, Can be used for conformity (Y/N)],Data[l/100km])</f>
        <v>#N/A</v>
      </c>
      <c r="P1819" s="138" t="e">
        <f>_xlfn.XLOOKUP($A1819,Data[Index],Data[Comments])</f>
        <v>#N/A</v>
      </c>
    </row>
    <row r="1820" spans="1:16" x14ac:dyDescent="0.2">
      <c r="A1820" s="129"/>
      <c r="B1820" s="129"/>
      <c r="C1820" s="129" t="e" cm="1">
        <f t="array" ref="C1820">_xlfn.XLOOKUP($A1820&amp;$Q$3&amp;$R$3,Data[Index]&amp;Data[Valid Test, Can be used for conformity (Y/N)]&amp;Data[Cycle],Data[Test Name])</f>
        <v>#N/A</v>
      </c>
      <c r="D1820" s="167" t="e" cm="1">
        <f t="array" ref="D1820">_xlfn.XLOOKUP($A1820&amp;$Q$3&amp;$R$3,Data[Index]&amp;Data[Valid Test, Can be used for conformity (Y/N)]&amp;Data[Cycle],Data[Mileage (Miles)])</f>
        <v>#N/A</v>
      </c>
      <c r="E1820" s="130" t="e" cm="1">
        <f t="array" ref="E1820">_xlfn.XLOOKUP($A1820&amp;$Q$3&amp;$R$3,Data[Index]&amp;Data[Valid Test, Can be used for conformity (Y/N)]&amp;Data[Cycle],Data[Date])</f>
        <v>#N/A</v>
      </c>
      <c r="F1820" s="129" t="e" cm="1">
        <f t="array" ref="F1820">_xlfn.XLOOKUP($A1820&amp;$Q$3&amp;$R$3,Data[Index]&amp;Data[Valid Test, Can be used for conformity (Y/N)]&amp;Data[Cycle],Data[CO/km (mg)])</f>
        <v>#N/A</v>
      </c>
      <c r="G1820" s="129" t="e" cm="1">
        <f t="array" ref="G1820">_xlfn.XLOOKUP($A1820&amp;$Q$3,Data[Index]&amp;Data[Valid Test, Can be used for conformity (Y/N)],Data[CO2/km (g)])</f>
        <v>#N/A</v>
      </c>
      <c r="H1820" s="129" t="e" cm="1">
        <f t="array" ref="H1820">_xlfn.XLOOKUP($A1820&amp;$Q$3,Data[Index]&amp;Data[Valid Test, Can be used for conformity (Y/N)],Data[THC/km (mg)])</f>
        <v>#N/A</v>
      </c>
      <c r="I1820" s="129" t="e" cm="1">
        <f t="array" ref="I1820">_xlfn.XLOOKUP($A1820&amp;$Q$3,Data[Index]&amp;Data[Valid Test, Can be used for conformity (Y/N)],Data[NOx/km (mg)])</f>
        <v>#N/A</v>
      </c>
      <c r="J1820" s="129" t="e" cm="1">
        <f t="array" ref="J1820">_xlfn.XLOOKUP($A1820&amp;$Q$3,Data[Index]&amp;Data[Valid Test, Can be used for conformity (Y/N)],Data[THC + NOx/km (mg)])</f>
        <v>#N/A</v>
      </c>
      <c r="K1820" s="142" t="e" cm="1">
        <f t="array" ref="K1820">_xlfn.XLOOKUP($A1820&amp;$Q$3,Data[Index]&amp;Data[Valid Test, Can be used for conformity (Y/N)],Data[PN/km ('#)])</f>
        <v>#N/A</v>
      </c>
      <c r="L1820" s="129" t="e" cm="1">
        <f t="array" ref="L1820">_xlfn.XLOOKUP($A1820&amp;$Q$3,Data[Index]&amp;Data[Valid Test, Can be used for conformity (Y/N)],Data[PM/km (mg)])</f>
        <v>#N/A</v>
      </c>
      <c r="M1820" s="126" t="e" cm="1">
        <f t="array" ref="M1820">_xlfn.XLOOKUP($A1820&amp;$Q$3,Data[Index]&amp;Data[Valid Test, Can be used for conformity (Y/N)],Data[CH4 (mg/km)])</f>
        <v>#N/A</v>
      </c>
      <c r="N1820" s="126" t="e" cm="1">
        <f t="array" ref="N1820">_xlfn.XLOOKUP($A1820&amp;$Q$3,Data[Index]&amp;Data[Valid Test, Can be used for conformity (Y/N)],Data[N20 (mg/km)])</f>
        <v>#N/A</v>
      </c>
      <c r="O1820" s="129" t="e" cm="1">
        <f t="array" ref="O1820">_xlfn.XLOOKUP($A1820&amp;$Q$3,Data[Index]&amp;Data[Valid Test, Can be used for conformity (Y/N)],Data[l/100km])</f>
        <v>#N/A</v>
      </c>
      <c r="P1820" s="138">
        <f>_xlfn.XLOOKUP($A1820,Data[Index],Data[Comments])</f>
        <v>0</v>
      </c>
    </row>
    <row r="1821" spans="1:16" x14ac:dyDescent="0.2">
      <c r="A1821" s="129"/>
      <c r="B1821" s="129"/>
      <c r="C1821" s="129" t="e" cm="1">
        <f t="array" ref="C1821">_xlfn.XLOOKUP($A1821&amp;$Q$3&amp;$R$3,Data[Index]&amp;Data[Valid Test, Can be used for conformity (Y/N)]&amp;Data[Cycle],Data[Test Name])</f>
        <v>#N/A</v>
      </c>
      <c r="D1821" s="167" t="e" cm="1">
        <f t="array" ref="D1821">_xlfn.XLOOKUP($A1821&amp;$Q$3&amp;$R$3,Data[Index]&amp;Data[Valid Test, Can be used for conformity (Y/N)]&amp;Data[Cycle],Data[Mileage (Miles)])</f>
        <v>#N/A</v>
      </c>
      <c r="E1821" s="130" t="e" cm="1">
        <f t="array" ref="E1821">_xlfn.XLOOKUP($A1821&amp;$Q$3&amp;$R$3,Data[Index]&amp;Data[Valid Test, Can be used for conformity (Y/N)]&amp;Data[Cycle],Data[Date])</f>
        <v>#N/A</v>
      </c>
      <c r="F1821" s="129" t="e" cm="1">
        <f t="array" ref="F1821">_xlfn.XLOOKUP($A1821&amp;$Q$3&amp;$R$3,Data[Index]&amp;Data[Valid Test, Can be used for conformity (Y/N)]&amp;Data[Cycle],Data[CO/km (mg)])</f>
        <v>#N/A</v>
      </c>
      <c r="G1821" s="129" t="e" cm="1">
        <f t="array" ref="G1821">_xlfn.XLOOKUP($A1821&amp;$Q$3,Data[Index]&amp;Data[Valid Test, Can be used for conformity (Y/N)],Data[CO2/km (g)])</f>
        <v>#N/A</v>
      </c>
      <c r="H1821" s="129" t="e" cm="1">
        <f t="array" ref="H1821">_xlfn.XLOOKUP($A1821&amp;$Q$3,Data[Index]&amp;Data[Valid Test, Can be used for conformity (Y/N)],Data[THC/km (mg)])</f>
        <v>#N/A</v>
      </c>
      <c r="I1821" s="129" t="e" cm="1">
        <f t="array" ref="I1821">_xlfn.XLOOKUP($A1821&amp;$Q$3,Data[Index]&amp;Data[Valid Test, Can be used for conformity (Y/N)],Data[NOx/km (mg)])</f>
        <v>#N/A</v>
      </c>
      <c r="J1821" s="129" t="e" cm="1">
        <f t="array" ref="J1821">_xlfn.XLOOKUP($A1821&amp;$Q$3,Data[Index]&amp;Data[Valid Test, Can be used for conformity (Y/N)],Data[THC + NOx/km (mg)])</f>
        <v>#N/A</v>
      </c>
      <c r="K1821" s="142" t="e" cm="1">
        <f t="array" ref="K1821">_xlfn.XLOOKUP($A1821&amp;$Q$3,Data[Index]&amp;Data[Valid Test, Can be used for conformity (Y/N)],Data[PN/km ('#)])</f>
        <v>#N/A</v>
      </c>
      <c r="L1821" s="129" t="e" cm="1">
        <f t="array" ref="L1821">_xlfn.XLOOKUP($A1821&amp;$Q$3,Data[Index]&amp;Data[Valid Test, Can be used for conformity (Y/N)],Data[PM/km (mg)])</f>
        <v>#N/A</v>
      </c>
      <c r="M1821" s="126" t="e" cm="1">
        <f t="array" ref="M1821">_xlfn.XLOOKUP($A1821&amp;$Q$3,Data[Index]&amp;Data[Valid Test, Can be used for conformity (Y/N)],Data[CH4 (mg/km)])</f>
        <v>#N/A</v>
      </c>
      <c r="N1821" s="126" t="e" cm="1">
        <f t="array" ref="N1821">_xlfn.XLOOKUP($A1821&amp;$Q$3,Data[Index]&amp;Data[Valid Test, Can be used for conformity (Y/N)],Data[N20 (mg/km)])</f>
        <v>#N/A</v>
      </c>
      <c r="O1821" s="129" t="e" cm="1">
        <f t="array" ref="O1821">_xlfn.XLOOKUP($A1821&amp;$Q$3,Data[Index]&amp;Data[Valid Test, Can be used for conformity (Y/N)],Data[l/100km])</f>
        <v>#N/A</v>
      </c>
      <c r="P1821" s="138">
        <f>_xlfn.XLOOKUP($A1821,Data[Index],Data[Comments])</f>
        <v>0</v>
      </c>
    </row>
    <row r="1822" spans="1:16" x14ac:dyDescent="0.2">
      <c r="A1822" s="129"/>
      <c r="B1822" s="129"/>
      <c r="C1822" s="129" t="e" cm="1">
        <f t="array" ref="C1822">_xlfn.XLOOKUP($A1822&amp;$Q$3&amp;$R$3,Data[Index]&amp;Data[Valid Test, Can be used for conformity (Y/N)]&amp;Data[Cycle],Data[Test Name])</f>
        <v>#N/A</v>
      </c>
      <c r="D1822" s="167" t="e" cm="1">
        <f t="array" ref="D1822">_xlfn.XLOOKUP($A1822&amp;$Q$3&amp;$R$3,Data[Index]&amp;Data[Valid Test, Can be used for conformity (Y/N)]&amp;Data[Cycle],Data[Mileage (Miles)])</f>
        <v>#N/A</v>
      </c>
      <c r="E1822" s="130" t="e" cm="1">
        <f t="array" ref="E1822">_xlfn.XLOOKUP($A1822&amp;$Q$3&amp;$R$3,Data[Index]&amp;Data[Valid Test, Can be used for conformity (Y/N)]&amp;Data[Cycle],Data[Date])</f>
        <v>#N/A</v>
      </c>
      <c r="F1822" s="129" t="e" cm="1">
        <f t="array" ref="F1822">_xlfn.XLOOKUP($A1822&amp;$Q$3&amp;$R$3,Data[Index]&amp;Data[Valid Test, Can be used for conformity (Y/N)]&amp;Data[Cycle],Data[CO/km (mg)])</f>
        <v>#N/A</v>
      </c>
      <c r="G1822" s="129" t="e" cm="1">
        <f t="array" ref="G1822">_xlfn.XLOOKUP($A1822&amp;$Q$3,Data[Index]&amp;Data[Valid Test, Can be used for conformity (Y/N)],Data[CO2/km (g)])</f>
        <v>#N/A</v>
      </c>
      <c r="H1822" s="129" t="e" cm="1">
        <f t="array" ref="H1822">_xlfn.XLOOKUP($A1822&amp;$Q$3,Data[Index]&amp;Data[Valid Test, Can be used for conformity (Y/N)],Data[THC/km (mg)])</f>
        <v>#N/A</v>
      </c>
      <c r="I1822" s="129" t="e" cm="1">
        <f t="array" ref="I1822">_xlfn.XLOOKUP($A1822&amp;$Q$3,Data[Index]&amp;Data[Valid Test, Can be used for conformity (Y/N)],Data[NOx/km (mg)])</f>
        <v>#N/A</v>
      </c>
      <c r="J1822" s="129" t="e" cm="1">
        <f t="array" ref="J1822">_xlfn.XLOOKUP($A1822&amp;$Q$3,Data[Index]&amp;Data[Valid Test, Can be used for conformity (Y/N)],Data[THC + NOx/km (mg)])</f>
        <v>#N/A</v>
      </c>
      <c r="K1822" s="142" t="e" cm="1">
        <f t="array" ref="K1822">_xlfn.XLOOKUP($A1822&amp;$Q$3,Data[Index]&amp;Data[Valid Test, Can be used for conformity (Y/N)],Data[PN/km ('#)])</f>
        <v>#N/A</v>
      </c>
      <c r="L1822" s="129" t="e" cm="1">
        <f t="array" ref="L1822">_xlfn.XLOOKUP($A1822&amp;$Q$3,Data[Index]&amp;Data[Valid Test, Can be used for conformity (Y/N)],Data[PM/km (mg)])</f>
        <v>#N/A</v>
      </c>
      <c r="M1822" s="126" t="e" cm="1">
        <f t="array" ref="M1822">_xlfn.XLOOKUP($A1822&amp;$Q$3,Data[Index]&amp;Data[Valid Test, Can be used for conformity (Y/N)],Data[CH4 (mg/km)])</f>
        <v>#N/A</v>
      </c>
      <c r="N1822" s="126" t="e" cm="1">
        <f t="array" ref="N1822">_xlfn.XLOOKUP($A1822&amp;$Q$3,Data[Index]&amp;Data[Valid Test, Can be used for conformity (Y/N)],Data[N20 (mg/km)])</f>
        <v>#N/A</v>
      </c>
      <c r="O1822" s="129" t="e" cm="1">
        <f t="array" ref="O1822">_xlfn.XLOOKUP($A1822&amp;$Q$3,Data[Index]&amp;Data[Valid Test, Can be used for conformity (Y/N)],Data[l/100km])</f>
        <v>#N/A</v>
      </c>
      <c r="P1822" s="138" t="e">
        <f>_xlfn.XLOOKUP($A1822,Data[Index],Data[Comments])</f>
        <v>#N/A</v>
      </c>
    </row>
    <row r="1823" spans="1:16" x14ac:dyDescent="0.2">
      <c r="A1823" s="129"/>
      <c r="B1823" s="129"/>
      <c r="C1823" s="129" t="e" cm="1">
        <f t="array" ref="C1823">_xlfn.XLOOKUP($A1823&amp;$Q$3&amp;$R$3,Data[Index]&amp;Data[Valid Test, Can be used for conformity (Y/N)]&amp;Data[Cycle],Data[Test Name])</f>
        <v>#N/A</v>
      </c>
      <c r="D1823" s="167" t="e" cm="1">
        <f t="array" ref="D1823">_xlfn.XLOOKUP($A1823&amp;$Q$3&amp;$R$3,Data[Index]&amp;Data[Valid Test, Can be used for conformity (Y/N)]&amp;Data[Cycle],Data[Mileage (Miles)])</f>
        <v>#N/A</v>
      </c>
      <c r="E1823" s="130" t="e" cm="1">
        <f t="array" ref="E1823">_xlfn.XLOOKUP($A1823&amp;$Q$3&amp;$R$3,Data[Index]&amp;Data[Valid Test, Can be used for conformity (Y/N)]&amp;Data[Cycle],Data[Date])</f>
        <v>#N/A</v>
      </c>
      <c r="F1823" s="129" t="e" cm="1">
        <f t="array" ref="F1823">_xlfn.XLOOKUP($A1823&amp;$Q$3&amp;$R$3,Data[Index]&amp;Data[Valid Test, Can be used for conformity (Y/N)]&amp;Data[Cycle],Data[CO/km (mg)])</f>
        <v>#N/A</v>
      </c>
      <c r="G1823" s="129" t="e" cm="1">
        <f t="array" ref="G1823">_xlfn.XLOOKUP($A1823&amp;$Q$3,Data[Index]&amp;Data[Valid Test, Can be used for conformity (Y/N)],Data[CO2/km (g)])</f>
        <v>#N/A</v>
      </c>
      <c r="H1823" s="129" t="e" cm="1">
        <f t="array" ref="H1823">_xlfn.XLOOKUP($A1823&amp;$Q$3,Data[Index]&amp;Data[Valid Test, Can be used for conformity (Y/N)],Data[THC/km (mg)])</f>
        <v>#N/A</v>
      </c>
      <c r="I1823" s="129" t="e" cm="1">
        <f t="array" ref="I1823">_xlfn.XLOOKUP($A1823&amp;$Q$3,Data[Index]&amp;Data[Valid Test, Can be used for conformity (Y/N)],Data[NOx/km (mg)])</f>
        <v>#N/A</v>
      </c>
      <c r="J1823" s="129" t="e" cm="1">
        <f t="array" ref="J1823">_xlfn.XLOOKUP($A1823&amp;$Q$3,Data[Index]&amp;Data[Valid Test, Can be used for conformity (Y/N)],Data[THC + NOx/km (mg)])</f>
        <v>#N/A</v>
      </c>
      <c r="K1823" s="142" t="e" cm="1">
        <f t="array" ref="K1823">_xlfn.XLOOKUP($A1823&amp;$Q$3,Data[Index]&amp;Data[Valid Test, Can be used for conformity (Y/N)],Data[PN/km ('#)])</f>
        <v>#N/A</v>
      </c>
      <c r="L1823" s="129" t="e" cm="1">
        <f t="array" ref="L1823">_xlfn.XLOOKUP($A1823&amp;$Q$3,Data[Index]&amp;Data[Valid Test, Can be used for conformity (Y/N)],Data[PM/km (mg)])</f>
        <v>#N/A</v>
      </c>
      <c r="M1823" s="126" t="e" cm="1">
        <f t="array" ref="M1823">_xlfn.XLOOKUP($A1823&amp;$Q$3,Data[Index]&amp;Data[Valid Test, Can be used for conformity (Y/N)],Data[CH4 (mg/km)])</f>
        <v>#N/A</v>
      </c>
      <c r="N1823" s="126" t="e" cm="1">
        <f t="array" ref="N1823">_xlfn.XLOOKUP($A1823&amp;$Q$3,Data[Index]&amp;Data[Valid Test, Can be used for conformity (Y/N)],Data[N20 (mg/km)])</f>
        <v>#N/A</v>
      </c>
      <c r="O1823" s="129" t="e" cm="1">
        <f t="array" ref="O1823">_xlfn.XLOOKUP($A1823&amp;$Q$3,Data[Index]&amp;Data[Valid Test, Can be used for conformity (Y/N)],Data[l/100km])</f>
        <v>#N/A</v>
      </c>
      <c r="P1823" s="138" t="e">
        <f>_xlfn.XLOOKUP($A1823,Data[Index],Data[Comments])</f>
        <v>#N/A</v>
      </c>
    </row>
    <row r="1824" spans="1:16" x14ac:dyDescent="0.2">
      <c r="A1824" s="129"/>
      <c r="B1824" s="129"/>
      <c r="C1824" s="129" t="e" cm="1">
        <f t="array" ref="C1824">_xlfn.XLOOKUP($A1824&amp;$Q$3&amp;$R$3,Data[Index]&amp;Data[Valid Test, Can be used for conformity (Y/N)]&amp;Data[Cycle],Data[Test Name])</f>
        <v>#N/A</v>
      </c>
      <c r="D1824" s="167" t="e" cm="1">
        <f t="array" ref="D1824">_xlfn.XLOOKUP($A1824&amp;$Q$3&amp;$R$3,Data[Index]&amp;Data[Valid Test, Can be used for conformity (Y/N)]&amp;Data[Cycle],Data[Mileage (Miles)])</f>
        <v>#N/A</v>
      </c>
      <c r="E1824" s="130" t="e" cm="1">
        <f t="array" ref="E1824">_xlfn.XLOOKUP($A1824&amp;$Q$3&amp;$R$3,Data[Index]&amp;Data[Valid Test, Can be used for conformity (Y/N)]&amp;Data[Cycle],Data[Date])</f>
        <v>#N/A</v>
      </c>
      <c r="F1824" s="129" t="e" cm="1">
        <f t="array" ref="F1824">_xlfn.XLOOKUP($A1824&amp;$Q$3&amp;$R$3,Data[Index]&amp;Data[Valid Test, Can be used for conformity (Y/N)]&amp;Data[Cycle],Data[CO/km (mg)])</f>
        <v>#N/A</v>
      </c>
      <c r="G1824" s="129" t="e" cm="1">
        <f t="array" ref="G1824">_xlfn.XLOOKUP($A1824&amp;$Q$3,Data[Index]&amp;Data[Valid Test, Can be used for conformity (Y/N)],Data[CO2/km (g)])</f>
        <v>#N/A</v>
      </c>
      <c r="H1824" s="129" t="e" cm="1">
        <f t="array" ref="H1824">_xlfn.XLOOKUP($A1824&amp;$Q$3,Data[Index]&amp;Data[Valid Test, Can be used for conformity (Y/N)],Data[THC/km (mg)])</f>
        <v>#N/A</v>
      </c>
      <c r="I1824" s="129" t="e" cm="1">
        <f t="array" ref="I1824">_xlfn.XLOOKUP($A1824&amp;$Q$3,Data[Index]&amp;Data[Valid Test, Can be used for conformity (Y/N)],Data[NOx/km (mg)])</f>
        <v>#N/A</v>
      </c>
      <c r="J1824" s="129" t="e" cm="1">
        <f t="array" ref="J1824">_xlfn.XLOOKUP($A1824&amp;$Q$3,Data[Index]&amp;Data[Valid Test, Can be used for conformity (Y/N)],Data[THC + NOx/km (mg)])</f>
        <v>#N/A</v>
      </c>
      <c r="K1824" s="142" t="e" cm="1">
        <f t="array" ref="K1824">_xlfn.XLOOKUP($A1824&amp;$Q$3,Data[Index]&amp;Data[Valid Test, Can be used for conformity (Y/N)],Data[PN/km ('#)])</f>
        <v>#N/A</v>
      </c>
      <c r="L1824" s="129" t="e" cm="1">
        <f t="array" ref="L1824">_xlfn.XLOOKUP($A1824&amp;$Q$3,Data[Index]&amp;Data[Valid Test, Can be used for conformity (Y/N)],Data[PM/km (mg)])</f>
        <v>#N/A</v>
      </c>
      <c r="M1824" s="126" t="e" cm="1">
        <f t="array" ref="M1824">_xlfn.XLOOKUP($A1824&amp;$Q$3,Data[Index]&amp;Data[Valid Test, Can be used for conformity (Y/N)],Data[CH4 (mg/km)])</f>
        <v>#N/A</v>
      </c>
      <c r="N1824" s="126" t="e" cm="1">
        <f t="array" ref="N1824">_xlfn.XLOOKUP($A1824&amp;$Q$3,Data[Index]&amp;Data[Valid Test, Can be used for conformity (Y/N)],Data[N20 (mg/km)])</f>
        <v>#N/A</v>
      </c>
      <c r="O1824" s="129" t="e" cm="1">
        <f t="array" ref="O1824">_xlfn.XLOOKUP($A1824&amp;$Q$3,Data[Index]&amp;Data[Valid Test, Can be used for conformity (Y/N)],Data[l/100km])</f>
        <v>#N/A</v>
      </c>
      <c r="P1824" s="138" t="e">
        <f>_xlfn.XLOOKUP($A1824,Data[Index],Data[Comments])</f>
        <v>#N/A</v>
      </c>
    </row>
    <row r="1825" spans="1:16" x14ac:dyDescent="0.2">
      <c r="A1825" s="129"/>
      <c r="B1825" s="129"/>
      <c r="C1825" s="129" t="e" cm="1">
        <f t="array" ref="C1825">_xlfn.XLOOKUP($A1825&amp;$Q$3&amp;$R$3,Data[Index]&amp;Data[Valid Test, Can be used for conformity (Y/N)]&amp;Data[Cycle],Data[Test Name])</f>
        <v>#N/A</v>
      </c>
      <c r="D1825" s="167" t="e" cm="1">
        <f t="array" ref="D1825">_xlfn.XLOOKUP($A1825&amp;$Q$3&amp;$R$3,Data[Index]&amp;Data[Valid Test, Can be used for conformity (Y/N)]&amp;Data[Cycle],Data[Mileage (Miles)])</f>
        <v>#N/A</v>
      </c>
      <c r="E1825" s="130" t="e" cm="1">
        <f t="array" ref="E1825">_xlfn.XLOOKUP($A1825&amp;$Q$3&amp;$R$3,Data[Index]&amp;Data[Valid Test, Can be used for conformity (Y/N)]&amp;Data[Cycle],Data[Date])</f>
        <v>#N/A</v>
      </c>
      <c r="F1825" s="129" t="e" cm="1">
        <f t="array" ref="F1825">_xlfn.XLOOKUP($A1825&amp;$Q$3&amp;$R$3,Data[Index]&amp;Data[Valid Test, Can be used for conformity (Y/N)]&amp;Data[Cycle],Data[CO/km (mg)])</f>
        <v>#N/A</v>
      </c>
      <c r="G1825" s="129" t="e" cm="1">
        <f t="array" ref="G1825">_xlfn.XLOOKUP($A1825&amp;$Q$3,Data[Index]&amp;Data[Valid Test, Can be used for conformity (Y/N)],Data[CO2/km (g)])</f>
        <v>#N/A</v>
      </c>
      <c r="H1825" s="129" t="e" cm="1">
        <f t="array" ref="H1825">_xlfn.XLOOKUP($A1825&amp;$Q$3,Data[Index]&amp;Data[Valid Test, Can be used for conformity (Y/N)],Data[THC/km (mg)])</f>
        <v>#N/A</v>
      </c>
      <c r="I1825" s="129" t="e" cm="1">
        <f t="array" ref="I1825">_xlfn.XLOOKUP($A1825&amp;$Q$3,Data[Index]&amp;Data[Valid Test, Can be used for conformity (Y/N)],Data[NOx/km (mg)])</f>
        <v>#N/A</v>
      </c>
      <c r="J1825" s="129" t="e" cm="1">
        <f t="array" ref="J1825">_xlfn.XLOOKUP($A1825&amp;$Q$3,Data[Index]&amp;Data[Valid Test, Can be used for conformity (Y/N)],Data[THC + NOx/km (mg)])</f>
        <v>#N/A</v>
      </c>
      <c r="K1825" s="142" t="e" cm="1">
        <f t="array" ref="K1825">_xlfn.XLOOKUP($A1825&amp;$Q$3,Data[Index]&amp;Data[Valid Test, Can be used for conformity (Y/N)],Data[PN/km ('#)])</f>
        <v>#N/A</v>
      </c>
      <c r="L1825" s="129" t="e" cm="1">
        <f t="array" ref="L1825">_xlfn.XLOOKUP($A1825&amp;$Q$3,Data[Index]&amp;Data[Valid Test, Can be used for conformity (Y/N)],Data[PM/km (mg)])</f>
        <v>#N/A</v>
      </c>
      <c r="M1825" s="126" t="e" cm="1">
        <f t="array" ref="M1825">_xlfn.XLOOKUP($A1825&amp;$Q$3,Data[Index]&amp;Data[Valid Test, Can be used for conformity (Y/N)],Data[CH4 (mg/km)])</f>
        <v>#N/A</v>
      </c>
      <c r="N1825" s="126" t="e" cm="1">
        <f t="array" ref="N1825">_xlfn.XLOOKUP($A1825&amp;$Q$3,Data[Index]&amp;Data[Valid Test, Can be used for conformity (Y/N)],Data[N20 (mg/km)])</f>
        <v>#N/A</v>
      </c>
      <c r="O1825" s="129" t="e" cm="1">
        <f t="array" ref="O1825">_xlfn.XLOOKUP($A1825&amp;$Q$3,Data[Index]&amp;Data[Valid Test, Can be used for conformity (Y/N)],Data[l/100km])</f>
        <v>#N/A</v>
      </c>
      <c r="P1825" s="138">
        <f>_xlfn.XLOOKUP($A1825,Data[Index],Data[Comments])</f>
        <v>0</v>
      </c>
    </row>
    <row r="1826" spans="1:16" x14ac:dyDescent="0.2">
      <c r="A1826" s="129"/>
      <c r="B1826" s="129"/>
      <c r="C1826" s="129" t="e" cm="1">
        <f t="array" ref="C1826">_xlfn.XLOOKUP($A1826&amp;$Q$3&amp;$R$3,Data[Index]&amp;Data[Valid Test, Can be used for conformity (Y/N)]&amp;Data[Cycle],Data[Test Name])</f>
        <v>#N/A</v>
      </c>
      <c r="D1826" s="167" t="e" cm="1">
        <f t="array" ref="D1826">_xlfn.XLOOKUP($A1826&amp;$Q$3&amp;$R$3,Data[Index]&amp;Data[Valid Test, Can be used for conformity (Y/N)]&amp;Data[Cycle],Data[Mileage (Miles)])</f>
        <v>#N/A</v>
      </c>
      <c r="E1826" s="130" t="e" cm="1">
        <f t="array" ref="E1826">_xlfn.XLOOKUP($A1826&amp;$Q$3&amp;$R$3,Data[Index]&amp;Data[Valid Test, Can be used for conformity (Y/N)]&amp;Data[Cycle],Data[Date])</f>
        <v>#N/A</v>
      </c>
      <c r="F1826" s="129" t="e" cm="1">
        <f t="array" ref="F1826">_xlfn.XLOOKUP($A1826&amp;$Q$3&amp;$R$3,Data[Index]&amp;Data[Valid Test, Can be used for conformity (Y/N)]&amp;Data[Cycle],Data[CO/km (mg)])</f>
        <v>#N/A</v>
      </c>
      <c r="G1826" s="129" t="e" cm="1">
        <f t="array" ref="G1826">_xlfn.XLOOKUP($A1826&amp;$Q$3,Data[Index]&amp;Data[Valid Test, Can be used for conformity (Y/N)],Data[CO2/km (g)])</f>
        <v>#N/A</v>
      </c>
      <c r="H1826" s="129" t="e" cm="1">
        <f t="array" ref="H1826">_xlfn.XLOOKUP($A1826&amp;$Q$3,Data[Index]&amp;Data[Valid Test, Can be used for conformity (Y/N)],Data[THC/km (mg)])</f>
        <v>#N/A</v>
      </c>
      <c r="I1826" s="129" t="e" cm="1">
        <f t="array" ref="I1826">_xlfn.XLOOKUP($A1826&amp;$Q$3,Data[Index]&amp;Data[Valid Test, Can be used for conformity (Y/N)],Data[NOx/km (mg)])</f>
        <v>#N/A</v>
      </c>
      <c r="J1826" s="129" t="e" cm="1">
        <f t="array" ref="J1826">_xlfn.XLOOKUP($A1826&amp;$Q$3,Data[Index]&amp;Data[Valid Test, Can be used for conformity (Y/N)],Data[THC + NOx/km (mg)])</f>
        <v>#N/A</v>
      </c>
      <c r="K1826" s="142" t="e" cm="1">
        <f t="array" ref="K1826">_xlfn.XLOOKUP($A1826&amp;$Q$3,Data[Index]&amp;Data[Valid Test, Can be used for conformity (Y/N)],Data[PN/km ('#)])</f>
        <v>#N/A</v>
      </c>
      <c r="L1826" s="129" t="e" cm="1">
        <f t="array" ref="L1826">_xlfn.XLOOKUP($A1826&amp;$Q$3,Data[Index]&amp;Data[Valid Test, Can be used for conformity (Y/N)],Data[PM/km (mg)])</f>
        <v>#N/A</v>
      </c>
      <c r="M1826" s="126" t="e" cm="1">
        <f t="array" ref="M1826">_xlfn.XLOOKUP($A1826&amp;$Q$3,Data[Index]&amp;Data[Valid Test, Can be used for conformity (Y/N)],Data[CH4 (mg/km)])</f>
        <v>#N/A</v>
      </c>
      <c r="N1826" s="126" t="e" cm="1">
        <f t="array" ref="N1826">_xlfn.XLOOKUP($A1826&amp;$Q$3,Data[Index]&amp;Data[Valid Test, Can be used for conformity (Y/N)],Data[N20 (mg/km)])</f>
        <v>#N/A</v>
      </c>
      <c r="O1826" s="129" t="e" cm="1">
        <f t="array" ref="O1826">_xlfn.XLOOKUP($A1826&amp;$Q$3,Data[Index]&amp;Data[Valid Test, Can be used for conformity (Y/N)],Data[l/100km])</f>
        <v>#N/A</v>
      </c>
      <c r="P1826" s="138">
        <f>_xlfn.XLOOKUP($A1826,Data[Index],Data[Comments])</f>
        <v>0</v>
      </c>
    </row>
    <row r="1827" spans="1:16" x14ac:dyDescent="0.2">
      <c r="A1827" s="129"/>
      <c r="B1827" s="129"/>
      <c r="C1827" s="129" t="e" cm="1">
        <f t="array" ref="C1827">_xlfn.XLOOKUP($A1827&amp;$Q$3&amp;$R$3,Data[Index]&amp;Data[Valid Test, Can be used for conformity (Y/N)]&amp;Data[Cycle],Data[Test Name])</f>
        <v>#N/A</v>
      </c>
      <c r="D1827" s="167" t="e" cm="1">
        <f t="array" ref="D1827">_xlfn.XLOOKUP($A1827&amp;$Q$3&amp;$R$3,Data[Index]&amp;Data[Valid Test, Can be used for conformity (Y/N)]&amp;Data[Cycle],Data[Mileage (Miles)])</f>
        <v>#N/A</v>
      </c>
      <c r="E1827" s="130" t="e" cm="1">
        <f t="array" ref="E1827">_xlfn.XLOOKUP($A1827&amp;$Q$3&amp;$R$3,Data[Index]&amp;Data[Valid Test, Can be used for conformity (Y/N)]&amp;Data[Cycle],Data[Date])</f>
        <v>#N/A</v>
      </c>
      <c r="F1827" s="129" t="e" cm="1">
        <f t="array" ref="F1827">_xlfn.XLOOKUP($A1827&amp;$Q$3&amp;$R$3,Data[Index]&amp;Data[Valid Test, Can be used for conformity (Y/N)]&amp;Data[Cycle],Data[CO/km (mg)])</f>
        <v>#N/A</v>
      </c>
      <c r="G1827" s="129" t="e" cm="1">
        <f t="array" ref="G1827">_xlfn.XLOOKUP($A1827&amp;$Q$3,Data[Index]&amp;Data[Valid Test, Can be used for conformity (Y/N)],Data[CO2/km (g)])</f>
        <v>#N/A</v>
      </c>
      <c r="H1827" s="129" t="e" cm="1">
        <f t="array" ref="H1827">_xlfn.XLOOKUP($A1827&amp;$Q$3,Data[Index]&amp;Data[Valid Test, Can be used for conformity (Y/N)],Data[THC/km (mg)])</f>
        <v>#N/A</v>
      </c>
      <c r="I1827" s="129" t="e" cm="1">
        <f t="array" ref="I1827">_xlfn.XLOOKUP($A1827&amp;$Q$3,Data[Index]&amp;Data[Valid Test, Can be used for conformity (Y/N)],Data[NOx/km (mg)])</f>
        <v>#N/A</v>
      </c>
      <c r="J1827" s="129" t="e" cm="1">
        <f t="array" ref="J1827">_xlfn.XLOOKUP($A1827&amp;$Q$3,Data[Index]&amp;Data[Valid Test, Can be used for conformity (Y/N)],Data[THC + NOx/km (mg)])</f>
        <v>#N/A</v>
      </c>
      <c r="K1827" s="142" t="e" cm="1">
        <f t="array" ref="K1827">_xlfn.XLOOKUP($A1827&amp;$Q$3,Data[Index]&amp;Data[Valid Test, Can be used for conformity (Y/N)],Data[PN/km ('#)])</f>
        <v>#N/A</v>
      </c>
      <c r="L1827" s="129" t="e" cm="1">
        <f t="array" ref="L1827">_xlfn.XLOOKUP($A1827&amp;$Q$3,Data[Index]&amp;Data[Valid Test, Can be used for conformity (Y/N)],Data[PM/km (mg)])</f>
        <v>#N/A</v>
      </c>
      <c r="M1827" s="126" t="e" cm="1">
        <f t="array" ref="M1827">_xlfn.XLOOKUP($A1827&amp;$Q$3,Data[Index]&amp;Data[Valid Test, Can be used for conformity (Y/N)],Data[CH4 (mg/km)])</f>
        <v>#N/A</v>
      </c>
      <c r="N1827" s="126" t="e" cm="1">
        <f t="array" ref="N1827">_xlfn.XLOOKUP($A1827&amp;$Q$3,Data[Index]&amp;Data[Valid Test, Can be used for conformity (Y/N)],Data[N20 (mg/km)])</f>
        <v>#N/A</v>
      </c>
      <c r="O1827" s="129" t="e" cm="1">
        <f t="array" ref="O1827">_xlfn.XLOOKUP($A1827&amp;$Q$3,Data[Index]&amp;Data[Valid Test, Can be used for conformity (Y/N)],Data[l/100km])</f>
        <v>#N/A</v>
      </c>
      <c r="P1827" s="138" t="e">
        <f>_xlfn.XLOOKUP($A1827,Data[Index],Data[Comments])</f>
        <v>#N/A</v>
      </c>
    </row>
    <row r="1828" spans="1:16" x14ac:dyDescent="0.2">
      <c r="A1828" s="129"/>
      <c r="B1828" s="129"/>
      <c r="C1828" s="129" t="e" cm="1">
        <f t="array" ref="C1828">_xlfn.XLOOKUP($A1828&amp;$Q$3&amp;$R$3,Data[Index]&amp;Data[Valid Test, Can be used for conformity (Y/N)]&amp;Data[Cycle],Data[Test Name])</f>
        <v>#N/A</v>
      </c>
      <c r="D1828" s="167" t="e" cm="1">
        <f t="array" ref="D1828">_xlfn.XLOOKUP($A1828&amp;$Q$3&amp;$R$3,Data[Index]&amp;Data[Valid Test, Can be used for conformity (Y/N)]&amp;Data[Cycle],Data[Mileage (Miles)])</f>
        <v>#N/A</v>
      </c>
      <c r="E1828" s="130" t="e" cm="1">
        <f t="array" ref="E1828">_xlfn.XLOOKUP($A1828&amp;$Q$3&amp;$R$3,Data[Index]&amp;Data[Valid Test, Can be used for conformity (Y/N)]&amp;Data[Cycle],Data[Date])</f>
        <v>#N/A</v>
      </c>
      <c r="F1828" s="129" t="e" cm="1">
        <f t="array" ref="F1828">_xlfn.XLOOKUP($A1828&amp;$Q$3&amp;$R$3,Data[Index]&amp;Data[Valid Test, Can be used for conformity (Y/N)]&amp;Data[Cycle],Data[CO/km (mg)])</f>
        <v>#N/A</v>
      </c>
      <c r="G1828" s="129" t="e" cm="1">
        <f t="array" ref="G1828">_xlfn.XLOOKUP($A1828&amp;$Q$3,Data[Index]&amp;Data[Valid Test, Can be used for conformity (Y/N)],Data[CO2/km (g)])</f>
        <v>#N/A</v>
      </c>
      <c r="H1828" s="129" t="e" cm="1">
        <f t="array" ref="H1828">_xlfn.XLOOKUP($A1828&amp;$Q$3,Data[Index]&amp;Data[Valid Test, Can be used for conformity (Y/N)],Data[THC/km (mg)])</f>
        <v>#N/A</v>
      </c>
      <c r="I1828" s="129" t="e" cm="1">
        <f t="array" ref="I1828">_xlfn.XLOOKUP($A1828&amp;$Q$3,Data[Index]&amp;Data[Valid Test, Can be used for conformity (Y/N)],Data[NOx/km (mg)])</f>
        <v>#N/A</v>
      </c>
      <c r="J1828" s="129" t="e" cm="1">
        <f t="array" ref="J1828">_xlfn.XLOOKUP($A1828&amp;$Q$3,Data[Index]&amp;Data[Valid Test, Can be used for conformity (Y/N)],Data[THC + NOx/km (mg)])</f>
        <v>#N/A</v>
      </c>
      <c r="K1828" s="142" t="e" cm="1">
        <f t="array" ref="K1828">_xlfn.XLOOKUP($A1828&amp;$Q$3,Data[Index]&amp;Data[Valid Test, Can be used for conformity (Y/N)],Data[PN/km ('#)])</f>
        <v>#N/A</v>
      </c>
      <c r="L1828" s="129" t="e" cm="1">
        <f t="array" ref="L1828">_xlfn.XLOOKUP($A1828&amp;$Q$3,Data[Index]&amp;Data[Valid Test, Can be used for conformity (Y/N)],Data[PM/km (mg)])</f>
        <v>#N/A</v>
      </c>
      <c r="M1828" s="126" t="e" cm="1">
        <f t="array" ref="M1828">_xlfn.XLOOKUP($A1828&amp;$Q$3,Data[Index]&amp;Data[Valid Test, Can be used for conformity (Y/N)],Data[CH4 (mg/km)])</f>
        <v>#N/A</v>
      </c>
      <c r="N1828" s="126" t="e" cm="1">
        <f t="array" ref="N1828">_xlfn.XLOOKUP($A1828&amp;$Q$3,Data[Index]&amp;Data[Valid Test, Can be used for conformity (Y/N)],Data[N20 (mg/km)])</f>
        <v>#N/A</v>
      </c>
      <c r="O1828" s="129" t="e" cm="1">
        <f t="array" ref="O1828">_xlfn.XLOOKUP($A1828&amp;$Q$3,Data[Index]&amp;Data[Valid Test, Can be used for conformity (Y/N)],Data[l/100km])</f>
        <v>#N/A</v>
      </c>
      <c r="P1828" s="138">
        <f>_xlfn.XLOOKUP($A1828,Data[Index],Data[Comments])</f>
        <v>0</v>
      </c>
    </row>
    <row r="1829" spans="1:16" x14ac:dyDescent="0.2">
      <c r="A1829" s="129"/>
      <c r="B1829" s="129"/>
      <c r="C1829" s="129" t="e" cm="1">
        <f t="array" ref="C1829">_xlfn.XLOOKUP($A1829&amp;$Q$3&amp;$R$3,Data[Index]&amp;Data[Valid Test, Can be used for conformity (Y/N)]&amp;Data[Cycle],Data[Test Name])</f>
        <v>#N/A</v>
      </c>
      <c r="D1829" s="167" t="e" cm="1">
        <f t="array" ref="D1829">_xlfn.XLOOKUP($A1829&amp;$Q$3&amp;$R$3,Data[Index]&amp;Data[Valid Test, Can be used for conformity (Y/N)]&amp;Data[Cycle],Data[Mileage (Miles)])</f>
        <v>#N/A</v>
      </c>
      <c r="E1829" s="130" t="e" cm="1">
        <f t="array" ref="E1829">_xlfn.XLOOKUP($A1829&amp;$Q$3&amp;$R$3,Data[Index]&amp;Data[Valid Test, Can be used for conformity (Y/N)]&amp;Data[Cycle],Data[Date])</f>
        <v>#N/A</v>
      </c>
      <c r="F1829" s="129" t="e" cm="1">
        <f t="array" ref="F1829">_xlfn.XLOOKUP($A1829&amp;$Q$3&amp;$R$3,Data[Index]&amp;Data[Valid Test, Can be used for conformity (Y/N)]&amp;Data[Cycle],Data[CO/km (mg)])</f>
        <v>#N/A</v>
      </c>
      <c r="G1829" s="129" t="e" cm="1">
        <f t="array" ref="G1829">_xlfn.XLOOKUP($A1829&amp;$Q$3,Data[Index]&amp;Data[Valid Test, Can be used for conformity (Y/N)],Data[CO2/km (g)])</f>
        <v>#N/A</v>
      </c>
      <c r="H1829" s="129" t="e" cm="1">
        <f t="array" ref="H1829">_xlfn.XLOOKUP($A1829&amp;$Q$3,Data[Index]&amp;Data[Valid Test, Can be used for conformity (Y/N)],Data[THC/km (mg)])</f>
        <v>#N/A</v>
      </c>
      <c r="I1829" s="129" t="e" cm="1">
        <f t="array" ref="I1829">_xlfn.XLOOKUP($A1829&amp;$Q$3,Data[Index]&amp;Data[Valid Test, Can be used for conformity (Y/N)],Data[NOx/km (mg)])</f>
        <v>#N/A</v>
      </c>
      <c r="J1829" s="129" t="e" cm="1">
        <f t="array" ref="J1829">_xlfn.XLOOKUP($A1829&amp;$Q$3,Data[Index]&amp;Data[Valid Test, Can be used for conformity (Y/N)],Data[THC + NOx/km (mg)])</f>
        <v>#N/A</v>
      </c>
      <c r="K1829" s="142" t="e" cm="1">
        <f t="array" ref="K1829">_xlfn.XLOOKUP($A1829&amp;$Q$3,Data[Index]&amp;Data[Valid Test, Can be used for conformity (Y/N)],Data[PN/km ('#)])</f>
        <v>#N/A</v>
      </c>
      <c r="L1829" s="129" t="e" cm="1">
        <f t="array" ref="L1829">_xlfn.XLOOKUP($A1829&amp;$Q$3,Data[Index]&amp;Data[Valid Test, Can be used for conformity (Y/N)],Data[PM/km (mg)])</f>
        <v>#N/A</v>
      </c>
      <c r="M1829" s="126" t="e" cm="1">
        <f t="array" ref="M1829">_xlfn.XLOOKUP($A1829&amp;$Q$3,Data[Index]&amp;Data[Valid Test, Can be used for conformity (Y/N)],Data[CH4 (mg/km)])</f>
        <v>#N/A</v>
      </c>
      <c r="N1829" s="126" t="e" cm="1">
        <f t="array" ref="N1829">_xlfn.XLOOKUP($A1829&amp;$Q$3,Data[Index]&amp;Data[Valid Test, Can be used for conformity (Y/N)],Data[N20 (mg/km)])</f>
        <v>#N/A</v>
      </c>
      <c r="O1829" s="129" t="e" cm="1">
        <f t="array" ref="O1829">_xlfn.XLOOKUP($A1829&amp;$Q$3,Data[Index]&amp;Data[Valid Test, Can be used for conformity (Y/N)],Data[l/100km])</f>
        <v>#N/A</v>
      </c>
      <c r="P1829" s="138">
        <f>_xlfn.XLOOKUP($A1829,Data[Index],Data[Comments])</f>
        <v>0</v>
      </c>
    </row>
    <row r="1830" spans="1:16" x14ac:dyDescent="0.2">
      <c r="A1830" s="129"/>
      <c r="B1830" s="129"/>
      <c r="C1830" s="129" t="e" cm="1">
        <f t="array" ref="C1830">_xlfn.XLOOKUP($A1830&amp;$Q$3&amp;$R$3,Data[Index]&amp;Data[Valid Test, Can be used for conformity (Y/N)]&amp;Data[Cycle],Data[Test Name])</f>
        <v>#N/A</v>
      </c>
      <c r="D1830" s="167" t="e" cm="1">
        <f t="array" ref="D1830">_xlfn.XLOOKUP($A1830&amp;$Q$3&amp;$R$3,Data[Index]&amp;Data[Valid Test, Can be used for conformity (Y/N)]&amp;Data[Cycle],Data[Mileage (Miles)])</f>
        <v>#N/A</v>
      </c>
      <c r="E1830" s="130" t="e" cm="1">
        <f t="array" ref="E1830">_xlfn.XLOOKUP($A1830&amp;$Q$3&amp;$R$3,Data[Index]&amp;Data[Valid Test, Can be used for conformity (Y/N)]&amp;Data[Cycle],Data[Date])</f>
        <v>#N/A</v>
      </c>
      <c r="F1830" s="129" t="e" cm="1">
        <f t="array" ref="F1830">_xlfn.XLOOKUP($A1830&amp;$Q$3&amp;$R$3,Data[Index]&amp;Data[Valid Test, Can be used for conformity (Y/N)]&amp;Data[Cycle],Data[CO/km (mg)])</f>
        <v>#N/A</v>
      </c>
      <c r="G1830" s="129" t="e" cm="1">
        <f t="array" ref="G1830">_xlfn.XLOOKUP($A1830&amp;$Q$3,Data[Index]&amp;Data[Valid Test, Can be used for conformity (Y/N)],Data[CO2/km (g)])</f>
        <v>#N/A</v>
      </c>
      <c r="H1830" s="129" t="e" cm="1">
        <f t="array" ref="H1830">_xlfn.XLOOKUP($A1830&amp;$Q$3,Data[Index]&amp;Data[Valid Test, Can be used for conformity (Y/N)],Data[THC/km (mg)])</f>
        <v>#N/A</v>
      </c>
      <c r="I1830" s="129" t="e" cm="1">
        <f t="array" ref="I1830">_xlfn.XLOOKUP($A1830&amp;$Q$3,Data[Index]&amp;Data[Valid Test, Can be used for conformity (Y/N)],Data[NOx/km (mg)])</f>
        <v>#N/A</v>
      </c>
      <c r="J1830" s="129" t="e" cm="1">
        <f t="array" ref="J1830">_xlfn.XLOOKUP($A1830&amp;$Q$3,Data[Index]&amp;Data[Valid Test, Can be used for conformity (Y/N)],Data[THC + NOx/km (mg)])</f>
        <v>#N/A</v>
      </c>
      <c r="K1830" s="142" t="e" cm="1">
        <f t="array" ref="K1830">_xlfn.XLOOKUP($A1830&amp;$Q$3,Data[Index]&amp;Data[Valid Test, Can be used for conformity (Y/N)],Data[PN/km ('#)])</f>
        <v>#N/A</v>
      </c>
      <c r="L1830" s="129" t="e" cm="1">
        <f t="array" ref="L1830">_xlfn.XLOOKUP($A1830&amp;$Q$3,Data[Index]&amp;Data[Valid Test, Can be used for conformity (Y/N)],Data[PM/km (mg)])</f>
        <v>#N/A</v>
      </c>
      <c r="M1830" s="126" t="e" cm="1">
        <f t="array" ref="M1830">_xlfn.XLOOKUP($A1830&amp;$Q$3,Data[Index]&amp;Data[Valid Test, Can be used for conformity (Y/N)],Data[CH4 (mg/km)])</f>
        <v>#N/A</v>
      </c>
      <c r="N1830" s="126" t="e" cm="1">
        <f t="array" ref="N1830">_xlfn.XLOOKUP($A1830&amp;$Q$3,Data[Index]&amp;Data[Valid Test, Can be used for conformity (Y/N)],Data[N20 (mg/km)])</f>
        <v>#N/A</v>
      </c>
      <c r="O1830" s="129" t="e" cm="1">
        <f t="array" ref="O1830">_xlfn.XLOOKUP($A1830&amp;$Q$3,Data[Index]&amp;Data[Valid Test, Can be used for conformity (Y/N)],Data[l/100km])</f>
        <v>#N/A</v>
      </c>
      <c r="P1830" s="138" t="e">
        <f>_xlfn.XLOOKUP($A1830,Data[Index],Data[Comments])</f>
        <v>#N/A</v>
      </c>
    </row>
    <row r="1831" spans="1:16" x14ac:dyDescent="0.2">
      <c r="A1831" s="129"/>
      <c r="B1831" s="129"/>
      <c r="C1831" s="129" t="e" cm="1">
        <f t="array" ref="C1831">_xlfn.XLOOKUP($A1831&amp;$Q$3&amp;$R$3,Data[Index]&amp;Data[Valid Test, Can be used for conformity (Y/N)]&amp;Data[Cycle],Data[Test Name])</f>
        <v>#N/A</v>
      </c>
      <c r="D1831" s="167" t="e" cm="1">
        <f t="array" ref="D1831">_xlfn.XLOOKUP($A1831&amp;$Q$3&amp;$R$3,Data[Index]&amp;Data[Valid Test, Can be used for conformity (Y/N)]&amp;Data[Cycle],Data[Mileage (Miles)])</f>
        <v>#N/A</v>
      </c>
      <c r="E1831" s="130" t="e" cm="1">
        <f t="array" ref="E1831">_xlfn.XLOOKUP($A1831&amp;$Q$3&amp;$R$3,Data[Index]&amp;Data[Valid Test, Can be used for conformity (Y/N)]&amp;Data[Cycle],Data[Date])</f>
        <v>#N/A</v>
      </c>
      <c r="F1831" s="129" t="e" cm="1">
        <f t="array" ref="F1831">_xlfn.XLOOKUP($A1831&amp;$Q$3&amp;$R$3,Data[Index]&amp;Data[Valid Test, Can be used for conformity (Y/N)]&amp;Data[Cycle],Data[CO/km (mg)])</f>
        <v>#N/A</v>
      </c>
      <c r="G1831" s="129" t="e" cm="1">
        <f t="array" ref="G1831">_xlfn.XLOOKUP($A1831&amp;$Q$3,Data[Index]&amp;Data[Valid Test, Can be used for conformity (Y/N)],Data[CO2/km (g)])</f>
        <v>#N/A</v>
      </c>
      <c r="H1831" s="129" t="e" cm="1">
        <f t="array" ref="H1831">_xlfn.XLOOKUP($A1831&amp;$Q$3,Data[Index]&amp;Data[Valid Test, Can be used for conformity (Y/N)],Data[THC/km (mg)])</f>
        <v>#N/A</v>
      </c>
      <c r="I1831" s="129" t="e" cm="1">
        <f t="array" ref="I1831">_xlfn.XLOOKUP($A1831&amp;$Q$3,Data[Index]&amp;Data[Valid Test, Can be used for conformity (Y/N)],Data[NOx/km (mg)])</f>
        <v>#N/A</v>
      </c>
      <c r="J1831" s="129" t="e" cm="1">
        <f t="array" ref="J1831">_xlfn.XLOOKUP($A1831&amp;$Q$3,Data[Index]&amp;Data[Valid Test, Can be used for conformity (Y/N)],Data[THC + NOx/km (mg)])</f>
        <v>#N/A</v>
      </c>
      <c r="K1831" s="142" t="e" cm="1">
        <f t="array" ref="K1831">_xlfn.XLOOKUP($A1831&amp;$Q$3,Data[Index]&amp;Data[Valid Test, Can be used for conformity (Y/N)],Data[PN/km ('#)])</f>
        <v>#N/A</v>
      </c>
      <c r="L1831" s="129" t="e" cm="1">
        <f t="array" ref="L1831">_xlfn.XLOOKUP($A1831&amp;$Q$3,Data[Index]&amp;Data[Valid Test, Can be used for conformity (Y/N)],Data[PM/km (mg)])</f>
        <v>#N/A</v>
      </c>
      <c r="M1831" s="126" t="e" cm="1">
        <f t="array" ref="M1831">_xlfn.XLOOKUP($A1831&amp;$Q$3,Data[Index]&amp;Data[Valid Test, Can be used for conformity (Y/N)],Data[CH4 (mg/km)])</f>
        <v>#N/A</v>
      </c>
      <c r="N1831" s="126" t="e" cm="1">
        <f t="array" ref="N1831">_xlfn.XLOOKUP($A1831&amp;$Q$3,Data[Index]&amp;Data[Valid Test, Can be used for conformity (Y/N)],Data[N20 (mg/km)])</f>
        <v>#N/A</v>
      </c>
      <c r="O1831" s="129" t="e" cm="1">
        <f t="array" ref="O1831">_xlfn.XLOOKUP($A1831&amp;$Q$3,Data[Index]&amp;Data[Valid Test, Can be used for conformity (Y/N)],Data[l/100km])</f>
        <v>#N/A</v>
      </c>
      <c r="P1831" s="138" t="e">
        <f>_xlfn.XLOOKUP($A1831,Data[Index],Data[Comments])</f>
        <v>#N/A</v>
      </c>
    </row>
    <row r="1832" spans="1:16" x14ac:dyDescent="0.2">
      <c r="A1832" s="129"/>
      <c r="B1832" s="129"/>
      <c r="C1832" s="129" t="e" cm="1">
        <f t="array" ref="C1832">_xlfn.XLOOKUP($A1832&amp;$Q$3&amp;$R$3,Data[Index]&amp;Data[Valid Test, Can be used for conformity (Y/N)]&amp;Data[Cycle],Data[Test Name])</f>
        <v>#N/A</v>
      </c>
      <c r="D1832" s="167" t="e" cm="1">
        <f t="array" ref="D1832">_xlfn.XLOOKUP($A1832&amp;$Q$3&amp;$R$3,Data[Index]&amp;Data[Valid Test, Can be used for conformity (Y/N)]&amp;Data[Cycle],Data[Mileage (Miles)])</f>
        <v>#N/A</v>
      </c>
      <c r="E1832" s="130" t="e" cm="1">
        <f t="array" ref="E1832">_xlfn.XLOOKUP($A1832&amp;$Q$3&amp;$R$3,Data[Index]&amp;Data[Valid Test, Can be used for conformity (Y/N)]&amp;Data[Cycle],Data[Date])</f>
        <v>#N/A</v>
      </c>
      <c r="F1832" s="129" t="e" cm="1">
        <f t="array" ref="F1832">_xlfn.XLOOKUP($A1832&amp;$Q$3&amp;$R$3,Data[Index]&amp;Data[Valid Test, Can be used for conformity (Y/N)]&amp;Data[Cycle],Data[CO/km (mg)])</f>
        <v>#N/A</v>
      </c>
      <c r="G1832" s="129" t="e" cm="1">
        <f t="array" ref="G1832">_xlfn.XLOOKUP($A1832&amp;$Q$3,Data[Index]&amp;Data[Valid Test, Can be used for conformity (Y/N)],Data[CO2/km (g)])</f>
        <v>#N/A</v>
      </c>
      <c r="H1832" s="129" t="e" cm="1">
        <f t="array" ref="H1832">_xlfn.XLOOKUP($A1832&amp;$Q$3,Data[Index]&amp;Data[Valid Test, Can be used for conformity (Y/N)],Data[THC/km (mg)])</f>
        <v>#N/A</v>
      </c>
      <c r="I1832" s="129" t="e" cm="1">
        <f t="array" ref="I1832">_xlfn.XLOOKUP($A1832&amp;$Q$3,Data[Index]&amp;Data[Valid Test, Can be used for conformity (Y/N)],Data[NOx/km (mg)])</f>
        <v>#N/A</v>
      </c>
      <c r="J1832" s="129" t="e" cm="1">
        <f t="array" ref="J1832">_xlfn.XLOOKUP($A1832&amp;$Q$3,Data[Index]&amp;Data[Valid Test, Can be used for conformity (Y/N)],Data[THC + NOx/km (mg)])</f>
        <v>#N/A</v>
      </c>
      <c r="K1832" s="142" t="e" cm="1">
        <f t="array" ref="K1832">_xlfn.XLOOKUP($A1832&amp;$Q$3,Data[Index]&amp;Data[Valid Test, Can be used for conformity (Y/N)],Data[PN/km ('#)])</f>
        <v>#N/A</v>
      </c>
      <c r="L1832" s="129" t="e" cm="1">
        <f t="array" ref="L1832">_xlfn.XLOOKUP($A1832&amp;$Q$3,Data[Index]&amp;Data[Valid Test, Can be used for conformity (Y/N)],Data[PM/km (mg)])</f>
        <v>#N/A</v>
      </c>
      <c r="M1832" s="126" t="e" cm="1">
        <f t="array" ref="M1832">_xlfn.XLOOKUP($A1832&amp;$Q$3,Data[Index]&amp;Data[Valid Test, Can be used for conformity (Y/N)],Data[CH4 (mg/km)])</f>
        <v>#N/A</v>
      </c>
      <c r="N1832" s="126" t="e" cm="1">
        <f t="array" ref="N1832">_xlfn.XLOOKUP($A1832&amp;$Q$3,Data[Index]&amp;Data[Valid Test, Can be used for conformity (Y/N)],Data[N20 (mg/km)])</f>
        <v>#N/A</v>
      </c>
      <c r="O1832" s="129" t="e" cm="1">
        <f t="array" ref="O1832">_xlfn.XLOOKUP($A1832&amp;$Q$3,Data[Index]&amp;Data[Valid Test, Can be used for conformity (Y/N)],Data[l/100km])</f>
        <v>#N/A</v>
      </c>
      <c r="P1832" s="138" t="e">
        <f>_xlfn.XLOOKUP($A1832,Data[Index],Data[Comments])</f>
        <v>#N/A</v>
      </c>
    </row>
    <row r="1833" spans="1:16" x14ac:dyDescent="0.2">
      <c r="A1833" s="129"/>
      <c r="B1833" s="129"/>
      <c r="C1833" s="129" t="e" cm="1">
        <f t="array" ref="C1833">_xlfn.XLOOKUP($A1833&amp;$Q$3&amp;$R$3,Data[Index]&amp;Data[Valid Test, Can be used for conformity (Y/N)]&amp;Data[Cycle],Data[Test Name])</f>
        <v>#N/A</v>
      </c>
      <c r="D1833" s="167" t="e" cm="1">
        <f t="array" ref="D1833">_xlfn.XLOOKUP($A1833&amp;$Q$3&amp;$R$3,Data[Index]&amp;Data[Valid Test, Can be used for conformity (Y/N)]&amp;Data[Cycle],Data[Mileage (Miles)])</f>
        <v>#N/A</v>
      </c>
      <c r="E1833" s="130" t="e" cm="1">
        <f t="array" ref="E1833">_xlfn.XLOOKUP($A1833&amp;$Q$3&amp;$R$3,Data[Index]&amp;Data[Valid Test, Can be used for conformity (Y/N)]&amp;Data[Cycle],Data[Date])</f>
        <v>#N/A</v>
      </c>
      <c r="F1833" s="129" t="e" cm="1">
        <f t="array" ref="F1833">_xlfn.XLOOKUP($A1833&amp;$Q$3&amp;$R$3,Data[Index]&amp;Data[Valid Test, Can be used for conformity (Y/N)]&amp;Data[Cycle],Data[CO/km (mg)])</f>
        <v>#N/A</v>
      </c>
      <c r="G1833" s="129" t="e" cm="1">
        <f t="array" ref="G1833">_xlfn.XLOOKUP($A1833&amp;$Q$3,Data[Index]&amp;Data[Valid Test, Can be used for conformity (Y/N)],Data[CO2/km (g)])</f>
        <v>#N/A</v>
      </c>
      <c r="H1833" s="129" t="e" cm="1">
        <f t="array" ref="H1833">_xlfn.XLOOKUP($A1833&amp;$Q$3,Data[Index]&amp;Data[Valid Test, Can be used for conformity (Y/N)],Data[THC/km (mg)])</f>
        <v>#N/A</v>
      </c>
      <c r="I1833" s="129" t="e" cm="1">
        <f t="array" ref="I1833">_xlfn.XLOOKUP($A1833&amp;$Q$3,Data[Index]&amp;Data[Valid Test, Can be used for conformity (Y/N)],Data[NOx/km (mg)])</f>
        <v>#N/A</v>
      </c>
      <c r="J1833" s="129" t="e" cm="1">
        <f t="array" ref="J1833">_xlfn.XLOOKUP($A1833&amp;$Q$3,Data[Index]&amp;Data[Valid Test, Can be used for conformity (Y/N)],Data[THC + NOx/km (mg)])</f>
        <v>#N/A</v>
      </c>
      <c r="K1833" s="142" t="e" cm="1">
        <f t="array" ref="K1833">_xlfn.XLOOKUP($A1833&amp;$Q$3,Data[Index]&amp;Data[Valid Test, Can be used for conformity (Y/N)],Data[PN/km ('#)])</f>
        <v>#N/A</v>
      </c>
      <c r="L1833" s="129" t="e" cm="1">
        <f t="array" ref="L1833">_xlfn.XLOOKUP($A1833&amp;$Q$3,Data[Index]&amp;Data[Valid Test, Can be used for conformity (Y/N)],Data[PM/km (mg)])</f>
        <v>#N/A</v>
      </c>
      <c r="M1833" s="126" t="e" cm="1">
        <f t="array" ref="M1833">_xlfn.XLOOKUP($A1833&amp;$Q$3,Data[Index]&amp;Data[Valid Test, Can be used for conformity (Y/N)],Data[CH4 (mg/km)])</f>
        <v>#N/A</v>
      </c>
      <c r="N1833" s="126" t="e" cm="1">
        <f t="array" ref="N1833">_xlfn.XLOOKUP($A1833&amp;$Q$3,Data[Index]&amp;Data[Valid Test, Can be used for conformity (Y/N)],Data[N20 (mg/km)])</f>
        <v>#N/A</v>
      </c>
      <c r="O1833" s="129" t="e" cm="1">
        <f t="array" ref="O1833">_xlfn.XLOOKUP($A1833&amp;$Q$3,Data[Index]&amp;Data[Valid Test, Can be used for conformity (Y/N)],Data[l/100km])</f>
        <v>#N/A</v>
      </c>
      <c r="P1833" s="138">
        <f>_xlfn.XLOOKUP($A1833,Data[Index],Data[Comments])</f>
        <v>0</v>
      </c>
    </row>
    <row r="1834" spans="1:16" x14ac:dyDescent="0.2">
      <c r="A1834" s="129"/>
      <c r="B1834" s="129"/>
      <c r="C1834" s="129" t="e" cm="1">
        <f t="array" ref="C1834">_xlfn.XLOOKUP($A1834&amp;$Q$3&amp;$R$3,Data[Index]&amp;Data[Valid Test, Can be used for conformity (Y/N)]&amp;Data[Cycle],Data[Test Name])</f>
        <v>#N/A</v>
      </c>
      <c r="D1834" s="167" t="e" cm="1">
        <f t="array" ref="D1834">_xlfn.XLOOKUP($A1834&amp;$Q$3&amp;$R$3,Data[Index]&amp;Data[Valid Test, Can be used for conformity (Y/N)]&amp;Data[Cycle],Data[Mileage (Miles)])</f>
        <v>#N/A</v>
      </c>
      <c r="E1834" s="130" t="e" cm="1">
        <f t="array" ref="E1834">_xlfn.XLOOKUP($A1834&amp;$Q$3&amp;$R$3,Data[Index]&amp;Data[Valid Test, Can be used for conformity (Y/N)]&amp;Data[Cycle],Data[Date])</f>
        <v>#N/A</v>
      </c>
      <c r="F1834" s="129" t="e" cm="1">
        <f t="array" ref="F1834">_xlfn.XLOOKUP($A1834&amp;$Q$3&amp;$R$3,Data[Index]&amp;Data[Valid Test, Can be used for conformity (Y/N)]&amp;Data[Cycle],Data[CO/km (mg)])</f>
        <v>#N/A</v>
      </c>
      <c r="G1834" s="129" t="e" cm="1">
        <f t="array" ref="G1834">_xlfn.XLOOKUP($A1834&amp;$Q$3,Data[Index]&amp;Data[Valid Test, Can be used for conformity (Y/N)],Data[CO2/km (g)])</f>
        <v>#N/A</v>
      </c>
      <c r="H1834" s="129" t="e" cm="1">
        <f t="array" ref="H1834">_xlfn.XLOOKUP($A1834&amp;$Q$3,Data[Index]&amp;Data[Valid Test, Can be used for conformity (Y/N)],Data[THC/km (mg)])</f>
        <v>#N/A</v>
      </c>
      <c r="I1834" s="129" t="e" cm="1">
        <f t="array" ref="I1834">_xlfn.XLOOKUP($A1834&amp;$Q$3,Data[Index]&amp;Data[Valid Test, Can be used for conformity (Y/N)],Data[NOx/km (mg)])</f>
        <v>#N/A</v>
      </c>
      <c r="J1834" s="129" t="e" cm="1">
        <f t="array" ref="J1834">_xlfn.XLOOKUP($A1834&amp;$Q$3,Data[Index]&amp;Data[Valid Test, Can be used for conformity (Y/N)],Data[THC + NOx/km (mg)])</f>
        <v>#N/A</v>
      </c>
      <c r="K1834" s="142" t="e" cm="1">
        <f t="array" ref="K1834">_xlfn.XLOOKUP($A1834&amp;$Q$3,Data[Index]&amp;Data[Valid Test, Can be used for conformity (Y/N)],Data[PN/km ('#)])</f>
        <v>#N/A</v>
      </c>
      <c r="L1834" s="129" t="e" cm="1">
        <f t="array" ref="L1834">_xlfn.XLOOKUP($A1834&amp;$Q$3,Data[Index]&amp;Data[Valid Test, Can be used for conformity (Y/N)],Data[PM/km (mg)])</f>
        <v>#N/A</v>
      </c>
      <c r="M1834" s="126" t="e" cm="1">
        <f t="array" ref="M1834">_xlfn.XLOOKUP($A1834&amp;$Q$3,Data[Index]&amp;Data[Valid Test, Can be used for conformity (Y/N)],Data[CH4 (mg/km)])</f>
        <v>#N/A</v>
      </c>
      <c r="N1834" s="126" t="e" cm="1">
        <f t="array" ref="N1834">_xlfn.XLOOKUP($A1834&amp;$Q$3,Data[Index]&amp;Data[Valid Test, Can be used for conformity (Y/N)],Data[N20 (mg/km)])</f>
        <v>#N/A</v>
      </c>
      <c r="O1834" s="129" t="e" cm="1">
        <f t="array" ref="O1834">_xlfn.XLOOKUP($A1834&amp;$Q$3,Data[Index]&amp;Data[Valid Test, Can be used for conformity (Y/N)],Data[l/100km])</f>
        <v>#N/A</v>
      </c>
      <c r="P1834" s="138">
        <f>_xlfn.XLOOKUP($A1834,Data[Index],Data[Comments])</f>
        <v>0</v>
      </c>
    </row>
    <row r="1835" spans="1:16" x14ac:dyDescent="0.2">
      <c r="A1835" s="129"/>
      <c r="B1835" s="129"/>
      <c r="C1835" s="129" t="e" cm="1">
        <f t="array" ref="C1835">_xlfn.XLOOKUP($A1835&amp;$Q$3&amp;$R$3,Data[Index]&amp;Data[Valid Test, Can be used for conformity (Y/N)]&amp;Data[Cycle],Data[Test Name])</f>
        <v>#N/A</v>
      </c>
      <c r="D1835" s="167" t="e" cm="1">
        <f t="array" ref="D1835">_xlfn.XLOOKUP($A1835&amp;$Q$3&amp;$R$3,Data[Index]&amp;Data[Valid Test, Can be used for conformity (Y/N)]&amp;Data[Cycle],Data[Mileage (Miles)])</f>
        <v>#N/A</v>
      </c>
      <c r="E1835" s="130" t="e" cm="1">
        <f t="array" ref="E1835">_xlfn.XLOOKUP($A1835&amp;$Q$3&amp;$R$3,Data[Index]&amp;Data[Valid Test, Can be used for conformity (Y/N)]&amp;Data[Cycle],Data[Date])</f>
        <v>#N/A</v>
      </c>
      <c r="F1835" s="129" t="e" cm="1">
        <f t="array" ref="F1835">_xlfn.XLOOKUP($A1835&amp;$Q$3&amp;$R$3,Data[Index]&amp;Data[Valid Test, Can be used for conformity (Y/N)]&amp;Data[Cycle],Data[CO/km (mg)])</f>
        <v>#N/A</v>
      </c>
      <c r="G1835" s="129" t="e" cm="1">
        <f t="array" ref="G1835">_xlfn.XLOOKUP($A1835&amp;$Q$3,Data[Index]&amp;Data[Valid Test, Can be used for conformity (Y/N)],Data[CO2/km (g)])</f>
        <v>#N/A</v>
      </c>
      <c r="H1835" s="129" t="e" cm="1">
        <f t="array" ref="H1835">_xlfn.XLOOKUP($A1835&amp;$Q$3,Data[Index]&amp;Data[Valid Test, Can be used for conformity (Y/N)],Data[THC/km (mg)])</f>
        <v>#N/A</v>
      </c>
      <c r="I1835" s="129" t="e" cm="1">
        <f t="array" ref="I1835">_xlfn.XLOOKUP($A1835&amp;$Q$3,Data[Index]&amp;Data[Valid Test, Can be used for conformity (Y/N)],Data[NOx/km (mg)])</f>
        <v>#N/A</v>
      </c>
      <c r="J1835" s="129" t="e" cm="1">
        <f t="array" ref="J1835">_xlfn.XLOOKUP($A1835&amp;$Q$3,Data[Index]&amp;Data[Valid Test, Can be used for conformity (Y/N)],Data[THC + NOx/km (mg)])</f>
        <v>#N/A</v>
      </c>
      <c r="K1835" s="142" t="e" cm="1">
        <f t="array" ref="K1835">_xlfn.XLOOKUP($A1835&amp;$Q$3,Data[Index]&amp;Data[Valid Test, Can be used for conformity (Y/N)],Data[PN/km ('#)])</f>
        <v>#N/A</v>
      </c>
      <c r="L1835" s="129" t="e" cm="1">
        <f t="array" ref="L1835">_xlfn.XLOOKUP($A1835&amp;$Q$3,Data[Index]&amp;Data[Valid Test, Can be used for conformity (Y/N)],Data[PM/km (mg)])</f>
        <v>#N/A</v>
      </c>
      <c r="M1835" s="126" t="e" cm="1">
        <f t="array" ref="M1835">_xlfn.XLOOKUP($A1835&amp;$Q$3,Data[Index]&amp;Data[Valid Test, Can be used for conformity (Y/N)],Data[CH4 (mg/km)])</f>
        <v>#N/A</v>
      </c>
      <c r="N1835" s="126" t="e" cm="1">
        <f t="array" ref="N1835">_xlfn.XLOOKUP($A1835&amp;$Q$3,Data[Index]&amp;Data[Valid Test, Can be used for conformity (Y/N)],Data[N20 (mg/km)])</f>
        <v>#N/A</v>
      </c>
      <c r="O1835" s="129" t="e" cm="1">
        <f t="array" ref="O1835">_xlfn.XLOOKUP($A1835&amp;$Q$3,Data[Index]&amp;Data[Valid Test, Can be used for conformity (Y/N)],Data[l/100km])</f>
        <v>#N/A</v>
      </c>
      <c r="P1835" s="138" t="e">
        <f>_xlfn.XLOOKUP($A1835,Data[Index],Data[Comments])</f>
        <v>#N/A</v>
      </c>
    </row>
    <row r="1836" spans="1:16" x14ac:dyDescent="0.2">
      <c r="A1836" s="129"/>
      <c r="B1836" s="129"/>
      <c r="C1836" s="129" t="e" cm="1">
        <f t="array" ref="C1836">_xlfn.XLOOKUP($A1836&amp;$Q$3&amp;$R$3,Data[Index]&amp;Data[Valid Test, Can be used for conformity (Y/N)]&amp;Data[Cycle],Data[Test Name])</f>
        <v>#N/A</v>
      </c>
      <c r="D1836" s="167" t="e" cm="1">
        <f t="array" ref="D1836">_xlfn.XLOOKUP($A1836&amp;$Q$3&amp;$R$3,Data[Index]&amp;Data[Valid Test, Can be used for conformity (Y/N)]&amp;Data[Cycle],Data[Mileage (Miles)])</f>
        <v>#N/A</v>
      </c>
      <c r="E1836" s="130" t="e" cm="1">
        <f t="array" ref="E1836">_xlfn.XLOOKUP($A1836&amp;$Q$3&amp;$R$3,Data[Index]&amp;Data[Valid Test, Can be used for conformity (Y/N)]&amp;Data[Cycle],Data[Date])</f>
        <v>#N/A</v>
      </c>
      <c r="F1836" s="129" t="e" cm="1">
        <f t="array" ref="F1836">_xlfn.XLOOKUP($A1836&amp;$Q$3&amp;$R$3,Data[Index]&amp;Data[Valid Test, Can be used for conformity (Y/N)]&amp;Data[Cycle],Data[CO/km (mg)])</f>
        <v>#N/A</v>
      </c>
      <c r="G1836" s="129" t="e" cm="1">
        <f t="array" ref="G1836">_xlfn.XLOOKUP($A1836&amp;$Q$3,Data[Index]&amp;Data[Valid Test, Can be used for conformity (Y/N)],Data[CO2/km (g)])</f>
        <v>#N/A</v>
      </c>
      <c r="H1836" s="129" t="e" cm="1">
        <f t="array" ref="H1836">_xlfn.XLOOKUP($A1836&amp;$Q$3,Data[Index]&amp;Data[Valid Test, Can be used for conformity (Y/N)],Data[THC/km (mg)])</f>
        <v>#N/A</v>
      </c>
      <c r="I1836" s="129" t="e" cm="1">
        <f t="array" ref="I1836">_xlfn.XLOOKUP($A1836&amp;$Q$3,Data[Index]&amp;Data[Valid Test, Can be used for conformity (Y/N)],Data[NOx/km (mg)])</f>
        <v>#N/A</v>
      </c>
      <c r="J1836" s="129" t="e" cm="1">
        <f t="array" ref="J1836">_xlfn.XLOOKUP($A1836&amp;$Q$3,Data[Index]&amp;Data[Valid Test, Can be used for conformity (Y/N)],Data[THC + NOx/km (mg)])</f>
        <v>#N/A</v>
      </c>
      <c r="K1836" s="142" t="e" cm="1">
        <f t="array" ref="K1836">_xlfn.XLOOKUP($A1836&amp;$Q$3,Data[Index]&amp;Data[Valid Test, Can be used for conformity (Y/N)],Data[PN/km ('#)])</f>
        <v>#N/A</v>
      </c>
      <c r="L1836" s="129" t="e" cm="1">
        <f t="array" ref="L1836">_xlfn.XLOOKUP($A1836&amp;$Q$3,Data[Index]&amp;Data[Valid Test, Can be used for conformity (Y/N)],Data[PM/km (mg)])</f>
        <v>#N/A</v>
      </c>
      <c r="M1836" s="126" t="e" cm="1">
        <f t="array" ref="M1836">_xlfn.XLOOKUP($A1836&amp;$Q$3,Data[Index]&amp;Data[Valid Test, Can be used for conformity (Y/N)],Data[CH4 (mg/km)])</f>
        <v>#N/A</v>
      </c>
      <c r="N1836" s="126" t="e" cm="1">
        <f t="array" ref="N1836">_xlfn.XLOOKUP($A1836&amp;$Q$3,Data[Index]&amp;Data[Valid Test, Can be used for conformity (Y/N)],Data[N20 (mg/km)])</f>
        <v>#N/A</v>
      </c>
      <c r="O1836" s="129" t="e" cm="1">
        <f t="array" ref="O1836">_xlfn.XLOOKUP($A1836&amp;$Q$3,Data[Index]&amp;Data[Valid Test, Can be used for conformity (Y/N)],Data[l/100km])</f>
        <v>#N/A</v>
      </c>
      <c r="P1836" s="138">
        <f>_xlfn.XLOOKUP($A1836,Data[Index],Data[Comments])</f>
        <v>0</v>
      </c>
    </row>
    <row r="1837" spans="1:16" x14ac:dyDescent="0.2">
      <c r="A1837" s="129"/>
      <c r="B1837" s="129"/>
      <c r="C1837" s="129" t="e" cm="1">
        <f t="array" ref="C1837">_xlfn.XLOOKUP($A1837&amp;$Q$3&amp;$R$3,Data[Index]&amp;Data[Valid Test, Can be used for conformity (Y/N)]&amp;Data[Cycle],Data[Test Name])</f>
        <v>#N/A</v>
      </c>
      <c r="D1837" s="167" t="e" cm="1">
        <f t="array" ref="D1837">_xlfn.XLOOKUP($A1837&amp;$Q$3&amp;$R$3,Data[Index]&amp;Data[Valid Test, Can be used for conformity (Y/N)]&amp;Data[Cycle],Data[Mileage (Miles)])</f>
        <v>#N/A</v>
      </c>
      <c r="E1837" s="130" t="e" cm="1">
        <f t="array" ref="E1837">_xlfn.XLOOKUP($A1837&amp;$Q$3&amp;$R$3,Data[Index]&amp;Data[Valid Test, Can be used for conformity (Y/N)]&amp;Data[Cycle],Data[Date])</f>
        <v>#N/A</v>
      </c>
      <c r="F1837" s="129" t="e" cm="1">
        <f t="array" ref="F1837">_xlfn.XLOOKUP($A1837&amp;$Q$3&amp;$R$3,Data[Index]&amp;Data[Valid Test, Can be used for conformity (Y/N)]&amp;Data[Cycle],Data[CO/km (mg)])</f>
        <v>#N/A</v>
      </c>
      <c r="G1837" s="129" t="e" cm="1">
        <f t="array" ref="G1837">_xlfn.XLOOKUP($A1837&amp;$Q$3,Data[Index]&amp;Data[Valid Test, Can be used for conformity (Y/N)],Data[CO2/km (g)])</f>
        <v>#N/A</v>
      </c>
      <c r="H1837" s="129" t="e" cm="1">
        <f t="array" ref="H1837">_xlfn.XLOOKUP($A1837&amp;$Q$3,Data[Index]&amp;Data[Valid Test, Can be used for conformity (Y/N)],Data[THC/km (mg)])</f>
        <v>#N/A</v>
      </c>
      <c r="I1837" s="129" t="e" cm="1">
        <f t="array" ref="I1837">_xlfn.XLOOKUP($A1837&amp;$Q$3,Data[Index]&amp;Data[Valid Test, Can be used for conformity (Y/N)],Data[NOx/km (mg)])</f>
        <v>#N/A</v>
      </c>
      <c r="J1837" s="129" t="e" cm="1">
        <f t="array" ref="J1837">_xlfn.XLOOKUP($A1837&amp;$Q$3,Data[Index]&amp;Data[Valid Test, Can be used for conformity (Y/N)],Data[THC + NOx/km (mg)])</f>
        <v>#N/A</v>
      </c>
      <c r="K1837" s="142" t="e" cm="1">
        <f t="array" ref="K1837">_xlfn.XLOOKUP($A1837&amp;$Q$3,Data[Index]&amp;Data[Valid Test, Can be used for conformity (Y/N)],Data[PN/km ('#)])</f>
        <v>#N/A</v>
      </c>
      <c r="L1837" s="129" t="e" cm="1">
        <f t="array" ref="L1837">_xlfn.XLOOKUP($A1837&amp;$Q$3,Data[Index]&amp;Data[Valid Test, Can be used for conformity (Y/N)],Data[PM/km (mg)])</f>
        <v>#N/A</v>
      </c>
      <c r="M1837" s="126" t="e" cm="1">
        <f t="array" ref="M1837">_xlfn.XLOOKUP($A1837&amp;$Q$3,Data[Index]&amp;Data[Valid Test, Can be used for conformity (Y/N)],Data[CH4 (mg/km)])</f>
        <v>#N/A</v>
      </c>
      <c r="N1837" s="126" t="e" cm="1">
        <f t="array" ref="N1837">_xlfn.XLOOKUP($A1837&amp;$Q$3,Data[Index]&amp;Data[Valid Test, Can be used for conformity (Y/N)],Data[N20 (mg/km)])</f>
        <v>#N/A</v>
      </c>
      <c r="O1837" s="129" t="e" cm="1">
        <f t="array" ref="O1837">_xlfn.XLOOKUP($A1837&amp;$Q$3,Data[Index]&amp;Data[Valid Test, Can be used for conformity (Y/N)],Data[l/100km])</f>
        <v>#N/A</v>
      </c>
      <c r="P1837" s="138">
        <f>_xlfn.XLOOKUP($A1837,Data[Index],Data[Comments])</f>
        <v>0</v>
      </c>
    </row>
    <row r="1838" spans="1:16" x14ac:dyDescent="0.2">
      <c r="A1838" s="129"/>
      <c r="B1838" s="129"/>
      <c r="C1838" s="129" t="e" cm="1">
        <f t="array" ref="C1838">_xlfn.XLOOKUP($A1838&amp;$Q$3&amp;$R$3,Data[Index]&amp;Data[Valid Test, Can be used for conformity (Y/N)]&amp;Data[Cycle],Data[Test Name])</f>
        <v>#N/A</v>
      </c>
      <c r="D1838" s="167" t="e" cm="1">
        <f t="array" ref="D1838">_xlfn.XLOOKUP($A1838&amp;$Q$3&amp;$R$3,Data[Index]&amp;Data[Valid Test, Can be used for conformity (Y/N)]&amp;Data[Cycle],Data[Mileage (Miles)])</f>
        <v>#N/A</v>
      </c>
      <c r="E1838" s="130" t="e" cm="1">
        <f t="array" ref="E1838">_xlfn.XLOOKUP($A1838&amp;$Q$3&amp;$R$3,Data[Index]&amp;Data[Valid Test, Can be used for conformity (Y/N)]&amp;Data[Cycle],Data[Date])</f>
        <v>#N/A</v>
      </c>
      <c r="F1838" s="129" t="e" cm="1">
        <f t="array" ref="F1838">_xlfn.XLOOKUP($A1838&amp;$Q$3&amp;$R$3,Data[Index]&amp;Data[Valid Test, Can be used for conformity (Y/N)]&amp;Data[Cycle],Data[CO/km (mg)])</f>
        <v>#N/A</v>
      </c>
      <c r="G1838" s="129" t="e" cm="1">
        <f t="array" ref="G1838">_xlfn.XLOOKUP($A1838&amp;$Q$3,Data[Index]&amp;Data[Valid Test, Can be used for conformity (Y/N)],Data[CO2/km (g)])</f>
        <v>#N/A</v>
      </c>
      <c r="H1838" s="129" t="e" cm="1">
        <f t="array" ref="H1838">_xlfn.XLOOKUP($A1838&amp;$Q$3,Data[Index]&amp;Data[Valid Test, Can be used for conformity (Y/N)],Data[THC/km (mg)])</f>
        <v>#N/A</v>
      </c>
      <c r="I1838" s="129" t="e" cm="1">
        <f t="array" ref="I1838">_xlfn.XLOOKUP($A1838&amp;$Q$3,Data[Index]&amp;Data[Valid Test, Can be used for conformity (Y/N)],Data[NOx/km (mg)])</f>
        <v>#N/A</v>
      </c>
      <c r="J1838" s="129" t="e" cm="1">
        <f t="array" ref="J1838">_xlfn.XLOOKUP($A1838&amp;$Q$3,Data[Index]&amp;Data[Valid Test, Can be used for conformity (Y/N)],Data[THC + NOx/km (mg)])</f>
        <v>#N/A</v>
      </c>
      <c r="K1838" s="142" t="e" cm="1">
        <f t="array" ref="K1838">_xlfn.XLOOKUP($A1838&amp;$Q$3,Data[Index]&amp;Data[Valid Test, Can be used for conformity (Y/N)],Data[PN/km ('#)])</f>
        <v>#N/A</v>
      </c>
      <c r="L1838" s="129" t="e" cm="1">
        <f t="array" ref="L1838">_xlfn.XLOOKUP($A1838&amp;$Q$3,Data[Index]&amp;Data[Valid Test, Can be used for conformity (Y/N)],Data[PM/km (mg)])</f>
        <v>#N/A</v>
      </c>
      <c r="M1838" s="126" t="e" cm="1">
        <f t="array" ref="M1838">_xlfn.XLOOKUP($A1838&amp;$Q$3,Data[Index]&amp;Data[Valid Test, Can be used for conformity (Y/N)],Data[CH4 (mg/km)])</f>
        <v>#N/A</v>
      </c>
      <c r="N1838" s="126" t="e" cm="1">
        <f t="array" ref="N1838">_xlfn.XLOOKUP($A1838&amp;$Q$3,Data[Index]&amp;Data[Valid Test, Can be used for conformity (Y/N)],Data[N20 (mg/km)])</f>
        <v>#N/A</v>
      </c>
      <c r="O1838" s="129" t="e" cm="1">
        <f t="array" ref="O1838">_xlfn.XLOOKUP($A1838&amp;$Q$3,Data[Index]&amp;Data[Valid Test, Can be used for conformity (Y/N)],Data[l/100km])</f>
        <v>#N/A</v>
      </c>
      <c r="P1838" s="138" t="e">
        <f>_xlfn.XLOOKUP($A1838,Data[Index],Data[Comments])</f>
        <v>#N/A</v>
      </c>
    </row>
    <row r="1839" spans="1:16" x14ac:dyDescent="0.2">
      <c r="A1839" s="129"/>
      <c r="B1839" s="129"/>
      <c r="C1839" s="129" t="e" cm="1">
        <f t="array" ref="C1839">_xlfn.XLOOKUP($A1839&amp;$Q$3&amp;$R$3,Data[Index]&amp;Data[Valid Test, Can be used for conformity (Y/N)]&amp;Data[Cycle],Data[Test Name])</f>
        <v>#N/A</v>
      </c>
      <c r="D1839" s="167" t="e" cm="1">
        <f t="array" ref="D1839">_xlfn.XLOOKUP($A1839&amp;$Q$3&amp;$R$3,Data[Index]&amp;Data[Valid Test, Can be used for conformity (Y/N)]&amp;Data[Cycle],Data[Mileage (Miles)])</f>
        <v>#N/A</v>
      </c>
      <c r="E1839" s="130" t="e" cm="1">
        <f t="array" ref="E1839">_xlfn.XLOOKUP($A1839&amp;$Q$3&amp;$R$3,Data[Index]&amp;Data[Valid Test, Can be used for conformity (Y/N)]&amp;Data[Cycle],Data[Date])</f>
        <v>#N/A</v>
      </c>
      <c r="F1839" s="129" t="e" cm="1">
        <f t="array" ref="F1839">_xlfn.XLOOKUP($A1839&amp;$Q$3&amp;$R$3,Data[Index]&amp;Data[Valid Test, Can be used for conformity (Y/N)]&amp;Data[Cycle],Data[CO/km (mg)])</f>
        <v>#N/A</v>
      </c>
      <c r="G1839" s="129" t="e" cm="1">
        <f t="array" ref="G1839">_xlfn.XLOOKUP($A1839&amp;$Q$3,Data[Index]&amp;Data[Valid Test, Can be used for conformity (Y/N)],Data[CO2/km (g)])</f>
        <v>#N/A</v>
      </c>
      <c r="H1839" s="129" t="e" cm="1">
        <f t="array" ref="H1839">_xlfn.XLOOKUP($A1839&amp;$Q$3,Data[Index]&amp;Data[Valid Test, Can be used for conformity (Y/N)],Data[THC/km (mg)])</f>
        <v>#N/A</v>
      </c>
      <c r="I1839" s="129" t="e" cm="1">
        <f t="array" ref="I1839">_xlfn.XLOOKUP($A1839&amp;$Q$3,Data[Index]&amp;Data[Valid Test, Can be used for conformity (Y/N)],Data[NOx/km (mg)])</f>
        <v>#N/A</v>
      </c>
      <c r="J1839" s="129" t="e" cm="1">
        <f t="array" ref="J1839">_xlfn.XLOOKUP($A1839&amp;$Q$3,Data[Index]&amp;Data[Valid Test, Can be used for conformity (Y/N)],Data[THC + NOx/km (mg)])</f>
        <v>#N/A</v>
      </c>
      <c r="K1839" s="142" t="e" cm="1">
        <f t="array" ref="K1839">_xlfn.XLOOKUP($A1839&amp;$Q$3,Data[Index]&amp;Data[Valid Test, Can be used for conformity (Y/N)],Data[PN/km ('#)])</f>
        <v>#N/A</v>
      </c>
      <c r="L1839" s="129" t="e" cm="1">
        <f t="array" ref="L1839">_xlfn.XLOOKUP($A1839&amp;$Q$3,Data[Index]&amp;Data[Valid Test, Can be used for conformity (Y/N)],Data[PM/km (mg)])</f>
        <v>#N/A</v>
      </c>
      <c r="M1839" s="126" t="e" cm="1">
        <f t="array" ref="M1839">_xlfn.XLOOKUP($A1839&amp;$Q$3,Data[Index]&amp;Data[Valid Test, Can be used for conformity (Y/N)],Data[CH4 (mg/km)])</f>
        <v>#N/A</v>
      </c>
      <c r="N1839" s="126" t="e" cm="1">
        <f t="array" ref="N1839">_xlfn.XLOOKUP($A1839&amp;$Q$3,Data[Index]&amp;Data[Valid Test, Can be used for conformity (Y/N)],Data[N20 (mg/km)])</f>
        <v>#N/A</v>
      </c>
      <c r="O1839" s="129" t="e" cm="1">
        <f t="array" ref="O1839">_xlfn.XLOOKUP($A1839&amp;$Q$3,Data[Index]&amp;Data[Valid Test, Can be used for conformity (Y/N)],Data[l/100km])</f>
        <v>#N/A</v>
      </c>
      <c r="P1839" s="138" t="e">
        <f>_xlfn.XLOOKUP($A1839,Data[Index],Data[Comments])</f>
        <v>#N/A</v>
      </c>
    </row>
    <row r="1840" spans="1:16" x14ac:dyDescent="0.2">
      <c r="A1840" s="129"/>
      <c r="B1840" s="129"/>
      <c r="C1840" s="129" t="e" cm="1">
        <f t="array" ref="C1840">_xlfn.XLOOKUP($A1840&amp;$Q$3&amp;$R$3,Data[Index]&amp;Data[Valid Test, Can be used for conformity (Y/N)]&amp;Data[Cycle],Data[Test Name])</f>
        <v>#N/A</v>
      </c>
      <c r="D1840" s="167" t="e" cm="1">
        <f t="array" ref="D1840">_xlfn.XLOOKUP($A1840&amp;$Q$3&amp;$R$3,Data[Index]&amp;Data[Valid Test, Can be used for conformity (Y/N)]&amp;Data[Cycle],Data[Mileage (Miles)])</f>
        <v>#N/A</v>
      </c>
      <c r="E1840" s="130" t="e" cm="1">
        <f t="array" ref="E1840">_xlfn.XLOOKUP($A1840&amp;$Q$3&amp;$R$3,Data[Index]&amp;Data[Valid Test, Can be used for conformity (Y/N)]&amp;Data[Cycle],Data[Date])</f>
        <v>#N/A</v>
      </c>
      <c r="F1840" s="129" t="e" cm="1">
        <f t="array" ref="F1840">_xlfn.XLOOKUP($A1840&amp;$Q$3&amp;$R$3,Data[Index]&amp;Data[Valid Test, Can be used for conformity (Y/N)]&amp;Data[Cycle],Data[CO/km (mg)])</f>
        <v>#N/A</v>
      </c>
      <c r="G1840" s="129" t="e" cm="1">
        <f t="array" ref="G1840">_xlfn.XLOOKUP($A1840&amp;$Q$3,Data[Index]&amp;Data[Valid Test, Can be used for conformity (Y/N)],Data[CO2/km (g)])</f>
        <v>#N/A</v>
      </c>
      <c r="H1840" s="129" t="e" cm="1">
        <f t="array" ref="H1840">_xlfn.XLOOKUP($A1840&amp;$Q$3,Data[Index]&amp;Data[Valid Test, Can be used for conformity (Y/N)],Data[THC/km (mg)])</f>
        <v>#N/A</v>
      </c>
      <c r="I1840" s="129" t="e" cm="1">
        <f t="array" ref="I1840">_xlfn.XLOOKUP($A1840&amp;$Q$3,Data[Index]&amp;Data[Valid Test, Can be used for conformity (Y/N)],Data[NOx/km (mg)])</f>
        <v>#N/A</v>
      </c>
      <c r="J1840" s="129" t="e" cm="1">
        <f t="array" ref="J1840">_xlfn.XLOOKUP($A1840&amp;$Q$3,Data[Index]&amp;Data[Valid Test, Can be used for conformity (Y/N)],Data[THC + NOx/km (mg)])</f>
        <v>#N/A</v>
      </c>
      <c r="K1840" s="142" t="e" cm="1">
        <f t="array" ref="K1840">_xlfn.XLOOKUP($A1840&amp;$Q$3,Data[Index]&amp;Data[Valid Test, Can be used for conformity (Y/N)],Data[PN/km ('#)])</f>
        <v>#N/A</v>
      </c>
      <c r="L1840" s="129" t="e" cm="1">
        <f t="array" ref="L1840">_xlfn.XLOOKUP($A1840&amp;$Q$3,Data[Index]&amp;Data[Valid Test, Can be used for conformity (Y/N)],Data[PM/km (mg)])</f>
        <v>#N/A</v>
      </c>
      <c r="M1840" s="126" t="e" cm="1">
        <f t="array" ref="M1840">_xlfn.XLOOKUP($A1840&amp;$Q$3,Data[Index]&amp;Data[Valid Test, Can be used for conformity (Y/N)],Data[CH4 (mg/km)])</f>
        <v>#N/A</v>
      </c>
      <c r="N1840" s="126" t="e" cm="1">
        <f t="array" ref="N1840">_xlfn.XLOOKUP($A1840&amp;$Q$3,Data[Index]&amp;Data[Valid Test, Can be used for conformity (Y/N)],Data[N20 (mg/km)])</f>
        <v>#N/A</v>
      </c>
      <c r="O1840" s="129" t="e" cm="1">
        <f t="array" ref="O1840">_xlfn.XLOOKUP($A1840&amp;$Q$3,Data[Index]&amp;Data[Valid Test, Can be used for conformity (Y/N)],Data[l/100km])</f>
        <v>#N/A</v>
      </c>
      <c r="P1840" s="138" t="e">
        <f>_xlfn.XLOOKUP($A1840,Data[Index],Data[Comments])</f>
        <v>#N/A</v>
      </c>
    </row>
    <row r="1841" spans="1:16" x14ac:dyDescent="0.2">
      <c r="A1841" s="129"/>
      <c r="B1841" s="129"/>
      <c r="C1841" s="129" t="e" cm="1">
        <f t="array" ref="C1841">_xlfn.XLOOKUP($A1841&amp;$Q$3&amp;$R$3,Data[Index]&amp;Data[Valid Test, Can be used for conformity (Y/N)]&amp;Data[Cycle],Data[Test Name])</f>
        <v>#N/A</v>
      </c>
      <c r="D1841" s="167" t="e" cm="1">
        <f t="array" ref="D1841">_xlfn.XLOOKUP($A1841&amp;$Q$3&amp;$R$3,Data[Index]&amp;Data[Valid Test, Can be used for conformity (Y/N)]&amp;Data[Cycle],Data[Mileage (Miles)])</f>
        <v>#N/A</v>
      </c>
      <c r="E1841" s="130" t="e" cm="1">
        <f t="array" ref="E1841">_xlfn.XLOOKUP($A1841&amp;$Q$3&amp;$R$3,Data[Index]&amp;Data[Valid Test, Can be used for conformity (Y/N)]&amp;Data[Cycle],Data[Date])</f>
        <v>#N/A</v>
      </c>
      <c r="F1841" s="129" t="e" cm="1">
        <f t="array" ref="F1841">_xlfn.XLOOKUP($A1841&amp;$Q$3&amp;$R$3,Data[Index]&amp;Data[Valid Test, Can be used for conformity (Y/N)]&amp;Data[Cycle],Data[CO/km (mg)])</f>
        <v>#N/A</v>
      </c>
      <c r="G1841" s="129" t="e" cm="1">
        <f t="array" ref="G1841">_xlfn.XLOOKUP($A1841&amp;$Q$3,Data[Index]&amp;Data[Valid Test, Can be used for conformity (Y/N)],Data[CO2/km (g)])</f>
        <v>#N/A</v>
      </c>
      <c r="H1841" s="129" t="e" cm="1">
        <f t="array" ref="H1841">_xlfn.XLOOKUP($A1841&amp;$Q$3,Data[Index]&amp;Data[Valid Test, Can be used for conformity (Y/N)],Data[THC/km (mg)])</f>
        <v>#N/A</v>
      </c>
      <c r="I1841" s="129" t="e" cm="1">
        <f t="array" ref="I1841">_xlfn.XLOOKUP($A1841&amp;$Q$3,Data[Index]&amp;Data[Valid Test, Can be used for conformity (Y/N)],Data[NOx/km (mg)])</f>
        <v>#N/A</v>
      </c>
      <c r="J1841" s="129" t="e" cm="1">
        <f t="array" ref="J1841">_xlfn.XLOOKUP($A1841&amp;$Q$3,Data[Index]&amp;Data[Valid Test, Can be used for conformity (Y/N)],Data[THC + NOx/km (mg)])</f>
        <v>#N/A</v>
      </c>
      <c r="K1841" s="142" t="e" cm="1">
        <f t="array" ref="K1841">_xlfn.XLOOKUP($A1841&amp;$Q$3,Data[Index]&amp;Data[Valid Test, Can be used for conformity (Y/N)],Data[PN/km ('#)])</f>
        <v>#N/A</v>
      </c>
      <c r="L1841" s="129" t="e" cm="1">
        <f t="array" ref="L1841">_xlfn.XLOOKUP($A1841&amp;$Q$3,Data[Index]&amp;Data[Valid Test, Can be used for conformity (Y/N)],Data[PM/km (mg)])</f>
        <v>#N/A</v>
      </c>
      <c r="M1841" s="126" t="e" cm="1">
        <f t="array" ref="M1841">_xlfn.XLOOKUP($A1841&amp;$Q$3,Data[Index]&amp;Data[Valid Test, Can be used for conformity (Y/N)],Data[CH4 (mg/km)])</f>
        <v>#N/A</v>
      </c>
      <c r="N1841" s="126" t="e" cm="1">
        <f t="array" ref="N1841">_xlfn.XLOOKUP($A1841&amp;$Q$3,Data[Index]&amp;Data[Valid Test, Can be used for conformity (Y/N)],Data[N20 (mg/km)])</f>
        <v>#N/A</v>
      </c>
      <c r="O1841" s="129" t="e" cm="1">
        <f t="array" ref="O1841">_xlfn.XLOOKUP($A1841&amp;$Q$3,Data[Index]&amp;Data[Valid Test, Can be used for conformity (Y/N)],Data[l/100km])</f>
        <v>#N/A</v>
      </c>
      <c r="P1841" s="138">
        <f>_xlfn.XLOOKUP($A1841,Data[Index],Data[Comments])</f>
        <v>0</v>
      </c>
    </row>
    <row r="1842" spans="1:16" x14ac:dyDescent="0.2">
      <c r="A1842" s="129"/>
      <c r="B1842" s="129"/>
      <c r="C1842" s="129" t="e" cm="1">
        <f t="array" ref="C1842">_xlfn.XLOOKUP($A1842&amp;$Q$3&amp;$R$3,Data[Index]&amp;Data[Valid Test, Can be used for conformity (Y/N)]&amp;Data[Cycle],Data[Test Name])</f>
        <v>#N/A</v>
      </c>
      <c r="D1842" s="167" t="e" cm="1">
        <f t="array" ref="D1842">_xlfn.XLOOKUP($A1842&amp;$Q$3&amp;$R$3,Data[Index]&amp;Data[Valid Test, Can be used for conformity (Y/N)]&amp;Data[Cycle],Data[Mileage (Miles)])</f>
        <v>#N/A</v>
      </c>
      <c r="E1842" s="130" t="e" cm="1">
        <f t="array" ref="E1842">_xlfn.XLOOKUP($A1842&amp;$Q$3&amp;$R$3,Data[Index]&amp;Data[Valid Test, Can be used for conformity (Y/N)]&amp;Data[Cycle],Data[Date])</f>
        <v>#N/A</v>
      </c>
      <c r="F1842" s="129" t="e" cm="1">
        <f t="array" ref="F1842">_xlfn.XLOOKUP($A1842&amp;$Q$3&amp;$R$3,Data[Index]&amp;Data[Valid Test, Can be used for conformity (Y/N)]&amp;Data[Cycle],Data[CO/km (mg)])</f>
        <v>#N/A</v>
      </c>
      <c r="G1842" s="129" t="e" cm="1">
        <f t="array" ref="G1842">_xlfn.XLOOKUP($A1842&amp;$Q$3,Data[Index]&amp;Data[Valid Test, Can be used for conformity (Y/N)],Data[CO2/km (g)])</f>
        <v>#N/A</v>
      </c>
      <c r="H1842" s="129" t="e" cm="1">
        <f t="array" ref="H1842">_xlfn.XLOOKUP($A1842&amp;$Q$3,Data[Index]&amp;Data[Valid Test, Can be used for conformity (Y/N)],Data[THC/km (mg)])</f>
        <v>#N/A</v>
      </c>
      <c r="I1842" s="129" t="e" cm="1">
        <f t="array" ref="I1842">_xlfn.XLOOKUP($A1842&amp;$Q$3,Data[Index]&amp;Data[Valid Test, Can be used for conformity (Y/N)],Data[NOx/km (mg)])</f>
        <v>#N/A</v>
      </c>
      <c r="J1842" s="129" t="e" cm="1">
        <f t="array" ref="J1842">_xlfn.XLOOKUP($A1842&amp;$Q$3,Data[Index]&amp;Data[Valid Test, Can be used for conformity (Y/N)],Data[THC + NOx/km (mg)])</f>
        <v>#N/A</v>
      </c>
      <c r="K1842" s="142" t="e" cm="1">
        <f t="array" ref="K1842">_xlfn.XLOOKUP($A1842&amp;$Q$3,Data[Index]&amp;Data[Valid Test, Can be used for conformity (Y/N)],Data[PN/km ('#)])</f>
        <v>#N/A</v>
      </c>
      <c r="L1842" s="129" t="e" cm="1">
        <f t="array" ref="L1842">_xlfn.XLOOKUP($A1842&amp;$Q$3,Data[Index]&amp;Data[Valid Test, Can be used for conformity (Y/N)],Data[PM/km (mg)])</f>
        <v>#N/A</v>
      </c>
      <c r="M1842" s="126" t="e" cm="1">
        <f t="array" ref="M1842">_xlfn.XLOOKUP($A1842&amp;$Q$3,Data[Index]&amp;Data[Valid Test, Can be used for conformity (Y/N)],Data[CH4 (mg/km)])</f>
        <v>#N/A</v>
      </c>
      <c r="N1842" s="126" t="e" cm="1">
        <f t="array" ref="N1842">_xlfn.XLOOKUP($A1842&amp;$Q$3,Data[Index]&amp;Data[Valid Test, Can be used for conformity (Y/N)],Data[N20 (mg/km)])</f>
        <v>#N/A</v>
      </c>
      <c r="O1842" s="129" t="e" cm="1">
        <f t="array" ref="O1842">_xlfn.XLOOKUP($A1842&amp;$Q$3,Data[Index]&amp;Data[Valid Test, Can be used for conformity (Y/N)],Data[l/100km])</f>
        <v>#N/A</v>
      </c>
      <c r="P1842" s="138">
        <f>_xlfn.XLOOKUP($A1842,Data[Index],Data[Comments])</f>
        <v>0</v>
      </c>
    </row>
    <row r="1843" spans="1:16" x14ac:dyDescent="0.2">
      <c r="A1843" s="129"/>
      <c r="B1843" s="129"/>
      <c r="C1843" s="129" t="e" cm="1">
        <f t="array" ref="C1843">_xlfn.XLOOKUP($A1843&amp;$Q$3&amp;$R$3,Data[Index]&amp;Data[Valid Test, Can be used for conformity (Y/N)]&amp;Data[Cycle],Data[Test Name])</f>
        <v>#N/A</v>
      </c>
      <c r="D1843" s="167" t="e" cm="1">
        <f t="array" ref="D1843">_xlfn.XLOOKUP($A1843&amp;$Q$3&amp;$R$3,Data[Index]&amp;Data[Valid Test, Can be used for conformity (Y/N)]&amp;Data[Cycle],Data[Mileage (Miles)])</f>
        <v>#N/A</v>
      </c>
      <c r="E1843" s="130" t="e" cm="1">
        <f t="array" ref="E1843">_xlfn.XLOOKUP($A1843&amp;$Q$3&amp;$R$3,Data[Index]&amp;Data[Valid Test, Can be used for conformity (Y/N)]&amp;Data[Cycle],Data[Date])</f>
        <v>#N/A</v>
      </c>
      <c r="F1843" s="129" t="e" cm="1">
        <f t="array" ref="F1843">_xlfn.XLOOKUP($A1843&amp;$Q$3&amp;$R$3,Data[Index]&amp;Data[Valid Test, Can be used for conformity (Y/N)]&amp;Data[Cycle],Data[CO/km (mg)])</f>
        <v>#N/A</v>
      </c>
      <c r="G1843" s="129" t="e" cm="1">
        <f t="array" ref="G1843">_xlfn.XLOOKUP($A1843&amp;$Q$3,Data[Index]&amp;Data[Valid Test, Can be used for conformity (Y/N)],Data[CO2/km (g)])</f>
        <v>#N/A</v>
      </c>
      <c r="H1843" s="129" t="e" cm="1">
        <f t="array" ref="H1843">_xlfn.XLOOKUP($A1843&amp;$Q$3,Data[Index]&amp;Data[Valid Test, Can be used for conformity (Y/N)],Data[THC/km (mg)])</f>
        <v>#N/A</v>
      </c>
      <c r="I1843" s="129" t="e" cm="1">
        <f t="array" ref="I1843">_xlfn.XLOOKUP($A1843&amp;$Q$3,Data[Index]&amp;Data[Valid Test, Can be used for conformity (Y/N)],Data[NOx/km (mg)])</f>
        <v>#N/A</v>
      </c>
      <c r="J1843" s="129" t="e" cm="1">
        <f t="array" ref="J1843">_xlfn.XLOOKUP($A1843&amp;$Q$3,Data[Index]&amp;Data[Valid Test, Can be used for conformity (Y/N)],Data[THC + NOx/km (mg)])</f>
        <v>#N/A</v>
      </c>
      <c r="K1843" s="142" t="e" cm="1">
        <f t="array" ref="K1843">_xlfn.XLOOKUP($A1843&amp;$Q$3,Data[Index]&amp;Data[Valid Test, Can be used for conformity (Y/N)],Data[PN/km ('#)])</f>
        <v>#N/A</v>
      </c>
      <c r="L1843" s="129" t="e" cm="1">
        <f t="array" ref="L1843">_xlfn.XLOOKUP($A1843&amp;$Q$3,Data[Index]&amp;Data[Valid Test, Can be used for conformity (Y/N)],Data[PM/km (mg)])</f>
        <v>#N/A</v>
      </c>
      <c r="M1843" s="126" t="e" cm="1">
        <f t="array" ref="M1843">_xlfn.XLOOKUP($A1843&amp;$Q$3,Data[Index]&amp;Data[Valid Test, Can be used for conformity (Y/N)],Data[CH4 (mg/km)])</f>
        <v>#N/A</v>
      </c>
      <c r="N1843" s="126" t="e" cm="1">
        <f t="array" ref="N1843">_xlfn.XLOOKUP($A1843&amp;$Q$3,Data[Index]&amp;Data[Valid Test, Can be used for conformity (Y/N)],Data[N20 (mg/km)])</f>
        <v>#N/A</v>
      </c>
      <c r="O1843" s="129" t="e" cm="1">
        <f t="array" ref="O1843">_xlfn.XLOOKUP($A1843&amp;$Q$3,Data[Index]&amp;Data[Valid Test, Can be used for conformity (Y/N)],Data[l/100km])</f>
        <v>#N/A</v>
      </c>
      <c r="P1843" s="138" t="e">
        <f>_xlfn.XLOOKUP($A1843,Data[Index],Data[Comments])</f>
        <v>#N/A</v>
      </c>
    </row>
    <row r="1844" spans="1:16" x14ac:dyDescent="0.2">
      <c r="A1844" s="129"/>
      <c r="B1844" s="129"/>
      <c r="C1844" s="129" t="e" cm="1">
        <f t="array" ref="C1844">_xlfn.XLOOKUP($A1844&amp;$Q$3&amp;$R$3,Data[Index]&amp;Data[Valid Test, Can be used for conformity (Y/N)]&amp;Data[Cycle],Data[Test Name])</f>
        <v>#N/A</v>
      </c>
      <c r="D1844" s="167" t="e" cm="1">
        <f t="array" ref="D1844">_xlfn.XLOOKUP($A1844&amp;$Q$3&amp;$R$3,Data[Index]&amp;Data[Valid Test, Can be used for conformity (Y/N)]&amp;Data[Cycle],Data[Mileage (Miles)])</f>
        <v>#N/A</v>
      </c>
      <c r="E1844" s="130" t="e" cm="1">
        <f t="array" ref="E1844">_xlfn.XLOOKUP($A1844&amp;$Q$3&amp;$R$3,Data[Index]&amp;Data[Valid Test, Can be used for conformity (Y/N)]&amp;Data[Cycle],Data[Date])</f>
        <v>#N/A</v>
      </c>
      <c r="F1844" s="129" t="e" cm="1">
        <f t="array" ref="F1844">_xlfn.XLOOKUP($A1844&amp;$Q$3&amp;$R$3,Data[Index]&amp;Data[Valid Test, Can be used for conformity (Y/N)]&amp;Data[Cycle],Data[CO/km (mg)])</f>
        <v>#N/A</v>
      </c>
      <c r="G1844" s="129" t="e" cm="1">
        <f t="array" ref="G1844">_xlfn.XLOOKUP($A1844&amp;$Q$3,Data[Index]&amp;Data[Valid Test, Can be used for conformity (Y/N)],Data[CO2/km (g)])</f>
        <v>#N/A</v>
      </c>
      <c r="H1844" s="129" t="e" cm="1">
        <f t="array" ref="H1844">_xlfn.XLOOKUP($A1844&amp;$Q$3,Data[Index]&amp;Data[Valid Test, Can be used for conformity (Y/N)],Data[THC/km (mg)])</f>
        <v>#N/A</v>
      </c>
      <c r="I1844" s="129" t="e" cm="1">
        <f t="array" ref="I1844">_xlfn.XLOOKUP($A1844&amp;$Q$3,Data[Index]&amp;Data[Valid Test, Can be used for conformity (Y/N)],Data[NOx/km (mg)])</f>
        <v>#N/A</v>
      </c>
      <c r="J1844" s="129" t="e" cm="1">
        <f t="array" ref="J1844">_xlfn.XLOOKUP($A1844&amp;$Q$3,Data[Index]&amp;Data[Valid Test, Can be used for conformity (Y/N)],Data[THC + NOx/km (mg)])</f>
        <v>#N/A</v>
      </c>
      <c r="K1844" s="142" t="e" cm="1">
        <f t="array" ref="K1844">_xlfn.XLOOKUP($A1844&amp;$Q$3,Data[Index]&amp;Data[Valid Test, Can be used for conformity (Y/N)],Data[PN/km ('#)])</f>
        <v>#N/A</v>
      </c>
      <c r="L1844" s="129" t="e" cm="1">
        <f t="array" ref="L1844">_xlfn.XLOOKUP($A1844&amp;$Q$3,Data[Index]&amp;Data[Valid Test, Can be used for conformity (Y/N)],Data[PM/km (mg)])</f>
        <v>#N/A</v>
      </c>
      <c r="M1844" s="126" t="e" cm="1">
        <f t="array" ref="M1844">_xlfn.XLOOKUP($A1844&amp;$Q$3,Data[Index]&amp;Data[Valid Test, Can be used for conformity (Y/N)],Data[CH4 (mg/km)])</f>
        <v>#N/A</v>
      </c>
      <c r="N1844" s="126" t="e" cm="1">
        <f t="array" ref="N1844">_xlfn.XLOOKUP($A1844&amp;$Q$3,Data[Index]&amp;Data[Valid Test, Can be used for conformity (Y/N)],Data[N20 (mg/km)])</f>
        <v>#N/A</v>
      </c>
      <c r="O1844" s="129" t="e" cm="1">
        <f t="array" ref="O1844">_xlfn.XLOOKUP($A1844&amp;$Q$3,Data[Index]&amp;Data[Valid Test, Can be used for conformity (Y/N)],Data[l/100km])</f>
        <v>#N/A</v>
      </c>
      <c r="P1844" s="138">
        <f>_xlfn.XLOOKUP($A1844,Data[Index],Data[Comments])</f>
        <v>0</v>
      </c>
    </row>
    <row r="1845" spans="1:16" x14ac:dyDescent="0.2">
      <c r="A1845" s="129"/>
      <c r="B1845" s="129"/>
      <c r="C1845" s="129" t="e" cm="1">
        <f t="array" ref="C1845">_xlfn.XLOOKUP($A1845&amp;$Q$3&amp;$R$3,Data[Index]&amp;Data[Valid Test, Can be used for conformity (Y/N)]&amp;Data[Cycle],Data[Test Name])</f>
        <v>#N/A</v>
      </c>
      <c r="D1845" s="167" t="e" cm="1">
        <f t="array" ref="D1845">_xlfn.XLOOKUP($A1845&amp;$Q$3&amp;$R$3,Data[Index]&amp;Data[Valid Test, Can be used for conformity (Y/N)]&amp;Data[Cycle],Data[Mileage (Miles)])</f>
        <v>#N/A</v>
      </c>
      <c r="E1845" s="130" t="e" cm="1">
        <f t="array" ref="E1845">_xlfn.XLOOKUP($A1845&amp;$Q$3&amp;$R$3,Data[Index]&amp;Data[Valid Test, Can be used for conformity (Y/N)]&amp;Data[Cycle],Data[Date])</f>
        <v>#N/A</v>
      </c>
      <c r="F1845" s="129" t="e" cm="1">
        <f t="array" ref="F1845">_xlfn.XLOOKUP($A1845&amp;$Q$3&amp;$R$3,Data[Index]&amp;Data[Valid Test, Can be used for conformity (Y/N)]&amp;Data[Cycle],Data[CO/km (mg)])</f>
        <v>#N/A</v>
      </c>
      <c r="G1845" s="129" t="e" cm="1">
        <f t="array" ref="G1845">_xlfn.XLOOKUP($A1845&amp;$Q$3,Data[Index]&amp;Data[Valid Test, Can be used for conformity (Y/N)],Data[CO2/km (g)])</f>
        <v>#N/A</v>
      </c>
      <c r="H1845" s="129" t="e" cm="1">
        <f t="array" ref="H1845">_xlfn.XLOOKUP($A1845&amp;$Q$3,Data[Index]&amp;Data[Valid Test, Can be used for conformity (Y/N)],Data[THC/km (mg)])</f>
        <v>#N/A</v>
      </c>
      <c r="I1845" s="129" t="e" cm="1">
        <f t="array" ref="I1845">_xlfn.XLOOKUP($A1845&amp;$Q$3,Data[Index]&amp;Data[Valid Test, Can be used for conformity (Y/N)],Data[NOx/km (mg)])</f>
        <v>#N/A</v>
      </c>
      <c r="J1845" s="129" t="e" cm="1">
        <f t="array" ref="J1845">_xlfn.XLOOKUP($A1845&amp;$Q$3,Data[Index]&amp;Data[Valid Test, Can be used for conformity (Y/N)],Data[THC + NOx/km (mg)])</f>
        <v>#N/A</v>
      </c>
      <c r="K1845" s="142" t="e" cm="1">
        <f t="array" ref="K1845">_xlfn.XLOOKUP($A1845&amp;$Q$3,Data[Index]&amp;Data[Valid Test, Can be used for conformity (Y/N)],Data[PN/km ('#)])</f>
        <v>#N/A</v>
      </c>
      <c r="L1845" s="129" t="e" cm="1">
        <f t="array" ref="L1845">_xlfn.XLOOKUP($A1845&amp;$Q$3,Data[Index]&amp;Data[Valid Test, Can be used for conformity (Y/N)],Data[PM/km (mg)])</f>
        <v>#N/A</v>
      </c>
      <c r="M1845" s="126" t="e" cm="1">
        <f t="array" ref="M1845">_xlfn.XLOOKUP($A1845&amp;$Q$3,Data[Index]&amp;Data[Valid Test, Can be used for conformity (Y/N)],Data[CH4 (mg/km)])</f>
        <v>#N/A</v>
      </c>
      <c r="N1845" s="126" t="e" cm="1">
        <f t="array" ref="N1845">_xlfn.XLOOKUP($A1845&amp;$Q$3,Data[Index]&amp;Data[Valid Test, Can be used for conformity (Y/N)],Data[N20 (mg/km)])</f>
        <v>#N/A</v>
      </c>
      <c r="O1845" s="129" t="e" cm="1">
        <f t="array" ref="O1845">_xlfn.XLOOKUP($A1845&amp;$Q$3,Data[Index]&amp;Data[Valid Test, Can be used for conformity (Y/N)],Data[l/100km])</f>
        <v>#N/A</v>
      </c>
      <c r="P1845" s="138">
        <f>_xlfn.XLOOKUP($A1845,Data[Index],Data[Comments])</f>
        <v>0</v>
      </c>
    </row>
    <row r="1846" spans="1:16" x14ac:dyDescent="0.2">
      <c r="A1846" s="129"/>
      <c r="B1846" s="129"/>
      <c r="C1846" s="129" t="e" cm="1">
        <f t="array" ref="C1846">_xlfn.XLOOKUP($A1846&amp;$Q$3&amp;$R$3,Data[Index]&amp;Data[Valid Test, Can be used for conformity (Y/N)]&amp;Data[Cycle],Data[Test Name])</f>
        <v>#N/A</v>
      </c>
      <c r="D1846" s="167" t="e" cm="1">
        <f t="array" ref="D1846">_xlfn.XLOOKUP($A1846&amp;$Q$3&amp;$R$3,Data[Index]&amp;Data[Valid Test, Can be used for conformity (Y/N)]&amp;Data[Cycle],Data[Mileage (Miles)])</f>
        <v>#N/A</v>
      </c>
      <c r="E1846" s="130" t="e" cm="1">
        <f t="array" ref="E1846">_xlfn.XLOOKUP($A1846&amp;$Q$3&amp;$R$3,Data[Index]&amp;Data[Valid Test, Can be used for conformity (Y/N)]&amp;Data[Cycle],Data[Date])</f>
        <v>#N/A</v>
      </c>
      <c r="F1846" s="129" t="e" cm="1">
        <f t="array" ref="F1846">_xlfn.XLOOKUP($A1846&amp;$Q$3&amp;$R$3,Data[Index]&amp;Data[Valid Test, Can be used for conformity (Y/N)]&amp;Data[Cycle],Data[CO/km (mg)])</f>
        <v>#N/A</v>
      </c>
      <c r="G1846" s="129" t="e" cm="1">
        <f t="array" ref="G1846">_xlfn.XLOOKUP($A1846&amp;$Q$3,Data[Index]&amp;Data[Valid Test, Can be used for conformity (Y/N)],Data[CO2/km (g)])</f>
        <v>#N/A</v>
      </c>
      <c r="H1846" s="129" t="e" cm="1">
        <f t="array" ref="H1846">_xlfn.XLOOKUP($A1846&amp;$Q$3,Data[Index]&amp;Data[Valid Test, Can be used for conformity (Y/N)],Data[THC/km (mg)])</f>
        <v>#N/A</v>
      </c>
      <c r="I1846" s="129" t="e" cm="1">
        <f t="array" ref="I1846">_xlfn.XLOOKUP($A1846&amp;$Q$3,Data[Index]&amp;Data[Valid Test, Can be used for conformity (Y/N)],Data[NOx/km (mg)])</f>
        <v>#N/A</v>
      </c>
      <c r="J1846" s="129" t="e" cm="1">
        <f t="array" ref="J1846">_xlfn.XLOOKUP($A1846&amp;$Q$3,Data[Index]&amp;Data[Valid Test, Can be used for conformity (Y/N)],Data[THC + NOx/km (mg)])</f>
        <v>#N/A</v>
      </c>
      <c r="K1846" s="142" t="e" cm="1">
        <f t="array" ref="K1846">_xlfn.XLOOKUP($A1846&amp;$Q$3,Data[Index]&amp;Data[Valid Test, Can be used for conformity (Y/N)],Data[PN/km ('#)])</f>
        <v>#N/A</v>
      </c>
      <c r="L1846" s="129" t="e" cm="1">
        <f t="array" ref="L1846">_xlfn.XLOOKUP($A1846&amp;$Q$3,Data[Index]&amp;Data[Valid Test, Can be used for conformity (Y/N)],Data[PM/km (mg)])</f>
        <v>#N/A</v>
      </c>
      <c r="M1846" s="126" t="e" cm="1">
        <f t="array" ref="M1846">_xlfn.XLOOKUP($A1846&amp;$Q$3,Data[Index]&amp;Data[Valid Test, Can be used for conformity (Y/N)],Data[CH4 (mg/km)])</f>
        <v>#N/A</v>
      </c>
      <c r="N1846" s="126" t="e" cm="1">
        <f t="array" ref="N1846">_xlfn.XLOOKUP($A1846&amp;$Q$3,Data[Index]&amp;Data[Valid Test, Can be used for conformity (Y/N)],Data[N20 (mg/km)])</f>
        <v>#N/A</v>
      </c>
      <c r="O1846" s="129" t="e" cm="1">
        <f t="array" ref="O1846">_xlfn.XLOOKUP($A1846&amp;$Q$3,Data[Index]&amp;Data[Valid Test, Can be used for conformity (Y/N)],Data[l/100km])</f>
        <v>#N/A</v>
      </c>
      <c r="P1846" s="138" t="e">
        <f>_xlfn.XLOOKUP($A1846,Data[Index],Data[Comments])</f>
        <v>#N/A</v>
      </c>
    </row>
    <row r="1847" spans="1:16" x14ac:dyDescent="0.2">
      <c r="A1847" s="129"/>
      <c r="B1847" s="129"/>
      <c r="C1847" s="129" t="e" cm="1">
        <f t="array" ref="C1847">_xlfn.XLOOKUP($A1847&amp;$Q$3&amp;$R$3,Data[Index]&amp;Data[Valid Test, Can be used for conformity (Y/N)]&amp;Data[Cycle],Data[Test Name])</f>
        <v>#N/A</v>
      </c>
      <c r="D1847" s="167" t="e" cm="1">
        <f t="array" ref="D1847">_xlfn.XLOOKUP($A1847&amp;$Q$3&amp;$R$3,Data[Index]&amp;Data[Valid Test, Can be used for conformity (Y/N)]&amp;Data[Cycle],Data[Mileage (Miles)])</f>
        <v>#N/A</v>
      </c>
      <c r="E1847" s="130" t="e" cm="1">
        <f t="array" ref="E1847">_xlfn.XLOOKUP($A1847&amp;$Q$3&amp;$R$3,Data[Index]&amp;Data[Valid Test, Can be used for conformity (Y/N)]&amp;Data[Cycle],Data[Date])</f>
        <v>#N/A</v>
      </c>
      <c r="F1847" s="129" t="e" cm="1">
        <f t="array" ref="F1847">_xlfn.XLOOKUP($A1847&amp;$Q$3&amp;$R$3,Data[Index]&amp;Data[Valid Test, Can be used for conformity (Y/N)]&amp;Data[Cycle],Data[CO/km (mg)])</f>
        <v>#N/A</v>
      </c>
      <c r="G1847" s="129" t="e" cm="1">
        <f t="array" ref="G1847">_xlfn.XLOOKUP($A1847&amp;$Q$3,Data[Index]&amp;Data[Valid Test, Can be used for conformity (Y/N)],Data[CO2/km (g)])</f>
        <v>#N/A</v>
      </c>
      <c r="H1847" s="129" t="e" cm="1">
        <f t="array" ref="H1847">_xlfn.XLOOKUP($A1847&amp;$Q$3,Data[Index]&amp;Data[Valid Test, Can be used for conformity (Y/N)],Data[THC/km (mg)])</f>
        <v>#N/A</v>
      </c>
      <c r="I1847" s="129" t="e" cm="1">
        <f t="array" ref="I1847">_xlfn.XLOOKUP($A1847&amp;$Q$3,Data[Index]&amp;Data[Valid Test, Can be used for conformity (Y/N)],Data[NOx/km (mg)])</f>
        <v>#N/A</v>
      </c>
      <c r="J1847" s="129" t="e" cm="1">
        <f t="array" ref="J1847">_xlfn.XLOOKUP($A1847&amp;$Q$3,Data[Index]&amp;Data[Valid Test, Can be used for conformity (Y/N)],Data[THC + NOx/km (mg)])</f>
        <v>#N/A</v>
      </c>
      <c r="K1847" s="142" t="e" cm="1">
        <f t="array" ref="K1847">_xlfn.XLOOKUP($A1847&amp;$Q$3,Data[Index]&amp;Data[Valid Test, Can be used for conformity (Y/N)],Data[PN/km ('#)])</f>
        <v>#N/A</v>
      </c>
      <c r="L1847" s="129" t="e" cm="1">
        <f t="array" ref="L1847">_xlfn.XLOOKUP($A1847&amp;$Q$3,Data[Index]&amp;Data[Valid Test, Can be used for conformity (Y/N)],Data[PM/km (mg)])</f>
        <v>#N/A</v>
      </c>
      <c r="M1847" s="126" t="e" cm="1">
        <f t="array" ref="M1847">_xlfn.XLOOKUP($A1847&amp;$Q$3,Data[Index]&amp;Data[Valid Test, Can be used for conformity (Y/N)],Data[CH4 (mg/km)])</f>
        <v>#N/A</v>
      </c>
      <c r="N1847" s="126" t="e" cm="1">
        <f t="array" ref="N1847">_xlfn.XLOOKUP($A1847&amp;$Q$3,Data[Index]&amp;Data[Valid Test, Can be used for conformity (Y/N)],Data[N20 (mg/km)])</f>
        <v>#N/A</v>
      </c>
      <c r="O1847" s="129" t="e" cm="1">
        <f t="array" ref="O1847">_xlfn.XLOOKUP($A1847&amp;$Q$3,Data[Index]&amp;Data[Valid Test, Can be used for conformity (Y/N)],Data[l/100km])</f>
        <v>#N/A</v>
      </c>
      <c r="P1847" s="138" t="e">
        <f>_xlfn.XLOOKUP($A1847,Data[Index],Data[Comments])</f>
        <v>#N/A</v>
      </c>
    </row>
    <row r="1848" spans="1:16" x14ac:dyDescent="0.2">
      <c r="A1848" s="129"/>
      <c r="B1848" s="129"/>
      <c r="C1848" s="129" t="e" cm="1">
        <f t="array" ref="C1848">_xlfn.XLOOKUP($A1848&amp;$Q$3&amp;$R$3,Data[Index]&amp;Data[Valid Test, Can be used for conformity (Y/N)]&amp;Data[Cycle],Data[Test Name])</f>
        <v>#N/A</v>
      </c>
      <c r="D1848" s="167" t="e" cm="1">
        <f t="array" ref="D1848">_xlfn.XLOOKUP($A1848&amp;$Q$3&amp;$R$3,Data[Index]&amp;Data[Valid Test, Can be used for conformity (Y/N)]&amp;Data[Cycle],Data[Mileage (Miles)])</f>
        <v>#N/A</v>
      </c>
      <c r="E1848" s="130" t="e" cm="1">
        <f t="array" ref="E1848">_xlfn.XLOOKUP($A1848&amp;$Q$3&amp;$R$3,Data[Index]&amp;Data[Valid Test, Can be used for conformity (Y/N)]&amp;Data[Cycle],Data[Date])</f>
        <v>#N/A</v>
      </c>
      <c r="F1848" s="129" t="e" cm="1">
        <f t="array" ref="F1848">_xlfn.XLOOKUP($A1848&amp;$Q$3&amp;$R$3,Data[Index]&amp;Data[Valid Test, Can be used for conformity (Y/N)]&amp;Data[Cycle],Data[CO/km (mg)])</f>
        <v>#N/A</v>
      </c>
      <c r="G1848" s="129" t="e" cm="1">
        <f t="array" ref="G1848">_xlfn.XLOOKUP($A1848&amp;$Q$3,Data[Index]&amp;Data[Valid Test, Can be used for conformity (Y/N)],Data[CO2/km (g)])</f>
        <v>#N/A</v>
      </c>
      <c r="H1848" s="129" t="e" cm="1">
        <f t="array" ref="H1848">_xlfn.XLOOKUP($A1848&amp;$Q$3,Data[Index]&amp;Data[Valid Test, Can be used for conformity (Y/N)],Data[THC/km (mg)])</f>
        <v>#N/A</v>
      </c>
      <c r="I1848" s="129" t="e" cm="1">
        <f t="array" ref="I1848">_xlfn.XLOOKUP($A1848&amp;$Q$3,Data[Index]&amp;Data[Valid Test, Can be used for conformity (Y/N)],Data[NOx/km (mg)])</f>
        <v>#N/A</v>
      </c>
      <c r="J1848" s="129" t="e" cm="1">
        <f t="array" ref="J1848">_xlfn.XLOOKUP($A1848&amp;$Q$3,Data[Index]&amp;Data[Valid Test, Can be used for conformity (Y/N)],Data[THC + NOx/km (mg)])</f>
        <v>#N/A</v>
      </c>
      <c r="K1848" s="142" t="e" cm="1">
        <f t="array" ref="K1848">_xlfn.XLOOKUP($A1848&amp;$Q$3,Data[Index]&amp;Data[Valid Test, Can be used for conformity (Y/N)],Data[PN/km ('#)])</f>
        <v>#N/A</v>
      </c>
      <c r="L1848" s="129" t="e" cm="1">
        <f t="array" ref="L1848">_xlfn.XLOOKUP($A1848&amp;$Q$3,Data[Index]&amp;Data[Valid Test, Can be used for conformity (Y/N)],Data[PM/km (mg)])</f>
        <v>#N/A</v>
      </c>
      <c r="M1848" s="126" t="e" cm="1">
        <f t="array" ref="M1848">_xlfn.XLOOKUP($A1848&amp;$Q$3,Data[Index]&amp;Data[Valid Test, Can be used for conformity (Y/N)],Data[CH4 (mg/km)])</f>
        <v>#N/A</v>
      </c>
      <c r="N1848" s="126" t="e" cm="1">
        <f t="array" ref="N1848">_xlfn.XLOOKUP($A1848&amp;$Q$3,Data[Index]&amp;Data[Valid Test, Can be used for conformity (Y/N)],Data[N20 (mg/km)])</f>
        <v>#N/A</v>
      </c>
      <c r="O1848" s="129" t="e" cm="1">
        <f t="array" ref="O1848">_xlfn.XLOOKUP($A1848&amp;$Q$3,Data[Index]&amp;Data[Valid Test, Can be used for conformity (Y/N)],Data[l/100km])</f>
        <v>#N/A</v>
      </c>
      <c r="P1848" s="138" t="e">
        <f>_xlfn.XLOOKUP($A1848,Data[Index],Data[Comments])</f>
        <v>#N/A</v>
      </c>
    </row>
    <row r="1849" spans="1:16" x14ac:dyDescent="0.2">
      <c r="A1849" s="129"/>
      <c r="B1849" s="129"/>
      <c r="C1849" s="129" t="e" cm="1">
        <f t="array" ref="C1849">_xlfn.XLOOKUP($A1849&amp;$Q$3&amp;$R$3,Data[Index]&amp;Data[Valid Test, Can be used for conformity (Y/N)]&amp;Data[Cycle],Data[Test Name])</f>
        <v>#N/A</v>
      </c>
      <c r="D1849" s="167" t="e" cm="1">
        <f t="array" ref="D1849">_xlfn.XLOOKUP($A1849&amp;$Q$3&amp;$R$3,Data[Index]&amp;Data[Valid Test, Can be used for conformity (Y/N)]&amp;Data[Cycle],Data[Mileage (Miles)])</f>
        <v>#N/A</v>
      </c>
      <c r="E1849" s="130" t="e" cm="1">
        <f t="array" ref="E1849">_xlfn.XLOOKUP($A1849&amp;$Q$3&amp;$R$3,Data[Index]&amp;Data[Valid Test, Can be used for conformity (Y/N)]&amp;Data[Cycle],Data[Date])</f>
        <v>#N/A</v>
      </c>
      <c r="F1849" s="129" t="e" cm="1">
        <f t="array" ref="F1849">_xlfn.XLOOKUP($A1849&amp;$Q$3&amp;$R$3,Data[Index]&amp;Data[Valid Test, Can be used for conformity (Y/N)]&amp;Data[Cycle],Data[CO/km (mg)])</f>
        <v>#N/A</v>
      </c>
      <c r="G1849" s="129" t="e" cm="1">
        <f t="array" ref="G1849">_xlfn.XLOOKUP($A1849&amp;$Q$3,Data[Index]&amp;Data[Valid Test, Can be used for conformity (Y/N)],Data[CO2/km (g)])</f>
        <v>#N/A</v>
      </c>
      <c r="H1849" s="129" t="e" cm="1">
        <f t="array" ref="H1849">_xlfn.XLOOKUP($A1849&amp;$Q$3,Data[Index]&amp;Data[Valid Test, Can be used for conformity (Y/N)],Data[THC/km (mg)])</f>
        <v>#N/A</v>
      </c>
      <c r="I1849" s="129" t="e" cm="1">
        <f t="array" ref="I1849">_xlfn.XLOOKUP($A1849&amp;$Q$3,Data[Index]&amp;Data[Valid Test, Can be used for conformity (Y/N)],Data[NOx/km (mg)])</f>
        <v>#N/A</v>
      </c>
      <c r="J1849" s="129" t="e" cm="1">
        <f t="array" ref="J1849">_xlfn.XLOOKUP($A1849&amp;$Q$3,Data[Index]&amp;Data[Valid Test, Can be used for conformity (Y/N)],Data[THC + NOx/km (mg)])</f>
        <v>#N/A</v>
      </c>
      <c r="K1849" s="142" t="e" cm="1">
        <f t="array" ref="K1849">_xlfn.XLOOKUP($A1849&amp;$Q$3,Data[Index]&amp;Data[Valid Test, Can be used for conformity (Y/N)],Data[PN/km ('#)])</f>
        <v>#N/A</v>
      </c>
      <c r="L1849" s="129" t="e" cm="1">
        <f t="array" ref="L1849">_xlfn.XLOOKUP($A1849&amp;$Q$3,Data[Index]&amp;Data[Valid Test, Can be used for conformity (Y/N)],Data[PM/km (mg)])</f>
        <v>#N/A</v>
      </c>
      <c r="M1849" s="126" t="e" cm="1">
        <f t="array" ref="M1849">_xlfn.XLOOKUP($A1849&amp;$Q$3,Data[Index]&amp;Data[Valid Test, Can be used for conformity (Y/N)],Data[CH4 (mg/km)])</f>
        <v>#N/A</v>
      </c>
      <c r="N1849" s="126" t="e" cm="1">
        <f t="array" ref="N1849">_xlfn.XLOOKUP($A1849&amp;$Q$3,Data[Index]&amp;Data[Valid Test, Can be used for conformity (Y/N)],Data[N20 (mg/km)])</f>
        <v>#N/A</v>
      </c>
      <c r="O1849" s="129" t="e" cm="1">
        <f t="array" ref="O1849">_xlfn.XLOOKUP($A1849&amp;$Q$3,Data[Index]&amp;Data[Valid Test, Can be used for conformity (Y/N)],Data[l/100km])</f>
        <v>#N/A</v>
      </c>
      <c r="P1849" s="138">
        <f>_xlfn.XLOOKUP($A1849,Data[Index],Data[Comments])</f>
        <v>0</v>
      </c>
    </row>
    <row r="1850" spans="1:16" x14ac:dyDescent="0.2">
      <c r="A1850" s="129"/>
      <c r="B1850" s="129"/>
      <c r="C1850" s="129" t="e" cm="1">
        <f t="array" ref="C1850">_xlfn.XLOOKUP($A1850&amp;$Q$3&amp;$R$3,Data[Index]&amp;Data[Valid Test, Can be used for conformity (Y/N)]&amp;Data[Cycle],Data[Test Name])</f>
        <v>#N/A</v>
      </c>
      <c r="D1850" s="167" t="e" cm="1">
        <f t="array" ref="D1850">_xlfn.XLOOKUP($A1850&amp;$Q$3&amp;$R$3,Data[Index]&amp;Data[Valid Test, Can be used for conformity (Y/N)]&amp;Data[Cycle],Data[Mileage (Miles)])</f>
        <v>#N/A</v>
      </c>
      <c r="E1850" s="130" t="e" cm="1">
        <f t="array" ref="E1850">_xlfn.XLOOKUP($A1850&amp;$Q$3&amp;$R$3,Data[Index]&amp;Data[Valid Test, Can be used for conformity (Y/N)]&amp;Data[Cycle],Data[Date])</f>
        <v>#N/A</v>
      </c>
      <c r="F1850" s="129" t="e" cm="1">
        <f t="array" ref="F1850">_xlfn.XLOOKUP($A1850&amp;$Q$3&amp;$R$3,Data[Index]&amp;Data[Valid Test, Can be used for conformity (Y/N)]&amp;Data[Cycle],Data[CO/km (mg)])</f>
        <v>#N/A</v>
      </c>
      <c r="G1850" s="129" t="e" cm="1">
        <f t="array" ref="G1850">_xlfn.XLOOKUP($A1850&amp;$Q$3,Data[Index]&amp;Data[Valid Test, Can be used for conformity (Y/N)],Data[CO2/km (g)])</f>
        <v>#N/A</v>
      </c>
      <c r="H1850" s="129" t="e" cm="1">
        <f t="array" ref="H1850">_xlfn.XLOOKUP($A1850&amp;$Q$3,Data[Index]&amp;Data[Valid Test, Can be used for conformity (Y/N)],Data[THC/km (mg)])</f>
        <v>#N/A</v>
      </c>
      <c r="I1850" s="129" t="e" cm="1">
        <f t="array" ref="I1850">_xlfn.XLOOKUP($A1850&amp;$Q$3,Data[Index]&amp;Data[Valid Test, Can be used for conformity (Y/N)],Data[NOx/km (mg)])</f>
        <v>#N/A</v>
      </c>
      <c r="J1850" s="129" t="e" cm="1">
        <f t="array" ref="J1850">_xlfn.XLOOKUP($A1850&amp;$Q$3,Data[Index]&amp;Data[Valid Test, Can be used for conformity (Y/N)],Data[THC + NOx/km (mg)])</f>
        <v>#N/A</v>
      </c>
      <c r="K1850" s="142" t="e" cm="1">
        <f t="array" ref="K1850">_xlfn.XLOOKUP($A1850&amp;$Q$3,Data[Index]&amp;Data[Valid Test, Can be used for conformity (Y/N)],Data[PN/km ('#)])</f>
        <v>#N/A</v>
      </c>
      <c r="L1850" s="129" t="e" cm="1">
        <f t="array" ref="L1850">_xlfn.XLOOKUP($A1850&amp;$Q$3,Data[Index]&amp;Data[Valid Test, Can be used for conformity (Y/N)],Data[PM/km (mg)])</f>
        <v>#N/A</v>
      </c>
      <c r="M1850" s="126" t="e" cm="1">
        <f t="array" ref="M1850">_xlfn.XLOOKUP($A1850&amp;$Q$3,Data[Index]&amp;Data[Valid Test, Can be used for conformity (Y/N)],Data[CH4 (mg/km)])</f>
        <v>#N/A</v>
      </c>
      <c r="N1850" s="126" t="e" cm="1">
        <f t="array" ref="N1850">_xlfn.XLOOKUP($A1850&amp;$Q$3,Data[Index]&amp;Data[Valid Test, Can be used for conformity (Y/N)],Data[N20 (mg/km)])</f>
        <v>#N/A</v>
      </c>
      <c r="O1850" s="129" t="e" cm="1">
        <f t="array" ref="O1850">_xlfn.XLOOKUP($A1850&amp;$Q$3,Data[Index]&amp;Data[Valid Test, Can be used for conformity (Y/N)],Data[l/100km])</f>
        <v>#N/A</v>
      </c>
      <c r="P1850" s="138">
        <f>_xlfn.XLOOKUP($A1850,Data[Index],Data[Comments])</f>
        <v>0</v>
      </c>
    </row>
    <row r="1851" spans="1:16" x14ac:dyDescent="0.2">
      <c r="A1851" s="129"/>
      <c r="B1851" s="129"/>
      <c r="C1851" s="129" t="e" cm="1">
        <f t="array" ref="C1851">_xlfn.XLOOKUP($A1851&amp;$Q$3&amp;$R$3,Data[Index]&amp;Data[Valid Test, Can be used for conformity (Y/N)]&amp;Data[Cycle],Data[Test Name])</f>
        <v>#N/A</v>
      </c>
      <c r="D1851" s="167" t="e" cm="1">
        <f t="array" ref="D1851">_xlfn.XLOOKUP($A1851&amp;$Q$3&amp;$R$3,Data[Index]&amp;Data[Valid Test, Can be used for conformity (Y/N)]&amp;Data[Cycle],Data[Mileage (Miles)])</f>
        <v>#N/A</v>
      </c>
      <c r="E1851" s="130" t="e" cm="1">
        <f t="array" ref="E1851">_xlfn.XLOOKUP($A1851&amp;$Q$3&amp;$R$3,Data[Index]&amp;Data[Valid Test, Can be used for conformity (Y/N)]&amp;Data[Cycle],Data[Date])</f>
        <v>#N/A</v>
      </c>
      <c r="F1851" s="129" t="e" cm="1">
        <f t="array" ref="F1851">_xlfn.XLOOKUP($A1851&amp;$Q$3&amp;$R$3,Data[Index]&amp;Data[Valid Test, Can be used for conformity (Y/N)]&amp;Data[Cycle],Data[CO/km (mg)])</f>
        <v>#N/A</v>
      </c>
      <c r="G1851" s="129" t="e" cm="1">
        <f t="array" ref="G1851">_xlfn.XLOOKUP($A1851&amp;$Q$3,Data[Index]&amp;Data[Valid Test, Can be used for conformity (Y/N)],Data[CO2/km (g)])</f>
        <v>#N/A</v>
      </c>
      <c r="H1851" s="129" t="e" cm="1">
        <f t="array" ref="H1851">_xlfn.XLOOKUP($A1851&amp;$Q$3,Data[Index]&amp;Data[Valid Test, Can be used for conformity (Y/N)],Data[THC/km (mg)])</f>
        <v>#N/A</v>
      </c>
      <c r="I1851" s="129" t="e" cm="1">
        <f t="array" ref="I1851">_xlfn.XLOOKUP($A1851&amp;$Q$3,Data[Index]&amp;Data[Valid Test, Can be used for conformity (Y/N)],Data[NOx/km (mg)])</f>
        <v>#N/A</v>
      </c>
      <c r="J1851" s="129" t="e" cm="1">
        <f t="array" ref="J1851">_xlfn.XLOOKUP($A1851&amp;$Q$3,Data[Index]&amp;Data[Valid Test, Can be used for conformity (Y/N)],Data[THC + NOx/km (mg)])</f>
        <v>#N/A</v>
      </c>
      <c r="K1851" s="142" t="e" cm="1">
        <f t="array" ref="K1851">_xlfn.XLOOKUP($A1851&amp;$Q$3,Data[Index]&amp;Data[Valid Test, Can be used for conformity (Y/N)],Data[PN/km ('#)])</f>
        <v>#N/A</v>
      </c>
      <c r="L1851" s="129" t="e" cm="1">
        <f t="array" ref="L1851">_xlfn.XLOOKUP($A1851&amp;$Q$3,Data[Index]&amp;Data[Valid Test, Can be used for conformity (Y/N)],Data[PM/km (mg)])</f>
        <v>#N/A</v>
      </c>
      <c r="M1851" s="126" t="e" cm="1">
        <f t="array" ref="M1851">_xlfn.XLOOKUP($A1851&amp;$Q$3,Data[Index]&amp;Data[Valid Test, Can be used for conformity (Y/N)],Data[CH4 (mg/km)])</f>
        <v>#N/A</v>
      </c>
      <c r="N1851" s="126" t="e" cm="1">
        <f t="array" ref="N1851">_xlfn.XLOOKUP($A1851&amp;$Q$3,Data[Index]&amp;Data[Valid Test, Can be used for conformity (Y/N)],Data[N20 (mg/km)])</f>
        <v>#N/A</v>
      </c>
      <c r="O1851" s="129" t="e" cm="1">
        <f t="array" ref="O1851">_xlfn.XLOOKUP($A1851&amp;$Q$3,Data[Index]&amp;Data[Valid Test, Can be used for conformity (Y/N)],Data[l/100km])</f>
        <v>#N/A</v>
      </c>
      <c r="P1851" s="138" t="e">
        <f>_xlfn.XLOOKUP($A1851,Data[Index],Data[Comments])</f>
        <v>#N/A</v>
      </c>
    </row>
    <row r="1852" spans="1:16" x14ac:dyDescent="0.2">
      <c r="A1852" s="129"/>
      <c r="B1852" s="129"/>
      <c r="C1852" s="129" t="e" cm="1">
        <f t="array" ref="C1852">_xlfn.XLOOKUP($A1852&amp;$Q$3&amp;$R$3,Data[Index]&amp;Data[Valid Test, Can be used for conformity (Y/N)]&amp;Data[Cycle],Data[Test Name])</f>
        <v>#N/A</v>
      </c>
      <c r="D1852" s="167" t="e" cm="1">
        <f t="array" ref="D1852">_xlfn.XLOOKUP($A1852&amp;$Q$3&amp;$R$3,Data[Index]&amp;Data[Valid Test, Can be used for conformity (Y/N)]&amp;Data[Cycle],Data[Mileage (Miles)])</f>
        <v>#N/A</v>
      </c>
      <c r="E1852" s="130" t="e" cm="1">
        <f t="array" ref="E1852">_xlfn.XLOOKUP($A1852&amp;$Q$3&amp;$R$3,Data[Index]&amp;Data[Valid Test, Can be used for conformity (Y/N)]&amp;Data[Cycle],Data[Date])</f>
        <v>#N/A</v>
      </c>
      <c r="F1852" s="129" t="e" cm="1">
        <f t="array" ref="F1852">_xlfn.XLOOKUP($A1852&amp;$Q$3&amp;$R$3,Data[Index]&amp;Data[Valid Test, Can be used for conformity (Y/N)]&amp;Data[Cycle],Data[CO/km (mg)])</f>
        <v>#N/A</v>
      </c>
      <c r="G1852" s="129" t="e" cm="1">
        <f t="array" ref="G1852">_xlfn.XLOOKUP($A1852&amp;$Q$3,Data[Index]&amp;Data[Valid Test, Can be used for conformity (Y/N)],Data[CO2/km (g)])</f>
        <v>#N/A</v>
      </c>
      <c r="H1852" s="129" t="e" cm="1">
        <f t="array" ref="H1852">_xlfn.XLOOKUP($A1852&amp;$Q$3,Data[Index]&amp;Data[Valid Test, Can be used for conformity (Y/N)],Data[THC/km (mg)])</f>
        <v>#N/A</v>
      </c>
      <c r="I1852" s="129" t="e" cm="1">
        <f t="array" ref="I1852">_xlfn.XLOOKUP($A1852&amp;$Q$3,Data[Index]&amp;Data[Valid Test, Can be used for conformity (Y/N)],Data[NOx/km (mg)])</f>
        <v>#N/A</v>
      </c>
      <c r="J1852" s="129" t="e" cm="1">
        <f t="array" ref="J1852">_xlfn.XLOOKUP($A1852&amp;$Q$3,Data[Index]&amp;Data[Valid Test, Can be used for conformity (Y/N)],Data[THC + NOx/km (mg)])</f>
        <v>#N/A</v>
      </c>
      <c r="K1852" s="142" t="e" cm="1">
        <f t="array" ref="K1852">_xlfn.XLOOKUP($A1852&amp;$Q$3,Data[Index]&amp;Data[Valid Test, Can be used for conformity (Y/N)],Data[PN/km ('#)])</f>
        <v>#N/A</v>
      </c>
      <c r="L1852" s="129" t="e" cm="1">
        <f t="array" ref="L1852">_xlfn.XLOOKUP($A1852&amp;$Q$3,Data[Index]&amp;Data[Valid Test, Can be used for conformity (Y/N)],Data[PM/km (mg)])</f>
        <v>#N/A</v>
      </c>
      <c r="M1852" s="126" t="e" cm="1">
        <f t="array" ref="M1852">_xlfn.XLOOKUP($A1852&amp;$Q$3,Data[Index]&amp;Data[Valid Test, Can be used for conformity (Y/N)],Data[CH4 (mg/km)])</f>
        <v>#N/A</v>
      </c>
      <c r="N1852" s="126" t="e" cm="1">
        <f t="array" ref="N1852">_xlfn.XLOOKUP($A1852&amp;$Q$3,Data[Index]&amp;Data[Valid Test, Can be used for conformity (Y/N)],Data[N20 (mg/km)])</f>
        <v>#N/A</v>
      </c>
      <c r="O1852" s="129" t="e" cm="1">
        <f t="array" ref="O1852">_xlfn.XLOOKUP($A1852&amp;$Q$3,Data[Index]&amp;Data[Valid Test, Can be used for conformity (Y/N)],Data[l/100km])</f>
        <v>#N/A</v>
      </c>
      <c r="P1852" s="138">
        <f>_xlfn.XLOOKUP($A1852,Data[Index],Data[Comments])</f>
        <v>0</v>
      </c>
    </row>
    <row r="1853" spans="1:16" x14ac:dyDescent="0.2">
      <c r="A1853" s="129"/>
      <c r="B1853" s="129"/>
      <c r="C1853" s="129" t="e" cm="1">
        <f t="array" ref="C1853">_xlfn.XLOOKUP($A1853&amp;$Q$3&amp;$R$3,Data[Index]&amp;Data[Valid Test, Can be used for conformity (Y/N)]&amp;Data[Cycle],Data[Test Name])</f>
        <v>#N/A</v>
      </c>
      <c r="D1853" s="167" t="e" cm="1">
        <f t="array" ref="D1853">_xlfn.XLOOKUP($A1853&amp;$Q$3&amp;$R$3,Data[Index]&amp;Data[Valid Test, Can be used for conformity (Y/N)]&amp;Data[Cycle],Data[Mileage (Miles)])</f>
        <v>#N/A</v>
      </c>
      <c r="E1853" s="130" t="e" cm="1">
        <f t="array" ref="E1853">_xlfn.XLOOKUP($A1853&amp;$Q$3&amp;$R$3,Data[Index]&amp;Data[Valid Test, Can be used for conformity (Y/N)]&amp;Data[Cycle],Data[Date])</f>
        <v>#N/A</v>
      </c>
      <c r="F1853" s="129" t="e" cm="1">
        <f t="array" ref="F1853">_xlfn.XLOOKUP($A1853&amp;$Q$3&amp;$R$3,Data[Index]&amp;Data[Valid Test, Can be used for conformity (Y/N)]&amp;Data[Cycle],Data[CO/km (mg)])</f>
        <v>#N/A</v>
      </c>
      <c r="G1853" s="129" t="e" cm="1">
        <f t="array" ref="G1853">_xlfn.XLOOKUP($A1853&amp;$Q$3,Data[Index]&amp;Data[Valid Test, Can be used for conformity (Y/N)],Data[CO2/km (g)])</f>
        <v>#N/A</v>
      </c>
      <c r="H1853" s="129" t="e" cm="1">
        <f t="array" ref="H1853">_xlfn.XLOOKUP($A1853&amp;$Q$3,Data[Index]&amp;Data[Valid Test, Can be used for conformity (Y/N)],Data[THC/km (mg)])</f>
        <v>#N/A</v>
      </c>
      <c r="I1853" s="129" t="e" cm="1">
        <f t="array" ref="I1853">_xlfn.XLOOKUP($A1853&amp;$Q$3,Data[Index]&amp;Data[Valid Test, Can be used for conformity (Y/N)],Data[NOx/km (mg)])</f>
        <v>#N/A</v>
      </c>
      <c r="J1853" s="129" t="e" cm="1">
        <f t="array" ref="J1853">_xlfn.XLOOKUP($A1853&amp;$Q$3,Data[Index]&amp;Data[Valid Test, Can be used for conformity (Y/N)],Data[THC + NOx/km (mg)])</f>
        <v>#N/A</v>
      </c>
      <c r="K1853" s="142" t="e" cm="1">
        <f t="array" ref="K1853">_xlfn.XLOOKUP($A1853&amp;$Q$3,Data[Index]&amp;Data[Valid Test, Can be used for conformity (Y/N)],Data[PN/km ('#)])</f>
        <v>#N/A</v>
      </c>
      <c r="L1853" s="129" t="e" cm="1">
        <f t="array" ref="L1853">_xlfn.XLOOKUP($A1853&amp;$Q$3,Data[Index]&amp;Data[Valid Test, Can be used for conformity (Y/N)],Data[PM/km (mg)])</f>
        <v>#N/A</v>
      </c>
      <c r="M1853" s="126" t="e" cm="1">
        <f t="array" ref="M1853">_xlfn.XLOOKUP($A1853&amp;$Q$3,Data[Index]&amp;Data[Valid Test, Can be used for conformity (Y/N)],Data[CH4 (mg/km)])</f>
        <v>#N/A</v>
      </c>
      <c r="N1853" s="126" t="e" cm="1">
        <f t="array" ref="N1853">_xlfn.XLOOKUP($A1853&amp;$Q$3,Data[Index]&amp;Data[Valid Test, Can be used for conformity (Y/N)],Data[N20 (mg/km)])</f>
        <v>#N/A</v>
      </c>
      <c r="O1853" s="129" t="e" cm="1">
        <f t="array" ref="O1853">_xlfn.XLOOKUP($A1853&amp;$Q$3,Data[Index]&amp;Data[Valid Test, Can be used for conformity (Y/N)],Data[l/100km])</f>
        <v>#N/A</v>
      </c>
      <c r="P1853" s="138">
        <f>_xlfn.XLOOKUP($A1853,Data[Index],Data[Comments])</f>
        <v>0</v>
      </c>
    </row>
    <row r="1854" spans="1:16" x14ac:dyDescent="0.2">
      <c r="A1854" s="129"/>
      <c r="B1854" s="129"/>
      <c r="C1854" s="129" t="e" cm="1">
        <f t="array" ref="C1854">_xlfn.XLOOKUP($A1854&amp;$Q$3&amp;$R$3,Data[Index]&amp;Data[Valid Test, Can be used for conformity (Y/N)]&amp;Data[Cycle],Data[Test Name])</f>
        <v>#N/A</v>
      </c>
      <c r="D1854" s="167" t="e" cm="1">
        <f t="array" ref="D1854">_xlfn.XLOOKUP($A1854&amp;$Q$3&amp;$R$3,Data[Index]&amp;Data[Valid Test, Can be used for conformity (Y/N)]&amp;Data[Cycle],Data[Mileage (Miles)])</f>
        <v>#N/A</v>
      </c>
      <c r="E1854" s="130" t="e" cm="1">
        <f t="array" ref="E1854">_xlfn.XLOOKUP($A1854&amp;$Q$3&amp;$R$3,Data[Index]&amp;Data[Valid Test, Can be used for conformity (Y/N)]&amp;Data[Cycle],Data[Date])</f>
        <v>#N/A</v>
      </c>
      <c r="F1854" s="129" t="e" cm="1">
        <f t="array" ref="F1854">_xlfn.XLOOKUP($A1854&amp;$Q$3&amp;$R$3,Data[Index]&amp;Data[Valid Test, Can be used for conformity (Y/N)]&amp;Data[Cycle],Data[CO/km (mg)])</f>
        <v>#N/A</v>
      </c>
      <c r="G1854" s="129" t="e" cm="1">
        <f t="array" ref="G1854">_xlfn.XLOOKUP($A1854&amp;$Q$3,Data[Index]&amp;Data[Valid Test, Can be used for conformity (Y/N)],Data[CO2/km (g)])</f>
        <v>#N/A</v>
      </c>
      <c r="H1854" s="129" t="e" cm="1">
        <f t="array" ref="H1854">_xlfn.XLOOKUP($A1854&amp;$Q$3,Data[Index]&amp;Data[Valid Test, Can be used for conformity (Y/N)],Data[THC/km (mg)])</f>
        <v>#N/A</v>
      </c>
      <c r="I1854" s="129" t="e" cm="1">
        <f t="array" ref="I1854">_xlfn.XLOOKUP($A1854&amp;$Q$3,Data[Index]&amp;Data[Valid Test, Can be used for conformity (Y/N)],Data[NOx/km (mg)])</f>
        <v>#N/A</v>
      </c>
      <c r="J1854" s="129" t="e" cm="1">
        <f t="array" ref="J1854">_xlfn.XLOOKUP($A1854&amp;$Q$3,Data[Index]&amp;Data[Valid Test, Can be used for conformity (Y/N)],Data[THC + NOx/km (mg)])</f>
        <v>#N/A</v>
      </c>
      <c r="K1854" s="142" t="e" cm="1">
        <f t="array" ref="K1854">_xlfn.XLOOKUP($A1854&amp;$Q$3,Data[Index]&amp;Data[Valid Test, Can be used for conformity (Y/N)],Data[PN/km ('#)])</f>
        <v>#N/A</v>
      </c>
      <c r="L1854" s="129" t="e" cm="1">
        <f t="array" ref="L1854">_xlfn.XLOOKUP($A1854&amp;$Q$3,Data[Index]&amp;Data[Valid Test, Can be used for conformity (Y/N)],Data[PM/km (mg)])</f>
        <v>#N/A</v>
      </c>
      <c r="M1854" s="126" t="e" cm="1">
        <f t="array" ref="M1854">_xlfn.XLOOKUP($A1854&amp;$Q$3,Data[Index]&amp;Data[Valid Test, Can be used for conformity (Y/N)],Data[CH4 (mg/km)])</f>
        <v>#N/A</v>
      </c>
      <c r="N1854" s="126" t="e" cm="1">
        <f t="array" ref="N1854">_xlfn.XLOOKUP($A1854&amp;$Q$3,Data[Index]&amp;Data[Valid Test, Can be used for conformity (Y/N)],Data[N20 (mg/km)])</f>
        <v>#N/A</v>
      </c>
      <c r="O1854" s="129" t="e" cm="1">
        <f t="array" ref="O1854">_xlfn.XLOOKUP($A1854&amp;$Q$3,Data[Index]&amp;Data[Valid Test, Can be used for conformity (Y/N)],Data[l/100km])</f>
        <v>#N/A</v>
      </c>
      <c r="P1854" s="138" t="e">
        <f>_xlfn.XLOOKUP($A1854,Data[Index],Data[Comments])</f>
        <v>#N/A</v>
      </c>
    </row>
    <row r="1855" spans="1:16" x14ac:dyDescent="0.2">
      <c r="A1855" s="129"/>
      <c r="B1855" s="129"/>
      <c r="C1855" s="129" t="e" cm="1">
        <f t="array" ref="C1855">_xlfn.XLOOKUP($A1855&amp;$Q$3&amp;$R$3,Data[Index]&amp;Data[Valid Test, Can be used for conformity (Y/N)]&amp;Data[Cycle],Data[Test Name])</f>
        <v>#N/A</v>
      </c>
      <c r="D1855" s="167" t="e" cm="1">
        <f t="array" ref="D1855">_xlfn.XLOOKUP($A1855&amp;$Q$3&amp;$R$3,Data[Index]&amp;Data[Valid Test, Can be used for conformity (Y/N)]&amp;Data[Cycle],Data[Mileage (Miles)])</f>
        <v>#N/A</v>
      </c>
      <c r="E1855" s="130" t="e" cm="1">
        <f t="array" ref="E1855">_xlfn.XLOOKUP($A1855&amp;$Q$3&amp;$R$3,Data[Index]&amp;Data[Valid Test, Can be used for conformity (Y/N)]&amp;Data[Cycle],Data[Date])</f>
        <v>#N/A</v>
      </c>
      <c r="F1855" s="129" t="e" cm="1">
        <f t="array" ref="F1855">_xlfn.XLOOKUP($A1855&amp;$Q$3&amp;$R$3,Data[Index]&amp;Data[Valid Test, Can be used for conformity (Y/N)]&amp;Data[Cycle],Data[CO/km (mg)])</f>
        <v>#N/A</v>
      </c>
      <c r="G1855" s="129" t="e" cm="1">
        <f t="array" ref="G1855">_xlfn.XLOOKUP($A1855&amp;$Q$3,Data[Index]&amp;Data[Valid Test, Can be used for conformity (Y/N)],Data[CO2/km (g)])</f>
        <v>#N/A</v>
      </c>
      <c r="H1855" s="129" t="e" cm="1">
        <f t="array" ref="H1855">_xlfn.XLOOKUP($A1855&amp;$Q$3,Data[Index]&amp;Data[Valid Test, Can be used for conformity (Y/N)],Data[THC/km (mg)])</f>
        <v>#N/A</v>
      </c>
      <c r="I1855" s="129" t="e" cm="1">
        <f t="array" ref="I1855">_xlfn.XLOOKUP($A1855&amp;$Q$3,Data[Index]&amp;Data[Valid Test, Can be used for conformity (Y/N)],Data[NOx/km (mg)])</f>
        <v>#N/A</v>
      </c>
      <c r="J1855" s="129" t="e" cm="1">
        <f t="array" ref="J1855">_xlfn.XLOOKUP($A1855&amp;$Q$3,Data[Index]&amp;Data[Valid Test, Can be used for conformity (Y/N)],Data[THC + NOx/km (mg)])</f>
        <v>#N/A</v>
      </c>
      <c r="K1855" s="142" t="e" cm="1">
        <f t="array" ref="K1855">_xlfn.XLOOKUP($A1855&amp;$Q$3,Data[Index]&amp;Data[Valid Test, Can be used for conformity (Y/N)],Data[PN/km ('#)])</f>
        <v>#N/A</v>
      </c>
      <c r="L1855" s="129" t="e" cm="1">
        <f t="array" ref="L1855">_xlfn.XLOOKUP($A1855&amp;$Q$3,Data[Index]&amp;Data[Valid Test, Can be used for conformity (Y/N)],Data[PM/km (mg)])</f>
        <v>#N/A</v>
      </c>
      <c r="M1855" s="126" t="e" cm="1">
        <f t="array" ref="M1855">_xlfn.XLOOKUP($A1855&amp;$Q$3,Data[Index]&amp;Data[Valid Test, Can be used for conformity (Y/N)],Data[CH4 (mg/km)])</f>
        <v>#N/A</v>
      </c>
      <c r="N1855" s="126" t="e" cm="1">
        <f t="array" ref="N1855">_xlfn.XLOOKUP($A1855&amp;$Q$3,Data[Index]&amp;Data[Valid Test, Can be used for conformity (Y/N)],Data[N20 (mg/km)])</f>
        <v>#N/A</v>
      </c>
      <c r="O1855" s="129" t="e" cm="1">
        <f t="array" ref="O1855">_xlfn.XLOOKUP($A1855&amp;$Q$3,Data[Index]&amp;Data[Valid Test, Can be used for conformity (Y/N)],Data[l/100km])</f>
        <v>#N/A</v>
      </c>
      <c r="P1855" s="138" t="e">
        <f>_xlfn.XLOOKUP($A1855,Data[Index],Data[Comments])</f>
        <v>#N/A</v>
      </c>
    </row>
    <row r="1856" spans="1:16" x14ac:dyDescent="0.2">
      <c r="A1856" s="129"/>
      <c r="B1856" s="129"/>
      <c r="C1856" s="129" t="e" cm="1">
        <f t="array" ref="C1856">_xlfn.XLOOKUP($A1856&amp;$Q$3&amp;$R$3,Data[Index]&amp;Data[Valid Test, Can be used for conformity (Y/N)]&amp;Data[Cycle],Data[Test Name])</f>
        <v>#N/A</v>
      </c>
      <c r="D1856" s="167" t="e" cm="1">
        <f t="array" ref="D1856">_xlfn.XLOOKUP($A1856&amp;$Q$3&amp;$R$3,Data[Index]&amp;Data[Valid Test, Can be used for conformity (Y/N)]&amp;Data[Cycle],Data[Mileage (Miles)])</f>
        <v>#N/A</v>
      </c>
      <c r="E1856" s="130" t="e" cm="1">
        <f t="array" ref="E1856">_xlfn.XLOOKUP($A1856&amp;$Q$3&amp;$R$3,Data[Index]&amp;Data[Valid Test, Can be used for conformity (Y/N)]&amp;Data[Cycle],Data[Date])</f>
        <v>#N/A</v>
      </c>
      <c r="F1856" s="129" t="e" cm="1">
        <f t="array" ref="F1856">_xlfn.XLOOKUP($A1856&amp;$Q$3&amp;$R$3,Data[Index]&amp;Data[Valid Test, Can be used for conformity (Y/N)]&amp;Data[Cycle],Data[CO/km (mg)])</f>
        <v>#N/A</v>
      </c>
      <c r="G1856" s="129" t="e" cm="1">
        <f t="array" ref="G1856">_xlfn.XLOOKUP($A1856&amp;$Q$3,Data[Index]&amp;Data[Valid Test, Can be used for conformity (Y/N)],Data[CO2/km (g)])</f>
        <v>#N/A</v>
      </c>
      <c r="H1856" s="129" t="e" cm="1">
        <f t="array" ref="H1856">_xlfn.XLOOKUP($A1856&amp;$Q$3,Data[Index]&amp;Data[Valid Test, Can be used for conformity (Y/N)],Data[THC/km (mg)])</f>
        <v>#N/A</v>
      </c>
      <c r="I1856" s="129" t="e" cm="1">
        <f t="array" ref="I1856">_xlfn.XLOOKUP($A1856&amp;$Q$3,Data[Index]&amp;Data[Valid Test, Can be used for conformity (Y/N)],Data[NOx/km (mg)])</f>
        <v>#N/A</v>
      </c>
      <c r="J1856" s="129" t="e" cm="1">
        <f t="array" ref="J1856">_xlfn.XLOOKUP($A1856&amp;$Q$3,Data[Index]&amp;Data[Valid Test, Can be used for conformity (Y/N)],Data[THC + NOx/km (mg)])</f>
        <v>#N/A</v>
      </c>
      <c r="K1856" s="142" t="e" cm="1">
        <f t="array" ref="K1856">_xlfn.XLOOKUP($A1856&amp;$Q$3,Data[Index]&amp;Data[Valid Test, Can be used for conformity (Y/N)],Data[PN/km ('#)])</f>
        <v>#N/A</v>
      </c>
      <c r="L1856" s="129" t="e" cm="1">
        <f t="array" ref="L1856">_xlfn.XLOOKUP($A1856&amp;$Q$3,Data[Index]&amp;Data[Valid Test, Can be used for conformity (Y/N)],Data[PM/km (mg)])</f>
        <v>#N/A</v>
      </c>
      <c r="M1856" s="126" t="e" cm="1">
        <f t="array" ref="M1856">_xlfn.XLOOKUP($A1856&amp;$Q$3,Data[Index]&amp;Data[Valid Test, Can be used for conformity (Y/N)],Data[CH4 (mg/km)])</f>
        <v>#N/A</v>
      </c>
      <c r="N1856" s="126" t="e" cm="1">
        <f t="array" ref="N1856">_xlfn.XLOOKUP($A1856&amp;$Q$3,Data[Index]&amp;Data[Valid Test, Can be used for conformity (Y/N)],Data[N20 (mg/km)])</f>
        <v>#N/A</v>
      </c>
      <c r="O1856" s="129" t="e" cm="1">
        <f t="array" ref="O1856">_xlfn.XLOOKUP($A1856&amp;$Q$3,Data[Index]&amp;Data[Valid Test, Can be used for conformity (Y/N)],Data[l/100km])</f>
        <v>#N/A</v>
      </c>
      <c r="P1856" s="138" t="e">
        <f>_xlfn.XLOOKUP($A1856,Data[Index],Data[Comments])</f>
        <v>#N/A</v>
      </c>
    </row>
    <row r="1857" spans="1:16" x14ac:dyDescent="0.2">
      <c r="A1857" s="129"/>
      <c r="B1857" s="129"/>
      <c r="C1857" s="129" t="e" cm="1">
        <f t="array" ref="C1857">_xlfn.XLOOKUP($A1857&amp;$Q$3&amp;$R$3,Data[Index]&amp;Data[Valid Test, Can be used for conformity (Y/N)]&amp;Data[Cycle],Data[Test Name])</f>
        <v>#N/A</v>
      </c>
      <c r="D1857" s="167" t="e" cm="1">
        <f t="array" ref="D1857">_xlfn.XLOOKUP($A1857&amp;$Q$3&amp;$R$3,Data[Index]&amp;Data[Valid Test, Can be used for conformity (Y/N)]&amp;Data[Cycle],Data[Mileage (Miles)])</f>
        <v>#N/A</v>
      </c>
      <c r="E1857" s="130" t="e" cm="1">
        <f t="array" ref="E1857">_xlfn.XLOOKUP($A1857&amp;$Q$3&amp;$R$3,Data[Index]&amp;Data[Valid Test, Can be used for conformity (Y/N)]&amp;Data[Cycle],Data[Date])</f>
        <v>#N/A</v>
      </c>
      <c r="F1857" s="129" t="e" cm="1">
        <f t="array" ref="F1857">_xlfn.XLOOKUP($A1857&amp;$Q$3&amp;$R$3,Data[Index]&amp;Data[Valid Test, Can be used for conformity (Y/N)]&amp;Data[Cycle],Data[CO/km (mg)])</f>
        <v>#N/A</v>
      </c>
      <c r="G1857" s="129" t="e" cm="1">
        <f t="array" ref="G1857">_xlfn.XLOOKUP($A1857&amp;$Q$3,Data[Index]&amp;Data[Valid Test, Can be used for conformity (Y/N)],Data[CO2/km (g)])</f>
        <v>#N/A</v>
      </c>
      <c r="H1857" s="129" t="e" cm="1">
        <f t="array" ref="H1857">_xlfn.XLOOKUP($A1857&amp;$Q$3,Data[Index]&amp;Data[Valid Test, Can be used for conformity (Y/N)],Data[THC/km (mg)])</f>
        <v>#N/A</v>
      </c>
      <c r="I1857" s="129" t="e" cm="1">
        <f t="array" ref="I1857">_xlfn.XLOOKUP($A1857&amp;$Q$3,Data[Index]&amp;Data[Valid Test, Can be used for conformity (Y/N)],Data[NOx/km (mg)])</f>
        <v>#N/A</v>
      </c>
      <c r="J1857" s="129" t="e" cm="1">
        <f t="array" ref="J1857">_xlfn.XLOOKUP($A1857&amp;$Q$3,Data[Index]&amp;Data[Valid Test, Can be used for conformity (Y/N)],Data[THC + NOx/km (mg)])</f>
        <v>#N/A</v>
      </c>
      <c r="K1857" s="142" t="e" cm="1">
        <f t="array" ref="K1857">_xlfn.XLOOKUP($A1857&amp;$Q$3,Data[Index]&amp;Data[Valid Test, Can be used for conformity (Y/N)],Data[PN/km ('#)])</f>
        <v>#N/A</v>
      </c>
      <c r="L1857" s="129" t="e" cm="1">
        <f t="array" ref="L1857">_xlfn.XLOOKUP($A1857&amp;$Q$3,Data[Index]&amp;Data[Valid Test, Can be used for conformity (Y/N)],Data[PM/km (mg)])</f>
        <v>#N/A</v>
      </c>
      <c r="M1857" s="126" t="e" cm="1">
        <f t="array" ref="M1857">_xlfn.XLOOKUP($A1857&amp;$Q$3,Data[Index]&amp;Data[Valid Test, Can be used for conformity (Y/N)],Data[CH4 (mg/km)])</f>
        <v>#N/A</v>
      </c>
      <c r="N1857" s="126" t="e" cm="1">
        <f t="array" ref="N1857">_xlfn.XLOOKUP($A1857&amp;$Q$3,Data[Index]&amp;Data[Valid Test, Can be used for conformity (Y/N)],Data[N20 (mg/km)])</f>
        <v>#N/A</v>
      </c>
      <c r="O1857" s="129" t="e" cm="1">
        <f t="array" ref="O1857">_xlfn.XLOOKUP($A1857&amp;$Q$3,Data[Index]&amp;Data[Valid Test, Can be used for conformity (Y/N)],Data[l/100km])</f>
        <v>#N/A</v>
      </c>
      <c r="P1857" s="138">
        <f>_xlfn.XLOOKUP($A1857,Data[Index],Data[Comments])</f>
        <v>0</v>
      </c>
    </row>
    <row r="1858" spans="1:16" x14ac:dyDescent="0.2">
      <c r="A1858" s="129"/>
      <c r="B1858" s="129"/>
      <c r="C1858" s="129" t="e" cm="1">
        <f t="array" ref="C1858">_xlfn.XLOOKUP($A1858&amp;$Q$3&amp;$R$3,Data[Index]&amp;Data[Valid Test, Can be used for conformity (Y/N)]&amp;Data[Cycle],Data[Test Name])</f>
        <v>#N/A</v>
      </c>
      <c r="D1858" s="167" t="e" cm="1">
        <f t="array" ref="D1858">_xlfn.XLOOKUP($A1858&amp;$Q$3&amp;$R$3,Data[Index]&amp;Data[Valid Test, Can be used for conformity (Y/N)]&amp;Data[Cycle],Data[Mileage (Miles)])</f>
        <v>#N/A</v>
      </c>
      <c r="E1858" s="130" t="e" cm="1">
        <f t="array" ref="E1858">_xlfn.XLOOKUP($A1858&amp;$Q$3&amp;$R$3,Data[Index]&amp;Data[Valid Test, Can be used for conformity (Y/N)]&amp;Data[Cycle],Data[Date])</f>
        <v>#N/A</v>
      </c>
      <c r="F1858" s="129" t="e" cm="1">
        <f t="array" ref="F1858">_xlfn.XLOOKUP($A1858&amp;$Q$3&amp;$R$3,Data[Index]&amp;Data[Valid Test, Can be used for conformity (Y/N)]&amp;Data[Cycle],Data[CO/km (mg)])</f>
        <v>#N/A</v>
      </c>
      <c r="G1858" s="129" t="e" cm="1">
        <f t="array" ref="G1858">_xlfn.XLOOKUP($A1858&amp;$Q$3,Data[Index]&amp;Data[Valid Test, Can be used for conformity (Y/N)],Data[CO2/km (g)])</f>
        <v>#N/A</v>
      </c>
      <c r="H1858" s="129" t="e" cm="1">
        <f t="array" ref="H1858">_xlfn.XLOOKUP($A1858&amp;$Q$3,Data[Index]&amp;Data[Valid Test, Can be used for conformity (Y/N)],Data[THC/km (mg)])</f>
        <v>#N/A</v>
      </c>
      <c r="I1858" s="129" t="e" cm="1">
        <f t="array" ref="I1858">_xlfn.XLOOKUP($A1858&amp;$Q$3,Data[Index]&amp;Data[Valid Test, Can be used for conformity (Y/N)],Data[NOx/km (mg)])</f>
        <v>#N/A</v>
      </c>
      <c r="J1858" s="129" t="e" cm="1">
        <f t="array" ref="J1858">_xlfn.XLOOKUP($A1858&amp;$Q$3,Data[Index]&amp;Data[Valid Test, Can be used for conformity (Y/N)],Data[THC + NOx/km (mg)])</f>
        <v>#N/A</v>
      </c>
      <c r="K1858" s="142" t="e" cm="1">
        <f t="array" ref="K1858">_xlfn.XLOOKUP($A1858&amp;$Q$3,Data[Index]&amp;Data[Valid Test, Can be used for conformity (Y/N)],Data[PN/km ('#)])</f>
        <v>#N/A</v>
      </c>
      <c r="L1858" s="129" t="e" cm="1">
        <f t="array" ref="L1858">_xlfn.XLOOKUP($A1858&amp;$Q$3,Data[Index]&amp;Data[Valid Test, Can be used for conformity (Y/N)],Data[PM/km (mg)])</f>
        <v>#N/A</v>
      </c>
      <c r="M1858" s="126" t="e" cm="1">
        <f t="array" ref="M1858">_xlfn.XLOOKUP($A1858&amp;$Q$3,Data[Index]&amp;Data[Valid Test, Can be used for conformity (Y/N)],Data[CH4 (mg/km)])</f>
        <v>#N/A</v>
      </c>
      <c r="N1858" s="126" t="e" cm="1">
        <f t="array" ref="N1858">_xlfn.XLOOKUP($A1858&amp;$Q$3,Data[Index]&amp;Data[Valid Test, Can be used for conformity (Y/N)],Data[N20 (mg/km)])</f>
        <v>#N/A</v>
      </c>
      <c r="O1858" s="129" t="e" cm="1">
        <f t="array" ref="O1858">_xlfn.XLOOKUP($A1858&amp;$Q$3,Data[Index]&amp;Data[Valid Test, Can be used for conformity (Y/N)],Data[l/100km])</f>
        <v>#N/A</v>
      </c>
      <c r="P1858" s="138">
        <f>_xlfn.XLOOKUP($A1858,Data[Index],Data[Comments])</f>
        <v>0</v>
      </c>
    </row>
    <row r="1859" spans="1:16" x14ac:dyDescent="0.2">
      <c r="A1859" s="129"/>
      <c r="B1859" s="129"/>
      <c r="C1859" s="129" t="e" cm="1">
        <f t="array" ref="C1859">_xlfn.XLOOKUP($A1859&amp;$Q$3&amp;$R$3,Data[Index]&amp;Data[Valid Test, Can be used for conformity (Y/N)]&amp;Data[Cycle],Data[Test Name])</f>
        <v>#N/A</v>
      </c>
      <c r="D1859" s="167" t="e" cm="1">
        <f t="array" ref="D1859">_xlfn.XLOOKUP($A1859&amp;$Q$3&amp;$R$3,Data[Index]&amp;Data[Valid Test, Can be used for conformity (Y/N)]&amp;Data[Cycle],Data[Mileage (Miles)])</f>
        <v>#N/A</v>
      </c>
      <c r="E1859" s="130" t="e" cm="1">
        <f t="array" ref="E1859">_xlfn.XLOOKUP($A1859&amp;$Q$3&amp;$R$3,Data[Index]&amp;Data[Valid Test, Can be used for conformity (Y/N)]&amp;Data[Cycle],Data[Date])</f>
        <v>#N/A</v>
      </c>
      <c r="F1859" s="129" t="e" cm="1">
        <f t="array" ref="F1859">_xlfn.XLOOKUP($A1859&amp;$Q$3&amp;$R$3,Data[Index]&amp;Data[Valid Test, Can be used for conformity (Y/N)]&amp;Data[Cycle],Data[CO/km (mg)])</f>
        <v>#N/A</v>
      </c>
      <c r="G1859" s="129" t="e" cm="1">
        <f t="array" ref="G1859">_xlfn.XLOOKUP($A1859&amp;$Q$3,Data[Index]&amp;Data[Valid Test, Can be used for conformity (Y/N)],Data[CO2/km (g)])</f>
        <v>#N/A</v>
      </c>
      <c r="H1859" s="129" t="e" cm="1">
        <f t="array" ref="H1859">_xlfn.XLOOKUP($A1859&amp;$Q$3,Data[Index]&amp;Data[Valid Test, Can be used for conformity (Y/N)],Data[THC/km (mg)])</f>
        <v>#N/A</v>
      </c>
      <c r="I1859" s="129" t="e" cm="1">
        <f t="array" ref="I1859">_xlfn.XLOOKUP($A1859&amp;$Q$3,Data[Index]&amp;Data[Valid Test, Can be used for conformity (Y/N)],Data[NOx/km (mg)])</f>
        <v>#N/A</v>
      </c>
      <c r="J1859" s="129" t="e" cm="1">
        <f t="array" ref="J1859">_xlfn.XLOOKUP($A1859&amp;$Q$3,Data[Index]&amp;Data[Valid Test, Can be used for conformity (Y/N)],Data[THC + NOx/km (mg)])</f>
        <v>#N/A</v>
      </c>
      <c r="K1859" s="142" t="e" cm="1">
        <f t="array" ref="K1859">_xlfn.XLOOKUP($A1859&amp;$Q$3,Data[Index]&amp;Data[Valid Test, Can be used for conformity (Y/N)],Data[PN/km ('#)])</f>
        <v>#N/A</v>
      </c>
      <c r="L1859" s="129" t="e" cm="1">
        <f t="array" ref="L1859">_xlfn.XLOOKUP($A1859&amp;$Q$3,Data[Index]&amp;Data[Valid Test, Can be used for conformity (Y/N)],Data[PM/km (mg)])</f>
        <v>#N/A</v>
      </c>
      <c r="M1859" s="126" t="e" cm="1">
        <f t="array" ref="M1859">_xlfn.XLOOKUP($A1859&amp;$Q$3,Data[Index]&amp;Data[Valid Test, Can be used for conformity (Y/N)],Data[CH4 (mg/km)])</f>
        <v>#N/A</v>
      </c>
      <c r="N1859" s="126" t="e" cm="1">
        <f t="array" ref="N1859">_xlfn.XLOOKUP($A1859&amp;$Q$3,Data[Index]&amp;Data[Valid Test, Can be used for conformity (Y/N)],Data[N20 (mg/km)])</f>
        <v>#N/A</v>
      </c>
      <c r="O1859" s="129" t="e" cm="1">
        <f t="array" ref="O1859">_xlfn.XLOOKUP($A1859&amp;$Q$3,Data[Index]&amp;Data[Valid Test, Can be used for conformity (Y/N)],Data[l/100km])</f>
        <v>#N/A</v>
      </c>
      <c r="P1859" s="138" t="e">
        <f>_xlfn.XLOOKUP($A1859,Data[Index],Data[Comments])</f>
        <v>#N/A</v>
      </c>
    </row>
    <row r="1860" spans="1:16" x14ac:dyDescent="0.2">
      <c r="A1860" s="129"/>
      <c r="B1860" s="129"/>
      <c r="C1860" s="129" t="e" cm="1">
        <f t="array" ref="C1860">_xlfn.XLOOKUP($A1860&amp;$Q$3&amp;$R$3,Data[Index]&amp;Data[Valid Test, Can be used for conformity (Y/N)]&amp;Data[Cycle],Data[Test Name])</f>
        <v>#N/A</v>
      </c>
      <c r="D1860" s="167" t="e" cm="1">
        <f t="array" ref="D1860">_xlfn.XLOOKUP($A1860&amp;$Q$3&amp;$R$3,Data[Index]&amp;Data[Valid Test, Can be used for conformity (Y/N)]&amp;Data[Cycle],Data[Mileage (Miles)])</f>
        <v>#N/A</v>
      </c>
      <c r="E1860" s="130" t="e" cm="1">
        <f t="array" ref="E1860">_xlfn.XLOOKUP($A1860&amp;$Q$3&amp;$R$3,Data[Index]&amp;Data[Valid Test, Can be used for conformity (Y/N)]&amp;Data[Cycle],Data[Date])</f>
        <v>#N/A</v>
      </c>
      <c r="F1860" s="129" t="e" cm="1">
        <f t="array" ref="F1860">_xlfn.XLOOKUP($A1860&amp;$Q$3&amp;$R$3,Data[Index]&amp;Data[Valid Test, Can be used for conformity (Y/N)]&amp;Data[Cycle],Data[CO/km (mg)])</f>
        <v>#N/A</v>
      </c>
      <c r="G1860" s="129" t="e" cm="1">
        <f t="array" ref="G1860">_xlfn.XLOOKUP($A1860&amp;$Q$3,Data[Index]&amp;Data[Valid Test, Can be used for conformity (Y/N)],Data[CO2/km (g)])</f>
        <v>#N/A</v>
      </c>
      <c r="H1860" s="129" t="e" cm="1">
        <f t="array" ref="H1860">_xlfn.XLOOKUP($A1860&amp;$Q$3,Data[Index]&amp;Data[Valid Test, Can be used for conformity (Y/N)],Data[THC/km (mg)])</f>
        <v>#N/A</v>
      </c>
      <c r="I1860" s="129" t="e" cm="1">
        <f t="array" ref="I1860">_xlfn.XLOOKUP($A1860&amp;$Q$3,Data[Index]&amp;Data[Valid Test, Can be used for conformity (Y/N)],Data[NOx/km (mg)])</f>
        <v>#N/A</v>
      </c>
      <c r="J1860" s="129" t="e" cm="1">
        <f t="array" ref="J1860">_xlfn.XLOOKUP($A1860&amp;$Q$3,Data[Index]&amp;Data[Valid Test, Can be used for conformity (Y/N)],Data[THC + NOx/km (mg)])</f>
        <v>#N/A</v>
      </c>
      <c r="K1860" s="142" t="e" cm="1">
        <f t="array" ref="K1860">_xlfn.XLOOKUP($A1860&amp;$Q$3,Data[Index]&amp;Data[Valid Test, Can be used for conformity (Y/N)],Data[PN/km ('#)])</f>
        <v>#N/A</v>
      </c>
      <c r="L1860" s="129" t="e" cm="1">
        <f t="array" ref="L1860">_xlfn.XLOOKUP($A1860&amp;$Q$3,Data[Index]&amp;Data[Valid Test, Can be used for conformity (Y/N)],Data[PM/km (mg)])</f>
        <v>#N/A</v>
      </c>
      <c r="M1860" s="126" t="e" cm="1">
        <f t="array" ref="M1860">_xlfn.XLOOKUP($A1860&amp;$Q$3,Data[Index]&amp;Data[Valid Test, Can be used for conformity (Y/N)],Data[CH4 (mg/km)])</f>
        <v>#N/A</v>
      </c>
      <c r="N1860" s="126" t="e" cm="1">
        <f t="array" ref="N1860">_xlfn.XLOOKUP($A1860&amp;$Q$3,Data[Index]&amp;Data[Valid Test, Can be used for conformity (Y/N)],Data[N20 (mg/km)])</f>
        <v>#N/A</v>
      </c>
      <c r="O1860" s="129" t="e" cm="1">
        <f t="array" ref="O1860">_xlfn.XLOOKUP($A1860&amp;$Q$3,Data[Index]&amp;Data[Valid Test, Can be used for conformity (Y/N)],Data[l/100km])</f>
        <v>#N/A</v>
      </c>
      <c r="P1860" s="138">
        <f>_xlfn.XLOOKUP($A1860,Data[Index],Data[Comments])</f>
        <v>0</v>
      </c>
    </row>
    <row r="1861" spans="1:16" x14ac:dyDescent="0.2">
      <c r="A1861" s="129"/>
      <c r="B1861" s="129"/>
      <c r="C1861" s="129" t="e" cm="1">
        <f t="array" ref="C1861">_xlfn.XLOOKUP($A1861&amp;$Q$3&amp;$R$3,Data[Index]&amp;Data[Valid Test, Can be used for conformity (Y/N)]&amp;Data[Cycle],Data[Test Name])</f>
        <v>#N/A</v>
      </c>
      <c r="D1861" s="167" t="e" cm="1">
        <f t="array" ref="D1861">_xlfn.XLOOKUP($A1861&amp;$Q$3&amp;$R$3,Data[Index]&amp;Data[Valid Test, Can be used for conformity (Y/N)]&amp;Data[Cycle],Data[Mileage (Miles)])</f>
        <v>#N/A</v>
      </c>
      <c r="E1861" s="130" t="e" cm="1">
        <f t="array" ref="E1861">_xlfn.XLOOKUP($A1861&amp;$Q$3&amp;$R$3,Data[Index]&amp;Data[Valid Test, Can be used for conformity (Y/N)]&amp;Data[Cycle],Data[Date])</f>
        <v>#N/A</v>
      </c>
      <c r="F1861" s="129" t="e" cm="1">
        <f t="array" ref="F1861">_xlfn.XLOOKUP($A1861&amp;$Q$3&amp;$R$3,Data[Index]&amp;Data[Valid Test, Can be used for conformity (Y/N)]&amp;Data[Cycle],Data[CO/km (mg)])</f>
        <v>#N/A</v>
      </c>
      <c r="G1861" s="129" t="e" cm="1">
        <f t="array" ref="G1861">_xlfn.XLOOKUP($A1861&amp;$Q$3,Data[Index]&amp;Data[Valid Test, Can be used for conformity (Y/N)],Data[CO2/km (g)])</f>
        <v>#N/A</v>
      </c>
      <c r="H1861" s="129" t="e" cm="1">
        <f t="array" ref="H1861">_xlfn.XLOOKUP($A1861&amp;$Q$3,Data[Index]&amp;Data[Valid Test, Can be used for conformity (Y/N)],Data[THC/km (mg)])</f>
        <v>#N/A</v>
      </c>
      <c r="I1861" s="129" t="e" cm="1">
        <f t="array" ref="I1861">_xlfn.XLOOKUP($A1861&amp;$Q$3,Data[Index]&amp;Data[Valid Test, Can be used for conformity (Y/N)],Data[NOx/km (mg)])</f>
        <v>#N/A</v>
      </c>
      <c r="J1861" s="129" t="e" cm="1">
        <f t="array" ref="J1861">_xlfn.XLOOKUP($A1861&amp;$Q$3,Data[Index]&amp;Data[Valid Test, Can be used for conformity (Y/N)],Data[THC + NOx/km (mg)])</f>
        <v>#N/A</v>
      </c>
      <c r="K1861" s="142" t="e" cm="1">
        <f t="array" ref="K1861">_xlfn.XLOOKUP($A1861&amp;$Q$3,Data[Index]&amp;Data[Valid Test, Can be used for conformity (Y/N)],Data[PN/km ('#)])</f>
        <v>#N/A</v>
      </c>
      <c r="L1861" s="129" t="e" cm="1">
        <f t="array" ref="L1861">_xlfn.XLOOKUP($A1861&amp;$Q$3,Data[Index]&amp;Data[Valid Test, Can be used for conformity (Y/N)],Data[PM/km (mg)])</f>
        <v>#N/A</v>
      </c>
      <c r="M1861" s="126" t="e" cm="1">
        <f t="array" ref="M1861">_xlfn.XLOOKUP($A1861&amp;$Q$3,Data[Index]&amp;Data[Valid Test, Can be used for conformity (Y/N)],Data[CH4 (mg/km)])</f>
        <v>#N/A</v>
      </c>
      <c r="N1861" s="126" t="e" cm="1">
        <f t="array" ref="N1861">_xlfn.XLOOKUP($A1861&amp;$Q$3,Data[Index]&amp;Data[Valid Test, Can be used for conformity (Y/N)],Data[N20 (mg/km)])</f>
        <v>#N/A</v>
      </c>
      <c r="O1861" s="129" t="e" cm="1">
        <f t="array" ref="O1861">_xlfn.XLOOKUP($A1861&amp;$Q$3,Data[Index]&amp;Data[Valid Test, Can be used for conformity (Y/N)],Data[l/100km])</f>
        <v>#N/A</v>
      </c>
      <c r="P1861" s="138">
        <f>_xlfn.XLOOKUP($A1861,Data[Index],Data[Comments])</f>
        <v>0</v>
      </c>
    </row>
    <row r="1862" spans="1:16" x14ac:dyDescent="0.2">
      <c r="A1862" s="129"/>
      <c r="B1862" s="129"/>
      <c r="C1862" s="129" t="e" cm="1">
        <f t="array" ref="C1862">_xlfn.XLOOKUP($A1862&amp;$Q$3&amp;$R$3,Data[Index]&amp;Data[Valid Test, Can be used for conformity (Y/N)]&amp;Data[Cycle],Data[Test Name])</f>
        <v>#N/A</v>
      </c>
      <c r="D1862" s="167" t="e" cm="1">
        <f t="array" ref="D1862">_xlfn.XLOOKUP($A1862&amp;$Q$3&amp;$R$3,Data[Index]&amp;Data[Valid Test, Can be used for conformity (Y/N)]&amp;Data[Cycle],Data[Mileage (Miles)])</f>
        <v>#N/A</v>
      </c>
      <c r="E1862" s="130" t="e" cm="1">
        <f t="array" ref="E1862">_xlfn.XLOOKUP($A1862&amp;$Q$3&amp;$R$3,Data[Index]&amp;Data[Valid Test, Can be used for conformity (Y/N)]&amp;Data[Cycle],Data[Date])</f>
        <v>#N/A</v>
      </c>
      <c r="F1862" s="129" t="e" cm="1">
        <f t="array" ref="F1862">_xlfn.XLOOKUP($A1862&amp;$Q$3&amp;$R$3,Data[Index]&amp;Data[Valid Test, Can be used for conformity (Y/N)]&amp;Data[Cycle],Data[CO/km (mg)])</f>
        <v>#N/A</v>
      </c>
      <c r="G1862" s="129" t="e" cm="1">
        <f t="array" ref="G1862">_xlfn.XLOOKUP($A1862&amp;$Q$3,Data[Index]&amp;Data[Valid Test, Can be used for conformity (Y/N)],Data[CO2/km (g)])</f>
        <v>#N/A</v>
      </c>
      <c r="H1862" s="129" t="e" cm="1">
        <f t="array" ref="H1862">_xlfn.XLOOKUP($A1862&amp;$Q$3,Data[Index]&amp;Data[Valid Test, Can be used for conformity (Y/N)],Data[THC/km (mg)])</f>
        <v>#N/A</v>
      </c>
      <c r="I1862" s="129" t="e" cm="1">
        <f t="array" ref="I1862">_xlfn.XLOOKUP($A1862&amp;$Q$3,Data[Index]&amp;Data[Valid Test, Can be used for conformity (Y/N)],Data[NOx/km (mg)])</f>
        <v>#N/A</v>
      </c>
      <c r="J1862" s="129" t="e" cm="1">
        <f t="array" ref="J1862">_xlfn.XLOOKUP($A1862&amp;$Q$3,Data[Index]&amp;Data[Valid Test, Can be used for conformity (Y/N)],Data[THC + NOx/km (mg)])</f>
        <v>#N/A</v>
      </c>
      <c r="K1862" s="142" t="e" cm="1">
        <f t="array" ref="K1862">_xlfn.XLOOKUP($A1862&amp;$Q$3,Data[Index]&amp;Data[Valid Test, Can be used for conformity (Y/N)],Data[PN/km ('#)])</f>
        <v>#N/A</v>
      </c>
      <c r="L1862" s="129" t="e" cm="1">
        <f t="array" ref="L1862">_xlfn.XLOOKUP($A1862&amp;$Q$3,Data[Index]&amp;Data[Valid Test, Can be used for conformity (Y/N)],Data[PM/km (mg)])</f>
        <v>#N/A</v>
      </c>
      <c r="M1862" s="126" t="e" cm="1">
        <f t="array" ref="M1862">_xlfn.XLOOKUP($A1862&amp;$Q$3,Data[Index]&amp;Data[Valid Test, Can be used for conformity (Y/N)],Data[CH4 (mg/km)])</f>
        <v>#N/A</v>
      </c>
      <c r="N1862" s="126" t="e" cm="1">
        <f t="array" ref="N1862">_xlfn.XLOOKUP($A1862&amp;$Q$3,Data[Index]&amp;Data[Valid Test, Can be used for conformity (Y/N)],Data[N20 (mg/km)])</f>
        <v>#N/A</v>
      </c>
      <c r="O1862" s="129" t="e" cm="1">
        <f t="array" ref="O1862">_xlfn.XLOOKUP($A1862&amp;$Q$3,Data[Index]&amp;Data[Valid Test, Can be used for conformity (Y/N)],Data[l/100km])</f>
        <v>#N/A</v>
      </c>
      <c r="P1862" s="138" t="e">
        <f>_xlfn.XLOOKUP($A1862,Data[Index],Data[Comments])</f>
        <v>#N/A</v>
      </c>
    </row>
    <row r="1863" spans="1:16" x14ac:dyDescent="0.2">
      <c r="A1863" s="129"/>
      <c r="B1863" s="129"/>
      <c r="C1863" s="129" t="e" cm="1">
        <f t="array" ref="C1863">_xlfn.XLOOKUP($A1863&amp;$Q$3&amp;$R$3,Data[Index]&amp;Data[Valid Test, Can be used for conformity (Y/N)]&amp;Data[Cycle],Data[Test Name])</f>
        <v>#N/A</v>
      </c>
      <c r="D1863" s="167" t="e" cm="1">
        <f t="array" ref="D1863">_xlfn.XLOOKUP($A1863&amp;$Q$3&amp;$R$3,Data[Index]&amp;Data[Valid Test, Can be used for conformity (Y/N)]&amp;Data[Cycle],Data[Mileage (Miles)])</f>
        <v>#N/A</v>
      </c>
      <c r="E1863" s="130" t="e" cm="1">
        <f t="array" ref="E1863">_xlfn.XLOOKUP($A1863&amp;$Q$3&amp;$R$3,Data[Index]&amp;Data[Valid Test, Can be used for conformity (Y/N)]&amp;Data[Cycle],Data[Date])</f>
        <v>#N/A</v>
      </c>
      <c r="F1863" s="129" t="e" cm="1">
        <f t="array" ref="F1863">_xlfn.XLOOKUP($A1863&amp;$Q$3&amp;$R$3,Data[Index]&amp;Data[Valid Test, Can be used for conformity (Y/N)]&amp;Data[Cycle],Data[CO/km (mg)])</f>
        <v>#N/A</v>
      </c>
      <c r="G1863" s="129" t="e" cm="1">
        <f t="array" ref="G1863">_xlfn.XLOOKUP($A1863&amp;$Q$3,Data[Index]&amp;Data[Valid Test, Can be used for conformity (Y/N)],Data[CO2/km (g)])</f>
        <v>#N/A</v>
      </c>
      <c r="H1863" s="129" t="e" cm="1">
        <f t="array" ref="H1863">_xlfn.XLOOKUP($A1863&amp;$Q$3,Data[Index]&amp;Data[Valid Test, Can be used for conformity (Y/N)],Data[THC/km (mg)])</f>
        <v>#N/A</v>
      </c>
      <c r="I1863" s="129" t="e" cm="1">
        <f t="array" ref="I1863">_xlfn.XLOOKUP($A1863&amp;$Q$3,Data[Index]&amp;Data[Valid Test, Can be used for conformity (Y/N)],Data[NOx/km (mg)])</f>
        <v>#N/A</v>
      </c>
      <c r="J1863" s="129" t="e" cm="1">
        <f t="array" ref="J1863">_xlfn.XLOOKUP($A1863&amp;$Q$3,Data[Index]&amp;Data[Valid Test, Can be used for conformity (Y/N)],Data[THC + NOx/km (mg)])</f>
        <v>#N/A</v>
      </c>
      <c r="K1863" s="142" t="e" cm="1">
        <f t="array" ref="K1863">_xlfn.XLOOKUP($A1863&amp;$Q$3,Data[Index]&amp;Data[Valid Test, Can be used for conformity (Y/N)],Data[PN/km ('#)])</f>
        <v>#N/A</v>
      </c>
      <c r="L1863" s="129" t="e" cm="1">
        <f t="array" ref="L1863">_xlfn.XLOOKUP($A1863&amp;$Q$3,Data[Index]&amp;Data[Valid Test, Can be used for conformity (Y/N)],Data[PM/km (mg)])</f>
        <v>#N/A</v>
      </c>
      <c r="M1863" s="126" t="e" cm="1">
        <f t="array" ref="M1863">_xlfn.XLOOKUP($A1863&amp;$Q$3,Data[Index]&amp;Data[Valid Test, Can be used for conformity (Y/N)],Data[CH4 (mg/km)])</f>
        <v>#N/A</v>
      </c>
      <c r="N1863" s="126" t="e" cm="1">
        <f t="array" ref="N1863">_xlfn.XLOOKUP($A1863&amp;$Q$3,Data[Index]&amp;Data[Valid Test, Can be used for conformity (Y/N)],Data[N20 (mg/km)])</f>
        <v>#N/A</v>
      </c>
      <c r="O1863" s="129" t="e" cm="1">
        <f t="array" ref="O1863">_xlfn.XLOOKUP($A1863&amp;$Q$3,Data[Index]&amp;Data[Valid Test, Can be used for conformity (Y/N)],Data[l/100km])</f>
        <v>#N/A</v>
      </c>
      <c r="P1863" s="138" t="e">
        <f>_xlfn.XLOOKUP($A1863,Data[Index],Data[Comments])</f>
        <v>#N/A</v>
      </c>
    </row>
    <row r="1864" spans="1:16" x14ac:dyDescent="0.2">
      <c r="A1864" s="129"/>
      <c r="B1864" s="129"/>
      <c r="C1864" s="129" t="e" cm="1">
        <f t="array" ref="C1864">_xlfn.XLOOKUP($A1864&amp;$Q$3&amp;$R$3,Data[Index]&amp;Data[Valid Test, Can be used for conformity (Y/N)]&amp;Data[Cycle],Data[Test Name])</f>
        <v>#N/A</v>
      </c>
      <c r="D1864" s="167" t="e" cm="1">
        <f t="array" ref="D1864">_xlfn.XLOOKUP($A1864&amp;$Q$3&amp;$R$3,Data[Index]&amp;Data[Valid Test, Can be used for conformity (Y/N)]&amp;Data[Cycle],Data[Mileage (Miles)])</f>
        <v>#N/A</v>
      </c>
      <c r="E1864" s="130" t="e" cm="1">
        <f t="array" ref="E1864">_xlfn.XLOOKUP($A1864&amp;$Q$3&amp;$R$3,Data[Index]&amp;Data[Valid Test, Can be used for conformity (Y/N)]&amp;Data[Cycle],Data[Date])</f>
        <v>#N/A</v>
      </c>
      <c r="F1864" s="129" t="e" cm="1">
        <f t="array" ref="F1864">_xlfn.XLOOKUP($A1864&amp;$Q$3&amp;$R$3,Data[Index]&amp;Data[Valid Test, Can be used for conformity (Y/N)]&amp;Data[Cycle],Data[CO/km (mg)])</f>
        <v>#N/A</v>
      </c>
      <c r="G1864" s="129" t="e" cm="1">
        <f t="array" ref="G1864">_xlfn.XLOOKUP($A1864&amp;$Q$3,Data[Index]&amp;Data[Valid Test, Can be used for conformity (Y/N)],Data[CO2/km (g)])</f>
        <v>#N/A</v>
      </c>
      <c r="H1864" s="129" t="e" cm="1">
        <f t="array" ref="H1864">_xlfn.XLOOKUP($A1864&amp;$Q$3,Data[Index]&amp;Data[Valid Test, Can be used for conformity (Y/N)],Data[THC/km (mg)])</f>
        <v>#N/A</v>
      </c>
      <c r="I1864" s="129" t="e" cm="1">
        <f t="array" ref="I1864">_xlfn.XLOOKUP($A1864&amp;$Q$3,Data[Index]&amp;Data[Valid Test, Can be used for conformity (Y/N)],Data[NOx/km (mg)])</f>
        <v>#N/A</v>
      </c>
      <c r="J1864" s="129" t="e" cm="1">
        <f t="array" ref="J1864">_xlfn.XLOOKUP($A1864&amp;$Q$3,Data[Index]&amp;Data[Valid Test, Can be used for conformity (Y/N)],Data[THC + NOx/km (mg)])</f>
        <v>#N/A</v>
      </c>
      <c r="K1864" s="142" t="e" cm="1">
        <f t="array" ref="K1864">_xlfn.XLOOKUP($A1864&amp;$Q$3,Data[Index]&amp;Data[Valid Test, Can be used for conformity (Y/N)],Data[PN/km ('#)])</f>
        <v>#N/A</v>
      </c>
      <c r="L1864" s="129" t="e" cm="1">
        <f t="array" ref="L1864">_xlfn.XLOOKUP($A1864&amp;$Q$3,Data[Index]&amp;Data[Valid Test, Can be used for conformity (Y/N)],Data[PM/km (mg)])</f>
        <v>#N/A</v>
      </c>
      <c r="M1864" s="126" t="e" cm="1">
        <f t="array" ref="M1864">_xlfn.XLOOKUP($A1864&amp;$Q$3,Data[Index]&amp;Data[Valid Test, Can be used for conformity (Y/N)],Data[CH4 (mg/km)])</f>
        <v>#N/A</v>
      </c>
      <c r="N1864" s="126" t="e" cm="1">
        <f t="array" ref="N1864">_xlfn.XLOOKUP($A1864&amp;$Q$3,Data[Index]&amp;Data[Valid Test, Can be used for conformity (Y/N)],Data[N20 (mg/km)])</f>
        <v>#N/A</v>
      </c>
      <c r="O1864" s="129" t="e" cm="1">
        <f t="array" ref="O1864">_xlfn.XLOOKUP($A1864&amp;$Q$3,Data[Index]&amp;Data[Valid Test, Can be used for conformity (Y/N)],Data[l/100km])</f>
        <v>#N/A</v>
      </c>
      <c r="P1864" s="138" t="e">
        <f>_xlfn.XLOOKUP($A1864,Data[Index],Data[Comments])</f>
        <v>#N/A</v>
      </c>
    </row>
    <row r="1865" spans="1:16" x14ac:dyDescent="0.2">
      <c r="A1865" s="129"/>
      <c r="B1865" s="129"/>
      <c r="C1865" s="129" t="e" cm="1">
        <f t="array" ref="C1865">_xlfn.XLOOKUP($A1865&amp;$Q$3&amp;$R$3,Data[Index]&amp;Data[Valid Test, Can be used for conformity (Y/N)]&amp;Data[Cycle],Data[Test Name])</f>
        <v>#N/A</v>
      </c>
      <c r="D1865" s="167" t="e" cm="1">
        <f t="array" ref="D1865">_xlfn.XLOOKUP($A1865&amp;$Q$3&amp;$R$3,Data[Index]&amp;Data[Valid Test, Can be used for conformity (Y/N)]&amp;Data[Cycle],Data[Mileage (Miles)])</f>
        <v>#N/A</v>
      </c>
      <c r="E1865" s="130" t="e" cm="1">
        <f t="array" ref="E1865">_xlfn.XLOOKUP($A1865&amp;$Q$3&amp;$R$3,Data[Index]&amp;Data[Valid Test, Can be used for conformity (Y/N)]&amp;Data[Cycle],Data[Date])</f>
        <v>#N/A</v>
      </c>
      <c r="F1865" s="129" t="e" cm="1">
        <f t="array" ref="F1865">_xlfn.XLOOKUP($A1865&amp;$Q$3&amp;$R$3,Data[Index]&amp;Data[Valid Test, Can be used for conformity (Y/N)]&amp;Data[Cycle],Data[CO/km (mg)])</f>
        <v>#N/A</v>
      </c>
      <c r="G1865" s="129" t="e" cm="1">
        <f t="array" ref="G1865">_xlfn.XLOOKUP($A1865&amp;$Q$3,Data[Index]&amp;Data[Valid Test, Can be used for conformity (Y/N)],Data[CO2/km (g)])</f>
        <v>#N/A</v>
      </c>
      <c r="H1865" s="129" t="e" cm="1">
        <f t="array" ref="H1865">_xlfn.XLOOKUP($A1865&amp;$Q$3,Data[Index]&amp;Data[Valid Test, Can be used for conformity (Y/N)],Data[THC/km (mg)])</f>
        <v>#N/A</v>
      </c>
      <c r="I1865" s="129" t="e" cm="1">
        <f t="array" ref="I1865">_xlfn.XLOOKUP($A1865&amp;$Q$3,Data[Index]&amp;Data[Valid Test, Can be used for conformity (Y/N)],Data[NOx/km (mg)])</f>
        <v>#N/A</v>
      </c>
      <c r="J1865" s="129" t="e" cm="1">
        <f t="array" ref="J1865">_xlfn.XLOOKUP($A1865&amp;$Q$3,Data[Index]&amp;Data[Valid Test, Can be used for conformity (Y/N)],Data[THC + NOx/km (mg)])</f>
        <v>#N/A</v>
      </c>
      <c r="K1865" s="142" t="e" cm="1">
        <f t="array" ref="K1865">_xlfn.XLOOKUP($A1865&amp;$Q$3,Data[Index]&amp;Data[Valid Test, Can be used for conformity (Y/N)],Data[PN/km ('#)])</f>
        <v>#N/A</v>
      </c>
      <c r="L1865" s="129" t="e" cm="1">
        <f t="array" ref="L1865">_xlfn.XLOOKUP($A1865&amp;$Q$3,Data[Index]&amp;Data[Valid Test, Can be used for conformity (Y/N)],Data[PM/km (mg)])</f>
        <v>#N/A</v>
      </c>
      <c r="M1865" s="126" t="e" cm="1">
        <f t="array" ref="M1865">_xlfn.XLOOKUP($A1865&amp;$Q$3,Data[Index]&amp;Data[Valid Test, Can be used for conformity (Y/N)],Data[CH4 (mg/km)])</f>
        <v>#N/A</v>
      </c>
      <c r="N1865" s="126" t="e" cm="1">
        <f t="array" ref="N1865">_xlfn.XLOOKUP($A1865&amp;$Q$3,Data[Index]&amp;Data[Valid Test, Can be used for conformity (Y/N)],Data[N20 (mg/km)])</f>
        <v>#N/A</v>
      </c>
      <c r="O1865" s="129" t="e" cm="1">
        <f t="array" ref="O1865">_xlfn.XLOOKUP($A1865&amp;$Q$3,Data[Index]&amp;Data[Valid Test, Can be used for conformity (Y/N)],Data[l/100km])</f>
        <v>#N/A</v>
      </c>
      <c r="P1865" s="138">
        <f>_xlfn.XLOOKUP($A1865,Data[Index],Data[Comments])</f>
        <v>0</v>
      </c>
    </row>
    <row r="1866" spans="1:16" x14ac:dyDescent="0.2">
      <c r="A1866" s="129"/>
      <c r="B1866" s="129"/>
      <c r="C1866" s="129" t="e" cm="1">
        <f t="array" ref="C1866">_xlfn.XLOOKUP($A1866&amp;$Q$3&amp;$R$3,Data[Index]&amp;Data[Valid Test, Can be used for conformity (Y/N)]&amp;Data[Cycle],Data[Test Name])</f>
        <v>#N/A</v>
      </c>
      <c r="D1866" s="167" t="e" cm="1">
        <f t="array" ref="D1866">_xlfn.XLOOKUP($A1866&amp;$Q$3&amp;$R$3,Data[Index]&amp;Data[Valid Test, Can be used for conformity (Y/N)]&amp;Data[Cycle],Data[Mileage (Miles)])</f>
        <v>#N/A</v>
      </c>
      <c r="E1866" s="130" t="e" cm="1">
        <f t="array" ref="E1866">_xlfn.XLOOKUP($A1866&amp;$Q$3&amp;$R$3,Data[Index]&amp;Data[Valid Test, Can be used for conformity (Y/N)]&amp;Data[Cycle],Data[Date])</f>
        <v>#N/A</v>
      </c>
      <c r="F1866" s="129" t="e" cm="1">
        <f t="array" ref="F1866">_xlfn.XLOOKUP($A1866&amp;$Q$3&amp;$R$3,Data[Index]&amp;Data[Valid Test, Can be used for conformity (Y/N)]&amp;Data[Cycle],Data[CO/km (mg)])</f>
        <v>#N/A</v>
      </c>
      <c r="G1866" s="129" t="e" cm="1">
        <f t="array" ref="G1866">_xlfn.XLOOKUP($A1866&amp;$Q$3,Data[Index]&amp;Data[Valid Test, Can be used for conformity (Y/N)],Data[CO2/km (g)])</f>
        <v>#N/A</v>
      </c>
      <c r="H1866" s="129" t="e" cm="1">
        <f t="array" ref="H1866">_xlfn.XLOOKUP($A1866&amp;$Q$3,Data[Index]&amp;Data[Valid Test, Can be used for conformity (Y/N)],Data[THC/km (mg)])</f>
        <v>#N/A</v>
      </c>
      <c r="I1866" s="129" t="e" cm="1">
        <f t="array" ref="I1866">_xlfn.XLOOKUP($A1866&amp;$Q$3,Data[Index]&amp;Data[Valid Test, Can be used for conformity (Y/N)],Data[NOx/km (mg)])</f>
        <v>#N/A</v>
      </c>
      <c r="J1866" s="129" t="e" cm="1">
        <f t="array" ref="J1866">_xlfn.XLOOKUP($A1866&amp;$Q$3,Data[Index]&amp;Data[Valid Test, Can be used for conformity (Y/N)],Data[THC + NOx/km (mg)])</f>
        <v>#N/A</v>
      </c>
      <c r="K1866" s="142" t="e" cm="1">
        <f t="array" ref="K1866">_xlfn.XLOOKUP($A1866&amp;$Q$3,Data[Index]&amp;Data[Valid Test, Can be used for conformity (Y/N)],Data[PN/km ('#)])</f>
        <v>#N/A</v>
      </c>
      <c r="L1866" s="129" t="e" cm="1">
        <f t="array" ref="L1866">_xlfn.XLOOKUP($A1866&amp;$Q$3,Data[Index]&amp;Data[Valid Test, Can be used for conformity (Y/N)],Data[PM/km (mg)])</f>
        <v>#N/A</v>
      </c>
      <c r="M1866" s="126" t="e" cm="1">
        <f t="array" ref="M1866">_xlfn.XLOOKUP($A1866&amp;$Q$3,Data[Index]&amp;Data[Valid Test, Can be used for conformity (Y/N)],Data[CH4 (mg/km)])</f>
        <v>#N/A</v>
      </c>
      <c r="N1866" s="126" t="e" cm="1">
        <f t="array" ref="N1866">_xlfn.XLOOKUP($A1866&amp;$Q$3,Data[Index]&amp;Data[Valid Test, Can be used for conformity (Y/N)],Data[N20 (mg/km)])</f>
        <v>#N/A</v>
      </c>
      <c r="O1866" s="129" t="e" cm="1">
        <f t="array" ref="O1866">_xlfn.XLOOKUP($A1866&amp;$Q$3,Data[Index]&amp;Data[Valid Test, Can be used for conformity (Y/N)],Data[l/100km])</f>
        <v>#N/A</v>
      </c>
      <c r="P1866" s="138">
        <f>_xlfn.XLOOKUP($A1866,Data[Index],Data[Comments])</f>
        <v>0</v>
      </c>
    </row>
    <row r="1867" spans="1:16" x14ac:dyDescent="0.2">
      <c r="A1867" s="129"/>
      <c r="B1867" s="129"/>
      <c r="C1867" s="129" t="e" cm="1">
        <f t="array" ref="C1867">_xlfn.XLOOKUP($A1867&amp;$Q$3&amp;$R$3,Data[Index]&amp;Data[Valid Test, Can be used for conformity (Y/N)]&amp;Data[Cycle],Data[Test Name])</f>
        <v>#N/A</v>
      </c>
      <c r="D1867" s="167" t="e" cm="1">
        <f t="array" ref="D1867">_xlfn.XLOOKUP($A1867&amp;$Q$3&amp;$R$3,Data[Index]&amp;Data[Valid Test, Can be used for conformity (Y/N)]&amp;Data[Cycle],Data[Mileage (Miles)])</f>
        <v>#N/A</v>
      </c>
      <c r="E1867" s="130" t="e" cm="1">
        <f t="array" ref="E1867">_xlfn.XLOOKUP($A1867&amp;$Q$3&amp;$R$3,Data[Index]&amp;Data[Valid Test, Can be used for conformity (Y/N)]&amp;Data[Cycle],Data[Date])</f>
        <v>#N/A</v>
      </c>
      <c r="F1867" s="129" t="e" cm="1">
        <f t="array" ref="F1867">_xlfn.XLOOKUP($A1867&amp;$Q$3&amp;$R$3,Data[Index]&amp;Data[Valid Test, Can be used for conformity (Y/N)]&amp;Data[Cycle],Data[CO/km (mg)])</f>
        <v>#N/A</v>
      </c>
      <c r="G1867" s="129" t="e" cm="1">
        <f t="array" ref="G1867">_xlfn.XLOOKUP($A1867&amp;$Q$3,Data[Index]&amp;Data[Valid Test, Can be used for conformity (Y/N)],Data[CO2/km (g)])</f>
        <v>#N/A</v>
      </c>
      <c r="H1867" s="129" t="e" cm="1">
        <f t="array" ref="H1867">_xlfn.XLOOKUP($A1867&amp;$Q$3,Data[Index]&amp;Data[Valid Test, Can be used for conformity (Y/N)],Data[THC/km (mg)])</f>
        <v>#N/A</v>
      </c>
      <c r="I1867" s="129" t="e" cm="1">
        <f t="array" ref="I1867">_xlfn.XLOOKUP($A1867&amp;$Q$3,Data[Index]&amp;Data[Valid Test, Can be used for conformity (Y/N)],Data[NOx/km (mg)])</f>
        <v>#N/A</v>
      </c>
      <c r="J1867" s="129" t="e" cm="1">
        <f t="array" ref="J1867">_xlfn.XLOOKUP($A1867&amp;$Q$3,Data[Index]&amp;Data[Valid Test, Can be used for conformity (Y/N)],Data[THC + NOx/km (mg)])</f>
        <v>#N/A</v>
      </c>
      <c r="K1867" s="142" t="e" cm="1">
        <f t="array" ref="K1867">_xlfn.XLOOKUP($A1867&amp;$Q$3,Data[Index]&amp;Data[Valid Test, Can be used for conformity (Y/N)],Data[PN/km ('#)])</f>
        <v>#N/A</v>
      </c>
      <c r="L1867" s="129" t="e" cm="1">
        <f t="array" ref="L1867">_xlfn.XLOOKUP($A1867&amp;$Q$3,Data[Index]&amp;Data[Valid Test, Can be used for conformity (Y/N)],Data[PM/km (mg)])</f>
        <v>#N/A</v>
      </c>
      <c r="M1867" s="126" t="e" cm="1">
        <f t="array" ref="M1867">_xlfn.XLOOKUP($A1867&amp;$Q$3,Data[Index]&amp;Data[Valid Test, Can be used for conformity (Y/N)],Data[CH4 (mg/km)])</f>
        <v>#N/A</v>
      </c>
      <c r="N1867" s="126" t="e" cm="1">
        <f t="array" ref="N1867">_xlfn.XLOOKUP($A1867&amp;$Q$3,Data[Index]&amp;Data[Valid Test, Can be used for conformity (Y/N)],Data[N20 (mg/km)])</f>
        <v>#N/A</v>
      </c>
      <c r="O1867" s="129" t="e" cm="1">
        <f t="array" ref="O1867">_xlfn.XLOOKUP($A1867&amp;$Q$3,Data[Index]&amp;Data[Valid Test, Can be used for conformity (Y/N)],Data[l/100km])</f>
        <v>#N/A</v>
      </c>
      <c r="P1867" s="138" t="e">
        <f>_xlfn.XLOOKUP($A1867,Data[Index],Data[Comments])</f>
        <v>#N/A</v>
      </c>
    </row>
    <row r="1868" spans="1:16" x14ac:dyDescent="0.2">
      <c r="A1868" s="129"/>
      <c r="B1868" s="129"/>
      <c r="C1868" s="129" t="e" cm="1">
        <f t="array" ref="C1868">_xlfn.XLOOKUP($A1868&amp;$Q$3&amp;$R$3,Data[Index]&amp;Data[Valid Test, Can be used for conformity (Y/N)]&amp;Data[Cycle],Data[Test Name])</f>
        <v>#N/A</v>
      </c>
      <c r="D1868" s="167" t="e" cm="1">
        <f t="array" ref="D1868">_xlfn.XLOOKUP($A1868&amp;$Q$3&amp;$R$3,Data[Index]&amp;Data[Valid Test, Can be used for conformity (Y/N)]&amp;Data[Cycle],Data[Mileage (Miles)])</f>
        <v>#N/A</v>
      </c>
      <c r="E1868" s="130" t="e" cm="1">
        <f t="array" ref="E1868">_xlfn.XLOOKUP($A1868&amp;$Q$3&amp;$R$3,Data[Index]&amp;Data[Valid Test, Can be used for conformity (Y/N)]&amp;Data[Cycle],Data[Date])</f>
        <v>#N/A</v>
      </c>
      <c r="F1868" s="129" t="e" cm="1">
        <f t="array" ref="F1868">_xlfn.XLOOKUP($A1868&amp;$Q$3&amp;$R$3,Data[Index]&amp;Data[Valid Test, Can be used for conformity (Y/N)]&amp;Data[Cycle],Data[CO/km (mg)])</f>
        <v>#N/A</v>
      </c>
      <c r="G1868" s="129" t="e" cm="1">
        <f t="array" ref="G1868">_xlfn.XLOOKUP($A1868&amp;$Q$3,Data[Index]&amp;Data[Valid Test, Can be used for conformity (Y/N)],Data[CO2/km (g)])</f>
        <v>#N/A</v>
      </c>
      <c r="H1868" s="129" t="e" cm="1">
        <f t="array" ref="H1868">_xlfn.XLOOKUP($A1868&amp;$Q$3,Data[Index]&amp;Data[Valid Test, Can be used for conformity (Y/N)],Data[THC/km (mg)])</f>
        <v>#N/A</v>
      </c>
      <c r="I1868" s="129" t="e" cm="1">
        <f t="array" ref="I1868">_xlfn.XLOOKUP($A1868&amp;$Q$3,Data[Index]&amp;Data[Valid Test, Can be used for conformity (Y/N)],Data[NOx/km (mg)])</f>
        <v>#N/A</v>
      </c>
      <c r="J1868" s="129" t="e" cm="1">
        <f t="array" ref="J1868">_xlfn.XLOOKUP($A1868&amp;$Q$3,Data[Index]&amp;Data[Valid Test, Can be used for conformity (Y/N)],Data[THC + NOx/km (mg)])</f>
        <v>#N/A</v>
      </c>
      <c r="K1868" s="142" t="e" cm="1">
        <f t="array" ref="K1868">_xlfn.XLOOKUP($A1868&amp;$Q$3,Data[Index]&amp;Data[Valid Test, Can be used for conformity (Y/N)],Data[PN/km ('#)])</f>
        <v>#N/A</v>
      </c>
      <c r="L1868" s="129" t="e" cm="1">
        <f t="array" ref="L1868">_xlfn.XLOOKUP($A1868&amp;$Q$3,Data[Index]&amp;Data[Valid Test, Can be used for conformity (Y/N)],Data[PM/km (mg)])</f>
        <v>#N/A</v>
      </c>
      <c r="M1868" s="126" t="e" cm="1">
        <f t="array" ref="M1868">_xlfn.XLOOKUP($A1868&amp;$Q$3,Data[Index]&amp;Data[Valid Test, Can be used for conformity (Y/N)],Data[CH4 (mg/km)])</f>
        <v>#N/A</v>
      </c>
      <c r="N1868" s="126" t="e" cm="1">
        <f t="array" ref="N1868">_xlfn.XLOOKUP($A1868&amp;$Q$3,Data[Index]&amp;Data[Valid Test, Can be used for conformity (Y/N)],Data[N20 (mg/km)])</f>
        <v>#N/A</v>
      </c>
      <c r="O1868" s="129" t="e" cm="1">
        <f t="array" ref="O1868">_xlfn.XLOOKUP($A1868&amp;$Q$3,Data[Index]&amp;Data[Valid Test, Can be used for conformity (Y/N)],Data[l/100km])</f>
        <v>#N/A</v>
      </c>
      <c r="P1868" s="138">
        <f>_xlfn.XLOOKUP($A1868,Data[Index],Data[Comments])</f>
        <v>0</v>
      </c>
    </row>
    <row r="1869" spans="1:16" x14ac:dyDescent="0.2">
      <c r="A1869" s="129"/>
      <c r="B1869" s="129"/>
      <c r="C1869" s="129" t="e" cm="1">
        <f t="array" ref="C1869">_xlfn.XLOOKUP($A1869&amp;$Q$3&amp;$R$3,Data[Index]&amp;Data[Valid Test, Can be used for conformity (Y/N)]&amp;Data[Cycle],Data[Test Name])</f>
        <v>#N/A</v>
      </c>
      <c r="D1869" s="167" t="e" cm="1">
        <f t="array" ref="D1869">_xlfn.XLOOKUP($A1869&amp;$Q$3&amp;$R$3,Data[Index]&amp;Data[Valid Test, Can be used for conformity (Y/N)]&amp;Data[Cycle],Data[Mileage (Miles)])</f>
        <v>#N/A</v>
      </c>
      <c r="E1869" s="130" t="e" cm="1">
        <f t="array" ref="E1869">_xlfn.XLOOKUP($A1869&amp;$Q$3&amp;$R$3,Data[Index]&amp;Data[Valid Test, Can be used for conformity (Y/N)]&amp;Data[Cycle],Data[Date])</f>
        <v>#N/A</v>
      </c>
      <c r="F1869" s="129" t="e" cm="1">
        <f t="array" ref="F1869">_xlfn.XLOOKUP($A1869&amp;$Q$3&amp;$R$3,Data[Index]&amp;Data[Valid Test, Can be used for conformity (Y/N)]&amp;Data[Cycle],Data[CO/km (mg)])</f>
        <v>#N/A</v>
      </c>
      <c r="G1869" s="129" t="e" cm="1">
        <f t="array" ref="G1869">_xlfn.XLOOKUP($A1869&amp;$Q$3,Data[Index]&amp;Data[Valid Test, Can be used for conformity (Y/N)],Data[CO2/km (g)])</f>
        <v>#N/A</v>
      </c>
      <c r="H1869" s="129" t="e" cm="1">
        <f t="array" ref="H1869">_xlfn.XLOOKUP($A1869&amp;$Q$3,Data[Index]&amp;Data[Valid Test, Can be used for conformity (Y/N)],Data[THC/km (mg)])</f>
        <v>#N/A</v>
      </c>
      <c r="I1869" s="129" t="e" cm="1">
        <f t="array" ref="I1869">_xlfn.XLOOKUP($A1869&amp;$Q$3,Data[Index]&amp;Data[Valid Test, Can be used for conformity (Y/N)],Data[NOx/km (mg)])</f>
        <v>#N/A</v>
      </c>
      <c r="J1869" s="129" t="e" cm="1">
        <f t="array" ref="J1869">_xlfn.XLOOKUP($A1869&amp;$Q$3,Data[Index]&amp;Data[Valid Test, Can be used for conformity (Y/N)],Data[THC + NOx/km (mg)])</f>
        <v>#N/A</v>
      </c>
      <c r="K1869" s="142" t="e" cm="1">
        <f t="array" ref="K1869">_xlfn.XLOOKUP($A1869&amp;$Q$3,Data[Index]&amp;Data[Valid Test, Can be used for conformity (Y/N)],Data[PN/km ('#)])</f>
        <v>#N/A</v>
      </c>
      <c r="L1869" s="129" t="e" cm="1">
        <f t="array" ref="L1869">_xlfn.XLOOKUP($A1869&amp;$Q$3,Data[Index]&amp;Data[Valid Test, Can be used for conformity (Y/N)],Data[PM/km (mg)])</f>
        <v>#N/A</v>
      </c>
      <c r="M1869" s="126" t="e" cm="1">
        <f t="array" ref="M1869">_xlfn.XLOOKUP($A1869&amp;$Q$3,Data[Index]&amp;Data[Valid Test, Can be used for conformity (Y/N)],Data[CH4 (mg/km)])</f>
        <v>#N/A</v>
      </c>
      <c r="N1869" s="126" t="e" cm="1">
        <f t="array" ref="N1869">_xlfn.XLOOKUP($A1869&amp;$Q$3,Data[Index]&amp;Data[Valid Test, Can be used for conformity (Y/N)],Data[N20 (mg/km)])</f>
        <v>#N/A</v>
      </c>
      <c r="O1869" s="129" t="e" cm="1">
        <f t="array" ref="O1869">_xlfn.XLOOKUP($A1869&amp;$Q$3,Data[Index]&amp;Data[Valid Test, Can be used for conformity (Y/N)],Data[l/100km])</f>
        <v>#N/A</v>
      </c>
      <c r="P1869" s="138">
        <f>_xlfn.XLOOKUP($A1869,Data[Index],Data[Comments])</f>
        <v>0</v>
      </c>
    </row>
    <row r="1870" spans="1:16" x14ac:dyDescent="0.2">
      <c r="A1870" s="129"/>
      <c r="B1870" s="129"/>
      <c r="C1870" s="129" t="e" cm="1">
        <f t="array" ref="C1870">_xlfn.XLOOKUP($A1870&amp;$Q$3&amp;$R$3,Data[Index]&amp;Data[Valid Test, Can be used for conformity (Y/N)]&amp;Data[Cycle],Data[Test Name])</f>
        <v>#N/A</v>
      </c>
      <c r="D1870" s="167" t="e" cm="1">
        <f t="array" ref="D1870">_xlfn.XLOOKUP($A1870&amp;$Q$3&amp;$R$3,Data[Index]&amp;Data[Valid Test, Can be used for conformity (Y/N)]&amp;Data[Cycle],Data[Mileage (Miles)])</f>
        <v>#N/A</v>
      </c>
      <c r="E1870" s="130" t="e" cm="1">
        <f t="array" ref="E1870">_xlfn.XLOOKUP($A1870&amp;$Q$3&amp;$R$3,Data[Index]&amp;Data[Valid Test, Can be used for conformity (Y/N)]&amp;Data[Cycle],Data[Date])</f>
        <v>#N/A</v>
      </c>
      <c r="F1870" s="129" t="e" cm="1">
        <f t="array" ref="F1870">_xlfn.XLOOKUP($A1870&amp;$Q$3&amp;$R$3,Data[Index]&amp;Data[Valid Test, Can be used for conformity (Y/N)]&amp;Data[Cycle],Data[CO/km (mg)])</f>
        <v>#N/A</v>
      </c>
      <c r="G1870" s="129" t="e" cm="1">
        <f t="array" ref="G1870">_xlfn.XLOOKUP($A1870&amp;$Q$3,Data[Index]&amp;Data[Valid Test, Can be used for conformity (Y/N)],Data[CO2/km (g)])</f>
        <v>#N/A</v>
      </c>
      <c r="H1870" s="129" t="e" cm="1">
        <f t="array" ref="H1870">_xlfn.XLOOKUP($A1870&amp;$Q$3,Data[Index]&amp;Data[Valid Test, Can be used for conformity (Y/N)],Data[THC/km (mg)])</f>
        <v>#N/A</v>
      </c>
      <c r="I1870" s="129" t="e" cm="1">
        <f t="array" ref="I1870">_xlfn.XLOOKUP($A1870&amp;$Q$3,Data[Index]&amp;Data[Valid Test, Can be used for conformity (Y/N)],Data[NOx/km (mg)])</f>
        <v>#N/A</v>
      </c>
      <c r="J1870" s="129" t="e" cm="1">
        <f t="array" ref="J1870">_xlfn.XLOOKUP($A1870&amp;$Q$3,Data[Index]&amp;Data[Valid Test, Can be used for conformity (Y/N)],Data[THC + NOx/km (mg)])</f>
        <v>#N/A</v>
      </c>
      <c r="K1870" s="142" t="e" cm="1">
        <f t="array" ref="K1870">_xlfn.XLOOKUP($A1870&amp;$Q$3,Data[Index]&amp;Data[Valid Test, Can be used for conformity (Y/N)],Data[PN/km ('#)])</f>
        <v>#N/A</v>
      </c>
      <c r="L1870" s="129" t="e" cm="1">
        <f t="array" ref="L1870">_xlfn.XLOOKUP($A1870&amp;$Q$3,Data[Index]&amp;Data[Valid Test, Can be used for conformity (Y/N)],Data[PM/km (mg)])</f>
        <v>#N/A</v>
      </c>
      <c r="M1870" s="126" t="e" cm="1">
        <f t="array" ref="M1870">_xlfn.XLOOKUP($A1870&amp;$Q$3,Data[Index]&amp;Data[Valid Test, Can be used for conformity (Y/N)],Data[CH4 (mg/km)])</f>
        <v>#N/A</v>
      </c>
      <c r="N1870" s="126" t="e" cm="1">
        <f t="array" ref="N1870">_xlfn.XLOOKUP($A1870&amp;$Q$3,Data[Index]&amp;Data[Valid Test, Can be used for conformity (Y/N)],Data[N20 (mg/km)])</f>
        <v>#N/A</v>
      </c>
      <c r="O1870" s="129" t="e" cm="1">
        <f t="array" ref="O1870">_xlfn.XLOOKUP($A1870&amp;$Q$3,Data[Index]&amp;Data[Valid Test, Can be used for conformity (Y/N)],Data[l/100km])</f>
        <v>#N/A</v>
      </c>
      <c r="P1870" s="138" t="e">
        <f>_xlfn.XLOOKUP($A1870,Data[Index],Data[Comments])</f>
        <v>#N/A</v>
      </c>
    </row>
    <row r="1871" spans="1:16" x14ac:dyDescent="0.2">
      <c r="A1871" s="129"/>
      <c r="B1871" s="129"/>
      <c r="C1871" s="129" t="e" cm="1">
        <f t="array" ref="C1871">_xlfn.XLOOKUP($A1871&amp;$Q$3&amp;$R$3,Data[Index]&amp;Data[Valid Test, Can be used for conformity (Y/N)]&amp;Data[Cycle],Data[Test Name])</f>
        <v>#N/A</v>
      </c>
      <c r="D1871" s="167" t="e" cm="1">
        <f t="array" ref="D1871">_xlfn.XLOOKUP($A1871&amp;$Q$3&amp;$R$3,Data[Index]&amp;Data[Valid Test, Can be used for conformity (Y/N)]&amp;Data[Cycle],Data[Mileage (Miles)])</f>
        <v>#N/A</v>
      </c>
      <c r="E1871" s="130" t="e" cm="1">
        <f t="array" ref="E1871">_xlfn.XLOOKUP($A1871&amp;$Q$3&amp;$R$3,Data[Index]&amp;Data[Valid Test, Can be used for conformity (Y/N)]&amp;Data[Cycle],Data[Date])</f>
        <v>#N/A</v>
      </c>
      <c r="F1871" s="129" t="e" cm="1">
        <f t="array" ref="F1871">_xlfn.XLOOKUP($A1871&amp;$Q$3&amp;$R$3,Data[Index]&amp;Data[Valid Test, Can be used for conformity (Y/N)]&amp;Data[Cycle],Data[CO/km (mg)])</f>
        <v>#N/A</v>
      </c>
      <c r="G1871" s="129" t="e" cm="1">
        <f t="array" ref="G1871">_xlfn.XLOOKUP($A1871&amp;$Q$3,Data[Index]&amp;Data[Valid Test, Can be used for conformity (Y/N)],Data[CO2/km (g)])</f>
        <v>#N/A</v>
      </c>
      <c r="H1871" s="129" t="e" cm="1">
        <f t="array" ref="H1871">_xlfn.XLOOKUP($A1871&amp;$Q$3,Data[Index]&amp;Data[Valid Test, Can be used for conformity (Y/N)],Data[THC/km (mg)])</f>
        <v>#N/A</v>
      </c>
      <c r="I1871" s="129" t="e" cm="1">
        <f t="array" ref="I1871">_xlfn.XLOOKUP($A1871&amp;$Q$3,Data[Index]&amp;Data[Valid Test, Can be used for conformity (Y/N)],Data[NOx/km (mg)])</f>
        <v>#N/A</v>
      </c>
      <c r="J1871" s="129" t="e" cm="1">
        <f t="array" ref="J1871">_xlfn.XLOOKUP($A1871&amp;$Q$3,Data[Index]&amp;Data[Valid Test, Can be used for conformity (Y/N)],Data[THC + NOx/km (mg)])</f>
        <v>#N/A</v>
      </c>
      <c r="K1871" s="142" t="e" cm="1">
        <f t="array" ref="K1871">_xlfn.XLOOKUP($A1871&amp;$Q$3,Data[Index]&amp;Data[Valid Test, Can be used for conformity (Y/N)],Data[PN/km ('#)])</f>
        <v>#N/A</v>
      </c>
      <c r="L1871" s="129" t="e" cm="1">
        <f t="array" ref="L1871">_xlfn.XLOOKUP($A1871&amp;$Q$3,Data[Index]&amp;Data[Valid Test, Can be used for conformity (Y/N)],Data[PM/km (mg)])</f>
        <v>#N/A</v>
      </c>
      <c r="M1871" s="126" t="e" cm="1">
        <f t="array" ref="M1871">_xlfn.XLOOKUP($A1871&amp;$Q$3,Data[Index]&amp;Data[Valid Test, Can be used for conformity (Y/N)],Data[CH4 (mg/km)])</f>
        <v>#N/A</v>
      </c>
      <c r="N1871" s="126" t="e" cm="1">
        <f t="array" ref="N1871">_xlfn.XLOOKUP($A1871&amp;$Q$3,Data[Index]&amp;Data[Valid Test, Can be used for conformity (Y/N)],Data[N20 (mg/km)])</f>
        <v>#N/A</v>
      </c>
      <c r="O1871" s="129" t="e" cm="1">
        <f t="array" ref="O1871">_xlfn.XLOOKUP($A1871&amp;$Q$3,Data[Index]&amp;Data[Valid Test, Can be used for conformity (Y/N)],Data[l/100km])</f>
        <v>#N/A</v>
      </c>
      <c r="P1871" s="138" t="e">
        <f>_xlfn.XLOOKUP($A1871,Data[Index],Data[Comments])</f>
        <v>#N/A</v>
      </c>
    </row>
    <row r="1872" spans="1:16" x14ac:dyDescent="0.2">
      <c r="A1872" s="129"/>
      <c r="B1872" s="129"/>
      <c r="C1872" s="129" t="e" cm="1">
        <f t="array" ref="C1872">_xlfn.XLOOKUP($A1872&amp;$Q$3&amp;$R$3,Data[Index]&amp;Data[Valid Test, Can be used for conformity (Y/N)]&amp;Data[Cycle],Data[Test Name])</f>
        <v>#N/A</v>
      </c>
      <c r="D1872" s="167" t="e" cm="1">
        <f t="array" ref="D1872">_xlfn.XLOOKUP($A1872&amp;$Q$3&amp;$R$3,Data[Index]&amp;Data[Valid Test, Can be used for conformity (Y/N)]&amp;Data[Cycle],Data[Mileage (Miles)])</f>
        <v>#N/A</v>
      </c>
      <c r="E1872" s="130" t="e" cm="1">
        <f t="array" ref="E1872">_xlfn.XLOOKUP($A1872&amp;$Q$3&amp;$R$3,Data[Index]&amp;Data[Valid Test, Can be used for conformity (Y/N)]&amp;Data[Cycle],Data[Date])</f>
        <v>#N/A</v>
      </c>
      <c r="F1872" s="129" t="e" cm="1">
        <f t="array" ref="F1872">_xlfn.XLOOKUP($A1872&amp;$Q$3&amp;$R$3,Data[Index]&amp;Data[Valid Test, Can be used for conformity (Y/N)]&amp;Data[Cycle],Data[CO/km (mg)])</f>
        <v>#N/A</v>
      </c>
      <c r="G1872" s="129" t="e" cm="1">
        <f t="array" ref="G1872">_xlfn.XLOOKUP($A1872&amp;$Q$3,Data[Index]&amp;Data[Valid Test, Can be used for conformity (Y/N)],Data[CO2/km (g)])</f>
        <v>#N/A</v>
      </c>
      <c r="H1872" s="129" t="e" cm="1">
        <f t="array" ref="H1872">_xlfn.XLOOKUP($A1872&amp;$Q$3,Data[Index]&amp;Data[Valid Test, Can be used for conformity (Y/N)],Data[THC/km (mg)])</f>
        <v>#N/A</v>
      </c>
      <c r="I1872" s="129" t="e" cm="1">
        <f t="array" ref="I1872">_xlfn.XLOOKUP($A1872&amp;$Q$3,Data[Index]&amp;Data[Valid Test, Can be used for conformity (Y/N)],Data[NOx/km (mg)])</f>
        <v>#N/A</v>
      </c>
      <c r="J1872" s="129" t="e" cm="1">
        <f t="array" ref="J1872">_xlfn.XLOOKUP($A1872&amp;$Q$3,Data[Index]&amp;Data[Valid Test, Can be used for conformity (Y/N)],Data[THC + NOx/km (mg)])</f>
        <v>#N/A</v>
      </c>
      <c r="K1872" s="142" t="e" cm="1">
        <f t="array" ref="K1872">_xlfn.XLOOKUP($A1872&amp;$Q$3,Data[Index]&amp;Data[Valid Test, Can be used for conformity (Y/N)],Data[PN/km ('#)])</f>
        <v>#N/A</v>
      </c>
      <c r="L1872" s="129" t="e" cm="1">
        <f t="array" ref="L1872">_xlfn.XLOOKUP($A1872&amp;$Q$3,Data[Index]&amp;Data[Valid Test, Can be used for conformity (Y/N)],Data[PM/km (mg)])</f>
        <v>#N/A</v>
      </c>
      <c r="M1872" s="126" t="e" cm="1">
        <f t="array" ref="M1872">_xlfn.XLOOKUP($A1872&amp;$Q$3,Data[Index]&amp;Data[Valid Test, Can be used for conformity (Y/N)],Data[CH4 (mg/km)])</f>
        <v>#N/A</v>
      </c>
      <c r="N1872" s="126" t="e" cm="1">
        <f t="array" ref="N1872">_xlfn.XLOOKUP($A1872&amp;$Q$3,Data[Index]&amp;Data[Valid Test, Can be used for conformity (Y/N)],Data[N20 (mg/km)])</f>
        <v>#N/A</v>
      </c>
      <c r="O1872" s="129" t="e" cm="1">
        <f t="array" ref="O1872">_xlfn.XLOOKUP($A1872&amp;$Q$3,Data[Index]&amp;Data[Valid Test, Can be used for conformity (Y/N)],Data[l/100km])</f>
        <v>#N/A</v>
      </c>
      <c r="P1872" s="138" t="e">
        <f>_xlfn.XLOOKUP($A1872,Data[Index],Data[Comments])</f>
        <v>#N/A</v>
      </c>
    </row>
    <row r="1873" spans="1:16" x14ac:dyDescent="0.2">
      <c r="A1873" s="129"/>
      <c r="B1873" s="129"/>
      <c r="C1873" s="129" t="e" cm="1">
        <f t="array" ref="C1873">_xlfn.XLOOKUP($A1873&amp;$Q$3&amp;$R$3,Data[Index]&amp;Data[Valid Test, Can be used for conformity (Y/N)]&amp;Data[Cycle],Data[Test Name])</f>
        <v>#N/A</v>
      </c>
      <c r="D1873" s="167" t="e" cm="1">
        <f t="array" ref="D1873">_xlfn.XLOOKUP($A1873&amp;$Q$3&amp;$R$3,Data[Index]&amp;Data[Valid Test, Can be used for conformity (Y/N)]&amp;Data[Cycle],Data[Mileage (Miles)])</f>
        <v>#N/A</v>
      </c>
      <c r="E1873" s="130" t="e" cm="1">
        <f t="array" ref="E1873">_xlfn.XLOOKUP($A1873&amp;$Q$3&amp;$R$3,Data[Index]&amp;Data[Valid Test, Can be used for conformity (Y/N)]&amp;Data[Cycle],Data[Date])</f>
        <v>#N/A</v>
      </c>
      <c r="F1873" s="129" t="e" cm="1">
        <f t="array" ref="F1873">_xlfn.XLOOKUP($A1873&amp;$Q$3&amp;$R$3,Data[Index]&amp;Data[Valid Test, Can be used for conformity (Y/N)]&amp;Data[Cycle],Data[CO/km (mg)])</f>
        <v>#N/A</v>
      </c>
      <c r="G1873" s="129" t="e" cm="1">
        <f t="array" ref="G1873">_xlfn.XLOOKUP($A1873&amp;$Q$3,Data[Index]&amp;Data[Valid Test, Can be used for conformity (Y/N)],Data[CO2/km (g)])</f>
        <v>#N/A</v>
      </c>
      <c r="H1873" s="129" t="e" cm="1">
        <f t="array" ref="H1873">_xlfn.XLOOKUP($A1873&amp;$Q$3,Data[Index]&amp;Data[Valid Test, Can be used for conformity (Y/N)],Data[THC/km (mg)])</f>
        <v>#N/A</v>
      </c>
      <c r="I1873" s="129" t="e" cm="1">
        <f t="array" ref="I1873">_xlfn.XLOOKUP($A1873&amp;$Q$3,Data[Index]&amp;Data[Valid Test, Can be used for conformity (Y/N)],Data[NOx/km (mg)])</f>
        <v>#N/A</v>
      </c>
      <c r="J1873" s="129" t="e" cm="1">
        <f t="array" ref="J1873">_xlfn.XLOOKUP($A1873&amp;$Q$3,Data[Index]&amp;Data[Valid Test, Can be used for conformity (Y/N)],Data[THC + NOx/km (mg)])</f>
        <v>#N/A</v>
      </c>
      <c r="K1873" s="142" t="e" cm="1">
        <f t="array" ref="K1873">_xlfn.XLOOKUP($A1873&amp;$Q$3,Data[Index]&amp;Data[Valid Test, Can be used for conformity (Y/N)],Data[PN/km ('#)])</f>
        <v>#N/A</v>
      </c>
      <c r="L1873" s="129" t="e" cm="1">
        <f t="array" ref="L1873">_xlfn.XLOOKUP($A1873&amp;$Q$3,Data[Index]&amp;Data[Valid Test, Can be used for conformity (Y/N)],Data[PM/km (mg)])</f>
        <v>#N/A</v>
      </c>
      <c r="M1873" s="126" t="e" cm="1">
        <f t="array" ref="M1873">_xlfn.XLOOKUP($A1873&amp;$Q$3,Data[Index]&amp;Data[Valid Test, Can be used for conformity (Y/N)],Data[CH4 (mg/km)])</f>
        <v>#N/A</v>
      </c>
      <c r="N1873" s="126" t="e" cm="1">
        <f t="array" ref="N1873">_xlfn.XLOOKUP($A1873&amp;$Q$3,Data[Index]&amp;Data[Valid Test, Can be used for conformity (Y/N)],Data[N20 (mg/km)])</f>
        <v>#N/A</v>
      </c>
      <c r="O1873" s="129" t="e" cm="1">
        <f t="array" ref="O1873">_xlfn.XLOOKUP($A1873&amp;$Q$3,Data[Index]&amp;Data[Valid Test, Can be used for conformity (Y/N)],Data[l/100km])</f>
        <v>#N/A</v>
      </c>
      <c r="P1873" s="138">
        <f>_xlfn.XLOOKUP($A1873,Data[Index],Data[Comments])</f>
        <v>0</v>
      </c>
    </row>
    <row r="1874" spans="1:16" x14ac:dyDescent="0.2">
      <c r="A1874" s="129"/>
      <c r="B1874" s="129"/>
      <c r="C1874" s="129" t="e" cm="1">
        <f t="array" ref="C1874">_xlfn.XLOOKUP($A1874&amp;$Q$3&amp;$R$3,Data[Index]&amp;Data[Valid Test, Can be used for conformity (Y/N)]&amp;Data[Cycle],Data[Test Name])</f>
        <v>#N/A</v>
      </c>
      <c r="D1874" s="167" t="e" cm="1">
        <f t="array" ref="D1874">_xlfn.XLOOKUP($A1874&amp;$Q$3&amp;$R$3,Data[Index]&amp;Data[Valid Test, Can be used for conformity (Y/N)]&amp;Data[Cycle],Data[Mileage (Miles)])</f>
        <v>#N/A</v>
      </c>
      <c r="E1874" s="130" t="e" cm="1">
        <f t="array" ref="E1874">_xlfn.XLOOKUP($A1874&amp;$Q$3&amp;$R$3,Data[Index]&amp;Data[Valid Test, Can be used for conformity (Y/N)]&amp;Data[Cycle],Data[Date])</f>
        <v>#N/A</v>
      </c>
      <c r="F1874" s="129" t="e" cm="1">
        <f t="array" ref="F1874">_xlfn.XLOOKUP($A1874&amp;$Q$3&amp;$R$3,Data[Index]&amp;Data[Valid Test, Can be used for conformity (Y/N)]&amp;Data[Cycle],Data[CO/km (mg)])</f>
        <v>#N/A</v>
      </c>
      <c r="G1874" s="129" t="e" cm="1">
        <f t="array" ref="G1874">_xlfn.XLOOKUP($A1874&amp;$Q$3,Data[Index]&amp;Data[Valid Test, Can be used for conformity (Y/N)],Data[CO2/km (g)])</f>
        <v>#N/A</v>
      </c>
      <c r="H1874" s="129" t="e" cm="1">
        <f t="array" ref="H1874">_xlfn.XLOOKUP($A1874&amp;$Q$3,Data[Index]&amp;Data[Valid Test, Can be used for conformity (Y/N)],Data[THC/km (mg)])</f>
        <v>#N/A</v>
      </c>
      <c r="I1874" s="129" t="e" cm="1">
        <f t="array" ref="I1874">_xlfn.XLOOKUP($A1874&amp;$Q$3,Data[Index]&amp;Data[Valid Test, Can be used for conformity (Y/N)],Data[NOx/km (mg)])</f>
        <v>#N/A</v>
      </c>
      <c r="J1874" s="129" t="e" cm="1">
        <f t="array" ref="J1874">_xlfn.XLOOKUP($A1874&amp;$Q$3,Data[Index]&amp;Data[Valid Test, Can be used for conformity (Y/N)],Data[THC + NOx/km (mg)])</f>
        <v>#N/A</v>
      </c>
      <c r="K1874" s="142" t="e" cm="1">
        <f t="array" ref="K1874">_xlfn.XLOOKUP($A1874&amp;$Q$3,Data[Index]&amp;Data[Valid Test, Can be used for conformity (Y/N)],Data[PN/km ('#)])</f>
        <v>#N/A</v>
      </c>
      <c r="L1874" s="129" t="e" cm="1">
        <f t="array" ref="L1874">_xlfn.XLOOKUP($A1874&amp;$Q$3,Data[Index]&amp;Data[Valid Test, Can be used for conformity (Y/N)],Data[PM/km (mg)])</f>
        <v>#N/A</v>
      </c>
      <c r="M1874" s="126" t="e" cm="1">
        <f t="array" ref="M1874">_xlfn.XLOOKUP($A1874&amp;$Q$3,Data[Index]&amp;Data[Valid Test, Can be used for conformity (Y/N)],Data[CH4 (mg/km)])</f>
        <v>#N/A</v>
      </c>
      <c r="N1874" s="126" t="e" cm="1">
        <f t="array" ref="N1874">_xlfn.XLOOKUP($A1874&amp;$Q$3,Data[Index]&amp;Data[Valid Test, Can be used for conformity (Y/N)],Data[N20 (mg/km)])</f>
        <v>#N/A</v>
      </c>
      <c r="O1874" s="129" t="e" cm="1">
        <f t="array" ref="O1874">_xlfn.XLOOKUP($A1874&amp;$Q$3,Data[Index]&amp;Data[Valid Test, Can be used for conformity (Y/N)],Data[l/100km])</f>
        <v>#N/A</v>
      </c>
      <c r="P1874" s="138">
        <f>_xlfn.XLOOKUP($A1874,Data[Index],Data[Comments])</f>
        <v>0</v>
      </c>
    </row>
    <row r="1875" spans="1:16" x14ac:dyDescent="0.2">
      <c r="A1875" s="129"/>
      <c r="B1875" s="129"/>
      <c r="C1875" s="129" t="e" cm="1">
        <f t="array" ref="C1875">_xlfn.XLOOKUP($A1875&amp;$Q$3&amp;$R$3,Data[Index]&amp;Data[Valid Test, Can be used for conformity (Y/N)]&amp;Data[Cycle],Data[Test Name])</f>
        <v>#N/A</v>
      </c>
      <c r="D1875" s="167" t="e" cm="1">
        <f t="array" ref="D1875">_xlfn.XLOOKUP($A1875&amp;$Q$3&amp;$R$3,Data[Index]&amp;Data[Valid Test, Can be used for conformity (Y/N)]&amp;Data[Cycle],Data[Mileage (Miles)])</f>
        <v>#N/A</v>
      </c>
      <c r="E1875" s="130" t="e" cm="1">
        <f t="array" ref="E1875">_xlfn.XLOOKUP($A1875&amp;$Q$3&amp;$R$3,Data[Index]&amp;Data[Valid Test, Can be used for conformity (Y/N)]&amp;Data[Cycle],Data[Date])</f>
        <v>#N/A</v>
      </c>
      <c r="F1875" s="129" t="e" cm="1">
        <f t="array" ref="F1875">_xlfn.XLOOKUP($A1875&amp;$Q$3&amp;$R$3,Data[Index]&amp;Data[Valid Test, Can be used for conformity (Y/N)]&amp;Data[Cycle],Data[CO/km (mg)])</f>
        <v>#N/A</v>
      </c>
      <c r="G1875" s="129" t="e" cm="1">
        <f t="array" ref="G1875">_xlfn.XLOOKUP($A1875&amp;$Q$3,Data[Index]&amp;Data[Valid Test, Can be used for conformity (Y/N)],Data[CO2/km (g)])</f>
        <v>#N/A</v>
      </c>
      <c r="H1875" s="129" t="e" cm="1">
        <f t="array" ref="H1875">_xlfn.XLOOKUP($A1875&amp;$Q$3,Data[Index]&amp;Data[Valid Test, Can be used for conformity (Y/N)],Data[THC/km (mg)])</f>
        <v>#N/A</v>
      </c>
      <c r="I1875" s="129" t="e" cm="1">
        <f t="array" ref="I1875">_xlfn.XLOOKUP($A1875&amp;$Q$3,Data[Index]&amp;Data[Valid Test, Can be used for conformity (Y/N)],Data[NOx/km (mg)])</f>
        <v>#N/A</v>
      </c>
      <c r="J1875" s="129" t="e" cm="1">
        <f t="array" ref="J1875">_xlfn.XLOOKUP($A1875&amp;$Q$3,Data[Index]&amp;Data[Valid Test, Can be used for conformity (Y/N)],Data[THC + NOx/km (mg)])</f>
        <v>#N/A</v>
      </c>
      <c r="K1875" s="142" t="e" cm="1">
        <f t="array" ref="K1875">_xlfn.XLOOKUP($A1875&amp;$Q$3,Data[Index]&amp;Data[Valid Test, Can be used for conformity (Y/N)],Data[PN/km ('#)])</f>
        <v>#N/A</v>
      </c>
      <c r="L1875" s="129" t="e" cm="1">
        <f t="array" ref="L1875">_xlfn.XLOOKUP($A1875&amp;$Q$3,Data[Index]&amp;Data[Valid Test, Can be used for conformity (Y/N)],Data[PM/km (mg)])</f>
        <v>#N/A</v>
      </c>
      <c r="M1875" s="126" t="e" cm="1">
        <f t="array" ref="M1875">_xlfn.XLOOKUP($A1875&amp;$Q$3,Data[Index]&amp;Data[Valid Test, Can be used for conformity (Y/N)],Data[CH4 (mg/km)])</f>
        <v>#N/A</v>
      </c>
      <c r="N1875" s="126" t="e" cm="1">
        <f t="array" ref="N1875">_xlfn.XLOOKUP($A1875&amp;$Q$3,Data[Index]&amp;Data[Valid Test, Can be used for conformity (Y/N)],Data[N20 (mg/km)])</f>
        <v>#N/A</v>
      </c>
      <c r="O1875" s="129" t="e" cm="1">
        <f t="array" ref="O1875">_xlfn.XLOOKUP($A1875&amp;$Q$3,Data[Index]&amp;Data[Valid Test, Can be used for conformity (Y/N)],Data[l/100km])</f>
        <v>#N/A</v>
      </c>
      <c r="P1875" s="138" t="e">
        <f>_xlfn.XLOOKUP($A1875,Data[Index],Data[Comments])</f>
        <v>#N/A</v>
      </c>
    </row>
    <row r="1876" spans="1:16" x14ac:dyDescent="0.2">
      <c r="A1876" s="129"/>
      <c r="B1876" s="129"/>
      <c r="C1876" s="129" t="e" cm="1">
        <f t="array" ref="C1876">_xlfn.XLOOKUP($A1876&amp;$Q$3&amp;$R$3,Data[Index]&amp;Data[Valid Test, Can be used for conformity (Y/N)]&amp;Data[Cycle],Data[Test Name])</f>
        <v>#N/A</v>
      </c>
      <c r="D1876" s="167" t="e" cm="1">
        <f t="array" ref="D1876">_xlfn.XLOOKUP($A1876&amp;$Q$3&amp;$R$3,Data[Index]&amp;Data[Valid Test, Can be used for conformity (Y/N)]&amp;Data[Cycle],Data[Mileage (Miles)])</f>
        <v>#N/A</v>
      </c>
      <c r="E1876" s="130" t="e" cm="1">
        <f t="array" ref="E1876">_xlfn.XLOOKUP($A1876&amp;$Q$3&amp;$R$3,Data[Index]&amp;Data[Valid Test, Can be used for conformity (Y/N)]&amp;Data[Cycle],Data[Date])</f>
        <v>#N/A</v>
      </c>
      <c r="F1876" s="129" t="e" cm="1">
        <f t="array" ref="F1876">_xlfn.XLOOKUP($A1876&amp;$Q$3&amp;$R$3,Data[Index]&amp;Data[Valid Test, Can be used for conformity (Y/N)]&amp;Data[Cycle],Data[CO/km (mg)])</f>
        <v>#N/A</v>
      </c>
      <c r="G1876" s="129" t="e" cm="1">
        <f t="array" ref="G1876">_xlfn.XLOOKUP($A1876&amp;$Q$3,Data[Index]&amp;Data[Valid Test, Can be used for conformity (Y/N)],Data[CO2/km (g)])</f>
        <v>#N/A</v>
      </c>
      <c r="H1876" s="129" t="e" cm="1">
        <f t="array" ref="H1876">_xlfn.XLOOKUP($A1876&amp;$Q$3,Data[Index]&amp;Data[Valid Test, Can be used for conformity (Y/N)],Data[THC/km (mg)])</f>
        <v>#N/A</v>
      </c>
      <c r="I1876" s="129" t="e" cm="1">
        <f t="array" ref="I1876">_xlfn.XLOOKUP($A1876&amp;$Q$3,Data[Index]&amp;Data[Valid Test, Can be used for conformity (Y/N)],Data[NOx/km (mg)])</f>
        <v>#N/A</v>
      </c>
      <c r="J1876" s="129" t="e" cm="1">
        <f t="array" ref="J1876">_xlfn.XLOOKUP($A1876&amp;$Q$3,Data[Index]&amp;Data[Valid Test, Can be used for conformity (Y/N)],Data[THC + NOx/km (mg)])</f>
        <v>#N/A</v>
      </c>
      <c r="K1876" s="142" t="e" cm="1">
        <f t="array" ref="K1876">_xlfn.XLOOKUP($A1876&amp;$Q$3,Data[Index]&amp;Data[Valid Test, Can be used for conformity (Y/N)],Data[PN/km ('#)])</f>
        <v>#N/A</v>
      </c>
      <c r="L1876" s="129" t="e" cm="1">
        <f t="array" ref="L1876">_xlfn.XLOOKUP($A1876&amp;$Q$3,Data[Index]&amp;Data[Valid Test, Can be used for conformity (Y/N)],Data[PM/km (mg)])</f>
        <v>#N/A</v>
      </c>
      <c r="M1876" s="126" t="e" cm="1">
        <f t="array" ref="M1876">_xlfn.XLOOKUP($A1876&amp;$Q$3,Data[Index]&amp;Data[Valid Test, Can be used for conformity (Y/N)],Data[CH4 (mg/km)])</f>
        <v>#N/A</v>
      </c>
      <c r="N1876" s="126" t="e" cm="1">
        <f t="array" ref="N1876">_xlfn.XLOOKUP($A1876&amp;$Q$3,Data[Index]&amp;Data[Valid Test, Can be used for conformity (Y/N)],Data[N20 (mg/km)])</f>
        <v>#N/A</v>
      </c>
      <c r="O1876" s="129" t="e" cm="1">
        <f t="array" ref="O1876">_xlfn.XLOOKUP($A1876&amp;$Q$3,Data[Index]&amp;Data[Valid Test, Can be used for conformity (Y/N)],Data[l/100km])</f>
        <v>#N/A</v>
      </c>
      <c r="P1876" s="138">
        <f>_xlfn.XLOOKUP($A1876,Data[Index],Data[Comments])</f>
        <v>0</v>
      </c>
    </row>
    <row r="1877" spans="1:16" x14ac:dyDescent="0.2">
      <c r="A1877" s="129"/>
      <c r="B1877" s="129"/>
      <c r="C1877" s="129" t="e" cm="1">
        <f t="array" ref="C1877">_xlfn.XLOOKUP($A1877&amp;$Q$3&amp;$R$3,Data[Index]&amp;Data[Valid Test, Can be used for conformity (Y/N)]&amp;Data[Cycle],Data[Test Name])</f>
        <v>#N/A</v>
      </c>
      <c r="D1877" s="167" t="e" cm="1">
        <f t="array" ref="D1877">_xlfn.XLOOKUP($A1877&amp;$Q$3&amp;$R$3,Data[Index]&amp;Data[Valid Test, Can be used for conformity (Y/N)]&amp;Data[Cycle],Data[Mileage (Miles)])</f>
        <v>#N/A</v>
      </c>
      <c r="E1877" s="130" t="e" cm="1">
        <f t="array" ref="E1877">_xlfn.XLOOKUP($A1877&amp;$Q$3&amp;$R$3,Data[Index]&amp;Data[Valid Test, Can be used for conformity (Y/N)]&amp;Data[Cycle],Data[Date])</f>
        <v>#N/A</v>
      </c>
      <c r="F1877" s="129" t="e" cm="1">
        <f t="array" ref="F1877">_xlfn.XLOOKUP($A1877&amp;$Q$3&amp;$R$3,Data[Index]&amp;Data[Valid Test, Can be used for conformity (Y/N)]&amp;Data[Cycle],Data[CO/km (mg)])</f>
        <v>#N/A</v>
      </c>
      <c r="G1877" s="129" t="e" cm="1">
        <f t="array" ref="G1877">_xlfn.XLOOKUP($A1877&amp;$Q$3,Data[Index]&amp;Data[Valid Test, Can be used for conformity (Y/N)],Data[CO2/km (g)])</f>
        <v>#N/A</v>
      </c>
      <c r="H1877" s="129" t="e" cm="1">
        <f t="array" ref="H1877">_xlfn.XLOOKUP($A1877&amp;$Q$3,Data[Index]&amp;Data[Valid Test, Can be used for conformity (Y/N)],Data[THC/km (mg)])</f>
        <v>#N/A</v>
      </c>
      <c r="I1877" s="129" t="e" cm="1">
        <f t="array" ref="I1877">_xlfn.XLOOKUP($A1877&amp;$Q$3,Data[Index]&amp;Data[Valid Test, Can be used for conformity (Y/N)],Data[NOx/km (mg)])</f>
        <v>#N/A</v>
      </c>
      <c r="J1877" s="129" t="e" cm="1">
        <f t="array" ref="J1877">_xlfn.XLOOKUP($A1877&amp;$Q$3,Data[Index]&amp;Data[Valid Test, Can be used for conformity (Y/N)],Data[THC + NOx/km (mg)])</f>
        <v>#N/A</v>
      </c>
      <c r="K1877" s="142" t="e" cm="1">
        <f t="array" ref="K1877">_xlfn.XLOOKUP($A1877&amp;$Q$3,Data[Index]&amp;Data[Valid Test, Can be used for conformity (Y/N)],Data[PN/km ('#)])</f>
        <v>#N/A</v>
      </c>
      <c r="L1877" s="129" t="e" cm="1">
        <f t="array" ref="L1877">_xlfn.XLOOKUP($A1877&amp;$Q$3,Data[Index]&amp;Data[Valid Test, Can be used for conformity (Y/N)],Data[PM/km (mg)])</f>
        <v>#N/A</v>
      </c>
      <c r="M1877" s="126" t="e" cm="1">
        <f t="array" ref="M1877">_xlfn.XLOOKUP($A1877&amp;$Q$3,Data[Index]&amp;Data[Valid Test, Can be used for conformity (Y/N)],Data[CH4 (mg/km)])</f>
        <v>#N/A</v>
      </c>
      <c r="N1877" s="126" t="e" cm="1">
        <f t="array" ref="N1877">_xlfn.XLOOKUP($A1877&amp;$Q$3,Data[Index]&amp;Data[Valid Test, Can be used for conformity (Y/N)],Data[N20 (mg/km)])</f>
        <v>#N/A</v>
      </c>
      <c r="O1877" s="129" t="e" cm="1">
        <f t="array" ref="O1877">_xlfn.XLOOKUP($A1877&amp;$Q$3,Data[Index]&amp;Data[Valid Test, Can be used for conformity (Y/N)],Data[l/100km])</f>
        <v>#N/A</v>
      </c>
      <c r="P1877" s="138">
        <f>_xlfn.XLOOKUP($A1877,Data[Index],Data[Comments])</f>
        <v>0</v>
      </c>
    </row>
    <row r="1878" spans="1:16" x14ac:dyDescent="0.2">
      <c r="A1878" s="129"/>
      <c r="B1878" s="129"/>
      <c r="C1878" s="129" t="e" cm="1">
        <f t="array" ref="C1878">_xlfn.XLOOKUP($A1878&amp;$Q$3&amp;$R$3,Data[Index]&amp;Data[Valid Test, Can be used for conformity (Y/N)]&amp;Data[Cycle],Data[Test Name])</f>
        <v>#N/A</v>
      </c>
      <c r="D1878" s="167" t="e" cm="1">
        <f t="array" ref="D1878">_xlfn.XLOOKUP($A1878&amp;$Q$3&amp;$R$3,Data[Index]&amp;Data[Valid Test, Can be used for conformity (Y/N)]&amp;Data[Cycle],Data[Mileage (Miles)])</f>
        <v>#N/A</v>
      </c>
      <c r="E1878" s="130" t="e" cm="1">
        <f t="array" ref="E1878">_xlfn.XLOOKUP($A1878&amp;$Q$3&amp;$R$3,Data[Index]&amp;Data[Valid Test, Can be used for conformity (Y/N)]&amp;Data[Cycle],Data[Date])</f>
        <v>#N/A</v>
      </c>
      <c r="F1878" s="129" t="e" cm="1">
        <f t="array" ref="F1878">_xlfn.XLOOKUP($A1878&amp;$Q$3&amp;$R$3,Data[Index]&amp;Data[Valid Test, Can be used for conformity (Y/N)]&amp;Data[Cycle],Data[CO/km (mg)])</f>
        <v>#N/A</v>
      </c>
      <c r="G1878" s="129" t="e" cm="1">
        <f t="array" ref="G1878">_xlfn.XLOOKUP($A1878&amp;$Q$3,Data[Index]&amp;Data[Valid Test, Can be used for conformity (Y/N)],Data[CO2/km (g)])</f>
        <v>#N/A</v>
      </c>
      <c r="H1878" s="129" t="e" cm="1">
        <f t="array" ref="H1878">_xlfn.XLOOKUP($A1878&amp;$Q$3,Data[Index]&amp;Data[Valid Test, Can be used for conformity (Y/N)],Data[THC/km (mg)])</f>
        <v>#N/A</v>
      </c>
      <c r="I1878" s="129" t="e" cm="1">
        <f t="array" ref="I1878">_xlfn.XLOOKUP($A1878&amp;$Q$3,Data[Index]&amp;Data[Valid Test, Can be used for conformity (Y/N)],Data[NOx/km (mg)])</f>
        <v>#N/A</v>
      </c>
      <c r="J1878" s="129" t="e" cm="1">
        <f t="array" ref="J1878">_xlfn.XLOOKUP($A1878&amp;$Q$3,Data[Index]&amp;Data[Valid Test, Can be used for conformity (Y/N)],Data[THC + NOx/km (mg)])</f>
        <v>#N/A</v>
      </c>
      <c r="K1878" s="142" t="e" cm="1">
        <f t="array" ref="K1878">_xlfn.XLOOKUP($A1878&amp;$Q$3,Data[Index]&amp;Data[Valid Test, Can be used for conformity (Y/N)],Data[PN/km ('#)])</f>
        <v>#N/A</v>
      </c>
      <c r="L1878" s="129" t="e" cm="1">
        <f t="array" ref="L1878">_xlfn.XLOOKUP($A1878&amp;$Q$3,Data[Index]&amp;Data[Valid Test, Can be used for conformity (Y/N)],Data[PM/km (mg)])</f>
        <v>#N/A</v>
      </c>
      <c r="M1878" s="126" t="e" cm="1">
        <f t="array" ref="M1878">_xlfn.XLOOKUP($A1878&amp;$Q$3,Data[Index]&amp;Data[Valid Test, Can be used for conformity (Y/N)],Data[CH4 (mg/km)])</f>
        <v>#N/A</v>
      </c>
      <c r="N1878" s="126" t="e" cm="1">
        <f t="array" ref="N1878">_xlfn.XLOOKUP($A1878&amp;$Q$3,Data[Index]&amp;Data[Valid Test, Can be used for conformity (Y/N)],Data[N20 (mg/km)])</f>
        <v>#N/A</v>
      </c>
      <c r="O1878" s="129" t="e" cm="1">
        <f t="array" ref="O1878">_xlfn.XLOOKUP($A1878&amp;$Q$3,Data[Index]&amp;Data[Valid Test, Can be used for conformity (Y/N)],Data[l/100km])</f>
        <v>#N/A</v>
      </c>
      <c r="P1878" s="138" t="e">
        <f>_xlfn.XLOOKUP($A1878,Data[Index],Data[Comments])</f>
        <v>#N/A</v>
      </c>
    </row>
    <row r="1879" spans="1:16" x14ac:dyDescent="0.2">
      <c r="A1879" s="129"/>
      <c r="B1879" s="129"/>
      <c r="C1879" s="129" t="e" cm="1">
        <f t="array" ref="C1879">_xlfn.XLOOKUP($A1879&amp;$Q$3&amp;$R$3,Data[Index]&amp;Data[Valid Test, Can be used for conformity (Y/N)]&amp;Data[Cycle],Data[Test Name])</f>
        <v>#N/A</v>
      </c>
      <c r="D1879" s="167" t="e" cm="1">
        <f t="array" ref="D1879">_xlfn.XLOOKUP($A1879&amp;$Q$3&amp;$R$3,Data[Index]&amp;Data[Valid Test, Can be used for conformity (Y/N)]&amp;Data[Cycle],Data[Mileage (Miles)])</f>
        <v>#N/A</v>
      </c>
      <c r="E1879" s="130" t="e" cm="1">
        <f t="array" ref="E1879">_xlfn.XLOOKUP($A1879&amp;$Q$3&amp;$R$3,Data[Index]&amp;Data[Valid Test, Can be used for conformity (Y/N)]&amp;Data[Cycle],Data[Date])</f>
        <v>#N/A</v>
      </c>
      <c r="F1879" s="129" t="e" cm="1">
        <f t="array" ref="F1879">_xlfn.XLOOKUP($A1879&amp;$Q$3&amp;$R$3,Data[Index]&amp;Data[Valid Test, Can be used for conformity (Y/N)]&amp;Data[Cycle],Data[CO/km (mg)])</f>
        <v>#N/A</v>
      </c>
      <c r="G1879" s="129" t="e" cm="1">
        <f t="array" ref="G1879">_xlfn.XLOOKUP($A1879&amp;$Q$3,Data[Index]&amp;Data[Valid Test, Can be used for conformity (Y/N)],Data[CO2/km (g)])</f>
        <v>#N/A</v>
      </c>
      <c r="H1879" s="129" t="e" cm="1">
        <f t="array" ref="H1879">_xlfn.XLOOKUP($A1879&amp;$Q$3,Data[Index]&amp;Data[Valid Test, Can be used for conformity (Y/N)],Data[THC/km (mg)])</f>
        <v>#N/A</v>
      </c>
      <c r="I1879" s="129" t="e" cm="1">
        <f t="array" ref="I1879">_xlfn.XLOOKUP($A1879&amp;$Q$3,Data[Index]&amp;Data[Valid Test, Can be used for conformity (Y/N)],Data[NOx/km (mg)])</f>
        <v>#N/A</v>
      </c>
      <c r="J1879" s="129" t="e" cm="1">
        <f t="array" ref="J1879">_xlfn.XLOOKUP($A1879&amp;$Q$3,Data[Index]&amp;Data[Valid Test, Can be used for conformity (Y/N)],Data[THC + NOx/km (mg)])</f>
        <v>#N/A</v>
      </c>
      <c r="K1879" s="142" t="e" cm="1">
        <f t="array" ref="K1879">_xlfn.XLOOKUP($A1879&amp;$Q$3,Data[Index]&amp;Data[Valid Test, Can be used for conformity (Y/N)],Data[PN/km ('#)])</f>
        <v>#N/A</v>
      </c>
      <c r="L1879" s="129" t="e" cm="1">
        <f t="array" ref="L1879">_xlfn.XLOOKUP($A1879&amp;$Q$3,Data[Index]&amp;Data[Valid Test, Can be used for conformity (Y/N)],Data[PM/km (mg)])</f>
        <v>#N/A</v>
      </c>
      <c r="M1879" s="126" t="e" cm="1">
        <f t="array" ref="M1879">_xlfn.XLOOKUP($A1879&amp;$Q$3,Data[Index]&amp;Data[Valid Test, Can be used for conformity (Y/N)],Data[CH4 (mg/km)])</f>
        <v>#N/A</v>
      </c>
      <c r="N1879" s="126" t="e" cm="1">
        <f t="array" ref="N1879">_xlfn.XLOOKUP($A1879&amp;$Q$3,Data[Index]&amp;Data[Valid Test, Can be used for conformity (Y/N)],Data[N20 (mg/km)])</f>
        <v>#N/A</v>
      </c>
      <c r="O1879" s="129" t="e" cm="1">
        <f t="array" ref="O1879">_xlfn.XLOOKUP($A1879&amp;$Q$3,Data[Index]&amp;Data[Valid Test, Can be used for conformity (Y/N)],Data[l/100km])</f>
        <v>#N/A</v>
      </c>
      <c r="P1879" s="138" t="e">
        <f>_xlfn.XLOOKUP($A1879,Data[Index],Data[Comments])</f>
        <v>#N/A</v>
      </c>
    </row>
    <row r="1880" spans="1:16" x14ac:dyDescent="0.2">
      <c r="A1880" s="129"/>
      <c r="B1880" s="129"/>
      <c r="C1880" s="129" t="e" cm="1">
        <f t="array" ref="C1880">_xlfn.XLOOKUP($A1880&amp;$Q$3&amp;$R$3,Data[Index]&amp;Data[Valid Test, Can be used for conformity (Y/N)]&amp;Data[Cycle],Data[Test Name])</f>
        <v>#N/A</v>
      </c>
      <c r="D1880" s="167" t="e" cm="1">
        <f t="array" ref="D1880">_xlfn.XLOOKUP($A1880&amp;$Q$3&amp;$R$3,Data[Index]&amp;Data[Valid Test, Can be used for conformity (Y/N)]&amp;Data[Cycle],Data[Mileage (Miles)])</f>
        <v>#N/A</v>
      </c>
      <c r="E1880" s="130" t="e" cm="1">
        <f t="array" ref="E1880">_xlfn.XLOOKUP($A1880&amp;$Q$3&amp;$R$3,Data[Index]&amp;Data[Valid Test, Can be used for conformity (Y/N)]&amp;Data[Cycle],Data[Date])</f>
        <v>#N/A</v>
      </c>
      <c r="F1880" s="129" t="e" cm="1">
        <f t="array" ref="F1880">_xlfn.XLOOKUP($A1880&amp;$Q$3&amp;$R$3,Data[Index]&amp;Data[Valid Test, Can be used for conformity (Y/N)]&amp;Data[Cycle],Data[CO/km (mg)])</f>
        <v>#N/A</v>
      </c>
      <c r="G1880" s="129" t="e" cm="1">
        <f t="array" ref="G1880">_xlfn.XLOOKUP($A1880&amp;$Q$3,Data[Index]&amp;Data[Valid Test, Can be used for conformity (Y/N)],Data[CO2/km (g)])</f>
        <v>#N/A</v>
      </c>
      <c r="H1880" s="129" t="e" cm="1">
        <f t="array" ref="H1880">_xlfn.XLOOKUP($A1880&amp;$Q$3,Data[Index]&amp;Data[Valid Test, Can be used for conformity (Y/N)],Data[THC/km (mg)])</f>
        <v>#N/A</v>
      </c>
      <c r="I1880" s="129" t="e" cm="1">
        <f t="array" ref="I1880">_xlfn.XLOOKUP($A1880&amp;$Q$3,Data[Index]&amp;Data[Valid Test, Can be used for conformity (Y/N)],Data[NOx/km (mg)])</f>
        <v>#N/A</v>
      </c>
      <c r="J1880" s="129" t="e" cm="1">
        <f t="array" ref="J1880">_xlfn.XLOOKUP($A1880&amp;$Q$3,Data[Index]&amp;Data[Valid Test, Can be used for conformity (Y/N)],Data[THC + NOx/km (mg)])</f>
        <v>#N/A</v>
      </c>
      <c r="K1880" s="142" t="e" cm="1">
        <f t="array" ref="K1880">_xlfn.XLOOKUP($A1880&amp;$Q$3,Data[Index]&amp;Data[Valid Test, Can be used for conformity (Y/N)],Data[PN/km ('#)])</f>
        <v>#N/A</v>
      </c>
      <c r="L1880" s="129" t="e" cm="1">
        <f t="array" ref="L1880">_xlfn.XLOOKUP($A1880&amp;$Q$3,Data[Index]&amp;Data[Valid Test, Can be used for conformity (Y/N)],Data[PM/km (mg)])</f>
        <v>#N/A</v>
      </c>
      <c r="M1880" s="126" t="e" cm="1">
        <f t="array" ref="M1880">_xlfn.XLOOKUP($A1880&amp;$Q$3,Data[Index]&amp;Data[Valid Test, Can be used for conformity (Y/N)],Data[CH4 (mg/km)])</f>
        <v>#N/A</v>
      </c>
      <c r="N1880" s="126" t="e" cm="1">
        <f t="array" ref="N1880">_xlfn.XLOOKUP($A1880&amp;$Q$3,Data[Index]&amp;Data[Valid Test, Can be used for conformity (Y/N)],Data[N20 (mg/km)])</f>
        <v>#N/A</v>
      </c>
      <c r="O1880" s="129" t="e" cm="1">
        <f t="array" ref="O1880">_xlfn.XLOOKUP($A1880&amp;$Q$3,Data[Index]&amp;Data[Valid Test, Can be used for conformity (Y/N)],Data[l/100km])</f>
        <v>#N/A</v>
      </c>
      <c r="P1880" s="138" t="e">
        <f>_xlfn.XLOOKUP($A1880,Data[Index],Data[Comments])</f>
        <v>#N/A</v>
      </c>
    </row>
    <row r="1881" spans="1:16" x14ac:dyDescent="0.2">
      <c r="A1881" s="129"/>
      <c r="B1881" s="129"/>
      <c r="C1881" s="129" t="e" cm="1">
        <f t="array" ref="C1881">_xlfn.XLOOKUP($A1881&amp;$Q$3&amp;$R$3,Data[Index]&amp;Data[Valid Test, Can be used for conformity (Y/N)]&amp;Data[Cycle],Data[Test Name])</f>
        <v>#N/A</v>
      </c>
      <c r="D1881" s="167" t="e" cm="1">
        <f t="array" ref="D1881">_xlfn.XLOOKUP($A1881&amp;$Q$3&amp;$R$3,Data[Index]&amp;Data[Valid Test, Can be used for conformity (Y/N)]&amp;Data[Cycle],Data[Mileage (Miles)])</f>
        <v>#N/A</v>
      </c>
      <c r="E1881" s="130" t="e" cm="1">
        <f t="array" ref="E1881">_xlfn.XLOOKUP($A1881&amp;$Q$3&amp;$R$3,Data[Index]&amp;Data[Valid Test, Can be used for conformity (Y/N)]&amp;Data[Cycle],Data[Date])</f>
        <v>#N/A</v>
      </c>
      <c r="F1881" s="129" t="e" cm="1">
        <f t="array" ref="F1881">_xlfn.XLOOKUP($A1881&amp;$Q$3&amp;$R$3,Data[Index]&amp;Data[Valid Test, Can be used for conformity (Y/N)]&amp;Data[Cycle],Data[CO/km (mg)])</f>
        <v>#N/A</v>
      </c>
      <c r="G1881" s="129" t="e" cm="1">
        <f t="array" ref="G1881">_xlfn.XLOOKUP($A1881&amp;$Q$3,Data[Index]&amp;Data[Valid Test, Can be used for conformity (Y/N)],Data[CO2/km (g)])</f>
        <v>#N/A</v>
      </c>
      <c r="H1881" s="129" t="e" cm="1">
        <f t="array" ref="H1881">_xlfn.XLOOKUP($A1881&amp;$Q$3,Data[Index]&amp;Data[Valid Test, Can be used for conformity (Y/N)],Data[THC/km (mg)])</f>
        <v>#N/A</v>
      </c>
      <c r="I1881" s="129" t="e" cm="1">
        <f t="array" ref="I1881">_xlfn.XLOOKUP($A1881&amp;$Q$3,Data[Index]&amp;Data[Valid Test, Can be used for conformity (Y/N)],Data[NOx/km (mg)])</f>
        <v>#N/A</v>
      </c>
      <c r="J1881" s="129" t="e" cm="1">
        <f t="array" ref="J1881">_xlfn.XLOOKUP($A1881&amp;$Q$3,Data[Index]&amp;Data[Valid Test, Can be used for conformity (Y/N)],Data[THC + NOx/km (mg)])</f>
        <v>#N/A</v>
      </c>
      <c r="K1881" s="142" t="e" cm="1">
        <f t="array" ref="K1881">_xlfn.XLOOKUP($A1881&amp;$Q$3,Data[Index]&amp;Data[Valid Test, Can be used for conformity (Y/N)],Data[PN/km ('#)])</f>
        <v>#N/A</v>
      </c>
      <c r="L1881" s="129" t="e" cm="1">
        <f t="array" ref="L1881">_xlfn.XLOOKUP($A1881&amp;$Q$3,Data[Index]&amp;Data[Valid Test, Can be used for conformity (Y/N)],Data[PM/km (mg)])</f>
        <v>#N/A</v>
      </c>
      <c r="M1881" s="126" t="e" cm="1">
        <f t="array" ref="M1881">_xlfn.XLOOKUP($A1881&amp;$Q$3,Data[Index]&amp;Data[Valid Test, Can be used for conformity (Y/N)],Data[CH4 (mg/km)])</f>
        <v>#N/A</v>
      </c>
      <c r="N1881" s="126" t="e" cm="1">
        <f t="array" ref="N1881">_xlfn.XLOOKUP($A1881&amp;$Q$3,Data[Index]&amp;Data[Valid Test, Can be used for conformity (Y/N)],Data[N20 (mg/km)])</f>
        <v>#N/A</v>
      </c>
      <c r="O1881" s="129" t="e" cm="1">
        <f t="array" ref="O1881">_xlfn.XLOOKUP($A1881&amp;$Q$3,Data[Index]&amp;Data[Valid Test, Can be used for conformity (Y/N)],Data[l/100km])</f>
        <v>#N/A</v>
      </c>
      <c r="P1881" s="138">
        <f>_xlfn.XLOOKUP($A1881,Data[Index],Data[Comments])</f>
        <v>0</v>
      </c>
    </row>
    <row r="1882" spans="1:16" x14ac:dyDescent="0.2">
      <c r="A1882" s="129"/>
      <c r="B1882" s="129"/>
      <c r="C1882" s="129" t="e" cm="1">
        <f t="array" ref="C1882">_xlfn.XLOOKUP($A1882&amp;$Q$3&amp;$R$3,Data[Index]&amp;Data[Valid Test, Can be used for conformity (Y/N)]&amp;Data[Cycle],Data[Test Name])</f>
        <v>#N/A</v>
      </c>
      <c r="D1882" s="167" t="e" cm="1">
        <f t="array" ref="D1882">_xlfn.XLOOKUP($A1882&amp;$Q$3&amp;$R$3,Data[Index]&amp;Data[Valid Test, Can be used for conformity (Y/N)]&amp;Data[Cycle],Data[Mileage (Miles)])</f>
        <v>#N/A</v>
      </c>
      <c r="E1882" s="130" t="e" cm="1">
        <f t="array" ref="E1882">_xlfn.XLOOKUP($A1882&amp;$Q$3&amp;$R$3,Data[Index]&amp;Data[Valid Test, Can be used for conformity (Y/N)]&amp;Data[Cycle],Data[Date])</f>
        <v>#N/A</v>
      </c>
      <c r="F1882" s="129" t="e" cm="1">
        <f t="array" ref="F1882">_xlfn.XLOOKUP($A1882&amp;$Q$3&amp;$R$3,Data[Index]&amp;Data[Valid Test, Can be used for conformity (Y/N)]&amp;Data[Cycle],Data[CO/km (mg)])</f>
        <v>#N/A</v>
      </c>
      <c r="G1882" s="129" t="e" cm="1">
        <f t="array" ref="G1882">_xlfn.XLOOKUP($A1882&amp;$Q$3,Data[Index]&amp;Data[Valid Test, Can be used for conformity (Y/N)],Data[CO2/km (g)])</f>
        <v>#N/A</v>
      </c>
      <c r="H1882" s="129" t="e" cm="1">
        <f t="array" ref="H1882">_xlfn.XLOOKUP($A1882&amp;$Q$3,Data[Index]&amp;Data[Valid Test, Can be used for conformity (Y/N)],Data[THC/km (mg)])</f>
        <v>#N/A</v>
      </c>
      <c r="I1882" s="129" t="e" cm="1">
        <f t="array" ref="I1882">_xlfn.XLOOKUP($A1882&amp;$Q$3,Data[Index]&amp;Data[Valid Test, Can be used for conformity (Y/N)],Data[NOx/km (mg)])</f>
        <v>#N/A</v>
      </c>
      <c r="J1882" s="129" t="e" cm="1">
        <f t="array" ref="J1882">_xlfn.XLOOKUP($A1882&amp;$Q$3,Data[Index]&amp;Data[Valid Test, Can be used for conformity (Y/N)],Data[THC + NOx/km (mg)])</f>
        <v>#N/A</v>
      </c>
      <c r="K1882" s="142" t="e" cm="1">
        <f t="array" ref="K1882">_xlfn.XLOOKUP($A1882&amp;$Q$3,Data[Index]&amp;Data[Valid Test, Can be used for conformity (Y/N)],Data[PN/km ('#)])</f>
        <v>#N/A</v>
      </c>
      <c r="L1882" s="129" t="e" cm="1">
        <f t="array" ref="L1882">_xlfn.XLOOKUP($A1882&amp;$Q$3,Data[Index]&amp;Data[Valid Test, Can be used for conformity (Y/N)],Data[PM/km (mg)])</f>
        <v>#N/A</v>
      </c>
      <c r="M1882" s="126" t="e" cm="1">
        <f t="array" ref="M1882">_xlfn.XLOOKUP($A1882&amp;$Q$3,Data[Index]&amp;Data[Valid Test, Can be used for conformity (Y/N)],Data[CH4 (mg/km)])</f>
        <v>#N/A</v>
      </c>
      <c r="N1882" s="126" t="e" cm="1">
        <f t="array" ref="N1882">_xlfn.XLOOKUP($A1882&amp;$Q$3,Data[Index]&amp;Data[Valid Test, Can be used for conformity (Y/N)],Data[N20 (mg/km)])</f>
        <v>#N/A</v>
      </c>
      <c r="O1882" s="129" t="e" cm="1">
        <f t="array" ref="O1882">_xlfn.XLOOKUP($A1882&amp;$Q$3,Data[Index]&amp;Data[Valid Test, Can be used for conformity (Y/N)],Data[l/100km])</f>
        <v>#N/A</v>
      </c>
      <c r="P1882" s="138">
        <f>_xlfn.XLOOKUP($A1882,Data[Index],Data[Comments])</f>
        <v>0</v>
      </c>
    </row>
    <row r="1883" spans="1:16" x14ac:dyDescent="0.2">
      <c r="A1883" s="129"/>
      <c r="B1883" s="129"/>
      <c r="C1883" s="129" t="e" cm="1">
        <f t="array" ref="C1883">_xlfn.XLOOKUP($A1883&amp;$Q$3&amp;$R$3,Data[Index]&amp;Data[Valid Test, Can be used for conformity (Y/N)]&amp;Data[Cycle],Data[Test Name])</f>
        <v>#N/A</v>
      </c>
      <c r="D1883" s="167" t="e" cm="1">
        <f t="array" ref="D1883">_xlfn.XLOOKUP($A1883&amp;$Q$3&amp;$R$3,Data[Index]&amp;Data[Valid Test, Can be used for conformity (Y/N)]&amp;Data[Cycle],Data[Mileage (Miles)])</f>
        <v>#N/A</v>
      </c>
      <c r="E1883" s="130" t="e" cm="1">
        <f t="array" ref="E1883">_xlfn.XLOOKUP($A1883&amp;$Q$3&amp;$R$3,Data[Index]&amp;Data[Valid Test, Can be used for conformity (Y/N)]&amp;Data[Cycle],Data[Date])</f>
        <v>#N/A</v>
      </c>
      <c r="F1883" s="129" t="e" cm="1">
        <f t="array" ref="F1883">_xlfn.XLOOKUP($A1883&amp;$Q$3&amp;$R$3,Data[Index]&amp;Data[Valid Test, Can be used for conformity (Y/N)]&amp;Data[Cycle],Data[CO/km (mg)])</f>
        <v>#N/A</v>
      </c>
      <c r="G1883" s="129" t="e" cm="1">
        <f t="array" ref="G1883">_xlfn.XLOOKUP($A1883&amp;$Q$3,Data[Index]&amp;Data[Valid Test, Can be used for conformity (Y/N)],Data[CO2/km (g)])</f>
        <v>#N/A</v>
      </c>
      <c r="H1883" s="129" t="e" cm="1">
        <f t="array" ref="H1883">_xlfn.XLOOKUP($A1883&amp;$Q$3,Data[Index]&amp;Data[Valid Test, Can be used for conformity (Y/N)],Data[THC/km (mg)])</f>
        <v>#N/A</v>
      </c>
      <c r="I1883" s="129" t="e" cm="1">
        <f t="array" ref="I1883">_xlfn.XLOOKUP($A1883&amp;$Q$3,Data[Index]&amp;Data[Valid Test, Can be used for conformity (Y/N)],Data[NOx/km (mg)])</f>
        <v>#N/A</v>
      </c>
      <c r="J1883" s="129" t="e" cm="1">
        <f t="array" ref="J1883">_xlfn.XLOOKUP($A1883&amp;$Q$3,Data[Index]&amp;Data[Valid Test, Can be used for conformity (Y/N)],Data[THC + NOx/km (mg)])</f>
        <v>#N/A</v>
      </c>
      <c r="K1883" s="142" t="e" cm="1">
        <f t="array" ref="K1883">_xlfn.XLOOKUP($A1883&amp;$Q$3,Data[Index]&amp;Data[Valid Test, Can be used for conformity (Y/N)],Data[PN/km ('#)])</f>
        <v>#N/A</v>
      </c>
      <c r="L1883" s="129" t="e" cm="1">
        <f t="array" ref="L1883">_xlfn.XLOOKUP($A1883&amp;$Q$3,Data[Index]&amp;Data[Valid Test, Can be used for conformity (Y/N)],Data[PM/km (mg)])</f>
        <v>#N/A</v>
      </c>
      <c r="M1883" s="126" t="e" cm="1">
        <f t="array" ref="M1883">_xlfn.XLOOKUP($A1883&amp;$Q$3,Data[Index]&amp;Data[Valid Test, Can be used for conformity (Y/N)],Data[CH4 (mg/km)])</f>
        <v>#N/A</v>
      </c>
      <c r="N1883" s="126" t="e" cm="1">
        <f t="array" ref="N1883">_xlfn.XLOOKUP($A1883&amp;$Q$3,Data[Index]&amp;Data[Valid Test, Can be used for conformity (Y/N)],Data[N20 (mg/km)])</f>
        <v>#N/A</v>
      </c>
      <c r="O1883" s="129" t="e" cm="1">
        <f t="array" ref="O1883">_xlfn.XLOOKUP($A1883&amp;$Q$3,Data[Index]&amp;Data[Valid Test, Can be used for conformity (Y/N)],Data[l/100km])</f>
        <v>#N/A</v>
      </c>
      <c r="P1883" s="138" t="e">
        <f>_xlfn.XLOOKUP($A1883,Data[Index],Data[Comments])</f>
        <v>#N/A</v>
      </c>
    </row>
    <row r="1884" spans="1:16" x14ac:dyDescent="0.2">
      <c r="A1884" s="129"/>
      <c r="B1884" s="129"/>
      <c r="C1884" s="129" t="e" cm="1">
        <f t="array" ref="C1884">_xlfn.XLOOKUP($A1884&amp;$Q$3&amp;$R$3,Data[Index]&amp;Data[Valid Test, Can be used for conformity (Y/N)]&amp;Data[Cycle],Data[Test Name])</f>
        <v>#N/A</v>
      </c>
      <c r="D1884" s="167" t="e" cm="1">
        <f t="array" ref="D1884">_xlfn.XLOOKUP($A1884&amp;$Q$3&amp;$R$3,Data[Index]&amp;Data[Valid Test, Can be used for conformity (Y/N)]&amp;Data[Cycle],Data[Mileage (Miles)])</f>
        <v>#N/A</v>
      </c>
      <c r="E1884" s="130" t="e" cm="1">
        <f t="array" ref="E1884">_xlfn.XLOOKUP($A1884&amp;$Q$3&amp;$R$3,Data[Index]&amp;Data[Valid Test, Can be used for conformity (Y/N)]&amp;Data[Cycle],Data[Date])</f>
        <v>#N/A</v>
      </c>
      <c r="F1884" s="129" t="e" cm="1">
        <f t="array" ref="F1884">_xlfn.XLOOKUP($A1884&amp;$Q$3&amp;$R$3,Data[Index]&amp;Data[Valid Test, Can be used for conformity (Y/N)]&amp;Data[Cycle],Data[CO/km (mg)])</f>
        <v>#N/A</v>
      </c>
      <c r="G1884" s="129" t="e" cm="1">
        <f t="array" ref="G1884">_xlfn.XLOOKUP($A1884&amp;$Q$3,Data[Index]&amp;Data[Valid Test, Can be used for conformity (Y/N)],Data[CO2/km (g)])</f>
        <v>#N/A</v>
      </c>
      <c r="H1884" s="129" t="e" cm="1">
        <f t="array" ref="H1884">_xlfn.XLOOKUP($A1884&amp;$Q$3,Data[Index]&amp;Data[Valid Test, Can be used for conformity (Y/N)],Data[THC/km (mg)])</f>
        <v>#N/A</v>
      </c>
      <c r="I1884" s="129" t="e" cm="1">
        <f t="array" ref="I1884">_xlfn.XLOOKUP($A1884&amp;$Q$3,Data[Index]&amp;Data[Valid Test, Can be used for conformity (Y/N)],Data[NOx/km (mg)])</f>
        <v>#N/A</v>
      </c>
      <c r="J1884" s="129" t="e" cm="1">
        <f t="array" ref="J1884">_xlfn.XLOOKUP($A1884&amp;$Q$3,Data[Index]&amp;Data[Valid Test, Can be used for conformity (Y/N)],Data[THC + NOx/km (mg)])</f>
        <v>#N/A</v>
      </c>
      <c r="K1884" s="142" t="e" cm="1">
        <f t="array" ref="K1884">_xlfn.XLOOKUP($A1884&amp;$Q$3,Data[Index]&amp;Data[Valid Test, Can be used for conformity (Y/N)],Data[PN/km ('#)])</f>
        <v>#N/A</v>
      </c>
      <c r="L1884" s="129" t="e" cm="1">
        <f t="array" ref="L1884">_xlfn.XLOOKUP($A1884&amp;$Q$3,Data[Index]&amp;Data[Valid Test, Can be used for conformity (Y/N)],Data[PM/km (mg)])</f>
        <v>#N/A</v>
      </c>
      <c r="M1884" s="126" t="e" cm="1">
        <f t="array" ref="M1884">_xlfn.XLOOKUP($A1884&amp;$Q$3,Data[Index]&amp;Data[Valid Test, Can be used for conformity (Y/N)],Data[CH4 (mg/km)])</f>
        <v>#N/A</v>
      </c>
      <c r="N1884" s="126" t="e" cm="1">
        <f t="array" ref="N1884">_xlfn.XLOOKUP($A1884&amp;$Q$3,Data[Index]&amp;Data[Valid Test, Can be used for conformity (Y/N)],Data[N20 (mg/km)])</f>
        <v>#N/A</v>
      </c>
      <c r="O1884" s="129" t="e" cm="1">
        <f t="array" ref="O1884">_xlfn.XLOOKUP($A1884&amp;$Q$3,Data[Index]&amp;Data[Valid Test, Can be used for conformity (Y/N)],Data[l/100km])</f>
        <v>#N/A</v>
      </c>
      <c r="P1884" s="138">
        <f>_xlfn.XLOOKUP($A1884,Data[Index],Data[Comments])</f>
        <v>0</v>
      </c>
    </row>
    <row r="1885" spans="1:16" x14ac:dyDescent="0.2">
      <c r="A1885" s="129"/>
      <c r="B1885" s="129"/>
      <c r="C1885" s="129" t="e" cm="1">
        <f t="array" ref="C1885">_xlfn.XLOOKUP($A1885&amp;$Q$3&amp;$R$3,Data[Index]&amp;Data[Valid Test, Can be used for conformity (Y/N)]&amp;Data[Cycle],Data[Test Name])</f>
        <v>#N/A</v>
      </c>
      <c r="D1885" s="167" t="e" cm="1">
        <f t="array" ref="D1885">_xlfn.XLOOKUP($A1885&amp;$Q$3&amp;$R$3,Data[Index]&amp;Data[Valid Test, Can be used for conformity (Y/N)]&amp;Data[Cycle],Data[Mileage (Miles)])</f>
        <v>#N/A</v>
      </c>
      <c r="E1885" s="130" t="e" cm="1">
        <f t="array" ref="E1885">_xlfn.XLOOKUP($A1885&amp;$Q$3&amp;$R$3,Data[Index]&amp;Data[Valid Test, Can be used for conformity (Y/N)]&amp;Data[Cycle],Data[Date])</f>
        <v>#N/A</v>
      </c>
      <c r="F1885" s="129" t="e" cm="1">
        <f t="array" ref="F1885">_xlfn.XLOOKUP($A1885&amp;$Q$3&amp;$R$3,Data[Index]&amp;Data[Valid Test, Can be used for conformity (Y/N)]&amp;Data[Cycle],Data[CO/km (mg)])</f>
        <v>#N/A</v>
      </c>
      <c r="G1885" s="129" t="e" cm="1">
        <f t="array" ref="G1885">_xlfn.XLOOKUP($A1885&amp;$Q$3,Data[Index]&amp;Data[Valid Test, Can be used for conformity (Y/N)],Data[CO2/km (g)])</f>
        <v>#N/A</v>
      </c>
      <c r="H1885" s="129" t="e" cm="1">
        <f t="array" ref="H1885">_xlfn.XLOOKUP($A1885&amp;$Q$3,Data[Index]&amp;Data[Valid Test, Can be used for conformity (Y/N)],Data[THC/km (mg)])</f>
        <v>#N/A</v>
      </c>
      <c r="I1885" s="129" t="e" cm="1">
        <f t="array" ref="I1885">_xlfn.XLOOKUP($A1885&amp;$Q$3,Data[Index]&amp;Data[Valid Test, Can be used for conformity (Y/N)],Data[NOx/km (mg)])</f>
        <v>#N/A</v>
      </c>
      <c r="J1885" s="129" t="e" cm="1">
        <f t="array" ref="J1885">_xlfn.XLOOKUP($A1885&amp;$Q$3,Data[Index]&amp;Data[Valid Test, Can be used for conformity (Y/N)],Data[THC + NOx/km (mg)])</f>
        <v>#N/A</v>
      </c>
      <c r="K1885" s="142" t="e" cm="1">
        <f t="array" ref="K1885">_xlfn.XLOOKUP($A1885&amp;$Q$3,Data[Index]&amp;Data[Valid Test, Can be used for conformity (Y/N)],Data[PN/km ('#)])</f>
        <v>#N/A</v>
      </c>
      <c r="L1885" s="129" t="e" cm="1">
        <f t="array" ref="L1885">_xlfn.XLOOKUP($A1885&amp;$Q$3,Data[Index]&amp;Data[Valid Test, Can be used for conformity (Y/N)],Data[PM/km (mg)])</f>
        <v>#N/A</v>
      </c>
      <c r="M1885" s="126" t="e" cm="1">
        <f t="array" ref="M1885">_xlfn.XLOOKUP($A1885&amp;$Q$3,Data[Index]&amp;Data[Valid Test, Can be used for conformity (Y/N)],Data[CH4 (mg/km)])</f>
        <v>#N/A</v>
      </c>
      <c r="N1885" s="126" t="e" cm="1">
        <f t="array" ref="N1885">_xlfn.XLOOKUP($A1885&amp;$Q$3,Data[Index]&amp;Data[Valid Test, Can be used for conformity (Y/N)],Data[N20 (mg/km)])</f>
        <v>#N/A</v>
      </c>
      <c r="O1885" s="129" t="e" cm="1">
        <f t="array" ref="O1885">_xlfn.XLOOKUP($A1885&amp;$Q$3,Data[Index]&amp;Data[Valid Test, Can be used for conformity (Y/N)],Data[l/100km])</f>
        <v>#N/A</v>
      </c>
      <c r="P1885" s="138">
        <f>_xlfn.XLOOKUP($A1885,Data[Index],Data[Comments])</f>
        <v>0</v>
      </c>
    </row>
    <row r="1886" spans="1:16" x14ac:dyDescent="0.2">
      <c r="A1886" s="129"/>
      <c r="B1886" s="129"/>
      <c r="C1886" s="129" t="e" cm="1">
        <f t="array" ref="C1886">_xlfn.XLOOKUP($A1886&amp;$Q$3&amp;$R$3,Data[Index]&amp;Data[Valid Test, Can be used for conformity (Y/N)]&amp;Data[Cycle],Data[Test Name])</f>
        <v>#N/A</v>
      </c>
      <c r="D1886" s="167" t="e" cm="1">
        <f t="array" ref="D1886">_xlfn.XLOOKUP($A1886&amp;$Q$3&amp;$R$3,Data[Index]&amp;Data[Valid Test, Can be used for conformity (Y/N)]&amp;Data[Cycle],Data[Mileage (Miles)])</f>
        <v>#N/A</v>
      </c>
      <c r="E1886" s="130" t="e" cm="1">
        <f t="array" ref="E1886">_xlfn.XLOOKUP($A1886&amp;$Q$3&amp;$R$3,Data[Index]&amp;Data[Valid Test, Can be used for conformity (Y/N)]&amp;Data[Cycle],Data[Date])</f>
        <v>#N/A</v>
      </c>
      <c r="F1886" s="129" t="e" cm="1">
        <f t="array" ref="F1886">_xlfn.XLOOKUP($A1886&amp;$Q$3&amp;$R$3,Data[Index]&amp;Data[Valid Test, Can be used for conformity (Y/N)]&amp;Data[Cycle],Data[CO/km (mg)])</f>
        <v>#N/A</v>
      </c>
      <c r="G1886" s="129" t="e" cm="1">
        <f t="array" ref="G1886">_xlfn.XLOOKUP($A1886&amp;$Q$3,Data[Index]&amp;Data[Valid Test, Can be used for conformity (Y/N)],Data[CO2/km (g)])</f>
        <v>#N/A</v>
      </c>
      <c r="H1886" s="129" t="e" cm="1">
        <f t="array" ref="H1886">_xlfn.XLOOKUP($A1886&amp;$Q$3,Data[Index]&amp;Data[Valid Test, Can be used for conformity (Y/N)],Data[THC/km (mg)])</f>
        <v>#N/A</v>
      </c>
      <c r="I1886" s="129" t="e" cm="1">
        <f t="array" ref="I1886">_xlfn.XLOOKUP($A1886&amp;$Q$3,Data[Index]&amp;Data[Valid Test, Can be used for conformity (Y/N)],Data[NOx/km (mg)])</f>
        <v>#N/A</v>
      </c>
      <c r="J1886" s="129" t="e" cm="1">
        <f t="array" ref="J1886">_xlfn.XLOOKUP($A1886&amp;$Q$3,Data[Index]&amp;Data[Valid Test, Can be used for conformity (Y/N)],Data[THC + NOx/km (mg)])</f>
        <v>#N/A</v>
      </c>
      <c r="K1886" s="142" t="e" cm="1">
        <f t="array" ref="K1886">_xlfn.XLOOKUP($A1886&amp;$Q$3,Data[Index]&amp;Data[Valid Test, Can be used for conformity (Y/N)],Data[PN/km ('#)])</f>
        <v>#N/A</v>
      </c>
      <c r="L1886" s="129" t="e" cm="1">
        <f t="array" ref="L1886">_xlfn.XLOOKUP($A1886&amp;$Q$3,Data[Index]&amp;Data[Valid Test, Can be used for conformity (Y/N)],Data[PM/km (mg)])</f>
        <v>#N/A</v>
      </c>
      <c r="M1886" s="126" t="e" cm="1">
        <f t="array" ref="M1886">_xlfn.XLOOKUP($A1886&amp;$Q$3,Data[Index]&amp;Data[Valid Test, Can be used for conformity (Y/N)],Data[CH4 (mg/km)])</f>
        <v>#N/A</v>
      </c>
      <c r="N1886" s="126" t="e" cm="1">
        <f t="array" ref="N1886">_xlfn.XLOOKUP($A1886&amp;$Q$3,Data[Index]&amp;Data[Valid Test, Can be used for conformity (Y/N)],Data[N20 (mg/km)])</f>
        <v>#N/A</v>
      </c>
      <c r="O1886" s="129" t="e" cm="1">
        <f t="array" ref="O1886">_xlfn.XLOOKUP($A1886&amp;$Q$3,Data[Index]&amp;Data[Valid Test, Can be used for conformity (Y/N)],Data[l/100km])</f>
        <v>#N/A</v>
      </c>
      <c r="P1886" s="138" t="e">
        <f>_xlfn.XLOOKUP($A1886,Data[Index],Data[Comments])</f>
        <v>#N/A</v>
      </c>
    </row>
    <row r="1887" spans="1:16" x14ac:dyDescent="0.2">
      <c r="A1887" s="129"/>
      <c r="B1887" s="129"/>
      <c r="C1887" s="129" t="e" cm="1">
        <f t="array" ref="C1887">_xlfn.XLOOKUP($A1887&amp;$Q$3&amp;$R$3,Data[Index]&amp;Data[Valid Test, Can be used for conformity (Y/N)]&amp;Data[Cycle],Data[Test Name])</f>
        <v>#N/A</v>
      </c>
      <c r="D1887" s="167" t="e" cm="1">
        <f t="array" ref="D1887">_xlfn.XLOOKUP($A1887&amp;$Q$3&amp;$R$3,Data[Index]&amp;Data[Valid Test, Can be used for conformity (Y/N)]&amp;Data[Cycle],Data[Mileage (Miles)])</f>
        <v>#N/A</v>
      </c>
      <c r="E1887" s="130" t="e" cm="1">
        <f t="array" ref="E1887">_xlfn.XLOOKUP($A1887&amp;$Q$3&amp;$R$3,Data[Index]&amp;Data[Valid Test, Can be used for conformity (Y/N)]&amp;Data[Cycle],Data[Date])</f>
        <v>#N/A</v>
      </c>
      <c r="F1887" s="129" t="e" cm="1">
        <f t="array" ref="F1887">_xlfn.XLOOKUP($A1887&amp;$Q$3&amp;$R$3,Data[Index]&amp;Data[Valid Test, Can be used for conformity (Y/N)]&amp;Data[Cycle],Data[CO/km (mg)])</f>
        <v>#N/A</v>
      </c>
      <c r="G1887" s="129" t="e" cm="1">
        <f t="array" ref="G1887">_xlfn.XLOOKUP($A1887&amp;$Q$3,Data[Index]&amp;Data[Valid Test, Can be used for conformity (Y/N)],Data[CO2/km (g)])</f>
        <v>#N/A</v>
      </c>
      <c r="H1887" s="129" t="e" cm="1">
        <f t="array" ref="H1887">_xlfn.XLOOKUP($A1887&amp;$Q$3,Data[Index]&amp;Data[Valid Test, Can be used for conformity (Y/N)],Data[THC/km (mg)])</f>
        <v>#N/A</v>
      </c>
      <c r="I1887" s="129" t="e" cm="1">
        <f t="array" ref="I1887">_xlfn.XLOOKUP($A1887&amp;$Q$3,Data[Index]&amp;Data[Valid Test, Can be used for conformity (Y/N)],Data[NOx/km (mg)])</f>
        <v>#N/A</v>
      </c>
      <c r="J1887" s="129" t="e" cm="1">
        <f t="array" ref="J1887">_xlfn.XLOOKUP($A1887&amp;$Q$3,Data[Index]&amp;Data[Valid Test, Can be used for conformity (Y/N)],Data[THC + NOx/km (mg)])</f>
        <v>#N/A</v>
      </c>
      <c r="K1887" s="142" t="e" cm="1">
        <f t="array" ref="K1887">_xlfn.XLOOKUP($A1887&amp;$Q$3,Data[Index]&amp;Data[Valid Test, Can be used for conformity (Y/N)],Data[PN/km ('#)])</f>
        <v>#N/A</v>
      </c>
      <c r="L1887" s="129" t="e" cm="1">
        <f t="array" ref="L1887">_xlfn.XLOOKUP($A1887&amp;$Q$3,Data[Index]&amp;Data[Valid Test, Can be used for conformity (Y/N)],Data[PM/km (mg)])</f>
        <v>#N/A</v>
      </c>
      <c r="M1887" s="126" t="e" cm="1">
        <f t="array" ref="M1887">_xlfn.XLOOKUP($A1887&amp;$Q$3,Data[Index]&amp;Data[Valid Test, Can be used for conformity (Y/N)],Data[CH4 (mg/km)])</f>
        <v>#N/A</v>
      </c>
      <c r="N1887" s="126" t="e" cm="1">
        <f t="array" ref="N1887">_xlfn.XLOOKUP($A1887&amp;$Q$3,Data[Index]&amp;Data[Valid Test, Can be used for conformity (Y/N)],Data[N20 (mg/km)])</f>
        <v>#N/A</v>
      </c>
      <c r="O1887" s="129" t="e" cm="1">
        <f t="array" ref="O1887">_xlfn.XLOOKUP($A1887&amp;$Q$3,Data[Index]&amp;Data[Valid Test, Can be used for conformity (Y/N)],Data[l/100km])</f>
        <v>#N/A</v>
      </c>
      <c r="P1887" s="138" t="e">
        <f>_xlfn.XLOOKUP($A1887,Data[Index],Data[Comments])</f>
        <v>#N/A</v>
      </c>
    </row>
    <row r="1888" spans="1:16" x14ac:dyDescent="0.2">
      <c r="A1888" s="129"/>
      <c r="B1888" s="129"/>
      <c r="C1888" s="129" t="e" cm="1">
        <f t="array" ref="C1888">_xlfn.XLOOKUP($A1888&amp;$Q$3&amp;$R$3,Data[Index]&amp;Data[Valid Test, Can be used for conformity (Y/N)]&amp;Data[Cycle],Data[Test Name])</f>
        <v>#N/A</v>
      </c>
      <c r="D1888" s="167" t="e" cm="1">
        <f t="array" ref="D1888">_xlfn.XLOOKUP($A1888&amp;$Q$3&amp;$R$3,Data[Index]&amp;Data[Valid Test, Can be used for conformity (Y/N)]&amp;Data[Cycle],Data[Mileage (Miles)])</f>
        <v>#N/A</v>
      </c>
      <c r="E1888" s="130" t="e" cm="1">
        <f t="array" ref="E1888">_xlfn.XLOOKUP($A1888&amp;$Q$3&amp;$R$3,Data[Index]&amp;Data[Valid Test, Can be used for conformity (Y/N)]&amp;Data[Cycle],Data[Date])</f>
        <v>#N/A</v>
      </c>
      <c r="F1888" s="129" t="e" cm="1">
        <f t="array" ref="F1888">_xlfn.XLOOKUP($A1888&amp;$Q$3&amp;$R$3,Data[Index]&amp;Data[Valid Test, Can be used for conformity (Y/N)]&amp;Data[Cycle],Data[CO/km (mg)])</f>
        <v>#N/A</v>
      </c>
      <c r="G1888" s="129" t="e" cm="1">
        <f t="array" ref="G1888">_xlfn.XLOOKUP($A1888&amp;$Q$3,Data[Index]&amp;Data[Valid Test, Can be used for conformity (Y/N)],Data[CO2/km (g)])</f>
        <v>#N/A</v>
      </c>
      <c r="H1888" s="129" t="e" cm="1">
        <f t="array" ref="H1888">_xlfn.XLOOKUP($A1888&amp;$Q$3,Data[Index]&amp;Data[Valid Test, Can be used for conformity (Y/N)],Data[THC/km (mg)])</f>
        <v>#N/A</v>
      </c>
      <c r="I1888" s="129" t="e" cm="1">
        <f t="array" ref="I1888">_xlfn.XLOOKUP($A1888&amp;$Q$3,Data[Index]&amp;Data[Valid Test, Can be used for conformity (Y/N)],Data[NOx/km (mg)])</f>
        <v>#N/A</v>
      </c>
      <c r="J1888" s="129" t="e" cm="1">
        <f t="array" ref="J1888">_xlfn.XLOOKUP($A1888&amp;$Q$3,Data[Index]&amp;Data[Valid Test, Can be used for conformity (Y/N)],Data[THC + NOx/km (mg)])</f>
        <v>#N/A</v>
      </c>
      <c r="K1888" s="142" t="e" cm="1">
        <f t="array" ref="K1888">_xlfn.XLOOKUP($A1888&amp;$Q$3,Data[Index]&amp;Data[Valid Test, Can be used for conformity (Y/N)],Data[PN/km ('#)])</f>
        <v>#N/A</v>
      </c>
      <c r="L1888" s="129" t="e" cm="1">
        <f t="array" ref="L1888">_xlfn.XLOOKUP($A1888&amp;$Q$3,Data[Index]&amp;Data[Valid Test, Can be used for conformity (Y/N)],Data[PM/km (mg)])</f>
        <v>#N/A</v>
      </c>
      <c r="M1888" s="126" t="e" cm="1">
        <f t="array" ref="M1888">_xlfn.XLOOKUP($A1888&amp;$Q$3,Data[Index]&amp;Data[Valid Test, Can be used for conformity (Y/N)],Data[CH4 (mg/km)])</f>
        <v>#N/A</v>
      </c>
      <c r="N1888" s="126" t="e" cm="1">
        <f t="array" ref="N1888">_xlfn.XLOOKUP($A1888&amp;$Q$3,Data[Index]&amp;Data[Valid Test, Can be used for conformity (Y/N)],Data[N20 (mg/km)])</f>
        <v>#N/A</v>
      </c>
      <c r="O1888" s="129" t="e" cm="1">
        <f t="array" ref="O1888">_xlfn.XLOOKUP($A1888&amp;$Q$3,Data[Index]&amp;Data[Valid Test, Can be used for conformity (Y/N)],Data[l/100km])</f>
        <v>#N/A</v>
      </c>
      <c r="P1888" s="138" t="e">
        <f>_xlfn.XLOOKUP($A1888,Data[Index],Data[Comments])</f>
        <v>#N/A</v>
      </c>
    </row>
    <row r="1889" spans="1:16" x14ac:dyDescent="0.2">
      <c r="A1889" s="129"/>
      <c r="B1889" s="129"/>
      <c r="C1889" s="129" t="e" cm="1">
        <f t="array" ref="C1889">_xlfn.XLOOKUP($A1889&amp;$Q$3&amp;$R$3,Data[Index]&amp;Data[Valid Test, Can be used for conformity (Y/N)]&amp;Data[Cycle],Data[Test Name])</f>
        <v>#N/A</v>
      </c>
      <c r="D1889" s="167" t="e" cm="1">
        <f t="array" ref="D1889">_xlfn.XLOOKUP($A1889&amp;$Q$3&amp;$R$3,Data[Index]&amp;Data[Valid Test, Can be used for conformity (Y/N)]&amp;Data[Cycle],Data[Mileage (Miles)])</f>
        <v>#N/A</v>
      </c>
      <c r="E1889" s="130" t="e" cm="1">
        <f t="array" ref="E1889">_xlfn.XLOOKUP($A1889&amp;$Q$3&amp;$R$3,Data[Index]&amp;Data[Valid Test, Can be used for conformity (Y/N)]&amp;Data[Cycle],Data[Date])</f>
        <v>#N/A</v>
      </c>
      <c r="F1889" s="129" t="e" cm="1">
        <f t="array" ref="F1889">_xlfn.XLOOKUP($A1889&amp;$Q$3&amp;$R$3,Data[Index]&amp;Data[Valid Test, Can be used for conformity (Y/N)]&amp;Data[Cycle],Data[CO/km (mg)])</f>
        <v>#N/A</v>
      </c>
      <c r="G1889" s="129" t="e" cm="1">
        <f t="array" ref="G1889">_xlfn.XLOOKUP($A1889&amp;$Q$3,Data[Index]&amp;Data[Valid Test, Can be used for conformity (Y/N)],Data[CO2/km (g)])</f>
        <v>#N/A</v>
      </c>
      <c r="H1889" s="129" t="e" cm="1">
        <f t="array" ref="H1889">_xlfn.XLOOKUP($A1889&amp;$Q$3,Data[Index]&amp;Data[Valid Test, Can be used for conformity (Y/N)],Data[THC/km (mg)])</f>
        <v>#N/A</v>
      </c>
      <c r="I1889" s="129" t="e" cm="1">
        <f t="array" ref="I1889">_xlfn.XLOOKUP($A1889&amp;$Q$3,Data[Index]&amp;Data[Valid Test, Can be used for conformity (Y/N)],Data[NOx/km (mg)])</f>
        <v>#N/A</v>
      </c>
      <c r="J1889" s="129" t="e" cm="1">
        <f t="array" ref="J1889">_xlfn.XLOOKUP($A1889&amp;$Q$3,Data[Index]&amp;Data[Valid Test, Can be used for conformity (Y/N)],Data[THC + NOx/km (mg)])</f>
        <v>#N/A</v>
      </c>
      <c r="K1889" s="142" t="e" cm="1">
        <f t="array" ref="K1889">_xlfn.XLOOKUP($A1889&amp;$Q$3,Data[Index]&amp;Data[Valid Test, Can be used for conformity (Y/N)],Data[PN/km ('#)])</f>
        <v>#N/A</v>
      </c>
      <c r="L1889" s="129" t="e" cm="1">
        <f t="array" ref="L1889">_xlfn.XLOOKUP($A1889&amp;$Q$3,Data[Index]&amp;Data[Valid Test, Can be used for conformity (Y/N)],Data[PM/km (mg)])</f>
        <v>#N/A</v>
      </c>
      <c r="M1889" s="126" t="e" cm="1">
        <f t="array" ref="M1889">_xlfn.XLOOKUP($A1889&amp;$Q$3,Data[Index]&amp;Data[Valid Test, Can be used for conformity (Y/N)],Data[CH4 (mg/km)])</f>
        <v>#N/A</v>
      </c>
      <c r="N1889" s="126" t="e" cm="1">
        <f t="array" ref="N1889">_xlfn.XLOOKUP($A1889&amp;$Q$3,Data[Index]&amp;Data[Valid Test, Can be used for conformity (Y/N)],Data[N20 (mg/km)])</f>
        <v>#N/A</v>
      </c>
      <c r="O1889" s="129" t="e" cm="1">
        <f t="array" ref="O1889">_xlfn.XLOOKUP($A1889&amp;$Q$3,Data[Index]&amp;Data[Valid Test, Can be used for conformity (Y/N)],Data[l/100km])</f>
        <v>#N/A</v>
      </c>
      <c r="P1889" s="138">
        <f>_xlfn.XLOOKUP($A1889,Data[Index],Data[Comments])</f>
        <v>0</v>
      </c>
    </row>
    <row r="1890" spans="1:16" x14ac:dyDescent="0.2">
      <c r="A1890" s="129"/>
      <c r="B1890" s="129"/>
      <c r="C1890" s="129" t="e" cm="1">
        <f t="array" ref="C1890">_xlfn.XLOOKUP($A1890&amp;$Q$3&amp;$R$3,Data[Index]&amp;Data[Valid Test, Can be used for conformity (Y/N)]&amp;Data[Cycle],Data[Test Name])</f>
        <v>#N/A</v>
      </c>
      <c r="D1890" s="167" t="e" cm="1">
        <f t="array" ref="D1890">_xlfn.XLOOKUP($A1890&amp;$Q$3&amp;$R$3,Data[Index]&amp;Data[Valid Test, Can be used for conformity (Y/N)]&amp;Data[Cycle],Data[Mileage (Miles)])</f>
        <v>#N/A</v>
      </c>
      <c r="E1890" s="130" t="e" cm="1">
        <f t="array" ref="E1890">_xlfn.XLOOKUP($A1890&amp;$Q$3&amp;$R$3,Data[Index]&amp;Data[Valid Test, Can be used for conformity (Y/N)]&amp;Data[Cycle],Data[Date])</f>
        <v>#N/A</v>
      </c>
      <c r="F1890" s="129" t="e" cm="1">
        <f t="array" ref="F1890">_xlfn.XLOOKUP($A1890&amp;$Q$3&amp;$R$3,Data[Index]&amp;Data[Valid Test, Can be used for conformity (Y/N)]&amp;Data[Cycle],Data[CO/km (mg)])</f>
        <v>#N/A</v>
      </c>
      <c r="G1890" s="129" t="e" cm="1">
        <f t="array" ref="G1890">_xlfn.XLOOKUP($A1890&amp;$Q$3,Data[Index]&amp;Data[Valid Test, Can be used for conformity (Y/N)],Data[CO2/km (g)])</f>
        <v>#N/A</v>
      </c>
      <c r="H1890" s="129" t="e" cm="1">
        <f t="array" ref="H1890">_xlfn.XLOOKUP($A1890&amp;$Q$3,Data[Index]&amp;Data[Valid Test, Can be used for conformity (Y/N)],Data[THC/km (mg)])</f>
        <v>#N/A</v>
      </c>
      <c r="I1890" s="129" t="e" cm="1">
        <f t="array" ref="I1890">_xlfn.XLOOKUP($A1890&amp;$Q$3,Data[Index]&amp;Data[Valid Test, Can be used for conformity (Y/N)],Data[NOx/km (mg)])</f>
        <v>#N/A</v>
      </c>
      <c r="J1890" s="129" t="e" cm="1">
        <f t="array" ref="J1890">_xlfn.XLOOKUP($A1890&amp;$Q$3,Data[Index]&amp;Data[Valid Test, Can be used for conformity (Y/N)],Data[THC + NOx/km (mg)])</f>
        <v>#N/A</v>
      </c>
      <c r="K1890" s="142" t="e" cm="1">
        <f t="array" ref="K1890">_xlfn.XLOOKUP($A1890&amp;$Q$3,Data[Index]&amp;Data[Valid Test, Can be used for conformity (Y/N)],Data[PN/km ('#)])</f>
        <v>#N/A</v>
      </c>
      <c r="L1890" s="129" t="e" cm="1">
        <f t="array" ref="L1890">_xlfn.XLOOKUP($A1890&amp;$Q$3,Data[Index]&amp;Data[Valid Test, Can be used for conformity (Y/N)],Data[PM/km (mg)])</f>
        <v>#N/A</v>
      </c>
      <c r="M1890" s="126" t="e" cm="1">
        <f t="array" ref="M1890">_xlfn.XLOOKUP($A1890&amp;$Q$3,Data[Index]&amp;Data[Valid Test, Can be used for conformity (Y/N)],Data[CH4 (mg/km)])</f>
        <v>#N/A</v>
      </c>
      <c r="N1890" s="126" t="e" cm="1">
        <f t="array" ref="N1890">_xlfn.XLOOKUP($A1890&amp;$Q$3,Data[Index]&amp;Data[Valid Test, Can be used for conformity (Y/N)],Data[N20 (mg/km)])</f>
        <v>#N/A</v>
      </c>
      <c r="O1890" s="129" t="e" cm="1">
        <f t="array" ref="O1890">_xlfn.XLOOKUP($A1890&amp;$Q$3,Data[Index]&amp;Data[Valid Test, Can be used for conformity (Y/N)],Data[l/100km])</f>
        <v>#N/A</v>
      </c>
      <c r="P1890" s="138">
        <f>_xlfn.XLOOKUP($A1890,Data[Index],Data[Comments])</f>
        <v>0</v>
      </c>
    </row>
    <row r="1891" spans="1:16" x14ac:dyDescent="0.2">
      <c r="A1891" s="129"/>
      <c r="B1891" s="129"/>
      <c r="C1891" s="129" t="e" cm="1">
        <f t="array" ref="C1891">_xlfn.XLOOKUP($A1891&amp;$Q$3&amp;$R$3,Data[Index]&amp;Data[Valid Test, Can be used for conformity (Y/N)]&amp;Data[Cycle],Data[Test Name])</f>
        <v>#N/A</v>
      </c>
      <c r="D1891" s="167" t="e" cm="1">
        <f t="array" ref="D1891">_xlfn.XLOOKUP($A1891&amp;$Q$3&amp;$R$3,Data[Index]&amp;Data[Valid Test, Can be used for conformity (Y/N)]&amp;Data[Cycle],Data[Mileage (Miles)])</f>
        <v>#N/A</v>
      </c>
      <c r="E1891" s="130" t="e" cm="1">
        <f t="array" ref="E1891">_xlfn.XLOOKUP($A1891&amp;$Q$3&amp;$R$3,Data[Index]&amp;Data[Valid Test, Can be used for conformity (Y/N)]&amp;Data[Cycle],Data[Date])</f>
        <v>#N/A</v>
      </c>
      <c r="F1891" s="129" t="e" cm="1">
        <f t="array" ref="F1891">_xlfn.XLOOKUP($A1891&amp;$Q$3&amp;$R$3,Data[Index]&amp;Data[Valid Test, Can be used for conformity (Y/N)]&amp;Data[Cycle],Data[CO/km (mg)])</f>
        <v>#N/A</v>
      </c>
      <c r="G1891" s="129" t="e" cm="1">
        <f t="array" ref="G1891">_xlfn.XLOOKUP($A1891&amp;$Q$3,Data[Index]&amp;Data[Valid Test, Can be used for conformity (Y/N)],Data[CO2/km (g)])</f>
        <v>#N/A</v>
      </c>
      <c r="H1891" s="129" t="e" cm="1">
        <f t="array" ref="H1891">_xlfn.XLOOKUP($A1891&amp;$Q$3,Data[Index]&amp;Data[Valid Test, Can be used for conformity (Y/N)],Data[THC/km (mg)])</f>
        <v>#N/A</v>
      </c>
      <c r="I1891" s="129" t="e" cm="1">
        <f t="array" ref="I1891">_xlfn.XLOOKUP($A1891&amp;$Q$3,Data[Index]&amp;Data[Valid Test, Can be used for conformity (Y/N)],Data[NOx/km (mg)])</f>
        <v>#N/A</v>
      </c>
      <c r="J1891" s="129" t="e" cm="1">
        <f t="array" ref="J1891">_xlfn.XLOOKUP($A1891&amp;$Q$3,Data[Index]&amp;Data[Valid Test, Can be used for conformity (Y/N)],Data[THC + NOx/km (mg)])</f>
        <v>#N/A</v>
      </c>
      <c r="K1891" s="142" t="e" cm="1">
        <f t="array" ref="K1891">_xlfn.XLOOKUP($A1891&amp;$Q$3,Data[Index]&amp;Data[Valid Test, Can be used for conformity (Y/N)],Data[PN/km ('#)])</f>
        <v>#N/A</v>
      </c>
      <c r="L1891" s="129" t="e" cm="1">
        <f t="array" ref="L1891">_xlfn.XLOOKUP($A1891&amp;$Q$3,Data[Index]&amp;Data[Valid Test, Can be used for conformity (Y/N)],Data[PM/km (mg)])</f>
        <v>#N/A</v>
      </c>
      <c r="M1891" s="126" t="e" cm="1">
        <f t="array" ref="M1891">_xlfn.XLOOKUP($A1891&amp;$Q$3,Data[Index]&amp;Data[Valid Test, Can be used for conformity (Y/N)],Data[CH4 (mg/km)])</f>
        <v>#N/A</v>
      </c>
      <c r="N1891" s="126" t="e" cm="1">
        <f t="array" ref="N1891">_xlfn.XLOOKUP($A1891&amp;$Q$3,Data[Index]&amp;Data[Valid Test, Can be used for conformity (Y/N)],Data[N20 (mg/km)])</f>
        <v>#N/A</v>
      </c>
      <c r="O1891" s="129" t="e" cm="1">
        <f t="array" ref="O1891">_xlfn.XLOOKUP($A1891&amp;$Q$3,Data[Index]&amp;Data[Valid Test, Can be used for conformity (Y/N)],Data[l/100km])</f>
        <v>#N/A</v>
      </c>
      <c r="P1891" s="138" t="e">
        <f>_xlfn.XLOOKUP($A1891,Data[Index],Data[Comments])</f>
        <v>#N/A</v>
      </c>
    </row>
    <row r="1892" spans="1:16" x14ac:dyDescent="0.2">
      <c r="A1892" s="129"/>
      <c r="B1892" s="129"/>
      <c r="C1892" s="129" t="e" cm="1">
        <f t="array" ref="C1892">_xlfn.XLOOKUP($A1892&amp;$Q$3&amp;$R$3,Data[Index]&amp;Data[Valid Test, Can be used for conformity (Y/N)]&amp;Data[Cycle],Data[Test Name])</f>
        <v>#N/A</v>
      </c>
      <c r="D1892" s="167" t="e" cm="1">
        <f t="array" ref="D1892">_xlfn.XLOOKUP($A1892&amp;$Q$3&amp;$R$3,Data[Index]&amp;Data[Valid Test, Can be used for conformity (Y/N)]&amp;Data[Cycle],Data[Mileage (Miles)])</f>
        <v>#N/A</v>
      </c>
      <c r="E1892" s="130" t="e" cm="1">
        <f t="array" ref="E1892">_xlfn.XLOOKUP($A1892&amp;$Q$3&amp;$R$3,Data[Index]&amp;Data[Valid Test, Can be used for conformity (Y/N)]&amp;Data[Cycle],Data[Date])</f>
        <v>#N/A</v>
      </c>
      <c r="F1892" s="129" t="e" cm="1">
        <f t="array" ref="F1892">_xlfn.XLOOKUP($A1892&amp;$Q$3&amp;$R$3,Data[Index]&amp;Data[Valid Test, Can be used for conformity (Y/N)]&amp;Data[Cycle],Data[CO/km (mg)])</f>
        <v>#N/A</v>
      </c>
      <c r="G1892" s="129" t="e" cm="1">
        <f t="array" ref="G1892">_xlfn.XLOOKUP($A1892&amp;$Q$3,Data[Index]&amp;Data[Valid Test, Can be used for conformity (Y/N)],Data[CO2/km (g)])</f>
        <v>#N/A</v>
      </c>
      <c r="H1892" s="129" t="e" cm="1">
        <f t="array" ref="H1892">_xlfn.XLOOKUP($A1892&amp;$Q$3,Data[Index]&amp;Data[Valid Test, Can be used for conformity (Y/N)],Data[THC/km (mg)])</f>
        <v>#N/A</v>
      </c>
      <c r="I1892" s="129" t="e" cm="1">
        <f t="array" ref="I1892">_xlfn.XLOOKUP($A1892&amp;$Q$3,Data[Index]&amp;Data[Valid Test, Can be used for conformity (Y/N)],Data[NOx/km (mg)])</f>
        <v>#N/A</v>
      </c>
      <c r="J1892" s="129" t="e" cm="1">
        <f t="array" ref="J1892">_xlfn.XLOOKUP($A1892&amp;$Q$3,Data[Index]&amp;Data[Valid Test, Can be used for conformity (Y/N)],Data[THC + NOx/km (mg)])</f>
        <v>#N/A</v>
      </c>
      <c r="K1892" s="142" t="e" cm="1">
        <f t="array" ref="K1892">_xlfn.XLOOKUP($A1892&amp;$Q$3,Data[Index]&amp;Data[Valid Test, Can be used for conformity (Y/N)],Data[PN/km ('#)])</f>
        <v>#N/A</v>
      </c>
      <c r="L1892" s="129" t="e" cm="1">
        <f t="array" ref="L1892">_xlfn.XLOOKUP($A1892&amp;$Q$3,Data[Index]&amp;Data[Valid Test, Can be used for conformity (Y/N)],Data[PM/km (mg)])</f>
        <v>#N/A</v>
      </c>
      <c r="M1892" s="126" t="e" cm="1">
        <f t="array" ref="M1892">_xlfn.XLOOKUP($A1892&amp;$Q$3,Data[Index]&amp;Data[Valid Test, Can be used for conformity (Y/N)],Data[CH4 (mg/km)])</f>
        <v>#N/A</v>
      </c>
      <c r="N1892" s="126" t="e" cm="1">
        <f t="array" ref="N1892">_xlfn.XLOOKUP($A1892&amp;$Q$3,Data[Index]&amp;Data[Valid Test, Can be used for conformity (Y/N)],Data[N20 (mg/km)])</f>
        <v>#N/A</v>
      </c>
      <c r="O1892" s="129" t="e" cm="1">
        <f t="array" ref="O1892">_xlfn.XLOOKUP($A1892&amp;$Q$3,Data[Index]&amp;Data[Valid Test, Can be used for conformity (Y/N)],Data[l/100km])</f>
        <v>#N/A</v>
      </c>
      <c r="P1892" s="138">
        <f>_xlfn.XLOOKUP($A1892,Data[Index],Data[Comments])</f>
        <v>0</v>
      </c>
    </row>
    <row r="1893" spans="1:16" x14ac:dyDescent="0.2">
      <c r="A1893" s="129"/>
      <c r="B1893" s="129"/>
      <c r="C1893" s="129" t="e" cm="1">
        <f t="array" ref="C1893">_xlfn.XLOOKUP($A1893&amp;$Q$3&amp;$R$3,Data[Index]&amp;Data[Valid Test, Can be used for conformity (Y/N)]&amp;Data[Cycle],Data[Test Name])</f>
        <v>#N/A</v>
      </c>
      <c r="D1893" s="167" t="e" cm="1">
        <f t="array" ref="D1893">_xlfn.XLOOKUP($A1893&amp;$Q$3&amp;$R$3,Data[Index]&amp;Data[Valid Test, Can be used for conformity (Y/N)]&amp;Data[Cycle],Data[Mileage (Miles)])</f>
        <v>#N/A</v>
      </c>
      <c r="E1893" s="130" t="e" cm="1">
        <f t="array" ref="E1893">_xlfn.XLOOKUP($A1893&amp;$Q$3&amp;$R$3,Data[Index]&amp;Data[Valid Test, Can be used for conformity (Y/N)]&amp;Data[Cycle],Data[Date])</f>
        <v>#N/A</v>
      </c>
      <c r="F1893" s="129" t="e" cm="1">
        <f t="array" ref="F1893">_xlfn.XLOOKUP($A1893&amp;$Q$3&amp;$R$3,Data[Index]&amp;Data[Valid Test, Can be used for conformity (Y/N)]&amp;Data[Cycle],Data[CO/km (mg)])</f>
        <v>#N/A</v>
      </c>
      <c r="G1893" s="129" t="e" cm="1">
        <f t="array" ref="G1893">_xlfn.XLOOKUP($A1893&amp;$Q$3,Data[Index]&amp;Data[Valid Test, Can be used for conformity (Y/N)],Data[CO2/km (g)])</f>
        <v>#N/A</v>
      </c>
      <c r="H1893" s="129" t="e" cm="1">
        <f t="array" ref="H1893">_xlfn.XLOOKUP($A1893&amp;$Q$3,Data[Index]&amp;Data[Valid Test, Can be used for conformity (Y/N)],Data[THC/km (mg)])</f>
        <v>#N/A</v>
      </c>
      <c r="I1893" s="129" t="e" cm="1">
        <f t="array" ref="I1893">_xlfn.XLOOKUP($A1893&amp;$Q$3,Data[Index]&amp;Data[Valid Test, Can be used for conformity (Y/N)],Data[NOx/km (mg)])</f>
        <v>#N/A</v>
      </c>
      <c r="J1893" s="129" t="e" cm="1">
        <f t="array" ref="J1893">_xlfn.XLOOKUP($A1893&amp;$Q$3,Data[Index]&amp;Data[Valid Test, Can be used for conformity (Y/N)],Data[THC + NOx/km (mg)])</f>
        <v>#N/A</v>
      </c>
      <c r="K1893" s="142" t="e" cm="1">
        <f t="array" ref="K1893">_xlfn.XLOOKUP($A1893&amp;$Q$3,Data[Index]&amp;Data[Valid Test, Can be used for conformity (Y/N)],Data[PN/km ('#)])</f>
        <v>#N/A</v>
      </c>
      <c r="L1893" s="129" t="e" cm="1">
        <f t="array" ref="L1893">_xlfn.XLOOKUP($A1893&amp;$Q$3,Data[Index]&amp;Data[Valid Test, Can be used for conformity (Y/N)],Data[PM/km (mg)])</f>
        <v>#N/A</v>
      </c>
      <c r="M1893" s="126" t="e" cm="1">
        <f t="array" ref="M1893">_xlfn.XLOOKUP($A1893&amp;$Q$3,Data[Index]&amp;Data[Valid Test, Can be used for conformity (Y/N)],Data[CH4 (mg/km)])</f>
        <v>#N/A</v>
      </c>
      <c r="N1893" s="126" t="e" cm="1">
        <f t="array" ref="N1893">_xlfn.XLOOKUP($A1893&amp;$Q$3,Data[Index]&amp;Data[Valid Test, Can be used for conformity (Y/N)],Data[N20 (mg/km)])</f>
        <v>#N/A</v>
      </c>
      <c r="O1893" s="129" t="e" cm="1">
        <f t="array" ref="O1893">_xlfn.XLOOKUP($A1893&amp;$Q$3,Data[Index]&amp;Data[Valid Test, Can be used for conformity (Y/N)],Data[l/100km])</f>
        <v>#N/A</v>
      </c>
      <c r="P1893" s="138">
        <f>_xlfn.XLOOKUP($A1893,Data[Index],Data[Comments])</f>
        <v>0</v>
      </c>
    </row>
    <row r="1894" spans="1:16" x14ac:dyDescent="0.2">
      <c r="A1894" s="129"/>
      <c r="B1894" s="129"/>
      <c r="C1894" s="129" t="e" cm="1">
        <f t="array" ref="C1894">_xlfn.XLOOKUP($A1894&amp;$Q$3&amp;$R$3,Data[Index]&amp;Data[Valid Test, Can be used for conformity (Y/N)]&amp;Data[Cycle],Data[Test Name])</f>
        <v>#N/A</v>
      </c>
      <c r="D1894" s="167" t="e" cm="1">
        <f t="array" ref="D1894">_xlfn.XLOOKUP($A1894&amp;$Q$3&amp;$R$3,Data[Index]&amp;Data[Valid Test, Can be used for conformity (Y/N)]&amp;Data[Cycle],Data[Mileage (Miles)])</f>
        <v>#N/A</v>
      </c>
      <c r="E1894" s="130" t="e" cm="1">
        <f t="array" ref="E1894">_xlfn.XLOOKUP($A1894&amp;$Q$3&amp;$R$3,Data[Index]&amp;Data[Valid Test, Can be used for conformity (Y/N)]&amp;Data[Cycle],Data[Date])</f>
        <v>#N/A</v>
      </c>
      <c r="F1894" s="129" t="e" cm="1">
        <f t="array" ref="F1894">_xlfn.XLOOKUP($A1894&amp;$Q$3&amp;$R$3,Data[Index]&amp;Data[Valid Test, Can be used for conformity (Y/N)]&amp;Data[Cycle],Data[CO/km (mg)])</f>
        <v>#N/A</v>
      </c>
      <c r="G1894" s="129" t="e" cm="1">
        <f t="array" ref="G1894">_xlfn.XLOOKUP($A1894&amp;$Q$3,Data[Index]&amp;Data[Valid Test, Can be used for conformity (Y/N)],Data[CO2/km (g)])</f>
        <v>#N/A</v>
      </c>
      <c r="H1894" s="129" t="e" cm="1">
        <f t="array" ref="H1894">_xlfn.XLOOKUP($A1894&amp;$Q$3,Data[Index]&amp;Data[Valid Test, Can be used for conformity (Y/N)],Data[THC/km (mg)])</f>
        <v>#N/A</v>
      </c>
      <c r="I1894" s="129" t="e" cm="1">
        <f t="array" ref="I1894">_xlfn.XLOOKUP($A1894&amp;$Q$3,Data[Index]&amp;Data[Valid Test, Can be used for conformity (Y/N)],Data[NOx/km (mg)])</f>
        <v>#N/A</v>
      </c>
      <c r="J1894" s="129" t="e" cm="1">
        <f t="array" ref="J1894">_xlfn.XLOOKUP($A1894&amp;$Q$3,Data[Index]&amp;Data[Valid Test, Can be used for conformity (Y/N)],Data[THC + NOx/km (mg)])</f>
        <v>#N/A</v>
      </c>
      <c r="K1894" s="142" t="e" cm="1">
        <f t="array" ref="K1894">_xlfn.XLOOKUP($A1894&amp;$Q$3,Data[Index]&amp;Data[Valid Test, Can be used for conformity (Y/N)],Data[PN/km ('#)])</f>
        <v>#N/A</v>
      </c>
      <c r="L1894" s="129" t="e" cm="1">
        <f t="array" ref="L1894">_xlfn.XLOOKUP($A1894&amp;$Q$3,Data[Index]&amp;Data[Valid Test, Can be used for conformity (Y/N)],Data[PM/km (mg)])</f>
        <v>#N/A</v>
      </c>
      <c r="M1894" s="126" t="e" cm="1">
        <f t="array" ref="M1894">_xlfn.XLOOKUP($A1894&amp;$Q$3,Data[Index]&amp;Data[Valid Test, Can be used for conformity (Y/N)],Data[CH4 (mg/km)])</f>
        <v>#N/A</v>
      </c>
      <c r="N1894" s="126" t="e" cm="1">
        <f t="array" ref="N1894">_xlfn.XLOOKUP($A1894&amp;$Q$3,Data[Index]&amp;Data[Valid Test, Can be used for conformity (Y/N)],Data[N20 (mg/km)])</f>
        <v>#N/A</v>
      </c>
      <c r="O1894" s="129" t="e" cm="1">
        <f t="array" ref="O1894">_xlfn.XLOOKUP($A1894&amp;$Q$3,Data[Index]&amp;Data[Valid Test, Can be used for conformity (Y/N)],Data[l/100km])</f>
        <v>#N/A</v>
      </c>
      <c r="P1894" s="138" t="e">
        <f>_xlfn.XLOOKUP($A1894,Data[Index],Data[Comments])</f>
        <v>#N/A</v>
      </c>
    </row>
    <row r="1895" spans="1:16" x14ac:dyDescent="0.2">
      <c r="A1895" s="129"/>
      <c r="B1895" s="129"/>
      <c r="C1895" s="129" t="e" cm="1">
        <f t="array" ref="C1895">_xlfn.XLOOKUP($A1895&amp;$Q$3&amp;$R$3,Data[Index]&amp;Data[Valid Test, Can be used for conformity (Y/N)]&amp;Data[Cycle],Data[Test Name])</f>
        <v>#N/A</v>
      </c>
      <c r="D1895" s="167" t="e" cm="1">
        <f t="array" ref="D1895">_xlfn.XLOOKUP($A1895&amp;$Q$3&amp;$R$3,Data[Index]&amp;Data[Valid Test, Can be used for conformity (Y/N)]&amp;Data[Cycle],Data[Mileage (Miles)])</f>
        <v>#N/A</v>
      </c>
      <c r="E1895" s="130" t="e" cm="1">
        <f t="array" ref="E1895">_xlfn.XLOOKUP($A1895&amp;$Q$3&amp;$R$3,Data[Index]&amp;Data[Valid Test, Can be used for conformity (Y/N)]&amp;Data[Cycle],Data[Date])</f>
        <v>#N/A</v>
      </c>
      <c r="F1895" s="129" t="e" cm="1">
        <f t="array" ref="F1895">_xlfn.XLOOKUP($A1895&amp;$Q$3&amp;$R$3,Data[Index]&amp;Data[Valid Test, Can be used for conformity (Y/N)]&amp;Data[Cycle],Data[CO/km (mg)])</f>
        <v>#N/A</v>
      </c>
      <c r="G1895" s="129" t="e" cm="1">
        <f t="array" ref="G1895">_xlfn.XLOOKUP($A1895&amp;$Q$3,Data[Index]&amp;Data[Valid Test, Can be used for conformity (Y/N)],Data[CO2/km (g)])</f>
        <v>#N/A</v>
      </c>
      <c r="H1895" s="129" t="e" cm="1">
        <f t="array" ref="H1895">_xlfn.XLOOKUP($A1895&amp;$Q$3,Data[Index]&amp;Data[Valid Test, Can be used for conformity (Y/N)],Data[THC/km (mg)])</f>
        <v>#N/A</v>
      </c>
      <c r="I1895" s="129" t="e" cm="1">
        <f t="array" ref="I1895">_xlfn.XLOOKUP($A1895&amp;$Q$3,Data[Index]&amp;Data[Valid Test, Can be used for conformity (Y/N)],Data[NOx/km (mg)])</f>
        <v>#N/A</v>
      </c>
      <c r="J1895" s="129" t="e" cm="1">
        <f t="array" ref="J1895">_xlfn.XLOOKUP($A1895&amp;$Q$3,Data[Index]&amp;Data[Valid Test, Can be used for conformity (Y/N)],Data[THC + NOx/km (mg)])</f>
        <v>#N/A</v>
      </c>
      <c r="K1895" s="142" t="e" cm="1">
        <f t="array" ref="K1895">_xlfn.XLOOKUP($A1895&amp;$Q$3,Data[Index]&amp;Data[Valid Test, Can be used for conformity (Y/N)],Data[PN/km ('#)])</f>
        <v>#N/A</v>
      </c>
      <c r="L1895" s="129" t="e" cm="1">
        <f t="array" ref="L1895">_xlfn.XLOOKUP($A1895&amp;$Q$3,Data[Index]&amp;Data[Valid Test, Can be used for conformity (Y/N)],Data[PM/km (mg)])</f>
        <v>#N/A</v>
      </c>
      <c r="M1895" s="126" t="e" cm="1">
        <f t="array" ref="M1895">_xlfn.XLOOKUP($A1895&amp;$Q$3,Data[Index]&amp;Data[Valid Test, Can be used for conformity (Y/N)],Data[CH4 (mg/km)])</f>
        <v>#N/A</v>
      </c>
      <c r="N1895" s="126" t="e" cm="1">
        <f t="array" ref="N1895">_xlfn.XLOOKUP($A1895&amp;$Q$3,Data[Index]&amp;Data[Valid Test, Can be used for conformity (Y/N)],Data[N20 (mg/km)])</f>
        <v>#N/A</v>
      </c>
      <c r="O1895" s="129" t="e" cm="1">
        <f t="array" ref="O1895">_xlfn.XLOOKUP($A1895&amp;$Q$3,Data[Index]&amp;Data[Valid Test, Can be used for conformity (Y/N)],Data[l/100km])</f>
        <v>#N/A</v>
      </c>
      <c r="P1895" s="138" t="e">
        <f>_xlfn.XLOOKUP($A1895,Data[Index],Data[Comments])</f>
        <v>#N/A</v>
      </c>
    </row>
    <row r="1896" spans="1:16" x14ac:dyDescent="0.2">
      <c r="A1896" s="129"/>
      <c r="B1896" s="129"/>
      <c r="C1896" s="129" t="e" cm="1">
        <f t="array" ref="C1896">_xlfn.XLOOKUP($A1896&amp;$Q$3&amp;$R$3,Data[Index]&amp;Data[Valid Test, Can be used for conformity (Y/N)]&amp;Data[Cycle],Data[Test Name])</f>
        <v>#N/A</v>
      </c>
      <c r="D1896" s="167" t="e" cm="1">
        <f t="array" ref="D1896">_xlfn.XLOOKUP($A1896&amp;$Q$3&amp;$R$3,Data[Index]&amp;Data[Valid Test, Can be used for conformity (Y/N)]&amp;Data[Cycle],Data[Mileage (Miles)])</f>
        <v>#N/A</v>
      </c>
      <c r="E1896" s="130" t="e" cm="1">
        <f t="array" ref="E1896">_xlfn.XLOOKUP($A1896&amp;$Q$3&amp;$R$3,Data[Index]&amp;Data[Valid Test, Can be used for conformity (Y/N)]&amp;Data[Cycle],Data[Date])</f>
        <v>#N/A</v>
      </c>
      <c r="F1896" s="129" t="e" cm="1">
        <f t="array" ref="F1896">_xlfn.XLOOKUP($A1896&amp;$Q$3&amp;$R$3,Data[Index]&amp;Data[Valid Test, Can be used for conformity (Y/N)]&amp;Data[Cycle],Data[CO/km (mg)])</f>
        <v>#N/A</v>
      </c>
      <c r="G1896" s="129" t="e" cm="1">
        <f t="array" ref="G1896">_xlfn.XLOOKUP($A1896&amp;$Q$3,Data[Index]&amp;Data[Valid Test, Can be used for conformity (Y/N)],Data[CO2/km (g)])</f>
        <v>#N/A</v>
      </c>
      <c r="H1896" s="129" t="e" cm="1">
        <f t="array" ref="H1896">_xlfn.XLOOKUP($A1896&amp;$Q$3,Data[Index]&amp;Data[Valid Test, Can be used for conformity (Y/N)],Data[THC/km (mg)])</f>
        <v>#N/A</v>
      </c>
      <c r="I1896" s="129" t="e" cm="1">
        <f t="array" ref="I1896">_xlfn.XLOOKUP($A1896&amp;$Q$3,Data[Index]&amp;Data[Valid Test, Can be used for conformity (Y/N)],Data[NOx/km (mg)])</f>
        <v>#N/A</v>
      </c>
      <c r="J1896" s="129" t="e" cm="1">
        <f t="array" ref="J1896">_xlfn.XLOOKUP($A1896&amp;$Q$3,Data[Index]&amp;Data[Valid Test, Can be used for conformity (Y/N)],Data[THC + NOx/km (mg)])</f>
        <v>#N/A</v>
      </c>
      <c r="K1896" s="142" t="e" cm="1">
        <f t="array" ref="K1896">_xlfn.XLOOKUP($A1896&amp;$Q$3,Data[Index]&amp;Data[Valid Test, Can be used for conformity (Y/N)],Data[PN/km ('#)])</f>
        <v>#N/A</v>
      </c>
      <c r="L1896" s="129" t="e" cm="1">
        <f t="array" ref="L1896">_xlfn.XLOOKUP($A1896&amp;$Q$3,Data[Index]&amp;Data[Valid Test, Can be used for conformity (Y/N)],Data[PM/km (mg)])</f>
        <v>#N/A</v>
      </c>
      <c r="M1896" s="126" t="e" cm="1">
        <f t="array" ref="M1896">_xlfn.XLOOKUP($A1896&amp;$Q$3,Data[Index]&amp;Data[Valid Test, Can be used for conformity (Y/N)],Data[CH4 (mg/km)])</f>
        <v>#N/A</v>
      </c>
      <c r="N1896" s="126" t="e" cm="1">
        <f t="array" ref="N1896">_xlfn.XLOOKUP($A1896&amp;$Q$3,Data[Index]&amp;Data[Valid Test, Can be used for conformity (Y/N)],Data[N20 (mg/km)])</f>
        <v>#N/A</v>
      </c>
      <c r="O1896" s="129" t="e" cm="1">
        <f t="array" ref="O1896">_xlfn.XLOOKUP($A1896&amp;$Q$3,Data[Index]&amp;Data[Valid Test, Can be used for conformity (Y/N)],Data[l/100km])</f>
        <v>#N/A</v>
      </c>
      <c r="P1896" s="138" t="e">
        <f>_xlfn.XLOOKUP($A1896,Data[Index],Data[Comments])</f>
        <v>#N/A</v>
      </c>
    </row>
    <row r="1897" spans="1:16" x14ac:dyDescent="0.2">
      <c r="A1897" s="129"/>
      <c r="B1897" s="129"/>
      <c r="C1897" s="129" t="e" cm="1">
        <f t="array" ref="C1897">_xlfn.XLOOKUP($A1897&amp;$Q$3&amp;$R$3,Data[Index]&amp;Data[Valid Test, Can be used for conformity (Y/N)]&amp;Data[Cycle],Data[Test Name])</f>
        <v>#N/A</v>
      </c>
      <c r="D1897" s="167" t="e" cm="1">
        <f t="array" ref="D1897">_xlfn.XLOOKUP($A1897&amp;$Q$3&amp;$R$3,Data[Index]&amp;Data[Valid Test, Can be used for conformity (Y/N)]&amp;Data[Cycle],Data[Mileage (Miles)])</f>
        <v>#N/A</v>
      </c>
      <c r="E1897" s="130" t="e" cm="1">
        <f t="array" ref="E1897">_xlfn.XLOOKUP($A1897&amp;$Q$3&amp;$R$3,Data[Index]&amp;Data[Valid Test, Can be used for conformity (Y/N)]&amp;Data[Cycle],Data[Date])</f>
        <v>#N/A</v>
      </c>
      <c r="F1897" s="129" t="e" cm="1">
        <f t="array" ref="F1897">_xlfn.XLOOKUP($A1897&amp;$Q$3&amp;$R$3,Data[Index]&amp;Data[Valid Test, Can be used for conformity (Y/N)]&amp;Data[Cycle],Data[CO/km (mg)])</f>
        <v>#N/A</v>
      </c>
      <c r="G1897" s="129" t="e" cm="1">
        <f t="array" ref="G1897">_xlfn.XLOOKUP($A1897&amp;$Q$3,Data[Index]&amp;Data[Valid Test, Can be used for conformity (Y/N)],Data[CO2/km (g)])</f>
        <v>#N/A</v>
      </c>
      <c r="H1897" s="129" t="e" cm="1">
        <f t="array" ref="H1897">_xlfn.XLOOKUP($A1897&amp;$Q$3,Data[Index]&amp;Data[Valid Test, Can be used for conformity (Y/N)],Data[THC/km (mg)])</f>
        <v>#N/A</v>
      </c>
      <c r="I1897" s="129" t="e" cm="1">
        <f t="array" ref="I1897">_xlfn.XLOOKUP($A1897&amp;$Q$3,Data[Index]&amp;Data[Valid Test, Can be used for conformity (Y/N)],Data[NOx/km (mg)])</f>
        <v>#N/A</v>
      </c>
      <c r="J1897" s="129" t="e" cm="1">
        <f t="array" ref="J1897">_xlfn.XLOOKUP($A1897&amp;$Q$3,Data[Index]&amp;Data[Valid Test, Can be used for conformity (Y/N)],Data[THC + NOx/km (mg)])</f>
        <v>#N/A</v>
      </c>
      <c r="K1897" s="142" t="e" cm="1">
        <f t="array" ref="K1897">_xlfn.XLOOKUP($A1897&amp;$Q$3,Data[Index]&amp;Data[Valid Test, Can be used for conformity (Y/N)],Data[PN/km ('#)])</f>
        <v>#N/A</v>
      </c>
      <c r="L1897" s="129" t="e" cm="1">
        <f t="array" ref="L1897">_xlfn.XLOOKUP($A1897&amp;$Q$3,Data[Index]&amp;Data[Valid Test, Can be used for conformity (Y/N)],Data[PM/km (mg)])</f>
        <v>#N/A</v>
      </c>
      <c r="M1897" s="126" t="e" cm="1">
        <f t="array" ref="M1897">_xlfn.XLOOKUP($A1897&amp;$Q$3,Data[Index]&amp;Data[Valid Test, Can be used for conformity (Y/N)],Data[CH4 (mg/km)])</f>
        <v>#N/A</v>
      </c>
      <c r="N1897" s="126" t="e" cm="1">
        <f t="array" ref="N1897">_xlfn.XLOOKUP($A1897&amp;$Q$3,Data[Index]&amp;Data[Valid Test, Can be used for conformity (Y/N)],Data[N20 (mg/km)])</f>
        <v>#N/A</v>
      </c>
      <c r="O1897" s="129" t="e" cm="1">
        <f t="array" ref="O1897">_xlfn.XLOOKUP($A1897&amp;$Q$3,Data[Index]&amp;Data[Valid Test, Can be used for conformity (Y/N)],Data[l/100km])</f>
        <v>#N/A</v>
      </c>
      <c r="P1897" s="138">
        <f>_xlfn.XLOOKUP($A1897,Data[Index],Data[Comments])</f>
        <v>0</v>
      </c>
    </row>
    <row r="1898" spans="1:16" x14ac:dyDescent="0.2">
      <c r="A1898" s="129"/>
      <c r="B1898" s="129"/>
      <c r="C1898" s="129" t="e" cm="1">
        <f t="array" ref="C1898">_xlfn.XLOOKUP($A1898&amp;$Q$3&amp;$R$3,Data[Index]&amp;Data[Valid Test, Can be used for conformity (Y/N)]&amp;Data[Cycle],Data[Test Name])</f>
        <v>#N/A</v>
      </c>
      <c r="D1898" s="167" t="e" cm="1">
        <f t="array" ref="D1898">_xlfn.XLOOKUP($A1898&amp;$Q$3&amp;$R$3,Data[Index]&amp;Data[Valid Test, Can be used for conformity (Y/N)]&amp;Data[Cycle],Data[Mileage (Miles)])</f>
        <v>#N/A</v>
      </c>
      <c r="E1898" s="130" t="e" cm="1">
        <f t="array" ref="E1898">_xlfn.XLOOKUP($A1898&amp;$Q$3&amp;$R$3,Data[Index]&amp;Data[Valid Test, Can be used for conformity (Y/N)]&amp;Data[Cycle],Data[Date])</f>
        <v>#N/A</v>
      </c>
      <c r="F1898" s="129" t="e" cm="1">
        <f t="array" ref="F1898">_xlfn.XLOOKUP($A1898&amp;$Q$3&amp;$R$3,Data[Index]&amp;Data[Valid Test, Can be used for conformity (Y/N)]&amp;Data[Cycle],Data[CO/km (mg)])</f>
        <v>#N/A</v>
      </c>
      <c r="G1898" s="129" t="e" cm="1">
        <f t="array" ref="G1898">_xlfn.XLOOKUP($A1898&amp;$Q$3,Data[Index]&amp;Data[Valid Test, Can be used for conformity (Y/N)],Data[CO2/km (g)])</f>
        <v>#N/A</v>
      </c>
      <c r="H1898" s="129" t="e" cm="1">
        <f t="array" ref="H1898">_xlfn.XLOOKUP($A1898&amp;$Q$3,Data[Index]&amp;Data[Valid Test, Can be used for conformity (Y/N)],Data[THC/km (mg)])</f>
        <v>#N/A</v>
      </c>
      <c r="I1898" s="129" t="e" cm="1">
        <f t="array" ref="I1898">_xlfn.XLOOKUP($A1898&amp;$Q$3,Data[Index]&amp;Data[Valid Test, Can be used for conformity (Y/N)],Data[NOx/km (mg)])</f>
        <v>#N/A</v>
      </c>
      <c r="J1898" s="129" t="e" cm="1">
        <f t="array" ref="J1898">_xlfn.XLOOKUP($A1898&amp;$Q$3,Data[Index]&amp;Data[Valid Test, Can be used for conformity (Y/N)],Data[THC + NOx/km (mg)])</f>
        <v>#N/A</v>
      </c>
      <c r="K1898" s="142" t="e" cm="1">
        <f t="array" ref="K1898">_xlfn.XLOOKUP($A1898&amp;$Q$3,Data[Index]&amp;Data[Valid Test, Can be used for conformity (Y/N)],Data[PN/km ('#)])</f>
        <v>#N/A</v>
      </c>
      <c r="L1898" s="129" t="e" cm="1">
        <f t="array" ref="L1898">_xlfn.XLOOKUP($A1898&amp;$Q$3,Data[Index]&amp;Data[Valid Test, Can be used for conformity (Y/N)],Data[PM/km (mg)])</f>
        <v>#N/A</v>
      </c>
      <c r="M1898" s="126" t="e" cm="1">
        <f t="array" ref="M1898">_xlfn.XLOOKUP($A1898&amp;$Q$3,Data[Index]&amp;Data[Valid Test, Can be used for conformity (Y/N)],Data[CH4 (mg/km)])</f>
        <v>#N/A</v>
      </c>
      <c r="N1898" s="126" t="e" cm="1">
        <f t="array" ref="N1898">_xlfn.XLOOKUP($A1898&amp;$Q$3,Data[Index]&amp;Data[Valid Test, Can be used for conformity (Y/N)],Data[N20 (mg/km)])</f>
        <v>#N/A</v>
      </c>
      <c r="O1898" s="129" t="e" cm="1">
        <f t="array" ref="O1898">_xlfn.XLOOKUP($A1898&amp;$Q$3,Data[Index]&amp;Data[Valid Test, Can be used for conformity (Y/N)],Data[l/100km])</f>
        <v>#N/A</v>
      </c>
      <c r="P1898" s="138">
        <f>_xlfn.XLOOKUP($A1898,Data[Index],Data[Comments])</f>
        <v>0</v>
      </c>
    </row>
    <row r="1899" spans="1:16" x14ac:dyDescent="0.2">
      <c r="A1899" s="129"/>
      <c r="B1899" s="129"/>
      <c r="C1899" s="129" t="e" cm="1">
        <f t="array" ref="C1899">_xlfn.XLOOKUP($A1899&amp;$Q$3&amp;$R$3,Data[Index]&amp;Data[Valid Test, Can be used for conformity (Y/N)]&amp;Data[Cycle],Data[Test Name])</f>
        <v>#N/A</v>
      </c>
      <c r="D1899" s="167" t="e" cm="1">
        <f t="array" ref="D1899">_xlfn.XLOOKUP($A1899&amp;$Q$3&amp;$R$3,Data[Index]&amp;Data[Valid Test, Can be used for conformity (Y/N)]&amp;Data[Cycle],Data[Mileage (Miles)])</f>
        <v>#N/A</v>
      </c>
      <c r="E1899" s="130" t="e" cm="1">
        <f t="array" ref="E1899">_xlfn.XLOOKUP($A1899&amp;$Q$3&amp;$R$3,Data[Index]&amp;Data[Valid Test, Can be used for conformity (Y/N)]&amp;Data[Cycle],Data[Date])</f>
        <v>#N/A</v>
      </c>
      <c r="F1899" s="129" t="e" cm="1">
        <f t="array" ref="F1899">_xlfn.XLOOKUP($A1899&amp;$Q$3&amp;$R$3,Data[Index]&amp;Data[Valid Test, Can be used for conformity (Y/N)]&amp;Data[Cycle],Data[CO/km (mg)])</f>
        <v>#N/A</v>
      </c>
      <c r="G1899" s="129" t="e" cm="1">
        <f t="array" ref="G1899">_xlfn.XLOOKUP($A1899&amp;$Q$3,Data[Index]&amp;Data[Valid Test, Can be used for conformity (Y/N)],Data[CO2/km (g)])</f>
        <v>#N/A</v>
      </c>
      <c r="H1899" s="129" t="e" cm="1">
        <f t="array" ref="H1899">_xlfn.XLOOKUP($A1899&amp;$Q$3,Data[Index]&amp;Data[Valid Test, Can be used for conformity (Y/N)],Data[THC/km (mg)])</f>
        <v>#N/A</v>
      </c>
      <c r="I1899" s="129" t="e" cm="1">
        <f t="array" ref="I1899">_xlfn.XLOOKUP($A1899&amp;$Q$3,Data[Index]&amp;Data[Valid Test, Can be used for conformity (Y/N)],Data[NOx/km (mg)])</f>
        <v>#N/A</v>
      </c>
      <c r="J1899" s="129" t="e" cm="1">
        <f t="array" ref="J1899">_xlfn.XLOOKUP($A1899&amp;$Q$3,Data[Index]&amp;Data[Valid Test, Can be used for conformity (Y/N)],Data[THC + NOx/km (mg)])</f>
        <v>#N/A</v>
      </c>
      <c r="K1899" s="142" t="e" cm="1">
        <f t="array" ref="K1899">_xlfn.XLOOKUP($A1899&amp;$Q$3,Data[Index]&amp;Data[Valid Test, Can be used for conformity (Y/N)],Data[PN/km ('#)])</f>
        <v>#N/A</v>
      </c>
      <c r="L1899" s="129" t="e" cm="1">
        <f t="array" ref="L1899">_xlfn.XLOOKUP($A1899&amp;$Q$3,Data[Index]&amp;Data[Valid Test, Can be used for conformity (Y/N)],Data[PM/km (mg)])</f>
        <v>#N/A</v>
      </c>
      <c r="M1899" s="126" t="e" cm="1">
        <f t="array" ref="M1899">_xlfn.XLOOKUP($A1899&amp;$Q$3,Data[Index]&amp;Data[Valid Test, Can be used for conformity (Y/N)],Data[CH4 (mg/km)])</f>
        <v>#N/A</v>
      </c>
      <c r="N1899" s="126" t="e" cm="1">
        <f t="array" ref="N1899">_xlfn.XLOOKUP($A1899&amp;$Q$3,Data[Index]&amp;Data[Valid Test, Can be used for conformity (Y/N)],Data[N20 (mg/km)])</f>
        <v>#N/A</v>
      </c>
      <c r="O1899" s="129" t="e" cm="1">
        <f t="array" ref="O1899">_xlfn.XLOOKUP($A1899&amp;$Q$3,Data[Index]&amp;Data[Valid Test, Can be used for conformity (Y/N)],Data[l/100km])</f>
        <v>#N/A</v>
      </c>
      <c r="P1899" s="138" t="e">
        <f>_xlfn.XLOOKUP($A1899,Data[Index],Data[Comments])</f>
        <v>#N/A</v>
      </c>
    </row>
    <row r="1900" spans="1:16" x14ac:dyDescent="0.2">
      <c r="A1900" s="129"/>
      <c r="B1900" s="129"/>
      <c r="C1900" s="129" t="e" cm="1">
        <f t="array" ref="C1900">_xlfn.XLOOKUP($A1900&amp;$Q$3&amp;$R$3,Data[Index]&amp;Data[Valid Test, Can be used for conformity (Y/N)]&amp;Data[Cycle],Data[Test Name])</f>
        <v>#N/A</v>
      </c>
      <c r="D1900" s="167" t="e" cm="1">
        <f t="array" ref="D1900">_xlfn.XLOOKUP($A1900&amp;$Q$3&amp;$R$3,Data[Index]&amp;Data[Valid Test, Can be used for conformity (Y/N)]&amp;Data[Cycle],Data[Mileage (Miles)])</f>
        <v>#N/A</v>
      </c>
      <c r="E1900" s="130" t="e" cm="1">
        <f t="array" ref="E1900">_xlfn.XLOOKUP($A1900&amp;$Q$3&amp;$R$3,Data[Index]&amp;Data[Valid Test, Can be used for conformity (Y/N)]&amp;Data[Cycle],Data[Date])</f>
        <v>#N/A</v>
      </c>
      <c r="F1900" s="129" t="e" cm="1">
        <f t="array" ref="F1900">_xlfn.XLOOKUP($A1900&amp;$Q$3&amp;$R$3,Data[Index]&amp;Data[Valid Test, Can be used for conformity (Y/N)]&amp;Data[Cycle],Data[CO/km (mg)])</f>
        <v>#N/A</v>
      </c>
      <c r="G1900" s="129" t="e" cm="1">
        <f t="array" ref="G1900">_xlfn.XLOOKUP($A1900&amp;$Q$3,Data[Index]&amp;Data[Valid Test, Can be used for conformity (Y/N)],Data[CO2/km (g)])</f>
        <v>#N/A</v>
      </c>
      <c r="H1900" s="129" t="e" cm="1">
        <f t="array" ref="H1900">_xlfn.XLOOKUP($A1900&amp;$Q$3,Data[Index]&amp;Data[Valid Test, Can be used for conformity (Y/N)],Data[THC/km (mg)])</f>
        <v>#N/A</v>
      </c>
      <c r="I1900" s="129" t="e" cm="1">
        <f t="array" ref="I1900">_xlfn.XLOOKUP($A1900&amp;$Q$3,Data[Index]&amp;Data[Valid Test, Can be used for conformity (Y/N)],Data[NOx/km (mg)])</f>
        <v>#N/A</v>
      </c>
      <c r="J1900" s="129" t="e" cm="1">
        <f t="array" ref="J1900">_xlfn.XLOOKUP($A1900&amp;$Q$3,Data[Index]&amp;Data[Valid Test, Can be used for conformity (Y/N)],Data[THC + NOx/km (mg)])</f>
        <v>#N/A</v>
      </c>
      <c r="K1900" s="142" t="e" cm="1">
        <f t="array" ref="K1900">_xlfn.XLOOKUP($A1900&amp;$Q$3,Data[Index]&amp;Data[Valid Test, Can be used for conformity (Y/N)],Data[PN/km ('#)])</f>
        <v>#N/A</v>
      </c>
      <c r="L1900" s="129" t="e" cm="1">
        <f t="array" ref="L1900">_xlfn.XLOOKUP($A1900&amp;$Q$3,Data[Index]&amp;Data[Valid Test, Can be used for conformity (Y/N)],Data[PM/km (mg)])</f>
        <v>#N/A</v>
      </c>
      <c r="M1900" s="126" t="e" cm="1">
        <f t="array" ref="M1900">_xlfn.XLOOKUP($A1900&amp;$Q$3,Data[Index]&amp;Data[Valid Test, Can be used for conformity (Y/N)],Data[CH4 (mg/km)])</f>
        <v>#N/A</v>
      </c>
      <c r="N1900" s="126" t="e" cm="1">
        <f t="array" ref="N1900">_xlfn.XLOOKUP($A1900&amp;$Q$3,Data[Index]&amp;Data[Valid Test, Can be used for conformity (Y/N)],Data[N20 (mg/km)])</f>
        <v>#N/A</v>
      </c>
      <c r="O1900" s="129" t="e" cm="1">
        <f t="array" ref="O1900">_xlfn.XLOOKUP($A1900&amp;$Q$3,Data[Index]&amp;Data[Valid Test, Can be used for conformity (Y/N)],Data[l/100km])</f>
        <v>#N/A</v>
      </c>
      <c r="P1900" s="138">
        <f>_xlfn.XLOOKUP($A1900,Data[Index],Data[Comments])</f>
        <v>0</v>
      </c>
    </row>
    <row r="1901" spans="1:16" x14ac:dyDescent="0.2">
      <c r="A1901" s="129"/>
      <c r="B1901" s="129"/>
      <c r="C1901" s="129" t="e" cm="1">
        <f t="array" ref="C1901">_xlfn.XLOOKUP($A1901&amp;$Q$3&amp;$R$3,Data[Index]&amp;Data[Valid Test, Can be used for conformity (Y/N)]&amp;Data[Cycle],Data[Test Name])</f>
        <v>#N/A</v>
      </c>
      <c r="D1901" s="167" t="e" cm="1">
        <f t="array" ref="D1901">_xlfn.XLOOKUP($A1901&amp;$Q$3&amp;$R$3,Data[Index]&amp;Data[Valid Test, Can be used for conformity (Y/N)]&amp;Data[Cycle],Data[Mileage (Miles)])</f>
        <v>#N/A</v>
      </c>
      <c r="E1901" s="130" t="e" cm="1">
        <f t="array" ref="E1901">_xlfn.XLOOKUP($A1901&amp;$Q$3&amp;$R$3,Data[Index]&amp;Data[Valid Test, Can be used for conformity (Y/N)]&amp;Data[Cycle],Data[Date])</f>
        <v>#N/A</v>
      </c>
      <c r="F1901" s="129" t="e" cm="1">
        <f t="array" ref="F1901">_xlfn.XLOOKUP($A1901&amp;$Q$3&amp;$R$3,Data[Index]&amp;Data[Valid Test, Can be used for conformity (Y/N)]&amp;Data[Cycle],Data[CO/km (mg)])</f>
        <v>#N/A</v>
      </c>
      <c r="G1901" s="129" t="e" cm="1">
        <f t="array" ref="G1901">_xlfn.XLOOKUP($A1901&amp;$Q$3,Data[Index]&amp;Data[Valid Test, Can be used for conformity (Y/N)],Data[CO2/km (g)])</f>
        <v>#N/A</v>
      </c>
      <c r="H1901" s="129" t="e" cm="1">
        <f t="array" ref="H1901">_xlfn.XLOOKUP($A1901&amp;$Q$3,Data[Index]&amp;Data[Valid Test, Can be used for conformity (Y/N)],Data[THC/km (mg)])</f>
        <v>#N/A</v>
      </c>
      <c r="I1901" s="129" t="e" cm="1">
        <f t="array" ref="I1901">_xlfn.XLOOKUP($A1901&amp;$Q$3,Data[Index]&amp;Data[Valid Test, Can be used for conformity (Y/N)],Data[NOx/km (mg)])</f>
        <v>#N/A</v>
      </c>
      <c r="J1901" s="129" t="e" cm="1">
        <f t="array" ref="J1901">_xlfn.XLOOKUP($A1901&amp;$Q$3,Data[Index]&amp;Data[Valid Test, Can be used for conformity (Y/N)],Data[THC + NOx/km (mg)])</f>
        <v>#N/A</v>
      </c>
      <c r="K1901" s="142" t="e" cm="1">
        <f t="array" ref="K1901">_xlfn.XLOOKUP($A1901&amp;$Q$3,Data[Index]&amp;Data[Valid Test, Can be used for conformity (Y/N)],Data[PN/km ('#)])</f>
        <v>#N/A</v>
      </c>
      <c r="L1901" s="129" t="e" cm="1">
        <f t="array" ref="L1901">_xlfn.XLOOKUP($A1901&amp;$Q$3,Data[Index]&amp;Data[Valid Test, Can be used for conformity (Y/N)],Data[PM/km (mg)])</f>
        <v>#N/A</v>
      </c>
      <c r="M1901" s="126" t="e" cm="1">
        <f t="array" ref="M1901">_xlfn.XLOOKUP($A1901&amp;$Q$3,Data[Index]&amp;Data[Valid Test, Can be used for conformity (Y/N)],Data[CH4 (mg/km)])</f>
        <v>#N/A</v>
      </c>
      <c r="N1901" s="126" t="e" cm="1">
        <f t="array" ref="N1901">_xlfn.XLOOKUP($A1901&amp;$Q$3,Data[Index]&amp;Data[Valid Test, Can be used for conformity (Y/N)],Data[N20 (mg/km)])</f>
        <v>#N/A</v>
      </c>
      <c r="O1901" s="129" t="e" cm="1">
        <f t="array" ref="O1901">_xlfn.XLOOKUP($A1901&amp;$Q$3,Data[Index]&amp;Data[Valid Test, Can be used for conformity (Y/N)],Data[l/100km])</f>
        <v>#N/A</v>
      </c>
      <c r="P1901" s="138">
        <f>_xlfn.XLOOKUP($A1901,Data[Index],Data[Comments])</f>
        <v>0</v>
      </c>
    </row>
    <row r="1902" spans="1:16" x14ac:dyDescent="0.2">
      <c r="A1902" s="129"/>
      <c r="B1902" s="129"/>
      <c r="C1902" s="129" t="e" cm="1">
        <f t="array" ref="C1902">_xlfn.XLOOKUP($A1902&amp;$Q$3&amp;$R$3,Data[Index]&amp;Data[Valid Test, Can be used for conformity (Y/N)]&amp;Data[Cycle],Data[Test Name])</f>
        <v>#N/A</v>
      </c>
      <c r="D1902" s="167" t="e" cm="1">
        <f t="array" ref="D1902">_xlfn.XLOOKUP($A1902&amp;$Q$3&amp;$R$3,Data[Index]&amp;Data[Valid Test, Can be used for conformity (Y/N)]&amp;Data[Cycle],Data[Mileage (Miles)])</f>
        <v>#N/A</v>
      </c>
      <c r="E1902" s="130" t="e" cm="1">
        <f t="array" ref="E1902">_xlfn.XLOOKUP($A1902&amp;$Q$3&amp;$R$3,Data[Index]&amp;Data[Valid Test, Can be used for conformity (Y/N)]&amp;Data[Cycle],Data[Date])</f>
        <v>#N/A</v>
      </c>
      <c r="F1902" s="129" t="e" cm="1">
        <f t="array" ref="F1902">_xlfn.XLOOKUP($A1902&amp;$Q$3&amp;$R$3,Data[Index]&amp;Data[Valid Test, Can be used for conformity (Y/N)]&amp;Data[Cycle],Data[CO/km (mg)])</f>
        <v>#N/A</v>
      </c>
      <c r="G1902" s="129" t="e" cm="1">
        <f t="array" ref="G1902">_xlfn.XLOOKUP($A1902&amp;$Q$3,Data[Index]&amp;Data[Valid Test, Can be used for conformity (Y/N)],Data[CO2/km (g)])</f>
        <v>#N/A</v>
      </c>
      <c r="H1902" s="129" t="e" cm="1">
        <f t="array" ref="H1902">_xlfn.XLOOKUP($A1902&amp;$Q$3,Data[Index]&amp;Data[Valid Test, Can be used for conformity (Y/N)],Data[THC/km (mg)])</f>
        <v>#N/A</v>
      </c>
      <c r="I1902" s="129" t="e" cm="1">
        <f t="array" ref="I1902">_xlfn.XLOOKUP($A1902&amp;$Q$3,Data[Index]&amp;Data[Valid Test, Can be used for conformity (Y/N)],Data[NOx/km (mg)])</f>
        <v>#N/A</v>
      </c>
      <c r="J1902" s="129" t="e" cm="1">
        <f t="array" ref="J1902">_xlfn.XLOOKUP($A1902&amp;$Q$3,Data[Index]&amp;Data[Valid Test, Can be used for conformity (Y/N)],Data[THC + NOx/km (mg)])</f>
        <v>#N/A</v>
      </c>
      <c r="K1902" s="142" t="e" cm="1">
        <f t="array" ref="K1902">_xlfn.XLOOKUP($A1902&amp;$Q$3,Data[Index]&amp;Data[Valid Test, Can be used for conformity (Y/N)],Data[PN/km ('#)])</f>
        <v>#N/A</v>
      </c>
      <c r="L1902" s="129" t="e" cm="1">
        <f t="array" ref="L1902">_xlfn.XLOOKUP($A1902&amp;$Q$3,Data[Index]&amp;Data[Valid Test, Can be used for conformity (Y/N)],Data[PM/km (mg)])</f>
        <v>#N/A</v>
      </c>
      <c r="M1902" s="126" t="e" cm="1">
        <f t="array" ref="M1902">_xlfn.XLOOKUP($A1902&amp;$Q$3,Data[Index]&amp;Data[Valid Test, Can be used for conformity (Y/N)],Data[CH4 (mg/km)])</f>
        <v>#N/A</v>
      </c>
      <c r="N1902" s="126" t="e" cm="1">
        <f t="array" ref="N1902">_xlfn.XLOOKUP($A1902&amp;$Q$3,Data[Index]&amp;Data[Valid Test, Can be used for conformity (Y/N)],Data[N20 (mg/km)])</f>
        <v>#N/A</v>
      </c>
      <c r="O1902" s="129" t="e" cm="1">
        <f t="array" ref="O1902">_xlfn.XLOOKUP($A1902&amp;$Q$3,Data[Index]&amp;Data[Valid Test, Can be used for conformity (Y/N)],Data[l/100km])</f>
        <v>#N/A</v>
      </c>
      <c r="P1902" s="138" t="e">
        <f>_xlfn.XLOOKUP($A1902,Data[Index],Data[Comments])</f>
        <v>#N/A</v>
      </c>
    </row>
    <row r="1903" spans="1:16" x14ac:dyDescent="0.2">
      <c r="A1903" s="129"/>
      <c r="B1903" s="129"/>
      <c r="C1903" s="129" t="e" cm="1">
        <f t="array" ref="C1903">_xlfn.XLOOKUP($A1903&amp;$Q$3&amp;$R$3,Data[Index]&amp;Data[Valid Test, Can be used for conformity (Y/N)]&amp;Data[Cycle],Data[Test Name])</f>
        <v>#N/A</v>
      </c>
      <c r="D1903" s="167" t="e" cm="1">
        <f t="array" ref="D1903">_xlfn.XLOOKUP($A1903&amp;$Q$3&amp;$R$3,Data[Index]&amp;Data[Valid Test, Can be used for conformity (Y/N)]&amp;Data[Cycle],Data[Mileage (Miles)])</f>
        <v>#N/A</v>
      </c>
      <c r="E1903" s="130" t="e" cm="1">
        <f t="array" ref="E1903">_xlfn.XLOOKUP($A1903&amp;$Q$3&amp;$R$3,Data[Index]&amp;Data[Valid Test, Can be used for conformity (Y/N)]&amp;Data[Cycle],Data[Date])</f>
        <v>#N/A</v>
      </c>
      <c r="F1903" s="129" t="e" cm="1">
        <f t="array" ref="F1903">_xlfn.XLOOKUP($A1903&amp;$Q$3&amp;$R$3,Data[Index]&amp;Data[Valid Test, Can be used for conformity (Y/N)]&amp;Data[Cycle],Data[CO/km (mg)])</f>
        <v>#N/A</v>
      </c>
      <c r="G1903" s="129" t="e" cm="1">
        <f t="array" ref="G1903">_xlfn.XLOOKUP($A1903&amp;$Q$3,Data[Index]&amp;Data[Valid Test, Can be used for conformity (Y/N)],Data[CO2/km (g)])</f>
        <v>#N/A</v>
      </c>
      <c r="H1903" s="129" t="e" cm="1">
        <f t="array" ref="H1903">_xlfn.XLOOKUP($A1903&amp;$Q$3,Data[Index]&amp;Data[Valid Test, Can be used for conformity (Y/N)],Data[THC/km (mg)])</f>
        <v>#N/A</v>
      </c>
      <c r="I1903" s="129" t="e" cm="1">
        <f t="array" ref="I1903">_xlfn.XLOOKUP($A1903&amp;$Q$3,Data[Index]&amp;Data[Valid Test, Can be used for conformity (Y/N)],Data[NOx/km (mg)])</f>
        <v>#N/A</v>
      </c>
      <c r="J1903" s="129" t="e" cm="1">
        <f t="array" ref="J1903">_xlfn.XLOOKUP($A1903&amp;$Q$3,Data[Index]&amp;Data[Valid Test, Can be used for conformity (Y/N)],Data[THC + NOx/km (mg)])</f>
        <v>#N/A</v>
      </c>
      <c r="K1903" s="142" t="e" cm="1">
        <f t="array" ref="K1903">_xlfn.XLOOKUP($A1903&amp;$Q$3,Data[Index]&amp;Data[Valid Test, Can be used for conformity (Y/N)],Data[PN/km ('#)])</f>
        <v>#N/A</v>
      </c>
      <c r="L1903" s="129" t="e" cm="1">
        <f t="array" ref="L1903">_xlfn.XLOOKUP($A1903&amp;$Q$3,Data[Index]&amp;Data[Valid Test, Can be used for conformity (Y/N)],Data[PM/km (mg)])</f>
        <v>#N/A</v>
      </c>
      <c r="M1903" s="126" t="e" cm="1">
        <f t="array" ref="M1903">_xlfn.XLOOKUP($A1903&amp;$Q$3,Data[Index]&amp;Data[Valid Test, Can be used for conformity (Y/N)],Data[CH4 (mg/km)])</f>
        <v>#N/A</v>
      </c>
      <c r="N1903" s="126" t="e" cm="1">
        <f t="array" ref="N1903">_xlfn.XLOOKUP($A1903&amp;$Q$3,Data[Index]&amp;Data[Valid Test, Can be used for conformity (Y/N)],Data[N20 (mg/km)])</f>
        <v>#N/A</v>
      </c>
      <c r="O1903" s="129" t="e" cm="1">
        <f t="array" ref="O1903">_xlfn.XLOOKUP($A1903&amp;$Q$3,Data[Index]&amp;Data[Valid Test, Can be used for conformity (Y/N)],Data[l/100km])</f>
        <v>#N/A</v>
      </c>
      <c r="P1903" s="138" t="e">
        <f>_xlfn.XLOOKUP($A1903,Data[Index],Data[Comments])</f>
        <v>#N/A</v>
      </c>
    </row>
    <row r="1904" spans="1:16" x14ac:dyDescent="0.2">
      <c r="A1904" s="129"/>
      <c r="B1904" s="129"/>
      <c r="C1904" s="129" t="e" cm="1">
        <f t="array" ref="C1904">_xlfn.XLOOKUP($A1904&amp;$Q$3&amp;$R$3,Data[Index]&amp;Data[Valid Test, Can be used for conformity (Y/N)]&amp;Data[Cycle],Data[Test Name])</f>
        <v>#N/A</v>
      </c>
      <c r="D1904" s="167" t="e" cm="1">
        <f t="array" ref="D1904">_xlfn.XLOOKUP($A1904&amp;$Q$3&amp;$R$3,Data[Index]&amp;Data[Valid Test, Can be used for conformity (Y/N)]&amp;Data[Cycle],Data[Mileage (Miles)])</f>
        <v>#N/A</v>
      </c>
      <c r="E1904" s="130" t="e" cm="1">
        <f t="array" ref="E1904">_xlfn.XLOOKUP($A1904&amp;$Q$3&amp;$R$3,Data[Index]&amp;Data[Valid Test, Can be used for conformity (Y/N)]&amp;Data[Cycle],Data[Date])</f>
        <v>#N/A</v>
      </c>
      <c r="F1904" s="129" t="e" cm="1">
        <f t="array" ref="F1904">_xlfn.XLOOKUP($A1904&amp;$Q$3&amp;$R$3,Data[Index]&amp;Data[Valid Test, Can be used for conformity (Y/N)]&amp;Data[Cycle],Data[CO/km (mg)])</f>
        <v>#N/A</v>
      </c>
      <c r="G1904" s="129" t="e" cm="1">
        <f t="array" ref="G1904">_xlfn.XLOOKUP($A1904&amp;$Q$3,Data[Index]&amp;Data[Valid Test, Can be used for conformity (Y/N)],Data[CO2/km (g)])</f>
        <v>#N/A</v>
      </c>
      <c r="H1904" s="129" t="e" cm="1">
        <f t="array" ref="H1904">_xlfn.XLOOKUP($A1904&amp;$Q$3,Data[Index]&amp;Data[Valid Test, Can be used for conformity (Y/N)],Data[THC/km (mg)])</f>
        <v>#N/A</v>
      </c>
      <c r="I1904" s="129" t="e" cm="1">
        <f t="array" ref="I1904">_xlfn.XLOOKUP($A1904&amp;$Q$3,Data[Index]&amp;Data[Valid Test, Can be used for conformity (Y/N)],Data[NOx/km (mg)])</f>
        <v>#N/A</v>
      </c>
      <c r="J1904" s="129" t="e" cm="1">
        <f t="array" ref="J1904">_xlfn.XLOOKUP($A1904&amp;$Q$3,Data[Index]&amp;Data[Valid Test, Can be used for conformity (Y/N)],Data[THC + NOx/km (mg)])</f>
        <v>#N/A</v>
      </c>
      <c r="K1904" s="142" t="e" cm="1">
        <f t="array" ref="K1904">_xlfn.XLOOKUP($A1904&amp;$Q$3,Data[Index]&amp;Data[Valid Test, Can be used for conformity (Y/N)],Data[PN/km ('#)])</f>
        <v>#N/A</v>
      </c>
      <c r="L1904" s="129" t="e" cm="1">
        <f t="array" ref="L1904">_xlfn.XLOOKUP($A1904&amp;$Q$3,Data[Index]&amp;Data[Valid Test, Can be used for conformity (Y/N)],Data[PM/km (mg)])</f>
        <v>#N/A</v>
      </c>
      <c r="M1904" s="126" t="e" cm="1">
        <f t="array" ref="M1904">_xlfn.XLOOKUP($A1904&amp;$Q$3,Data[Index]&amp;Data[Valid Test, Can be used for conformity (Y/N)],Data[CH4 (mg/km)])</f>
        <v>#N/A</v>
      </c>
      <c r="N1904" s="126" t="e" cm="1">
        <f t="array" ref="N1904">_xlfn.XLOOKUP($A1904&amp;$Q$3,Data[Index]&amp;Data[Valid Test, Can be used for conformity (Y/N)],Data[N20 (mg/km)])</f>
        <v>#N/A</v>
      </c>
      <c r="O1904" s="129" t="e" cm="1">
        <f t="array" ref="O1904">_xlfn.XLOOKUP($A1904&amp;$Q$3,Data[Index]&amp;Data[Valid Test, Can be used for conformity (Y/N)],Data[l/100km])</f>
        <v>#N/A</v>
      </c>
      <c r="P1904" s="138" t="e">
        <f>_xlfn.XLOOKUP($A1904,Data[Index],Data[Comments])</f>
        <v>#N/A</v>
      </c>
    </row>
    <row r="1905" spans="1:16" x14ac:dyDescent="0.2">
      <c r="A1905" s="129"/>
      <c r="B1905" s="129"/>
      <c r="C1905" s="129" t="e" cm="1">
        <f t="array" ref="C1905">_xlfn.XLOOKUP($A1905&amp;$Q$3&amp;$R$3,Data[Index]&amp;Data[Valid Test, Can be used for conformity (Y/N)]&amp;Data[Cycle],Data[Test Name])</f>
        <v>#N/A</v>
      </c>
      <c r="D1905" s="167" t="e" cm="1">
        <f t="array" ref="D1905">_xlfn.XLOOKUP($A1905&amp;$Q$3&amp;$R$3,Data[Index]&amp;Data[Valid Test, Can be used for conformity (Y/N)]&amp;Data[Cycle],Data[Mileage (Miles)])</f>
        <v>#N/A</v>
      </c>
      <c r="E1905" s="130" t="e" cm="1">
        <f t="array" ref="E1905">_xlfn.XLOOKUP($A1905&amp;$Q$3&amp;$R$3,Data[Index]&amp;Data[Valid Test, Can be used for conformity (Y/N)]&amp;Data[Cycle],Data[Date])</f>
        <v>#N/A</v>
      </c>
      <c r="F1905" s="129" t="e" cm="1">
        <f t="array" ref="F1905">_xlfn.XLOOKUP($A1905&amp;$Q$3&amp;$R$3,Data[Index]&amp;Data[Valid Test, Can be used for conformity (Y/N)]&amp;Data[Cycle],Data[CO/km (mg)])</f>
        <v>#N/A</v>
      </c>
      <c r="G1905" s="129" t="e" cm="1">
        <f t="array" ref="G1905">_xlfn.XLOOKUP($A1905&amp;$Q$3,Data[Index]&amp;Data[Valid Test, Can be used for conformity (Y/N)],Data[CO2/km (g)])</f>
        <v>#N/A</v>
      </c>
      <c r="H1905" s="129" t="e" cm="1">
        <f t="array" ref="H1905">_xlfn.XLOOKUP($A1905&amp;$Q$3,Data[Index]&amp;Data[Valid Test, Can be used for conformity (Y/N)],Data[THC/km (mg)])</f>
        <v>#N/A</v>
      </c>
      <c r="I1905" s="129" t="e" cm="1">
        <f t="array" ref="I1905">_xlfn.XLOOKUP($A1905&amp;$Q$3,Data[Index]&amp;Data[Valid Test, Can be used for conformity (Y/N)],Data[NOx/km (mg)])</f>
        <v>#N/A</v>
      </c>
      <c r="J1905" s="129" t="e" cm="1">
        <f t="array" ref="J1905">_xlfn.XLOOKUP($A1905&amp;$Q$3,Data[Index]&amp;Data[Valid Test, Can be used for conformity (Y/N)],Data[THC + NOx/km (mg)])</f>
        <v>#N/A</v>
      </c>
      <c r="K1905" s="142" t="e" cm="1">
        <f t="array" ref="K1905">_xlfn.XLOOKUP($A1905&amp;$Q$3,Data[Index]&amp;Data[Valid Test, Can be used for conformity (Y/N)],Data[PN/km ('#)])</f>
        <v>#N/A</v>
      </c>
      <c r="L1905" s="129" t="e" cm="1">
        <f t="array" ref="L1905">_xlfn.XLOOKUP($A1905&amp;$Q$3,Data[Index]&amp;Data[Valid Test, Can be used for conformity (Y/N)],Data[PM/km (mg)])</f>
        <v>#N/A</v>
      </c>
      <c r="M1905" s="126" t="e" cm="1">
        <f t="array" ref="M1905">_xlfn.XLOOKUP($A1905&amp;$Q$3,Data[Index]&amp;Data[Valid Test, Can be used for conformity (Y/N)],Data[CH4 (mg/km)])</f>
        <v>#N/A</v>
      </c>
      <c r="N1905" s="126" t="e" cm="1">
        <f t="array" ref="N1905">_xlfn.XLOOKUP($A1905&amp;$Q$3,Data[Index]&amp;Data[Valid Test, Can be used for conformity (Y/N)],Data[N20 (mg/km)])</f>
        <v>#N/A</v>
      </c>
      <c r="O1905" s="129" t="e" cm="1">
        <f t="array" ref="O1905">_xlfn.XLOOKUP($A1905&amp;$Q$3,Data[Index]&amp;Data[Valid Test, Can be used for conformity (Y/N)],Data[l/100km])</f>
        <v>#N/A</v>
      </c>
      <c r="P1905" s="138">
        <f>_xlfn.XLOOKUP($A1905,Data[Index],Data[Comments])</f>
        <v>0</v>
      </c>
    </row>
    <row r="1906" spans="1:16" x14ac:dyDescent="0.2">
      <c r="A1906" s="129"/>
      <c r="B1906" s="129"/>
      <c r="C1906" s="129" t="e" cm="1">
        <f t="array" ref="C1906">_xlfn.XLOOKUP($A1906&amp;$Q$3&amp;$R$3,Data[Index]&amp;Data[Valid Test, Can be used for conformity (Y/N)]&amp;Data[Cycle],Data[Test Name])</f>
        <v>#N/A</v>
      </c>
      <c r="D1906" s="167" t="e" cm="1">
        <f t="array" ref="D1906">_xlfn.XLOOKUP($A1906&amp;$Q$3&amp;$R$3,Data[Index]&amp;Data[Valid Test, Can be used for conformity (Y/N)]&amp;Data[Cycle],Data[Mileage (Miles)])</f>
        <v>#N/A</v>
      </c>
      <c r="E1906" s="130" t="e" cm="1">
        <f t="array" ref="E1906">_xlfn.XLOOKUP($A1906&amp;$Q$3&amp;$R$3,Data[Index]&amp;Data[Valid Test, Can be used for conformity (Y/N)]&amp;Data[Cycle],Data[Date])</f>
        <v>#N/A</v>
      </c>
      <c r="F1906" s="129" t="e" cm="1">
        <f t="array" ref="F1906">_xlfn.XLOOKUP($A1906&amp;$Q$3&amp;$R$3,Data[Index]&amp;Data[Valid Test, Can be used for conformity (Y/N)]&amp;Data[Cycle],Data[CO/km (mg)])</f>
        <v>#N/A</v>
      </c>
      <c r="G1906" s="129" t="e" cm="1">
        <f t="array" ref="G1906">_xlfn.XLOOKUP($A1906&amp;$Q$3,Data[Index]&amp;Data[Valid Test, Can be used for conformity (Y/N)],Data[CO2/km (g)])</f>
        <v>#N/A</v>
      </c>
      <c r="H1906" s="129" t="e" cm="1">
        <f t="array" ref="H1906">_xlfn.XLOOKUP($A1906&amp;$Q$3,Data[Index]&amp;Data[Valid Test, Can be used for conformity (Y/N)],Data[THC/km (mg)])</f>
        <v>#N/A</v>
      </c>
      <c r="I1906" s="129" t="e" cm="1">
        <f t="array" ref="I1906">_xlfn.XLOOKUP($A1906&amp;$Q$3,Data[Index]&amp;Data[Valid Test, Can be used for conformity (Y/N)],Data[NOx/km (mg)])</f>
        <v>#N/A</v>
      </c>
      <c r="J1906" s="129" t="e" cm="1">
        <f t="array" ref="J1906">_xlfn.XLOOKUP($A1906&amp;$Q$3,Data[Index]&amp;Data[Valid Test, Can be used for conformity (Y/N)],Data[THC + NOx/km (mg)])</f>
        <v>#N/A</v>
      </c>
      <c r="K1906" s="142" t="e" cm="1">
        <f t="array" ref="K1906">_xlfn.XLOOKUP($A1906&amp;$Q$3,Data[Index]&amp;Data[Valid Test, Can be used for conformity (Y/N)],Data[PN/km ('#)])</f>
        <v>#N/A</v>
      </c>
      <c r="L1906" s="129" t="e" cm="1">
        <f t="array" ref="L1906">_xlfn.XLOOKUP($A1906&amp;$Q$3,Data[Index]&amp;Data[Valid Test, Can be used for conformity (Y/N)],Data[PM/km (mg)])</f>
        <v>#N/A</v>
      </c>
      <c r="M1906" s="126" t="e" cm="1">
        <f t="array" ref="M1906">_xlfn.XLOOKUP($A1906&amp;$Q$3,Data[Index]&amp;Data[Valid Test, Can be used for conformity (Y/N)],Data[CH4 (mg/km)])</f>
        <v>#N/A</v>
      </c>
      <c r="N1906" s="126" t="e" cm="1">
        <f t="array" ref="N1906">_xlfn.XLOOKUP($A1906&amp;$Q$3,Data[Index]&amp;Data[Valid Test, Can be used for conformity (Y/N)],Data[N20 (mg/km)])</f>
        <v>#N/A</v>
      </c>
      <c r="O1906" s="129" t="e" cm="1">
        <f t="array" ref="O1906">_xlfn.XLOOKUP($A1906&amp;$Q$3,Data[Index]&amp;Data[Valid Test, Can be used for conformity (Y/N)],Data[l/100km])</f>
        <v>#N/A</v>
      </c>
      <c r="P1906" s="138">
        <f>_xlfn.XLOOKUP($A1906,Data[Index],Data[Comments])</f>
        <v>0</v>
      </c>
    </row>
    <row r="1907" spans="1:16" x14ac:dyDescent="0.2">
      <c r="A1907" s="129"/>
      <c r="B1907" s="129"/>
      <c r="C1907" s="129" t="e" cm="1">
        <f t="array" ref="C1907">_xlfn.XLOOKUP($A1907&amp;$Q$3&amp;$R$3,Data[Index]&amp;Data[Valid Test, Can be used for conformity (Y/N)]&amp;Data[Cycle],Data[Test Name])</f>
        <v>#N/A</v>
      </c>
      <c r="D1907" s="167" t="e" cm="1">
        <f t="array" ref="D1907">_xlfn.XLOOKUP($A1907&amp;$Q$3&amp;$R$3,Data[Index]&amp;Data[Valid Test, Can be used for conformity (Y/N)]&amp;Data[Cycle],Data[Mileage (Miles)])</f>
        <v>#N/A</v>
      </c>
      <c r="E1907" s="130" t="e" cm="1">
        <f t="array" ref="E1907">_xlfn.XLOOKUP($A1907&amp;$Q$3&amp;$R$3,Data[Index]&amp;Data[Valid Test, Can be used for conformity (Y/N)]&amp;Data[Cycle],Data[Date])</f>
        <v>#N/A</v>
      </c>
      <c r="F1907" s="129" t="e" cm="1">
        <f t="array" ref="F1907">_xlfn.XLOOKUP($A1907&amp;$Q$3&amp;$R$3,Data[Index]&amp;Data[Valid Test, Can be used for conformity (Y/N)]&amp;Data[Cycle],Data[CO/km (mg)])</f>
        <v>#N/A</v>
      </c>
      <c r="G1907" s="129" t="e" cm="1">
        <f t="array" ref="G1907">_xlfn.XLOOKUP($A1907&amp;$Q$3,Data[Index]&amp;Data[Valid Test, Can be used for conformity (Y/N)],Data[CO2/km (g)])</f>
        <v>#N/A</v>
      </c>
      <c r="H1907" s="129" t="e" cm="1">
        <f t="array" ref="H1907">_xlfn.XLOOKUP($A1907&amp;$Q$3,Data[Index]&amp;Data[Valid Test, Can be used for conformity (Y/N)],Data[THC/km (mg)])</f>
        <v>#N/A</v>
      </c>
      <c r="I1907" s="129" t="e" cm="1">
        <f t="array" ref="I1907">_xlfn.XLOOKUP($A1907&amp;$Q$3,Data[Index]&amp;Data[Valid Test, Can be used for conformity (Y/N)],Data[NOx/km (mg)])</f>
        <v>#N/A</v>
      </c>
      <c r="J1907" s="129" t="e" cm="1">
        <f t="array" ref="J1907">_xlfn.XLOOKUP($A1907&amp;$Q$3,Data[Index]&amp;Data[Valid Test, Can be used for conformity (Y/N)],Data[THC + NOx/km (mg)])</f>
        <v>#N/A</v>
      </c>
      <c r="K1907" s="142" t="e" cm="1">
        <f t="array" ref="K1907">_xlfn.XLOOKUP($A1907&amp;$Q$3,Data[Index]&amp;Data[Valid Test, Can be used for conformity (Y/N)],Data[PN/km ('#)])</f>
        <v>#N/A</v>
      </c>
      <c r="L1907" s="129" t="e" cm="1">
        <f t="array" ref="L1907">_xlfn.XLOOKUP($A1907&amp;$Q$3,Data[Index]&amp;Data[Valid Test, Can be used for conformity (Y/N)],Data[PM/km (mg)])</f>
        <v>#N/A</v>
      </c>
      <c r="M1907" s="126" t="e" cm="1">
        <f t="array" ref="M1907">_xlfn.XLOOKUP($A1907&amp;$Q$3,Data[Index]&amp;Data[Valid Test, Can be used for conformity (Y/N)],Data[CH4 (mg/km)])</f>
        <v>#N/A</v>
      </c>
      <c r="N1907" s="126" t="e" cm="1">
        <f t="array" ref="N1907">_xlfn.XLOOKUP($A1907&amp;$Q$3,Data[Index]&amp;Data[Valid Test, Can be used for conformity (Y/N)],Data[N20 (mg/km)])</f>
        <v>#N/A</v>
      </c>
      <c r="O1907" s="129" t="e" cm="1">
        <f t="array" ref="O1907">_xlfn.XLOOKUP($A1907&amp;$Q$3,Data[Index]&amp;Data[Valid Test, Can be used for conformity (Y/N)],Data[l/100km])</f>
        <v>#N/A</v>
      </c>
      <c r="P1907" s="138" t="e">
        <f>_xlfn.XLOOKUP($A1907,Data[Index],Data[Comments])</f>
        <v>#N/A</v>
      </c>
    </row>
    <row r="1908" spans="1:16" x14ac:dyDescent="0.2">
      <c r="A1908" s="129"/>
      <c r="B1908" s="129"/>
      <c r="C1908" s="129" t="e" cm="1">
        <f t="array" ref="C1908">_xlfn.XLOOKUP($A1908&amp;$Q$3&amp;$R$3,Data[Index]&amp;Data[Valid Test, Can be used for conformity (Y/N)]&amp;Data[Cycle],Data[Test Name])</f>
        <v>#N/A</v>
      </c>
      <c r="D1908" s="167" t="e" cm="1">
        <f t="array" ref="D1908">_xlfn.XLOOKUP($A1908&amp;$Q$3&amp;$R$3,Data[Index]&amp;Data[Valid Test, Can be used for conformity (Y/N)]&amp;Data[Cycle],Data[Mileage (Miles)])</f>
        <v>#N/A</v>
      </c>
      <c r="E1908" s="130" t="e" cm="1">
        <f t="array" ref="E1908">_xlfn.XLOOKUP($A1908&amp;$Q$3&amp;$R$3,Data[Index]&amp;Data[Valid Test, Can be used for conformity (Y/N)]&amp;Data[Cycle],Data[Date])</f>
        <v>#N/A</v>
      </c>
      <c r="F1908" s="129" t="e" cm="1">
        <f t="array" ref="F1908">_xlfn.XLOOKUP($A1908&amp;$Q$3&amp;$R$3,Data[Index]&amp;Data[Valid Test, Can be used for conformity (Y/N)]&amp;Data[Cycle],Data[CO/km (mg)])</f>
        <v>#N/A</v>
      </c>
      <c r="G1908" s="129" t="e" cm="1">
        <f t="array" ref="G1908">_xlfn.XLOOKUP($A1908&amp;$Q$3,Data[Index]&amp;Data[Valid Test, Can be used for conformity (Y/N)],Data[CO2/km (g)])</f>
        <v>#N/A</v>
      </c>
      <c r="H1908" s="129" t="e" cm="1">
        <f t="array" ref="H1908">_xlfn.XLOOKUP($A1908&amp;$Q$3,Data[Index]&amp;Data[Valid Test, Can be used for conformity (Y/N)],Data[THC/km (mg)])</f>
        <v>#N/A</v>
      </c>
      <c r="I1908" s="129" t="e" cm="1">
        <f t="array" ref="I1908">_xlfn.XLOOKUP($A1908&amp;$Q$3,Data[Index]&amp;Data[Valid Test, Can be used for conformity (Y/N)],Data[NOx/km (mg)])</f>
        <v>#N/A</v>
      </c>
      <c r="J1908" s="129" t="e" cm="1">
        <f t="array" ref="J1908">_xlfn.XLOOKUP($A1908&amp;$Q$3,Data[Index]&amp;Data[Valid Test, Can be used for conformity (Y/N)],Data[THC + NOx/km (mg)])</f>
        <v>#N/A</v>
      </c>
      <c r="K1908" s="142" t="e" cm="1">
        <f t="array" ref="K1908">_xlfn.XLOOKUP($A1908&amp;$Q$3,Data[Index]&amp;Data[Valid Test, Can be used for conformity (Y/N)],Data[PN/km ('#)])</f>
        <v>#N/A</v>
      </c>
      <c r="L1908" s="129" t="e" cm="1">
        <f t="array" ref="L1908">_xlfn.XLOOKUP($A1908&amp;$Q$3,Data[Index]&amp;Data[Valid Test, Can be used for conformity (Y/N)],Data[PM/km (mg)])</f>
        <v>#N/A</v>
      </c>
      <c r="M1908" s="126" t="e" cm="1">
        <f t="array" ref="M1908">_xlfn.XLOOKUP($A1908&amp;$Q$3,Data[Index]&amp;Data[Valid Test, Can be used for conformity (Y/N)],Data[CH4 (mg/km)])</f>
        <v>#N/A</v>
      </c>
      <c r="N1908" s="126" t="e" cm="1">
        <f t="array" ref="N1908">_xlfn.XLOOKUP($A1908&amp;$Q$3,Data[Index]&amp;Data[Valid Test, Can be used for conformity (Y/N)],Data[N20 (mg/km)])</f>
        <v>#N/A</v>
      </c>
      <c r="O1908" s="129" t="e" cm="1">
        <f t="array" ref="O1908">_xlfn.XLOOKUP($A1908&amp;$Q$3,Data[Index]&amp;Data[Valid Test, Can be used for conformity (Y/N)],Data[l/100km])</f>
        <v>#N/A</v>
      </c>
      <c r="P1908" s="138">
        <f>_xlfn.XLOOKUP($A1908,Data[Index],Data[Comments])</f>
        <v>0</v>
      </c>
    </row>
    <row r="1909" spans="1:16" x14ac:dyDescent="0.2">
      <c r="A1909" s="129"/>
      <c r="B1909" s="129"/>
      <c r="C1909" s="129" t="e" cm="1">
        <f t="array" ref="C1909">_xlfn.XLOOKUP($A1909&amp;$Q$3&amp;$R$3,Data[Index]&amp;Data[Valid Test, Can be used for conformity (Y/N)]&amp;Data[Cycle],Data[Test Name])</f>
        <v>#N/A</v>
      </c>
      <c r="D1909" s="167" t="e" cm="1">
        <f t="array" ref="D1909">_xlfn.XLOOKUP($A1909&amp;$Q$3&amp;$R$3,Data[Index]&amp;Data[Valid Test, Can be used for conformity (Y/N)]&amp;Data[Cycle],Data[Mileage (Miles)])</f>
        <v>#N/A</v>
      </c>
      <c r="E1909" s="130" t="e" cm="1">
        <f t="array" ref="E1909">_xlfn.XLOOKUP($A1909&amp;$Q$3&amp;$R$3,Data[Index]&amp;Data[Valid Test, Can be used for conformity (Y/N)]&amp;Data[Cycle],Data[Date])</f>
        <v>#N/A</v>
      </c>
      <c r="F1909" s="129" t="e" cm="1">
        <f t="array" ref="F1909">_xlfn.XLOOKUP($A1909&amp;$Q$3&amp;$R$3,Data[Index]&amp;Data[Valid Test, Can be used for conformity (Y/N)]&amp;Data[Cycle],Data[CO/km (mg)])</f>
        <v>#N/A</v>
      </c>
      <c r="G1909" s="129" t="e" cm="1">
        <f t="array" ref="G1909">_xlfn.XLOOKUP($A1909&amp;$Q$3,Data[Index]&amp;Data[Valid Test, Can be used for conformity (Y/N)],Data[CO2/km (g)])</f>
        <v>#N/A</v>
      </c>
      <c r="H1909" s="129" t="e" cm="1">
        <f t="array" ref="H1909">_xlfn.XLOOKUP($A1909&amp;$Q$3,Data[Index]&amp;Data[Valid Test, Can be used for conformity (Y/N)],Data[THC/km (mg)])</f>
        <v>#N/A</v>
      </c>
      <c r="I1909" s="129" t="e" cm="1">
        <f t="array" ref="I1909">_xlfn.XLOOKUP($A1909&amp;$Q$3,Data[Index]&amp;Data[Valid Test, Can be used for conformity (Y/N)],Data[NOx/km (mg)])</f>
        <v>#N/A</v>
      </c>
      <c r="J1909" s="129" t="e" cm="1">
        <f t="array" ref="J1909">_xlfn.XLOOKUP($A1909&amp;$Q$3,Data[Index]&amp;Data[Valid Test, Can be used for conformity (Y/N)],Data[THC + NOx/km (mg)])</f>
        <v>#N/A</v>
      </c>
      <c r="K1909" s="142" t="e" cm="1">
        <f t="array" ref="K1909">_xlfn.XLOOKUP($A1909&amp;$Q$3,Data[Index]&amp;Data[Valid Test, Can be used for conformity (Y/N)],Data[PN/km ('#)])</f>
        <v>#N/A</v>
      </c>
      <c r="L1909" s="129" t="e" cm="1">
        <f t="array" ref="L1909">_xlfn.XLOOKUP($A1909&amp;$Q$3,Data[Index]&amp;Data[Valid Test, Can be used for conformity (Y/N)],Data[PM/km (mg)])</f>
        <v>#N/A</v>
      </c>
      <c r="M1909" s="126" t="e" cm="1">
        <f t="array" ref="M1909">_xlfn.XLOOKUP($A1909&amp;$Q$3,Data[Index]&amp;Data[Valid Test, Can be used for conformity (Y/N)],Data[CH4 (mg/km)])</f>
        <v>#N/A</v>
      </c>
      <c r="N1909" s="126" t="e" cm="1">
        <f t="array" ref="N1909">_xlfn.XLOOKUP($A1909&amp;$Q$3,Data[Index]&amp;Data[Valid Test, Can be used for conformity (Y/N)],Data[N20 (mg/km)])</f>
        <v>#N/A</v>
      </c>
      <c r="O1909" s="129" t="e" cm="1">
        <f t="array" ref="O1909">_xlfn.XLOOKUP($A1909&amp;$Q$3,Data[Index]&amp;Data[Valid Test, Can be used for conformity (Y/N)],Data[l/100km])</f>
        <v>#N/A</v>
      </c>
      <c r="P1909" s="138">
        <f>_xlfn.XLOOKUP($A1909,Data[Index],Data[Comments])</f>
        <v>0</v>
      </c>
    </row>
    <row r="1910" spans="1:16" x14ac:dyDescent="0.2">
      <c r="A1910" s="129"/>
      <c r="B1910" s="129"/>
      <c r="C1910" s="129" t="e" cm="1">
        <f t="array" ref="C1910">_xlfn.XLOOKUP($A1910&amp;$Q$3&amp;$R$3,Data[Index]&amp;Data[Valid Test, Can be used for conformity (Y/N)]&amp;Data[Cycle],Data[Test Name])</f>
        <v>#N/A</v>
      </c>
      <c r="D1910" s="167" t="e" cm="1">
        <f t="array" ref="D1910">_xlfn.XLOOKUP($A1910&amp;$Q$3&amp;$R$3,Data[Index]&amp;Data[Valid Test, Can be used for conformity (Y/N)]&amp;Data[Cycle],Data[Mileage (Miles)])</f>
        <v>#N/A</v>
      </c>
      <c r="E1910" s="130" t="e" cm="1">
        <f t="array" ref="E1910">_xlfn.XLOOKUP($A1910&amp;$Q$3&amp;$R$3,Data[Index]&amp;Data[Valid Test, Can be used for conformity (Y/N)]&amp;Data[Cycle],Data[Date])</f>
        <v>#N/A</v>
      </c>
      <c r="F1910" s="129" t="e" cm="1">
        <f t="array" ref="F1910">_xlfn.XLOOKUP($A1910&amp;$Q$3&amp;$R$3,Data[Index]&amp;Data[Valid Test, Can be used for conformity (Y/N)]&amp;Data[Cycle],Data[CO/km (mg)])</f>
        <v>#N/A</v>
      </c>
      <c r="G1910" s="129" t="e" cm="1">
        <f t="array" ref="G1910">_xlfn.XLOOKUP($A1910&amp;$Q$3,Data[Index]&amp;Data[Valid Test, Can be used for conformity (Y/N)],Data[CO2/km (g)])</f>
        <v>#N/A</v>
      </c>
      <c r="H1910" s="129" t="e" cm="1">
        <f t="array" ref="H1910">_xlfn.XLOOKUP($A1910&amp;$Q$3,Data[Index]&amp;Data[Valid Test, Can be used for conformity (Y/N)],Data[THC/km (mg)])</f>
        <v>#N/A</v>
      </c>
      <c r="I1910" s="129" t="e" cm="1">
        <f t="array" ref="I1910">_xlfn.XLOOKUP($A1910&amp;$Q$3,Data[Index]&amp;Data[Valid Test, Can be used for conformity (Y/N)],Data[NOx/km (mg)])</f>
        <v>#N/A</v>
      </c>
      <c r="J1910" s="129" t="e" cm="1">
        <f t="array" ref="J1910">_xlfn.XLOOKUP($A1910&amp;$Q$3,Data[Index]&amp;Data[Valid Test, Can be used for conformity (Y/N)],Data[THC + NOx/km (mg)])</f>
        <v>#N/A</v>
      </c>
      <c r="K1910" s="142" t="e" cm="1">
        <f t="array" ref="K1910">_xlfn.XLOOKUP($A1910&amp;$Q$3,Data[Index]&amp;Data[Valid Test, Can be used for conformity (Y/N)],Data[PN/km ('#)])</f>
        <v>#N/A</v>
      </c>
      <c r="L1910" s="129" t="e" cm="1">
        <f t="array" ref="L1910">_xlfn.XLOOKUP($A1910&amp;$Q$3,Data[Index]&amp;Data[Valid Test, Can be used for conformity (Y/N)],Data[PM/km (mg)])</f>
        <v>#N/A</v>
      </c>
      <c r="M1910" s="126" t="e" cm="1">
        <f t="array" ref="M1910">_xlfn.XLOOKUP($A1910&amp;$Q$3,Data[Index]&amp;Data[Valid Test, Can be used for conformity (Y/N)],Data[CH4 (mg/km)])</f>
        <v>#N/A</v>
      </c>
      <c r="N1910" s="126" t="e" cm="1">
        <f t="array" ref="N1910">_xlfn.XLOOKUP($A1910&amp;$Q$3,Data[Index]&amp;Data[Valid Test, Can be used for conformity (Y/N)],Data[N20 (mg/km)])</f>
        <v>#N/A</v>
      </c>
      <c r="O1910" s="129" t="e" cm="1">
        <f t="array" ref="O1910">_xlfn.XLOOKUP($A1910&amp;$Q$3,Data[Index]&amp;Data[Valid Test, Can be used for conformity (Y/N)],Data[l/100km])</f>
        <v>#N/A</v>
      </c>
      <c r="P1910" s="138" t="e">
        <f>_xlfn.XLOOKUP($A1910,Data[Index],Data[Comments])</f>
        <v>#N/A</v>
      </c>
    </row>
    <row r="1911" spans="1:16" x14ac:dyDescent="0.2">
      <c r="A1911" s="129"/>
      <c r="B1911" s="129"/>
      <c r="C1911" s="129" t="e" cm="1">
        <f t="array" ref="C1911">_xlfn.XLOOKUP($A1911&amp;$Q$3&amp;$R$3,Data[Index]&amp;Data[Valid Test, Can be used for conformity (Y/N)]&amp;Data[Cycle],Data[Test Name])</f>
        <v>#N/A</v>
      </c>
      <c r="D1911" s="167" t="e" cm="1">
        <f t="array" ref="D1911">_xlfn.XLOOKUP($A1911&amp;$Q$3&amp;$R$3,Data[Index]&amp;Data[Valid Test, Can be used for conformity (Y/N)]&amp;Data[Cycle],Data[Mileage (Miles)])</f>
        <v>#N/A</v>
      </c>
      <c r="E1911" s="130" t="e" cm="1">
        <f t="array" ref="E1911">_xlfn.XLOOKUP($A1911&amp;$Q$3&amp;$R$3,Data[Index]&amp;Data[Valid Test, Can be used for conformity (Y/N)]&amp;Data[Cycle],Data[Date])</f>
        <v>#N/A</v>
      </c>
      <c r="F1911" s="129" t="e" cm="1">
        <f t="array" ref="F1911">_xlfn.XLOOKUP($A1911&amp;$Q$3&amp;$R$3,Data[Index]&amp;Data[Valid Test, Can be used for conformity (Y/N)]&amp;Data[Cycle],Data[CO/km (mg)])</f>
        <v>#N/A</v>
      </c>
      <c r="G1911" s="129" t="e" cm="1">
        <f t="array" ref="G1911">_xlfn.XLOOKUP($A1911&amp;$Q$3,Data[Index]&amp;Data[Valid Test, Can be used for conformity (Y/N)],Data[CO2/km (g)])</f>
        <v>#N/A</v>
      </c>
      <c r="H1911" s="129" t="e" cm="1">
        <f t="array" ref="H1911">_xlfn.XLOOKUP($A1911&amp;$Q$3,Data[Index]&amp;Data[Valid Test, Can be used for conformity (Y/N)],Data[THC/km (mg)])</f>
        <v>#N/A</v>
      </c>
      <c r="I1911" s="129" t="e" cm="1">
        <f t="array" ref="I1911">_xlfn.XLOOKUP($A1911&amp;$Q$3,Data[Index]&amp;Data[Valid Test, Can be used for conformity (Y/N)],Data[NOx/km (mg)])</f>
        <v>#N/A</v>
      </c>
      <c r="J1911" s="129" t="e" cm="1">
        <f t="array" ref="J1911">_xlfn.XLOOKUP($A1911&amp;$Q$3,Data[Index]&amp;Data[Valid Test, Can be used for conformity (Y/N)],Data[THC + NOx/km (mg)])</f>
        <v>#N/A</v>
      </c>
      <c r="K1911" s="142" t="e" cm="1">
        <f t="array" ref="K1911">_xlfn.XLOOKUP($A1911&amp;$Q$3,Data[Index]&amp;Data[Valid Test, Can be used for conformity (Y/N)],Data[PN/km ('#)])</f>
        <v>#N/A</v>
      </c>
      <c r="L1911" s="129" t="e" cm="1">
        <f t="array" ref="L1911">_xlfn.XLOOKUP($A1911&amp;$Q$3,Data[Index]&amp;Data[Valid Test, Can be used for conformity (Y/N)],Data[PM/km (mg)])</f>
        <v>#N/A</v>
      </c>
      <c r="M1911" s="126" t="e" cm="1">
        <f t="array" ref="M1911">_xlfn.XLOOKUP($A1911&amp;$Q$3,Data[Index]&amp;Data[Valid Test, Can be used for conformity (Y/N)],Data[CH4 (mg/km)])</f>
        <v>#N/A</v>
      </c>
      <c r="N1911" s="126" t="e" cm="1">
        <f t="array" ref="N1911">_xlfn.XLOOKUP($A1911&amp;$Q$3,Data[Index]&amp;Data[Valid Test, Can be used for conformity (Y/N)],Data[N20 (mg/km)])</f>
        <v>#N/A</v>
      </c>
      <c r="O1911" s="129" t="e" cm="1">
        <f t="array" ref="O1911">_xlfn.XLOOKUP($A1911&amp;$Q$3,Data[Index]&amp;Data[Valid Test, Can be used for conformity (Y/N)],Data[l/100km])</f>
        <v>#N/A</v>
      </c>
      <c r="P1911" s="138" t="e">
        <f>_xlfn.XLOOKUP($A1911,Data[Index],Data[Comments])</f>
        <v>#N/A</v>
      </c>
    </row>
    <row r="1912" spans="1:16" x14ac:dyDescent="0.2">
      <c r="A1912" s="129"/>
      <c r="B1912" s="129"/>
      <c r="C1912" s="129" t="e" cm="1">
        <f t="array" ref="C1912">_xlfn.XLOOKUP($A1912&amp;$Q$3&amp;$R$3,Data[Index]&amp;Data[Valid Test, Can be used for conformity (Y/N)]&amp;Data[Cycle],Data[Test Name])</f>
        <v>#N/A</v>
      </c>
      <c r="D1912" s="167" t="e" cm="1">
        <f t="array" ref="D1912">_xlfn.XLOOKUP($A1912&amp;$Q$3&amp;$R$3,Data[Index]&amp;Data[Valid Test, Can be used for conformity (Y/N)]&amp;Data[Cycle],Data[Mileage (Miles)])</f>
        <v>#N/A</v>
      </c>
      <c r="E1912" s="130" t="e" cm="1">
        <f t="array" ref="E1912">_xlfn.XLOOKUP($A1912&amp;$Q$3&amp;$R$3,Data[Index]&amp;Data[Valid Test, Can be used for conformity (Y/N)]&amp;Data[Cycle],Data[Date])</f>
        <v>#N/A</v>
      </c>
      <c r="F1912" s="129" t="e" cm="1">
        <f t="array" ref="F1912">_xlfn.XLOOKUP($A1912&amp;$Q$3&amp;$R$3,Data[Index]&amp;Data[Valid Test, Can be used for conformity (Y/N)]&amp;Data[Cycle],Data[CO/km (mg)])</f>
        <v>#N/A</v>
      </c>
      <c r="G1912" s="129" t="e" cm="1">
        <f t="array" ref="G1912">_xlfn.XLOOKUP($A1912&amp;$Q$3,Data[Index]&amp;Data[Valid Test, Can be used for conformity (Y/N)],Data[CO2/km (g)])</f>
        <v>#N/A</v>
      </c>
      <c r="H1912" s="129" t="e" cm="1">
        <f t="array" ref="H1912">_xlfn.XLOOKUP($A1912&amp;$Q$3,Data[Index]&amp;Data[Valid Test, Can be used for conformity (Y/N)],Data[THC/km (mg)])</f>
        <v>#N/A</v>
      </c>
      <c r="I1912" s="129" t="e" cm="1">
        <f t="array" ref="I1912">_xlfn.XLOOKUP($A1912&amp;$Q$3,Data[Index]&amp;Data[Valid Test, Can be used for conformity (Y/N)],Data[NOx/km (mg)])</f>
        <v>#N/A</v>
      </c>
      <c r="J1912" s="129" t="e" cm="1">
        <f t="array" ref="J1912">_xlfn.XLOOKUP($A1912&amp;$Q$3,Data[Index]&amp;Data[Valid Test, Can be used for conformity (Y/N)],Data[THC + NOx/km (mg)])</f>
        <v>#N/A</v>
      </c>
      <c r="K1912" s="142" t="e" cm="1">
        <f t="array" ref="K1912">_xlfn.XLOOKUP($A1912&amp;$Q$3,Data[Index]&amp;Data[Valid Test, Can be used for conformity (Y/N)],Data[PN/km ('#)])</f>
        <v>#N/A</v>
      </c>
      <c r="L1912" s="129" t="e" cm="1">
        <f t="array" ref="L1912">_xlfn.XLOOKUP($A1912&amp;$Q$3,Data[Index]&amp;Data[Valid Test, Can be used for conformity (Y/N)],Data[PM/km (mg)])</f>
        <v>#N/A</v>
      </c>
      <c r="M1912" s="126" t="e" cm="1">
        <f t="array" ref="M1912">_xlfn.XLOOKUP($A1912&amp;$Q$3,Data[Index]&amp;Data[Valid Test, Can be used for conformity (Y/N)],Data[CH4 (mg/km)])</f>
        <v>#N/A</v>
      </c>
      <c r="N1912" s="126" t="e" cm="1">
        <f t="array" ref="N1912">_xlfn.XLOOKUP($A1912&amp;$Q$3,Data[Index]&amp;Data[Valid Test, Can be used for conformity (Y/N)],Data[N20 (mg/km)])</f>
        <v>#N/A</v>
      </c>
      <c r="O1912" s="129" t="e" cm="1">
        <f t="array" ref="O1912">_xlfn.XLOOKUP($A1912&amp;$Q$3,Data[Index]&amp;Data[Valid Test, Can be used for conformity (Y/N)],Data[l/100km])</f>
        <v>#N/A</v>
      </c>
      <c r="P1912" s="138" t="e">
        <f>_xlfn.XLOOKUP($A1912,Data[Index],Data[Comments])</f>
        <v>#N/A</v>
      </c>
    </row>
    <row r="1913" spans="1:16" x14ac:dyDescent="0.2">
      <c r="A1913" s="129"/>
      <c r="B1913" s="129"/>
      <c r="C1913" s="129" t="e" cm="1">
        <f t="array" ref="C1913">_xlfn.XLOOKUP($A1913&amp;$Q$3&amp;$R$3,Data[Index]&amp;Data[Valid Test, Can be used for conformity (Y/N)]&amp;Data[Cycle],Data[Test Name])</f>
        <v>#N/A</v>
      </c>
      <c r="D1913" s="167" t="e" cm="1">
        <f t="array" ref="D1913">_xlfn.XLOOKUP($A1913&amp;$Q$3&amp;$R$3,Data[Index]&amp;Data[Valid Test, Can be used for conformity (Y/N)]&amp;Data[Cycle],Data[Mileage (Miles)])</f>
        <v>#N/A</v>
      </c>
      <c r="E1913" s="130" t="e" cm="1">
        <f t="array" ref="E1913">_xlfn.XLOOKUP($A1913&amp;$Q$3&amp;$R$3,Data[Index]&amp;Data[Valid Test, Can be used for conformity (Y/N)]&amp;Data[Cycle],Data[Date])</f>
        <v>#N/A</v>
      </c>
      <c r="F1913" s="129" t="e" cm="1">
        <f t="array" ref="F1913">_xlfn.XLOOKUP($A1913&amp;$Q$3&amp;$R$3,Data[Index]&amp;Data[Valid Test, Can be used for conformity (Y/N)]&amp;Data[Cycle],Data[CO/km (mg)])</f>
        <v>#N/A</v>
      </c>
      <c r="G1913" s="129" t="e" cm="1">
        <f t="array" ref="G1913">_xlfn.XLOOKUP($A1913&amp;$Q$3,Data[Index]&amp;Data[Valid Test, Can be used for conformity (Y/N)],Data[CO2/km (g)])</f>
        <v>#N/A</v>
      </c>
      <c r="H1913" s="129" t="e" cm="1">
        <f t="array" ref="H1913">_xlfn.XLOOKUP($A1913&amp;$Q$3,Data[Index]&amp;Data[Valid Test, Can be used for conformity (Y/N)],Data[THC/km (mg)])</f>
        <v>#N/A</v>
      </c>
      <c r="I1913" s="129" t="e" cm="1">
        <f t="array" ref="I1913">_xlfn.XLOOKUP($A1913&amp;$Q$3,Data[Index]&amp;Data[Valid Test, Can be used for conformity (Y/N)],Data[NOx/km (mg)])</f>
        <v>#N/A</v>
      </c>
      <c r="J1913" s="129" t="e" cm="1">
        <f t="array" ref="J1913">_xlfn.XLOOKUP($A1913&amp;$Q$3,Data[Index]&amp;Data[Valid Test, Can be used for conformity (Y/N)],Data[THC + NOx/km (mg)])</f>
        <v>#N/A</v>
      </c>
      <c r="K1913" s="142" t="e" cm="1">
        <f t="array" ref="K1913">_xlfn.XLOOKUP($A1913&amp;$Q$3,Data[Index]&amp;Data[Valid Test, Can be used for conformity (Y/N)],Data[PN/km ('#)])</f>
        <v>#N/A</v>
      </c>
      <c r="L1913" s="129" t="e" cm="1">
        <f t="array" ref="L1913">_xlfn.XLOOKUP($A1913&amp;$Q$3,Data[Index]&amp;Data[Valid Test, Can be used for conformity (Y/N)],Data[PM/km (mg)])</f>
        <v>#N/A</v>
      </c>
      <c r="M1913" s="126" t="e" cm="1">
        <f t="array" ref="M1913">_xlfn.XLOOKUP($A1913&amp;$Q$3,Data[Index]&amp;Data[Valid Test, Can be used for conformity (Y/N)],Data[CH4 (mg/km)])</f>
        <v>#N/A</v>
      </c>
      <c r="N1913" s="126" t="e" cm="1">
        <f t="array" ref="N1913">_xlfn.XLOOKUP($A1913&amp;$Q$3,Data[Index]&amp;Data[Valid Test, Can be used for conformity (Y/N)],Data[N20 (mg/km)])</f>
        <v>#N/A</v>
      </c>
      <c r="O1913" s="129" t="e" cm="1">
        <f t="array" ref="O1913">_xlfn.XLOOKUP($A1913&amp;$Q$3,Data[Index]&amp;Data[Valid Test, Can be used for conformity (Y/N)],Data[l/100km])</f>
        <v>#N/A</v>
      </c>
      <c r="P1913" s="138">
        <f>_xlfn.XLOOKUP($A1913,Data[Index],Data[Comments])</f>
        <v>0</v>
      </c>
    </row>
    <row r="1914" spans="1:16" x14ac:dyDescent="0.2">
      <c r="A1914" s="129"/>
      <c r="B1914" s="129"/>
      <c r="C1914" s="129" t="e" cm="1">
        <f t="array" ref="C1914">_xlfn.XLOOKUP($A1914&amp;$Q$3&amp;$R$3,Data[Index]&amp;Data[Valid Test, Can be used for conformity (Y/N)]&amp;Data[Cycle],Data[Test Name])</f>
        <v>#N/A</v>
      </c>
      <c r="D1914" s="167" t="e" cm="1">
        <f t="array" ref="D1914">_xlfn.XLOOKUP($A1914&amp;$Q$3&amp;$R$3,Data[Index]&amp;Data[Valid Test, Can be used for conformity (Y/N)]&amp;Data[Cycle],Data[Mileage (Miles)])</f>
        <v>#N/A</v>
      </c>
      <c r="E1914" s="130" t="e" cm="1">
        <f t="array" ref="E1914">_xlfn.XLOOKUP($A1914&amp;$Q$3&amp;$R$3,Data[Index]&amp;Data[Valid Test, Can be used for conformity (Y/N)]&amp;Data[Cycle],Data[Date])</f>
        <v>#N/A</v>
      </c>
      <c r="F1914" s="129" t="e" cm="1">
        <f t="array" ref="F1914">_xlfn.XLOOKUP($A1914&amp;$Q$3&amp;$R$3,Data[Index]&amp;Data[Valid Test, Can be used for conformity (Y/N)]&amp;Data[Cycle],Data[CO/km (mg)])</f>
        <v>#N/A</v>
      </c>
      <c r="G1914" s="129" t="e" cm="1">
        <f t="array" ref="G1914">_xlfn.XLOOKUP($A1914&amp;$Q$3,Data[Index]&amp;Data[Valid Test, Can be used for conformity (Y/N)],Data[CO2/km (g)])</f>
        <v>#N/A</v>
      </c>
      <c r="H1914" s="129" t="e" cm="1">
        <f t="array" ref="H1914">_xlfn.XLOOKUP($A1914&amp;$Q$3,Data[Index]&amp;Data[Valid Test, Can be used for conformity (Y/N)],Data[THC/km (mg)])</f>
        <v>#N/A</v>
      </c>
      <c r="I1914" s="129" t="e" cm="1">
        <f t="array" ref="I1914">_xlfn.XLOOKUP($A1914&amp;$Q$3,Data[Index]&amp;Data[Valid Test, Can be used for conformity (Y/N)],Data[NOx/km (mg)])</f>
        <v>#N/A</v>
      </c>
      <c r="J1914" s="129" t="e" cm="1">
        <f t="array" ref="J1914">_xlfn.XLOOKUP($A1914&amp;$Q$3,Data[Index]&amp;Data[Valid Test, Can be used for conformity (Y/N)],Data[THC + NOx/km (mg)])</f>
        <v>#N/A</v>
      </c>
      <c r="K1914" s="142" t="e" cm="1">
        <f t="array" ref="K1914">_xlfn.XLOOKUP($A1914&amp;$Q$3,Data[Index]&amp;Data[Valid Test, Can be used for conformity (Y/N)],Data[PN/km ('#)])</f>
        <v>#N/A</v>
      </c>
      <c r="L1914" s="129" t="e" cm="1">
        <f t="array" ref="L1914">_xlfn.XLOOKUP($A1914&amp;$Q$3,Data[Index]&amp;Data[Valid Test, Can be used for conformity (Y/N)],Data[PM/km (mg)])</f>
        <v>#N/A</v>
      </c>
      <c r="M1914" s="126" t="e" cm="1">
        <f t="array" ref="M1914">_xlfn.XLOOKUP($A1914&amp;$Q$3,Data[Index]&amp;Data[Valid Test, Can be used for conformity (Y/N)],Data[CH4 (mg/km)])</f>
        <v>#N/A</v>
      </c>
      <c r="N1914" s="126" t="e" cm="1">
        <f t="array" ref="N1914">_xlfn.XLOOKUP($A1914&amp;$Q$3,Data[Index]&amp;Data[Valid Test, Can be used for conformity (Y/N)],Data[N20 (mg/km)])</f>
        <v>#N/A</v>
      </c>
      <c r="O1914" s="129" t="e" cm="1">
        <f t="array" ref="O1914">_xlfn.XLOOKUP($A1914&amp;$Q$3,Data[Index]&amp;Data[Valid Test, Can be used for conformity (Y/N)],Data[l/100km])</f>
        <v>#N/A</v>
      </c>
      <c r="P1914" s="138">
        <f>_xlfn.XLOOKUP($A1914,Data[Index],Data[Comments])</f>
        <v>0</v>
      </c>
    </row>
    <row r="1915" spans="1:16" x14ac:dyDescent="0.2">
      <c r="A1915" s="129"/>
      <c r="B1915" s="129"/>
      <c r="C1915" s="129" t="e" cm="1">
        <f t="array" ref="C1915">_xlfn.XLOOKUP($A1915&amp;$Q$3&amp;$R$3,Data[Index]&amp;Data[Valid Test, Can be used for conformity (Y/N)]&amp;Data[Cycle],Data[Test Name])</f>
        <v>#N/A</v>
      </c>
      <c r="D1915" s="167" t="e" cm="1">
        <f t="array" ref="D1915">_xlfn.XLOOKUP($A1915&amp;$Q$3&amp;$R$3,Data[Index]&amp;Data[Valid Test, Can be used for conformity (Y/N)]&amp;Data[Cycle],Data[Mileage (Miles)])</f>
        <v>#N/A</v>
      </c>
      <c r="E1915" s="130" t="e" cm="1">
        <f t="array" ref="E1915">_xlfn.XLOOKUP($A1915&amp;$Q$3&amp;$R$3,Data[Index]&amp;Data[Valid Test, Can be used for conformity (Y/N)]&amp;Data[Cycle],Data[Date])</f>
        <v>#N/A</v>
      </c>
      <c r="F1915" s="129" t="e" cm="1">
        <f t="array" ref="F1915">_xlfn.XLOOKUP($A1915&amp;$Q$3&amp;$R$3,Data[Index]&amp;Data[Valid Test, Can be used for conformity (Y/N)]&amp;Data[Cycle],Data[CO/km (mg)])</f>
        <v>#N/A</v>
      </c>
      <c r="G1915" s="129" t="e" cm="1">
        <f t="array" ref="G1915">_xlfn.XLOOKUP($A1915&amp;$Q$3,Data[Index]&amp;Data[Valid Test, Can be used for conformity (Y/N)],Data[CO2/km (g)])</f>
        <v>#N/A</v>
      </c>
      <c r="H1915" s="129" t="e" cm="1">
        <f t="array" ref="H1915">_xlfn.XLOOKUP($A1915&amp;$Q$3,Data[Index]&amp;Data[Valid Test, Can be used for conformity (Y/N)],Data[THC/km (mg)])</f>
        <v>#N/A</v>
      </c>
      <c r="I1915" s="129" t="e" cm="1">
        <f t="array" ref="I1915">_xlfn.XLOOKUP($A1915&amp;$Q$3,Data[Index]&amp;Data[Valid Test, Can be used for conformity (Y/N)],Data[NOx/km (mg)])</f>
        <v>#N/A</v>
      </c>
      <c r="J1915" s="129" t="e" cm="1">
        <f t="array" ref="J1915">_xlfn.XLOOKUP($A1915&amp;$Q$3,Data[Index]&amp;Data[Valid Test, Can be used for conformity (Y/N)],Data[THC + NOx/km (mg)])</f>
        <v>#N/A</v>
      </c>
      <c r="K1915" s="142" t="e" cm="1">
        <f t="array" ref="K1915">_xlfn.XLOOKUP($A1915&amp;$Q$3,Data[Index]&amp;Data[Valid Test, Can be used for conformity (Y/N)],Data[PN/km ('#)])</f>
        <v>#N/A</v>
      </c>
      <c r="L1915" s="129" t="e" cm="1">
        <f t="array" ref="L1915">_xlfn.XLOOKUP($A1915&amp;$Q$3,Data[Index]&amp;Data[Valid Test, Can be used for conformity (Y/N)],Data[PM/km (mg)])</f>
        <v>#N/A</v>
      </c>
      <c r="M1915" s="126" t="e" cm="1">
        <f t="array" ref="M1915">_xlfn.XLOOKUP($A1915&amp;$Q$3,Data[Index]&amp;Data[Valid Test, Can be used for conformity (Y/N)],Data[CH4 (mg/km)])</f>
        <v>#N/A</v>
      </c>
      <c r="N1915" s="126" t="e" cm="1">
        <f t="array" ref="N1915">_xlfn.XLOOKUP($A1915&amp;$Q$3,Data[Index]&amp;Data[Valid Test, Can be used for conformity (Y/N)],Data[N20 (mg/km)])</f>
        <v>#N/A</v>
      </c>
      <c r="O1915" s="129" t="e" cm="1">
        <f t="array" ref="O1915">_xlfn.XLOOKUP($A1915&amp;$Q$3,Data[Index]&amp;Data[Valid Test, Can be used for conformity (Y/N)],Data[l/100km])</f>
        <v>#N/A</v>
      </c>
      <c r="P1915" s="138" t="e">
        <f>_xlfn.XLOOKUP($A1915,Data[Index],Data[Comments])</f>
        <v>#N/A</v>
      </c>
    </row>
    <row r="1916" spans="1:16" x14ac:dyDescent="0.2">
      <c r="A1916" s="129"/>
      <c r="B1916" s="129"/>
      <c r="C1916" s="129" t="e" cm="1">
        <f t="array" ref="C1916">_xlfn.XLOOKUP($A1916&amp;$Q$3&amp;$R$3,Data[Index]&amp;Data[Valid Test, Can be used for conformity (Y/N)]&amp;Data[Cycle],Data[Test Name])</f>
        <v>#N/A</v>
      </c>
      <c r="D1916" s="167" t="e" cm="1">
        <f t="array" ref="D1916">_xlfn.XLOOKUP($A1916&amp;$Q$3&amp;$R$3,Data[Index]&amp;Data[Valid Test, Can be used for conformity (Y/N)]&amp;Data[Cycle],Data[Mileage (Miles)])</f>
        <v>#N/A</v>
      </c>
      <c r="E1916" s="130" t="e" cm="1">
        <f t="array" ref="E1916">_xlfn.XLOOKUP($A1916&amp;$Q$3&amp;$R$3,Data[Index]&amp;Data[Valid Test, Can be used for conformity (Y/N)]&amp;Data[Cycle],Data[Date])</f>
        <v>#N/A</v>
      </c>
      <c r="F1916" s="129" t="e" cm="1">
        <f t="array" ref="F1916">_xlfn.XLOOKUP($A1916&amp;$Q$3&amp;$R$3,Data[Index]&amp;Data[Valid Test, Can be used for conformity (Y/N)]&amp;Data[Cycle],Data[CO/km (mg)])</f>
        <v>#N/A</v>
      </c>
      <c r="G1916" s="129" t="e" cm="1">
        <f t="array" ref="G1916">_xlfn.XLOOKUP($A1916&amp;$Q$3,Data[Index]&amp;Data[Valid Test, Can be used for conformity (Y/N)],Data[CO2/km (g)])</f>
        <v>#N/A</v>
      </c>
      <c r="H1916" s="129" t="e" cm="1">
        <f t="array" ref="H1916">_xlfn.XLOOKUP($A1916&amp;$Q$3,Data[Index]&amp;Data[Valid Test, Can be used for conformity (Y/N)],Data[THC/km (mg)])</f>
        <v>#N/A</v>
      </c>
      <c r="I1916" s="129" t="e" cm="1">
        <f t="array" ref="I1916">_xlfn.XLOOKUP($A1916&amp;$Q$3,Data[Index]&amp;Data[Valid Test, Can be used for conformity (Y/N)],Data[NOx/km (mg)])</f>
        <v>#N/A</v>
      </c>
      <c r="J1916" s="129" t="e" cm="1">
        <f t="array" ref="J1916">_xlfn.XLOOKUP($A1916&amp;$Q$3,Data[Index]&amp;Data[Valid Test, Can be used for conformity (Y/N)],Data[THC + NOx/km (mg)])</f>
        <v>#N/A</v>
      </c>
      <c r="K1916" s="142" t="e" cm="1">
        <f t="array" ref="K1916">_xlfn.XLOOKUP($A1916&amp;$Q$3,Data[Index]&amp;Data[Valid Test, Can be used for conformity (Y/N)],Data[PN/km ('#)])</f>
        <v>#N/A</v>
      </c>
      <c r="L1916" s="129" t="e" cm="1">
        <f t="array" ref="L1916">_xlfn.XLOOKUP($A1916&amp;$Q$3,Data[Index]&amp;Data[Valid Test, Can be used for conformity (Y/N)],Data[PM/km (mg)])</f>
        <v>#N/A</v>
      </c>
      <c r="M1916" s="126" t="e" cm="1">
        <f t="array" ref="M1916">_xlfn.XLOOKUP($A1916&amp;$Q$3,Data[Index]&amp;Data[Valid Test, Can be used for conformity (Y/N)],Data[CH4 (mg/km)])</f>
        <v>#N/A</v>
      </c>
      <c r="N1916" s="126" t="e" cm="1">
        <f t="array" ref="N1916">_xlfn.XLOOKUP($A1916&amp;$Q$3,Data[Index]&amp;Data[Valid Test, Can be used for conformity (Y/N)],Data[N20 (mg/km)])</f>
        <v>#N/A</v>
      </c>
      <c r="O1916" s="129" t="e" cm="1">
        <f t="array" ref="O1916">_xlfn.XLOOKUP($A1916&amp;$Q$3,Data[Index]&amp;Data[Valid Test, Can be used for conformity (Y/N)],Data[l/100km])</f>
        <v>#N/A</v>
      </c>
      <c r="P1916" s="138">
        <f>_xlfn.XLOOKUP($A1916,Data[Index],Data[Comments])</f>
        <v>0</v>
      </c>
    </row>
    <row r="1917" spans="1:16" x14ac:dyDescent="0.2">
      <c r="A1917" s="129"/>
      <c r="B1917" s="129"/>
      <c r="C1917" s="129" t="e" cm="1">
        <f t="array" ref="C1917">_xlfn.XLOOKUP($A1917&amp;$Q$3&amp;$R$3,Data[Index]&amp;Data[Valid Test, Can be used for conformity (Y/N)]&amp;Data[Cycle],Data[Test Name])</f>
        <v>#N/A</v>
      </c>
      <c r="D1917" s="167" t="e" cm="1">
        <f t="array" ref="D1917">_xlfn.XLOOKUP($A1917&amp;$Q$3&amp;$R$3,Data[Index]&amp;Data[Valid Test, Can be used for conformity (Y/N)]&amp;Data[Cycle],Data[Mileage (Miles)])</f>
        <v>#N/A</v>
      </c>
      <c r="E1917" s="130" t="e" cm="1">
        <f t="array" ref="E1917">_xlfn.XLOOKUP($A1917&amp;$Q$3&amp;$R$3,Data[Index]&amp;Data[Valid Test, Can be used for conformity (Y/N)]&amp;Data[Cycle],Data[Date])</f>
        <v>#N/A</v>
      </c>
      <c r="F1917" s="129" t="e" cm="1">
        <f t="array" ref="F1917">_xlfn.XLOOKUP($A1917&amp;$Q$3&amp;$R$3,Data[Index]&amp;Data[Valid Test, Can be used for conformity (Y/N)]&amp;Data[Cycle],Data[CO/km (mg)])</f>
        <v>#N/A</v>
      </c>
      <c r="G1917" s="129" t="e" cm="1">
        <f t="array" ref="G1917">_xlfn.XLOOKUP($A1917&amp;$Q$3,Data[Index]&amp;Data[Valid Test, Can be used for conformity (Y/N)],Data[CO2/km (g)])</f>
        <v>#N/A</v>
      </c>
      <c r="H1917" s="129" t="e" cm="1">
        <f t="array" ref="H1917">_xlfn.XLOOKUP($A1917&amp;$Q$3,Data[Index]&amp;Data[Valid Test, Can be used for conformity (Y/N)],Data[THC/km (mg)])</f>
        <v>#N/A</v>
      </c>
      <c r="I1917" s="129" t="e" cm="1">
        <f t="array" ref="I1917">_xlfn.XLOOKUP($A1917&amp;$Q$3,Data[Index]&amp;Data[Valid Test, Can be used for conformity (Y/N)],Data[NOx/km (mg)])</f>
        <v>#N/A</v>
      </c>
      <c r="J1917" s="129" t="e" cm="1">
        <f t="array" ref="J1917">_xlfn.XLOOKUP($A1917&amp;$Q$3,Data[Index]&amp;Data[Valid Test, Can be used for conformity (Y/N)],Data[THC + NOx/km (mg)])</f>
        <v>#N/A</v>
      </c>
      <c r="K1917" s="142" t="e" cm="1">
        <f t="array" ref="K1917">_xlfn.XLOOKUP($A1917&amp;$Q$3,Data[Index]&amp;Data[Valid Test, Can be used for conformity (Y/N)],Data[PN/km ('#)])</f>
        <v>#N/A</v>
      </c>
      <c r="L1917" s="129" t="e" cm="1">
        <f t="array" ref="L1917">_xlfn.XLOOKUP($A1917&amp;$Q$3,Data[Index]&amp;Data[Valid Test, Can be used for conformity (Y/N)],Data[PM/km (mg)])</f>
        <v>#N/A</v>
      </c>
      <c r="M1917" s="126" t="e" cm="1">
        <f t="array" ref="M1917">_xlfn.XLOOKUP($A1917&amp;$Q$3,Data[Index]&amp;Data[Valid Test, Can be used for conformity (Y/N)],Data[CH4 (mg/km)])</f>
        <v>#N/A</v>
      </c>
      <c r="N1917" s="126" t="e" cm="1">
        <f t="array" ref="N1917">_xlfn.XLOOKUP($A1917&amp;$Q$3,Data[Index]&amp;Data[Valid Test, Can be used for conformity (Y/N)],Data[N20 (mg/km)])</f>
        <v>#N/A</v>
      </c>
      <c r="O1917" s="129" t="e" cm="1">
        <f t="array" ref="O1917">_xlfn.XLOOKUP($A1917&amp;$Q$3,Data[Index]&amp;Data[Valid Test, Can be used for conformity (Y/N)],Data[l/100km])</f>
        <v>#N/A</v>
      </c>
      <c r="P1917" s="138">
        <f>_xlfn.XLOOKUP($A1917,Data[Index],Data[Comments])</f>
        <v>0</v>
      </c>
    </row>
    <row r="1918" spans="1:16" x14ac:dyDescent="0.2">
      <c r="A1918" s="129"/>
      <c r="B1918" s="129"/>
      <c r="C1918" s="129" t="e" cm="1">
        <f t="array" ref="C1918">_xlfn.XLOOKUP($A1918&amp;$Q$3&amp;$R$3,Data[Index]&amp;Data[Valid Test, Can be used for conformity (Y/N)]&amp;Data[Cycle],Data[Test Name])</f>
        <v>#N/A</v>
      </c>
      <c r="D1918" s="167" t="e" cm="1">
        <f t="array" ref="D1918">_xlfn.XLOOKUP($A1918&amp;$Q$3&amp;$R$3,Data[Index]&amp;Data[Valid Test, Can be used for conformity (Y/N)]&amp;Data[Cycle],Data[Mileage (Miles)])</f>
        <v>#N/A</v>
      </c>
      <c r="E1918" s="130" t="e" cm="1">
        <f t="array" ref="E1918">_xlfn.XLOOKUP($A1918&amp;$Q$3&amp;$R$3,Data[Index]&amp;Data[Valid Test, Can be used for conformity (Y/N)]&amp;Data[Cycle],Data[Date])</f>
        <v>#N/A</v>
      </c>
      <c r="F1918" s="129" t="e" cm="1">
        <f t="array" ref="F1918">_xlfn.XLOOKUP($A1918&amp;$Q$3&amp;$R$3,Data[Index]&amp;Data[Valid Test, Can be used for conformity (Y/N)]&amp;Data[Cycle],Data[CO/km (mg)])</f>
        <v>#N/A</v>
      </c>
      <c r="G1918" s="129" t="e" cm="1">
        <f t="array" ref="G1918">_xlfn.XLOOKUP($A1918&amp;$Q$3,Data[Index]&amp;Data[Valid Test, Can be used for conformity (Y/N)],Data[CO2/km (g)])</f>
        <v>#N/A</v>
      </c>
      <c r="H1918" s="129" t="e" cm="1">
        <f t="array" ref="H1918">_xlfn.XLOOKUP($A1918&amp;$Q$3,Data[Index]&amp;Data[Valid Test, Can be used for conformity (Y/N)],Data[THC/km (mg)])</f>
        <v>#N/A</v>
      </c>
      <c r="I1918" s="129" t="e" cm="1">
        <f t="array" ref="I1918">_xlfn.XLOOKUP($A1918&amp;$Q$3,Data[Index]&amp;Data[Valid Test, Can be used for conformity (Y/N)],Data[NOx/km (mg)])</f>
        <v>#N/A</v>
      </c>
      <c r="J1918" s="129" t="e" cm="1">
        <f t="array" ref="J1918">_xlfn.XLOOKUP($A1918&amp;$Q$3,Data[Index]&amp;Data[Valid Test, Can be used for conformity (Y/N)],Data[THC + NOx/km (mg)])</f>
        <v>#N/A</v>
      </c>
      <c r="K1918" s="142" t="e" cm="1">
        <f t="array" ref="K1918">_xlfn.XLOOKUP($A1918&amp;$Q$3,Data[Index]&amp;Data[Valid Test, Can be used for conformity (Y/N)],Data[PN/km ('#)])</f>
        <v>#N/A</v>
      </c>
      <c r="L1918" s="129" t="e" cm="1">
        <f t="array" ref="L1918">_xlfn.XLOOKUP($A1918&amp;$Q$3,Data[Index]&amp;Data[Valid Test, Can be used for conformity (Y/N)],Data[PM/km (mg)])</f>
        <v>#N/A</v>
      </c>
      <c r="M1918" s="126" t="e" cm="1">
        <f t="array" ref="M1918">_xlfn.XLOOKUP($A1918&amp;$Q$3,Data[Index]&amp;Data[Valid Test, Can be used for conformity (Y/N)],Data[CH4 (mg/km)])</f>
        <v>#N/A</v>
      </c>
      <c r="N1918" s="126" t="e" cm="1">
        <f t="array" ref="N1918">_xlfn.XLOOKUP($A1918&amp;$Q$3,Data[Index]&amp;Data[Valid Test, Can be used for conformity (Y/N)],Data[N20 (mg/km)])</f>
        <v>#N/A</v>
      </c>
      <c r="O1918" s="129" t="e" cm="1">
        <f t="array" ref="O1918">_xlfn.XLOOKUP($A1918&amp;$Q$3,Data[Index]&amp;Data[Valid Test, Can be used for conformity (Y/N)],Data[l/100km])</f>
        <v>#N/A</v>
      </c>
      <c r="P1918" s="138" t="e">
        <f>_xlfn.XLOOKUP($A1918,Data[Index],Data[Comments])</f>
        <v>#N/A</v>
      </c>
    </row>
    <row r="1919" spans="1:16" x14ac:dyDescent="0.2">
      <c r="A1919" s="129"/>
      <c r="B1919" s="129"/>
      <c r="C1919" s="129" t="e" cm="1">
        <f t="array" ref="C1919">_xlfn.XLOOKUP($A1919&amp;$Q$3&amp;$R$3,Data[Index]&amp;Data[Valid Test, Can be used for conformity (Y/N)]&amp;Data[Cycle],Data[Test Name])</f>
        <v>#N/A</v>
      </c>
      <c r="D1919" s="167" t="e" cm="1">
        <f t="array" ref="D1919">_xlfn.XLOOKUP($A1919&amp;$Q$3&amp;$R$3,Data[Index]&amp;Data[Valid Test, Can be used for conformity (Y/N)]&amp;Data[Cycle],Data[Mileage (Miles)])</f>
        <v>#N/A</v>
      </c>
      <c r="E1919" s="130" t="e" cm="1">
        <f t="array" ref="E1919">_xlfn.XLOOKUP($A1919&amp;$Q$3&amp;$R$3,Data[Index]&amp;Data[Valid Test, Can be used for conformity (Y/N)]&amp;Data[Cycle],Data[Date])</f>
        <v>#N/A</v>
      </c>
      <c r="F1919" s="129" t="e" cm="1">
        <f t="array" ref="F1919">_xlfn.XLOOKUP($A1919&amp;$Q$3&amp;$R$3,Data[Index]&amp;Data[Valid Test, Can be used for conformity (Y/N)]&amp;Data[Cycle],Data[CO/km (mg)])</f>
        <v>#N/A</v>
      </c>
      <c r="G1919" s="129" t="e" cm="1">
        <f t="array" ref="G1919">_xlfn.XLOOKUP($A1919&amp;$Q$3,Data[Index]&amp;Data[Valid Test, Can be used for conformity (Y/N)],Data[CO2/km (g)])</f>
        <v>#N/A</v>
      </c>
      <c r="H1919" s="129" t="e" cm="1">
        <f t="array" ref="H1919">_xlfn.XLOOKUP($A1919&amp;$Q$3,Data[Index]&amp;Data[Valid Test, Can be used for conformity (Y/N)],Data[THC/km (mg)])</f>
        <v>#N/A</v>
      </c>
      <c r="I1919" s="129" t="e" cm="1">
        <f t="array" ref="I1919">_xlfn.XLOOKUP($A1919&amp;$Q$3,Data[Index]&amp;Data[Valid Test, Can be used for conformity (Y/N)],Data[NOx/km (mg)])</f>
        <v>#N/A</v>
      </c>
      <c r="J1919" s="129" t="e" cm="1">
        <f t="array" ref="J1919">_xlfn.XLOOKUP($A1919&amp;$Q$3,Data[Index]&amp;Data[Valid Test, Can be used for conformity (Y/N)],Data[THC + NOx/km (mg)])</f>
        <v>#N/A</v>
      </c>
      <c r="K1919" s="142" t="e" cm="1">
        <f t="array" ref="K1919">_xlfn.XLOOKUP($A1919&amp;$Q$3,Data[Index]&amp;Data[Valid Test, Can be used for conformity (Y/N)],Data[PN/km ('#)])</f>
        <v>#N/A</v>
      </c>
      <c r="L1919" s="129" t="e" cm="1">
        <f t="array" ref="L1919">_xlfn.XLOOKUP($A1919&amp;$Q$3,Data[Index]&amp;Data[Valid Test, Can be used for conformity (Y/N)],Data[PM/km (mg)])</f>
        <v>#N/A</v>
      </c>
      <c r="M1919" s="126" t="e" cm="1">
        <f t="array" ref="M1919">_xlfn.XLOOKUP($A1919&amp;$Q$3,Data[Index]&amp;Data[Valid Test, Can be used for conformity (Y/N)],Data[CH4 (mg/km)])</f>
        <v>#N/A</v>
      </c>
      <c r="N1919" s="126" t="e" cm="1">
        <f t="array" ref="N1919">_xlfn.XLOOKUP($A1919&amp;$Q$3,Data[Index]&amp;Data[Valid Test, Can be used for conformity (Y/N)],Data[N20 (mg/km)])</f>
        <v>#N/A</v>
      </c>
      <c r="O1919" s="129" t="e" cm="1">
        <f t="array" ref="O1919">_xlfn.XLOOKUP($A1919&amp;$Q$3,Data[Index]&amp;Data[Valid Test, Can be used for conformity (Y/N)],Data[l/100km])</f>
        <v>#N/A</v>
      </c>
      <c r="P1919" s="138" t="e">
        <f>_xlfn.XLOOKUP($A1919,Data[Index],Data[Comments])</f>
        <v>#N/A</v>
      </c>
    </row>
    <row r="1920" spans="1:16" x14ac:dyDescent="0.2">
      <c r="A1920" s="129"/>
      <c r="B1920" s="129"/>
      <c r="C1920" s="129" t="e" cm="1">
        <f t="array" ref="C1920">_xlfn.XLOOKUP($A1920&amp;$Q$3&amp;$R$3,Data[Index]&amp;Data[Valid Test, Can be used for conformity (Y/N)]&amp;Data[Cycle],Data[Test Name])</f>
        <v>#N/A</v>
      </c>
      <c r="D1920" s="167" t="e" cm="1">
        <f t="array" ref="D1920">_xlfn.XLOOKUP($A1920&amp;$Q$3&amp;$R$3,Data[Index]&amp;Data[Valid Test, Can be used for conformity (Y/N)]&amp;Data[Cycle],Data[Mileage (Miles)])</f>
        <v>#N/A</v>
      </c>
      <c r="E1920" s="130" t="e" cm="1">
        <f t="array" ref="E1920">_xlfn.XLOOKUP($A1920&amp;$Q$3&amp;$R$3,Data[Index]&amp;Data[Valid Test, Can be used for conformity (Y/N)]&amp;Data[Cycle],Data[Date])</f>
        <v>#N/A</v>
      </c>
      <c r="F1920" s="129" t="e" cm="1">
        <f t="array" ref="F1920">_xlfn.XLOOKUP($A1920&amp;$Q$3&amp;$R$3,Data[Index]&amp;Data[Valid Test, Can be used for conformity (Y/N)]&amp;Data[Cycle],Data[CO/km (mg)])</f>
        <v>#N/A</v>
      </c>
      <c r="G1920" s="129" t="e" cm="1">
        <f t="array" ref="G1920">_xlfn.XLOOKUP($A1920&amp;$Q$3,Data[Index]&amp;Data[Valid Test, Can be used for conformity (Y/N)],Data[CO2/km (g)])</f>
        <v>#N/A</v>
      </c>
      <c r="H1920" s="129" t="e" cm="1">
        <f t="array" ref="H1920">_xlfn.XLOOKUP($A1920&amp;$Q$3,Data[Index]&amp;Data[Valid Test, Can be used for conformity (Y/N)],Data[THC/km (mg)])</f>
        <v>#N/A</v>
      </c>
      <c r="I1920" s="129" t="e" cm="1">
        <f t="array" ref="I1920">_xlfn.XLOOKUP($A1920&amp;$Q$3,Data[Index]&amp;Data[Valid Test, Can be used for conformity (Y/N)],Data[NOx/km (mg)])</f>
        <v>#N/A</v>
      </c>
      <c r="J1920" s="129" t="e" cm="1">
        <f t="array" ref="J1920">_xlfn.XLOOKUP($A1920&amp;$Q$3,Data[Index]&amp;Data[Valid Test, Can be used for conformity (Y/N)],Data[THC + NOx/km (mg)])</f>
        <v>#N/A</v>
      </c>
      <c r="K1920" s="142" t="e" cm="1">
        <f t="array" ref="K1920">_xlfn.XLOOKUP($A1920&amp;$Q$3,Data[Index]&amp;Data[Valid Test, Can be used for conformity (Y/N)],Data[PN/km ('#)])</f>
        <v>#N/A</v>
      </c>
      <c r="L1920" s="129" t="e" cm="1">
        <f t="array" ref="L1920">_xlfn.XLOOKUP($A1920&amp;$Q$3,Data[Index]&amp;Data[Valid Test, Can be used for conformity (Y/N)],Data[PM/km (mg)])</f>
        <v>#N/A</v>
      </c>
      <c r="M1920" s="126" t="e" cm="1">
        <f t="array" ref="M1920">_xlfn.XLOOKUP($A1920&amp;$Q$3,Data[Index]&amp;Data[Valid Test, Can be used for conformity (Y/N)],Data[CH4 (mg/km)])</f>
        <v>#N/A</v>
      </c>
      <c r="N1920" s="126" t="e" cm="1">
        <f t="array" ref="N1920">_xlfn.XLOOKUP($A1920&amp;$Q$3,Data[Index]&amp;Data[Valid Test, Can be used for conformity (Y/N)],Data[N20 (mg/km)])</f>
        <v>#N/A</v>
      </c>
      <c r="O1920" s="129" t="e" cm="1">
        <f t="array" ref="O1920">_xlfn.XLOOKUP($A1920&amp;$Q$3,Data[Index]&amp;Data[Valid Test, Can be used for conformity (Y/N)],Data[l/100km])</f>
        <v>#N/A</v>
      </c>
      <c r="P1920" s="138" t="e">
        <f>_xlfn.XLOOKUP($A1920,Data[Index],Data[Comments])</f>
        <v>#N/A</v>
      </c>
    </row>
    <row r="1921" spans="1:16" x14ac:dyDescent="0.2">
      <c r="A1921" s="129"/>
      <c r="B1921" s="129"/>
      <c r="C1921" s="129" t="e" cm="1">
        <f t="array" ref="C1921">_xlfn.XLOOKUP($A1921&amp;$Q$3&amp;$R$3,Data[Index]&amp;Data[Valid Test, Can be used for conformity (Y/N)]&amp;Data[Cycle],Data[Test Name])</f>
        <v>#N/A</v>
      </c>
      <c r="D1921" s="167" t="e" cm="1">
        <f t="array" ref="D1921">_xlfn.XLOOKUP($A1921&amp;$Q$3&amp;$R$3,Data[Index]&amp;Data[Valid Test, Can be used for conformity (Y/N)]&amp;Data[Cycle],Data[Mileage (Miles)])</f>
        <v>#N/A</v>
      </c>
      <c r="E1921" s="130" t="e" cm="1">
        <f t="array" ref="E1921">_xlfn.XLOOKUP($A1921&amp;$Q$3&amp;$R$3,Data[Index]&amp;Data[Valid Test, Can be used for conformity (Y/N)]&amp;Data[Cycle],Data[Date])</f>
        <v>#N/A</v>
      </c>
      <c r="F1921" s="129" t="e" cm="1">
        <f t="array" ref="F1921">_xlfn.XLOOKUP($A1921&amp;$Q$3&amp;$R$3,Data[Index]&amp;Data[Valid Test, Can be used for conformity (Y/N)]&amp;Data[Cycle],Data[CO/km (mg)])</f>
        <v>#N/A</v>
      </c>
      <c r="G1921" s="129" t="e" cm="1">
        <f t="array" ref="G1921">_xlfn.XLOOKUP($A1921&amp;$Q$3,Data[Index]&amp;Data[Valid Test, Can be used for conformity (Y/N)],Data[CO2/km (g)])</f>
        <v>#N/A</v>
      </c>
      <c r="H1921" s="129" t="e" cm="1">
        <f t="array" ref="H1921">_xlfn.XLOOKUP($A1921&amp;$Q$3,Data[Index]&amp;Data[Valid Test, Can be used for conformity (Y/N)],Data[THC/km (mg)])</f>
        <v>#N/A</v>
      </c>
      <c r="I1921" s="129" t="e" cm="1">
        <f t="array" ref="I1921">_xlfn.XLOOKUP($A1921&amp;$Q$3,Data[Index]&amp;Data[Valid Test, Can be used for conformity (Y/N)],Data[NOx/km (mg)])</f>
        <v>#N/A</v>
      </c>
      <c r="J1921" s="129" t="e" cm="1">
        <f t="array" ref="J1921">_xlfn.XLOOKUP($A1921&amp;$Q$3,Data[Index]&amp;Data[Valid Test, Can be used for conformity (Y/N)],Data[THC + NOx/km (mg)])</f>
        <v>#N/A</v>
      </c>
      <c r="K1921" s="142" t="e" cm="1">
        <f t="array" ref="K1921">_xlfn.XLOOKUP($A1921&amp;$Q$3,Data[Index]&amp;Data[Valid Test, Can be used for conformity (Y/N)],Data[PN/km ('#)])</f>
        <v>#N/A</v>
      </c>
      <c r="L1921" s="129" t="e" cm="1">
        <f t="array" ref="L1921">_xlfn.XLOOKUP($A1921&amp;$Q$3,Data[Index]&amp;Data[Valid Test, Can be used for conformity (Y/N)],Data[PM/km (mg)])</f>
        <v>#N/A</v>
      </c>
      <c r="M1921" s="126" t="e" cm="1">
        <f t="array" ref="M1921">_xlfn.XLOOKUP($A1921&amp;$Q$3,Data[Index]&amp;Data[Valid Test, Can be used for conformity (Y/N)],Data[CH4 (mg/km)])</f>
        <v>#N/A</v>
      </c>
      <c r="N1921" s="126" t="e" cm="1">
        <f t="array" ref="N1921">_xlfn.XLOOKUP($A1921&amp;$Q$3,Data[Index]&amp;Data[Valid Test, Can be used for conformity (Y/N)],Data[N20 (mg/km)])</f>
        <v>#N/A</v>
      </c>
      <c r="O1921" s="129" t="e" cm="1">
        <f t="array" ref="O1921">_xlfn.XLOOKUP($A1921&amp;$Q$3,Data[Index]&amp;Data[Valid Test, Can be used for conformity (Y/N)],Data[l/100km])</f>
        <v>#N/A</v>
      </c>
      <c r="P1921" s="138">
        <f>_xlfn.XLOOKUP($A1921,Data[Index],Data[Comments])</f>
        <v>0</v>
      </c>
    </row>
    <row r="1922" spans="1:16" x14ac:dyDescent="0.2">
      <c r="A1922" s="129"/>
      <c r="B1922" s="129"/>
      <c r="C1922" s="129" t="e" cm="1">
        <f t="array" ref="C1922">_xlfn.XLOOKUP($A1922&amp;$Q$3&amp;$R$3,Data[Index]&amp;Data[Valid Test, Can be used for conformity (Y/N)]&amp;Data[Cycle],Data[Test Name])</f>
        <v>#N/A</v>
      </c>
      <c r="D1922" s="167" t="e" cm="1">
        <f t="array" ref="D1922">_xlfn.XLOOKUP($A1922&amp;$Q$3&amp;$R$3,Data[Index]&amp;Data[Valid Test, Can be used for conformity (Y/N)]&amp;Data[Cycle],Data[Mileage (Miles)])</f>
        <v>#N/A</v>
      </c>
      <c r="E1922" s="130" t="e" cm="1">
        <f t="array" ref="E1922">_xlfn.XLOOKUP($A1922&amp;$Q$3&amp;$R$3,Data[Index]&amp;Data[Valid Test, Can be used for conformity (Y/N)]&amp;Data[Cycle],Data[Date])</f>
        <v>#N/A</v>
      </c>
      <c r="F1922" s="129" t="e" cm="1">
        <f t="array" ref="F1922">_xlfn.XLOOKUP($A1922&amp;$Q$3&amp;$R$3,Data[Index]&amp;Data[Valid Test, Can be used for conformity (Y/N)]&amp;Data[Cycle],Data[CO/km (mg)])</f>
        <v>#N/A</v>
      </c>
      <c r="G1922" s="129" t="e" cm="1">
        <f t="array" ref="G1922">_xlfn.XLOOKUP($A1922&amp;$Q$3,Data[Index]&amp;Data[Valid Test, Can be used for conformity (Y/N)],Data[CO2/km (g)])</f>
        <v>#N/A</v>
      </c>
      <c r="H1922" s="129" t="e" cm="1">
        <f t="array" ref="H1922">_xlfn.XLOOKUP($A1922&amp;$Q$3,Data[Index]&amp;Data[Valid Test, Can be used for conformity (Y/N)],Data[THC/km (mg)])</f>
        <v>#N/A</v>
      </c>
      <c r="I1922" s="129" t="e" cm="1">
        <f t="array" ref="I1922">_xlfn.XLOOKUP($A1922&amp;$Q$3,Data[Index]&amp;Data[Valid Test, Can be used for conformity (Y/N)],Data[NOx/km (mg)])</f>
        <v>#N/A</v>
      </c>
      <c r="J1922" s="129" t="e" cm="1">
        <f t="array" ref="J1922">_xlfn.XLOOKUP($A1922&amp;$Q$3,Data[Index]&amp;Data[Valid Test, Can be used for conformity (Y/N)],Data[THC + NOx/km (mg)])</f>
        <v>#N/A</v>
      </c>
      <c r="K1922" s="142" t="e" cm="1">
        <f t="array" ref="K1922">_xlfn.XLOOKUP($A1922&amp;$Q$3,Data[Index]&amp;Data[Valid Test, Can be used for conformity (Y/N)],Data[PN/km ('#)])</f>
        <v>#N/A</v>
      </c>
      <c r="L1922" s="129" t="e" cm="1">
        <f t="array" ref="L1922">_xlfn.XLOOKUP($A1922&amp;$Q$3,Data[Index]&amp;Data[Valid Test, Can be used for conformity (Y/N)],Data[PM/km (mg)])</f>
        <v>#N/A</v>
      </c>
      <c r="M1922" s="126" t="e" cm="1">
        <f t="array" ref="M1922">_xlfn.XLOOKUP($A1922&amp;$Q$3,Data[Index]&amp;Data[Valid Test, Can be used for conformity (Y/N)],Data[CH4 (mg/km)])</f>
        <v>#N/A</v>
      </c>
      <c r="N1922" s="126" t="e" cm="1">
        <f t="array" ref="N1922">_xlfn.XLOOKUP($A1922&amp;$Q$3,Data[Index]&amp;Data[Valid Test, Can be used for conformity (Y/N)],Data[N20 (mg/km)])</f>
        <v>#N/A</v>
      </c>
      <c r="O1922" s="129" t="e" cm="1">
        <f t="array" ref="O1922">_xlfn.XLOOKUP($A1922&amp;$Q$3,Data[Index]&amp;Data[Valid Test, Can be used for conformity (Y/N)],Data[l/100km])</f>
        <v>#N/A</v>
      </c>
      <c r="P1922" s="138">
        <f>_xlfn.XLOOKUP($A1922,Data[Index],Data[Comments])</f>
        <v>0</v>
      </c>
    </row>
    <row r="1923" spans="1:16" x14ac:dyDescent="0.2">
      <c r="A1923" s="129"/>
      <c r="B1923" s="129"/>
      <c r="C1923" s="129" t="e" cm="1">
        <f t="array" ref="C1923">_xlfn.XLOOKUP($A1923&amp;$Q$3&amp;$R$3,Data[Index]&amp;Data[Valid Test, Can be used for conformity (Y/N)]&amp;Data[Cycle],Data[Test Name])</f>
        <v>#N/A</v>
      </c>
      <c r="D1923" s="167" t="e" cm="1">
        <f t="array" ref="D1923">_xlfn.XLOOKUP($A1923&amp;$Q$3&amp;$R$3,Data[Index]&amp;Data[Valid Test, Can be used for conformity (Y/N)]&amp;Data[Cycle],Data[Mileage (Miles)])</f>
        <v>#N/A</v>
      </c>
      <c r="E1923" s="130" t="e" cm="1">
        <f t="array" ref="E1923">_xlfn.XLOOKUP($A1923&amp;$Q$3&amp;$R$3,Data[Index]&amp;Data[Valid Test, Can be used for conformity (Y/N)]&amp;Data[Cycle],Data[Date])</f>
        <v>#N/A</v>
      </c>
      <c r="F1923" s="129" t="e" cm="1">
        <f t="array" ref="F1923">_xlfn.XLOOKUP($A1923&amp;$Q$3&amp;$R$3,Data[Index]&amp;Data[Valid Test, Can be used for conformity (Y/N)]&amp;Data[Cycle],Data[CO/km (mg)])</f>
        <v>#N/A</v>
      </c>
      <c r="G1923" s="129" t="e" cm="1">
        <f t="array" ref="G1923">_xlfn.XLOOKUP($A1923&amp;$Q$3,Data[Index]&amp;Data[Valid Test, Can be used for conformity (Y/N)],Data[CO2/km (g)])</f>
        <v>#N/A</v>
      </c>
      <c r="H1923" s="129" t="e" cm="1">
        <f t="array" ref="H1923">_xlfn.XLOOKUP($A1923&amp;$Q$3,Data[Index]&amp;Data[Valid Test, Can be used for conformity (Y/N)],Data[THC/km (mg)])</f>
        <v>#N/A</v>
      </c>
      <c r="I1923" s="129" t="e" cm="1">
        <f t="array" ref="I1923">_xlfn.XLOOKUP($A1923&amp;$Q$3,Data[Index]&amp;Data[Valid Test, Can be used for conformity (Y/N)],Data[NOx/km (mg)])</f>
        <v>#N/A</v>
      </c>
      <c r="J1923" s="129" t="e" cm="1">
        <f t="array" ref="J1923">_xlfn.XLOOKUP($A1923&amp;$Q$3,Data[Index]&amp;Data[Valid Test, Can be used for conformity (Y/N)],Data[THC + NOx/km (mg)])</f>
        <v>#N/A</v>
      </c>
      <c r="K1923" s="142" t="e" cm="1">
        <f t="array" ref="K1923">_xlfn.XLOOKUP($A1923&amp;$Q$3,Data[Index]&amp;Data[Valid Test, Can be used for conformity (Y/N)],Data[PN/km ('#)])</f>
        <v>#N/A</v>
      </c>
      <c r="L1923" s="129" t="e" cm="1">
        <f t="array" ref="L1923">_xlfn.XLOOKUP($A1923&amp;$Q$3,Data[Index]&amp;Data[Valid Test, Can be used for conformity (Y/N)],Data[PM/km (mg)])</f>
        <v>#N/A</v>
      </c>
      <c r="M1923" s="126" t="e" cm="1">
        <f t="array" ref="M1923">_xlfn.XLOOKUP($A1923&amp;$Q$3,Data[Index]&amp;Data[Valid Test, Can be used for conformity (Y/N)],Data[CH4 (mg/km)])</f>
        <v>#N/A</v>
      </c>
      <c r="N1923" s="126" t="e" cm="1">
        <f t="array" ref="N1923">_xlfn.XLOOKUP($A1923&amp;$Q$3,Data[Index]&amp;Data[Valid Test, Can be used for conformity (Y/N)],Data[N20 (mg/km)])</f>
        <v>#N/A</v>
      </c>
      <c r="O1923" s="129" t="e" cm="1">
        <f t="array" ref="O1923">_xlfn.XLOOKUP($A1923&amp;$Q$3,Data[Index]&amp;Data[Valid Test, Can be used for conformity (Y/N)],Data[l/100km])</f>
        <v>#N/A</v>
      </c>
      <c r="P1923" s="138" t="e">
        <f>_xlfn.XLOOKUP($A1923,Data[Index],Data[Comments])</f>
        <v>#N/A</v>
      </c>
    </row>
    <row r="1924" spans="1:16" x14ac:dyDescent="0.2">
      <c r="A1924" s="129"/>
      <c r="B1924" s="129"/>
      <c r="C1924" s="129" t="e" cm="1">
        <f t="array" ref="C1924">_xlfn.XLOOKUP($A1924&amp;$Q$3&amp;$R$3,Data[Index]&amp;Data[Valid Test, Can be used for conformity (Y/N)]&amp;Data[Cycle],Data[Test Name])</f>
        <v>#N/A</v>
      </c>
      <c r="D1924" s="167" t="e" cm="1">
        <f t="array" ref="D1924">_xlfn.XLOOKUP($A1924&amp;$Q$3&amp;$R$3,Data[Index]&amp;Data[Valid Test, Can be used for conformity (Y/N)]&amp;Data[Cycle],Data[Mileage (Miles)])</f>
        <v>#N/A</v>
      </c>
      <c r="E1924" s="130" t="e" cm="1">
        <f t="array" ref="E1924">_xlfn.XLOOKUP($A1924&amp;$Q$3&amp;$R$3,Data[Index]&amp;Data[Valid Test, Can be used for conformity (Y/N)]&amp;Data[Cycle],Data[Date])</f>
        <v>#N/A</v>
      </c>
      <c r="F1924" s="129" t="e" cm="1">
        <f t="array" ref="F1924">_xlfn.XLOOKUP($A1924&amp;$Q$3&amp;$R$3,Data[Index]&amp;Data[Valid Test, Can be used for conformity (Y/N)]&amp;Data[Cycle],Data[CO/km (mg)])</f>
        <v>#N/A</v>
      </c>
      <c r="G1924" s="129" t="e" cm="1">
        <f t="array" ref="G1924">_xlfn.XLOOKUP($A1924&amp;$Q$3,Data[Index]&amp;Data[Valid Test, Can be used for conformity (Y/N)],Data[CO2/km (g)])</f>
        <v>#N/A</v>
      </c>
      <c r="H1924" s="129" t="e" cm="1">
        <f t="array" ref="H1924">_xlfn.XLOOKUP($A1924&amp;$Q$3,Data[Index]&amp;Data[Valid Test, Can be used for conformity (Y/N)],Data[THC/km (mg)])</f>
        <v>#N/A</v>
      </c>
      <c r="I1924" s="129" t="e" cm="1">
        <f t="array" ref="I1924">_xlfn.XLOOKUP($A1924&amp;$Q$3,Data[Index]&amp;Data[Valid Test, Can be used for conformity (Y/N)],Data[NOx/km (mg)])</f>
        <v>#N/A</v>
      </c>
      <c r="J1924" s="129" t="e" cm="1">
        <f t="array" ref="J1924">_xlfn.XLOOKUP($A1924&amp;$Q$3,Data[Index]&amp;Data[Valid Test, Can be used for conformity (Y/N)],Data[THC + NOx/km (mg)])</f>
        <v>#N/A</v>
      </c>
      <c r="K1924" s="142" t="e" cm="1">
        <f t="array" ref="K1924">_xlfn.XLOOKUP($A1924&amp;$Q$3,Data[Index]&amp;Data[Valid Test, Can be used for conformity (Y/N)],Data[PN/km ('#)])</f>
        <v>#N/A</v>
      </c>
      <c r="L1924" s="129" t="e" cm="1">
        <f t="array" ref="L1924">_xlfn.XLOOKUP($A1924&amp;$Q$3,Data[Index]&amp;Data[Valid Test, Can be used for conformity (Y/N)],Data[PM/km (mg)])</f>
        <v>#N/A</v>
      </c>
      <c r="M1924" s="126" t="e" cm="1">
        <f t="array" ref="M1924">_xlfn.XLOOKUP($A1924&amp;$Q$3,Data[Index]&amp;Data[Valid Test, Can be used for conformity (Y/N)],Data[CH4 (mg/km)])</f>
        <v>#N/A</v>
      </c>
      <c r="N1924" s="126" t="e" cm="1">
        <f t="array" ref="N1924">_xlfn.XLOOKUP($A1924&amp;$Q$3,Data[Index]&amp;Data[Valid Test, Can be used for conformity (Y/N)],Data[N20 (mg/km)])</f>
        <v>#N/A</v>
      </c>
      <c r="O1924" s="129" t="e" cm="1">
        <f t="array" ref="O1924">_xlfn.XLOOKUP($A1924&amp;$Q$3,Data[Index]&amp;Data[Valid Test, Can be used for conformity (Y/N)],Data[l/100km])</f>
        <v>#N/A</v>
      </c>
      <c r="P1924" s="138">
        <f>_xlfn.XLOOKUP($A1924,Data[Index],Data[Comments])</f>
        <v>0</v>
      </c>
    </row>
    <row r="1925" spans="1:16" x14ac:dyDescent="0.2">
      <c r="A1925" s="129"/>
      <c r="B1925" s="129"/>
      <c r="C1925" s="129" t="e" cm="1">
        <f t="array" ref="C1925">_xlfn.XLOOKUP($A1925&amp;$Q$3&amp;$R$3,Data[Index]&amp;Data[Valid Test, Can be used for conformity (Y/N)]&amp;Data[Cycle],Data[Test Name])</f>
        <v>#N/A</v>
      </c>
      <c r="D1925" s="167" t="e" cm="1">
        <f t="array" ref="D1925">_xlfn.XLOOKUP($A1925&amp;$Q$3&amp;$R$3,Data[Index]&amp;Data[Valid Test, Can be used for conformity (Y/N)]&amp;Data[Cycle],Data[Mileage (Miles)])</f>
        <v>#N/A</v>
      </c>
      <c r="E1925" s="130" t="e" cm="1">
        <f t="array" ref="E1925">_xlfn.XLOOKUP($A1925&amp;$Q$3&amp;$R$3,Data[Index]&amp;Data[Valid Test, Can be used for conformity (Y/N)]&amp;Data[Cycle],Data[Date])</f>
        <v>#N/A</v>
      </c>
      <c r="F1925" s="129" t="e" cm="1">
        <f t="array" ref="F1925">_xlfn.XLOOKUP($A1925&amp;$Q$3&amp;$R$3,Data[Index]&amp;Data[Valid Test, Can be used for conformity (Y/N)]&amp;Data[Cycle],Data[CO/km (mg)])</f>
        <v>#N/A</v>
      </c>
      <c r="G1925" s="129" t="e" cm="1">
        <f t="array" ref="G1925">_xlfn.XLOOKUP($A1925&amp;$Q$3,Data[Index]&amp;Data[Valid Test, Can be used for conformity (Y/N)],Data[CO2/km (g)])</f>
        <v>#N/A</v>
      </c>
      <c r="H1925" s="129" t="e" cm="1">
        <f t="array" ref="H1925">_xlfn.XLOOKUP($A1925&amp;$Q$3,Data[Index]&amp;Data[Valid Test, Can be used for conformity (Y/N)],Data[THC/km (mg)])</f>
        <v>#N/A</v>
      </c>
      <c r="I1925" s="129" t="e" cm="1">
        <f t="array" ref="I1925">_xlfn.XLOOKUP($A1925&amp;$Q$3,Data[Index]&amp;Data[Valid Test, Can be used for conformity (Y/N)],Data[NOx/km (mg)])</f>
        <v>#N/A</v>
      </c>
      <c r="J1925" s="129" t="e" cm="1">
        <f t="array" ref="J1925">_xlfn.XLOOKUP($A1925&amp;$Q$3,Data[Index]&amp;Data[Valid Test, Can be used for conformity (Y/N)],Data[THC + NOx/km (mg)])</f>
        <v>#N/A</v>
      </c>
      <c r="K1925" s="142" t="e" cm="1">
        <f t="array" ref="K1925">_xlfn.XLOOKUP($A1925&amp;$Q$3,Data[Index]&amp;Data[Valid Test, Can be used for conformity (Y/N)],Data[PN/km ('#)])</f>
        <v>#N/A</v>
      </c>
      <c r="L1925" s="129" t="e" cm="1">
        <f t="array" ref="L1925">_xlfn.XLOOKUP($A1925&amp;$Q$3,Data[Index]&amp;Data[Valid Test, Can be used for conformity (Y/N)],Data[PM/km (mg)])</f>
        <v>#N/A</v>
      </c>
      <c r="M1925" s="126" t="e" cm="1">
        <f t="array" ref="M1925">_xlfn.XLOOKUP($A1925&amp;$Q$3,Data[Index]&amp;Data[Valid Test, Can be used for conformity (Y/N)],Data[CH4 (mg/km)])</f>
        <v>#N/A</v>
      </c>
      <c r="N1925" s="126" t="e" cm="1">
        <f t="array" ref="N1925">_xlfn.XLOOKUP($A1925&amp;$Q$3,Data[Index]&amp;Data[Valid Test, Can be used for conformity (Y/N)],Data[N20 (mg/km)])</f>
        <v>#N/A</v>
      </c>
      <c r="O1925" s="129" t="e" cm="1">
        <f t="array" ref="O1925">_xlfn.XLOOKUP($A1925&amp;$Q$3,Data[Index]&amp;Data[Valid Test, Can be used for conformity (Y/N)],Data[l/100km])</f>
        <v>#N/A</v>
      </c>
      <c r="P1925" s="138">
        <f>_xlfn.XLOOKUP($A1925,Data[Index],Data[Comments])</f>
        <v>0</v>
      </c>
    </row>
    <row r="1926" spans="1:16" x14ac:dyDescent="0.2">
      <c r="A1926" s="129"/>
      <c r="B1926" s="129"/>
      <c r="C1926" s="129" t="e" cm="1">
        <f t="array" ref="C1926">_xlfn.XLOOKUP($A1926&amp;$Q$3&amp;$R$3,Data[Index]&amp;Data[Valid Test, Can be used for conformity (Y/N)]&amp;Data[Cycle],Data[Test Name])</f>
        <v>#N/A</v>
      </c>
      <c r="D1926" s="167" t="e" cm="1">
        <f t="array" ref="D1926">_xlfn.XLOOKUP($A1926&amp;$Q$3&amp;$R$3,Data[Index]&amp;Data[Valid Test, Can be used for conformity (Y/N)]&amp;Data[Cycle],Data[Mileage (Miles)])</f>
        <v>#N/A</v>
      </c>
      <c r="E1926" s="130" t="e" cm="1">
        <f t="array" ref="E1926">_xlfn.XLOOKUP($A1926&amp;$Q$3&amp;$R$3,Data[Index]&amp;Data[Valid Test, Can be used for conformity (Y/N)]&amp;Data[Cycle],Data[Date])</f>
        <v>#N/A</v>
      </c>
      <c r="F1926" s="129" t="e" cm="1">
        <f t="array" ref="F1926">_xlfn.XLOOKUP($A1926&amp;$Q$3&amp;$R$3,Data[Index]&amp;Data[Valid Test, Can be used for conformity (Y/N)]&amp;Data[Cycle],Data[CO/km (mg)])</f>
        <v>#N/A</v>
      </c>
      <c r="G1926" s="129" t="e" cm="1">
        <f t="array" ref="G1926">_xlfn.XLOOKUP($A1926&amp;$Q$3,Data[Index]&amp;Data[Valid Test, Can be used for conformity (Y/N)],Data[CO2/km (g)])</f>
        <v>#N/A</v>
      </c>
      <c r="H1926" s="129" t="e" cm="1">
        <f t="array" ref="H1926">_xlfn.XLOOKUP($A1926&amp;$Q$3,Data[Index]&amp;Data[Valid Test, Can be used for conformity (Y/N)],Data[THC/km (mg)])</f>
        <v>#N/A</v>
      </c>
      <c r="I1926" s="129" t="e" cm="1">
        <f t="array" ref="I1926">_xlfn.XLOOKUP($A1926&amp;$Q$3,Data[Index]&amp;Data[Valid Test, Can be used for conformity (Y/N)],Data[NOx/km (mg)])</f>
        <v>#N/A</v>
      </c>
      <c r="J1926" s="129" t="e" cm="1">
        <f t="array" ref="J1926">_xlfn.XLOOKUP($A1926&amp;$Q$3,Data[Index]&amp;Data[Valid Test, Can be used for conformity (Y/N)],Data[THC + NOx/km (mg)])</f>
        <v>#N/A</v>
      </c>
      <c r="K1926" s="142" t="e" cm="1">
        <f t="array" ref="K1926">_xlfn.XLOOKUP($A1926&amp;$Q$3,Data[Index]&amp;Data[Valid Test, Can be used for conformity (Y/N)],Data[PN/km ('#)])</f>
        <v>#N/A</v>
      </c>
      <c r="L1926" s="129" t="e" cm="1">
        <f t="array" ref="L1926">_xlfn.XLOOKUP($A1926&amp;$Q$3,Data[Index]&amp;Data[Valid Test, Can be used for conformity (Y/N)],Data[PM/km (mg)])</f>
        <v>#N/A</v>
      </c>
      <c r="M1926" s="126" t="e" cm="1">
        <f t="array" ref="M1926">_xlfn.XLOOKUP($A1926&amp;$Q$3,Data[Index]&amp;Data[Valid Test, Can be used for conformity (Y/N)],Data[CH4 (mg/km)])</f>
        <v>#N/A</v>
      </c>
      <c r="N1926" s="126" t="e" cm="1">
        <f t="array" ref="N1926">_xlfn.XLOOKUP($A1926&amp;$Q$3,Data[Index]&amp;Data[Valid Test, Can be used for conformity (Y/N)],Data[N20 (mg/km)])</f>
        <v>#N/A</v>
      </c>
      <c r="O1926" s="129" t="e" cm="1">
        <f t="array" ref="O1926">_xlfn.XLOOKUP($A1926&amp;$Q$3,Data[Index]&amp;Data[Valid Test, Can be used for conformity (Y/N)],Data[l/100km])</f>
        <v>#N/A</v>
      </c>
      <c r="P1926" s="138" t="e">
        <f>_xlfn.XLOOKUP($A1926,Data[Index],Data[Comments])</f>
        <v>#N/A</v>
      </c>
    </row>
    <row r="1927" spans="1:16" x14ac:dyDescent="0.2">
      <c r="A1927" s="129"/>
      <c r="B1927" s="129"/>
      <c r="C1927" s="129" t="e" cm="1">
        <f t="array" ref="C1927">_xlfn.XLOOKUP($A1927&amp;$Q$3&amp;$R$3,Data[Index]&amp;Data[Valid Test, Can be used for conformity (Y/N)]&amp;Data[Cycle],Data[Test Name])</f>
        <v>#N/A</v>
      </c>
      <c r="D1927" s="167" t="e" cm="1">
        <f t="array" ref="D1927">_xlfn.XLOOKUP($A1927&amp;$Q$3&amp;$R$3,Data[Index]&amp;Data[Valid Test, Can be used for conformity (Y/N)]&amp;Data[Cycle],Data[Mileage (Miles)])</f>
        <v>#N/A</v>
      </c>
      <c r="E1927" s="130" t="e" cm="1">
        <f t="array" ref="E1927">_xlfn.XLOOKUP($A1927&amp;$Q$3&amp;$R$3,Data[Index]&amp;Data[Valid Test, Can be used for conformity (Y/N)]&amp;Data[Cycle],Data[Date])</f>
        <v>#N/A</v>
      </c>
      <c r="F1927" s="129" t="e" cm="1">
        <f t="array" ref="F1927">_xlfn.XLOOKUP($A1927&amp;$Q$3&amp;$R$3,Data[Index]&amp;Data[Valid Test, Can be used for conformity (Y/N)]&amp;Data[Cycle],Data[CO/km (mg)])</f>
        <v>#N/A</v>
      </c>
      <c r="G1927" s="129" t="e" cm="1">
        <f t="array" ref="G1927">_xlfn.XLOOKUP($A1927&amp;$Q$3,Data[Index]&amp;Data[Valid Test, Can be used for conformity (Y/N)],Data[CO2/km (g)])</f>
        <v>#N/A</v>
      </c>
      <c r="H1927" s="129" t="e" cm="1">
        <f t="array" ref="H1927">_xlfn.XLOOKUP($A1927&amp;$Q$3,Data[Index]&amp;Data[Valid Test, Can be used for conformity (Y/N)],Data[THC/km (mg)])</f>
        <v>#N/A</v>
      </c>
      <c r="I1927" s="129" t="e" cm="1">
        <f t="array" ref="I1927">_xlfn.XLOOKUP($A1927&amp;$Q$3,Data[Index]&amp;Data[Valid Test, Can be used for conformity (Y/N)],Data[NOx/km (mg)])</f>
        <v>#N/A</v>
      </c>
      <c r="J1927" s="129" t="e" cm="1">
        <f t="array" ref="J1927">_xlfn.XLOOKUP($A1927&amp;$Q$3,Data[Index]&amp;Data[Valid Test, Can be used for conformity (Y/N)],Data[THC + NOx/km (mg)])</f>
        <v>#N/A</v>
      </c>
      <c r="K1927" s="142" t="e" cm="1">
        <f t="array" ref="K1927">_xlfn.XLOOKUP($A1927&amp;$Q$3,Data[Index]&amp;Data[Valid Test, Can be used for conformity (Y/N)],Data[PN/km ('#)])</f>
        <v>#N/A</v>
      </c>
      <c r="L1927" s="129" t="e" cm="1">
        <f t="array" ref="L1927">_xlfn.XLOOKUP($A1927&amp;$Q$3,Data[Index]&amp;Data[Valid Test, Can be used for conformity (Y/N)],Data[PM/km (mg)])</f>
        <v>#N/A</v>
      </c>
      <c r="M1927" s="126" t="e" cm="1">
        <f t="array" ref="M1927">_xlfn.XLOOKUP($A1927&amp;$Q$3,Data[Index]&amp;Data[Valid Test, Can be used for conformity (Y/N)],Data[CH4 (mg/km)])</f>
        <v>#N/A</v>
      </c>
      <c r="N1927" s="126" t="e" cm="1">
        <f t="array" ref="N1927">_xlfn.XLOOKUP($A1927&amp;$Q$3,Data[Index]&amp;Data[Valid Test, Can be used for conformity (Y/N)],Data[N20 (mg/km)])</f>
        <v>#N/A</v>
      </c>
      <c r="O1927" s="129" t="e" cm="1">
        <f t="array" ref="O1927">_xlfn.XLOOKUP($A1927&amp;$Q$3,Data[Index]&amp;Data[Valid Test, Can be used for conformity (Y/N)],Data[l/100km])</f>
        <v>#N/A</v>
      </c>
      <c r="P1927" s="138" t="e">
        <f>_xlfn.XLOOKUP($A1927,Data[Index],Data[Comments])</f>
        <v>#N/A</v>
      </c>
    </row>
    <row r="1928" spans="1:16" x14ac:dyDescent="0.2">
      <c r="A1928" s="129"/>
      <c r="B1928" s="129"/>
      <c r="C1928" s="129" t="e" cm="1">
        <f t="array" ref="C1928">_xlfn.XLOOKUP($A1928&amp;$Q$3&amp;$R$3,Data[Index]&amp;Data[Valid Test, Can be used for conformity (Y/N)]&amp;Data[Cycle],Data[Test Name])</f>
        <v>#N/A</v>
      </c>
      <c r="D1928" s="167" t="e" cm="1">
        <f t="array" ref="D1928">_xlfn.XLOOKUP($A1928&amp;$Q$3&amp;$R$3,Data[Index]&amp;Data[Valid Test, Can be used for conformity (Y/N)]&amp;Data[Cycle],Data[Mileage (Miles)])</f>
        <v>#N/A</v>
      </c>
      <c r="E1928" s="130" t="e" cm="1">
        <f t="array" ref="E1928">_xlfn.XLOOKUP($A1928&amp;$Q$3&amp;$R$3,Data[Index]&amp;Data[Valid Test, Can be used for conformity (Y/N)]&amp;Data[Cycle],Data[Date])</f>
        <v>#N/A</v>
      </c>
      <c r="F1928" s="129" t="e" cm="1">
        <f t="array" ref="F1928">_xlfn.XLOOKUP($A1928&amp;$Q$3&amp;$R$3,Data[Index]&amp;Data[Valid Test, Can be used for conformity (Y/N)]&amp;Data[Cycle],Data[CO/km (mg)])</f>
        <v>#N/A</v>
      </c>
      <c r="G1928" s="129" t="e" cm="1">
        <f t="array" ref="G1928">_xlfn.XLOOKUP($A1928&amp;$Q$3,Data[Index]&amp;Data[Valid Test, Can be used for conformity (Y/N)],Data[CO2/km (g)])</f>
        <v>#N/A</v>
      </c>
      <c r="H1928" s="129" t="e" cm="1">
        <f t="array" ref="H1928">_xlfn.XLOOKUP($A1928&amp;$Q$3,Data[Index]&amp;Data[Valid Test, Can be used for conformity (Y/N)],Data[THC/km (mg)])</f>
        <v>#N/A</v>
      </c>
      <c r="I1928" s="129" t="e" cm="1">
        <f t="array" ref="I1928">_xlfn.XLOOKUP($A1928&amp;$Q$3,Data[Index]&amp;Data[Valid Test, Can be used for conformity (Y/N)],Data[NOx/km (mg)])</f>
        <v>#N/A</v>
      </c>
      <c r="J1928" s="129" t="e" cm="1">
        <f t="array" ref="J1928">_xlfn.XLOOKUP($A1928&amp;$Q$3,Data[Index]&amp;Data[Valid Test, Can be used for conformity (Y/N)],Data[THC + NOx/km (mg)])</f>
        <v>#N/A</v>
      </c>
      <c r="K1928" s="142" t="e" cm="1">
        <f t="array" ref="K1928">_xlfn.XLOOKUP($A1928&amp;$Q$3,Data[Index]&amp;Data[Valid Test, Can be used for conformity (Y/N)],Data[PN/km ('#)])</f>
        <v>#N/A</v>
      </c>
      <c r="L1928" s="129" t="e" cm="1">
        <f t="array" ref="L1928">_xlfn.XLOOKUP($A1928&amp;$Q$3,Data[Index]&amp;Data[Valid Test, Can be used for conformity (Y/N)],Data[PM/km (mg)])</f>
        <v>#N/A</v>
      </c>
      <c r="M1928" s="126" t="e" cm="1">
        <f t="array" ref="M1928">_xlfn.XLOOKUP($A1928&amp;$Q$3,Data[Index]&amp;Data[Valid Test, Can be used for conformity (Y/N)],Data[CH4 (mg/km)])</f>
        <v>#N/A</v>
      </c>
      <c r="N1928" s="126" t="e" cm="1">
        <f t="array" ref="N1928">_xlfn.XLOOKUP($A1928&amp;$Q$3,Data[Index]&amp;Data[Valid Test, Can be used for conformity (Y/N)],Data[N20 (mg/km)])</f>
        <v>#N/A</v>
      </c>
      <c r="O1928" s="129" t="e" cm="1">
        <f t="array" ref="O1928">_xlfn.XLOOKUP($A1928&amp;$Q$3,Data[Index]&amp;Data[Valid Test, Can be used for conformity (Y/N)],Data[l/100km])</f>
        <v>#N/A</v>
      </c>
      <c r="P1928" s="138" t="e">
        <f>_xlfn.XLOOKUP($A1928,Data[Index],Data[Comments])</f>
        <v>#N/A</v>
      </c>
    </row>
    <row r="1929" spans="1:16" x14ac:dyDescent="0.2">
      <c r="A1929" s="129"/>
      <c r="B1929" s="129"/>
      <c r="C1929" s="129" t="e" cm="1">
        <f t="array" ref="C1929">_xlfn.XLOOKUP($A1929&amp;$Q$3&amp;$R$3,Data[Index]&amp;Data[Valid Test, Can be used for conformity (Y/N)]&amp;Data[Cycle],Data[Test Name])</f>
        <v>#N/A</v>
      </c>
      <c r="D1929" s="167" t="e" cm="1">
        <f t="array" ref="D1929">_xlfn.XLOOKUP($A1929&amp;$Q$3&amp;$R$3,Data[Index]&amp;Data[Valid Test, Can be used for conformity (Y/N)]&amp;Data[Cycle],Data[Mileage (Miles)])</f>
        <v>#N/A</v>
      </c>
      <c r="E1929" s="130" t="e" cm="1">
        <f t="array" ref="E1929">_xlfn.XLOOKUP($A1929&amp;$Q$3&amp;$R$3,Data[Index]&amp;Data[Valid Test, Can be used for conformity (Y/N)]&amp;Data[Cycle],Data[Date])</f>
        <v>#N/A</v>
      </c>
      <c r="F1929" s="129" t="e" cm="1">
        <f t="array" ref="F1929">_xlfn.XLOOKUP($A1929&amp;$Q$3&amp;$R$3,Data[Index]&amp;Data[Valid Test, Can be used for conformity (Y/N)]&amp;Data[Cycle],Data[CO/km (mg)])</f>
        <v>#N/A</v>
      </c>
      <c r="G1929" s="129" t="e" cm="1">
        <f t="array" ref="G1929">_xlfn.XLOOKUP($A1929&amp;$Q$3,Data[Index]&amp;Data[Valid Test, Can be used for conformity (Y/N)],Data[CO2/km (g)])</f>
        <v>#N/A</v>
      </c>
      <c r="H1929" s="129" t="e" cm="1">
        <f t="array" ref="H1929">_xlfn.XLOOKUP($A1929&amp;$Q$3,Data[Index]&amp;Data[Valid Test, Can be used for conformity (Y/N)],Data[THC/km (mg)])</f>
        <v>#N/A</v>
      </c>
      <c r="I1929" s="129" t="e" cm="1">
        <f t="array" ref="I1929">_xlfn.XLOOKUP($A1929&amp;$Q$3,Data[Index]&amp;Data[Valid Test, Can be used for conformity (Y/N)],Data[NOx/km (mg)])</f>
        <v>#N/A</v>
      </c>
      <c r="J1929" s="129" t="e" cm="1">
        <f t="array" ref="J1929">_xlfn.XLOOKUP($A1929&amp;$Q$3,Data[Index]&amp;Data[Valid Test, Can be used for conformity (Y/N)],Data[THC + NOx/km (mg)])</f>
        <v>#N/A</v>
      </c>
      <c r="K1929" s="142" t="e" cm="1">
        <f t="array" ref="K1929">_xlfn.XLOOKUP($A1929&amp;$Q$3,Data[Index]&amp;Data[Valid Test, Can be used for conformity (Y/N)],Data[PN/km ('#)])</f>
        <v>#N/A</v>
      </c>
      <c r="L1929" s="129" t="e" cm="1">
        <f t="array" ref="L1929">_xlfn.XLOOKUP($A1929&amp;$Q$3,Data[Index]&amp;Data[Valid Test, Can be used for conformity (Y/N)],Data[PM/km (mg)])</f>
        <v>#N/A</v>
      </c>
      <c r="M1929" s="126" t="e" cm="1">
        <f t="array" ref="M1929">_xlfn.XLOOKUP($A1929&amp;$Q$3,Data[Index]&amp;Data[Valid Test, Can be used for conformity (Y/N)],Data[CH4 (mg/km)])</f>
        <v>#N/A</v>
      </c>
      <c r="N1929" s="126" t="e" cm="1">
        <f t="array" ref="N1929">_xlfn.XLOOKUP($A1929&amp;$Q$3,Data[Index]&amp;Data[Valid Test, Can be used for conformity (Y/N)],Data[N20 (mg/km)])</f>
        <v>#N/A</v>
      </c>
      <c r="O1929" s="129" t="e" cm="1">
        <f t="array" ref="O1929">_xlfn.XLOOKUP($A1929&amp;$Q$3,Data[Index]&amp;Data[Valid Test, Can be used for conformity (Y/N)],Data[l/100km])</f>
        <v>#N/A</v>
      </c>
      <c r="P1929" s="138">
        <f>_xlfn.XLOOKUP($A1929,Data[Index],Data[Comments])</f>
        <v>0</v>
      </c>
    </row>
    <row r="1930" spans="1:16" x14ac:dyDescent="0.2">
      <c r="A1930" s="129"/>
      <c r="B1930" s="129"/>
      <c r="C1930" s="129" t="e" cm="1">
        <f t="array" ref="C1930">_xlfn.XLOOKUP($A1930&amp;$Q$3&amp;$R$3,Data[Index]&amp;Data[Valid Test, Can be used for conformity (Y/N)]&amp;Data[Cycle],Data[Test Name])</f>
        <v>#N/A</v>
      </c>
      <c r="D1930" s="167" t="e" cm="1">
        <f t="array" ref="D1930">_xlfn.XLOOKUP($A1930&amp;$Q$3&amp;$R$3,Data[Index]&amp;Data[Valid Test, Can be used for conformity (Y/N)]&amp;Data[Cycle],Data[Mileage (Miles)])</f>
        <v>#N/A</v>
      </c>
      <c r="E1930" s="130" t="e" cm="1">
        <f t="array" ref="E1930">_xlfn.XLOOKUP($A1930&amp;$Q$3&amp;$R$3,Data[Index]&amp;Data[Valid Test, Can be used for conformity (Y/N)]&amp;Data[Cycle],Data[Date])</f>
        <v>#N/A</v>
      </c>
      <c r="F1930" s="129" t="e" cm="1">
        <f t="array" ref="F1930">_xlfn.XLOOKUP($A1930&amp;$Q$3&amp;$R$3,Data[Index]&amp;Data[Valid Test, Can be used for conformity (Y/N)]&amp;Data[Cycle],Data[CO/km (mg)])</f>
        <v>#N/A</v>
      </c>
      <c r="G1930" s="129" t="e" cm="1">
        <f t="array" ref="G1930">_xlfn.XLOOKUP($A1930&amp;$Q$3,Data[Index]&amp;Data[Valid Test, Can be used for conformity (Y/N)],Data[CO2/km (g)])</f>
        <v>#N/A</v>
      </c>
      <c r="H1930" s="129" t="e" cm="1">
        <f t="array" ref="H1930">_xlfn.XLOOKUP($A1930&amp;$Q$3,Data[Index]&amp;Data[Valid Test, Can be used for conformity (Y/N)],Data[THC/km (mg)])</f>
        <v>#N/A</v>
      </c>
      <c r="I1930" s="129" t="e" cm="1">
        <f t="array" ref="I1930">_xlfn.XLOOKUP($A1930&amp;$Q$3,Data[Index]&amp;Data[Valid Test, Can be used for conformity (Y/N)],Data[NOx/km (mg)])</f>
        <v>#N/A</v>
      </c>
      <c r="J1930" s="129" t="e" cm="1">
        <f t="array" ref="J1930">_xlfn.XLOOKUP($A1930&amp;$Q$3,Data[Index]&amp;Data[Valid Test, Can be used for conformity (Y/N)],Data[THC + NOx/km (mg)])</f>
        <v>#N/A</v>
      </c>
      <c r="K1930" s="142" t="e" cm="1">
        <f t="array" ref="K1930">_xlfn.XLOOKUP($A1930&amp;$Q$3,Data[Index]&amp;Data[Valid Test, Can be used for conformity (Y/N)],Data[PN/km ('#)])</f>
        <v>#N/A</v>
      </c>
      <c r="L1930" s="129" t="e" cm="1">
        <f t="array" ref="L1930">_xlfn.XLOOKUP($A1930&amp;$Q$3,Data[Index]&amp;Data[Valid Test, Can be used for conformity (Y/N)],Data[PM/km (mg)])</f>
        <v>#N/A</v>
      </c>
      <c r="M1930" s="126" t="e" cm="1">
        <f t="array" ref="M1930">_xlfn.XLOOKUP($A1930&amp;$Q$3,Data[Index]&amp;Data[Valid Test, Can be used for conformity (Y/N)],Data[CH4 (mg/km)])</f>
        <v>#N/A</v>
      </c>
      <c r="N1930" s="126" t="e" cm="1">
        <f t="array" ref="N1930">_xlfn.XLOOKUP($A1930&amp;$Q$3,Data[Index]&amp;Data[Valid Test, Can be used for conformity (Y/N)],Data[N20 (mg/km)])</f>
        <v>#N/A</v>
      </c>
      <c r="O1930" s="129" t="e" cm="1">
        <f t="array" ref="O1930">_xlfn.XLOOKUP($A1930&amp;$Q$3,Data[Index]&amp;Data[Valid Test, Can be used for conformity (Y/N)],Data[l/100km])</f>
        <v>#N/A</v>
      </c>
      <c r="P1930" s="138">
        <f>_xlfn.XLOOKUP($A1930,Data[Index],Data[Comments])</f>
        <v>0</v>
      </c>
    </row>
    <row r="1931" spans="1:16" x14ac:dyDescent="0.2">
      <c r="A1931" s="129"/>
      <c r="B1931" s="129"/>
      <c r="C1931" s="129" t="e" cm="1">
        <f t="array" ref="C1931">_xlfn.XLOOKUP($A1931&amp;$Q$3&amp;$R$3,Data[Index]&amp;Data[Valid Test, Can be used for conformity (Y/N)]&amp;Data[Cycle],Data[Test Name])</f>
        <v>#N/A</v>
      </c>
      <c r="D1931" s="167" t="e" cm="1">
        <f t="array" ref="D1931">_xlfn.XLOOKUP($A1931&amp;$Q$3&amp;$R$3,Data[Index]&amp;Data[Valid Test, Can be used for conformity (Y/N)]&amp;Data[Cycle],Data[Mileage (Miles)])</f>
        <v>#N/A</v>
      </c>
      <c r="E1931" s="130" t="e" cm="1">
        <f t="array" ref="E1931">_xlfn.XLOOKUP($A1931&amp;$Q$3&amp;$R$3,Data[Index]&amp;Data[Valid Test, Can be used for conformity (Y/N)]&amp;Data[Cycle],Data[Date])</f>
        <v>#N/A</v>
      </c>
      <c r="F1931" s="129" t="e" cm="1">
        <f t="array" ref="F1931">_xlfn.XLOOKUP($A1931&amp;$Q$3&amp;$R$3,Data[Index]&amp;Data[Valid Test, Can be used for conformity (Y/N)]&amp;Data[Cycle],Data[CO/km (mg)])</f>
        <v>#N/A</v>
      </c>
      <c r="G1931" s="129" t="e" cm="1">
        <f t="array" ref="G1931">_xlfn.XLOOKUP($A1931&amp;$Q$3,Data[Index]&amp;Data[Valid Test, Can be used for conformity (Y/N)],Data[CO2/km (g)])</f>
        <v>#N/A</v>
      </c>
      <c r="H1931" s="129" t="e" cm="1">
        <f t="array" ref="H1931">_xlfn.XLOOKUP($A1931&amp;$Q$3,Data[Index]&amp;Data[Valid Test, Can be used for conformity (Y/N)],Data[THC/km (mg)])</f>
        <v>#N/A</v>
      </c>
      <c r="I1931" s="129" t="e" cm="1">
        <f t="array" ref="I1931">_xlfn.XLOOKUP($A1931&amp;$Q$3,Data[Index]&amp;Data[Valid Test, Can be used for conformity (Y/N)],Data[NOx/km (mg)])</f>
        <v>#N/A</v>
      </c>
      <c r="J1931" s="129" t="e" cm="1">
        <f t="array" ref="J1931">_xlfn.XLOOKUP($A1931&amp;$Q$3,Data[Index]&amp;Data[Valid Test, Can be used for conformity (Y/N)],Data[THC + NOx/km (mg)])</f>
        <v>#N/A</v>
      </c>
      <c r="K1931" s="142" t="e" cm="1">
        <f t="array" ref="K1931">_xlfn.XLOOKUP($A1931&amp;$Q$3,Data[Index]&amp;Data[Valid Test, Can be used for conformity (Y/N)],Data[PN/km ('#)])</f>
        <v>#N/A</v>
      </c>
      <c r="L1931" s="129" t="e" cm="1">
        <f t="array" ref="L1931">_xlfn.XLOOKUP($A1931&amp;$Q$3,Data[Index]&amp;Data[Valid Test, Can be used for conformity (Y/N)],Data[PM/km (mg)])</f>
        <v>#N/A</v>
      </c>
      <c r="M1931" s="126" t="e" cm="1">
        <f t="array" ref="M1931">_xlfn.XLOOKUP($A1931&amp;$Q$3,Data[Index]&amp;Data[Valid Test, Can be used for conformity (Y/N)],Data[CH4 (mg/km)])</f>
        <v>#N/A</v>
      </c>
      <c r="N1931" s="126" t="e" cm="1">
        <f t="array" ref="N1931">_xlfn.XLOOKUP($A1931&amp;$Q$3,Data[Index]&amp;Data[Valid Test, Can be used for conformity (Y/N)],Data[N20 (mg/km)])</f>
        <v>#N/A</v>
      </c>
      <c r="O1931" s="129" t="e" cm="1">
        <f t="array" ref="O1931">_xlfn.XLOOKUP($A1931&amp;$Q$3,Data[Index]&amp;Data[Valid Test, Can be used for conformity (Y/N)],Data[l/100km])</f>
        <v>#N/A</v>
      </c>
      <c r="P1931" s="138" t="e">
        <f>_xlfn.XLOOKUP($A1931,Data[Index],Data[Comments])</f>
        <v>#N/A</v>
      </c>
    </row>
    <row r="1932" spans="1:16" x14ac:dyDescent="0.2">
      <c r="A1932" s="129"/>
      <c r="B1932" s="129"/>
      <c r="C1932" s="129" t="e" cm="1">
        <f t="array" ref="C1932">_xlfn.XLOOKUP($A1932&amp;$Q$3&amp;$R$3,Data[Index]&amp;Data[Valid Test, Can be used for conformity (Y/N)]&amp;Data[Cycle],Data[Test Name])</f>
        <v>#N/A</v>
      </c>
      <c r="D1932" s="167" t="e" cm="1">
        <f t="array" ref="D1932">_xlfn.XLOOKUP($A1932&amp;$Q$3&amp;$R$3,Data[Index]&amp;Data[Valid Test, Can be used for conformity (Y/N)]&amp;Data[Cycle],Data[Mileage (Miles)])</f>
        <v>#N/A</v>
      </c>
      <c r="E1932" s="130" t="e" cm="1">
        <f t="array" ref="E1932">_xlfn.XLOOKUP($A1932&amp;$Q$3&amp;$R$3,Data[Index]&amp;Data[Valid Test, Can be used for conformity (Y/N)]&amp;Data[Cycle],Data[Date])</f>
        <v>#N/A</v>
      </c>
      <c r="F1932" s="129" t="e" cm="1">
        <f t="array" ref="F1932">_xlfn.XLOOKUP($A1932&amp;$Q$3&amp;$R$3,Data[Index]&amp;Data[Valid Test, Can be used for conformity (Y/N)]&amp;Data[Cycle],Data[CO/km (mg)])</f>
        <v>#N/A</v>
      </c>
      <c r="G1932" s="129" t="e" cm="1">
        <f t="array" ref="G1932">_xlfn.XLOOKUP($A1932&amp;$Q$3,Data[Index]&amp;Data[Valid Test, Can be used for conformity (Y/N)],Data[CO2/km (g)])</f>
        <v>#N/A</v>
      </c>
      <c r="H1932" s="129" t="e" cm="1">
        <f t="array" ref="H1932">_xlfn.XLOOKUP($A1932&amp;$Q$3,Data[Index]&amp;Data[Valid Test, Can be used for conformity (Y/N)],Data[THC/km (mg)])</f>
        <v>#N/A</v>
      </c>
      <c r="I1932" s="129" t="e" cm="1">
        <f t="array" ref="I1932">_xlfn.XLOOKUP($A1932&amp;$Q$3,Data[Index]&amp;Data[Valid Test, Can be used for conformity (Y/N)],Data[NOx/km (mg)])</f>
        <v>#N/A</v>
      </c>
      <c r="J1932" s="129" t="e" cm="1">
        <f t="array" ref="J1932">_xlfn.XLOOKUP($A1932&amp;$Q$3,Data[Index]&amp;Data[Valid Test, Can be used for conformity (Y/N)],Data[THC + NOx/km (mg)])</f>
        <v>#N/A</v>
      </c>
      <c r="K1932" s="142" t="e" cm="1">
        <f t="array" ref="K1932">_xlfn.XLOOKUP($A1932&amp;$Q$3,Data[Index]&amp;Data[Valid Test, Can be used for conformity (Y/N)],Data[PN/km ('#)])</f>
        <v>#N/A</v>
      </c>
      <c r="L1932" s="129" t="e" cm="1">
        <f t="array" ref="L1932">_xlfn.XLOOKUP($A1932&amp;$Q$3,Data[Index]&amp;Data[Valid Test, Can be used for conformity (Y/N)],Data[PM/km (mg)])</f>
        <v>#N/A</v>
      </c>
      <c r="M1932" s="126" t="e" cm="1">
        <f t="array" ref="M1932">_xlfn.XLOOKUP($A1932&amp;$Q$3,Data[Index]&amp;Data[Valid Test, Can be used for conformity (Y/N)],Data[CH4 (mg/km)])</f>
        <v>#N/A</v>
      </c>
      <c r="N1932" s="126" t="e" cm="1">
        <f t="array" ref="N1932">_xlfn.XLOOKUP($A1932&amp;$Q$3,Data[Index]&amp;Data[Valid Test, Can be used for conformity (Y/N)],Data[N20 (mg/km)])</f>
        <v>#N/A</v>
      </c>
      <c r="O1932" s="129" t="e" cm="1">
        <f t="array" ref="O1932">_xlfn.XLOOKUP($A1932&amp;$Q$3,Data[Index]&amp;Data[Valid Test, Can be used for conformity (Y/N)],Data[l/100km])</f>
        <v>#N/A</v>
      </c>
      <c r="P1932" s="138">
        <f>_xlfn.XLOOKUP($A1932,Data[Index],Data[Comments])</f>
        <v>0</v>
      </c>
    </row>
    <row r="1933" spans="1:16" x14ac:dyDescent="0.2">
      <c r="A1933" s="129"/>
      <c r="B1933" s="129"/>
      <c r="C1933" s="129" t="e" cm="1">
        <f t="array" ref="C1933">_xlfn.XLOOKUP($A1933&amp;$Q$3&amp;$R$3,Data[Index]&amp;Data[Valid Test, Can be used for conformity (Y/N)]&amp;Data[Cycle],Data[Test Name])</f>
        <v>#N/A</v>
      </c>
      <c r="D1933" s="167" t="e" cm="1">
        <f t="array" ref="D1933">_xlfn.XLOOKUP($A1933&amp;$Q$3&amp;$R$3,Data[Index]&amp;Data[Valid Test, Can be used for conformity (Y/N)]&amp;Data[Cycle],Data[Mileage (Miles)])</f>
        <v>#N/A</v>
      </c>
      <c r="E1933" s="130" t="e" cm="1">
        <f t="array" ref="E1933">_xlfn.XLOOKUP($A1933&amp;$Q$3&amp;$R$3,Data[Index]&amp;Data[Valid Test, Can be used for conformity (Y/N)]&amp;Data[Cycle],Data[Date])</f>
        <v>#N/A</v>
      </c>
      <c r="F1933" s="129" t="e" cm="1">
        <f t="array" ref="F1933">_xlfn.XLOOKUP($A1933&amp;$Q$3&amp;$R$3,Data[Index]&amp;Data[Valid Test, Can be used for conformity (Y/N)]&amp;Data[Cycle],Data[CO/km (mg)])</f>
        <v>#N/A</v>
      </c>
      <c r="G1933" s="129" t="e" cm="1">
        <f t="array" ref="G1933">_xlfn.XLOOKUP($A1933&amp;$Q$3,Data[Index]&amp;Data[Valid Test, Can be used for conformity (Y/N)],Data[CO2/km (g)])</f>
        <v>#N/A</v>
      </c>
      <c r="H1933" s="129" t="e" cm="1">
        <f t="array" ref="H1933">_xlfn.XLOOKUP($A1933&amp;$Q$3,Data[Index]&amp;Data[Valid Test, Can be used for conformity (Y/N)],Data[THC/km (mg)])</f>
        <v>#N/A</v>
      </c>
      <c r="I1933" s="129" t="e" cm="1">
        <f t="array" ref="I1933">_xlfn.XLOOKUP($A1933&amp;$Q$3,Data[Index]&amp;Data[Valid Test, Can be used for conformity (Y/N)],Data[NOx/km (mg)])</f>
        <v>#N/A</v>
      </c>
      <c r="J1933" s="129" t="e" cm="1">
        <f t="array" ref="J1933">_xlfn.XLOOKUP($A1933&amp;$Q$3,Data[Index]&amp;Data[Valid Test, Can be used for conformity (Y/N)],Data[THC + NOx/km (mg)])</f>
        <v>#N/A</v>
      </c>
      <c r="K1933" s="142" t="e" cm="1">
        <f t="array" ref="K1933">_xlfn.XLOOKUP($A1933&amp;$Q$3,Data[Index]&amp;Data[Valid Test, Can be used for conformity (Y/N)],Data[PN/km ('#)])</f>
        <v>#N/A</v>
      </c>
      <c r="L1933" s="129" t="e" cm="1">
        <f t="array" ref="L1933">_xlfn.XLOOKUP($A1933&amp;$Q$3,Data[Index]&amp;Data[Valid Test, Can be used for conformity (Y/N)],Data[PM/km (mg)])</f>
        <v>#N/A</v>
      </c>
      <c r="M1933" s="126" t="e" cm="1">
        <f t="array" ref="M1933">_xlfn.XLOOKUP($A1933&amp;$Q$3,Data[Index]&amp;Data[Valid Test, Can be used for conformity (Y/N)],Data[CH4 (mg/km)])</f>
        <v>#N/A</v>
      </c>
      <c r="N1933" s="126" t="e" cm="1">
        <f t="array" ref="N1933">_xlfn.XLOOKUP($A1933&amp;$Q$3,Data[Index]&amp;Data[Valid Test, Can be used for conformity (Y/N)],Data[N20 (mg/km)])</f>
        <v>#N/A</v>
      </c>
      <c r="O1933" s="129" t="e" cm="1">
        <f t="array" ref="O1933">_xlfn.XLOOKUP($A1933&amp;$Q$3,Data[Index]&amp;Data[Valid Test, Can be used for conformity (Y/N)],Data[l/100km])</f>
        <v>#N/A</v>
      </c>
      <c r="P1933" s="138">
        <f>_xlfn.XLOOKUP($A1933,Data[Index],Data[Comments])</f>
        <v>0</v>
      </c>
    </row>
    <row r="1934" spans="1:16" x14ac:dyDescent="0.2">
      <c r="A1934" s="129"/>
      <c r="B1934" s="129"/>
      <c r="C1934" s="129" t="e" cm="1">
        <f t="array" ref="C1934">_xlfn.XLOOKUP($A1934&amp;$Q$3&amp;$R$3,Data[Index]&amp;Data[Valid Test, Can be used for conformity (Y/N)]&amp;Data[Cycle],Data[Test Name])</f>
        <v>#N/A</v>
      </c>
      <c r="D1934" s="167" t="e" cm="1">
        <f t="array" ref="D1934">_xlfn.XLOOKUP($A1934&amp;$Q$3&amp;$R$3,Data[Index]&amp;Data[Valid Test, Can be used for conformity (Y/N)]&amp;Data[Cycle],Data[Mileage (Miles)])</f>
        <v>#N/A</v>
      </c>
      <c r="E1934" s="130" t="e" cm="1">
        <f t="array" ref="E1934">_xlfn.XLOOKUP($A1934&amp;$Q$3&amp;$R$3,Data[Index]&amp;Data[Valid Test, Can be used for conformity (Y/N)]&amp;Data[Cycle],Data[Date])</f>
        <v>#N/A</v>
      </c>
      <c r="F1934" s="129" t="e" cm="1">
        <f t="array" ref="F1934">_xlfn.XLOOKUP($A1934&amp;$Q$3&amp;$R$3,Data[Index]&amp;Data[Valid Test, Can be used for conformity (Y/N)]&amp;Data[Cycle],Data[CO/km (mg)])</f>
        <v>#N/A</v>
      </c>
      <c r="G1934" s="129" t="e" cm="1">
        <f t="array" ref="G1934">_xlfn.XLOOKUP($A1934&amp;$Q$3,Data[Index]&amp;Data[Valid Test, Can be used for conformity (Y/N)],Data[CO2/km (g)])</f>
        <v>#N/A</v>
      </c>
      <c r="H1934" s="129" t="e" cm="1">
        <f t="array" ref="H1934">_xlfn.XLOOKUP($A1934&amp;$Q$3,Data[Index]&amp;Data[Valid Test, Can be used for conformity (Y/N)],Data[THC/km (mg)])</f>
        <v>#N/A</v>
      </c>
      <c r="I1934" s="129" t="e" cm="1">
        <f t="array" ref="I1934">_xlfn.XLOOKUP($A1934&amp;$Q$3,Data[Index]&amp;Data[Valid Test, Can be used for conformity (Y/N)],Data[NOx/km (mg)])</f>
        <v>#N/A</v>
      </c>
      <c r="J1934" s="129" t="e" cm="1">
        <f t="array" ref="J1934">_xlfn.XLOOKUP($A1934&amp;$Q$3,Data[Index]&amp;Data[Valid Test, Can be used for conformity (Y/N)],Data[THC + NOx/km (mg)])</f>
        <v>#N/A</v>
      </c>
      <c r="K1934" s="142" t="e" cm="1">
        <f t="array" ref="K1934">_xlfn.XLOOKUP($A1934&amp;$Q$3,Data[Index]&amp;Data[Valid Test, Can be used for conformity (Y/N)],Data[PN/km ('#)])</f>
        <v>#N/A</v>
      </c>
      <c r="L1934" s="129" t="e" cm="1">
        <f t="array" ref="L1934">_xlfn.XLOOKUP($A1934&amp;$Q$3,Data[Index]&amp;Data[Valid Test, Can be used for conformity (Y/N)],Data[PM/km (mg)])</f>
        <v>#N/A</v>
      </c>
      <c r="M1934" s="126" t="e" cm="1">
        <f t="array" ref="M1934">_xlfn.XLOOKUP($A1934&amp;$Q$3,Data[Index]&amp;Data[Valid Test, Can be used for conformity (Y/N)],Data[CH4 (mg/km)])</f>
        <v>#N/A</v>
      </c>
      <c r="N1934" s="126" t="e" cm="1">
        <f t="array" ref="N1934">_xlfn.XLOOKUP($A1934&amp;$Q$3,Data[Index]&amp;Data[Valid Test, Can be used for conformity (Y/N)],Data[N20 (mg/km)])</f>
        <v>#N/A</v>
      </c>
      <c r="O1934" s="129" t="e" cm="1">
        <f t="array" ref="O1934">_xlfn.XLOOKUP($A1934&amp;$Q$3,Data[Index]&amp;Data[Valid Test, Can be used for conformity (Y/N)],Data[l/100km])</f>
        <v>#N/A</v>
      </c>
      <c r="P1934" s="138" t="e">
        <f>_xlfn.XLOOKUP($A1934,Data[Index],Data[Comments])</f>
        <v>#N/A</v>
      </c>
    </row>
    <row r="1935" spans="1:16" x14ac:dyDescent="0.2">
      <c r="A1935" s="129"/>
      <c r="B1935" s="129"/>
      <c r="C1935" s="129" t="e" cm="1">
        <f t="array" ref="C1935">_xlfn.XLOOKUP($A1935&amp;$Q$3&amp;$R$3,Data[Index]&amp;Data[Valid Test, Can be used for conformity (Y/N)]&amp;Data[Cycle],Data[Test Name])</f>
        <v>#N/A</v>
      </c>
      <c r="D1935" s="167" t="e" cm="1">
        <f t="array" ref="D1935">_xlfn.XLOOKUP($A1935&amp;$Q$3&amp;$R$3,Data[Index]&amp;Data[Valid Test, Can be used for conformity (Y/N)]&amp;Data[Cycle],Data[Mileage (Miles)])</f>
        <v>#N/A</v>
      </c>
      <c r="E1935" s="130" t="e" cm="1">
        <f t="array" ref="E1935">_xlfn.XLOOKUP($A1935&amp;$Q$3&amp;$R$3,Data[Index]&amp;Data[Valid Test, Can be used for conformity (Y/N)]&amp;Data[Cycle],Data[Date])</f>
        <v>#N/A</v>
      </c>
      <c r="F1935" s="129" t="e" cm="1">
        <f t="array" ref="F1935">_xlfn.XLOOKUP($A1935&amp;$Q$3&amp;$R$3,Data[Index]&amp;Data[Valid Test, Can be used for conformity (Y/N)]&amp;Data[Cycle],Data[CO/km (mg)])</f>
        <v>#N/A</v>
      </c>
      <c r="G1935" s="129" t="e" cm="1">
        <f t="array" ref="G1935">_xlfn.XLOOKUP($A1935&amp;$Q$3,Data[Index]&amp;Data[Valid Test, Can be used for conformity (Y/N)],Data[CO2/km (g)])</f>
        <v>#N/A</v>
      </c>
      <c r="H1935" s="129" t="e" cm="1">
        <f t="array" ref="H1935">_xlfn.XLOOKUP($A1935&amp;$Q$3,Data[Index]&amp;Data[Valid Test, Can be used for conformity (Y/N)],Data[THC/km (mg)])</f>
        <v>#N/A</v>
      </c>
      <c r="I1935" s="129" t="e" cm="1">
        <f t="array" ref="I1935">_xlfn.XLOOKUP($A1935&amp;$Q$3,Data[Index]&amp;Data[Valid Test, Can be used for conformity (Y/N)],Data[NOx/km (mg)])</f>
        <v>#N/A</v>
      </c>
      <c r="J1935" s="129" t="e" cm="1">
        <f t="array" ref="J1935">_xlfn.XLOOKUP($A1935&amp;$Q$3,Data[Index]&amp;Data[Valid Test, Can be used for conformity (Y/N)],Data[THC + NOx/km (mg)])</f>
        <v>#N/A</v>
      </c>
      <c r="K1935" s="142" t="e" cm="1">
        <f t="array" ref="K1935">_xlfn.XLOOKUP($A1935&amp;$Q$3,Data[Index]&amp;Data[Valid Test, Can be used for conformity (Y/N)],Data[PN/km ('#)])</f>
        <v>#N/A</v>
      </c>
      <c r="L1935" s="129" t="e" cm="1">
        <f t="array" ref="L1935">_xlfn.XLOOKUP($A1935&amp;$Q$3,Data[Index]&amp;Data[Valid Test, Can be used for conformity (Y/N)],Data[PM/km (mg)])</f>
        <v>#N/A</v>
      </c>
      <c r="M1935" s="126" t="e" cm="1">
        <f t="array" ref="M1935">_xlfn.XLOOKUP($A1935&amp;$Q$3,Data[Index]&amp;Data[Valid Test, Can be used for conformity (Y/N)],Data[CH4 (mg/km)])</f>
        <v>#N/A</v>
      </c>
      <c r="N1935" s="126" t="e" cm="1">
        <f t="array" ref="N1935">_xlfn.XLOOKUP($A1935&amp;$Q$3,Data[Index]&amp;Data[Valid Test, Can be used for conformity (Y/N)],Data[N20 (mg/km)])</f>
        <v>#N/A</v>
      </c>
      <c r="O1935" s="129" t="e" cm="1">
        <f t="array" ref="O1935">_xlfn.XLOOKUP($A1935&amp;$Q$3,Data[Index]&amp;Data[Valid Test, Can be used for conformity (Y/N)],Data[l/100km])</f>
        <v>#N/A</v>
      </c>
      <c r="P1935" s="138" t="e">
        <f>_xlfn.XLOOKUP($A1935,Data[Index],Data[Comments])</f>
        <v>#N/A</v>
      </c>
    </row>
    <row r="1936" spans="1:16" x14ac:dyDescent="0.2">
      <c r="A1936" s="129"/>
      <c r="B1936" s="129"/>
      <c r="C1936" s="129" t="e" cm="1">
        <f t="array" ref="C1936">_xlfn.XLOOKUP($A1936&amp;$Q$3&amp;$R$3,Data[Index]&amp;Data[Valid Test, Can be used for conformity (Y/N)]&amp;Data[Cycle],Data[Test Name])</f>
        <v>#N/A</v>
      </c>
      <c r="D1936" s="167" t="e" cm="1">
        <f t="array" ref="D1936">_xlfn.XLOOKUP($A1936&amp;$Q$3&amp;$R$3,Data[Index]&amp;Data[Valid Test, Can be used for conformity (Y/N)]&amp;Data[Cycle],Data[Mileage (Miles)])</f>
        <v>#N/A</v>
      </c>
      <c r="E1936" s="130" t="e" cm="1">
        <f t="array" ref="E1936">_xlfn.XLOOKUP($A1936&amp;$Q$3&amp;$R$3,Data[Index]&amp;Data[Valid Test, Can be used for conformity (Y/N)]&amp;Data[Cycle],Data[Date])</f>
        <v>#N/A</v>
      </c>
      <c r="F1936" s="129" t="e" cm="1">
        <f t="array" ref="F1936">_xlfn.XLOOKUP($A1936&amp;$Q$3&amp;$R$3,Data[Index]&amp;Data[Valid Test, Can be used for conformity (Y/N)]&amp;Data[Cycle],Data[CO/km (mg)])</f>
        <v>#N/A</v>
      </c>
      <c r="G1936" s="129" t="e" cm="1">
        <f t="array" ref="G1936">_xlfn.XLOOKUP($A1936&amp;$Q$3,Data[Index]&amp;Data[Valid Test, Can be used for conformity (Y/N)],Data[CO2/km (g)])</f>
        <v>#N/A</v>
      </c>
      <c r="H1936" s="129" t="e" cm="1">
        <f t="array" ref="H1936">_xlfn.XLOOKUP($A1936&amp;$Q$3,Data[Index]&amp;Data[Valid Test, Can be used for conformity (Y/N)],Data[THC/km (mg)])</f>
        <v>#N/A</v>
      </c>
      <c r="I1936" s="129" t="e" cm="1">
        <f t="array" ref="I1936">_xlfn.XLOOKUP($A1936&amp;$Q$3,Data[Index]&amp;Data[Valid Test, Can be used for conformity (Y/N)],Data[NOx/km (mg)])</f>
        <v>#N/A</v>
      </c>
      <c r="J1936" s="129" t="e" cm="1">
        <f t="array" ref="J1936">_xlfn.XLOOKUP($A1936&amp;$Q$3,Data[Index]&amp;Data[Valid Test, Can be used for conformity (Y/N)],Data[THC + NOx/km (mg)])</f>
        <v>#N/A</v>
      </c>
      <c r="K1936" s="142" t="e" cm="1">
        <f t="array" ref="K1936">_xlfn.XLOOKUP($A1936&amp;$Q$3,Data[Index]&amp;Data[Valid Test, Can be used for conformity (Y/N)],Data[PN/km ('#)])</f>
        <v>#N/A</v>
      </c>
      <c r="L1936" s="129" t="e" cm="1">
        <f t="array" ref="L1936">_xlfn.XLOOKUP($A1936&amp;$Q$3,Data[Index]&amp;Data[Valid Test, Can be used for conformity (Y/N)],Data[PM/km (mg)])</f>
        <v>#N/A</v>
      </c>
      <c r="M1936" s="126" t="e" cm="1">
        <f t="array" ref="M1936">_xlfn.XLOOKUP($A1936&amp;$Q$3,Data[Index]&amp;Data[Valid Test, Can be used for conformity (Y/N)],Data[CH4 (mg/km)])</f>
        <v>#N/A</v>
      </c>
      <c r="N1936" s="126" t="e" cm="1">
        <f t="array" ref="N1936">_xlfn.XLOOKUP($A1936&amp;$Q$3,Data[Index]&amp;Data[Valid Test, Can be used for conformity (Y/N)],Data[N20 (mg/km)])</f>
        <v>#N/A</v>
      </c>
      <c r="O1936" s="129" t="e" cm="1">
        <f t="array" ref="O1936">_xlfn.XLOOKUP($A1936&amp;$Q$3,Data[Index]&amp;Data[Valid Test, Can be used for conformity (Y/N)],Data[l/100km])</f>
        <v>#N/A</v>
      </c>
      <c r="P1936" s="138" t="e">
        <f>_xlfn.XLOOKUP($A1936,Data[Index],Data[Comments])</f>
        <v>#N/A</v>
      </c>
    </row>
    <row r="1937" spans="1:16" x14ac:dyDescent="0.2">
      <c r="A1937" s="129"/>
      <c r="B1937" s="129"/>
      <c r="C1937" s="129" t="e" cm="1">
        <f t="array" ref="C1937">_xlfn.XLOOKUP($A1937&amp;$Q$3&amp;$R$3,Data[Index]&amp;Data[Valid Test, Can be used for conformity (Y/N)]&amp;Data[Cycle],Data[Test Name])</f>
        <v>#N/A</v>
      </c>
      <c r="D1937" s="167" t="e" cm="1">
        <f t="array" ref="D1937">_xlfn.XLOOKUP($A1937&amp;$Q$3&amp;$R$3,Data[Index]&amp;Data[Valid Test, Can be used for conformity (Y/N)]&amp;Data[Cycle],Data[Mileage (Miles)])</f>
        <v>#N/A</v>
      </c>
      <c r="E1937" s="130" t="e" cm="1">
        <f t="array" ref="E1937">_xlfn.XLOOKUP($A1937&amp;$Q$3&amp;$R$3,Data[Index]&amp;Data[Valid Test, Can be used for conformity (Y/N)]&amp;Data[Cycle],Data[Date])</f>
        <v>#N/A</v>
      </c>
      <c r="F1937" s="129" t="e" cm="1">
        <f t="array" ref="F1937">_xlfn.XLOOKUP($A1937&amp;$Q$3&amp;$R$3,Data[Index]&amp;Data[Valid Test, Can be used for conformity (Y/N)]&amp;Data[Cycle],Data[CO/km (mg)])</f>
        <v>#N/A</v>
      </c>
      <c r="G1937" s="129" t="e" cm="1">
        <f t="array" ref="G1937">_xlfn.XLOOKUP($A1937&amp;$Q$3,Data[Index]&amp;Data[Valid Test, Can be used for conformity (Y/N)],Data[CO2/km (g)])</f>
        <v>#N/A</v>
      </c>
      <c r="H1937" s="129" t="e" cm="1">
        <f t="array" ref="H1937">_xlfn.XLOOKUP($A1937&amp;$Q$3,Data[Index]&amp;Data[Valid Test, Can be used for conformity (Y/N)],Data[THC/km (mg)])</f>
        <v>#N/A</v>
      </c>
      <c r="I1937" s="129" t="e" cm="1">
        <f t="array" ref="I1937">_xlfn.XLOOKUP($A1937&amp;$Q$3,Data[Index]&amp;Data[Valid Test, Can be used for conformity (Y/N)],Data[NOx/km (mg)])</f>
        <v>#N/A</v>
      </c>
      <c r="J1937" s="129" t="e" cm="1">
        <f t="array" ref="J1937">_xlfn.XLOOKUP($A1937&amp;$Q$3,Data[Index]&amp;Data[Valid Test, Can be used for conformity (Y/N)],Data[THC + NOx/km (mg)])</f>
        <v>#N/A</v>
      </c>
      <c r="K1937" s="142" t="e" cm="1">
        <f t="array" ref="K1937">_xlfn.XLOOKUP($A1937&amp;$Q$3,Data[Index]&amp;Data[Valid Test, Can be used for conformity (Y/N)],Data[PN/km ('#)])</f>
        <v>#N/A</v>
      </c>
      <c r="L1937" s="129" t="e" cm="1">
        <f t="array" ref="L1937">_xlfn.XLOOKUP($A1937&amp;$Q$3,Data[Index]&amp;Data[Valid Test, Can be used for conformity (Y/N)],Data[PM/km (mg)])</f>
        <v>#N/A</v>
      </c>
      <c r="M1937" s="126" t="e" cm="1">
        <f t="array" ref="M1937">_xlfn.XLOOKUP($A1937&amp;$Q$3,Data[Index]&amp;Data[Valid Test, Can be used for conformity (Y/N)],Data[CH4 (mg/km)])</f>
        <v>#N/A</v>
      </c>
      <c r="N1937" s="126" t="e" cm="1">
        <f t="array" ref="N1937">_xlfn.XLOOKUP($A1937&amp;$Q$3,Data[Index]&amp;Data[Valid Test, Can be used for conformity (Y/N)],Data[N20 (mg/km)])</f>
        <v>#N/A</v>
      </c>
      <c r="O1937" s="129" t="e" cm="1">
        <f t="array" ref="O1937">_xlfn.XLOOKUP($A1937&amp;$Q$3,Data[Index]&amp;Data[Valid Test, Can be used for conformity (Y/N)],Data[l/100km])</f>
        <v>#N/A</v>
      </c>
      <c r="P1937" s="138">
        <f>_xlfn.XLOOKUP($A1937,Data[Index],Data[Comments])</f>
        <v>0</v>
      </c>
    </row>
    <row r="1938" spans="1:16" x14ac:dyDescent="0.2">
      <c r="A1938" s="129"/>
      <c r="B1938" s="129"/>
      <c r="C1938" s="129" t="e" cm="1">
        <f t="array" ref="C1938">_xlfn.XLOOKUP($A1938&amp;$Q$3&amp;$R$3,Data[Index]&amp;Data[Valid Test, Can be used for conformity (Y/N)]&amp;Data[Cycle],Data[Test Name])</f>
        <v>#N/A</v>
      </c>
      <c r="D1938" s="167" t="e" cm="1">
        <f t="array" ref="D1938">_xlfn.XLOOKUP($A1938&amp;$Q$3&amp;$R$3,Data[Index]&amp;Data[Valid Test, Can be used for conformity (Y/N)]&amp;Data[Cycle],Data[Mileage (Miles)])</f>
        <v>#N/A</v>
      </c>
      <c r="E1938" s="130" t="e" cm="1">
        <f t="array" ref="E1938">_xlfn.XLOOKUP($A1938&amp;$Q$3&amp;$R$3,Data[Index]&amp;Data[Valid Test, Can be used for conformity (Y/N)]&amp;Data[Cycle],Data[Date])</f>
        <v>#N/A</v>
      </c>
      <c r="F1938" s="129" t="e" cm="1">
        <f t="array" ref="F1938">_xlfn.XLOOKUP($A1938&amp;$Q$3&amp;$R$3,Data[Index]&amp;Data[Valid Test, Can be used for conformity (Y/N)]&amp;Data[Cycle],Data[CO/km (mg)])</f>
        <v>#N/A</v>
      </c>
      <c r="G1938" s="129" t="e" cm="1">
        <f t="array" ref="G1938">_xlfn.XLOOKUP($A1938&amp;$Q$3,Data[Index]&amp;Data[Valid Test, Can be used for conformity (Y/N)],Data[CO2/km (g)])</f>
        <v>#N/A</v>
      </c>
      <c r="H1938" s="129" t="e" cm="1">
        <f t="array" ref="H1938">_xlfn.XLOOKUP($A1938&amp;$Q$3,Data[Index]&amp;Data[Valid Test, Can be used for conformity (Y/N)],Data[THC/km (mg)])</f>
        <v>#N/A</v>
      </c>
      <c r="I1938" s="129" t="e" cm="1">
        <f t="array" ref="I1938">_xlfn.XLOOKUP($A1938&amp;$Q$3,Data[Index]&amp;Data[Valid Test, Can be used for conformity (Y/N)],Data[NOx/km (mg)])</f>
        <v>#N/A</v>
      </c>
      <c r="J1938" s="129" t="e" cm="1">
        <f t="array" ref="J1938">_xlfn.XLOOKUP($A1938&amp;$Q$3,Data[Index]&amp;Data[Valid Test, Can be used for conformity (Y/N)],Data[THC + NOx/km (mg)])</f>
        <v>#N/A</v>
      </c>
      <c r="K1938" s="142" t="e" cm="1">
        <f t="array" ref="K1938">_xlfn.XLOOKUP($A1938&amp;$Q$3,Data[Index]&amp;Data[Valid Test, Can be used for conformity (Y/N)],Data[PN/km ('#)])</f>
        <v>#N/A</v>
      </c>
      <c r="L1938" s="129" t="e" cm="1">
        <f t="array" ref="L1938">_xlfn.XLOOKUP($A1938&amp;$Q$3,Data[Index]&amp;Data[Valid Test, Can be used for conformity (Y/N)],Data[PM/km (mg)])</f>
        <v>#N/A</v>
      </c>
      <c r="M1938" s="126" t="e" cm="1">
        <f t="array" ref="M1938">_xlfn.XLOOKUP($A1938&amp;$Q$3,Data[Index]&amp;Data[Valid Test, Can be used for conformity (Y/N)],Data[CH4 (mg/km)])</f>
        <v>#N/A</v>
      </c>
      <c r="N1938" s="126" t="e" cm="1">
        <f t="array" ref="N1938">_xlfn.XLOOKUP($A1938&amp;$Q$3,Data[Index]&amp;Data[Valid Test, Can be used for conformity (Y/N)],Data[N20 (mg/km)])</f>
        <v>#N/A</v>
      </c>
      <c r="O1938" s="129" t="e" cm="1">
        <f t="array" ref="O1938">_xlfn.XLOOKUP($A1938&amp;$Q$3,Data[Index]&amp;Data[Valid Test, Can be used for conformity (Y/N)],Data[l/100km])</f>
        <v>#N/A</v>
      </c>
      <c r="P1938" s="138">
        <f>_xlfn.XLOOKUP($A1938,Data[Index],Data[Comments])</f>
        <v>0</v>
      </c>
    </row>
    <row r="1939" spans="1:16" x14ac:dyDescent="0.2">
      <c r="A1939" s="129"/>
      <c r="B1939" s="129"/>
      <c r="C1939" s="129" t="e" cm="1">
        <f t="array" ref="C1939">_xlfn.XLOOKUP($A1939&amp;$Q$3&amp;$R$3,Data[Index]&amp;Data[Valid Test, Can be used for conformity (Y/N)]&amp;Data[Cycle],Data[Test Name])</f>
        <v>#N/A</v>
      </c>
      <c r="D1939" s="167" t="e" cm="1">
        <f t="array" ref="D1939">_xlfn.XLOOKUP($A1939&amp;$Q$3&amp;$R$3,Data[Index]&amp;Data[Valid Test, Can be used for conformity (Y/N)]&amp;Data[Cycle],Data[Mileage (Miles)])</f>
        <v>#N/A</v>
      </c>
      <c r="E1939" s="130" t="e" cm="1">
        <f t="array" ref="E1939">_xlfn.XLOOKUP($A1939&amp;$Q$3&amp;$R$3,Data[Index]&amp;Data[Valid Test, Can be used for conformity (Y/N)]&amp;Data[Cycle],Data[Date])</f>
        <v>#N/A</v>
      </c>
      <c r="F1939" s="129" t="e" cm="1">
        <f t="array" ref="F1939">_xlfn.XLOOKUP($A1939&amp;$Q$3&amp;$R$3,Data[Index]&amp;Data[Valid Test, Can be used for conformity (Y/N)]&amp;Data[Cycle],Data[CO/km (mg)])</f>
        <v>#N/A</v>
      </c>
      <c r="G1939" s="129" t="e" cm="1">
        <f t="array" ref="G1939">_xlfn.XLOOKUP($A1939&amp;$Q$3,Data[Index]&amp;Data[Valid Test, Can be used for conformity (Y/N)],Data[CO2/km (g)])</f>
        <v>#N/A</v>
      </c>
      <c r="H1939" s="129" t="e" cm="1">
        <f t="array" ref="H1939">_xlfn.XLOOKUP($A1939&amp;$Q$3,Data[Index]&amp;Data[Valid Test, Can be used for conformity (Y/N)],Data[THC/km (mg)])</f>
        <v>#N/A</v>
      </c>
      <c r="I1939" s="129" t="e" cm="1">
        <f t="array" ref="I1939">_xlfn.XLOOKUP($A1939&amp;$Q$3,Data[Index]&amp;Data[Valid Test, Can be used for conformity (Y/N)],Data[NOx/km (mg)])</f>
        <v>#N/A</v>
      </c>
      <c r="J1939" s="129" t="e" cm="1">
        <f t="array" ref="J1939">_xlfn.XLOOKUP($A1939&amp;$Q$3,Data[Index]&amp;Data[Valid Test, Can be used for conformity (Y/N)],Data[THC + NOx/km (mg)])</f>
        <v>#N/A</v>
      </c>
      <c r="K1939" s="142" t="e" cm="1">
        <f t="array" ref="K1939">_xlfn.XLOOKUP($A1939&amp;$Q$3,Data[Index]&amp;Data[Valid Test, Can be used for conformity (Y/N)],Data[PN/km ('#)])</f>
        <v>#N/A</v>
      </c>
      <c r="L1939" s="129" t="e" cm="1">
        <f t="array" ref="L1939">_xlfn.XLOOKUP($A1939&amp;$Q$3,Data[Index]&amp;Data[Valid Test, Can be used for conformity (Y/N)],Data[PM/km (mg)])</f>
        <v>#N/A</v>
      </c>
      <c r="M1939" s="126" t="e" cm="1">
        <f t="array" ref="M1939">_xlfn.XLOOKUP($A1939&amp;$Q$3,Data[Index]&amp;Data[Valid Test, Can be used for conformity (Y/N)],Data[CH4 (mg/km)])</f>
        <v>#N/A</v>
      </c>
      <c r="N1939" s="126" t="e" cm="1">
        <f t="array" ref="N1939">_xlfn.XLOOKUP($A1939&amp;$Q$3,Data[Index]&amp;Data[Valid Test, Can be used for conformity (Y/N)],Data[N20 (mg/km)])</f>
        <v>#N/A</v>
      </c>
      <c r="O1939" s="129" t="e" cm="1">
        <f t="array" ref="O1939">_xlfn.XLOOKUP($A1939&amp;$Q$3,Data[Index]&amp;Data[Valid Test, Can be used for conformity (Y/N)],Data[l/100km])</f>
        <v>#N/A</v>
      </c>
      <c r="P1939" s="138" t="e">
        <f>_xlfn.XLOOKUP($A1939,Data[Index],Data[Comments])</f>
        <v>#N/A</v>
      </c>
    </row>
    <row r="1940" spans="1:16" x14ac:dyDescent="0.2">
      <c r="A1940" s="129"/>
      <c r="B1940" s="129"/>
      <c r="C1940" s="129" t="e" cm="1">
        <f t="array" ref="C1940">_xlfn.XLOOKUP($A1940&amp;$Q$3&amp;$R$3,Data[Index]&amp;Data[Valid Test, Can be used for conformity (Y/N)]&amp;Data[Cycle],Data[Test Name])</f>
        <v>#N/A</v>
      </c>
      <c r="D1940" s="167" t="e" cm="1">
        <f t="array" ref="D1940">_xlfn.XLOOKUP($A1940&amp;$Q$3&amp;$R$3,Data[Index]&amp;Data[Valid Test, Can be used for conformity (Y/N)]&amp;Data[Cycle],Data[Mileage (Miles)])</f>
        <v>#N/A</v>
      </c>
      <c r="E1940" s="130" t="e" cm="1">
        <f t="array" ref="E1940">_xlfn.XLOOKUP($A1940&amp;$Q$3&amp;$R$3,Data[Index]&amp;Data[Valid Test, Can be used for conformity (Y/N)]&amp;Data[Cycle],Data[Date])</f>
        <v>#N/A</v>
      </c>
      <c r="F1940" s="129" t="e" cm="1">
        <f t="array" ref="F1940">_xlfn.XLOOKUP($A1940&amp;$Q$3&amp;$R$3,Data[Index]&amp;Data[Valid Test, Can be used for conformity (Y/N)]&amp;Data[Cycle],Data[CO/km (mg)])</f>
        <v>#N/A</v>
      </c>
      <c r="G1940" s="129" t="e" cm="1">
        <f t="array" ref="G1940">_xlfn.XLOOKUP($A1940&amp;$Q$3,Data[Index]&amp;Data[Valid Test, Can be used for conformity (Y/N)],Data[CO2/km (g)])</f>
        <v>#N/A</v>
      </c>
      <c r="H1940" s="129" t="e" cm="1">
        <f t="array" ref="H1940">_xlfn.XLOOKUP($A1940&amp;$Q$3,Data[Index]&amp;Data[Valid Test, Can be used for conformity (Y/N)],Data[THC/km (mg)])</f>
        <v>#N/A</v>
      </c>
      <c r="I1940" s="129" t="e" cm="1">
        <f t="array" ref="I1940">_xlfn.XLOOKUP($A1940&amp;$Q$3,Data[Index]&amp;Data[Valid Test, Can be used for conformity (Y/N)],Data[NOx/km (mg)])</f>
        <v>#N/A</v>
      </c>
      <c r="J1940" s="129" t="e" cm="1">
        <f t="array" ref="J1940">_xlfn.XLOOKUP($A1940&amp;$Q$3,Data[Index]&amp;Data[Valid Test, Can be used for conformity (Y/N)],Data[THC + NOx/km (mg)])</f>
        <v>#N/A</v>
      </c>
      <c r="K1940" s="142" t="e" cm="1">
        <f t="array" ref="K1940">_xlfn.XLOOKUP($A1940&amp;$Q$3,Data[Index]&amp;Data[Valid Test, Can be used for conformity (Y/N)],Data[PN/km ('#)])</f>
        <v>#N/A</v>
      </c>
      <c r="L1940" s="129" t="e" cm="1">
        <f t="array" ref="L1940">_xlfn.XLOOKUP($A1940&amp;$Q$3,Data[Index]&amp;Data[Valid Test, Can be used for conformity (Y/N)],Data[PM/km (mg)])</f>
        <v>#N/A</v>
      </c>
      <c r="M1940" s="126" t="e" cm="1">
        <f t="array" ref="M1940">_xlfn.XLOOKUP($A1940&amp;$Q$3,Data[Index]&amp;Data[Valid Test, Can be used for conformity (Y/N)],Data[CH4 (mg/km)])</f>
        <v>#N/A</v>
      </c>
      <c r="N1940" s="126" t="e" cm="1">
        <f t="array" ref="N1940">_xlfn.XLOOKUP($A1940&amp;$Q$3,Data[Index]&amp;Data[Valid Test, Can be used for conformity (Y/N)],Data[N20 (mg/km)])</f>
        <v>#N/A</v>
      </c>
      <c r="O1940" s="129" t="e" cm="1">
        <f t="array" ref="O1940">_xlfn.XLOOKUP($A1940&amp;$Q$3,Data[Index]&amp;Data[Valid Test, Can be used for conformity (Y/N)],Data[l/100km])</f>
        <v>#N/A</v>
      </c>
      <c r="P1940" s="138">
        <f>_xlfn.XLOOKUP($A1940,Data[Index],Data[Comments])</f>
        <v>0</v>
      </c>
    </row>
    <row r="1941" spans="1:16" x14ac:dyDescent="0.2">
      <c r="A1941" s="129"/>
      <c r="B1941" s="129"/>
      <c r="C1941" s="129" t="e" cm="1">
        <f t="array" ref="C1941">_xlfn.XLOOKUP($A1941&amp;$Q$3&amp;$R$3,Data[Index]&amp;Data[Valid Test, Can be used for conformity (Y/N)]&amp;Data[Cycle],Data[Test Name])</f>
        <v>#N/A</v>
      </c>
      <c r="D1941" s="167" t="e" cm="1">
        <f t="array" ref="D1941">_xlfn.XLOOKUP($A1941&amp;$Q$3&amp;$R$3,Data[Index]&amp;Data[Valid Test, Can be used for conformity (Y/N)]&amp;Data[Cycle],Data[Mileage (Miles)])</f>
        <v>#N/A</v>
      </c>
      <c r="E1941" s="130" t="e" cm="1">
        <f t="array" ref="E1941">_xlfn.XLOOKUP($A1941&amp;$Q$3&amp;$R$3,Data[Index]&amp;Data[Valid Test, Can be used for conformity (Y/N)]&amp;Data[Cycle],Data[Date])</f>
        <v>#N/A</v>
      </c>
      <c r="F1941" s="129" t="e" cm="1">
        <f t="array" ref="F1941">_xlfn.XLOOKUP($A1941&amp;$Q$3&amp;$R$3,Data[Index]&amp;Data[Valid Test, Can be used for conformity (Y/N)]&amp;Data[Cycle],Data[CO/km (mg)])</f>
        <v>#N/A</v>
      </c>
      <c r="G1941" s="129" t="e" cm="1">
        <f t="array" ref="G1941">_xlfn.XLOOKUP($A1941&amp;$Q$3,Data[Index]&amp;Data[Valid Test, Can be used for conformity (Y/N)],Data[CO2/km (g)])</f>
        <v>#N/A</v>
      </c>
      <c r="H1941" s="129" t="e" cm="1">
        <f t="array" ref="H1941">_xlfn.XLOOKUP($A1941&amp;$Q$3,Data[Index]&amp;Data[Valid Test, Can be used for conformity (Y/N)],Data[THC/km (mg)])</f>
        <v>#N/A</v>
      </c>
      <c r="I1941" s="129" t="e" cm="1">
        <f t="array" ref="I1941">_xlfn.XLOOKUP($A1941&amp;$Q$3,Data[Index]&amp;Data[Valid Test, Can be used for conformity (Y/N)],Data[NOx/km (mg)])</f>
        <v>#N/A</v>
      </c>
      <c r="J1941" s="129" t="e" cm="1">
        <f t="array" ref="J1941">_xlfn.XLOOKUP($A1941&amp;$Q$3,Data[Index]&amp;Data[Valid Test, Can be used for conformity (Y/N)],Data[THC + NOx/km (mg)])</f>
        <v>#N/A</v>
      </c>
      <c r="K1941" s="142" t="e" cm="1">
        <f t="array" ref="K1941">_xlfn.XLOOKUP($A1941&amp;$Q$3,Data[Index]&amp;Data[Valid Test, Can be used for conformity (Y/N)],Data[PN/km ('#)])</f>
        <v>#N/A</v>
      </c>
      <c r="L1941" s="129" t="e" cm="1">
        <f t="array" ref="L1941">_xlfn.XLOOKUP($A1941&amp;$Q$3,Data[Index]&amp;Data[Valid Test, Can be used for conformity (Y/N)],Data[PM/km (mg)])</f>
        <v>#N/A</v>
      </c>
      <c r="M1941" s="126" t="e" cm="1">
        <f t="array" ref="M1941">_xlfn.XLOOKUP($A1941&amp;$Q$3,Data[Index]&amp;Data[Valid Test, Can be used for conformity (Y/N)],Data[CH4 (mg/km)])</f>
        <v>#N/A</v>
      </c>
      <c r="N1941" s="126" t="e" cm="1">
        <f t="array" ref="N1941">_xlfn.XLOOKUP($A1941&amp;$Q$3,Data[Index]&amp;Data[Valid Test, Can be used for conformity (Y/N)],Data[N20 (mg/km)])</f>
        <v>#N/A</v>
      </c>
      <c r="O1941" s="129" t="e" cm="1">
        <f t="array" ref="O1941">_xlfn.XLOOKUP($A1941&amp;$Q$3,Data[Index]&amp;Data[Valid Test, Can be used for conformity (Y/N)],Data[l/100km])</f>
        <v>#N/A</v>
      </c>
      <c r="P1941" s="138">
        <f>_xlfn.XLOOKUP($A1941,Data[Index],Data[Comments])</f>
        <v>0</v>
      </c>
    </row>
    <row r="1942" spans="1:16" x14ac:dyDescent="0.2">
      <c r="A1942" s="129"/>
      <c r="B1942" s="129"/>
      <c r="C1942" s="129" t="e" cm="1">
        <f t="array" ref="C1942">_xlfn.XLOOKUP($A1942&amp;$Q$3&amp;$R$3,Data[Index]&amp;Data[Valid Test, Can be used for conformity (Y/N)]&amp;Data[Cycle],Data[Test Name])</f>
        <v>#N/A</v>
      </c>
      <c r="D1942" s="167" t="e" cm="1">
        <f t="array" ref="D1942">_xlfn.XLOOKUP($A1942&amp;$Q$3&amp;$R$3,Data[Index]&amp;Data[Valid Test, Can be used for conformity (Y/N)]&amp;Data[Cycle],Data[Mileage (Miles)])</f>
        <v>#N/A</v>
      </c>
      <c r="E1942" s="130" t="e" cm="1">
        <f t="array" ref="E1942">_xlfn.XLOOKUP($A1942&amp;$Q$3&amp;$R$3,Data[Index]&amp;Data[Valid Test, Can be used for conformity (Y/N)]&amp;Data[Cycle],Data[Date])</f>
        <v>#N/A</v>
      </c>
      <c r="F1942" s="129" t="e" cm="1">
        <f t="array" ref="F1942">_xlfn.XLOOKUP($A1942&amp;$Q$3&amp;$R$3,Data[Index]&amp;Data[Valid Test, Can be used for conformity (Y/N)]&amp;Data[Cycle],Data[CO/km (mg)])</f>
        <v>#N/A</v>
      </c>
      <c r="G1942" s="129" t="e" cm="1">
        <f t="array" ref="G1942">_xlfn.XLOOKUP($A1942&amp;$Q$3,Data[Index]&amp;Data[Valid Test, Can be used for conformity (Y/N)],Data[CO2/km (g)])</f>
        <v>#N/A</v>
      </c>
      <c r="H1942" s="129" t="e" cm="1">
        <f t="array" ref="H1942">_xlfn.XLOOKUP($A1942&amp;$Q$3,Data[Index]&amp;Data[Valid Test, Can be used for conformity (Y/N)],Data[THC/km (mg)])</f>
        <v>#N/A</v>
      </c>
      <c r="I1942" s="129" t="e" cm="1">
        <f t="array" ref="I1942">_xlfn.XLOOKUP($A1942&amp;$Q$3,Data[Index]&amp;Data[Valid Test, Can be used for conformity (Y/N)],Data[NOx/km (mg)])</f>
        <v>#N/A</v>
      </c>
      <c r="J1942" s="129" t="e" cm="1">
        <f t="array" ref="J1942">_xlfn.XLOOKUP($A1942&amp;$Q$3,Data[Index]&amp;Data[Valid Test, Can be used for conformity (Y/N)],Data[THC + NOx/km (mg)])</f>
        <v>#N/A</v>
      </c>
      <c r="K1942" s="142" t="e" cm="1">
        <f t="array" ref="K1942">_xlfn.XLOOKUP($A1942&amp;$Q$3,Data[Index]&amp;Data[Valid Test, Can be used for conformity (Y/N)],Data[PN/km ('#)])</f>
        <v>#N/A</v>
      </c>
      <c r="L1942" s="129" t="e" cm="1">
        <f t="array" ref="L1942">_xlfn.XLOOKUP($A1942&amp;$Q$3,Data[Index]&amp;Data[Valid Test, Can be used for conformity (Y/N)],Data[PM/km (mg)])</f>
        <v>#N/A</v>
      </c>
      <c r="M1942" s="126" t="e" cm="1">
        <f t="array" ref="M1942">_xlfn.XLOOKUP($A1942&amp;$Q$3,Data[Index]&amp;Data[Valid Test, Can be used for conformity (Y/N)],Data[CH4 (mg/km)])</f>
        <v>#N/A</v>
      </c>
      <c r="N1942" s="126" t="e" cm="1">
        <f t="array" ref="N1942">_xlfn.XLOOKUP($A1942&amp;$Q$3,Data[Index]&amp;Data[Valid Test, Can be used for conformity (Y/N)],Data[N20 (mg/km)])</f>
        <v>#N/A</v>
      </c>
      <c r="O1942" s="129" t="e" cm="1">
        <f t="array" ref="O1942">_xlfn.XLOOKUP($A1942&amp;$Q$3,Data[Index]&amp;Data[Valid Test, Can be used for conformity (Y/N)],Data[l/100km])</f>
        <v>#N/A</v>
      </c>
      <c r="P1942" s="138" t="e">
        <f>_xlfn.XLOOKUP($A1942,Data[Index],Data[Comments])</f>
        <v>#N/A</v>
      </c>
    </row>
    <row r="1943" spans="1:16" x14ac:dyDescent="0.2">
      <c r="A1943" s="129"/>
      <c r="B1943" s="129"/>
      <c r="C1943" s="129" t="e" cm="1">
        <f t="array" ref="C1943">_xlfn.XLOOKUP($A1943&amp;$Q$3&amp;$R$3,Data[Index]&amp;Data[Valid Test, Can be used for conformity (Y/N)]&amp;Data[Cycle],Data[Test Name])</f>
        <v>#N/A</v>
      </c>
      <c r="D1943" s="167" t="e" cm="1">
        <f t="array" ref="D1943">_xlfn.XLOOKUP($A1943&amp;$Q$3&amp;$R$3,Data[Index]&amp;Data[Valid Test, Can be used for conformity (Y/N)]&amp;Data[Cycle],Data[Mileage (Miles)])</f>
        <v>#N/A</v>
      </c>
      <c r="E1943" s="130" t="e" cm="1">
        <f t="array" ref="E1943">_xlfn.XLOOKUP($A1943&amp;$Q$3&amp;$R$3,Data[Index]&amp;Data[Valid Test, Can be used for conformity (Y/N)]&amp;Data[Cycle],Data[Date])</f>
        <v>#N/A</v>
      </c>
      <c r="F1943" s="129" t="e" cm="1">
        <f t="array" ref="F1943">_xlfn.XLOOKUP($A1943&amp;$Q$3&amp;$R$3,Data[Index]&amp;Data[Valid Test, Can be used for conformity (Y/N)]&amp;Data[Cycle],Data[CO/km (mg)])</f>
        <v>#N/A</v>
      </c>
      <c r="G1943" s="129" t="e" cm="1">
        <f t="array" ref="G1943">_xlfn.XLOOKUP($A1943&amp;$Q$3,Data[Index]&amp;Data[Valid Test, Can be used for conformity (Y/N)],Data[CO2/km (g)])</f>
        <v>#N/A</v>
      </c>
      <c r="H1943" s="129" t="e" cm="1">
        <f t="array" ref="H1943">_xlfn.XLOOKUP($A1943&amp;$Q$3,Data[Index]&amp;Data[Valid Test, Can be used for conformity (Y/N)],Data[THC/km (mg)])</f>
        <v>#N/A</v>
      </c>
      <c r="I1943" s="129" t="e" cm="1">
        <f t="array" ref="I1943">_xlfn.XLOOKUP($A1943&amp;$Q$3,Data[Index]&amp;Data[Valid Test, Can be used for conformity (Y/N)],Data[NOx/km (mg)])</f>
        <v>#N/A</v>
      </c>
      <c r="J1943" s="129" t="e" cm="1">
        <f t="array" ref="J1943">_xlfn.XLOOKUP($A1943&amp;$Q$3,Data[Index]&amp;Data[Valid Test, Can be used for conformity (Y/N)],Data[THC + NOx/km (mg)])</f>
        <v>#N/A</v>
      </c>
      <c r="K1943" s="142" t="e" cm="1">
        <f t="array" ref="K1943">_xlfn.XLOOKUP($A1943&amp;$Q$3,Data[Index]&amp;Data[Valid Test, Can be used for conformity (Y/N)],Data[PN/km ('#)])</f>
        <v>#N/A</v>
      </c>
      <c r="L1943" s="129" t="e" cm="1">
        <f t="array" ref="L1943">_xlfn.XLOOKUP($A1943&amp;$Q$3,Data[Index]&amp;Data[Valid Test, Can be used for conformity (Y/N)],Data[PM/km (mg)])</f>
        <v>#N/A</v>
      </c>
      <c r="M1943" s="126" t="e" cm="1">
        <f t="array" ref="M1943">_xlfn.XLOOKUP($A1943&amp;$Q$3,Data[Index]&amp;Data[Valid Test, Can be used for conformity (Y/N)],Data[CH4 (mg/km)])</f>
        <v>#N/A</v>
      </c>
      <c r="N1943" s="126" t="e" cm="1">
        <f t="array" ref="N1943">_xlfn.XLOOKUP($A1943&amp;$Q$3,Data[Index]&amp;Data[Valid Test, Can be used for conformity (Y/N)],Data[N20 (mg/km)])</f>
        <v>#N/A</v>
      </c>
      <c r="O1943" s="129" t="e" cm="1">
        <f t="array" ref="O1943">_xlfn.XLOOKUP($A1943&amp;$Q$3,Data[Index]&amp;Data[Valid Test, Can be used for conformity (Y/N)],Data[l/100km])</f>
        <v>#N/A</v>
      </c>
      <c r="P1943" s="138" t="e">
        <f>_xlfn.XLOOKUP($A1943,Data[Index],Data[Comments])</f>
        <v>#N/A</v>
      </c>
    </row>
    <row r="1944" spans="1:16" x14ac:dyDescent="0.2">
      <c r="A1944" s="129"/>
      <c r="B1944" s="129"/>
      <c r="C1944" s="129" t="e" cm="1">
        <f t="array" ref="C1944">_xlfn.XLOOKUP($A1944&amp;$Q$3&amp;$R$3,Data[Index]&amp;Data[Valid Test, Can be used for conformity (Y/N)]&amp;Data[Cycle],Data[Test Name])</f>
        <v>#N/A</v>
      </c>
      <c r="D1944" s="167" t="e" cm="1">
        <f t="array" ref="D1944">_xlfn.XLOOKUP($A1944&amp;$Q$3&amp;$R$3,Data[Index]&amp;Data[Valid Test, Can be used for conformity (Y/N)]&amp;Data[Cycle],Data[Mileage (Miles)])</f>
        <v>#N/A</v>
      </c>
      <c r="E1944" s="130" t="e" cm="1">
        <f t="array" ref="E1944">_xlfn.XLOOKUP($A1944&amp;$Q$3&amp;$R$3,Data[Index]&amp;Data[Valid Test, Can be used for conformity (Y/N)]&amp;Data[Cycle],Data[Date])</f>
        <v>#N/A</v>
      </c>
      <c r="F1944" s="129" t="e" cm="1">
        <f t="array" ref="F1944">_xlfn.XLOOKUP($A1944&amp;$Q$3&amp;$R$3,Data[Index]&amp;Data[Valid Test, Can be used for conformity (Y/N)]&amp;Data[Cycle],Data[CO/km (mg)])</f>
        <v>#N/A</v>
      </c>
      <c r="G1944" s="129" t="e" cm="1">
        <f t="array" ref="G1944">_xlfn.XLOOKUP($A1944&amp;$Q$3,Data[Index]&amp;Data[Valid Test, Can be used for conformity (Y/N)],Data[CO2/km (g)])</f>
        <v>#N/A</v>
      </c>
      <c r="H1944" s="129" t="e" cm="1">
        <f t="array" ref="H1944">_xlfn.XLOOKUP($A1944&amp;$Q$3,Data[Index]&amp;Data[Valid Test, Can be used for conformity (Y/N)],Data[THC/km (mg)])</f>
        <v>#N/A</v>
      </c>
      <c r="I1944" s="129" t="e" cm="1">
        <f t="array" ref="I1944">_xlfn.XLOOKUP($A1944&amp;$Q$3,Data[Index]&amp;Data[Valid Test, Can be used for conformity (Y/N)],Data[NOx/km (mg)])</f>
        <v>#N/A</v>
      </c>
      <c r="J1944" s="129" t="e" cm="1">
        <f t="array" ref="J1944">_xlfn.XLOOKUP($A1944&amp;$Q$3,Data[Index]&amp;Data[Valid Test, Can be used for conformity (Y/N)],Data[THC + NOx/km (mg)])</f>
        <v>#N/A</v>
      </c>
      <c r="K1944" s="142" t="e" cm="1">
        <f t="array" ref="K1944">_xlfn.XLOOKUP($A1944&amp;$Q$3,Data[Index]&amp;Data[Valid Test, Can be used for conformity (Y/N)],Data[PN/km ('#)])</f>
        <v>#N/A</v>
      </c>
      <c r="L1944" s="129" t="e" cm="1">
        <f t="array" ref="L1944">_xlfn.XLOOKUP($A1944&amp;$Q$3,Data[Index]&amp;Data[Valid Test, Can be used for conformity (Y/N)],Data[PM/km (mg)])</f>
        <v>#N/A</v>
      </c>
      <c r="M1944" s="126" t="e" cm="1">
        <f t="array" ref="M1944">_xlfn.XLOOKUP($A1944&amp;$Q$3,Data[Index]&amp;Data[Valid Test, Can be used for conformity (Y/N)],Data[CH4 (mg/km)])</f>
        <v>#N/A</v>
      </c>
      <c r="N1944" s="126" t="e" cm="1">
        <f t="array" ref="N1944">_xlfn.XLOOKUP($A1944&amp;$Q$3,Data[Index]&amp;Data[Valid Test, Can be used for conformity (Y/N)],Data[N20 (mg/km)])</f>
        <v>#N/A</v>
      </c>
      <c r="O1944" s="129" t="e" cm="1">
        <f t="array" ref="O1944">_xlfn.XLOOKUP($A1944&amp;$Q$3,Data[Index]&amp;Data[Valid Test, Can be used for conformity (Y/N)],Data[l/100km])</f>
        <v>#N/A</v>
      </c>
      <c r="P1944" s="138" t="e">
        <f>_xlfn.XLOOKUP($A1944,Data[Index],Data[Comments])</f>
        <v>#N/A</v>
      </c>
    </row>
    <row r="1945" spans="1:16" x14ac:dyDescent="0.2">
      <c r="A1945" s="129"/>
      <c r="B1945" s="129"/>
      <c r="C1945" s="129" t="e" cm="1">
        <f t="array" ref="C1945">_xlfn.XLOOKUP($A1945&amp;$Q$3&amp;$R$3,Data[Index]&amp;Data[Valid Test, Can be used for conformity (Y/N)]&amp;Data[Cycle],Data[Test Name])</f>
        <v>#N/A</v>
      </c>
      <c r="D1945" s="167" t="e" cm="1">
        <f t="array" ref="D1945">_xlfn.XLOOKUP($A1945&amp;$Q$3&amp;$R$3,Data[Index]&amp;Data[Valid Test, Can be used for conformity (Y/N)]&amp;Data[Cycle],Data[Mileage (Miles)])</f>
        <v>#N/A</v>
      </c>
      <c r="E1945" s="130" t="e" cm="1">
        <f t="array" ref="E1945">_xlfn.XLOOKUP($A1945&amp;$Q$3&amp;$R$3,Data[Index]&amp;Data[Valid Test, Can be used for conformity (Y/N)]&amp;Data[Cycle],Data[Date])</f>
        <v>#N/A</v>
      </c>
      <c r="F1945" s="129" t="e" cm="1">
        <f t="array" ref="F1945">_xlfn.XLOOKUP($A1945&amp;$Q$3&amp;$R$3,Data[Index]&amp;Data[Valid Test, Can be used for conformity (Y/N)]&amp;Data[Cycle],Data[CO/km (mg)])</f>
        <v>#N/A</v>
      </c>
      <c r="G1945" s="129" t="e" cm="1">
        <f t="array" ref="G1945">_xlfn.XLOOKUP($A1945&amp;$Q$3,Data[Index]&amp;Data[Valid Test, Can be used for conformity (Y/N)],Data[CO2/km (g)])</f>
        <v>#N/A</v>
      </c>
      <c r="H1945" s="129" t="e" cm="1">
        <f t="array" ref="H1945">_xlfn.XLOOKUP($A1945&amp;$Q$3,Data[Index]&amp;Data[Valid Test, Can be used for conformity (Y/N)],Data[THC/km (mg)])</f>
        <v>#N/A</v>
      </c>
      <c r="I1945" s="129" t="e" cm="1">
        <f t="array" ref="I1945">_xlfn.XLOOKUP($A1945&amp;$Q$3,Data[Index]&amp;Data[Valid Test, Can be used for conformity (Y/N)],Data[NOx/km (mg)])</f>
        <v>#N/A</v>
      </c>
      <c r="J1945" s="129" t="e" cm="1">
        <f t="array" ref="J1945">_xlfn.XLOOKUP($A1945&amp;$Q$3,Data[Index]&amp;Data[Valid Test, Can be used for conformity (Y/N)],Data[THC + NOx/km (mg)])</f>
        <v>#N/A</v>
      </c>
      <c r="K1945" s="142" t="e" cm="1">
        <f t="array" ref="K1945">_xlfn.XLOOKUP($A1945&amp;$Q$3,Data[Index]&amp;Data[Valid Test, Can be used for conformity (Y/N)],Data[PN/km ('#)])</f>
        <v>#N/A</v>
      </c>
      <c r="L1945" s="129" t="e" cm="1">
        <f t="array" ref="L1945">_xlfn.XLOOKUP($A1945&amp;$Q$3,Data[Index]&amp;Data[Valid Test, Can be used for conformity (Y/N)],Data[PM/km (mg)])</f>
        <v>#N/A</v>
      </c>
      <c r="M1945" s="126" t="e" cm="1">
        <f t="array" ref="M1945">_xlfn.XLOOKUP($A1945&amp;$Q$3,Data[Index]&amp;Data[Valid Test, Can be used for conformity (Y/N)],Data[CH4 (mg/km)])</f>
        <v>#N/A</v>
      </c>
      <c r="N1945" s="126" t="e" cm="1">
        <f t="array" ref="N1945">_xlfn.XLOOKUP($A1945&amp;$Q$3,Data[Index]&amp;Data[Valid Test, Can be used for conformity (Y/N)],Data[N20 (mg/km)])</f>
        <v>#N/A</v>
      </c>
      <c r="O1945" s="129" t="e" cm="1">
        <f t="array" ref="O1945">_xlfn.XLOOKUP($A1945&amp;$Q$3,Data[Index]&amp;Data[Valid Test, Can be used for conformity (Y/N)],Data[l/100km])</f>
        <v>#N/A</v>
      </c>
      <c r="P1945" s="138">
        <f>_xlfn.XLOOKUP($A1945,Data[Index],Data[Comments])</f>
        <v>0</v>
      </c>
    </row>
    <row r="1946" spans="1:16" x14ac:dyDescent="0.2">
      <c r="A1946" s="129"/>
      <c r="B1946" s="129"/>
      <c r="C1946" s="129" t="e" cm="1">
        <f t="array" ref="C1946">_xlfn.XLOOKUP($A1946&amp;$Q$3&amp;$R$3,Data[Index]&amp;Data[Valid Test, Can be used for conformity (Y/N)]&amp;Data[Cycle],Data[Test Name])</f>
        <v>#N/A</v>
      </c>
      <c r="D1946" s="167" t="e" cm="1">
        <f t="array" ref="D1946">_xlfn.XLOOKUP($A1946&amp;$Q$3&amp;$R$3,Data[Index]&amp;Data[Valid Test, Can be used for conformity (Y/N)]&amp;Data[Cycle],Data[Mileage (Miles)])</f>
        <v>#N/A</v>
      </c>
      <c r="E1946" s="130" t="e" cm="1">
        <f t="array" ref="E1946">_xlfn.XLOOKUP($A1946&amp;$Q$3&amp;$R$3,Data[Index]&amp;Data[Valid Test, Can be used for conformity (Y/N)]&amp;Data[Cycle],Data[Date])</f>
        <v>#N/A</v>
      </c>
      <c r="F1946" s="129" t="e" cm="1">
        <f t="array" ref="F1946">_xlfn.XLOOKUP($A1946&amp;$Q$3&amp;$R$3,Data[Index]&amp;Data[Valid Test, Can be used for conformity (Y/N)]&amp;Data[Cycle],Data[CO/km (mg)])</f>
        <v>#N/A</v>
      </c>
      <c r="G1946" s="129" t="e" cm="1">
        <f t="array" ref="G1946">_xlfn.XLOOKUP($A1946&amp;$Q$3,Data[Index]&amp;Data[Valid Test, Can be used for conformity (Y/N)],Data[CO2/km (g)])</f>
        <v>#N/A</v>
      </c>
      <c r="H1946" s="129" t="e" cm="1">
        <f t="array" ref="H1946">_xlfn.XLOOKUP($A1946&amp;$Q$3,Data[Index]&amp;Data[Valid Test, Can be used for conformity (Y/N)],Data[THC/km (mg)])</f>
        <v>#N/A</v>
      </c>
      <c r="I1946" s="129" t="e" cm="1">
        <f t="array" ref="I1946">_xlfn.XLOOKUP($A1946&amp;$Q$3,Data[Index]&amp;Data[Valid Test, Can be used for conformity (Y/N)],Data[NOx/km (mg)])</f>
        <v>#N/A</v>
      </c>
      <c r="J1946" s="129" t="e" cm="1">
        <f t="array" ref="J1946">_xlfn.XLOOKUP($A1946&amp;$Q$3,Data[Index]&amp;Data[Valid Test, Can be used for conformity (Y/N)],Data[THC + NOx/km (mg)])</f>
        <v>#N/A</v>
      </c>
      <c r="K1946" s="142" t="e" cm="1">
        <f t="array" ref="K1946">_xlfn.XLOOKUP($A1946&amp;$Q$3,Data[Index]&amp;Data[Valid Test, Can be used for conformity (Y/N)],Data[PN/km ('#)])</f>
        <v>#N/A</v>
      </c>
      <c r="L1946" s="129" t="e" cm="1">
        <f t="array" ref="L1946">_xlfn.XLOOKUP($A1946&amp;$Q$3,Data[Index]&amp;Data[Valid Test, Can be used for conformity (Y/N)],Data[PM/km (mg)])</f>
        <v>#N/A</v>
      </c>
      <c r="M1946" s="126" t="e" cm="1">
        <f t="array" ref="M1946">_xlfn.XLOOKUP($A1946&amp;$Q$3,Data[Index]&amp;Data[Valid Test, Can be used for conformity (Y/N)],Data[CH4 (mg/km)])</f>
        <v>#N/A</v>
      </c>
      <c r="N1946" s="126" t="e" cm="1">
        <f t="array" ref="N1946">_xlfn.XLOOKUP($A1946&amp;$Q$3,Data[Index]&amp;Data[Valid Test, Can be used for conformity (Y/N)],Data[N20 (mg/km)])</f>
        <v>#N/A</v>
      </c>
      <c r="O1946" s="129" t="e" cm="1">
        <f t="array" ref="O1946">_xlfn.XLOOKUP($A1946&amp;$Q$3,Data[Index]&amp;Data[Valid Test, Can be used for conformity (Y/N)],Data[l/100km])</f>
        <v>#N/A</v>
      </c>
      <c r="P1946" s="138">
        <f>_xlfn.XLOOKUP($A1946,Data[Index],Data[Comments])</f>
        <v>0</v>
      </c>
    </row>
    <row r="1947" spans="1:16" x14ac:dyDescent="0.2">
      <c r="A1947" s="129"/>
      <c r="B1947" s="129"/>
      <c r="C1947" s="129" t="e" cm="1">
        <f t="array" ref="C1947">_xlfn.XLOOKUP($A1947&amp;$Q$3&amp;$R$3,Data[Index]&amp;Data[Valid Test, Can be used for conformity (Y/N)]&amp;Data[Cycle],Data[Test Name])</f>
        <v>#N/A</v>
      </c>
      <c r="D1947" s="167" t="e" cm="1">
        <f t="array" ref="D1947">_xlfn.XLOOKUP($A1947&amp;$Q$3&amp;$R$3,Data[Index]&amp;Data[Valid Test, Can be used for conformity (Y/N)]&amp;Data[Cycle],Data[Mileage (Miles)])</f>
        <v>#N/A</v>
      </c>
      <c r="E1947" s="130" t="e" cm="1">
        <f t="array" ref="E1947">_xlfn.XLOOKUP($A1947&amp;$Q$3&amp;$R$3,Data[Index]&amp;Data[Valid Test, Can be used for conformity (Y/N)]&amp;Data[Cycle],Data[Date])</f>
        <v>#N/A</v>
      </c>
      <c r="F1947" s="129" t="e" cm="1">
        <f t="array" ref="F1947">_xlfn.XLOOKUP($A1947&amp;$Q$3&amp;$R$3,Data[Index]&amp;Data[Valid Test, Can be used for conformity (Y/N)]&amp;Data[Cycle],Data[CO/km (mg)])</f>
        <v>#N/A</v>
      </c>
      <c r="G1947" s="129" t="e" cm="1">
        <f t="array" ref="G1947">_xlfn.XLOOKUP($A1947&amp;$Q$3,Data[Index]&amp;Data[Valid Test, Can be used for conformity (Y/N)],Data[CO2/km (g)])</f>
        <v>#N/A</v>
      </c>
      <c r="H1947" s="129" t="e" cm="1">
        <f t="array" ref="H1947">_xlfn.XLOOKUP($A1947&amp;$Q$3,Data[Index]&amp;Data[Valid Test, Can be used for conformity (Y/N)],Data[THC/km (mg)])</f>
        <v>#N/A</v>
      </c>
      <c r="I1947" s="129" t="e" cm="1">
        <f t="array" ref="I1947">_xlfn.XLOOKUP($A1947&amp;$Q$3,Data[Index]&amp;Data[Valid Test, Can be used for conformity (Y/N)],Data[NOx/km (mg)])</f>
        <v>#N/A</v>
      </c>
      <c r="J1947" s="129" t="e" cm="1">
        <f t="array" ref="J1947">_xlfn.XLOOKUP($A1947&amp;$Q$3,Data[Index]&amp;Data[Valid Test, Can be used for conformity (Y/N)],Data[THC + NOx/km (mg)])</f>
        <v>#N/A</v>
      </c>
      <c r="K1947" s="142" t="e" cm="1">
        <f t="array" ref="K1947">_xlfn.XLOOKUP($A1947&amp;$Q$3,Data[Index]&amp;Data[Valid Test, Can be used for conformity (Y/N)],Data[PN/km ('#)])</f>
        <v>#N/A</v>
      </c>
      <c r="L1947" s="129" t="e" cm="1">
        <f t="array" ref="L1947">_xlfn.XLOOKUP($A1947&amp;$Q$3,Data[Index]&amp;Data[Valid Test, Can be used for conformity (Y/N)],Data[PM/km (mg)])</f>
        <v>#N/A</v>
      </c>
      <c r="M1947" s="126" t="e" cm="1">
        <f t="array" ref="M1947">_xlfn.XLOOKUP($A1947&amp;$Q$3,Data[Index]&amp;Data[Valid Test, Can be used for conformity (Y/N)],Data[CH4 (mg/km)])</f>
        <v>#N/A</v>
      </c>
      <c r="N1947" s="126" t="e" cm="1">
        <f t="array" ref="N1947">_xlfn.XLOOKUP($A1947&amp;$Q$3,Data[Index]&amp;Data[Valid Test, Can be used for conformity (Y/N)],Data[N20 (mg/km)])</f>
        <v>#N/A</v>
      </c>
      <c r="O1947" s="129" t="e" cm="1">
        <f t="array" ref="O1947">_xlfn.XLOOKUP($A1947&amp;$Q$3,Data[Index]&amp;Data[Valid Test, Can be used for conformity (Y/N)],Data[l/100km])</f>
        <v>#N/A</v>
      </c>
      <c r="P1947" s="138" t="e">
        <f>_xlfn.XLOOKUP($A1947,Data[Index],Data[Comments])</f>
        <v>#N/A</v>
      </c>
    </row>
    <row r="1948" spans="1:16" x14ac:dyDescent="0.2">
      <c r="A1948" s="129"/>
      <c r="B1948" s="129"/>
      <c r="C1948" s="129" t="e" cm="1">
        <f t="array" ref="C1948">_xlfn.XLOOKUP($A1948&amp;$Q$3&amp;$R$3,Data[Index]&amp;Data[Valid Test, Can be used for conformity (Y/N)]&amp;Data[Cycle],Data[Test Name])</f>
        <v>#N/A</v>
      </c>
      <c r="D1948" s="167" t="e" cm="1">
        <f t="array" ref="D1948">_xlfn.XLOOKUP($A1948&amp;$Q$3&amp;$R$3,Data[Index]&amp;Data[Valid Test, Can be used for conformity (Y/N)]&amp;Data[Cycle],Data[Mileage (Miles)])</f>
        <v>#N/A</v>
      </c>
      <c r="E1948" s="130" t="e" cm="1">
        <f t="array" ref="E1948">_xlfn.XLOOKUP($A1948&amp;$Q$3&amp;$R$3,Data[Index]&amp;Data[Valid Test, Can be used for conformity (Y/N)]&amp;Data[Cycle],Data[Date])</f>
        <v>#N/A</v>
      </c>
      <c r="F1948" s="129" t="e" cm="1">
        <f t="array" ref="F1948">_xlfn.XLOOKUP($A1948&amp;$Q$3&amp;$R$3,Data[Index]&amp;Data[Valid Test, Can be used for conformity (Y/N)]&amp;Data[Cycle],Data[CO/km (mg)])</f>
        <v>#N/A</v>
      </c>
      <c r="G1948" s="129" t="e" cm="1">
        <f t="array" ref="G1948">_xlfn.XLOOKUP($A1948&amp;$Q$3,Data[Index]&amp;Data[Valid Test, Can be used for conformity (Y/N)],Data[CO2/km (g)])</f>
        <v>#N/A</v>
      </c>
      <c r="H1948" s="129" t="e" cm="1">
        <f t="array" ref="H1948">_xlfn.XLOOKUP($A1948&amp;$Q$3,Data[Index]&amp;Data[Valid Test, Can be used for conformity (Y/N)],Data[THC/km (mg)])</f>
        <v>#N/A</v>
      </c>
      <c r="I1948" s="129" t="e" cm="1">
        <f t="array" ref="I1948">_xlfn.XLOOKUP($A1948&amp;$Q$3,Data[Index]&amp;Data[Valid Test, Can be used for conformity (Y/N)],Data[NOx/km (mg)])</f>
        <v>#N/A</v>
      </c>
      <c r="J1948" s="129" t="e" cm="1">
        <f t="array" ref="J1948">_xlfn.XLOOKUP($A1948&amp;$Q$3,Data[Index]&amp;Data[Valid Test, Can be used for conformity (Y/N)],Data[THC + NOx/km (mg)])</f>
        <v>#N/A</v>
      </c>
      <c r="K1948" s="142" t="e" cm="1">
        <f t="array" ref="K1948">_xlfn.XLOOKUP($A1948&amp;$Q$3,Data[Index]&amp;Data[Valid Test, Can be used for conformity (Y/N)],Data[PN/km ('#)])</f>
        <v>#N/A</v>
      </c>
      <c r="L1948" s="129" t="e" cm="1">
        <f t="array" ref="L1948">_xlfn.XLOOKUP($A1948&amp;$Q$3,Data[Index]&amp;Data[Valid Test, Can be used for conformity (Y/N)],Data[PM/km (mg)])</f>
        <v>#N/A</v>
      </c>
      <c r="M1948" s="126" t="e" cm="1">
        <f t="array" ref="M1948">_xlfn.XLOOKUP($A1948&amp;$Q$3,Data[Index]&amp;Data[Valid Test, Can be used for conformity (Y/N)],Data[CH4 (mg/km)])</f>
        <v>#N/A</v>
      </c>
      <c r="N1948" s="126" t="e" cm="1">
        <f t="array" ref="N1948">_xlfn.XLOOKUP($A1948&amp;$Q$3,Data[Index]&amp;Data[Valid Test, Can be used for conformity (Y/N)],Data[N20 (mg/km)])</f>
        <v>#N/A</v>
      </c>
      <c r="O1948" s="129" t="e" cm="1">
        <f t="array" ref="O1948">_xlfn.XLOOKUP($A1948&amp;$Q$3,Data[Index]&amp;Data[Valid Test, Can be used for conformity (Y/N)],Data[l/100km])</f>
        <v>#N/A</v>
      </c>
      <c r="P1948" s="138">
        <f>_xlfn.XLOOKUP($A1948,Data[Index],Data[Comments])</f>
        <v>0</v>
      </c>
    </row>
    <row r="1949" spans="1:16" x14ac:dyDescent="0.2">
      <c r="A1949" s="129"/>
      <c r="B1949" s="129"/>
      <c r="C1949" s="129" t="e" cm="1">
        <f t="array" ref="C1949">_xlfn.XLOOKUP($A1949&amp;$Q$3&amp;$R$3,Data[Index]&amp;Data[Valid Test, Can be used for conformity (Y/N)]&amp;Data[Cycle],Data[Test Name])</f>
        <v>#N/A</v>
      </c>
      <c r="D1949" s="167" t="e" cm="1">
        <f t="array" ref="D1949">_xlfn.XLOOKUP($A1949&amp;$Q$3&amp;$R$3,Data[Index]&amp;Data[Valid Test, Can be used for conformity (Y/N)]&amp;Data[Cycle],Data[Mileage (Miles)])</f>
        <v>#N/A</v>
      </c>
      <c r="E1949" s="130" t="e" cm="1">
        <f t="array" ref="E1949">_xlfn.XLOOKUP($A1949&amp;$Q$3&amp;$R$3,Data[Index]&amp;Data[Valid Test, Can be used for conformity (Y/N)]&amp;Data[Cycle],Data[Date])</f>
        <v>#N/A</v>
      </c>
      <c r="F1949" s="129" t="e" cm="1">
        <f t="array" ref="F1949">_xlfn.XLOOKUP($A1949&amp;$Q$3&amp;$R$3,Data[Index]&amp;Data[Valid Test, Can be used for conformity (Y/N)]&amp;Data[Cycle],Data[CO/km (mg)])</f>
        <v>#N/A</v>
      </c>
      <c r="G1949" s="129" t="e" cm="1">
        <f t="array" ref="G1949">_xlfn.XLOOKUP($A1949&amp;$Q$3,Data[Index]&amp;Data[Valid Test, Can be used for conformity (Y/N)],Data[CO2/km (g)])</f>
        <v>#N/A</v>
      </c>
      <c r="H1949" s="129" t="e" cm="1">
        <f t="array" ref="H1949">_xlfn.XLOOKUP($A1949&amp;$Q$3,Data[Index]&amp;Data[Valid Test, Can be used for conformity (Y/N)],Data[THC/km (mg)])</f>
        <v>#N/A</v>
      </c>
      <c r="I1949" s="129" t="e" cm="1">
        <f t="array" ref="I1949">_xlfn.XLOOKUP($A1949&amp;$Q$3,Data[Index]&amp;Data[Valid Test, Can be used for conformity (Y/N)],Data[NOx/km (mg)])</f>
        <v>#N/A</v>
      </c>
      <c r="J1949" s="129" t="e" cm="1">
        <f t="array" ref="J1949">_xlfn.XLOOKUP($A1949&amp;$Q$3,Data[Index]&amp;Data[Valid Test, Can be used for conformity (Y/N)],Data[THC + NOx/km (mg)])</f>
        <v>#N/A</v>
      </c>
      <c r="K1949" s="142" t="e" cm="1">
        <f t="array" ref="K1949">_xlfn.XLOOKUP($A1949&amp;$Q$3,Data[Index]&amp;Data[Valid Test, Can be used for conformity (Y/N)],Data[PN/km ('#)])</f>
        <v>#N/A</v>
      </c>
      <c r="L1949" s="129" t="e" cm="1">
        <f t="array" ref="L1949">_xlfn.XLOOKUP($A1949&amp;$Q$3,Data[Index]&amp;Data[Valid Test, Can be used for conformity (Y/N)],Data[PM/km (mg)])</f>
        <v>#N/A</v>
      </c>
      <c r="M1949" s="126" t="e" cm="1">
        <f t="array" ref="M1949">_xlfn.XLOOKUP($A1949&amp;$Q$3,Data[Index]&amp;Data[Valid Test, Can be used for conformity (Y/N)],Data[CH4 (mg/km)])</f>
        <v>#N/A</v>
      </c>
      <c r="N1949" s="126" t="e" cm="1">
        <f t="array" ref="N1949">_xlfn.XLOOKUP($A1949&amp;$Q$3,Data[Index]&amp;Data[Valid Test, Can be used for conformity (Y/N)],Data[N20 (mg/km)])</f>
        <v>#N/A</v>
      </c>
      <c r="O1949" s="129" t="e" cm="1">
        <f t="array" ref="O1949">_xlfn.XLOOKUP($A1949&amp;$Q$3,Data[Index]&amp;Data[Valid Test, Can be used for conformity (Y/N)],Data[l/100km])</f>
        <v>#N/A</v>
      </c>
      <c r="P1949" s="138">
        <f>_xlfn.XLOOKUP($A1949,Data[Index],Data[Comments])</f>
        <v>0</v>
      </c>
    </row>
    <row r="1950" spans="1:16" x14ac:dyDescent="0.2">
      <c r="A1950" s="129"/>
      <c r="B1950" s="129"/>
      <c r="C1950" s="129" t="e" cm="1">
        <f t="array" ref="C1950">_xlfn.XLOOKUP($A1950&amp;$Q$3&amp;$R$3,Data[Index]&amp;Data[Valid Test, Can be used for conformity (Y/N)]&amp;Data[Cycle],Data[Test Name])</f>
        <v>#N/A</v>
      </c>
      <c r="D1950" s="167" t="e" cm="1">
        <f t="array" ref="D1950">_xlfn.XLOOKUP($A1950&amp;$Q$3&amp;$R$3,Data[Index]&amp;Data[Valid Test, Can be used for conformity (Y/N)]&amp;Data[Cycle],Data[Mileage (Miles)])</f>
        <v>#N/A</v>
      </c>
      <c r="E1950" s="130" t="e" cm="1">
        <f t="array" ref="E1950">_xlfn.XLOOKUP($A1950&amp;$Q$3&amp;$R$3,Data[Index]&amp;Data[Valid Test, Can be used for conformity (Y/N)]&amp;Data[Cycle],Data[Date])</f>
        <v>#N/A</v>
      </c>
      <c r="F1950" s="129" t="e" cm="1">
        <f t="array" ref="F1950">_xlfn.XLOOKUP($A1950&amp;$Q$3&amp;$R$3,Data[Index]&amp;Data[Valid Test, Can be used for conformity (Y/N)]&amp;Data[Cycle],Data[CO/km (mg)])</f>
        <v>#N/A</v>
      </c>
      <c r="G1950" s="129" t="e" cm="1">
        <f t="array" ref="G1950">_xlfn.XLOOKUP($A1950&amp;$Q$3,Data[Index]&amp;Data[Valid Test, Can be used for conformity (Y/N)],Data[CO2/km (g)])</f>
        <v>#N/A</v>
      </c>
      <c r="H1950" s="129" t="e" cm="1">
        <f t="array" ref="H1950">_xlfn.XLOOKUP($A1950&amp;$Q$3,Data[Index]&amp;Data[Valid Test, Can be used for conformity (Y/N)],Data[THC/km (mg)])</f>
        <v>#N/A</v>
      </c>
      <c r="I1950" s="129" t="e" cm="1">
        <f t="array" ref="I1950">_xlfn.XLOOKUP($A1950&amp;$Q$3,Data[Index]&amp;Data[Valid Test, Can be used for conformity (Y/N)],Data[NOx/km (mg)])</f>
        <v>#N/A</v>
      </c>
      <c r="J1950" s="129" t="e" cm="1">
        <f t="array" ref="J1950">_xlfn.XLOOKUP($A1950&amp;$Q$3,Data[Index]&amp;Data[Valid Test, Can be used for conformity (Y/N)],Data[THC + NOx/km (mg)])</f>
        <v>#N/A</v>
      </c>
      <c r="K1950" s="142" t="e" cm="1">
        <f t="array" ref="K1950">_xlfn.XLOOKUP($A1950&amp;$Q$3,Data[Index]&amp;Data[Valid Test, Can be used for conformity (Y/N)],Data[PN/km ('#)])</f>
        <v>#N/A</v>
      </c>
      <c r="L1950" s="129" t="e" cm="1">
        <f t="array" ref="L1950">_xlfn.XLOOKUP($A1950&amp;$Q$3,Data[Index]&amp;Data[Valid Test, Can be used for conformity (Y/N)],Data[PM/km (mg)])</f>
        <v>#N/A</v>
      </c>
      <c r="M1950" s="126" t="e" cm="1">
        <f t="array" ref="M1950">_xlfn.XLOOKUP($A1950&amp;$Q$3,Data[Index]&amp;Data[Valid Test, Can be used for conformity (Y/N)],Data[CH4 (mg/km)])</f>
        <v>#N/A</v>
      </c>
      <c r="N1950" s="126" t="e" cm="1">
        <f t="array" ref="N1950">_xlfn.XLOOKUP($A1950&amp;$Q$3,Data[Index]&amp;Data[Valid Test, Can be used for conformity (Y/N)],Data[N20 (mg/km)])</f>
        <v>#N/A</v>
      </c>
      <c r="O1950" s="129" t="e" cm="1">
        <f t="array" ref="O1950">_xlfn.XLOOKUP($A1950&amp;$Q$3,Data[Index]&amp;Data[Valid Test, Can be used for conformity (Y/N)],Data[l/100km])</f>
        <v>#N/A</v>
      </c>
      <c r="P1950" s="138" t="e">
        <f>_xlfn.XLOOKUP($A1950,Data[Index],Data[Comments])</f>
        <v>#N/A</v>
      </c>
    </row>
    <row r="1951" spans="1:16" x14ac:dyDescent="0.2">
      <c r="A1951" s="129"/>
      <c r="B1951" s="129"/>
      <c r="C1951" s="129" t="e" cm="1">
        <f t="array" ref="C1951">_xlfn.XLOOKUP($A1951&amp;$Q$3&amp;$R$3,Data[Index]&amp;Data[Valid Test, Can be used for conformity (Y/N)]&amp;Data[Cycle],Data[Test Name])</f>
        <v>#N/A</v>
      </c>
      <c r="D1951" s="167" t="e" cm="1">
        <f t="array" ref="D1951">_xlfn.XLOOKUP($A1951&amp;$Q$3&amp;$R$3,Data[Index]&amp;Data[Valid Test, Can be used for conformity (Y/N)]&amp;Data[Cycle],Data[Mileage (Miles)])</f>
        <v>#N/A</v>
      </c>
      <c r="E1951" s="130" t="e" cm="1">
        <f t="array" ref="E1951">_xlfn.XLOOKUP($A1951&amp;$Q$3&amp;$R$3,Data[Index]&amp;Data[Valid Test, Can be used for conformity (Y/N)]&amp;Data[Cycle],Data[Date])</f>
        <v>#N/A</v>
      </c>
      <c r="F1951" s="129" t="e" cm="1">
        <f t="array" ref="F1951">_xlfn.XLOOKUP($A1951&amp;$Q$3&amp;$R$3,Data[Index]&amp;Data[Valid Test, Can be used for conformity (Y/N)]&amp;Data[Cycle],Data[CO/km (mg)])</f>
        <v>#N/A</v>
      </c>
      <c r="G1951" s="129" t="e" cm="1">
        <f t="array" ref="G1951">_xlfn.XLOOKUP($A1951&amp;$Q$3,Data[Index]&amp;Data[Valid Test, Can be used for conformity (Y/N)],Data[CO2/km (g)])</f>
        <v>#N/A</v>
      </c>
      <c r="H1951" s="129" t="e" cm="1">
        <f t="array" ref="H1951">_xlfn.XLOOKUP($A1951&amp;$Q$3,Data[Index]&amp;Data[Valid Test, Can be used for conformity (Y/N)],Data[THC/km (mg)])</f>
        <v>#N/A</v>
      </c>
      <c r="I1951" s="129" t="e" cm="1">
        <f t="array" ref="I1951">_xlfn.XLOOKUP($A1951&amp;$Q$3,Data[Index]&amp;Data[Valid Test, Can be used for conformity (Y/N)],Data[NOx/km (mg)])</f>
        <v>#N/A</v>
      </c>
      <c r="J1951" s="129" t="e" cm="1">
        <f t="array" ref="J1951">_xlfn.XLOOKUP($A1951&amp;$Q$3,Data[Index]&amp;Data[Valid Test, Can be used for conformity (Y/N)],Data[THC + NOx/km (mg)])</f>
        <v>#N/A</v>
      </c>
      <c r="K1951" s="142" t="e" cm="1">
        <f t="array" ref="K1951">_xlfn.XLOOKUP($A1951&amp;$Q$3,Data[Index]&amp;Data[Valid Test, Can be used for conformity (Y/N)],Data[PN/km ('#)])</f>
        <v>#N/A</v>
      </c>
      <c r="L1951" s="129" t="e" cm="1">
        <f t="array" ref="L1951">_xlfn.XLOOKUP($A1951&amp;$Q$3,Data[Index]&amp;Data[Valid Test, Can be used for conformity (Y/N)],Data[PM/km (mg)])</f>
        <v>#N/A</v>
      </c>
      <c r="M1951" s="126" t="e" cm="1">
        <f t="array" ref="M1951">_xlfn.XLOOKUP($A1951&amp;$Q$3,Data[Index]&amp;Data[Valid Test, Can be used for conformity (Y/N)],Data[CH4 (mg/km)])</f>
        <v>#N/A</v>
      </c>
      <c r="N1951" s="126" t="e" cm="1">
        <f t="array" ref="N1951">_xlfn.XLOOKUP($A1951&amp;$Q$3,Data[Index]&amp;Data[Valid Test, Can be used for conformity (Y/N)],Data[N20 (mg/km)])</f>
        <v>#N/A</v>
      </c>
      <c r="O1951" s="129" t="e" cm="1">
        <f t="array" ref="O1951">_xlfn.XLOOKUP($A1951&amp;$Q$3,Data[Index]&amp;Data[Valid Test, Can be used for conformity (Y/N)],Data[l/100km])</f>
        <v>#N/A</v>
      </c>
      <c r="P1951" s="138" t="e">
        <f>_xlfn.XLOOKUP($A1951,Data[Index],Data[Comments])</f>
        <v>#N/A</v>
      </c>
    </row>
    <row r="1952" spans="1:16" x14ac:dyDescent="0.2">
      <c r="A1952" s="129"/>
      <c r="B1952" s="129"/>
      <c r="C1952" s="129" t="e" cm="1">
        <f t="array" ref="C1952">_xlfn.XLOOKUP($A1952&amp;$Q$3&amp;$R$3,Data[Index]&amp;Data[Valid Test, Can be used for conformity (Y/N)]&amp;Data[Cycle],Data[Test Name])</f>
        <v>#N/A</v>
      </c>
      <c r="D1952" s="167" t="e" cm="1">
        <f t="array" ref="D1952">_xlfn.XLOOKUP($A1952&amp;$Q$3&amp;$R$3,Data[Index]&amp;Data[Valid Test, Can be used for conformity (Y/N)]&amp;Data[Cycle],Data[Mileage (Miles)])</f>
        <v>#N/A</v>
      </c>
      <c r="E1952" s="130" t="e" cm="1">
        <f t="array" ref="E1952">_xlfn.XLOOKUP($A1952&amp;$Q$3&amp;$R$3,Data[Index]&amp;Data[Valid Test, Can be used for conformity (Y/N)]&amp;Data[Cycle],Data[Date])</f>
        <v>#N/A</v>
      </c>
      <c r="F1952" s="129" t="e" cm="1">
        <f t="array" ref="F1952">_xlfn.XLOOKUP($A1952&amp;$Q$3&amp;$R$3,Data[Index]&amp;Data[Valid Test, Can be used for conformity (Y/N)]&amp;Data[Cycle],Data[CO/km (mg)])</f>
        <v>#N/A</v>
      </c>
      <c r="G1952" s="129" t="e" cm="1">
        <f t="array" ref="G1952">_xlfn.XLOOKUP($A1952&amp;$Q$3,Data[Index]&amp;Data[Valid Test, Can be used for conformity (Y/N)],Data[CO2/km (g)])</f>
        <v>#N/A</v>
      </c>
      <c r="H1952" s="129" t="e" cm="1">
        <f t="array" ref="H1952">_xlfn.XLOOKUP($A1952&amp;$Q$3,Data[Index]&amp;Data[Valid Test, Can be used for conformity (Y/N)],Data[THC/km (mg)])</f>
        <v>#N/A</v>
      </c>
      <c r="I1952" s="129" t="e" cm="1">
        <f t="array" ref="I1952">_xlfn.XLOOKUP($A1952&amp;$Q$3,Data[Index]&amp;Data[Valid Test, Can be used for conformity (Y/N)],Data[NOx/km (mg)])</f>
        <v>#N/A</v>
      </c>
      <c r="J1952" s="129" t="e" cm="1">
        <f t="array" ref="J1952">_xlfn.XLOOKUP($A1952&amp;$Q$3,Data[Index]&amp;Data[Valid Test, Can be used for conformity (Y/N)],Data[THC + NOx/km (mg)])</f>
        <v>#N/A</v>
      </c>
      <c r="K1952" s="142" t="e" cm="1">
        <f t="array" ref="K1952">_xlfn.XLOOKUP($A1952&amp;$Q$3,Data[Index]&amp;Data[Valid Test, Can be used for conformity (Y/N)],Data[PN/km ('#)])</f>
        <v>#N/A</v>
      </c>
      <c r="L1952" s="129" t="e" cm="1">
        <f t="array" ref="L1952">_xlfn.XLOOKUP($A1952&amp;$Q$3,Data[Index]&amp;Data[Valid Test, Can be used for conformity (Y/N)],Data[PM/km (mg)])</f>
        <v>#N/A</v>
      </c>
      <c r="M1952" s="126" t="e" cm="1">
        <f t="array" ref="M1952">_xlfn.XLOOKUP($A1952&amp;$Q$3,Data[Index]&amp;Data[Valid Test, Can be used for conformity (Y/N)],Data[CH4 (mg/km)])</f>
        <v>#N/A</v>
      </c>
      <c r="N1952" s="126" t="e" cm="1">
        <f t="array" ref="N1952">_xlfn.XLOOKUP($A1952&amp;$Q$3,Data[Index]&amp;Data[Valid Test, Can be used for conformity (Y/N)],Data[N20 (mg/km)])</f>
        <v>#N/A</v>
      </c>
      <c r="O1952" s="129" t="e" cm="1">
        <f t="array" ref="O1952">_xlfn.XLOOKUP($A1952&amp;$Q$3,Data[Index]&amp;Data[Valid Test, Can be used for conformity (Y/N)],Data[l/100km])</f>
        <v>#N/A</v>
      </c>
      <c r="P1952" s="138" t="e">
        <f>_xlfn.XLOOKUP($A1952,Data[Index],Data[Comments])</f>
        <v>#N/A</v>
      </c>
    </row>
    <row r="1953" spans="1:16" x14ac:dyDescent="0.2">
      <c r="A1953" s="129"/>
      <c r="B1953" s="129"/>
      <c r="C1953" s="129" t="e" cm="1">
        <f t="array" ref="C1953">_xlfn.XLOOKUP($A1953&amp;$Q$3&amp;$R$3,Data[Index]&amp;Data[Valid Test, Can be used for conformity (Y/N)]&amp;Data[Cycle],Data[Test Name])</f>
        <v>#N/A</v>
      </c>
      <c r="D1953" s="167" t="e" cm="1">
        <f t="array" ref="D1953">_xlfn.XLOOKUP($A1953&amp;$Q$3&amp;$R$3,Data[Index]&amp;Data[Valid Test, Can be used for conformity (Y/N)]&amp;Data[Cycle],Data[Mileage (Miles)])</f>
        <v>#N/A</v>
      </c>
      <c r="E1953" s="130" t="e" cm="1">
        <f t="array" ref="E1953">_xlfn.XLOOKUP($A1953&amp;$Q$3&amp;$R$3,Data[Index]&amp;Data[Valid Test, Can be used for conformity (Y/N)]&amp;Data[Cycle],Data[Date])</f>
        <v>#N/A</v>
      </c>
      <c r="F1953" s="129" t="e" cm="1">
        <f t="array" ref="F1953">_xlfn.XLOOKUP($A1953&amp;$Q$3&amp;$R$3,Data[Index]&amp;Data[Valid Test, Can be used for conformity (Y/N)]&amp;Data[Cycle],Data[CO/km (mg)])</f>
        <v>#N/A</v>
      </c>
      <c r="G1953" s="129" t="e" cm="1">
        <f t="array" ref="G1953">_xlfn.XLOOKUP($A1953&amp;$Q$3,Data[Index]&amp;Data[Valid Test, Can be used for conformity (Y/N)],Data[CO2/km (g)])</f>
        <v>#N/A</v>
      </c>
      <c r="H1953" s="129" t="e" cm="1">
        <f t="array" ref="H1953">_xlfn.XLOOKUP($A1953&amp;$Q$3,Data[Index]&amp;Data[Valid Test, Can be used for conformity (Y/N)],Data[THC/km (mg)])</f>
        <v>#N/A</v>
      </c>
      <c r="I1953" s="129" t="e" cm="1">
        <f t="array" ref="I1953">_xlfn.XLOOKUP($A1953&amp;$Q$3,Data[Index]&amp;Data[Valid Test, Can be used for conformity (Y/N)],Data[NOx/km (mg)])</f>
        <v>#N/A</v>
      </c>
      <c r="J1953" s="129" t="e" cm="1">
        <f t="array" ref="J1953">_xlfn.XLOOKUP($A1953&amp;$Q$3,Data[Index]&amp;Data[Valid Test, Can be used for conformity (Y/N)],Data[THC + NOx/km (mg)])</f>
        <v>#N/A</v>
      </c>
      <c r="K1953" s="142" t="e" cm="1">
        <f t="array" ref="K1953">_xlfn.XLOOKUP($A1953&amp;$Q$3,Data[Index]&amp;Data[Valid Test, Can be used for conformity (Y/N)],Data[PN/km ('#)])</f>
        <v>#N/A</v>
      </c>
      <c r="L1953" s="129" t="e" cm="1">
        <f t="array" ref="L1953">_xlfn.XLOOKUP($A1953&amp;$Q$3,Data[Index]&amp;Data[Valid Test, Can be used for conformity (Y/N)],Data[PM/km (mg)])</f>
        <v>#N/A</v>
      </c>
      <c r="M1953" s="126" t="e" cm="1">
        <f t="array" ref="M1953">_xlfn.XLOOKUP($A1953&amp;$Q$3,Data[Index]&amp;Data[Valid Test, Can be used for conformity (Y/N)],Data[CH4 (mg/km)])</f>
        <v>#N/A</v>
      </c>
      <c r="N1953" s="126" t="e" cm="1">
        <f t="array" ref="N1953">_xlfn.XLOOKUP($A1953&amp;$Q$3,Data[Index]&amp;Data[Valid Test, Can be used for conformity (Y/N)],Data[N20 (mg/km)])</f>
        <v>#N/A</v>
      </c>
      <c r="O1953" s="129" t="e" cm="1">
        <f t="array" ref="O1953">_xlfn.XLOOKUP($A1953&amp;$Q$3,Data[Index]&amp;Data[Valid Test, Can be used for conformity (Y/N)],Data[l/100km])</f>
        <v>#N/A</v>
      </c>
      <c r="P1953" s="138">
        <f>_xlfn.XLOOKUP($A1953,Data[Index],Data[Comments])</f>
        <v>0</v>
      </c>
    </row>
    <row r="1954" spans="1:16" x14ac:dyDescent="0.2">
      <c r="A1954" s="129"/>
      <c r="B1954" s="129"/>
      <c r="C1954" s="129" t="e" cm="1">
        <f t="array" ref="C1954">_xlfn.XLOOKUP($A1954&amp;$Q$3&amp;$R$3,Data[Index]&amp;Data[Valid Test, Can be used for conformity (Y/N)]&amp;Data[Cycle],Data[Test Name])</f>
        <v>#N/A</v>
      </c>
      <c r="D1954" s="167" t="e" cm="1">
        <f t="array" ref="D1954">_xlfn.XLOOKUP($A1954&amp;$Q$3&amp;$R$3,Data[Index]&amp;Data[Valid Test, Can be used for conformity (Y/N)]&amp;Data[Cycle],Data[Mileage (Miles)])</f>
        <v>#N/A</v>
      </c>
      <c r="E1954" s="130" t="e" cm="1">
        <f t="array" ref="E1954">_xlfn.XLOOKUP($A1954&amp;$Q$3&amp;$R$3,Data[Index]&amp;Data[Valid Test, Can be used for conformity (Y/N)]&amp;Data[Cycle],Data[Date])</f>
        <v>#N/A</v>
      </c>
      <c r="F1954" s="129" t="e" cm="1">
        <f t="array" ref="F1954">_xlfn.XLOOKUP($A1954&amp;$Q$3&amp;$R$3,Data[Index]&amp;Data[Valid Test, Can be used for conformity (Y/N)]&amp;Data[Cycle],Data[CO/km (mg)])</f>
        <v>#N/A</v>
      </c>
      <c r="G1954" s="129" t="e" cm="1">
        <f t="array" ref="G1954">_xlfn.XLOOKUP($A1954&amp;$Q$3,Data[Index]&amp;Data[Valid Test, Can be used for conformity (Y/N)],Data[CO2/km (g)])</f>
        <v>#N/A</v>
      </c>
      <c r="H1954" s="129" t="e" cm="1">
        <f t="array" ref="H1954">_xlfn.XLOOKUP($A1954&amp;$Q$3,Data[Index]&amp;Data[Valid Test, Can be used for conformity (Y/N)],Data[THC/km (mg)])</f>
        <v>#N/A</v>
      </c>
      <c r="I1954" s="129" t="e" cm="1">
        <f t="array" ref="I1954">_xlfn.XLOOKUP($A1954&amp;$Q$3,Data[Index]&amp;Data[Valid Test, Can be used for conformity (Y/N)],Data[NOx/km (mg)])</f>
        <v>#N/A</v>
      </c>
      <c r="J1954" s="129" t="e" cm="1">
        <f t="array" ref="J1954">_xlfn.XLOOKUP($A1954&amp;$Q$3,Data[Index]&amp;Data[Valid Test, Can be used for conformity (Y/N)],Data[THC + NOx/km (mg)])</f>
        <v>#N/A</v>
      </c>
      <c r="K1954" s="142" t="e" cm="1">
        <f t="array" ref="K1954">_xlfn.XLOOKUP($A1954&amp;$Q$3,Data[Index]&amp;Data[Valid Test, Can be used for conformity (Y/N)],Data[PN/km ('#)])</f>
        <v>#N/A</v>
      </c>
      <c r="L1954" s="129" t="e" cm="1">
        <f t="array" ref="L1954">_xlfn.XLOOKUP($A1954&amp;$Q$3,Data[Index]&amp;Data[Valid Test, Can be used for conformity (Y/N)],Data[PM/km (mg)])</f>
        <v>#N/A</v>
      </c>
      <c r="M1954" s="126" t="e" cm="1">
        <f t="array" ref="M1954">_xlfn.XLOOKUP($A1954&amp;$Q$3,Data[Index]&amp;Data[Valid Test, Can be used for conformity (Y/N)],Data[CH4 (mg/km)])</f>
        <v>#N/A</v>
      </c>
      <c r="N1954" s="126" t="e" cm="1">
        <f t="array" ref="N1954">_xlfn.XLOOKUP($A1954&amp;$Q$3,Data[Index]&amp;Data[Valid Test, Can be used for conformity (Y/N)],Data[N20 (mg/km)])</f>
        <v>#N/A</v>
      </c>
      <c r="O1954" s="129" t="e" cm="1">
        <f t="array" ref="O1954">_xlfn.XLOOKUP($A1954&amp;$Q$3,Data[Index]&amp;Data[Valid Test, Can be used for conformity (Y/N)],Data[l/100km])</f>
        <v>#N/A</v>
      </c>
      <c r="P1954" s="138">
        <f>_xlfn.XLOOKUP($A1954,Data[Index],Data[Comments])</f>
        <v>0</v>
      </c>
    </row>
    <row r="1955" spans="1:16" x14ac:dyDescent="0.2">
      <c r="A1955" s="129"/>
      <c r="B1955" s="129"/>
      <c r="C1955" s="129" t="e" cm="1">
        <f t="array" ref="C1955">_xlfn.XLOOKUP($A1955&amp;$Q$3&amp;$R$3,Data[Index]&amp;Data[Valid Test, Can be used for conformity (Y/N)]&amp;Data[Cycle],Data[Test Name])</f>
        <v>#N/A</v>
      </c>
      <c r="D1955" s="167" t="e" cm="1">
        <f t="array" ref="D1955">_xlfn.XLOOKUP($A1955&amp;$Q$3&amp;$R$3,Data[Index]&amp;Data[Valid Test, Can be used for conformity (Y/N)]&amp;Data[Cycle],Data[Mileage (Miles)])</f>
        <v>#N/A</v>
      </c>
      <c r="E1955" s="130" t="e" cm="1">
        <f t="array" ref="E1955">_xlfn.XLOOKUP($A1955&amp;$Q$3&amp;$R$3,Data[Index]&amp;Data[Valid Test, Can be used for conformity (Y/N)]&amp;Data[Cycle],Data[Date])</f>
        <v>#N/A</v>
      </c>
      <c r="F1955" s="129" t="e" cm="1">
        <f t="array" ref="F1955">_xlfn.XLOOKUP($A1955&amp;$Q$3&amp;$R$3,Data[Index]&amp;Data[Valid Test, Can be used for conformity (Y/N)]&amp;Data[Cycle],Data[CO/km (mg)])</f>
        <v>#N/A</v>
      </c>
      <c r="G1955" s="129" t="e" cm="1">
        <f t="array" ref="G1955">_xlfn.XLOOKUP($A1955&amp;$Q$3,Data[Index]&amp;Data[Valid Test, Can be used for conformity (Y/N)],Data[CO2/km (g)])</f>
        <v>#N/A</v>
      </c>
      <c r="H1955" s="129" t="e" cm="1">
        <f t="array" ref="H1955">_xlfn.XLOOKUP($A1955&amp;$Q$3,Data[Index]&amp;Data[Valid Test, Can be used for conformity (Y/N)],Data[THC/km (mg)])</f>
        <v>#N/A</v>
      </c>
      <c r="I1955" s="129" t="e" cm="1">
        <f t="array" ref="I1955">_xlfn.XLOOKUP($A1955&amp;$Q$3,Data[Index]&amp;Data[Valid Test, Can be used for conformity (Y/N)],Data[NOx/km (mg)])</f>
        <v>#N/A</v>
      </c>
      <c r="J1955" s="129" t="e" cm="1">
        <f t="array" ref="J1955">_xlfn.XLOOKUP($A1955&amp;$Q$3,Data[Index]&amp;Data[Valid Test, Can be used for conformity (Y/N)],Data[THC + NOx/km (mg)])</f>
        <v>#N/A</v>
      </c>
      <c r="K1955" s="142" t="e" cm="1">
        <f t="array" ref="K1955">_xlfn.XLOOKUP($A1955&amp;$Q$3,Data[Index]&amp;Data[Valid Test, Can be used for conformity (Y/N)],Data[PN/km ('#)])</f>
        <v>#N/A</v>
      </c>
      <c r="L1955" s="129" t="e" cm="1">
        <f t="array" ref="L1955">_xlfn.XLOOKUP($A1955&amp;$Q$3,Data[Index]&amp;Data[Valid Test, Can be used for conformity (Y/N)],Data[PM/km (mg)])</f>
        <v>#N/A</v>
      </c>
      <c r="M1955" s="126" t="e" cm="1">
        <f t="array" ref="M1955">_xlfn.XLOOKUP($A1955&amp;$Q$3,Data[Index]&amp;Data[Valid Test, Can be used for conformity (Y/N)],Data[CH4 (mg/km)])</f>
        <v>#N/A</v>
      </c>
      <c r="N1955" s="126" t="e" cm="1">
        <f t="array" ref="N1955">_xlfn.XLOOKUP($A1955&amp;$Q$3,Data[Index]&amp;Data[Valid Test, Can be used for conformity (Y/N)],Data[N20 (mg/km)])</f>
        <v>#N/A</v>
      </c>
      <c r="O1955" s="129" t="e" cm="1">
        <f t="array" ref="O1955">_xlfn.XLOOKUP($A1955&amp;$Q$3,Data[Index]&amp;Data[Valid Test, Can be used for conformity (Y/N)],Data[l/100km])</f>
        <v>#N/A</v>
      </c>
      <c r="P1955" s="138" t="e">
        <f>_xlfn.XLOOKUP($A1955,Data[Index],Data[Comments])</f>
        <v>#N/A</v>
      </c>
    </row>
    <row r="1956" spans="1:16" x14ac:dyDescent="0.2">
      <c r="A1956" s="129"/>
      <c r="B1956" s="129"/>
      <c r="C1956" s="129" t="e" cm="1">
        <f t="array" ref="C1956">_xlfn.XLOOKUP($A1956&amp;$Q$3&amp;$R$3,Data[Index]&amp;Data[Valid Test, Can be used for conformity (Y/N)]&amp;Data[Cycle],Data[Test Name])</f>
        <v>#N/A</v>
      </c>
      <c r="D1956" s="167" t="e" cm="1">
        <f t="array" ref="D1956">_xlfn.XLOOKUP($A1956&amp;$Q$3&amp;$R$3,Data[Index]&amp;Data[Valid Test, Can be used for conformity (Y/N)]&amp;Data[Cycle],Data[Mileage (Miles)])</f>
        <v>#N/A</v>
      </c>
      <c r="E1956" s="130" t="e" cm="1">
        <f t="array" ref="E1956">_xlfn.XLOOKUP($A1956&amp;$Q$3&amp;$R$3,Data[Index]&amp;Data[Valid Test, Can be used for conformity (Y/N)]&amp;Data[Cycle],Data[Date])</f>
        <v>#N/A</v>
      </c>
      <c r="F1956" s="129" t="e" cm="1">
        <f t="array" ref="F1956">_xlfn.XLOOKUP($A1956&amp;$Q$3&amp;$R$3,Data[Index]&amp;Data[Valid Test, Can be used for conformity (Y/N)]&amp;Data[Cycle],Data[CO/km (mg)])</f>
        <v>#N/A</v>
      </c>
      <c r="G1956" s="129" t="e" cm="1">
        <f t="array" ref="G1956">_xlfn.XLOOKUP($A1956&amp;$Q$3,Data[Index]&amp;Data[Valid Test, Can be used for conformity (Y/N)],Data[CO2/km (g)])</f>
        <v>#N/A</v>
      </c>
      <c r="H1956" s="129" t="e" cm="1">
        <f t="array" ref="H1956">_xlfn.XLOOKUP($A1956&amp;$Q$3,Data[Index]&amp;Data[Valid Test, Can be used for conformity (Y/N)],Data[THC/km (mg)])</f>
        <v>#N/A</v>
      </c>
      <c r="I1956" s="129" t="e" cm="1">
        <f t="array" ref="I1956">_xlfn.XLOOKUP($A1956&amp;$Q$3,Data[Index]&amp;Data[Valid Test, Can be used for conformity (Y/N)],Data[NOx/km (mg)])</f>
        <v>#N/A</v>
      </c>
      <c r="J1956" s="129" t="e" cm="1">
        <f t="array" ref="J1956">_xlfn.XLOOKUP($A1956&amp;$Q$3,Data[Index]&amp;Data[Valid Test, Can be used for conformity (Y/N)],Data[THC + NOx/km (mg)])</f>
        <v>#N/A</v>
      </c>
      <c r="K1956" s="142" t="e" cm="1">
        <f t="array" ref="K1956">_xlfn.XLOOKUP($A1956&amp;$Q$3,Data[Index]&amp;Data[Valid Test, Can be used for conformity (Y/N)],Data[PN/km ('#)])</f>
        <v>#N/A</v>
      </c>
      <c r="L1956" s="129" t="e" cm="1">
        <f t="array" ref="L1956">_xlfn.XLOOKUP($A1956&amp;$Q$3,Data[Index]&amp;Data[Valid Test, Can be used for conformity (Y/N)],Data[PM/km (mg)])</f>
        <v>#N/A</v>
      </c>
      <c r="M1956" s="126" t="e" cm="1">
        <f t="array" ref="M1956">_xlfn.XLOOKUP($A1956&amp;$Q$3,Data[Index]&amp;Data[Valid Test, Can be used for conformity (Y/N)],Data[CH4 (mg/km)])</f>
        <v>#N/A</v>
      </c>
      <c r="N1956" s="126" t="e" cm="1">
        <f t="array" ref="N1956">_xlfn.XLOOKUP($A1956&amp;$Q$3,Data[Index]&amp;Data[Valid Test, Can be used for conformity (Y/N)],Data[N20 (mg/km)])</f>
        <v>#N/A</v>
      </c>
      <c r="O1956" s="129" t="e" cm="1">
        <f t="array" ref="O1956">_xlfn.XLOOKUP($A1956&amp;$Q$3,Data[Index]&amp;Data[Valid Test, Can be used for conformity (Y/N)],Data[l/100km])</f>
        <v>#N/A</v>
      </c>
      <c r="P1956" s="138">
        <f>_xlfn.XLOOKUP($A1956,Data[Index],Data[Comments])</f>
        <v>0</v>
      </c>
    </row>
    <row r="1957" spans="1:16" x14ac:dyDescent="0.2">
      <c r="A1957" s="129"/>
      <c r="B1957" s="129"/>
      <c r="C1957" s="129" t="e" cm="1">
        <f t="array" ref="C1957">_xlfn.XLOOKUP($A1957&amp;$Q$3&amp;$R$3,Data[Index]&amp;Data[Valid Test, Can be used for conformity (Y/N)]&amp;Data[Cycle],Data[Test Name])</f>
        <v>#N/A</v>
      </c>
      <c r="D1957" s="167" t="e" cm="1">
        <f t="array" ref="D1957">_xlfn.XLOOKUP($A1957&amp;$Q$3&amp;$R$3,Data[Index]&amp;Data[Valid Test, Can be used for conformity (Y/N)]&amp;Data[Cycle],Data[Mileage (Miles)])</f>
        <v>#N/A</v>
      </c>
      <c r="E1957" s="130" t="e" cm="1">
        <f t="array" ref="E1957">_xlfn.XLOOKUP($A1957&amp;$Q$3&amp;$R$3,Data[Index]&amp;Data[Valid Test, Can be used for conformity (Y/N)]&amp;Data[Cycle],Data[Date])</f>
        <v>#N/A</v>
      </c>
      <c r="F1957" s="129" t="e" cm="1">
        <f t="array" ref="F1957">_xlfn.XLOOKUP($A1957&amp;$Q$3&amp;$R$3,Data[Index]&amp;Data[Valid Test, Can be used for conformity (Y/N)]&amp;Data[Cycle],Data[CO/km (mg)])</f>
        <v>#N/A</v>
      </c>
      <c r="G1957" s="129" t="e" cm="1">
        <f t="array" ref="G1957">_xlfn.XLOOKUP($A1957&amp;$Q$3,Data[Index]&amp;Data[Valid Test, Can be used for conformity (Y/N)],Data[CO2/km (g)])</f>
        <v>#N/A</v>
      </c>
      <c r="H1957" s="129" t="e" cm="1">
        <f t="array" ref="H1957">_xlfn.XLOOKUP($A1957&amp;$Q$3,Data[Index]&amp;Data[Valid Test, Can be used for conformity (Y/N)],Data[THC/km (mg)])</f>
        <v>#N/A</v>
      </c>
      <c r="I1957" s="129" t="e" cm="1">
        <f t="array" ref="I1957">_xlfn.XLOOKUP($A1957&amp;$Q$3,Data[Index]&amp;Data[Valid Test, Can be used for conformity (Y/N)],Data[NOx/km (mg)])</f>
        <v>#N/A</v>
      </c>
      <c r="J1957" s="129" t="e" cm="1">
        <f t="array" ref="J1957">_xlfn.XLOOKUP($A1957&amp;$Q$3,Data[Index]&amp;Data[Valid Test, Can be used for conformity (Y/N)],Data[THC + NOx/km (mg)])</f>
        <v>#N/A</v>
      </c>
      <c r="K1957" s="142" t="e" cm="1">
        <f t="array" ref="K1957">_xlfn.XLOOKUP($A1957&amp;$Q$3,Data[Index]&amp;Data[Valid Test, Can be used for conformity (Y/N)],Data[PN/km ('#)])</f>
        <v>#N/A</v>
      </c>
      <c r="L1957" s="129" t="e" cm="1">
        <f t="array" ref="L1957">_xlfn.XLOOKUP($A1957&amp;$Q$3,Data[Index]&amp;Data[Valid Test, Can be used for conformity (Y/N)],Data[PM/km (mg)])</f>
        <v>#N/A</v>
      </c>
      <c r="M1957" s="126" t="e" cm="1">
        <f t="array" ref="M1957">_xlfn.XLOOKUP($A1957&amp;$Q$3,Data[Index]&amp;Data[Valid Test, Can be used for conformity (Y/N)],Data[CH4 (mg/km)])</f>
        <v>#N/A</v>
      </c>
      <c r="N1957" s="126" t="e" cm="1">
        <f t="array" ref="N1957">_xlfn.XLOOKUP($A1957&amp;$Q$3,Data[Index]&amp;Data[Valid Test, Can be used for conformity (Y/N)],Data[N20 (mg/km)])</f>
        <v>#N/A</v>
      </c>
      <c r="O1957" s="129" t="e" cm="1">
        <f t="array" ref="O1957">_xlfn.XLOOKUP($A1957&amp;$Q$3,Data[Index]&amp;Data[Valid Test, Can be used for conformity (Y/N)],Data[l/100km])</f>
        <v>#N/A</v>
      </c>
      <c r="P1957" s="138">
        <f>_xlfn.XLOOKUP($A1957,Data[Index],Data[Comments])</f>
        <v>0</v>
      </c>
    </row>
    <row r="1958" spans="1:16" x14ac:dyDescent="0.2">
      <c r="A1958" s="129"/>
      <c r="B1958" s="129"/>
      <c r="C1958" s="129" t="e" cm="1">
        <f t="array" ref="C1958">_xlfn.XLOOKUP($A1958&amp;$Q$3&amp;$R$3,Data[Index]&amp;Data[Valid Test, Can be used for conformity (Y/N)]&amp;Data[Cycle],Data[Test Name])</f>
        <v>#N/A</v>
      </c>
      <c r="D1958" s="167" t="e" cm="1">
        <f t="array" ref="D1958">_xlfn.XLOOKUP($A1958&amp;$Q$3&amp;$R$3,Data[Index]&amp;Data[Valid Test, Can be used for conformity (Y/N)]&amp;Data[Cycle],Data[Mileage (Miles)])</f>
        <v>#N/A</v>
      </c>
      <c r="E1958" s="130" t="e" cm="1">
        <f t="array" ref="E1958">_xlfn.XLOOKUP($A1958&amp;$Q$3&amp;$R$3,Data[Index]&amp;Data[Valid Test, Can be used for conformity (Y/N)]&amp;Data[Cycle],Data[Date])</f>
        <v>#N/A</v>
      </c>
      <c r="F1958" s="129" t="e" cm="1">
        <f t="array" ref="F1958">_xlfn.XLOOKUP($A1958&amp;$Q$3&amp;$R$3,Data[Index]&amp;Data[Valid Test, Can be used for conformity (Y/N)]&amp;Data[Cycle],Data[CO/km (mg)])</f>
        <v>#N/A</v>
      </c>
      <c r="G1958" s="129" t="e" cm="1">
        <f t="array" ref="G1958">_xlfn.XLOOKUP($A1958&amp;$Q$3,Data[Index]&amp;Data[Valid Test, Can be used for conformity (Y/N)],Data[CO2/km (g)])</f>
        <v>#N/A</v>
      </c>
      <c r="H1958" s="129" t="e" cm="1">
        <f t="array" ref="H1958">_xlfn.XLOOKUP($A1958&amp;$Q$3,Data[Index]&amp;Data[Valid Test, Can be used for conformity (Y/N)],Data[THC/km (mg)])</f>
        <v>#N/A</v>
      </c>
      <c r="I1958" s="129" t="e" cm="1">
        <f t="array" ref="I1958">_xlfn.XLOOKUP($A1958&amp;$Q$3,Data[Index]&amp;Data[Valid Test, Can be used for conformity (Y/N)],Data[NOx/km (mg)])</f>
        <v>#N/A</v>
      </c>
      <c r="J1958" s="129" t="e" cm="1">
        <f t="array" ref="J1958">_xlfn.XLOOKUP($A1958&amp;$Q$3,Data[Index]&amp;Data[Valid Test, Can be used for conformity (Y/N)],Data[THC + NOx/km (mg)])</f>
        <v>#N/A</v>
      </c>
      <c r="K1958" s="142" t="e" cm="1">
        <f t="array" ref="K1958">_xlfn.XLOOKUP($A1958&amp;$Q$3,Data[Index]&amp;Data[Valid Test, Can be used for conformity (Y/N)],Data[PN/km ('#)])</f>
        <v>#N/A</v>
      </c>
      <c r="L1958" s="129" t="e" cm="1">
        <f t="array" ref="L1958">_xlfn.XLOOKUP($A1958&amp;$Q$3,Data[Index]&amp;Data[Valid Test, Can be used for conformity (Y/N)],Data[PM/km (mg)])</f>
        <v>#N/A</v>
      </c>
      <c r="M1958" s="126" t="e" cm="1">
        <f t="array" ref="M1958">_xlfn.XLOOKUP($A1958&amp;$Q$3,Data[Index]&amp;Data[Valid Test, Can be used for conformity (Y/N)],Data[CH4 (mg/km)])</f>
        <v>#N/A</v>
      </c>
      <c r="N1958" s="126" t="e" cm="1">
        <f t="array" ref="N1958">_xlfn.XLOOKUP($A1958&amp;$Q$3,Data[Index]&amp;Data[Valid Test, Can be used for conformity (Y/N)],Data[N20 (mg/km)])</f>
        <v>#N/A</v>
      </c>
      <c r="O1958" s="129" t="e" cm="1">
        <f t="array" ref="O1958">_xlfn.XLOOKUP($A1958&amp;$Q$3,Data[Index]&amp;Data[Valid Test, Can be used for conformity (Y/N)],Data[l/100km])</f>
        <v>#N/A</v>
      </c>
      <c r="P1958" s="138" t="e">
        <f>_xlfn.XLOOKUP($A1958,Data[Index],Data[Comments])</f>
        <v>#N/A</v>
      </c>
    </row>
    <row r="1959" spans="1:16" x14ac:dyDescent="0.2">
      <c r="A1959" s="129"/>
      <c r="B1959" s="129"/>
      <c r="C1959" s="129" t="e" cm="1">
        <f t="array" ref="C1959">_xlfn.XLOOKUP($A1959&amp;$Q$3&amp;$R$3,Data[Index]&amp;Data[Valid Test, Can be used for conformity (Y/N)]&amp;Data[Cycle],Data[Test Name])</f>
        <v>#N/A</v>
      </c>
      <c r="D1959" s="167" t="e" cm="1">
        <f t="array" ref="D1959">_xlfn.XLOOKUP($A1959&amp;$Q$3&amp;$R$3,Data[Index]&amp;Data[Valid Test, Can be used for conformity (Y/N)]&amp;Data[Cycle],Data[Mileage (Miles)])</f>
        <v>#N/A</v>
      </c>
      <c r="E1959" s="130" t="e" cm="1">
        <f t="array" ref="E1959">_xlfn.XLOOKUP($A1959&amp;$Q$3&amp;$R$3,Data[Index]&amp;Data[Valid Test, Can be used for conformity (Y/N)]&amp;Data[Cycle],Data[Date])</f>
        <v>#N/A</v>
      </c>
      <c r="F1959" s="129" t="e" cm="1">
        <f t="array" ref="F1959">_xlfn.XLOOKUP($A1959&amp;$Q$3&amp;$R$3,Data[Index]&amp;Data[Valid Test, Can be used for conformity (Y/N)]&amp;Data[Cycle],Data[CO/km (mg)])</f>
        <v>#N/A</v>
      </c>
      <c r="G1959" s="129" t="e" cm="1">
        <f t="array" ref="G1959">_xlfn.XLOOKUP($A1959&amp;$Q$3,Data[Index]&amp;Data[Valid Test, Can be used for conformity (Y/N)],Data[CO2/km (g)])</f>
        <v>#N/A</v>
      </c>
      <c r="H1959" s="129" t="e" cm="1">
        <f t="array" ref="H1959">_xlfn.XLOOKUP($A1959&amp;$Q$3,Data[Index]&amp;Data[Valid Test, Can be used for conformity (Y/N)],Data[THC/km (mg)])</f>
        <v>#N/A</v>
      </c>
      <c r="I1959" s="129" t="e" cm="1">
        <f t="array" ref="I1959">_xlfn.XLOOKUP($A1959&amp;$Q$3,Data[Index]&amp;Data[Valid Test, Can be used for conformity (Y/N)],Data[NOx/km (mg)])</f>
        <v>#N/A</v>
      </c>
      <c r="J1959" s="129" t="e" cm="1">
        <f t="array" ref="J1959">_xlfn.XLOOKUP($A1959&amp;$Q$3,Data[Index]&amp;Data[Valid Test, Can be used for conformity (Y/N)],Data[THC + NOx/km (mg)])</f>
        <v>#N/A</v>
      </c>
      <c r="K1959" s="142" t="e" cm="1">
        <f t="array" ref="K1959">_xlfn.XLOOKUP($A1959&amp;$Q$3,Data[Index]&amp;Data[Valid Test, Can be used for conformity (Y/N)],Data[PN/km ('#)])</f>
        <v>#N/A</v>
      </c>
      <c r="L1959" s="129" t="e" cm="1">
        <f t="array" ref="L1959">_xlfn.XLOOKUP($A1959&amp;$Q$3,Data[Index]&amp;Data[Valid Test, Can be used for conformity (Y/N)],Data[PM/km (mg)])</f>
        <v>#N/A</v>
      </c>
      <c r="M1959" s="126" t="e" cm="1">
        <f t="array" ref="M1959">_xlfn.XLOOKUP($A1959&amp;$Q$3,Data[Index]&amp;Data[Valid Test, Can be used for conformity (Y/N)],Data[CH4 (mg/km)])</f>
        <v>#N/A</v>
      </c>
      <c r="N1959" s="126" t="e" cm="1">
        <f t="array" ref="N1959">_xlfn.XLOOKUP($A1959&amp;$Q$3,Data[Index]&amp;Data[Valid Test, Can be used for conformity (Y/N)],Data[N20 (mg/km)])</f>
        <v>#N/A</v>
      </c>
      <c r="O1959" s="129" t="e" cm="1">
        <f t="array" ref="O1959">_xlfn.XLOOKUP($A1959&amp;$Q$3,Data[Index]&amp;Data[Valid Test, Can be used for conformity (Y/N)],Data[l/100km])</f>
        <v>#N/A</v>
      </c>
      <c r="P1959" s="138" t="e">
        <f>_xlfn.XLOOKUP($A1959,Data[Index],Data[Comments])</f>
        <v>#N/A</v>
      </c>
    </row>
    <row r="1960" spans="1:16" x14ac:dyDescent="0.2">
      <c r="A1960" s="129"/>
      <c r="B1960" s="129"/>
      <c r="C1960" s="129" t="e" cm="1">
        <f t="array" ref="C1960">_xlfn.XLOOKUP($A1960&amp;$Q$3&amp;$R$3,Data[Index]&amp;Data[Valid Test, Can be used for conformity (Y/N)]&amp;Data[Cycle],Data[Test Name])</f>
        <v>#N/A</v>
      </c>
      <c r="D1960" s="167" t="e" cm="1">
        <f t="array" ref="D1960">_xlfn.XLOOKUP($A1960&amp;$Q$3&amp;$R$3,Data[Index]&amp;Data[Valid Test, Can be used for conformity (Y/N)]&amp;Data[Cycle],Data[Mileage (Miles)])</f>
        <v>#N/A</v>
      </c>
      <c r="E1960" s="130" t="e" cm="1">
        <f t="array" ref="E1960">_xlfn.XLOOKUP($A1960&amp;$Q$3&amp;$R$3,Data[Index]&amp;Data[Valid Test, Can be used for conformity (Y/N)]&amp;Data[Cycle],Data[Date])</f>
        <v>#N/A</v>
      </c>
      <c r="F1960" s="129" t="e" cm="1">
        <f t="array" ref="F1960">_xlfn.XLOOKUP($A1960&amp;$Q$3&amp;$R$3,Data[Index]&amp;Data[Valid Test, Can be used for conformity (Y/N)]&amp;Data[Cycle],Data[CO/km (mg)])</f>
        <v>#N/A</v>
      </c>
      <c r="G1960" s="129" t="e" cm="1">
        <f t="array" ref="G1960">_xlfn.XLOOKUP($A1960&amp;$Q$3,Data[Index]&amp;Data[Valid Test, Can be used for conformity (Y/N)],Data[CO2/km (g)])</f>
        <v>#N/A</v>
      </c>
      <c r="H1960" s="129" t="e" cm="1">
        <f t="array" ref="H1960">_xlfn.XLOOKUP($A1960&amp;$Q$3,Data[Index]&amp;Data[Valid Test, Can be used for conformity (Y/N)],Data[THC/km (mg)])</f>
        <v>#N/A</v>
      </c>
      <c r="I1960" s="129" t="e" cm="1">
        <f t="array" ref="I1960">_xlfn.XLOOKUP($A1960&amp;$Q$3,Data[Index]&amp;Data[Valid Test, Can be used for conformity (Y/N)],Data[NOx/km (mg)])</f>
        <v>#N/A</v>
      </c>
      <c r="J1960" s="129" t="e" cm="1">
        <f t="array" ref="J1960">_xlfn.XLOOKUP($A1960&amp;$Q$3,Data[Index]&amp;Data[Valid Test, Can be used for conformity (Y/N)],Data[THC + NOx/km (mg)])</f>
        <v>#N/A</v>
      </c>
      <c r="K1960" s="142" t="e" cm="1">
        <f t="array" ref="K1960">_xlfn.XLOOKUP($A1960&amp;$Q$3,Data[Index]&amp;Data[Valid Test, Can be used for conformity (Y/N)],Data[PN/km ('#)])</f>
        <v>#N/A</v>
      </c>
      <c r="L1960" s="129" t="e" cm="1">
        <f t="array" ref="L1960">_xlfn.XLOOKUP($A1960&amp;$Q$3,Data[Index]&amp;Data[Valid Test, Can be used for conformity (Y/N)],Data[PM/km (mg)])</f>
        <v>#N/A</v>
      </c>
      <c r="M1960" s="126" t="e" cm="1">
        <f t="array" ref="M1960">_xlfn.XLOOKUP($A1960&amp;$Q$3,Data[Index]&amp;Data[Valid Test, Can be used for conformity (Y/N)],Data[CH4 (mg/km)])</f>
        <v>#N/A</v>
      </c>
      <c r="N1960" s="126" t="e" cm="1">
        <f t="array" ref="N1960">_xlfn.XLOOKUP($A1960&amp;$Q$3,Data[Index]&amp;Data[Valid Test, Can be used for conformity (Y/N)],Data[N20 (mg/km)])</f>
        <v>#N/A</v>
      </c>
      <c r="O1960" s="129" t="e" cm="1">
        <f t="array" ref="O1960">_xlfn.XLOOKUP($A1960&amp;$Q$3,Data[Index]&amp;Data[Valid Test, Can be used for conformity (Y/N)],Data[l/100km])</f>
        <v>#N/A</v>
      </c>
      <c r="P1960" s="138" t="e">
        <f>_xlfn.XLOOKUP($A1960,Data[Index],Data[Comments])</f>
        <v>#N/A</v>
      </c>
    </row>
    <row r="1961" spans="1:16" x14ac:dyDescent="0.2">
      <c r="A1961" s="129"/>
      <c r="B1961" s="129"/>
      <c r="C1961" s="129" t="e" cm="1">
        <f t="array" ref="C1961">_xlfn.XLOOKUP($A1961&amp;$Q$3&amp;$R$3,Data[Index]&amp;Data[Valid Test, Can be used for conformity (Y/N)]&amp;Data[Cycle],Data[Test Name])</f>
        <v>#N/A</v>
      </c>
      <c r="D1961" s="167" t="e" cm="1">
        <f t="array" ref="D1961">_xlfn.XLOOKUP($A1961&amp;$Q$3&amp;$R$3,Data[Index]&amp;Data[Valid Test, Can be used for conformity (Y/N)]&amp;Data[Cycle],Data[Mileage (Miles)])</f>
        <v>#N/A</v>
      </c>
      <c r="E1961" s="130" t="e" cm="1">
        <f t="array" ref="E1961">_xlfn.XLOOKUP($A1961&amp;$Q$3&amp;$R$3,Data[Index]&amp;Data[Valid Test, Can be used for conformity (Y/N)]&amp;Data[Cycle],Data[Date])</f>
        <v>#N/A</v>
      </c>
      <c r="F1961" s="129" t="e" cm="1">
        <f t="array" ref="F1961">_xlfn.XLOOKUP($A1961&amp;$Q$3&amp;$R$3,Data[Index]&amp;Data[Valid Test, Can be used for conformity (Y/N)]&amp;Data[Cycle],Data[CO/km (mg)])</f>
        <v>#N/A</v>
      </c>
      <c r="G1961" s="129" t="e" cm="1">
        <f t="array" ref="G1961">_xlfn.XLOOKUP($A1961&amp;$Q$3,Data[Index]&amp;Data[Valid Test, Can be used for conformity (Y/N)],Data[CO2/km (g)])</f>
        <v>#N/A</v>
      </c>
      <c r="H1961" s="129" t="e" cm="1">
        <f t="array" ref="H1961">_xlfn.XLOOKUP($A1961&amp;$Q$3,Data[Index]&amp;Data[Valid Test, Can be used for conformity (Y/N)],Data[THC/km (mg)])</f>
        <v>#N/A</v>
      </c>
      <c r="I1961" s="129" t="e" cm="1">
        <f t="array" ref="I1961">_xlfn.XLOOKUP($A1961&amp;$Q$3,Data[Index]&amp;Data[Valid Test, Can be used for conformity (Y/N)],Data[NOx/km (mg)])</f>
        <v>#N/A</v>
      </c>
      <c r="J1961" s="129" t="e" cm="1">
        <f t="array" ref="J1961">_xlfn.XLOOKUP($A1961&amp;$Q$3,Data[Index]&amp;Data[Valid Test, Can be used for conformity (Y/N)],Data[THC + NOx/km (mg)])</f>
        <v>#N/A</v>
      </c>
      <c r="K1961" s="142" t="e" cm="1">
        <f t="array" ref="K1961">_xlfn.XLOOKUP($A1961&amp;$Q$3,Data[Index]&amp;Data[Valid Test, Can be used for conformity (Y/N)],Data[PN/km ('#)])</f>
        <v>#N/A</v>
      </c>
      <c r="L1961" s="129" t="e" cm="1">
        <f t="array" ref="L1961">_xlfn.XLOOKUP($A1961&amp;$Q$3,Data[Index]&amp;Data[Valid Test, Can be used for conformity (Y/N)],Data[PM/km (mg)])</f>
        <v>#N/A</v>
      </c>
      <c r="M1961" s="126" t="e" cm="1">
        <f t="array" ref="M1961">_xlfn.XLOOKUP($A1961&amp;$Q$3,Data[Index]&amp;Data[Valid Test, Can be used for conformity (Y/N)],Data[CH4 (mg/km)])</f>
        <v>#N/A</v>
      </c>
      <c r="N1961" s="126" t="e" cm="1">
        <f t="array" ref="N1961">_xlfn.XLOOKUP($A1961&amp;$Q$3,Data[Index]&amp;Data[Valid Test, Can be used for conformity (Y/N)],Data[N20 (mg/km)])</f>
        <v>#N/A</v>
      </c>
      <c r="O1961" s="129" t="e" cm="1">
        <f t="array" ref="O1961">_xlfn.XLOOKUP($A1961&amp;$Q$3,Data[Index]&amp;Data[Valid Test, Can be used for conformity (Y/N)],Data[l/100km])</f>
        <v>#N/A</v>
      </c>
      <c r="P1961" s="138">
        <f>_xlfn.XLOOKUP($A1961,Data[Index],Data[Comments])</f>
        <v>0</v>
      </c>
    </row>
    <row r="1962" spans="1:16" x14ac:dyDescent="0.2">
      <c r="A1962" s="129"/>
      <c r="B1962" s="129"/>
      <c r="C1962" s="129" t="e" cm="1">
        <f t="array" ref="C1962">_xlfn.XLOOKUP($A1962&amp;$Q$3&amp;$R$3,Data[Index]&amp;Data[Valid Test, Can be used for conformity (Y/N)]&amp;Data[Cycle],Data[Test Name])</f>
        <v>#N/A</v>
      </c>
      <c r="D1962" s="167" t="e" cm="1">
        <f t="array" ref="D1962">_xlfn.XLOOKUP($A1962&amp;$Q$3&amp;$R$3,Data[Index]&amp;Data[Valid Test, Can be used for conformity (Y/N)]&amp;Data[Cycle],Data[Mileage (Miles)])</f>
        <v>#N/A</v>
      </c>
      <c r="E1962" s="130" t="e" cm="1">
        <f t="array" ref="E1962">_xlfn.XLOOKUP($A1962&amp;$Q$3&amp;$R$3,Data[Index]&amp;Data[Valid Test, Can be used for conformity (Y/N)]&amp;Data[Cycle],Data[Date])</f>
        <v>#N/A</v>
      </c>
      <c r="F1962" s="129" t="e" cm="1">
        <f t="array" ref="F1962">_xlfn.XLOOKUP($A1962&amp;$Q$3&amp;$R$3,Data[Index]&amp;Data[Valid Test, Can be used for conformity (Y/N)]&amp;Data[Cycle],Data[CO/km (mg)])</f>
        <v>#N/A</v>
      </c>
      <c r="G1962" s="129" t="e" cm="1">
        <f t="array" ref="G1962">_xlfn.XLOOKUP($A1962&amp;$Q$3,Data[Index]&amp;Data[Valid Test, Can be used for conformity (Y/N)],Data[CO2/km (g)])</f>
        <v>#N/A</v>
      </c>
      <c r="H1962" s="129" t="e" cm="1">
        <f t="array" ref="H1962">_xlfn.XLOOKUP($A1962&amp;$Q$3,Data[Index]&amp;Data[Valid Test, Can be used for conformity (Y/N)],Data[THC/km (mg)])</f>
        <v>#N/A</v>
      </c>
      <c r="I1962" s="129" t="e" cm="1">
        <f t="array" ref="I1962">_xlfn.XLOOKUP($A1962&amp;$Q$3,Data[Index]&amp;Data[Valid Test, Can be used for conformity (Y/N)],Data[NOx/km (mg)])</f>
        <v>#N/A</v>
      </c>
      <c r="J1962" s="129" t="e" cm="1">
        <f t="array" ref="J1962">_xlfn.XLOOKUP($A1962&amp;$Q$3,Data[Index]&amp;Data[Valid Test, Can be used for conformity (Y/N)],Data[THC + NOx/km (mg)])</f>
        <v>#N/A</v>
      </c>
      <c r="K1962" s="142" t="e" cm="1">
        <f t="array" ref="K1962">_xlfn.XLOOKUP($A1962&amp;$Q$3,Data[Index]&amp;Data[Valid Test, Can be used for conformity (Y/N)],Data[PN/km ('#)])</f>
        <v>#N/A</v>
      </c>
      <c r="L1962" s="129" t="e" cm="1">
        <f t="array" ref="L1962">_xlfn.XLOOKUP($A1962&amp;$Q$3,Data[Index]&amp;Data[Valid Test, Can be used for conformity (Y/N)],Data[PM/km (mg)])</f>
        <v>#N/A</v>
      </c>
      <c r="M1962" s="126" t="e" cm="1">
        <f t="array" ref="M1962">_xlfn.XLOOKUP($A1962&amp;$Q$3,Data[Index]&amp;Data[Valid Test, Can be used for conformity (Y/N)],Data[CH4 (mg/km)])</f>
        <v>#N/A</v>
      </c>
      <c r="N1962" s="126" t="e" cm="1">
        <f t="array" ref="N1962">_xlfn.XLOOKUP($A1962&amp;$Q$3,Data[Index]&amp;Data[Valid Test, Can be used for conformity (Y/N)],Data[N20 (mg/km)])</f>
        <v>#N/A</v>
      </c>
      <c r="O1962" s="129" t="e" cm="1">
        <f t="array" ref="O1962">_xlfn.XLOOKUP($A1962&amp;$Q$3,Data[Index]&amp;Data[Valid Test, Can be used for conformity (Y/N)],Data[l/100km])</f>
        <v>#N/A</v>
      </c>
      <c r="P1962" s="138">
        <f>_xlfn.XLOOKUP($A1962,Data[Index],Data[Comments])</f>
        <v>0</v>
      </c>
    </row>
    <row r="1963" spans="1:16" x14ac:dyDescent="0.2">
      <c r="A1963" s="129"/>
      <c r="B1963" s="129"/>
      <c r="C1963" s="129" t="e" cm="1">
        <f t="array" ref="C1963">_xlfn.XLOOKUP($A1963&amp;$Q$3&amp;$R$3,Data[Index]&amp;Data[Valid Test, Can be used for conformity (Y/N)]&amp;Data[Cycle],Data[Test Name])</f>
        <v>#N/A</v>
      </c>
      <c r="D1963" s="167" t="e" cm="1">
        <f t="array" ref="D1963">_xlfn.XLOOKUP($A1963&amp;$Q$3&amp;$R$3,Data[Index]&amp;Data[Valid Test, Can be used for conformity (Y/N)]&amp;Data[Cycle],Data[Mileage (Miles)])</f>
        <v>#N/A</v>
      </c>
      <c r="E1963" s="130" t="e" cm="1">
        <f t="array" ref="E1963">_xlfn.XLOOKUP($A1963&amp;$Q$3&amp;$R$3,Data[Index]&amp;Data[Valid Test, Can be used for conformity (Y/N)]&amp;Data[Cycle],Data[Date])</f>
        <v>#N/A</v>
      </c>
      <c r="F1963" s="129" t="e" cm="1">
        <f t="array" ref="F1963">_xlfn.XLOOKUP($A1963&amp;$Q$3&amp;$R$3,Data[Index]&amp;Data[Valid Test, Can be used for conformity (Y/N)]&amp;Data[Cycle],Data[CO/km (mg)])</f>
        <v>#N/A</v>
      </c>
      <c r="G1963" s="129" t="e" cm="1">
        <f t="array" ref="G1963">_xlfn.XLOOKUP($A1963&amp;$Q$3,Data[Index]&amp;Data[Valid Test, Can be used for conformity (Y/N)],Data[CO2/km (g)])</f>
        <v>#N/A</v>
      </c>
      <c r="H1963" s="129" t="e" cm="1">
        <f t="array" ref="H1963">_xlfn.XLOOKUP($A1963&amp;$Q$3,Data[Index]&amp;Data[Valid Test, Can be used for conformity (Y/N)],Data[THC/km (mg)])</f>
        <v>#N/A</v>
      </c>
      <c r="I1963" s="129" t="e" cm="1">
        <f t="array" ref="I1963">_xlfn.XLOOKUP($A1963&amp;$Q$3,Data[Index]&amp;Data[Valid Test, Can be used for conformity (Y/N)],Data[NOx/km (mg)])</f>
        <v>#N/A</v>
      </c>
      <c r="J1963" s="129" t="e" cm="1">
        <f t="array" ref="J1963">_xlfn.XLOOKUP($A1963&amp;$Q$3,Data[Index]&amp;Data[Valid Test, Can be used for conformity (Y/N)],Data[THC + NOx/km (mg)])</f>
        <v>#N/A</v>
      </c>
      <c r="K1963" s="142" t="e" cm="1">
        <f t="array" ref="K1963">_xlfn.XLOOKUP($A1963&amp;$Q$3,Data[Index]&amp;Data[Valid Test, Can be used for conformity (Y/N)],Data[PN/km ('#)])</f>
        <v>#N/A</v>
      </c>
      <c r="L1963" s="129" t="e" cm="1">
        <f t="array" ref="L1963">_xlfn.XLOOKUP($A1963&amp;$Q$3,Data[Index]&amp;Data[Valid Test, Can be used for conformity (Y/N)],Data[PM/km (mg)])</f>
        <v>#N/A</v>
      </c>
      <c r="M1963" s="126" t="e" cm="1">
        <f t="array" ref="M1963">_xlfn.XLOOKUP($A1963&amp;$Q$3,Data[Index]&amp;Data[Valid Test, Can be used for conformity (Y/N)],Data[CH4 (mg/km)])</f>
        <v>#N/A</v>
      </c>
      <c r="N1963" s="126" t="e" cm="1">
        <f t="array" ref="N1963">_xlfn.XLOOKUP($A1963&amp;$Q$3,Data[Index]&amp;Data[Valid Test, Can be used for conformity (Y/N)],Data[N20 (mg/km)])</f>
        <v>#N/A</v>
      </c>
      <c r="O1963" s="129" t="e" cm="1">
        <f t="array" ref="O1963">_xlfn.XLOOKUP($A1963&amp;$Q$3,Data[Index]&amp;Data[Valid Test, Can be used for conformity (Y/N)],Data[l/100km])</f>
        <v>#N/A</v>
      </c>
      <c r="P1963" s="138" t="e">
        <f>_xlfn.XLOOKUP($A1963,Data[Index],Data[Comments])</f>
        <v>#N/A</v>
      </c>
    </row>
    <row r="1964" spans="1:16" x14ac:dyDescent="0.2">
      <c r="A1964" s="129"/>
      <c r="B1964" s="129"/>
      <c r="C1964" s="129" t="e" cm="1">
        <f t="array" ref="C1964">_xlfn.XLOOKUP($A1964&amp;$Q$3&amp;$R$3,Data[Index]&amp;Data[Valid Test, Can be used for conformity (Y/N)]&amp;Data[Cycle],Data[Test Name])</f>
        <v>#N/A</v>
      </c>
      <c r="D1964" s="167" t="e" cm="1">
        <f t="array" ref="D1964">_xlfn.XLOOKUP($A1964&amp;$Q$3&amp;$R$3,Data[Index]&amp;Data[Valid Test, Can be used for conformity (Y/N)]&amp;Data[Cycle],Data[Mileage (Miles)])</f>
        <v>#N/A</v>
      </c>
      <c r="E1964" s="130" t="e" cm="1">
        <f t="array" ref="E1964">_xlfn.XLOOKUP($A1964&amp;$Q$3&amp;$R$3,Data[Index]&amp;Data[Valid Test, Can be used for conformity (Y/N)]&amp;Data[Cycle],Data[Date])</f>
        <v>#N/A</v>
      </c>
      <c r="F1964" s="129" t="e" cm="1">
        <f t="array" ref="F1964">_xlfn.XLOOKUP($A1964&amp;$Q$3&amp;$R$3,Data[Index]&amp;Data[Valid Test, Can be used for conformity (Y/N)]&amp;Data[Cycle],Data[CO/km (mg)])</f>
        <v>#N/A</v>
      </c>
      <c r="G1964" s="129" t="e" cm="1">
        <f t="array" ref="G1964">_xlfn.XLOOKUP($A1964&amp;$Q$3,Data[Index]&amp;Data[Valid Test, Can be used for conformity (Y/N)],Data[CO2/km (g)])</f>
        <v>#N/A</v>
      </c>
      <c r="H1964" s="129" t="e" cm="1">
        <f t="array" ref="H1964">_xlfn.XLOOKUP($A1964&amp;$Q$3,Data[Index]&amp;Data[Valid Test, Can be used for conformity (Y/N)],Data[THC/km (mg)])</f>
        <v>#N/A</v>
      </c>
      <c r="I1964" s="129" t="e" cm="1">
        <f t="array" ref="I1964">_xlfn.XLOOKUP($A1964&amp;$Q$3,Data[Index]&amp;Data[Valid Test, Can be used for conformity (Y/N)],Data[NOx/km (mg)])</f>
        <v>#N/A</v>
      </c>
      <c r="J1964" s="129" t="e" cm="1">
        <f t="array" ref="J1964">_xlfn.XLOOKUP($A1964&amp;$Q$3,Data[Index]&amp;Data[Valid Test, Can be used for conformity (Y/N)],Data[THC + NOx/km (mg)])</f>
        <v>#N/A</v>
      </c>
      <c r="K1964" s="142" t="e" cm="1">
        <f t="array" ref="K1964">_xlfn.XLOOKUP($A1964&amp;$Q$3,Data[Index]&amp;Data[Valid Test, Can be used for conformity (Y/N)],Data[PN/km ('#)])</f>
        <v>#N/A</v>
      </c>
      <c r="L1964" s="129" t="e" cm="1">
        <f t="array" ref="L1964">_xlfn.XLOOKUP($A1964&amp;$Q$3,Data[Index]&amp;Data[Valid Test, Can be used for conformity (Y/N)],Data[PM/km (mg)])</f>
        <v>#N/A</v>
      </c>
      <c r="M1964" s="126" t="e" cm="1">
        <f t="array" ref="M1964">_xlfn.XLOOKUP($A1964&amp;$Q$3,Data[Index]&amp;Data[Valid Test, Can be used for conformity (Y/N)],Data[CH4 (mg/km)])</f>
        <v>#N/A</v>
      </c>
      <c r="N1964" s="126" t="e" cm="1">
        <f t="array" ref="N1964">_xlfn.XLOOKUP($A1964&amp;$Q$3,Data[Index]&amp;Data[Valid Test, Can be used for conformity (Y/N)],Data[N20 (mg/km)])</f>
        <v>#N/A</v>
      </c>
      <c r="O1964" s="129" t="e" cm="1">
        <f t="array" ref="O1964">_xlfn.XLOOKUP($A1964&amp;$Q$3,Data[Index]&amp;Data[Valid Test, Can be used for conformity (Y/N)],Data[l/100km])</f>
        <v>#N/A</v>
      </c>
      <c r="P1964" s="138">
        <f>_xlfn.XLOOKUP($A1964,Data[Index],Data[Comments])</f>
        <v>0</v>
      </c>
    </row>
    <row r="1965" spans="1:16" x14ac:dyDescent="0.2">
      <c r="A1965" s="129"/>
      <c r="B1965" s="129"/>
      <c r="C1965" s="129" t="e" cm="1">
        <f t="array" ref="C1965">_xlfn.XLOOKUP($A1965&amp;$Q$3&amp;$R$3,Data[Index]&amp;Data[Valid Test, Can be used for conformity (Y/N)]&amp;Data[Cycle],Data[Test Name])</f>
        <v>#N/A</v>
      </c>
      <c r="D1965" s="167" t="e" cm="1">
        <f t="array" ref="D1965">_xlfn.XLOOKUP($A1965&amp;$Q$3&amp;$R$3,Data[Index]&amp;Data[Valid Test, Can be used for conformity (Y/N)]&amp;Data[Cycle],Data[Mileage (Miles)])</f>
        <v>#N/A</v>
      </c>
      <c r="E1965" s="130" t="e" cm="1">
        <f t="array" ref="E1965">_xlfn.XLOOKUP($A1965&amp;$Q$3&amp;$R$3,Data[Index]&amp;Data[Valid Test, Can be used for conformity (Y/N)]&amp;Data[Cycle],Data[Date])</f>
        <v>#N/A</v>
      </c>
      <c r="F1965" s="129" t="e" cm="1">
        <f t="array" ref="F1965">_xlfn.XLOOKUP($A1965&amp;$Q$3&amp;$R$3,Data[Index]&amp;Data[Valid Test, Can be used for conformity (Y/N)]&amp;Data[Cycle],Data[CO/km (mg)])</f>
        <v>#N/A</v>
      </c>
      <c r="G1965" s="129" t="e" cm="1">
        <f t="array" ref="G1965">_xlfn.XLOOKUP($A1965&amp;$Q$3,Data[Index]&amp;Data[Valid Test, Can be used for conformity (Y/N)],Data[CO2/km (g)])</f>
        <v>#N/A</v>
      </c>
      <c r="H1965" s="129" t="e" cm="1">
        <f t="array" ref="H1965">_xlfn.XLOOKUP($A1965&amp;$Q$3,Data[Index]&amp;Data[Valid Test, Can be used for conformity (Y/N)],Data[THC/km (mg)])</f>
        <v>#N/A</v>
      </c>
      <c r="I1965" s="129" t="e" cm="1">
        <f t="array" ref="I1965">_xlfn.XLOOKUP($A1965&amp;$Q$3,Data[Index]&amp;Data[Valid Test, Can be used for conformity (Y/N)],Data[NOx/km (mg)])</f>
        <v>#N/A</v>
      </c>
      <c r="J1965" s="129" t="e" cm="1">
        <f t="array" ref="J1965">_xlfn.XLOOKUP($A1965&amp;$Q$3,Data[Index]&amp;Data[Valid Test, Can be used for conformity (Y/N)],Data[THC + NOx/km (mg)])</f>
        <v>#N/A</v>
      </c>
      <c r="K1965" s="142" t="e" cm="1">
        <f t="array" ref="K1965">_xlfn.XLOOKUP($A1965&amp;$Q$3,Data[Index]&amp;Data[Valid Test, Can be used for conformity (Y/N)],Data[PN/km ('#)])</f>
        <v>#N/A</v>
      </c>
      <c r="L1965" s="129" t="e" cm="1">
        <f t="array" ref="L1965">_xlfn.XLOOKUP($A1965&amp;$Q$3,Data[Index]&amp;Data[Valid Test, Can be used for conformity (Y/N)],Data[PM/km (mg)])</f>
        <v>#N/A</v>
      </c>
      <c r="M1965" s="126" t="e" cm="1">
        <f t="array" ref="M1965">_xlfn.XLOOKUP($A1965&amp;$Q$3,Data[Index]&amp;Data[Valid Test, Can be used for conformity (Y/N)],Data[CH4 (mg/km)])</f>
        <v>#N/A</v>
      </c>
      <c r="N1965" s="126" t="e" cm="1">
        <f t="array" ref="N1965">_xlfn.XLOOKUP($A1965&amp;$Q$3,Data[Index]&amp;Data[Valid Test, Can be used for conformity (Y/N)],Data[N20 (mg/km)])</f>
        <v>#N/A</v>
      </c>
      <c r="O1965" s="129" t="e" cm="1">
        <f t="array" ref="O1965">_xlfn.XLOOKUP($A1965&amp;$Q$3,Data[Index]&amp;Data[Valid Test, Can be used for conformity (Y/N)],Data[l/100km])</f>
        <v>#N/A</v>
      </c>
      <c r="P1965" s="138">
        <f>_xlfn.XLOOKUP($A1965,Data[Index],Data[Comments])</f>
        <v>0</v>
      </c>
    </row>
    <row r="1966" spans="1:16" x14ac:dyDescent="0.2">
      <c r="A1966" s="129"/>
      <c r="B1966" s="129"/>
      <c r="C1966" s="129" t="e" cm="1">
        <f t="array" ref="C1966">_xlfn.XLOOKUP($A1966&amp;$Q$3&amp;$R$3,Data[Index]&amp;Data[Valid Test, Can be used for conformity (Y/N)]&amp;Data[Cycle],Data[Test Name])</f>
        <v>#N/A</v>
      </c>
      <c r="D1966" s="167" t="e" cm="1">
        <f t="array" ref="D1966">_xlfn.XLOOKUP($A1966&amp;$Q$3&amp;$R$3,Data[Index]&amp;Data[Valid Test, Can be used for conformity (Y/N)]&amp;Data[Cycle],Data[Mileage (Miles)])</f>
        <v>#N/A</v>
      </c>
      <c r="E1966" s="130" t="e" cm="1">
        <f t="array" ref="E1966">_xlfn.XLOOKUP($A1966&amp;$Q$3&amp;$R$3,Data[Index]&amp;Data[Valid Test, Can be used for conformity (Y/N)]&amp;Data[Cycle],Data[Date])</f>
        <v>#N/A</v>
      </c>
      <c r="F1966" s="129" t="e" cm="1">
        <f t="array" ref="F1966">_xlfn.XLOOKUP($A1966&amp;$Q$3&amp;$R$3,Data[Index]&amp;Data[Valid Test, Can be used for conformity (Y/N)]&amp;Data[Cycle],Data[CO/km (mg)])</f>
        <v>#N/A</v>
      </c>
      <c r="G1966" s="129" t="e" cm="1">
        <f t="array" ref="G1966">_xlfn.XLOOKUP($A1966&amp;$Q$3,Data[Index]&amp;Data[Valid Test, Can be used for conformity (Y/N)],Data[CO2/km (g)])</f>
        <v>#N/A</v>
      </c>
      <c r="H1966" s="129" t="e" cm="1">
        <f t="array" ref="H1966">_xlfn.XLOOKUP($A1966&amp;$Q$3,Data[Index]&amp;Data[Valid Test, Can be used for conformity (Y/N)],Data[THC/km (mg)])</f>
        <v>#N/A</v>
      </c>
      <c r="I1966" s="129" t="e" cm="1">
        <f t="array" ref="I1966">_xlfn.XLOOKUP($A1966&amp;$Q$3,Data[Index]&amp;Data[Valid Test, Can be used for conformity (Y/N)],Data[NOx/km (mg)])</f>
        <v>#N/A</v>
      </c>
      <c r="J1966" s="129" t="e" cm="1">
        <f t="array" ref="J1966">_xlfn.XLOOKUP($A1966&amp;$Q$3,Data[Index]&amp;Data[Valid Test, Can be used for conformity (Y/N)],Data[THC + NOx/km (mg)])</f>
        <v>#N/A</v>
      </c>
      <c r="K1966" s="142" t="e" cm="1">
        <f t="array" ref="K1966">_xlfn.XLOOKUP($A1966&amp;$Q$3,Data[Index]&amp;Data[Valid Test, Can be used for conformity (Y/N)],Data[PN/km ('#)])</f>
        <v>#N/A</v>
      </c>
      <c r="L1966" s="129" t="e" cm="1">
        <f t="array" ref="L1966">_xlfn.XLOOKUP($A1966&amp;$Q$3,Data[Index]&amp;Data[Valid Test, Can be used for conformity (Y/N)],Data[PM/km (mg)])</f>
        <v>#N/A</v>
      </c>
      <c r="M1966" s="126" t="e" cm="1">
        <f t="array" ref="M1966">_xlfn.XLOOKUP($A1966&amp;$Q$3,Data[Index]&amp;Data[Valid Test, Can be used for conformity (Y/N)],Data[CH4 (mg/km)])</f>
        <v>#N/A</v>
      </c>
      <c r="N1966" s="126" t="e" cm="1">
        <f t="array" ref="N1966">_xlfn.XLOOKUP($A1966&amp;$Q$3,Data[Index]&amp;Data[Valid Test, Can be used for conformity (Y/N)],Data[N20 (mg/km)])</f>
        <v>#N/A</v>
      </c>
      <c r="O1966" s="129" t="e" cm="1">
        <f t="array" ref="O1966">_xlfn.XLOOKUP($A1966&amp;$Q$3,Data[Index]&amp;Data[Valid Test, Can be used for conformity (Y/N)],Data[l/100km])</f>
        <v>#N/A</v>
      </c>
      <c r="P1966" s="138" t="e">
        <f>_xlfn.XLOOKUP($A1966,Data[Index],Data[Comments])</f>
        <v>#N/A</v>
      </c>
    </row>
    <row r="1967" spans="1:16" x14ac:dyDescent="0.2">
      <c r="A1967" s="129"/>
      <c r="B1967" s="129"/>
      <c r="C1967" s="129" t="e" cm="1">
        <f t="array" ref="C1967">_xlfn.XLOOKUP($A1967&amp;$Q$3&amp;$R$3,Data[Index]&amp;Data[Valid Test, Can be used for conformity (Y/N)]&amp;Data[Cycle],Data[Test Name])</f>
        <v>#N/A</v>
      </c>
      <c r="D1967" s="167" t="e" cm="1">
        <f t="array" ref="D1967">_xlfn.XLOOKUP($A1967&amp;$Q$3&amp;$R$3,Data[Index]&amp;Data[Valid Test, Can be used for conformity (Y/N)]&amp;Data[Cycle],Data[Mileage (Miles)])</f>
        <v>#N/A</v>
      </c>
      <c r="E1967" s="130" t="e" cm="1">
        <f t="array" ref="E1967">_xlfn.XLOOKUP($A1967&amp;$Q$3&amp;$R$3,Data[Index]&amp;Data[Valid Test, Can be used for conformity (Y/N)]&amp;Data[Cycle],Data[Date])</f>
        <v>#N/A</v>
      </c>
      <c r="F1967" s="129" t="e" cm="1">
        <f t="array" ref="F1967">_xlfn.XLOOKUP($A1967&amp;$Q$3&amp;$R$3,Data[Index]&amp;Data[Valid Test, Can be used for conformity (Y/N)]&amp;Data[Cycle],Data[CO/km (mg)])</f>
        <v>#N/A</v>
      </c>
      <c r="G1967" s="129" t="e" cm="1">
        <f t="array" ref="G1967">_xlfn.XLOOKUP($A1967&amp;$Q$3,Data[Index]&amp;Data[Valid Test, Can be used for conformity (Y/N)],Data[CO2/km (g)])</f>
        <v>#N/A</v>
      </c>
      <c r="H1967" s="129" t="e" cm="1">
        <f t="array" ref="H1967">_xlfn.XLOOKUP($A1967&amp;$Q$3,Data[Index]&amp;Data[Valid Test, Can be used for conformity (Y/N)],Data[THC/km (mg)])</f>
        <v>#N/A</v>
      </c>
      <c r="I1967" s="129" t="e" cm="1">
        <f t="array" ref="I1967">_xlfn.XLOOKUP($A1967&amp;$Q$3,Data[Index]&amp;Data[Valid Test, Can be used for conformity (Y/N)],Data[NOx/km (mg)])</f>
        <v>#N/A</v>
      </c>
      <c r="J1967" s="129" t="e" cm="1">
        <f t="array" ref="J1967">_xlfn.XLOOKUP($A1967&amp;$Q$3,Data[Index]&amp;Data[Valid Test, Can be used for conformity (Y/N)],Data[THC + NOx/km (mg)])</f>
        <v>#N/A</v>
      </c>
      <c r="K1967" s="142" t="e" cm="1">
        <f t="array" ref="K1967">_xlfn.XLOOKUP($A1967&amp;$Q$3,Data[Index]&amp;Data[Valid Test, Can be used for conformity (Y/N)],Data[PN/km ('#)])</f>
        <v>#N/A</v>
      </c>
      <c r="L1967" s="129" t="e" cm="1">
        <f t="array" ref="L1967">_xlfn.XLOOKUP($A1967&amp;$Q$3,Data[Index]&amp;Data[Valid Test, Can be used for conformity (Y/N)],Data[PM/km (mg)])</f>
        <v>#N/A</v>
      </c>
      <c r="M1967" s="126" t="e" cm="1">
        <f t="array" ref="M1967">_xlfn.XLOOKUP($A1967&amp;$Q$3,Data[Index]&amp;Data[Valid Test, Can be used for conformity (Y/N)],Data[CH4 (mg/km)])</f>
        <v>#N/A</v>
      </c>
      <c r="N1967" s="126" t="e" cm="1">
        <f t="array" ref="N1967">_xlfn.XLOOKUP($A1967&amp;$Q$3,Data[Index]&amp;Data[Valid Test, Can be used for conformity (Y/N)],Data[N20 (mg/km)])</f>
        <v>#N/A</v>
      </c>
      <c r="O1967" s="129" t="e" cm="1">
        <f t="array" ref="O1967">_xlfn.XLOOKUP($A1967&amp;$Q$3,Data[Index]&amp;Data[Valid Test, Can be used for conformity (Y/N)],Data[l/100km])</f>
        <v>#N/A</v>
      </c>
      <c r="P1967" s="138" t="e">
        <f>_xlfn.XLOOKUP($A1967,Data[Index],Data[Comments])</f>
        <v>#N/A</v>
      </c>
    </row>
    <row r="1968" spans="1:16" x14ac:dyDescent="0.2">
      <c r="A1968" s="129"/>
      <c r="B1968" s="129"/>
      <c r="C1968" s="129" t="e" cm="1">
        <f t="array" ref="C1968">_xlfn.XLOOKUP($A1968&amp;$Q$3&amp;$R$3,Data[Index]&amp;Data[Valid Test, Can be used for conformity (Y/N)]&amp;Data[Cycle],Data[Test Name])</f>
        <v>#N/A</v>
      </c>
      <c r="D1968" s="167" t="e" cm="1">
        <f t="array" ref="D1968">_xlfn.XLOOKUP($A1968&amp;$Q$3&amp;$R$3,Data[Index]&amp;Data[Valid Test, Can be used for conformity (Y/N)]&amp;Data[Cycle],Data[Mileage (Miles)])</f>
        <v>#N/A</v>
      </c>
      <c r="E1968" s="130" t="e" cm="1">
        <f t="array" ref="E1968">_xlfn.XLOOKUP($A1968&amp;$Q$3&amp;$R$3,Data[Index]&amp;Data[Valid Test, Can be used for conformity (Y/N)]&amp;Data[Cycle],Data[Date])</f>
        <v>#N/A</v>
      </c>
      <c r="F1968" s="129" t="e" cm="1">
        <f t="array" ref="F1968">_xlfn.XLOOKUP($A1968&amp;$Q$3&amp;$R$3,Data[Index]&amp;Data[Valid Test, Can be used for conformity (Y/N)]&amp;Data[Cycle],Data[CO/km (mg)])</f>
        <v>#N/A</v>
      </c>
      <c r="G1968" s="129" t="e" cm="1">
        <f t="array" ref="G1968">_xlfn.XLOOKUP($A1968&amp;$Q$3,Data[Index]&amp;Data[Valid Test, Can be used for conformity (Y/N)],Data[CO2/km (g)])</f>
        <v>#N/A</v>
      </c>
      <c r="H1968" s="129" t="e" cm="1">
        <f t="array" ref="H1968">_xlfn.XLOOKUP($A1968&amp;$Q$3,Data[Index]&amp;Data[Valid Test, Can be used for conformity (Y/N)],Data[THC/km (mg)])</f>
        <v>#N/A</v>
      </c>
      <c r="I1968" s="129" t="e" cm="1">
        <f t="array" ref="I1968">_xlfn.XLOOKUP($A1968&amp;$Q$3,Data[Index]&amp;Data[Valid Test, Can be used for conformity (Y/N)],Data[NOx/km (mg)])</f>
        <v>#N/A</v>
      </c>
      <c r="J1968" s="129" t="e" cm="1">
        <f t="array" ref="J1968">_xlfn.XLOOKUP($A1968&amp;$Q$3,Data[Index]&amp;Data[Valid Test, Can be used for conformity (Y/N)],Data[THC + NOx/km (mg)])</f>
        <v>#N/A</v>
      </c>
      <c r="K1968" s="142" t="e" cm="1">
        <f t="array" ref="K1968">_xlfn.XLOOKUP($A1968&amp;$Q$3,Data[Index]&amp;Data[Valid Test, Can be used for conformity (Y/N)],Data[PN/km ('#)])</f>
        <v>#N/A</v>
      </c>
      <c r="L1968" s="129" t="e" cm="1">
        <f t="array" ref="L1968">_xlfn.XLOOKUP($A1968&amp;$Q$3,Data[Index]&amp;Data[Valid Test, Can be used for conformity (Y/N)],Data[PM/km (mg)])</f>
        <v>#N/A</v>
      </c>
      <c r="M1968" s="126" t="e" cm="1">
        <f t="array" ref="M1968">_xlfn.XLOOKUP($A1968&amp;$Q$3,Data[Index]&amp;Data[Valid Test, Can be used for conformity (Y/N)],Data[CH4 (mg/km)])</f>
        <v>#N/A</v>
      </c>
      <c r="N1968" s="126" t="e" cm="1">
        <f t="array" ref="N1968">_xlfn.XLOOKUP($A1968&amp;$Q$3,Data[Index]&amp;Data[Valid Test, Can be used for conformity (Y/N)],Data[N20 (mg/km)])</f>
        <v>#N/A</v>
      </c>
      <c r="O1968" s="129" t="e" cm="1">
        <f t="array" ref="O1968">_xlfn.XLOOKUP($A1968&amp;$Q$3,Data[Index]&amp;Data[Valid Test, Can be used for conformity (Y/N)],Data[l/100km])</f>
        <v>#N/A</v>
      </c>
      <c r="P1968" s="138" t="e">
        <f>_xlfn.XLOOKUP($A1968,Data[Index],Data[Comments])</f>
        <v>#N/A</v>
      </c>
    </row>
    <row r="1969" spans="1:16" x14ac:dyDescent="0.2">
      <c r="A1969" s="129"/>
      <c r="B1969" s="129"/>
      <c r="C1969" s="129" t="e" cm="1">
        <f t="array" ref="C1969">_xlfn.XLOOKUP($A1969&amp;$Q$3&amp;$R$3,Data[Index]&amp;Data[Valid Test, Can be used for conformity (Y/N)]&amp;Data[Cycle],Data[Test Name])</f>
        <v>#N/A</v>
      </c>
      <c r="D1969" s="167" t="e" cm="1">
        <f t="array" ref="D1969">_xlfn.XLOOKUP($A1969&amp;$Q$3&amp;$R$3,Data[Index]&amp;Data[Valid Test, Can be used for conformity (Y/N)]&amp;Data[Cycle],Data[Mileage (Miles)])</f>
        <v>#N/A</v>
      </c>
      <c r="E1969" s="130" t="e" cm="1">
        <f t="array" ref="E1969">_xlfn.XLOOKUP($A1969&amp;$Q$3&amp;$R$3,Data[Index]&amp;Data[Valid Test, Can be used for conformity (Y/N)]&amp;Data[Cycle],Data[Date])</f>
        <v>#N/A</v>
      </c>
      <c r="F1969" s="129" t="e" cm="1">
        <f t="array" ref="F1969">_xlfn.XLOOKUP($A1969&amp;$Q$3&amp;$R$3,Data[Index]&amp;Data[Valid Test, Can be used for conformity (Y/N)]&amp;Data[Cycle],Data[CO/km (mg)])</f>
        <v>#N/A</v>
      </c>
      <c r="G1969" s="129" t="e" cm="1">
        <f t="array" ref="G1969">_xlfn.XLOOKUP($A1969&amp;$Q$3,Data[Index]&amp;Data[Valid Test, Can be used for conformity (Y/N)],Data[CO2/km (g)])</f>
        <v>#N/A</v>
      </c>
      <c r="H1969" s="129" t="e" cm="1">
        <f t="array" ref="H1969">_xlfn.XLOOKUP($A1969&amp;$Q$3,Data[Index]&amp;Data[Valid Test, Can be used for conformity (Y/N)],Data[THC/km (mg)])</f>
        <v>#N/A</v>
      </c>
      <c r="I1969" s="129" t="e" cm="1">
        <f t="array" ref="I1969">_xlfn.XLOOKUP($A1969&amp;$Q$3,Data[Index]&amp;Data[Valid Test, Can be used for conformity (Y/N)],Data[NOx/km (mg)])</f>
        <v>#N/A</v>
      </c>
      <c r="J1969" s="129" t="e" cm="1">
        <f t="array" ref="J1969">_xlfn.XLOOKUP($A1969&amp;$Q$3,Data[Index]&amp;Data[Valid Test, Can be used for conformity (Y/N)],Data[THC + NOx/km (mg)])</f>
        <v>#N/A</v>
      </c>
      <c r="K1969" s="142" t="e" cm="1">
        <f t="array" ref="K1969">_xlfn.XLOOKUP($A1969&amp;$Q$3,Data[Index]&amp;Data[Valid Test, Can be used for conformity (Y/N)],Data[PN/km ('#)])</f>
        <v>#N/A</v>
      </c>
      <c r="L1969" s="129" t="e" cm="1">
        <f t="array" ref="L1969">_xlfn.XLOOKUP($A1969&amp;$Q$3,Data[Index]&amp;Data[Valid Test, Can be used for conformity (Y/N)],Data[PM/km (mg)])</f>
        <v>#N/A</v>
      </c>
      <c r="M1969" s="126" t="e" cm="1">
        <f t="array" ref="M1969">_xlfn.XLOOKUP($A1969&amp;$Q$3,Data[Index]&amp;Data[Valid Test, Can be used for conformity (Y/N)],Data[CH4 (mg/km)])</f>
        <v>#N/A</v>
      </c>
      <c r="N1969" s="126" t="e" cm="1">
        <f t="array" ref="N1969">_xlfn.XLOOKUP($A1969&amp;$Q$3,Data[Index]&amp;Data[Valid Test, Can be used for conformity (Y/N)],Data[N20 (mg/km)])</f>
        <v>#N/A</v>
      </c>
      <c r="O1969" s="129" t="e" cm="1">
        <f t="array" ref="O1969">_xlfn.XLOOKUP($A1969&amp;$Q$3,Data[Index]&amp;Data[Valid Test, Can be used for conformity (Y/N)],Data[l/100km])</f>
        <v>#N/A</v>
      </c>
      <c r="P1969" s="138">
        <f>_xlfn.XLOOKUP($A1969,Data[Index],Data[Comments])</f>
        <v>0</v>
      </c>
    </row>
    <row r="1970" spans="1:16" x14ac:dyDescent="0.2">
      <c r="A1970" s="129"/>
      <c r="B1970" s="129"/>
      <c r="C1970" s="129" t="e" cm="1">
        <f t="array" ref="C1970">_xlfn.XLOOKUP($A1970&amp;$Q$3&amp;$R$3,Data[Index]&amp;Data[Valid Test, Can be used for conformity (Y/N)]&amp;Data[Cycle],Data[Test Name])</f>
        <v>#N/A</v>
      </c>
      <c r="D1970" s="167" t="e" cm="1">
        <f t="array" ref="D1970">_xlfn.XLOOKUP($A1970&amp;$Q$3&amp;$R$3,Data[Index]&amp;Data[Valid Test, Can be used for conformity (Y/N)]&amp;Data[Cycle],Data[Mileage (Miles)])</f>
        <v>#N/A</v>
      </c>
      <c r="E1970" s="130" t="e" cm="1">
        <f t="array" ref="E1970">_xlfn.XLOOKUP($A1970&amp;$Q$3&amp;$R$3,Data[Index]&amp;Data[Valid Test, Can be used for conformity (Y/N)]&amp;Data[Cycle],Data[Date])</f>
        <v>#N/A</v>
      </c>
      <c r="F1970" s="129" t="e" cm="1">
        <f t="array" ref="F1970">_xlfn.XLOOKUP($A1970&amp;$Q$3&amp;$R$3,Data[Index]&amp;Data[Valid Test, Can be used for conformity (Y/N)]&amp;Data[Cycle],Data[CO/km (mg)])</f>
        <v>#N/A</v>
      </c>
      <c r="G1970" s="129" t="e" cm="1">
        <f t="array" ref="G1970">_xlfn.XLOOKUP($A1970&amp;$Q$3,Data[Index]&amp;Data[Valid Test, Can be used for conformity (Y/N)],Data[CO2/km (g)])</f>
        <v>#N/A</v>
      </c>
      <c r="H1970" s="129" t="e" cm="1">
        <f t="array" ref="H1970">_xlfn.XLOOKUP($A1970&amp;$Q$3,Data[Index]&amp;Data[Valid Test, Can be used for conformity (Y/N)],Data[THC/km (mg)])</f>
        <v>#N/A</v>
      </c>
      <c r="I1970" s="129" t="e" cm="1">
        <f t="array" ref="I1970">_xlfn.XLOOKUP($A1970&amp;$Q$3,Data[Index]&amp;Data[Valid Test, Can be used for conformity (Y/N)],Data[NOx/km (mg)])</f>
        <v>#N/A</v>
      </c>
      <c r="J1970" s="129" t="e" cm="1">
        <f t="array" ref="J1970">_xlfn.XLOOKUP($A1970&amp;$Q$3,Data[Index]&amp;Data[Valid Test, Can be used for conformity (Y/N)],Data[THC + NOx/km (mg)])</f>
        <v>#N/A</v>
      </c>
      <c r="K1970" s="142" t="e" cm="1">
        <f t="array" ref="K1970">_xlfn.XLOOKUP($A1970&amp;$Q$3,Data[Index]&amp;Data[Valid Test, Can be used for conformity (Y/N)],Data[PN/km ('#)])</f>
        <v>#N/A</v>
      </c>
      <c r="L1970" s="129" t="e" cm="1">
        <f t="array" ref="L1970">_xlfn.XLOOKUP($A1970&amp;$Q$3,Data[Index]&amp;Data[Valid Test, Can be used for conformity (Y/N)],Data[PM/km (mg)])</f>
        <v>#N/A</v>
      </c>
      <c r="M1970" s="126" t="e" cm="1">
        <f t="array" ref="M1970">_xlfn.XLOOKUP($A1970&amp;$Q$3,Data[Index]&amp;Data[Valid Test, Can be used for conformity (Y/N)],Data[CH4 (mg/km)])</f>
        <v>#N/A</v>
      </c>
      <c r="N1970" s="126" t="e" cm="1">
        <f t="array" ref="N1970">_xlfn.XLOOKUP($A1970&amp;$Q$3,Data[Index]&amp;Data[Valid Test, Can be used for conformity (Y/N)],Data[N20 (mg/km)])</f>
        <v>#N/A</v>
      </c>
      <c r="O1970" s="129" t="e" cm="1">
        <f t="array" ref="O1970">_xlfn.XLOOKUP($A1970&amp;$Q$3,Data[Index]&amp;Data[Valid Test, Can be used for conformity (Y/N)],Data[l/100km])</f>
        <v>#N/A</v>
      </c>
      <c r="P1970" s="138">
        <f>_xlfn.XLOOKUP($A1970,Data[Index],Data[Comments])</f>
        <v>0</v>
      </c>
    </row>
    <row r="1971" spans="1:16" x14ac:dyDescent="0.2">
      <c r="A1971" s="129"/>
      <c r="B1971" s="129"/>
      <c r="C1971" s="129" t="e" cm="1">
        <f t="array" ref="C1971">_xlfn.XLOOKUP($A1971&amp;$Q$3&amp;$R$3,Data[Index]&amp;Data[Valid Test, Can be used for conformity (Y/N)]&amp;Data[Cycle],Data[Test Name])</f>
        <v>#N/A</v>
      </c>
      <c r="D1971" s="167" t="e" cm="1">
        <f t="array" ref="D1971">_xlfn.XLOOKUP($A1971&amp;$Q$3&amp;$R$3,Data[Index]&amp;Data[Valid Test, Can be used for conformity (Y/N)]&amp;Data[Cycle],Data[Mileage (Miles)])</f>
        <v>#N/A</v>
      </c>
      <c r="E1971" s="130" t="e" cm="1">
        <f t="array" ref="E1971">_xlfn.XLOOKUP($A1971&amp;$Q$3&amp;$R$3,Data[Index]&amp;Data[Valid Test, Can be used for conformity (Y/N)]&amp;Data[Cycle],Data[Date])</f>
        <v>#N/A</v>
      </c>
      <c r="F1971" s="129" t="e" cm="1">
        <f t="array" ref="F1971">_xlfn.XLOOKUP($A1971&amp;$Q$3&amp;$R$3,Data[Index]&amp;Data[Valid Test, Can be used for conformity (Y/N)]&amp;Data[Cycle],Data[CO/km (mg)])</f>
        <v>#N/A</v>
      </c>
      <c r="G1971" s="129" t="e" cm="1">
        <f t="array" ref="G1971">_xlfn.XLOOKUP($A1971&amp;$Q$3,Data[Index]&amp;Data[Valid Test, Can be used for conformity (Y/N)],Data[CO2/km (g)])</f>
        <v>#N/A</v>
      </c>
      <c r="H1971" s="129" t="e" cm="1">
        <f t="array" ref="H1971">_xlfn.XLOOKUP($A1971&amp;$Q$3,Data[Index]&amp;Data[Valid Test, Can be used for conformity (Y/N)],Data[THC/km (mg)])</f>
        <v>#N/A</v>
      </c>
      <c r="I1971" s="129" t="e" cm="1">
        <f t="array" ref="I1971">_xlfn.XLOOKUP($A1971&amp;$Q$3,Data[Index]&amp;Data[Valid Test, Can be used for conformity (Y/N)],Data[NOx/km (mg)])</f>
        <v>#N/A</v>
      </c>
      <c r="J1971" s="129" t="e" cm="1">
        <f t="array" ref="J1971">_xlfn.XLOOKUP($A1971&amp;$Q$3,Data[Index]&amp;Data[Valid Test, Can be used for conformity (Y/N)],Data[THC + NOx/km (mg)])</f>
        <v>#N/A</v>
      </c>
      <c r="K1971" s="142" t="e" cm="1">
        <f t="array" ref="K1971">_xlfn.XLOOKUP($A1971&amp;$Q$3,Data[Index]&amp;Data[Valid Test, Can be used for conformity (Y/N)],Data[PN/km ('#)])</f>
        <v>#N/A</v>
      </c>
      <c r="L1971" s="129" t="e" cm="1">
        <f t="array" ref="L1971">_xlfn.XLOOKUP($A1971&amp;$Q$3,Data[Index]&amp;Data[Valid Test, Can be used for conformity (Y/N)],Data[PM/km (mg)])</f>
        <v>#N/A</v>
      </c>
      <c r="M1971" s="126" t="e" cm="1">
        <f t="array" ref="M1971">_xlfn.XLOOKUP($A1971&amp;$Q$3,Data[Index]&amp;Data[Valid Test, Can be used for conformity (Y/N)],Data[CH4 (mg/km)])</f>
        <v>#N/A</v>
      </c>
      <c r="N1971" s="126" t="e" cm="1">
        <f t="array" ref="N1971">_xlfn.XLOOKUP($A1971&amp;$Q$3,Data[Index]&amp;Data[Valid Test, Can be used for conformity (Y/N)],Data[N20 (mg/km)])</f>
        <v>#N/A</v>
      </c>
      <c r="O1971" s="129" t="e" cm="1">
        <f t="array" ref="O1971">_xlfn.XLOOKUP($A1971&amp;$Q$3,Data[Index]&amp;Data[Valid Test, Can be used for conformity (Y/N)],Data[l/100km])</f>
        <v>#N/A</v>
      </c>
      <c r="P1971" s="138" t="e">
        <f>_xlfn.XLOOKUP($A1971,Data[Index],Data[Comments])</f>
        <v>#N/A</v>
      </c>
    </row>
    <row r="1972" spans="1:16" x14ac:dyDescent="0.2">
      <c r="A1972" s="129"/>
      <c r="B1972" s="129"/>
      <c r="C1972" s="129" t="e" cm="1">
        <f t="array" ref="C1972">_xlfn.XLOOKUP($A1972&amp;$Q$3&amp;$R$3,Data[Index]&amp;Data[Valid Test, Can be used for conformity (Y/N)]&amp;Data[Cycle],Data[Test Name])</f>
        <v>#N/A</v>
      </c>
      <c r="D1972" s="167" t="e" cm="1">
        <f t="array" ref="D1972">_xlfn.XLOOKUP($A1972&amp;$Q$3&amp;$R$3,Data[Index]&amp;Data[Valid Test, Can be used for conformity (Y/N)]&amp;Data[Cycle],Data[Mileage (Miles)])</f>
        <v>#N/A</v>
      </c>
      <c r="E1972" s="130" t="e" cm="1">
        <f t="array" ref="E1972">_xlfn.XLOOKUP($A1972&amp;$Q$3&amp;$R$3,Data[Index]&amp;Data[Valid Test, Can be used for conformity (Y/N)]&amp;Data[Cycle],Data[Date])</f>
        <v>#N/A</v>
      </c>
      <c r="F1972" s="129" t="e" cm="1">
        <f t="array" ref="F1972">_xlfn.XLOOKUP($A1972&amp;$Q$3&amp;$R$3,Data[Index]&amp;Data[Valid Test, Can be used for conformity (Y/N)]&amp;Data[Cycle],Data[CO/km (mg)])</f>
        <v>#N/A</v>
      </c>
      <c r="G1972" s="129" t="e" cm="1">
        <f t="array" ref="G1972">_xlfn.XLOOKUP($A1972&amp;$Q$3,Data[Index]&amp;Data[Valid Test, Can be used for conformity (Y/N)],Data[CO2/km (g)])</f>
        <v>#N/A</v>
      </c>
      <c r="H1972" s="129" t="e" cm="1">
        <f t="array" ref="H1972">_xlfn.XLOOKUP($A1972&amp;$Q$3,Data[Index]&amp;Data[Valid Test, Can be used for conformity (Y/N)],Data[THC/km (mg)])</f>
        <v>#N/A</v>
      </c>
      <c r="I1972" s="129" t="e" cm="1">
        <f t="array" ref="I1972">_xlfn.XLOOKUP($A1972&amp;$Q$3,Data[Index]&amp;Data[Valid Test, Can be used for conformity (Y/N)],Data[NOx/km (mg)])</f>
        <v>#N/A</v>
      </c>
      <c r="J1972" s="129" t="e" cm="1">
        <f t="array" ref="J1972">_xlfn.XLOOKUP($A1972&amp;$Q$3,Data[Index]&amp;Data[Valid Test, Can be used for conformity (Y/N)],Data[THC + NOx/km (mg)])</f>
        <v>#N/A</v>
      </c>
      <c r="K1972" s="142" t="e" cm="1">
        <f t="array" ref="K1972">_xlfn.XLOOKUP($A1972&amp;$Q$3,Data[Index]&amp;Data[Valid Test, Can be used for conformity (Y/N)],Data[PN/km ('#)])</f>
        <v>#N/A</v>
      </c>
      <c r="L1972" s="129" t="e" cm="1">
        <f t="array" ref="L1972">_xlfn.XLOOKUP($A1972&amp;$Q$3,Data[Index]&amp;Data[Valid Test, Can be used for conformity (Y/N)],Data[PM/km (mg)])</f>
        <v>#N/A</v>
      </c>
      <c r="M1972" s="126" t="e" cm="1">
        <f t="array" ref="M1972">_xlfn.XLOOKUP($A1972&amp;$Q$3,Data[Index]&amp;Data[Valid Test, Can be used for conformity (Y/N)],Data[CH4 (mg/km)])</f>
        <v>#N/A</v>
      </c>
      <c r="N1972" s="126" t="e" cm="1">
        <f t="array" ref="N1972">_xlfn.XLOOKUP($A1972&amp;$Q$3,Data[Index]&amp;Data[Valid Test, Can be used for conformity (Y/N)],Data[N20 (mg/km)])</f>
        <v>#N/A</v>
      </c>
      <c r="O1972" s="129" t="e" cm="1">
        <f t="array" ref="O1972">_xlfn.XLOOKUP($A1972&amp;$Q$3,Data[Index]&amp;Data[Valid Test, Can be used for conformity (Y/N)],Data[l/100km])</f>
        <v>#N/A</v>
      </c>
      <c r="P1972" s="138">
        <f>_xlfn.XLOOKUP($A1972,Data[Index],Data[Comments])</f>
        <v>0</v>
      </c>
    </row>
    <row r="1973" spans="1:16" x14ac:dyDescent="0.2">
      <c r="A1973" s="129"/>
      <c r="B1973" s="129"/>
      <c r="C1973" s="129" t="e" cm="1">
        <f t="array" ref="C1973">_xlfn.XLOOKUP($A1973&amp;$Q$3&amp;$R$3,Data[Index]&amp;Data[Valid Test, Can be used for conformity (Y/N)]&amp;Data[Cycle],Data[Test Name])</f>
        <v>#N/A</v>
      </c>
      <c r="D1973" s="167" t="e" cm="1">
        <f t="array" ref="D1973">_xlfn.XLOOKUP($A1973&amp;$Q$3&amp;$R$3,Data[Index]&amp;Data[Valid Test, Can be used for conformity (Y/N)]&amp;Data[Cycle],Data[Mileage (Miles)])</f>
        <v>#N/A</v>
      </c>
      <c r="E1973" s="130" t="e" cm="1">
        <f t="array" ref="E1973">_xlfn.XLOOKUP($A1973&amp;$Q$3&amp;$R$3,Data[Index]&amp;Data[Valid Test, Can be used for conformity (Y/N)]&amp;Data[Cycle],Data[Date])</f>
        <v>#N/A</v>
      </c>
      <c r="F1973" s="129" t="e" cm="1">
        <f t="array" ref="F1973">_xlfn.XLOOKUP($A1973&amp;$Q$3&amp;$R$3,Data[Index]&amp;Data[Valid Test, Can be used for conformity (Y/N)]&amp;Data[Cycle],Data[CO/km (mg)])</f>
        <v>#N/A</v>
      </c>
      <c r="G1973" s="129" t="e" cm="1">
        <f t="array" ref="G1973">_xlfn.XLOOKUP($A1973&amp;$Q$3,Data[Index]&amp;Data[Valid Test, Can be used for conformity (Y/N)],Data[CO2/km (g)])</f>
        <v>#N/A</v>
      </c>
      <c r="H1973" s="129" t="e" cm="1">
        <f t="array" ref="H1973">_xlfn.XLOOKUP($A1973&amp;$Q$3,Data[Index]&amp;Data[Valid Test, Can be used for conformity (Y/N)],Data[THC/km (mg)])</f>
        <v>#N/A</v>
      </c>
      <c r="I1973" s="129" t="e" cm="1">
        <f t="array" ref="I1973">_xlfn.XLOOKUP($A1973&amp;$Q$3,Data[Index]&amp;Data[Valid Test, Can be used for conformity (Y/N)],Data[NOx/km (mg)])</f>
        <v>#N/A</v>
      </c>
      <c r="J1973" s="129" t="e" cm="1">
        <f t="array" ref="J1973">_xlfn.XLOOKUP($A1973&amp;$Q$3,Data[Index]&amp;Data[Valid Test, Can be used for conformity (Y/N)],Data[THC + NOx/km (mg)])</f>
        <v>#N/A</v>
      </c>
      <c r="K1973" s="142" t="e" cm="1">
        <f t="array" ref="K1973">_xlfn.XLOOKUP($A1973&amp;$Q$3,Data[Index]&amp;Data[Valid Test, Can be used for conformity (Y/N)],Data[PN/km ('#)])</f>
        <v>#N/A</v>
      </c>
      <c r="L1973" s="129" t="e" cm="1">
        <f t="array" ref="L1973">_xlfn.XLOOKUP($A1973&amp;$Q$3,Data[Index]&amp;Data[Valid Test, Can be used for conformity (Y/N)],Data[PM/km (mg)])</f>
        <v>#N/A</v>
      </c>
      <c r="M1973" s="126" t="e" cm="1">
        <f t="array" ref="M1973">_xlfn.XLOOKUP($A1973&amp;$Q$3,Data[Index]&amp;Data[Valid Test, Can be used for conformity (Y/N)],Data[CH4 (mg/km)])</f>
        <v>#N/A</v>
      </c>
      <c r="N1973" s="126" t="e" cm="1">
        <f t="array" ref="N1973">_xlfn.XLOOKUP($A1973&amp;$Q$3,Data[Index]&amp;Data[Valid Test, Can be used for conformity (Y/N)],Data[N20 (mg/km)])</f>
        <v>#N/A</v>
      </c>
      <c r="O1973" s="129" t="e" cm="1">
        <f t="array" ref="O1973">_xlfn.XLOOKUP($A1973&amp;$Q$3,Data[Index]&amp;Data[Valid Test, Can be used for conformity (Y/N)],Data[l/100km])</f>
        <v>#N/A</v>
      </c>
      <c r="P1973" s="138">
        <f>_xlfn.XLOOKUP($A1973,Data[Index],Data[Comments])</f>
        <v>0</v>
      </c>
    </row>
    <row r="1974" spans="1:16" x14ac:dyDescent="0.2">
      <c r="A1974" s="129"/>
      <c r="B1974" s="129"/>
      <c r="C1974" s="129" t="e" cm="1">
        <f t="array" ref="C1974">_xlfn.XLOOKUP($A1974&amp;$Q$3&amp;$R$3,Data[Index]&amp;Data[Valid Test, Can be used for conformity (Y/N)]&amp;Data[Cycle],Data[Test Name])</f>
        <v>#N/A</v>
      </c>
      <c r="D1974" s="167" t="e" cm="1">
        <f t="array" ref="D1974">_xlfn.XLOOKUP($A1974&amp;$Q$3&amp;$R$3,Data[Index]&amp;Data[Valid Test, Can be used for conformity (Y/N)]&amp;Data[Cycle],Data[Mileage (Miles)])</f>
        <v>#N/A</v>
      </c>
      <c r="E1974" s="130" t="e" cm="1">
        <f t="array" ref="E1974">_xlfn.XLOOKUP($A1974&amp;$Q$3&amp;$R$3,Data[Index]&amp;Data[Valid Test, Can be used for conformity (Y/N)]&amp;Data[Cycle],Data[Date])</f>
        <v>#N/A</v>
      </c>
      <c r="F1974" s="129" t="e" cm="1">
        <f t="array" ref="F1974">_xlfn.XLOOKUP($A1974&amp;$Q$3&amp;$R$3,Data[Index]&amp;Data[Valid Test, Can be used for conformity (Y/N)]&amp;Data[Cycle],Data[CO/km (mg)])</f>
        <v>#N/A</v>
      </c>
      <c r="G1974" s="129" t="e" cm="1">
        <f t="array" ref="G1974">_xlfn.XLOOKUP($A1974&amp;$Q$3,Data[Index]&amp;Data[Valid Test, Can be used for conformity (Y/N)],Data[CO2/km (g)])</f>
        <v>#N/A</v>
      </c>
      <c r="H1974" s="129" t="e" cm="1">
        <f t="array" ref="H1974">_xlfn.XLOOKUP($A1974&amp;$Q$3,Data[Index]&amp;Data[Valid Test, Can be used for conformity (Y/N)],Data[THC/km (mg)])</f>
        <v>#N/A</v>
      </c>
      <c r="I1974" s="129" t="e" cm="1">
        <f t="array" ref="I1974">_xlfn.XLOOKUP($A1974&amp;$Q$3,Data[Index]&amp;Data[Valid Test, Can be used for conformity (Y/N)],Data[NOx/km (mg)])</f>
        <v>#N/A</v>
      </c>
      <c r="J1974" s="129" t="e" cm="1">
        <f t="array" ref="J1974">_xlfn.XLOOKUP($A1974&amp;$Q$3,Data[Index]&amp;Data[Valid Test, Can be used for conformity (Y/N)],Data[THC + NOx/km (mg)])</f>
        <v>#N/A</v>
      </c>
      <c r="K1974" s="142" t="e" cm="1">
        <f t="array" ref="K1974">_xlfn.XLOOKUP($A1974&amp;$Q$3,Data[Index]&amp;Data[Valid Test, Can be used for conformity (Y/N)],Data[PN/km ('#)])</f>
        <v>#N/A</v>
      </c>
      <c r="L1974" s="129" t="e" cm="1">
        <f t="array" ref="L1974">_xlfn.XLOOKUP($A1974&amp;$Q$3,Data[Index]&amp;Data[Valid Test, Can be used for conformity (Y/N)],Data[PM/km (mg)])</f>
        <v>#N/A</v>
      </c>
      <c r="M1974" s="126" t="e" cm="1">
        <f t="array" ref="M1974">_xlfn.XLOOKUP($A1974&amp;$Q$3,Data[Index]&amp;Data[Valid Test, Can be used for conformity (Y/N)],Data[CH4 (mg/km)])</f>
        <v>#N/A</v>
      </c>
      <c r="N1974" s="126" t="e" cm="1">
        <f t="array" ref="N1974">_xlfn.XLOOKUP($A1974&amp;$Q$3,Data[Index]&amp;Data[Valid Test, Can be used for conformity (Y/N)],Data[N20 (mg/km)])</f>
        <v>#N/A</v>
      </c>
      <c r="O1974" s="129" t="e" cm="1">
        <f t="array" ref="O1974">_xlfn.XLOOKUP($A1974&amp;$Q$3,Data[Index]&amp;Data[Valid Test, Can be used for conformity (Y/N)],Data[l/100km])</f>
        <v>#N/A</v>
      </c>
      <c r="P1974" s="138" t="e">
        <f>_xlfn.XLOOKUP($A1974,Data[Index],Data[Comments])</f>
        <v>#N/A</v>
      </c>
    </row>
    <row r="1975" spans="1:16" x14ac:dyDescent="0.2">
      <c r="A1975" s="129"/>
      <c r="B1975" s="129"/>
      <c r="C1975" s="129" t="e" cm="1">
        <f t="array" ref="C1975">_xlfn.XLOOKUP($A1975&amp;$Q$3&amp;$R$3,Data[Index]&amp;Data[Valid Test, Can be used for conformity (Y/N)]&amp;Data[Cycle],Data[Test Name])</f>
        <v>#N/A</v>
      </c>
      <c r="D1975" s="167" t="e" cm="1">
        <f t="array" ref="D1975">_xlfn.XLOOKUP($A1975&amp;$Q$3&amp;$R$3,Data[Index]&amp;Data[Valid Test, Can be used for conformity (Y/N)]&amp;Data[Cycle],Data[Mileage (Miles)])</f>
        <v>#N/A</v>
      </c>
      <c r="E1975" s="130" t="e" cm="1">
        <f t="array" ref="E1975">_xlfn.XLOOKUP($A1975&amp;$Q$3&amp;$R$3,Data[Index]&amp;Data[Valid Test, Can be used for conformity (Y/N)]&amp;Data[Cycle],Data[Date])</f>
        <v>#N/A</v>
      </c>
      <c r="F1975" s="129" t="e" cm="1">
        <f t="array" ref="F1975">_xlfn.XLOOKUP($A1975&amp;$Q$3&amp;$R$3,Data[Index]&amp;Data[Valid Test, Can be used for conformity (Y/N)]&amp;Data[Cycle],Data[CO/km (mg)])</f>
        <v>#N/A</v>
      </c>
      <c r="G1975" s="129" t="e" cm="1">
        <f t="array" ref="G1975">_xlfn.XLOOKUP($A1975&amp;$Q$3,Data[Index]&amp;Data[Valid Test, Can be used for conformity (Y/N)],Data[CO2/km (g)])</f>
        <v>#N/A</v>
      </c>
      <c r="H1975" s="129" t="e" cm="1">
        <f t="array" ref="H1975">_xlfn.XLOOKUP($A1975&amp;$Q$3,Data[Index]&amp;Data[Valid Test, Can be used for conformity (Y/N)],Data[THC/km (mg)])</f>
        <v>#N/A</v>
      </c>
      <c r="I1975" s="129" t="e" cm="1">
        <f t="array" ref="I1975">_xlfn.XLOOKUP($A1975&amp;$Q$3,Data[Index]&amp;Data[Valid Test, Can be used for conformity (Y/N)],Data[NOx/km (mg)])</f>
        <v>#N/A</v>
      </c>
      <c r="J1975" s="129" t="e" cm="1">
        <f t="array" ref="J1975">_xlfn.XLOOKUP($A1975&amp;$Q$3,Data[Index]&amp;Data[Valid Test, Can be used for conformity (Y/N)],Data[THC + NOx/km (mg)])</f>
        <v>#N/A</v>
      </c>
      <c r="K1975" s="142" t="e" cm="1">
        <f t="array" ref="K1975">_xlfn.XLOOKUP($A1975&amp;$Q$3,Data[Index]&amp;Data[Valid Test, Can be used for conformity (Y/N)],Data[PN/km ('#)])</f>
        <v>#N/A</v>
      </c>
      <c r="L1975" s="129" t="e" cm="1">
        <f t="array" ref="L1975">_xlfn.XLOOKUP($A1975&amp;$Q$3,Data[Index]&amp;Data[Valid Test, Can be used for conformity (Y/N)],Data[PM/km (mg)])</f>
        <v>#N/A</v>
      </c>
      <c r="M1975" s="126" t="e" cm="1">
        <f t="array" ref="M1975">_xlfn.XLOOKUP($A1975&amp;$Q$3,Data[Index]&amp;Data[Valid Test, Can be used for conformity (Y/N)],Data[CH4 (mg/km)])</f>
        <v>#N/A</v>
      </c>
      <c r="N1975" s="126" t="e" cm="1">
        <f t="array" ref="N1975">_xlfn.XLOOKUP($A1975&amp;$Q$3,Data[Index]&amp;Data[Valid Test, Can be used for conformity (Y/N)],Data[N20 (mg/km)])</f>
        <v>#N/A</v>
      </c>
      <c r="O1975" s="129" t="e" cm="1">
        <f t="array" ref="O1975">_xlfn.XLOOKUP($A1975&amp;$Q$3,Data[Index]&amp;Data[Valid Test, Can be used for conformity (Y/N)],Data[l/100km])</f>
        <v>#N/A</v>
      </c>
      <c r="P1975" s="138" t="e">
        <f>_xlfn.XLOOKUP($A1975,Data[Index],Data[Comments])</f>
        <v>#N/A</v>
      </c>
    </row>
    <row r="1976" spans="1:16" x14ac:dyDescent="0.2">
      <c r="A1976" s="129"/>
      <c r="B1976" s="129"/>
      <c r="C1976" s="129" t="e" cm="1">
        <f t="array" ref="C1976">_xlfn.XLOOKUP($A1976&amp;$Q$3&amp;$R$3,Data[Index]&amp;Data[Valid Test, Can be used for conformity (Y/N)]&amp;Data[Cycle],Data[Test Name])</f>
        <v>#N/A</v>
      </c>
      <c r="D1976" s="167" t="e" cm="1">
        <f t="array" ref="D1976">_xlfn.XLOOKUP($A1976&amp;$Q$3&amp;$R$3,Data[Index]&amp;Data[Valid Test, Can be used for conformity (Y/N)]&amp;Data[Cycle],Data[Mileage (Miles)])</f>
        <v>#N/A</v>
      </c>
      <c r="E1976" s="130" t="e" cm="1">
        <f t="array" ref="E1976">_xlfn.XLOOKUP($A1976&amp;$Q$3&amp;$R$3,Data[Index]&amp;Data[Valid Test, Can be used for conformity (Y/N)]&amp;Data[Cycle],Data[Date])</f>
        <v>#N/A</v>
      </c>
      <c r="F1976" s="129" t="e" cm="1">
        <f t="array" ref="F1976">_xlfn.XLOOKUP($A1976&amp;$Q$3&amp;$R$3,Data[Index]&amp;Data[Valid Test, Can be used for conformity (Y/N)]&amp;Data[Cycle],Data[CO/km (mg)])</f>
        <v>#N/A</v>
      </c>
      <c r="G1976" s="129" t="e" cm="1">
        <f t="array" ref="G1976">_xlfn.XLOOKUP($A1976&amp;$Q$3,Data[Index]&amp;Data[Valid Test, Can be used for conformity (Y/N)],Data[CO2/km (g)])</f>
        <v>#N/A</v>
      </c>
      <c r="H1976" s="129" t="e" cm="1">
        <f t="array" ref="H1976">_xlfn.XLOOKUP($A1976&amp;$Q$3,Data[Index]&amp;Data[Valid Test, Can be used for conformity (Y/N)],Data[THC/km (mg)])</f>
        <v>#N/A</v>
      </c>
      <c r="I1976" s="129" t="e" cm="1">
        <f t="array" ref="I1976">_xlfn.XLOOKUP($A1976&amp;$Q$3,Data[Index]&amp;Data[Valid Test, Can be used for conformity (Y/N)],Data[NOx/km (mg)])</f>
        <v>#N/A</v>
      </c>
      <c r="J1976" s="129" t="e" cm="1">
        <f t="array" ref="J1976">_xlfn.XLOOKUP($A1976&amp;$Q$3,Data[Index]&amp;Data[Valid Test, Can be used for conformity (Y/N)],Data[THC + NOx/km (mg)])</f>
        <v>#N/A</v>
      </c>
      <c r="K1976" s="142" t="e" cm="1">
        <f t="array" ref="K1976">_xlfn.XLOOKUP($A1976&amp;$Q$3,Data[Index]&amp;Data[Valid Test, Can be used for conformity (Y/N)],Data[PN/km ('#)])</f>
        <v>#N/A</v>
      </c>
      <c r="L1976" s="129" t="e" cm="1">
        <f t="array" ref="L1976">_xlfn.XLOOKUP($A1976&amp;$Q$3,Data[Index]&amp;Data[Valid Test, Can be used for conformity (Y/N)],Data[PM/km (mg)])</f>
        <v>#N/A</v>
      </c>
      <c r="M1976" s="126" t="e" cm="1">
        <f t="array" ref="M1976">_xlfn.XLOOKUP($A1976&amp;$Q$3,Data[Index]&amp;Data[Valid Test, Can be used for conformity (Y/N)],Data[CH4 (mg/km)])</f>
        <v>#N/A</v>
      </c>
      <c r="N1976" s="126" t="e" cm="1">
        <f t="array" ref="N1976">_xlfn.XLOOKUP($A1976&amp;$Q$3,Data[Index]&amp;Data[Valid Test, Can be used for conformity (Y/N)],Data[N20 (mg/km)])</f>
        <v>#N/A</v>
      </c>
      <c r="O1976" s="129" t="e" cm="1">
        <f t="array" ref="O1976">_xlfn.XLOOKUP($A1976&amp;$Q$3,Data[Index]&amp;Data[Valid Test, Can be used for conformity (Y/N)],Data[l/100km])</f>
        <v>#N/A</v>
      </c>
      <c r="P1976" s="138" t="e">
        <f>_xlfn.XLOOKUP($A1976,Data[Index],Data[Comments])</f>
        <v>#N/A</v>
      </c>
    </row>
    <row r="1977" spans="1:16" x14ac:dyDescent="0.2">
      <c r="A1977" s="129"/>
      <c r="B1977" s="129"/>
      <c r="C1977" s="129" t="e" cm="1">
        <f t="array" ref="C1977">_xlfn.XLOOKUP($A1977&amp;$Q$3&amp;$R$3,Data[Index]&amp;Data[Valid Test, Can be used for conformity (Y/N)]&amp;Data[Cycle],Data[Test Name])</f>
        <v>#N/A</v>
      </c>
      <c r="D1977" s="167" t="e" cm="1">
        <f t="array" ref="D1977">_xlfn.XLOOKUP($A1977&amp;$Q$3&amp;$R$3,Data[Index]&amp;Data[Valid Test, Can be used for conformity (Y/N)]&amp;Data[Cycle],Data[Mileage (Miles)])</f>
        <v>#N/A</v>
      </c>
      <c r="E1977" s="130" t="e" cm="1">
        <f t="array" ref="E1977">_xlfn.XLOOKUP($A1977&amp;$Q$3&amp;$R$3,Data[Index]&amp;Data[Valid Test, Can be used for conformity (Y/N)]&amp;Data[Cycle],Data[Date])</f>
        <v>#N/A</v>
      </c>
      <c r="F1977" s="129" t="e" cm="1">
        <f t="array" ref="F1977">_xlfn.XLOOKUP($A1977&amp;$Q$3&amp;$R$3,Data[Index]&amp;Data[Valid Test, Can be used for conformity (Y/N)]&amp;Data[Cycle],Data[CO/km (mg)])</f>
        <v>#N/A</v>
      </c>
      <c r="G1977" s="129" t="e" cm="1">
        <f t="array" ref="G1977">_xlfn.XLOOKUP($A1977&amp;$Q$3,Data[Index]&amp;Data[Valid Test, Can be used for conformity (Y/N)],Data[CO2/km (g)])</f>
        <v>#N/A</v>
      </c>
      <c r="H1977" s="129" t="e" cm="1">
        <f t="array" ref="H1977">_xlfn.XLOOKUP($A1977&amp;$Q$3,Data[Index]&amp;Data[Valid Test, Can be used for conformity (Y/N)],Data[THC/km (mg)])</f>
        <v>#N/A</v>
      </c>
      <c r="I1977" s="129" t="e" cm="1">
        <f t="array" ref="I1977">_xlfn.XLOOKUP($A1977&amp;$Q$3,Data[Index]&amp;Data[Valid Test, Can be used for conformity (Y/N)],Data[NOx/km (mg)])</f>
        <v>#N/A</v>
      </c>
      <c r="J1977" s="129" t="e" cm="1">
        <f t="array" ref="J1977">_xlfn.XLOOKUP($A1977&amp;$Q$3,Data[Index]&amp;Data[Valid Test, Can be used for conformity (Y/N)],Data[THC + NOx/km (mg)])</f>
        <v>#N/A</v>
      </c>
      <c r="K1977" s="142" t="e" cm="1">
        <f t="array" ref="K1977">_xlfn.XLOOKUP($A1977&amp;$Q$3,Data[Index]&amp;Data[Valid Test, Can be used for conformity (Y/N)],Data[PN/km ('#)])</f>
        <v>#N/A</v>
      </c>
      <c r="L1977" s="129" t="e" cm="1">
        <f t="array" ref="L1977">_xlfn.XLOOKUP($A1977&amp;$Q$3,Data[Index]&amp;Data[Valid Test, Can be used for conformity (Y/N)],Data[PM/km (mg)])</f>
        <v>#N/A</v>
      </c>
      <c r="M1977" s="126" t="e" cm="1">
        <f t="array" ref="M1977">_xlfn.XLOOKUP($A1977&amp;$Q$3,Data[Index]&amp;Data[Valid Test, Can be used for conformity (Y/N)],Data[CH4 (mg/km)])</f>
        <v>#N/A</v>
      </c>
      <c r="N1977" s="126" t="e" cm="1">
        <f t="array" ref="N1977">_xlfn.XLOOKUP($A1977&amp;$Q$3,Data[Index]&amp;Data[Valid Test, Can be used for conformity (Y/N)],Data[N20 (mg/km)])</f>
        <v>#N/A</v>
      </c>
      <c r="O1977" s="129" t="e" cm="1">
        <f t="array" ref="O1977">_xlfn.XLOOKUP($A1977&amp;$Q$3,Data[Index]&amp;Data[Valid Test, Can be used for conformity (Y/N)],Data[l/100km])</f>
        <v>#N/A</v>
      </c>
      <c r="P1977" s="138">
        <f>_xlfn.XLOOKUP($A1977,Data[Index],Data[Comments])</f>
        <v>0</v>
      </c>
    </row>
    <row r="1978" spans="1:16" x14ac:dyDescent="0.2">
      <c r="A1978" s="129"/>
      <c r="B1978" s="129"/>
      <c r="C1978" s="129" t="e" cm="1">
        <f t="array" ref="C1978">_xlfn.XLOOKUP($A1978&amp;$Q$3&amp;$R$3,Data[Index]&amp;Data[Valid Test, Can be used for conformity (Y/N)]&amp;Data[Cycle],Data[Test Name])</f>
        <v>#N/A</v>
      </c>
      <c r="D1978" s="167" t="e" cm="1">
        <f t="array" ref="D1978">_xlfn.XLOOKUP($A1978&amp;$Q$3&amp;$R$3,Data[Index]&amp;Data[Valid Test, Can be used for conformity (Y/N)]&amp;Data[Cycle],Data[Mileage (Miles)])</f>
        <v>#N/A</v>
      </c>
      <c r="E1978" s="130" t="e" cm="1">
        <f t="array" ref="E1978">_xlfn.XLOOKUP($A1978&amp;$Q$3&amp;$R$3,Data[Index]&amp;Data[Valid Test, Can be used for conformity (Y/N)]&amp;Data[Cycle],Data[Date])</f>
        <v>#N/A</v>
      </c>
      <c r="F1978" s="129" t="e" cm="1">
        <f t="array" ref="F1978">_xlfn.XLOOKUP($A1978&amp;$Q$3&amp;$R$3,Data[Index]&amp;Data[Valid Test, Can be used for conformity (Y/N)]&amp;Data[Cycle],Data[CO/km (mg)])</f>
        <v>#N/A</v>
      </c>
      <c r="G1978" s="129" t="e" cm="1">
        <f t="array" ref="G1978">_xlfn.XLOOKUP($A1978&amp;$Q$3,Data[Index]&amp;Data[Valid Test, Can be used for conformity (Y/N)],Data[CO2/km (g)])</f>
        <v>#N/A</v>
      </c>
      <c r="H1978" s="129" t="e" cm="1">
        <f t="array" ref="H1978">_xlfn.XLOOKUP($A1978&amp;$Q$3,Data[Index]&amp;Data[Valid Test, Can be used for conformity (Y/N)],Data[THC/km (mg)])</f>
        <v>#N/A</v>
      </c>
      <c r="I1978" s="129" t="e" cm="1">
        <f t="array" ref="I1978">_xlfn.XLOOKUP($A1978&amp;$Q$3,Data[Index]&amp;Data[Valid Test, Can be used for conformity (Y/N)],Data[NOx/km (mg)])</f>
        <v>#N/A</v>
      </c>
      <c r="J1978" s="129" t="e" cm="1">
        <f t="array" ref="J1978">_xlfn.XLOOKUP($A1978&amp;$Q$3,Data[Index]&amp;Data[Valid Test, Can be used for conformity (Y/N)],Data[THC + NOx/km (mg)])</f>
        <v>#N/A</v>
      </c>
      <c r="K1978" s="142" t="e" cm="1">
        <f t="array" ref="K1978">_xlfn.XLOOKUP($A1978&amp;$Q$3,Data[Index]&amp;Data[Valid Test, Can be used for conformity (Y/N)],Data[PN/km ('#)])</f>
        <v>#N/A</v>
      </c>
      <c r="L1978" s="129" t="e" cm="1">
        <f t="array" ref="L1978">_xlfn.XLOOKUP($A1978&amp;$Q$3,Data[Index]&amp;Data[Valid Test, Can be used for conformity (Y/N)],Data[PM/km (mg)])</f>
        <v>#N/A</v>
      </c>
      <c r="M1978" s="126" t="e" cm="1">
        <f t="array" ref="M1978">_xlfn.XLOOKUP($A1978&amp;$Q$3,Data[Index]&amp;Data[Valid Test, Can be used for conformity (Y/N)],Data[CH4 (mg/km)])</f>
        <v>#N/A</v>
      </c>
      <c r="N1978" s="126" t="e" cm="1">
        <f t="array" ref="N1978">_xlfn.XLOOKUP($A1978&amp;$Q$3,Data[Index]&amp;Data[Valid Test, Can be used for conformity (Y/N)],Data[N20 (mg/km)])</f>
        <v>#N/A</v>
      </c>
      <c r="O1978" s="129" t="e" cm="1">
        <f t="array" ref="O1978">_xlfn.XLOOKUP($A1978&amp;$Q$3,Data[Index]&amp;Data[Valid Test, Can be used for conformity (Y/N)],Data[l/100km])</f>
        <v>#N/A</v>
      </c>
      <c r="P1978" s="138">
        <f>_xlfn.XLOOKUP($A1978,Data[Index],Data[Comments])</f>
        <v>0</v>
      </c>
    </row>
    <row r="1979" spans="1:16" x14ac:dyDescent="0.2">
      <c r="A1979" s="129"/>
      <c r="B1979" s="129"/>
      <c r="C1979" s="129" t="e" cm="1">
        <f t="array" ref="C1979">_xlfn.XLOOKUP($A1979&amp;$Q$3&amp;$R$3,Data[Index]&amp;Data[Valid Test, Can be used for conformity (Y/N)]&amp;Data[Cycle],Data[Test Name])</f>
        <v>#N/A</v>
      </c>
      <c r="D1979" s="167" t="e" cm="1">
        <f t="array" ref="D1979">_xlfn.XLOOKUP($A1979&amp;$Q$3&amp;$R$3,Data[Index]&amp;Data[Valid Test, Can be used for conformity (Y/N)]&amp;Data[Cycle],Data[Mileage (Miles)])</f>
        <v>#N/A</v>
      </c>
      <c r="E1979" s="130" t="e" cm="1">
        <f t="array" ref="E1979">_xlfn.XLOOKUP($A1979&amp;$Q$3&amp;$R$3,Data[Index]&amp;Data[Valid Test, Can be used for conformity (Y/N)]&amp;Data[Cycle],Data[Date])</f>
        <v>#N/A</v>
      </c>
      <c r="F1979" s="129" t="e" cm="1">
        <f t="array" ref="F1979">_xlfn.XLOOKUP($A1979&amp;$Q$3&amp;$R$3,Data[Index]&amp;Data[Valid Test, Can be used for conformity (Y/N)]&amp;Data[Cycle],Data[CO/km (mg)])</f>
        <v>#N/A</v>
      </c>
      <c r="G1979" s="129" t="e" cm="1">
        <f t="array" ref="G1979">_xlfn.XLOOKUP($A1979&amp;$Q$3,Data[Index]&amp;Data[Valid Test, Can be used for conformity (Y/N)],Data[CO2/km (g)])</f>
        <v>#N/A</v>
      </c>
      <c r="H1979" s="129" t="e" cm="1">
        <f t="array" ref="H1979">_xlfn.XLOOKUP($A1979&amp;$Q$3,Data[Index]&amp;Data[Valid Test, Can be used for conformity (Y/N)],Data[THC/km (mg)])</f>
        <v>#N/A</v>
      </c>
      <c r="I1979" s="129" t="e" cm="1">
        <f t="array" ref="I1979">_xlfn.XLOOKUP($A1979&amp;$Q$3,Data[Index]&amp;Data[Valid Test, Can be used for conformity (Y/N)],Data[NOx/km (mg)])</f>
        <v>#N/A</v>
      </c>
      <c r="J1979" s="129" t="e" cm="1">
        <f t="array" ref="J1979">_xlfn.XLOOKUP($A1979&amp;$Q$3,Data[Index]&amp;Data[Valid Test, Can be used for conformity (Y/N)],Data[THC + NOx/km (mg)])</f>
        <v>#N/A</v>
      </c>
      <c r="K1979" s="142" t="e" cm="1">
        <f t="array" ref="K1979">_xlfn.XLOOKUP($A1979&amp;$Q$3,Data[Index]&amp;Data[Valid Test, Can be used for conformity (Y/N)],Data[PN/km ('#)])</f>
        <v>#N/A</v>
      </c>
      <c r="L1979" s="129" t="e" cm="1">
        <f t="array" ref="L1979">_xlfn.XLOOKUP($A1979&amp;$Q$3,Data[Index]&amp;Data[Valid Test, Can be used for conformity (Y/N)],Data[PM/km (mg)])</f>
        <v>#N/A</v>
      </c>
      <c r="M1979" s="126" t="e" cm="1">
        <f t="array" ref="M1979">_xlfn.XLOOKUP($A1979&amp;$Q$3,Data[Index]&amp;Data[Valid Test, Can be used for conformity (Y/N)],Data[CH4 (mg/km)])</f>
        <v>#N/A</v>
      </c>
      <c r="N1979" s="126" t="e" cm="1">
        <f t="array" ref="N1979">_xlfn.XLOOKUP($A1979&amp;$Q$3,Data[Index]&amp;Data[Valid Test, Can be used for conformity (Y/N)],Data[N20 (mg/km)])</f>
        <v>#N/A</v>
      </c>
      <c r="O1979" s="129" t="e" cm="1">
        <f t="array" ref="O1979">_xlfn.XLOOKUP($A1979&amp;$Q$3,Data[Index]&amp;Data[Valid Test, Can be used for conformity (Y/N)],Data[l/100km])</f>
        <v>#N/A</v>
      </c>
      <c r="P1979" s="138" t="e">
        <f>_xlfn.XLOOKUP($A1979,Data[Index],Data[Comments])</f>
        <v>#N/A</v>
      </c>
    </row>
    <row r="1980" spans="1:16" x14ac:dyDescent="0.2">
      <c r="A1980" s="129"/>
      <c r="B1980" s="129"/>
      <c r="C1980" s="129" t="e" cm="1">
        <f t="array" ref="C1980">_xlfn.XLOOKUP($A1980&amp;$Q$3&amp;$R$3,Data[Index]&amp;Data[Valid Test, Can be used for conformity (Y/N)]&amp;Data[Cycle],Data[Test Name])</f>
        <v>#N/A</v>
      </c>
      <c r="D1980" s="167" t="e" cm="1">
        <f t="array" ref="D1980">_xlfn.XLOOKUP($A1980&amp;$Q$3&amp;$R$3,Data[Index]&amp;Data[Valid Test, Can be used for conformity (Y/N)]&amp;Data[Cycle],Data[Mileage (Miles)])</f>
        <v>#N/A</v>
      </c>
      <c r="E1980" s="130" t="e" cm="1">
        <f t="array" ref="E1980">_xlfn.XLOOKUP($A1980&amp;$Q$3&amp;$R$3,Data[Index]&amp;Data[Valid Test, Can be used for conformity (Y/N)]&amp;Data[Cycle],Data[Date])</f>
        <v>#N/A</v>
      </c>
      <c r="F1980" s="129" t="e" cm="1">
        <f t="array" ref="F1980">_xlfn.XLOOKUP($A1980&amp;$Q$3&amp;$R$3,Data[Index]&amp;Data[Valid Test, Can be used for conformity (Y/N)]&amp;Data[Cycle],Data[CO/km (mg)])</f>
        <v>#N/A</v>
      </c>
      <c r="G1980" s="129" t="e" cm="1">
        <f t="array" ref="G1980">_xlfn.XLOOKUP($A1980&amp;$Q$3,Data[Index]&amp;Data[Valid Test, Can be used for conformity (Y/N)],Data[CO2/km (g)])</f>
        <v>#N/A</v>
      </c>
      <c r="H1980" s="129" t="e" cm="1">
        <f t="array" ref="H1980">_xlfn.XLOOKUP($A1980&amp;$Q$3,Data[Index]&amp;Data[Valid Test, Can be used for conformity (Y/N)],Data[THC/km (mg)])</f>
        <v>#N/A</v>
      </c>
      <c r="I1980" s="129" t="e" cm="1">
        <f t="array" ref="I1980">_xlfn.XLOOKUP($A1980&amp;$Q$3,Data[Index]&amp;Data[Valid Test, Can be used for conformity (Y/N)],Data[NOx/km (mg)])</f>
        <v>#N/A</v>
      </c>
      <c r="J1980" s="129" t="e" cm="1">
        <f t="array" ref="J1980">_xlfn.XLOOKUP($A1980&amp;$Q$3,Data[Index]&amp;Data[Valid Test, Can be used for conformity (Y/N)],Data[THC + NOx/km (mg)])</f>
        <v>#N/A</v>
      </c>
      <c r="K1980" s="142" t="e" cm="1">
        <f t="array" ref="K1980">_xlfn.XLOOKUP($A1980&amp;$Q$3,Data[Index]&amp;Data[Valid Test, Can be used for conformity (Y/N)],Data[PN/km ('#)])</f>
        <v>#N/A</v>
      </c>
      <c r="L1980" s="129" t="e" cm="1">
        <f t="array" ref="L1980">_xlfn.XLOOKUP($A1980&amp;$Q$3,Data[Index]&amp;Data[Valid Test, Can be used for conformity (Y/N)],Data[PM/km (mg)])</f>
        <v>#N/A</v>
      </c>
      <c r="M1980" s="126" t="e" cm="1">
        <f t="array" ref="M1980">_xlfn.XLOOKUP($A1980&amp;$Q$3,Data[Index]&amp;Data[Valid Test, Can be used for conformity (Y/N)],Data[CH4 (mg/km)])</f>
        <v>#N/A</v>
      </c>
      <c r="N1980" s="126" t="e" cm="1">
        <f t="array" ref="N1980">_xlfn.XLOOKUP($A1980&amp;$Q$3,Data[Index]&amp;Data[Valid Test, Can be used for conformity (Y/N)],Data[N20 (mg/km)])</f>
        <v>#N/A</v>
      </c>
      <c r="O1980" s="129" t="e" cm="1">
        <f t="array" ref="O1980">_xlfn.XLOOKUP($A1980&amp;$Q$3,Data[Index]&amp;Data[Valid Test, Can be used for conformity (Y/N)],Data[l/100km])</f>
        <v>#N/A</v>
      </c>
      <c r="P1980" s="138">
        <f>_xlfn.XLOOKUP($A1980,Data[Index],Data[Comments])</f>
        <v>0</v>
      </c>
    </row>
    <row r="1981" spans="1:16" x14ac:dyDescent="0.2">
      <c r="A1981" s="129"/>
      <c r="B1981" s="129"/>
      <c r="C1981" s="129" t="e" cm="1">
        <f t="array" ref="C1981">_xlfn.XLOOKUP($A1981&amp;$Q$3&amp;$R$3,Data[Index]&amp;Data[Valid Test, Can be used for conformity (Y/N)]&amp;Data[Cycle],Data[Test Name])</f>
        <v>#N/A</v>
      </c>
      <c r="D1981" s="167" t="e" cm="1">
        <f t="array" ref="D1981">_xlfn.XLOOKUP($A1981&amp;$Q$3&amp;$R$3,Data[Index]&amp;Data[Valid Test, Can be used for conformity (Y/N)]&amp;Data[Cycle],Data[Mileage (Miles)])</f>
        <v>#N/A</v>
      </c>
      <c r="E1981" s="130" t="e" cm="1">
        <f t="array" ref="E1981">_xlfn.XLOOKUP($A1981&amp;$Q$3&amp;$R$3,Data[Index]&amp;Data[Valid Test, Can be used for conformity (Y/N)]&amp;Data[Cycle],Data[Date])</f>
        <v>#N/A</v>
      </c>
      <c r="F1981" s="129" t="e" cm="1">
        <f t="array" ref="F1981">_xlfn.XLOOKUP($A1981&amp;$Q$3&amp;$R$3,Data[Index]&amp;Data[Valid Test, Can be used for conformity (Y/N)]&amp;Data[Cycle],Data[CO/km (mg)])</f>
        <v>#N/A</v>
      </c>
      <c r="G1981" s="129" t="e" cm="1">
        <f t="array" ref="G1981">_xlfn.XLOOKUP($A1981&amp;$Q$3,Data[Index]&amp;Data[Valid Test, Can be used for conformity (Y/N)],Data[CO2/km (g)])</f>
        <v>#N/A</v>
      </c>
      <c r="H1981" s="129" t="e" cm="1">
        <f t="array" ref="H1981">_xlfn.XLOOKUP($A1981&amp;$Q$3,Data[Index]&amp;Data[Valid Test, Can be used for conformity (Y/N)],Data[THC/km (mg)])</f>
        <v>#N/A</v>
      </c>
      <c r="I1981" s="129" t="e" cm="1">
        <f t="array" ref="I1981">_xlfn.XLOOKUP($A1981&amp;$Q$3,Data[Index]&amp;Data[Valid Test, Can be used for conformity (Y/N)],Data[NOx/km (mg)])</f>
        <v>#N/A</v>
      </c>
      <c r="J1981" s="129" t="e" cm="1">
        <f t="array" ref="J1981">_xlfn.XLOOKUP($A1981&amp;$Q$3,Data[Index]&amp;Data[Valid Test, Can be used for conformity (Y/N)],Data[THC + NOx/km (mg)])</f>
        <v>#N/A</v>
      </c>
      <c r="K1981" s="142" t="e" cm="1">
        <f t="array" ref="K1981">_xlfn.XLOOKUP($A1981&amp;$Q$3,Data[Index]&amp;Data[Valid Test, Can be used for conformity (Y/N)],Data[PN/km ('#)])</f>
        <v>#N/A</v>
      </c>
      <c r="L1981" s="129" t="e" cm="1">
        <f t="array" ref="L1981">_xlfn.XLOOKUP($A1981&amp;$Q$3,Data[Index]&amp;Data[Valid Test, Can be used for conformity (Y/N)],Data[PM/km (mg)])</f>
        <v>#N/A</v>
      </c>
      <c r="M1981" s="126" t="e" cm="1">
        <f t="array" ref="M1981">_xlfn.XLOOKUP($A1981&amp;$Q$3,Data[Index]&amp;Data[Valid Test, Can be used for conformity (Y/N)],Data[CH4 (mg/km)])</f>
        <v>#N/A</v>
      </c>
      <c r="N1981" s="126" t="e" cm="1">
        <f t="array" ref="N1981">_xlfn.XLOOKUP($A1981&amp;$Q$3,Data[Index]&amp;Data[Valid Test, Can be used for conformity (Y/N)],Data[N20 (mg/km)])</f>
        <v>#N/A</v>
      </c>
      <c r="O1981" s="129" t="e" cm="1">
        <f t="array" ref="O1981">_xlfn.XLOOKUP($A1981&amp;$Q$3,Data[Index]&amp;Data[Valid Test, Can be used for conformity (Y/N)],Data[l/100km])</f>
        <v>#N/A</v>
      </c>
      <c r="P1981" s="138">
        <f>_xlfn.XLOOKUP($A1981,Data[Index],Data[Comments])</f>
        <v>0</v>
      </c>
    </row>
    <row r="1982" spans="1:16" x14ac:dyDescent="0.2">
      <c r="A1982" s="129"/>
      <c r="B1982" s="129"/>
      <c r="C1982" s="129" t="e" cm="1">
        <f t="array" ref="C1982">_xlfn.XLOOKUP($A1982&amp;$Q$3&amp;$R$3,Data[Index]&amp;Data[Valid Test, Can be used for conformity (Y/N)]&amp;Data[Cycle],Data[Test Name])</f>
        <v>#N/A</v>
      </c>
      <c r="D1982" s="167" t="e" cm="1">
        <f t="array" ref="D1982">_xlfn.XLOOKUP($A1982&amp;$Q$3&amp;$R$3,Data[Index]&amp;Data[Valid Test, Can be used for conformity (Y/N)]&amp;Data[Cycle],Data[Mileage (Miles)])</f>
        <v>#N/A</v>
      </c>
      <c r="E1982" s="130" t="e" cm="1">
        <f t="array" ref="E1982">_xlfn.XLOOKUP($A1982&amp;$Q$3&amp;$R$3,Data[Index]&amp;Data[Valid Test, Can be used for conformity (Y/N)]&amp;Data[Cycle],Data[Date])</f>
        <v>#N/A</v>
      </c>
      <c r="F1982" s="129" t="e" cm="1">
        <f t="array" ref="F1982">_xlfn.XLOOKUP($A1982&amp;$Q$3&amp;$R$3,Data[Index]&amp;Data[Valid Test, Can be used for conformity (Y/N)]&amp;Data[Cycle],Data[CO/km (mg)])</f>
        <v>#N/A</v>
      </c>
      <c r="G1982" s="129" t="e" cm="1">
        <f t="array" ref="G1982">_xlfn.XLOOKUP($A1982&amp;$Q$3,Data[Index]&amp;Data[Valid Test, Can be used for conformity (Y/N)],Data[CO2/km (g)])</f>
        <v>#N/A</v>
      </c>
      <c r="H1982" s="129" t="e" cm="1">
        <f t="array" ref="H1982">_xlfn.XLOOKUP($A1982&amp;$Q$3,Data[Index]&amp;Data[Valid Test, Can be used for conformity (Y/N)],Data[THC/km (mg)])</f>
        <v>#N/A</v>
      </c>
      <c r="I1982" s="129" t="e" cm="1">
        <f t="array" ref="I1982">_xlfn.XLOOKUP($A1982&amp;$Q$3,Data[Index]&amp;Data[Valid Test, Can be used for conformity (Y/N)],Data[NOx/km (mg)])</f>
        <v>#N/A</v>
      </c>
      <c r="J1982" s="129" t="e" cm="1">
        <f t="array" ref="J1982">_xlfn.XLOOKUP($A1982&amp;$Q$3,Data[Index]&amp;Data[Valid Test, Can be used for conformity (Y/N)],Data[THC + NOx/km (mg)])</f>
        <v>#N/A</v>
      </c>
      <c r="K1982" s="142" t="e" cm="1">
        <f t="array" ref="K1982">_xlfn.XLOOKUP($A1982&amp;$Q$3,Data[Index]&amp;Data[Valid Test, Can be used for conformity (Y/N)],Data[PN/km ('#)])</f>
        <v>#N/A</v>
      </c>
      <c r="L1982" s="129" t="e" cm="1">
        <f t="array" ref="L1982">_xlfn.XLOOKUP($A1982&amp;$Q$3,Data[Index]&amp;Data[Valid Test, Can be used for conformity (Y/N)],Data[PM/km (mg)])</f>
        <v>#N/A</v>
      </c>
      <c r="M1982" s="126" t="e" cm="1">
        <f t="array" ref="M1982">_xlfn.XLOOKUP($A1982&amp;$Q$3,Data[Index]&amp;Data[Valid Test, Can be used for conformity (Y/N)],Data[CH4 (mg/km)])</f>
        <v>#N/A</v>
      </c>
      <c r="N1982" s="126" t="e" cm="1">
        <f t="array" ref="N1982">_xlfn.XLOOKUP($A1982&amp;$Q$3,Data[Index]&amp;Data[Valid Test, Can be used for conformity (Y/N)],Data[N20 (mg/km)])</f>
        <v>#N/A</v>
      </c>
      <c r="O1982" s="129" t="e" cm="1">
        <f t="array" ref="O1982">_xlfn.XLOOKUP($A1982&amp;$Q$3,Data[Index]&amp;Data[Valid Test, Can be used for conformity (Y/N)],Data[l/100km])</f>
        <v>#N/A</v>
      </c>
      <c r="P1982" s="138" t="e">
        <f>_xlfn.XLOOKUP($A1982,Data[Index],Data[Comments])</f>
        <v>#N/A</v>
      </c>
    </row>
    <row r="1983" spans="1:16" x14ac:dyDescent="0.2">
      <c r="A1983" s="129"/>
      <c r="B1983" s="129"/>
      <c r="C1983" s="129" t="e" cm="1">
        <f t="array" ref="C1983">_xlfn.XLOOKUP($A1983&amp;$Q$3&amp;$R$3,Data[Index]&amp;Data[Valid Test, Can be used for conformity (Y/N)]&amp;Data[Cycle],Data[Test Name])</f>
        <v>#N/A</v>
      </c>
      <c r="D1983" s="167" t="e" cm="1">
        <f t="array" ref="D1983">_xlfn.XLOOKUP($A1983&amp;$Q$3&amp;$R$3,Data[Index]&amp;Data[Valid Test, Can be used for conformity (Y/N)]&amp;Data[Cycle],Data[Mileage (Miles)])</f>
        <v>#N/A</v>
      </c>
      <c r="E1983" s="130" t="e" cm="1">
        <f t="array" ref="E1983">_xlfn.XLOOKUP($A1983&amp;$Q$3&amp;$R$3,Data[Index]&amp;Data[Valid Test, Can be used for conformity (Y/N)]&amp;Data[Cycle],Data[Date])</f>
        <v>#N/A</v>
      </c>
      <c r="F1983" s="129" t="e" cm="1">
        <f t="array" ref="F1983">_xlfn.XLOOKUP($A1983&amp;$Q$3&amp;$R$3,Data[Index]&amp;Data[Valid Test, Can be used for conformity (Y/N)]&amp;Data[Cycle],Data[CO/km (mg)])</f>
        <v>#N/A</v>
      </c>
      <c r="G1983" s="129" t="e" cm="1">
        <f t="array" ref="G1983">_xlfn.XLOOKUP($A1983&amp;$Q$3,Data[Index]&amp;Data[Valid Test, Can be used for conformity (Y/N)],Data[CO2/km (g)])</f>
        <v>#N/A</v>
      </c>
      <c r="H1983" s="129" t="e" cm="1">
        <f t="array" ref="H1983">_xlfn.XLOOKUP($A1983&amp;$Q$3,Data[Index]&amp;Data[Valid Test, Can be used for conformity (Y/N)],Data[THC/km (mg)])</f>
        <v>#N/A</v>
      </c>
      <c r="I1983" s="129" t="e" cm="1">
        <f t="array" ref="I1983">_xlfn.XLOOKUP($A1983&amp;$Q$3,Data[Index]&amp;Data[Valid Test, Can be used for conformity (Y/N)],Data[NOx/km (mg)])</f>
        <v>#N/A</v>
      </c>
      <c r="J1983" s="129" t="e" cm="1">
        <f t="array" ref="J1983">_xlfn.XLOOKUP($A1983&amp;$Q$3,Data[Index]&amp;Data[Valid Test, Can be used for conformity (Y/N)],Data[THC + NOx/km (mg)])</f>
        <v>#N/A</v>
      </c>
      <c r="K1983" s="142" t="e" cm="1">
        <f t="array" ref="K1983">_xlfn.XLOOKUP($A1983&amp;$Q$3,Data[Index]&amp;Data[Valid Test, Can be used for conformity (Y/N)],Data[PN/km ('#)])</f>
        <v>#N/A</v>
      </c>
      <c r="L1983" s="129" t="e" cm="1">
        <f t="array" ref="L1983">_xlfn.XLOOKUP($A1983&amp;$Q$3,Data[Index]&amp;Data[Valid Test, Can be used for conformity (Y/N)],Data[PM/km (mg)])</f>
        <v>#N/A</v>
      </c>
      <c r="M1983" s="126" t="e" cm="1">
        <f t="array" ref="M1983">_xlfn.XLOOKUP($A1983&amp;$Q$3,Data[Index]&amp;Data[Valid Test, Can be used for conformity (Y/N)],Data[CH4 (mg/km)])</f>
        <v>#N/A</v>
      </c>
      <c r="N1983" s="126" t="e" cm="1">
        <f t="array" ref="N1983">_xlfn.XLOOKUP($A1983&amp;$Q$3,Data[Index]&amp;Data[Valid Test, Can be used for conformity (Y/N)],Data[N20 (mg/km)])</f>
        <v>#N/A</v>
      </c>
      <c r="O1983" s="129" t="e" cm="1">
        <f t="array" ref="O1983">_xlfn.XLOOKUP($A1983&amp;$Q$3,Data[Index]&amp;Data[Valid Test, Can be used for conformity (Y/N)],Data[l/100km])</f>
        <v>#N/A</v>
      </c>
      <c r="P1983" s="138" t="e">
        <f>_xlfn.XLOOKUP($A1983,Data[Index],Data[Comments])</f>
        <v>#N/A</v>
      </c>
    </row>
    <row r="1984" spans="1:16" x14ac:dyDescent="0.2">
      <c r="A1984" s="129"/>
      <c r="B1984" s="129"/>
      <c r="C1984" s="129" t="e" cm="1">
        <f t="array" ref="C1984">_xlfn.XLOOKUP($A1984&amp;$Q$3&amp;$R$3,Data[Index]&amp;Data[Valid Test, Can be used for conformity (Y/N)]&amp;Data[Cycle],Data[Test Name])</f>
        <v>#N/A</v>
      </c>
      <c r="D1984" s="167" t="e" cm="1">
        <f t="array" ref="D1984">_xlfn.XLOOKUP($A1984&amp;$Q$3&amp;$R$3,Data[Index]&amp;Data[Valid Test, Can be used for conformity (Y/N)]&amp;Data[Cycle],Data[Mileage (Miles)])</f>
        <v>#N/A</v>
      </c>
      <c r="E1984" s="130" t="e" cm="1">
        <f t="array" ref="E1984">_xlfn.XLOOKUP($A1984&amp;$Q$3&amp;$R$3,Data[Index]&amp;Data[Valid Test, Can be used for conformity (Y/N)]&amp;Data[Cycle],Data[Date])</f>
        <v>#N/A</v>
      </c>
      <c r="F1984" s="129" t="e" cm="1">
        <f t="array" ref="F1984">_xlfn.XLOOKUP($A1984&amp;$Q$3&amp;$R$3,Data[Index]&amp;Data[Valid Test, Can be used for conformity (Y/N)]&amp;Data[Cycle],Data[CO/km (mg)])</f>
        <v>#N/A</v>
      </c>
      <c r="G1984" s="129" t="e" cm="1">
        <f t="array" ref="G1984">_xlfn.XLOOKUP($A1984&amp;$Q$3,Data[Index]&amp;Data[Valid Test, Can be used for conformity (Y/N)],Data[CO2/km (g)])</f>
        <v>#N/A</v>
      </c>
      <c r="H1984" s="129" t="e" cm="1">
        <f t="array" ref="H1984">_xlfn.XLOOKUP($A1984&amp;$Q$3,Data[Index]&amp;Data[Valid Test, Can be used for conformity (Y/N)],Data[THC/km (mg)])</f>
        <v>#N/A</v>
      </c>
      <c r="I1984" s="129" t="e" cm="1">
        <f t="array" ref="I1984">_xlfn.XLOOKUP($A1984&amp;$Q$3,Data[Index]&amp;Data[Valid Test, Can be used for conformity (Y/N)],Data[NOx/km (mg)])</f>
        <v>#N/A</v>
      </c>
      <c r="J1984" s="129" t="e" cm="1">
        <f t="array" ref="J1984">_xlfn.XLOOKUP($A1984&amp;$Q$3,Data[Index]&amp;Data[Valid Test, Can be used for conformity (Y/N)],Data[THC + NOx/km (mg)])</f>
        <v>#N/A</v>
      </c>
      <c r="K1984" s="142" t="e" cm="1">
        <f t="array" ref="K1984">_xlfn.XLOOKUP($A1984&amp;$Q$3,Data[Index]&amp;Data[Valid Test, Can be used for conformity (Y/N)],Data[PN/km ('#)])</f>
        <v>#N/A</v>
      </c>
      <c r="L1984" s="129" t="e" cm="1">
        <f t="array" ref="L1984">_xlfn.XLOOKUP($A1984&amp;$Q$3,Data[Index]&amp;Data[Valid Test, Can be used for conformity (Y/N)],Data[PM/km (mg)])</f>
        <v>#N/A</v>
      </c>
      <c r="M1984" s="126" t="e" cm="1">
        <f t="array" ref="M1984">_xlfn.XLOOKUP($A1984&amp;$Q$3,Data[Index]&amp;Data[Valid Test, Can be used for conformity (Y/N)],Data[CH4 (mg/km)])</f>
        <v>#N/A</v>
      </c>
      <c r="N1984" s="126" t="e" cm="1">
        <f t="array" ref="N1984">_xlfn.XLOOKUP($A1984&amp;$Q$3,Data[Index]&amp;Data[Valid Test, Can be used for conformity (Y/N)],Data[N20 (mg/km)])</f>
        <v>#N/A</v>
      </c>
      <c r="O1984" s="129" t="e" cm="1">
        <f t="array" ref="O1984">_xlfn.XLOOKUP($A1984&amp;$Q$3,Data[Index]&amp;Data[Valid Test, Can be used for conformity (Y/N)],Data[l/100km])</f>
        <v>#N/A</v>
      </c>
      <c r="P1984" s="138" t="e">
        <f>_xlfn.XLOOKUP($A1984,Data[Index],Data[Comments])</f>
        <v>#N/A</v>
      </c>
    </row>
    <row r="1985" spans="1:16" x14ac:dyDescent="0.2">
      <c r="A1985" s="129"/>
      <c r="B1985" s="129"/>
      <c r="C1985" s="129" t="e" cm="1">
        <f t="array" ref="C1985">_xlfn.XLOOKUP($A1985&amp;$Q$3&amp;$R$3,Data[Index]&amp;Data[Valid Test, Can be used for conformity (Y/N)]&amp;Data[Cycle],Data[Test Name])</f>
        <v>#N/A</v>
      </c>
      <c r="D1985" s="167" t="e" cm="1">
        <f t="array" ref="D1985">_xlfn.XLOOKUP($A1985&amp;$Q$3&amp;$R$3,Data[Index]&amp;Data[Valid Test, Can be used for conformity (Y/N)]&amp;Data[Cycle],Data[Mileage (Miles)])</f>
        <v>#N/A</v>
      </c>
      <c r="E1985" s="130" t="e" cm="1">
        <f t="array" ref="E1985">_xlfn.XLOOKUP($A1985&amp;$Q$3&amp;$R$3,Data[Index]&amp;Data[Valid Test, Can be used for conformity (Y/N)]&amp;Data[Cycle],Data[Date])</f>
        <v>#N/A</v>
      </c>
      <c r="F1985" s="129" t="e" cm="1">
        <f t="array" ref="F1985">_xlfn.XLOOKUP($A1985&amp;$Q$3&amp;$R$3,Data[Index]&amp;Data[Valid Test, Can be used for conformity (Y/N)]&amp;Data[Cycle],Data[CO/km (mg)])</f>
        <v>#N/A</v>
      </c>
      <c r="G1985" s="129" t="e" cm="1">
        <f t="array" ref="G1985">_xlfn.XLOOKUP($A1985&amp;$Q$3,Data[Index]&amp;Data[Valid Test, Can be used for conformity (Y/N)],Data[CO2/km (g)])</f>
        <v>#N/A</v>
      </c>
      <c r="H1985" s="129" t="e" cm="1">
        <f t="array" ref="H1985">_xlfn.XLOOKUP($A1985&amp;$Q$3,Data[Index]&amp;Data[Valid Test, Can be used for conformity (Y/N)],Data[THC/km (mg)])</f>
        <v>#N/A</v>
      </c>
      <c r="I1985" s="129" t="e" cm="1">
        <f t="array" ref="I1985">_xlfn.XLOOKUP($A1985&amp;$Q$3,Data[Index]&amp;Data[Valid Test, Can be used for conformity (Y/N)],Data[NOx/km (mg)])</f>
        <v>#N/A</v>
      </c>
      <c r="J1985" s="129" t="e" cm="1">
        <f t="array" ref="J1985">_xlfn.XLOOKUP($A1985&amp;$Q$3,Data[Index]&amp;Data[Valid Test, Can be used for conformity (Y/N)],Data[THC + NOx/km (mg)])</f>
        <v>#N/A</v>
      </c>
      <c r="K1985" s="142" t="e" cm="1">
        <f t="array" ref="K1985">_xlfn.XLOOKUP($A1985&amp;$Q$3,Data[Index]&amp;Data[Valid Test, Can be used for conformity (Y/N)],Data[PN/km ('#)])</f>
        <v>#N/A</v>
      </c>
      <c r="L1985" s="129" t="e" cm="1">
        <f t="array" ref="L1985">_xlfn.XLOOKUP($A1985&amp;$Q$3,Data[Index]&amp;Data[Valid Test, Can be used for conformity (Y/N)],Data[PM/km (mg)])</f>
        <v>#N/A</v>
      </c>
      <c r="M1985" s="126" t="e" cm="1">
        <f t="array" ref="M1985">_xlfn.XLOOKUP($A1985&amp;$Q$3,Data[Index]&amp;Data[Valid Test, Can be used for conformity (Y/N)],Data[CH4 (mg/km)])</f>
        <v>#N/A</v>
      </c>
      <c r="N1985" s="126" t="e" cm="1">
        <f t="array" ref="N1985">_xlfn.XLOOKUP($A1985&amp;$Q$3,Data[Index]&amp;Data[Valid Test, Can be used for conformity (Y/N)],Data[N20 (mg/km)])</f>
        <v>#N/A</v>
      </c>
      <c r="O1985" s="129" t="e" cm="1">
        <f t="array" ref="O1985">_xlfn.XLOOKUP($A1985&amp;$Q$3,Data[Index]&amp;Data[Valid Test, Can be used for conformity (Y/N)],Data[l/100km])</f>
        <v>#N/A</v>
      </c>
      <c r="P1985" s="138">
        <f>_xlfn.XLOOKUP($A1985,Data[Index],Data[Comments])</f>
        <v>0</v>
      </c>
    </row>
    <row r="1986" spans="1:16" x14ac:dyDescent="0.2">
      <c r="A1986" s="129"/>
      <c r="B1986" s="129"/>
      <c r="C1986" s="129" t="e" cm="1">
        <f t="array" ref="C1986">_xlfn.XLOOKUP($A1986&amp;$Q$3&amp;$R$3,Data[Index]&amp;Data[Valid Test, Can be used for conformity (Y/N)]&amp;Data[Cycle],Data[Test Name])</f>
        <v>#N/A</v>
      </c>
      <c r="D1986" s="167" t="e" cm="1">
        <f t="array" ref="D1986">_xlfn.XLOOKUP($A1986&amp;$Q$3&amp;$R$3,Data[Index]&amp;Data[Valid Test, Can be used for conformity (Y/N)]&amp;Data[Cycle],Data[Mileage (Miles)])</f>
        <v>#N/A</v>
      </c>
      <c r="E1986" s="130" t="e" cm="1">
        <f t="array" ref="E1986">_xlfn.XLOOKUP($A1986&amp;$Q$3&amp;$R$3,Data[Index]&amp;Data[Valid Test, Can be used for conformity (Y/N)]&amp;Data[Cycle],Data[Date])</f>
        <v>#N/A</v>
      </c>
      <c r="F1986" s="129" t="e" cm="1">
        <f t="array" ref="F1986">_xlfn.XLOOKUP($A1986&amp;$Q$3&amp;$R$3,Data[Index]&amp;Data[Valid Test, Can be used for conformity (Y/N)]&amp;Data[Cycle],Data[CO/km (mg)])</f>
        <v>#N/A</v>
      </c>
      <c r="G1986" s="129" t="e" cm="1">
        <f t="array" ref="G1986">_xlfn.XLOOKUP($A1986&amp;$Q$3,Data[Index]&amp;Data[Valid Test, Can be used for conformity (Y/N)],Data[CO2/km (g)])</f>
        <v>#N/A</v>
      </c>
      <c r="H1986" s="129" t="e" cm="1">
        <f t="array" ref="H1986">_xlfn.XLOOKUP($A1986&amp;$Q$3,Data[Index]&amp;Data[Valid Test, Can be used for conformity (Y/N)],Data[THC/km (mg)])</f>
        <v>#N/A</v>
      </c>
      <c r="I1986" s="129" t="e" cm="1">
        <f t="array" ref="I1986">_xlfn.XLOOKUP($A1986&amp;$Q$3,Data[Index]&amp;Data[Valid Test, Can be used for conformity (Y/N)],Data[NOx/km (mg)])</f>
        <v>#N/A</v>
      </c>
      <c r="J1986" s="129" t="e" cm="1">
        <f t="array" ref="J1986">_xlfn.XLOOKUP($A1986&amp;$Q$3,Data[Index]&amp;Data[Valid Test, Can be used for conformity (Y/N)],Data[THC + NOx/km (mg)])</f>
        <v>#N/A</v>
      </c>
      <c r="K1986" s="142" t="e" cm="1">
        <f t="array" ref="K1986">_xlfn.XLOOKUP($A1986&amp;$Q$3,Data[Index]&amp;Data[Valid Test, Can be used for conformity (Y/N)],Data[PN/km ('#)])</f>
        <v>#N/A</v>
      </c>
      <c r="L1986" s="129" t="e" cm="1">
        <f t="array" ref="L1986">_xlfn.XLOOKUP($A1986&amp;$Q$3,Data[Index]&amp;Data[Valid Test, Can be used for conformity (Y/N)],Data[PM/km (mg)])</f>
        <v>#N/A</v>
      </c>
      <c r="M1986" s="126" t="e" cm="1">
        <f t="array" ref="M1986">_xlfn.XLOOKUP($A1986&amp;$Q$3,Data[Index]&amp;Data[Valid Test, Can be used for conformity (Y/N)],Data[CH4 (mg/km)])</f>
        <v>#N/A</v>
      </c>
      <c r="N1986" s="126" t="e" cm="1">
        <f t="array" ref="N1986">_xlfn.XLOOKUP($A1986&amp;$Q$3,Data[Index]&amp;Data[Valid Test, Can be used for conformity (Y/N)],Data[N20 (mg/km)])</f>
        <v>#N/A</v>
      </c>
      <c r="O1986" s="129" t="e" cm="1">
        <f t="array" ref="O1986">_xlfn.XLOOKUP($A1986&amp;$Q$3,Data[Index]&amp;Data[Valid Test, Can be used for conformity (Y/N)],Data[l/100km])</f>
        <v>#N/A</v>
      </c>
      <c r="P1986" s="138">
        <f>_xlfn.XLOOKUP($A1986,Data[Index],Data[Comments])</f>
        <v>0</v>
      </c>
    </row>
    <row r="1987" spans="1:16" x14ac:dyDescent="0.2">
      <c r="A1987" s="129"/>
      <c r="B1987" s="129"/>
      <c r="C1987" s="129" t="e" cm="1">
        <f t="array" ref="C1987">_xlfn.XLOOKUP($A1987&amp;$Q$3&amp;$R$3,Data[Index]&amp;Data[Valid Test, Can be used for conformity (Y/N)]&amp;Data[Cycle],Data[Test Name])</f>
        <v>#N/A</v>
      </c>
      <c r="D1987" s="167" t="e" cm="1">
        <f t="array" ref="D1987">_xlfn.XLOOKUP($A1987&amp;$Q$3&amp;$R$3,Data[Index]&amp;Data[Valid Test, Can be used for conformity (Y/N)]&amp;Data[Cycle],Data[Mileage (Miles)])</f>
        <v>#N/A</v>
      </c>
      <c r="E1987" s="130" t="e" cm="1">
        <f t="array" ref="E1987">_xlfn.XLOOKUP($A1987&amp;$Q$3&amp;$R$3,Data[Index]&amp;Data[Valid Test, Can be used for conformity (Y/N)]&amp;Data[Cycle],Data[Date])</f>
        <v>#N/A</v>
      </c>
      <c r="F1987" s="129" t="e" cm="1">
        <f t="array" ref="F1987">_xlfn.XLOOKUP($A1987&amp;$Q$3&amp;$R$3,Data[Index]&amp;Data[Valid Test, Can be used for conformity (Y/N)]&amp;Data[Cycle],Data[CO/km (mg)])</f>
        <v>#N/A</v>
      </c>
      <c r="G1987" s="129" t="e" cm="1">
        <f t="array" ref="G1987">_xlfn.XLOOKUP($A1987&amp;$Q$3,Data[Index]&amp;Data[Valid Test, Can be used for conformity (Y/N)],Data[CO2/km (g)])</f>
        <v>#N/A</v>
      </c>
      <c r="H1987" s="129" t="e" cm="1">
        <f t="array" ref="H1987">_xlfn.XLOOKUP($A1987&amp;$Q$3,Data[Index]&amp;Data[Valid Test, Can be used for conformity (Y/N)],Data[THC/km (mg)])</f>
        <v>#N/A</v>
      </c>
      <c r="I1987" s="129" t="e" cm="1">
        <f t="array" ref="I1987">_xlfn.XLOOKUP($A1987&amp;$Q$3,Data[Index]&amp;Data[Valid Test, Can be used for conformity (Y/N)],Data[NOx/km (mg)])</f>
        <v>#N/A</v>
      </c>
      <c r="J1987" s="129" t="e" cm="1">
        <f t="array" ref="J1987">_xlfn.XLOOKUP($A1987&amp;$Q$3,Data[Index]&amp;Data[Valid Test, Can be used for conformity (Y/N)],Data[THC + NOx/km (mg)])</f>
        <v>#N/A</v>
      </c>
      <c r="K1987" s="142" t="e" cm="1">
        <f t="array" ref="K1987">_xlfn.XLOOKUP($A1987&amp;$Q$3,Data[Index]&amp;Data[Valid Test, Can be used for conformity (Y/N)],Data[PN/km ('#)])</f>
        <v>#N/A</v>
      </c>
      <c r="L1987" s="129" t="e" cm="1">
        <f t="array" ref="L1987">_xlfn.XLOOKUP($A1987&amp;$Q$3,Data[Index]&amp;Data[Valid Test, Can be used for conformity (Y/N)],Data[PM/km (mg)])</f>
        <v>#N/A</v>
      </c>
      <c r="M1987" s="126" t="e" cm="1">
        <f t="array" ref="M1987">_xlfn.XLOOKUP($A1987&amp;$Q$3,Data[Index]&amp;Data[Valid Test, Can be used for conformity (Y/N)],Data[CH4 (mg/km)])</f>
        <v>#N/A</v>
      </c>
      <c r="N1987" s="126" t="e" cm="1">
        <f t="array" ref="N1987">_xlfn.XLOOKUP($A1987&amp;$Q$3,Data[Index]&amp;Data[Valid Test, Can be used for conformity (Y/N)],Data[N20 (mg/km)])</f>
        <v>#N/A</v>
      </c>
      <c r="O1987" s="129" t="e" cm="1">
        <f t="array" ref="O1987">_xlfn.XLOOKUP($A1987&amp;$Q$3,Data[Index]&amp;Data[Valid Test, Can be used for conformity (Y/N)],Data[l/100km])</f>
        <v>#N/A</v>
      </c>
      <c r="P1987" s="138" t="e">
        <f>_xlfn.XLOOKUP($A1987,Data[Index],Data[Comments])</f>
        <v>#N/A</v>
      </c>
    </row>
    <row r="1988" spans="1:16" x14ac:dyDescent="0.2">
      <c r="A1988" s="129"/>
      <c r="B1988" s="129"/>
      <c r="C1988" s="129" t="e" cm="1">
        <f t="array" ref="C1988">_xlfn.XLOOKUP($A1988&amp;$Q$3&amp;$R$3,Data[Index]&amp;Data[Valid Test, Can be used for conformity (Y/N)]&amp;Data[Cycle],Data[Test Name])</f>
        <v>#N/A</v>
      </c>
      <c r="D1988" s="167" t="e" cm="1">
        <f t="array" ref="D1988">_xlfn.XLOOKUP($A1988&amp;$Q$3&amp;$R$3,Data[Index]&amp;Data[Valid Test, Can be used for conformity (Y/N)]&amp;Data[Cycle],Data[Mileage (Miles)])</f>
        <v>#N/A</v>
      </c>
      <c r="E1988" s="130" t="e" cm="1">
        <f t="array" ref="E1988">_xlfn.XLOOKUP($A1988&amp;$Q$3&amp;$R$3,Data[Index]&amp;Data[Valid Test, Can be used for conformity (Y/N)]&amp;Data[Cycle],Data[Date])</f>
        <v>#N/A</v>
      </c>
      <c r="F1988" s="129" t="e" cm="1">
        <f t="array" ref="F1988">_xlfn.XLOOKUP($A1988&amp;$Q$3&amp;$R$3,Data[Index]&amp;Data[Valid Test, Can be used for conformity (Y/N)]&amp;Data[Cycle],Data[CO/km (mg)])</f>
        <v>#N/A</v>
      </c>
      <c r="G1988" s="129" t="e" cm="1">
        <f t="array" ref="G1988">_xlfn.XLOOKUP($A1988&amp;$Q$3,Data[Index]&amp;Data[Valid Test, Can be used for conformity (Y/N)],Data[CO2/km (g)])</f>
        <v>#N/A</v>
      </c>
      <c r="H1988" s="129" t="e" cm="1">
        <f t="array" ref="H1988">_xlfn.XLOOKUP($A1988&amp;$Q$3,Data[Index]&amp;Data[Valid Test, Can be used for conformity (Y/N)],Data[THC/km (mg)])</f>
        <v>#N/A</v>
      </c>
      <c r="I1988" s="129" t="e" cm="1">
        <f t="array" ref="I1988">_xlfn.XLOOKUP($A1988&amp;$Q$3,Data[Index]&amp;Data[Valid Test, Can be used for conformity (Y/N)],Data[NOx/km (mg)])</f>
        <v>#N/A</v>
      </c>
      <c r="J1988" s="129" t="e" cm="1">
        <f t="array" ref="J1988">_xlfn.XLOOKUP($A1988&amp;$Q$3,Data[Index]&amp;Data[Valid Test, Can be used for conformity (Y/N)],Data[THC + NOx/km (mg)])</f>
        <v>#N/A</v>
      </c>
      <c r="K1988" s="142" t="e" cm="1">
        <f t="array" ref="K1988">_xlfn.XLOOKUP($A1988&amp;$Q$3,Data[Index]&amp;Data[Valid Test, Can be used for conformity (Y/N)],Data[PN/km ('#)])</f>
        <v>#N/A</v>
      </c>
      <c r="L1988" s="129" t="e" cm="1">
        <f t="array" ref="L1988">_xlfn.XLOOKUP($A1988&amp;$Q$3,Data[Index]&amp;Data[Valid Test, Can be used for conformity (Y/N)],Data[PM/km (mg)])</f>
        <v>#N/A</v>
      </c>
      <c r="M1988" s="126" t="e" cm="1">
        <f t="array" ref="M1988">_xlfn.XLOOKUP($A1988&amp;$Q$3,Data[Index]&amp;Data[Valid Test, Can be used for conformity (Y/N)],Data[CH4 (mg/km)])</f>
        <v>#N/A</v>
      </c>
      <c r="N1988" s="126" t="e" cm="1">
        <f t="array" ref="N1988">_xlfn.XLOOKUP($A1988&amp;$Q$3,Data[Index]&amp;Data[Valid Test, Can be used for conformity (Y/N)],Data[N20 (mg/km)])</f>
        <v>#N/A</v>
      </c>
      <c r="O1988" s="129" t="e" cm="1">
        <f t="array" ref="O1988">_xlfn.XLOOKUP($A1988&amp;$Q$3,Data[Index]&amp;Data[Valid Test, Can be used for conformity (Y/N)],Data[l/100km])</f>
        <v>#N/A</v>
      </c>
      <c r="P1988" s="138">
        <f>_xlfn.XLOOKUP($A1988,Data[Index],Data[Comments])</f>
        <v>0</v>
      </c>
    </row>
    <row r="1989" spans="1:16" x14ac:dyDescent="0.2">
      <c r="A1989" s="129"/>
      <c r="B1989" s="129"/>
      <c r="C1989" s="129" t="e" cm="1">
        <f t="array" ref="C1989">_xlfn.XLOOKUP($A1989&amp;$Q$3&amp;$R$3,Data[Index]&amp;Data[Valid Test, Can be used for conformity (Y/N)]&amp;Data[Cycle],Data[Test Name])</f>
        <v>#N/A</v>
      </c>
      <c r="D1989" s="167" t="e" cm="1">
        <f t="array" ref="D1989">_xlfn.XLOOKUP($A1989&amp;$Q$3&amp;$R$3,Data[Index]&amp;Data[Valid Test, Can be used for conformity (Y/N)]&amp;Data[Cycle],Data[Mileage (Miles)])</f>
        <v>#N/A</v>
      </c>
      <c r="E1989" s="130" t="e" cm="1">
        <f t="array" ref="E1989">_xlfn.XLOOKUP($A1989&amp;$Q$3&amp;$R$3,Data[Index]&amp;Data[Valid Test, Can be used for conformity (Y/N)]&amp;Data[Cycle],Data[Date])</f>
        <v>#N/A</v>
      </c>
      <c r="F1989" s="129" t="e" cm="1">
        <f t="array" ref="F1989">_xlfn.XLOOKUP($A1989&amp;$Q$3&amp;$R$3,Data[Index]&amp;Data[Valid Test, Can be used for conformity (Y/N)]&amp;Data[Cycle],Data[CO/km (mg)])</f>
        <v>#N/A</v>
      </c>
      <c r="G1989" s="129" t="e" cm="1">
        <f t="array" ref="G1989">_xlfn.XLOOKUP($A1989&amp;$Q$3,Data[Index]&amp;Data[Valid Test, Can be used for conformity (Y/N)],Data[CO2/km (g)])</f>
        <v>#N/A</v>
      </c>
      <c r="H1989" s="129" t="e" cm="1">
        <f t="array" ref="H1989">_xlfn.XLOOKUP($A1989&amp;$Q$3,Data[Index]&amp;Data[Valid Test, Can be used for conformity (Y/N)],Data[THC/km (mg)])</f>
        <v>#N/A</v>
      </c>
      <c r="I1989" s="129" t="e" cm="1">
        <f t="array" ref="I1989">_xlfn.XLOOKUP($A1989&amp;$Q$3,Data[Index]&amp;Data[Valid Test, Can be used for conformity (Y/N)],Data[NOx/km (mg)])</f>
        <v>#N/A</v>
      </c>
      <c r="J1989" s="129" t="e" cm="1">
        <f t="array" ref="J1989">_xlfn.XLOOKUP($A1989&amp;$Q$3,Data[Index]&amp;Data[Valid Test, Can be used for conformity (Y/N)],Data[THC + NOx/km (mg)])</f>
        <v>#N/A</v>
      </c>
      <c r="K1989" s="142" t="e" cm="1">
        <f t="array" ref="K1989">_xlfn.XLOOKUP($A1989&amp;$Q$3,Data[Index]&amp;Data[Valid Test, Can be used for conformity (Y/N)],Data[PN/km ('#)])</f>
        <v>#N/A</v>
      </c>
      <c r="L1989" s="129" t="e" cm="1">
        <f t="array" ref="L1989">_xlfn.XLOOKUP($A1989&amp;$Q$3,Data[Index]&amp;Data[Valid Test, Can be used for conformity (Y/N)],Data[PM/km (mg)])</f>
        <v>#N/A</v>
      </c>
      <c r="M1989" s="126" t="e" cm="1">
        <f t="array" ref="M1989">_xlfn.XLOOKUP($A1989&amp;$Q$3,Data[Index]&amp;Data[Valid Test, Can be used for conformity (Y/N)],Data[CH4 (mg/km)])</f>
        <v>#N/A</v>
      </c>
      <c r="N1989" s="126" t="e" cm="1">
        <f t="array" ref="N1989">_xlfn.XLOOKUP($A1989&amp;$Q$3,Data[Index]&amp;Data[Valid Test, Can be used for conformity (Y/N)],Data[N20 (mg/km)])</f>
        <v>#N/A</v>
      </c>
      <c r="O1989" s="129" t="e" cm="1">
        <f t="array" ref="O1989">_xlfn.XLOOKUP($A1989&amp;$Q$3,Data[Index]&amp;Data[Valid Test, Can be used for conformity (Y/N)],Data[l/100km])</f>
        <v>#N/A</v>
      </c>
      <c r="P1989" s="138">
        <f>_xlfn.XLOOKUP($A1989,Data[Index],Data[Comments])</f>
        <v>0</v>
      </c>
    </row>
    <row r="1990" spans="1:16" x14ac:dyDescent="0.2">
      <c r="A1990" s="129"/>
      <c r="B1990" s="129"/>
      <c r="C1990" s="129" t="e" cm="1">
        <f t="array" ref="C1990">_xlfn.XLOOKUP($A1990&amp;$Q$3&amp;$R$3,Data[Index]&amp;Data[Valid Test, Can be used for conformity (Y/N)]&amp;Data[Cycle],Data[Test Name])</f>
        <v>#N/A</v>
      </c>
      <c r="D1990" s="167" t="e" cm="1">
        <f t="array" ref="D1990">_xlfn.XLOOKUP($A1990&amp;$Q$3&amp;$R$3,Data[Index]&amp;Data[Valid Test, Can be used for conformity (Y/N)]&amp;Data[Cycle],Data[Mileage (Miles)])</f>
        <v>#N/A</v>
      </c>
      <c r="E1990" s="130" t="e" cm="1">
        <f t="array" ref="E1990">_xlfn.XLOOKUP($A1990&amp;$Q$3&amp;$R$3,Data[Index]&amp;Data[Valid Test, Can be used for conformity (Y/N)]&amp;Data[Cycle],Data[Date])</f>
        <v>#N/A</v>
      </c>
      <c r="F1990" s="129" t="e" cm="1">
        <f t="array" ref="F1990">_xlfn.XLOOKUP($A1990&amp;$Q$3&amp;$R$3,Data[Index]&amp;Data[Valid Test, Can be used for conformity (Y/N)]&amp;Data[Cycle],Data[CO/km (mg)])</f>
        <v>#N/A</v>
      </c>
      <c r="G1990" s="129" t="e" cm="1">
        <f t="array" ref="G1990">_xlfn.XLOOKUP($A1990&amp;$Q$3,Data[Index]&amp;Data[Valid Test, Can be used for conformity (Y/N)],Data[CO2/km (g)])</f>
        <v>#N/A</v>
      </c>
      <c r="H1990" s="129" t="e" cm="1">
        <f t="array" ref="H1990">_xlfn.XLOOKUP($A1990&amp;$Q$3,Data[Index]&amp;Data[Valid Test, Can be used for conformity (Y/N)],Data[THC/km (mg)])</f>
        <v>#N/A</v>
      </c>
      <c r="I1990" s="129" t="e" cm="1">
        <f t="array" ref="I1990">_xlfn.XLOOKUP($A1990&amp;$Q$3,Data[Index]&amp;Data[Valid Test, Can be used for conformity (Y/N)],Data[NOx/km (mg)])</f>
        <v>#N/A</v>
      </c>
      <c r="J1990" s="129" t="e" cm="1">
        <f t="array" ref="J1990">_xlfn.XLOOKUP($A1990&amp;$Q$3,Data[Index]&amp;Data[Valid Test, Can be used for conformity (Y/N)],Data[THC + NOx/km (mg)])</f>
        <v>#N/A</v>
      </c>
      <c r="K1990" s="142" t="e" cm="1">
        <f t="array" ref="K1990">_xlfn.XLOOKUP($A1990&amp;$Q$3,Data[Index]&amp;Data[Valid Test, Can be used for conformity (Y/N)],Data[PN/km ('#)])</f>
        <v>#N/A</v>
      </c>
      <c r="L1990" s="129" t="e" cm="1">
        <f t="array" ref="L1990">_xlfn.XLOOKUP($A1990&amp;$Q$3,Data[Index]&amp;Data[Valid Test, Can be used for conformity (Y/N)],Data[PM/km (mg)])</f>
        <v>#N/A</v>
      </c>
      <c r="M1990" s="126" t="e" cm="1">
        <f t="array" ref="M1990">_xlfn.XLOOKUP($A1990&amp;$Q$3,Data[Index]&amp;Data[Valid Test, Can be used for conformity (Y/N)],Data[CH4 (mg/km)])</f>
        <v>#N/A</v>
      </c>
      <c r="N1990" s="126" t="e" cm="1">
        <f t="array" ref="N1990">_xlfn.XLOOKUP($A1990&amp;$Q$3,Data[Index]&amp;Data[Valid Test, Can be used for conformity (Y/N)],Data[N20 (mg/km)])</f>
        <v>#N/A</v>
      </c>
      <c r="O1990" s="129" t="e" cm="1">
        <f t="array" ref="O1990">_xlfn.XLOOKUP($A1990&amp;$Q$3,Data[Index]&amp;Data[Valid Test, Can be used for conformity (Y/N)],Data[l/100km])</f>
        <v>#N/A</v>
      </c>
      <c r="P1990" s="138" t="e">
        <f>_xlfn.XLOOKUP($A1990,Data[Index],Data[Comments])</f>
        <v>#N/A</v>
      </c>
    </row>
    <row r="1991" spans="1:16" x14ac:dyDescent="0.2">
      <c r="A1991" s="129"/>
      <c r="B1991" s="129"/>
      <c r="C1991" s="129" t="e" cm="1">
        <f t="array" ref="C1991">_xlfn.XLOOKUP($A1991&amp;$Q$3&amp;$R$3,Data[Index]&amp;Data[Valid Test, Can be used for conformity (Y/N)]&amp;Data[Cycle],Data[Test Name])</f>
        <v>#N/A</v>
      </c>
      <c r="D1991" s="167" t="e" cm="1">
        <f t="array" ref="D1991">_xlfn.XLOOKUP($A1991&amp;$Q$3&amp;$R$3,Data[Index]&amp;Data[Valid Test, Can be used for conformity (Y/N)]&amp;Data[Cycle],Data[Mileage (Miles)])</f>
        <v>#N/A</v>
      </c>
      <c r="E1991" s="130" t="e" cm="1">
        <f t="array" ref="E1991">_xlfn.XLOOKUP($A1991&amp;$Q$3&amp;$R$3,Data[Index]&amp;Data[Valid Test, Can be used for conformity (Y/N)]&amp;Data[Cycle],Data[Date])</f>
        <v>#N/A</v>
      </c>
      <c r="F1991" s="129" t="e" cm="1">
        <f t="array" ref="F1991">_xlfn.XLOOKUP($A1991&amp;$Q$3&amp;$R$3,Data[Index]&amp;Data[Valid Test, Can be used for conformity (Y/N)]&amp;Data[Cycle],Data[CO/km (mg)])</f>
        <v>#N/A</v>
      </c>
      <c r="G1991" s="129" t="e" cm="1">
        <f t="array" ref="G1991">_xlfn.XLOOKUP($A1991&amp;$Q$3,Data[Index]&amp;Data[Valid Test, Can be used for conformity (Y/N)],Data[CO2/km (g)])</f>
        <v>#N/A</v>
      </c>
      <c r="H1991" s="129" t="e" cm="1">
        <f t="array" ref="H1991">_xlfn.XLOOKUP($A1991&amp;$Q$3,Data[Index]&amp;Data[Valid Test, Can be used for conformity (Y/N)],Data[THC/km (mg)])</f>
        <v>#N/A</v>
      </c>
      <c r="I1991" s="129" t="e" cm="1">
        <f t="array" ref="I1991">_xlfn.XLOOKUP($A1991&amp;$Q$3,Data[Index]&amp;Data[Valid Test, Can be used for conformity (Y/N)],Data[NOx/km (mg)])</f>
        <v>#N/A</v>
      </c>
      <c r="J1991" s="129" t="e" cm="1">
        <f t="array" ref="J1991">_xlfn.XLOOKUP($A1991&amp;$Q$3,Data[Index]&amp;Data[Valid Test, Can be used for conformity (Y/N)],Data[THC + NOx/km (mg)])</f>
        <v>#N/A</v>
      </c>
      <c r="K1991" s="142" t="e" cm="1">
        <f t="array" ref="K1991">_xlfn.XLOOKUP($A1991&amp;$Q$3,Data[Index]&amp;Data[Valid Test, Can be used for conformity (Y/N)],Data[PN/km ('#)])</f>
        <v>#N/A</v>
      </c>
      <c r="L1991" s="129" t="e" cm="1">
        <f t="array" ref="L1991">_xlfn.XLOOKUP($A1991&amp;$Q$3,Data[Index]&amp;Data[Valid Test, Can be used for conformity (Y/N)],Data[PM/km (mg)])</f>
        <v>#N/A</v>
      </c>
      <c r="M1991" s="126" t="e" cm="1">
        <f t="array" ref="M1991">_xlfn.XLOOKUP($A1991&amp;$Q$3,Data[Index]&amp;Data[Valid Test, Can be used for conformity (Y/N)],Data[CH4 (mg/km)])</f>
        <v>#N/A</v>
      </c>
      <c r="N1991" s="126" t="e" cm="1">
        <f t="array" ref="N1991">_xlfn.XLOOKUP($A1991&amp;$Q$3,Data[Index]&amp;Data[Valid Test, Can be used for conformity (Y/N)],Data[N20 (mg/km)])</f>
        <v>#N/A</v>
      </c>
      <c r="O1991" s="129" t="e" cm="1">
        <f t="array" ref="O1991">_xlfn.XLOOKUP($A1991&amp;$Q$3,Data[Index]&amp;Data[Valid Test, Can be used for conformity (Y/N)],Data[l/100km])</f>
        <v>#N/A</v>
      </c>
      <c r="P1991" s="138" t="e">
        <f>_xlfn.XLOOKUP($A1991,Data[Index],Data[Comments])</f>
        <v>#N/A</v>
      </c>
    </row>
    <row r="1992" spans="1:16" x14ac:dyDescent="0.2">
      <c r="A1992" s="129"/>
      <c r="B1992" s="129"/>
      <c r="C1992" s="129" t="e" cm="1">
        <f t="array" ref="C1992">_xlfn.XLOOKUP($A1992&amp;$Q$3&amp;$R$3,Data[Index]&amp;Data[Valid Test, Can be used for conformity (Y/N)]&amp;Data[Cycle],Data[Test Name])</f>
        <v>#N/A</v>
      </c>
      <c r="D1992" s="167" t="e" cm="1">
        <f t="array" ref="D1992">_xlfn.XLOOKUP($A1992&amp;$Q$3&amp;$R$3,Data[Index]&amp;Data[Valid Test, Can be used for conformity (Y/N)]&amp;Data[Cycle],Data[Mileage (Miles)])</f>
        <v>#N/A</v>
      </c>
      <c r="E1992" s="130" t="e" cm="1">
        <f t="array" ref="E1992">_xlfn.XLOOKUP($A1992&amp;$Q$3&amp;$R$3,Data[Index]&amp;Data[Valid Test, Can be used for conformity (Y/N)]&amp;Data[Cycle],Data[Date])</f>
        <v>#N/A</v>
      </c>
      <c r="F1992" s="129" t="e" cm="1">
        <f t="array" ref="F1992">_xlfn.XLOOKUP($A1992&amp;$Q$3&amp;$R$3,Data[Index]&amp;Data[Valid Test, Can be used for conformity (Y/N)]&amp;Data[Cycle],Data[CO/km (mg)])</f>
        <v>#N/A</v>
      </c>
      <c r="G1992" s="129" t="e" cm="1">
        <f t="array" ref="G1992">_xlfn.XLOOKUP($A1992&amp;$Q$3,Data[Index]&amp;Data[Valid Test, Can be used for conformity (Y/N)],Data[CO2/km (g)])</f>
        <v>#N/A</v>
      </c>
      <c r="H1992" s="129" t="e" cm="1">
        <f t="array" ref="H1992">_xlfn.XLOOKUP($A1992&amp;$Q$3,Data[Index]&amp;Data[Valid Test, Can be used for conformity (Y/N)],Data[THC/km (mg)])</f>
        <v>#N/A</v>
      </c>
      <c r="I1992" s="129" t="e" cm="1">
        <f t="array" ref="I1992">_xlfn.XLOOKUP($A1992&amp;$Q$3,Data[Index]&amp;Data[Valid Test, Can be used for conformity (Y/N)],Data[NOx/km (mg)])</f>
        <v>#N/A</v>
      </c>
      <c r="J1992" s="129" t="e" cm="1">
        <f t="array" ref="J1992">_xlfn.XLOOKUP($A1992&amp;$Q$3,Data[Index]&amp;Data[Valid Test, Can be used for conformity (Y/N)],Data[THC + NOx/km (mg)])</f>
        <v>#N/A</v>
      </c>
      <c r="K1992" s="142" t="e" cm="1">
        <f t="array" ref="K1992">_xlfn.XLOOKUP($A1992&amp;$Q$3,Data[Index]&amp;Data[Valid Test, Can be used for conformity (Y/N)],Data[PN/km ('#)])</f>
        <v>#N/A</v>
      </c>
      <c r="L1992" s="129" t="e" cm="1">
        <f t="array" ref="L1992">_xlfn.XLOOKUP($A1992&amp;$Q$3,Data[Index]&amp;Data[Valid Test, Can be used for conformity (Y/N)],Data[PM/km (mg)])</f>
        <v>#N/A</v>
      </c>
      <c r="M1992" s="126" t="e" cm="1">
        <f t="array" ref="M1992">_xlfn.XLOOKUP($A1992&amp;$Q$3,Data[Index]&amp;Data[Valid Test, Can be used for conformity (Y/N)],Data[CH4 (mg/km)])</f>
        <v>#N/A</v>
      </c>
      <c r="N1992" s="126" t="e" cm="1">
        <f t="array" ref="N1992">_xlfn.XLOOKUP($A1992&amp;$Q$3,Data[Index]&amp;Data[Valid Test, Can be used for conformity (Y/N)],Data[N20 (mg/km)])</f>
        <v>#N/A</v>
      </c>
      <c r="O1992" s="129" t="e" cm="1">
        <f t="array" ref="O1992">_xlfn.XLOOKUP($A1992&amp;$Q$3,Data[Index]&amp;Data[Valid Test, Can be used for conformity (Y/N)],Data[l/100km])</f>
        <v>#N/A</v>
      </c>
      <c r="P1992" s="138" t="e">
        <f>_xlfn.XLOOKUP($A1992,Data[Index],Data[Comments])</f>
        <v>#N/A</v>
      </c>
    </row>
    <row r="1993" spans="1:16" x14ac:dyDescent="0.2">
      <c r="A1993" s="129"/>
      <c r="B1993" s="129"/>
      <c r="C1993" s="129" t="e" cm="1">
        <f t="array" ref="C1993">_xlfn.XLOOKUP($A1993&amp;$Q$3&amp;$R$3,Data[Index]&amp;Data[Valid Test, Can be used for conformity (Y/N)]&amp;Data[Cycle],Data[Test Name])</f>
        <v>#N/A</v>
      </c>
      <c r="D1993" s="167" t="e" cm="1">
        <f t="array" ref="D1993">_xlfn.XLOOKUP($A1993&amp;$Q$3&amp;$R$3,Data[Index]&amp;Data[Valid Test, Can be used for conformity (Y/N)]&amp;Data[Cycle],Data[Mileage (Miles)])</f>
        <v>#N/A</v>
      </c>
      <c r="E1993" s="130" t="e" cm="1">
        <f t="array" ref="E1993">_xlfn.XLOOKUP($A1993&amp;$Q$3&amp;$R$3,Data[Index]&amp;Data[Valid Test, Can be used for conformity (Y/N)]&amp;Data[Cycle],Data[Date])</f>
        <v>#N/A</v>
      </c>
      <c r="F1993" s="129" t="e" cm="1">
        <f t="array" ref="F1993">_xlfn.XLOOKUP($A1993&amp;$Q$3&amp;$R$3,Data[Index]&amp;Data[Valid Test, Can be used for conformity (Y/N)]&amp;Data[Cycle],Data[CO/km (mg)])</f>
        <v>#N/A</v>
      </c>
      <c r="G1993" s="129" t="e" cm="1">
        <f t="array" ref="G1993">_xlfn.XLOOKUP($A1993&amp;$Q$3,Data[Index]&amp;Data[Valid Test, Can be used for conformity (Y/N)],Data[CO2/km (g)])</f>
        <v>#N/A</v>
      </c>
      <c r="H1993" s="129" t="e" cm="1">
        <f t="array" ref="H1993">_xlfn.XLOOKUP($A1993&amp;$Q$3,Data[Index]&amp;Data[Valid Test, Can be used for conformity (Y/N)],Data[THC/km (mg)])</f>
        <v>#N/A</v>
      </c>
      <c r="I1993" s="129" t="e" cm="1">
        <f t="array" ref="I1993">_xlfn.XLOOKUP($A1993&amp;$Q$3,Data[Index]&amp;Data[Valid Test, Can be used for conformity (Y/N)],Data[NOx/km (mg)])</f>
        <v>#N/A</v>
      </c>
      <c r="J1993" s="129" t="e" cm="1">
        <f t="array" ref="J1993">_xlfn.XLOOKUP($A1993&amp;$Q$3,Data[Index]&amp;Data[Valid Test, Can be used for conformity (Y/N)],Data[THC + NOx/km (mg)])</f>
        <v>#N/A</v>
      </c>
      <c r="K1993" s="142" t="e" cm="1">
        <f t="array" ref="K1993">_xlfn.XLOOKUP($A1993&amp;$Q$3,Data[Index]&amp;Data[Valid Test, Can be used for conformity (Y/N)],Data[PN/km ('#)])</f>
        <v>#N/A</v>
      </c>
      <c r="L1993" s="129" t="e" cm="1">
        <f t="array" ref="L1993">_xlfn.XLOOKUP($A1993&amp;$Q$3,Data[Index]&amp;Data[Valid Test, Can be used for conformity (Y/N)],Data[PM/km (mg)])</f>
        <v>#N/A</v>
      </c>
      <c r="M1993" s="126" t="e" cm="1">
        <f t="array" ref="M1993">_xlfn.XLOOKUP($A1993&amp;$Q$3,Data[Index]&amp;Data[Valid Test, Can be used for conformity (Y/N)],Data[CH4 (mg/km)])</f>
        <v>#N/A</v>
      </c>
      <c r="N1993" s="126" t="e" cm="1">
        <f t="array" ref="N1993">_xlfn.XLOOKUP($A1993&amp;$Q$3,Data[Index]&amp;Data[Valid Test, Can be used for conformity (Y/N)],Data[N20 (mg/km)])</f>
        <v>#N/A</v>
      </c>
      <c r="O1993" s="129" t="e" cm="1">
        <f t="array" ref="O1993">_xlfn.XLOOKUP($A1993&amp;$Q$3,Data[Index]&amp;Data[Valid Test, Can be used for conformity (Y/N)],Data[l/100km])</f>
        <v>#N/A</v>
      </c>
      <c r="P1993" s="138">
        <f>_xlfn.XLOOKUP($A1993,Data[Index],Data[Comments])</f>
        <v>0</v>
      </c>
    </row>
    <row r="1994" spans="1:16" x14ac:dyDescent="0.2">
      <c r="A1994" s="129"/>
      <c r="B1994" s="129"/>
      <c r="C1994" s="129" t="e" cm="1">
        <f t="array" ref="C1994">_xlfn.XLOOKUP($A1994&amp;$Q$3&amp;$R$3,Data[Index]&amp;Data[Valid Test, Can be used for conformity (Y/N)]&amp;Data[Cycle],Data[Test Name])</f>
        <v>#N/A</v>
      </c>
      <c r="D1994" s="167" t="e" cm="1">
        <f t="array" ref="D1994">_xlfn.XLOOKUP($A1994&amp;$Q$3&amp;$R$3,Data[Index]&amp;Data[Valid Test, Can be used for conformity (Y/N)]&amp;Data[Cycle],Data[Mileage (Miles)])</f>
        <v>#N/A</v>
      </c>
      <c r="E1994" s="130" t="e" cm="1">
        <f t="array" ref="E1994">_xlfn.XLOOKUP($A1994&amp;$Q$3&amp;$R$3,Data[Index]&amp;Data[Valid Test, Can be used for conformity (Y/N)]&amp;Data[Cycle],Data[Date])</f>
        <v>#N/A</v>
      </c>
      <c r="F1994" s="129" t="e" cm="1">
        <f t="array" ref="F1994">_xlfn.XLOOKUP($A1994&amp;$Q$3&amp;$R$3,Data[Index]&amp;Data[Valid Test, Can be used for conformity (Y/N)]&amp;Data[Cycle],Data[CO/km (mg)])</f>
        <v>#N/A</v>
      </c>
      <c r="G1994" s="129" t="e" cm="1">
        <f t="array" ref="G1994">_xlfn.XLOOKUP($A1994&amp;$Q$3,Data[Index]&amp;Data[Valid Test, Can be used for conformity (Y/N)],Data[CO2/km (g)])</f>
        <v>#N/A</v>
      </c>
      <c r="H1994" s="129" t="e" cm="1">
        <f t="array" ref="H1994">_xlfn.XLOOKUP($A1994&amp;$Q$3,Data[Index]&amp;Data[Valid Test, Can be used for conformity (Y/N)],Data[THC/km (mg)])</f>
        <v>#N/A</v>
      </c>
      <c r="I1994" s="129" t="e" cm="1">
        <f t="array" ref="I1994">_xlfn.XLOOKUP($A1994&amp;$Q$3,Data[Index]&amp;Data[Valid Test, Can be used for conformity (Y/N)],Data[NOx/km (mg)])</f>
        <v>#N/A</v>
      </c>
      <c r="J1994" s="129" t="e" cm="1">
        <f t="array" ref="J1994">_xlfn.XLOOKUP($A1994&amp;$Q$3,Data[Index]&amp;Data[Valid Test, Can be used for conformity (Y/N)],Data[THC + NOx/km (mg)])</f>
        <v>#N/A</v>
      </c>
      <c r="K1994" s="142" t="e" cm="1">
        <f t="array" ref="K1994">_xlfn.XLOOKUP($A1994&amp;$Q$3,Data[Index]&amp;Data[Valid Test, Can be used for conformity (Y/N)],Data[PN/km ('#)])</f>
        <v>#N/A</v>
      </c>
      <c r="L1994" s="129" t="e" cm="1">
        <f t="array" ref="L1994">_xlfn.XLOOKUP($A1994&amp;$Q$3,Data[Index]&amp;Data[Valid Test, Can be used for conformity (Y/N)],Data[PM/km (mg)])</f>
        <v>#N/A</v>
      </c>
      <c r="M1994" s="126" t="e" cm="1">
        <f t="array" ref="M1994">_xlfn.XLOOKUP($A1994&amp;$Q$3,Data[Index]&amp;Data[Valid Test, Can be used for conformity (Y/N)],Data[CH4 (mg/km)])</f>
        <v>#N/A</v>
      </c>
      <c r="N1994" s="126" t="e" cm="1">
        <f t="array" ref="N1994">_xlfn.XLOOKUP($A1994&amp;$Q$3,Data[Index]&amp;Data[Valid Test, Can be used for conformity (Y/N)],Data[N20 (mg/km)])</f>
        <v>#N/A</v>
      </c>
      <c r="O1994" s="129" t="e" cm="1">
        <f t="array" ref="O1994">_xlfn.XLOOKUP($A1994&amp;$Q$3,Data[Index]&amp;Data[Valid Test, Can be used for conformity (Y/N)],Data[l/100km])</f>
        <v>#N/A</v>
      </c>
      <c r="P1994" s="138">
        <f>_xlfn.XLOOKUP($A1994,Data[Index],Data[Comments])</f>
        <v>0</v>
      </c>
    </row>
    <row r="1995" spans="1:16" x14ac:dyDescent="0.2">
      <c r="A1995" s="129"/>
      <c r="B1995" s="129"/>
      <c r="C1995" s="129" t="e" cm="1">
        <f t="array" ref="C1995">_xlfn.XLOOKUP($A1995&amp;$Q$3&amp;$R$3,Data[Index]&amp;Data[Valid Test, Can be used for conformity (Y/N)]&amp;Data[Cycle],Data[Test Name])</f>
        <v>#N/A</v>
      </c>
      <c r="D1995" s="167" t="e" cm="1">
        <f t="array" ref="D1995">_xlfn.XLOOKUP($A1995&amp;$Q$3&amp;$R$3,Data[Index]&amp;Data[Valid Test, Can be used for conformity (Y/N)]&amp;Data[Cycle],Data[Mileage (Miles)])</f>
        <v>#N/A</v>
      </c>
      <c r="E1995" s="130" t="e" cm="1">
        <f t="array" ref="E1995">_xlfn.XLOOKUP($A1995&amp;$Q$3&amp;$R$3,Data[Index]&amp;Data[Valid Test, Can be used for conformity (Y/N)]&amp;Data[Cycle],Data[Date])</f>
        <v>#N/A</v>
      </c>
      <c r="F1995" s="129" t="e" cm="1">
        <f t="array" ref="F1995">_xlfn.XLOOKUP($A1995&amp;$Q$3&amp;$R$3,Data[Index]&amp;Data[Valid Test, Can be used for conformity (Y/N)]&amp;Data[Cycle],Data[CO/km (mg)])</f>
        <v>#N/A</v>
      </c>
      <c r="G1995" s="129" t="e" cm="1">
        <f t="array" ref="G1995">_xlfn.XLOOKUP($A1995&amp;$Q$3,Data[Index]&amp;Data[Valid Test, Can be used for conformity (Y/N)],Data[CO2/km (g)])</f>
        <v>#N/A</v>
      </c>
      <c r="H1995" s="129" t="e" cm="1">
        <f t="array" ref="H1995">_xlfn.XLOOKUP($A1995&amp;$Q$3,Data[Index]&amp;Data[Valid Test, Can be used for conformity (Y/N)],Data[THC/km (mg)])</f>
        <v>#N/A</v>
      </c>
      <c r="I1995" s="129" t="e" cm="1">
        <f t="array" ref="I1995">_xlfn.XLOOKUP($A1995&amp;$Q$3,Data[Index]&amp;Data[Valid Test, Can be used for conformity (Y/N)],Data[NOx/km (mg)])</f>
        <v>#N/A</v>
      </c>
      <c r="J1995" s="129" t="e" cm="1">
        <f t="array" ref="J1995">_xlfn.XLOOKUP($A1995&amp;$Q$3,Data[Index]&amp;Data[Valid Test, Can be used for conformity (Y/N)],Data[THC + NOx/km (mg)])</f>
        <v>#N/A</v>
      </c>
      <c r="K1995" s="142" t="e" cm="1">
        <f t="array" ref="K1995">_xlfn.XLOOKUP($A1995&amp;$Q$3,Data[Index]&amp;Data[Valid Test, Can be used for conformity (Y/N)],Data[PN/km ('#)])</f>
        <v>#N/A</v>
      </c>
      <c r="L1995" s="129" t="e" cm="1">
        <f t="array" ref="L1995">_xlfn.XLOOKUP($A1995&amp;$Q$3,Data[Index]&amp;Data[Valid Test, Can be used for conformity (Y/N)],Data[PM/km (mg)])</f>
        <v>#N/A</v>
      </c>
      <c r="M1995" s="126" t="e" cm="1">
        <f t="array" ref="M1995">_xlfn.XLOOKUP($A1995&amp;$Q$3,Data[Index]&amp;Data[Valid Test, Can be used for conformity (Y/N)],Data[CH4 (mg/km)])</f>
        <v>#N/A</v>
      </c>
      <c r="N1995" s="126" t="e" cm="1">
        <f t="array" ref="N1995">_xlfn.XLOOKUP($A1995&amp;$Q$3,Data[Index]&amp;Data[Valid Test, Can be used for conformity (Y/N)],Data[N20 (mg/km)])</f>
        <v>#N/A</v>
      </c>
      <c r="O1995" s="129" t="e" cm="1">
        <f t="array" ref="O1995">_xlfn.XLOOKUP($A1995&amp;$Q$3,Data[Index]&amp;Data[Valid Test, Can be used for conformity (Y/N)],Data[l/100km])</f>
        <v>#N/A</v>
      </c>
      <c r="P1995" s="138" t="e">
        <f>_xlfn.XLOOKUP($A1995,Data[Index],Data[Comments])</f>
        <v>#N/A</v>
      </c>
    </row>
    <row r="1996" spans="1:16" x14ac:dyDescent="0.2">
      <c r="A1996" s="129"/>
      <c r="B1996" s="129"/>
      <c r="C1996" s="129" t="e" cm="1">
        <f t="array" ref="C1996">_xlfn.XLOOKUP($A1996&amp;$Q$3&amp;$R$3,Data[Index]&amp;Data[Valid Test, Can be used for conformity (Y/N)]&amp;Data[Cycle],Data[Test Name])</f>
        <v>#N/A</v>
      </c>
      <c r="D1996" s="167" t="e" cm="1">
        <f t="array" ref="D1996">_xlfn.XLOOKUP($A1996&amp;$Q$3&amp;$R$3,Data[Index]&amp;Data[Valid Test, Can be used for conformity (Y/N)]&amp;Data[Cycle],Data[Mileage (Miles)])</f>
        <v>#N/A</v>
      </c>
      <c r="E1996" s="130" t="e" cm="1">
        <f t="array" ref="E1996">_xlfn.XLOOKUP($A1996&amp;$Q$3&amp;$R$3,Data[Index]&amp;Data[Valid Test, Can be used for conformity (Y/N)]&amp;Data[Cycle],Data[Date])</f>
        <v>#N/A</v>
      </c>
      <c r="F1996" s="129" t="e" cm="1">
        <f t="array" ref="F1996">_xlfn.XLOOKUP($A1996&amp;$Q$3&amp;$R$3,Data[Index]&amp;Data[Valid Test, Can be used for conformity (Y/N)]&amp;Data[Cycle],Data[CO/km (mg)])</f>
        <v>#N/A</v>
      </c>
      <c r="G1996" s="129" t="e" cm="1">
        <f t="array" ref="G1996">_xlfn.XLOOKUP($A1996&amp;$Q$3,Data[Index]&amp;Data[Valid Test, Can be used for conformity (Y/N)],Data[CO2/km (g)])</f>
        <v>#N/A</v>
      </c>
      <c r="H1996" s="129" t="e" cm="1">
        <f t="array" ref="H1996">_xlfn.XLOOKUP($A1996&amp;$Q$3,Data[Index]&amp;Data[Valid Test, Can be used for conformity (Y/N)],Data[THC/km (mg)])</f>
        <v>#N/A</v>
      </c>
      <c r="I1996" s="129" t="e" cm="1">
        <f t="array" ref="I1996">_xlfn.XLOOKUP($A1996&amp;$Q$3,Data[Index]&amp;Data[Valid Test, Can be used for conformity (Y/N)],Data[NOx/km (mg)])</f>
        <v>#N/A</v>
      </c>
      <c r="J1996" s="129" t="e" cm="1">
        <f t="array" ref="J1996">_xlfn.XLOOKUP($A1996&amp;$Q$3,Data[Index]&amp;Data[Valid Test, Can be used for conformity (Y/N)],Data[THC + NOx/km (mg)])</f>
        <v>#N/A</v>
      </c>
      <c r="K1996" s="142" t="e" cm="1">
        <f t="array" ref="K1996">_xlfn.XLOOKUP($A1996&amp;$Q$3,Data[Index]&amp;Data[Valid Test, Can be used for conformity (Y/N)],Data[PN/km ('#)])</f>
        <v>#N/A</v>
      </c>
      <c r="L1996" s="129" t="e" cm="1">
        <f t="array" ref="L1996">_xlfn.XLOOKUP($A1996&amp;$Q$3,Data[Index]&amp;Data[Valid Test, Can be used for conformity (Y/N)],Data[PM/km (mg)])</f>
        <v>#N/A</v>
      </c>
      <c r="M1996" s="126" t="e" cm="1">
        <f t="array" ref="M1996">_xlfn.XLOOKUP($A1996&amp;$Q$3,Data[Index]&amp;Data[Valid Test, Can be used for conformity (Y/N)],Data[CH4 (mg/km)])</f>
        <v>#N/A</v>
      </c>
      <c r="N1996" s="126" t="e" cm="1">
        <f t="array" ref="N1996">_xlfn.XLOOKUP($A1996&amp;$Q$3,Data[Index]&amp;Data[Valid Test, Can be used for conformity (Y/N)],Data[N20 (mg/km)])</f>
        <v>#N/A</v>
      </c>
      <c r="O1996" s="129" t="e" cm="1">
        <f t="array" ref="O1996">_xlfn.XLOOKUP($A1996&amp;$Q$3,Data[Index]&amp;Data[Valid Test, Can be used for conformity (Y/N)],Data[l/100km])</f>
        <v>#N/A</v>
      </c>
      <c r="P1996" s="138">
        <f>_xlfn.XLOOKUP($A1996,Data[Index],Data[Comments])</f>
        <v>0</v>
      </c>
    </row>
    <row r="1997" spans="1:16" x14ac:dyDescent="0.2">
      <c r="A1997" s="129"/>
      <c r="B1997" s="129"/>
      <c r="C1997" s="129" t="e" cm="1">
        <f t="array" ref="C1997">_xlfn.XLOOKUP($A1997&amp;$Q$3&amp;$R$3,Data[Index]&amp;Data[Valid Test, Can be used for conformity (Y/N)]&amp;Data[Cycle],Data[Test Name])</f>
        <v>#N/A</v>
      </c>
      <c r="D1997" s="167" t="e" cm="1">
        <f t="array" ref="D1997">_xlfn.XLOOKUP($A1997&amp;$Q$3&amp;$R$3,Data[Index]&amp;Data[Valid Test, Can be used for conformity (Y/N)]&amp;Data[Cycle],Data[Mileage (Miles)])</f>
        <v>#N/A</v>
      </c>
      <c r="E1997" s="130" t="e" cm="1">
        <f t="array" ref="E1997">_xlfn.XLOOKUP($A1997&amp;$Q$3&amp;$R$3,Data[Index]&amp;Data[Valid Test, Can be used for conformity (Y/N)]&amp;Data[Cycle],Data[Date])</f>
        <v>#N/A</v>
      </c>
      <c r="F1997" s="129" t="e" cm="1">
        <f t="array" ref="F1997">_xlfn.XLOOKUP($A1997&amp;$Q$3&amp;$R$3,Data[Index]&amp;Data[Valid Test, Can be used for conformity (Y/N)]&amp;Data[Cycle],Data[CO/km (mg)])</f>
        <v>#N/A</v>
      </c>
      <c r="G1997" s="129" t="e" cm="1">
        <f t="array" ref="G1997">_xlfn.XLOOKUP($A1997&amp;$Q$3,Data[Index]&amp;Data[Valid Test, Can be used for conformity (Y/N)],Data[CO2/km (g)])</f>
        <v>#N/A</v>
      </c>
      <c r="H1997" s="129" t="e" cm="1">
        <f t="array" ref="H1997">_xlfn.XLOOKUP($A1997&amp;$Q$3,Data[Index]&amp;Data[Valid Test, Can be used for conformity (Y/N)],Data[THC/km (mg)])</f>
        <v>#N/A</v>
      </c>
      <c r="I1997" s="129" t="e" cm="1">
        <f t="array" ref="I1997">_xlfn.XLOOKUP($A1997&amp;$Q$3,Data[Index]&amp;Data[Valid Test, Can be used for conformity (Y/N)],Data[NOx/km (mg)])</f>
        <v>#N/A</v>
      </c>
      <c r="J1997" s="129" t="e" cm="1">
        <f t="array" ref="J1997">_xlfn.XLOOKUP($A1997&amp;$Q$3,Data[Index]&amp;Data[Valid Test, Can be used for conformity (Y/N)],Data[THC + NOx/km (mg)])</f>
        <v>#N/A</v>
      </c>
      <c r="K1997" s="142" t="e" cm="1">
        <f t="array" ref="K1997">_xlfn.XLOOKUP($A1997&amp;$Q$3,Data[Index]&amp;Data[Valid Test, Can be used for conformity (Y/N)],Data[PN/km ('#)])</f>
        <v>#N/A</v>
      </c>
      <c r="L1997" s="129" t="e" cm="1">
        <f t="array" ref="L1997">_xlfn.XLOOKUP($A1997&amp;$Q$3,Data[Index]&amp;Data[Valid Test, Can be used for conformity (Y/N)],Data[PM/km (mg)])</f>
        <v>#N/A</v>
      </c>
      <c r="M1997" s="126" t="e" cm="1">
        <f t="array" ref="M1997">_xlfn.XLOOKUP($A1997&amp;$Q$3,Data[Index]&amp;Data[Valid Test, Can be used for conformity (Y/N)],Data[CH4 (mg/km)])</f>
        <v>#N/A</v>
      </c>
      <c r="N1997" s="126" t="e" cm="1">
        <f t="array" ref="N1997">_xlfn.XLOOKUP($A1997&amp;$Q$3,Data[Index]&amp;Data[Valid Test, Can be used for conformity (Y/N)],Data[N20 (mg/km)])</f>
        <v>#N/A</v>
      </c>
      <c r="O1997" s="129" t="e" cm="1">
        <f t="array" ref="O1997">_xlfn.XLOOKUP($A1997&amp;$Q$3,Data[Index]&amp;Data[Valid Test, Can be used for conformity (Y/N)],Data[l/100km])</f>
        <v>#N/A</v>
      </c>
      <c r="P1997" s="138">
        <f>_xlfn.XLOOKUP($A1997,Data[Index],Data[Comments])</f>
        <v>0</v>
      </c>
    </row>
    <row r="1998" spans="1:16" x14ac:dyDescent="0.2">
      <c r="A1998" s="129"/>
      <c r="B1998" s="129"/>
      <c r="C1998" s="129" t="e" cm="1">
        <f t="array" ref="C1998">_xlfn.XLOOKUP($A1998&amp;$Q$3&amp;$R$3,Data[Index]&amp;Data[Valid Test, Can be used for conformity (Y/N)]&amp;Data[Cycle],Data[Test Name])</f>
        <v>#N/A</v>
      </c>
      <c r="D1998" s="167" t="e" cm="1">
        <f t="array" ref="D1998">_xlfn.XLOOKUP($A1998&amp;$Q$3&amp;$R$3,Data[Index]&amp;Data[Valid Test, Can be used for conformity (Y/N)]&amp;Data[Cycle],Data[Mileage (Miles)])</f>
        <v>#N/A</v>
      </c>
      <c r="E1998" s="130" t="e" cm="1">
        <f t="array" ref="E1998">_xlfn.XLOOKUP($A1998&amp;$Q$3&amp;$R$3,Data[Index]&amp;Data[Valid Test, Can be used for conformity (Y/N)]&amp;Data[Cycle],Data[Date])</f>
        <v>#N/A</v>
      </c>
      <c r="F1998" s="129" t="e" cm="1">
        <f t="array" ref="F1998">_xlfn.XLOOKUP($A1998&amp;$Q$3&amp;$R$3,Data[Index]&amp;Data[Valid Test, Can be used for conformity (Y/N)]&amp;Data[Cycle],Data[CO/km (mg)])</f>
        <v>#N/A</v>
      </c>
      <c r="G1998" s="129" t="e" cm="1">
        <f t="array" ref="G1998">_xlfn.XLOOKUP($A1998&amp;$Q$3,Data[Index]&amp;Data[Valid Test, Can be used for conformity (Y/N)],Data[CO2/km (g)])</f>
        <v>#N/A</v>
      </c>
      <c r="H1998" s="129" t="e" cm="1">
        <f t="array" ref="H1998">_xlfn.XLOOKUP($A1998&amp;$Q$3,Data[Index]&amp;Data[Valid Test, Can be used for conformity (Y/N)],Data[THC/km (mg)])</f>
        <v>#N/A</v>
      </c>
      <c r="I1998" s="129" t="e" cm="1">
        <f t="array" ref="I1998">_xlfn.XLOOKUP($A1998&amp;$Q$3,Data[Index]&amp;Data[Valid Test, Can be used for conformity (Y/N)],Data[NOx/km (mg)])</f>
        <v>#N/A</v>
      </c>
      <c r="J1998" s="129" t="e" cm="1">
        <f t="array" ref="J1998">_xlfn.XLOOKUP($A1998&amp;$Q$3,Data[Index]&amp;Data[Valid Test, Can be used for conformity (Y/N)],Data[THC + NOx/km (mg)])</f>
        <v>#N/A</v>
      </c>
      <c r="K1998" s="142" t="e" cm="1">
        <f t="array" ref="K1998">_xlfn.XLOOKUP($A1998&amp;$Q$3,Data[Index]&amp;Data[Valid Test, Can be used for conformity (Y/N)],Data[PN/km ('#)])</f>
        <v>#N/A</v>
      </c>
      <c r="L1998" s="129" t="e" cm="1">
        <f t="array" ref="L1998">_xlfn.XLOOKUP($A1998&amp;$Q$3,Data[Index]&amp;Data[Valid Test, Can be used for conformity (Y/N)],Data[PM/km (mg)])</f>
        <v>#N/A</v>
      </c>
      <c r="M1998" s="126" t="e" cm="1">
        <f t="array" ref="M1998">_xlfn.XLOOKUP($A1998&amp;$Q$3,Data[Index]&amp;Data[Valid Test, Can be used for conformity (Y/N)],Data[CH4 (mg/km)])</f>
        <v>#N/A</v>
      </c>
      <c r="N1998" s="126" t="e" cm="1">
        <f t="array" ref="N1998">_xlfn.XLOOKUP($A1998&amp;$Q$3,Data[Index]&amp;Data[Valid Test, Can be used for conformity (Y/N)],Data[N20 (mg/km)])</f>
        <v>#N/A</v>
      </c>
      <c r="O1998" s="129" t="e" cm="1">
        <f t="array" ref="O1998">_xlfn.XLOOKUP($A1998&amp;$Q$3,Data[Index]&amp;Data[Valid Test, Can be used for conformity (Y/N)],Data[l/100km])</f>
        <v>#N/A</v>
      </c>
      <c r="P1998" s="138" t="e">
        <f>_xlfn.XLOOKUP($A1998,Data[Index],Data[Comments])</f>
        <v>#N/A</v>
      </c>
    </row>
    <row r="1999" spans="1:16" x14ac:dyDescent="0.2">
      <c r="A1999" s="129"/>
      <c r="B1999" s="129"/>
      <c r="C1999" s="129" t="e" cm="1">
        <f t="array" ref="C1999">_xlfn.XLOOKUP($A1999&amp;$Q$3&amp;$R$3,Data[Index]&amp;Data[Valid Test, Can be used for conformity (Y/N)]&amp;Data[Cycle],Data[Test Name])</f>
        <v>#N/A</v>
      </c>
      <c r="D1999" s="167" t="e" cm="1">
        <f t="array" ref="D1999">_xlfn.XLOOKUP($A1999&amp;$Q$3&amp;$R$3,Data[Index]&amp;Data[Valid Test, Can be used for conformity (Y/N)]&amp;Data[Cycle],Data[Mileage (Miles)])</f>
        <v>#N/A</v>
      </c>
      <c r="E1999" s="130" t="e" cm="1">
        <f t="array" ref="E1999">_xlfn.XLOOKUP($A1999&amp;$Q$3&amp;$R$3,Data[Index]&amp;Data[Valid Test, Can be used for conformity (Y/N)]&amp;Data[Cycle],Data[Date])</f>
        <v>#N/A</v>
      </c>
      <c r="F1999" s="129" t="e" cm="1">
        <f t="array" ref="F1999">_xlfn.XLOOKUP($A1999&amp;$Q$3&amp;$R$3,Data[Index]&amp;Data[Valid Test, Can be used for conformity (Y/N)]&amp;Data[Cycle],Data[CO/km (mg)])</f>
        <v>#N/A</v>
      </c>
      <c r="G1999" s="129" t="e" cm="1">
        <f t="array" ref="G1999">_xlfn.XLOOKUP($A1999&amp;$Q$3,Data[Index]&amp;Data[Valid Test, Can be used for conformity (Y/N)],Data[CO2/km (g)])</f>
        <v>#N/A</v>
      </c>
      <c r="H1999" s="129" t="e" cm="1">
        <f t="array" ref="H1999">_xlfn.XLOOKUP($A1999&amp;$Q$3,Data[Index]&amp;Data[Valid Test, Can be used for conformity (Y/N)],Data[THC/km (mg)])</f>
        <v>#N/A</v>
      </c>
      <c r="I1999" s="129" t="e" cm="1">
        <f t="array" ref="I1999">_xlfn.XLOOKUP($A1999&amp;$Q$3,Data[Index]&amp;Data[Valid Test, Can be used for conformity (Y/N)],Data[NOx/km (mg)])</f>
        <v>#N/A</v>
      </c>
      <c r="J1999" s="129" t="e" cm="1">
        <f t="array" ref="J1999">_xlfn.XLOOKUP($A1999&amp;$Q$3,Data[Index]&amp;Data[Valid Test, Can be used for conformity (Y/N)],Data[THC + NOx/km (mg)])</f>
        <v>#N/A</v>
      </c>
      <c r="K1999" s="142" t="e" cm="1">
        <f t="array" ref="K1999">_xlfn.XLOOKUP($A1999&amp;$Q$3,Data[Index]&amp;Data[Valid Test, Can be used for conformity (Y/N)],Data[PN/km ('#)])</f>
        <v>#N/A</v>
      </c>
      <c r="L1999" s="129" t="e" cm="1">
        <f t="array" ref="L1999">_xlfn.XLOOKUP($A1999&amp;$Q$3,Data[Index]&amp;Data[Valid Test, Can be used for conformity (Y/N)],Data[PM/km (mg)])</f>
        <v>#N/A</v>
      </c>
      <c r="M1999" s="126" t="e" cm="1">
        <f t="array" ref="M1999">_xlfn.XLOOKUP($A1999&amp;$Q$3,Data[Index]&amp;Data[Valid Test, Can be used for conformity (Y/N)],Data[CH4 (mg/km)])</f>
        <v>#N/A</v>
      </c>
      <c r="N1999" s="126" t="e" cm="1">
        <f t="array" ref="N1999">_xlfn.XLOOKUP($A1999&amp;$Q$3,Data[Index]&amp;Data[Valid Test, Can be used for conformity (Y/N)],Data[N20 (mg/km)])</f>
        <v>#N/A</v>
      </c>
      <c r="O1999" s="129" t="e" cm="1">
        <f t="array" ref="O1999">_xlfn.XLOOKUP($A1999&amp;$Q$3,Data[Index]&amp;Data[Valid Test, Can be used for conformity (Y/N)],Data[l/100km])</f>
        <v>#N/A</v>
      </c>
      <c r="P1999" s="138" t="e">
        <f>_xlfn.XLOOKUP($A1999,Data[Index],Data[Comments])</f>
        <v>#N/A</v>
      </c>
    </row>
    <row r="2000" spans="1:16" x14ac:dyDescent="0.2">
      <c r="A2000" s="129"/>
      <c r="B2000" s="129"/>
      <c r="C2000" s="129" t="e" cm="1">
        <f t="array" ref="C2000">_xlfn.XLOOKUP($A2000&amp;$Q$3&amp;$R$3,Data[Index]&amp;Data[Valid Test, Can be used for conformity (Y/N)]&amp;Data[Cycle],Data[Test Name])</f>
        <v>#N/A</v>
      </c>
      <c r="D2000" s="167" t="e" cm="1">
        <f t="array" ref="D2000">_xlfn.XLOOKUP($A2000&amp;$Q$3&amp;$R$3,Data[Index]&amp;Data[Valid Test, Can be used for conformity (Y/N)]&amp;Data[Cycle],Data[Mileage (Miles)])</f>
        <v>#N/A</v>
      </c>
      <c r="E2000" s="130" t="e" cm="1">
        <f t="array" ref="E2000">_xlfn.XLOOKUP($A2000&amp;$Q$3&amp;$R$3,Data[Index]&amp;Data[Valid Test, Can be used for conformity (Y/N)]&amp;Data[Cycle],Data[Date])</f>
        <v>#N/A</v>
      </c>
      <c r="F2000" s="129" t="e" cm="1">
        <f t="array" ref="F2000">_xlfn.XLOOKUP($A2000&amp;$Q$3&amp;$R$3,Data[Index]&amp;Data[Valid Test, Can be used for conformity (Y/N)]&amp;Data[Cycle],Data[CO/km (mg)])</f>
        <v>#N/A</v>
      </c>
      <c r="G2000" s="129" t="e" cm="1">
        <f t="array" ref="G2000">_xlfn.XLOOKUP($A2000&amp;$Q$3,Data[Index]&amp;Data[Valid Test, Can be used for conformity (Y/N)],Data[CO2/km (g)])</f>
        <v>#N/A</v>
      </c>
      <c r="H2000" s="129" t="e" cm="1">
        <f t="array" ref="H2000">_xlfn.XLOOKUP($A2000&amp;$Q$3,Data[Index]&amp;Data[Valid Test, Can be used for conformity (Y/N)],Data[THC/km (mg)])</f>
        <v>#N/A</v>
      </c>
      <c r="I2000" s="129" t="e" cm="1">
        <f t="array" ref="I2000">_xlfn.XLOOKUP($A2000&amp;$Q$3,Data[Index]&amp;Data[Valid Test, Can be used for conformity (Y/N)],Data[NOx/km (mg)])</f>
        <v>#N/A</v>
      </c>
      <c r="J2000" s="129" t="e" cm="1">
        <f t="array" ref="J2000">_xlfn.XLOOKUP($A2000&amp;$Q$3,Data[Index]&amp;Data[Valid Test, Can be used for conformity (Y/N)],Data[THC + NOx/km (mg)])</f>
        <v>#N/A</v>
      </c>
      <c r="K2000" s="142" t="e" cm="1">
        <f t="array" ref="K2000">_xlfn.XLOOKUP($A2000&amp;$Q$3,Data[Index]&amp;Data[Valid Test, Can be used for conformity (Y/N)],Data[PN/km ('#)])</f>
        <v>#N/A</v>
      </c>
      <c r="L2000" s="129" t="e" cm="1">
        <f t="array" ref="L2000">_xlfn.XLOOKUP($A2000&amp;$Q$3,Data[Index]&amp;Data[Valid Test, Can be used for conformity (Y/N)],Data[PM/km (mg)])</f>
        <v>#N/A</v>
      </c>
      <c r="M2000" s="126" t="e" cm="1">
        <f t="array" ref="M2000">_xlfn.XLOOKUP($A2000&amp;$Q$3,Data[Index]&amp;Data[Valid Test, Can be used for conformity (Y/N)],Data[CH4 (mg/km)])</f>
        <v>#N/A</v>
      </c>
      <c r="N2000" s="126" t="e" cm="1">
        <f t="array" ref="N2000">_xlfn.XLOOKUP($A2000&amp;$Q$3,Data[Index]&amp;Data[Valid Test, Can be used for conformity (Y/N)],Data[N20 (mg/km)])</f>
        <v>#N/A</v>
      </c>
      <c r="O2000" s="129" t="e" cm="1">
        <f t="array" ref="O2000">_xlfn.XLOOKUP($A2000&amp;$Q$3,Data[Index]&amp;Data[Valid Test, Can be used for conformity (Y/N)],Data[l/100km])</f>
        <v>#N/A</v>
      </c>
      <c r="P2000" s="138" t="e">
        <f>_xlfn.XLOOKUP($A2000,Data[Index],Data[Comments])</f>
        <v>#N/A</v>
      </c>
    </row>
    <row r="2001" spans="1:16" x14ac:dyDescent="0.2">
      <c r="A2001" s="132"/>
      <c r="B2001" s="132"/>
      <c r="C2001" s="132" t="e" cm="1">
        <f t="array" ref="C2001">_xlfn.XLOOKUP($A2001&amp;$Q$3&amp;$R$3,Data[Index]&amp;Data[Valid Test, Can be used for conformity (Y/N)]&amp;Data[Cycle],Data[Test Name])</f>
        <v>#N/A</v>
      </c>
      <c r="D2001" s="167" t="e" cm="1">
        <f t="array" ref="D2001">_xlfn.XLOOKUP($A2001&amp;$Q$3&amp;$R$3,Data[Index]&amp;Data[Valid Test, Can be used for conformity (Y/N)]&amp;Data[Cycle],Data[Mileage (Miles)])</f>
        <v>#N/A</v>
      </c>
      <c r="E2001" s="133" t="e" cm="1">
        <f t="array" ref="E2001">_xlfn.XLOOKUP($A2001&amp;$Q$3&amp;$R$3,Data[Index]&amp;Data[Valid Test, Can be used for conformity (Y/N)]&amp;Data[Cycle],Data[Date])</f>
        <v>#N/A</v>
      </c>
      <c r="F2001" s="129" t="e" cm="1">
        <f t="array" ref="F2001">_xlfn.XLOOKUP($A2001&amp;$Q$3&amp;$R$3,Data[Index]&amp;Data[Valid Test, Can be used for conformity (Y/N)]&amp;Data[Cycle],Data[CO/km (mg)])</f>
        <v>#N/A</v>
      </c>
      <c r="G2001" s="132" t="e" cm="1">
        <f t="array" ref="G2001">_xlfn.XLOOKUP($A2001&amp;$Q$3,Data[Index]&amp;Data[Valid Test, Can be used for conformity (Y/N)],Data[CO2/km (g)])</f>
        <v>#N/A</v>
      </c>
      <c r="H2001" s="129" t="e" cm="1">
        <f t="array" ref="H2001">_xlfn.XLOOKUP($A2001&amp;$Q$3,Data[Index]&amp;Data[Valid Test, Can be used for conformity (Y/N)],Data[THC/km (mg)])</f>
        <v>#N/A</v>
      </c>
      <c r="I2001" s="132" t="e" cm="1">
        <f t="array" ref="I2001">_xlfn.XLOOKUP($A2001&amp;$Q$3,Data[Index]&amp;Data[Valid Test, Can be used for conformity (Y/N)],Data[NOx/km (mg)])</f>
        <v>#N/A</v>
      </c>
      <c r="J2001" s="132" t="e" cm="1">
        <f t="array" ref="J2001">_xlfn.XLOOKUP($A2001&amp;$Q$3,Data[Index]&amp;Data[Valid Test, Can be used for conformity (Y/N)],Data[THC + NOx/km (mg)])</f>
        <v>#N/A</v>
      </c>
      <c r="K2001" s="143" t="e" cm="1">
        <f t="array" ref="K2001">_xlfn.XLOOKUP($A2001&amp;$Q$3,Data[Index]&amp;Data[Valid Test, Can be used for conformity (Y/N)],Data[PN/km ('#)])</f>
        <v>#N/A</v>
      </c>
      <c r="L2001" s="132" t="e" cm="1">
        <f t="array" ref="L2001">_xlfn.XLOOKUP($A2001&amp;$Q$3,Data[Index]&amp;Data[Valid Test, Can be used for conformity (Y/N)],Data[PM/km (mg)])</f>
        <v>#N/A</v>
      </c>
      <c r="M2001" s="126" t="e" cm="1">
        <f t="array" ref="M2001">_xlfn.XLOOKUP($A2001&amp;$Q$3,Data[Index]&amp;Data[Valid Test, Can be used for conformity (Y/N)],Data[CH4 (mg/km)])</f>
        <v>#N/A</v>
      </c>
      <c r="N2001" s="126" t="e" cm="1">
        <f t="array" ref="N2001">_xlfn.XLOOKUP($A2001&amp;$Q$3,Data[Index]&amp;Data[Valid Test, Can be used for conformity (Y/N)],Data[N20 (mg/km)])</f>
        <v>#N/A</v>
      </c>
      <c r="O2001" s="132" t="e" cm="1">
        <f t="array" ref="O2001">_xlfn.XLOOKUP($A2001&amp;$Q$3,Data[Index]&amp;Data[Valid Test, Can be used for conformity (Y/N)],Data[l/100km])</f>
        <v>#N/A</v>
      </c>
      <c r="P2001" s="138">
        <f>_xlfn.XLOOKUP($A2001,Data[Index],Data[Comments])</f>
        <v>0</v>
      </c>
    </row>
  </sheetData>
  <mergeCells count="2">
    <mergeCell ref="A1:C1"/>
    <mergeCell ref="C8:O9"/>
  </mergeCells>
  <conditionalFormatting sqref="C11:P2001">
    <cfRule type="expression" dxfId="29" priority="6">
      <formula>ISERROR(C11)</formula>
    </cfRule>
  </conditionalFormatting>
  <conditionalFormatting sqref="P11:P2001">
    <cfRule type="cellIs" dxfId="28" priority="4" operator="equal">
      <formula>0</formula>
    </cfRule>
  </conditionalFormatting>
  <conditionalFormatting sqref="C7:O7">
    <cfRule type="expression" dxfId="27" priority="3">
      <formula>ISERROR(C7)</formula>
    </cfRule>
  </conditionalFormatting>
  <pageMargins left="0.7" right="0.7" top="0.75" bottom="0.75" header="0.3" footer="0.3"/>
  <ignoredErrors>
    <ignoredError sqref="E15:G43 O15:O43 E45:G56 O45:O56 C45:C56 C15:C43 H10:H56 D15:D56 I45:L56 I15:L43 E58:G2001 O58:O2001 C58:C70 H58:H2001 D58:D2001 I58:L2001 C72:C2001" evalError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between" id="{97CEA4EF-4D92-4335-92D8-CA106CD30AB4}">
            <xm:f>'limits for plots'!$P$2</xm:f>
            <xm:f>'limits for plots'!$Q$2</xm:f>
            <x14:dxf>
              <fill>
                <patternFill>
                  <bgColor rgb="FF00B050"/>
                </patternFill>
              </fill>
            </x14:dxf>
          </x14:cfRule>
          <xm:sqref>M10:N10</xm:sqref>
        </x14:conditionalFormatting>
        <x14:conditionalFormatting xmlns:xm="http://schemas.microsoft.com/office/excel/2006/main">
          <x14:cfRule type="cellIs" priority="1" operator="between" id="{3AFEB7D3-EC60-4531-88BC-98EB9F43354E}">
            <xm:f>'limits for plots'!$P$2</xm:f>
            <xm:f>'limits for plots'!$Q$2</xm:f>
            <x14:dxf>
              <fill>
                <patternFill>
                  <bgColor rgb="FF00B050"/>
                </patternFill>
              </fill>
            </x14:dxf>
          </x14:cfRule>
          <xm:sqref>AA10:AB10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A36DA-C955-49BA-ADF4-AEF37BFACA1A}">
  <sheetPr codeName="Sheet9"/>
  <dimension ref="A1:V2001"/>
  <sheetViews>
    <sheetView zoomScale="90" zoomScaleNormal="90" workbookViewId="0">
      <selection activeCell="A114" sqref="A114"/>
    </sheetView>
  </sheetViews>
  <sheetFormatPr defaultRowHeight="14.25" x14ac:dyDescent="0.2"/>
  <cols>
    <col min="2" max="2" width="0" hidden="1" customWidth="1"/>
    <col min="3" max="3" width="37.875" bestFit="1" customWidth="1"/>
    <col min="4" max="4" width="9.625" style="151" customWidth="1"/>
    <col min="5" max="5" width="11.875" style="121" customWidth="1"/>
    <col min="6" max="9" width="12.75" bestFit="1" customWidth="1"/>
    <col min="10" max="10" width="16.625" customWidth="1"/>
    <col min="11" max="11" width="18.625" style="48" bestFit="1" customWidth="1"/>
    <col min="12" max="12" width="11.75" bestFit="1" customWidth="1"/>
    <col min="13" max="14" width="11.75" customWidth="1"/>
    <col min="15" max="15" width="12" bestFit="1" customWidth="1"/>
    <col min="16" max="16" width="32.375" style="134" customWidth="1"/>
    <col min="17" max="17" width="10" customWidth="1"/>
    <col min="18" max="18" width="18.75" bestFit="1" customWidth="1"/>
  </cols>
  <sheetData>
    <row r="1" spans="1:22" ht="15" x14ac:dyDescent="0.25">
      <c r="A1" s="240" t="s">
        <v>55</v>
      </c>
      <c r="B1" s="240"/>
      <c r="C1" s="240"/>
      <c r="D1" s="165"/>
      <c r="E1" s="116"/>
      <c r="F1" s="84">
        <v>376.5</v>
      </c>
      <c r="G1" s="84">
        <v>198</v>
      </c>
      <c r="H1" s="84">
        <v>17.600000000000001</v>
      </c>
      <c r="I1" s="84">
        <v>345</v>
      </c>
      <c r="J1" s="84">
        <f>I1+H1</f>
        <v>362.6</v>
      </c>
      <c r="K1" s="85">
        <v>27000000000</v>
      </c>
      <c r="L1" s="84"/>
      <c r="M1" s="84"/>
      <c r="N1" s="84"/>
      <c r="O1" s="84">
        <v>8.6999999999999993</v>
      </c>
      <c r="Q1" t="s">
        <v>90</v>
      </c>
    </row>
    <row r="2" spans="1:22" ht="78.75" x14ac:dyDescent="0.2">
      <c r="E2" s="117" t="s">
        <v>76</v>
      </c>
      <c r="F2" s="106">
        <f>DAVERAGE(Data[#All],Data[[#Headers],[CO/km (mg)]],'BT70 BHV WLTP Z Scores'!$Q$2:$V$3)</f>
        <v>195.08511495370533</v>
      </c>
      <c r="G2" s="106">
        <f>DAVERAGE(Data[#All],Data[[#Headers],[CO2/km (g)]],'BT70 BHV WLTP Z Scores'!$Q$2:$V$3)</f>
        <v>186.01252755812607</v>
      </c>
      <c r="H2" s="106">
        <f>DAVERAGE(Data[#All],Data[[#Headers],[THC/km (mg)]],'BT70 BHV WLTP Z Scores'!$Q$2:$V$3)</f>
        <v>13.004998575034589</v>
      </c>
      <c r="I2" s="106">
        <f>DAVERAGE(Data[#All],Data[[#Headers],[NOx/km (mg)]],'BT70 BHV WLTP Z Scores'!$Q$2:$V$3)</f>
        <v>12.558192904228633</v>
      </c>
      <c r="J2" s="106">
        <f>DAVERAGE(Data[#All],Data[[#Headers],[THC + NOx/km (mg)]],'BT70 BHV WLTP Z Scores'!$Q$2:$V$3)</f>
        <v>25.563191479263224</v>
      </c>
      <c r="K2" s="107">
        <f>DAVERAGE(Data[#All],Data[[#Headers],[PN/km ('#)]],'BT70 BHV WLTP Z Scores'!$Q$2:$V$3)</f>
        <v>60221443906.349358</v>
      </c>
      <c r="L2" s="106">
        <f>DAVERAGE(Data[#All],Data[[#Headers],[PM/km (mg)]],'BT70 BHV WLTP Z Scores'!$Q$2:$V$3)</f>
        <v>9.8692034590690564E-2</v>
      </c>
      <c r="M2" s="106">
        <f>DAVERAGE(Data[#All],Data[[#Headers],[CH4 (mg/km)]],'BT70 BHV WLTP Z Scores'!$Q$2:$V$3)</f>
        <v>2.462790982378992</v>
      </c>
      <c r="N2" s="106">
        <f>DAVERAGE(Data[#All],Data[[#Headers],[N20 (mg/km)]],'BT70 BHV WLTP Z Scores'!$Q$2:$V$3)</f>
        <v>0.47520466235204067</v>
      </c>
      <c r="O2" s="106">
        <f>DAVERAGE(Data[#All],Data[[#Headers],[l/100km]],'BT70 BHV WLTP Z Scores'!$Q$2:$V$3)</f>
        <v>8.2245703871598259</v>
      </c>
      <c r="P2" s="135"/>
      <c r="Q2" s="65" t="s">
        <v>65</v>
      </c>
      <c r="R2" s="100" t="s">
        <v>79</v>
      </c>
      <c r="S2" s="104" t="s">
        <v>75</v>
      </c>
      <c r="T2" s="104" t="s">
        <v>75</v>
      </c>
      <c r="U2" s="104" t="s">
        <v>62</v>
      </c>
      <c r="V2" s="104" t="s">
        <v>62</v>
      </c>
    </row>
    <row r="3" spans="1:22" ht="15.75" x14ac:dyDescent="0.2">
      <c r="E3" s="118" t="s">
        <v>23</v>
      </c>
      <c r="F3" s="77">
        <f>F2*1.05</f>
        <v>204.83937070139061</v>
      </c>
      <c r="G3" s="77">
        <f>G2*1.05</f>
        <v>195.31315393603236</v>
      </c>
      <c r="H3" s="77">
        <f t="shared" ref="H3:O3" si="0">H2*1.05</f>
        <v>13.65524850378632</v>
      </c>
      <c r="I3" s="77">
        <f t="shared" si="0"/>
        <v>13.186102549440065</v>
      </c>
      <c r="J3" s="77">
        <f t="shared" si="0"/>
        <v>26.841351053226386</v>
      </c>
      <c r="K3" s="78">
        <f t="shared" si="0"/>
        <v>63232516101.666832</v>
      </c>
      <c r="L3" s="77">
        <f t="shared" si="0"/>
        <v>0.10362663632022509</v>
      </c>
      <c r="M3" s="77">
        <f t="shared" ref="M3:N3" si="1">M2*1.05</f>
        <v>2.5859305314979415</v>
      </c>
      <c r="N3" s="77">
        <f t="shared" si="1"/>
        <v>0.49896489546964273</v>
      </c>
      <c r="O3" s="77">
        <f t="shared" si="0"/>
        <v>8.6357989065178185</v>
      </c>
      <c r="P3" s="135"/>
      <c r="Q3" s="108" t="s">
        <v>14</v>
      </c>
      <c r="R3" s="152" t="s">
        <v>80</v>
      </c>
      <c r="S3" s="153" t="s">
        <v>89</v>
      </c>
      <c r="T3" s="153" t="s">
        <v>151</v>
      </c>
      <c r="U3" s="153" t="s">
        <v>152</v>
      </c>
      <c r="V3" s="153" t="s">
        <v>153</v>
      </c>
    </row>
    <row r="4" spans="1:22" x14ac:dyDescent="0.2">
      <c r="E4" s="118" t="s">
        <v>24</v>
      </c>
      <c r="F4" s="77">
        <f>F2*0.95</f>
        <v>185.33085920602005</v>
      </c>
      <c r="G4" s="77">
        <f>G2*0.95</f>
        <v>176.71190118021977</v>
      </c>
      <c r="H4" s="77">
        <f t="shared" ref="H4:O4" si="2">H2*0.95</f>
        <v>12.354748646282859</v>
      </c>
      <c r="I4" s="77">
        <f t="shared" si="2"/>
        <v>11.930283259017202</v>
      </c>
      <c r="J4" s="77">
        <f t="shared" si="2"/>
        <v>24.285031905300063</v>
      </c>
      <c r="K4" s="78">
        <f t="shared" si="2"/>
        <v>57210371711.031883</v>
      </c>
      <c r="L4" s="77">
        <f t="shared" si="2"/>
        <v>9.3757432861156037E-2</v>
      </c>
      <c r="M4" s="77">
        <f t="shared" ref="M4:N4" si="3">M2*0.95</f>
        <v>2.3396514332600424</v>
      </c>
      <c r="N4" s="77">
        <f t="shared" si="3"/>
        <v>0.45144442923443862</v>
      </c>
      <c r="O4" s="77">
        <f t="shared" si="2"/>
        <v>7.8133418678018343</v>
      </c>
      <c r="P4" s="135"/>
    </row>
    <row r="5" spans="1:22" ht="13.9" customHeight="1" x14ac:dyDescent="0.2">
      <c r="A5" s="81"/>
      <c r="B5" s="81"/>
      <c r="C5" s="169" t="s">
        <v>150</v>
      </c>
      <c r="D5" s="170">
        <f>DCOUNT(Data[#All],Data[[#Headers],[CO2/km (g)]],'BT70 BHV WLTP Trend Data'!$Q$2:$V$3)</f>
        <v>71</v>
      </c>
      <c r="E5" s="119" t="s">
        <v>77</v>
      </c>
      <c r="F5" s="106">
        <f>DSTDEV(Data[#All],Data[[#Headers],[CO/km (mg)]],'BT70 BHV WLTP Z Scores'!$Q$2:$V$3)</f>
        <v>18.899488187850057</v>
      </c>
      <c r="G5" s="106">
        <f>DSTDEV(Data[#All],Data[[#Headers],[CO2/km (g)]],'BT70 BHV WLTP Z Scores'!$Q$2:$V$3)</f>
        <v>2.7096678093297295</v>
      </c>
      <c r="H5" s="106">
        <f>DSTDEV(Data[#All],Data[[#Headers],[THC/km (mg)]],'BT70 BHV WLTP Z Scores'!$Q$2:$V$3)</f>
        <v>1.0353092054227804</v>
      </c>
      <c r="I5" s="106">
        <f>DSTDEV(Data[#All],Data[[#Headers],[NOx/km (mg)]],'BT70 BHV WLTP Z Scores'!$Q$2:$V$3)</f>
        <v>1.4981391147121659</v>
      </c>
      <c r="J5" s="106">
        <f>DSTDEV(Data[#All],Data[[#Headers],[THC + NOx/km (mg)]],'BT70 BHV WLTP Z Scores'!$Q$2:$V$3)</f>
        <v>1.7870768320222112</v>
      </c>
      <c r="K5" s="107">
        <f>DSTDEV(Data[#All],Data[[#Headers],[PN/km ('#)]],'BT70 BHV WLTP Z Scores'!$Q$2:$V$3)</f>
        <v>14903915147.424595</v>
      </c>
      <c r="L5" s="106">
        <f>DSTDEV(Data[#All],Data[[#Headers],[PM/km (mg)]],'BT70 BHV WLTP Z Scores'!$Q$2:$V$3)</f>
        <v>5.8107119563981027E-2</v>
      </c>
      <c r="M5" s="106">
        <f>DSTDEV(Data[#All],Data[[#Headers],[CH4 (mg/km)]],'BT70 BHV WLTP Z Scores'!$Q$2:$V$3)</f>
        <v>0.24459552159758105</v>
      </c>
      <c r="N5" s="106">
        <f>DSTDEV(Data[#All],Data[[#Headers],[N20 (mg/km)]],'BT70 BHV WLTP Z Scores'!$Q$2:$V$3)</f>
        <v>0.31211227534033986</v>
      </c>
      <c r="O5" s="106">
        <f>DSTDEV(Data[#All],Data[[#Headers],[l/100km]],'BT70 BHV WLTP Z Scores'!$Q$2:$V$3)</f>
        <v>0.12191346979082304</v>
      </c>
      <c r="P5" s="135"/>
    </row>
    <row r="6" spans="1:22" ht="15" x14ac:dyDescent="0.25">
      <c r="A6" s="81"/>
      <c r="B6" s="81"/>
      <c r="E6" s="164" t="s">
        <v>112</v>
      </c>
      <c r="F6" s="162">
        <f>F5/(DCOUNT(Data[#All],Data[[#Headers],[CO/km (mg)]],'BT70 BHV WLTP Trend Data'!$Q$2:$V$3))^0.5</f>
        <v>2.2429565930591835</v>
      </c>
      <c r="G6" s="162">
        <f>G5/(DCOUNT(Data[#All],Data[[#Headers],[CO2/km (g)]],'BT70 BHV WLTP Trend Data'!$Q$2:$V$3))^0.5</f>
        <v>0.32157840559108425</v>
      </c>
      <c r="H6" s="162">
        <f>H5/(DCOUNT(Data[#All],Data[[#Headers],[THC/km (mg)]],'BT70 BHV WLTP Trend Data'!$Q$2:$V$3))^0.5</f>
        <v>0.12286859755550079</v>
      </c>
      <c r="I6" s="162">
        <f>I5/(DCOUNT(Data[#All],Data[[#Headers],[NOx/km (mg)]],'BT70 BHV WLTP Trend Data'!$Q$2:$V$3))^0.5</f>
        <v>0.17779640227631754</v>
      </c>
      <c r="J6" s="162">
        <f>J5/(DCOUNT(Data[#All],Data[[#Headers],[THC + NOx/km (mg)]],'BT70 BHV WLTP Trend Data'!$Q$2:$V$3))^0.5</f>
        <v>0.21208700060271379</v>
      </c>
      <c r="K6" s="163">
        <f>K5/(DCOUNT(Data[#All],Data[[#Headers],[PN/km ('#)]],'BT70 BHV WLTP Trend Data'!$Q$2:$V$3))^0.5</f>
        <v>1768769313.2241049</v>
      </c>
      <c r="L6" s="162">
        <f>L5/(DCOUNT(Data[#All],Data[[#Headers],[PM/km (mg)]],'BT70 BHV WLTP Trend Data'!$Q$2:$V$3))^0.5</f>
        <v>6.8960463709009899E-3</v>
      </c>
      <c r="M6" s="162">
        <f>M5/(DCOUNT(Data[#All],Data[[#Headers],[CH4 (mg/km)]],'BT70 BHV WLTP Trend Data'!$Q$2:$V$3))^0.5</f>
        <v>2.9028147870836768E-2</v>
      </c>
      <c r="N6" s="162">
        <f>N5/(DCOUNT(Data[#All],Data[[#Headers],[N20 (mg/km)]],'BT70 BHV WLTP Trend Data'!$Q$2:$V$3))^0.5</f>
        <v>3.7040912367106507E-2</v>
      </c>
      <c r="O6" s="162">
        <f>O5/(DCOUNT(Data[#All],Data[[#Headers],[l/100km]],'BT70 BHV WLTP Trend Data'!$Q$2:$V$3))^0.5</f>
        <v>1.4468466983451922E-2</v>
      </c>
      <c r="P6" s="135"/>
    </row>
    <row r="7" spans="1:22" ht="15.6" customHeight="1" x14ac:dyDescent="0.2">
      <c r="A7" s="145">
        <f>MAX(A$11:A$2001)</f>
        <v>167</v>
      </c>
      <c r="B7" s="145"/>
      <c r="C7" s="146" t="str">
        <f>_xlfn.XLOOKUP($A7,Data[Index],Data[Test Name])</f>
        <v>CORR BT70 BHV 167 23/02/2022 06:22:32</v>
      </c>
      <c r="D7" s="148">
        <f>_xlfn.XLOOKUP($A7,Data[Index],Data[Mileage (Miles)])</f>
        <v>5060</v>
      </c>
      <c r="E7" s="147">
        <f>_xlfn.XLOOKUP($A7,Data[Index],Data[Date])</f>
        <v>44615.266203703701</v>
      </c>
      <c r="F7" s="148">
        <f>(_xlfn.XLOOKUP($A7,Data[Index],Data[CO/km (mg)])-F$2)/F$5</f>
        <v>0.65908933088791555</v>
      </c>
      <c r="G7" s="148">
        <f>(_xlfn.XLOOKUP($A7,Data[Index],Data[CO2/km (g)])-G$2)/G$5</f>
        <v>-0.97874525360536446</v>
      </c>
      <c r="H7" s="148">
        <f>(_xlfn.XLOOKUP($A7,Data[Index],Data[THC/km (mg)])-H$2)/H$5</f>
        <v>-0.59624659564262317</v>
      </c>
      <c r="I7" s="148">
        <f>(_xlfn.XLOOKUP($A7,Data[Index],Data[NOx/km (mg)])-I$2)/I$5</f>
        <v>-1.4123512340488404</v>
      </c>
      <c r="J7" s="148">
        <f>(_xlfn.XLOOKUP($A7,Data[Index],Data[THC + NOx/km (mg)])-J$2)/J$5</f>
        <v>-1.5294240111201889</v>
      </c>
      <c r="K7" s="227">
        <f>(_xlfn.XLOOKUP($A7,Data[Index],Data[PN/km ('#)])-K$2)/K$5</f>
        <v>-0.58377696191020823</v>
      </c>
      <c r="L7" s="148">
        <f>(_xlfn.XLOOKUP($A7,Data[Index],Data[PM/km (mg)])-L$2)/L$5</f>
        <v>-1.4058868380274896</v>
      </c>
      <c r="M7" s="148">
        <f>(_xlfn.XLOOKUP($A7,Data[Index],Data[CH4 (mg/km)])-M$2)/M$5</f>
        <v>-1.3853853257038518</v>
      </c>
      <c r="N7" s="148">
        <f>(_xlfn.XLOOKUP($A7,Data[Index],Data[N20 (mg/km)])-N$2)/N$5</f>
        <v>0.63984601246130601</v>
      </c>
      <c r="O7" s="148">
        <f>(_xlfn.XLOOKUP($A7,Data[Index],Data[l/100km])-O$2)/O$5</f>
        <v>-1.5270367918439551</v>
      </c>
      <c r="P7" s="150" t="s">
        <v>91</v>
      </c>
    </row>
    <row r="8" spans="1:22" x14ac:dyDescent="0.2">
      <c r="C8" s="241" t="s">
        <v>83</v>
      </c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R8" s="140" t="e" cm="1">
        <f t="array" ref="R8">_xlfn.XLOOKUP($A11&amp;$Q$3&amp;$R$3&amp;1,Data[Index]&amp;Data[Valid Test, Can be used for conformity (Y/N)]&amp;Data[Cycle]&amp;(Data[Temperature (°C)]&gt;VALUE(MID($S$3,2,LEN($S$3)-1))) *(Data[Temperature (°C)]&lt;VALUE(MID($T$3,2,LEN($T$3)-1))),Data[CO/km (mg)])</f>
        <v>#N/A</v>
      </c>
    </row>
    <row r="9" spans="1:22" ht="15.6" customHeight="1" x14ac:dyDescent="0.2">
      <c r="C9" s="242"/>
      <c r="D9" s="242"/>
      <c r="E9" s="242"/>
      <c r="F9" s="242"/>
      <c r="G9" s="242"/>
      <c r="H9" s="242"/>
      <c r="I9" s="242"/>
      <c r="J9" s="242"/>
      <c r="K9" s="242"/>
      <c r="L9" s="242"/>
      <c r="M9" s="242"/>
      <c r="N9" s="242"/>
      <c r="O9" s="242"/>
    </row>
    <row r="10" spans="1:22" ht="47.25" x14ac:dyDescent="0.25">
      <c r="A10" s="124" t="s">
        <v>78</v>
      </c>
      <c r="B10" s="124"/>
      <c r="C10" s="122" t="s">
        <v>2</v>
      </c>
      <c r="D10" s="99" t="s">
        <v>35</v>
      </c>
      <c r="E10" s="120" t="s">
        <v>31</v>
      </c>
      <c r="F10" s="93" t="s">
        <v>93</v>
      </c>
      <c r="G10" s="93" t="s">
        <v>94</v>
      </c>
      <c r="H10" s="93" t="s">
        <v>95</v>
      </c>
      <c r="I10" s="93" t="s">
        <v>96</v>
      </c>
      <c r="J10" s="93" t="s">
        <v>97</v>
      </c>
      <c r="K10" s="94" t="s">
        <v>49</v>
      </c>
      <c r="L10" s="93" t="s">
        <v>98</v>
      </c>
      <c r="M10" s="175" t="s">
        <v>171</v>
      </c>
      <c r="N10" s="175" t="s">
        <v>173</v>
      </c>
      <c r="O10" s="93" t="s">
        <v>99</v>
      </c>
      <c r="P10" s="136" t="s">
        <v>88</v>
      </c>
    </row>
    <row r="11" spans="1:22" ht="28.5" x14ac:dyDescent="0.2">
      <c r="A11" s="125">
        <v>2</v>
      </c>
      <c r="B11" s="125"/>
      <c r="C11" s="126" t="e" cm="1">
        <f t="array" ref="C11">_xlfn.XLOOKUP($A11&amp;$Q$3&amp;$R$3,Data[Index]&amp;Data[Valid Test, Can be used for conformity (Y/N)]&amp;Data[Cycle],Data[Test Name])</f>
        <v>#N/A</v>
      </c>
      <c r="D11" s="166" t="e" cm="1">
        <f t="array" ref="D11">_xlfn.XLOOKUP($A11&amp;$Q$3&amp;$R$3,Data[Index]&amp;Data[Valid Test, Can be used for conformity (Y/N)]&amp;Data[Cycle],Data[Mileage (Miles)])</f>
        <v>#N/A</v>
      </c>
      <c r="E11" s="127" t="e" cm="1">
        <f t="array" ref="E11">_xlfn.XLOOKUP($A11&amp;$Q$3&amp;$R$3,Data[Index]&amp;Data[Valid Test, Can be used for conformity (Y/N)]&amp;Data[Cycle],Data[Date])</f>
        <v>#N/A</v>
      </c>
      <c r="F11" s="140" t="e" cm="1">
        <f t="array" ref="F11">(_xlfn.XLOOKUP($A11&amp;$Q$3&amp;$R$3,Data[Index]&amp;Data[Valid Test, Can be used for conformity (Y/N)]&amp;Data[Cycle],Data[CO/km (mg)])-F$2)/F$5</f>
        <v>#N/A</v>
      </c>
      <c r="G11" s="140" t="e" cm="1">
        <f t="array" ref="G11">(_xlfn.XLOOKUP($A11&amp;$Q$3,Data[Index]&amp;Data[Valid Test, Can be used for conformity (Y/N)],Data[CO2/km (g)])-G$2)/G$5</f>
        <v>#N/A</v>
      </c>
      <c r="H11" s="140" t="e" cm="1">
        <f t="array" ref="H11">(_xlfn.XLOOKUP($A11&amp;$Q$3,Data[Index]&amp;Data[Valid Test, Can be used for conformity (Y/N)],Data[THC/km (mg)])-H$2)/H$5</f>
        <v>#N/A</v>
      </c>
      <c r="I11" s="140" t="e" cm="1">
        <f t="array" ref="I11">(_xlfn.XLOOKUP($A11&amp;$Q$3,Data[Index]&amp;Data[Valid Test, Can be used for conformity (Y/N)],Data[NOx/km (mg)])-I$2)/I$5</f>
        <v>#N/A</v>
      </c>
      <c r="J11" s="140" t="e" cm="1">
        <f t="array" ref="J11">(_xlfn.XLOOKUP($A11&amp;$Q$3,Data[Index]&amp;Data[Valid Test, Can be used for conformity (Y/N)],Data[THC + NOx/km (mg)])-J$2)/J$5</f>
        <v>#N/A</v>
      </c>
      <c r="K11" s="140" t="e" cm="1">
        <f t="array" ref="K11">(_xlfn.XLOOKUP($A11&amp;$Q$3,Data[Index]&amp;Data[Valid Test, Can be used for conformity (Y/N)],Data[PN/km ('#)])-K$2)/K$5</f>
        <v>#N/A</v>
      </c>
      <c r="L11" s="140" t="e" cm="1">
        <f t="array" ref="L11">(_xlfn.XLOOKUP($A11&amp;$Q$3,Data[Index]&amp;Data[Valid Test, Can be used for conformity (Y/N)],Data[PM/km (mg)])-L$2)/L$5</f>
        <v>#N/A</v>
      </c>
      <c r="M11" s="140" t="e" cm="1">
        <f t="array" ref="M11">(_xlfn.XLOOKUP($A11&amp;$Q$3,Data[Index]&amp;Data[Valid Test, Can be used for conformity (Y/N)],Data[CH4 (mg/km)])-M$2)/M$5</f>
        <v>#N/A</v>
      </c>
      <c r="N11" s="140" t="e" cm="1">
        <f t="array" ref="N11">(_xlfn.XLOOKUP($A11&amp;$Q$3,Data[Index]&amp;Data[Valid Test, Can be used for conformity (Y/N)],Data[N20 (mg/km)])-N$2)/N$5</f>
        <v>#N/A</v>
      </c>
      <c r="O11" s="140" t="e" cm="1">
        <f t="array" ref="O11">(_xlfn.XLOOKUP($A11&amp;$Q$3,Data[Index]&amp;Data[Valid Test, Can be used for conformity (Y/N)],Data[l/100km])-O$2)/O$5</f>
        <v>#N/A</v>
      </c>
      <c r="P11" s="137" t="str">
        <f>_xlfn.XLOOKUP($A11,Data[Index],Data[Comments])</f>
        <v>First test look see, Just wanted numbers</v>
      </c>
    </row>
    <row r="12" spans="1:22" x14ac:dyDescent="0.2">
      <c r="A12" s="128">
        <v>4</v>
      </c>
      <c r="B12" s="128"/>
      <c r="C12" s="129" t="str" cm="1">
        <f t="array" ref="C12">_xlfn.XLOOKUP($A12&amp;$Q$3&amp;$R$3,Data[Index]&amp;Data[Valid Test, Can be used for conformity (Y/N)]&amp;Data[Cycle],Data[Test Name])</f>
        <v>CORR BT70 BHV  004  09/12/2020 06:08:48</v>
      </c>
      <c r="D12" s="167" cm="1">
        <f t="array" ref="D12">_xlfn.XLOOKUP($A12&amp;$Q$3&amp;$R$3,Data[Index]&amp;Data[Valid Test, Can be used for conformity (Y/N)]&amp;Data[Cycle],Data[Mileage (Miles)])</f>
        <v>1832</v>
      </c>
      <c r="E12" s="130" cm="1">
        <f t="array" ref="E12">_xlfn.XLOOKUP($A12&amp;$Q$3&amp;$R$3,Data[Index]&amp;Data[Valid Test, Can be used for conformity (Y/N)]&amp;Data[Cycle],Data[Date])</f>
        <v>44174.256689814814</v>
      </c>
      <c r="F12" s="141" cm="1">
        <f t="array" ref="F12">(_xlfn.XLOOKUP($A12&amp;$Q$3&amp;$R$3,Data[Index]&amp;Data[Valid Test, Can be used for conformity (Y/N)]&amp;Data[Cycle],Data[CO/km (mg)])-F$2)/F$5</f>
        <v>-1.011521215031048</v>
      </c>
      <c r="G12" s="141" cm="1">
        <f t="array" ref="G12">(_xlfn.XLOOKUP($A12&amp;$Q$3,Data[Index]&amp;Data[Valid Test, Can be used for conformity (Y/N)],Data[CO2/km (g)])-G$2)/G$5</f>
        <v>-0.73335518744792616</v>
      </c>
      <c r="H12" s="141" cm="1">
        <f t="array" ref="H12">(_xlfn.XLOOKUP($A12&amp;$Q$3,Data[Index]&amp;Data[Valid Test, Can be used for conformity (Y/N)],Data[THC/km (mg)])-H$2)/H$5</f>
        <v>-0.92217778586371302</v>
      </c>
      <c r="I12" s="141" cm="1">
        <f t="array" ref="I12">(_xlfn.XLOOKUP($A12&amp;$Q$3,Data[Index]&amp;Data[Valid Test, Can be used for conformity (Y/N)],Data[NOx/km (mg)])-I$2)/I$5</f>
        <v>0.3293539736683736</v>
      </c>
      <c r="J12" s="141" cm="1">
        <f t="array" ref="J12">(_xlfn.XLOOKUP($A12&amp;$Q$3,Data[Index]&amp;Data[Valid Test, Can be used for conformity (Y/N)],Data[THC + NOx/km (mg)])-J$2)/J$5</f>
        <v>-0.25814283523591475</v>
      </c>
      <c r="K12" s="141" cm="1">
        <f t="array" ref="K12">(_xlfn.XLOOKUP($A12&amp;$Q$3,Data[Index]&amp;Data[Valid Test, Can be used for conformity (Y/N)],Data[PN/km ('#)])-K$2)/K$5</f>
        <v>-0.91796951387915637</v>
      </c>
      <c r="L12" s="141" cm="1">
        <f t="array" ref="L12">(_xlfn.XLOOKUP($A12&amp;$Q$3,Data[Index]&amp;Data[Valid Test, Can be used for conformity (Y/N)],Data[PM/km (mg)])-L$2)/L$5</f>
        <v>3.447218979573627</v>
      </c>
      <c r="M12" s="140" cm="1">
        <f t="array" ref="M12">(_xlfn.XLOOKUP($A12&amp;$Q$3,Data[Index]&amp;Data[Valid Test, Can be used for conformity (Y/N)],Data[CH4 (mg/km)])-M$2)/M$5</f>
        <v>-0.99810819374746973</v>
      </c>
      <c r="N12" s="140" cm="1">
        <f t="array" ref="N12">(_xlfn.XLOOKUP($A12&amp;$Q$3,Data[Index]&amp;Data[Valid Test, Can be used for conformity (Y/N)],Data[N20 (mg/km)])-N$2)/N$5</f>
        <v>-1.0019752022808985</v>
      </c>
      <c r="O12" s="141" cm="1">
        <f t="array" ref="O12">(_xlfn.XLOOKUP($A12&amp;$Q$3,Data[Index]&amp;Data[Valid Test, Can be used for conformity (Y/N)],Data[l/100km])-O$2)/O$5</f>
        <v>-0.4877551533370536</v>
      </c>
      <c r="P12" s="138">
        <f>_xlfn.XLOOKUP($A12,Data[Index],Data[Comments])</f>
        <v>0</v>
      </c>
    </row>
    <row r="13" spans="1:22" x14ac:dyDescent="0.2">
      <c r="A13" s="128">
        <v>5</v>
      </c>
      <c r="B13" s="128"/>
      <c r="C13" s="129" t="str" cm="1">
        <f t="array" ref="C13">_xlfn.XLOOKUP($A13&amp;$Q$3&amp;$R$3,Data[Index]&amp;Data[Valid Test, Can be used for conformity (Y/N)]&amp;Data[Cycle],Data[Test Name])</f>
        <v>CORR BT70 BHV  005  10/12/2020 05:41:48</v>
      </c>
      <c r="D13" s="167" cm="1">
        <f t="array" ref="D13">_xlfn.XLOOKUP($A13&amp;$Q$3&amp;$R$3,Data[Index]&amp;Data[Valid Test, Can be used for conformity (Y/N)]&amp;Data[Cycle],Data[Mileage (Miles)])</f>
        <v>1849</v>
      </c>
      <c r="E13" s="130" cm="1">
        <f t="array" ref="E13">_xlfn.XLOOKUP($A13&amp;$Q$3&amp;$R$3,Data[Index]&amp;Data[Valid Test, Can be used for conformity (Y/N)]&amp;Data[Cycle],Data[Date])</f>
        <v>44175.237951388888</v>
      </c>
      <c r="F13" s="141" cm="1">
        <f t="array" ref="F13">(_xlfn.XLOOKUP($A13&amp;$Q$3&amp;$R$3,Data[Index]&amp;Data[Valid Test, Can be used for conformity (Y/N)]&amp;Data[Cycle],Data[CO/km (mg)])-F$2)/F$5</f>
        <v>-1.5361302508298218</v>
      </c>
      <c r="G13" s="141" cm="1">
        <f t="array" ref="G13">(_xlfn.XLOOKUP($A13&amp;$Q$3,Data[Index]&amp;Data[Valid Test, Can be used for conformity (Y/N)],Data[CO2/km (g)])-G$2)/G$5</f>
        <v>-1.1336641028124033</v>
      </c>
      <c r="H13" s="141" cm="1">
        <f t="array" ref="H13">(_xlfn.XLOOKUP($A13&amp;$Q$3,Data[Index]&amp;Data[Valid Test, Can be used for conformity (Y/N)],Data[THC/km (mg)])-H$2)/H$5</f>
        <v>6.9752881039431523E-3</v>
      </c>
      <c r="I13" s="141" cm="1">
        <f t="array" ref="I13">(_xlfn.XLOOKUP($A13&amp;$Q$3,Data[Index]&amp;Data[Valid Test, Can be used for conformity (Y/N)],Data[NOx/km (mg)])-I$2)/I$5</f>
        <v>0.15119456839648832</v>
      </c>
      <c r="J13" s="141" cm="1">
        <f t="array" ref="J13">(_xlfn.XLOOKUP($A13&amp;$Q$3,Data[Index]&amp;Data[Valid Test, Can be used for conformity (Y/N)],Data[THC + NOx/km (mg)])-J$2)/J$5</f>
        <v>0.13079016673659324</v>
      </c>
      <c r="K13" s="141" cm="1">
        <f t="array" ref="K13">(_xlfn.XLOOKUP($A13&amp;$Q$3,Data[Index]&amp;Data[Valid Test, Can be used for conformity (Y/N)],Data[PN/km ('#)])-K$2)/K$5</f>
        <v>-0.9033968245288867</v>
      </c>
      <c r="L13" s="141" cm="1">
        <f t="array" ref="L13">(_xlfn.XLOOKUP($A13&amp;$Q$3,Data[Index]&amp;Data[Valid Test, Can be used for conformity (Y/N)],Data[PM/km (mg)])-L$2)/L$5</f>
        <v>1.5733584688994997</v>
      </c>
      <c r="M13" s="140" cm="1">
        <f t="array" ref="M13">(_xlfn.XLOOKUP($A13&amp;$Q$3,Data[Index]&amp;Data[Valid Test, Can be used for conformity (Y/N)],Data[CH4 (mg/km)])-M$2)/M$5</f>
        <v>-0.74292251323834291</v>
      </c>
      <c r="N13" s="140" cm="1">
        <f t="array" ref="N13">(_xlfn.XLOOKUP($A13&amp;$Q$3,Data[Index]&amp;Data[Valid Test, Can be used for conformity (Y/N)],Data[N20 (mg/km)])-N$2)/N$5</f>
        <v>-1.1267789338395926</v>
      </c>
      <c r="O13" s="141" cm="1">
        <f t="array" ref="O13">(_xlfn.XLOOKUP($A13&amp;$Q$3,Data[Index]&amp;Data[Valid Test, Can be used for conformity (Y/N)],Data[l/100km])-O$2)/O$5</f>
        <v>-0.88645369993959777</v>
      </c>
      <c r="P13" s="138">
        <f>_xlfn.XLOOKUP($A13,Data[Index],Data[Comments])</f>
        <v>0</v>
      </c>
    </row>
    <row r="14" spans="1:22" x14ac:dyDescent="0.2">
      <c r="A14" s="128">
        <v>6</v>
      </c>
      <c r="B14" s="128"/>
      <c r="C14" s="129" t="str" cm="1">
        <f t="array" ref="C14">_xlfn.XLOOKUP($A14&amp;$Q$3&amp;$R$3,Data[Index]&amp;Data[Valid Test, Can be used for conformity (Y/N)]&amp;Data[Cycle],Data[Test Name])</f>
        <v>CORR BT70 BHV  006  11/12/2020 18:31:54</v>
      </c>
      <c r="D14" s="167" cm="1">
        <f t="array" ref="D14">_xlfn.XLOOKUP($A14&amp;$Q$3&amp;$R$3,Data[Index]&amp;Data[Valid Test, Can be used for conformity (Y/N)]&amp;Data[Cycle],Data[Mileage (Miles)])</f>
        <v>1857</v>
      </c>
      <c r="E14" s="130" cm="1">
        <f t="array" ref="E14">_xlfn.XLOOKUP($A14&amp;$Q$3&amp;$R$3,Data[Index]&amp;Data[Valid Test, Can be used for conformity (Y/N)]&amp;Data[Cycle],Data[Date])</f>
        <v>44176.772766203707</v>
      </c>
      <c r="F14" s="141" cm="1">
        <f t="array" ref="F14">(_xlfn.XLOOKUP($A14&amp;$Q$3&amp;$R$3,Data[Index]&amp;Data[Valid Test, Can be used for conformity (Y/N)]&amp;Data[Cycle],Data[CO/km (mg)])-F$2)/F$5</f>
        <v>-0.32301230881379933</v>
      </c>
      <c r="G14" s="141" cm="1">
        <f t="array" ref="G14">(_xlfn.XLOOKUP($A14&amp;$Q$3,Data[Index]&amp;Data[Valid Test, Can be used for conformity (Y/N)],Data[CO2/km (g)])-G$2)/G$5</f>
        <v>-1.1546783845989064</v>
      </c>
      <c r="H14" s="141" cm="1">
        <f t="array" ref="H14">(_xlfn.XLOOKUP($A14&amp;$Q$3,Data[Index]&amp;Data[Valid Test, Can be used for conformity (Y/N)],Data[THC/km (mg)])-H$2)/H$5</f>
        <v>0.31396121978104657</v>
      </c>
      <c r="I14" s="141" cm="1">
        <f t="array" ref="I14">(_xlfn.XLOOKUP($A14&amp;$Q$3,Data[Index]&amp;Data[Valid Test, Can be used for conformity (Y/N)],Data[NOx/km (mg)])-I$2)/I$5</f>
        <v>1.7864668896092497</v>
      </c>
      <c r="J14" s="141" cm="1">
        <f t="array" ref="J14">(_xlfn.XLOOKUP($A14&amp;$Q$3,Data[Index]&amp;Data[Valid Test, Can be used for conformity (Y/N)],Data[THC + NOx/km (mg)])-J$2)/J$5</f>
        <v>1.6795152909293452</v>
      </c>
      <c r="K14" s="141" cm="1">
        <f t="array" ref="K14">(_xlfn.XLOOKUP($A14&amp;$Q$3,Data[Index]&amp;Data[Valid Test, Can be used for conformity (Y/N)],Data[PN/km ('#)])-K$2)/K$5</f>
        <v>-0.46766316667683638</v>
      </c>
      <c r="L14" s="141" cm="1">
        <f t="array" ref="L14">(_xlfn.XLOOKUP($A14&amp;$Q$3,Data[Index]&amp;Data[Valid Test, Can be used for conformity (Y/N)],Data[PM/km (mg)])-L$2)/L$5</f>
        <v>2.7686501132337771</v>
      </c>
      <c r="M14" s="140" cm="1">
        <f t="array" ref="M14">(_xlfn.XLOOKUP($A14&amp;$Q$3,Data[Index]&amp;Data[Valid Test, Can be used for conformity (Y/N)],Data[CH4 (mg/km)])-M$2)/M$5</f>
        <v>-1.6714036212184966</v>
      </c>
      <c r="N14" s="140" cm="1">
        <f t="array" ref="N14">(_xlfn.XLOOKUP($A14&amp;$Q$3,Data[Index]&amp;Data[Valid Test, Can be used for conformity (Y/N)],Data[N20 (mg/km)])-N$2)/N$5</f>
        <v>-1.0986411557625262</v>
      </c>
      <c r="O14" s="141" cm="1">
        <f t="array" ref="O14">(_xlfn.XLOOKUP($A14&amp;$Q$3,Data[Index]&amp;Data[Valid Test, Can be used for conformity (Y/N)],Data[l/100km])-O$2)/O$5</f>
        <v>-0.89370127969589674</v>
      </c>
      <c r="P14" s="138">
        <f>_xlfn.XLOOKUP($A14,Data[Index],Data[Comments])</f>
        <v>0</v>
      </c>
    </row>
    <row r="15" spans="1:22" x14ac:dyDescent="0.2">
      <c r="A15" s="128">
        <v>8</v>
      </c>
      <c r="B15" s="128"/>
      <c r="C15" s="129" t="str" cm="1">
        <f t="array" ref="C15">_xlfn.XLOOKUP($A15&amp;$Q$3&amp;$R$3,Data[Index]&amp;Data[Valid Test, Can be used for conformity (Y/N)]&amp;Data[Cycle],Data[Test Name])</f>
        <v>CORR BT70 BHV  008  14/12/2020 22:53:04</v>
      </c>
      <c r="D15" s="167" cm="1">
        <f t="array" ref="D15">_xlfn.XLOOKUP($A15&amp;$Q$3&amp;$R$3,Data[Index]&amp;Data[Valid Test, Can be used for conformity (Y/N)]&amp;Data[Cycle],Data[Mileage (Miles)])</f>
        <v>1906</v>
      </c>
      <c r="E15" s="130" cm="1">
        <f t="array" ref="E15">_xlfn.XLOOKUP($A15&amp;$Q$3&amp;$R$3,Data[Index]&amp;Data[Valid Test, Can be used for conformity (Y/N)]&amp;Data[Cycle],Data[Date])</f>
        <v>44179.95412037037</v>
      </c>
      <c r="F15" s="141" cm="1">
        <f t="array" ref="F15">(_xlfn.XLOOKUP($A15&amp;$Q$3&amp;$R$3,Data[Index]&amp;Data[Valid Test, Can be used for conformity (Y/N)]&amp;Data[Cycle],Data[CO/km (mg)])-F$2)/F$5</f>
        <v>-1.1520638425820489</v>
      </c>
      <c r="G15" s="141" cm="1">
        <f t="array" ref="G15">(_xlfn.XLOOKUP($A15&amp;$Q$3,Data[Index]&amp;Data[Valid Test, Can be used for conformity (Y/N)],Data[CO2/km (g)])-G$2)/G$5</f>
        <v>0.4467047075368667</v>
      </c>
      <c r="H15" s="141" cm="1">
        <f t="array" ref="H15">(_xlfn.XLOOKUP($A15&amp;$Q$3,Data[Index]&amp;Data[Valid Test, Can be used for conformity (Y/N)],Data[THC/km (mg)])-H$2)/H$5</f>
        <v>-1.0110095761603375</v>
      </c>
      <c r="I15" s="141" cm="1">
        <f t="array" ref="I15">(_xlfn.XLOOKUP($A15&amp;$Q$3,Data[Index]&amp;Data[Valid Test, Can be used for conformity (Y/N)],Data[NOx/km (mg)])-I$2)/I$5</f>
        <v>2.886585509574576</v>
      </c>
      <c r="J15" s="141" cm="1">
        <f t="array" ref="J15">(_xlfn.XLOOKUP($A15&amp;$Q$3,Data[Index]&amp;Data[Valid Test, Can be used for conformity (Y/N)],Data[THC + NOx/km (mg)])-J$2)/J$5</f>
        <v>1.8341680000274894</v>
      </c>
      <c r="K15" s="141" cm="1">
        <f t="array" ref="K15">(_xlfn.XLOOKUP($A15&amp;$Q$3,Data[Index]&amp;Data[Valid Test, Can be used for conformity (Y/N)],Data[PN/km ('#)])-K$2)/K$5</f>
        <v>-0.32325994155817894</v>
      </c>
      <c r="L15" s="141" cm="1">
        <f t="array" ref="L15">(_xlfn.XLOOKUP($A15&amp;$Q$3,Data[Index]&amp;Data[Valid Test, Can be used for conformity (Y/N)],Data[PM/km (mg)])-L$2)/L$5</f>
        <v>0.89907726811096145</v>
      </c>
      <c r="M15" s="140" cm="1">
        <f t="array" ref="M15">(_xlfn.XLOOKUP($A15&amp;$Q$3,Data[Index]&amp;Data[Valid Test, Can be used for conformity (Y/N)],Data[CH4 (mg/km)])-M$2)/M$5</f>
        <v>-1.416121689818858</v>
      </c>
      <c r="N15" s="140" cm="1">
        <f t="array" ref="N15">(_xlfn.XLOOKUP($A15&amp;$Q$3,Data[Index]&amp;Data[Valid Test, Can be used for conformity (Y/N)],Data[N20 (mg/km)])-N$2)/N$5</f>
        <v>-0.40019660682122532</v>
      </c>
      <c r="O15" s="141" cm="1">
        <f t="array" ref="O15">(_xlfn.XLOOKUP($A15&amp;$Q$3,Data[Index]&amp;Data[Valid Test, Can be used for conformity (Y/N)],Data[l/100km])-O$2)/O$5</f>
        <v>0.67238101521349902</v>
      </c>
      <c r="P15" s="138">
        <f>_xlfn.XLOOKUP($A15,Data[Index],Data[Comments])</f>
        <v>0</v>
      </c>
    </row>
    <row r="16" spans="1:22" x14ac:dyDescent="0.2">
      <c r="A16" s="128">
        <v>9</v>
      </c>
      <c r="B16" s="128"/>
      <c r="C16" s="129" t="e" cm="1">
        <f t="array" ref="C16">_xlfn.XLOOKUP($A16&amp;$Q$3&amp;$R$3,Data[Index]&amp;Data[Valid Test, Can be used for conformity (Y/N)]&amp;Data[Cycle],Data[Test Name])</f>
        <v>#N/A</v>
      </c>
      <c r="D16" s="167" t="e" cm="1">
        <f t="array" ref="D16">_xlfn.XLOOKUP($A16&amp;$Q$3&amp;$R$3,Data[Index]&amp;Data[Valid Test, Can be used for conformity (Y/N)]&amp;Data[Cycle],Data[Mileage (Miles)])</f>
        <v>#N/A</v>
      </c>
      <c r="E16" s="130" t="e" cm="1">
        <f t="array" ref="E16">_xlfn.XLOOKUP($A16&amp;$Q$3&amp;$R$3,Data[Index]&amp;Data[Valid Test, Can be used for conformity (Y/N)]&amp;Data[Cycle],Data[Date])</f>
        <v>#N/A</v>
      </c>
      <c r="F16" s="141" t="e" cm="1">
        <f t="array" ref="F16">(_xlfn.XLOOKUP($A16&amp;$Q$3&amp;$R$3,Data[Index]&amp;Data[Valid Test, Can be used for conformity (Y/N)]&amp;Data[Cycle],Data[CO/km (mg)])-F$2)/F$5</f>
        <v>#N/A</v>
      </c>
      <c r="G16" s="141" t="e" cm="1">
        <f t="array" ref="G16">(_xlfn.XLOOKUP($A16&amp;$Q$3,Data[Index]&amp;Data[Valid Test, Can be used for conformity (Y/N)],Data[CO2/km (g)])-G$2)/G$5</f>
        <v>#N/A</v>
      </c>
      <c r="H16" s="141" t="e" cm="1">
        <f t="array" ref="H16">(_xlfn.XLOOKUP($A16&amp;$Q$3,Data[Index]&amp;Data[Valid Test, Can be used for conformity (Y/N)],Data[THC/km (mg)])-H$2)/H$5</f>
        <v>#N/A</v>
      </c>
      <c r="I16" s="141" t="e" cm="1">
        <f t="array" ref="I16">(_xlfn.XLOOKUP($A16&amp;$Q$3,Data[Index]&amp;Data[Valid Test, Can be used for conformity (Y/N)],Data[NOx/km (mg)])-I$2)/I$5</f>
        <v>#N/A</v>
      </c>
      <c r="J16" s="141" t="e" cm="1">
        <f t="array" ref="J16">(_xlfn.XLOOKUP($A16&amp;$Q$3,Data[Index]&amp;Data[Valid Test, Can be used for conformity (Y/N)],Data[THC + NOx/km (mg)])-J$2)/J$5</f>
        <v>#N/A</v>
      </c>
      <c r="K16" s="141" t="e" cm="1">
        <f t="array" ref="K16">(_xlfn.XLOOKUP($A16&amp;$Q$3,Data[Index]&amp;Data[Valid Test, Can be used for conformity (Y/N)],Data[PN/km ('#)])-K$2)/K$5</f>
        <v>#N/A</v>
      </c>
      <c r="L16" s="141" t="e" cm="1">
        <f t="array" ref="L16">(_xlfn.XLOOKUP($A16&amp;$Q$3,Data[Index]&amp;Data[Valid Test, Can be used for conformity (Y/N)],Data[PM/km (mg)])-L$2)/L$5</f>
        <v>#N/A</v>
      </c>
      <c r="M16" s="140" t="e" cm="1">
        <f t="array" ref="M16">(_xlfn.XLOOKUP($A16&amp;$Q$3,Data[Index]&amp;Data[Valid Test, Can be used for conformity (Y/N)],Data[CH4 (mg/km)])-M$2)/M$5</f>
        <v>#N/A</v>
      </c>
      <c r="N16" s="140" t="e" cm="1">
        <f t="array" ref="N16">(_xlfn.XLOOKUP($A16&amp;$Q$3,Data[Index]&amp;Data[Valid Test, Can be used for conformity (Y/N)],Data[N20 (mg/km)])-N$2)/N$5</f>
        <v>#N/A</v>
      </c>
      <c r="O16" s="141" t="e" cm="1">
        <f t="array" ref="O16">(_xlfn.XLOOKUP($A16&amp;$Q$3,Data[Index]&amp;Data[Valid Test, Can be used for conformity (Y/N)],Data[l/100km])-O$2)/O$5</f>
        <v>#N/A</v>
      </c>
      <c r="P16" s="138" t="str">
        <f>_xlfn.XLOOKUP($A16,Data[Index],Data[Comments])</f>
        <v>Pm Cabinet issue</v>
      </c>
    </row>
    <row r="17" spans="1:16" x14ac:dyDescent="0.2">
      <c r="A17" s="128">
        <v>9</v>
      </c>
      <c r="B17" s="128"/>
      <c r="C17" s="129" t="e" cm="1">
        <f t="array" ref="C17">_xlfn.XLOOKUP($A17&amp;$Q$3&amp;$R$3,Data[Index]&amp;Data[Valid Test, Can be used for conformity (Y/N)]&amp;Data[Cycle],Data[Test Name])</f>
        <v>#N/A</v>
      </c>
      <c r="D17" s="167" t="e" cm="1">
        <f t="array" ref="D17">_xlfn.XLOOKUP($A17&amp;$Q$3&amp;$R$3,Data[Index]&amp;Data[Valid Test, Can be used for conformity (Y/N)]&amp;Data[Cycle],Data[Mileage (Miles)])</f>
        <v>#N/A</v>
      </c>
      <c r="E17" s="130" t="e" cm="1">
        <f t="array" ref="E17">_xlfn.XLOOKUP($A17&amp;$Q$3&amp;$R$3,Data[Index]&amp;Data[Valid Test, Can be used for conformity (Y/N)]&amp;Data[Cycle],Data[Date])</f>
        <v>#N/A</v>
      </c>
      <c r="F17" s="141" t="e" cm="1">
        <f t="array" ref="F17">(_xlfn.XLOOKUP($A17&amp;$Q$3&amp;$R$3,Data[Index]&amp;Data[Valid Test, Can be used for conformity (Y/N)]&amp;Data[Cycle],Data[CO/km (mg)])-F$2)/F$5</f>
        <v>#N/A</v>
      </c>
      <c r="G17" s="141" t="e" cm="1">
        <f t="array" ref="G17">(_xlfn.XLOOKUP($A17&amp;$Q$3,Data[Index]&amp;Data[Valid Test, Can be used for conformity (Y/N)],Data[CO2/km (g)])-G$2)/G$5</f>
        <v>#N/A</v>
      </c>
      <c r="H17" s="141" t="e" cm="1">
        <f t="array" ref="H17">(_xlfn.XLOOKUP($A17&amp;$Q$3,Data[Index]&amp;Data[Valid Test, Can be used for conformity (Y/N)],Data[THC/km (mg)])-H$2)/H$5</f>
        <v>#N/A</v>
      </c>
      <c r="I17" s="141" t="e" cm="1">
        <f t="array" ref="I17">(_xlfn.XLOOKUP($A17&amp;$Q$3,Data[Index]&amp;Data[Valid Test, Can be used for conformity (Y/N)],Data[NOx/km (mg)])-I$2)/I$5</f>
        <v>#N/A</v>
      </c>
      <c r="J17" s="141" t="e" cm="1">
        <f t="array" ref="J17">(_xlfn.XLOOKUP($A17&amp;$Q$3,Data[Index]&amp;Data[Valid Test, Can be used for conformity (Y/N)],Data[THC + NOx/km (mg)])-J$2)/J$5</f>
        <v>#N/A</v>
      </c>
      <c r="K17" s="141" t="e" cm="1">
        <f t="array" ref="K17">(_xlfn.XLOOKUP($A17&amp;$Q$3,Data[Index]&amp;Data[Valid Test, Can be used for conformity (Y/N)],Data[PN/km ('#)])-K$2)/K$5</f>
        <v>#N/A</v>
      </c>
      <c r="L17" s="141" t="e" cm="1">
        <f t="array" ref="L17">(_xlfn.XLOOKUP($A17&amp;$Q$3,Data[Index]&amp;Data[Valid Test, Can be used for conformity (Y/N)],Data[PM/km (mg)])-L$2)/L$5</f>
        <v>#N/A</v>
      </c>
      <c r="M17" s="140" t="e" cm="1">
        <f t="array" ref="M17">(_xlfn.XLOOKUP($A17&amp;$Q$3,Data[Index]&amp;Data[Valid Test, Can be used for conformity (Y/N)],Data[CH4 (mg/km)])-M$2)/M$5</f>
        <v>#N/A</v>
      </c>
      <c r="N17" s="140" t="e" cm="1">
        <f t="array" ref="N17">(_xlfn.XLOOKUP($A17&amp;$Q$3,Data[Index]&amp;Data[Valid Test, Can be used for conformity (Y/N)],Data[N20 (mg/km)])-N$2)/N$5</f>
        <v>#N/A</v>
      </c>
      <c r="O17" s="141" t="e" cm="1">
        <f t="array" ref="O17">(_xlfn.XLOOKUP($A17&amp;$Q$3,Data[Index]&amp;Data[Valid Test, Can be used for conformity (Y/N)],Data[l/100km])-O$2)/O$5</f>
        <v>#N/A</v>
      </c>
      <c r="P17" s="138" t="str">
        <f>_xlfn.XLOOKUP($A17,Data[Index],Data[Comments])</f>
        <v>Pm Cabinet issue</v>
      </c>
    </row>
    <row r="18" spans="1:16" x14ac:dyDescent="0.2">
      <c r="A18" s="128">
        <v>10</v>
      </c>
      <c r="B18" s="128"/>
      <c r="C18" s="129" t="str" cm="1">
        <f t="array" ref="C18">_xlfn.XLOOKUP($A18&amp;$Q$3&amp;$R$3,Data[Index]&amp;Data[Valid Test, Can be used for conformity (Y/N)]&amp;Data[Cycle],Data[Test Name])</f>
        <v>CORR BT70 BHV  010  16/12/2020 21:49:17</v>
      </c>
      <c r="D18" s="167" cm="1">
        <f t="array" ref="D18">_xlfn.XLOOKUP($A18&amp;$Q$3&amp;$R$3,Data[Index]&amp;Data[Valid Test, Can be used for conformity (Y/N)]&amp;Data[Cycle],Data[Mileage (Miles)])</f>
        <v>1940</v>
      </c>
      <c r="E18" s="130" cm="1">
        <f t="array" ref="E18">_xlfn.XLOOKUP($A18&amp;$Q$3&amp;$R$3,Data[Index]&amp;Data[Valid Test, Can be used for conformity (Y/N)]&amp;Data[Cycle],Data[Date])</f>
        <v>44181.909791666665</v>
      </c>
      <c r="F18" s="141" cm="1">
        <f t="array" ref="F18">(_xlfn.XLOOKUP($A18&amp;$Q$3&amp;$R$3,Data[Index]&amp;Data[Valid Test, Can be used for conformity (Y/N)]&amp;Data[Cycle],Data[CO/km (mg)])-F$2)/F$5</f>
        <v>0.11006213408743348</v>
      </c>
      <c r="G18" s="141" cm="1">
        <f t="array" ref="G18">(_xlfn.XLOOKUP($A18&amp;$Q$3,Data[Index]&amp;Data[Valid Test, Can be used for conformity (Y/N)],Data[CO2/km (g)])-G$2)/G$5</f>
        <v>1.3945788446382324E-2</v>
      </c>
      <c r="H18" s="141" cm="1">
        <f t="array" ref="H18">(_xlfn.XLOOKUP($A18&amp;$Q$3,Data[Index]&amp;Data[Valid Test, Can be used for conformity (Y/N)],Data[THC/km (mg)])-H$2)/H$5</f>
        <v>0.90275431747396073</v>
      </c>
      <c r="I18" s="141" cm="1">
        <f t="array" ref="I18">(_xlfn.XLOOKUP($A18&amp;$Q$3,Data[Index]&amp;Data[Valid Test, Can be used for conformity (Y/N)],Data[NOx/km (mg)])-I$2)/I$5</f>
        <v>2.885712976309025</v>
      </c>
      <c r="J18" s="141" cm="1">
        <f t="array" ref="J18">(_xlfn.XLOOKUP($A18&amp;$Q$3,Data[Index]&amp;Data[Valid Test, Can be used for conformity (Y/N)],Data[THC + NOx/km (mg)])-J$2)/J$5</f>
        <v>2.94213950096781</v>
      </c>
      <c r="K18" s="141" cm="1">
        <f t="array" ref="K18">(_xlfn.XLOOKUP($A18&amp;$Q$3,Data[Index]&amp;Data[Valid Test, Can be used for conformity (Y/N)],Data[PN/km ('#)])-K$2)/K$5</f>
        <v>-0.37354106702296414</v>
      </c>
      <c r="L18" s="141" cm="1">
        <f t="array" ref="L18">(_xlfn.XLOOKUP($A18&amp;$Q$3,Data[Index]&amp;Data[Valid Test, Can be used for conformity (Y/N)],Data[PM/km (mg)])-L$2)/L$5</f>
        <v>0.11196536638175342</v>
      </c>
      <c r="M18" s="140" cm="1">
        <f t="array" ref="M18">(_xlfn.XLOOKUP($A18&amp;$Q$3,Data[Index]&amp;Data[Valid Test, Can be used for conformity (Y/N)],Data[CH4 (mg/km)])-M$2)/M$5</f>
        <v>-1.2487472289779855</v>
      </c>
      <c r="N18" s="140" cm="1">
        <f t="array" ref="N18">(_xlfn.XLOOKUP($A18&amp;$Q$3,Data[Index]&amp;Data[Valid Test, Can be used for conformity (Y/N)],Data[N20 (mg/km)])-N$2)/N$5</f>
        <v>-0.84663887664612902</v>
      </c>
      <c r="O18" s="141" cm="1">
        <f t="array" ref="O18">(_xlfn.XLOOKUP($A18&amp;$Q$3,Data[Index]&amp;Data[Valid Test, Can be used for conformity (Y/N)],Data[l/100km])-O$2)/O$5</f>
        <v>0.26214014795647367</v>
      </c>
      <c r="P18" s="138">
        <f>_xlfn.XLOOKUP($A18,Data[Index],Data[Comments])</f>
        <v>0</v>
      </c>
    </row>
    <row r="19" spans="1:16" x14ac:dyDescent="0.2">
      <c r="A19" s="128">
        <v>11</v>
      </c>
      <c r="B19" s="128"/>
      <c r="C19" s="129" t="str" cm="1">
        <f t="array" ref="C19">_xlfn.XLOOKUP($A19&amp;$Q$3&amp;$R$3,Data[Index]&amp;Data[Valid Test, Can be used for conformity (Y/N)]&amp;Data[Cycle],Data[Test Name])</f>
        <v>CORR BT70 BHV  011  18/12/2020 00:32:38</v>
      </c>
      <c r="D19" s="167" cm="1">
        <f t="array" ref="D19">_xlfn.XLOOKUP($A19&amp;$Q$3&amp;$R$3,Data[Index]&amp;Data[Valid Test, Can be used for conformity (Y/N)]&amp;Data[Cycle],Data[Mileage (Miles)])</f>
        <v>1957</v>
      </c>
      <c r="E19" s="130" cm="1">
        <f t="array" ref="E19">_xlfn.XLOOKUP($A19&amp;$Q$3&amp;$R$3,Data[Index]&amp;Data[Valid Test, Can be used for conformity (Y/N)]&amp;Data[Cycle],Data[Date])</f>
        <v>44183.023263888892</v>
      </c>
      <c r="F19" s="141" cm="1">
        <f t="array" ref="F19">(_xlfn.XLOOKUP($A19&amp;$Q$3&amp;$R$3,Data[Index]&amp;Data[Valid Test, Can be used for conformity (Y/N)]&amp;Data[Cycle],Data[CO/km (mg)])-F$2)/F$5</f>
        <v>-0.94166646618291017</v>
      </c>
      <c r="G19" s="141" cm="1">
        <f t="array" ref="G19">(_xlfn.XLOOKUP($A19&amp;$Q$3,Data[Index]&amp;Data[Valid Test, Can be used for conformity (Y/N)],Data[CO2/km (g)])-G$2)/G$5</f>
        <v>0.2729098354350496</v>
      </c>
      <c r="H19" s="141" cm="1">
        <f t="array" ref="H19">(_xlfn.XLOOKUP($A19&amp;$Q$3,Data[Index]&amp;Data[Valid Test, Can be used for conformity (Y/N)],Data[THC/km (mg)])-H$2)/H$5</f>
        <v>0.16225296700252775</v>
      </c>
      <c r="I19" s="141" cm="1">
        <f t="array" ref="I19">(_xlfn.XLOOKUP($A19&amp;$Q$3,Data[Index]&amp;Data[Valid Test, Can be used for conformity (Y/N)],Data[NOx/km (mg)])-I$2)/I$5</f>
        <v>-0.26480526379879726</v>
      </c>
      <c r="J19" s="141" cm="1">
        <f t="array" ref="J19">(_xlfn.XLOOKUP($A19&amp;$Q$3,Data[Index]&amp;Data[Valid Test, Can be used for conformity (Y/N)],Data[THC + NOx/km (mg)])-J$2)/J$5</f>
        <v>-0.12799289265865024</v>
      </c>
      <c r="K19" s="141" cm="1">
        <f t="array" ref="K19">(_xlfn.XLOOKUP($A19&amp;$Q$3,Data[Index]&amp;Data[Valid Test, Can be used for conformity (Y/N)],Data[PN/km ('#)])-K$2)/K$5</f>
        <v>-0.45102685977761453</v>
      </c>
      <c r="L19" s="141" cm="1">
        <f t="array" ref="L19">(_xlfn.XLOOKUP($A19&amp;$Q$3,Data[Index]&amp;Data[Valid Test, Can be used for conformity (Y/N)],Data[PM/km (mg)])-L$2)/L$5</f>
        <v>1.3078274720045369</v>
      </c>
      <c r="M19" s="140" cm="1">
        <f t="array" ref="M19">(_xlfn.XLOOKUP($A19&amp;$Q$3,Data[Index]&amp;Data[Valid Test, Can be used for conformity (Y/N)],Data[CH4 (mg/km)])-M$2)/M$5</f>
        <v>-1.6024679769971595</v>
      </c>
      <c r="N19" s="140" cm="1">
        <f t="array" ref="N19">(_xlfn.XLOOKUP($A19&amp;$Q$3,Data[Index]&amp;Data[Valid Test, Can be used for conformity (Y/N)],Data[N20 (mg/km)])-N$2)/N$5</f>
        <v>-0.92253763812816769</v>
      </c>
      <c r="O19" s="141" cm="1">
        <f t="array" ref="O19">(_xlfn.XLOOKUP($A19&amp;$Q$3,Data[Index]&amp;Data[Valid Test, Can be used for conformity (Y/N)],Data[l/100km])-O$2)/O$5</f>
        <v>0.50489256758726675</v>
      </c>
      <c r="P19" s="138">
        <f>_xlfn.XLOOKUP($A19,Data[Index],Data[Comments])</f>
        <v>0</v>
      </c>
    </row>
    <row r="20" spans="1:16" ht="28.5" x14ac:dyDescent="0.2">
      <c r="A20" s="128">
        <v>13</v>
      </c>
      <c r="B20" s="128"/>
      <c r="C20" s="129" t="e" cm="1">
        <f t="array" ref="C20">_xlfn.XLOOKUP($A20&amp;$Q$3&amp;$R$3,Data[Index]&amp;Data[Valid Test, Can be used for conformity (Y/N)]&amp;Data[Cycle],Data[Test Name])</f>
        <v>#N/A</v>
      </c>
      <c r="D20" s="167" t="e" cm="1">
        <f t="array" ref="D20">_xlfn.XLOOKUP($A20&amp;$Q$3&amp;$R$3,Data[Index]&amp;Data[Valid Test, Can be used for conformity (Y/N)]&amp;Data[Cycle],Data[Mileage (Miles)])</f>
        <v>#N/A</v>
      </c>
      <c r="E20" s="130" t="e" cm="1">
        <f t="array" ref="E20">_xlfn.XLOOKUP($A20&amp;$Q$3&amp;$R$3,Data[Index]&amp;Data[Valid Test, Can be used for conformity (Y/N)]&amp;Data[Cycle],Data[Date])</f>
        <v>#N/A</v>
      </c>
      <c r="F20" s="141" t="e" cm="1">
        <f t="array" ref="F20">(_xlfn.XLOOKUP($A20&amp;$Q$3&amp;$R$3,Data[Index]&amp;Data[Valid Test, Can be used for conformity (Y/N)]&amp;Data[Cycle],Data[CO/km (mg)])-F$2)/F$5</f>
        <v>#N/A</v>
      </c>
      <c r="G20" s="141" t="e" cm="1">
        <f t="array" ref="G20">(_xlfn.XLOOKUP($A20&amp;$Q$3,Data[Index]&amp;Data[Valid Test, Can be used for conformity (Y/N)],Data[CO2/km (g)])-G$2)/G$5</f>
        <v>#N/A</v>
      </c>
      <c r="H20" s="141" t="e" cm="1">
        <f t="array" ref="H20">(_xlfn.XLOOKUP($A20&amp;$Q$3,Data[Index]&amp;Data[Valid Test, Can be used for conformity (Y/N)],Data[THC/km (mg)])-H$2)/H$5</f>
        <v>#N/A</v>
      </c>
      <c r="I20" s="141" t="e" cm="1">
        <f t="array" ref="I20">(_xlfn.XLOOKUP($A20&amp;$Q$3,Data[Index]&amp;Data[Valid Test, Can be used for conformity (Y/N)],Data[NOx/km (mg)])-I$2)/I$5</f>
        <v>#N/A</v>
      </c>
      <c r="J20" s="141" t="e" cm="1">
        <f t="array" ref="J20">(_xlfn.XLOOKUP($A20&amp;$Q$3,Data[Index]&amp;Data[Valid Test, Can be used for conformity (Y/N)],Data[THC + NOx/km (mg)])-J$2)/J$5</f>
        <v>#N/A</v>
      </c>
      <c r="K20" s="141" t="e" cm="1">
        <f t="array" ref="K20">(_xlfn.XLOOKUP($A20&amp;$Q$3,Data[Index]&amp;Data[Valid Test, Can be used for conformity (Y/N)],Data[PN/km ('#)])-K$2)/K$5</f>
        <v>#N/A</v>
      </c>
      <c r="L20" s="141" t="e" cm="1">
        <f t="array" ref="L20">(_xlfn.XLOOKUP($A20&amp;$Q$3,Data[Index]&amp;Data[Valid Test, Can be used for conformity (Y/N)],Data[PM/km (mg)])-L$2)/L$5</f>
        <v>#N/A</v>
      </c>
      <c r="M20" s="140" t="e" cm="1">
        <f t="array" ref="M20">(_xlfn.XLOOKUP($A20&amp;$Q$3,Data[Index]&amp;Data[Valid Test, Can be used for conformity (Y/N)],Data[CH4 (mg/km)])-M$2)/M$5</f>
        <v>#N/A</v>
      </c>
      <c r="N20" s="140" t="e" cm="1">
        <f t="array" ref="N20">(_xlfn.XLOOKUP($A20&amp;$Q$3,Data[Index]&amp;Data[Valid Test, Can be used for conformity (Y/N)],Data[N20 (mg/km)])-N$2)/N$5</f>
        <v>#N/A</v>
      </c>
      <c r="O20" s="141" t="e" cm="1">
        <f t="array" ref="O20">(_xlfn.XLOOKUP($A20&amp;$Q$3,Data[Index]&amp;Data[Valid Test, Can be used for conformity (Y/N)],Data[l/100km])-O$2)/O$5</f>
        <v>#N/A</v>
      </c>
      <c r="P20" s="138" t="str">
        <f>_xlfn.XLOOKUP($A20,Data[Index],Data[Comments])</f>
        <v>Full Metal Exhaust added to vehicle, PM issue</v>
      </c>
    </row>
    <row r="21" spans="1:16" x14ac:dyDescent="0.2">
      <c r="A21" s="128">
        <v>14</v>
      </c>
      <c r="B21" s="128"/>
      <c r="C21" s="129" t="str" cm="1">
        <f t="array" ref="C21">_xlfn.XLOOKUP($A21&amp;$Q$3&amp;$R$3,Data[Index]&amp;Data[Valid Test, Can be used for conformity (Y/N)]&amp;Data[Cycle],Data[Test Name])</f>
        <v>CORR BT70 BHV  014  15/01/2021 11:21:25</v>
      </c>
      <c r="D21" s="167" cm="1">
        <f t="array" ref="D21">_xlfn.XLOOKUP($A21&amp;$Q$3&amp;$R$3,Data[Index]&amp;Data[Valid Test, Can be used for conformity (Y/N)]&amp;Data[Cycle],Data[Mileage (Miles)])</f>
        <v>2024</v>
      </c>
      <c r="E21" s="130" cm="1">
        <f t="array" ref="E21">_xlfn.XLOOKUP($A21&amp;$Q$3&amp;$R$3,Data[Index]&amp;Data[Valid Test, Can be used for conformity (Y/N)]&amp;Data[Cycle],Data[Date])</f>
        <v>44211.47378472222</v>
      </c>
      <c r="F21" s="141" cm="1">
        <f t="array" ref="F21">(_xlfn.XLOOKUP($A21&amp;$Q$3&amp;$R$3,Data[Index]&amp;Data[Valid Test, Can be used for conformity (Y/N)]&amp;Data[Cycle],Data[CO/km (mg)])-F$2)/F$5</f>
        <v>1.3786006435912037</v>
      </c>
      <c r="G21" s="141" cm="1">
        <f t="array" ref="G21">(_xlfn.XLOOKUP($A21&amp;$Q$3,Data[Index]&amp;Data[Valid Test, Can be used for conformity (Y/N)],Data[CO2/km (g)])-G$2)/G$5</f>
        <v>1.1834384363084949</v>
      </c>
      <c r="H21" s="141" cm="1">
        <f t="array" ref="H21">(_xlfn.XLOOKUP($A21&amp;$Q$3,Data[Index]&amp;Data[Valid Test, Can be used for conformity (Y/N)],Data[THC/km (mg)])-H$2)/H$5</f>
        <v>1.5593572525544943</v>
      </c>
      <c r="I21" s="141" cm="1">
        <f t="array" ref="I21">(_xlfn.XLOOKUP($A21&amp;$Q$3,Data[Index]&amp;Data[Valid Test, Can be used for conformity (Y/N)],Data[NOx/km (mg)])-I$2)/I$5</f>
        <v>-0.12384301045812683</v>
      </c>
      <c r="J21" s="141" cm="1">
        <f t="array" ref="J21">(_xlfn.XLOOKUP($A21&amp;$Q$3,Data[Index]&amp;Data[Valid Test, Can be used for conformity (Y/N)],Data[THC + NOx/km (mg)])-J$2)/J$5</f>
        <v>0.79956431332866973</v>
      </c>
      <c r="K21" s="141" cm="1">
        <f t="array" ref="K21">(_xlfn.XLOOKUP($A21&amp;$Q$3,Data[Index]&amp;Data[Valid Test, Can be used for conformity (Y/N)],Data[PN/km ('#)])-K$2)/K$5</f>
        <v>0.33203054609682375</v>
      </c>
      <c r="L21" s="141" cm="1">
        <f t="array" ref="L21">(_xlfn.XLOOKUP($A21&amp;$Q$3,Data[Index]&amp;Data[Valid Test, Can be used for conformity (Y/N)],Data[PM/km (mg)])-L$2)/L$5</f>
        <v>0.44915141600148467</v>
      </c>
      <c r="M21" s="140" cm="1">
        <f t="array" ref="M21">(_xlfn.XLOOKUP($A21&amp;$Q$3,Data[Index]&amp;Data[Valid Test, Can be used for conformity (Y/N)],Data[CH4 (mg/km)])-M$2)/M$5</f>
        <v>-0.21094405308717748</v>
      </c>
      <c r="N21" s="140" cm="1">
        <f t="array" ref="N21">(_xlfn.XLOOKUP($A21&amp;$Q$3,Data[Index]&amp;Data[Valid Test, Can be used for conformity (Y/N)],Data[N20 (mg/km)])-N$2)/N$5</f>
        <v>-1.0438527286783703</v>
      </c>
      <c r="O21" s="141" cm="1">
        <f t="array" ref="O21">(_xlfn.XLOOKUP($A21&amp;$Q$3,Data[Index]&amp;Data[Valid Test, Can be used for conformity (Y/N)],Data[l/100km])-O$2)/O$5</f>
        <v>1.4279290509593432</v>
      </c>
      <c r="P21" s="138" t="str">
        <f>_xlfn.XLOOKUP($A21,Data[Index],Data[Comments])</f>
        <v>CO abit high, Possibly not valid</v>
      </c>
    </row>
    <row r="22" spans="1:16" x14ac:dyDescent="0.2">
      <c r="A22" s="128">
        <v>15</v>
      </c>
      <c r="B22" s="128"/>
      <c r="C22" s="129" t="e" cm="1">
        <f t="array" ref="C22">_xlfn.XLOOKUP($A22&amp;$Q$3&amp;$R$3,Data[Index]&amp;Data[Valid Test, Can be used for conformity (Y/N)]&amp;Data[Cycle],Data[Test Name])</f>
        <v>#N/A</v>
      </c>
      <c r="D22" s="167" t="e" cm="1">
        <f t="array" ref="D22">_xlfn.XLOOKUP($A22&amp;$Q$3&amp;$R$3,Data[Index]&amp;Data[Valid Test, Can be used for conformity (Y/N)]&amp;Data[Cycle],Data[Mileage (Miles)])</f>
        <v>#N/A</v>
      </c>
      <c r="E22" s="130" t="e" cm="1">
        <f t="array" ref="E22">_xlfn.XLOOKUP($A22&amp;$Q$3&amp;$R$3,Data[Index]&amp;Data[Valid Test, Can be used for conformity (Y/N)]&amp;Data[Cycle],Data[Date])</f>
        <v>#N/A</v>
      </c>
      <c r="F22" s="141" t="e" cm="1">
        <f t="array" ref="F22">(_xlfn.XLOOKUP($A22&amp;$Q$3&amp;$R$3,Data[Index]&amp;Data[Valid Test, Can be used for conformity (Y/N)]&amp;Data[Cycle],Data[CO/km (mg)])-F$2)/F$5</f>
        <v>#N/A</v>
      </c>
      <c r="G22" s="141" t="e" cm="1">
        <f t="array" ref="G22">(_xlfn.XLOOKUP($A22&amp;$Q$3,Data[Index]&amp;Data[Valid Test, Can be used for conformity (Y/N)],Data[CO2/km (g)])-G$2)/G$5</f>
        <v>#N/A</v>
      </c>
      <c r="H22" s="141" t="e" cm="1">
        <f t="array" ref="H22">(_xlfn.XLOOKUP($A22&amp;$Q$3,Data[Index]&amp;Data[Valid Test, Can be used for conformity (Y/N)],Data[THC/km (mg)])-H$2)/H$5</f>
        <v>#N/A</v>
      </c>
      <c r="I22" s="141" t="e" cm="1">
        <f t="array" ref="I22">(_xlfn.XLOOKUP($A22&amp;$Q$3,Data[Index]&amp;Data[Valid Test, Can be used for conformity (Y/N)],Data[NOx/km (mg)])-I$2)/I$5</f>
        <v>#N/A</v>
      </c>
      <c r="J22" s="141" t="e" cm="1">
        <f t="array" ref="J22">(_xlfn.XLOOKUP($A22&amp;$Q$3,Data[Index]&amp;Data[Valid Test, Can be used for conformity (Y/N)],Data[THC + NOx/km (mg)])-J$2)/J$5</f>
        <v>#N/A</v>
      </c>
      <c r="K22" s="141" t="e" cm="1">
        <f t="array" ref="K22">(_xlfn.XLOOKUP($A22&amp;$Q$3,Data[Index]&amp;Data[Valid Test, Can be used for conformity (Y/N)],Data[PN/km ('#)])-K$2)/K$5</f>
        <v>#N/A</v>
      </c>
      <c r="L22" s="141" t="e" cm="1">
        <f t="array" ref="L22">(_xlfn.XLOOKUP($A22&amp;$Q$3,Data[Index]&amp;Data[Valid Test, Can be used for conformity (Y/N)],Data[PM/km (mg)])-L$2)/L$5</f>
        <v>#N/A</v>
      </c>
      <c r="M22" s="140" t="e" cm="1">
        <f t="array" ref="M22">(_xlfn.XLOOKUP($A22&amp;$Q$3,Data[Index]&amp;Data[Valid Test, Can be used for conformity (Y/N)],Data[CH4 (mg/km)])-M$2)/M$5</f>
        <v>#N/A</v>
      </c>
      <c r="N22" s="140" t="e" cm="1">
        <f t="array" ref="N22">(_xlfn.XLOOKUP($A22&amp;$Q$3,Data[Index]&amp;Data[Valid Test, Can be used for conformity (Y/N)],Data[N20 (mg/km)])-N$2)/N$5</f>
        <v>#N/A</v>
      </c>
      <c r="O22" s="141" t="e" cm="1">
        <f t="array" ref="O22">(_xlfn.XLOOKUP($A22&amp;$Q$3,Data[Index]&amp;Data[Valid Test, Can be used for conformity (Y/N)],Data[l/100km])-O$2)/O$5</f>
        <v>#N/A</v>
      </c>
      <c r="P22" s="138" t="str">
        <f>_xlfn.XLOOKUP($A22,Data[Index],Data[Comments])</f>
        <v>IWR Faliure Overall</v>
      </c>
    </row>
    <row r="23" spans="1:16" x14ac:dyDescent="0.2">
      <c r="A23" s="128">
        <v>16</v>
      </c>
      <c r="B23" s="128"/>
      <c r="C23" s="129" t="e" cm="1">
        <f t="array" ref="C23">_xlfn.XLOOKUP($A23&amp;$Q$3&amp;$R$3,Data[Index]&amp;Data[Valid Test, Can be used for conformity (Y/N)]&amp;Data[Cycle],Data[Test Name])</f>
        <v>#N/A</v>
      </c>
      <c r="D23" s="167" t="e" cm="1">
        <f t="array" ref="D23">_xlfn.XLOOKUP($A23&amp;$Q$3&amp;$R$3,Data[Index]&amp;Data[Valid Test, Can be used for conformity (Y/N)]&amp;Data[Cycle],Data[Mileage (Miles)])</f>
        <v>#N/A</v>
      </c>
      <c r="E23" s="130" t="e" cm="1">
        <f t="array" ref="E23">_xlfn.XLOOKUP($A23&amp;$Q$3&amp;$R$3,Data[Index]&amp;Data[Valid Test, Can be used for conformity (Y/N)]&amp;Data[Cycle],Data[Date])</f>
        <v>#N/A</v>
      </c>
      <c r="F23" s="141" t="e" cm="1">
        <f t="array" ref="F23">(_xlfn.XLOOKUP($A23&amp;$Q$3&amp;$R$3,Data[Index]&amp;Data[Valid Test, Can be used for conformity (Y/N)]&amp;Data[Cycle],Data[CO/km (mg)])-F$2)/F$5</f>
        <v>#N/A</v>
      </c>
      <c r="G23" s="141" t="e" cm="1">
        <f t="array" ref="G23">(_xlfn.XLOOKUP($A23&amp;$Q$3,Data[Index]&amp;Data[Valid Test, Can be used for conformity (Y/N)],Data[CO2/km (g)])-G$2)/G$5</f>
        <v>#N/A</v>
      </c>
      <c r="H23" s="141" t="e" cm="1">
        <f t="array" ref="H23">(_xlfn.XLOOKUP($A23&amp;$Q$3,Data[Index]&amp;Data[Valid Test, Can be used for conformity (Y/N)],Data[THC/km (mg)])-H$2)/H$5</f>
        <v>#N/A</v>
      </c>
      <c r="I23" s="141" t="e" cm="1">
        <f t="array" ref="I23">(_xlfn.XLOOKUP($A23&amp;$Q$3,Data[Index]&amp;Data[Valid Test, Can be used for conformity (Y/N)],Data[NOx/km (mg)])-I$2)/I$5</f>
        <v>#N/A</v>
      </c>
      <c r="J23" s="141" t="e" cm="1">
        <f t="array" ref="J23">(_xlfn.XLOOKUP($A23&amp;$Q$3,Data[Index]&amp;Data[Valid Test, Can be used for conformity (Y/N)],Data[THC + NOx/km (mg)])-J$2)/J$5</f>
        <v>#N/A</v>
      </c>
      <c r="K23" s="141" t="e" cm="1">
        <f t="array" ref="K23">(_xlfn.XLOOKUP($A23&amp;$Q$3,Data[Index]&amp;Data[Valid Test, Can be used for conformity (Y/N)],Data[PN/km ('#)])-K$2)/K$5</f>
        <v>#N/A</v>
      </c>
      <c r="L23" s="141" t="e" cm="1">
        <f t="array" ref="L23">(_xlfn.XLOOKUP($A23&amp;$Q$3,Data[Index]&amp;Data[Valid Test, Can be used for conformity (Y/N)],Data[PM/km (mg)])-L$2)/L$5</f>
        <v>#N/A</v>
      </c>
      <c r="M23" s="140" t="e" cm="1">
        <f t="array" ref="M23">(_xlfn.XLOOKUP($A23&amp;$Q$3,Data[Index]&amp;Data[Valid Test, Can be used for conformity (Y/N)],Data[CH4 (mg/km)])-M$2)/M$5</f>
        <v>#N/A</v>
      </c>
      <c r="N23" s="140" t="e" cm="1">
        <f t="array" ref="N23">(_xlfn.XLOOKUP($A23&amp;$Q$3,Data[Index]&amp;Data[Valid Test, Can be used for conformity (Y/N)],Data[N20 (mg/km)])-N$2)/N$5</f>
        <v>#N/A</v>
      </c>
      <c r="O23" s="141" t="e" cm="1">
        <f t="array" ref="O23">(_xlfn.XLOOKUP($A23&amp;$Q$3,Data[Index]&amp;Data[Valid Test, Can be used for conformity (Y/N)],Data[l/100km])-O$2)/O$5</f>
        <v>#N/A</v>
      </c>
      <c r="P23" s="138" t="str">
        <f>_xlfn.XLOOKUP($A23,Data[Index],Data[Comments])</f>
        <v>1000m Altitude, PM Investigations</v>
      </c>
    </row>
    <row r="24" spans="1:16" x14ac:dyDescent="0.2">
      <c r="A24" s="128">
        <v>17</v>
      </c>
      <c r="B24" s="128"/>
      <c r="C24" s="129" t="e" cm="1">
        <f t="array" ref="C24">_xlfn.XLOOKUP($A24&amp;$Q$3&amp;$R$3,Data[Index]&amp;Data[Valid Test, Can be used for conformity (Y/N)]&amp;Data[Cycle],Data[Test Name])</f>
        <v>#N/A</v>
      </c>
      <c r="D24" s="167" t="e" cm="1">
        <f t="array" ref="D24">_xlfn.XLOOKUP($A24&amp;$Q$3&amp;$R$3,Data[Index]&amp;Data[Valid Test, Can be used for conformity (Y/N)]&amp;Data[Cycle],Data[Mileage (Miles)])</f>
        <v>#N/A</v>
      </c>
      <c r="E24" s="130" t="e" cm="1">
        <f t="array" ref="E24">_xlfn.XLOOKUP($A24&amp;$Q$3&amp;$R$3,Data[Index]&amp;Data[Valid Test, Can be used for conformity (Y/N)]&amp;Data[Cycle],Data[Date])</f>
        <v>#N/A</v>
      </c>
      <c r="F24" s="141" t="e" cm="1">
        <f t="array" ref="F24">(_xlfn.XLOOKUP($A24&amp;$Q$3&amp;$R$3,Data[Index]&amp;Data[Valid Test, Can be used for conformity (Y/N)]&amp;Data[Cycle],Data[CO/km (mg)])-F$2)/F$5</f>
        <v>#N/A</v>
      </c>
      <c r="G24" s="141" t="e" cm="1">
        <f t="array" ref="G24">(_xlfn.XLOOKUP($A24&amp;$Q$3,Data[Index]&amp;Data[Valid Test, Can be used for conformity (Y/N)],Data[CO2/km (g)])-G$2)/G$5</f>
        <v>#N/A</v>
      </c>
      <c r="H24" s="141" t="e" cm="1">
        <f t="array" ref="H24">(_xlfn.XLOOKUP($A24&amp;$Q$3,Data[Index]&amp;Data[Valid Test, Can be used for conformity (Y/N)],Data[THC/km (mg)])-H$2)/H$5</f>
        <v>#N/A</v>
      </c>
      <c r="I24" s="141" t="e" cm="1">
        <f t="array" ref="I24">(_xlfn.XLOOKUP($A24&amp;$Q$3,Data[Index]&amp;Data[Valid Test, Can be used for conformity (Y/N)],Data[NOx/km (mg)])-I$2)/I$5</f>
        <v>#N/A</v>
      </c>
      <c r="J24" s="141" t="e" cm="1">
        <f t="array" ref="J24">(_xlfn.XLOOKUP($A24&amp;$Q$3,Data[Index]&amp;Data[Valid Test, Can be used for conformity (Y/N)],Data[THC + NOx/km (mg)])-J$2)/J$5</f>
        <v>#N/A</v>
      </c>
      <c r="K24" s="141" t="e" cm="1">
        <f t="array" ref="K24">(_xlfn.XLOOKUP($A24&amp;$Q$3,Data[Index]&amp;Data[Valid Test, Can be used for conformity (Y/N)],Data[PN/km ('#)])-K$2)/K$5</f>
        <v>#N/A</v>
      </c>
      <c r="L24" s="141" t="e" cm="1">
        <f t="array" ref="L24">(_xlfn.XLOOKUP($A24&amp;$Q$3,Data[Index]&amp;Data[Valid Test, Can be used for conformity (Y/N)],Data[PM/km (mg)])-L$2)/L$5</f>
        <v>#N/A</v>
      </c>
      <c r="M24" s="140" t="e" cm="1">
        <f t="array" ref="M24">(_xlfn.XLOOKUP($A24&amp;$Q$3,Data[Index]&amp;Data[Valid Test, Can be used for conformity (Y/N)],Data[CH4 (mg/km)])-M$2)/M$5</f>
        <v>#N/A</v>
      </c>
      <c r="N24" s="140" t="e" cm="1">
        <f t="array" ref="N24">(_xlfn.XLOOKUP($A24&amp;$Q$3,Data[Index]&amp;Data[Valid Test, Can be used for conformity (Y/N)],Data[N20 (mg/km)])-N$2)/N$5</f>
        <v>#N/A</v>
      </c>
      <c r="O24" s="141" t="e" cm="1">
        <f t="array" ref="O24">(_xlfn.XLOOKUP($A24&amp;$Q$3,Data[Index]&amp;Data[Valid Test, Can be used for conformity (Y/N)],Data[l/100km])-O$2)/O$5</f>
        <v>#N/A</v>
      </c>
      <c r="P24" s="138" t="str">
        <f>_xlfn.XLOOKUP($A24,Data[Index],Data[Comments])</f>
        <v>1000m Altitude, PM Investigations</v>
      </c>
    </row>
    <row r="25" spans="1:16" x14ac:dyDescent="0.2">
      <c r="A25" s="128">
        <v>18</v>
      </c>
      <c r="B25" s="128"/>
      <c r="C25" s="129" t="e" cm="1">
        <f t="array" ref="C25">_xlfn.XLOOKUP($A25&amp;$Q$3&amp;$R$3,Data[Index]&amp;Data[Valid Test, Can be used for conformity (Y/N)]&amp;Data[Cycle],Data[Test Name])</f>
        <v>#N/A</v>
      </c>
      <c r="D25" s="167" t="e" cm="1">
        <f t="array" ref="D25">_xlfn.XLOOKUP($A25&amp;$Q$3&amp;$R$3,Data[Index]&amp;Data[Valid Test, Can be used for conformity (Y/N)]&amp;Data[Cycle],Data[Mileage (Miles)])</f>
        <v>#N/A</v>
      </c>
      <c r="E25" s="130" t="e" cm="1">
        <f t="array" ref="E25">_xlfn.XLOOKUP($A25&amp;$Q$3&amp;$R$3,Data[Index]&amp;Data[Valid Test, Can be used for conformity (Y/N)]&amp;Data[Cycle],Data[Date])</f>
        <v>#N/A</v>
      </c>
      <c r="F25" s="141" t="e" cm="1">
        <f t="array" ref="F25">(_xlfn.XLOOKUP($A25&amp;$Q$3&amp;$R$3,Data[Index]&amp;Data[Valid Test, Can be used for conformity (Y/N)]&amp;Data[Cycle],Data[CO/km (mg)])-F$2)/F$5</f>
        <v>#N/A</v>
      </c>
      <c r="G25" s="141" t="e" cm="1">
        <f t="array" ref="G25">(_xlfn.XLOOKUP($A25&amp;$Q$3,Data[Index]&amp;Data[Valid Test, Can be used for conformity (Y/N)],Data[CO2/km (g)])-G$2)/G$5</f>
        <v>#N/A</v>
      </c>
      <c r="H25" s="141" t="e" cm="1">
        <f t="array" ref="H25">(_xlfn.XLOOKUP($A25&amp;$Q$3,Data[Index]&amp;Data[Valid Test, Can be used for conformity (Y/N)],Data[THC/km (mg)])-H$2)/H$5</f>
        <v>#N/A</v>
      </c>
      <c r="I25" s="141" t="e" cm="1">
        <f t="array" ref="I25">(_xlfn.XLOOKUP($A25&amp;$Q$3,Data[Index]&amp;Data[Valid Test, Can be used for conformity (Y/N)],Data[NOx/km (mg)])-I$2)/I$5</f>
        <v>#N/A</v>
      </c>
      <c r="J25" s="141" t="e" cm="1">
        <f t="array" ref="J25">(_xlfn.XLOOKUP($A25&amp;$Q$3,Data[Index]&amp;Data[Valid Test, Can be used for conformity (Y/N)],Data[THC + NOx/km (mg)])-J$2)/J$5</f>
        <v>#N/A</v>
      </c>
      <c r="K25" s="141" t="e" cm="1">
        <f t="array" ref="K25">(_xlfn.XLOOKUP($A25&amp;$Q$3,Data[Index]&amp;Data[Valid Test, Can be used for conformity (Y/N)],Data[PN/km ('#)])-K$2)/K$5</f>
        <v>#N/A</v>
      </c>
      <c r="L25" s="141" t="e" cm="1">
        <f t="array" ref="L25">(_xlfn.XLOOKUP($A25&amp;$Q$3,Data[Index]&amp;Data[Valid Test, Can be used for conformity (Y/N)],Data[PM/km (mg)])-L$2)/L$5</f>
        <v>#N/A</v>
      </c>
      <c r="M25" s="140" t="e" cm="1">
        <f t="array" ref="M25">(_xlfn.XLOOKUP($A25&amp;$Q$3,Data[Index]&amp;Data[Valid Test, Can be used for conformity (Y/N)],Data[CH4 (mg/km)])-M$2)/M$5</f>
        <v>#N/A</v>
      </c>
      <c r="N25" s="140" t="e" cm="1">
        <f t="array" ref="N25">(_xlfn.XLOOKUP($A25&amp;$Q$3,Data[Index]&amp;Data[Valid Test, Can be used for conformity (Y/N)],Data[N20 (mg/km)])-N$2)/N$5</f>
        <v>#N/A</v>
      </c>
      <c r="O25" s="141" t="e" cm="1">
        <f t="array" ref="O25">(_xlfn.XLOOKUP($A25&amp;$Q$3,Data[Index]&amp;Data[Valid Test, Can be used for conformity (Y/N)],Data[l/100km])-O$2)/O$5</f>
        <v>#N/A</v>
      </c>
      <c r="P25" s="138" t="str">
        <f>_xlfn.XLOOKUP($A25,Data[Index],Data[Comments])</f>
        <v>1500m Altitude, PM Investigations</v>
      </c>
    </row>
    <row r="26" spans="1:16" ht="28.5" x14ac:dyDescent="0.2">
      <c r="A26" s="129">
        <v>19</v>
      </c>
      <c r="B26" s="129"/>
      <c r="C26" s="129" t="e" cm="1">
        <f t="array" ref="C26">_xlfn.XLOOKUP($A26&amp;$Q$3&amp;$R$3,Data[Index]&amp;Data[Valid Test, Can be used for conformity (Y/N)]&amp;Data[Cycle],Data[Test Name])</f>
        <v>#N/A</v>
      </c>
      <c r="D26" s="167" t="e" cm="1">
        <f t="array" ref="D26">_xlfn.XLOOKUP($A26&amp;$Q$3&amp;$R$3,Data[Index]&amp;Data[Valid Test, Can be used for conformity (Y/N)]&amp;Data[Cycle],Data[Mileage (Miles)])</f>
        <v>#N/A</v>
      </c>
      <c r="E26" s="130" t="e" cm="1">
        <f t="array" ref="E26">_xlfn.XLOOKUP($A26&amp;$Q$3&amp;$R$3,Data[Index]&amp;Data[Valid Test, Can be used for conformity (Y/N)]&amp;Data[Cycle],Data[Date])</f>
        <v>#N/A</v>
      </c>
      <c r="F26" s="141" t="e" cm="1">
        <f t="array" ref="F26">(_xlfn.XLOOKUP($A26&amp;$Q$3&amp;$R$3,Data[Index]&amp;Data[Valid Test, Can be used for conformity (Y/N)]&amp;Data[Cycle],Data[CO/km (mg)])-F$2)/F$5</f>
        <v>#N/A</v>
      </c>
      <c r="G26" s="141" t="e" cm="1">
        <f t="array" ref="G26">(_xlfn.XLOOKUP($A26&amp;$Q$3,Data[Index]&amp;Data[Valid Test, Can be used for conformity (Y/N)],Data[CO2/km (g)])-G$2)/G$5</f>
        <v>#N/A</v>
      </c>
      <c r="H26" s="141" t="e" cm="1">
        <f t="array" ref="H26">(_xlfn.XLOOKUP($A26&amp;$Q$3,Data[Index]&amp;Data[Valid Test, Can be used for conformity (Y/N)],Data[THC/km (mg)])-H$2)/H$5</f>
        <v>#N/A</v>
      </c>
      <c r="I26" s="141" t="e" cm="1">
        <f t="array" ref="I26">(_xlfn.XLOOKUP($A26&amp;$Q$3,Data[Index]&amp;Data[Valid Test, Can be used for conformity (Y/N)],Data[NOx/km (mg)])-I$2)/I$5</f>
        <v>#N/A</v>
      </c>
      <c r="J26" s="141" t="e" cm="1">
        <f t="array" ref="J26">(_xlfn.XLOOKUP($A26&amp;$Q$3,Data[Index]&amp;Data[Valid Test, Can be used for conformity (Y/N)],Data[THC + NOx/km (mg)])-J$2)/J$5</f>
        <v>#N/A</v>
      </c>
      <c r="K26" s="141" t="e" cm="1">
        <f t="array" ref="K26">(_xlfn.XLOOKUP($A26&amp;$Q$3,Data[Index]&amp;Data[Valid Test, Can be used for conformity (Y/N)],Data[PN/km ('#)])-K$2)/K$5</f>
        <v>#N/A</v>
      </c>
      <c r="L26" s="141" t="e" cm="1">
        <f t="array" ref="L26">(_xlfn.XLOOKUP($A26&amp;$Q$3,Data[Index]&amp;Data[Valid Test, Can be used for conformity (Y/N)],Data[PM/km (mg)])-L$2)/L$5</f>
        <v>#N/A</v>
      </c>
      <c r="M26" s="140" t="e" cm="1">
        <f t="array" ref="M26">(_xlfn.XLOOKUP($A26&amp;$Q$3,Data[Index]&amp;Data[Valid Test, Can be used for conformity (Y/N)],Data[CH4 (mg/km)])-M$2)/M$5</f>
        <v>#N/A</v>
      </c>
      <c r="N26" s="140" t="e" cm="1">
        <f t="array" ref="N26">(_xlfn.XLOOKUP($A26&amp;$Q$3,Data[Index]&amp;Data[Valid Test, Can be used for conformity (Y/N)],Data[N20 (mg/km)])-N$2)/N$5</f>
        <v>#N/A</v>
      </c>
      <c r="O26" s="141" t="e" cm="1">
        <f t="array" ref="O26">(_xlfn.XLOOKUP($A26&amp;$Q$3,Data[Index]&amp;Data[Valid Test, Can be used for conformity (Y/N)],Data[l/100km])-O$2)/O$5</f>
        <v>#N/A</v>
      </c>
      <c r="P26" s="138" t="str">
        <f>_xlfn.XLOOKUP($A26,Data[Index],Data[Comments])</f>
        <v>2000m Altitude, PM Investigations, Cabinet issues</v>
      </c>
    </row>
    <row r="27" spans="1:16" ht="28.5" x14ac:dyDescent="0.2">
      <c r="A27" s="131">
        <v>20</v>
      </c>
      <c r="B27" s="131"/>
      <c r="C27" s="129" t="e" cm="1">
        <f t="array" ref="C27">_xlfn.XLOOKUP($A27&amp;$Q$3&amp;$R$3,Data[Index]&amp;Data[Valid Test, Can be used for conformity (Y/N)]&amp;Data[Cycle],Data[Test Name])</f>
        <v>#N/A</v>
      </c>
      <c r="D27" s="167" t="e" cm="1">
        <f t="array" ref="D27">_xlfn.XLOOKUP($A27&amp;$Q$3&amp;$R$3,Data[Index]&amp;Data[Valid Test, Can be used for conformity (Y/N)]&amp;Data[Cycle],Data[Mileage (Miles)])</f>
        <v>#N/A</v>
      </c>
      <c r="E27" s="130" t="e" cm="1">
        <f t="array" ref="E27">_xlfn.XLOOKUP($A27&amp;$Q$3&amp;$R$3,Data[Index]&amp;Data[Valid Test, Can be used for conformity (Y/N)]&amp;Data[Cycle],Data[Date])</f>
        <v>#N/A</v>
      </c>
      <c r="F27" s="141" t="e" cm="1">
        <f t="array" ref="F27">(_xlfn.XLOOKUP($A27&amp;$Q$3&amp;$R$3,Data[Index]&amp;Data[Valid Test, Can be used for conformity (Y/N)]&amp;Data[Cycle],Data[CO/km (mg)])-F$2)/F$5</f>
        <v>#N/A</v>
      </c>
      <c r="G27" s="141" t="e" cm="1">
        <f t="array" ref="G27">(_xlfn.XLOOKUP($A27&amp;$Q$3,Data[Index]&amp;Data[Valid Test, Can be used for conformity (Y/N)],Data[CO2/km (g)])-G$2)/G$5</f>
        <v>#N/A</v>
      </c>
      <c r="H27" s="141" t="e" cm="1">
        <f t="array" ref="H27">(_xlfn.XLOOKUP($A27&amp;$Q$3,Data[Index]&amp;Data[Valid Test, Can be used for conformity (Y/N)],Data[THC/km (mg)])-H$2)/H$5</f>
        <v>#N/A</v>
      </c>
      <c r="I27" s="141" t="e" cm="1">
        <f t="array" ref="I27">(_xlfn.XLOOKUP($A27&amp;$Q$3,Data[Index]&amp;Data[Valid Test, Can be used for conformity (Y/N)],Data[NOx/km (mg)])-I$2)/I$5</f>
        <v>#N/A</v>
      </c>
      <c r="J27" s="141" t="e" cm="1">
        <f t="array" ref="J27">(_xlfn.XLOOKUP($A27&amp;$Q$3,Data[Index]&amp;Data[Valid Test, Can be used for conformity (Y/N)],Data[THC + NOx/km (mg)])-J$2)/J$5</f>
        <v>#N/A</v>
      </c>
      <c r="K27" s="141" t="e" cm="1">
        <f t="array" ref="K27">(_xlfn.XLOOKUP($A27&amp;$Q$3,Data[Index]&amp;Data[Valid Test, Can be used for conformity (Y/N)],Data[PN/km ('#)])-K$2)/K$5</f>
        <v>#N/A</v>
      </c>
      <c r="L27" s="141" t="e" cm="1">
        <f t="array" ref="L27">(_xlfn.XLOOKUP($A27&amp;$Q$3,Data[Index]&amp;Data[Valid Test, Can be used for conformity (Y/N)],Data[PM/km (mg)])-L$2)/L$5</f>
        <v>#N/A</v>
      </c>
      <c r="M27" s="140" t="e" cm="1">
        <f t="array" ref="M27">(_xlfn.XLOOKUP($A27&amp;$Q$3,Data[Index]&amp;Data[Valid Test, Can be used for conformity (Y/N)],Data[CH4 (mg/km)])-M$2)/M$5</f>
        <v>#N/A</v>
      </c>
      <c r="N27" s="140" t="e" cm="1">
        <f t="array" ref="N27">(_xlfn.XLOOKUP($A27&amp;$Q$3,Data[Index]&amp;Data[Valid Test, Can be used for conformity (Y/N)],Data[N20 (mg/km)])-N$2)/N$5</f>
        <v>#N/A</v>
      </c>
      <c r="O27" s="141" t="e" cm="1">
        <f t="array" ref="O27">(_xlfn.XLOOKUP($A27&amp;$Q$3,Data[Index]&amp;Data[Valid Test, Can be used for conformity (Y/N)],Data[l/100km])-O$2)/O$5</f>
        <v>#N/A</v>
      </c>
      <c r="P27" s="138" t="str">
        <f>_xlfn.XLOOKUP($A27,Data[Index],Data[Comments])</f>
        <v>1800m Altitude, PM Investigations, Cabinet Issues</v>
      </c>
    </row>
    <row r="28" spans="1:16" ht="28.5" x14ac:dyDescent="0.2">
      <c r="A28" s="129">
        <v>21</v>
      </c>
      <c r="B28" s="129"/>
      <c r="C28" s="129" t="e" cm="1">
        <f t="array" ref="C28">_xlfn.XLOOKUP($A28&amp;$Q$3&amp;$R$3,Data[Index]&amp;Data[Valid Test, Can be used for conformity (Y/N)]&amp;Data[Cycle],Data[Test Name])</f>
        <v>#N/A</v>
      </c>
      <c r="D28" s="167" t="e" cm="1">
        <f t="array" ref="D28">_xlfn.XLOOKUP($A28&amp;$Q$3&amp;$R$3,Data[Index]&amp;Data[Valid Test, Can be used for conformity (Y/N)]&amp;Data[Cycle],Data[Mileage (Miles)])</f>
        <v>#N/A</v>
      </c>
      <c r="E28" s="130" t="e" cm="1">
        <f t="array" ref="E28">_xlfn.XLOOKUP($A28&amp;$Q$3&amp;$R$3,Data[Index]&amp;Data[Valid Test, Can be used for conformity (Y/N)]&amp;Data[Cycle],Data[Date])</f>
        <v>#N/A</v>
      </c>
      <c r="F28" s="141" t="e" cm="1">
        <f t="array" ref="F28">(_xlfn.XLOOKUP($A28&amp;$Q$3&amp;$R$3,Data[Index]&amp;Data[Valid Test, Can be used for conformity (Y/N)]&amp;Data[Cycle],Data[CO/km (mg)])-F$2)/F$5</f>
        <v>#N/A</v>
      </c>
      <c r="G28" s="141" t="e" cm="1">
        <f t="array" ref="G28">(_xlfn.XLOOKUP($A28&amp;$Q$3,Data[Index]&amp;Data[Valid Test, Can be used for conformity (Y/N)],Data[CO2/km (g)])-G$2)/G$5</f>
        <v>#N/A</v>
      </c>
      <c r="H28" s="141" t="e" cm="1">
        <f t="array" ref="H28">(_xlfn.XLOOKUP($A28&amp;$Q$3,Data[Index]&amp;Data[Valid Test, Can be used for conformity (Y/N)],Data[THC/km (mg)])-H$2)/H$5</f>
        <v>#N/A</v>
      </c>
      <c r="I28" s="141" t="e" cm="1">
        <f t="array" ref="I28">(_xlfn.XLOOKUP($A28&amp;$Q$3,Data[Index]&amp;Data[Valid Test, Can be used for conformity (Y/N)],Data[NOx/km (mg)])-I$2)/I$5</f>
        <v>#N/A</v>
      </c>
      <c r="J28" s="141" t="e" cm="1">
        <f t="array" ref="J28">(_xlfn.XLOOKUP($A28&amp;$Q$3,Data[Index]&amp;Data[Valid Test, Can be used for conformity (Y/N)],Data[THC + NOx/km (mg)])-J$2)/J$5</f>
        <v>#N/A</v>
      </c>
      <c r="K28" s="141" t="e" cm="1">
        <f t="array" ref="K28">(_xlfn.XLOOKUP($A28&amp;$Q$3,Data[Index]&amp;Data[Valid Test, Can be used for conformity (Y/N)],Data[PN/km ('#)])-K$2)/K$5</f>
        <v>#N/A</v>
      </c>
      <c r="L28" s="141" t="e" cm="1">
        <f t="array" ref="L28">(_xlfn.XLOOKUP($A28&amp;$Q$3,Data[Index]&amp;Data[Valid Test, Can be used for conformity (Y/N)],Data[PM/km (mg)])-L$2)/L$5</f>
        <v>#N/A</v>
      </c>
      <c r="M28" s="140" t="e" cm="1">
        <f t="array" ref="M28">(_xlfn.XLOOKUP($A28&amp;$Q$3,Data[Index]&amp;Data[Valid Test, Can be used for conformity (Y/N)],Data[CH4 (mg/km)])-M$2)/M$5</f>
        <v>#N/A</v>
      </c>
      <c r="N28" s="140" t="e" cm="1">
        <f t="array" ref="N28">(_xlfn.XLOOKUP($A28&amp;$Q$3,Data[Index]&amp;Data[Valid Test, Can be used for conformity (Y/N)],Data[N20 (mg/km)])-N$2)/N$5</f>
        <v>#N/A</v>
      </c>
      <c r="O28" s="141" t="e" cm="1">
        <f t="array" ref="O28">(_xlfn.XLOOKUP($A28&amp;$Q$3,Data[Index]&amp;Data[Valid Test, Can be used for conformity (Y/N)],Data[l/100km])-O$2)/O$5</f>
        <v>#N/A</v>
      </c>
      <c r="P28" s="138" t="str">
        <f>_xlfn.XLOOKUP($A28,Data[Index],Data[Comments])</f>
        <v>2300m Altitude, PM Investigations, Humidity wasn’t run</v>
      </c>
    </row>
    <row r="29" spans="1:16" x14ac:dyDescent="0.2">
      <c r="A29" s="129">
        <v>22</v>
      </c>
      <c r="B29" s="129"/>
      <c r="C29" s="129" t="e" cm="1">
        <f t="array" ref="C29">_xlfn.XLOOKUP($A29&amp;$Q$3&amp;$R$3,Data[Index]&amp;Data[Valid Test, Can be used for conformity (Y/N)]&amp;Data[Cycle],Data[Test Name])</f>
        <v>#N/A</v>
      </c>
      <c r="D29" s="167" t="e" cm="1">
        <f t="array" ref="D29">_xlfn.XLOOKUP($A29&amp;$Q$3&amp;$R$3,Data[Index]&amp;Data[Valid Test, Can be used for conformity (Y/N)]&amp;Data[Cycle],Data[Mileage (Miles)])</f>
        <v>#N/A</v>
      </c>
      <c r="E29" s="130" t="e" cm="1">
        <f t="array" ref="E29">_xlfn.XLOOKUP($A29&amp;$Q$3&amp;$R$3,Data[Index]&amp;Data[Valid Test, Can be used for conformity (Y/N)]&amp;Data[Cycle],Data[Date])</f>
        <v>#N/A</v>
      </c>
      <c r="F29" s="141" t="e" cm="1">
        <f t="array" ref="F29">(_xlfn.XLOOKUP($A29&amp;$Q$3&amp;$R$3,Data[Index]&amp;Data[Valid Test, Can be used for conformity (Y/N)]&amp;Data[Cycle],Data[CO/km (mg)])-F$2)/F$5</f>
        <v>#N/A</v>
      </c>
      <c r="G29" s="141" t="e" cm="1">
        <f t="array" ref="G29">(_xlfn.XLOOKUP($A29&amp;$Q$3,Data[Index]&amp;Data[Valid Test, Can be used for conformity (Y/N)],Data[CO2/km (g)])-G$2)/G$5</f>
        <v>#N/A</v>
      </c>
      <c r="H29" s="141" t="e" cm="1">
        <f t="array" ref="H29">(_xlfn.XLOOKUP($A29&amp;$Q$3,Data[Index]&amp;Data[Valid Test, Can be used for conformity (Y/N)],Data[THC/km (mg)])-H$2)/H$5</f>
        <v>#N/A</v>
      </c>
      <c r="I29" s="141" t="e" cm="1">
        <f t="array" ref="I29">(_xlfn.XLOOKUP($A29&amp;$Q$3,Data[Index]&amp;Data[Valid Test, Can be used for conformity (Y/N)],Data[NOx/km (mg)])-I$2)/I$5</f>
        <v>#N/A</v>
      </c>
      <c r="J29" s="141" t="e" cm="1">
        <f t="array" ref="J29">(_xlfn.XLOOKUP($A29&amp;$Q$3,Data[Index]&amp;Data[Valid Test, Can be used for conformity (Y/N)],Data[THC + NOx/km (mg)])-J$2)/J$5</f>
        <v>#N/A</v>
      </c>
      <c r="K29" s="141" t="e" cm="1">
        <f t="array" ref="K29">(_xlfn.XLOOKUP($A29&amp;$Q$3,Data[Index]&amp;Data[Valid Test, Can be used for conformity (Y/N)],Data[PN/km ('#)])-K$2)/K$5</f>
        <v>#N/A</v>
      </c>
      <c r="L29" s="141" t="e" cm="1">
        <f t="array" ref="L29">(_xlfn.XLOOKUP($A29&amp;$Q$3,Data[Index]&amp;Data[Valid Test, Can be used for conformity (Y/N)],Data[PM/km (mg)])-L$2)/L$5</f>
        <v>#N/A</v>
      </c>
      <c r="M29" s="140" t="e" cm="1">
        <f t="array" ref="M29">(_xlfn.XLOOKUP($A29&amp;$Q$3,Data[Index]&amp;Data[Valid Test, Can be used for conformity (Y/N)],Data[CH4 (mg/km)])-M$2)/M$5</f>
        <v>#N/A</v>
      </c>
      <c r="N29" s="140" t="e" cm="1">
        <f t="array" ref="N29">(_xlfn.XLOOKUP($A29&amp;$Q$3,Data[Index]&amp;Data[Valid Test, Can be used for conformity (Y/N)],Data[N20 (mg/km)])-N$2)/N$5</f>
        <v>#N/A</v>
      </c>
      <c r="O29" s="141" t="e" cm="1">
        <f t="array" ref="O29">(_xlfn.XLOOKUP($A29&amp;$Q$3,Data[Index]&amp;Data[Valid Test, Can be used for conformity (Y/N)],Data[l/100km])-O$2)/O$5</f>
        <v>#N/A</v>
      </c>
      <c r="P29" s="138" t="str">
        <f>_xlfn.XLOOKUP($A29,Data[Index],Data[Comments])</f>
        <v>2300m Altitude, PM Investigations</v>
      </c>
    </row>
    <row r="30" spans="1:16" x14ac:dyDescent="0.2">
      <c r="A30" s="129">
        <v>23</v>
      </c>
      <c r="B30" s="129"/>
      <c r="C30" s="129" t="str" cm="1">
        <f t="array" ref="C30">_xlfn.XLOOKUP($A30&amp;$Q$3&amp;$R$3,Data[Index]&amp;Data[Valid Test, Can be used for conformity (Y/N)]&amp;Data[Cycle],Data[Test Name])</f>
        <v>CORR BT70 BHV  023  08/02/2021 23:17:54</v>
      </c>
      <c r="D30" s="167" cm="1">
        <f t="array" ref="D30">_xlfn.XLOOKUP($A30&amp;$Q$3&amp;$R$3,Data[Index]&amp;Data[Valid Test, Can be used for conformity (Y/N)]&amp;Data[Cycle],Data[Mileage (Miles)])</f>
        <v>2176</v>
      </c>
      <c r="E30" s="130" cm="1">
        <f t="array" ref="E30">_xlfn.XLOOKUP($A30&amp;$Q$3&amp;$R$3,Data[Index]&amp;Data[Valid Test, Can be used for conformity (Y/N)]&amp;Data[Cycle],Data[Date])</f>
        <v>44235.971365740741</v>
      </c>
      <c r="F30" s="141" cm="1">
        <f t="array" ref="F30">(_xlfn.XLOOKUP($A30&amp;$Q$3&amp;$R$3,Data[Index]&amp;Data[Valid Test, Can be used for conformity (Y/N)]&amp;Data[Cycle],Data[CO/km (mg)])-F$2)/F$5</f>
        <v>0.18176117556915283</v>
      </c>
      <c r="G30" s="141" cm="1">
        <f t="array" ref="G30">(_xlfn.XLOOKUP($A30&amp;$Q$3,Data[Index]&amp;Data[Valid Test, Can be used for conformity (Y/N)],Data[CO2/km (g)])-G$2)/G$5</f>
        <v>0.90925925222196646</v>
      </c>
      <c r="H30" s="141" cm="1">
        <f t="array" ref="H30">(_xlfn.XLOOKUP($A30&amp;$Q$3,Data[Index]&amp;Data[Valid Test, Can be used for conformity (Y/N)],Data[THC/km (mg)])-H$2)/H$5</f>
        <v>-0.36848944752769824</v>
      </c>
      <c r="I30" s="141" cm="1">
        <f t="array" ref="I30">(_xlfn.XLOOKUP($A30&amp;$Q$3,Data[Index]&amp;Data[Valid Test, Can be used for conformity (Y/N)],Data[NOx/km (mg)])-I$2)/I$5</f>
        <v>0.85745080387835293</v>
      </c>
      <c r="J30" s="141" cm="1">
        <f t="array" ref="J30">(_xlfn.XLOOKUP($A30&amp;$Q$3,Data[Index]&amp;Data[Valid Test, Can be used for conformity (Y/N)],Data[THC + NOx/km (mg)])-J$2)/J$5</f>
        <v>0.50533925286416692</v>
      </c>
      <c r="K30" s="141" cm="1">
        <f t="array" ref="K30">(_xlfn.XLOOKUP($A30&amp;$Q$3,Data[Index]&amp;Data[Valid Test, Can be used for conformity (Y/N)],Data[PN/km ('#)])-K$2)/K$5</f>
        <v>0.33188270546691467</v>
      </c>
      <c r="L30" s="141" cm="1">
        <f t="array" ref="L30">(_xlfn.XLOOKUP($A30&amp;$Q$3,Data[Index]&amp;Data[Valid Test, Can be used for conformity (Y/N)],Data[PM/km (mg)])-L$2)/L$5</f>
        <v>0.44930460937832128</v>
      </c>
      <c r="M30" s="140" cm="1">
        <f t="array" ref="M30">(_xlfn.XLOOKUP($A30&amp;$Q$3,Data[Index]&amp;Data[Valid Test, Can be used for conformity (Y/N)],Data[CH4 (mg/km)])-M$2)/M$5</f>
        <v>-2.2525202028166631</v>
      </c>
      <c r="N30" s="140" cm="1">
        <f t="array" ref="N30">(_xlfn.XLOOKUP($A30&amp;$Q$3,Data[Index]&amp;Data[Valid Test, Can be used for conformity (Y/N)],Data[N20 (mg/km)])-N$2)/N$5</f>
        <v>-0.96833994352466524</v>
      </c>
      <c r="O30" s="141" cm="1">
        <f t="array" ref="O30">(_xlfn.XLOOKUP($A30&amp;$Q$3,Data[Index]&amp;Data[Valid Test, Can be used for conformity (Y/N)],Data[l/100km])-O$2)/O$5</f>
        <v>1.1428866148784178</v>
      </c>
      <c r="P30" s="138">
        <f>_xlfn.XLOOKUP($A30,Data[Index],Data[Comments])</f>
        <v>0</v>
      </c>
    </row>
    <row r="31" spans="1:16" x14ac:dyDescent="0.2">
      <c r="A31" s="129">
        <v>25</v>
      </c>
      <c r="B31" s="129"/>
      <c r="C31" s="129" t="str" cm="1">
        <f t="array" ref="C31">_xlfn.XLOOKUP($A31&amp;$Q$3&amp;$R$3,Data[Index]&amp;Data[Valid Test, Can be used for conformity (Y/N)]&amp;Data[Cycle],Data[Test Name])</f>
        <v>CORR BT70 BHV  025  17/02/2021 01:31:34</v>
      </c>
      <c r="D31" s="167" cm="1">
        <f t="array" ref="D31">_xlfn.XLOOKUP($A31&amp;$Q$3&amp;$R$3,Data[Index]&amp;Data[Valid Test, Can be used for conformity (Y/N)]&amp;Data[Cycle],Data[Mileage (Miles)])</f>
        <v>2210</v>
      </c>
      <c r="E31" s="130" cm="1">
        <f t="array" ref="E31">_xlfn.XLOOKUP($A31&amp;$Q$3&amp;$R$3,Data[Index]&amp;Data[Valid Test, Can be used for conformity (Y/N)]&amp;Data[Cycle],Data[Date])</f>
        <v>44244.064189814817</v>
      </c>
      <c r="F31" s="141" cm="1">
        <f t="array" ref="F31">(_xlfn.XLOOKUP($A31&amp;$Q$3&amp;$R$3,Data[Index]&amp;Data[Valid Test, Can be used for conformity (Y/N)]&amp;Data[Cycle],Data[CO/km (mg)])-F$2)/F$5</f>
        <v>0.10457040716110312</v>
      </c>
      <c r="G31" s="141" cm="1">
        <f t="array" ref="G31">(_xlfn.XLOOKUP($A31&amp;$Q$3,Data[Index]&amp;Data[Valid Test, Can be used for conformity (Y/N)],Data[CO2/km (g)])-G$2)/G$5</f>
        <v>0.13381499903217758</v>
      </c>
      <c r="H31" s="141" cm="1">
        <f t="array" ref="H31">(_xlfn.XLOOKUP($A31&amp;$Q$3,Data[Index]&amp;Data[Valid Test, Can be used for conformity (Y/N)],Data[THC/km (mg)])-H$2)/H$5</f>
        <v>1.640379407507504</v>
      </c>
      <c r="I31" s="141" cm="1">
        <f t="array" ref="I31">(_xlfn.XLOOKUP($A31&amp;$Q$3,Data[Index]&amp;Data[Valid Test, Can be used for conformity (Y/N)],Data[NOx/km (mg)])-I$2)/I$5</f>
        <v>1.6409624934972826</v>
      </c>
      <c r="J31" s="141" cm="1">
        <f t="array" ref="J31">(_xlfn.XLOOKUP($A31&amp;$Q$3,Data[Index]&amp;Data[Valid Test, Can be used for conformity (Y/N)],Data[THC + NOx/km (mg)])-J$2)/J$5</f>
        <v>2.3259716223609517</v>
      </c>
      <c r="K31" s="141" cm="1">
        <f t="array" ref="K31">(_xlfn.XLOOKUP($A31&amp;$Q$3,Data[Index]&amp;Data[Valid Test, Can be used for conformity (Y/N)],Data[PN/km ('#)])-K$2)/K$5</f>
        <v>5.9487347190150225E-2</v>
      </c>
      <c r="L31" s="141" cm="1">
        <f t="array" ref="L31">(_xlfn.XLOOKUP($A31&amp;$Q$3,Data[Index]&amp;Data[Valid Test, Can be used for conformity (Y/N)],Data[PM/km (mg)])-L$2)/L$5</f>
        <v>0.13604516674457792</v>
      </c>
      <c r="M31" s="140" cm="1">
        <f t="array" ref="M31">(_xlfn.XLOOKUP($A31&amp;$Q$3,Data[Index]&amp;Data[Valid Test, Can be used for conformity (Y/N)],Data[CH4 (mg/km)])-M$2)/M$5</f>
        <v>-1.6465717887701912</v>
      </c>
      <c r="N31" s="140" cm="1">
        <f t="array" ref="N31">(_xlfn.XLOOKUP($A31&amp;$Q$3,Data[Index]&amp;Data[Valid Test, Can be used for conformity (Y/N)],Data[N20 (mg/km)])-N$2)/N$5</f>
        <v>-0.80499714854526083</v>
      </c>
      <c r="O31" s="141" cm="1">
        <f t="array" ref="O31">(_xlfn.XLOOKUP($A31&amp;$Q$3,Data[Index]&amp;Data[Valid Test, Can be used for conformity (Y/N)],Data[l/100km])-O$2)/O$5</f>
        <v>0.38093316513821573</v>
      </c>
      <c r="P31" s="138">
        <f>_xlfn.XLOOKUP($A31,Data[Index],Data[Comments])</f>
        <v>0</v>
      </c>
    </row>
    <row r="32" spans="1:16" x14ac:dyDescent="0.2">
      <c r="A32" s="129">
        <v>26</v>
      </c>
      <c r="B32" s="129"/>
      <c r="C32" s="129" t="str" cm="1">
        <f t="array" ref="C32">_xlfn.XLOOKUP($A32&amp;$Q$3&amp;$R$3,Data[Index]&amp;Data[Valid Test, Can be used for conformity (Y/N)]&amp;Data[Cycle],Data[Test Name])</f>
        <v>CORR BT70 BHV  026  18/02/2021 02:39:23</v>
      </c>
      <c r="D32" s="167" cm="1">
        <f t="array" ref="D32">_xlfn.XLOOKUP($A32&amp;$Q$3&amp;$R$3,Data[Index]&amp;Data[Valid Test, Can be used for conformity (Y/N)]&amp;Data[Cycle],Data[Mileage (Miles)])</f>
        <v>2226</v>
      </c>
      <c r="E32" s="130" cm="1">
        <f t="array" ref="E32">_xlfn.XLOOKUP($A32&amp;$Q$3&amp;$R$3,Data[Index]&amp;Data[Valid Test, Can be used for conformity (Y/N)]&amp;Data[Cycle],Data[Date])</f>
        <v>44245.111261574071</v>
      </c>
      <c r="F32" s="141" cm="1">
        <f t="array" ref="F32">(_xlfn.XLOOKUP($A32&amp;$Q$3&amp;$R$3,Data[Index]&amp;Data[Valid Test, Can be used for conformity (Y/N)]&amp;Data[Cycle],Data[CO/km (mg)])-F$2)/F$5</f>
        <v>0.67304727474846748</v>
      </c>
      <c r="G32" s="141" cm="1">
        <f t="array" ref="G32">(_xlfn.XLOOKUP($A32&amp;$Q$3,Data[Index]&amp;Data[Valid Test, Can be used for conformity (Y/N)],Data[CO2/km (g)])-G$2)/G$5</f>
        <v>0.24855431937617584</v>
      </c>
      <c r="H32" s="141" cm="1">
        <f t="array" ref="H32">(_xlfn.XLOOKUP($A32&amp;$Q$3,Data[Index]&amp;Data[Valid Test, Can be used for conformity (Y/N)],Data[THC/km (mg)])-H$2)/H$5</f>
        <v>0.16403896904683776</v>
      </c>
      <c r="I32" s="141" cm="1">
        <f t="array" ref="I32">(_xlfn.XLOOKUP($A32&amp;$Q$3,Data[Index]&amp;Data[Valid Test, Can be used for conformity (Y/N)],Data[NOx/km (mg)])-I$2)/I$5</f>
        <v>1.5318100196442781</v>
      </c>
      <c r="J32" s="141" cm="1">
        <f t="array" ref="J32">(_xlfn.XLOOKUP($A32&amp;$Q$3,Data[Index]&amp;Data[Valid Test, Can be used for conformity (Y/N)],Data[THC + NOx/km (mg)])-J$2)/J$5</f>
        <v>1.3791771664626018</v>
      </c>
      <c r="K32" s="141" cm="1">
        <f t="array" ref="K32">(_xlfn.XLOOKUP($A32&amp;$Q$3,Data[Index]&amp;Data[Valid Test, Can be used for conformity (Y/N)],Data[PN/km ('#)])-K$2)/K$5</f>
        <v>7.1611462184879057E-2</v>
      </c>
      <c r="L32" s="141" cm="1">
        <f t="array" ref="L32">(_xlfn.XLOOKUP($A32&amp;$Q$3,Data[Index]&amp;Data[Valid Test, Can be used for conformity (Y/N)],Data[PM/km (mg)])-L$2)/L$5</f>
        <v>-0.41443130714923415</v>
      </c>
      <c r="M32" s="140" cm="1">
        <f t="array" ref="M32">(_xlfn.XLOOKUP($A32&amp;$Q$3,Data[Index]&amp;Data[Valid Test, Can be used for conformity (Y/N)],Data[CH4 (mg/km)])-M$2)/M$5</f>
        <v>-1.9361697931485926</v>
      </c>
      <c r="N32" s="140" cm="1">
        <f t="array" ref="N32">(_xlfn.XLOOKUP($A32&amp;$Q$3,Data[Index]&amp;Data[Valid Test, Can be used for conformity (Y/N)],Data[N20 (mg/km)])-N$2)/N$5</f>
        <v>-0.63442199274277689</v>
      </c>
      <c r="O32" s="141" cm="1">
        <f t="array" ref="O32">(_xlfn.XLOOKUP($A32&amp;$Q$3,Data[Index]&amp;Data[Valid Test, Can be used for conformity (Y/N)],Data[l/100km])-O$2)/O$5</f>
        <v>0.4983403661182676</v>
      </c>
      <c r="P32" s="138">
        <f>_xlfn.XLOOKUP($A32,Data[Index],Data[Comments])</f>
        <v>0</v>
      </c>
    </row>
    <row r="33" spans="1:16" x14ac:dyDescent="0.2">
      <c r="A33" s="129">
        <v>27</v>
      </c>
      <c r="B33" s="129"/>
      <c r="C33" s="129" t="e" cm="1">
        <f t="array" ref="C33">_xlfn.XLOOKUP($A33&amp;$Q$3&amp;$R$3,Data[Index]&amp;Data[Valid Test, Can be used for conformity (Y/N)]&amp;Data[Cycle],Data[Test Name])</f>
        <v>#N/A</v>
      </c>
      <c r="D33" s="167" t="e" cm="1">
        <f t="array" ref="D33">_xlfn.XLOOKUP($A33&amp;$Q$3&amp;$R$3,Data[Index]&amp;Data[Valid Test, Can be used for conformity (Y/N)]&amp;Data[Cycle],Data[Mileage (Miles)])</f>
        <v>#N/A</v>
      </c>
      <c r="E33" s="130" t="e" cm="1">
        <f t="array" ref="E33">_xlfn.XLOOKUP($A33&amp;$Q$3&amp;$R$3,Data[Index]&amp;Data[Valid Test, Can be used for conformity (Y/N)]&amp;Data[Cycle],Data[Date])</f>
        <v>#N/A</v>
      </c>
      <c r="F33" s="141" t="e" cm="1">
        <f t="array" ref="F33">(_xlfn.XLOOKUP($A33&amp;$Q$3&amp;$R$3,Data[Index]&amp;Data[Valid Test, Can be used for conformity (Y/N)]&amp;Data[Cycle],Data[CO/km (mg)])-F$2)/F$5</f>
        <v>#N/A</v>
      </c>
      <c r="G33" s="141" t="e" cm="1">
        <f t="array" ref="G33">(_xlfn.XLOOKUP($A33&amp;$Q$3,Data[Index]&amp;Data[Valid Test, Can be used for conformity (Y/N)],Data[CO2/km (g)])-G$2)/G$5</f>
        <v>#N/A</v>
      </c>
      <c r="H33" s="141" t="e" cm="1">
        <f t="array" ref="H33">(_xlfn.XLOOKUP($A33&amp;$Q$3,Data[Index]&amp;Data[Valid Test, Can be used for conformity (Y/N)],Data[THC/km (mg)])-H$2)/H$5</f>
        <v>#N/A</v>
      </c>
      <c r="I33" s="141" t="e" cm="1">
        <f t="array" ref="I33">(_xlfn.XLOOKUP($A33&amp;$Q$3,Data[Index]&amp;Data[Valid Test, Can be used for conformity (Y/N)],Data[NOx/km (mg)])-I$2)/I$5</f>
        <v>#N/A</v>
      </c>
      <c r="J33" s="141" t="e" cm="1">
        <f t="array" ref="J33">(_xlfn.XLOOKUP($A33&amp;$Q$3,Data[Index]&amp;Data[Valid Test, Can be used for conformity (Y/N)],Data[THC + NOx/km (mg)])-J$2)/J$5</f>
        <v>#N/A</v>
      </c>
      <c r="K33" s="141" t="e" cm="1">
        <f t="array" ref="K33">(_xlfn.XLOOKUP($A33&amp;$Q$3,Data[Index]&amp;Data[Valid Test, Can be used for conformity (Y/N)],Data[PN/km ('#)])-K$2)/K$5</f>
        <v>#N/A</v>
      </c>
      <c r="L33" s="141" t="e" cm="1">
        <f t="array" ref="L33">(_xlfn.XLOOKUP($A33&amp;$Q$3,Data[Index]&amp;Data[Valid Test, Can be used for conformity (Y/N)],Data[PM/km (mg)])-L$2)/L$5</f>
        <v>#N/A</v>
      </c>
      <c r="M33" s="140" t="e" cm="1">
        <f t="array" ref="M33">(_xlfn.XLOOKUP($A33&amp;$Q$3,Data[Index]&amp;Data[Valid Test, Can be used for conformity (Y/N)],Data[CH4 (mg/km)])-M$2)/M$5</f>
        <v>#N/A</v>
      </c>
      <c r="N33" s="140" t="e" cm="1">
        <f t="array" ref="N33">(_xlfn.XLOOKUP($A33&amp;$Q$3,Data[Index]&amp;Data[Valid Test, Can be used for conformity (Y/N)],Data[N20 (mg/km)])-N$2)/N$5</f>
        <v>#N/A</v>
      </c>
      <c r="O33" s="141" t="e" cm="1">
        <f t="array" ref="O33">(_xlfn.XLOOKUP($A33&amp;$Q$3,Data[Index]&amp;Data[Valid Test, Can be used for conformity (Y/N)],Data[l/100km])-O$2)/O$5</f>
        <v>#N/A</v>
      </c>
      <c r="P33" s="138" t="str">
        <f>_xlfn.XLOOKUP($A33,Data[Index],Data[Comments])</f>
        <v>Violation in Phase 2</v>
      </c>
    </row>
    <row r="34" spans="1:16" x14ac:dyDescent="0.2">
      <c r="A34" s="129">
        <v>29</v>
      </c>
      <c r="B34" s="129"/>
      <c r="C34" s="129" t="str" cm="1">
        <f t="array" ref="C34">_xlfn.XLOOKUP($A34&amp;$Q$3&amp;$R$3,Data[Index]&amp;Data[Valid Test, Can be used for conformity (Y/N)]&amp;Data[Cycle],Data[Test Name])</f>
        <v>CORR BT70 BHV  029  22/02/2021 23:54:47</v>
      </c>
      <c r="D34" s="167" cm="1">
        <f t="array" ref="D34">_xlfn.XLOOKUP($A34&amp;$Q$3&amp;$R$3,Data[Index]&amp;Data[Valid Test, Can be used for conformity (Y/N)]&amp;Data[Cycle],Data[Mileage (Miles)])</f>
        <v>2277</v>
      </c>
      <c r="E34" s="130" cm="1">
        <f t="array" ref="E34">_xlfn.XLOOKUP($A34&amp;$Q$3&amp;$R$3,Data[Index]&amp;Data[Valid Test, Can be used for conformity (Y/N)]&amp;Data[Cycle],Data[Date])</f>
        <v>44249.996944444443</v>
      </c>
      <c r="F34" s="141" cm="1">
        <f t="array" ref="F34">(_xlfn.XLOOKUP($A34&amp;$Q$3&amp;$R$3,Data[Index]&amp;Data[Valid Test, Can be used for conformity (Y/N)]&amp;Data[Cycle],Data[CO/km (mg)])-F$2)/F$5</f>
        <v>-0.78211873151415379</v>
      </c>
      <c r="G34" s="141" cm="1">
        <f t="array" ref="G34">(_xlfn.XLOOKUP($A34&amp;$Q$3,Data[Index]&amp;Data[Valid Test, Can be used for conformity (Y/N)],Data[CO2/km (g)])-G$2)/G$5</f>
        <v>-0.80265717308503659</v>
      </c>
      <c r="H34" s="141" cm="1">
        <f t="array" ref="H34">(_xlfn.XLOOKUP($A34&amp;$Q$3,Data[Index]&amp;Data[Valid Test, Can be used for conformity (Y/N)],Data[THC/km (mg)])-H$2)/H$5</f>
        <v>1.5219115610109787E-2</v>
      </c>
      <c r="I34" s="141" cm="1">
        <f t="array" ref="I34">(_xlfn.XLOOKUP($A34&amp;$Q$3,Data[Index]&amp;Data[Valid Test, Can be used for conformity (Y/N)],Data[NOx/km (mg)])-I$2)/I$5</f>
        <v>1.6146729698930455</v>
      </c>
      <c r="J34" s="141" cm="1">
        <f t="array" ref="J34">(_xlfn.XLOOKUP($A34&amp;$Q$3,Data[Index]&amp;Data[Valid Test, Can be used for conformity (Y/N)],Data[THC + NOx/km (mg)])-J$2)/J$5</f>
        <v>1.3624267186093251</v>
      </c>
      <c r="K34" s="141" cm="1">
        <f t="array" ref="K34">(_xlfn.XLOOKUP($A34&amp;$Q$3,Data[Index]&amp;Data[Valid Test, Can be used for conformity (Y/N)],Data[PN/km ('#)])-K$2)/K$5</f>
        <v>-0.86416021814370592</v>
      </c>
      <c r="L34" s="141" cm="1">
        <f t="array" ref="L34">(_xlfn.XLOOKUP($A34&amp;$Q$3,Data[Index]&amp;Data[Valid Test, Can be used for conformity (Y/N)],Data[PM/km (mg)])-L$2)/L$5</f>
        <v>0.61446890624226025</v>
      </c>
      <c r="M34" s="140" cm="1">
        <f t="array" ref="M34">(_xlfn.XLOOKUP($A34&amp;$Q$3,Data[Index]&amp;Data[Valid Test, Can be used for conformity (Y/N)],Data[CH4 (mg/km)])-M$2)/M$5</f>
        <v>0.67836234304103271</v>
      </c>
      <c r="N34" s="140" cm="1">
        <f t="array" ref="N34">(_xlfn.XLOOKUP($A34&amp;$Q$3,Data[Index]&amp;Data[Valid Test, Can be used for conformity (Y/N)],Data[N20 (mg/km)])-N$2)/N$5</f>
        <v>-0.76065358928095628</v>
      </c>
      <c r="O34" s="141" cm="1">
        <f t="array" ref="O34">(_xlfn.XLOOKUP($A34&amp;$Q$3,Data[Index]&amp;Data[Valid Test, Can be used for conformity (Y/N)],Data[l/100km])-O$2)/O$5</f>
        <v>-0.55243600720486841</v>
      </c>
      <c r="P34" s="138">
        <f>_xlfn.XLOOKUP($A34,Data[Index],Data[Comments])</f>
        <v>0</v>
      </c>
    </row>
    <row r="35" spans="1:16" x14ac:dyDescent="0.2">
      <c r="A35" s="129">
        <v>30</v>
      </c>
      <c r="B35" s="129"/>
      <c r="C35" s="129" t="str" cm="1">
        <f t="array" ref="C35">_xlfn.XLOOKUP($A35&amp;$Q$3&amp;$R$3,Data[Index]&amp;Data[Valid Test, Can be used for conformity (Y/N)]&amp;Data[Cycle],Data[Test Name])</f>
        <v>CORR BT70 BHV  030  24/02/2021 01:36:52</v>
      </c>
      <c r="D35" s="167" cm="1">
        <f t="array" ref="D35">_xlfn.XLOOKUP($A35&amp;$Q$3&amp;$R$3,Data[Index]&amp;Data[Valid Test, Can be used for conformity (Y/N)]&amp;Data[Cycle],Data[Mileage (Miles)])</f>
        <v>2299</v>
      </c>
      <c r="E35" s="130" cm="1">
        <f t="array" ref="E35">_xlfn.XLOOKUP($A35&amp;$Q$3&amp;$R$3,Data[Index]&amp;Data[Valid Test, Can be used for conformity (Y/N)]&amp;Data[Cycle],Data[Date])</f>
        <v>44251.067870370367</v>
      </c>
      <c r="F35" s="141" cm="1">
        <f t="array" ref="F35">(_xlfn.XLOOKUP($A35&amp;$Q$3&amp;$R$3,Data[Index]&amp;Data[Valid Test, Can be used for conformity (Y/N)]&amp;Data[Cycle],Data[CO/km (mg)])-F$2)/F$5</f>
        <v>-0.65070464831234576</v>
      </c>
      <c r="G35" s="141" cm="1">
        <f t="array" ref="G35">(_xlfn.XLOOKUP($A35&amp;$Q$3,Data[Index]&amp;Data[Valid Test, Can be used for conformity (Y/N)],Data[CO2/km (g)])-G$2)/G$5</f>
        <v>6.7163026302291456E-2</v>
      </c>
      <c r="H35" s="141" cm="1">
        <f t="array" ref="H35">(_xlfn.XLOOKUP($A35&amp;$Q$3,Data[Index]&amp;Data[Valid Test, Can be used for conformity (Y/N)],Data[THC/km (mg)])-H$2)/H$5</f>
        <v>0.11382496123545127</v>
      </c>
      <c r="I35" s="141" cm="1">
        <f t="array" ref="I35">(_xlfn.XLOOKUP($A35&amp;$Q$3,Data[Index]&amp;Data[Valid Test, Can be used for conformity (Y/N)],Data[NOx/km (mg)])-I$2)/I$5</f>
        <v>1.6291613792730084</v>
      </c>
      <c r="J35" s="141" cm="1">
        <f t="array" ref="J35">(_xlfn.XLOOKUP($A35&amp;$Q$3,Data[Index]&amp;Data[Valid Test, Can be used for conformity (Y/N)],Data[THC + NOx/km (mg)])-J$2)/J$5</f>
        <v>1.431698050579097</v>
      </c>
      <c r="K35" s="141" cm="1">
        <f t="array" ref="K35">(_xlfn.XLOOKUP($A35&amp;$Q$3,Data[Index]&amp;Data[Valid Test, Can be used for conformity (Y/N)],Data[PN/km ('#)])-K$2)/K$5</f>
        <v>0.42860484619507672</v>
      </c>
      <c r="L35" s="141" cm="1">
        <f t="array" ref="L35">(_xlfn.XLOOKUP($A35&amp;$Q$3,Data[Index]&amp;Data[Valid Test, Can be used for conformity (Y/N)],Data[PM/km (mg)])-L$2)/L$5</f>
        <v>2.4918850248503719</v>
      </c>
      <c r="M35" s="140" cm="1">
        <f t="array" ref="M35">(_xlfn.XLOOKUP($A35&amp;$Q$3,Data[Index]&amp;Data[Valid Test, Can be used for conformity (Y/N)],Data[CH4 (mg/km)])-M$2)/M$5</f>
        <v>0.52925553254404967</v>
      </c>
      <c r="N35" s="140" cm="1">
        <f t="array" ref="N35">(_xlfn.XLOOKUP($A35&amp;$Q$3,Data[Index]&amp;Data[Valid Test, Can be used for conformity (Y/N)],Data[N20 (mg/km)])-N$2)/N$5</f>
        <v>0.19516131115797422</v>
      </c>
      <c r="O35" s="141" cm="1">
        <f t="array" ref="O35">(_xlfn.XLOOKUP($A35&amp;$Q$3,Data[Index]&amp;Data[Valid Test, Can be used for conformity (Y/N)],Data[l/100km])-O$2)/O$5</f>
        <v>0.30542170449262712</v>
      </c>
      <c r="P35" s="138">
        <f>_xlfn.XLOOKUP($A35,Data[Index],Data[Comments])</f>
        <v>0</v>
      </c>
    </row>
    <row r="36" spans="1:16" x14ac:dyDescent="0.2">
      <c r="A36" s="129">
        <v>31</v>
      </c>
      <c r="B36" s="129"/>
      <c r="C36" s="129" t="e" cm="1">
        <f t="array" ref="C36">_xlfn.XLOOKUP($A36&amp;$Q$3&amp;$R$3,Data[Index]&amp;Data[Valid Test, Can be used for conformity (Y/N)]&amp;Data[Cycle],Data[Test Name])</f>
        <v>#N/A</v>
      </c>
      <c r="D36" s="167" t="e" cm="1">
        <f t="array" ref="D36">_xlfn.XLOOKUP($A36&amp;$Q$3&amp;$R$3,Data[Index]&amp;Data[Valid Test, Can be used for conformity (Y/N)]&amp;Data[Cycle],Data[Mileage (Miles)])</f>
        <v>#N/A</v>
      </c>
      <c r="E36" s="130" t="e" cm="1">
        <f t="array" ref="E36">_xlfn.XLOOKUP($A36&amp;$Q$3&amp;$R$3,Data[Index]&amp;Data[Valid Test, Can be used for conformity (Y/N)]&amp;Data[Cycle],Data[Date])</f>
        <v>#N/A</v>
      </c>
      <c r="F36" s="141" t="e" cm="1">
        <f t="array" ref="F36">(_xlfn.XLOOKUP($A36&amp;$Q$3&amp;$R$3,Data[Index]&amp;Data[Valid Test, Can be used for conformity (Y/N)]&amp;Data[Cycle],Data[CO/km (mg)])-F$2)/F$5</f>
        <v>#N/A</v>
      </c>
      <c r="G36" s="141" t="e" cm="1">
        <f t="array" ref="G36">(_xlfn.XLOOKUP($A36&amp;$Q$3,Data[Index]&amp;Data[Valid Test, Can be used for conformity (Y/N)],Data[CO2/km (g)])-G$2)/G$5</f>
        <v>#N/A</v>
      </c>
      <c r="H36" s="141" t="e" cm="1">
        <f t="array" ref="H36">(_xlfn.XLOOKUP($A36&amp;$Q$3,Data[Index]&amp;Data[Valid Test, Can be used for conformity (Y/N)],Data[THC/km (mg)])-H$2)/H$5</f>
        <v>#N/A</v>
      </c>
      <c r="I36" s="141" t="e" cm="1">
        <f t="array" ref="I36">(_xlfn.XLOOKUP($A36&amp;$Q$3,Data[Index]&amp;Data[Valid Test, Can be used for conformity (Y/N)],Data[NOx/km (mg)])-I$2)/I$5</f>
        <v>#N/A</v>
      </c>
      <c r="J36" s="141" t="e" cm="1">
        <f t="array" ref="J36">(_xlfn.XLOOKUP($A36&amp;$Q$3,Data[Index]&amp;Data[Valid Test, Can be used for conformity (Y/N)],Data[THC + NOx/km (mg)])-J$2)/J$5</f>
        <v>#N/A</v>
      </c>
      <c r="K36" s="141" t="e" cm="1">
        <f t="array" ref="K36">(_xlfn.XLOOKUP($A36&amp;$Q$3,Data[Index]&amp;Data[Valid Test, Can be used for conformity (Y/N)],Data[PN/km ('#)])-K$2)/K$5</f>
        <v>#N/A</v>
      </c>
      <c r="L36" s="141" t="e" cm="1">
        <f t="array" ref="L36">(_xlfn.XLOOKUP($A36&amp;$Q$3,Data[Index]&amp;Data[Valid Test, Can be used for conformity (Y/N)],Data[PM/km (mg)])-L$2)/L$5</f>
        <v>#N/A</v>
      </c>
      <c r="M36" s="140" t="e" cm="1">
        <f t="array" ref="M36">(_xlfn.XLOOKUP($A36&amp;$Q$3,Data[Index]&amp;Data[Valid Test, Can be used for conformity (Y/N)],Data[CH4 (mg/km)])-M$2)/M$5</f>
        <v>#N/A</v>
      </c>
      <c r="N36" s="140" t="e" cm="1">
        <f t="array" ref="N36">(_xlfn.XLOOKUP($A36&amp;$Q$3,Data[Index]&amp;Data[Valid Test, Can be used for conformity (Y/N)],Data[N20 (mg/km)])-N$2)/N$5</f>
        <v>#N/A</v>
      </c>
      <c r="O36" s="141" t="e" cm="1">
        <f t="array" ref="O36">(_xlfn.XLOOKUP($A36&amp;$Q$3,Data[Index]&amp;Data[Valid Test, Can be used for conformity (Y/N)],Data[l/100km])-O$2)/O$5</f>
        <v>#N/A</v>
      </c>
      <c r="P36" s="138" t="str">
        <f>_xlfn.XLOOKUP($A36,Data[Index],Data[Comments])</f>
        <v>Humidity wasnt run</v>
      </c>
    </row>
    <row r="37" spans="1:16" x14ac:dyDescent="0.2">
      <c r="A37" s="129">
        <v>32</v>
      </c>
      <c r="B37" s="129"/>
      <c r="C37" s="129" t="str" cm="1">
        <f t="array" ref="C37">_xlfn.XLOOKUP($A37&amp;$Q$3&amp;$R$3,Data[Index]&amp;Data[Valid Test, Can be used for conformity (Y/N)]&amp;Data[Cycle],Data[Test Name])</f>
        <v>CORR BT70 BHV  032  25/02/2021 23:41:15</v>
      </c>
      <c r="D37" s="167" cm="1">
        <f t="array" ref="D37">_xlfn.XLOOKUP($A37&amp;$Q$3&amp;$R$3,Data[Index]&amp;Data[Valid Test, Can be used for conformity (Y/N)]&amp;Data[Cycle],Data[Mileage (Miles)])</f>
        <v>2333</v>
      </c>
      <c r="E37" s="130" cm="1">
        <f t="array" ref="E37">_xlfn.XLOOKUP($A37&amp;$Q$3&amp;$R$3,Data[Index]&amp;Data[Valid Test, Can be used for conformity (Y/N)]&amp;Data[Cycle],Data[Date])</f>
        <v>44252.987546296295</v>
      </c>
      <c r="F37" s="141" cm="1">
        <f t="array" ref="F37">(_xlfn.XLOOKUP($A37&amp;$Q$3&amp;$R$3,Data[Index]&amp;Data[Valid Test, Can be used for conformity (Y/N)]&amp;Data[Cycle],Data[CO/km (mg)])-F$2)/F$5</f>
        <v>-0.73938053910634638</v>
      </c>
      <c r="G37" s="141" cm="1">
        <f t="array" ref="G37">(_xlfn.XLOOKUP($A37&amp;$Q$3,Data[Index]&amp;Data[Valid Test, Can be used for conformity (Y/N)],Data[CO2/km (g)])-G$2)/G$5</f>
        <v>-0.59651041843951746</v>
      </c>
      <c r="H37" s="141" cm="1">
        <f t="array" ref="H37">(_xlfn.XLOOKUP($A37&amp;$Q$3,Data[Index]&amp;Data[Valid Test, Can be used for conformity (Y/N)],Data[THC/km (mg)])-H$2)/H$5</f>
        <v>0.89588392868876099</v>
      </c>
      <c r="I37" s="141" cm="1">
        <f t="array" ref="I37">(_xlfn.XLOOKUP($A37&amp;$Q$3,Data[Index]&amp;Data[Valid Test, Can be used for conformity (Y/N)],Data[NOx/km (mg)])-I$2)/I$5</f>
        <v>-0.15874664250397466</v>
      </c>
      <c r="J37" s="141" cm="1">
        <f t="array" ref="J37">(_xlfn.XLOOKUP($A37&amp;$Q$3,Data[Index]&amp;Data[Valid Test, Can be used for conformity (Y/N)],Data[THC + NOx/km (mg)])-J$2)/J$5</f>
        <v>0.38593322432417548</v>
      </c>
      <c r="K37" s="141" cm="1">
        <f t="array" ref="K37">(_xlfn.XLOOKUP($A37&amp;$Q$3,Data[Index]&amp;Data[Valid Test, Can be used for conformity (Y/N)],Data[PN/km ('#)])-K$2)/K$5</f>
        <v>-1.2021407087849441</v>
      </c>
      <c r="L37" s="141" cm="1">
        <f t="array" ref="L37">(_xlfn.XLOOKUP($A37&amp;$Q$3,Data[Index]&amp;Data[Valid Test, Can be used for conformity (Y/N)],Data[PM/km (mg)])-L$2)/L$5</f>
        <v>0.72411834599017677</v>
      </c>
      <c r="M37" s="140" cm="1">
        <f t="array" ref="M37">(_xlfn.XLOOKUP($A37&amp;$Q$3,Data[Index]&amp;Data[Valid Test, Can be used for conformity (Y/N)],Data[CH4 (mg/km)])-M$2)/M$5</f>
        <v>-0.43422927141682044</v>
      </c>
      <c r="N37" s="140" cm="1">
        <f t="array" ref="N37">(_xlfn.XLOOKUP($A37&amp;$Q$3,Data[Index]&amp;Data[Valid Test, Can be used for conformity (Y/N)],Data[N20 (mg/km)])-N$2)/N$5</f>
        <v>-0.6404702114155929</v>
      </c>
      <c r="O37" s="141" cm="1">
        <f t="array" ref="O37">(_xlfn.XLOOKUP($A37&amp;$Q$3,Data[Index]&amp;Data[Valid Test, Can be used for conformity (Y/N)],Data[l/100km])-O$2)/O$5</f>
        <v>-0.34802002423910627</v>
      </c>
      <c r="P37" s="138">
        <f>_xlfn.XLOOKUP($A37,Data[Index],Data[Comments])</f>
        <v>0</v>
      </c>
    </row>
    <row r="38" spans="1:16" x14ac:dyDescent="0.2">
      <c r="A38" s="129">
        <v>34</v>
      </c>
      <c r="B38" s="129"/>
      <c r="C38" s="129" t="str" cm="1">
        <f t="array" ref="C38">_xlfn.XLOOKUP($A38&amp;$Q$3&amp;$R$3,Data[Index]&amp;Data[Valid Test, Can be used for conformity (Y/N)]&amp;Data[Cycle],Data[Test Name])</f>
        <v>CORR BT70 BHV  034  02/03/2021 06:08:48</v>
      </c>
      <c r="D38" s="167" cm="1">
        <f t="array" ref="D38">_xlfn.XLOOKUP($A38&amp;$Q$3&amp;$R$3,Data[Index]&amp;Data[Valid Test, Can be used for conformity (Y/N)]&amp;Data[Cycle],Data[Mileage (Miles)])</f>
        <v>2367</v>
      </c>
      <c r="E38" s="130" cm="1">
        <f t="array" ref="E38">_xlfn.XLOOKUP($A38&amp;$Q$3&amp;$R$3,Data[Index]&amp;Data[Valid Test, Can be used for conformity (Y/N)]&amp;Data[Cycle],Data[Date])</f>
        <v>44257.256678240738</v>
      </c>
      <c r="F38" s="141" cm="1">
        <f t="array" ref="F38">(_xlfn.XLOOKUP($A38&amp;$Q$3&amp;$R$3,Data[Index]&amp;Data[Valid Test, Can be used for conformity (Y/N)]&amp;Data[Cycle],Data[CO/km (mg)])-F$2)/F$5</f>
        <v>-0.63809776019353437</v>
      </c>
      <c r="G38" s="141" cm="1">
        <f t="array" ref="G38">(_xlfn.XLOOKUP($A38&amp;$Q$3,Data[Index]&amp;Data[Valid Test, Can be used for conformity (Y/N)],Data[CO2/km (g)])-G$2)/G$5</f>
        <v>-0.20136529701130557</v>
      </c>
      <c r="H38" s="141" cm="1">
        <f t="array" ref="H38">(_xlfn.XLOOKUP($A38&amp;$Q$3,Data[Index]&amp;Data[Valid Test, Can be used for conformity (Y/N)],Data[THC/km (mg)])-H$2)/H$5</f>
        <v>-0.27203622698328767</v>
      </c>
      <c r="I38" s="141" cm="1">
        <f t="array" ref="I38">(_xlfn.XLOOKUP($A38&amp;$Q$3,Data[Index]&amp;Data[Valid Test, Can be used for conformity (Y/N)],Data[NOx/km (mg)])-I$2)/I$5</f>
        <v>0.80388270263545669</v>
      </c>
      <c r="J38" s="141" cm="1">
        <f t="array" ref="J38">(_xlfn.XLOOKUP($A38&amp;$Q$3,Data[Index]&amp;Data[Valid Test, Can be used for conformity (Y/N)],Data[THC + NOx/km (mg)])-J$2)/J$5</f>
        <v>0.51631048756327791</v>
      </c>
      <c r="K38" s="141" cm="1">
        <f t="array" ref="K38">(_xlfn.XLOOKUP($A38&amp;$Q$3,Data[Index]&amp;Data[Valid Test, Can be used for conformity (Y/N)],Data[PN/km ('#)])-K$2)/K$5</f>
        <v>-0.89084903060556253</v>
      </c>
      <c r="L38" s="141" cm="1">
        <f t="array" ref="L38">(_xlfn.XLOOKUP($A38&amp;$Q$3,Data[Index]&amp;Data[Valid Test, Can be used for conformity (Y/N)],Data[PM/km (mg)])-L$2)/L$5</f>
        <v>-0.15365697640875239</v>
      </c>
      <c r="M38" s="140" cm="1">
        <f t="array" ref="M38">(_xlfn.XLOOKUP($A38&amp;$Q$3,Data[Index]&amp;Data[Valid Test, Can be used for conformity (Y/N)],Data[CH4 (mg/km)])-M$2)/M$5</f>
        <v>-0.4044259303096816</v>
      </c>
      <c r="N38" s="140" cm="1">
        <f t="array" ref="N38">(_xlfn.XLOOKUP($A38&amp;$Q$3,Data[Index]&amp;Data[Valid Test, Can be used for conformity (Y/N)],Data[N20 (mg/km)])-N$2)/N$5</f>
        <v>-0.16756320892650212</v>
      </c>
      <c r="O38" s="141" cm="1">
        <f t="array" ref="O38">(_xlfn.XLOOKUP($A38&amp;$Q$3,Data[Index]&amp;Data[Valid Test, Can be used for conformity (Y/N)],Data[l/100km])-O$2)/O$5</f>
        <v>4.0754230508434228E-2</v>
      </c>
      <c r="P38" s="138">
        <f>_xlfn.XLOOKUP($A38,Data[Index],Data[Comments])</f>
        <v>0</v>
      </c>
    </row>
    <row r="39" spans="1:16" x14ac:dyDescent="0.2">
      <c r="A39" s="129">
        <v>35</v>
      </c>
      <c r="B39" s="129"/>
      <c r="C39" s="129" t="e" cm="1">
        <f t="array" ref="C39">_xlfn.XLOOKUP($A39&amp;$Q$3&amp;$R$3,Data[Index]&amp;Data[Valid Test, Can be used for conformity (Y/N)]&amp;Data[Cycle],Data[Test Name])</f>
        <v>#N/A</v>
      </c>
      <c r="D39" s="167" t="e" cm="1">
        <f t="array" ref="D39">_xlfn.XLOOKUP($A39&amp;$Q$3&amp;$R$3,Data[Index]&amp;Data[Valid Test, Can be used for conformity (Y/N)]&amp;Data[Cycle],Data[Mileage (Miles)])</f>
        <v>#N/A</v>
      </c>
      <c r="E39" s="130" t="e" cm="1">
        <f t="array" ref="E39">_xlfn.XLOOKUP($A39&amp;$Q$3&amp;$R$3,Data[Index]&amp;Data[Valid Test, Can be used for conformity (Y/N)]&amp;Data[Cycle],Data[Date])</f>
        <v>#N/A</v>
      </c>
      <c r="F39" s="141" t="e" cm="1">
        <f t="array" ref="F39">(_xlfn.XLOOKUP($A39&amp;$Q$3&amp;$R$3,Data[Index]&amp;Data[Valid Test, Can be used for conformity (Y/N)]&amp;Data[Cycle],Data[CO/km (mg)])-F$2)/F$5</f>
        <v>#N/A</v>
      </c>
      <c r="G39" s="141" t="e" cm="1">
        <f t="array" ref="G39">(_xlfn.XLOOKUP($A39&amp;$Q$3,Data[Index]&amp;Data[Valid Test, Can be used for conformity (Y/N)],Data[CO2/km (g)])-G$2)/G$5</f>
        <v>#N/A</v>
      </c>
      <c r="H39" s="141" t="e" cm="1">
        <f t="array" ref="H39">(_xlfn.XLOOKUP($A39&amp;$Q$3,Data[Index]&amp;Data[Valid Test, Can be used for conformity (Y/N)],Data[THC/km (mg)])-H$2)/H$5</f>
        <v>#N/A</v>
      </c>
      <c r="I39" s="141" t="e" cm="1">
        <f t="array" ref="I39">(_xlfn.XLOOKUP($A39&amp;$Q$3,Data[Index]&amp;Data[Valid Test, Can be used for conformity (Y/N)],Data[NOx/km (mg)])-I$2)/I$5</f>
        <v>#N/A</v>
      </c>
      <c r="J39" s="141" t="e" cm="1">
        <f t="array" ref="J39">(_xlfn.XLOOKUP($A39&amp;$Q$3,Data[Index]&amp;Data[Valid Test, Can be used for conformity (Y/N)],Data[THC + NOx/km (mg)])-J$2)/J$5</f>
        <v>#N/A</v>
      </c>
      <c r="K39" s="141" t="e" cm="1">
        <f t="array" ref="K39">(_xlfn.XLOOKUP($A39&amp;$Q$3,Data[Index]&amp;Data[Valid Test, Can be used for conformity (Y/N)],Data[PN/km ('#)])-K$2)/K$5</f>
        <v>#N/A</v>
      </c>
      <c r="L39" s="141" t="e" cm="1">
        <f t="array" ref="L39">(_xlfn.XLOOKUP($A39&amp;$Q$3,Data[Index]&amp;Data[Valid Test, Can be used for conformity (Y/N)],Data[PM/km (mg)])-L$2)/L$5</f>
        <v>#N/A</v>
      </c>
      <c r="M39" s="140" t="e" cm="1">
        <f t="array" ref="M39">(_xlfn.XLOOKUP($A39&amp;$Q$3,Data[Index]&amp;Data[Valid Test, Can be used for conformity (Y/N)],Data[CH4 (mg/km)])-M$2)/M$5</f>
        <v>#N/A</v>
      </c>
      <c r="N39" s="140" t="e" cm="1">
        <f t="array" ref="N39">(_xlfn.XLOOKUP($A39&amp;$Q$3,Data[Index]&amp;Data[Valid Test, Can be used for conformity (Y/N)],Data[N20 (mg/km)])-N$2)/N$5</f>
        <v>#N/A</v>
      </c>
      <c r="O39" s="141" t="e" cm="1">
        <f t="array" ref="O39">(_xlfn.XLOOKUP($A39&amp;$Q$3,Data[Index]&amp;Data[Valid Test, Can be used for conformity (Y/N)],Data[l/100km])-O$2)/O$5</f>
        <v>#N/A</v>
      </c>
      <c r="P39" s="138" t="str">
        <f>_xlfn.XLOOKUP($A39,Data[Index],Data[Comments])</f>
        <v>PM was Light</v>
      </c>
    </row>
    <row r="40" spans="1:16" ht="28.5" x14ac:dyDescent="0.2">
      <c r="A40" s="129">
        <v>36</v>
      </c>
      <c r="B40" s="129"/>
      <c r="C40" s="129" t="e" cm="1">
        <f t="array" ref="C40">_xlfn.XLOOKUP($A40&amp;$Q$3&amp;$R$3,Data[Index]&amp;Data[Valid Test, Can be used for conformity (Y/N)]&amp;Data[Cycle],Data[Test Name])</f>
        <v>#N/A</v>
      </c>
      <c r="D40" s="167" t="e" cm="1">
        <f t="array" ref="D40">_xlfn.XLOOKUP($A40&amp;$Q$3&amp;$R$3,Data[Index]&amp;Data[Valid Test, Can be used for conformity (Y/N)]&amp;Data[Cycle],Data[Mileage (Miles)])</f>
        <v>#N/A</v>
      </c>
      <c r="E40" s="130" t="e" cm="1">
        <f t="array" ref="E40">_xlfn.XLOOKUP($A40&amp;$Q$3&amp;$R$3,Data[Index]&amp;Data[Valid Test, Can be used for conformity (Y/N)]&amp;Data[Cycle],Data[Date])</f>
        <v>#N/A</v>
      </c>
      <c r="F40" s="141" t="e" cm="1">
        <f t="array" ref="F40">(_xlfn.XLOOKUP($A40&amp;$Q$3&amp;$R$3,Data[Index]&amp;Data[Valid Test, Can be used for conformity (Y/N)]&amp;Data[Cycle],Data[CO/km (mg)])-F$2)/F$5</f>
        <v>#N/A</v>
      </c>
      <c r="G40" s="141" t="e" cm="1">
        <f t="array" ref="G40">(_xlfn.XLOOKUP($A40&amp;$Q$3,Data[Index]&amp;Data[Valid Test, Can be used for conformity (Y/N)],Data[CO2/km (g)])-G$2)/G$5</f>
        <v>#N/A</v>
      </c>
      <c r="H40" s="141" t="e" cm="1">
        <f t="array" ref="H40">(_xlfn.XLOOKUP($A40&amp;$Q$3,Data[Index]&amp;Data[Valid Test, Can be used for conformity (Y/N)],Data[THC/km (mg)])-H$2)/H$5</f>
        <v>#N/A</v>
      </c>
      <c r="I40" s="141" t="e" cm="1">
        <f t="array" ref="I40">(_xlfn.XLOOKUP($A40&amp;$Q$3,Data[Index]&amp;Data[Valid Test, Can be used for conformity (Y/N)],Data[NOx/km (mg)])-I$2)/I$5</f>
        <v>#N/A</v>
      </c>
      <c r="J40" s="141" t="e" cm="1">
        <f t="array" ref="J40">(_xlfn.XLOOKUP($A40&amp;$Q$3,Data[Index]&amp;Data[Valid Test, Can be used for conformity (Y/N)],Data[THC + NOx/km (mg)])-J$2)/J$5</f>
        <v>#N/A</v>
      </c>
      <c r="K40" s="141" t="e" cm="1">
        <f t="array" ref="K40">(_xlfn.XLOOKUP($A40&amp;$Q$3,Data[Index]&amp;Data[Valid Test, Can be used for conformity (Y/N)],Data[PN/km ('#)])-K$2)/K$5</f>
        <v>#N/A</v>
      </c>
      <c r="L40" s="141" t="e" cm="1">
        <f t="array" ref="L40">(_xlfn.XLOOKUP($A40&amp;$Q$3,Data[Index]&amp;Data[Valid Test, Can be used for conformity (Y/N)],Data[PM/km (mg)])-L$2)/L$5</f>
        <v>#N/A</v>
      </c>
      <c r="M40" s="140" t="e" cm="1">
        <f t="array" ref="M40">(_xlfn.XLOOKUP($A40&amp;$Q$3,Data[Index]&amp;Data[Valid Test, Can be used for conformity (Y/N)],Data[CH4 (mg/km)])-M$2)/M$5</f>
        <v>#N/A</v>
      </c>
      <c r="N40" s="140" t="e" cm="1">
        <f t="array" ref="N40">(_xlfn.XLOOKUP($A40&amp;$Q$3,Data[Index]&amp;Data[Valid Test, Can be used for conformity (Y/N)],Data[N20 (mg/km)])-N$2)/N$5</f>
        <v>#N/A</v>
      </c>
      <c r="O40" s="141" t="e" cm="1">
        <f t="array" ref="O40">(_xlfn.XLOOKUP($A40&amp;$Q$3,Data[Index]&amp;Data[Valid Test, Can be used for conformity (Y/N)],Data[l/100km])-O$2)/O$5</f>
        <v>#N/A</v>
      </c>
      <c r="P40" s="138" t="str">
        <f>_xlfn.XLOOKUP($A40,Data[Index],Data[Comments])</f>
        <v>Hioki wasn’t run correctly, Co2 Value is uncorrected</v>
      </c>
    </row>
    <row r="41" spans="1:16" x14ac:dyDescent="0.2">
      <c r="A41" s="129">
        <v>37</v>
      </c>
      <c r="B41" s="129"/>
      <c r="C41" s="129" t="str" cm="1">
        <f t="array" ref="C41">_xlfn.XLOOKUP($A41&amp;$Q$3&amp;$R$3,Data[Index]&amp;Data[Valid Test, Can be used for conformity (Y/N)]&amp;Data[Cycle],Data[Test Name])</f>
        <v>CORR BT70 BHV  037  05/03/2021 03:35:40</v>
      </c>
      <c r="D41" s="167" cm="1">
        <f t="array" ref="D41">_xlfn.XLOOKUP($A41&amp;$Q$3&amp;$R$3,Data[Index]&amp;Data[Valid Test, Can be used for conformity (Y/N)]&amp;Data[Cycle],Data[Mileage (Miles)])</f>
        <v>2417</v>
      </c>
      <c r="E41" s="130" cm="1">
        <f t="array" ref="E41">_xlfn.XLOOKUP($A41&amp;$Q$3&amp;$R$3,Data[Index]&amp;Data[Valid Test, Can be used for conformity (Y/N)]&amp;Data[Cycle],Data[Date])</f>
        <v>44260.150381944448</v>
      </c>
      <c r="F41" s="141" cm="1">
        <f t="array" ref="F41">(_xlfn.XLOOKUP($A41&amp;$Q$3&amp;$R$3,Data[Index]&amp;Data[Valid Test, Can be used for conformity (Y/N)]&amp;Data[Cycle],Data[CO/km (mg)])-F$2)/F$5</f>
        <v>-0.91699899563678189</v>
      </c>
      <c r="G41" s="141" cm="1">
        <f t="array" ref="G41">(_xlfn.XLOOKUP($A41&amp;$Q$3,Data[Index]&amp;Data[Valid Test, Can be used for conformity (Y/N)],Data[CO2/km (g)])-G$2)/G$5</f>
        <v>-0.36701904094242216</v>
      </c>
      <c r="H41" s="141" cm="1">
        <f t="array" ref="H41">(_xlfn.XLOOKUP($A41&amp;$Q$3,Data[Index]&amp;Data[Valid Test, Can be used for conformity (Y/N)],Data[THC/km (mg)])-H$2)/H$5</f>
        <v>1.5425396130215241</v>
      </c>
      <c r="I41" s="141" cm="1">
        <f t="array" ref="I41">(_xlfn.XLOOKUP($A41&amp;$Q$3,Data[Index]&amp;Data[Valid Test, Can be used for conformity (Y/N)],Data[NOx/km (mg)])-I$2)/I$5</f>
        <v>0.58539874343309373</v>
      </c>
      <c r="J41" s="141" cm="1">
        <f t="array" ref="J41">(_xlfn.XLOOKUP($A41&amp;$Q$3,Data[Index]&amp;Data[Valid Test, Can be used for conformity (Y/N)],Data[THC + NOx/km (mg)])-J$2)/J$5</f>
        <v>1.384391634427609</v>
      </c>
      <c r="K41" s="141" cm="1">
        <f t="array" ref="K41">(_xlfn.XLOOKUP($A41&amp;$Q$3,Data[Index]&amp;Data[Valid Test, Can be used for conformity (Y/N)],Data[PN/km ('#)])-K$2)/K$5</f>
        <v>-1.083619634432049</v>
      </c>
      <c r="L41" s="141" cm="1">
        <f t="array" ref="L41">(_xlfn.XLOOKUP($A41&amp;$Q$3,Data[Index]&amp;Data[Valid Test, Can be used for conformity (Y/N)],Data[PM/km (mg)])-L$2)/L$5</f>
        <v>0.47477414011222618</v>
      </c>
      <c r="M41" s="140" cm="1">
        <f t="array" ref="M41">(_xlfn.XLOOKUP($A41&amp;$Q$3,Data[Index]&amp;Data[Valid Test, Can be used for conformity (Y/N)],Data[CH4 (mg/km)])-M$2)/M$5</f>
        <v>0.32282445445415914</v>
      </c>
      <c r="N41" s="140" cm="1">
        <f t="array" ref="N41">(_xlfn.XLOOKUP($A41&amp;$Q$3,Data[Index]&amp;Data[Valid Test, Can be used for conformity (Y/N)],Data[N20 (mg/km)])-N$2)/N$5</f>
        <v>-0.8483686827018001</v>
      </c>
      <c r="O41" s="141" cm="1">
        <f t="array" ref="O41">(_xlfn.XLOOKUP($A41&amp;$Q$3,Data[Index]&amp;Data[Valid Test, Can be used for conformity (Y/N)],Data[l/100km])-O$2)/O$5</f>
        <v>-0.12326659032865243</v>
      </c>
      <c r="P41" s="138">
        <f>_xlfn.XLOOKUP($A41,Data[Index],Data[Comments])</f>
        <v>0</v>
      </c>
    </row>
    <row r="42" spans="1:16" x14ac:dyDescent="0.2">
      <c r="A42" s="129">
        <v>39</v>
      </c>
      <c r="B42" s="129"/>
      <c r="C42" s="129" t="e" cm="1">
        <f t="array" ref="C42">_xlfn.XLOOKUP($A42&amp;$Q$3&amp;$R$3,Data[Index]&amp;Data[Valid Test, Can be used for conformity (Y/N)]&amp;Data[Cycle],Data[Test Name])</f>
        <v>#N/A</v>
      </c>
      <c r="D42" s="167" t="e" cm="1">
        <f t="array" ref="D42">_xlfn.XLOOKUP($A42&amp;$Q$3&amp;$R$3,Data[Index]&amp;Data[Valid Test, Can be used for conformity (Y/N)]&amp;Data[Cycle],Data[Mileage (Miles)])</f>
        <v>#N/A</v>
      </c>
      <c r="E42" s="130" t="e" cm="1">
        <f t="array" ref="E42">_xlfn.XLOOKUP($A42&amp;$Q$3&amp;$R$3,Data[Index]&amp;Data[Valid Test, Can be used for conformity (Y/N)]&amp;Data[Cycle],Data[Date])</f>
        <v>#N/A</v>
      </c>
      <c r="F42" s="141" t="e" cm="1">
        <f t="array" ref="F42">(_xlfn.XLOOKUP($A42&amp;$Q$3&amp;$R$3,Data[Index]&amp;Data[Valid Test, Can be used for conformity (Y/N)]&amp;Data[Cycle],Data[CO/km (mg)])-F$2)/F$5</f>
        <v>#N/A</v>
      </c>
      <c r="G42" s="141" t="e" cm="1">
        <f t="array" ref="G42">(_xlfn.XLOOKUP($A42&amp;$Q$3,Data[Index]&amp;Data[Valid Test, Can be used for conformity (Y/N)],Data[CO2/km (g)])-G$2)/G$5</f>
        <v>#N/A</v>
      </c>
      <c r="H42" s="141" t="e" cm="1">
        <f t="array" ref="H42">(_xlfn.XLOOKUP($A42&amp;$Q$3,Data[Index]&amp;Data[Valid Test, Can be used for conformity (Y/N)],Data[THC/km (mg)])-H$2)/H$5</f>
        <v>#N/A</v>
      </c>
      <c r="I42" s="141" t="e" cm="1">
        <f t="array" ref="I42">(_xlfn.XLOOKUP($A42&amp;$Q$3,Data[Index]&amp;Data[Valid Test, Can be used for conformity (Y/N)],Data[NOx/km (mg)])-I$2)/I$5</f>
        <v>#N/A</v>
      </c>
      <c r="J42" s="141" t="e" cm="1">
        <f t="array" ref="J42">(_xlfn.XLOOKUP($A42&amp;$Q$3,Data[Index]&amp;Data[Valid Test, Can be used for conformity (Y/N)],Data[THC + NOx/km (mg)])-J$2)/J$5</f>
        <v>#N/A</v>
      </c>
      <c r="K42" s="141" t="e" cm="1">
        <f t="array" ref="K42">(_xlfn.XLOOKUP($A42&amp;$Q$3,Data[Index]&amp;Data[Valid Test, Can be used for conformity (Y/N)],Data[PN/km ('#)])-K$2)/K$5</f>
        <v>#N/A</v>
      </c>
      <c r="L42" s="141" t="e" cm="1">
        <f t="array" ref="L42">(_xlfn.XLOOKUP($A42&amp;$Q$3,Data[Index]&amp;Data[Valid Test, Can be used for conformity (Y/N)],Data[PM/km (mg)])-L$2)/L$5</f>
        <v>#N/A</v>
      </c>
      <c r="M42" s="140" t="e" cm="1">
        <f t="array" ref="M42">(_xlfn.XLOOKUP($A42&amp;$Q$3,Data[Index]&amp;Data[Valid Test, Can be used for conformity (Y/N)],Data[CH4 (mg/km)])-M$2)/M$5</f>
        <v>#N/A</v>
      </c>
      <c r="N42" s="140" t="e" cm="1">
        <f t="array" ref="N42">(_xlfn.XLOOKUP($A42&amp;$Q$3,Data[Index]&amp;Data[Valid Test, Can be used for conformity (Y/N)],Data[N20 (mg/km)])-N$2)/N$5</f>
        <v>#N/A</v>
      </c>
      <c r="O42" s="141" t="e" cm="1">
        <f t="array" ref="O42">(_xlfn.XLOOKUP($A42&amp;$Q$3,Data[Index]&amp;Data[Valid Test, Can be used for conformity (Y/N)],Data[l/100km])-O$2)/O$5</f>
        <v>#N/A</v>
      </c>
      <c r="P42" s="138" t="str">
        <f>_xlfn.XLOOKUP($A42,Data[Index],Data[Comments])</f>
        <v>Violation in Phase 1</v>
      </c>
    </row>
    <row r="43" spans="1:16" x14ac:dyDescent="0.2">
      <c r="A43" s="129">
        <v>40</v>
      </c>
      <c r="B43" s="129"/>
      <c r="C43" s="129" t="e" cm="1">
        <f t="array" ref="C43">_xlfn.XLOOKUP($A43&amp;$Q$3&amp;$R$3,Data[Index]&amp;Data[Valid Test, Can be used for conformity (Y/N)]&amp;Data[Cycle],Data[Test Name])</f>
        <v>#N/A</v>
      </c>
      <c r="D43" s="167" t="e" cm="1">
        <f t="array" ref="D43">_xlfn.XLOOKUP($A43&amp;$Q$3&amp;$R$3,Data[Index]&amp;Data[Valid Test, Can be used for conformity (Y/N)]&amp;Data[Cycle],Data[Mileage (Miles)])</f>
        <v>#N/A</v>
      </c>
      <c r="E43" s="130" t="e" cm="1">
        <f t="array" ref="E43">_xlfn.XLOOKUP($A43&amp;$Q$3&amp;$R$3,Data[Index]&amp;Data[Valid Test, Can be used for conformity (Y/N)]&amp;Data[Cycle],Data[Date])</f>
        <v>#N/A</v>
      </c>
      <c r="F43" s="141" t="e" cm="1">
        <f t="array" ref="F43">(_xlfn.XLOOKUP($A43&amp;$Q$3&amp;$R$3,Data[Index]&amp;Data[Valid Test, Can be used for conformity (Y/N)]&amp;Data[Cycle],Data[CO/km (mg)])-F$2)/F$5</f>
        <v>#N/A</v>
      </c>
      <c r="G43" s="141" t="e" cm="1">
        <f t="array" ref="G43">(_xlfn.XLOOKUP($A43&amp;$Q$3,Data[Index]&amp;Data[Valid Test, Can be used for conformity (Y/N)],Data[CO2/km (g)])-G$2)/G$5</f>
        <v>#N/A</v>
      </c>
      <c r="H43" s="141" t="e" cm="1">
        <f t="array" ref="H43">(_xlfn.XLOOKUP($A43&amp;$Q$3,Data[Index]&amp;Data[Valid Test, Can be used for conformity (Y/N)],Data[THC/km (mg)])-H$2)/H$5</f>
        <v>#N/A</v>
      </c>
      <c r="I43" s="141" t="e" cm="1">
        <f t="array" ref="I43">(_xlfn.XLOOKUP($A43&amp;$Q$3,Data[Index]&amp;Data[Valid Test, Can be used for conformity (Y/N)],Data[NOx/km (mg)])-I$2)/I$5</f>
        <v>#N/A</v>
      </c>
      <c r="J43" s="141" t="e" cm="1">
        <f t="array" ref="J43">(_xlfn.XLOOKUP($A43&amp;$Q$3,Data[Index]&amp;Data[Valid Test, Can be used for conformity (Y/N)],Data[THC + NOx/km (mg)])-J$2)/J$5</f>
        <v>#N/A</v>
      </c>
      <c r="K43" s="141" t="e" cm="1">
        <f t="array" ref="K43">(_xlfn.XLOOKUP($A43&amp;$Q$3,Data[Index]&amp;Data[Valid Test, Can be used for conformity (Y/N)],Data[PN/km ('#)])-K$2)/K$5</f>
        <v>#N/A</v>
      </c>
      <c r="L43" s="141" t="e" cm="1">
        <f t="array" ref="L43">(_xlfn.XLOOKUP($A43&amp;$Q$3,Data[Index]&amp;Data[Valid Test, Can be used for conformity (Y/N)],Data[PM/km (mg)])-L$2)/L$5</f>
        <v>#N/A</v>
      </c>
      <c r="M43" s="140" t="e" cm="1">
        <f t="array" ref="M43">(_xlfn.XLOOKUP($A43&amp;$Q$3,Data[Index]&amp;Data[Valid Test, Can be used for conformity (Y/N)],Data[CH4 (mg/km)])-M$2)/M$5</f>
        <v>#N/A</v>
      </c>
      <c r="N43" s="140" t="e" cm="1">
        <f t="array" ref="N43">(_xlfn.XLOOKUP($A43&amp;$Q$3,Data[Index]&amp;Data[Valid Test, Can be used for conformity (Y/N)],Data[N20 (mg/km)])-N$2)/N$5</f>
        <v>#N/A</v>
      </c>
      <c r="O43" s="141" t="e" cm="1">
        <f t="array" ref="O43">(_xlfn.XLOOKUP($A43&amp;$Q$3,Data[Index]&amp;Data[Valid Test, Can be used for conformity (Y/N)],Data[l/100km])-O$2)/O$5</f>
        <v>#N/A</v>
      </c>
      <c r="P43" s="138" t="str">
        <f>_xlfn.XLOOKUP($A43,Data[Index],Data[Comments])</f>
        <v>IWR Faliure Overall</v>
      </c>
    </row>
    <row r="44" spans="1:16" x14ac:dyDescent="0.2">
      <c r="A44" s="129">
        <v>41</v>
      </c>
      <c r="B44" s="129"/>
      <c r="C44" s="129" t="str" cm="1">
        <f t="array" ref="C44">_xlfn.XLOOKUP($A44&amp;$Q$3&amp;$R$3,Data[Index]&amp;Data[Valid Test, Can be used for conformity (Y/N)]&amp;Data[Cycle],Data[Test Name])</f>
        <v>CORR BT70 BHV  041  12/03/2021 18:42:01</v>
      </c>
      <c r="D44" s="167" cm="1">
        <f t="array" ref="D44">_xlfn.XLOOKUP($A44&amp;$Q$3&amp;$R$3,Data[Index]&amp;Data[Valid Test, Can be used for conformity (Y/N)]&amp;Data[Cycle],Data[Mileage (Miles)])</f>
        <v>2499</v>
      </c>
      <c r="E44" s="130" cm="1">
        <f t="array" ref="E44">_xlfn.XLOOKUP($A44&amp;$Q$3&amp;$R$3,Data[Index]&amp;Data[Valid Test, Can be used for conformity (Y/N)]&amp;Data[Cycle],Data[Date])</f>
        <v>44267.779745370368</v>
      </c>
      <c r="F44" s="141" cm="1">
        <f t="array" ref="F44">(_xlfn.XLOOKUP($A44&amp;$Q$3&amp;$R$3,Data[Index]&amp;Data[Valid Test, Can be used for conformity (Y/N)]&amp;Data[Cycle],Data[CO/km (mg)])-F$2)/F$5</f>
        <v>-0.35541882256995583</v>
      </c>
      <c r="G44" s="141" cm="1">
        <f t="array" ref="G44">(_xlfn.XLOOKUP($A44&amp;$Q$3,Data[Index]&amp;Data[Valid Test, Can be used for conformity (Y/N)],Data[CO2/km (g)])-G$2)/G$5</f>
        <v>-7.3415341894541478E-2</v>
      </c>
      <c r="H44" s="141" cm="1">
        <f t="array" ref="H44">(_xlfn.XLOOKUP($A44&amp;$Q$3,Data[Index]&amp;Data[Valid Test, Can be used for conformity (Y/N)],Data[THC/km (mg)])-H$2)/H$5</f>
        <v>6.9201897970432649E-2</v>
      </c>
      <c r="I44" s="141" cm="1">
        <f t="array" ref="I44">(_xlfn.XLOOKUP($A44&amp;$Q$3,Data[Index]&amp;Data[Valid Test, Can be used for conformity (Y/N)],Data[NOx/km (mg)])-I$2)/I$5</f>
        <v>0.70628034151724517</v>
      </c>
      <c r="J44" s="141" cm="1">
        <f t="array" ref="J44">(_xlfn.XLOOKUP($A44&amp;$Q$3,Data[Index]&amp;Data[Valid Test, Can be used for conformity (Y/N)],Data[THC + NOx/km (mg)])-J$2)/J$5</f>
        <v>0.63217850924874353</v>
      </c>
      <c r="K44" s="141" cm="1">
        <f t="array" ref="K44">(_xlfn.XLOOKUP($A44&amp;$Q$3,Data[Index]&amp;Data[Valid Test, Can be used for conformity (Y/N)],Data[PN/km ('#)])-K$2)/K$5</f>
        <v>-0.25387878442727524</v>
      </c>
      <c r="L44" s="141" cm="1">
        <f t="array" ref="L44">(_xlfn.XLOOKUP($A44&amp;$Q$3,Data[Index]&amp;Data[Valid Test, Can be used for conformity (Y/N)],Data[PM/km (mg)])-L$2)/L$5</f>
        <v>-0.8825719764610308</v>
      </c>
      <c r="M44" s="140" cm="1">
        <f t="array" ref="M44">(_xlfn.XLOOKUP($A44&amp;$Q$3,Data[Index]&amp;Data[Valid Test, Can be used for conformity (Y/N)],Data[CH4 (mg/km)])-M$2)/M$5</f>
        <v>8.5885178585312485E-2</v>
      </c>
      <c r="N44" s="140" cm="1">
        <f t="array" ref="N44">(_xlfn.XLOOKUP($A44&amp;$Q$3,Data[Index]&amp;Data[Valid Test, Can be used for conformity (Y/N)],Data[N20 (mg/km)])-N$2)/N$5</f>
        <v>-0.83603985337812037</v>
      </c>
      <c r="O44" s="141" cm="1">
        <f t="array" ref="O44">(_xlfn.XLOOKUP($A44&amp;$Q$3,Data[Index]&amp;Data[Valid Test, Can be used for conformity (Y/N)],Data[l/100km])-O$2)/O$5</f>
        <v>0.17015935737325669</v>
      </c>
      <c r="P44" s="138">
        <f>_xlfn.XLOOKUP($A44,Data[Index],Data[Comments])</f>
        <v>0</v>
      </c>
    </row>
    <row r="45" spans="1:16" x14ac:dyDescent="0.2">
      <c r="A45" s="129">
        <v>43</v>
      </c>
      <c r="B45" s="129"/>
      <c r="C45" s="129" t="str" cm="1">
        <f t="array" ref="C45">_xlfn.XLOOKUP($A45&amp;$Q$3&amp;$R$3,Data[Index]&amp;Data[Valid Test, Can be used for conformity (Y/N)]&amp;Data[Cycle],Data[Test Name])</f>
        <v>CORR BT70 BHV  043  16/03/2021 01:20:06</v>
      </c>
      <c r="D45" s="167" cm="1">
        <f t="array" ref="D45">_xlfn.XLOOKUP($A45&amp;$Q$3&amp;$R$3,Data[Index]&amp;Data[Valid Test, Can be used for conformity (Y/N)]&amp;Data[Cycle],Data[Mileage (Miles)])</f>
        <v>2540</v>
      </c>
      <c r="E45" s="130" cm="1">
        <f t="array" ref="E45">_xlfn.XLOOKUP($A45&amp;$Q$3&amp;$R$3,Data[Index]&amp;Data[Valid Test, Can be used for conformity (Y/N)]&amp;Data[Cycle],Data[Date])</f>
        <v>44271.056215277778</v>
      </c>
      <c r="F45" s="141" cm="1">
        <f t="array" ref="F45">(_xlfn.XLOOKUP($A45&amp;$Q$3&amp;$R$3,Data[Index]&amp;Data[Valid Test, Can be used for conformity (Y/N)]&amp;Data[Cycle],Data[CO/km (mg)])-F$2)/F$5</f>
        <v>-0.91885325811708485</v>
      </c>
      <c r="G45" s="141" cm="1">
        <f t="array" ref="G45">(_xlfn.XLOOKUP($A45&amp;$Q$3,Data[Index]&amp;Data[Valid Test, Can be used for conformity (Y/N)],Data[CO2/km (g)])-G$2)/G$5</f>
        <v>7.3484828091051085E-2</v>
      </c>
      <c r="H45" s="141" cm="1">
        <f t="array" ref="H45">(_xlfn.XLOOKUP($A45&amp;$Q$3,Data[Index]&amp;Data[Valid Test, Can be used for conformity (Y/N)],Data[THC/km (mg)])-H$2)/H$5</f>
        <v>-1.1005134570582848</v>
      </c>
      <c r="I45" s="141" cm="1">
        <f t="array" ref="I45">(_xlfn.XLOOKUP($A45&amp;$Q$3,Data[Index]&amp;Data[Valid Test, Can be used for conformity (Y/N)],Data[NOx/km (mg)])-I$2)/I$5</f>
        <v>-0.14392443803492919</v>
      </c>
      <c r="J45" s="141" cm="1">
        <f t="array" ref="J45">(_xlfn.XLOOKUP($A45&amp;$Q$3,Data[Index]&amp;Data[Valid Test, Can be used for conformity (Y/N)],Data[THC + NOx/km (mg)])-J$2)/J$5</f>
        <v>-0.75821616546498083</v>
      </c>
      <c r="K45" s="141" cm="1">
        <f t="array" ref="K45">(_xlfn.XLOOKUP($A45&amp;$Q$3,Data[Index]&amp;Data[Valid Test, Can be used for conformity (Y/N)],Data[PN/km ('#)])-K$2)/K$5</f>
        <v>-0.33503265841366281</v>
      </c>
      <c r="L45" s="141" cm="1">
        <f t="array" ref="L45">(_xlfn.XLOOKUP($A45&amp;$Q$3,Data[Index]&amp;Data[Valid Test, Can be used for conformity (Y/N)],Data[PM/km (mg)])-L$2)/L$5</f>
        <v>0.27928002574236727</v>
      </c>
      <c r="M45" s="140" cm="1">
        <f t="array" ref="M45">(_xlfn.XLOOKUP($A45&amp;$Q$3,Data[Index]&amp;Data[Valid Test, Can be used for conformity (Y/N)],Data[CH4 (mg/km)])-M$2)/M$5</f>
        <v>0.16880754250487762</v>
      </c>
      <c r="N45" s="140" cm="1">
        <f t="array" ref="N45">(_xlfn.XLOOKUP($A45&amp;$Q$3,Data[Index]&amp;Data[Valid Test, Can be used for conformity (Y/N)],Data[N20 (mg/km)])-N$2)/N$5</f>
        <v>-0.79735651415392994</v>
      </c>
      <c r="O45" s="141" cm="1">
        <f t="array" ref="O45">(_xlfn.XLOOKUP($A45&amp;$Q$3,Data[Index]&amp;Data[Valid Test, Can be used for conformity (Y/N)],Data[l/100km])-O$2)/O$5</f>
        <v>0.30736493789383251</v>
      </c>
      <c r="P45" s="138">
        <f>_xlfn.XLOOKUP($A45,Data[Index],Data[Comments])</f>
        <v>0</v>
      </c>
    </row>
    <row r="46" spans="1:16" x14ac:dyDescent="0.2">
      <c r="A46" s="129">
        <v>44</v>
      </c>
      <c r="B46" s="129"/>
      <c r="C46" s="129" t="str" cm="1">
        <f t="array" ref="C46">_xlfn.XLOOKUP($A46&amp;$Q$3&amp;$R$3,Data[Index]&amp;Data[Valid Test, Can be used for conformity (Y/N)]&amp;Data[Cycle],Data[Test Name])</f>
        <v>CORR BT70 BHV  044  16/03/2021 23:25:11</v>
      </c>
      <c r="D46" s="167" cm="1">
        <f t="array" ref="D46">_xlfn.XLOOKUP($A46&amp;$Q$3&amp;$R$3,Data[Index]&amp;Data[Valid Test, Can be used for conformity (Y/N)]&amp;Data[Cycle],Data[Mileage (Miles)])</f>
        <v>2557</v>
      </c>
      <c r="E46" s="130" cm="1">
        <f t="array" ref="E46">_xlfn.XLOOKUP($A46&amp;$Q$3&amp;$R$3,Data[Index]&amp;Data[Valid Test, Can be used for conformity (Y/N)]&amp;Data[Cycle],Data[Date])</f>
        <v>44271.976412037038</v>
      </c>
      <c r="F46" s="141" cm="1">
        <f t="array" ref="F46">(_xlfn.XLOOKUP($A46&amp;$Q$3&amp;$R$3,Data[Index]&amp;Data[Valid Test, Can be used for conformity (Y/N)]&amp;Data[Cycle],Data[CO/km (mg)])-F$2)/F$5</f>
        <v>-1.2057233409281307</v>
      </c>
      <c r="G46" s="141" cm="1">
        <f t="array" ref="G46">(_xlfn.XLOOKUP($A46&amp;$Q$3,Data[Index]&amp;Data[Valid Test, Can be used for conformity (Y/N)],Data[CO2/km (g)])-G$2)/G$5</f>
        <v>0.2871428747903505</v>
      </c>
      <c r="H46" s="141" cm="1">
        <f t="array" ref="H46">(_xlfn.XLOOKUP($A46&amp;$Q$3,Data[Index]&amp;Data[Valid Test, Can be used for conformity (Y/N)],Data[THC/km (mg)])-H$2)/H$5</f>
        <v>-1.36512047923278</v>
      </c>
      <c r="I46" s="141" cm="1">
        <f t="array" ref="I46">(_xlfn.XLOOKUP($A46&amp;$Q$3,Data[Index]&amp;Data[Valid Test, Can be used for conformity (Y/N)],Data[NOx/km (mg)])-I$2)/I$5</f>
        <v>-0.7667890943857667</v>
      </c>
      <c r="J46" s="141" cm="1">
        <f t="array" ref="J46">(_xlfn.XLOOKUP($A46&amp;$Q$3,Data[Index]&amp;Data[Valid Test, Can be used for conformity (Y/N)],Data[THC + NOx/km (mg)])-J$2)/J$5</f>
        <v>-1.4336700514413308</v>
      </c>
      <c r="K46" s="141" cm="1">
        <f t="array" ref="K46">(_xlfn.XLOOKUP($A46&amp;$Q$3,Data[Index]&amp;Data[Valid Test, Can be used for conformity (Y/N)],Data[PN/km ('#)])-K$2)/K$5</f>
        <v>3.2162689977650105</v>
      </c>
      <c r="L46" s="141" cm="1">
        <f t="array" ref="L46">(_xlfn.XLOOKUP($A46&amp;$Q$3,Data[Index]&amp;Data[Valid Test, Can be used for conformity (Y/N)],Data[PM/km (mg)])-L$2)/L$5</f>
        <v>0.45682871258531804</v>
      </c>
      <c r="M46" s="140" cm="1">
        <f t="array" ref="M46">(_xlfn.XLOOKUP($A46&amp;$Q$3,Data[Index]&amp;Data[Valid Test, Can be used for conformity (Y/N)],Data[CH4 (mg/km)])-M$2)/M$5</f>
        <v>-0.47494311916786808</v>
      </c>
      <c r="N46" s="140" cm="1">
        <f t="array" ref="N46">(_xlfn.XLOOKUP($A46&amp;$Q$3,Data[Index]&amp;Data[Valid Test, Can be used for conformity (Y/N)],Data[N20 (mg/km)])-N$2)/N$5</f>
        <v>-0.46711147860578384</v>
      </c>
      <c r="O46" s="141" cm="1">
        <f t="array" ref="O46">(_xlfn.XLOOKUP($A46&amp;$Q$3,Data[Index]&amp;Data[Valid Test, Can be used for conformity (Y/N)],Data[l/100km])-O$2)/O$5</f>
        <v>0.51431090655534384</v>
      </c>
      <c r="P46" s="138" t="str">
        <f>_xlfn.XLOOKUP($A46,Data[Index],Data[Comments])</f>
        <v>High PN</v>
      </c>
    </row>
    <row r="47" spans="1:16" x14ac:dyDescent="0.2">
      <c r="A47" s="129">
        <v>45</v>
      </c>
      <c r="B47" s="129"/>
      <c r="C47" s="129" t="str" cm="1">
        <f t="array" ref="C47">_xlfn.XLOOKUP($A47&amp;$Q$3&amp;$R$3,Data[Index]&amp;Data[Valid Test, Can be used for conformity (Y/N)]&amp;Data[Cycle],Data[Test Name])</f>
        <v>CORR BT70 BHV  045  17/03/2021 23:31:50</v>
      </c>
      <c r="D47" s="167" cm="1">
        <f t="array" ref="D47">_xlfn.XLOOKUP($A47&amp;$Q$3&amp;$R$3,Data[Index]&amp;Data[Valid Test, Can be used for conformity (Y/N)]&amp;Data[Cycle],Data[Mileage (Miles)])</f>
        <v>2573</v>
      </c>
      <c r="E47" s="130" cm="1">
        <f t="array" ref="E47">_xlfn.XLOOKUP($A47&amp;$Q$3&amp;$R$3,Data[Index]&amp;Data[Valid Test, Can be used for conformity (Y/N)]&amp;Data[Cycle],Data[Date])</f>
        <v>44272.981030092589</v>
      </c>
      <c r="F47" s="141" cm="1">
        <f t="array" ref="F47">(_xlfn.XLOOKUP($A47&amp;$Q$3&amp;$R$3,Data[Index]&amp;Data[Valid Test, Can be used for conformity (Y/N)]&amp;Data[Cycle],Data[CO/km (mg)])-F$2)/F$5</f>
        <v>-1.1041672759744203</v>
      </c>
      <c r="G47" s="141" cm="1">
        <f t="array" ref="G47">(_xlfn.XLOOKUP($A47&amp;$Q$3,Data[Index]&amp;Data[Valid Test, Can be used for conformity (Y/N)],Data[CO2/km (g)])-G$2)/G$5</f>
        <v>5.2502162112952749E-2</v>
      </c>
      <c r="H47" s="141" cm="1">
        <f t="array" ref="H47">(_xlfn.XLOOKUP($A47&amp;$Q$3,Data[Index]&amp;Data[Valid Test, Can be used for conformity (Y/N)],Data[THC/km (mg)])-H$2)/H$5</f>
        <v>-0.6968542790194584</v>
      </c>
      <c r="I47" s="141" cm="1">
        <f t="array" ref="I47">(_xlfn.XLOOKUP($A47&amp;$Q$3,Data[Index]&amp;Data[Valid Test, Can be used for conformity (Y/N)],Data[NOx/km (mg)])-I$2)/I$5</f>
        <v>-0.1448136110451872</v>
      </c>
      <c r="J47" s="141" cm="1">
        <f t="array" ref="J47">(_xlfn.XLOOKUP($A47&amp;$Q$3,Data[Index]&amp;Data[Valid Test, Can be used for conformity (Y/N)],Data[THC + NOx/km (mg)])-J$2)/J$5</f>
        <v>-0.52510925559631849</v>
      </c>
      <c r="K47" s="141" cm="1">
        <f t="array" ref="K47">(_xlfn.XLOOKUP($A47&amp;$Q$3,Data[Index]&amp;Data[Valid Test, Can be used for conformity (Y/N)],Data[PN/km ('#)])-K$2)/K$5</f>
        <v>-1.0973014312298313</v>
      </c>
      <c r="L47" s="141" cm="1">
        <f t="array" ref="L47">(_xlfn.XLOOKUP($A47&amp;$Q$3,Data[Index]&amp;Data[Valid Test, Can be used for conformity (Y/N)],Data[PM/km (mg)])-L$2)/L$5</f>
        <v>0.20303898256342556</v>
      </c>
      <c r="M47" s="140" cm="1">
        <f t="array" ref="M47">(_xlfn.XLOOKUP($A47&amp;$Q$3,Data[Index]&amp;Data[Valid Test, Can be used for conformity (Y/N)],Data[CH4 (mg/km)])-M$2)/M$5</f>
        <v>-0.13717745342331739</v>
      </c>
      <c r="N47" s="140" cm="1">
        <f t="array" ref="N47">(_xlfn.XLOOKUP($A47&amp;$Q$3,Data[Index]&amp;Data[Valid Test, Can be used for conformity (Y/N)],Data[N20 (mg/km)])-N$2)/N$5</f>
        <v>-0.55193907097467521</v>
      </c>
      <c r="O47" s="141" cm="1">
        <f t="array" ref="O47">(_xlfn.XLOOKUP($A47&amp;$Q$3,Data[Index]&amp;Data[Valid Test, Can be used for conformity (Y/N)],Data[l/100km])-O$2)/O$5</f>
        <v>0.28516922273329909</v>
      </c>
      <c r="P47" s="138">
        <f>_xlfn.XLOOKUP($A47,Data[Index],Data[Comments])</f>
        <v>0</v>
      </c>
    </row>
    <row r="48" spans="1:16" x14ac:dyDescent="0.2">
      <c r="A48" s="129">
        <v>46</v>
      </c>
      <c r="B48" s="129"/>
      <c r="C48" s="129" t="str" cm="1">
        <f t="array" ref="C48">_xlfn.XLOOKUP($A48&amp;$Q$3&amp;$R$3,Data[Index]&amp;Data[Valid Test, Can be used for conformity (Y/N)]&amp;Data[Cycle],Data[Test Name])</f>
        <v>CORR BT70 BHV  046  18/03/2021 23:18:29</v>
      </c>
      <c r="D48" s="167" cm="1">
        <f t="array" ref="D48">_xlfn.XLOOKUP($A48&amp;$Q$3&amp;$R$3,Data[Index]&amp;Data[Valid Test, Can be used for conformity (Y/N)]&amp;Data[Cycle],Data[Mileage (Miles)])</f>
        <v>2590</v>
      </c>
      <c r="E48" s="130" cm="1">
        <f t="array" ref="E48">_xlfn.XLOOKUP($A48&amp;$Q$3&amp;$R$3,Data[Index]&amp;Data[Valid Test, Can be used for conformity (Y/N)]&amp;Data[Cycle],Data[Date])</f>
        <v>44273.971759259257</v>
      </c>
      <c r="F48" s="141" cm="1">
        <f t="array" ref="F48">(_xlfn.XLOOKUP($A48&amp;$Q$3&amp;$R$3,Data[Index]&amp;Data[Valid Test, Can be used for conformity (Y/N)]&amp;Data[Cycle],Data[CO/km (mg)])-F$2)/F$5</f>
        <v>-0.64762015860905153</v>
      </c>
      <c r="G48" s="141" cm="1">
        <f t="array" ref="G48">(_xlfn.XLOOKUP($A48&amp;$Q$3,Data[Index]&amp;Data[Valid Test, Can be used for conformity (Y/N)],Data[CO2/km (g)])-G$2)/G$5</f>
        <v>0.5751234551810297</v>
      </c>
      <c r="H48" s="141" cm="1">
        <f t="array" ref="H48">(_xlfn.XLOOKUP($A48&amp;$Q$3,Data[Index]&amp;Data[Valid Test, Can be used for conformity (Y/N)],Data[THC/km (mg)])-H$2)/H$5</f>
        <v>-0.73898287964620724</v>
      </c>
      <c r="I48" s="141" cm="1">
        <f t="array" ref="I48">(_xlfn.XLOOKUP($A48&amp;$Q$3,Data[Index]&amp;Data[Valid Test, Can be used for conformity (Y/N)],Data[NOx/km (mg)])-I$2)/I$5</f>
        <v>0.10833601167831107</v>
      </c>
      <c r="J48" s="141" cm="1">
        <f t="array" ref="J48">(_xlfn.XLOOKUP($A48&amp;$Q$3,Data[Index]&amp;Data[Valid Test, Can be used for conformity (Y/N)],Data[THC + NOx/km (mg)])-J$2)/J$5</f>
        <v>-0.33729571696046207</v>
      </c>
      <c r="K48" s="141" cm="1">
        <f t="array" ref="K48">(_xlfn.XLOOKUP($A48&amp;$Q$3,Data[Index]&amp;Data[Valid Test, Can be used for conformity (Y/N)],Data[PN/km ('#)])-K$2)/K$5</f>
        <v>-0.61087841090280259</v>
      </c>
      <c r="L48" s="141" cm="1">
        <f t="array" ref="L48">(_xlfn.XLOOKUP($A48&amp;$Q$3,Data[Index]&amp;Data[Valid Test, Can be used for conformity (Y/N)],Data[PM/km (mg)])-L$2)/L$5</f>
        <v>0.30749181224072769</v>
      </c>
      <c r="M48" s="140" cm="1">
        <f t="array" ref="M48">(_xlfn.XLOOKUP($A48&amp;$Q$3,Data[Index]&amp;Data[Valid Test, Can be used for conformity (Y/N)],Data[CH4 (mg/km)])-M$2)/M$5</f>
        <v>7.9524305740160478E-2</v>
      </c>
      <c r="N48" s="140" cm="1">
        <f t="array" ref="N48">(_xlfn.XLOOKUP($A48&amp;$Q$3,Data[Index]&amp;Data[Valid Test, Can be used for conformity (Y/N)],Data[N20 (mg/km)])-N$2)/N$5</f>
        <v>-0.47203016989798785</v>
      </c>
      <c r="O48" s="141" cm="1">
        <f t="array" ref="O48">(_xlfn.XLOOKUP($A48&amp;$Q$3,Data[Index]&amp;Data[Valid Test, Can be used for conformity (Y/N)],Data[l/100km])-O$2)/O$5</f>
        <v>0.80456154394630852</v>
      </c>
      <c r="P48" s="138">
        <f>_xlfn.XLOOKUP($A48,Data[Index],Data[Comments])</f>
        <v>0</v>
      </c>
    </row>
    <row r="49" spans="1:16" x14ac:dyDescent="0.2">
      <c r="A49" s="129">
        <v>47</v>
      </c>
      <c r="B49" s="129"/>
      <c r="C49" s="129" t="str" cm="1">
        <f t="array" ref="C49">_xlfn.XLOOKUP($A49&amp;$Q$3&amp;$R$3,Data[Index]&amp;Data[Valid Test, Can be used for conformity (Y/N)]&amp;Data[Cycle],Data[Test Name])</f>
        <v>CORR BT70 BHV  047  20/03/2021 08:48:28</v>
      </c>
      <c r="D49" s="167" cm="1">
        <f t="array" ref="D49">_xlfn.XLOOKUP($A49&amp;$Q$3&amp;$R$3,Data[Index]&amp;Data[Valid Test, Can be used for conformity (Y/N)]&amp;Data[Cycle],Data[Mileage (Miles)])</f>
        <v>2607</v>
      </c>
      <c r="E49" s="130" cm="1">
        <f t="array" ref="E49">_xlfn.XLOOKUP($A49&amp;$Q$3&amp;$R$3,Data[Index]&amp;Data[Valid Test, Can be used for conformity (Y/N)]&amp;Data[Cycle],Data[Date])</f>
        <v>44275.367581018516</v>
      </c>
      <c r="F49" s="141" cm="1">
        <f t="array" ref="F49">(_xlfn.XLOOKUP($A49&amp;$Q$3&amp;$R$3,Data[Index]&amp;Data[Valid Test, Can be used for conformity (Y/N)]&amp;Data[Cycle],Data[CO/km (mg)])-F$2)/F$5</f>
        <v>4.8794617361454809E-2</v>
      </c>
      <c r="G49" s="141" cm="1">
        <f t="array" ref="G49">(_xlfn.XLOOKUP($A49&amp;$Q$3,Data[Index]&amp;Data[Valid Test, Can be used for conformity (Y/N)],Data[CO2/km (g)])-G$2)/G$5</f>
        <v>1.4734768610058631</v>
      </c>
      <c r="H49" s="141" cm="1">
        <f t="array" ref="H49">(_xlfn.XLOOKUP($A49&amp;$Q$3,Data[Index]&amp;Data[Valid Test, Can be used for conformity (Y/N)],Data[THC/km (mg)])-H$2)/H$5</f>
        <v>0.10148590113883721</v>
      </c>
      <c r="I49" s="141" cm="1">
        <f t="array" ref="I49">(_xlfn.XLOOKUP($A49&amp;$Q$3,Data[Index]&amp;Data[Valid Test, Can be used for conformity (Y/N)],Data[NOx/km (mg)])-I$2)/I$5</f>
        <v>4.5147350968361664E-2</v>
      </c>
      <c r="J49" s="141" cm="1">
        <f t="array" ref="J49">(_xlfn.XLOOKUP($A49&amp;$Q$3,Data[Index]&amp;Data[Valid Test, Can be used for conformity (Y/N)],Data[THC + NOx/km (mg)])-J$2)/J$5</f>
        <v>9.6641787855071284E-2</v>
      </c>
      <c r="K49" s="141" cm="1">
        <f t="array" ref="K49">(_xlfn.XLOOKUP($A49&amp;$Q$3,Data[Index]&amp;Data[Valid Test, Can be used for conformity (Y/N)],Data[PN/km ('#)])-K$2)/K$5</f>
        <v>0.2216618504794266</v>
      </c>
      <c r="L49" s="141" cm="1">
        <f t="array" ref="L49">(_xlfn.XLOOKUP($A49&amp;$Q$3,Data[Index]&amp;Data[Valid Test, Can be used for conformity (Y/N)],Data[PM/km (mg)])-L$2)/L$5</f>
        <v>0.77823492543481199</v>
      </c>
      <c r="M49" s="140" cm="1">
        <f t="array" ref="M49">(_xlfn.XLOOKUP($A49&amp;$Q$3,Data[Index]&amp;Data[Valid Test, Can be used for conformity (Y/N)],Data[CH4 (mg/km)])-M$2)/M$5</f>
        <v>0.70192909539013815</v>
      </c>
      <c r="N49" s="140" cm="1">
        <f t="array" ref="N49">(_xlfn.XLOOKUP($A49&amp;$Q$3,Data[Index]&amp;Data[Valid Test, Can be used for conformity (Y/N)],Data[N20 (mg/km)])-N$2)/N$5</f>
        <v>0.12097768931359711</v>
      </c>
      <c r="O49" s="141" cm="1">
        <f t="array" ref="O49">(_xlfn.XLOOKUP($A49&amp;$Q$3,Data[Index]&amp;Data[Valid Test, Can be used for conformity (Y/N)],Data[l/100km])-O$2)/O$5</f>
        <v>1.697453823544413</v>
      </c>
      <c r="P49" s="138">
        <f>_xlfn.XLOOKUP($A49,Data[Index],Data[Comments])</f>
        <v>0</v>
      </c>
    </row>
    <row r="50" spans="1:16" x14ac:dyDescent="0.2">
      <c r="A50" s="129">
        <v>48</v>
      </c>
      <c r="B50" s="129"/>
      <c r="C50" s="129" t="str" cm="1">
        <f t="array" ref="C50">_xlfn.XLOOKUP($A50&amp;$Q$3&amp;$R$3,Data[Index]&amp;Data[Valid Test, Can be used for conformity (Y/N)]&amp;Data[Cycle],Data[Test Name])</f>
        <v>CORR BT70 BHV  048  21/03/2021 10:20:58</v>
      </c>
      <c r="D50" s="167" cm="1">
        <f t="array" ref="D50">_xlfn.XLOOKUP($A50&amp;$Q$3&amp;$R$3,Data[Index]&amp;Data[Valid Test, Can be used for conformity (Y/N)]&amp;Data[Cycle],Data[Mileage (Miles)])</f>
        <v>2624</v>
      </c>
      <c r="E50" s="130" cm="1">
        <f t="array" ref="E50">_xlfn.XLOOKUP($A50&amp;$Q$3&amp;$R$3,Data[Index]&amp;Data[Valid Test, Can be used for conformity (Y/N)]&amp;Data[Cycle],Data[Date])</f>
        <v>44276.431817129633</v>
      </c>
      <c r="F50" s="141" cm="1">
        <f t="array" ref="F50">(_xlfn.XLOOKUP($A50&amp;$Q$3&amp;$R$3,Data[Index]&amp;Data[Valid Test, Can be used for conformity (Y/N)]&amp;Data[Cycle],Data[CO/km (mg)])-F$2)/F$5</f>
        <v>-0.89338007792292284</v>
      </c>
      <c r="G50" s="141" cm="1">
        <f t="array" ref="G50">(_xlfn.XLOOKUP($A50&amp;$Q$3,Data[Index]&amp;Data[Valid Test, Can be used for conformity (Y/N)],Data[CO2/km (g)])-G$2)/G$5</f>
        <v>1.2528928087187319</v>
      </c>
      <c r="H50" s="141" cm="1">
        <f t="array" ref="H50">(_xlfn.XLOOKUP($A50&amp;$Q$3,Data[Index]&amp;Data[Valid Test, Can be used for conformity (Y/N)],Data[THC/km (mg)])-H$2)/H$5</f>
        <v>0.25300353550020055</v>
      </c>
      <c r="I50" s="141" cm="1">
        <f t="array" ref="I50">(_xlfn.XLOOKUP($A50&amp;$Q$3,Data[Index]&amp;Data[Valid Test, Can be used for conformity (Y/N)],Data[NOx/km (mg)])-I$2)/I$5</f>
        <v>0.63731693970064429</v>
      </c>
      <c r="J50" s="141" cm="1">
        <f t="array" ref="J50">(_xlfn.XLOOKUP($A50&amp;$Q$3,Data[Index]&amp;Data[Valid Test, Can be used for conformity (Y/N)],Data[THC + NOx/km (mg)])-J$2)/J$5</f>
        <v>0.68084723798094238</v>
      </c>
      <c r="K50" s="141" cm="1">
        <f t="array" ref="K50">(_xlfn.XLOOKUP($A50&amp;$Q$3,Data[Index]&amp;Data[Valid Test, Can be used for conformity (Y/N)],Data[PN/km ('#)])-K$2)/K$5</f>
        <v>-9.1448257738762473E-2</v>
      </c>
      <c r="L50" s="141" cm="1">
        <f t="array" ref="L50">(_xlfn.XLOOKUP($A50&amp;$Q$3,Data[Index]&amp;Data[Valid Test, Can be used for conformity (Y/N)],Data[PM/km (mg)])-L$2)/L$5</f>
        <v>0.10176635282947978</v>
      </c>
      <c r="M50" s="140" cm="1">
        <f t="array" ref="M50">(_xlfn.XLOOKUP($A50&amp;$Q$3,Data[Index]&amp;Data[Valid Test, Can be used for conformity (Y/N)],Data[CH4 (mg/km)])-M$2)/M$5</f>
        <v>1.166999765119441</v>
      </c>
      <c r="N50" s="140" cm="1">
        <f t="array" ref="N50">(_xlfn.XLOOKUP($A50&amp;$Q$3,Data[Index]&amp;Data[Valid Test, Can be used for conformity (Y/N)],Data[N20 (mg/km)])-N$2)/N$5</f>
        <v>-0.43087400658414293</v>
      </c>
      <c r="O50" s="141" cm="1">
        <f t="array" ref="O50">(_xlfn.XLOOKUP($A50&amp;$Q$3,Data[Index]&amp;Data[Valid Test, Can be used for conformity (Y/N)],Data[l/100km])-O$2)/O$5</f>
        <v>1.4702981908078443</v>
      </c>
      <c r="P50" s="138">
        <f>_xlfn.XLOOKUP($A50,Data[Index],Data[Comments])</f>
        <v>0</v>
      </c>
    </row>
    <row r="51" spans="1:16" x14ac:dyDescent="0.2">
      <c r="A51" s="129">
        <v>50</v>
      </c>
      <c r="B51" s="129"/>
      <c r="C51" s="129" t="str" cm="1">
        <f t="array" ref="C51">_xlfn.XLOOKUP($A51&amp;$Q$3&amp;$R$3,Data[Index]&amp;Data[Valid Test, Can be used for conformity (Y/N)]&amp;Data[Cycle],Data[Test Name])</f>
        <v>CORR BT70 BHV  050  23/03/2021 18:59:26</v>
      </c>
      <c r="D51" s="167" cm="1">
        <f t="array" ref="D51">_xlfn.XLOOKUP($A51&amp;$Q$3&amp;$R$3,Data[Index]&amp;Data[Valid Test, Can be used for conformity (Y/N)]&amp;Data[Cycle],Data[Mileage (Miles)])</f>
        <v>2664</v>
      </c>
      <c r="E51" s="130" cm="1">
        <f t="array" ref="E51">_xlfn.XLOOKUP($A51&amp;$Q$3&amp;$R$3,Data[Index]&amp;Data[Valid Test, Can be used for conformity (Y/N)]&amp;Data[Cycle],Data[Date])</f>
        <v>44278.791863425926</v>
      </c>
      <c r="F51" s="141" cm="1">
        <f t="array" ref="F51">(_xlfn.XLOOKUP($A51&amp;$Q$3&amp;$R$3,Data[Index]&amp;Data[Valid Test, Can be used for conformity (Y/N)]&amp;Data[Cycle],Data[CO/km (mg)])-F$2)/F$5</f>
        <v>-3.6556996539039717E-2</v>
      </c>
      <c r="G51" s="141" cm="1">
        <f t="array" ref="G51">(_xlfn.XLOOKUP($A51&amp;$Q$3,Data[Index]&amp;Data[Valid Test, Can be used for conformity (Y/N)],Data[CO2/km (g)])-G$2)/G$5</f>
        <v>0.42590644167434411</v>
      </c>
      <c r="H51" s="141" cm="1">
        <f t="array" ref="H51">(_xlfn.XLOOKUP($A51&amp;$Q$3,Data[Index]&amp;Data[Valid Test, Can be used for conformity (Y/N)],Data[THC/km (mg)])-H$2)/H$5</f>
        <v>9.3846008927574345E-2</v>
      </c>
      <c r="I51" s="141" cm="1">
        <f t="array" ref="I51">(_xlfn.XLOOKUP($A51&amp;$Q$3,Data[Index]&amp;Data[Valid Test, Can be used for conformity (Y/N)],Data[NOx/km (mg)])-I$2)/I$5</f>
        <v>-0.48432776547059797</v>
      </c>
      <c r="J51" s="141" cm="1">
        <f t="array" ref="J51">(_xlfn.XLOOKUP($A51&amp;$Q$3,Data[Index]&amp;Data[Valid Test, Can be used for conformity (Y/N)],Data[THC + NOx/km (mg)])-J$2)/J$5</f>
        <v>-0.35165289012594975</v>
      </c>
      <c r="K51" s="141" cm="1">
        <f t="array" ref="K51">(_xlfn.XLOOKUP($A51&amp;$Q$3,Data[Index]&amp;Data[Valid Test, Can be used for conformity (Y/N)],Data[PN/km ('#)])-K$2)/K$5</f>
        <v>0.31823438340774196</v>
      </c>
      <c r="L51" s="141" cm="1">
        <f t="array" ref="L51">(_xlfn.XLOOKUP($A51&amp;$Q$3,Data[Index]&amp;Data[Valid Test, Can be used for conformity (Y/N)],Data[PM/km (mg)])-L$2)/L$5</f>
        <v>-0.51647485186658537</v>
      </c>
      <c r="M51" s="140" cm="1">
        <f t="array" ref="M51">(_xlfn.XLOOKUP($A51&amp;$Q$3,Data[Index]&amp;Data[Valid Test, Can be used for conformity (Y/N)],Data[CH4 (mg/km)])-M$2)/M$5</f>
        <v>-0.27215900135504412</v>
      </c>
      <c r="N51" s="140" cm="1">
        <f t="array" ref="N51">(_xlfn.XLOOKUP($A51&amp;$Q$3,Data[Index]&amp;Data[Valid Test, Can be used for conformity (Y/N)],Data[N20 (mg/km)])-N$2)/N$5</f>
        <v>-0.99917481726855717</v>
      </c>
      <c r="O51" s="141" cm="1">
        <f t="array" ref="O51">(_xlfn.XLOOKUP($A51&amp;$Q$3,Data[Index]&amp;Data[Valid Test, Can be used for conformity (Y/N)],Data[l/100km])-O$2)/O$5</f>
        <v>0.66520419051826074</v>
      </c>
      <c r="P51" s="138">
        <f>_xlfn.XLOOKUP($A51,Data[Index],Data[Comments])</f>
        <v>0</v>
      </c>
    </row>
    <row r="52" spans="1:16" x14ac:dyDescent="0.2">
      <c r="A52" s="129">
        <v>51</v>
      </c>
      <c r="B52" s="129"/>
      <c r="C52" s="129" t="str" cm="1">
        <f t="array" ref="C52">_xlfn.XLOOKUP($A52&amp;$Q$3&amp;$R$3,Data[Index]&amp;Data[Valid Test, Can be used for conformity (Y/N)]&amp;Data[Cycle],Data[Test Name])</f>
        <v>CORR BT70 BHV  051  24/03/2021 19:48:48</v>
      </c>
      <c r="D52" s="167" cm="1">
        <f t="array" ref="D52">_xlfn.XLOOKUP($A52&amp;$Q$3&amp;$R$3,Data[Index]&amp;Data[Valid Test, Can be used for conformity (Y/N)]&amp;Data[Cycle],Data[Mileage (Miles)])</f>
        <v>2681</v>
      </c>
      <c r="E52" s="130" cm="1">
        <f t="array" ref="E52">_xlfn.XLOOKUP($A52&amp;$Q$3&amp;$R$3,Data[Index]&amp;Data[Valid Test, Can be used for conformity (Y/N)]&amp;Data[Cycle],Data[Date])</f>
        <v>44279.82613425926</v>
      </c>
      <c r="F52" s="141" cm="1">
        <f t="array" ref="F52">(_xlfn.XLOOKUP($A52&amp;$Q$3&amp;$R$3,Data[Index]&amp;Data[Valid Test, Can be used for conformity (Y/N)]&amp;Data[Cycle],Data[CO/km (mg)])-F$2)/F$5</f>
        <v>-1.1197314656430102</v>
      </c>
      <c r="G52" s="141" cm="1">
        <f t="array" ref="G52">(_xlfn.XLOOKUP($A52&amp;$Q$3,Data[Index]&amp;Data[Valid Test, Can be used for conformity (Y/N)],Data[CO2/km (g)])-G$2)/G$5</f>
        <v>0.17757624220516288</v>
      </c>
      <c r="H52" s="141" cm="1">
        <f t="array" ref="H52">(_xlfn.XLOOKUP($A52&amp;$Q$3,Data[Index]&amp;Data[Valid Test, Can be used for conformity (Y/N)],Data[THC/km (mg)])-H$2)/H$5</f>
        <v>-0.61360170355726651</v>
      </c>
      <c r="I52" s="141" cm="1">
        <f t="array" ref="I52">(_xlfn.XLOOKUP($A52&amp;$Q$3,Data[Index]&amp;Data[Valid Test, Can be used for conformity (Y/N)],Data[NOx/km (mg)])-I$2)/I$5</f>
        <v>-0.21137798072806535</v>
      </c>
      <c r="J52" s="141" cm="1">
        <f t="array" ref="J52">(_xlfn.XLOOKUP($A52&amp;$Q$3,Data[Index]&amp;Data[Valid Test, Can be used for conformity (Y/N)],Data[THC + NOx/km (mg)])-J$2)/J$5</f>
        <v>-0.53268057422933413</v>
      </c>
      <c r="K52" s="141" cm="1">
        <f t="array" ref="K52">(_xlfn.XLOOKUP($A52&amp;$Q$3,Data[Index]&amp;Data[Valid Test, Can be used for conformity (Y/N)],Data[PN/km ('#)])-K$2)/K$5</f>
        <v>-0.26651913668771071</v>
      </c>
      <c r="L52" s="141" cm="1">
        <f t="array" ref="L52">(_xlfn.XLOOKUP($A52&amp;$Q$3,Data[Index]&amp;Data[Valid Test, Can be used for conformity (Y/N)],Data[PM/km (mg)])-L$2)/L$5</f>
        <v>0.39185908594423258</v>
      </c>
      <c r="M52" s="140" cm="1">
        <f t="array" ref="M52">(_xlfn.XLOOKUP($A52&amp;$Q$3,Data[Index]&amp;Data[Valid Test, Can be used for conformity (Y/N)],Data[CH4 (mg/km)])-M$2)/M$5</f>
        <v>0.27327412037134619</v>
      </c>
      <c r="N52" s="140" cm="1">
        <f t="array" ref="N52">(_xlfn.XLOOKUP($A52&amp;$Q$3,Data[Index]&amp;Data[Valid Test, Can be used for conformity (Y/N)],Data[N20 (mg/km)])-N$2)/N$5</f>
        <v>-0.96095208370374985</v>
      </c>
      <c r="O52" s="141" cm="1">
        <f t="array" ref="O52">(_xlfn.XLOOKUP($A52&amp;$Q$3,Data[Index]&amp;Data[Valid Test, Can be used for conformity (Y/N)],Data[l/100km])-O$2)/O$5</f>
        <v>0.40823023411076598</v>
      </c>
      <c r="P52" s="138">
        <f>_xlfn.XLOOKUP($A52,Data[Index],Data[Comments])</f>
        <v>0</v>
      </c>
    </row>
    <row r="53" spans="1:16" x14ac:dyDescent="0.2">
      <c r="A53" s="129">
        <v>52</v>
      </c>
      <c r="B53" s="129"/>
      <c r="C53" s="129" t="str" cm="1">
        <f t="array" ref="C53">_xlfn.XLOOKUP($A53&amp;$Q$3&amp;$R$3,Data[Index]&amp;Data[Valid Test, Can be used for conformity (Y/N)]&amp;Data[Cycle],Data[Test Name])</f>
        <v>CORR BT70 BHV  052  25/03/2021 19:38:57</v>
      </c>
      <c r="D53" s="167" cm="1">
        <f t="array" ref="D53">_xlfn.XLOOKUP($A53&amp;$Q$3&amp;$R$3,Data[Index]&amp;Data[Valid Test, Can be used for conformity (Y/N)]&amp;Data[Cycle],Data[Mileage (Miles)])</f>
        <v>2698</v>
      </c>
      <c r="E53" s="130" cm="1">
        <f t="array" ref="E53">_xlfn.XLOOKUP($A53&amp;$Q$3&amp;$R$3,Data[Index]&amp;Data[Valid Test, Can be used for conformity (Y/N)]&amp;Data[Cycle],Data[Date])</f>
        <v>44280.819293981483</v>
      </c>
      <c r="F53" s="141" cm="1">
        <f t="array" ref="F53">(_xlfn.XLOOKUP($A53&amp;$Q$3&amp;$R$3,Data[Index]&amp;Data[Valid Test, Can be used for conformity (Y/N)]&amp;Data[Cycle],Data[CO/km (mg)])-F$2)/F$5</f>
        <v>-1.1141737705710297</v>
      </c>
      <c r="G53" s="141" cm="1">
        <f t="array" ref="G53">(_xlfn.XLOOKUP($A53&amp;$Q$3,Data[Index]&amp;Data[Valid Test, Can be used for conformity (Y/N)],Data[CO2/km (g)])-G$2)/G$5</f>
        <v>-0.41098545050134233</v>
      </c>
      <c r="H53" s="141" cm="1">
        <f t="array" ref="H53">(_xlfn.XLOOKUP($A53&amp;$Q$3,Data[Index]&amp;Data[Valid Test, Can be used for conformity (Y/N)],Data[THC/km (mg)])-H$2)/H$5</f>
        <v>-1.019771313608415</v>
      </c>
      <c r="I53" s="141" cm="1">
        <f t="array" ref="I53">(_xlfn.XLOOKUP($A53&amp;$Q$3,Data[Index]&amp;Data[Valid Test, Can be used for conformity (Y/N)],Data[NOx/km (mg)])-I$2)/I$5</f>
        <v>-0.27302742666018687</v>
      </c>
      <c r="J53" s="141" cm="1">
        <f t="array" ref="J53">(_xlfn.XLOOKUP($A53&amp;$Q$3,Data[Index]&amp;Data[Valid Test, Can be used for conformity (Y/N)],Data[THC + NOx/km (mg)])-J$2)/J$5</f>
        <v>-0.81966912078210186</v>
      </c>
      <c r="K53" s="141" cm="1">
        <f t="array" ref="K53">(_xlfn.XLOOKUP($A53&amp;$Q$3,Data[Index]&amp;Data[Valid Test, Can be used for conformity (Y/N)],Data[PN/km ('#)])-K$2)/K$5</f>
        <v>-0.42107532500850747</v>
      </c>
      <c r="L53" s="141" cm="1">
        <f t="array" ref="L53">(_xlfn.XLOOKUP($A53&amp;$Q$3,Data[Index]&amp;Data[Valid Test, Can be used for conformity (Y/N)],Data[PM/km (mg)])-L$2)/L$5</f>
        <v>1.2158410202100078</v>
      </c>
      <c r="M53" s="140" cm="1">
        <f t="array" ref="M53">(_xlfn.XLOOKUP($A53&amp;$Q$3,Data[Index]&amp;Data[Valid Test, Can be used for conformity (Y/N)],Data[CH4 (mg/km)])-M$2)/M$5</f>
        <v>-0.30134576199323243</v>
      </c>
      <c r="N53" s="140" cm="1">
        <f t="array" ref="N53">(_xlfn.XLOOKUP($A53&amp;$Q$3,Data[Index]&amp;Data[Valid Test, Can be used for conformity (Y/N)],Data[N20 (mg/km)])-N$2)/N$5</f>
        <v>-0.42159196885208144</v>
      </c>
      <c r="O53" s="141" cm="1">
        <f t="array" ref="O53">(_xlfn.XLOOKUP($A53&amp;$Q$3,Data[Index]&amp;Data[Valid Test, Can be used for conformity (Y/N)],Data[l/100km])-O$2)/O$5</f>
        <v>-0.17160533491763746</v>
      </c>
      <c r="P53" s="138">
        <f>_xlfn.XLOOKUP($A53,Data[Index],Data[Comments])</f>
        <v>0</v>
      </c>
    </row>
    <row r="54" spans="1:16" x14ac:dyDescent="0.2">
      <c r="A54" s="129">
        <v>53</v>
      </c>
      <c r="B54" s="129"/>
      <c r="C54" s="129" t="e" cm="1">
        <f t="array" ref="C54">_xlfn.XLOOKUP($A54&amp;$Q$3&amp;$R$3,Data[Index]&amp;Data[Valid Test, Can be used for conformity (Y/N)]&amp;Data[Cycle],Data[Test Name])</f>
        <v>#N/A</v>
      </c>
      <c r="D54" s="167" t="e" cm="1">
        <f t="array" ref="D54">_xlfn.XLOOKUP($A54&amp;$Q$3&amp;$R$3,Data[Index]&amp;Data[Valid Test, Can be used for conformity (Y/N)]&amp;Data[Cycle],Data[Mileage (Miles)])</f>
        <v>#N/A</v>
      </c>
      <c r="E54" s="130" t="e" cm="1">
        <f t="array" ref="E54">_xlfn.XLOOKUP($A54&amp;$Q$3&amp;$R$3,Data[Index]&amp;Data[Valid Test, Can be used for conformity (Y/N)]&amp;Data[Cycle],Data[Date])</f>
        <v>#N/A</v>
      </c>
      <c r="F54" s="141" t="e" cm="1">
        <f t="array" ref="F54">(_xlfn.XLOOKUP($A54&amp;$Q$3&amp;$R$3,Data[Index]&amp;Data[Valid Test, Can be used for conformity (Y/N)]&amp;Data[Cycle],Data[CO/km (mg)])-F$2)/F$5</f>
        <v>#N/A</v>
      </c>
      <c r="G54" s="141" t="e" cm="1">
        <f t="array" ref="G54">(_xlfn.XLOOKUP($A54&amp;$Q$3,Data[Index]&amp;Data[Valid Test, Can be used for conformity (Y/N)],Data[CO2/km (g)])-G$2)/G$5</f>
        <v>#N/A</v>
      </c>
      <c r="H54" s="141" t="e" cm="1">
        <f t="array" ref="H54">(_xlfn.XLOOKUP($A54&amp;$Q$3,Data[Index]&amp;Data[Valid Test, Can be used for conformity (Y/N)],Data[THC/km (mg)])-H$2)/H$5</f>
        <v>#N/A</v>
      </c>
      <c r="I54" s="141" t="e" cm="1">
        <f t="array" ref="I54">(_xlfn.XLOOKUP($A54&amp;$Q$3,Data[Index]&amp;Data[Valid Test, Can be used for conformity (Y/N)],Data[NOx/km (mg)])-I$2)/I$5</f>
        <v>#N/A</v>
      </c>
      <c r="J54" s="141" t="e" cm="1">
        <f t="array" ref="J54">(_xlfn.XLOOKUP($A54&amp;$Q$3,Data[Index]&amp;Data[Valid Test, Can be used for conformity (Y/N)],Data[THC + NOx/km (mg)])-J$2)/J$5</f>
        <v>#N/A</v>
      </c>
      <c r="K54" s="141" t="e" cm="1">
        <f t="array" ref="K54">(_xlfn.XLOOKUP($A54&amp;$Q$3,Data[Index]&amp;Data[Valid Test, Can be used for conformity (Y/N)],Data[PN/km ('#)])-K$2)/K$5</f>
        <v>#N/A</v>
      </c>
      <c r="L54" s="141" t="e" cm="1">
        <f t="array" ref="L54">(_xlfn.XLOOKUP($A54&amp;$Q$3,Data[Index]&amp;Data[Valid Test, Can be used for conformity (Y/N)],Data[PM/km (mg)])-L$2)/L$5</f>
        <v>#N/A</v>
      </c>
      <c r="M54" s="140" t="e" cm="1">
        <f t="array" ref="M54">(_xlfn.XLOOKUP($A54&amp;$Q$3,Data[Index]&amp;Data[Valid Test, Can be used for conformity (Y/N)],Data[CH4 (mg/km)])-M$2)/M$5</f>
        <v>#N/A</v>
      </c>
      <c r="N54" s="140" t="e" cm="1">
        <f t="array" ref="N54">(_xlfn.XLOOKUP($A54&amp;$Q$3,Data[Index]&amp;Data[Valid Test, Can be used for conformity (Y/N)],Data[N20 (mg/km)])-N$2)/N$5</f>
        <v>#N/A</v>
      </c>
      <c r="O54" s="141" t="e" cm="1">
        <f t="array" ref="O54">(_xlfn.XLOOKUP($A54&amp;$Q$3,Data[Index]&amp;Data[Valid Test, Can be used for conformity (Y/N)],Data[l/100km])-O$2)/O$5</f>
        <v>#N/A</v>
      </c>
      <c r="P54" s="138" t="str">
        <f>_xlfn.XLOOKUP($A54,Data[Index],Data[Comments])</f>
        <v>Not A WLTP</v>
      </c>
    </row>
    <row r="55" spans="1:16" x14ac:dyDescent="0.2">
      <c r="A55" s="129">
        <v>58</v>
      </c>
      <c r="B55" s="129"/>
      <c r="C55" s="129" t="str" cm="1">
        <f t="array" ref="C55">_xlfn.XLOOKUP($A55&amp;$Q$3&amp;$R$3,Data[Index]&amp;Data[Valid Test, Can be used for conformity (Y/N)]&amp;Data[Cycle],Data[Test Name])</f>
        <v>CORR BT70 BHV  058  20/04/2021 09:38:55</v>
      </c>
      <c r="D55" s="167" cm="1">
        <f t="array" ref="D55">_xlfn.XLOOKUP($A55&amp;$Q$3&amp;$R$3,Data[Index]&amp;Data[Valid Test, Can be used for conformity (Y/N)]&amp;Data[Cycle],Data[Mileage (Miles)])</f>
        <v>2781</v>
      </c>
      <c r="E55" s="130" cm="1">
        <f t="array" ref="E55">_xlfn.XLOOKUP($A55&amp;$Q$3&amp;$R$3,Data[Index]&amp;Data[Valid Test, Can be used for conformity (Y/N)]&amp;Data[Cycle],Data[Date])</f>
        <v>44306.402627314812</v>
      </c>
      <c r="F55" s="141" cm="1">
        <f t="array" ref="F55">(_xlfn.XLOOKUP($A55&amp;$Q$3&amp;$R$3,Data[Index]&amp;Data[Valid Test, Can be used for conformity (Y/N)]&amp;Data[Cycle],Data[CO/km (mg)])-F$2)/F$5</f>
        <v>-1.1026810354412959</v>
      </c>
      <c r="G55" s="141" cm="1">
        <f t="array" ref="G55">(_xlfn.XLOOKUP($A55&amp;$Q$3,Data[Index]&amp;Data[Valid Test, Can be used for conformity (Y/N)],Data[CO2/km (g)])-G$2)/G$5</f>
        <v>-0.27981731601790089</v>
      </c>
      <c r="H55" s="141" cm="1">
        <f t="array" ref="H55">(_xlfn.XLOOKUP($A55&amp;$Q$3,Data[Index]&amp;Data[Valid Test, Can be used for conformity (Y/N)],Data[THC/km (mg)])-H$2)/H$5</f>
        <v>-1.5619994472250078</v>
      </c>
      <c r="I55" s="141" cm="1">
        <f t="array" ref="I55">(_xlfn.XLOOKUP($A55&amp;$Q$3,Data[Index]&amp;Data[Valid Test, Can be used for conformity (Y/N)],Data[NOx/km (mg)])-I$2)/I$5</f>
        <v>1.559483216306736</v>
      </c>
      <c r="J55" s="141" cm="1">
        <f t="array" ref="J55">(_xlfn.XLOOKUP($A55&amp;$Q$3,Data[Index]&amp;Data[Valid Test, Can be used for conformity (Y/N)],Data[THC + NOx/km (mg)])-J$2)/J$5</f>
        <v>0.40242835989044329</v>
      </c>
      <c r="K55" s="141" cm="1">
        <f t="array" ref="K55">(_xlfn.XLOOKUP($A55&amp;$Q$3,Data[Index]&amp;Data[Valid Test, Can be used for conformity (Y/N)],Data[PN/km ('#)])-K$2)/K$5</f>
        <v>-0.69284876863118039</v>
      </c>
      <c r="L55" s="141" cm="1">
        <f t="array" ref="L55">(_xlfn.XLOOKUP($A55&amp;$Q$3,Data[Index]&amp;Data[Valid Test, Can be used for conformity (Y/N)],Data[PM/km (mg)])-L$2)/L$5</f>
        <v>1.9914250819254267E-2</v>
      </c>
      <c r="M55" s="140" cm="1">
        <f t="array" ref="M55">(_xlfn.XLOOKUP($A55&amp;$Q$3,Data[Index]&amp;Data[Valid Test, Can be used for conformity (Y/N)],Data[CH4 (mg/km)])-M$2)/M$5</f>
        <v>-1.2626028818256616</v>
      </c>
      <c r="N55" s="140" cm="1">
        <f t="array" ref="N55">(_xlfn.XLOOKUP($A55&amp;$Q$3,Data[Index]&amp;Data[Valid Test, Can be used for conformity (Y/N)],Data[N20 (mg/km)])-N$2)/N$5</f>
        <v>-0.60753940949641205</v>
      </c>
      <c r="O55" s="141" cm="1">
        <f t="array" ref="O55">(_xlfn.XLOOKUP($A55&amp;$Q$3,Data[Index]&amp;Data[Valid Test, Can be used for conformity (Y/N)],Data[l/100km])-O$2)/O$5</f>
        <v>-4.2967294591080875E-2</v>
      </c>
      <c r="P55" s="138" t="str">
        <f>_xlfn.XLOOKUP($A55,Data[Index],Data[Comments])</f>
        <v>Post RDEC 1 April Service 2021</v>
      </c>
    </row>
    <row r="56" spans="1:16" x14ac:dyDescent="0.2">
      <c r="A56" s="129">
        <v>60</v>
      </c>
      <c r="B56" s="129"/>
      <c r="C56" s="129" t="str" cm="1">
        <f t="array" ref="C56">_xlfn.XLOOKUP($A56&amp;$Q$3&amp;$R$3,Data[Index]&amp;Data[Valid Test, Can be used for conformity (Y/N)]&amp;Data[Cycle],Data[Test Name])</f>
        <v>CORR BT70 BHV  060  18/05/2021 14:00:56</v>
      </c>
      <c r="D56" s="167" cm="1">
        <f t="array" ref="D56">_xlfn.XLOOKUP($A56&amp;$Q$3&amp;$R$3,Data[Index]&amp;Data[Valid Test, Can be used for conformity (Y/N)]&amp;Data[Cycle],Data[Mileage (Miles)])</f>
        <v>2822</v>
      </c>
      <c r="E56" s="130" cm="1">
        <f t="array" ref="E56">_xlfn.XLOOKUP($A56&amp;$Q$3&amp;$R$3,Data[Index]&amp;Data[Valid Test, Can be used for conformity (Y/N)]&amp;Data[Cycle],Data[Date])</f>
        <v>44334.584560185183</v>
      </c>
      <c r="F56" s="141" cm="1">
        <f t="array" ref="F56">(_xlfn.XLOOKUP($A56&amp;$Q$3&amp;$R$3,Data[Index]&amp;Data[Valid Test, Can be used for conformity (Y/N)]&amp;Data[Cycle],Data[CO/km (mg)])-F$2)/F$5</f>
        <v>-0.7815385691353397</v>
      </c>
      <c r="G56" s="141" cm="1">
        <f t="array" ref="G56">(_xlfn.XLOOKUP($A56&amp;$Q$3,Data[Index]&amp;Data[Valid Test, Can be used for conformity (Y/N)],Data[CO2/km (g)])-G$2)/G$5</f>
        <v>-2.1712500089586921</v>
      </c>
      <c r="H56" s="141" cm="1">
        <f t="array" ref="H56">(_xlfn.XLOOKUP($A56&amp;$Q$3,Data[Index]&amp;Data[Valid Test, Can be used for conformity (Y/N)],Data[THC/km (mg)])-H$2)/H$5</f>
        <v>0.97212764432291621</v>
      </c>
      <c r="I56" s="141" cm="1">
        <f t="array" ref="I56">(_xlfn.XLOOKUP($A56&amp;$Q$3,Data[Index]&amp;Data[Valid Test, Can be used for conformity (Y/N)],Data[NOx/km (mg)])-I$2)/I$5</f>
        <v>0.38965929707193919</v>
      </c>
      <c r="J56" s="141" cm="1">
        <f t="array" ref="J56">(_xlfn.XLOOKUP($A56&amp;$Q$3,Data[Index]&amp;Data[Valid Test, Can be used for conformity (Y/N)],Data[THC + NOx/km (mg)])-J$2)/J$5</f>
        <v>0.88984228594623249</v>
      </c>
      <c r="K56" s="141" cm="1">
        <f t="array" ref="K56">(_xlfn.XLOOKUP($A56&amp;$Q$3,Data[Index]&amp;Data[Valid Test, Can be used for conformity (Y/N)],Data[PN/km ('#)])-K$2)/K$5</f>
        <v>-0.18587014026706522</v>
      </c>
      <c r="L56" s="141" cm="1">
        <f t="array" ref="L56">(_xlfn.XLOOKUP($A56&amp;$Q$3,Data[Index]&amp;Data[Valid Test, Can be used for conformity (Y/N)],Data[PM/km (mg)])-L$2)/L$5</f>
        <v>2.2509555096243538E-2</v>
      </c>
      <c r="M56" s="140" cm="1">
        <f t="array" ref="M56">(_xlfn.XLOOKUP($A56&amp;$Q$3,Data[Index]&amp;Data[Valid Test, Can be used for conformity (Y/N)],Data[CH4 (mg/km)])-M$2)/M$5</f>
        <v>0.1254703823078267</v>
      </c>
      <c r="N56" s="140" cm="1">
        <f t="array" ref="N56">(_xlfn.XLOOKUP($A56&amp;$Q$3,Data[Index]&amp;Data[Valid Test, Can be used for conformity (Y/N)],Data[N20 (mg/km)])-N$2)/N$5</f>
        <v>-0.35009517969444626</v>
      </c>
      <c r="O56" s="141" cm="1">
        <f t="array" ref="O56">(_xlfn.XLOOKUP($A56&amp;$Q$3,Data[Index]&amp;Data[Valid Test, Can be used for conformity (Y/N)],Data[l/100km])-O$2)/O$5</f>
        <v>-1.8986991954047368</v>
      </c>
      <c r="P56" s="138" t="str">
        <f>_xlfn.XLOOKUP($A56,Data[Index],Data[Comments])</f>
        <v>Low CO2 Possibly STARTS V1.2</v>
      </c>
    </row>
    <row r="57" spans="1:16" x14ac:dyDescent="0.2">
      <c r="A57">
        <v>62</v>
      </c>
      <c r="C57" s="129" t="str" cm="1">
        <f t="array" ref="C57">_xlfn.XLOOKUP($A57&amp;$Q$3&amp;$R$3,Data[Index]&amp;Data[Valid Test, Can be used for conformity (Y/N)]&amp;Data[Cycle],Data[Test Name])</f>
        <v>CORR BT70 BHV  062  25/05/2021 06:16:33</v>
      </c>
      <c r="D57" s="167" cm="1">
        <f t="array" ref="D57">_xlfn.XLOOKUP($A57&amp;$Q$3&amp;$R$3,Data[Index]&amp;Data[Valid Test, Can be used for conformity (Y/N)]&amp;Data[Cycle],Data[Mileage (Miles)])</f>
        <v>2863</v>
      </c>
      <c r="E57" s="130" cm="1">
        <f t="array" ref="E57">_xlfn.XLOOKUP($A57&amp;$Q$3&amp;$R$3,Data[Index]&amp;Data[Valid Test, Can be used for conformity (Y/N)]&amp;Data[Cycle],Data[Date])</f>
        <v>44341.262083333335</v>
      </c>
      <c r="F57" s="141" cm="1">
        <f t="array" ref="F57">(_xlfn.XLOOKUP($A57&amp;$Q$3&amp;$R$3,Data[Index]&amp;Data[Valid Test, Can be used for conformity (Y/N)]&amp;Data[Cycle],Data[CO/km (mg)])-F$2)/F$5</f>
        <v>-0.97407915107409004</v>
      </c>
      <c r="G57" s="141" cm="1">
        <f t="array" ref="G57">(_xlfn.XLOOKUP($A57&amp;$Q$3,Data[Index]&amp;Data[Valid Test, Can be used for conformity (Y/N)],Data[CO2/km (g)])-G$2)/G$5</f>
        <v>-1.5835385583918802</v>
      </c>
      <c r="H57" s="141" cm="1">
        <f t="array" ref="H57">(_xlfn.XLOOKUP($A57&amp;$Q$3,Data[Index]&amp;Data[Valid Test, Can be used for conformity (Y/N)],Data[THC/km (mg)])-H$2)/H$5</f>
        <v>0.31195554784596702</v>
      </c>
      <c r="I57" s="141" cm="1">
        <f t="array" ref="I57">(_xlfn.XLOOKUP($A57&amp;$Q$3,Data[Index]&amp;Data[Valid Test, Can be used for conformity (Y/N)],Data[NOx/km (mg)])-I$2)/I$5</f>
        <v>0.93063045657787735</v>
      </c>
      <c r="J57" s="141" cm="1">
        <f t="array" ref="J57">(_xlfn.XLOOKUP($A57&amp;$Q$3,Data[Index]&amp;Data[Valid Test, Can be used for conformity (Y/N)],Data[THC + NOx/km (mg)])-J$2)/J$5</f>
        <v>0.96089004565420488</v>
      </c>
      <c r="K57" s="141" cm="1">
        <f t="array" ref="K57">(_xlfn.XLOOKUP($A57&amp;$Q$3,Data[Index]&amp;Data[Valid Test, Can be used for conformity (Y/N)],Data[PN/km ('#)])-K$2)/K$5</f>
        <v>-0.78638499848724686</v>
      </c>
      <c r="L57" s="141" cm="1">
        <f t="array" ref="L57">(_xlfn.XLOOKUP($A57&amp;$Q$3,Data[Index]&amp;Data[Valid Test, Can be used for conformity (Y/N)],Data[PM/km (mg)])-L$2)/L$5</f>
        <v>7.4138340389872243E-2</v>
      </c>
      <c r="M57" s="140" cm="1">
        <f t="array" ref="M57">(_xlfn.XLOOKUP($A57&amp;$Q$3,Data[Index]&amp;Data[Valid Test, Can be used for conformity (Y/N)],Data[CH4 (mg/km)])-M$2)/M$5</f>
        <v>-3.2909466541432404E-2</v>
      </c>
      <c r="N57" s="140" cm="1">
        <f t="array" ref="N57">(_xlfn.XLOOKUP($A57&amp;$Q$3,Data[Index]&amp;Data[Valid Test, Can be used for conformity (Y/N)],Data[N20 (mg/km)])-N$2)/N$5</f>
        <v>-0.19778659629422818</v>
      </c>
      <c r="O57" s="141" cm="1">
        <f t="array" ref="O57">(_xlfn.XLOOKUP($A57&amp;$Q$3,Data[Index]&amp;Data[Valid Test, Can be used for conformity (Y/N)],Data[l/100km])-O$2)/O$5</f>
        <v>-1.3229363197243529</v>
      </c>
      <c r="P57" s="138">
        <f>_xlfn.XLOOKUP($A57,Data[Index],Data[Comments])</f>
        <v>0</v>
      </c>
    </row>
    <row r="58" spans="1:16" x14ac:dyDescent="0.2">
      <c r="A58" s="129">
        <v>64</v>
      </c>
      <c r="B58" s="129"/>
      <c r="C58" s="129" t="str" cm="1">
        <f t="array" ref="C58">_xlfn.XLOOKUP($A58&amp;$Q$3&amp;$R$3,Data[Index]&amp;Data[Valid Test, Can be used for conformity (Y/N)]&amp;Data[Cycle],Data[Test Name])</f>
        <v>CORR BT70 BHV  064  04/06/2021 19:25:47</v>
      </c>
      <c r="D58" s="167" cm="1">
        <f t="array" ref="D58">_xlfn.XLOOKUP($A58&amp;$Q$3&amp;$R$3,Data[Index]&amp;Data[Valid Test, Can be used for conformity (Y/N)]&amp;Data[Cycle],Data[Mileage (Miles)])</f>
        <v>2904</v>
      </c>
      <c r="E58" s="130" cm="1">
        <f t="array" ref="E58">_xlfn.XLOOKUP($A58&amp;$Q$3&amp;$R$3,Data[Index]&amp;Data[Valid Test, Can be used for conformity (Y/N)]&amp;Data[Cycle],Data[Date])</f>
        <v>44351.810150462959</v>
      </c>
      <c r="F58" s="141" cm="1">
        <f t="array" ref="F58">(_xlfn.XLOOKUP($A58&amp;$Q$3&amp;$R$3,Data[Index]&amp;Data[Valid Test, Can be used for conformity (Y/N)]&amp;Data[Cycle],Data[CO/km (mg)])-F$2)/F$5</f>
        <v>-0.65683871384958648</v>
      </c>
      <c r="G58" s="141" cm="1">
        <f t="array" ref="G58">(_xlfn.XLOOKUP($A58&amp;$Q$3,Data[Index]&amp;Data[Valid Test, Can be used for conformity (Y/N)],Data[CO2/km (g)])-G$2)/G$5</f>
        <v>-0.51282535065977464</v>
      </c>
      <c r="H58" s="141" cm="1">
        <f t="array" ref="H58">(_xlfn.XLOOKUP($A58&amp;$Q$3,Data[Index]&amp;Data[Valid Test, Can be used for conformity (Y/N)],Data[THC/km (mg)])-H$2)/H$5</f>
        <v>1.157281227773036</v>
      </c>
      <c r="I58" s="141" cm="1">
        <f t="array" ref="I58">(_xlfn.XLOOKUP($A58&amp;$Q$3,Data[Index]&amp;Data[Valid Test, Can be used for conformity (Y/N)],Data[NOx/km (mg)])-I$2)/I$5</f>
        <v>-0.2997659844868884</v>
      </c>
      <c r="J58" s="141" cm="1">
        <f t="array" ref="J58">(_xlfn.XLOOKUP($A58&amp;$Q$3,Data[Index]&amp;Data[Valid Test, Can be used for conformity (Y/N)],Data[THC + NOx/km (mg)])-J$2)/J$5</f>
        <v>0.41914972447423132</v>
      </c>
      <c r="K58" s="141" cm="1">
        <f t="array" ref="K58">(_xlfn.XLOOKUP($A58&amp;$Q$3,Data[Index]&amp;Data[Valid Test, Can be used for conformity (Y/N)],Data[PN/km ('#)])-K$2)/K$5</f>
        <v>-0.19270069271166454</v>
      </c>
      <c r="L58" s="141" cm="1">
        <f t="array" ref="L58">(_xlfn.XLOOKUP($A58&amp;$Q$3,Data[Index]&amp;Data[Valid Test, Can be used for conformity (Y/N)],Data[PM/km (mg)])-L$2)/L$5</f>
        <v>7.3566183963875625E-2</v>
      </c>
      <c r="M58" s="140" cm="1">
        <f t="array" ref="M58">(_xlfn.XLOOKUP($A58&amp;$Q$3,Data[Index]&amp;Data[Valid Test, Can be used for conformity (Y/N)],Data[CH4 (mg/km)])-M$2)/M$5</f>
        <v>0.52318516828403305</v>
      </c>
      <c r="N58" s="140" cm="1">
        <f t="array" ref="N58">(_xlfn.XLOOKUP($A58&amp;$Q$3,Data[Index]&amp;Data[Valid Test, Can be used for conformity (Y/N)],Data[N20 (mg/km)])-N$2)/N$5</f>
        <v>-0.2848317025741991</v>
      </c>
      <c r="O58" s="141" cm="1">
        <f t="array" ref="O58">(_xlfn.XLOOKUP($A58&amp;$Q$3,Data[Index]&amp;Data[Valid Test, Can be used for conformity (Y/N)],Data[l/100km])-O$2)/O$5</f>
        <v>-0.26444388616786096</v>
      </c>
      <c r="P58" s="138">
        <f>_xlfn.XLOOKUP($A58,Data[Index],Data[Comments])</f>
        <v>0</v>
      </c>
    </row>
    <row r="59" spans="1:16" x14ac:dyDescent="0.2">
      <c r="A59" s="129">
        <v>67</v>
      </c>
      <c r="B59" s="129"/>
      <c r="C59" s="129" t="str" cm="1">
        <f t="array" ref="C59">_xlfn.XLOOKUP($A59&amp;$Q$3&amp;$R$3,Data[Index]&amp;Data[Valid Test, Can be used for conformity (Y/N)]&amp;Data[Cycle],Data[Test Name])</f>
        <v>CORR BT70 BHV  067  16/06/2021 20:43:16</v>
      </c>
      <c r="D59" s="167" cm="1">
        <f t="array" ref="D59">_xlfn.XLOOKUP($A59&amp;$Q$3&amp;$R$3,Data[Index]&amp;Data[Valid Test, Can be used for conformity (Y/N)]&amp;Data[Cycle],Data[Mileage (Miles)])</f>
        <v>2969</v>
      </c>
      <c r="E59" s="130" cm="1">
        <f t="array" ref="E59">_xlfn.XLOOKUP($A59&amp;$Q$3&amp;$R$3,Data[Index]&amp;Data[Valid Test, Can be used for conformity (Y/N)]&amp;Data[Cycle],Data[Date])</f>
        <v>44363.864004629628</v>
      </c>
      <c r="F59" s="141" cm="1">
        <f t="array" ref="F59">(_xlfn.XLOOKUP($A59&amp;$Q$3&amp;$R$3,Data[Index]&amp;Data[Valid Test, Can be used for conformity (Y/N)]&amp;Data[Cycle],Data[CO/km (mg)])-F$2)/F$5</f>
        <v>0.44830440844943953</v>
      </c>
      <c r="G59" s="141" cm="1">
        <f t="array" ref="G59">(_xlfn.XLOOKUP($A59&amp;$Q$3,Data[Index]&amp;Data[Valid Test, Can be used for conformity (Y/N)],Data[CO2/km (g)])-G$2)/G$5</f>
        <v>0.37134741399147808</v>
      </c>
      <c r="H59" s="141" cm="1">
        <f t="array" ref="H59">(_xlfn.XLOOKUP($A59&amp;$Q$3,Data[Index]&amp;Data[Valid Test, Can be used for conformity (Y/N)],Data[THC/km (mg)])-H$2)/H$5</f>
        <v>0.16120202052558938</v>
      </c>
      <c r="I59" s="141" cm="1">
        <f t="array" ref="I59">(_xlfn.XLOOKUP($A59&amp;$Q$3,Data[Index]&amp;Data[Valid Test, Can be used for conformity (Y/N)],Data[NOx/km (mg)])-I$2)/I$5</f>
        <v>-0.84383198090243905</v>
      </c>
      <c r="J59" s="141" cm="1">
        <f t="array" ref="J59">(_xlfn.XLOOKUP($A59&amp;$Q$3,Data[Index]&amp;Data[Valid Test, Can be used for conformity (Y/N)],Data[THC + NOx/km (mg)])-J$2)/J$5</f>
        <v>-0.6140104003309369</v>
      </c>
      <c r="K59" s="141" cm="1">
        <f t="array" ref="K59">(_xlfn.XLOOKUP($A59&amp;$Q$3,Data[Index]&amp;Data[Valid Test, Can be used for conformity (Y/N)],Data[PN/km ('#)])-K$2)/K$5</f>
        <v>-0.13403988021099314</v>
      </c>
      <c r="L59" s="141" cm="1">
        <f t="array" ref="L59">(_xlfn.XLOOKUP($A59&amp;$Q$3,Data[Index]&amp;Data[Valid Test, Can be used for conformity (Y/N)],Data[PM/km (mg)])-L$2)/L$5</f>
        <v>1.4680933103971925</v>
      </c>
      <c r="M59" s="140" cm="1">
        <f t="array" ref="M59">(_xlfn.XLOOKUP($A59&amp;$Q$3,Data[Index]&amp;Data[Valid Test, Can be used for conformity (Y/N)],Data[CH4 (mg/km)])-M$2)/M$5</f>
        <v>0.78375385575981305</v>
      </c>
      <c r="N59" s="140" cm="1">
        <f t="array" ref="N59">(_xlfn.XLOOKUP($A59&amp;$Q$3,Data[Index]&amp;Data[Valid Test, Can be used for conformity (Y/N)],Data[N20 (mg/km)])-N$2)/N$5</f>
        <v>0.12236024939464608</v>
      </c>
      <c r="O59" s="141" cm="1">
        <f t="array" ref="O59">(_xlfn.XLOOKUP($A59&amp;$Q$3,Data[Index]&amp;Data[Valid Test, Can be used for conformity (Y/N)],Data[l/100km])-O$2)/O$5</f>
        <v>0.16190815550173138</v>
      </c>
      <c r="P59" s="138">
        <f>_xlfn.XLOOKUP($A59,Data[Index],Data[Comments])</f>
        <v>0</v>
      </c>
    </row>
    <row r="60" spans="1:16" ht="28.5" x14ac:dyDescent="0.2">
      <c r="A60" s="129">
        <v>68</v>
      </c>
      <c r="B60" s="129"/>
      <c r="C60" s="129" t="str" cm="1">
        <f t="array" ref="C60">_xlfn.XLOOKUP($A60&amp;$Q$3&amp;$R$3,Data[Index]&amp;Data[Valid Test, Can be used for conformity (Y/N)]&amp;Data[Cycle],Data[Test Name])</f>
        <v>CORR BT70 BHV  068  17/06/2021 18:14:43</v>
      </c>
      <c r="D60" s="167" cm="1">
        <f t="array" ref="D60">_xlfn.XLOOKUP($A60&amp;$Q$3&amp;$R$3,Data[Index]&amp;Data[Valid Test, Can be used for conformity (Y/N)]&amp;Data[Cycle],Data[Mileage (Miles)])</f>
        <v>2985</v>
      </c>
      <c r="E60" s="130" cm="1">
        <f t="array" ref="E60">_xlfn.XLOOKUP($A60&amp;$Q$3&amp;$R$3,Data[Index]&amp;Data[Valid Test, Can be used for conformity (Y/N)]&amp;Data[Cycle],Data[Date])</f>
        <v>44364.760879629626</v>
      </c>
      <c r="F60" s="141" cm="1">
        <f t="array" ref="F60">(_xlfn.XLOOKUP($A60&amp;$Q$3&amp;$R$3,Data[Index]&amp;Data[Valid Test, Can be used for conformity (Y/N)]&amp;Data[Cycle],Data[CO/km (mg)])-F$2)/F$5</f>
        <v>-0.11570353183827542</v>
      </c>
      <c r="G60" s="141" cm="1">
        <f t="array" ref="G60">(_xlfn.XLOOKUP($A60&amp;$Q$3,Data[Index]&amp;Data[Valid Test, Can be used for conformity (Y/N)],Data[CO2/km (g)])-G$2)/G$5</f>
        <v>0.1947823145256134</v>
      </c>
      <c r="H60" s="141" cm="1">
        <f t="array" ref="H60">(_xlfn.XLOOKUP($A60&amp;$Q$3,Data[Index]&amp;Data[Valid Test, Can be used for conformity (Y/N)],Data[THC/km (mg)])-H$2)/H$5</f>
        <v>0.23503405644384623</v>
      </c>
      <c r="I60" s="141" cm="1">
        <f t="array" ref="I60">(_xlfn.XLOOKUP($A60&amp;$Q$3,Data[Index]&amp;Data[Valid Test, Can be used for conformity (Y/N)],Data[NOx/km (mg)])-I$2)/I$5</f>
        <v>0.19263069849836459</v>
      </c>
      <c r="J60" s="141" cm="1">
        <f t="array" ref="J60">(_xlfn.XLOOKUP($A60&amp;$Q$3,Data[Index]&amp;Data[Valid Test, Can be used for conformity (Y/N)],Data[THC + NOx/km (mg)])-J$2)/J$5</f>
        <v>0.29764837012462847</v>
      </c>
      <c r="K60" s="141" cm="1">
        <f t="array" ref="K60">(_xlfn.XLOOKUP($A60&amp;$Q$3,Data[Index]&amp;Data[Valid Test, Can be used for conformity (Y/N)],Data[PN/km ('#)])-K$2)/K$5</f>
        <v>-0.1297479579898945</v>
      </c>
      <c r="L60" s="141" cm="1">
        <f t="array" ref="L60">(_xlfn.XLOOKUP($A60&amp;$Q$3,Data[Index]&amp;Data[Valid Test, Can be used for conformity (Y/N)],Data[PM/km (mg)])-L$2)/L$5</f>
        <v>0.47255596845646275</v>
      </c>
      <c r="M60" s="140" cm="1">
        <f t="array" ref="M60">(_xlfn.XLOOKUP($A60&amp;$Q$3,Data[Index]&amp;Data[Valid Test, Can be used for conformity (Y/N)],Data[CH4 (mg/km)])-M$2)/M$5</f>
        <v>0.48953089732865335</v>
      </c>
      <c r="N60" s="140" cm="1">
        <f t="array" ref="N60">(_xlfn.XLOOKUP($A60&amp;$Q$3,Data[Index]&amp;Data[Valid Test, Can be used for conformity (Y/N)],Data[N20 (mg/km)])-N$2)/N$5</f>
        <v>0.79786088686493384</v>
      </c>
      <c r="O60" s="141" cm="1">
        <f t="array" ref="O60">(_xlfn.XLOOKUP($A60&amp;$Q$3,Data[Index]&amp;Data[Valid Test, Can be used for conformity (Y/N)],Data[l/100km])-O$2)/O$5</f>
        <v>-1.671794888267511E-2</v>
      </c>
      <c r="P60" s="138" t="str">
        <f>_xlfn.XLOOKUP($A60,Data[Index],Data[Comments])</f>
        <v>Very High N2O needs investigating, Cal bottle has been changed</v>
      </c>
    </row>
    <row r="61" spans="1:16" x14ac:dyDescent="0.2">
      <c r="A61" s="129">
        <v>69</v>
      </c>
      <c r="B61" s="129"/>
      <c r="C61" s="129" t="str" cm="1">
        <f t="array" ref="C61">_xlfn.XLOOKUP($A61&amp;$Q$3&amp;$R$3,Data[Index]&amp;Data[Valid Test, Can be used for conformity (Y/N)]&amp;Data[Cycle],Data[Test Name])</f>
        <v>CORR BT70 BHV  069  18/06/2021 18:16:57</v>
      </c>
      <c r="D61" s="167" cm="1">
        <f t="array" ref="D61">_xlfn.XLOOKUP($A61&amp;$Q$3&amp;$R$3,Data[Index]&amp;Data[Valid Test, Can be used for conformity (Y/N)]&amp;Data[Cycle],Data[Mileage (Miles)])</f>
        <v>3001</v>
      </c>
      <c r="E61" s="130" cm="1">
        <f t="array" ref="E61">_xlfn.XLOOKUP($A61&amp;$Q$3&amp;$R$3,Data[Index]&amp;Data[Valid Test, Can be used for conformity (Y/N)]&amp;Data[Cycle],Data[Date])</f>
        <v>44365.762384259258</v>
      </c>
      <c r="F61" s="141" cm="1">
        <f t="array" ref="F61">(_xlfn.XLOOKUP($A61&amp;$Q$3&amp;$R$3,Data[Index]&amp;Data[Valid Test, Can be used for conformity (Y/N)]&amp;Data[Cycle],Data[CO/km (mg)])-F$2)/F$5</f>
        <v>0.1991720564798419</v>
      </c>
      <c r="G61" s="141" cm="1">
        <f t="array" ref="G61">(_xlfn.XLOOKUP($A61&amp;$Q$3,Data[Index]&amp;Data[Valid Test, Can be used for conformity (Y/N)],Data[CO2/km (g)])-G$2)/G$5</f>
        <v>0.1388024696988101</v>
      </c>
      <c r="H61" s="141" cm="1">
        <f t="array" ref="H61">(_xlfn.XLOOKUP($A61&amp;$Q$3,Data[Index]&amp;Data[Valid Test, Can be used for conformity (Y/N)],Data[THC/km (mg)])-H$2)/H$5</f>
        <v>0.38968799978526514</v>
      </c>
      <c r="I61" s="141" cm="1">
        <f t="array" ref="I61">(_xlfn.XLOOKUP($A61&amp;$Q$3,Data[Index]&amp;Data[Valid Test, Can be used for conformity (Y/N)],Data[NOx/km (mg)])-I$2)/I$5</f>
        <v>0.68876064821509164</v>
      </c>
      <c r="J61" s="141" cm="1">
        <f t="array" ref="J61">(_xlfn.XLOOKUP($A61&amp;$Q$3,Data[Index]&amp;Data[Valid Test, Can be used for conformity (Y/N)],Data[THC + NOx/km (mg)])-J$2)/J$5</f>
        <v>0.80315899991935513</v>
      </c>
      <c r="K61" s="141" cm="1">
        <f t="array" ref="K61">(_xlfn.XLOOKUP($A61&amp;$Q$3,Data[Index]&amp;Data[Valid Test, Can be used for conformity (Y/N)],Data[PN/km ('#)])-K$2)/K$5</f>
        <v>0.82168719485130826</v>
      </c>
      <c r="L61" s="141" cm="1">
        <f t="array" ref="L61">(_xlfn.XLOOKUP($A61&amp;$Q$3,Data[Index]&amp;Data[Valid Test, Can be used for conformity (Y/N)],Data[PM/km (mg)])-L$2)/L$5</f>
        <v>0.46995902764102726</v>
      </c>
      <c r="M61" s="140" cm="1">
        <f t="array" ref="M61">(_xlfn.XLOOKUP($A61&amp;$Q$3,Data[Index]&amp;Data[Valid Test, Can be used for conformity (Y/N)],Data[CH4 (mg/km)])-M$2)/M$5</f>
        <v>1.1023717982944989</v>
      </c>
      <c r="N61" s="140" cm="1">
        <f t="array" ref="N61">(_xlfn.XLOOKUP($A61&amp;$Q$3,Data[Index]&amp;Data[Valid Test, Can be used for conformity (Y/N)],Data[N20 (mg/km)])-N$2)/N$5</f>
        <v>1.0730244164532592</v>
      </c>
      <c r="O61" s="141" cm="1">
        <f t="array" ref="O61">(_xlfn.XLOOKUP($A61&amp;$Q$3,Data[Index]&amp;Data[Valid Test, Can be used for conformity (Y/N)],Data[l/100km])-O$2)/O$5</f>
        <v>-6.7910746758953602E-2</v>
      </c>
      <c r="P61" s="138" t="str">
        <f>_xlfn.XLOOKUP($A61,Data[Index],Data[Comments])</f>
        <v>Very High N2O needs investigating</v>
      </c>
    </row>
    <row r="62" spans="1:16" x14ac:dyDescent="0.2">
      <c r="A62" s="129">
        <v>72</v>
      </c>
      <c r="B62" s="129"/>
      <c r="C62" s="129" t="str" cm="1">
        <f t="array" ref="C62">_xlfn.XLOOKUP($A62&amp;$Q$3&amp;$R$3,Data[Index]&amp;Data[Valid Test, Can be used for conformity (Y/N)]&amp;Data[Cycle],Data[Test Name])</f>
        <v>CORR BT70 BHV  072  23/06/2021 02:28:20</v>
      </c>
      <c r="D62" s="167" cm="1">
        <f t="array" ref="D62">_xlfn.XLOOKUP($A62&amp;$Q$3&amp;$R$3,Data[Index]&amp;Data[Valid Test, Can be used for conformity (Y/N)]&amp;Data[Cycle],Data[Mileage (Miles)])</f>
        <v>3062</v>
      </c>
      <c r="E62" s="130" cm="1">
        <f t="array" ref="E62">_xlfn.XLOOKUP($A62&amp;$Q$3&amp;$R$3,Data[Index]&amp;Data[Valid Test, Can be used for conformity (Y/N)]&amp;Data[Cycle],Data[Date])</f>
        <v>44370.103622685187</v>
      </c>
      <c r="F62" s="141" cm="1">
        <f t="array" ref="F62">(_xlfn.XLOOKUP($A62&amp;$Q$3&amp;$R$3,Data[Index]&amp;Data[Valid Test, Can be used for conformity (Y/N)]&amp;Data[Cycle],Data[CO/km (mg)])-F$2)/F$5</f>
        <v>-1.4250229553089839</v>
      </c>
      <c r="G62" s="141" cm="1">
        <f t="array" ref="G62">(_xlfn.XLOOKUP($A62&amp;$Q$3,Data[Index]&amp;Data[Valid Test, Can be used for conformity (Y/N)],Data[CO2/km (g)])-G$2)/G$5</f>
        <v>-1.1364395791963762</v>
      </c>
      <c r="H62" s="141" cm="1">
        <f t="array" ref="H62">(_xlfn.XLOOKUP($A62&amp;$Q$3,Data[Index]&amp;Data[Valid Test, Can be used for conformity (Y/N)],Data[THC/km (mg)])-H$2)/H$5</f>
        <v>-2.2398854672060988</v>
      </c>
      <c r="I62" s="141" cm="1">
        <f t="array" ref="I62">(_xlfn.XLOOKUP($A62&amp;$Q$3,Data[Index]&amp;Data[Valid Test, Can be used for conformity (Y/N)],Data[NOx/km (mg)])-I$2)/I$5</f>
        <v>-8.4114093855890096E-2</v>
      </c>
      <c r="J62" s="141" cm="1">
        <f t="array" ref="J62">(_xlfn.XLOOKUP($A62&amp;$Q$3,Data[Index]&amp;Data[Valid Test, Can be used for conformity (Y/N)],Data[THC + NOx/km (mg)])-J$2)/J$5</f>
        <v>-1.3681497144297778</v>
      </c>
      <c r="K62" s="141" cm="1">
        <f t="array" ref="K62">(_xlfn.XLOOKUP($A62&amp;$Q$3,Data[Index]&amp;Data[Valid Test, Can be used for conformity (Y/N)],Data[PN/km ('#)])-K$2)/K$5</f>
        <v>-0.16532765468867636</v>
      </c>
      <c r="L62" s="141" cm="1">
        <f t="array" ref="L62">(_xlfn.XLOOKUP($A62&amp;$Q$3,Data[Index]&amp;Data[Valid Test, Can be used for conformity (Y/N)],Data[PM/km (mg)])-L$2)/L$5</f>
        <v>-0.22708027428728983</v>
      </c>
      <c r="M62" s="140" cm="1">
        <f t="array" ref="M62">(_xlfn.XLOOKUP($A62&amp;$Q$3,Data[Index]&amp;Data[Valid Test, Can be used for conformity (Y/N)],Data[CH4 (mg/km)])-M$2)/M$5</f>
        <v>-1.1677311399811476</v>
      </c>
      <c r="N62" s="140" cm="1">
        <f t="array" ref="N62">(_xlfn.XLOOKUP($A62&amp;$Q$3,Data[Index]&amp;Data[Valid Test, Can be used for conformity (Y/N)],Data[N20 (mg/km)])-N$2)/N$5</f>
        <v>6.0754302762187698E-2</v>
      </c>
      <c r="O62" s="141" cm="1">
        <f t="array" ref="O62">(_xlfn.XLOOKUP($A62&amp;$Q$3,Data[Index]&amp;Data[Valid Test, Can be used for conformity (Y/N)],Data[l/100km])-O$2)/O$5</f>
        <v>-1.3353739740997876</v>
      </c>
      <c r="P62" s="138">
        <f>_xlfn.XLOOKUP($A62,Data[Index],Data[Comments])</f>
        <v>0</v>
      </c>
    </row>
    <row r="63" spans="1:16" x14ac:dyDescent="0.2">
      <c r="A63" s="129">
        <v>73</v>
      </c>
      <c r="B63" s="129"/>
      <c r="C63" s="129" t="str" cm="1">
        <f t="array" ref="C63">_xlfn.XLOOKUP($A63&amp;$Q$3&amp;$R$3,Data[Index]&amp;Data[Valid Test, Can be used for conformity (Y/N)]&amp;Data[Cycle],Data[Test Name])</f>
        <v>CORR BT70 BHV  073  23/06/2021 21:51:13</v>
      </c>
      <c r="D63" s="167" cm="1">
        <f t="array" ref="D63">_xlfn.XLOOKUP($A63&amp;$Q$3&amp;$R$3,Data[Index]&amp;Data[Valid Test, Can be used for conformity (Y/N)]&amp;Data[Cycle],Data[Mileage (Miles)])</f>
        <v>3079</v>
      </c>
      <c r="E63" s="130" cm="1">
        <f t="array" ref="E63">_xlfn.XLOOKUP($A63&amp;$Q$3&amp;$R$3,Data[Index]&amp;Data[Valid Test, Can be used for conformity (Y/N)]&amp;Data[Cycle],Data[Date])</f>
        <v>44370.911180555559</v>
      </c>
      <c r="F63" s="141" cm="1">
        <f t="array" ref="F63">(_xlfn.XLOOKUP($A63&amp;$Q$3&amp;$R$3,Data[Index]&amp;Data[Valid Test, Can be used for conformity (Y/N)]&amp;Data[Cycle],Data[CO/km (mg)])-F$2)/F$5</f>
        <v>-1.7869425854084582</v>
      </c>
      <c r="G63" s="141" cm="1">
        <f t="array" ref="G63">(_xlfn.XLOOKUP($A63&amp;$Q$3,Data[Index]&amp;Data[Valid Test, Can be used for conformity (Y/N)],Data[CO2/km (g)])-G$2)/G$5</f>
        <v>-1.0274770872347536</v>
      </c>
      <c r="H63" s="141" cm="1">
        <f t="array" ref="H63">(_xlfn.XLOOKUP($A63&amp;$Q$3,Data[Index]&amp;Data[Valid Test, Can be used for conformity (Y/N)],Data[THC/km (mg)])-H$2)/H$5</f>
        <v>-1.8306283786667992</v>
      </c>
      <c r="I63" s="141" cm="1">
        <f t="array" ref="I63">(_xlfn.XLOOKUP($A63&amp;$Q$3,Data[Index]&amp;Data[Valid Test, Can be used for conformity (Y/N)],Data[NOx/km (mg)])-I$2)/I$5</f>
        <v>-0.12123425192350065</v>
      </c>
      <c r="J63" s="141" cm="1">
        <f t="array" ref="J63">(_xlfn.XLOOKUP($A63&amp;$Q$3,Data[Index]&amp;Data[Valid Test, Can be used for conformity (Y/N)],Data[THC + NOx/km (mg)])-J$2)/J$5</f>
        <v>-1.1621728566875462</v>
      </c>
      <c r="K63" s="141" cm="1">
        <f t="array" ref="K63">(_xlfn.XLOOKUP($A63&amp;$Q$3,Data[Index]&amp;Data[Valid Test, Can be used for conformity (Y/N)],Data[PN/km ('#)])-K$2)/K$5</f>
        <v>-0.23077965338511583</v>
      </c>
      <c r="L63" s="141" cm="1">
        <f t="array" ref="L63">(_xlfn.XLOOKUP($A63&amp;$Q$3,Data[Index]&amp;Data[Valid Test, Can be used for conformity (Y/N)],Data[PM/km (mg)])-L$2)/L$5</f>
        <v>-1.4963828623677984</v>
      </c>
      <c r="M63" s="140" cm="1">
        <f t="array" ref="M63">(_xlfn.XLOOKUP($A63&amp;$Q$3,Data[Index]&amp;Data[Valid Test, Can be used for conformity (Y/N)],Data[CH4 (mg/km)])-M$2)/M$5</f>
        <v>-0.48649736901070062</v>
      </c>
      <c r="N63" s="140" cm="1">
        <f t="array" ref="N63">(_xlfn.XLOOKUP($A63&amp;$Q$3,Data[Index]&amp;Data[Valid Test, Can be used for conformity (Y/N)],Data[N20 (mg/km)])-N$2)/N$5</f>
        <v>0.82343877920375741</v>
      </c>
      <c r="O63" s="141" cm="1">
        <f t="array" ref="O63">(_xlfn.XLOOKUP($A63&amp;$Q$3,Data[Index]&amp;Data[Valid Test, Can be used for conformity (Y/N)],Data[l/100km])-O$2)/O$5</f>
        <v>-1.2322333713493303</v>
      </c>
      <c r="P63" s="138">
        <f>_xlfn.XLOOKUP($A63,Data[Index],Data[Comments])</f>
        <v>0</v>
      </c>
    </row>
    <row r="64" spans="1:16" x14ac:dyDescent="0.2">
      <c r="A64" s="129">
        <v>74</v>
      </c>
      <c r="B64" s="129"/>
      <c r="C64" s="129" t="str" cm="1">
        <f t="array" ref="C64">_xlfn.XLOOKUP($A64&amp;$Q$3&amp;$R$3,Data[Index]&amp;Data[Valid Test, Can be used for conformity (Y/N)]&amp;Data[Cycle],Data[Test Name])</f>
        <v>CORR BT70 BHV  074  24/06/2021 22:16:36</v>
      </c>
      <c r="D64" s="167" cm="1">
        <f t="array" ref="D64">_xlfn.XLOOKUP($A64&amp;$Q$3&amp;$R$3,Data[Index]&amp;Data[Valid Test, Can be used for conformity (Y/N)]&amp;Data[Cycle],Data[Mileage (Miles)])</f>
        <v>3096</v>
      </c>
      <c r="E64" s="130" cm="1">
        <f t="array" ref="E64">_xlfn.XLOOKUP($A64&amp;$Q$3&amp;$R$3,Data[Index]&amp;Data[Valid Test, Can be used for conformity (Y/N)]&amp;Data[Cycle],Data[Date])</f>
        <v>44371.928807870368</v>
      </c>
      <c r="F64" s="141" cm="1">
        <f t="array" ref="F64">(_xlfn.XLOOKUP($A64&amp;$Q$3&amp;$R$3,Data[Index]&amp;Data[Valid Test, Can be used for conformity (Y/N)]&amp;Data[Cycle],Data[CO/km (mg)])-F$2)/F$5</f>
        <v>-0.99517327360509733</v>
      </c>
      <c r="G64" s="141" cm="1">
        <f t="array" ref="G64">(_xlfn.XLOOKUP($A64&amp;$Q$3,Data[Index]&amp;Data[Valid Test, Can be used for conformity (Y/N)],Data[CO2/km (g)])-G$2)/G$5</f>
        <v>-1.6121207731608351</v>
      </c>
      <c r="H64" s="141" cm="1">
        <f t="array" ref="H64">(_xlfn.XLOOKUP($A64&amp;$Q$3,Data[Index]&amp;Data[Valid Test, Can be used for conformity (Y/N)],Data[THC/km (mg)])-H$2)/H$5</f>
        <v>-5.7565254085719412E-3</v>
      </c>
      <c r="I64" s="141" cm="1">
        <f t="array" ref="I64">(_xlfn.XLOOKUP($A64&amp;$Q$3,Data[Index]&amp;Data[Valid Test, Can be used for conformity (Y/N)],Data[NOx/km (mg)])-I$2)/I$5</f>
        <v>-0.14750046518367152</v>
      </c>
      <c r="J64" s="141" cm="1">
        <f t="array" ref="J64">(_xlfn.XLOOKUP($A64&amp;$Q$3,Data[Index]&amp;Data[Valid Test, Can be used for conformity (Y/N)],Data[THC + NOx/km (mg)])-J$2)/J$5</f>
        <v>-0.12698726546628084</v>
      </c>
      <c r="K64" s="141" cm="1">
        <f t="array" ref="K64">(_xlfn.XLOOKUP($A64&amp;$Q$3,Data[Index]&amp;Data[Valid Test, Can be used for conformity (Y/N)],Data[PN/km ('#)])-K$2)/K$5</f>
        <v>0.47774968019855679</v>
      </c>
      <c r="L64" s="141" cm="1">
        <f t="array" ref="L64">(_xlfn.XLOOKUP($A64&amp;$Q$3,Data[Index]&amp;Data[Valid Test, Can be used for conformity (Y/N)],Data[PM/km (mg)])-L$2)/L$5</f>
        <v>0.55600700313040885</v>
      </c>
      <c r="M64" s="140" cm="1">
        <f t="array" ref="M64">(_xlfn.XLOOKUP($A64&amp;$Q$3,Data[Index]&amp;Data[Valid Test, Can be used for conformity (Y/N)],Data[CH4 (mg/km)])-M$2)/M$5</f>
        <v>0.86705684848078757</v>
      </c>
      <c r="N64" s="140" cm="1">
        <f t="array" ref="N64">(_xlfn.XLOOKUP($A64&amp;$Q$3,Data[Index]&amp;Data[Valid Test, Can be used for conformity (Y/N)],Data[N20 (mg/km)])-N$2)/N$5</f>
        <v>0.67549365006327611</v>
      </c>
      <c r="O64" s="141" cm="1">
        <f t="array" ref="O64">(_xlfn.XLOOKUP($A64&amp;$Q$3,Data[Index]&amp;Data[Valid Test, Can be used for conformity (Y/N)],Data[l/100km])-O$2)/O$5</f>
        <v>-1.7934049061555084</v>
      </c>
      <c r="P64" s="138">
        <f>_xlfn.XLOOKUP($A64,Data[Index],Data[Comments])</f>
        <v>0</v>
      </c>
    </row>
    <row r="65" spans="1:16" x14ac:dyDescent="0.2">
      <c r="A65" s="129">
        <v>76</v>
      </c>
      <c r="B65" s="129"/>
      <c r="C65" s="129" t="str" cm="1">
        <f t="array" ref="C65">_xlfn.XLOOKUP($A65&amp;$Q$3&amp;$R$3,Data[Index]&amp;Data[Valid Test, Can be used for conformity (Y/N)]&amp;Data[Cycle],Data[Test Name])</f>
        <v>CORR BT70 BHV  076  29/06/2021 20:27:23</v>
      </c>
      <c r="D65" s="167" cm="1">
        <f t="array" ref="D65">_xlfn.XLOOKUP($A65&amp;$Q$3&amp;$R$3,Data[Index]&amp;Data[Valid Test, Can be used for conformity (Y/N)]&amp;Data[Cycle],Data[Mileage (Miles)])</f>
        <v>3137</v>
      </c>
      <c r="E65" s="130" cm="1">
        <f t="array" ref="E65">_xlfn.XLOOKUP($A65&amp;$Q$3&amp;$R$3,Data[Index]&amp;Data[Valid Test, Can be used for conformity (Y/N)]&amp;Data[Cycle],Data[Date])</f>
        <v>44376.852986111109</v>
      </c>
      <c r="F65" s="141" cm="1">
        <f t="array" ref="F65">(_xlfn.XLOOKUP($A65&amp;$Q$3&amp;$R$3,Data[Index]&amp;Data[Valid Test, Can be used for conformity (Y/N)]&amp;Data[Cycle],Data[CO/km (mg)])-F$2)/F$5</f>
        <v>-0.70816021509789029</v>
      </c>
      <c r="G65" s="141" cm="1">
        <f t="array" ref="G65">(_xlfn.XLOOKUP($A65&amp;$Q$3,Data[Index]&amp;Data[Valid Test, Can be used for conformity (Y/N)],Data[CO2/km (g)])-G$2)/G$5</f>
        <v>-1.1260429943633528</v>
      </c>
      <c r="H65" s="141" cm="1">
        <f t="array" ref="H65">(_xlfn.XLOOKUP($A65&amp;$Q$3,Data[Index]&amp;Data[Valid Test, Can be used for conformity (Y/N)],Data[THC/km (mg)])-H$2)/H$5</f>
        <v>-0.90720121370026441</v>
      </c>
      <c r="I65" s="141" cm="1">
        <f t="array" ref="I65">(_xlfn.XLOOKUP($A65&amp;$Q$3,Data[Index]&amp;Data[Valid Test, Can be used for conformity (Y/N)],Data[NOx/km (mg)])-I$2)/I$5</f>
        <v>1.124263888131332</v>
      </c>
      <c r="J65" s="141" cm="1">
        <f t="array" ref="J65">(_xlfn.XLOOKUP($A65&amp;$Q$3,Data[Index]&amp;Data[Valid Test, Can be used for conformity (Y/N)],Data[THC + NOx/km (mg)])-J$2)/J$5</f>
        <v>0.41692104390957963</v>
      </c>
      <c r="K65" s="141" cm="1">
        <f t="array" ref="K65">(_xlfn.XLOOKUP($A65&amp;$Q$3,Data[Index]&amp;Data[Valid Test, Can be used for conformity (Y/N)],Data[PN/km ('#)])-K$2)/K$5</f>
        <v>6.3817892593799094E-2</v>
      </c>
      <c r="L65" s="141" cm="1">
        <f t="array" ref="L65">(_xlfn.XLOOKUP($A65&amp;$Q$3,Data[Index]&amp;Data[Valid Test, Can be used for conformity (Y/N)],Data[PM/km (mg)])-L$2)/L$5</f>
        <v>-1.4230964331253659</v>
      </c>
      <c r="M65" s="140" cm="1">
        <f t="array" ref="M65">(_xlfn.XLOOKUP($A65&amp;$Q$3,Data[Index]&amp;Data[Valid Test, Can be used for conformity (Y/N)],Data[CH4 (mg/km)])-M$2)/M$5</f>
        <v>3.1508501704610149E-2</v>
      </c>
      <c r="N65" s="140" cm="1">
        <f t="array" ref="N65">(_xlfn.XLOOKUP($A65&amp;$Q$3,Data[Index]&amp;Data[Valid Test, Can be used for conformity (Y/N)],Data[N20 (mg/km)])-N$2)/N$5</f>
        <v>0.92961242362395813</v>
      </c>
      <c r="O65" s="141" cm="1">
        <f t="array" ref="O65">(_xlfn.XLOOKUP($A65&amp;$Q$3,Data[Index]&amp;Data[Valid Test, Can be used for conformity (Y/N)],Data[l/100km])-O$2)/O$5</f>
        <v>-1.3160114149301398</v>
      </c>
      <c r="P65" s="138">
        <f>_xlfn.XLOOKUP($A65,Data[Index],Data[Comments])</f>
        <v>0</v>
      </c>
    </row>
    <row r="66" spans="1:16" x14ac:dyDescent="0.2">
      <c r="A66" s="129">
        <v>77</v>
      </c>
      <c r="B66" s="129"/>
      <c r="C66" s="129" t="str" cm="1">
        <f t="array" ref="C66">_xlfn.XLOOKUP($A66&amp;$Q$3&amp;$R$3,Data[Index]&amp;Data[Valid Test, Can be used for conformity (Y/N)]&amp;Data[Cycle],Data[Test Name])</f>
        <v>CORR BT70 BHV  077  30/06/2021 18:02:45</v>
      </c>
      <c r="D66" s="167" cm="1">
        <f t="array" ref="D66">_xlfn.XLOOKUP($A66&amp;$Q$3&amp;$R$3,Data[Index]&amp;Data[Valid Test, Can be used for conformity (Y/N)]&amp;Data[Cycle],Data[Mileage (Miles)])</f>
        <v>3153</v>
      </c>
      <c r="E66" s="130" cm="1">
        <f t="array" ref="E66">_xlfn.XLOOKUP($A66&amp;$Q$3&amp;$R$3,Data[Index]&amp;Data[Valid Test, Can be used for conformity (Y/N)]&amp;Data[Cycle],Data[Date])</f>
        <v>44377.752534722225</v>
      </c>
      <c r="F66" s="141" cm="1">
        <f t="array" ref="F66">(_xlfn.XLOOKUP($A66&amp;$Q$3&amp;$R$3,Data[Index]&amp;Data[Valid Test, Can be used for conformity (Y/N)]&amp;Data[Cycle],Data[CO/km (mg)])-F$2)/F$5</f>
        <v>-1.9220884472320723</v>
      </c>
      <c r="G66" s="141" cm="1">
        <f t="array" ref="G66">(_xlfn.XLOOKUP($A66&amp;$Q$3,Data[Index]&amp;Data[Valid Test, Can be used for conformity (Y/N)],Data[CO2/km (g)])-G$2)/G$5</f>
        <v>-1.1090781958248217</v>
      </c>
      <c r="H66" s="141" cm="1">
        <f t="array" ref="H66">(_xlfn.XLOOKUP($A66&amp;$Q$3,Data[Index]&amp;Data[Valid Test, Can be used for conformity (Y/N)],Data[THC/km (mg)])-H$2)/H$5</f>
        <v>-0.33901056493510157</v>
      </c>
      <c r="I66" s="141" cm="1">
        <f t="array" ref="I66">(_xlfn.XLOOKUP($A66&amp;$Q$3,Data[Index]&amp;Data[Valid Test, Can be used for conformity (Y/N)],Data[NOx/km (mg)])-I$2)/I$5</f>
        <v>-0.56658437119733118</v>
      </c>
      <c r="J66" s="141" cm="1">
        <f t="array" ref="J66">(_xlfn.XLOOKUP($A66&amp;$Q$3,Data[Index]&amp;Data[Valid Test, Can be used for conformity (Y/N)],Data[THC + NOx/km (mg)])-J$2)/J$5</f>
        <v>-0.67137738310363526</v>
      </c>
      <c r="K66" s="141" cm="1">
        <f t="array" ref="K66">(_xlfn.XLOOKUP($A66&amp;$Q$3,Data[Index]&amp;Data[Valid Test, Can be used for conformity (Y/N)],Data[PN/km ('#)])-K$2)/K$5</f>
        <v>-0.49319339128867951</v>
      </c>
      <c r="L66" s="141" cm="1">
        <f t="array" ref="L66">(_xlfn.XLOOKUP($A66&amp;$Q$3,Data[Index]&amp;Data[Valid Test, Can be used for conformity (Y/N)],Data[PM/km (mg)])-L$2)/L$5</f>
        <v>-0.76913181940606645</v>
      </c>
      <c r="M66" s="140" cm="1">
        <f t="array" ref="M66">(_xlfn.XLOOKUP($A66&amp;$Q$3,Data[Index]&amp;Data[Valid Test, Can be used for conformity (Y/N)],Data[CH4 (mg/km)])-M$2)/M$5</f>
        <v>0.71500880530789424</v>
      </c>
      <c r="N66" s="140" cm="1">
        <f t="array" ref="N66">(_xlfn.XLOOKUP($A66&amp;$Q$3,Data[Index]&amp;Data[Valid Test, Can be used for conformity (Y/N)],Data[N20 (mg/km)])-N$2)/N$5</f>
        <v>0.33022532906532942</v>
      </c>
      <c r="O66" s="141" cm="1">
        <f t="array" ref="O66">(_xlfn.XLOOKUP($A66&amp;$Q$3,Data[Index]&amp;Data[Valid Test, Can be used for conformity (Y/N)],Data[l/100km])-O$2)/O$5</f>
        <v>-1.3117879951367288</v>
      </c>
      <c r="P66" s="138">
        <f>_xlfn.XLOOKUP($A66,Data[Index],Data[Comments])</f>
        <v>0</v>
      </c>
    </row>
    <row r="67" spans="1:16" ht="28.5" x14ac:dyDescent="0.2">
      <c r="A67" s="129">
        <v>79</v>
      </c>
      <c r="B67" s="129"/>
      <c r="C67" s="129" t="str" cm="1">
        <f t="array" ref="C67">_xlfn.XLOOKUP($A67&amp;$Q$3&amp;$R$3,Data[Index]&amp;Data[Valid Test, Can be used for conformity (Y/N)]&amp;Data[Cycle],Data[Test Name])</f>
        <v>CORR BT70 BHV  079  07/07/2021 08:21:08</v>
      </c>
      <c r="D67" s="167" cm="1">
        <f t="array" ref="D67">_xlfn.XLOOKUP($A67&amp;$Q$3&amp;$R$3,Data[Index]&amp;Data[Valid Test, Can be used for conformity (Y/N)]&amp;Data[Cycle],Data[Mileage (Miles)])</f>
        <v>3194</v>
      </c>
      <c r="E67" s="130" cm="1">
        <f t="array" ref="E67">_xlfn.XLOOKUP($A67&amp;$Q$3&amp;$R$3,Data[Index]&amp;Data[Valid Test, Can be used for conformity (Y/N)]&amp;Data[Cycle],Data[Date])</f>
        <v>44384.348622685182</v>
      </c>
      <c r="F67" s="141" cm="1">
        <f t="array" ref="F67">(_xlfn.XLOOKUP($A67&amp;$Q$3&amp;$R$3,Data[Index]&amp;Data[Valid Test, Can be used for conformity (Y/N)]&amp;Data[Cycle],Data[CO/km (mg)])-F$2)/F$5</f>
        <v>-0.11935980863389831</v>
      </c>
      <c r="G67" s="141" cm="1">
        <f t="array" ref="G67">(_xlfn.XLOOKUP($A67&amp;$Q$3,Data[Index]&amp;Data[Valid Test, Can be used for conformity (Y/N)],Data[CO2/km (g)])-G$2)/G$5</f>
        <v>-0.58218875857487318</v>
      </c>
      <c r="H67" s="141" cm="1">
        <f t="array" ref="H67">(_xlfn.XLOOKUP($A67&amp;$Q$3,Data[Index]&amp;Data[Valid Test, Can be used for conformity (Y/N)],Data[THC/km (mg)])-H$2)/H$5</f>
        <v>0.20115997558020837</v>
      </c>
      <c r="I67" s="141" cm="1">
        <f t="array" ref="I67">(_xlfn.XLOOKUP($A67&amp;$Q$3,Data[Index]&amp;Data[Valid Test, Can be used for conformity (Y/N)],Data[NOx/km (mg)])-I$2)/I$5</f>
        <v>0.19454737731140578</v>
      </c>
      <c r="J67" s="141" cm="1">
        <f t="array" ref="J67">(_xlfn.XLOOKUP($A67&amp;$Q$3,Data[Index]&amp;Data[Valid Test, Can be used for conformity (Y/N)],Data[THC + NOx/km (mg)])-J$2)/J$5</f>
        <v>0.27963084806500466</v>
      </c>
      <c r="K67" s="141" cm="1">
        <f t="array" ref="K67">(_xlfn.XLOOKUP($A67&amp;$Q$3,Data[Index]&amp;Data[Valid Test, Can be used for conformity (Y/N)],Data[PN/km ('#)])-K$2)/K$5</f>
        <v>0.7208300056246475</v>
      </c>
      <c r="L67" s="141" cm="1">
        <f t="array" ref="L67">(_xlfn.XLOOKUP($A67&amp;$Q$3,Data[Index]&amp;Data[Valid Test, Can be used for conformity (Y/N)],Data[PM/km (mg)])-L$2)/L$5</f>
        <v>0.98624688057731635</v>
      </c>
      <c r="M67" s="140" cm="1">
        <f t="array" ref="M67">(_xlfn.XLOOKUP($A67&amp;$Q$3,Data[Index]&amp;Data[Valid Test, Can be used for conformity (Y/N)],Data[CH4 (mg/km)])-M$2)/M$5</f>
        <v>0.61525232489567216</v>
      </c>
      <c r="N67" s="140" cm="1">
        <f t="array" ref="N67">(_xlfn.XLOOKUP($A67&amp;$Q$3,Data[Index]&amp;Data[Valid Test, Can be used for conformity (Y/N)],Data[N20 (mg/km)])-N$2)/N$5</f>
        <v>0.72448876246068938</v>
      </c>
      <c r="O67" s="141" cm="1">
        <f t="array" ref="O67">(_xlfn.XLOOKUP($A67&amp;$Q$3,Data[Index]&amp;Data[Valid Test, Can be used for conformity (Y/N)],Data[l/100km])-O$2)/O$5</f>
        <v>-0.77660279830212164</v>
      </c>
      <c r="P67" s="138" t="str">
        <f>_xlfn.XLOOKUP($A67,Data[Index],Data[Comments])</f>
        <v>CVS and PM flows changed to 9m3/min and 80l/min</v>
      </c>
    </row>
    <row r="68" spans="1:16" x14ac:dyDescent="0.2">
      <c r="A68" s="129">
        <v>80</v>
      </c>
      <c r="B68" s="129"/>
      <c r="C68" s="129" t="str" cm="1">
        <f t="array" ref="C68">_xlfn.XLOOKUP($A68&amp;$Q$3&amp;$R$3,Data[Index]&amp;Data[Valid Test, Can be used for conformity (Y/N)]&amp;Data[Cycle],Data[Test Name])</f>
        <v>CORR BT70 BHV  080  08/07/2021 08:44:09</v>
      </c>
      <c r="D68" s="167" cm="1">
        <f t="array" ref="D68">_xlfn.XLOOKUP($A68&amp;$Q$3&amp;$R$3,Data[Index]&amp;Data[Valid Test, Can be used for conformity (Y/N)]&amp;Data[Cycle],Data[Mileage (Miles)])</f>
        <v>3211</v>
      </c>
      <c r="E68" s="130" cm="1">
        <f t="array" ref="E68">_xlfn.XLOOKUP($A68&amp;$Q$3&amp;$R$3,Data[Index]&amp;Data[Valid Test, Can be used for conformity (Y/N)]&amp;Data[Cycle],Data[Date])</f>
        <v>44385.364594907405</v>
      </c>
      <c r="F68" s="141" cm="1">
        <f t="array" ref="F68">(_xlfn.XLOOKUP($A68&amp;$Q$3&amp;$R$3,Data[Index]&amp;Data[Valid Test, Can be used for conformity (Y/N)]&amp;Data[Cycle],Data[CO/km (mg)])-F$2)/F$5</f>
        <v>-0.85886126897956172</v>
      </c>
      <c r="G68" s="141" cm="1">
        <f t="array" ref="G68">(_xlfn.XLOOKUP($A68&amp;$Q$3,Data[Index]&amp;Data[Valid Test, Can be used for conformity (Y/N)],Data[CO2/km (g)])-G$2)/G$5</f>
        <v>-0.40629996175083172</v>
      </c>
      <c r="H68" s="141" cm="1">
        <f t="array" ref="H68">(_xlfn.XLOOKUP($A68&amp;$Q$3,Data[Index]&amp;Data[Valid Test, Can be used for conformity (Y/N)],Data[THC/km (mg)])-H$2)/H$5</f>
        <v>-1.3879209832205173</v>
      </c>
      <c r="I68" s="141" cm="1">
        <f t="array" ref="I68">(_xlfn.XLOOKUP($A68&amp;$Q$3,Data[Index]&amp;Data[Valid Test, Can be used for conformity (Y/N)],Data[NOx/km (mg)])-I$2)/I$5</f>
        <v>0.20555514154567478</v>
      </c>
      <c r="J68" s="141" cm="1">
        <f t="array" ref="J68">(_xlfn.XLOOKUP($A68&amp;$Q$3,Data[Index]&amp;Data[Valid Test, Can be used for conformity (Y/N)],Data[THC + NOx/km (mg)])-J$2)/J$5</f>
        <v>-0.63174517867278701</v>
      </c>
      <c r="K68" s="141" cm="1">
        <f t="array" ref="K68">(_xlfn.XLOOKUP($A68&amp;$Q$3,Data[Index]&amp;Data[Valid Test, Can be used for conformity (Y/N)],Data[PN/km ('#)])-K$2)/K$5</f>
        <v>0.34490567655640153</v>
      </c>
      <c r="L68" s="141" cm="1">
        <f t="array" ref="L68">(_xlfn.XLOOKUP($A68&amp;$Q$3,Data[Index]&amp;Data[Valid Test, Can be used for conformity (Y/N)],Data[PM/km (mg)])-L$2)/L$5</f>
        <v>-1.0444853409720873</v>
      </c>
      <c r="M68" s="140" cm="1">
        <f t="array" ref="M68">(_xlfn.XLOOKUP($A68&amp;$Q$3,Data[Index]&amp;Data[Valid Test, Can be used for conformity (Y/N)],Data[CH4 (mg/km)])-M$2)/M$5</f>
        <v>0.24913366294689276</v>
      </c>
      <c r="N68" s="140" cm="1">
        <f t="array" ref="N68">(_xlfn.XLOOKUP($A68&amp;$Q$3,Data[Index]&amp;Data[Valid Test, Can be used for conformity (Y/N)],Data[N20 (mg/km)])-N$2)/N$5</f>
        <v>0.52869231807917216</v>
      </c>
      <c r="O68" s="141" cm="1">
        <f t="array" ref="O68">(_xlfn.XLOOKUP($A68&amp;$Q$3,Data[Index]&amp;Data[Valid Test, Can be used for conformity (Y/N)],Data[l/100km])-O$2)/O$5</f>
        <v>-0.61432871125053434</v>
      </c>
      <c r="P68" s="138">
        <f>_xlfn.XLOOKUP($A68,Data[Index],Data[Comments])</f>
        <v>0</v>
      </c>
    </row>
    <row r="69" spans="1:16" x14ac:dyDescent="0.2">
      <c r="A69" s="129">
        <v>81</v>
      </c>
      <c r="B69" s="129"/>
      <c r="C69" s="129" t="str" cm="1">
        <f t="array" ref="C69">_xlfn.XLOOKUP($A69&amp;$Q$3&amp;$R$3,Data[Index]&amp;Data[Valid Test, Can be used for conformity (Y/N)]&amp;Data[Cycle],Data[Test Name])</f>
        <v>CORR BT70 BHV  081  09/07/2021 02:56:38</v>
      </c>
      <c r="D69" s="167" cm="1">
        <f t="array" ref="D69">_xlfn.XLOOKUP($A69&amp;$Q$3&amp;$R$3,Data[Index]&amp;Data[Valid Test, Can be used for conformity (Y/N)]&amp;Data[Cycle],Data[Mileage (Miles)])</f>
        <v>3228</v>
      </c>
      <c r="E69" s="130" cm="1">
        <f t="array" ref="E69">_xlfn.XLOOKUP($A69&amp;$Q$3&amp;$R$3,Data[Index]&amp;Data[Valid Test, Can be used for conformity (Y/N)]&amp;Data[Cycle],Data[Date])</f>
        <v>44386.12327546296</v>
      </c>
      <c r="F69" s="141" cm="1">
        <f t="array" ref="F69">(_xlfn.XLOOKUP($A69&amp;$Q$3&amp;$R$3,Data[Index]&amp;Data[Valid Test, Can be used for conformity (Y/N)]&amp;Data[Cycle],Data[CO/km (mg)])-F$2)/F$5</f>
        <v>-0.98598861772298585</v>
      </c>
      <c r="G69" s="141" cm="1">
        <f t="array" ref="G69">(_xlfn.XLOOKUP($A69&amp;$Q$3,Data[Index]&amp;Data[Valid Test, Can be used for conformity (Y/N)],Data[CO2/km (g)])-G$2)/G$5</f>
        <v>-1.0273930447116499</v>
      </c>
      <c r="H69" s="141" cm="1">
        <f t="array" ref="H69">(_xlfn.XLOOKUP($A69&amp;$Q$3,Data[Index]&amp;Data[Valid Test, Can be used for conformity (Y/N)],Data[THC/km (mg)])-H$2)/H$5</f>
        <v>-0.49511773811656501</v>
      </c>
      <c r="I69" s="141" cm="1">
        <f t="array" ref="I69">(_xlfn.XLOOKUP($A69&amp;$Q$3,Data[Index]&amp;Data[Valid Test, Can be used for conformity (Y/N)],Data[NOx/km (mg)])-I$2)/I$5</f>
        <v>1.3009717004746986</v>
      </c>
      <c r="J69" s="141" cm="1">
        <f t="array" ref="J69">(_xlfn.XLOOKUP($A69&amp;$Q$3,Data[Index]&amp;Data[Valid Test, Can be used for conformity (Y/N)],Data[THC + NOx/km (mg)])-J$2)/J$5</f>
        <v>0.80379120462835585</v>
      </c>
      <c r="K69" s="141" cm="1">
        <f t="array" ref="K69">(_xlfn.XLOOKUP($A69&amp;$Q$3,Data[Index]&amp;Data[Valid Test, Can be used for conformity (Y/N)],Data[PN/km ('#)])-K$2)/K$5</f>
        <v>0.10214274939425282</v>
      </c>
      <c r="L69" s="141" cm="1">
        <f t="array" ref="L69">(_xlfn.XLOOKUP($A69&amp;$Q$3,Data[Index]&amp;Data[Valid Test, Can be used for conformity (Y/N)],Data[PM/km (mg)])-L$2)/L$5</f>
        <v>-0.33889194195915889</v>
      </c>
      <c r="M69" s="140" cm="1">
        <f t="array" ref="M69">(_xlfn.XLOOKUP($A69&amp;$Q$3,Data[Index]&amp;Data[Valid Test, Can be used for conformity (Y/N)],Data[CH4 (mg/km)])-M$2)/M$5</f>
        <v>1.1667116782846085</v>
      </c>
      <c r="N69" s="140" cm="1">
        <f t="array" ref="N69">(_xlfn.XLOOKUP($A69&amp;$Q$3,Data[Index]&amp;Data[Valid Test, Can be used for conformity (Y/N)],Data[N20 (mg/km)])-N$2)/N$5</f>
        <v>0.38155186025522403</v>
      </c>
      <c r="O69" s="141" cm="1">
        <f t="array" ref="O69">(_xlfn.XLOOKUP($A69&amp;$Q$3,Data[Index]&amp;Data[Valid Test, Can be used for conformity (Y/N)],Data[l/100km])-O$2)/O$5</f>
        <v>-1.2220510185287174</v>
      </c>
      <c r="P69" s="138">
        <f>_xlfn.XLOOKUP($A69,Data[Index],Data[Comments])</f>
        <v>0</v>
      </c>
    </row>
    <row r="70" spans="1:16" ht="42.75" x14ac:dyDescent="0.2">
      <c r="A70" s="129">
        <v>83</v>
      </c>
      <c r="B70" s="129"/>
      <c r="C70" s="129" t="e" cm="1">
        <f t="array" ref="C70">_xlfn.XLOOKUP($A70&amp;$Q$3&amp;$R$3,Data[Index]&amp;Data[Valid Test, Can be used for conformity (Y/N)]&amp;Data[Cycle],Data[Test Name])</f>
        <v>#N/A</v>
      </c>
      <c r="D70" s="167" t="e" cm="1">
        <f t="array" ref="D70">_xlfn.XLOOKUP($A70&amp;$Q$3&amp;$R$3,Data[Index]&amp;Data[Valid Test, Can be used for conformity (Y/N)]&amp;Data[Cycle],Data[Mileage (Miles)])</f>
        <v>#N/A</v>
      </c>
      <c r="E70" s="130" t="e" cm="1">
        <f t="array" ref="E70">_xlfn.XLOOKUP($A70&amp;$Q$3&amp;$R$3,Data[Index]&amp;Data[Valid Test, Can be used for conformity (Y/N)]&amp;Data[Cycle],Data[Date])</f>
        <v>#N/A</v>
      </c>
      <c r="F70" s="141" t="e" cm="1">
        <f t="array" ref="F70">(_xlfn.XLOOKUP($A70&amp;$Q$3&amp;$R$3,Data[Index]&amp;Data[Valid Test, Can be used for conformity (Y/N)]&amp;Data[Cycle],Data[CO/km (mg)])-F$2)/F$5</f>
        <v>#N/A</v>
      </c>
      <c r="G70" s="141" t="e" cm="1">
        <f t="array" ref="G70">(_xlfn.XLOOKUP($A70&amp;$Q$3,Data[Index]&amp;Data[Valid Test, Can be used for conformity (Y/N)],Data[CO2/km (g)])-G$2)/G$5</f>
        <v>#N/A</v>
      </c>
      <c r="H70" s="141" t="e" cm="1">
        <f t="array" ref="H70">(_xlfn.XLOOKUP($A70&amp;$Q$3,Data[Index]&amp;Data[Valid Test, Can be used for conformity (Y/N)],Data[THC/km (mg)])-H$2)/H$5</f>
        <v>#N/A</v>
      </c>
      <c r="I70" s="141" t="e" cm="1">
        <f t="array" ref="I70">(_xlfn.XLOOKUP($A70&amp;$Q$3,Data[Index]&amp;Data[Valid Test, Can be used for conformity (Y/N)],Data[NOx/km (mg)])-I$2)/I$5</f>
        <v>#N/A</v>
      </c>
      <c r="J70" s="141" t="e" cm="1">
        <f t="array" ref="J70">(_xlfn.XLOOKUP($A70&amp;$Q$3,Data[Index]&amp;Data[Valid Test, Can be used for conformity (Y/N)],Data[THC + NOx/km (mg)])-J$2)/J$5</f>
        <v>#N/A</v>
      </c>
      <c r="K70" s="141" t="e" cm="1">
        <f t="array" ref="K70">(_xlfn.XLOOKUP($A70&amp;$Q$3,Data[Index]&amp;Data[Valid Test, Can be used for conformity (Y/N)],Data[PN/km ('#)])-K$2)/K$5</f>
        <v>#N/A</v>
      </c>
      <c r="L70" s="141" t="e" cm="1">
        <f t="array" ref="L70">(_xlfn.XLOOKUP($A70&amp;$Q$3,Data[Index]&amp;Data[Valid Test, Can be used for conformity (Y/N)],Data[PM/km (mg)])-L$2)/L$5</f>
        <v>#N/A</v>
      </c>
      <c r="M70" s="140" t="e" cm="1">
        <f t="array" ref="M70">(_xlfn.XLOOKUP($A70&amp;$Q$3,Data[Index]&amp;Data[Valid Test, Can be used for conformity (Y/N)],Data[CH4 (mg/km)])-M$2)/M$5</f>
        <v>#N/A</v>
      </c>
      <c r="N70" s="140" t="e" cm="1">
        <f t="array" ref="N70">(_xlfn.XLOOKUP($A70&amp;$Q$3,Data[Index]&amp;Data[Valid Test, Can be used for conformity (Y/N)],Data[N20 (mg/km)])-N$2)/N$5</f>
        <v>#N/A</v>
      </c>
      <c r="O70" s="141" t="e" cm="1">
        <f t="array" ref="O70">(_xlfn.XLOOKUP($A70&amp;$Q$3,Data[Index]&amp;Data[Valid Test, Can be used for conformity (Y/N)],Data[l/100km])-O$2)/O$5</f>
        <v>#N/A</v>
      </c>
      <c r="P70" s="138" t="str">
        <f>_xlfn.XLOOKUP($A70,Data[Index],Data[Comments])</f>
        <v>Audi PreSense kicked in due passenger door not on proper latch, WLTC Development Cycle</v>
      </c>
    </row>
    <row r="71" spans="1:16" ht="42.75" x14ac:dyDescent="0.2">
      <c r="A71" s="129">
        <v>84</v>
      </c>
      <c r="B71" s="129"/>
      <c r="C71" s="129" t="str" cm="1">
        <f t="array" ref="C71">_xlfn.XLOOKUP($A71&amp;$Q$3&amp;$R$3,Data[Index]&amp;Data[Valid Test, Can be used for conformity (Y/N)]&amp;Data[Cycle],Data[Test Name])</f>
        <v>CORR BT70 BHV  084  05/08/2021 19:49:16</v>
      </c>
      <c r="D71" s="167" cm="1">
        <f t="array" ref="D71">_xlfn.XLOOKUP($A71&amp;$Q$3&amp;$R$3,Data[Index]&amp;Data[Valid Test, Can be used for conformity (Y/N)]&amp;Data[Cycle],Data[Mileage (Miles)])</f>
        <v>3357</v>
      </c>
      <c r="E71" s="130" cm="1">
        <f t="array" ref="E71">_xlfn.XLOOKUP($A71&amp;$Q$3&amp;$R$3,Data[Index]&amp;Data[Valid Test, Can be used for conformity (Y/N)]&amp;Data[Cycle],Data[Date])</f>
        <v>44413.826331018521</v>
      </c>
      <c r="F71" s="141" cm="1">
        <f t="array" ref="F71">(_xlfn.XLOOKUP($A71&amp;$Q$3&amp;$R$3,Data[Index]&amp;Data[Valid Test, Can be used for conformity (Y/N)]&amp;Data[Cycle],Data[CO/km (mg)])-F$2)/F$5</f>
        <v>0.96500953598422834</v>
      </c>
      <c r="G71" s="141" cm="1">
        <f t="array" ref="G71">(_xlfn.XLOOKUP($A71&amp;$Q$3,Data[Index]&amp;Data[Valid Test, Can be used for conformity (Y/N)],Data[CO2/km (g)])-G$2)/G$5</f>
        <v>-0.56794521543987775</v>
      </c>
      <c r="H71" s="141" cm="1">
        <f t="array" ref="H71">(_xlfn.XLOOKUP($A71&amp;$Q$3,Data[Index]&amp;Data[Valid Test, Can be used for conformity (Y/N)],Data[THC/km (mg)])-H$2)/H$5</f>
        <v>-0.14667425708965207</v>
      </c>
      <c r="I71" s="141" cm="1">
        <f t="array" ref="I71">(_xlfn.XLOOKUP($A71&amp;$Q$3,Data[Index]&amp;Data[Valid Test, Can be used for conformity (Y/N)],Data[NOx/km (mg)])-I$2)/I$5</f>
        <v>-1.027648066643466</v>
      </c>
      <c r="J71" s="141" cm="1">
        <f t="array" ref="J71">(_xlfn.XLOOKUP($A71&amp;$Q$3,Data[Index]&amp;Data[Valid Test, Can be used for conformity (Y/N)],Data[THC + NOx/km (mg)])-J$2)/J$5</f>
        <v>-0.94646908462599133</v>
      </c>
      <c r="K71" s="141" cm="1">
        <f t="array" ref="K71">(_xlfn.XLOOKUP($A71&amp;$Q$3,Data[Index]&amp;Data[Valid Test, Can be used for conformity (Y/N)],Data[PN/km ('#)])-K$2)/K$5</f>
        <v>-1.0615629349636571</v>
      </c>
      <c r="L71" s="141" cm="1">
        <f t="array" ref="L71">(_xlfn.XLOOKUP($A71&amp;$Q$3,Data[Index]&amp;Data[Valid Test, Can be used for conformity (Y/N)],Data[PM/km (mg)])-L$2)/L$5</f>
        <v>0.28065348156438802</v>
      </c>
      <c r="M71" s="140" cm="1">
        <f t="array" ref="M71">(_xlfn.XLOOKUP($A71&amp;$Q$3,Data[Index]&amp;Data[Valid Test, Can be used for conformity (Y/N)],Data[CH4 (mg/km)])-M$2)/M$5</f>
        <v>0.21755508449570651</v>
      </c>
      <c r="N71" s="140" cm="1">
        <f t="array" ref="N71">(_xlfn.XLOOKUP($A71&amp;$Q$3,Data[Index]&amp;Data[Valid Test, Can be used for conformity (Y/N)],Data[N20 (mg/km)])-N$2)/N$5</f>
        <v>-0.80719124664716468</v>
      </c>
      <c r="O71" s="141" cm="1">
        <f t="array" ref="O71">(_xlfn.XLOOKUP($A71&amp;$Q$3,Data[Index]&amp;Data[Valid Test, Can be used for conformity (Y/N)],Data[l/100km])-O$2)/O$5</f>
        <v>-0.30269768405501957</v>
      </c>
      <c r="P71" s="138" t="str">
        <f>_xlfn.XLOOKUP($A71,Data[Index],Data[Comments])</f>
        <v>stars v2.5up1 WLTC Development cycle, High CO, 5sec screws PW Report as all phases offset by 1</v>
      </c>
    </row>
    <row r="72" spans="1:16" ht="42.75" x14ac:dyDescent="0.2">
      <c r="A72" s="129">
        <v>85</v>
      </c>
      <c r="B72" s="129"/>
      <c r="C72" s="129" t="str" cm="1">
        <f t="array" ref="C72">_xlfn.XLOOKUP($A72&amp;$Q$3&amp;$R$3,Data[Index]&amp;Data[Valid Test, Can be used for conformity (Y/N)]&amp;Data[Cycle],Data[Test Name])</f>
        <v>CORR BT70 BHV  085  06/08/2021 18:53:23</v>
      </c>
      <c r="D72" s="167" cm="1">
        <f t="array" ref="D72">_xlfn.XLOOKUP($A72&amp;$Q$3&amp;$R$3,Data[Index]&amp;Data[Valid Test, Can be used for conformity (Y/N)]&amp;Data[Cycle],Data[Mileage (Miles)])</f>
        <v>3374</v>
      </c>
      <c r="E72" s="130" cm="1">
        <f t="array" ref="E72">_xlfn.XLOOKUP($A72&amp;$Q$3&amp;$R$3,Data[Index]&amp;Data[Valid Test, Can be used for conformity (Y/N)]&amp;Data[Cycle],Data[Date])</f>
        <v>44414.787673611114</v>
      </c>
      <c r="F72" s="141" cm="1">
        <f t="array" ref="F72">(_xlfn.XLOOKUP($A72&amp;$Q$3&amp;$R$3,Data[Index]&amp;Data[Valid Test, Can be used for conformity (Y/N)]&amp;Data[Cycle],Data[CO/km (mg)])-F$2)/F$5</f>
        <v>0.98433310433253929</v>
      </c>
      <c r="G72" s="141" cm="1">
        <f t="array" ref="G72">(_xlfn.XLOOKUP($A72&amp;$Q$3,Data[Index]&amp;Data[Valid Test, Can be used for conformity (Y/N)],Data[CO2/km (g)])-G$2)/G$5</f>
        <v>-7.9538508818274789E-2</v>
      </c>
      <c r="H72" s="141" cm="1">
        <f t="array" ref="H72">(_xlfn.XLOOKUP($A72&amp;$Q$3,Data[Index]&amp;Data[Valid Test, Can be used for conformity (Y/N)],Data[THC/km (mg)])-H$2)/H$5</f>
        <v>0.29757443342106538</v>
      </c>
      <c r="I72" s="141" cm="1">
        <f t="array" ref="I72">(_xlfn.XLOOKUP($A72&amp;$Q$3,Data[Index]&amp;Data[Valid Test, Can be used for conformity (Y/N)],Data[NOx/km (mg)])-I$2)/I$5</f>
        <v>-0.98906683384007232</v>
      </c>
      <c r="J72" s="141" cm="1">
        <f t="array" ref="J72">(_xlfn.XLOOKUP($A72&amp;$Q$3,Data[Index]&amp;Data[Valid Test, Can be used for conformity (Y/N)],Data[THC + NOx/km (mg)])-J$2)/J$5</f>
        <v>-0.65675864606947676</v>
      </c>
      <c r="K72" s="141" cm="1">
        <f t="array" ref="K72">(_xlfn.XLOOKUP($A72&amp;$Q$3,Data[Index]&amp;Data[Valid Test, Can be used for conformity (Y/N)],Data[PN/km ('#)])-K$2)/K$5</f>
        <v>-1.1765798208767868</v>
      </c>
      <c r="L72" s="141" cm="1">
        <f t="array" ref="L72">(_xlfn.XLOOKUP($A72&amp;$Q$3,Data[Index]&amp;Data[Valid Test, Can be used for conformity (Y/N)],Data[PM/km (mg)])-L$2)/L$5</f>
        <v>-9.7957610588890673E-2</v>
      </c>
      <c r="M72" s="140" cm="1">
        <f t="array" ref="M72">(_xlfn.XLOOKUP($A72&amp;$Q$3,Data[Index]&amp;Data[Valid Test, Can be used for conformity (Y/N)],Data[CH4 (mg/km)])-M$2)/M$5</f>
        <v>1.318676292955494</v>
      </c>
      <c r="N72" s="140" cm="1">
        <f t="array" ref="N72">(_xlfn.XLOOKUP($A72&amp;$Q$3,Data[Index]&amp;Data[Valid Test, Can be used for conformity (Y/N)],Data[N20 (mg/km)])-N$2)/N$5</f>
        <v>-0.7119651637740646</v>
      </c>
      <c r="O72" s="141" cm="1">
        <f t="array" ref="O72">(_xlfn.XLOOKUP($A72&amp;$Q$3,Data[Index]&amp;Data[Valid Test, Can be used for conformity (Y/N)],Data[l/100km])-O$2)/O$5</f>
        <v>0.17884853350096785</v>
      </c>
      <c r="P72" s="138" t="str">
        <f>_xlfn.XLOOKUP($A72,Data[Index],Data[Comments])</f>
        <v>WLTC Development Cycle, RMSSE MAJOR FAIL AND SHOULDN’T BE, Third test with High CO</v>
      </c>
    </row>
    <row r="73" spans="1:16" x14ac:dyDescent="0.2">
      <c r="A73" s="129">
        <v>87</v>
      </c>
      <c r="B73" s="129"/>
      <c r="C73" s="129" t="e" cm="1">
        <f t="array" ref="C73">_xlfn.XLOOKUP($A73&amp;$Q$3&amp;$R$3,Data[Index]&amp;Data[Valid Test, Can be used for conformity (Y/N)]&amp;Data[Cycle],Data[Test Name])</f>
        <v>#N/A</v>
      </c>
      <c r="D73" s="167" t="e" cm="1">
        <f t="array" ref="D73">_xlfn.XLOOKUP($A73&amp;$Q$3&amp;$R$3,Data[Index]&amp;Data[Valid Test, Can be used for conformity (Y/N)]&amp;Data[Cycle],Data[Mileage (Miles)])</f>
        <v>#N/A</v>
      </c>
      <c r="E73" s="130" t="e" cm="1">
        <f t="array" ref="E73">_xlfn.XLOOKUP($A73&amp;$Q$3&amp;$R$3,Data[Index]&amp;Data[Valid Test, Can be used for conformity (Y/N)]&amp;Data[Cycle],Data[Date])</f>
        <v>#N/A</v>
      </c>
      <c r="F73" s="141" t="e" cm="1">
        <f t="array" ref="F73">(_xlfn.XLOOKUP($A73&amp;$Q$3&amp;$R$3,Data[Index]&amp;Data[Valid Test, Can be used for conformity (Y/N)]&amp;Data[Cycle],Data[CO/km (mg)])-F$2)/F$5</f>
        <v>#N/A</v>
      </c>
      <c r="G73" s="141" t="e" cm="1">
        <f t="array" ref="G73">(_xlfn.XLOOKUP($A73&amp;$Q$3,Data[Index]&amp;Data[Valid Test, Can be used for conformity (Y/N)],Data[CO2/km (g)])-G$2)/G$5</f>
        <v>#N/A</v>
      </c>
      <c r="H73" s="141" t="e" cm="1">
        <f t="array" ref="H73">(_xlfn.XLOOKUP($A73&amp;$Q$3,Data[Index]&amp;Data[Valid Test, Can be used for conformity (Y/N)],Data[THC/km (mg)])-H$2)/H$5</f>
        <v>#N/A</v>
      </c>
      <c r="I73" s="141" t="e" cm="1">
        <f t="array" ref="I73">(_xlfn.XLOOKUP($A73&amp;$Q$3,Data[Index]&amp;Data[Valid Test, Can be used for conformity (Y/N)],Data[NOx/km (mg)])-I$2)/I$5</f>
        <v>#N/A</v>
      </c>
      <c r="J73" s="141" t="e" cm="1">
        <f t="array" ref="J73">(_xlfn.XLOOKUP($A73&amp;$Q$3,Data[Index]&amp;Data[Valid Test, Can be used for conformity (Y/N)],Data[THC + NOx/km (mg)])-J$2)/J$5</f>
        <v>#N/A</v>
      </c>
      <c r="K73" s="141" t="e" cm="1">
        <f t="array" ref="K73">(_xlfn.XLOOKUP($A73&amp;$Q$3,Data[Index]&amp;Data[Valid Test, Can be used for conformity (Y/N)],Data[PN/km ('#)])-K$2)/K$5</f>
        <v>#N/A</v>
      </c>
      <c r="L73" s="141" t="e" cm="1">
        <f t="array" ref="L73">(_xlfn.XLOOKUP($A73&amp;$Q$3,Data[Index]&amp;Data[Valid Test, Can be used for conformity (Y/N)],Data[PM/km (mg)])-L$2)/L$5</f>
        <v>#N/A</v>
      </c>
      <c r="M73" s="140" t="e" cm="1">
        <f t="array" ref="M73">(_xlfn.XLOOKUP($A73&amp;$Q$3,Data[Index]&amp;Data[Valid Test, Can be used for conformity (Y/N)],Data[CH4 (mg/km)])-M$2)/M$5</f>
        <v>#N/A</v>
      </c>
      <c r="N73" s="140" t="e" cm="1">
        <f t="array" ref="N73">(_xlfn.XLOOKUP($A73&amp;$Q$3,Data[Index]&amp;Data[Valid Test, Can be used for conformity (Y/N)],Data[N20 (mg/km)])-N$2)/N$5</f>
        <v>#N/A</v>
      </c>
      <c r="O73" s="141" t="e" cm="1">
        <f t="array" ref="O73">(_xlfn.XLOOKUP($A73&amp;$Q$3,Data[Index]&amp;Data[Valid Test, Can be used for conformity (Y/N)],Data[l/100km])-O$2)/O$5</f>
        <v>#N/A</v>
      </c>
      <c r="P73" s="138" t="str">
        <f>_xlfn.XLOOKUP($A73,Data[Index],Data[Comments])</f>
        <v>Humidity Was wrong</v>
      </c>
    </row>
    <row r="74" spans="1:16" x14ac:dyDescent="0.2">
      <c r="A74" s="129">
        <v>88</v>
      </c>
      <c r="B74" s="129"/>
      <c r="C74" s="129" t="str" cm="1">
        <f t="array" ref="C74">_xlfn.XLOOKUP($A74&amp;$Q$3&amp;$R$3,Data[Index]&amp;Data[Valid Test, Can be used for conformity (Y/N)]&amp;Data[Cycle],Data[Test Name])</f>
        <v>CORR BT70 BHV  088  13/08/2021 05:38:04</v>
      </c>
      <c r="D74" s="167" cm="1">
        <f t="array" ref="D74">_xlfn.XLOOKUP($A74&amp;$Q$3&amp;$R$3,Data[Index]&amp;Data[Valid Test, Can be used for conformity (Y/N)]&amp;Data[Cycle],Data[Mileage (Miles)])</f>
        <v>3431</v>
      </c>
      <c r="E74" s="130" cm="1">
        <f t="array" ref="E74">_xlfn.XLOOKUP($A74&amp;$Q$3&amp;$R$3,Data[Index]&amp;Data[Valid Test, Can be used for conformity (Y/N)]&amp;Data[Cycle],Data[Date])</f>
        <v>44421.236006944448</v>
      </c>
      <c r="F74" s="141" cm="1">
        <f t="array" ref="F74">(_xlfn.XLOOKUP($A74&amp;$Q$3&amp;$R$3,Data[Index]&amp;Data[Valid Test, Can be used for conformity (Y/N)]&amp;Data[Cycle],Data[CO/km (mg)])-F$2)/F$5</f>
        <v>-2.0302376525798967E-2</v>
      </c>
      <c r="G74" s="141" cm="1">
        <f t="array" ref="G74">(_xlfn.XLOOKUP($A74&amp;$Q$3,Data[Index]&amp;Data[Valid Test, Can be used for conformity (Y/N)],Data[CO2/km (g)])-G$2)/G$5</f>
        <v>-2.214856531680371</v>
      </c>
      <c r="H74" s="141" cm="1">
        <f t="array" ref="H74">(_xlfn.XLOOKUP($A74&amp;$Q$3,Data[Index]&amp;Data[Valid Test, Can be used for conformity (Y/N)],Data[THC/km (mg)])-H$2)/H$5</f>
        <v>-0.78699445535841828</v>
      </c>
      <c r="I74" s="141" cm="1">
        <f t="array" ref="I74">(_xlfn.XLOOKUP($A74&amp;$Q$3,Data[Index]&amp;Data[Valid Test, Can be used for conformity (Y/N)],Data[NOx/km (mg)])-I$2)/I$5</f>
        <v>-1.1052879850875124</v>
      </c>
      <c r="J74" s="141" cm="1">
        <f t="array" ref="J74">(_xlfn.XLOOKUP($A74&amp;$Q$3,Data[Index]&amp;Data[Valid Test, Can be used for conformity (Y/N)],Data[THC + NOx/km (mg)])-J$2)/J$5</f>
        <v>-1.3825134563098358</v>
      </c>
      <c r="K74" s="141" cm="1">
        <f t="array" ref="K74">(_xlfn.XLOOKUP($A74&amp;$Q$3,Data[Index]&amp;Data[Valid Test, Can be used for conformity (Y/N)],Data[PN/km ('#)])-K$2)/K$5</f>
        <v>-1.6116871442588092</v>
      </c>
      <c r="L74" s="141" cm="1">
        <f t="array" ref="L74">(_xlfn.XLOOKUP($A74&amp;$Q$3,Data[Index]&amp;Data[Valid Test, Can be used for conformity (Y/N)],Data[PM/km (mg)])-L$2)/L$5</f>
        <v>-1.6286164406719434</v>
      </c>
      <c r="M74" s="140" cm="1">
        <f t="array" ref="M74">(_xlfn.XLOOKUP($A74&amp;$Q$3,Data[Index]&amp;Data[Valid Test, Can be used for conformity (Y/N)],Data[CH4 (mg/km)])-M$2)/M$5</f>
        <v>0.59356616357949354</v>
      </c>
      <c r="N74" s="140" cm="1">
        <f t="array" ref="N74">(_xlfn.XLOOKUP($A74&amp;$Q$3,Data[Index]&amp;Data[Valid Test, Can be used for conformity (Y/N)],Data[N20 (mg/km)])-N$2)/N$5</f>
        <v>1.2160167823648453E-2</v>
      </c>
      <c r="O74" s="141" cm="1">
        <f t="array" ref="O74">(_xlfn.XLOOKUP($A74&amp;$Q$3,Data[Index]&amp;Data[Valid Test, Can be used for conformity (Y/N)],Data[l/100km])-O$2)/O$5</f>
        <v>-2.3384515492733908</v>
      </c>
      <c r="P74" s="138">
        <f>_xlfn.XLOOKUP($A74,Data[Index],Data[Comments])</f>
        <v>0</v>
      </c>
    </row>
    <row r="75" spans="1:16" x14ac:dyDescent="0.2">
      <c r="A75" s="129">
        <v>90</v>
      </c>
      <c r="B75" s="129"/>
      <c r="C75" s="129" t="e" cm="1">
        <f t="array" ref="C75">_xlfn.XLOOKUP($A75&amp;$Q$3&amp;$R$3,Data[Index]&amp;Data[Valid Test, Can be used for conformity (Y/N)]&amp;Data[Cycle],Data[Test Name])</f>
        <v>#N/A</v>
      </c>
      <c r="D75" s="167" t="e" cm="1">
        <f t="array" ref="D75">_xlfn.XLOOKUP($A75&amp;$Q$3&amp;$R$3,Data[Index]&amp;Data[Valid Test, Can be used for conformity (Y/N)]&amp;Data[Cycle],Data[Mileage (Miles)])</f>
        <v>#N/A</v>
      </c>
      <c r="E75" s="130" t="e" cm="1">
        <f t="array" ref="E75">_xlfn.XLOOKUP($A75&amp;$Q$3&amp;$R$3,Data[Index]&amp;Data[Valid Test, Can be used for conformity (Y/N)]&amp;Data[Cycle],Data[Date])</f>
        <v>#N/A</v>
      </c>
      <c r="F75" s="141" t="e" cm="1">
        <f t="array" ref="F75">(_xlfn.XLOOKUP($A75&amp;$Q$3&amp;$R$3,Data[Index]&amp;Data[Valid Test, Can be used for conformity (Y/N)]&amp;Data[Cycle],Data[CO/km (mg)])-F$2)/F$5</f>
        <v>#N/A</v>
      </c>
      <c r="G75" s="141" t="e" cm="1">
        <f t="array" ref="G75">(_xlfn.XLOOKUP($A75&amp;$Q$3,Data[Index]&amp;Data[Valid Test, Can be used for conformity (Y/N)],Data[CO2/km (g)])-G$2)/G$5</f>
        <v>#N/A</v>
      </c>
      <c r="H75" s="141" t="e" cm="1">
        <f t="array" ref="H75">(_xlfn.XLOOKUP($A75&amp;$Q$3,Data[Index]&amp;Data[Valid Test, Can be used for conformity (Y/N)],Data[THC/km (mg)])-H$2)/H$5</f>
        <v>#N/A</v>
      </c>
      <c r="I75" s="141" t="e" cm="1">
        <f t="array" ref="I75">(_xlfn.XLOOKUP($A75&amp;$Q$3,Data[Index]&amp;Data[Valid Test, Can be used for conformity (Y/N)],Data[NOx/km (mg)])-I$2)/I$5</f>
        <v>#N/A</v>
      </c>
      <c r="J75" s="141" t="e" cm="1">
        <f t="array" ref="J75">(_xlfn.XLOOKUP($A75&amp;$Q$3,Data[Index]&amp;Data[Valid Test, Can be used for conformity (Y/N)],Data[THC + NOx/km (mg)])-J$2)/J$5</f>
        <v>#N/A</v>
      </c>
      <c r="K75" s="141" t="e" cm="1">
        <f t="array" ref="K75">(_xlfn.XLOOKUP($A75&amp;$Q$3,Data[Index]&amp;Data[Valid Test, Can be used for conformity (Y/N)],Data[PN/km ('#)])-K$2)/K$5</f>
        <v>#N/A</v>
      </c>
      <c r="L75" s="141" t="e" cm="1">
        <f t="array" ref="L75">(_xlfn.XLOOKUP($A75&amp;$Q$3,Data[Index]&amp;Data[Valid Test, Can be used for conformity (Y/N)],Data[PM/km (mg)])-L$2)/L$5</f>
        <v>#N/A</v>
      </c>
      <c r="M75" s="140" t="e" cm="1">
        <f t="array" ref="M75">(_xlfn.XLOOKUP($A75&amp;$Q$3,Data[Index]&amp;Data[Valid Test, Can be used for conformity (Y/N)],Data[CH4 (mg/km)])-M$2)/M$5</f>
        <v>#N/A</v>
      </c>
      <c r="N75" s="140" t="e" cm="1">
        <f t="array" ref="N75">(_xlfn.XLOOKUP($A75&amp;$Q$3,Data[Index]&amp;Data[Valid Test, Can be used for conformity (Y/N)],Data[N20 (mg/km)])-N$2)/N$5</f>
        <v>#N/A</v>
      </c>
      <c r="O75" s="141" t="e" cm="1">
        <f t="array" ref="O75">(_xlfn.XLOOKUP($A75&amp;$Q$3,Data[Index]&amp;Data[Valid Test, Can be used for conformity (Y/N)],Data[l/100km])-O$2)/O$5</f>
        <v>#N/A</v>
      </c>
      <c r="P75" s="138" t="str">
        <f>_xlfn.XLOOKUP($A75,Data[Index],Data[Comments])</f>
        <v>Methane Bench Issue, Phase 4</v>
      </c>
    </row>
    <row r="76" spans="1:16" x14ac:dyDescent="0.2">
      <c r="A76" s="129">
        <v>91</v>
      </c>
      <c r="B76" s="129"/>
      <c r="C76" s="129" t="str" cm="1">
        <f t="array" ref="C76">_xlfn.XLOOKUP($A76&amp;$Q$3&amp;$R$3,Data[Index]&amp;Data[Valid Test, Can be used for conformity (Y/N)]&amp;Data[Cycle],Data[Test Name])</f>
        <v>CORR BT70 BHV  091  19/08/2021 18:13:06</v>
      </c>
      <c r="D76" s="167" cm="1">
        <f t="array" ref="D76">_xlfn.XLOOKUP($A76&amp;$Q$3&amp;$R$3,Data[Index]&amp;Data[Valid Test, Can be used for conformity (Y/N)]&amp;Data[Cycle],Data[Mileage (Miles)])</f>
        <v>3488</v>
      </c>
      <c r="E76" s="130" cm="1">
        <f t="array" ref="E76">_xlfn.XLOOKUP($A76&amp;$Q$3&amp;$R$3,Data[Index]&amp;Data[Valid Test, Can be used for conformity (Y/N)]&amp;Data[Cycle],Data[Date])</f>
        <v>44427.759745370371</v>
      </c>
      <c r="F76" s="141" cm="1">
        <f t="array" ref="F76">(_xlfn.XLOOKUP($A76&amp;$Q$3&amp;$R$3,Data[Index]&amp;Data[Valid Test, Can be used for conformity (Y/N)]&amp;Data[Cycle],Data[CO/km (mg)])-F$2)/F$5</f>
        <v>1.6274343594931965E-2</v>
      </c>
      <c r="G76" s="141" cm="1">
        <f t="array" ref="G76">(_xlfn.XLOOKUP($A76&amp;$Q$3,Data[Index]&amp;Data[Valid Test, Can be used for conformity (Y/N)],Data[CO2/km (g)])-G$2)/G$5</f>
        <v>-0.6830637511983858</v>
      </c>
      <c r="H76" s="141" cm="1">
        <f t="array" ref="H76">(_xlfn.XLOOKUP($A76&amp;$Q$3,Data[Index]&amp;Data[Valid Test, Can be used for conformity (Y/N)],Data[THC/km (mg)])-H$2)/H$5</f>
        <v>-0.66322775025727787</v>
      </c>
      <c r="I76" s="141" cm="1">
        <f t="array" ref="I76">(_xlfn.XLOOKUP($A76&amp;$Q$3,Data[Index]&amp;Data[Valid Test, Can be used for conformity (Y/N)],Data[NOx/km (mg)])-I$2)/I$5</f>
        <v>0.71980390926271087</v>
      </c>
      <c r="J76" s="141" cm="1">
        <f t="array" ref="J76">(_xlfn.XLOOKUP($A76&amp;$Q$3,Data[Index]&amp;Data[Valid Test, Can be used for conformity (Y/N)],Data[THC + NOx/km (mg)])-J$2)/J$5</f>
        <v>0.21919628145631104</v>
      </c>
      <c r="K76" s="141" cm="1">
        <f t="array" ref="K76">(_xlfn.XLOOKUP($A76&amp;$Q$3,Data[Index]&amp;Data[Valid Test, Can be used for conformity (Y/N)],Data[PN/km ('#)])-K$2)/K$5</f>
        <v>-0.67692722029672092</v>
      </c>
      <c r="L76" s="141" cm="1">
        <f t="array" ref="L76">(_xlfn.XLOOKUP($A76&amp;$Q$3,Data[Index]&amp;Data[Valid Test, Can be used for conformity (Y/N)],Data[PM/km (mg)])-L$2)/L$5</f>
        <v>-0.16679599098039594</v>
      </c>
      <c r="M76" s="140" cm="1">
        <f t="array" ref="M76">(_xlfn.XLOOKUP($A76&amp;$Q$3,Data[Index]&amp;Data[Valid Test, Can be used for conformity (Y/N)],Data[CH4 (mg/km)])-M$2)/M$5</f>
        <v>0.68618460509367707</v>
      </c>
      <c r="N76" s="140" cm="1">
        <f t="array" ref="N76">(_xlfn.XLOOKUP($A76&amp;$Q$3,Data[Index]&amp;Data[Valid Test, Can be used for conformity (Y/N)],Data[N20 (mg/km)])-N$2)/N$5</f>
        <v>-7.9261939963895143E-4</v>
      </c>
      <c r="O76" s="141" cm="1">
        <f t="array" ref="O76">(_xlfn.XLOOKUP($A76&amp;$Q$3,Data[Index]&amp;Data[Valid Test, Can be used for conformity (Y/N)],Data[l/100km])-O$2)/O$5</f>
        <v>-0.83916326187606427</v>
      </c>
      <c r="P76" s="138">
        <f>_xlfn.XLOOKUP($A76,Data[Index],Data[Comments])</f>
        <v>0</v>
      </c>
    </row>
    <row r="77" spans="1:16" ht="28.5" x14ac:dyDescent="0.2">
      <c r="A77" s="129">
        <v>93</v>
      </c>
      <c r="B77" s="129"/>
      <c r="C77" s="129" t="str" cm="1">
        <f t="array" ref="C77">_xlfn.XLOOKUP($A77&amp;$Q$3&amp;$R$3,Data[Index]&amp;Data[Valid Test, Can be used for conformity (Y/N)]&amp;Data[Cycle],Data[Test Name])</f>
        <v>CORR BT70 BHV  093  24/08/2021 10:55:19</v>
      </c>
      <c r="D77" s="167" cm="1">
        <f t="array" ref="D77">_xlfn.XLOOKUP($A77&amp;$Q$3&amp;$R$3,Data[Index]&amp;Data[Valid Test, Can be used for conformity (Y/N)]&amp;Data[Cycle],Data[Mileage (Miles)])</f>
        <v>3530</v>
      </c>
      <c r="E77" s="130" cm="1">
        <f t="array" ref="E77">_xlfn.XLOOKUP($A77&amp;$Q$3&amp;$R$3,Data[Index]&amp;Data[Valid Test, Can be used for conformity (Y/N)]&amp;Data[Cycle],Data[Date])</f>
        <v>44432.455671296295</v>
      </c>
      <c r="F77" s="141" cm="1">
        <f t="array" ref="F77">(_xlfn.XLOOKUP($A77&amp;$Q$3&amp;$R$3,Data[Index]&amp;Data[Valid Test, Can be used for conformity (Y/N)]&amp;Data[Cycle],Data[CO/km (mg)])-F$2)/F$5</f>
        <v>-4.6813228288785751E-2</v>
      </c>
      <c r="G77" s="141" cm="1">
        <f t="array" ref="G77">(_xlfn.XLOOKUP($A77&amp;$Q$3,Data[Index]&amp;Data[Valid Test, Can be used for conformity (Y/N)],Data[CO2/km (g)])-G$2)/G$5</f>
        <v>0.37419064246127448</v>
      </c>
      <c r="H77" s="141" cm="1">
        <f t="array" ref="H77">(_xlfn.XLOOKUP($A77&amp;$Q$3,Data[Index]&amp;Data[Valid Test, Can be used for conformity (Y/N)],Data[THC/km (mg)])-H$2)/H$5</f>
        <v>1.0265452309468095</v>
      </c>
      <c r="I77" s="141" cm="1">
        <f t="array" ref="I77">(_xlfn.XLOOKUP($A77&amp;$Q$3,Data[Index]&amp;Data[Valid Test, Can be used for conformity (Y/N)],Data[NOx/km (mg)])-I$2)/I$5</f>
        <v>-0.55058831985139822</v>
      </c>
      <c r="J77" s="141" cm="1">
        <f t="array" ref="J77">(_xlfn.XLOOKUP($A77&amp;$Q$3,Data[Index]&amp;Data[Valid Test, Can be used for conformity (Y/N)],Data[THC + NOx/km (mg)])-J$2)/J$5</f>
        <v>0.13314135410720415</v>
      </c>
      <c r="K77" s="141" cm="1">
        <f t="array" ref="K77">(_xlfn.XLOOKUP($A77&amp;$Q$3,Data[Index]&amp;Data[Valid Test, Can be used for conformity (Y/N)],Data[PN/km ('#)])-K$2)/K$5</f>
        <v>-0.86861383549645577</v>
      </c>
      <c r="L77" s="141" cm="1">
        <f t="array" ref="L77">(_xlfn.XLOOKUP($A77&amp;$Q$3,Data[Index]&amp;Data[Valid Test, Can be used for conformity (Y/N)],Data[PM/km (mg)])-L$2)/L$5</f>
        <v>-0.78435711524809815</v>
      </c>
      <c r="M77" s="140" cm="1">
        <f t="array" ref="M77">(_xlfn.XLOOKUP($A77&amp;$Q$3,Data[Index]&amp;Data[Valid Test, Can be used for conformity (Y/N)],Data[CH4 (mg/km)])-M$2)/M$5</f>
        <v>1.8461450202224863</v>
      </c>
      <c r="N77" s="140" cm="1">
        <f t="array" ref="N77">(_xlfn.XLOOKUP($A77&amp;$Q$3,Data[Index]&amp;Data[Valid Test, Can be used for conformity (Y/N)],Data[N20 (mg/km)])-N$2)/N$5</f>
        <v>0.31858131462237438</v>
      </c>
      <c r="O77" s="141" cm="1">
        <f t="array" ref="O77">(_xlfn.XLOOKUP($A77&amp;$Q$3,Data[Index]&amp;Data[Valid Test, Can be used for conformity (Y/N)],Data[l/100km])-O$2)/O$5</f>
        <v>0.19653028142189791</v>
      </c>
      <c r="P77" s="138" t="str">
        <f>_xlfn.XLOOKUP($A77,Data[Index],Data[Comments])</f>
        <v>Development Cycle, Problems with RMSSE</v>
      </c>
    </row>
    <row r="78" spans="1:16" ht="28.5" x14ac:dyDescent="0.2">
      <c r="A78" s="129">
        <v>94</v>
      </c>
      <c r="B78" s="129"/>
      <c r="C78" s="129" t="str" cm="1">
        <f t="array" ref="C78">_xlfn.XLOOKUP($A78&amp;$Q$3&amp;$R$3,Data[Index]&amp;Data[Valid Test, Can be used for conformity (Y/N)]&amp;Data[Cycle],Data[Test Name])</f>
        <v>CORR BT70 BHV  094  25/08/2021 11:37:25</v>
      </c>
      <c r="D78" s="167" cm="1">
        <f t="array" ref="D78">_xlfn.XLOOKUP($A78&amp;$Q$3&amp;$R$3,Data[Index]&amp;Data[Valid Test, Can be used for conformity (Y/N)]&amp;Data[Cycle],Data[Mileage (Miles)])</f>
        <v>3546</v>
      </c>
      <c r="E78" s="130" cm="1">
        <f t="array" ref="E78">_xlfn.XLOOKUP($A78&amp;$Q$3&amp;$R$3,Data[Index]&amp;Data[Valid Test, Can be used for conformity (Y/N)]&amp;Data[Cycle],Data[Date])</f>
        <v>44433.484918981485</v>
      </c>
      <c r="F78" s="141" cm="1">
        <f t="array" ref="F78">(_xlfn.XLOOKUP($A78&amp;$Q$3&amp;$R$3,Data[Index]&amp;Data[Valid Test, Can be used for conformity (Y/N)]&amp;Data[Cycle],Data[CO/km (mg)])-F$2)/F$5</f>
        <v>0.88985999326449217</v>
      </c>
      <c r="G78" s="141" cm="1">
        <f t="array" ref="G78">(_xlfn.XLOOKUP($A78&amp;$Q$3,Data[Index]&amp;Data[Valid Test, Can be used for conformity (Y/N)],Data[CO2/km (g)])-G$2)/G$5</f>
        <v>0.85560682938564392</v>
      </c>
      <c r="H78" s="141" cm="1">
        <f t="array" ref="H78">(_xlfn.XLOOKUP($A78&amp;$Q$3,Data[Index]&amp;Data[Valid Test, Can be used for conformity (Y/N)],Data[THC/km (mg)])-H$2)/H$5</f>
        <v>0.63105627561757949</v>
      </c>
      <c r="I78" s="141" cm="1">
        <f t="array" ref="I78">(_xlfn.XLOOKUP($A78&amp;$Q$3,Data[Index]&amp;Data[Valid Test, Can be used for conformity (Y/N)],Data[NOx/km (mg)])-I$2)/I$5</f>
        <v>-0.43759040095712726</v>
      </c>
      <c r="J78" s="141" cm="1">
        <f t="array" ref="J78">(_xlfn.XLOOKUP($A78&amp;$Q$3,Data[Index]&amp;Data[Valid Test, Can be used for conformity (Y/N)],Data[THC + NOx/km (mg)])-J$2)/J$5</f>
        <v>-1.2494843924702838E-3</v>
      </c>
      <c r="K78" s="141" cm="1">
        <f t="array" ref="K78">(_xlfn.XLOOKUP($A78&amp;$Q$3,Data[Index]&amp;Data[Valid Test, Can be used for conformity (Y/N)],Data[PN/km ('#)])-K$2)/K$5</f>
        <v>-0.89602687024871397</v>
      </c>
      <c r="L78" s="141" cm="1">
        <f t="array" ref="L78">(_xlfn.XLOOKUP($A78&amp;$Q$3,Data[Index]&amp;Data[Valid Test, Can be used for conformity (Y/N)],Data[PM/km (mg)])-L$2)/L$5</f>
        <v>-1.1821621017550976</v>
      </c>
      <c r="M78" s="140" cm="1">
        <f t="array" ref="M78">(_xlfn.XLOOKUP($A78&amp;$Q$3,Data[Index]&amp;Data[Valid Test, Can be used for conformity (Y/N)],Data[CH4 (mg/km)])-M$2)/M$5</f>
        <v>-0.75501675106172395</v>
      </c>
      <c r="N78" s="140" cm="1">
        <f t="array" ref="N78">(_xlfn.XLOOKUP($A78&amp;$Q$3,Data[Index]&amp;Data[Valid Test, Can be used for conformity (Y/N)],Data[N20 (mg/km)])-N$2)/N$5</f>
        <v>0.58661251798596437</v>
      </c>
      <c r="O78" s="141" cm="1">
        <f t="array" ref="O78">(_xlfn.XLOOKUP($A78&amp;$Q$3,Data[Index]&amp;Data[Valid Test, Can be used for conformity (Y/N)],Data[l/100km])-O$2)/O$5</f>
        <v>0.67715940950255837</v>
      </c>
      <c r="P78" s="138" t="str">
        <f>_xlfn.XLOOKUP($A78,Data[Index],Data[Comments])</f>
        <v>Development Cycle, Problems with RMSSE</v>
      </c>
    </row>
    <row r="79" spans="1:16" ht="28.5" x14ac:dyDescent="0.2">
      <c r="A79" s="129">
        <v>95</v>
      </c>
      <c r="B79" s="129"/>
      <c r="C79" s="129" t="str" cm="1">
        <f t="array" ref="C79">_xlfn.XLOOKUP($A79&amp;$Q$3&amp;$R$3,Data[Index]&amp;Data[Valid Test, Can be used for conformity (Y/N)]&amp;Data[Cycle],Data[Test Name])</f>
        <v>CORR BT70 BHV  095  26/08/2021 10:32:01</v>
      </c>
      <c r="D79" s="167" cm="1">
        <f t="array" ref="D79">_xlfn.XLOOKUP($A79&amp;$Q$3&amp;$R$3,Data[Index]&amp;Data[Valid Test, Can be used for conformity (Y/N)]&amp;Data[Cycle],Data[Mileage (Miles)])</f>
        <v>3563</v>
      </c>
      <c r="E79" s="130" cm="1">
        <f t="array" ref="E79">_xlfn.XLOOKUP($A79&amp;$Q$3&amp;$R$3,Data[Index]&amp;Data[Valid Test, Can be used for conformity (Y/N)]&amp;Data[Cycle],Data[Date])</f>
        <v>44434.439513888887</v>
      </c>
      <c r="F79" s="141" cm="1">
        <f t="array" ref="F79">(_xlfn.XLOOKUP($A79&amp;$Q$3&amp;$R$3,Data[Index]&amp;Data[Valid Test, Can be used for conformity (Y/N)]&amp;Data[Cycle],Data[CO/km (mg)])-F$2)/F$5</f>
        <v>2.0966451447893433</v>
      </c>
      <c r="G79" s="141" cm="1">
        <f t="array" ref="G79">(_xlfn.XLOOKUP($A79&amp;$Q$3,Data[Index]&amp;Data[Valid Test, Can be used for conformity (Y/N)],Data[CO2/km (g)])-G$2)/G$5</f>
        <v>-2.1503650789694162</v>
      </c>
      <c r="H79" s="141" cm="1">
        <f t="array" ref="H79">(_xlfn.XLOOKUP($A79&amp;$Q$3,Data[Index]&amp;Data[Valid Test, Can be used for conformity (Y/N)],Data[THC/km (mg)])-H$2)/H$5</f>
        <v>-2.1051097800340668</v>
      </c>
      <c r="I79" s="141" cm="1">
        <f t="array" ref="I79">(_xlfn.XLOOKUP($A79&amp;$Q$3,Data[Index]&amp;Data[Valid Test, Can be used for conformity (Y/N)],Data[NOx/km (mg)])-I$2)/I$5</f>
        <v>-0.30593430056759813</v>
      </c>
      <c r="J79" s="141" cm="1">
        <f t="array" ref="J79">(_xlfn.XLOOKUP($A79&amp;$Q$3,Data[Index]&amp;Data[Valid Test, Can be used for conformity (Y/N)],Data[THC + NOx/km (mg)])-J$2)/J$5</f>
        <v>-1.4760258924751366</v>
      </c>
      <c r="K79" s="141" cm="1">
        <f t="array" ref="K79">(_xlfn.XLOOKUP($A79&amp;$Q$3,Data[Index]&amp;Data[Valid Test, Can be used for conformity (Y/N)],Data[PN/km ('#)])-K$2)/K$5</f>
        <v>-0.47538968302884471</v>
      </c>
      <c r="L79" s="141" cm="1">
        <f t="array" ref="L79">(_xlfn.XLOOKUP($A79&amp;$Q$3,Data[Index]&amp;Data[Valid Test, Can be used for conformity (Y/N)],Data[PM/km (mg)])-L$2)/L$5</f>
        <v>-1.0444853409720873</v>
      </c>
      <c r="M79" s="140" cm="1">
        <f t="array" ref="M79">(_xlfn.XLOOKUP($A79&amp;$Q$3,Data[Index]&amp;Data[Valid Test, Can be used for conformity (Y/N)],Data[CH4 (mg/km)])-M$2)/M$5</f>
        <v>1.0809612324076683</v>
      </c>
      <c r="N79" s="140" cm="1">
        <f t="array" ref="N79">(_xlfn.XLOOKUP($A79&amp;$Q$3,Data[Index]&amp;Data[Valid Test, Can be used for conformity (Y/N)],Data[N20 (mg/km)])-N$2)/N$5</f>
        <v>6.5276963009992583E-2</v>
      </c>
      <c r="O79" s="141" cm="1">
        <f t="array" ref="O79">(_xlfn.XLOOKUP($A79&amp;$Q$3,Data[Index]&amp;Data[Valid Test, Can be used for conformity (Y/N)],Data[l/100km])-O$2)/O$5</f>
        <v>-2.2541450863520556</v>
      </c>
      <c r="P79" s="138" t="str">
        <f>_xlfn.XLOOKUP($A79,Data[Index],Data[Comments])</f>
        <v>Development Cycle, Problems with RMSSE, Low Co2 and THC, High CO</v>
      </c>
    </row>
    <row r="80" spans="1:16" x14ac:dyDescent="0.2">
      <c r="A80" s="129">
        <v>96</v>
      </c>
      <c r="B80" s="129"/>
      <c r="C80" s="129" t="str" cm="1">
        <f t="array" ref="C80">_xlfn.XLOOKUP($A80&amp;$Q$3&amp;$R$3,Data[Index]&amp;Data[Valid Test, Can be used for conformity (Y/N)]&amp;Data[Cycle],Data[Test Name])</f>
        <v>CORR BT70 BHV  096  27/08/2021 10:15:06</v>
      </c>
      <c r="D80" s="167" cm="1">
        <f t="array" ref="D80">_xlfn.XLOOKUP($A80&amp;$Q$3&amp;$R$3,Data[Index]&amp;Data[Valid Test, Can be used for conformity (Y/N)]&amp;Data[Cycle],Data[Mileage (Miles)])</f>
        <v>3580</v>
      </c>
      <c r="E80" s="130" cm="1">
        <f t="array" ref="E80">_xlfn.XLOOKUP($A80&amp;$Q$3&amp;$R$3,Data[Index]&amp;Data[Valid Test, Can be used for conformity (Y/N)]&amp;Data[Cycle],Data[Date])</f>
        <v>44435.427766203706</v>
      </c>
      <c r="F80" s="141" cm="1">
        <f t="array" ref="F80">(_xlfn.XLOOKUP($A80&amp;$Q$3&amp;$R$3,Data[Index]&amp;Data[Valid Test, Can be used for conformity (Y/N)]&amp;Data[Cycle],Data[CO/km (mg)])-F$2)/F$5</f>
        <v>1.5351156804373578</v>
      </c>
      <c r="G80" s="141" cm="1">
        <f t="array" ref="G80">(_xlfn.XLOOKUP($A80&amp;$Q$3,Data[Index]&amp;Data[Valid Test, Can be used for conformity (Y/N)],Data[CO2/km (g)])-G$2)/G$5</f>
        <v>0.36148163126754251</v>
      </c>
      <c r="H80" s="141" cm="1">
        <f t="array" ref="H80">(_xlfn.XLOOKUP($A80&amp;$Q$3,Data[Index]&amp;Data[Valid Test, Can be used for conformity (Y/N)],Data[THC/km (mg)])-H$2)/H$5</f>
        <v>1.9645494282045579</v>
      </c>
      <c r="I80" s="141" cm="1">
        <f t="array" ref="I80">(_xlfn.XLOOKUP($A80&amp;$Q$3,Data[Index]&amp;Data[Valid Test, Can be used for conformity (Y/N)],Data[NOx/km (mg)])-I$2)/I$5</f>
        <v>-0.68747043284046971</v>
      </c>
      <c r="J80" s="141" cm="1">
        <f t="array" ref="J80">(_xlfn.XLOOKUP($A80&amp;$Q$3,Data[Index]&amp;Data[Valid Test, Can be used for conformity (Y/N)],Data[THC + NOx/km (mg)])-J$2)/J$5</f>
        <v>0.56180559441629396</v>
      </c>
      <c r="K80" s="141" cm="1">
        <f t="array" ref="K80">(_xlfn.XLOOKUP($A80&amp;$Q$3,Data[Index]&amp;Data[Valid Test, Can be used for conformity (Y/N)],Data[PN/km ('#)])-K$2)/K$5</f>
        <v>-0.79683977571901332</v>
      </c>
      <c r="L80" s="141" cm="1">
        <f t="array" ref="L80">(_xlfn.XLOOKUP($A80&amp;$Q$3,Data[Index]&amp;Data[Valid Test, Can be used for conformity (Y/N)],Data[PM/km (mg)])-L$2)/L$5</f>
        <v>-1.0444853409720873</v>
      </c>
      <c r="M80" s="140" cm="1">
        <f t="array" ref="M80">(_xlfn.XLOOKUP($A80&amp;$Q$3,Data[Index]&amp;Data[Valid Test, Can be used for conformity (Y/N)],Data[CH4 (mg/km)])-M$2)/M$5</f>
        <v>2.5899232687151512</v>
      </c>
      <c r="N80" s="140" cm="1">
        <f t="array" ref="N80">(_xlfn.XLOOKUP($A80&amp;$Q$3,Data[Index]&amp;Data[Valid Test, Can be used for conformity (Y/N)],Data[N20 (mg/km)])-N$2)/N$5</f>
        <v>0.36977648644103794</v>
      </c>
      <c r="O80" s="141" cm="1">
        <f t="array" ref="O80">(_xlfn.XLOOKUP($A80&amp;$Q$3,Data[Index]&amp;Data[Valid Test, Can be used for conformity (Y/N)],Data[l/100km])-O$2)/O$5</f>
        <v>0.20212491495973753</v>
      </c>
      <c r="P80" s="138">
        <f>_xlfn.XLOOKUP($A80,Data[Index],Data[Comments])</f>
        <v>0</v>
      </c>
    </row>
    <row r="81" spans="1:16" x14ac:dyDescent="0.2">
      <c r="A81" s="129">
        <v>98</v>
      </c>
      <c r="B81" s="129"/>
      <c r="C81" s="129" t="str" cm="1">
        <f t="array" ref="C81">_xlfn.XLOOKUP($A81&amp;$Q$3&amp;$R$3,Data[Index]&amp;Data[Valid Test, Can be used for conformity (Y/N)]&amp;Data[Cycle],Data[Test Name])</f>
        <v>CORR BT70 BHV  098  01/09/2021 19:00:39</v>
      </c>
      <c r="D81" s="167" cm="1">
        <f t="array" ref="D81">_xlfn.XLOOKUP($A81&amp;$Q$3&amp;$R$3,Data[Index]&amp;Data[Valid Test, Can be used for conformity (Y/N)]&amp;Data[Cycle],Data[Mileage (Miles)])</f>
        <v>3621</v>
      </c>
      <c r="E81" s="130" cm="1">
        <f t="array" ref="E81">_xlfn.XLOOKUP($A81&amp;$Q$3&amp;$R$3,Data[Index]&amp;Data[Valid Test, Can be used for conformity (Y/N)]&amp;Data[Cycle],Data[Date])</f>
        <v>44440.792731481481</v>
      </c>
      <c r="F81" s="141" cm="1">
        <f t="array" ref="F81">(_xlfn.XLOOKUP($A81&amp;$Q$3&amp;$R$3,Data[Index]&amp;Data[Valid Test, Can be used for conformity (Y/N)]&amp;Data[Cycle],Data[CO/km (mg)])-F$2)/F$5</f>
        <v>-2.1990560072312555E-2</v>
      </c>
      <c r="G81" s="141" cm="1">
        <f t="array" ref="G81">(_xlfn.XLOOKUP($A81&amp;$Q$3,Data[Index]&amp;Data[Valid Test, Can be used for conformity (Y/N)],Data[CO2/km (g)])-G$2)/G$5</f>
        <v>-0.14431332359705784</v>
      </c>
      <c r="H81" s="141" cm="1">
        <f t="array" ref="H81">(_xlfn.XLOOKUP($A81&amp;$Q$3,Data[Index]&amp;Data[Valid Test, Can be used for conformity (Y/N)],Data[THC/km (mg)])-H$2)/H$5</f>
        <v>-0.80534083928218636</v>
      </c>
      <c r="I81" s="141" cm="1">
        <f t="array" ref="I81">(_xlfn.XLOOKUP($A81&amp;$Q$3,Data[Index]&amp;Data[Valid Test, Can be used for conformity (Y/N)],Data[NOx/km (mg)])-I$2)/I$5</f>
        <v>-1.9775354371905585</v>
      </c>
      <c r="J81" s="141" cm="1">
        <f t="array" ref="J81">(_xlfn.XLOOKUP($A81&amp;$Q$3,Data[Index]&amp;Data[Valid Test, Can be used for conformity (Y/N)],Data[THC + NOx/km (mg)])-J$2)/J$5</f>
        <v>-2.1243630411236696</v>
      </c>
      <c r="K81" s="141" cm="1">
        <f t="array" ref="K81">(_xlfn.XLOOKUP($A81&amp;$Q$3,Data[Index]&amp;Data[Valid Test, Can be used for conformity (Y/N)],Data[PN/km ('#)])-K$2)/K$5</f>
        <v>-1.3594477274622154</v>
      </c>
      <c r="L81" s="141" cm="1">
        <f t="array" ref="L81">(_xlfn.XLOOKUP($A81&amp;$Q$3,Data[Index]&amp;Data[Valid Test, Can be used for conformity (Y/N)],Data[PM/km (mg)])-L$2)/L$5</f>
        <v>-1.1477429115593449</v>
      </c>
      <c r="M81" s="140" cm="1">
        <f t="array" ref="M81">(_xlfn.XLOOKUP($A81&amp;$Q$3,Data[Index]&amp;Data[Valid Test, Can be used for conformity (Y/N)],Data[CH4 (mg/km)])-M$2)/M$5</f>
        <v>-0.42416534193658106</v>
      </c>
      <c r="N81" s="140" cm="1">
        <f t="array" ref="N81">(_xlfn.XLOOKUP($A81&amp;$Q$3,Data[Index]&amp;Data[Valid Test, Can be used for conformity (Y/N)],Data[N20 (mg/km)])-N$2)/N$5</f>
        <v>0.34313928960123063</v>
      </c>
      <c r="O81" s="141" cm="1">
        <f t="array" ref="O81">(_xlfn.XLOOKUP($A81&amp;$Q$3,Data[Index]&amp;Data[Valid Test, Can be used for conformity (Y/N)],Data[l/100km])-O$2)/O$5</f>
        <v>-0.31260412498209511</v>
      </c>
      <c r="P81" s="138" t="str">
        <f>_xlfn.XLOOKUP($A81,Data[Index],Data[Comments])</f>
        <v>Low NoX</v>
      </c>
    </row>
    <row r="82" spans="1:16" x14ac:dyDescent="0.2">
      <c r="A82" s="129">
        <v>99</v>
      </c>
      <c r="B82" s="129"/>
      <c r="C82" s="129" t="str" cm="1">
        <f t="array" ref="C82">_xlfn.XLOOKUP($A82&amp;$Q$3&amp;$R$3,Data[Index]&amp;Data[Valid Test, Can be used for conformity (Y/N)]&amp;Data[Cycle],Data[Test Name])</f>
        <v>CORR BT70 BHV  099  02/09/2021 14:44:47</v>
      </c>
      <c r="D82" s="167" cm="1">
        <f t="array" ref="D82">_xlfn.XLOOKUP($A82&amp;$Q$3&amp;$R$3,Data[Index]&amp;Data[Valid Test, Can be used for conformity (Y/N)]&amp;Data[Cycle],Data[Mileage (Miles)])</f>
        <v>3638</v>
      </c>
      <c r="E82" s="130" cm="1">
        <f t="array" ref="E82">_xlfn.XLOOKUP($A82&amp;$Q$3&amp;$R$3,Data[Index]&amp;Data[Valid Test, Can be used for conformity (Y/N)]&amp;Data[Cycle],Data[Date])</f>
        <v>44441.616006944445</v>
      </c>
      <c r="F82" s="141" cm="1">
        <f t="array" ref="F82">(_xlfn.XLOOKUP($A82&amp;$Q$3&amp;$R$3,Data[Index]&amp;Data[Valid Test, Can be used for conformity (Y/N)]&amp;Data[Cycle],Data[CO/km (mg)])-F$2)/F$5</f>
        <v>0.85812874237305992</v>
      </c>
      <c r="G82" s="141" cm="1">
        <f t="array" ref="G82">(_xlfn.XLOOKUP($A82&amp;$Q$3,Data[Index]&amp;Data[Valid Test, Can be used for conformity (Y/N)],Data[CO2/km (g)])-G$2)/G$5</f>
        <v>-3.2467827415177351E-4</v>
      </c>
      <c r="H82" s="141" cm="1">
        <f t="array" ref="H82">(_xlfn.XLOOKUP($A82&amp;$Q$3,Data[Index]&amp;Data[Valid Test, Can be used for conformity (Y/N)],Data[THC/km (mg)])-H$2)/H$5</f>
        <v>-0.40477760615690622</v>
      </c>
      <c r="I82" s="141" cm="1">
        <f t="array" ref="I82">(_xlfn.XLOOKUP($A82&amp;$Q$3,Data[Index]&amp;Data[Valid Test, Can be used for conformity (Y/N)],Data[NOx/km (mg)])-I$2)/I$5</f>
        <v>-1.3990408760057813</v>
      </c>
      <c r="J82" s="141" cm="1">
        <f t="array" ref="J82">(_xlfn.XLOOKUP($A82&amp;$Q$3,Data[Index]&amp;Data[Valid Test, Can be used for conformity (Y/N)],Data[THC + NOx/km (mg)])-J$2)/J$5</f>
        <v>-1.4073417528348444</v>
      </c>
      <c r="K82" s="141" cm="1">
        <f t="array" ref="K82">(_xlfn.XLOOKUP($A82&amp;$Q$3,Data[Index]&amp;Data[Valid Test, Can be used for conformity (Y/N)],Data[PN/km ('#)])-K$2)/K$5</f>
        <v>-1.4132714613786079</v>
      </c>
      <c r="L82" s="141" cm="1">
        <f t="array" ref="L82">(_xlfn.XLOOKUP($A82&amp;$Q$3,Data[Index]&amp;Data[Valid Test, Can be used for conformity (Y/N)],Data[PM/km (mg)])-L$2)/L$5</f>
        <v>-0.68308384391668497</v>
      </c>
      <c r="M82" s="140" cm="1">
        <f t="array" ref="M82">(_xlfn.XLOOKUP($A82&amp;$Q$3,Data[Index]&amp;Data[Valid Test, Can be used for conformity (Y/N)],Data[CH4 (mg/km)])-M$2)/M$5</f>
        <v>-0.84857223442202856</v>
      </c>
      <c r="N82" s="140" cm="1">
        <f t="array" ref="N82">(_xlfn.XLOOKUP($A82&amp;$Q$3,Data[Index]&amp;Data[Valid Test, Can be used for conformity (Y/N)],Data[N20 (mg/km)])-N$2)/N$5</f>
        <v>-0.19032321170511843</v>
      </c>
      <c r="O82" s="141" cm="1">
        <f t="array" ref="O82">(_xlfn.XLOOKUP($A82&amp;$Q$3,Data[Index]&amp;Data[Valid Test, Can be used for conformity (Y/N)],Data[l/100km])-O$2)/O$5</f>
        <v>-0.16182780333960869</v>
      </c>
      <c r="P82" s="138">
        <f>_xlfn.XLOOKUP($A82,Data[Index],Data[Comments])</f>
        <v>0</v>
      </c>
    </row>
    <row r="83" spans="1:16" ht="28.5" x14ac:dyDescent="0.2">
      <c r="A83" s="129">
        <v>99.2</v>
      </c>
      <c r="B83" s="129"/>
      <c r="C83" s="129" t="e" cm="1">
        <f t="array" ref="C83">_xlfn.XLOOKUP($A83&amp;$Q$3&amp;$R$3,Data[Index]&amp;Data[Valid Test, Can be used for conformity (Y/N)]&amp;Data[Cycle],Data[Test Name])</f>
        <v>#N/A</v>
      </c>
      <c r="D83" s="167" t="e" cm="1">
        <f t="array" ref="D83">_xlfn.XLOOKUP($A83&amp;$Q$3&amp;$R$3,Data[Index]&amp;Data[Valid Test, Can be used for conformity (Y/N)]&amp;Data[Cycle],Data[Mileage (Miles)])</f>
        <v>#N/A</v>
      </c>
      <c r="E83" s="130" t="e" cm="1">
        <f t="array" ref="E83">_xlfn.XLOOKUP($A83&amp;$Q$3&amp;$R$3,Data[Index]&amp;Data[Valid Test, Can be used for conformity (Y/N)]&amp;Data[Cycle],Data[Date])</f>
        <v>#N/A</v>
      </c>
      <c r="F83" s="141" t="e" cm="1">
        <f t="array" ref="F83">(_xlfn.XLOOKUP($A83&amp;$Q$3&amp;$R$3,Data[Index]&amp;Data[Valid Test, Can be used for conformity (Y/N)]&amp;Data[Cycle],Data[CO/km (mg)])-F$2)/F$5</f>
        <v>#N/A</v>
      </c>
      <c r="G83" s="141" t="e" cm="1">
        <f t="array" ref="G83">(_xlfn.XLOOKUP($A83&amp;$Q$3,Data[Index]&amp;Data[Valid Test, Can be used for conformity (Y/N)],Data[CO2/km (g)])-G$2)/G$5</f>
        <v>#N/A</v>
      </c>
      <c r="H83" s="141" t="e" cm="1">
        <f t="array" ref="H83">(_xlfn.XLOOKUP($A83&amp;$Q$3,Data[Index]&amp;Data[Valid Test, Can be used for conformity (Y/N)],Data[THC/km (mg)])-H$2)/H$5</f>
        <v>#N/A</v>
      </c>
      <c r="I83" s="141" t="e" cm="1">
        <f t="array" ref="I83">(_xlfn.XLOOKUP($A83&amp;$Q$3,Data[Index]&amp;Data[Valid Test, Can be used for conformity (Y/N)],Data[NOx/km (mg)])-I$2)/I$5</f>
        <v>#N/A</v>
      </c>
      <c r="J83" s="141" t="e" cm="1">
        <f t="array" ref="J83">(_xlfn.XLOOKUP($A83&amp;$Q$3,Data[Index]&amp;Data[Valid Test, Can be used for conformity (Y/N)],Data[THC + NOx/km (mg)])-J$2)/J$5</f>
        <v>#N/A</v>
      </c>
      <c r="K83" s="141" t="e" cm="1">
        <f t="array" ref="K83">(_xlfn.XLOOKUP($A83&amp;$Q$3,Data[Index]&amp;Data[Valid Test, Can be used for conformity (Y/N)],Data[PN/km ('#)])-K$2)/K$5</f>
        <v>#N/A</v>
      </c>
      <c r="L83" s="141" t="e" cm="1">
        <f t="array" ref="L83">(_xlfn.XLOOKUP($A83&amp;$Q$3,Data[Index]&amp;Data[Valid Test, Can be used for conformity (Y/N)],Data[PM/km (mg)])-L$2)/L$5</f>
        <v>#N/A</v>
      </c>
      <c r="M83" s="140" t="e" cm="1">
        <f t="array" ref="M83">(_xlfn.XLOOKUP($A83&amp;$Q$3,Data[Index]&amp;Data[Valid Test, Can be used for conformity (Y/N)],Data[CH4 (mg/km)])-M$2)/M$5</f>
        <v>#N/A</v>
      </c>
      <c r="N83" s="140" t="e" cm="1">
        <f t="array" ref="N83">(_xlfn.XLOOKUP($A83&amp;$Q$3,Data[Index]&amp;Data[Valid Test, Can be used for conformity (Y/N)],Data[N20 (mg/km)])-N$2)/N$5</f>
        <v>#N/A</v>
      </c>
      <c r="O83" s="141" t="e" cm="1">
        <f t="array" ref="O83">(_xlfn.XLOOKUP($A83&amp;$Q$3,Data[Index]&amp;Data[Valid Test, Can be used for conformity (Y/N)],Data[l/100km])-O$2)/O$5</f>
        <v>#N/A</v>
      </c>
      <c r="P83" s="138" t="str">
        <f>_xlfn.XLOOKUP($A83,Data[Index],Data[Comments])</f>
        <v>Robot driver test,hot test, No PN or PM recorded just a look see, Clear out</v>
      </c>
    </row>
    <row r="84" spans="1:16" x14ac:dyDescent="0.2">
      <c r="A84" s="129">
        <v>99.4</v>
      </c>
      <c r="B84" s="129"/>
      <c r="C84" s="129" t="e" cm="1">
        <f t="array" ref="C84">_xlfn.XLOOKUP($A84&amp;$Q$3&amp;$R$3,Data[Index]&amp;Data[Valid Test, Can be used for conformity (Y/N)]&amp;Data[Cycle],Data[Test Name])</f>
        <v>#N/A</v>
      </c>
      <c r="D84" s="167" t="e" cm="1">
        <f t="array" ref="D84">_xlfn.XLOOKUP($A84&amp;$Q$3&amp;$R$3,Data[Index]&amp;Data[Valid Test, Can be used for conformity (Y/N)]&amp;Data[Cycle],Data[Mileage (Miles)])</f>
        <v>#N/A</v>
      </c>
      <c r="E84" s="130" t="e" cm="1">
        <f t="array" ref="E84">_xlfn.XLOOKUP($A84&amp;$Q$3&amp;$R$3,Data[Index]&amp;Data[Valid Test, Can be used for conformity (Y/N)]&amp;Data[Cycle],Data[Date])</f>
        <v>#N/A</v>
      </c>
      <c r="F84" s="141" t="e" cm="1">
        <f t="array" ref="F84">(_xlfn.XLOOKUP($A84&amp;$Q$3&amp;$R$3,Data[Index]&amp;Data[Valid Test, Can be used for conformity (Y/N)]&amp;Data[Cycle],Data[CO/km (mg)])-F$2)/F$5</f>
        <v>#N/A</v>
      </c>
      <c r="G84" s="141" t="e" cm="1">
        <f t="array" ref="G84">(_xlfn.XLOOKUP($A84&amp;$Q$3,Data[Index]&amp;Data[Valid Test, Can be used for conformity (Y/N)],Data[CO2/km (g)])-G$2)/G$5</f>
        <v>#N/A</v>
      </c>
      <c r="H84" s="141" t="e" cm="1">
        <f t="array" ref="H84">(_xlfn.XLOOKUP($A84&amp;$Q$3,Data[Index]&amp;Data[Valid Test, Can be used for conformity (Y/N)],Data[THC/km (mg)])-H$2)/H$5</f>
        <v>#N/A</v>
      </c>
      <c r="I84" s="141" t="e" cm="1">
        <f t="array" ref="I84">(_xlfn.XLOOKUP($A84&amp;$Q$3,Data[Index]&amp;Data[Valid Test, Can be used for conformity (Y/N)],Data[NOx/km (mg)])-I$2)/I$5</f>
        <v>#N/A</v>
      </c>
      <c r="J84" s="141" t="e" cm="1">
        <f t="array" ref="J84">(_xlfn.XLOOKUP($A84&amp;$Q$3,Data[Index]&amp;Data[Valid Test, Can be used for conformity (Y/N)],Data[THC + NOx/km (mg)])-J$2)/J$5</f>
        <v>#N/A</v>
      </c>
      <c r="K84" s="141" t="e" cm="1">
        <f t="array" ref="K84">(_xlfn.XLOOKUP($A84&amp;$Q$3,Data[Index]&amp;Data[Valid Test, Can be used for conformity (Y/N)],Data[PN/km ('#)])-K$2)/K$5</f>
        <v>#N/A</v>
      </c>
      <c r="L84" s="141" t="e" cm="1">
        <f t="array" ref="L84">(_xlfn.XLOOKUP($A84&amp;$Q$3,Data[Index]&amp;Data[Valid Test, Can be used for conformity (Y/N)],Data[PM/km (mg)])-L$2)/L$5</f>
        <v>#N/A</v>
      </c>
      <c r="M84" s="140" t="e" cm="1">
        <f t="array" ref="M84">(_xlfn.XLOOKUP($A84&amp;$Q$3,Data[Index]&amp;Data[Valid Test, Can be used for conformity (Y/N)],Data[CH4 (mg/km)])-M$2)/M$5</f>
        <v>#N/A</v>
      </c>
      <c r="N84" s="140" t="e" cm="1">
        <f t="array" ref="N84">(_xlfn.XLOOKUP($A84&amp;$Q$3,Data[Index]&amp;Data[Valid Test, Can be used for conformity (Y/N)],Data[N20 (mg/km)])-N$2)/N$5</f>
        <v>#N/A</v>
      </c>
      <c r="O84" s="141" t="e" cm="1">
        <f t="array" ref="O84">(_xlfn.XLOOKUP($A84&amp;$Q$3,Data[Index]&amp;Data[Valid Test, Can be used for conformity (Y/N)],Data[l/100km])-O$2)/O$5</f>
        <v>#N/A</v>
      </c>
      <c r="P84" s="138" t="str">
        <f>_xlfn.XLOOKUP($A84,Data[Index],Data[Comments])</f>
        <v>Violation</v>
      </c>
    </row>
    <row r="85" spans="1:16" x14ac:dyDescent="0.2">
      <c r="A85" s="129">
        <v>99.6</v>
      </c>
      <c r="B85" s="129"/>
      <c r="C85" s="129" t="e" cm="1">
        <f t="array" ref="C85">_xlfn.XLOOKUP($A85&amp;$Q$3&amp;$R$3,Data[Index]&amp;Data[Valid Test, Can be used for conformity (Y/N)]&amp;Data[Cycle],Data[Test Name])</f>
        <v>#N/A</v>
      </c>
      <c r="D85" s="167" t="e" cm="1">
        <f t="array" ref="D85">_xlfn.XLOOKUP($A85&amp;$Q$3&amp;$R$3,Data[Index]&amp;Data[Valid Test, Can be used for conformity (Y/N)]&amp;Data[Cycle],Data[Mileage (Miles)])</f>
        <v>#N/A</v>
      </c>
      <c r="E85" s="130" t="e" cm="1">
        <f t="array" ref="E85">_xlfn.XLOOKUP($A85&amp;$Q$3&amp;$R$3,Data[Index]&amp;Data[Valid Test, Can be used for conformity (Y/N)]&amp;Data[Cycle],Data[Date])</f>
        <v>#N/A</v>
      </c>
      <c r="F85" s="141" t="e" cm="1">
        <f t="array" ref="F85">(_xlfn.XLOOKUP($A85&amp;$Q$3&amp;$R$3,Data[Index]&amp;Data[Valid Test, Can be used for conformity (Y/N)]&amp;Data[Cycle],Data[CO/km (mg)])-F$2)/F$5</f>
        <v>#N/A</v>
      </c>
      <c r="G85" s="141" t="e" cm="1">
        <f t="array" ref="G85">(_xlfn.XLOOKUP($A85&amp;$Q$3,Data[Index]&amp;Data[Valid Test, Can be used for conformity (Y/N)],Data[CO2/km (g)])-G$2)/G$5</f>
        <v>#N/A</v>
      </c>
      <c r="H85" s="141" t="e" cm="1">
        <f t="array" ref="H85">(_xlfn.XLOOKUP($A85&amp;$Q$3,Data[Index]&amp;Data[Valid Test, Can be used for conformity (Y/N)],Data[THC/km (mg)])-H$2)/H$5</f>
        <v>#N/A</v>
      </c>
      <c r="I85" s="141" t="e" cm="1">
        <f t="array" ref="I85">(_xlfn.XLOOKUP($A85&amp;$Q$3,Data[Index]&amp;Data[Valid Test, Can be used for conformity (Y/N)],Data[NOx/km (mg)])-I$2)/I$5</f>
        <v>#N/A</v>
      </c>
      <c r="J85" s="141" t="e" cm="1">
        <f t="array" ref="J85">(_xlfn.XLOOKUP($A85&amp;$Q$3,Data[Index]&amp;Data[Valid Test, Can be used for conformity (Y/N)],Data[THC + NOx/km (mg)])-J$2)/J$5</f>
        <v>#N/A</v>
      </c>
      <c r="K85" s="141" t="e" cm="1">
        <f t="array" ref="K85">(_xlfn.XLOOKUP($A85&amp;$Q$3,Data[Index]&amp;Data[Valid Test, Can be used for conformity (Y/N)],Data[PN/km ('#)])-K$2)/K$5</f>
        <v>#N/A</v>
      </c>
      <c r="L85" s="141" t="e" cm="1">
        <f t="array" ref="L85">(_xlfn.XLOOKUP($A85&amp;$Q$3,Data[Index]&amp;Data[Valid Test, Can be used for conformity (Y/N)],Data[PM/km (mg)])-L$2)/L$5</f>
        <v>#N/A</v>
      </c>
      <c r="M85" s="140" t="e" cm="1">
        <f t="array" ref="M85">(_xlfn.XLOOKUP($A85&amp;$Q$3,Data[Index]&amp;Data[Valid Test, Can be used for conformity (Y/N)],Data[CH4 (mg/km)])-M$2)/M$5</f>
        <v>#N/A</v>
      </c>
      <c r="N85" s="140" t="e" cm="1">
        <f t="array" ref="N85">(_xlfn.XLOOKUP($A85&amp;$Q$3,Data[Index]&amp;Data[Valid Test, Can be used for conformity (Y/N)],Data[N20 (mg/km)])-N$2)/N$5</f>
        <v>#N/A</v>
      </c>
      <c r="O85" s="141" t="e" cm="1">
        <f t="array" ref="O85">(_xlfn.XLOOKUP($A85&amp;$Q$3,Data[Index]&amp;Data[Valid Test, Can be used for conformity (Y/N)],Data[l/100km])-O$2)/O$5</f>
        <v>#N/A</v>
      </c>
      <c r="P85" s="138" t="str">
        <f>_xlfn.XLOOKUP($A85,Data[Index],Data[Comments])</f>
        <v>wrong set up of DAVE</v>
      </c>
    </row>
    <row r="86" spans="1:16" x14ac:dyDescent="0.2">
      <c r="A86" s="129">
        <v>99.8</v>
      </c>
      <c r="B86" s="129"/>
      <c r="C86" s="129" t="str" cm="1">
        <f t="array" ref="C86">_xlfn.XLOOKUP($A86&amp;$Q$3&amp;$R$3,Data[Index]&amp;Data[Valid Test, Can be used for conformity (Y/N)]&amp;Data[Cycle],Data[Test Name])</f>
        <v>CORR BT70 BHV D004 15/09/2021 03:03:26</v>
      </c>
      <c r="D86" s="167" t="str" cm="1">
        <f t="array" ref="D86">_xlfn.XLOOKUP($A86&amp;$Q$3&amp;$R$3,Data[Index]&amp;Data[Valid Test, Can be used for conformity (Y/N)]&amp;Data[Cycle],Data[Mileage (Miles)])</f>
        <v>-</v>
      </c>
      <c r="E86" s="130" cm="1">
        <f t="array" ref="E86">_xlfn.XLOOKUP($A86&amp;$Q$3&amp;$R$3,Data[Index]&amp;Data[Valid Test, Can be used for conformity (Y/N)]&amp;Data[Cycle],Data[Date])</f>
        <v>44454.127997685187</v>
      </c>
      <c r="F86" s="141" cm="1">
        <f t="array" ref="F86">(_xlfn.XLOOKUP($A86&amp;$Q$3&amp;$R$3,Data[Index]&amp;Data[Valid Test, Can be used for conformity (Y/N)]&amp;Data[Cycle],Data[CO/km (mg)])-F$2)/F$5</f>
        <v>1.8826993056589063</v>
      </c>
      <c r="G86" s="141" cm="1">
        <f t="array" ref="G86">(_xlfn.XLOOKUP($A86&amp;$Q$3,Data[Index]&amp;Data[Valid Test, Can be used for conformity (Y/N)],Data[CO2/km (g)])-G$2)/G$5</f>
        <v>2.1920259385370717</v>
      </c>
      <c r="H86" s="141" cm="1">
        <f t="array" ref="H86">(_xlfn.XLOOKUP($A86&amp;$Q$3,Data[Index]&amp;Data[Valid Test, Can be used for conformity (Y/N)],Data[THC/km (mg)])-H$2)/H$5</f>
        <v>0.94902328000012448</v>
      </c>
      <c r="I86" s="141" cm="1">
        <f t="array" ref="I86">(_xlfn.XLOOKUP($A86&amp;$Q$3,Data[Index]&amp;Data[Valid Test, Can be used for conformity (Y/N)],Data[NOx/km (mg)])-I$2)/I$5</f>
        <v>-1.5007794266091712</v>
      </c>
      <c r="J86" s="141" cm="1">
        <f t="array" ref="J86">(_xlfn.XLOOKUP($A86&amp;$Q$3,Data[Index]&amp;Data[Valid Test, Can be used for conformity (Y/N)],Data[THC + NOx/km (mg)])-J$2)/J$5</f>
        <v>-0.70833206548900995</v>
      </c>
      <c r="K86" s="141" cm="1">
        <f t="array" ref="K86">(_xlfn.XLOOKUP($A86&amp;$Q$3,Data[Index]&amp;Data[Valid Test, Can be used for conformity (Y/N)],Data[PN/km ('#)])-K$2)/K$5</f>
        <v>0.12744758095020478</v>
      </c>
      <c r="L86" s="141" cm="1">
        <f t="array" ref="L86">(_xlfn.XLOOKUP($A86&amp;$Q$3,Data[Index]&amp;Data[Valid Test, Can be used for conformity (Y/N)],Data[PM/km (mg)])-L$2)/L$5</f>
        <v>-0.43964571332041402</v>
      </c>
      <c r="M86" s="140" cm="1">
        <f t="array" ref="M86">(_xlfn.XLOOKUP($A86&amp;$Q$3,Data[Index]&amp;Data[Valid Test, Can be used for conformity (Y/N)],Data[CH4 (mg/km)])-M$2)/M$5</f>
        <v>0.14826438164193759</v>
      </c>
      <c r="N86" s="140" cm="1">
        <f t="array" ref="N86">(_xlfn.XLOOKUP($A86&amp;$Q$3,Data[Index]&amp;Data[Valid Test, Can be used for conformity (Y/N)],Data[N20 (mg/km)])-N$2)/N$5</f>
        <v>-1.522543968621094</v>
      </c>
      <c r="O86" s="141" cm="1">
        <f t="array" ref="O86">(_xlfn.XLOOKUP($A86&amp;$Q$3,Data[Index]&amp;Data[Valid Test, Can be used for conformity (Y/N)],Data[l/100km])-O$2)/O$5</f>
        <v>1.9957632661979092</v>
      </c>
      <c r="P86" s="138" t="str">
        <f>_xlfn.XLOOKUP($A86,Data[Index],Data[Comments])</f>
        <v>No N2O measurement</v>
      </c>
    </row>
    <row r="87" spans="1:16" x14ac:dyDescent="0.2">
      <c r="A87" s="129">
        <v>99.9</v>
      </c>
      <c r="B87" s="129"/>
      <c r="C87" s="129" t="str" cm="1">
        <f t="array" ref="C87">_xlfn.XLOOKUP($A87&amp;$Q$3&amp;$R$3,Data[Index]&amp;Data[Valid Test, Can be used for conformity (Y/N)]&amp;Data[Cycle],Data[Test Name])</f>
        <v>CORR BT70 BHV D005 16/09/2021 04:23:16</v>
      </c>
      <c r="D87" s="167" cm="1">
        <f t="array" ref="D87">_xlfn.XLOOKUP($A87&amp;$Q$3&amp;$R$3,Data[Index]&amp;Data[Valid Test, Can be used for conformity (Y/N)]&amp;Data[Cycle],Data[Mileage (Miles)])</f>
        <v>3777</v>
      </c>
      <c r="E87" s="130" cm="1">
        <f t="array" ref="E87">_xlfn.XLOOKUP($A87&amp;$Q$3&amp;$R$3,Data[Index]&amp;Data[Valid Test, Can be used for conformity (Y/N)]&amp;Data[Cycle],Data[Date])</f>
        <v>44455.183425925927</v>
      </c>
      <c r="F87" s="141" cm="1">
        <f t="array" ref="F87">(_xlfn.XLOOKUP($A87&amp;$Q$3&amp;$R$3,Data[Index]&amp;Data[Valid Test, Can be used for conformity (Y/N)]&amp;Data[Cycle],Data[CO/km (mg)])-F$2)/F$5</f>
        <v>1.2473876692562211</v>
      </c>
      <c r="G87" s="141" cm="1">
        <f t="array" ref="G87">(_xlfn.XLOOKUP($A87&amp;$Q$3,Data[Index]&amp;Data[Valid Test, Can be used for conformity (Y/N)],Data[CO2/km (g)])-G$2)/G$5</f>
        <v>2.0363851855279385</v>
      </c>
      <c r="H87" s="141" cm="1">
        <f t="array" ref="H87">(_xlfn.XLOOKUP($A87&amp;$Q$3,Data[Index]&amp;Data[Valid Test, Can be used for conformity (Y/N)],Data[THC/km (mg)])-H$2)/H$5</f>
        <v>-0.42712665389093851</v>
      </c>
      <c r="I87" s="141" cm="1">
        <f t="array" ref="I87">(_xlfn.XLOOKUP($A87&amp;$Q$3,Data[Index]&amp;Data[Valid Test, Can be used for conformity (Y/N)],Data[NOx/km (mg)])-I$2)/I$5</f>
        <v>-0.85846898325171983</v>
      </c>
      <c r="J87" s="141" cm="1">
        <f t="array" ref="J87">(_xlfn.XLOOKUP($A87&amp;$Q$3,Data[Index]&amp;Data[Valid Test, Can be used for conformity (Y/N)],Data[THC + NOx/km (mg)])-J$2)/J$5</f>
        <v>-0.96711797067817717</v>
      </c>
      <c r="K87" s="141" cm="1">
        <f t="array" ref="K87">(_xlfn.XLOOKUP($A87&amp;$Q$3,Data[Index]&amp;Data[Valid Test, Can be used for conformity (Y/N)],Data[PN/km ('#)])-K$2)/K$5</f>
        <v>1.2483359069015664E-2</v>
      </c>
      <c r="L87" s="141" cm="1">
        <f t="array" ref="L87">(_xlfn.XLOOKUP($A87&amp;$Q$3,Data[Index]&amp;Data[Valid Test, Can be used for conformity (Y/N)],Data[PM/km (mg)])-L$2)/L$5</f>
        <v>-0.47232249634245693</v>
      </c>
      <c r="M87" s="140" cm="1">
        <f t="array" ref="M87">(_xlfn.XLOOKUP($A87&amp;$Q$3,Data[Index]&amp;Data[Valid Test, Can be used for conformity (Y/N)],Data[CH4 (mg/km)])-M$2)/M$5</f>
        <v>-0.9933384191943585</v>
      </c>
      <c r="N87" s="140" cm="1">
        <f t="array" ref="N87">(_xlfn.XLOOKUP($A87&amp;$Q$3,Data[Index]&amp;Data[Valid Test, Can be used for conformity (Y/N)],Data[N20 (mg/km)])-N$2)/N$5</f>
        <v>-1.522543968621094</v>
      </c>
      <c r="O87" s="141" cm="1">
        <f t="array" ref="O87">(_xlfn.XLOOKUP($A87&amp;$Q$3,Data[Index]&amp;Data[Valid Test, Can be used for conformity (Y/N)],Data[l/100km])-O$2)/O$5</f>
        <v>1.8351039822210766</v>
      </c>
      <c r="P87" s="138" t="str">
        <f>_xlfn.XLOOKUP($A87,Data[Index],Data[Comments])</f>
        <v>No N2O measurement</v>
      </c>
    </row>
    <row r="88" spans="1:16" x14ac:dyDescent="0.2">
      <c r="A88" s="129">
        <v>101</v>
      </c>
      <c r="B88" s="129"/>
      <c r="C88" s="129" t="str" cm="1">
        <f t="array" ref="C88">_xlfn.XLOOKUP($A88&amp;$Q$3&amp;$R$3,Data[Index]&amp;Data[Valid Test, Can be used for conformity (Y/N)]&amp;Data[Cycle],Data[Test Name])</f>
        <v>CORR BT70 BHV  101  24/09/2021 10:04:24</v>
      </c>
      <c r="D88" s="167" t="str" cm="1">
        <f t="array" ref="D88">_xlfn.XLOOKUP($A88&amp;$Q$3&amp;$R$3,Data[Index]&amp;Data[Valid Test, Can be used for conformity (Y/N)]&amp;Data[Cycle],Data[Mileage (Miles)])</f>
        <v>-</v>
      </c>
      <c r="E88" s="130" cm="1">
        <f t="array" ref="E88">_xlfn.XLOOKUP($A88&amp;$Q$3&amp;$R$3,Data[Index]&amp;Data[Valid Test, Can be used for conformity (Y/N)]&amp;Data[Cycle],Data[Date])</f>
        <v>44463.420324074075</v>
      </c>
      <c r="F88" s="141" cm="1">
        <f t="array" ref="F88">(_xlfn.XLOOKUP($A88&amp;$Q$3&amp;$R$3,Data[Index]&amp;Data[Valid Test, Can be used for conformity (Y/N)]&amp;Data[Cycle],Data[CO/km (mg)])-F$2)/F$5</f>
        <v>1.6832938815357552</v>
      </c>
      <c r="G88" s="141" cm="1">
        <f t="array" ref="G88">(_xlfn.XLOOKUP($A88&amp;$Q$3,Data[Index]&amp;Data[Valid Test, Can be used for conformity (Y/N)],Data[CO2/km (g)])-G$2)/G$5</f>
        <v>-0.20787434250213835</v>
      </c>
      <c r="H88" s="141" cm="1">
        <f t="array" ref="H88">(_xlfn.XLOOKUP($A88&amp;$Q$3,Data[Index]&amp;Data[Valid Test, Can be used for conformity (Y/N)],Data[THC/km (mg)])-H$2)/H$5</f>
        <v>0.88151235339988643</v>
      </c>
      <c r="I88" s="141" cm="1">
        <f t="array" ref="I88">(_xlfn.XLOOKUP($A88&amp;$Q$3,Data[Index]&amp;Data[Valid Test, Can be used for conformity (Y/N)],Data[NOx/km (mg)])-I$2)/I$5</f>
        <v>-0.45199657179805564</v>
      </c>
      <c r="J88" s="141" cm="1">
        <f t="array" ref="J88">(_xlfn.XLOOKUP($A88&amp;$Q$3,Data[Index]&amp;Data[Valid Test, Can be used for conformity (Y/N)],Data[THC + NOx/km (mg)])-J$2)/J$5</f>
        <v>0.13177055738328675</v>
      </c>
      <c r="K88" s="141" cm="1">
        <f t="array" ref="K88">(_xlfn.XLOOKUP($A88&amp;$Q$3,Data[Index]&amp;Data[Valid Test, Can be used for conformity (Y/N)],Data[PN/km ('#)])-K$2)/K$5</f>
        <v>-0.83563979997440763</v>
      </c>
      <c r="L88" s="141" cm="1">
        <f t="array" ref="L88">(_xlfn.XLOOKUP($A88&amp;$Q$3,Data[Index]&amp;Data[Valid Test, Can be used for conformity (Y/N)],Data[PM/km (mg)])-L$2)/L$5</f>
        <v>-8.0907518062119474E-2</v>
      </c>
      <c r="M88" s="140" cm="1">
        <f t="array" ref="M88">(_xlfn.XLOOKUP($A88&amp;$Q$3,Data[Index]&amp;Data[Valid Test, Can be used for conformity (Y/N)],Data[CH4 (mg/km)])-M$2)/M$5</f>
        <v>0.60042313493248223</v>
      </c>
      <c r="N88" s="140" cm="1">
        <f t="array" ref="N88">(_xlfn.XLOOKUP($A88&amp;$Q$3,Data[Index]&amp;Data[Valid Test, Can be used for conformity (Y/N)],Data[N20 (mg/km)])-N$2)/N$5</f>
        <v>0.24130549827307354</v>
      </c>
      <c r="O88" s="141" cm="1">
        <f t="array" ref="O88">(_xlfn.XLOOKUP($A88&amp;$Q$3,Data[Index]&amp;Data[Valid Test, Can be used for conformity (Y/N)],Data[l/100km])-O$2)/O$5</f>
        <v>-0.35459176385996566</v>
      </c>
      <c r="P88" s="138" t="str">
        <f>_xlfn.XLOOKUP($A88,Data[Index],Data[Comments])</f>
        <v>Pre Service check tests</v>
      </c>
    </row>
    <row r="89" spans="1:16" x14ac:dyDescent="0.2">
      <c r="A89" s="129">
        <v>102</v>
      </c>
      <c r="B89" s="129"/>
      <c r="C89" s="129" t="e" cm="1">
        <f t="array" ref="C89">_xlfn.XLOOKUP($A89&amp;$Q$3&amp;$R$3,Data[Index]&amp;Data[Valid Test, Can be used for conformity (Y/N)]&amp;Data[Cycle],Data[Test Name])</f>
        <v>#N/A</v>
      </c>
      <c r="D89" s="167" t="e" cm="1">
        <f t="array" ref="D89">_xlfn.XLOOKUP($A89&amp;$Q$3&amp;$R$3,Data[Index]&amp;Data[Valid Test, Can be used for conformity (Y/N)]&amp;Data[Cycle],Data[Mileage (Miles)])</f>
        <v>#N/A</v>
      </c>
      <c r="E89" s="130" t="e" cm="1">
        <f t="array" ref="E89">_xlfn.XLOOKUP($A89&amp;$Q$3&amp;$R$3,Data[Index]&amp;Data[Valid Test, Can be used for conformity (Y/N)]&amp;Data[Cycle],Data[Date])</f>
        <v>#N/A</v>
      </c>
      <c r="F89" s="141" t="e" cm="1">
        <f t="array" ref="F89">(_xlfn.XLOOKUP($A89&amp;$Q$3&amp;$R$3,Data[Index]&amp;Data[Valid Test, Can be used for conformity (Y/N)]&amp;Data[Cycle],Data[CO/km (mg)])-F$2)/F$5</f>
        <v>#N/A</v>
      </c>
      <c r="G89" s="141" t="e" cm="1">
        <f t="array" ref="G89">(_xlfn.XLOOKUP($A89&amp;$Q$3,Data[Index]&amp;Data[Valid Test, Can be used for conformity (Y/N)],Data[CO2/km (g)])-G$2)/G$5</f>
        <v>#N/A</v>
      </c>
      <c r="H89" s="141" t="e" cm="1">
        <f t="array" ref="H89">(_xlfn.XLOOKUP($A89&amp;$Q$3,Data[Index]&amp;Data[Valid Test, Can be used for conformity (Y/N)],Data[THC/km (mg)])-H$2)/H$5</f>
        <v>#N/A</v>
      </c>
      <c r="I89" s="141" t="e" cm="1">
        <f t="array" ref="I89">(_xlfn.XLOOKUP($A89&amp;$Q$3,Data[Index]&amp;Data[Valid Test, Can be used for conformity (Y/N)],Data[NOx/km (mg)])-I$2)/I$5</f>
        <v>#N/A</v>
      </c>
      <c r="J89" s="141" t="e" cm="1">
        <f t="array" ref="J89">(_xlfn.XLOOKUP($A89&amp;$Q$3,Data[Index]&amp;Data[Valid Test, Can be used for conformity (Y/N)],Data[THC + NOx/km (mg)])-J$2)/J$5</f>
        <v>#N/A</v>
      </c>
      <c r="K89" s="141" t="e" cm="1">
        <f t="array" ref="K89">(_xlfn.XLOOKUP($A89&amp;$Q$3,Data[Index]&amp;Data[Valid Test, Can be used for conformity (Y/N)],Data[PN/km ('#)])-K$2)/K$5</f>
        <v>#N/A</v>
      </c>
      <c r="L89" s="141" t="e" cm="1">
        <f t="array" ref="L89">(_xlfn.XLOOKUP($A89&amp;$Q$3,Data[Index]&amp;Data[Valid Test, Can be used for conformity (Y/N)],Data[PM/km (mg)])-L$2)/L$5</f>
        <v>#N/A</v>
      </c>
      <c r="M89" s="140" t="e" cm="1">
        <f t="array" ref="M89">(_xlfn.XLOOKUP($A89&amp;$Q$3,Data[Index]&amp;Data[Valid Test, Can be used for conformity (Y/N)],Data[CH4 (mg/km)])-M$2)/M$5</f>
        <v>#N/A</v>
      </c>
      <c r="N89" s="140" t="e" cm="1">
        <f t="array" ref="N89">(_xlfn.XLOOKUP($A89&amp;$Q$3,Data[Index]&amp;Data[Valid Test, Can be used for conformity (Y/N)],Data[N20 (mg/km)])-N$2)/N$5</f>
        <v>#N/A</v>
      </c>
      <c r="O89" s="141" t="e" cm="1">
        <f t="array" ref="O89">(_xlfn.XLOOKUP($A89&amp;$Q$3,Data[Index]&amp;Data[Valid Test, Can be used for conformity (Y/N)],Data[l/100km])-O$2)/O$5</f>
        <v>#N/A</v>
      </c>
      <c r="P89" s="138" t="str">
        <f>_xlfn.XLOOKUP($A89,Data[Index],Data[Comments])</f>
        <v>Pre Service check tests</v>
      </c>
    </row>
    <row r="90" spans="1:16" ht="28.5" x14ac:dyDescent="0.2">
      <c r="A90" s="129">
        <v>103</v>
      </c>
      <c r="B90" s="129"/>
      <c r="C90" s="129" t="e" cm="1">
        <f t="array" ref="C90">_xlfn.XLOOKUP($A90&amp;$Q$3&amp;$R$3,Data[Index]&amp;Data[Valid Test, Can be used for conformity (Y/N)]&amp;Data[Cycle],Data[Test Name])</f>
        <v>#N/A</v>
      </c>
      <c r="D90" s="167" t="e" cm="1">
        <f t="array" ref="D90">_xlfn.XLOOKUP($A90&amp;$Q$3&amp;$R$3,Data[Index]&amp;Data[Valid Test, Can be used for conformity (Y/N)]&amp;Data[Cycle],Data[Mileage (Miles)])</f>
        <v>#N/A</v>
      </c>
      <c r="E90" s="130" t="e" cm="1">
        <f t="array" ref="E90">_xlfn.XLOOKUP($A90&amp;$Q$3&amp;$R$3,Data[Index]&amp;Data[Valid Test, Can be used for conformity (Y/N)]&amp;Data[Cycle],Data[Date])</f>
        <v>#N/A</v>
      </c>
      <c r="F90" s="141" t="e" cm="1">
        <f t="array" ref="F90">(_xlfn.XLOOKUP($A90&amp;$Q$3&amp;$R$3,Data[Index]&amp;Data[Valid Test, Can be used for conformity (Y/N)]&amp;Data[Cycle],Data[CO/km (mg)])-F$2)/F$5</f>
        <v>#N/A</v>
      </c>
      <c r="G90" s="141" t="e" cm="1">
        <f t="array" ref="G90">(_xlfn.XLOOKUP($A90&amp;$Q$3,Data[Index]&amp;Data[Valid Test, Can be used for conformity (Y/N)],Data[CO2/km (g)])-G$2)/G$5</f>
        <v>#N/A</v>
      </c>
      <c r="H90" s="141" t="e" cm="1">
        <f t="array" ref="H90">(_xlfn.XLOOKUP($A90&amp;$Q$3,Data[Index]&amp;Data[Valid Test, Can be used for conformity (Y/N)],Data[THC/km (mg)])-H$2)/H$5</f>
        <v>#N/A</v>
      </c>
      <c r="I90" s="141" t="e" cm="1">
        <f t="array" ref="I90">(_xlfn.XLOOKUP($A90&amp;$Q$3,Data[Index]&amp;Data[Valid Test, Can be used for conformity (Y/N)],Data[NOx/km (mg)])-I$2)/I$5</f>
        <v>#N/A</v>
      </c>
      <c r="J90" s="141" t="e" cm="1">
        <f t="array" ref="J90">(_xlfn.XLOOKUP($A90&amp;$Q$3,Data[Index]&amp;Data[Valid Test, Can be used for conformity (Y/N)],Data[THC + NOx/km (mg)])-J$2)/J$5</f>
        <v>#N/A</v>
      </c>
      <c r="K90" s="141" t="e" cm="1">
        <f t="array" ref="K90">(_xlfn.XLOOKUP($A90&amp;$Q$3,Data[Index]&amp;Data[Valid Test, Can be used for conformity (Y/N)],Data[PN/km ('#)])-K$2)/K$5</f>
        <v>#N/A</v>
      </c>
      <c r="L90" s="141" t="e" cm="1">
        <f t="array" ref="L90">(_xlfn.XLOOKUP($A90&amp;$Q$3,Data[Index]&amp;Data[Valid Test, Can be used for conformity (Y/N)],Data[PM/km (mg)])-L$2)/L$5</f>
        <v>#N/A</v>
      </c>
      <c r="M90" s="140" t="e" cm="1">
        <f t="array" ref="M90">(_xlfn.XLOOKUP($A90&amp;$Q$3,Data[Index]&amp;Data[Valid Test, Can be used for conformity (Y/N)],Data[CH4 (mg/km)])-M$2)/M$5</f>
        <v>#N/A</v>
      </c>
      <c r="N90" s="140" t="e" cm="1">
        <f t="array" ref="N90">(_xlfn.XLOOKUP($A90&amp;$Q$3,Data[Index]&amp;Data[Valid Test, Can be used for conformity (Y/N)],Data[N20 (mg/km)])-N$2)/N$5</f>
        <v>#N/A</v>
      </c>
      <c r="O90" s="141" t="e" cm="1">
        <f t="array" ref="O90">(_xlfn.XLOOKUP($A90&amp;$Q$3,Data[Index]&amp;Data[Valid Test, Can be used for conformity (Y/N)],Data[l/100km])-O$2)/O$5</f>
        <v>#N/A</v>
      </c>
      <c r="P90" s="138" t="str">
        <f>_xlfn.XLOOKUP($A90,Data[Index],Data[Comments])</f>
        <v>2400m altitude test, Pre Service check tests</v>
      </c>
    </row>
    <row r="91" spans="1:16" ht="42.75" x14ac:dyDescent="0.2">
      <c r="A91" s="129">
        <v>105</v>
      </c>
      <c r="B91" s="129"/>
      <c r="C91" s="129" t="e" cm="1">
        <f t="array" ref="C91">_xlfn.XLOOKUP($A91&amp;$Q$3&amp;$R$3,Data[Index]&amp;Data[Valid Test, Can be used for conformity (Y/N)]&amp;Data[Cycle],Data[Test Name])</f>
        <v>#N/A</v>
      </c>
      <c r="D91" s="167" t="e" cm="1">
        <f t="array" ref="D91">_xlfn.XLOOKUP($A91&amp;$Q$3&amp;$R$3,Data[Index]&amp;Data[Valid Test, Can be used for conformity (Y/N)]&amp;Data[Cycle],Data[Mileage (Miles)])</f>
        <v>#N/A</v>
      </c>
      <c r="E91" s="130" t="e" cm="1">
        <f t="array" ref="E91">_xlfn.XLOOKUP($A91&amp;$Q$3&amp;$R$3,Data[Index]&amp;Data[Valid Test, Can be used for conformity (Y/N)]&amp;Data[Cycle],Data[Date])</f>
        <v>#N/A</v>
      </c>
      <c r="F91" s="141" t="e" cm="1">
        <f t="array" ref="F91">(_xlfn.XLOOKUP($A91&amp;$Q$3&amp;$R$3,Data[Index]&amp;Data[Valid Test, Can be used for conformity (Y/N)]&amp;Data[Cycle],Data[CO/km (mg)])-F$2)/F$5</f>
        <v>#N/A</v>
      </c>
      <c r="G91" s="141" t="e" cm="1">
        <f t="array" ref="G91">(_xlfn.XLOOKUP($A91&amp;$Q$3,Data[Index]&amp;Data[Valid Test, Can be used for conformity (Y/N)],Data[CO2/km (g)])-G$2)/G$5</f>
        <v>#N/A</v>
      </c>
      <c r="H91" s="141" t="e" cm="1">
        <f t="array" ref="H91">(_xlfn.XLOOKUP($A91&amp;$Q$3,Data[Index]&amp;Data[Valid Test, Can be used for conformity (Y/N)],Data[THC/km (mg)])-H$2)/H$5</f>
        <v>#N/A</v>
      </c>
      <c r="I91" s="141" t="e" cm="1">
        <f t="array" ref="I91">(_xlfn.XLOOKUP($A91&amp;$Q$3,Data[Index]&amp;Data[Valid Test, Can be used for conformity (Y/N)],Data[NOx/km (mg)])-I$2)/I$5</f>
        <v>#N/A</v>
      </c>
      <c r="J91" s="141" t="e" cm="1">
        <f t="array" ref="J91">(_xlfn.XLOOKUP($A91&amp;$Q$3,Data[Index]&amp;Data[Valid Test, Can be used for conformity (Y/N)],Data[THC + NOx/km (mg)])-J$2)/J$5</f>
        <v>#N/A</v>
      </c>
      <c r="K91" s="141" t="e" cm="1">
        <f t="array" ref="K91">(_xlfn.XLOOKUP($A91&amp;$Q$3,Data[Index]&amp;Data[Valid Test, Can be used for conformity (Y/N)],Data[PN/km ('#)])-K$2)/K$5</f>
        <v>#N/A</v>
      </c>
      <c r="L91" s="141" t="e" cm="1">
        <f t="array" ref="L91">(_xlfn.XLOOKUP($A91&amp;$Q$3,Data[Index]&amp;Data[Valid Test, Can be used for conformity (Y/N)],Data[PM/km (mg)])-L$2)/L$5</f>
        <v>#N/A</v>
      </c>
      <c r="M91" s="140" t="e" cm="1">
        <f t="array" ref="M91">(_xlfn.XLOOKUP($A91&amp;$Q$3,Data[Index]&amp;Data[Valid Test, Can be used for conformity (Y/N)],Data[CH4 (mg/km)])-M$2)/M$5</f>
        <v>#N/A</v>
      </c>
      <c r="N91" s="140" t="e" cm="1">
        <f t="array" ref="N91">(_xlfn.XLOOKUP($A91&amp;$Q$3,Data[Index]&amp;Data[Valid Test, Can be used for conformity (Y/N)],Data[N20 (mg/km)])-N$2)/N$5</f>
        <v>#N/A</v>
      </c>
      <c r="O91" s="141" t="e" cm="1">
        <f t="array" ref="O91">(_xlfn.XLOOKUP($A91&amp;$Q$3,Data[Index]&amp;Data[Valid Test, Can be used for conformity (Y/N)],Data[l/100km])-O$2)/O$5</f>
        <v>#N/A</v>
      </c>
      <c r="P91" s="138" t="str">
        <f>_xlfn.XLOOKUP($A91,Data[Index],Data[Comments])</f>
        <v>CH4 Measurement problem, horiba aware no final spans and zeros, Post service comparison to test 101</v>
      </c>
    </row>
    <row r="92" spans="1:16" ht="28.5" x14ac:dyDescent="0.2">
      <c r="A92" s="129">
        <v>106</v>
      </c>
      <c r="B92" s="129"/>
      <c r="C92" s="129" t="e" cm="1">
        <f t="array" ref="C92">_xlfn.XLOOKUP($A92&amp;$Q$3&amp;$R$3,Data[Index]&amp;Data[Valid Test, Can be used for conformity (Y/N)]&amp;Data[Cycle],Data[Test Name])</f>
        <v>#N/A</v>
      </c>
      <c r="D92" s="167" t="e" cm="1">
        <f t="array" ref="D92">_xlfn.XLOOKUP($A92&amp;$Q$3&amp;$R$3,Data[Index]&amp;Data[Valid Test, Can be used for conformity (Y/N)]&amp;Data[Cycle],Data[Mileage (Miles)])</f>
        <v>#N/A</v>
      </c>
      <c r="E92" s="130" t="e" cm="1">
        <f t="array" ref="E92">_xlfn.XLOOKUP($A92&amp;$Q$3&amp;$R$3,Data[Index]&amp;Data[Valid Test, Can be used for conformity (Y/N)]&amp;Data[Cycle],Data[Date])</f>
        <v>#N/A</v>
      </c>
      <c r="F92" s="141" t="e" cm="1">
        <f t="array" ref="F92">(_xlfn.XLOOKUP($A92&amp;$Q$3&amp;$R$3,Data[Index]&amp;Data[Valid Test, Can be used for conformity (Y/N)]&amp;Data[Cycle],Data[CO/km (mg)])-F$2)/F$5</f>
        <v>#N/A</v>
      </c>
      <c r="G92" s="141" t="e" cm="1">
        <f t="array" ref="G92">(_xlfn.XLOOKUP($A92&amp;$Q$3,Data[Index]&amp;Data[Valid Test, Can be used for conformity (Y/N)],Data[CO2/km (g)])-G$2)/G$5</f>
        <v>#N/A</v>
      </c>
      <c r="H92" s="141" t="e" cm="1">
        <f t="array" ref="H92">(_xlfn.XLOOKUP($A92&amp;$Q$3,Data[Index]&amp;Data[Valid Test, Can be used for conformity (Y/N)],Data[THC/km (mg)])-H$2)/H$5</f>
        <v>#N/A</v>
      </c>
      <c r="I92" s="141" t="e" cm="1">
        <f t="array" ref="I92">(_xlfn.XLOOKUP($A92&amp;$Q$3,Data[Index]&amp;Data[Valid Test, Can be used for conformity (Y/N)],Data[NOx/km (mg)])-I$2)/I$5</f>
        <v>#N/A</v>
      </c>
      <c r="J92" s="141" t="e" cm="1">
        <f t="array" ref="J92">(_xlfn.XLOOKUP($A92&amp;$Q$3,Data[Index]&amp;Data[Valid Test, Can be used for conformity (Y/N)],Data[THC + NOx/km (mg)])-J$2)/J$5</f>
        <v>#N/A</v>
      </c>
      <c r="K92" s="141" t="e" cm="1">
        <f t="array" ref="K92">(_xlfn.XLOOKUP($A92&amp;$Q$3,Data[Index]&amp;Data[Valid Test, Can be used for conformity (Y/N)],Data[PN/km ('#)])-K$2)/K$5</f>
        <v>#N/A</v>
      </c>
      <c r="L92" s="141" t="e" cm="1">
        <f t="array" ref="L92">(_xlfn.XLOOKUP($A92&amp;$Q$3,Data[Index]&amp;Data[Valid Test, Can be used for conformity (Y/N)],Data[PM/km (mg)])-L$2)/L$5</f>
        <v>#N/A</v>
      </c>
      <c r="M92" s="140" t="e" cm="1">
        <f t="array" ref="M92">(_xlfn.XLOOKUP($A92&amp;$Q$3,Data[Index]&amp;Data[Valid Test, Can be used for conformity (Y/N)],Data[CH4 (mg/km)])-M$2)/M$5</f>
        <v>#N/A</v>
      </c>
      <c r="N92" s="140" t="e" cm="1">
        <f t="array" ref="N92">(_xlfn.XLOOKUP($A92&amp;$Q$3,Data[Index]&amp;Data[Valid Test, Can be used for conformity (Y/N)],Data[N20 (mg/km)])-N$2)/N$5</f>
        <v>#N/A</v>
      </c>
      <c r="O92" s="141" t="e" cm="1">
        <f t="array" ref="O92">(_xlfn.XLOOKUP($A92&amp;$Q$3,Data[Index]&amp;Data[Valid Test, Can be used for conformity (Y/N)],Data[l/100km])-O$2)/O$5</f>
        <v>#N/A</v>
      </c>
      <c r="P92" s="138" t="str">
        <f>_xlfn.XLOOKUP($A92,Data[Index],Data[Comments])</f>
        <v>Post Service FTP75 comparison to 102, PM data under investigation</v>
      </c>
    </row>
    <row r="93" spans="1:16" ht="42.75" x14ac:dyDescent="0.2">
      <c r="A93" s="129">
        <v>107</v>
      </c>
      <c r="B93" s="129"/>
      <c r="C93" s="129" t="e" cm="1">
        <f t="array" ref="C93">_xlfn.XLOOKUP($A93&amp;$Q$3&amp;$R$3,Data[Index]&amp;Data[Valid Test, Can be used for conformity (Y/N)]&amp;Data[Cycle],Data[Test Name])</f>
        <v>#N/A</v>
      </c>
      <c r="D93" s="167" t="e" cm="1">
        <f t="array" ref="D93">_xlfn.XLOOKUP($A93&amp;$Q$3&amp;$R$3,Data[Index]&amp;Data[Valid Test, Can be used for conformity (Y/N)]&amp;Data[Cycle],Data[Mileage (Miles)])</f>
        <v>#N/A</v>
      </c>
      <c r="E93" s="130" t="e" cm="1">
        <f t="array" ref="E93">_xlfn.XLOOKUP($A93&amp;$Q$3&amp;$R$3,Data[Index]&amp;Data[Valid Test, Can be used for conformity (Y/N)]&amp;Data[Cycle],Data[Date])</f>
        <v>#N/A</v>
      </c>
      <c r="F93" s="141" t="e" cm="1">
        <f t="array" ref="F93">(_xlfn.XLOOKUP($A93&amp;$Q$3&amp;$R$3,Data[Index]&amp;Data[Valid Test, Can be used for conformity (Y/N)]&amp;Data[Cycle],Data[CO/km (mg)])-F$2)/F$5</f>
        <v>#N/A</v>
      </c>
      <c r="G93" s="141" t="e" cm="1">
        <f t="array" ref="G93">(_xlfn.XLOOKUP($A93&amp;$Q$3,Data[Index]&amp;Data[Valid Test, Can be used for conformity (Y/N)],Data[CO2/km (g)])-G$2)/G$5</f>
        <v>#N/A</v>
      </c>
      <c r="H93" s="141" t="e" cm="1">
        <f t="array" ref="H93">(_xlfn.XLOOKUP($A93&amp;$Q$3,Data[Index]&amp;Data[Valid Test, Can be used for conformity (Y/N)],Data[THC/km (mg)])-H$2)/H$5</f>
        <v>#N/A</v>
      </c>
      <c r="I93" s="141" t="e" cm="1">
        <f t="array" ref="I93">(_xlfn.XLOOKUP($A93&amp;$Q$3,Data[Index]&amp;Data[Valid Test, Can be used for conformity (Y/N)],Data[NOx/km (mg)])-I$2)/I$5</f>
        <v>#N/A</v>
      </c>
      <c r="J93" s="141" t="e" cm="1">
        <f t="array" ref="J93">(_xlfn.XLOOKUP($A93&amp;$Q$3,Data[Index]&amp;Data[Valid Test, Can be used for conformity (Y/N)],Data[THC + NOx/km (mg)])-J$2)/J$5</f>
        <v>#N/A</v>
      </c>
      <c r="K93" s="141" t="e" cm="1">
        <f t="array" ref="K93">(_xlfn.XLOOKUP($A93&amp;$Q$3,Data[Index]&amp;Data[Valid Test, Can be used for conformity (Y/N)],Data[PN/km ('#)])-K$2)/K$5</f>
        <v>#N/A</v>
      </c>
      <c r="L93" s="141" t="e" cm="1">
        <f t="array" ref="L93">(_xlfn.XLOOKUP($A93&amp;$Q$3,Data[Index]&amp;Data[Valid Test, Can be used for conformity (Y/N)],Data[PM/km (mg)])-L$2)/L$5</f>
        <v>#N/A</v>
      </c>
      <c r="M93" s="140" t="e" cm="1">
        <f t="array" ref="M93">(_xlfn.XLOOKUP($A93&amp;$Q$3,Data[Index]&amp;Data[Valid Test, Can be used for conformity (Y/N)],Data[CH4 (mg/km)])-M$2)/M$5</f>
        <v>#N/A</v>
      </c>
      <c r="N93" s="140" t="e" cm="1">
        <f t="array" ref="N93">(_xlfn.XLOOKUP($A93&amp;$Q$3,Data[Index]&amp;Data[Valid Test, Can be used for conformity (Y/N)],Data[N20 (mg/km)])-N$2)/N$5</f>
        <v>#N/A</v>
      </c>
      <c r="O93" s="141" t="e" cm="1">
        <f t="array" ref="O93">(_xlfn.XLOOKUP($A93&amp;$Q$3,Data[Index]&amp;Data[Valid Test, Can be used for conformity (Y/N)],Data[l/100km])-O$2)/O$5</f>
        <v>#N/A</v>
      </c>
      <c r="P93" s="138" t="str">
        <f>_xlfn.XLOOKUP($A93,Data[Index],Data[Comments])</f>
        <v>Post Service FTP75 2400m comparison to 103, PM data under Investigation</v>
      </c>
    </row>
    <row r="94" spans="1:16" ht="28.5" x14ac:dyDescent="0.2">
      <c r="A94" s="129">
        <v>108</v>
      </c>
      <c r="B94" s="129"/>
      <c r="C94" s="129" t="e" cm="1">
        <f t="array" ref="C94">_xlfn.XLOOKUP($A94&amp;$Q$3&amp;$R$3,Data[Index]&amp;Data[Valid Test, Can be used for conformity (Y/N)]&amp;Data[Cycle],Data[Test Name])</f>
        <v>#N/A</v>
      </c>
      <c r="D94" s="167" t="e" cm="1">
        <f t="array" ref="D94">_xlfn.XLOOKUP($A94&amp;$Q$3&amp;$R$3,Data[Index]&amp;Data[Valid Test, Can be used for conformity (Y/N)]&amp;Data[Cycle],Data[Mileage (Miles)])</f>
        <v>#N/A</v>
      </c>
      <c r="E94" s="130" t="e" cm="1">
        <f t="array" ref="E94">_xlfn.XLOOKUP($A94&amp;$Q$3&amp;$R$3,Data[Index]&amp;Data[Valid Test, Can be used for conformity (Y/N)]&amp;Data[Cycle],Data[Date])</f>
        <v>#N/A</v>
      </c>
      <c r="F94" s="141" t="e" cm="1">
        <f t="array" ref="F94">(_xlfn.XLOOKUP($A94&amp;$Q$3&amp;$R$3,Data[Index]&amp;Data[Valid Test, Can be used for conformity (Y/N)]&amp;Data[Cycle],Data[CO/km (mg)])-F$2)/F$5</f>
        <v>#N/A</v>
      </c>
      <c r="G94" s="141" t="e" cm="1">
        <f t="array" ref="G94">(_xlfn.XLOOKUP($A94&amp;$Q$3,Data[Index]&amp;Data[Valid Test, Can be used for conformity (Y/N)],Data[CO2/km (g)])-G$2)/G$5</f>
        <v>#N/A</v>
      </c>
      <c r="H94" s="141" t="e" cm="1">
        <f t="array" ref="H94">(_xlfn.XLOOKUP($A94&amp;$Q$3,Data[Index]&amp;Data[Valid Test, Can be used for conformity (Y/N)],Data[THC/km (mg)])-H$2)/H$5</f>
        <v>#N/A</v>
      </c>
      <c r="I94" s="141" t="e" cm="1">
        <f t="array" ref="I94">(_xlfn.XLOOKUP($A94&amp;$Q$3,Data[Index]&amp;Data[Valid Test, Can be used for conformity (Y/N)],Data[NOx/km (mg)])-I$2)/I$5</f>
        <v>#N/A</v>
      </c>
      <c r="J94" s="141" t="e" cm="1">
        <f t="array" ref="J94">(_xlfn.XLOOKUP($A94&amp;$Q$3,Data[Index]&amp;Data[Valid Test, Can be used for conformity (Y/N)],Data[THC + NOx/km (mg)])-J$2)/J$5</f>
        <v>#N/A</v>
      </c>
      <c r="K94" s="141" t="e" cm="1">
        <f t="array" ref="K94">(_xlfn.XLOOKUP($A94&amp;$Q$3,Data[Index]&amp;Data[Valid Test, Can be used for conformity (Y/N)],Data[PN/km ('#)])-K$2)/K$5</f>
        <v>#N/A</v>
      </c>
      <c r="L94" s="141" t="e" cm="1">
        <f t="array" ref="L94">(_xlfn.XLOOKUP($A94&amp;$Q$3,Data[Index]&amp;Data[Valid Test, Can be used for conformity (Y/N)],Data[PM/km (mg)])-L$2)/L$5</f>
        <v>#N/A</v>
      </c>
      <c r="M94" s="140" t="e" cm="1">
        <f t="array" ref="M94">(_xlfn.XLOOKUP($A94&amp;$Q$3,Data[Index]&amp;Data[Valid Test, Can be used for conformity (Y/N)],Data[CH4 (mg/km)])-M$2)/M$5</f>
        <v>#N/A</v>
      </c>
      <c r="N94" s="140" t="e" cm="1">
        <f t="array" ref="N94">(_xlfn.XLOOKUP($A94&amp;$Q$3,Data[Index]&amp;Data[Valid Test, Can be used for conformity (Y/N)],Data[N20 (mg/km)])-N$2)/N$5</f>
        <v>#N/A</v>
      </c>
      <c r="O94" s="141" t="e" cm="1">
        <f t="array" ref="O94">(_xlfn.XLOOKUP($A94&amp;$Q$3,Data[Index]&amp;Data[Valid Test, Can be used for conformity (Y/N)],Data[l/100km])-O$2)/O$5</f>
        <v>#N/A</v>
      </c>
      <c r="P94" s="138" t="str">
        <f>_xlfn.XLOOKUP($A94,Data[Index],Data[Comments])</f>
        <v>Drivers first ever drive, Violation in phase 4</v>
      </c>
    </row>
    <row r="95" spans="1:16" x14ac:dyDescent="0.2">
      <c r="A95" s="129">
        <v>109</v>
      </c>
      <c r="B95" s="129"/>
      <c r="C95" s="129" t="e" cm="1">
        <f t="array" ref="C95">_xlfn.XLOOKUP($A95&amp;$Q$3&amp;$R$3,Data[Index]&amp;Data[Valid Test, Can be used for conformity (Y/N)]&amp;Data[Cycle],Data[Test Name])</f>
        <v>#N/A</v>
      </c>
      <c r="D95" s="167" t="e" cm="1">
        <f t="array" ref="D95">_xlfn.XLOOKUP($A95&amp;$Q$3&amp;$R$3,Data[Index]&amp;Data[Valid Test, Can be used for conformity (Y/N)]&amp;Data[Cycle],Data[Mileage (Miles)])</f>
        <v>#N/A</v>
      </c>
      <c r="E95" s="130" t="e" cm="1">
        <f t="array" ref="E95">_xlfn.XLOOKUP($A95&amp;$Q$3&amp;$R$3,Data[Index]&amp;Data[Valid Test, Can be used for conformity (Y/N)]&amp;Data[Cycle],Data[Date])</f>
        <v>#N/A</v>
      </c>
      <c r="F95" s="141" t="e" cm="1">
        <f t="array" ref="F95">(_xlfn.XLOOKUP($A95&amp;$Q$3&amp;$R$3,Data[Index]&amp;Data[Valid Test, Can be used for conformity (Y/N)]&amp;Data[Cycle],Data[CO/km (mg)])-F$2)/F$5</f>
        <v>#N/A</v>
      </c>
      <c r="G95" s="141" t="e" cm="1">
        <f t="array" ref="G95">(_xlfn.XLOOKUP($A95&amp;$Q$3,Data[Index]&amp;Data[Valid Test, Can be used for conformity (Y/N)],Data[CO2/km (g)])-G$2)/G$5</f>
        <v>#N/A</v>
      </c>
      <c r="H95" s="141" t="e" cm="1">
        <f t="array" ref="H95">(_xlfn.XLOOKUP($A95&amp;$Q$3,Data[Index]&amp;Data[Valid Test, Can be used for conformity (Y/N)],Data[THC/km (mg)])-H$2)/H$5</f>
        <v>#N/A</v>
      </c>
      <c r="I95" s="141" t="e" cm="1">
        <f t="array" ref="I95">(_xlfn.XLOOKUP($A95&amp;$Q$3,Data[Index]&amp;Data[Valid Test, Can be used for conformity (Y/N)],Data[NOx/km (mg)])-I$2)/I$5</f>
        <v>#N/A</v>
      </c>
      <c r="J95" s="141" t="e" cm="1">
        <f t="array" ref="J95">(_xlfn.XLOOKUP($A95&amp;$Q$3,Data[Index]&amp;Data[Valid Test, Can be used for conformity (Y/N)],Data[THC + NOx/km (mg)])-J$2)/J$5</f>
        <v>#N/A</v>
      </c>
      <c r="K95" s="141" t="e" cm="1">
        <f t="array" ref="K95">(_xlfn.XLOOKUP($A95&amp;$Q$3,Data[Index]&amp;Data[Valid Test, Can be used for conformity (Y/N)],Data[PN/km ('#)])-K$2)/K$5</f>
        <v>#N/A</v>
      </c>
      <c r="L95" s="141" t="e" cm="1">
        <f t="array" ref="L95">(_xlfn.XLOOKUP($A95&amp;$Q$3,Data[Index]&amp;Data[Valid Test, Can be used for conformity (Y/N)],Data[PM/km (mg)])-L$2)/L$5</f>
        <v>#N/A</v>
      </c>
      <c r="M95" s="140" t="e" cm="1">
        <f t="array" ref="M95">(_xlfn.XLOOKUP($A95&amp;$Q$3,Data[Index]&amp;Data[Valid Test, Can be used for conformity (Y/N)],Data[CH4 (mg/km)])-M$2)/M$5</f>
        <v>#N/A</v>
      </c>
      <c r="N95" s="140" t="e" cm="1">
        <f t="array" ref="N95">(_xlfn.XLOOKUP($A95&amp;$Q$3,Data[Index]&amp;Data[Valid Test, Can be used for conformity (Y/N)],Data[N20 (mg/km)])-N$2)/N$5</f>
        <v>#N/A</v>
      </c>
      <c r="O95" s="141" t="e" cm="1">
        <f t="array" ref="O95">(_xlfn.XLOOKUP($A95&amp;$Q$3,Data[Index]&amp;Data[Valid Test, Can be used for conformity (Y/N)],Data[l/100km])-O$2)/O$5</f>
        <v>#N/A</v>
      </c>
      <c r="P95" s="138" t="str">
        <f>_xlfn.XLOOKUP($A95,Data[Index],Data[Comments])</f>
        <v xml:space="preserve">Driver Training, Violation in Phase 3 </v>
      </c>
    </row>
    <row r="96" spans="1:16" x14ac:dyDescent="0.2">
      <c r="A96" s="129">
        <v>111</v>
      </c>
      <c r="B96" s="129"/>
      <c r="C96" s="129" t="e" cm="1">
        <f t="array" ref="C96">_xlfn.XLOOKUP($A96&amp;$Q$3&amp;$R$3,Data[Index]&amp;Data[Valid Test, Can be used for conformity (Y/N)]&amp;Data[Cycle],Data[Test Name])</f>
        <v>#N/A</v>
      </c>
      <c r="D96" s="167" t="e" cm="1">
        <f t="array" ref="D96">_xlfn.XLOOKUP($A96&amp;$Q$3&amp;$R$3,Data[Index]&amp;Data[Valid Test, Can be used for conformity (Y/N)]&amp;Data[Cycle],Data[Mileage (Miles)])</f>
        <v>#N/A</v>
      </c>
      <c r="E96" s="130" t="e" cm="1">
        <f t="array" ref="E96">_xlfn.XLOOKUP($A96&amp;$Q$3&amp;$R$3,Data[Index]&amp;Data[Valid Test, Can be used for conformity (Y/N)]&amp;Data[Cycle],Data[Date])</f>
        <v>#N/A</v>
      </c>
      <c r="F96" s="141" t="e" cm="1">
        <f t="array" ref="F96">(_xlfn.XLOOKUP($A96&amp;$Q$3&amp;$R$3,Data[Index]&amp;Data[Valid Test, Can be used for conformity (Y/N)]&amp;Data[Cycle],Data[CO/km (mg)])-F$2)/F$5</f>
        <v>#N/A</v>
      </c>
      <c r="G96" s="141" t="e" cm="1">
        <f t="array" ref="G96">(_xlfn.XLOOKUP($A96&amp;$Q$3,Data[Index]&amp;Data[Valid Test, Can be used for conformity (Y/N)],Data[CO2/km (g)])-G$2)/G$5</f>
        <v>#N/A</v>
      </c>
      <c r="H96" s="141" t="e" cm="1">
        <f t="array" ref="H96">(_xlfn.XLOOKUP($A96&amp;$Q$3,Data[Index]&amp;Data[Valid Test, Can be used for conformity (Y/N)],Data[THC/km (mg)])-H$2)/H$5</f>
        <v>#N/A</v>
      </c>
      <c r="I96" s="141" t="e" cm="1">
        <f t="array" ref="I96">(_xlfn.XLOOKUP($A96&amp;$Q$3,Data[Index]&amp;Data[Valid Test, Can be used for conformity (Y/N)],Data[NOx/km (mg)])-I$2)/I$5</f>
        <v>#N/A</v>
      </c>
      <c r="J96" s="141" t="e" cm="1">
        <f t="array" ref="J96">(_xlfn.XLOOKUP($A96&amp;$Q$3,Data[Index]&amp;Data[Valid Test, Can be used for conformity (Y/N)],Data[THC + NOx/km (mg)])-J$2)/J$5</f>
        <v>#N/A</v>
      </c>
      <c r="K96" s="141" t="e" cm="1">
        <f t="array" ref="K96">(_xlfn.XLOOKUP($A96&amp;$Q$3,Data[Index]&amp;Data[Valid Test, Can be used for conformity (Y/N)],Data[PN/km ('#)])-K$2)/K$5</f>
        <v>#N/A</v>
      </c>
      <c r="L96" s="141" t="e" cm="1">
        <f t="array" ref="L96">(_xlfn.XLOOKUP($A96&amp;$Q$3,Data[Index]&amp;Data[Valid Test, Can be used for conformity (Y/N)],Data[PM/km (mg)])-L$2)/L$5</f>
        <v>#N/A</v>
      </c>
      <c r="M96" s="140" t="e" cm="1">
        <f t="array" ref="M96">(_xlfn.XLOOKUP($A96&amp;$Q$3,Data[Index]&amp;Data[Valid Test, Can be used for conformity (Y/N)],Data[CH4 (mg/km)])-M$2)/M$5</f>
        <v>#N/A</v>
      </c>
      <c r="N96" s="140" t="e" cm="1">
        <f t="array" ref="N96">(_xlfn.XLOOKUP($A96&amp;$Q$3,Data[Index]&amp;Data[Valid Test, Can be used for conformity (Y/N)],Data[N20 (mg/km)])-N$2)/N$5</f>
        <v>#N/A</v>
      </c>
      <c r="O96" s="141" t="e" cm="1">
        <f t="array" ref="O96">(_xlfn.XLOOKUP($A96&amp;$Q$3,Data[Index]&amp;Data[Valid Test, Can be used for conformity (Y/N)],Data[l/100km])-O$2)/O$5</f>
        <v>#N/A</v>
      </c>
      <c r="P96" s="138" t="e">
        <f>_xlfn.XLOOKUP($A96,Data[Index],Data[Comments])</f>
        <v>#N/A</v>
      </c>
    </row>
    <row r="97" spans="1:16" ht="28.5" x14ac:dyDescent="0.2">
      <c r="A97" s="129">
        <v>112</v>
      </c>
      <c r="B97" s="129"/>
      <c r="C97" s="129" t="e" cm="1">
        <f t="array" ref="C97">_xlfn.XLOOKUP($A97&amp;$Q$3&amp;$R$3,Data[Index]&amp;Data[Valid Test, Can be used for conformity (Y/N)]&amp;Data[Cycle],Data[Test Name])</f>
        <v>#N/A</v>
      </c>
      <c r="D97" s="167" t="e" cm="1">
        <f t="array" ref="D97">_xlfn.XLOOKUP($A97&amp;$Q$3&amp;$R$3,Data[Index]&amp;Data[Valid Test, Can be used for conformity (Y/N)]&amp;Data[Cycle],Data[Mileage (Miles)])</f>
        <v>#N/A</v>
      </c>
      <c r="E97" s="130" t="e" cm="1">
        <f t="array" ref="E97">_xlfn.XLOOKUP($A97&amp;$Q$3&amp;$R$3,Data[Index]&amp;Data[Valid Test, Can be used for conformity (Y/N)]&amp;Data[Cycle],Data[Date])</f>
        <v>#N/A</v>
      </c>
      <c r="F97" s="141" t="e" cm="1">
        <f t="array" ref="F97">(_xlfn.XLOOKUP($A97&amp;$Q$3&amp;$R$3,Data[Index]&amp;Data[Valid Test, Can be used for conformity (Y/N)]&amp;Data[Cycle],Data[CO/km (mg)])-F$2)/F$5</f>
        <v>#N/A</v>
      </c>
      <c r="G97" s="141" t="e" cm="1">
        <f t="array" ref="G97">(_xlfn.XLOOKUP($A97&amp;$Q$3,Data[Index]&amp;Data[Valid Test, Can be used for conformity (Y/N)],Data[CO2/km (g)])-G$2)/G$5</f>
        <v>#N/A</v>
      </c>
      <c r="H97" s="141" t="e" cm="1">
        <f t="array" ref="H97">(_xlfn.XLOOKUP($A97&amp;$Q$3,Data[Index]&amp;Data[Valid Test, Can be used for conformity (Y/N)],Data[THC/km (mg)])-H$2)/H$5</f>
        <v>#N/A</v>
      </c>
      <c r="I97" s="141" t="e" cm="1">
        <f t="array" ref="I97">(_xlfn.XLOOKUP($A97&amp;$Q$3,Data[Index]&amp;Data[Valid Test, Can be used for conformity (Y/N)],Data[NOx/km (mg)])-I$2)/I$5</f>
        <v>#N/A</v>
      </c>
      <c r="J97" s="141" t="e" cm="1">
        <f t="array" ref="J97">(_xlfn.XLOOKUP($A97&amp;$Q$3,Data[Index]&amp;Data[Valid Test, Can be used for conformity (Y/N)],Data[THC + NOx/km (mg)])-J$2)/J$5</f>
        <v>#N/A</v>
      </c>
      <c r="K97" s="141" t="e" cm="1">
        <f t="array" ref="K97">(_xlfn.XLOOKUP($A97&amp;$Q$3,Data[Index]&amp;Data[Valid Test, Can be used for conformity (Y/N)],Data[PN/km ('#)])-K$2)/K$5</f>
        <v>#N/A</v>
      </c>
      <c r="L97" s="141" t="e" cm="1">
        <f t="array" ref="L97">(_xlfn.XLOOKUP($A97&amp;$Q$3,Data[Index]&amp;Data[Valid Test, Can be used for conformity (Y/N)],Data[PM/km (mg)])-L$2)/L$5</f>
        <v>#N/A</v>
      </c>
      <c r="M97" s="140" t="e" cm="1">
        <f t="array" ref="M97">(_xlfn.XLOOKUP($A97&amp;$Q$3,Data[Index]&amp;Data[Valid Test, Can be used for conformity (Y/N)],Data[CH4 (mg/km)])-M$2)/M$5</f>
        <v>#N/A</v>
      </c>
      <c r="N97" s="140" t="e" cm="1">
        <f t="array" ref="N97">(_xlfn.XLOOKUP($A97&amp;$Q$3,Data[Index]&amp;Data[Valid Test, Can be used for conformity (Y/N)],Data[N20 (mg/km)])-N$2)/N$5</f>
        <v>#N/A</v>
      </c>
      <c r="O97" s="141" t="e" cm="1">
        <f t="array" ref="O97">(_xlfn.XLOOKUP($A97&amp;$Q$3,Data[Index]&amp;Data[Valid Test, Can be used for conformity (Y/N)],Data[l/100km])-O$2)/O$5</f>
        <v>#N/A</v>
      </c>
      <c r="P97" s="138" t="str">
        <f>_xlfn.XLOOKUP($A97,Data[Index],Data[Comments])</f>
        <v>Driver Training, Violation in Phase 1, Humidity not correct</v>
      </c>
    </row>
    <row r="98" spans="1:16" x14ac:dyDescent="0.2">
      <c r="A98" s="129">
        <v>114</v>
      </c>
      <c r="B98" s="129"/>
      <c r="C98" s="129" t="str" cm="1">
        <f t="array" ref="C98">_xlfn.XLOOKUP($A98&amp;$Q$3&amp;$R$3,Data[Index]&amp;Data[Valid Test, Can be used for conformity (Y/N)]&amp;Data[Cycle],Data[Test Name])</f>
        <v>CORR BT70 BHV  114  22/10/2021 05:57:08</v>
      </c>
      <c r="D98" s="167" cm="1">
        <f t="array" ref="D98">_xlfn.XLOOKUP($A98&amp;$Q$3&amp;$R$3,Data[Index]&amp;Data[Valid Test, Can be used for conformity (Y/N)]&amp;Data[Cycle],Data[Mileage (Miles)])</f>
        <v>4024</v>
      </c>
      <c r="E98" s="130" cm="1">
        <f t="array" ref="E98">_xlfn.XLOOKUP($A98&amp;$Q$3&amp;$R$3,Data[Index]&amp;Data[Valid Test, Can be used for conformity (Y/N)]&amp;Data[Cycle],Data[Date])</f>
        <v>44491.249456018515</v>
      </c>
      <c r="F98" s="141" cm="1">
        <f t="array" ref="F98">(_xlfn.XLOOKUP($A98&amp;$Q$3&amp;$R$3,Data[Index]&amp;Data[Valid Test, Can be used for conformity (Y/N)]&amp;Data[Cycle],Data[CO/km (mg)])-F$2)/F$5</f>
        <v>1.7061897469029478E-2</v>
      </c>
      <c r="G98" s="141" cm="1">
        <f t="array" ref="G98">(_xlfn.XLOOKUP($A98&amp;$Q$3,Data[Index]&amp;Data[Valid Test, Can be used for conformity (Y/N)],Data[CO2/km (g)])-G$2)/G$5</f>
        <v>-0.23485269757785715</v>
      </c>
      <c r="H98" s="141" cm="1">
        <f t="array" ref="H98">(_xlfn.XLOOKUP($A98&amp;$Q$3,Data[Index]&amp;Data[Valid Test, Can be used for conformity (Y/N)],Data[THC/km (mg)])-H$2)/H$5</f>
        <v>-1.0412048215890302</v>
      </c>
      <c r="I98" s="141" cm="1">
        <f t="array" ref="I98">(_xlfn.XLOOKUP($A98&amp;$Q$3,Data[Index]&amp;Data[Valid Test, Can be used for conformity (Y/N)],Data[NOx/km (mg)])-I$2)/I$5</f>
        <v>0.80322556074260054</v>
      </c>
      <c r="J98" s="141" cm="1">
        <f t="array" ref="J98">(_xlfn.XLOOKUP($A98&amp;$Q$3,Data[Index]&amp;Data[Valid Test, Can be used for conformity (Y/N)],Data[THC + NOx/km (mg)])-J$2)/J$5</f>
        <v>7.0156297545149932E-2</v>
      </c>
      <c r="K98" s="141" cm="1">
        <f t="array" ref="K98">(_xlfn.XLOOKUP($A98&amp;$Q$3,Data[Index]&amp;Data[Valid Test, Can be used for conformity (Y/N)],Data[PN/km ('#)])-K$2)/K$5</f>
        <v>0.49703926476519028</v>
      </c>
      <c r="L98" s="141" cm="1">
        <f t="array" ref="L98">(_xlfn.XLOOKUP($A98&amp;$Q$3,Data[Index]&amp;Data[Valid Test, Can be used for conformity (Y/N)],Data[PM/km (mg)])-L$2)/L$5</f>
        <v>0.37180076093219022</v>
      </c>
      <c r="M98" s="140" cm="1">
        <f t="array" ref="M98">(_xlfn.XLOOKUP($A98&amp;$Q$3,Data[Index]&amp;Data[Valid Test, Can be used for conformity (Y/N)],Data[CH4 (mg/km)])-M$2)/M$5</f>
        <v>-0.48579784779082219</v>
      </c>
      <c r="N98" s="140" cm="1">
        <f t="array" ref="N98">(_xlfn.XLOOKUP($A98&amp;$Q$3,Data[Index]&amp;Data[Valid Test, Can be used for conformity (Y/N)],Data[N20 (mg/km)])-N$2)/N$5</f>
        <v>6.2164751714003874E-2</v>
      </c>
      <c r="O98" s="141" cm="1">
        <f t="array" ref="O98">(_xlfn.XLOOKUP($A98&amp;$Q$3,Data[Index]&amp;Data[Valid Test, Can be used for conformity (Y/N)],Data[l/100km])-O$2)/O$5</f>
        <v>-0.40103972737486165</v>
      </c>
      <c r="P98" s="138" t="str">
        <f>_xlfn.XLOOKUP($A98,Data[Index],Data[Comments])</f>
        <v>Driver Training</v>
      </c>
    </row>
    <row r="99" spans="1:16" ht="28.5" x14ac:dyDescent="0.2">
      <c r="A99" s="129">
        <v>120</v>
      </c>
      <c r="B99" s="129"/>
      <c r="C99" s="129" t="e" cm="1">
        <f t="array" ref="C99">_xlfn.XLOOKUP($A99&amp;$Q$3&amp;$R$3,Data[Index]&amp;Data[Valid Test, Can be used for conformity (Y/N)]&amp;Data[Cycle],Data[Test Name])</f>
        <v>#N/A</v>
      </c>
      <c r="D99" s="167" t="e" cm="1">
        <f t="array" ref="D99">_xlfn.XLOOKUP($A99&amp;$Q$3&amp;$R$3,Data[Index]&amp;Data[Valid Test, Can be used for conformity (Y/N)]&amp;Data[Cycle],Data[Mileage (Miles)])</f>
        <v>#N/A</v>
      </c>
      <c r="E99" s="130" t="e" cm="1">
        <f t="array" ref="E99">_xlfn.XLOOKUP($A99&amp;$Q$3&amp;$R$3,Data[Index]&amp;Data[Valid Test, Can be used for conformity (Y/N)]&amp;Data[Cycle],Data[Date])</f>
        <v>#N/A</v>
      </c>
      <c r="F99" s="141" t="e" cm="1">
        <f t="array" ref="F99">(_xlfn.XLOOKUP($A99&amp;$Q$3&amp;$R$3,Data[Index]&amp;Data[Valid Test, Can be used for conformity (Y/N)]&amp;Data[Cycle],Data[CO/km (mg)])-F$2)/F$5</f>
        <v>#N/A</v>
      </c>
      <c r="G99" s="141" t="e" cm="1">
        <f t="array" ref="G99">(_xlfn.XLOOKUP($A99&amp;$Q$3,Data[Index]&amp;Data[Valid Test, Can be used for conformity (Y/N)],Data[CO2/km (g)])-G$2)/G$5</f>
        <v>#N/A</v>
      </c>
      <c r="H99" s="141" t="e" cm="1">
        <f t="array" ref="H99">(_xlfn.XLOOKUP($A99&amp;$Q$3,Data[Index]&amp;Data[Valid Test, Can be used for conformity (Y/N)],Data[THC/km (mg)])-H$2)/H$5</f>
        <v>#N/A</v>
      </c>
      <c r="I99" s="141" t="e" cm="1">
        <f t="array" ref="I99">(_xlfn.XLOOKUP($A99&amp;$Q$3,Data[Index]&amp;Data[Valid Test, Can be used for conformity (Y/N)],Data[NOx/km (mg)])-I$2)/I$5</f>
        <v>#N/A</v>
      </c>
      <c r="J99" s="141" t="e" cm="1">
        <f t="array" ref="J99">(_xlfn.XLOOKUP($A99&amp;$Q$3,Data[Index]&amp;Data[Valid Test, Can be used for conformity (Y/N)],Data[THC + NOx/km (mg)])-J$2)/J$5</f>
        <v>#N/A</v>
      </c>
      <c r="K99" s="141" t="e" cm="1">
        <f t="array" ref="K99">(_xlfn.XLOOKUP($A99&amp;$Q$3,Data[Index]&amp;Data[Valid Test, Can be used for conformity (Y/N)],Data[PN/km ('#)])-K$2)/K$5</f>
        <v>#N/A</v>
      </c>
      <c r="L99" s="141" t="e" cm="1">
        <f t="array" ref="L99">(_xlfn.XLOOKUP($A99&amp;$Q$3,Data[Index]&amp;Data[Valid Test, Can be used for conformity (Y/N)],Data[PM/km (mg)])-L$2)/L$5</f>
        <v>#N/A</v>
      </c>
      <c r="M99" s="140" t="e" cm="1">
        <f t="array" ref="M99">(_xlfn.XLOOKUP($A99&amp;$Q$3,Data[Index]&amp;Data[Valid Test, Can be used for conformity (Y/N)],Data[CH4 (mg/km)])-M$2)/M$5</f>
        <v>#N/A</v>
      </c>
      <c r="N99" s="140" t="e" cm="1">
        <f t="array" ref="N99">(_xlfn.XLOOKUP($A99&amp;$Q$3,Data[Index]&amp;Data[Valid Test, Can be used for conformity (Y/N)],Data[N20 (mg/km)])-N$2)/N$5</f>
        <v>#N/A</v>
      </c>
      <c r="O99" s="141" t="e" cm="1">
        <f t="array" ref="O99">(_xlfn.XLOOKUP($A99&amp;$Q$3,Data[Index]&amp;Data[Valid Test, Can be used for conformity (Y/N)],Data[l/100km])-O$2)/O$5</f>
        <v>#N/A</v>
      </c>
      <c r="P99" s="138" t="str">
        <f>_xlfn.XLOOKUP($A99,Data[Index],Data[Comments])</f>
        <v>Driver Training, 2 Violations in phase 1</v>
      </c>
    </row>
    <row r="100" spans="1:16" x14ac:dyDescent="0.2">
      <c r="A100" s="129">
        <v>121</v>
      </c>
      <c r="B100" s="129"/>
      <c r="C100" s="129" t="str" cm="1">
        <f t="array" ref="C100">_xlfn.XLOOKUP($A100&amp;$Q$3&amp;$R$3,Data[Index]&amp;Data[Valid Test, Can be used for conformity (Y/N)]&amp;Data[Cycle],Data[Test Name])</f>
        <v>CORR BT70 BHV  121  27/10/2021 06:06:49</v>
      </c>
      <c r="D100" s="167" cm="1">
        <f t="array" ref="D100">_xlfn.XLOOKUP($A100&amp;$Q$3&amp;$R$3,Data[Index]&amp;Data[Valid Test, Can be used for conformity (Y/N)]&amp;Data[Cycle],Data[Mileage (Miles)])</f>
        <v>4142</v>
      </c>
      <c r="E100" s="130" cm="1">
        <f t="array" ref="E100">_xlfn.XLOOKUP($A100&amp;$Q$3&amp;$R$3,Data[Index]&amp;Data[Valid Test, Can be used for conformity (Y/N)]&amp;Data[Cycle],Data[Date])</f>
        <v>44496.255370370367</v>
      </c>
      <c r="F100" s="141" cm="1">
        <f t="array" ref="F100">(_xlfn.XLOOKUP($A100&amp;$Q$3&amp;$R$3,Data[Index]&amp;Data[Valid Test, Can be used for conformity (Y/N)]&amp;Data[Cycle],Data[CO/km (mg)])-F$2)/F$5</f>
        <v>1.4746521738377181</v>
      </c>
      <c r="G100" s="141" cm="1">
        <f t="array" ref="G100">(_xlfn.XLOOKUP($A100&amp;$Q$3,Data[Index]&amp;Data[Valid Test, Can be used for conformity (Y/N)],Data[CO2/km (g)])-G$2)/G$5</f>
        <v>1.8583654330152906</v>
      </c>
      <c r="H100" s="141" cm="1">
        <f t="array" ref="H100">(_xlfn.XLOOKUP($A100&amp;$Q$3,Data[Index]&amp;Data[Valid Test, Can be used for conformity (Y/N)],Data[THC/km (mg)])-H$2)/H$5</f>
        <v>-0.10542676905268142</v>
      </c>
      <c r="I100" s="141" cm="1">
        <f t="array" ref="I100">(_xlfn.XLOOKUP($A100&amp;$Q$3,Data[Index]&amp;Data[Valid Test, Can be used for conformity (Y/N)],Data[NOx/km (mg)])-I$2)/I$5</f>
        <v>-1.4740308633594053</v>
      </c>
      <c r="J100" s="141" cm="1">
        <f t="array" ref="J100">(_xlfn.XLOOKUP($A100&amp;$Q$3,Data[Index]&amp;Data[Valid Test, Can be used for conformity (Y/N)],Data[THC + NOx/km (mg)])-J$2)/J$5</f>
        <v>-1.2967839746249301</v>
      </c>
      <c r="K100" s="141" cm="1">
        <f t="array" ref="K100">(_xlfn.XLOOKUP($A100&amp;$Q$3,Data[Index]&amp;Data[Valid Test, Can be used for conformity (Y/N)],Data[PN/km ('#)])-K$2)/K$5</f>
        <v>-0.52077137631769055</v>
      </c>
      <c r="L100" s="141" cm="1">
        <f t="array" ref="L100">(_xlfn.XLOOKUP($A100&amp;$Q$3,Data[Index]&amp;Data[Valid Test, Can be used for conformity (Y/N)],Data[PM/km (mg)])-L$2)/L$5</f>
        <v>-0.57916993983079079</v>
      </c>
      <c r="M100" s="140" cm="1">
        <f t="array" ref="M100">(_xlfn.XLOOKUP($A100&amp;$Q$3,Data[Index]&amp;Data[Valid Test, Can be used for conformity (Y/N)],Data[CH4 (mg/km)])-M$2)/M$5</f>
        <v>0.44969664451449237</v>
      </c>
      <c r="N100" s="140" cm="1">
        <f t="array" ref="N100">(_xlfn.XLOOKUP($A100&amp;$Q$3,Data[Index]&amp;Data[Valid Test, Can be used for conformity (Y/N)],Data[N20 (mg/km)])-N$2)/N$5</f>
        <v>0.72452840457348011</v>
      </c>
      <c r="O100" s="141" cm="1">
        <f t="array" ref="O100">(_xlfn.XLOOKUP($A100&amp;$Q$3,Data[Index]&amp;Data[Valid Test, Can be used for conformity (Y/N)],Data[l/100km])-O$2)/O$5</f>
        <v>1.6637261026786376</v>
      </c>
      <c r="P100" s="138" t="str">
        <f>_xlfn.XLOOKUP($A100,Data[Index],Data[Comments])</f>
        <v>Driver Training</v>
      </c>
    </row>
    <row r="101" spans="1:16" x14ac:dyDescent="0.2">
      <c r="A101" s="129">
        <v>124</v>
      </c>
      <c r="B101" s="129"/>
      <c r="C101" s="129" t="str" cm="1">
        <f t="array" ref="C101">_xlfn.XLOOKUP($A101&amp;$Q$3&amp;$R$3,Data[Index]&amp;Data[Valid Test, Can be used for conformity (Y/N)]&amp;Data[Cycle],Data[Test Name])</f>
        <v>CORR BT70 BHV  124  02/11/2021 16:23:54</v>
      </c>
      <c r="D101" s="167" t="str" cm="1">
        <f t="array" ref="D101">_xlfn.XLOOKUP($A101&amp;$Q$3&amp;$R$3,Data[Index]&amp;Data[Valid Test, Can be used for conformity (Y/N)]&amp;Data[Cycle],Data[Mileage (Miles)])</f>
        <v>-</v>
      </c>
      <c r="E101" s="130" cm="1">
        <f t="array" ref="E101">_xlfn.XLOOKUP($A101&amp;$Q$3&amp;$R$3,Data[Index]&amp;Data[Valid Test, Can be used for conformity (Y/N)]&amp;Data[Cycle],Data[Date])</f>
        <v>44502.683865740742</v>
      </c>
      <c r="F101" s="141" cm="1">
        <f t="array" ref="F101">(_xlfn.XLOOKUP($A101&amp;$Q$3&amp;$R$3,Data[Index]&amp;Data[Valid Test, Can be used for conformity (Y/N)]&amp;Data[Cycle],Data[CO/km (mg)])-F$2)/F$5</f>
        <v>0.45063801450440488</v>
      </c>
      <c r="G101" s="141" cm="1">
        <f t="array" ref="G101">(_xlfn.XLOOKUP($A101&amp;$Q$3,Data[Index]&amp;Data[Valid Test, Can be used for conformity (Y/N)],Data[CO2/km (g)])-G$2)/G$5</f>
        <v>0.87234627533756914</v>
      </c>
      <c r="H101" s="141" cm="1">
        <f t="array" ref="H101">(_xlfn.XLOOKUP($A101&amp;$Q$3,Data[Index]&amp;Data[Valid Test, Can be used for conformity (Y/N)],Data[THC/km (mg)])-H$2)/H$5</f>
        <v>-0.14022950578280449</v>
      </c>
      <c r="I101" s="141" cm="1">
        <f t="array" ref="I101">(_xlfn.XLOOKUP($A101&amp;$Q$3,Data[Index]&amp;Data[Valid Test, Can be used for conformity (Y/N)],Data[NOx/km (mg)])-I$2)/I$5</f>
        <v>-1.5341913196104446</v>
      </c>
      <c r="J101" s="141" cm="1">
        <f t="array" ref="J101">(_xlfn.XLOOKUP($A101&amp;$Q$3,Data[Index]&amp;Data[Valid Test, Can be used for conformity (Y/N)],Data[THC + NOx/km (mg)])-J$2)/J$5</f>
        <v>-1.367379890882461</v>
      </c>
      <c r="K101" s="141" cm="1">
        <f t="array" ref="K101">(_xlfn.XLOOKUP($A101&amp;$Q$3,Data[Index]&amp;Data[Valid Test, Can be used for conformity (Y/N)],Data[PN/km ('#)])-K$2)/K$5</f>
        <v>1.7613217762285722</v>
      </c>
      <c r="L101" s="141" cm="1">
        <f t="array" ref="L101">(_xlfn.XLOOKUP($A101&amp;$Q$3,Data[Index]&amp;Data[Valid Test, Can be used for conformity (Y/N)],Data[PM/km (mg)])-L$2)/L$5</f>
        <v>0.96204385329931574</v>
      </c>
      <c r="M101" s="140" cm="1">
        <f t="array" ref="M101">(_xlfn.XLOOKUP($A101&amp;$Q$3,Data[Index]&amp;Data[Valid Test, Can be used for conformity (Y/N)],Data[CH4 (mg/km)])-M$2)/M$5</f>
        <v>-0.81871153428315235</v>
      </c>
      <c r="N101" s="140" cm="1">
        <f t="array" ref="N101">(_xlfn.XLOOKUP($A101&amp;$Q$3,Data[Index]&amp;Data[Valid Test, Can be used for conformity (Y/N)],Data[N20 (mg/km)])-N$2)/N$5</f>
        <v>3.2288846517396226</v>
      </c>
      <c r="O101" s="141" cm="1">
        <f t="array" ref="O101">(_xlfn.XLOOKUP($A101&amp;$Q$3,Data[Index]&amp;Data[Valid Test, Can be used for conformity (Y/N)],Data[l/100km])-O$2)/O$5</f>
        <v>0.68795200698450409</v>
      </c>
      <c r="P101" s="138" t="str">
        <f>_xlfn.XLOOKUP($A101,Data[Index],Data[Comments])</f>
        <v>Driver Training, High PN, High N20</v>
      </c>
    </row>
    <row r="102" spans="1:16" x14ac:dyDescent="0.2">
      <c r="A102" s="129">
        <v>125</v>
      </c>
      <c r="B102" s="129"/>
      <c r="C102" s="129" t="str" cm="1">
        <f t="array" ref="C102">_xlfn.XLOOKUP($A102&amp;$Q$3&amp;$R$3,Data[Index]&amp;Data[Valid Test, Can be used for conformity (Y/N)]&amp;Data[Cycle],Data[Test Name])</f>
        <v>CORR BT70 BHV  125  03/11/2021 11:56:31</v>
      </c>
      <c r="D102" s="167" t="str" cm="1">
        <f t="array" ref="D102">_xlfn.XLOOKUP($A102&amp;$Q$3&amp;$R$3,Data[Index]&amp;Data[Valid Test, Can be used for conformity (Y/N)]&amp;Data[Cycle],Data[Mileage (Miles)])</f>
        <v>-</v>
      </c>
      <c r="E102" s="130" cm="1">
        <f t="array" ref="E102">_xlfn.XLOOKUP($A102&amp;$Q$3&amp;$R$3,Data[Index]&amp;Data[Valid Test, Can be used for conformity (Y/N)]&amp;Data[Cycle],Data[Date])</f>
        <v>44503.498194444444</v>
      </c>
      <c r="F102" s="141" cm="1">
        <f t="array" ref="F102">(_xlfn.XLOOKUP($A102&amp;$Q$3&amp;$R$3,Data[Index]&amp;Data[Valid Test, Can be used for conformity (Y/N)]&amp;Data[Cycle],Data[CO/km (mg)])-F$2)/F$5</f>
        <v>0.9159754704738845</v>
      </c>
      <c r="G102" s="141" cm="1">
        <f t="array" ref="G102">(_xlfn.XLOOKUP($A102&amp;$Q$3,Data[Index]&amp;Data[Valid Test, Can be used for conformity (Y/N)],Data[CO2/km (g)])-G$2)/G$5</f>
        <v>0.18518181949133597</v>
      </c>
      <c r="H102" s="141" cm="1">
        <f t="array" ref="H102">(_xlfn.XLOOKUP($A102&amp;$Q$3,Data[Index]&amp;Data[Valid Test, Can be used for conformity (Y/N)],Data[THC/km (mg)])-H$2)/H$5</f>
        <v>0.69441961362321991</v>
      </c>
      <c r="I102" s="141" cm="1">
        <f t="array" ref="I102">(_xlfn.XLOOKUP($A102&amp;$Q$3,Data[Index]&amp;Data[Valid Test, Can be used for conformity (Y/N)],Data[NOx/km (mg)])-I$2)/I$5</f>
        <v>-0.49209663729835201</v>
      </c>
      <c r="J102" s="141" cm="1">
        <f t="array" ref="J102">(_xlfn.XLOOKUP($A102&amp;$Q$3,Data[Index]&amp;Data[Valid Test, Can be used for conformity (Y/N)],Data[THC + NOx/km (mg)])-J$2)/J$5</f>
        <v>-1.0234703856601222E-2</v>
      </c>
      <c r="K102" s="141" cm="1">
        <f t="array" ref="K102">(_xlfn.XLOOKUP($A102&amp;$Q$3,Data[Index]&amp;Data[Valid Test, Can be used for conformity (Y/N)],Data[PN/km ('#)])-K$2)/K$5</f>
        <v>2.3070557937062444</v>
      </c>
      <c r="L102" s="141" cm="1">
        <f t="array" ref="L102">(_xlfn.XLOOKUP($A102&amp;$Q$3,Data[Index]&amp;Data[Valid Test, Can be used for conformity (Y/N)],Data[PM/km (mg)])-L$2)/L$5</f>
        <v>-3.577376377836132E-2</v>
      </c>
      <c r="M102" s="140" cm="1">
        <f t="array" ref="M102">(_xlfn.XLOOKUP($A102&amp;$Q$3,Data[Index]&amp;Data[Valid Test, Can be used for conformity (Y/N)],Data[CH4 (mg/km)])-M$2)/M$5</f>
        <v>0.33416874704447985</v>
      </c>
      <c r="N102" s="140" cm="1">
        <f t="array" ref="N102">(_xlfn.XLOOKUP($A102&amp;$Q$3,Data[Index]&amp;Data[Valid Test, Can be used for conformity (Y/N)],Data[N20 (mg/km)])-N$2)/N$5</f>
        <v>3.1165984305629792</v>
      </c>
      <c r="O102" s="141" cm="1">
        <f t="array" ref="O102">(_xlfn.XLOOKUP($A102&amp;$Q$3,Data[Index]&amp;Data[Valid Test, Can be used for conformity (Y/N)],Data[l/100km])-O$2)/O$5</f>
        <v>2.1545919229306217E-2</v>
      </c>
      <c r="P102" s="138" t="str">
        <f>_xlfn.XLOOKUP($A102,Data[Index],Data[Comments])</f>
        <v>Driver Training, High PN, High N20</v>
      </c>
    </row>
    <row r="103" spans="1:16" x14ac:dyDescent="0.2">
      <c r="A103" s="129">
        <v>127</v>
      </c>
      <c r="B103" s="129"/>
      <c r="C103" s="129" t="str" cm="1">
        <f t="array" ref="C103">_xlfn.XLOOKUP($A103&amp;$Q$3&amp;$R$3,Data[Index]&amp;Data[Valid Test, Can be used for conformity (Y/N)]&amp;Data[Cycle],Data[Test Name])</f>
        <v>CORR BT70 BHV  127  10/11/2021 11:02:40</v>
      </c>
      <c r="D103" s="167" cm="1">
        <f t="array" ref="D103">_xlfn.XLOOKUP($A103&amp;$Q$3&amp;$R$3,Data[Index]&amp;Data[Valid Test, Can be used for conformity (Y/N)]&amp;Data[Cycle],Data[Mileage (Miles)])</f>
        <v>4261</v>
      </c>
      <c r="E103" s="130" cm="1">
        <f t="array" ref="E103">_xlfn.XLOOKUP($A103&amp;$Q$3&amp;$R$3,Data[Index]&amp;Data[Valid Test, Can be used for conformity (Y/N)]&amp;Data[Cycle],Data[Date])</f>
        <v>44510.460798611108</v>
      </c>
      <c r="F103" s="141" cm="1">
        <f t="array" ref="F103">(_xlfn.XLOOKUP($A103&amp;$Q$3&amp;$R$3,Data[Index]&amp;Data[Valid Test, Can be used for conformity (Y/N)]&amp;Data[Cycle],Data[CO/km (mg)])-F$2)/F$5</f>
        <v>0.72960964390450533</v>
      </c>
      <c r="G103" s="141" cm="1">
        <f t="array" ref="G103">(_xlfn.XLOOKUP($A103&amp;$Q$3,Data[Index]&amp;Data[Valid Test, Can be used for conformity (Y/N)],Data[CO2/km (g)])-G$2)/G$5</f>
        <v>2.5632667063231453</v>
      </c>
      <c r="H103" s="141" cm="1">
        <f t="array" ref="H103">(_xlfn.XLOOKUP($A103&amp;$Q$3,Data[Index]&amp;Data[Valid Test, Can be used for conformity (Y/N)],Data[THC/km (mg)])-H$2)/H$5</f>
        <v>-0.35578874096769941</v>
      </c>
      <c r="I103" s="141" cm="1">
        <f t="array" ref="I103">(_xlfn.XLOOKUP($A103&amp;$Q$3,Data[Index]&amp;Data[Valid Test, Can be used for conformity (Y/N)],Data[NOx/km (mg)])-I$2)/I$5</f>
        <v>-0.12797926585553326</v>
      </c>
      <c r="J103" s="141" cm="1">
        <f t="array" ref="J103">(_xlfn.XLOOKUP($A103&amp;$Q$3,Data[Index]&amp;Data[Valid Test, Can be used for conformity (Y/N)],Data[THC + NOx/km (mg)])-J$2)/J$5</f>
        <v>-0.31340683999925667</v>
      </c>
      <c r="K103" s="141" cm="1">
        <f t="array" ref="K103">(_xlfn.XLOOKUP($A103&amp;$Q$3,Data[Index]&amp;Data[Valid Test, Can be used for conformity (Y/N)],Data[PN/km ('#)])-K$2)/K$5</f>
        <v>0.9759333255373106</v>
      </c>
      <c r="L103" s="141" cm="1">
        <f t="array" ref="L103">(_xlfn.XLOOKUP($A103&amp;$Q$3,Data[Index]&amp;Data[Valid Test, Can be used for conformity (Y/N)],Data[PM/km (mg)])-L$2)/L$5</f>
        <v>-0.42027346616364314</v>
      </c>
      <c r="M103" s="140" cm="1">
        <f t="array" ref="M103">(_xlfn.XLOOKUP($A103&amp;$Q$3,Data[Index]&amp;Data[Valid Test, Can be used for conformity (Y/N)],Data[CH4 (mg/km)])-M$2)/M$5</f>
        <v>0.22630324363075566</v>
      </c>
      <c r="N103" s="140" cm="1">
        <f t="array" ref="N103">(_xlfn.XLOOKUP($A103&amp;$Q$3,Data[Index]&amp;Data[Valid Test, Can be used for conformity (Y/N)],Data[N20 (mg/km)])-N$2)/N$5</f>
        <v>4.4227819511921984</v>
      </c>
      <c r="O103" s="141" cm="1">
        <f t="array" ref="O103">(_xlfn.XLOOKUP($A103&amp;$Q$3,Data[Index]&amp;Data[Valid Test, Can be used for conformity (Y/N)],Data[l/100km])-O$2)/O$5</f>
        <v>2.3451501796434173</v>
      </c>
      <c r="P103" s="138" t="str">
        <f>_xlfn.XLOOKUP($A103,Data[Index],Data[Comments])</f>
        <v>High CO2</v>
      </c>
    </row>
    <row r="104" spans="1:16" ht="28.5" x14ac:dyDescent="0.2">
      <c r="A104" s="129">
        <v>130</v>
      </c>
      <c r="B104" s="129"/>
      <c r="C104" s="129" t="str" cm="1">
        <f t="array" ref="C104">_xlfn.XLOOKUP($A104&amp;$Q$3&amp;$R$3,Data[Index]&amp;Data[Valid Test, Can be used for conformity (Y/N)]&amp;Data[Cycle],Data[Test Name])</f>
        <v>CORR BT70 BHV  130  16/11/2021 19:21:47</v>
      </c>
      <c r="D104" s="167" cm="1">
        <f t="array" ref="D104">_xlfn.XLOOKUP($A104&amp;$Q$3&amp;$R$3,Data[Index]&amp;Data[Valid Test, Can be used for conformity (Y/N)]&amp;Data[Cycle],Data[Mileage (Miles)])</f>
        <v>4318</v>
      </c>
      <c r="E104" s="130" cm="1">
        <f t="array" ref="E104">_xlfn.XLOOKUP($A104&amp;$Q$3&amp;$R$3,Data[Index]&amp;Data[Valid Test, Can be used for conformity (Y/N)]&amp;Data[Cycle],Data[Date])</f>
        <v>44516.80741898148</v>
      </c>
      <c r="F104" s="141" cm="1">
        <f t="array" ref="F104">(_xlfn.XLOOKUP($A104&amp;$Q$3&amp;$R$3,Data[Index]&amp;Data[Valid Test, Can be used for conformity (Y/N)]&amp;Data[Cycle],Data[CO/km (mg)])-F$2)/F$5</f>
        <v>0.15464686524947355</v>
      </c>
      <c r="G104" s="141" cm="1">
        <f t="array" ref="G104">(_xlfn.XLOOKUP($A104&amp;$Q$3,Data[Index]&amp;Data[Valid Test, Can be used for conformity (Y/N)],Data[CO2/km (g)])-G$2)/G$5</f>
        <v>8.5433386132544892E-2</v>
      </c>
      <c r="H104" s="141" cm="1">
        <f t="array" ref="H104">(_xlfn.XLOOKUP($A104&amp;$Q$3,Data[Index]&amp;Data[Valid Test, Can be used for conformity (Y/N)],Data[THC/km (mg)])-H$2)/H$5</f>
        <v>-0.5041353902859933</v>
      </c>
      <c r="I104" s="141" cm="1">
        <f t="array" ref="I104">(_xlfn.XLOOKUP($A104&amp;$Q$3,Data[Index]&amp;Data[Valid Test, Can be used for conformity (Y/N)],Data[NOx/km (mg)])-I$2)/I$5</f>
        <v>-0.93182361649813095</v>
      </c>
      <c r="J104" s="141" cm="1">
        <f t="array" ref="J104">(_xlfn.XLOOKUP($A104&amp;$Q$3,Data[Index]&amp;Data[Valid Test, Can be used for conformity (Y/N)],Data[THC + NOx/km (mg)])-J$2)/J$5</f>
        <v>-1.0732260548980459</v>
      </c>
      <c r="K104" s="141" cm="1">
        <f t="array" ref="K104">(_xlfn.XLOOKUP($A104&amp;$Q$3,Data[Index]&amp;Data[Valid Test, Can be used for conformity (Y/N)],Data[PN/km ('#)])-K$2)/K$5</f>
        <v>0.5879657846788181</v>
      </c>
      <c r="L104" s="141" cm="1">
        <f t="array" ref="L104">(_xlfn.XLOOKUP($A104&amp;$Q$3,Data[Index]&amp;Data[Valid Test, Can be used for conformity (Y/N)],Data[PM/km (mg)])-L$2)/L$5</f>
        <v>-0.2904627676702376</v>
      </c>
      <c r="M104" s="140" cm="1">
        <f t="array" ref="M104">(_xlfn.XLOOKUP($A104&amp;$Q$3,Data[Index]&amp;Data[Valid Test, Can be used for conformity (Y/N)],Data[CH4 (mg/km)])-M$2)/M$5</f>
        <v>-0.88897811096889834</v>
      </c>
      <c r="N104" s="140" cm="1">
        <f t="array" ref="N104">(_xlfn.XLOOKUP($A104&amp;$Q$3,Data[Index]&amp;Data[Valid Test, Can be used for conformity (Y/N)],Data[N20 (mg/km)])-N$2)/N$5</f>
        <v>-7.2926971520314229E-2</v>
      </c>
      <c r="O104" s="141" cm="1">
        <f t="array" ref="O104">(_xlfn.XLOOKUP($A104&amp;$Q$3,Data[Index]&amp;Data[Valid Test, Can be used for conformity (Y/N)],Data[l/100km])-O$2)/O$5</f>
        <v>-8.5576320161692601E-2</v>
      </c>
      <c r="P104" s="138" t="str">
        <f>_xlfn.XLOOKUP($A104,Data[Index],Data[Comments])</f>
        <v>Indivdual Phase IWR questionable, Driver Training</v>
      </c>
    </row>
    <row r="105" spans="1:16" ht="57" x14ac:dyDescent="0.2">
      <c r="A105" s="129">
        <v>132</v>
      </c>
      <c r="B105" s="129"/>
      <c r="C105" s="129" t="str" cm="1">
        <f t="array" ref="C105">_xlfn.XLOOKUP($A105&amp;$Q$3&amp;$R$3,Data[Index]&amp;Data[Valid Test, Can be used for conformity (Y/N)]&amp;Data[Cycle],Data[Test Name])</f>
        <v>CORR BT70 BHV  132  23/11/2021 19:55:01</v>
      </c>
      <c r="D105" s="167" cm="1">
        <f t="array" ref="D105">_xlfn.XLOOKUP($A105&amp;$Q$3&amp;$R$3,Data[Index]&amp;Data[Valid Test, Can be used for conformity (Y/N)]&amp;Data[Cycle],Data[Mileage (Miles)])</f>
        <v>4349</v>
      </c>
      <c r="E105" s="130" cm="1">
        <f t="array" ref="E105">_xlfn.XLOOKUP($A105&amp;$Q$3&amp;$R$3,Data[Index]&amp;Data[Valid Test, Can be used for conformity (Y/N)]&amp;Data[Cycle],Data[Date])</f>
        <v>44523.830474537041</v>
      </c>
      <c r="F105" s="141" cm="1">
        <f t="array" ref="F105">(_xlfn.XLOOKUP($A105&amp;$Q$3&amp;$R$3,Data[Index]&amp;Data[Valid Test, Can be used for conformity (Y/N)]&amp;Data[Cycle],Data[CO/km (mg)])-F$2)/F$5</f>
        <v>0.95365132869390412</v>
      </c>
      <c r="G105" s="141" cm="1">
        <f t="array" ref="G105">(_xlfn.XLOOKUP($A105&amp;$Q$3,Data[Index]&amp;Data[Valid Test, Can be used for conformity (Y/N)],Data[CO2/km (g)])-G$2)/G$5</f>
        <v>0.20993366137997768</v>
      </c>
      <c r="H105" s="141" cm="1">
        <f t="array" ref="H105">(_xlfn.XLOOKUP($A105&amp;$Q$3,Data[Index]&amp;Data[Valid Test, Can be used for conformity (Y/N)],Data[THC/km (mg)])-H$2)/H$5</f>
        <v>2.5365797204178047</v>
      </c>
      <c r="I105" s="141" cm="1">
        <f t="array" ref="I105">(_xlfn.XLOOKUP($A105&amp;$Q$3,Data[Index]&amp;Data[Valid Test, Can be used for conformity (Y/N)],Data[NOx/km (mg)])-I$2)/I$5</f>
        <v>-1.4936403040142223</v>
      </c>
      <c r="J105" s="141" cm="1">
        <f t="array" ref="J105">(_xlfn.XLOOKUP($A105&amp;$Q$3,Data[Index]&amp;Data[Valid Test, Can be used for conformity (Y/N)],Data[THC + NOx/km (mg)])-J$2)/J$5</f>
        <v>0.21737362665232543</v>
      </c>
      <c r="K105" s="141" cm="1">
        <f t="array" ref="K105">(_xlfn.XLOOKUP($A105&amp;$Q$3,Data[Index]&amp;Data[Valid Test, Can be used for conformity (Y/N)],Data[PN/km ('#)])-K$2)/K$5</f>
        <v>2.0346194485307718</v>
      </c>
      <c r="L105" s="141" cm="1">
        <f t="array" ref="L105">(_xlfn.XLOOKUP($A105&amp;$Q$3,Data[Index]&amp;Data[Valid Test, Can be used for conformity (Y/N)],Data[PM/km (mg)])-L$2)/L$5</f>
        <v>-0.44021321559179849</v>
      </c>
      <c r="M105" s="140" cm="1">
        <f t="array" ref="M105">(_xlfn.XLOOKUP($A105&amp;$Q$3,Data[Index]&amp;Data[Valid Test, Can be used for conformity (Y/N)],Data[CH4 (mg/km)])-M$2)/M$5</f>
        <v>1.3957448915149271</v>
      </c>
      <c r="N105" s="140" cm="1">
        <f t="array" ref="N105">(_xlfn.XLOOKUP($A105&amp;$Q$3,Data[Index]&amp;Data[Valid Test, Can be used for conformity (Y/N)],Data[N20 (mg/km)])-N$2)/N$5</f>
        <v>0.88219060587659726</v>
      </c>
      <c r="O105" s="141" cm="1">
        <f t="array" ref="O105">(_xlfn.XLOOKUP($A105&amp;$Q$3,Data[Index]&amp;Data[Valid Test, Can be used for conformity (Y/N)],Data[l/100km])-O$2)/O$5</f>
        <v>4.8259200066921443E-2</v>
      </c>
      <c r="P105" s="138" t="str">
        <f>_xlfn.XLOOKUP($A105,Data[Index],Data[Comments])</f>
        <v>High PN Driver Correlation, Car had done lots of idle work inbetween 130 and 131, probably hangover and precon wasn’t enough to clearout</v>
      </c>
    </row>
    <row r="106" spans="1:16" x14ac:dyDescent="0.2">
      <c r="A106" s="129">
        <v>133</v>
      </c>
      <c r="B106" s="129"/>
      <c r="C106" s="129" t="str" cm="1">
        <f t="array" ref="C106">_xlfn.XLOOKUP($A106&amp;$Q$3&amp;$R$3,Data[Index]&amp;Data[Valid Test, Can be used for conformity (Y/N)]&amp;Data[Cycle],Data[Test Name])</f>
        <v>CORR BT70 BHV  133  24/11/2021 19:26:20</v>
      </c>
      <c r="D106" s="167" cm="1">
        <f t="array" ref="D106">_xlfn.XLOOKUP($A106&amp;$Q$3&amp;$R$3,Data[Index]&amp;Data[Valid Test, Can be used for conformity (Y/N)]&amp;Data[Cycle],Data[Mileage (Miles)])</f>
        <v>4379</v>
      </c>
      <c r="E106" s="130" cm="1">
        <f t="array" ref="E106">_xlfn.XLOOKUP($A106&amp;$Q$3&amp;$R$3,Data[Index]&amp;Data[Valid Test, Can be used for conformity (Y/N)]&amp;Data[Cycle],Data[Date])</f>
        <v>44524.810555555552</v>
      </c>
      <c r="F106" s="141" cm="1">
        <f t="array" ref="F106">(_xlfn.XLOOKUP($A106&amp;$Q$3&amp;$R$3,Data[Index]&amp;Data[Valid Test, Can be used for conformity (Y/N)]&amp;Data[Cycle],Data[CO/km (mg)])-F$2)/F$5</f>
        <v>0.19654178570738484</v>
      </c>
      <c r="G106" s="141" cm="1">
        <f t="array" ref="G106">(_xlfn.XLOOKUP($A106&amp;$Q$3,Data[Index]&amp;Data[Valid Test, Can be used for conformity (Y/N)],Data[CO2/km (g)])-G$2)/G$5</f>
        <v>-0.42145666857748443</v>
      </c>
      <c r="H106" s="141" cm="1">
        <f t="array" ref="H106">(_xlfn.XLOOKUP($A106&amp;$Q$3,Data[Index]&amp;Data[Valid Test, Can be used for conformity (Y/N)],Data[THC/km (mg)])-H$2)/H$5</f>
        <v>0.65972900729615702</v>
      </c>
      <c r="I106" s="141" cm="1">
        <f t="array" ref="I106">(_xlfn.XLOOKUP($A106&amp;$Q$3,Data[Index]&amp;Data[Valid Test, Can be used for conformity (Y/N)],Data[NOx/km (mg)])-I$2)/I$5</f>
        <v>-0.86195308062894316</v>
      </c>
      <c r="J106" s="141" cm="1">
        <f t="array" ref="J106">(_xlfn.XLOOKUP($A106&amp;$Q$3,Data[Index]&amp;Data[Valid Test, Can be used for conformity (Y/N)],Data[THC + NOx/km (mg)])-J$2)/J$5</f>
        <v>-0.34038945606517967</v>
      </c>
      <c r="K106" s="141" cm="1">
        <f t="array" ref="K106">(_xlfn.XLOOKUP($A106&amp;$Q$3,Data[Index]&amp;Data[Valid Test, Can be used for conformity (Y/N)],Data[PN/km ('#)])-K$2)/K$5</f>
        <v>1.17032690914102</v>
      </c>
      <c r="L106" s="141" cm="1">
        <f t="array" ref="L106">(_xlfn.XLOOKUP($A106&amp;$Q$3,Data[Index]&amp;Data[Valid Test, Can be used for conformity (Y/N)],Data[PM/km (mg)])-L$2)/L$5</f>
        <v>-1.1606219366119164</v>
      </c>
      <c r="M106" s="140" cm="1">
        <f t="array" ref="M106">(_xlfn.XLOOKUP($A106&amp;$Q$3,Data[Index]&amp;Data[Valid Test, Can be used for conformity (Y/N)],Data[CH4 (mg/km)])-M$2)/M$5</f>
        <v>0.88783275197854816</v>
      </c>
      <c r="N106" s="140" cm="1">
        <f t="array" ref="N106">(_xlfn.XLOOKUP($A106&amp;$Q$3,Data[Index]&amp;Data[Valid Test, Can be used for conformity (Y/N)],Data[N20 (mg/km)])-N$2)/N$5</f>
        <v>-0.41429485382140785</v>
      </c>
      <c r="O106" s="141" cm="1">
        <f t="array" ref="O106">(_xlfn.XLOOKUP($A106&amp;$Q$3,Data[Index]&amp;Data[Valid Test, Can be used for conformity (Y/N)],Data[l/100km])-O$2)/O$5</f>
        <v>-0.57976340697460282</v>
      </c>
      <c r="P106" s="138" t="str">
        <f>_xlfn.XLOOKUP($A106,Data[Index],Data[Comments])</f>
        <v>Driver Correlation</v>
      </c>
    </row>
    <row r="107" spans="1:16" ht="42.75" x14ac:dyDescent="0.2">
      <c r="A107" s="129">
        <v>134</v>
      </c>
      <c r="B107" s="129"/>
      <c r="C107" s="129" t="e" cm="1">
        <f t="array" ref="C107">_xlfn.XLOOKUP($A107&amp;$Q$3&amp;$R$3,Data[Index]&amp;Data[Valid Test, Can be used for conformity (Y/N)]&amp;Data[Cycle],Data[Test Name])</f>
        <v>#N/A</v>
      </c>
      <c r="D107" s="167" t="e" cm="1">
        <f t="array" ref="D107">_xlfn.XLOOKUP($A107&amp;$Q$3&amp;$R$3,Data[Index]&amp;Data[Valid Test, Can be used for conformity (Y/N)]&amp;Data[Cycle],Data[Mileage (Miles)])</f>
        <v>#N/A</v>
      </c>
      <c r="E107" s="130" t="e" cm="1">
        <f t="array" ref="E107">_xlfn.XLOOKUP($A107&amp;$Q$3&amp;$R$3,Data[Index]&amp;Data[Valid Test, Can be used for conformity (Y/N)]&amp;Data[Cycle],Data[Date])</f>
        <v>#N/A</v>
      </c>
      <c r="F107" s="141" t="e" cm="1">
        <f t="array" ref="F107">(_xlfn.XLOOKUP($A107&amp;$Q$3&amp;$R$3,Data[Index]&amp;Data[Valid Test, Can be used for conformity (Y/N)]&amp;Data[Cycle],Data[CO/km (mg)])-F$2)/F$5</f>
        <v>#N/A</v>
      </c>
      <c r="G107" s="141" t="e" cm="1">
        <f t="array" ref="G107">(_xlfn.XLOOKUP($A107&amp;$Q$3,Data[Index]&amp;Data[Valid Test, Can be used for conformity (Y/N)],Data[CO2/km (g)])-G$2)/G$5</f>
        <v>#N/A</v>
      </c>
      <c r="H107" s="141" t="e" cm="1">
        <f t="array" ref="H107">(_xlfn.XLOOKUP($A107&amp;$Q$3,Data[Index]&amp;Data[Valid Test, Can be used for conformity (Y/N)],Data[THC/km (mg)])-H$2)/H$5</f>
        <v>#N/A</v>
      </c>
      <c r="I107" s="141" t="e" cm="1">
        <f t="array" ref="I107">(_xlfn.XLOOKUP($A107&amp;$Q$3,Data[Index]&amp;Data[Valid Test, Can be used for conformity (Y/N)],Data[NOx/km (mg)])-I$2)/I$5</f>
        <v>#N/A</v>
      </c>
      <c r="J107" s="141" t="e" cm="1">
        <f t="array" ref="J107">(_xlfn.XLOOKUP($A107&amp;$Q$3,Data[Index]&amp;Data[Valid Test, Can be used for conformity (Y/N)],Data[THC + NOx/km (mg)])-J$2)/J$5</f>
        <v>#N/A</v>
      </c>
      <c r="K107" s="141" t="e" cm="1">
        <f t="array" ref="K107">(_xlfn.XLOOKUP($A107&amp;$Q$3,Data[Index]&amp;Data[Valid Test, Can be used for conformity (Y/N)],Data[PN/km ('#)])-K$2)/K$5</f>
        <v>#N/A</v>
      </c>
      <c r="L107" s="141" t="e" cm="1">
        <f t="array" ref="L107">(_xlfn.XLOOKUP($A107&amp;$Q$3,Data[Index]&amp;Data[Valid Test, Can be used for conformity (Y/N)],Data[PM/km (mg)])-L$2)/L$5</f>
        <v>#N/A</v>
      </c>
      <c r="M107" s="140" t="e" cm="1">
        <f t="array" ref="M107">(_xlfn.XLOOKUP($A107&amp;$Q$3,Data[Index]&amp;Data[Valid Test, Can be used for conformity (Y/N)],Data[CH4 (mg/km)])-M$2)/M$5</f>
        <v>#N/A</v>
      </c>
      <c r="N107" s="140" t="e" cm="1">
        <f t="array" ref="N107">(_xlfn.XLOOKUP($A107&amp;$Q$3,Data[Index]&amp;Data[Valid Test, Can be used for conformity (Y/N)],Data[N20 (mg/km)])-N$2)/N$5</f>
        <v>#N/A</v>
      </c>
      <c r="O107" s="141" t="e" cm="1">
        <f t="array" ref="O107">(_xlfn.XLOOKUP($A107&amp;$Q$3,Data[Index]&amp;Data[Valid Test, Can be used for conformity (Y/N)],Data[l/100km])-O$2)/O$5</f>
        <v>#N/A</v>
      </c>
      <c r="P107" s="138" t="str">
        <f>_xlfn.XLOOKUP($A107,Data[Index],Data[Comments])</f>
        <v>No PN Measurement SPCS needed rebooting afterwards, Driver correlation</v>
      </c>
    </row>
    <row r="108" spans="1:16" x14ac:dyDescent="0.2">
      <c r="A108" s="129">
        <v>135</v>
      </c>
      <c r="B108" s="129"/>
      <c r="C108" s="129" t="str" cm="1">
        <f t="array" ref="C108">_xlfn.XLOOKUP($A108&amp;$Q$3&amp;$R$3,Data[Index]&amp;Data[Valid Test, Can be used for conformity (Y/N)]&amp;Data[Cycle],Data[Test Name])</f>
        <v>CORR BT70 BHV  135  26/11/2021 13:43:03</v>
      </c>
      <c r="D108" s="167" cm="1">
        <f t="array" ref="D108">_xlfn.XLOOKUP($A108&amp;$Q$3&amp;$R$3,Data[Index]&amp;Data[Valid Test, Can be used for conformity (Y/N)]&amp;Data[Cycle],Data[Mileage (Miles)])</f>
        <v>4410</v>
      </c>
      <c r="E108" s="130" cm="1">
        <f t="array" ref="E108">_xlfn.XLOOKUP($A108&amp;$Q$3&amp;$R$3,Data[Index]&amp;Data[Valid Test, Can be used for conformity (Y/N)]&amp;Data[Cycle],Data[Date])</f>
        <v>44526.572175925925</v>
      </c>
      <c r="F108" s="141" cm="1">
        <f t="array" ref="F108">(_xlfn.XLOOKUP($A108&amp;$Q$3&amp;$R$3,Data[Index]&amp;Data[Valid Test, Can be used for conformity (Y/N)]&amp;Data[Cycle],Data[CO/km (mg)])-F$2)/F$5</f>
        <v>-0.23515175431527816</v>
      </c>
      <c r="G108" s="141" cm="1">
        <f t="array" ref="G108">(_xlfn.XLOOKUP($A108&amp;$Q$3,Data[Index]&amp;Data[Valid Test, Can be used for conformity (Y/N)],Data[CO2/km (g)])-G$2)/G$5</f>
        <v>-0.23107947509746668</v>
      </c>
      <c r="H108" s="141" cm="1">
        <f t="array" ref="H108">(_xlfn.XLOOKUP($A108&amp;$Q$3,Data[Index]&amp;Data[Valid Test, Can be used for conformity (Y/N)],Data[THC/km (mg)])-H$2)/H$5</f>
        <v>0.82933142922151681</v>
      </c>
      <c r="I108" s="141" cm="1">
        <f t="array" ref="I108">(_xlfn.XLOOKUP($A108&amp;$Q$3,Data[Index]&amp;Data[Valid Test, Can be used for conformity (Y/N)],Data[NOx/km (mg)])-I$2)/I$5</f>
        <v>4.4390954737683223E-2</v>
      </c>
      <c r="J108" s="141" cm="1">
        <f t="array" ref="J108">(_xlfn.XLOOKUP($A108&amp;$Q$3,Data[Index]&amp;Data[Valid Test, Can be used for conformity (Y/N)],Data[THC + NOx/km (mg)])-J$2)/J$5</f>
        <v>0.5176712450603278</v>
      </c>
      <c r="K108" s="141" cm="1">
        <f t="array" ref="K108">(_xlfn.XLOOKUP($A108&amp;$Q$3,Data[Index]&amp;Data[Valid Test, Can be used for conformity (Y/N)],Data[PN/km ('#)])-K$2)/K$5</f>
        <v>1.016063207389063</v>
      </c>
      <c r="L108" s="141" cm="1">
        <f t="array" ref="L108">(_xlfn.XLOOKUP($A108&amp;$Q$3,Data[Index]&amp;Data[Valid Test, Can be used for conformity (Y/N)],Data[PM/km (mg)])-L$2)/L$5</f>
        <v>-0.49768363647378283</v>
      </c>
      <c r="M108" s="140" cm="1">
        <f t="array" ref="M108">(_xlfn.XLOOKUP($A108&amp;$Q$3,Data[Index]&amp;Data[Valid Test, Can be used for conformity (Y/N)],Data[CH4 (mg/km)])-M$2)/M$5</f>
        <v>8.9939509576720519E-2</v>
      </c>
      <c r="N108" s="140" cm="1">
        <f t="array" ref="N108">(_xlfn.XLOOKUP($A108&amp;$Q$3,Data[Index]&amp;Data[Valid Test, Can be used for conformity (Y/N)],Data[N20 (mg/km)])-N$2)/N$5</f>
        <v>0.24250112333785429</v>
      </c>
      <c r="O108" s="141" cm="1">
        <f t="array" ref="O108">(_xlfn.XLOOKUP($A108&amp;$Q$3,Data[Index]&amp;Data[Valid Test, Can be used for conformity (Y/N)],Data[l/100km])-O$2)/O$5</f>
        <v>-0.39792918628810053</v>
      </c>
      <c r="P108" s="138">
        <f>_xlfn.XLOOKUP($A108,Data[Index],Data[Comments])</f>
        <v>0</v>
      </c>
    </row>
    <row r="109" spans="1:16" x14ac:dyDescent="0.2">
      <c r="A109" s="129">
        <v>143</v>
      </c>
      <c r="B109" s="129"/>
      <c r="C109" s="129" t="e" cm="1">
        <f t="array" ref="C109">_xlfn.XLOOKUP($A109&amp;$Q$3&amp;$R$3,Data[Index]&amp;Data[Valid Test, Can be used for conformity (Y/N)]&amp;Data[Cycle],Data[Test Name])</f>
        <v>#N/A</v>
      </c>
      <c r="D109" s="167" t="e" cm="1">
        <f t="array" ref="D109">_xlfn.XLOOKUP($A109&amp;$Q$3&amp;$R$3,Data[Index]&amp;Data[Valid Test, Can be used for conformity (Y/N)]&amp;Data[Cycle],Data[Mileage (Miles)])</f>
        <v>#N/A</v>
      </c>
      <c r="E109" s="130" t="e" cm="1">
        <f t="array" ref="E109">_xlfn.XLOOKUP($A109&amp;$Q$3&amp;$R$3,Data[Index]&amp;Data[Valid Test, Can be used for conformity (Y/N)]&amp;Data[Cycle],Data[Date])</f>
        <v>#N/A</v>
      </c>
      <c r="F109" s="141" t="e" cm="1">
        <f t="array" ref="F109">(_xlfn.XLOOKUP($A109&amp;$Q$3&amp;$R$3,Data[Index]&amp;Data[Valid Test, Can be used for conformity (Y/N)]&amp;Data[Cycle],Data[CO/km (mg)])-F$2)/F$5</f>
        <v>#N/A</v>
      </c>
      <c r="G109" s="141" t="e" cm="1">
        <f t="array" ref="G109">(_xlfn.XLOOKUP($A109&amp;$Q$3,Data[Index]&amp;Data[Valid Test, Can be used for conformity (Y/N)],Data[CO2/km (g)])-G$2)/G$5</f>
        <v>#N/A</v>
      </c>
      <c r="H109" s="141" t="e" cm="1">
        <f t="array" ref="H109">(_xlfn.XLOOKUP($A109&amp;$Q$3,Data[Index]&amp;Data[Valid Test, Can be used for conformity (Y/N)],Data[THC/km (mg)])-H$2)/H$5</f>
        <v>#N/A</v>
      </c>
      <c r="I109" s="141" t="e" cm="1">
        <f t="array" ref="I109">(_xlfn.XLOOKUP($A109&amp;$Q$3,Data[Index]&amp;Data[Valid Test, Can be used for conformity (Y/N)],Data[NOx/km (mg)])-I$2)/I$5</f>
        <v>#N/A</v>
      </c>
      <c r="J109" s="141" t="e" cm="1">
        <f t="array" ref="J109">(_xlfn.XLOOKUP($A109&amp;$Q$3,Data[Index]&amp;Data[Valid Test, Can be used for conformity (Y/N)],Data[THC + NOx/km (mg)])-J$2)/J$5</f>
        <v>#N/A</v>
      </c>
      <c r="K109" s="141" t="e" cm="1">
        <f t="array" ref="K109">(_xlfn.XLOOKUP($A109&amp;$Q$3,Data[Index]&amp;Data[Valid Test, Can be used for conformity (Y/N)],Data[PN/km ('#)])-K$2)/K$5</f>
        <v>#N/A</v>
      </c>
      <c r="L109" s="141" t="e" cm="1">
        <f t="array" ref="L109">(_xlfn.XLOOKUP($A109&amp;$Q$3,Data[Index]&amp;Data[Valid Test, Can be used for conformity (Y/N)],Data[PM/km (mg)])-L$2)/L$5</f>
        <v>#N/A</v>
      </c>
      <c r="M109" s="140" t="e" cm="1">
        <f t="array" ref="M109">(_xlfn.XLOOKUP($A109&amp;$Q$3,Data[Index]&amp;Data[Valid Test, Can be used for conformity (Y/N)],Data[CH4 (mg/km)])-M$2)/M$5</f>
        <v>#N/A</v>
      </c>
      <c r="N109" s="140" t="e" cm="1">
        <f t="array" ref="N109">(_xlfn.XLOOKUP($A109&amp;$Q$3,Data[Index]&amp;Data[Valid Test, Can be used for conformity (Y/N)],Data[N20 (mg/km)])-N$2)/N$5</f>
        <v>#N/A</v>
      </c>
      <c r="O109" s="141" t="e" cm="1">
        <f t="array" ref="O109">(_xlfn.XLOOKUP($A109&amp;$Q$3,Data[Index]&amp;Data[Valid Test, Can be used for conformity (Y/N)],Data[l/100km])-O$2)/O$5</f>
        <v>#N/A</v>
      </c>
      <c r="P109" s="138" t="str">
        <f>_xlfn.XLOOKUP($A109,Data[Index],Data[Comments])</f>
        <v>No Hioki</v>
      </c>
    </row>
    <row r="110" spans="1:16" ht="28.5" x14ac:dyDescent="0.2">
      <c r="A110" s="129">
        <v>144</v>
      </c>
      <c r="B110" s="129"/>
      <c r="C110" s="129" t="e" cm="1">
        <f t="array" ref="C110">_xlfn.XLOOKUP($A110&amp;$Q$3&amp;$R$3,Data[Index]&amp;Data[Valid Test, Can be used for conformity (Y/N)]&amp;Data[Cycle],Data[Test Name])</f>
        <v>#N/A</v>
      </c>
      <c r="D110" s="167" t="e" cm="1">
        <f t="array" ref="D110">_xlfn.XLOOKUP($A110&amp;$Q$3&amp;$R$3,Data[Index]&amp;Data[Valid Test, Can be used for conformity (Y/N)]&amp;Data[Cycle],Data[Mileage (Miles)])</f>
        <v>#N/A</v>
      </c>
      <c r="E110" s="130" t="e" cm="1">
        <f t="array" ref="E110">_xlfn.XLOOKUP($A110&amp;$Q$3&amp;$R$3,Data[Index]&amp;Data[Valid Test, Can be used for conformity (Y/N)]&amp;Data[Cycle],Data[Date])</f>
        <v>#N/A</v>
      </c>
      <c r="F110" s="141" t="e" cm="1">
        <f t="array" ref="F110">(_xlfn.XLOOKUP($A110&amp;$Q$3&amp;$R$3,Data[Index]&amp;Data[Valid Test, Can be used for conformity (Y/N)]&amp;Data[Cycle],Data[CO/km (mg)])-F$2)/F$5</f>
        <v>#N/A</v>
      </c>
      <c r="G110" s="141" t="e" cm="1">
        <f t="array" ref="G110">(_xlfn.XLOOKUP($A110&amp;$Q$3,Data[Index]&amp;Data[Valid Test, Can be used for conformity (Y/N)],Data[CO2/km (g)])-G$2)/G$5</f>
        <v>#N/A</v>
      </c>
      <c r="H110" s="141" t="e" cm="1">
        <f t="array" ref="H110">(_xlfn.XLOOKUP($A110&amp;$Q$3,Data[Index]&amp;Data[Valid Test, Can be used for conformity (Y/N)],Data[THC/km (mg)])-H$2)/H$5</f>
        <v>#N/A</v>
      </c>
      <c r="I110" s="141" t="e" cm="1">
        <f t="array" ref="I110">(_xlfn.XLOOKUP($A110&amp;$Q$3,Data[Index]&amp;Data[Valid Test, Can be used for conformity (Y/N)],Data[NOx/km (mg)])-I$2)/I$5</f>
        <v>#N/A</v>
      </c>
      <c r="J110" s="141" t="e" cm="1">
        <f t="array" ref="J110">(_xlfn.XLOOKUP($A110&amp;$Q$3,Data[Index]&amp;Data[Valid Test, Can be used for conformity (Y/N)],Data[THC + NOx/km (mg)])-J$2)/J$5</f>
        <v>#N/A</v>
      </c>
      <c r="K110" s="141" t="e" cm="1">
        <f t="array" ref="K110">(_xlfn.XLOOKUP($A110&amp;$Q$3,Data[Index]&amp;Data[Valid Test, Can be used for conformity (Y/N)],Data[PN/km ('#)])-K$2)/K$5</f>
        <v>#N/A</v>
      </c>
      <c r="L110" s="141" t="e" cm="1">
        <f t="array" ref="L110">(_xlfn.XLOOKUP($A110&amp;$Q$3,Data[Index]&amp;Data[Valid Test, Can be used for conformity (Y/N)],Data[PM/km (mg)])-L$2)/L$5</f>
        <v>#N/A</v>
      </c>
      <c r="M110" s="140" t="e" cm="1">
        <f t="array" ref="M110">(_xlfn.XLOOKUP($A110&amp;$Q$3,Data[Index]&amp;Data[Valid Test, Can be used for conformity (Y/N)],Data[CH4 (mg/km)])-M$2)/M$5</f>
        <v>#N/A</v>
      </c>
      <c r="N110" s="140" t="e" cm="1">
        <f t="array" ref="N110">(_xlfn.XLOOKUP($A110&amp;$Q$3,Data[Index]&amp;Data[Valid Test, Can be used for conformity (Y/N)],Data[N20 (mg/km)])-N$2)/N$5</f>
        <v>#N/A</v>
      </c>
      <c r="O110" s="141" t="e" cm="1">
        <f t="array" ref="O110">(_xlfn.XLOOKUP($A110&amp;$Q$3,Data[Index]&amp;Data[Valid Test, Can be used for conformity (Y/N)],Data[l/100km])-O$2)/O$5</f>
        <v>#N/A</v>
      </c>
      <c r="P110" s="138" t="str">
        <f>_xlfn.XLOOKUP($A110,Data[Index],Data[Comments])</f>
        <v>Precon but bagged, no hioki just data before STARS is updated</v>
      </c>
    </row>
    <row r="111" spans="1:16" ht="28.5" x14ac:dyDescent="0.2">
      <c r="A111" s="129">
        <v>145</v>
      </c>
      <c r="B111" s="129"/>
      <c r="C111" s="129" t="e" cm="1">
        <f t="array" ref="C111">_xlfn.XLOOKUP($A111&amp;$Q$3&amp;$R$3,Data[Index]&amp;Data[Valid Test, Can be used for conformity (Y/N)]&amp;Data[Cycle],Data[Test Name])</f>
        <v>#N/A</v>
      </c>
      <c r="D111" s="167" t="e" cm="1">
        <f t="array" ref="D111">_xlfn.XLOOKUP($A111&amp;$Q$3&amp;$R$3,Data[Index]&amp;Data[Valid Test, Can be used for conformity (Y/N)]&amp;Data[Cycle],Data[Mileage (Miles)])</f>
        <v>#N/A</v>
      </c>
      <c r="E111" s="130" t="e" cm="1">
        <f t="array" ref="E111">_xlfn.XLOOKUP($A111&amp;$Q$3&amp;$R$3,Data[Index]&amp;Data[Valid Test, Can be used for conformity (Y/N)]&amp;Data[Cycle],Data[Date])</f>
        <v>#N/A</v>
      </c>
      <c r="F111" s="141" t="e" cm="1">
        <f t="array" ref="F111">(_xlfn.XLOOKUP($A111&amp;$Q$3&amp;$R$3,Data[Index]&amp;Data[Valid Test, Can be used for conformity (Y/N)]&amp;Data[Cycle],Data[CO/km (mg)])-F$2)/F$5</f>
        <v>#N/A</v>
      </c>
      <c r="G111" s="141" t="e" cm="1">
        <f t="array" ref="G111">(_xlfn.XLOOKUP($A111&amp;$Q$3,Data[Index]&amp;Data[Valid Test, Can be used for conformity (Y/N)],Data[CO2/km (g)])-G$2)/G$5</f>
        <v>#N/A</v>
      </c>
      <c r="H111" s="141" t="e" cm="1">
        <f t="array" ref="H111">(_xlfn.XLOOKUP($A111&amp;$Q$3,Data[Index]&amp;Data[Valid Test, Can be used for conformity (Y/N)],Data[THC/km (mg)])-H$2)/H$5</f>
        <v>#N/A</v>
      </c>
      <c r="I111" s="141" t="e" cm="1">
        <f t="array" ref="I111">(_xlfn.XLOOKUP($A111&amp;$Q$3,Data[Index]&amp;Data[Valid Test, Can be used for conformity (Y/N)],Data[NOx/km (mg)])-I$2)/I$5</f>
        <v>#N/A</v>
      </c>
      <c r="J111" s="141" t="e" cm="1">
        <f t="array" ref="J111">(_xlfn.XLOOKUP($A111&amp;$Q$3,Data[Index]&amp;Data[Valid Test, Can be used for conformity (Y/N)],Data[THC + NOx/km (mg)])-J$2)/J$5</f>
        <v>#N/A</v>
      </c>
      <c r="K111" s="141" t="e" cm="1">
        <f t="array" ref="K111">(_xlfn.XLOOKUP($A111&amp;$Q$3,Data[Index]&amp;Data[Valid Test, Can be used for conformity (Y/N)],Data[PN/km ('#)])-K$2)/K$5</f>
        <v>#N/A</v>
      </c>
      <c r="L111" s="141" t="e" cm="1">
        <f t="array" ref="L111">(_xlfn.XLOOKUP($A111&amp;$Q$3,Data[Index]&amp;Data[Valid Test, Can be used for conformity (Y/N)],Data[PM/km (mg)])-L$2)/L$5</f>
        <v>#N/A</v>
      </c>
      <c r="M111" s="140" t="e" cm="1">
        <f t="array" ref="M111">(_xlfn.XLOOKUP($A111&amp;$Q$3,Data[Index]&amp;Data[Valid Test, Can be used for conformity (Y/N)],Data[CH4 (mg/km)])-M$2)/M$5</f>
        <v>#N/A</v>
      </c>
      <c r="N111" s="140" t="e" cm="1">
        <f t="array" ref="N111">(_xlfn.XLOOKUP($A111&amp;$Q$3,Data[Index]&amp;Data[Valid Test, Can be used for conformity (Y/N)],Data[N20 (mg/km)])-N$2)/N$5</f>
        <v>#N/A</v>
      </c>
      <c r="O111" s="141" t="e" cm="1">
        <f t="array" ref="O111">(_xlfn.XLOOKUP($A111&amp;$Q$3,Data[Index]&amp;Data[Valid Test, Can be used for conformity (Y/N)],Data[l/100km])-O$2)/O$5</f>
        <v>#N/A</v>
      </c>
      <c r="P111" s="138" t="str">
        <f>_xlfn.XLOOKUP($A111,Data[Index],Data[Comments])</f>
        <v>wltc drive violation first test of stars 2.8 no PN ran at horiba request</v>
      </c>
    </row>
    <row r="112" spans="1:16" ht="28.5" x14ac:dyDescent="0.2">
      <c r="A112" s="129">
        <v>146</v>
      </c>
      <c r="B112" s="129"/>
      <c r="C112" s="129" t="e" cm="1">
        <f t="array" ref="C112">_xlfn.XLOOKUP($A112&amp;$Q$3&amp;$R$3,Data[Index]&amp;Data[Valid Test, Can be used for conformity (Y/N)]&amp;Data[Cycle],Data[Test Name])</f>
        <v>#N/A</v>
      </c>
      <c r="D112" s="167" t="e" cm="1">
        <f t="array" ref="D112">_xlfn.XLOOKUP($A112&amp;$Q$3&amp;$R$3,Data[Index]&amp;Data[Valid Test, Can be used for conformity (Y/N)]&amp;Data[Cycle],Data[Mileage (Miles)])</f>
        <v>#N/A</v>
      </c>
      <c r="E112" s="130" t="e" cm="1">
        <f t="array" ref="E112">_xlfn.XLOOKUP($A112&amp;$Q$3&amp;$R$3,Data[Index]&amp;Data[Valid Test, Can be used for conformity (Y/N)]&amp;Data[Cycle],Data[Date])</f>
        <v>#N/A</v>
      </c>
      <c r="F112" s="141" t="e" cm="1">
        <f t="array" ref="F112">(_xlfn.XLOOKUP($A112&amp;$Q$3&amp;$R$3,Data[Index]&amp;Data[Valid Test, Can be used for conformity (Y/N)]&amp;Data[Cycle],Data[CO/km (mg)])-F$2)/F$5</f>
        <v>#N/A</v>
      </c>
      <c r="G112" s="141" t="e" cm="1">
        <f t="array" ref="G112">(_xlfn.XLOOKUP($A112&amp;$Q$3,Data[Index]&amp;Data[Valid Test, Can be used for conformity (Y/N)],Data[CO2/km (g)])-G$2)/G$5</f>
        <v>#N/A</v>
      </c>
      <c r="H112" s="141" t="e" cm="1">
        <f t="array" ref="H112">(_xlfn.XLOOKUP($A112&amp;$Q$3,Data[Index]&amp;Data[Valid Test, Can be used for conformity (Y/N)],Data[THC/km (mg)])-H$2)/H$5</f>
        <v>#N/A</v>
      </c>
      <c r="I112" s="141" t="e" cm="1">
        <f t="array" ref="I112">(_xlfn.XLOOKUP($A112&amp;$Q$3,Data[Index]&amp;Data[Valid Test, Can be used for conformity (Y/N)],Data[NOx/km (mg)])-I$2)/I$5</f>
        <v>#N/A</v>
      </c>
      <c r="J112" s="141" t="e" cm="1">
        <f t="array" ref="J112">(_xlfn.XLOOKUP($A112&amp;$Q$3,Data[Index]&amp;Data[Valid Test, Can be used for conformity (Y/N)],Data[THC + NOx/km (mg)])-J$2)/J$5</f>
        <v>#N/A</v>
      </c>
      <c r="K112" s="141" t="e" cm="1">
        <f t="array" ref="K112">(_xlfn.XLOOKUP($A112&amp;$Q$3,Data[Index]&amp;Data[Valid Test, Can be used for conformity (Y/N)],Data[PN/km ('#)])-K$2)/K$5</f>
        <v>#N/A</v>
      </c>
      <c r="L112" s="141" t="e" cm="1">
        <f t="array" ref="L112">(_xlfn.XLOOKUP($A112&amp;$Q$3,Data[Index]&amp;Data[Valid Test, Can be used for conformity (Y/N)],Data[PM/km (mg)])-L$2)/L$5</f>
        <v>#N/A</v>
      </c>
      <c r="M112" s="140" t="e" cm="1">
        <f t="array" ref="M112">(_xlfn.XLOOKUP($A112&amp;$Q$3,Data[Index]&amp;Data[Valid Test, Can be used for conformity (Y/N)],Data[CH4 (mg/km)])-M$2)/M$5</f>
        <v>#N/A</v>
      </c>
      <c r="N112" s="140" t="e" cm="1">
        <f t="array" ref="N112">(_xlfn.XLOOKUP($A112&amp;$Q$3,Data[Index]&amp;Data[Valid Test, Can be used for conformity (Y/N)],Data[N20 (mg/km)])-N$2)/N$5</f>
        <v>#N/A</v>
      </c>
      <c r="O112" s="141" t="e" cm="1">
        <f t="array" ref="O112">(_xlfn.XLOOKUP($A112&amp;$Q$3,Data[Index]&amp;Data[Valid Test, Can be used for conformity (Y/N)],Data[l/100km])-O$2)/O$5</f>
        <v>#N/A</v>
      </c>
      <c r="P112" s="138" t="str">
        <f>_xlfn.XLOOKUP($A112,Data[Index],Data[Comments])</f>
        <v>FTP75 Proof of STARS 2.8 working, No PN or PM ran at horiba request</v>
      </c>
    </row>
    <row r="113" spans="1:16" ht="28.5" x14ac:dyDescent="0.2">
      <c r="A113" s="129">
        <v>147</v>
      </c>
      <c r="B113" s="129"/>
      <c r="C113" s="129" t="str" cm="1">
        <f t="array" ref="C113">_xlfn.XLOOKUP($A113&amp;$Q$3&amp;$R$3,Data[Index]&amp;Data[Valid Test, Can be used for conformity (Y/N)]&amp;Data[Cycle],Data[Test Name])</f>
        <v>CORR BT70 BHV  147  07/01/2022 07:50:55</v>
      </c>
      <c r="D113" s="167" t="str" cm="1">
        <f t="array" ref="D113">_xlfn.XLOOKUP($A113&amp;$Q$3&amp;$R$3,Data[Index]&amp;Data[Valid Test, Can be used for conformity (Y/N)]&amp;Data[Cycle],Data[Mileage (Miles)])</f>
        <v>-</v>
      </c>
      <c r="E113" s="130" cm="1">
        <f t="array" ref="E113">_xlfn.XLOOKUP($A113&amp;$Q$3&amp;$R$3,Data[Index]&amp;Data[Valid Test, Can be used for conformity (Y/N)]&amp;Data[Cycle],Data[Date])</f>
        <v>44568</v>
      </c>
      <c r="F113" s="141" cm="1">
        <f t="array" ref="F113">(_xlfn.XLOOKUP($A113&amp;$Q$3&amp;$R$3,Data[Index]&amp;Data[Valid Test, Can be used for conformity (Y/N)]&amp;Data[Cycle],Data[CO/km (mg)])-F$2)/F$5</f>
        <v>1.2442075051223724</v>
      </c>
      <c r="G113" s="141" cm="1">
        <f t="array" ref="G113">(_xlfn.XLOOKUP($A113&amp;$Q$3,Data[Index]&amp;Data[Valid Test, Can be used for conformity (Y/N)],Data[CO2/km (g)])-G$2)/G$5</f>
        <v>1.3165718799886414</v>
      </c>
      <c r="H113" s="141" cm="1">
        <f t="array" ref="H113">(_xlfn.XLOOKUP($A113&amp;$Q$3,Data[Index]&amp;Data[Valid Test, Can be used for conformity (Y/N)],Data[THC/km (mg)])-H$2)/H$5</f>
        <v>0.76788791290691116</v>
      </c>
      <c r="I113" s="141" cm="1">
        <f t="array" ref="I113">(_xlfn.XLOOKUP($A113&amp;$Q$3,Data[Index]&amp;Data[Valid Test, Can be used for conformity (Y/N)],Data[NOx/km (mg)])-I$2)/I$5</f>
        <v>0.42840286957908774</v>
      </c>
      <c r="J113" s="141" cm="1">
        <f t="array" ref="J113">(_xlfn.XLOOKUP($A113&amp;$Q$3,Data[Index]&amp;Data[Valid Test, Can be used for conformity (Y/N)],Data[THC + NOx/km (mg)])-J$2)/J$5</f>
        <v>0.80399929929756808</v>
      </c>
      <c r="K113" s="141" cm="1">
        <f t="array" ref="K113">(_xlfn.XLOOKUP($A113&amp;$Q$3,Data[Index]&amp;Data[Valid Test, Can be used for conformity (Y/N)],Data[PN/km ('#)])-K$2)/K$5</f>
        <v>0.16630234868714602</v>
      </c>
      <c r="L113" s="141" cm="1">
        <f t="array" ref="L113">(_xlfn.XLOOKUP($A113&amp;$Q$3,Data[Index]&amp;Data[Valid Test, Can be used for conformity (Y/N)],Data[PM/km (mg)])-L$2)/L$5</f>
        <v>1.2271812119475847</v>
      </c>
      <c r="M113" s="140" cm="1">
        <f t="array" ref="M113">(_xlfn.XLOOKUP($A113&amp;$Q$3,Data[Index]&amp;Data[Valid Test, Can be used for conformity (Y/N)],Data[CH4 (mg/km)])-M$2)/M$5</f>
        <v>2.6051540660232182</v>
      </c>
      <c r="N113" s="140" cm="1">
        <f t="array" ref="N113">(_xlfn.XLOOKUP($A113&amp;$Q$3,Data[Index]&amp;Data[Valid Test, Can be used for conformity (Y/N)],Data[N20 (mg/km)])-N$2)/N$5</f>
        <v>7.9443647709534923E-2</v>
      </c>
      <c r="O113" s="141" cm="1">
        <f t="array" ref="O113">(_xlfn.XLOOKUP($A113&amp;$Q$3,Data[Index]&amp;Data[Valid Test, Can be used for conformity (Y/N)],Data[l/100km])-O$2)/O$5</f>
        <v>1.127271769690203</v>
      </c>
      <c r="P113" s="138" t="str">
        <f>_xlfn.XLOOKUP($A113,Data[Index],Data[Comments])</f>
        <v>WLTC correlation for STARS 2.8, horiba and MPT happy</v>
      </c>
    </row>
    <row r="114" spans="1:16" x14ac:dyDescent="0.2">
      <c r="A114" s="129">
        <v>151</v>
      </c>
      <c r="B114" s="129"/>
      <c r="C114" s="129" t="str" cm="1">
        <f t="array" ref="C114">_xlfn.XLOOKUP($A114&amp;$Q$3&amp;$R$3,Data[Index]&amp;Data[Valid Test, Can be used for conformity (Y/N)]&amp;Data[Cycle],Data[Test Name])</f>
        <v>CORR BT70 BHV  151  13/01/2022 08:36:41</v>
      </c>
      <c r="D114" s="167" cm="1">
        <f t="array" ref="D114">_xlfn.XLOOKUP($A114&amp;$Q$3&amp;$R$3,Data[Index]&amp;Data[Valid Test, Can be used for conformity (Y/N)]&amp;Data[Cycle],Data[Mileage (Miles)])</f>
        <v>4698</v>
      </c>
      <c r="E114" s="130" cm="1">
        <f t="array" ref="E114">_xlfn.XLOOKUP($A114&amp;$Q$3&amp;$R$3,Data[Index]&amp;Data[Valid Test, Can be used for conformity (Y/N)]&amp;Data[Cycle],Data[Date])</f>
        <v>44574.359293981484</v>
      </c>
      <c r="F114" s="141" cm="1">
        <f t="array" ref="F114">(_xlfn.XLOOKUP($A114&amp;$Q$3&amp;$R$3,Data[Index]&amp;Data[Valid Test, Can be used for conformity (Y/N)]&amp;Data[Cycle],Data[CO/km (mg)])-F$2)/F$5</f>
        <v>0.20509286320905576</v>
      </c>
      <c r="G114" s="141" cm="1">
        <f t="array" ref="G114">(_xlfn.XLOOKUP($A114&amp;$Q$3,Data[Index]&amp;Data[Valid Test, Can be used for conformity (Y/N)],Data[CO2/km (g)])-G$2)/G$5</f>
        <v>1.1141906136144362</v>
      </c>
      <c r="H114" s="141" cm="1">
        <f t="array" ref="H114">(_xlfn.XLOOKUP($A114&amp;$Q$3,Data[Index]&amp;Data[Valid Test, Can be used for conformity (Y/N)],Data[THC/km (mg)])-H$2)/H$5</f>
        <v>-1.1599307860536456</v>
      </c>
      <c r="I114" s="141" cm="1">
        <f t="array" ref="I114">(_xlfn.XLOOKUP($A114&amp;$Q$3,Data[Index]&amp;Data[Valid Test, Can be used for conformity (Y/N)],Data[NOx/km (mg)])-I$2)/I$5</f>
        <v>0.13058796061007413</v>
      </c>
      <c r="J114" s="141" cm="1">
        <f t="array" ref="J114">(_xlfn.XLOOKUP($A114&amp;$Q$3,Data[Index]&amp;Data[Valid Test, Can be used for conformity (Y/N)],Data[THC + NOx/km (mg)])-J$2)/J$5</f>
        <v>-0.56250972019858014</v>
      </c>
      <c r="K114" s="141" cm="1">
        <f t="array" ref="K114">(_xlfn.XLOOKUP($A114&amp;$Q$3,Data[Index]&amp;Data[Valid Test, Can be used for conformity (Y/N)],Data[PN/km ('#)])-K$2)/K$5</f>
        <v>0.37430138580832029</v>
      </c>
      <c r="L114" s="141" cm="1">
        <f t="array" ref="L114">(_xlfn.XLOOKUP($A114&amp;$Q$3,Data[Index]&amp;Data[Valid Test, Can be used for conformity (Y/N)],Data[PM/km (mg)])-L$2)/L$5</f>
        <v>-0.7002934390145612</v>
      </c>
      <c r="M114" s="140" cm="1">
        <f t="array" ref="M114">(_xlfn.XLOOKUP($A114&amp;$Q$3,Data[Index]&amp;Data[Valid Test, Can be used for conformity (Y/N)],Data[CH4 (mg/km)])-M$2)/M$5</f>
        <v>-0.46831369437849607</v>
      </c>
      <c r="N114" s="140" cm="1">
        <f t="array" ref="N114">(_xlfn.XLOOKUP($A114&amp;$Q$3,Data[Index]&amp;Data[Valid Test, Can be used for conformity (Y/N)],Data[N20 (mg/km)])-N$2)/N$5</f>
        <v>-0.34601897227743073</v>
      </c>
      <c r="O114" s="141" cm="1">
        <f t="array" ref="O114">(_xlfn.XLOOKUP($A114&amp;$Q$3,Data[Index]&amp;Data[Valid Test, Can be used for conformity (Y/N)],Data[l/100km])-O$2)/O$5</f>
        <v>0.92078950096384649</v>
      </c>
      <c r="P114" s="138">
        <f>_xlfn.XLOOKUP($A114,Data[Index],Data[Comments])</f>
        <v>0</v>
      </c>
    </row>
    <row r="115" spans="1:16" x14ac:dyDescent="0.2">
      <c r="A115" s="129">
        <v>152</v>
      </c>
      <c r="B115" s="129"/>
      <c r="C115" s="129" t="str" cm="1">
        <f t="array" ref="C115">_xlfn.XLOOKUP($A115&amp;$Q$3&amp;$R$3,Data[Index]&amp;Data[Valid Test, Can be used for conformity (Y/N)]&amp;Data[Cycle],Data[Test Name])</f>
        <v>CORR BT70 BHV  152  14/01/2022 06:05:04</v>
      </c>
      <c r="D115" s="167" cm="1">
        <f t="array" ref="D115">_xlfn.XLOOKUP($A115&amp;$Q$3&amp;$R$3,Data[Index]&amp;Data[Valid Test, Can be used for conformity (Y/N)]&amp;Data[Cycle],Data[Mileage (Miles)])</f>
        <v>4715</v>
      </c>
      <c r="E115" s="130" cm="1">
        <f t="array" ref="E115">_xlfn.XLOOKUP($A115&amp;$Q$3&amp;$R$3,Data[Index]&amp;Data[Valid Test, Can be used for conformity (Y/N)]&amp;Data[Cycle],Data[Date])</f>
        <v>44575.236608796295</v>
      </c>
      <c r="F115" s="141" cm="1">
        <f t="array" ref="F115">(_xlfn.XLOOKUP($A115&amp;$Q$3&amp;$R$3,Data[Index]&amp;Data[Valid Test, Can be used for conformity (Y/N)]&amp;Data[Cycle],Data[CO/km (mg)])-F$2)/F$5</f>
        <v>-0.34550740909150718</v>
      </c>
      <c r="G115" s="141" cm="1">
        <f t="array" ref="G115">(_xlfn.XLOOKUP($A115&amp;$Q$3,Data[Index]&amp;Data[Valid Test, Can be used for conformity (Y/N)],Data[CO2/km (g)])-G$2)/G$5</f>
        <v>0.96158429505424692</v>
      </c>
      <c r="H115" s="141" cm="1">
        <f t="array" ref="H115">(_xlfn.XLOOKUP($A115&amp;$Q$3,Data[Index]&amp;Data[Valid Test, Can be used for conformity (Y/N)],Data[THC/km (mg)])-H$2)/H$5</f>
        <v>-1.8926255438418631</v>
      </c>
      <c r="I115" s="141" cm="1">
        <f t="array" ref="I115">(_xlfn.XLOOKUP($A115&amp;$Q$3,Data[Index]&amp;Data[Valid Test, Can be used for conformity (Y/N)],Data[NOx/km (mg)])-I$2)/I$5</f>
        <v>-1.1670044620875508</v>
      </c>
      <c r="J115" s="141" cm="1">
        <f t="array" ref="J115">(_xlfn.XLOOKUP($A115&amp;$Q$3,Data[Index]&amp;Data[Valid Test, Can be used for conformity (Y/N)],Data[THC + NOx/km (mg)])-J$2)/J$5</f>
        <v>-2.0747779911953375</v>
      </c>
      <c r="K115" s="141" cm="1">
        <f t="array" ref="K115">(_xlfn.XLOOKUP($A115&amp;$Q$3,Data[Index]&amp;Data[Valid Test, Can be used for conformity (Y/N)],Data[PN/km ('#)])-K$2)/K$5</f>
        <v>0.11262517781716556</v>
      </c>
      <c r="L115" s="141" cm="1">
        <f t="array" ref="L115">(_xlfn.XLOOKUP($A115&amp;$Q$3,Data[Index]&amp;Data[Valid Test, Can be used for conformity (Y/N)],Data[PM/km (mg)])-L$2)/L$5</f>
        <v>-1.5091444086147474</v>
      </c>
      <c r="M115" s="140" cm="1">
        <f t="array" ref="M115">(_xlfn.XLOOKUP($A115&amp;$Q$3,Data[Index]&amp;Data[Valid Test, Can be used for conformity (Y/N)],Data[CH4 (mg/km)])-M$2)/M$5</f>
        <v>-1.9087826872449749</v>
      </c>
      <c r="N115" s="140" cm="1">
        <f t="array" ref="N115">(_xlfn.XLOOKUP($A115&amp;$Q$3,Data[Index]&amp;Data[Valid Test, Can be used for conformity (Y/N)],Data[N20 (mg/km)])-N$2)/N$5</f>
        <v>-0.45416311897795392</v>
      </c>
      <c r="O115" s="141" cm="1">
        <f t="array" ref="O115">(_xlfn.XLOOKUP($A115&amp;$Q$3,Data[Index]&amp;Data[Valid Test, Can be used for conformity (Y/N)],Data[l/100km])-O$2)/O$5</f>
        <v>0.76473811336015352</v>
      </c>
      <c r="P115" s="138">
        <f>_xlfn.XLOOKUP($A115,Data[Index],Data[Comments])</f>
        <v>0</v>
      </c>
    </row>
    <row r="116" spans="1:16" ht="28.5" x14ac:dyDescent="0.2">
      <c r="A116" s="129">
        <v>154</v>
      </c>
      <c r="B116" s="129"/>
      <c r="C116" s="129" t="e" cm="1">
        <f t="array" ref="C116">_xlfn.XLOOKUP($A116&amp;$Q$3&amp;$R$3,Data[Index]&amp;Data[Valid Test, Can be used for conformity (Y/N)]&amp;Data[Cycle],Data[Test Name])</f>
        <v>#N/A</v>
      </c>
      <c r="D116" s="167" t="e" cm="1">
        <f t="array" ref="D116">_xlfn.XLOOKUP($A116&amp;$Q$3&amp;$R$3,Data[Index]&amp;Data[Valid Test, Can be used for conformity (Y/N)]&amp;Data[Cycle],Data[Mileage (Miles)])</f>
        <v>#N/A</v>
      </c>
      <c r="E116" s="130" t="e" cm="1">
        <f t="array" ref="E116">_xlfn.XLOOKUP($A116&amp;$Q$3&amp;$R$3,Data[Index]&amp;Data[Valid Test, Can be used for conformity (Y/N)]&amp;Data[Cycle],Data[Date])</f>
        <v>#N/A</v>
      </c>
      <c r="F116" s="141" t="e" cm="1">
        <f t="array" ref="F116">(_xlfn.XLOOKUP($A116&amp;$Q$3&amp;$R$3,Data[Index]&amp;Data[Valid Test, Can be used for conformity (Y/N)]&amp;Data[Cycle],Data[CO/km (mg)])-F$2)/F$5</f>
        <v>#N/A</v>
      </c>
      <c r="G116" s="141" t="e" cm="1">
        <f t="array" ref="G116">(_xlfn.XLOOKUP($A116&amp;$Q$3,Data[Index]&amp;Data[Valid Test, Can be used for conformity (Y/N)],Data[CO2/km (g)])-G$2)/G$5</f>
        <v>#N/A</v>
      </c>
      <c r="H116" s="141" t="e" cm="1">
        <f t="array" ref="H116">(_xlfn.XLOOKUP($A116&amp;$Q$3,Data[Index]&amp;Data[Valid Test, Can be used for conformity (Y/N)],Data[THC/km (mg)])-H$2)/H$5</f>
        <v>#N/A</v>
      </c>
      <c r="I116" s="141" t="e" cm="1">
        <f t="array" ref="I116">(_xlfn.XLOOKUP($A116&amp;$Q$3,Data[Index]&amp;Data[Valid Test, Can be used for conformity (Y/N)],Data[NOx/km (mg)])-I$2)/I$5</f>
        <v>#N/A</v>
      </c>
      <c r="J116" s="141" t="e" cm="1">
        <f t="array" ref="J116">(_xlfn.XLOOKUP($A116&amp;$Q$3,Data[Index]&amp;Data[Valid Test, Can be used for conformity (Y/N)],Data[THC + NOx/km (mg)])-J$2)/J$5</f>
        <v>#N/A</v>
      </c>
      <c r="K116" s="141" t="e" cm="1">
        <f t="array" ref="K116">(_xlfn.XLOOKUP($A116&amp;$Q$3,Data[Index]&amp;Data[Valid Test, Can be used for conformity (Y/N)],Data[PN/km ('#)])-K$2)/K$5</f>
        <v>#N/A</v>
      </c>
      <c r="L116" s="141" t="e" cm="1">
        <f t="array" ref="L116">(_xlfn.XLOOKUP($A116&amp;$Q$3,Data[Index]&amp;Data[Valid Test, Can be used for conformity (Y/N)],Data[PM/km (mg)])-L$2)/L$5</f>
        <v>#N/A</v>
      </c>
      <c r="M116" s="140" t="e" cm="1">
        <f t="array" ref="M116">(_xlfn.XLOOKUP($A116&amp;$Q$3,Data[Index]&amp;Data[Valid Test, Can be used for conformity (Y/N)],Data[CH4 (mg/km)])-M$2)/M$5</f>
        <v>#N/A</v>
      </c>
      <c r="N116" s="140" t="e" cm="1">
        <f t="array" ref="N116">(_xlfn.XLOOKUP($A116&amp;$Q$3,Data[Index]&amp;Data[Valid Test, Can be used for conformity (Y/N)],Data[N20 (mg/km)])-N$2)/N$5</f>
        <v>#N/A</v>
      </c>
      <c r="O116" s="141" t="e" cm="1">
        <f t="array" ref="O116">(_xlfn.XLOOKUP($A116&amp;$Q$3,Data[Index]&amp;Data[Valid Test, Can be used for conformity (Y/N)],Data[l/100km])-O$2)/O$5</f>
        <v>#N/A</v>
      </c>
      <c r="P116" s="138" t="str">
        <f>_xlfn.XLOOKUP($A116,Data[Index],Data[Comments])</f>
        <v xml:space="preserve">Internal MPT employee for demonstration, and feel for difficulty </v>
      </c>
    </row>
    <row r="117" spans="1:16" ht="42.75" x14ac:dyDescent="0.2">
      <c r="A117" s="129">
        <v>155</v>
      </c>
      <c r="B117" s="129"/>
      <c r="C117" s="129" t="e" cm="1">
        <f t="array" ref="C117">_xlfn.XLOOKUP($A117&amp;$Q$3&amp;$R$3,Data[Index]&amp;Data[Valid Test, Can be used for conformity (Y/N)]&amp;Data[Cycle],Data[Test Name])</f>
        <v>#N/A</v>
      </c>
      <c r="D117" s="167" t="e" cm="1">
        <f t="array" ref="D117">_xlfn.XLOOKUP($A117&amp;$Q$3&amp;$R$3,Data[Index]&amp;Data[Valid Test, Can be used for conformity (Y/N)]&amp;Data[Cycle],Data[Mileage (Miles)])</f>
        <v>#N/A</v>
      </c>
      <c r="E117" s="130" t="e" cm="1">
        <f t="array" ref="E117">_xlfn.XLOOKUP($A117&amp;$Q$3&amp;$R$3,Data[Index]&amp;Data[Valid Test, Can be used for conformity (Y/N)]&amp;Data[Cycle],Data[Date])</f>
        <v>#N/A</v>
      </c>
      <c r="F117" s="141" t="e" cm="1">
        <f t="array" ref="F117">(_xlfn.XLOOKUP($A117&amp;$Q$3&amp;$R$3,Data[Index]&amp;Data[Valid Test, Can be used for conformity (Y/N)]&amp;Data[Cycle],Data[CO/km (mg)])-F$2)/F$5</f>
        <v>#N/A</v>
      </c>
      <c r="G117" s="141" t="e" cm="1">
        <f t="array" ref="G117">(_xlfn.XLOOKUP($A117&amp;$Q$3,Data[Index]&amp;Data[Valid Test, Can be used for conformity (Y/N)],Data[CO2/km (g)])-G$2)/G$5</f>
        <v>#N/A</v>
      </c>
      <c r="H117" s="141" t="e" cm="1">
        <f t="array" ref="H117">(_xlfn.XLOOKUP($A117&amp;$Q$3,Data[Index]&amp;Data[Valid Test, Can be used for conformity (Y/N)],Data[THC/km (mg)])-H$2)/H$5</f>
        <v>#N/A</v>
      </c>
      <c r="I117" s="141" t="e" cm="1">
        <f t="array" ref="I117">(_xlfn.XLOOKUP($A117&amp;$Q$3,Data[Index]&amp;Data[Valid Test, Can be used for conformity (Y/N)],Data[NOx/km (mg)])-I$2)/I$5</f>
        <v>#N/A</v>
      </c>
      <c r="J117" s="141" t="e" cm="1">
        <f t="array" ref="J117">(_xlfn.XLOOKUP($A117&amp;$Q$3,Data[Index]&amp;Data[Valid Test, Can be used for conformity (Y/N)],Data[THC + NOx/km (mg)])-J$2)/J$5</f>
        <v>#N/A</v>
      </c>
      <c r="K117" s="141" t="e" cm="1">
        <f t="array" ref="K117">(_xlfn.XLOOKUP($A117&amp;$Q$3,Data[Index]&amp;Data[Valid Test, Can be used for conformity (Y/N)],Data[PN/km ('#)])-K$2)/K$5</f>
        <v>#N/A</v>
      </c>
      <c r="L117" s="141" t="e" cm="1">
        <f t="array" ref="L117">(_xlfn.XLOOKUP($A117&amp;$Q$3,Data[Index]&amp;Data[Valid Test, Can be used for conformity (Y/N)],Data[PM/km (mg)])-L$2)/L$5</f>
        <v>#N/A</v>
      </c>
      <c r="M117" s="140" t="e" cm="1">
        <f t="array" ref="M117">(_xlfn.XLOOKUP($A117&amp;$Q$3,Data[Index]&amp;Data[Valid Test, Can be used for conformity (Y/N)],Data[CH4 (mg/km)])-M$2)/M$5</f>
        <v>#N/A</v>
      </c>
      <c r="N117" s="140" t="e" cm="1">
        <f t="array" ref="N117">(_xlfn.XLOOKUP($A117&amp;$Q$3,Data[Index]&amp;Data[Valid Test, Can be used for conformity (Y/N)],Data[N20 (mg/km)])-N$2)/N$5</f>
        <v>#N/A</v>
      </c>
      <c r="O117" s="141" t="e" cm="1">
        <f t="array" ref="O117">(_xlfn.XLOOKUP($A117&amp;$Q$3,Data[Index]&amp;Data[Valid Test, Can be used for conformity (Y/N)],Data[l/100km])-O$2)/O$5</f>
        <v>#N/A</v>
      </c>
      <c r="P117" s="138" t="str">
        <f>_xlfn.XLOOKUP($A117,Data[Index],Data[Comments])</f>
        <v>Internal MPT employee for demonstration, Screen freeze made driver violate in phase 2</v>
      </c>
    </row>
    <row r="118" spans="1:16" x14ac:dyDescent="0.2">
      <c r="A118" s="129">
        <v>0</v>
      </c>
      <c r="B118" s="129"/>
      <c r="C118" s="129" t="e" cm="1">
        <f t="array" ref="C118">_xlfn.XLOOKUP($A118&amp;$Q$3&amp;$R$3,Data[Index]&amp;Data[Valid Test, Can be used for conformity (Y/N)]&amp;Data[Cycle],Data[Test Name])</f>
        <v>#N/A</v>
      </c>
      <c r="D118" s="167" t="e" cm="1">
        <f t="array" ref="D118">_xlfn.XLOOKUP($A118&amp;$Q$3&amp;$R$3,Data[Index]&amp;Data[Valid Test, Can be used for conformity (Y/N)]&amp;Data[Cycle],Data[Mileage (Miles)])</f>
        <v>#N/A</v>
      </c>
      <c r="E118" s="130" t="e" cm="1">
        <f t="array" ref="E118">_xlfn.XLOOKUP($A118&amp;$Q$3&amp;$R$3,Data[Index]&amp;Data[Valid Test, Can be used for conformity (Y/N)]&amp;Data[Cycle],Data[Date])</f>
        <v>#N/A</v>
      </c>
      <c r="F118" s="141" t="e" cm="1">
        <f t="array" ref="F118">(_xlfn.XLOOKUP($A118&amp;$Q$3&amp;$R$3,Data[Index]&amp;Data[Valid Test, Can be used for conformity (Y/N)]&amp;Data[Cycle],Data[CO/km (mg)])-F$2)/F$5</f>
        <v>#N/A</v>
      </c>
      <c r="G118" s="141" t="e" cm="1">
        <f t="array" ref="G118">(_xlfn.XLOOKUP($A118&amp;$Q$3,Data[Index]&amp;Data[Valid Test, Can be used for conformity (Y/N)],Data[CO2/km (g)])-G$2)/G$5</f>
        <v>#N/A</v>
      </c>
      <c r="H118" s="141" t="e" cm="1">
        <f t="array" ref="H118">(_xlfn.XLOOKUP($A118&amp;$Q$3,Data[Index]&amp;Data[Valid Test, Can be used for conformity (Y/N)],Data[THC/km (mg)])-H$2)/H$5</f>
        <v>#N/A</v>
      </c>
      <c r="I118" s="141" t="e" cm="1">
        <f t="array" ref="I118">(_xlfn.XLOOKUP($A118&amp;$Q$3,Data[Index]&amp;Data[Valid Test, Can be used for conformity (Y/N)],Data[NOx/km (mg)])-I$2)/I$5</f>
        <v>#N/A</v>
      </c>
      <c r="J118" s="141" t="e" cm="1">
        <f t="array" ref="J118">(_xlfn.XLOOKUP($A118&amp;$Q$3,Data[Index]&amp;Data[Valid Test, Can be used for conformity (Y/N)],Data[THC + NOx/km (mg)])-J$2)/J$5</f>
        <v>#N/A</v>
      </c>
      <c r="K118" s="141" t="e" cm="1">
        <f t="array" ref="K118">(_xlfn.XLOOKUP($A118&amp;$Q$3,Data[Index]&amp;Data[Valid Test, Can be used for conformity (Y/N)],Data[PN/km ('#)])-K$2)/K$5</f>
        <v>#N/A</v>
      </c>
      <c r="L118" s="141" t="e" cm="1">
        <f t="array" ref="L118">(_xlfn.XLOOKUP($A118&amp;$Q$3,Data[Index]&amp;Data[Valid Test, Can be used for conformity (Y/N)],Data[PM/km (mg)])-L$2)/L$5</f>
        <v>#N/A</v>
      </c>
      <c r="M118" s="140" t="e" cm="1">
        <f t="array" ref="M118">(_xlfn.XLOOKUP($A118&amp;$Q$3,Data[Index]&amp;Data[Valid Test, Can be used for conformity (Y/N)],Data[CH4 (mg/km)])-M$2)/M$5</f>
        <v>#N/A</v>
      </c>
      <c r="N118" s="140" t="e" cm="1">
        <f t="array" ref="N118">(_xlfn.XLOOKUP($A118&amp;$Q$3,Data[Index]&amp;Data[Valid Test, Can be used for conformity (Y/N)],Data[N20 (mg/km)])-N$2)/N$5</f>
        <v>#N/A</v>
      </c>
      <c r="O118" s="141" t="e" cm="1">
        <f t="array" ref="O118">(_xlfn.XLOOKUP($A118&amp;$Q$3,Data[Index]&amp;Data[Valid Test, Can be used for conformity (Y/N)],Data[l/100km])-O$2)/O$5</f>
        <v>#N/A</v>
      </c>
      <c r="P118" s="138" t="e">
        <f>_xlfn.XLOOKUP($A118,Data[Index],Data[Comments])</f>
        <v>#N/A</v>
      </c>
    </row>
    <row r="119" spans="1:16" x14ac:dyDescent="0.2">
      <c r="A119" s="129">
        <v>0</v>
      </c>
      <c r="B119" s="129"/>
      <c r="C119" s="129" t="e" cm="1">
        <f t="array" ref="C119">_xlfn.XLOOKUP($A119&amp;$Q$3&amp;$R$3,Data[Index]&amp;Data[Valid Test, Can be used for conformity (Y/N)]&amp;Data[Cycle],Data[Test Name])</f>
        <v>#N/A</v>
      </c>
      <c r="D119" s="167" t="e" cm="1">
        <f t="array" ref="D119">_xlfn.XLOOKUP($A119&amp;$Q$3&amp;$R$3,Data[Index]&amp;Data[Valid Test, Can be used for conformity (Y/N)]&amp;Data[Cycle],Data[Mileage (Miles)])</f>
        <v>#N/A</v>
      </c>
      <c r="E119" s="130" t="e" cm="1">
        <f t="array" ref="E119">_xlfn.XLOOKUP($A119&amp;$Q$3&amp;$R$3,Data[Index]&amp;Data[Valid Test, Can be used for conformity (Y/N)]&amp;Data[Cycle],Data[Date])</f>
        <v>#N/A</v>
      </c>
      <c r="F119" s="141" t="e" cm="1">
        <f t="array" ref="F119">(_xlfn.XLOOKUP($A119&amp;$Q$3&amp;$R$3,Data[Index]&amp;Data[Valid Test, Can be used for conformity (Y/N)]&amp;Data[Cycle],Data[CO/km (mg)])-F$2)/F$5</f>
        <v>#N/A</v>
      </c>
      <c r="G119" s="141" t="e" cm="1">
        <f t="array" ref="G119">(_xlfn.XLOOKUP($A119&amp;$Q$3,Data[Index]&amp;Data[Valid Test, Can be used for conformity (Y/N)],Data[CO2/km (g)])-G$2)/G$5</f>
        <v>#N/A</v>
      </c>
      <c r="H119" s="141" t="e" cm="1">
        <f t="array" ref="H119">(_xlfn.XLOOKUP($A119&amp;$Q$3,Data[Index]&amp;Data[Valid Test, Can be used for conformity (Y/N)],Data[THC/km (mg)])-H$2)/H$5</f>
        <v>#N/A</v>
      </c>
      <c r="I119" s="141" t="e" cm="1">
        <f t="array" ref="I119">(_xlfn.XLOOKUP($A119&amp;$Q$3,Data[Index]&amp;Data[Valid Test, Can be used for conformity (Y/N)],Data[NOx/km (mg)])-I$2)/I$5</f>
        <v>#N/A</v>
      </c>
      <c r="J119" s="141" t="e" cm="1">
        <f t="array" ref="J119">(_xlfn.XLOOKUP($A119&amp;$Q$3,Data[Index]&amp;Data[Valid Test, Can be used for conformity (Y/N)],Data[THC + NOx/km (mg)])-J$2)/J$5</f>
        <v>#N/A</v>
      </c>
      <c r="K119" s="141" t="e" cm="1">
        <f t="array" ref="K119">(_xlfn.XLOOKUP($A119&amp;$Q$3,Data[Index]&amp;Data[Valid Test, Can be used for conformity (Y/N)],Data[PN/km ('#)])-K$2)/K$5</f>
        <v>#N/A</v>
      </c>
      <c r="L119" s="141" t="e" cm="1">
        <f t="array" ref="L119">(_xlfn.XLOOKUP($A119&amp;$Q$3,Data[Index]&amp;Data[Valid Test, Can be used for conformity (Y/N)],Data[PM/km (mg)])-L$2)/L$5</f>
        <v>#N/A</v>
      </c>
      <c r="M119" s="140" t="e" cm="1">
        <f t="array" ref="M119">(_xlfn.XLOOKUP($A119&amp;$Q$3,Data[Index]&amp;Data[Valid Test, Can be used for conformity (Y/N)],Data[CH4 (mg/km)])-M$2)/M$5</f>
        <v>#N/A</v>
      </c>
      <c r="N119" s="140" t="e" cm="1">
        <f t="array" ref="N119">(_xlfn.XLOOKUP($A119&amp;$Q$3,Data[Index]&amp;Data[Valid Test, Can be used for conformity (Y/N)],Data[N20 (mg/km)])-N$2)/N$5</f>
        <v>#N/A</v>
      </c>
      <c r="O119" s="141" t="e" cm="1">
        <f t="array" ref="O119">(_xlfn.XLOOKUP($A119&amp;$Q$3,Data[Index]&amp;Data[Valid Test, Can be used for conformity (Y/N)],Data[l/100km])-O$2)/O$5</f>
        <v>#N/A</v>
      </c>
      <c r="P119" s="138" t="e">
        <f>_xlfn.XLOOKUP($A119,Data[Index],Data[Comments])</f>
        <v>#N/A</v>
      </c>
    </row>
    <row r="120" spans="1:16" x14ac:dyDescent="0.2">
      <c r="A120" s="129">
        <v>156</v>
      </c>
      <c r="B120" s="129"/>
      <c r="C120" s="129" t="e" cm="1">
        <f t="array" ref="C120">_xlfn.XLOOKUP($A120&amp;$Q$3&amp;$R$3,Data[Index]&amp;Data[Valid Test, Can be used for conformity (Y/N)]&amp;Data[Cycle],Data[Test Name])</f>
        <v>#N/A</v>
      </c>
      <c r="D120" s="167" t="e" cm="1">
        <f t="array" ref="D120">_xlfn.XLOOKUP($A120&amp;$Q$3&amp;$R$3,Data[Index]&amp;Data[Valid Test, Can be used for conformity (Y/N)]&amp;Data[Cycle],Data[Mileage (Miles)])</f>
        <v>#N/A</v>
      </c>
      <c r="E120" s="130" t="e" cm="1">
        <f t="array" ref="E120">_xlfn.XLOOKUP($A120&amp;$Q$3&amp;$R$3,Data[Index]&amp;Data[Valid Test, Can be used for conformity (Y/N)]&amp;Data[Cycle],Data[Date])</f>
        <v>#N/A</v>
      </c>
      <c r="F120" s="141" t="e" cm="1">
        <f t="array" ref="F120">(_xlfn.XLOOKUP($A120&amp;$Q$3&amp;$R$3,Data[Index]&amp;Data[Valid Test, Can be used for conformity (Y/N)]&amp;Data[Cycle],Data[CO/km (mg)])-F$2)/F$5</f>
        <v>#N/A</v>
      </c>
      <c r="G120" s="141" t="e" cm="1">
        <f t="array" ref="G120">(_xlfn.XLOOKUP($A120&amp;$Q$3,Data[Index]&amp;Data[Valid Test, Can be used for conformity (Y/N)],Data[CO2/km (g)])-G$2)/G$5</f>
        <v>#N/A</v>
      </c>
      <c r="H120" s="141" t="e" cm="1">
        <f t="array" ref="H120">(_xlfn.XLOOKUP($A120&amp;$Q$3,Data[Index]&amp;Data[Valid Test, Can be used for conformity (Y/N)],Data[THC/km (mg)])-H$2)/H$5</f>
        <v>#N/A</v>
      </c>
      <c r="I120" s="141" t="e" cm="1">
        <f t="array" ref="I120">(_xlfn.XLOOKUP($A120&amp;$Q$3,Data[Index]&amp;Data[Valid Test, Can be used for conformity (Y/N)],Data[NOx/km (mg)])-I$2)/I$5</f>
        <v>#N/A</v>
      </c>
      <c r="J120" s="141" t="e" cm="1">
        <f t="array" ref="J120">(_xlfn.XLOOKUP($A120&amp;$Q$3,Data[Index]&amp;Data[Valid Test, Can be used for conformity (Y/N)],Data[THC + NOx/km (mg)])-J$2)/J$5</f>
        <v>#N/A</v>
      </c>
      <c r="K120" s="141" t="e" cm="1">
        <f t="array" ref="K120">(_xlfn.XLOOKUP($A120&amp;$Q$3,Data[Index]&amp;Data[Valid Test, Can be used for conformity (Y/N)],Data[PN/km ('#)])-K$2)/K$5</f>
        <v>#N/A</v>
      </c>
      <c r="L120" s="141" t="e" cm="1">
        <f t="array" ref="L120">(_xlfn.XLOOKUP($A120&amp;$Q$3,Data[Index]&amp;Data[Valid Test, Can be used for conformity (Y/N)],Data[PM/km (mg)])-L$2)/L$5</f>
        <v>#N/A</v>
      </c>
      <c r="M120" s="140" t="e" cm="1">
        <f t="array" ref="M120">(_xlfn.XLOOKUP($A120&amp;$Q$3,Data[Index]&amp;Data[Valid Test, Can be used for conformity (Y/N)],Data[CH4 (mg/km)])-M$2)/M$5</f>
        <v>#N/A</v>
      </c>
      <c r="N120" s="140" t="e" cm="1">
        <f t="array" ref="N120">(_xlfn.XLOOKUP($A120&amp;$Q$3,Data[Index]&amp;Data[Valid Test, Can be used for conformity (Y/N)],Data[N20 (mg/km)])-N$2)/N$5</f>
        <v>#N/A</v>
      </c>
      <c r="O120" s="141" t="e" cm="1">
        <f t="array" ref="O120">(_xlfn.XLOOKUP($A120&amp;$Q$3,Data[Index]&amp;Data[Valid Test, Can be used for conformity (Y/N)],Data[l/100km])-O$2)/O$5</f>
        <v>#N/A</v>
      </c>
      <c r="P120" s="138" t="str">
        <f>_xlfn.XLOOKUP($A120,Data[Index],Data[Comments])</f>
        <v>Warm test</v>
      </c>
    </row>
    <row r="121" spans="1:16" x14ac:dyDescent="0.2">
      <c r="A121" s="129">
        <v>157</v>
      </c>
      <c r="B121" s="129"/>
      <c r="C121" s="129" t="str" cm="1">
        <f t="array" ref="C121">_xlfn.XLOOKUP($A121&amp;$Q$3&amp;$R$3,Data[Index]&amp;Data[Valid Test, Can be used for conformity (Y/N)]&amp;Data[Cycle],Data[Test Name])</f>
        <v>CORR BT70 BHV 157 25/01/2022 18:24:06</v>
      </c>
      <c r="D121" s="167" cm="1">
        <f t="array" ref="D121">_xlfn.XLOOKUP($A121&amp;$Q$3&amp;$R$3,Data[Index]&amp;Data[Valid Test, Can be used for conformity (Y/N)]&amp;Data[Cycle],Data[Mileage (Miles)])</f>
        <v>4854</v>
      </c>
      <c r="E121" s="130" cm="1">
        <f t="array" ref="E121">_xlfn.XLOOKUP($A121&amp;$Q$3&amp;$R$3,Data[Index]&amp;Data[Valid Test, Can be used for conformity (Y/N)]&amp;Data[Cycle],Data[Date])</f>
        <v>44586.767233796294</v>
      </c>
      <c r="F121" s="141" cm="1">
        <f t="array" ref="F121">(_xlfn.XLOOKUP($A121&amp;$Q$3&amp;$R$3,Data[Index]&amp;Data[Valid Test, Can be used for conformity (Y/N)]&amp;Data[Cycle],Data[CO/km (mg)])-F$2)/F$5</f>
        <v>1.5029882719342427</v>
      </c>
      <c r="G121" s="141" cm="1">
        <f t="array" ref="G121">(_xlfn.XLOOKUP($A121&amp;$Q$3,Data[Index]&amp;Data[Valid Test, Can be used for conformity (Y/N)],Data[CO2/km (g)])-G$2)/G$5</f>
        <v>-0.45392797370951732</v>
      </c>
      <c r="H121" s="141" cm="1">
        <f t="array" ref="H121">(_xlfn.XLOOKUP($A121&amp;$Q$3,Data[Index]&amp;Data[Valid Test, Can be used for conformity (Y/N)],Data[THC/km (mg)])-H$2)/H$5</f>
        <v>0.83096246123823758</v>
      </c>
      <c r="I121" s="141" cm="1">
        <f t="array" ref="I121">(_xlfn.XLOOKUP($A121&amp;$Q$3,Data[Index]&amp;Data[Valid Test, Can be used for conformity (Y/N)],Data[NOx/km (mg)])-I$2)/I$5</f>
        <v>0.16555662413969041</v>
      </c>
      <c r="J121" s="141" cm="1">
        <f t="array" ref="J121">(_xlfn.XLOOKUP($A121&amp;$Q$3,Data[Index]&amp;Data[Valid Test, Can be used for conformity (Y/N)],Data[THC + NOx/km (mg)])-J$2)/J$5</f>
        <v>0.62019154405909238</v>
      </c>
      <c r="K121" s="141" cm="1">
        <f t="array" ref="K121">(_xlfn.XLOOKUP($A121&amp;$Q$3,Data[Index]&amp;Data[Valid Test, Can be used for conformity (Y/N)],Data[PN/km ('#)])-K$2)/K$5</f>
        <v>1.1891300465695807</v>
      </c>
      <c r="L121" s="141" cm="1">
        <f t="array" ref="L121">(_xlfn.XLOOKUP($A121&amp;$Q$3,Data[Index]&amp;Data[Valid Test, Can be used for conformity (Y/N)],Data[PM/km (mg)])-L$2)/L$5</f>
        <v>-0.20694407037072229</v>
      </c>
      <c r="M121" s="140" cm="1">
        <f t="array" ref="M121">(_xlfn.XLOOKUP($A121&amp;$Q$3,Data[Index]&amp;Data[Valid Test, Can be used for conformity (Y/N)],Data[CH4 (mg/km)])-M$2)/M$5</f>
        <v>0.89246226232238579</v>
      </c>
      <c r="N121" s="140" cm="1">
        <f t="array" ref="N121">(_xlfn.XLOOKUP($A121&amp;$Q$3,Data[Index]&amp;Data[Valid Test, Can be used for conformity (Y/N)],Data[N20 (mg/km)])-N$2)/N$5</f>
        <v>0.77459570226498553</v>
      </c>
      <c r="O121" s="141" cm="1">
        <f t="array" ref="O121">(_xlfn.XLOOKUP($A121&amp;$Q$3,Data[Index]&amp;Data[Valid Test, Can be used for conformity (Y/N)],Data[l/100km])-O$2)/O$5</f>
        <v>-0.5973295782201552</v>
      </c>
      <c r="P121" s="138" t="str">
        <f>_xlfn.XLOOKUP($A121,Data[Index],Data[Comments])</f>
        <v>Done without Precon</v>
      </c>
    </row>
    <row r="122" spans="1:16" x14ac:dyDescent="0.2">
      <c r="A122" s="129">
        <v>159</v>
      </c>
      <c r="B122" s="129"/>
      <c r="C122" s="129" t="e" cm="1">
        <f t="array" ref="C122">_xlfn.XLOOKUP($A122&amp;$Q$3&amp;$R$3,Data[Index]&amp;Data[Valid Test, Can be used for conformity (Y/N)]&amp;Data[Cycle],Data[Test Name])</f>
        <v>#N/A</v>
      </c>
      <c r="D122" s="167" t="e" cm="1">
        <f t="array" ref="D122">_xlfn.XLOOKUP($A122&amp;$Q$3&amp;$R$3,Data[Index]&amp;Data[Valid Test, Can be used for conformity (Y/N)]&amp;Data[Cycle],Data[Mileage (Miles)])</f>
        <v>#N/A</v>
      </c>
      <c r="E122" s="130" t="e" cm="1">
        <f t="array" ref="E122">_xlfn.XLOOKUP($A122&amp;$Q$3&amp;$R$3,Data[Index]&amp;Data[Valid Test, Can be used for conformity (Y/N)]&amp;Data[Cycle],Data[Date])</f>
        <v>#N/A</v>
      </c>
      <c r="F122" s="141" t="e" cm="1">
        <f t="array" ref="F122">(_xlfn.XLOOKUP($A122&amp;$Q$3&amp;$R$3,Data[Index]&amp;Data[Valid Test, Can be used for conformity (Y/N)]&amp;Data[Cycle],Data[CO/km (mg)])-F$2)/F$5</f>
        <v>#N/A</v>
      </c>
      <c r="G122" s="141" t="e" cm="1">
        <f t="array" ref="G122">(_xlfn.XLOOKUP($A122&amp;$Q$3,Data[Index]&amp;Data[Valid Test, Can be used for conformity (Y/N)],Data[CO2/km (g)])-G$2)/G$5</f>
        <v>#N/A</v>
      </c>
      <c r="H122" s="141" t="e" cm="1">
        <f t="array" ref="H122">(_xlfn.XLOOKUP($A122&amp;$Q$3,Data[Index]&amp;Data[Valid Test, Can be used for conformity (Y/N)],Data[THC/km (mg)])-H$2)/H$5</f>
        <v>#N/A</v>
      </c>
      <c r="I122" s="141" t="e" cm="1">
        <f t="array" ref="I122">(_xlfn.XLOOKUP($A122&amp;$Q$3,Data[Index]&amp;Data[Valid Test, Can be used for conformity (Y/N)],Data[NOx/km (mg)])-I$2)/I$5</f>
        <v>#N/A</v>
      </c>
      <c r="J122" s="141" t="e" cm="1">
        <f t="array" ref="J122">(_xlfn.XLOOKUP($A122&amp;$Q$3,Data[Index]&amp;Data[Valid Test, Can be used for conformity (Y/N)],Data[THC + NOx/km (mg)])-J$2)/J$5</f>
        <v>#N/A</v>
      </c>
      <c r="K122" s="141" t="e" cm="1">
        <f t="array" ref="K122">(_xlfn.XLOOKUP($A122&amp;$Q$3,Data[Index]&amp;Data[Valid Test, Can be used for conformity (Y/N)],Data[PN/km ('#)])-K$2)/K$5</f>
        <v>#N/A</v>
      </c>
      <c r="L122" s="141" t="e" cm="1">
        <f t="array" ref="L122">(_xlfn.XLOOKUP($A122&amp;$Q$3,Data[Index]&amp;Data[Valid Test, Can be used for conformity (Y/N)],Data[PM/km (mg)])-L$2)/L$5</f>
        <v>#N/A</v>
      </c>
      <c r="M122" s="140" t="e" cm="1">
        <f t="array" ref="M122">(_xlfn.XLOOKUP($A122&amp;$Q$3,Data[Index]&amp;Data[Valid Test, Can be used for conformity (Y/N)],Data[CH4 (mg/km)])-M$2)/M$5</f>
        <v>#N/A</v>
      </c>
      <c r="N122" s="140" t="e" cm="1">
        <f t="array" ref="N122">(_xlfn.XLOOKUP($A122&amp;$Q$3,Data[Index]&amp;Data[Valid Test, Can be used for conformity (Y/N)],Data[N20 (mg/km)])-N$2)/N$5</f>
        <v>#N/A</v>
      </c>
      <c r="O122" s="141" t="e" cm="1">
        <f t="array" ref="O122">(_xlfn.XLOOKUP($A122&amp;$Q$3,Data[Index]&amp;Data[Valid Test, Can be used for conformity (Y/N)],Data[l/100km])-O$2)/O$5</f>
        <v>#N/A</v>
      </c>
      <c r="P122" s="138" t="str">
        <f>_xlfn.XLOOKUP($A122,Data[Index],Data[Comments])</f>
        <v>Humidity Wasn’t turned on</v>
      </c>
    </row>
    <row r="123" spans="1:16" x14ac:dyDescent="0.2">
      <c r="A123" s="129">
        <v>161</v>
      </c>
      <c r="B123" s="129"/>
      <c r="C123" s="129" t="str" cm="1">
        <f t="array" ref="C123">_xlfn.XLOOKUP($A123&amp;$Q$3&amp;$R$3,Data[Index]&amp;Data[Valid Test, Can be used for conformity (Y/N)]&amp;Data[Cycle],Data[Test Name])</f>
        <v>CORR BT70 BHV 161 15/02/2022 13:52:41</v>
      </c>
      <c r="D123" s="167" cm="1">
        <f t="array" ref="D123">_xlfn.XLOOKUP($A123&amp;$Q$3&amp;$R$3,Data[Index]&amp;Data[Valid Test, Can be used for conformity (Y/N)]&amp;Data[Cycle],Data[Mileage (Miles)])</f>
        <v>4939</v>
      </c>
      <c r="E123" s="130" cm="1">
        <f t="array" ref="E123">_xlfn.XLOOKUP($A123&amp;$Q$3&amp;$R$3,Data[Index]&amp;Data[Valid Test, Can be used for conformity (Y/N)]&amp;Data[Cycle],Data[Date])</f>
        <v>44607.578726851854</v>
      </c>
      <c r="F123" s="141" cm="1">
        <f t="array" ref="F123">(_xlfn.XLOOKUP($A123&amp;$Q$3&amp;$R$3,Data[Index]&amp;Data[Valid Test, Can be used for conformity (Y/N)]&amp;Data[Cycle],Data[CO/km (mg)])-F$2)/F$5</f>
        <v>0.88679696417354781</v>
      </c>
      <c r="G123" s="141" cm="1">
        <f t="array" ref="G123">(_xlfn.XLOOKUP($A123&amp;$Q$3,Data[Index]&amp;Data[Valid Test, Can be used for conformity (Y/N)],Data[CO2/km (g)])-G$2)/G$5</f>
        <v>-2.3696629760722399E-2</v>
      </c>
      <c r="H123" s="141" cm="1">
        <f t="array" ref="H123">(_xlfn.XLOOKUP($A123&amp;$Q$3,Data[Index]&amp;Data[Valid Test, Can be used for conformity (Y/N)],Data[THC/km (mg)])-H$2)/H$5</f>
        <v>0.42875136255489549</v>
      </c>
      <c r="I123" s="141" cm="1">
        <f t="array" ref="I123">(_xlfn.XLOOKUP($A123&amp;$Q$3,Data[Index]&amp;Data[Valid Test, Can be used for conformity (Y/N)],Data[NOx/km (mg)])-I$2)/I$5</f>
        <v>-0.16288976836574964</v>
      </c>
      <c r="J123" s="141" cm="1">
        <f t="array" ref="J123">(_xlfn.XLOOKUP($A123&amp;$Q$3,Data[Index]&amp;Data[Valid Test, Can be used for conformity (Y/N)],Data[THC + NOx/km (mg)])-J$2)/J$5</f>
        <v>0.11183553808895517</v>
      </c>
      <c r="K123" s="141" cm="1">
        <f t="array" ref="K123">(_xlfn.XLOOKUP($A123&amp;$Q$3,Data[Index]&amp;Data[Valid Test, Can be used for conformity (Y/N)],Data[PN/km ('#)])-K$2)/K$5</f>
        <v>0.84746526763212138</v>
      </c>
      <c r="L123" s="141" cm="1">
        <f t="array" ref="L123">(_xlfn.XLOOKUP($A123&amp;$Q$3,Data[Index]&amp;Data[Valid Test, Can be used for conformity (Y/N)],Data[PM/km (mg)])-L$2)/L$5</f>
        <v>-1.3287741112891898</v>
      </c>
      <c r="M123" s="140" cm="1">
        <f t="array" ref="M123">(_xlfn.XLOOKUP($A123&amp;$Q$3,Data[Index]&amp;Data[Valid Test, Can be used for conformity (Y/N)],Data[CH4 (mg/km)])-M$2)/M$5</f>
        <v>0.62588758194119487</v>
      </c>
      <c r="N123" s="140" cm="1">
        <f t="array" ref="N123">(_xlfn.XLOOKUP($A123&amp;$Q$3,Data[Index]&amp;Data[Valid Test, Can be used for conformity (Y/N)],Data[N20 (mg/km)])-N$2)/N$5</f>
        <v>0.62381054710034367</v>
      </c>
      <c r="O123" s="141" cm="1">
        <f t="array" ref="O123">(_xlfn.XLOOKUP($A123&amp;$Q$3,Data[Index]&amp;Data[Valid Test, Can be used for conformity (Y/N)],Data[l/100km])-O$2)/O$5</f>
        <v>-0.18344200428465787</v>
      </c>
      <c r="P123" s="138">
        <f>_xlfn.XLOOKUP($A123,Data[Index],Data[Comments])</f>
        <v>0</v>
      </c>
    </row>
    <row r="124" spans="1:16" ht="42.75" x14ac:dyDescent="0.2">
      <c r="A124" s="129">
        <v>163</v>
      </c>
      <c r="B124" s="129"/>
      <c r="C124" s="129" t="str" cm="1">
        <f t="array" ref="C124">_xlfn.XLOOKUP($A124&amp;$Q$3&amp;$R$3,Data[Index]&amp;Data[Valid Test, Can be used for conformity (Y/N)]&amp;Data[Cycle],Data[Test Name])</f>
        <v>CORR BT70 BHV 163 17/02/2022 19:08:20</v>
      </c>
      <c r="D124" s="167" cm="1">
        <f t="array" ref="D124">_xlfn.XLOOKUP($A124&amp;$Q$3&amp;$R$3,Data[Index]&amp;Data[Valid Test, Can be used for conformity (Y/N)]&amp;Data[Cycle],Data[Mileage (Miles)])</f>
        <v>5000</v>
      </c>
      <c r="E124" s="130" cm="1">
        <f t="array" ref="E124">_xlfn.XLOOKUP($A124&amp;$Q$3&amp;$R$3,Data[Index]&amp;Data[Valid Test, Can be used for conformity (Y/N)]&amp;Data[Cycle],Data[Date])</f>
        <v>44609.79792824074</v>
      </c>
      <c r="F124" s="141" cm="1">
        <f t="array" ref="F124">(_xlfn.XLOOKUP($A124&amp;$Q$3&amp;$R$3,Data[Index]&amp;Data[Valid Test, Can be used for conformity (Y/N)]&amp;Data[Cycle],Data[CO/km (mg)])-F$2)/F$5</f>
        <v>1.9683470216582495</v>
      </c>
      <c r="G124" s="141" cm="1">
        <f t="array" ref="G124">(_xlfn.XLOOKUP($A124&amp;$Q$3,Data[Index]&amp;Data[Valid Test, Can be used for conformity (Y/N)],Data[CO2/km (g)])-G$2)/G$5</f>
        <v>0.35353884506042726</v>
      </c>
      <c r="H124" s="141" cm="1">
        <f t="array" ref="H124">(_xlfn.XLOOKUP($A124&amp;$Q$3,Data[Index]&amp;Data[Valid Test, Can be used for conformity (Y/N)],Data[THC/km (mg)])-H$2)/H$5</f>
        <v>1.6846196067745312</v>
      </c>
      <c r="I124" s="141" cm="1">
        <f t="array" ref="I124">(_xlfn.XLOOKUP($A124&amp;$Q$3,Data[Index]&amp;Data[Valid Test, Can be used for conformity (Y/N)],Data[NOx/km (mg)])-I$2)/I$5</f>
        <v>-0.79539316178543829</v>
      </c>
      <c r="J124" s="141" cm="1">
        <f t="array" ref="J124">(_xlfn.XLOOKUP($A124&amp;$Q$3,Data[Index]&amp;Data[Valid Test, Can be used for conformity (Y/N)],Data[THC + NOx/km (mg)])-J$2)/J$5</f>
        <v>0.30915994734196239</v>
      </c>
      <c r="K124" s="141" cm="1">
        <f t="array" ref="K124">(_xlfn.XLOOKUP($A124&amp;$Q$3,Data[Index]&amp;Data[Valid Test, Can be used for conformity (Y/N)],Data[PN/km ('#)])-K$2)/K$5</f>
        <v>0.40008655780893787</v>
      </c>
      <c r="L124" s="141" cm="1">
        <f t="array" ref="L124">(_xlfn.XLOOKUP($A124&amp;$Q$3,Data[Index]&amp;Data[Valid Test, Can be used for conformity (Y/N)],Data[PM/km (mg)])-L$2)/L$5</f>
        <v>0.38391105215164573</v>
      </c>
      <c r="M124" s="140" cm="1">
        <f t="array" ref="M124">(_xlfn.XLOOKUP($A124&amp;$Q$3,Data[Index]&amp;Data[Valid Test, Can be used for conformity (Y/N)],Data[CH4 (mg/km)])-M$2)/M$5</f>
        <v>0.21547017387990111</v>
      </c>
      <c r="N124" s="140" cm="1">
        <f t="array" ref="N124">(_xlfn.XLOOKUP($A124&amp;$Q$3,Data[Index]&amp;Data[Valid Test, Can be used for conformity (Y/N)],Data[N20 (mg/km)])-N$2)/N$5</f>
        <v>0.5691832458333721</v>
      </c>
      <c r="O124" s="141" cm="1">
        <f t="array" ref="O124">(_xlfn.XLOOKUP($A124&amp;$Q$3,Data[Index]&amp;Data[Valid Test, Can be used for conformity (Y/N)],Data[l/100km])-O$2)/O$5</f>
        <v>0.19868165774488519</v>
      </c>
      <c r="P124" s="138" t="str">
        <f>_xlfn.XLOOKUP($A124,Data[Index],Data[Comments])</f>
        <v>High CO in Phase 1, could be due to long idles and hot precon the day before?</v>
      </c>
    </row>
    <row r="125" spans="1:16" x14ac:dyDescent="0.2">
      <c r="A125" s="129">
        <v>164</v>
      </c>
      <c r="B125" s="129"/>
      <c r="C125" s="129" t="str" cm="1">
        <f t="array" ref="C125">_xlfn.XLOOKUP($A125&amp;$Q$3&amp;$R$3,Data[Index]&amp;Data[Valid Test, Can be used for conformity (Y/N)]&amp;Data[Cycle],Data[Test Name])</f>
        <v>CORR BT70 BHV 164 18/02/2022 16:31:17</v>
      </c>
      <c r="D125" s="167" cm="1">
        <f t="array" ref="D125">_xlfn.XLOOKUP($A125&amp;$Q$3&amp;$R$3,Data[Index]&amp;Data[Valid Test, Can be used for conformity (Y/N)]&amp;Data[Cycle],Data[Mileage (Miles)])</f>
        <v>5017</v>
      </c>
      <c r="E125" s="130" cm="1">
        <f t="array" ref="E125">_xlfn.XLOOKUP($A125&amp;$Q$3&amp;$R$3,Data[Index]&amp;Data[Valid Test, Can be used for conformity (Y/N)]&amp;Data[Cycle],Data[Date])</f>
        <v>44610.68886574074</v>
      </c>
      <c r="F125" s="141" cm="1">
        <f t="array" ref="F125">(_xlfn.XLOOKUP($A125&amp;$Q$3&amp;$R$3,Data[Index]&amp;Data[Valid Test, Can be used for conformity (Y/N)]&amp;Data[Cycle],Data[CO/km (mg)])-F$2)/F$5</f>
        <v>1.9536216650678691</v>
      </c>
      <c r="G125" s="141" cm="1">
        <f t="array" ref="G125">(_xlfn.XLOOKUP($A125&amp;$Q$3,Data[Index]&amp;Data[Valid Test, Can be used for conformity (Y/N)],Data[CO2/km (g)])-G$2)/G$5</f>
        <v>0.63959385199241681</v>
      </c>
      <c r="H125" s="141" cm="1">
        <f t="array" ref="H125">(_xlfn.XLOOKUP($A125&amp;$Q$3,Data[Index]&amp;Data[Valid Test, Can be used for conformity (Y/N)],Data[THC/km (mg)])-H$2)/H$5</f>
        <v>1.7594131488496636</v>
      </c>
      <c r="I125" s="141" cm="1">
        <f t="array" ref="I125">(_xlfn.XLOOKUP($A125&amp;$Q$3,Data[Index]&amp;Data[Valid Test, Can be used for conformity (Y/N)],Data[NOx/km (mg)])-I$2)/I$5</f>
        <v>-0.62921261544065687</v>
      </c>
      <c r="J125" s="141" cm="1">
        <f t="array" ref="J125">(_xlfn.XLOOKUP($A125&amp;$Q$3,Data[Index]&amp;Data[Valid Test, Can be used for conformity (Y/N)],Data[THC + NOx/km (mg)])-J$2)/J$5</f>
        <v>0.4918023571988312</v>
      </c>
      <c r="K125" s="141" cm="1">
        <f t="array" ref="K125">(_xlfn.XLOOKUP($A125&amp;$Q$3,Data[Index]&amp;Data[Valid Test, Can be used for conformity (Y/N)],Data[PN/km ('#)])-K$2)/K$5</f>
        <v>0.94532811452247612</v>
      </c>
      <c r="L125" s="141" cm="1">
        <f t="array" ref="L125">(_xlfn.XLOOKUP($A125&amp;$Q$3,Data[Index]&amp;Data[Valid Test, Can be used for conformity (Y/N)],Data[PM/km (mg)])-L$2)/L$5</f>
        <v>-0.23830931891906734</v>
      </c>
      <c r="M125" s="140" cm="1">
        <f t="array" ref="M125">(_xlfn.XLOOKUP($A125&amp;$Q$3,Data[Index]&amp;Data[Valid Test, Can be used for conformity (Y/N)],Data[CH4 (mg/km)])-M$2)/M$5</f>
        <v>0.53879222601381338</v>
      </c>
      <c r="N125" s="140" cm="1">
        <f t="array" ref="N125">(_xlfn.XLOOKUP($A125&amp;$Q$3,Data[Index]&amp;Data[Valid Test, Can be used for conformity (Y/N)],Data[N20 (mg/km)])-N$2)/N$5</f>
        <v>0.31598802869109116</v>
      </c>
      <c r="O125" s="141" cm="1">
        <f t="array" ref="O125">(_xlfn.XLOOKUP($A125&amp;$Q$3,Data[Index]&amp;Data[Valid Test, Can be used for conformity (Y/N)],Data[l/100km])-O$2)/O$5</f>
        <v>0.47849410720008284</v>
      </c>
      <c r="P125" s="138" t="str">
        <f>_xlfn.XLOOKUP($A125,Data[Index],Data[Comments])</f>
        <v>High CO in Phase 1</v>
      </c>
    </row>
    <row r="126" spans="1:16" x14ac:dyDescent="0.2">
      <c r="A126" s="129">
        <v>167</v>
      </c>
      <c r="B126" s="129"/>
      <c r="C126" s="129" t="str" cm="1">
        <f t="array" ref="C126">_xlfn.XLOOKUP($A126&amp;$Q$3&amp;$R$3,Data[Index]&amp;Data[Valid Test, Can be used for conformity (Y/N)]&amp;Data[Cycle],Data[Test Name])</f>
        <v>CORR BT70 BHV 167 23/02/2022 06:22:32</v>
      </c>
      <c r="D126" s="167" cm="1">
        <f t="array" ref="D126">_xlfn.XLOOKUP($A126&amp;$Q$3&amp;$R$3,Data[Index]&amp;Data[Valid Test, Can be used for conformity (Y/N)]&amp;Data[Cycle],Data[Mileage (Miles)])</f>
        <v>5060</v>
      </c>
      <c r="E126" s="130" cm="1">
        <f t="array" ref="E126">_xlfn.XLOOKUP($A126&amp;$Q$3&amp;$R$3,Data[Index]&amp;Data[Valid Test, Can be used for conformity (Y/N)]&amp;Data[Cycle],Data[Date])</f>
        <v>44615.266203703701</v>
      </c>
      <c r="F126" s="141" cm="1">
        <f t="array" ref="F126">(_xlfn.XLOOKUP($A126&amp;$Q$3&amp;$R$3,Data[Index]&amp;Data[Valid Test, Can be used for conformity (Y/N)]&amp;Data[Cycle],Data[CO/km (mg)])-F$2)/F$5</f>
        <v>0.65908933088791555</v>
      </c>
      <c r="G126" s="141" cm="1">
        <f t="array" ref="G126">(_xlfn.XLOOKUP($A126&amp;$Q$3,Data[Index]&amp;Data[Valid Test, Can be used for conformity (Y/N)],Data[CO2/km (g)])-G$2)/G$5</f>
        <v>-0.97874525360536446</v>
      </c>
      <c r="H126" s="141" cm="1">
        <f t="array" ref="H126">(_xlfn.XLOOKUP($A126&amp;$Q$3,Data[Index]&amp;Data[Valid Test, Can be used for conformity (Y/N)],Data[THC/km (mg)])-H$2)/H$5</f>
        <v>-0.59624659564262317</v>
      </c>
      <c r="I126" s="141" cm="1">
        <f t="array" ref="I126">(_xlfn.XLOOKUP($A126&amp;$Q$3,Data[Index]&amp;Data[Valid Test, Can be used for conformity (Y/N)],Data[NOx/km (mg)])-I$2)/I$5</f>
        <v>-1.4123512340488404</v>
      </c>
      <c r="J126" s="141" cm="1">
        <f t="array" ref="J126">(_xlfn.XLOOKUP($A126&amp;$Q$3,Data[Index]&amp;Data[Valid Test, Can be used for conformity (Y/N)],Data[THC + NOx/km (mg)])-J$2)/J$5</f>
        <v>-1.5294240111201889</v>
      </c>
      <c r="K126" s="141" cm="1">
        <f t="array" ref="K126">(_xlfn.XLOOKUP($A126&amp;$Q$3,Data[Index]&amp;Data[Valid Test, Can be used for conformity (Y/N)],Data[PN/km ('#)])-K$2)/K$5</f>
        <v>-0.58377696191020823</v>
      </c>
      <c r="L126" s="141" cm="1">
        <f t="array" ref="L126">(_xlfn.XLOOKUP($A126&amp;$Q$3,Data[Index]&amp;Data[Valid Test, Can be used for conformity (Y/N)],Data[PM/km (mg)])-L$2)/L$5</f>
        <v>-1.4058868380274896</v>
      </c>
      <c r="M126" s="140" cm="1">
        <f t="array" ref="M126">(_xlfn.XLOOKUP($A126&amp;$Q$3,Data[Index]&amp;Data[Valid Test, Can be used for conformity (Y/N)],Data[CH4 (mg/km)])-M$2)/M$5</f>
        <v>-1.3853853257038518</v>
      </c>
      <c r="N126" s="140" cm="1">
        <f t="array" ref="N126">(_xlfn.XLOOKUP($A126&amp;$Q$3,Data[Index]&amp;Data[Valid Test, Can be used for conformity (Y/N)],Data[N20 (mg/km)])-N$2)/N$5</f>
        <v>0.63984601246130601</v>
      </c>
      <c r="O126" s="141" cm="1">
        <f t="array" ref="O126">(_xlfn.XLOOKUP($A126&amp;$Q$3,Data[Index]&amp;Data[Valid Test, Can be used for conformity (Y/N)],Data[l/100km])-O$2)/O$5</f>
        <v>-1.5270367918439551</v>
      </c>
      <c r="P126" s="138">
        <f>_xlfn.XLOOKUP($A126,Data[Index],Data[Comments])</f>
        <v>0</v>
      </c>
    </row>
    <row r="127" spans="1:16" x14ac:dyDescent="0.2">
      <c r="A127" s="129"/>
      <c r="B127" s="129"/>
      <c r="C127" s="129" t="e" cm="1">
        <f t="array" ref="C127">_xlfn.XLOOKUP($A127&amp;$Q$3&amp;$R$3,Data[Index]&amp;Data[Valid Test, Can be used for conformity (Y/N)]&amp;Data[Cycle],Data[Test Name])</f>
        <v>#N/A</v>
      </c>
      <c r="D127" s="167" t="e" cm="1">
        <f t="array" ref="D127">_xlfn.XLOOKUP($A127&amp;$Q$3&amp;$R$3,Data[Index]&amp;Data[Valid Test, Can be used for conformity (Y/N)]&amp;Data[Cycle],Data[Mileage (Miles)])</f>
        <v>#N/A</v>
      </c>
      <c r="E127" s="130" t="e" cm="1">
        <f t="array" ref="E127">_xlfn.XLOOKUP($A127&amp;$Q$3&amp;$R$3,Data[Index]&amp;Data[Valid Test, Can be used for conformity (Y/N)]&amp;Data[Cycle],Data[Date])</f>
        <v>#N/A</v>
      </c>
      <c r="F127" s="141" t="e" cm="1">
        <f t="array" ref="F127">(_xlfn.XLOOKUP($A127&amp;$Q$3&amp;$R$3,Data[Index]&amp;Data[Valid Test, Can be used for conformity (Y/N)]&amp;Data[Cycle],Data[CO/km (mg)])-F$2)/F$5</f>
        <v>#N/A</v>
      </c>
      <c r="G127" s="141" t="e" cm="1">
        <f t="array" ref="G127">(_xlfn.XLOOKUP($A127&amp;$Q$3,Data[Index]&amp;Data[Valid Test, Can be used for conformity (Y/N)],Data[CO2/km (g)])-G$2)/G$5</f>
        <v>#N/A</v>
      </c>
      <c r="H127" s="141" t="e" cm="1">
        <f t="array" ref="H127">(_xlfn.XLOOKUP($A127&amp;$Q$3,Data[Index]&amp;Data[Valid Test, Can be used for conformity (Y/N)],Data[THC/km (mg)])-H$2)/H$5</f>
        <v>#N/A</v>
      </c>
      <c r="I127" s="141" t="e" cm="1">
        <f t="array" ref="I127">(_xlfn.XLOOKUP($A127&amp;$Q$3,Data[Index]&amp;Data[Valid Test, Can be used for conformity (Y/N)],Data[NOx/km (mg)])-I$2)/I$5</f>
        <v>#N/A</v>
      </c>
      <c r="J127" s="141" t="e" cm="1">
        <f t="array" ref="J127">(_xlfn.XLOOKUP($A127&amp;$Q$3,Data[Index]&amp;Data[Valid Test, Can be used for conformity (Y/N)],Data[THC + NOx/km (mg)])-J$2)/J$5</f>
        <v>#N/A</v>
      </c>
      <c r="K127" s="141" t="e" cm="1">
        <f t="array" ref="K127">(_xlfn.XLOOKUP($A127&amp;$Q$3,Data[Index]&amp;Data[Valid Test, Can be used for conformity (Y/N)],Data[PN/km ('#)])-K$2)/K$5</f>
        <v>#N/A</v>
      </c>
      <c r="L127" s="141" t="e" cm="1">
        <f t="array" ref="L127">(_xlfn.XLOOKUP($A127&amp;$Q$3,Data[Index]&amp;Data[Valid Test, Can be used for conformity (Y/N)],Data[PM/km (mg)])-L$2)/L$5</f>
        <v>#N/A</v>
      </c>
      <c r="M127" s="140" t="e" cm="1">
        <f t="array" ref="M127">(_xlfn.XLOOKUP($A127&amp;$Q$3,Data[Index]&amp;Data[Valid Test, Can be used for conformity (Y/N)],Data[CH4 (mg/km)])-M$2)/M$5</f>
        <v>#N/A</v>
      </c>
      <c r="N127" s="140" t="e" cm="1">
        <f t="array" ref="N127">(_xlfn.XLOOKUP($A127&amp;$Q$3,Data[Index]&amp;Data[Valid Test, Can be used for conformity (Y/N)],Data[N20 (mg/km)])-N$2)/N$5</f>
        <v>#N/A</v>
      </c>
      <c r="O127" s="141" t="e" cm="1">
        <f t="array" ref="O127">(_xlfn.XLOOKUP($A127&amp;$Q$3,Data[Index]&amp;Data[Valid Test, Can be used for conformity (Y/N)],Data[l/100km])-O$2)/O$5</f>
        <v>#N/A</v>
      </c>
      <c r="P127" s="138">
        <f>_xlfn.XLOOKUP($A127,Data[Index],Data[Comments])</f>
        <v>0</v>
      </c>
    </row>
    <row r="128" spans="1:16" x14ac:dyDescent="0.2">
      <c r="A128" s="129"/>
      <c r="B128" s="129"/>
      <c r="C128" s="129" t="e" cm="1">
        <f t="array" ref="C128">_xlfn.XLOOKUP($A128&amp;$Q$3&amp;$R$3,Data[Index]&amp;Data[Valid Test, Can be used for conformity (Y/N)]&amp;Data[Cycle],Data[Test Name])</f>
        <v>#N/A</v>
      </c>
      <c r="D128" s="167" t="e" cm="1">
        <f t="array" ref="D128">_xlfn.XLOOKUP($A128&amp;$Q$3&amp;$R$3,Data[Index]&amp;Data[Valid Test, Can be used for conformity (Y/N)]&amp;Data[Cycle],Data[Mileage (Miles)])</f>
        <v>#N/A</v>
      </c>
      <c r="E128" s="130" t="e" cm="1">
        <f t="array" ref="E128">_xlfn.XLOOKUP($A128&amp;$Q$3&amp;$R$3,Data[Index]&amp;Data[Valid Test, Can be used for conformity (Y/N)]&amp;Data[Cycle],Data[Date])</f>
        <v>#N/A</v>
      </c>
      <c r="F128" s="141" t="e" cm="1">
        <f t="array" ref="F128">(_xlfn.XLOOKUP($A128&amp;$Q$3&amp;$R$3,Data[Index]&amp;Data[Valid Test, Can be used for conformity (Y/N)]&amp;Data[Cycle],Data[CO/km (mg)])-F$2)/F$5</f>
        <v>#N/A</v>
      </c>
      <c r="G128" s="141" t="e" cm="1">
        <f t="array" ref="G128">(_xlfn.XLOOKUP($A128&amp;$Q$3,Data[Index]&amp;Data[Valid Test, Can be used for conformity (Y/N)],Data[CO2/km (g)])-G$2)/G$5</f>
        <v>#N/A</v>
      </c>
      <c r="H128" s="141" t="e" cm="1">
        <f t="array" ref="H128">(_xlfn.XLOOKUP($A128&amp;$Q$3,Data[Index]&amp;Data[Valid Test, Can be used for conformity (Y/N)],Data[THC/km (mg)])-H$2)/H$5</f>
        <v>#N/A</v>
      </c>
      <c r="I128" s="141" t="e" cm="1">
        <f t="array" ref="I128">(_xlfn.XLOOKUP($A128&amp;$Q$3,Data[Index]&amp;Data[Valid Test, Can be used for conformity (Y/N)],Data[NOx/km (mg)])-I$2)/I$5</f>
        <v>#N/A</v>
      </c>
      <c r="J128" s="141" t="e" cm="1">
        <f t="array" ref="J128">(_xlfn.XLOOKUP($A128&amp;$Q$3,Data[Index]&amp;Data[Valid Test, Can be used for conformity (Y/N)],Data[THC + NOx/km (mg)])-J$2)/J$5</f>
        <v>#N/A</v>
      </c>
      <c r="K128" s="141" t="e" cm="1">
        <f t="array" ref="K128">(_xlfn.XLOOKUP($A128&amp;$Q$3,Data[Index]&amp;Data[Valid Test, Can be used for conformity (Y/N)],Data[PN/km ('#)])-K$2)/K$5</f>
        <v>#N/A</v>
      </c>
      <c r="L128" s="141" t="e" cm="1">
        <f t="array" ref="L128">(_xlfn.XLOOKUP($A128&amp;$Q$3,Data[Index]&amp;Data[Valid Test, Can be used for conformity (Y/N)],Data[PM/km (mg)])-L$2)/L$5</f>
        <v>#N/A</v>
      </c>
      <c r="M128" s="140" t="e" cm="1">
        <f t="array" ref="M128">(_xlfn.XLOOKUP($A128&amp;$Q$3,Data[Index]&amp;Data[Valid Test, Can be used for conformity (Y/N)],Data[CH4 (mg/km)])-M$2)/M$5</f>
        <v>#N/A</v>
      </c>
      <c r="N128" s="140" t="e" cm="1">
        <f t="array" ref="N128">(_xlfn.XLOOKUP($A128&amp;$Q$3,Data[Index]&amp;Data[Valid Test, Can be used for conformity (Y/N)],Data[N20 (mg/km)])-N$2)/N$5</f>
        <v>#N/A</v>
      </c>
      <c r="O128" s="141" t="e" cm="1">
        <f t="array" ref="O128">(_xlfn.XLOOKUP($A128&amp;$Q$3,Data[Index]&amp;Data[Valid Test, Can be used for conformity (Y/N)],Data[l/100km])-O$2)/O$5</f>
        <v>#N/A</v>
      </c>
      <c r="P128" s="138">
        <f>_xlfn.XLOOKUP($A128,Data[Index],Data[Comments])</f>
        <v>0</v>
      </c>
    </row>
    <row r="129" spans="1:16" x14ac:dyDescent="0.2">
      <c r="A129" s="129"/>
      <c r="B129" s="129"/>
      <c r="C129" s="129" t="e" cm="1">
        <f t="array" ref="C129">_xlfn.XLOOKUP($A129&amp;$Q$3&amp;$R$3,Data[Index]&amp;Data[Valid Test, Can be used for conformity (Y/N)]&amp;Data[Cycle],Data[Test Name])</f>
        <v>#N/A</v>
      </c>
      <c r="D129" s="167" t="e" cm="1">
        <f t="array" ref="D129">_xlfn.XLOOKUP($A129&amp;$Q$3&amp;$R$3,Data[Index]&amp;Data[Valid Test, Can be used for conformity (Y/N)]&amp;Data[Cycle],Data[Mileage (Miles)])</f>
        <v>#N/A</v>
      </c>
      <c r="E129" s="130" t="e" cm="1">
        <f t="array" ref="E129">_xlfn.XLOOKUP($A129&amp;$Q$3&amp;$R$3,Data[Index]&amp;Data[Valid Test, Can be used for conformity (Y/N)]&amp;Data[Cycle],Data[Date])</f>
        <v>#N/A</v>
      </c>
      <c r="F129" s="141" t="e" cm="1">
        <f t="array" ref="F129">(_xlfn.XLOOKUP($A129&amp;$Q$3&amp;$R$3,Data[Index]&amp;Data[Valid Test, Can be used for conformity (Y/N)]&amp;Data[Cycle],Data[CO/km (mg)])-F$2)/F$5</f>
        <v>#N/A</v>
      </c>
      <c r="G129" s="141" t="e" cm="1">
        <f t="array" ref="G129">(_xlfn.XLOOKUP($A129&amp;$Q$3,Data[Index]&amp;Data[Valid Test, Can be used for conformity (Y/N)],Data[CO2/km (g)])-G$2)/G$5</f>
        <v>#N/A</v>
      </c>
      <c r="H129" s="141" t="e" cm="1">
        <f t="array" ref="H129">(_xlfn.XLOOKUP($A129&amp;$Q$3,Data[Index]&amp;Data[Valid Test, Can be used for conformity (Y/N)],Data[THC/km (mg)])-H$2)/H$5</f>
        <v>#N/A</v>
      </c>
      <c r="I129" s="141" t="e" cm="1">
        <f t="array" ref="I129">(_xlfn.XLOOKUP($A129&amp;$Q$3,Data[Index]&amp;Data[Valid Test, Can be used for conformity (Y/N)],Data[NOx/km (mg)])-I$2)/I$5</f>
        <v>#N/A</v>
      </c>
      <c r="J129" s="141" t="e" cm="1">
        <f t="array" ref="J129">(_xlfn.XLOOKUP($A129&amp;$Q$3,Data[Index]&amp;Data[Valid Test, Can be used for conformity (Y/N)],Data[THC + NOx/km (mg)])-J$2)/J$5</f>
        <v>#N/A</v>
      </c>
      <c r="K129" s="141" t="e" cm="1">
        <f t="array" ref="K129">(_xlfn.XLOOKUP($A129&amp;$Q$3,Data[Index]&amp;Data[Valid Test, Can be used for conformity (Y/N)],Data[PN/km ('#)])-K$2)/K$5</f>
        <v>#N/A</v>
      </c>
      <c r="L129" s="141" t="e" cm="1">
        <f t="array" ref="L129">(_xlfn.XLOOKUP($A129&amp;$Q$3,Data[Index]&amp;Data[Valid Test, Can be used for conformity (Y/N)],Data[PM/km (mg)])-L$2)/L$5</f>
        <v>#N/A</v>
      </c>
      <c r="M129" s="140" t="e" cm="1">
        <f t="array" ref="M129">(_xlfn.XLOOKUP($A129&amp;$Q$3,Data[Index]&amp;Data[Valid Test, Can be used for conformity (Y/N)],Data[CH4 (mg/km)])-M$2)/M$5</f>
        <v>#N/A</v>
      </c>
      <c r="N129" s="140" t="e" cm="1">
        <f t="array" ref="N129">(_xlfn.XLOOKUP($A129&amp;$Q$3,Data[Index]&amp;Data[Valid Test, Can be used for conformity (Y/N)],Data[N20 (mg/km)])-N$2)/N$5</f>
        <v>#N/A</v>
      </c>
      <c r="O129" s="141" t="e" cm="1">
        <f t="array" ref="O129">(_xlfn.XLOOKUP($A129&amp;$Q$3,Data[Index]&amp;Data[Valid Test, Can be used for conformity (Y/N)],Data[l/100km])-O$2)/O$5</f>
        <v>#N/A</v>
      </c>
      <c r="P129" s="138">
        <f>_xlfn.XLOOKUP($A129,Data[Index],Data[Comments])</f>
        <v>0</v>
      </c>
    </row>
    <row r="130" spans="1:16" x14ac:dyDescent="0.2">
      <c r="A130" s="129"/>
      <c r="B130" s="129"/>
      <c r="C130" s="129" t="e" cm="1">
        <f t="array" ref="C130">_xlfn.XLOOKUP($A130&amp;$Q$3&amp;$R$3,Data[Index]&amp;Data[Valid Test, Can be used for conformity (Y/N)]&amp;Data[Cycle],Data[Test Name])</f>
        <v>#N/A</v>
      </c>
      <c r="D130" s="167" t="e" cm="1">
        <f t="array" ref="D130">_xlfn.XLOOKUP($A130&amp;$Q$3&amp;$R$3,Data[Index]&amp;Data[Valid Test, Can be used for conformity (Y/N)]&amp;Data[Cycle],Data[Mileage (Miles)])</f>
        <v>#N/A</v>
      </c>
      <c r="E130" s="130" t="e" cm="1">
        <f t="array" ref="E130">_xlfn.XLOOKUP($A130&amp;$Q$3&amp;$R$3,Data[Index]&amp;Data[Valid Test, Can be used for conformity (Y/N)]&amp;Data[Cycle],Data[Date])</f>
        <v>#N/A</v>
      </c>
      <c r="F130" s="141" t="e" cm="1">
        <f t="array" ref="F130">(_xlfn.XLOOKUP($A130&amp;$Q$3&amp;$R$3,Data[Index]&amp;Data[Valid Test, Can be used for conformity (Y/N)]&amp;Data[Cycle],Data[CO/km (mg)])-F$2)/F$5</f>
        <v>#N/A</v>
      </c>
      <c r="G130" s="141" t="e" cm="1">
        <f t="array" ref="G130">(_xlfn.XLOOKUP($A130&amp;$Q$3,Data[Index]&amp;Data[Valid Test, Can be used for conformity (Y/N)],Data[CO2/km (g)])-G$2)/G$5</f>
        <v>#N/A</v>
      </c>
      <c r="H130" s="141" t="e" cm="1">
        <f t="array" ref="H130">(_xlfn.XLOOKUP($A130&amp;$Q$3,Data[Index]&amp;Data[Valid Test, Can be used for conformity (Y/N)],Data[THC/km (mg)])-H$2)/H$5</f>
        <v>#N/A</v>
      </c>
      <c r="I130" s="141" t="e" cm="1">
        <f t="array" ref="I130">(_xlfn.XLOOKUP($A130&amp;$Q$3,Data[Index]&amp;Data[Valid Test, Can be used for conformity (Y/N)],Data[NOx/km (mg)])-I$2)/I$5</f>
        <v>#N/A</v>
      </c>
      <c r="J130" s="141" t="e" cm="1">
        <f t="array" ref="J130">(_xlfn.XLOOKUP($A130&amp;$Q$3,Data[Index]&amp;Data[Valid Test, Can be used for conformity (Y/N)],Data[THC + NOx/km (mg)])-J$2)/J$5</f>
        <v>#N/A</v>
      </c>
      <c r="K130" s="141" t="e" cm="1">
        <f t="array" ref="K130">(_xlfn.XLOOKUP($A130&amp;$Q$3,Data[Index]&amp;Data[Valid Test, Can be used for conformity (Y/N)],Data[PN/km ('#)])-K$2)/K$5</f>
        <v>#N/A</v>
      </c>
      <c r="L130" s="141" t="e" cm="1">
        <f t="array" ref="L130">(_xlfn.XLOOKUP($A130&amp;$Q$3,Data[Index]&amp;Data[Valid Test, Can be used for conformity (Y/N)],Data[PM/km (mg)])-L$2)/L$5</f>
        <v>#N/A</v>
      </c>
      <c r="M130" s="140" t="e" cm="1">
        <f t="array" ref="M130">(_xlfn.XLOOKUP($A130&amp;$Q$3,Data[Index]&amp;Data[Valid Test, Can be used for conformity (Y/N)],Data[CH4 (mg/km)])-M$2)/M$5</f>
        <v>#N/A</v>
      </c>
      <c r="N130" s="140" t="e" cm="1">
        <f t="array" ref="N130">(_xlfn.XLOOKUP($A130&amp;$Q$3,Data[Index]&amp;Data[Valid Test, Can be used for conformity (Y/N)],Data[N20 (mg/km)])-N$2)/N$5</f>
        <v>#N/A</v>
      </c>
      <c r="O130" s="141" t="e" cm="1">
        <f t="array" ref="O130">(_xlfn.XLOOKUP($A130&amp;$Q$3,Data[Index]&amp;Data[Valid Test, Can be used for conformity (Y/N)],Data[l/100km])-O$2)/O$5</f>
        <v>#N/A</v>
      </c>
      <c r="P130" s="138">
        <f>_xlfn.XLOOKUP($A130,Data[Index],Data[Comments])</f>
        <v>0</v>
      </c>
    </row>
    <row r="131" spans="1:16" x14ac:dyDescent="0.2">
      <c r="A131" s="129"/>
      <c r="B131" s="129"/>
      <c r="C131" s="129" t="e" cm="1">
        <f t="array" ref="C131">_xlfn.XLOOKUP($A131&amp;$Q$3&amp;$R$3,Data[Index]&amp;Data[Valid Test, Can be used for conformity (Y/N)]&amp;Data[Cycle],Data[Test Name])</f>
        <v>#N/A</v>
      </c>
      <c r="D131" s="167" t="e" cm="1">
        <f t="array" ref="D131">_xlfn.XLOOKUP($A131&amp;$Q$3&amp;$R$3,Data[Index]&amp;Data[Valid Test, Can be used for conformity (Y/N)]&amp;Data[Cycle],Data[Mileage (Miles)])</f>
        <v>#N/A</v>
      </c>
      <c r="E131" s="130" t="e" cm="1">
        <f t="array" ref="E131">_xlfn.XLOOKUP($A131&amp;$Q$3&amp;$R$3,Data[Index]&amp;Data[Valid Test, Can be used for conformity (Y/N)]&amp;Data[Cycle],Data[Date])</f>
        <v>#N/A</v>
      </c>
      <c r="F131" s="141" t="e" cm="1">
        <f t="array" ref="F131">(_xlfn.XLOOKUP($A131&amp;$Q$3&amp;$R$3,Data[Index]&amp;Data[Valid Test, Can be used for conformity (Y/N)]&amp;Data[Cycle],Data[CO/km (mg)])-F$2)/F$5</f>
        <v>#N/A</v>
      </c>
      <c r="G131" s="141" t="e" cm="1">
        <f t="array" ref="G131">(_xlfn.XLOOKUP($A131&amp;$Q$3,Data[Index]&amp;Data[Valid Test, Can be used for conformity (Y/N)],Data[CO2/km (g)])-G$2)/G$5</f>
        <v>#N/A</v>
      </c>
      <c r="H131" s="141" t="e" cm="1">
        <f t="array" ref="H131">(_xlfn.XLOOKUP($A131&amp;$Q$3,Data[Index]&amp;Data[Valid Test, Can be used for conformity (Y/N)],Data[THC/km (mg)])-H$2)/H$5</f>
        <v>#N/A</v>
      </c>
      <c r="I131" s="141" t="e" cm="1">
        <f t="array" ref="I131">(_xlfn.XLOOKUP($A131&amp;$Q$3,Data[Index]&amp;Data[Valid Test, Can be used for conformity (Y/N)],Data[NOx/km (mg)])-I$2)/I$5</f>
        <v>#N/A</v>
      </c>
      <c r="J131" s="141" t="e" cm="1">
        <f t="array" ref="J131">(_xlfn.XLOOKUP($A131&amp;$Q$3,Data[Index]&amp;Data[Valid Test, Can be used for conformity (Y/N)],Data[THC + NOx/km (mg)])-J$2)/J$5</f>
        <v>#N/A</v>
      </c>
      <c r="K131" s="141" t="e" cm="1">
        <f t="array" ref="K131">(_xlfn.XLOOKUP($A131&amp;$Q$3,Data[Index]&amp;Data[Valid Test, Can be used for conformity (Y/N)],Data[PN/km ('#)])-K$2)/K$5</f>
        <v>#N/A</v>
      </c>
      <c r="L131" s="141" t="e" cm="1">
        <f t="array" ref="L131">(_xlfn.XLOOKUP($A131&amp;$Q$3,Data[Index]&amp;Data[Valid Test, Can be used for conformity (Y/N)],Data[PM/km (mg)])-L$2)/L$5</f>
        <v>#N/A</v>
      </c>
      <c r="M131" s="140" t="e" cm="1">
        <f t="array" ref="M131">(_xlfn.XLOOKUP($A131&amp;$Q$3,Data[Index]&amp;Data[Valid Test, Can be used for conformity (Y/N)],Data[CH4 (mg/km)])-M$2)/M$5</f>
        <v>#N/A</v>
      </c>
      <c r="N131" s="140" t="e" cm="1">
        <f t="array" ref="N131">(_xlfn.XLOOKUP($A131&amp;$Q$3,Data[Index]&amp;Data[Valid Test, Can be used for conformity (Y/N)],Data[N20 (mg/km)])-N$2)/N$5</f>
        <v>#N/A</v>
      </c>
      <c r="O131" s="141" t="e" cm="1">
        <f t="array" ref="O131">(_xlfn.XLOOKUP($A131&amp;$Q$3,Data[Index]&amp;Data[Valid Test, Can be used for conformity (Y/N)],Data[l/100km])-O$2)/O$5</f>
        <v>#N/A</v>
      </c>
      <c r="P131" s="138">
        <f>_xlfn.XLOOKUP($A131,Data[Index],Data[Comments])</f>
        <v>0</v>
      </c>
    </row>
    <row r="132" spans="1:16" x14ac:dyDescent="0.2">
      <c r="A132" s="129"/>
      <c r="B132" s="129"/>
      <c r="C132" s="129" t="e" cm="1">
        <f t="array" ref="C132">_xlfn.XLOOKUP($A132&amp;$Q$3&amp;$R$3,Data[Index]&amp;Data[Valid Test, Can be used for conformity (Y/N)]&amp;Data[Cycle],Data[Test Name])</f>
        <v>#N/A</v>
      </c>
      <c r="D132" s="167" t="e" cm="1">
        <f t="array" ref="D132">_xlfn.XLOOKUP($A132&amp;$Q$3&amp;$R$3,Data[Index]&amp;Data[Valid Test, Can be used for conformity (Y/N)]&amp;Data[Cycle],Data[Mileage (Miles)])</f>
        <v>#N/A</v>
      </c>
      <c r="E132" s="130" t="e" cm="1">
        <f t="array" ref="E132">_xlfn.XLOOKUP($A132&amp;$Q$3&amp;$R$3,Data[Index]&amp;Data[Valid Test, Can be used for conformity (Y/N)]&amp;Data[Cycle],Data[Date])</f>
        <v>#N/A</v>
      </c>
      <c r="F132" s="141" t="e" cm="1">
        <f t="array" ref="F132">(_xlfn.XLOOKUP($A132&amp;$Q$3&amp;$R$3,Data[Index]&amp;Data[Valid Test, Can be used for conformity (Y/N)]&amp;Data[Cycle],Data[CO/km (mg)])-F$2)/F$5</f>
        <v>#N/A</v>
      </c>
      <c r="G132" s="141" t="e" cm="1">
        <f t="array" ref="G132">(_xlfn.XLOOKUP($A132&amp;$Q$3,Data[Index]&amp;Data[Valid Test, Can be used for conformity (Y/N)],Data[CO2/km (g)])-G$2)/G$5</f>
        <v>#N/A</v>
      </c>
      <c r="H132" s="141" t="e" cm="1">
        <f t="array" ref="H132">(_xlfn.XLOOKUP($A132&amp;$Q$3,Data[Index]&amp;Data[Valid Test, Can be used for conformity (Y/N)],Data[THC/km (mg)])-H$2)/H$5</f>
        <v>#N/A</v>
      </c>
      <c r="I132" s="141" t="e" cm="1">
        <f t="array" ref="I132">(_xlfn.XLOOKUP($A132&amp;$Q$3,Data[Index]&amp;Data[Valid Test, Can be used for conformity (Y/N)],Data[NOx/km (mg)])-I$2)/I$5</f>
        <v>#N/A</v>
      </c>
      <c r="J132" s="141" t="e" cm="1">
        <f t="array" ref="J132">(_xlfn.XLOOKUP($A132&amp;$Q$3,Data[Index]&amp;Data[Valid Test, Can be used for conformity (Y/N)],Data[THC + NOx/km (mg)])-J$2)/J$5</f>
        <v>#N/A</v>
      </c>
      <c r="K132" s="141" t="e" cm="1">
        <f t="array" ref="K132">(_xlfn.XLOOKUP($A132&amp;$Q$3,Data[Index]&amp;Data[Valid Test, Can be used for conformity (Y/N)],Data[PN/km ('#)])-K$2)/K$5</f>
        <v>#N/A</v>
      </c>
      <c r="L132" s="141" t="e" cm="1">
        <f t="array" ref="L132">(_xlfn.XLOOKUP($A132&amp;$Q$3,Data[Index]&amp;Data[Valid Test, Can be used for conformity (Y/N)],Data[PM/km (mg)])-L$2)/L$5</f>
        <v>#N/A</v>
      </c>
      <c r="M132" s="140" t="e" cm="1">
        <f t="array" ref="M132">(_xlfn.XLOOKUP($A132&amp;$Q$3,Data[Index]&amp;Data[Valid Test, Can be used for conformity (Y/N)],Data[CH4 (mg/km)])-M$2)/M$5</f>
        <v>#N/A</v>
      </c>
      <c r="N132" s="140" t="e" cm="1">
        <f t="array" ref="N132">(_xlfn.XLOOKUP($A132&amp;$Q$3,Data[Index]&amp;Data[Valid Test, Can be used for conformity (Y/N)],Data[N20 (mg/km)])-N$2)/N$5</f>
        <v>#N/A</v>
      </c>
      <c r="O132" s="141" t="e" cm="1">
        <f t="array" ref="O132">(_xlfn.XLOOKUP($A132&amp;$Q$3,Data[Index]&amp;Data[Valid Test, Can be used for conformity (Y/N)],Data[l/100km])-O$2)/O$5</f>
        <v>#N/A</v>
      </c>
      <c r="P132" s="138">
        <f>_xlfn.XLOOKUP($A132,Data[Index],Data[Comments])</f>
        <v>0</v>
      </c>
    </row>
    <row r="133" spans="1:16" x14ac:dyDescent="0.2">
      <c r="A133" s="129"/>
      <c r="B133" s="129"/>
      <c r="C133" s="129" t="e" cm="1">
        <f t="array" ref="C133">_xlfn.XLOOKUP($A133&amp;$Q$3&amp;$R$3,Data[Index]&amp;Data[Valid Test, Can be used for conformity (Y/N)]&amp;Data[Cycle],Data[Test Name])</f>
        <v>#N/A</v>
      </c>
      <c r="D133" s="167" t="e" cm="1">
        <f t="array" ref="D133">_xlfn.XLOOKUP($A133&amp;$Q$3&amp;$R$3,Data[Index]&amp;Data[Valid Test, Can be used for conformity (Y/N)]&amp;Data[Cycle],Data[Mileage (Miles)])</f>
        <v>#N/A</v>
      </c>
      <c r="E133" s="130" t="e" cm="1">
        <f t="array" ref="E133">_xlfn.XLOOKUP($A133&amp;$Q$3&amp;$R$3,Data[Index]&amp;Data[Valid Test, Can be used for conformity (Y/N)]&amp;Data[Cycle],Data[Date])</f>
        <v>#N/A</v>
      </c>
      <c r="F133" s="141" t="e" cm="1">
        <f t="array" ref="F133">(_xlfn.XLOOKUP($A133&amp;$Q$3&amp;$R$3,Data[Index]&amp;Data[Valid Test, Can be used for conformity (Y/N)]&amp;Data[Cycle],Data[CO/km (mg)])-F$2)/F$5</f>
        <v>#N/A</v>
      </c>
      <c r="G133" s="141" t="e" cm="1">
        <f t="array" ref="G133">(_xlfn.XLOOKUP($A133&amp;$Q$3,Data[Index]&amp;Data[Valid Test, Can be used for conformity (Y/N)],Data[CO2/km (g)])-G$2)/G$5</f>
        <v>#N/A</v>
      </c>
      <c r="H133" s="141" t="e" cm="1">
        <f t="array" ref="H133">(_xlfn.XLOOKUP($A133&amp;$Q$3,Data[Index]&amp;Data[Valid Test, Can be used for conformity (Y/N)],Data[THC/km (mg)])-H$2)/H$5</f>
        <v>#N/A</v>
      </c>
      <c r="I133" s="141" t="e" cm="1">
        <f t="array" ref="I133">(_xlfn.XLOOKUP($A133&amp;$Q$3,Data[Index]&amp;Data[Valid Test, Can be used for conformity (Y/N)],Data[NOx/km (mg)])-I$2)/I$5</f>
        <v>#N/A</v>
      </c>
      <c r="J133" s="141" t="e" cm="1">
        <f t="array" ref="J133">(_xlfn.XLOOKUP($A133&amp;$Q$3,Data[Index]&amp;Data[Valid Test, Can be used for conformity (Y/N)],Data[THC + NOx/km (mg)])-J$2)/J$5</f>
        <v>#N/A</v>
      </c>
      <c r="K133" s="141" t="e" cm="1">
        <f t="array" ref="K133">(_xlfn.XLOOKUP($A133&amp;$Q$3,Data[Index]&amp;Data[Valid Test, Can be used for conformity (Y/N)],Data[PN/km ('#)])-K$2)/K$5</f>
        <v>#N/A</v>
      </c>
      <c r="L133" s="141" t="e" cm="1">
        <f t="array" ref="L133">(_xlfn.XLOOKUP($A133&amp;$Q$3,Data[Index]&amp;Data[Valid Test, Can be used for conformity (Y/N)],Data[PM/km (mg)])-L$2)/L$5</f>
        <v>#N/A</v>
      </c>
      <c r="M133" s="140" t="e" cm="1">
        <f t="array" ref="M133">(_xlfn.XLOOKUP($A133&amp;$Q$3,Data[Index]&amp;Data[Valid Test, Can be used for conformity (Y/N)],Data[CH4 (mg/km)])-M$2)/M$5</f>
        <v>#N/A</v>
      </c>
      <c r="N133" s="140" t="e" cm="1">
        <f t="array" ref="N133">(_xlfn.XLOOKUP($A133&amp;$Q$3,Data[Index]&amp;Data[Valid Test, Can be used for conformity (Y/N)],Data[N20 (mg/km)])-N$2)/N$5</f>
        <v>#N/A</v>
      </c>
      <c r="O133" s="141" t="e" cm="1">
        <f t="array" ref="O133">(_xlfn.XLOOKUP($A133&amp;$Q$3,Data[Index]&amp;Data[Valid Test, Can be used for conformity (Y/N)],Data[l/100km])-O$2)/O$5</f>
        <v>#N/A</v>
      </c>
      <c r="P133" s="138">
        <f>_xlfn.XLOOKUP($A133,Data[Index],Data[Comments])</f>
        <v>0</v>
      </c>
    </row>
    <row r="134" spans="1:16" x14ac:dyDescent="0.2">
      <c r="A134" s="129"/>
      <c r="B134" s="129"/>
      <c r="C134" s="129" t="e" cm="1">
        <f t="array" ref="C134">_xlfn.XLOOKUP($A134&amp;$Q$3&amp;$R$3,Data[Index]&amp;Data[Valid Test, Can be used for conformity (Y/N)]&amp;Data[Cycle],Data[Test Name])</f>
        <v>#N/A</v>
      </c>
      <c r="D134" s="167" t="e" cm="1">
        <f t="array" ref="D134">_xlfn.XLOOKUP($A134&amp;$Q$3&amp;$R$3,Data[Index]&amp;Data[Valid Test, Can be used for conformity (Y/N)]&amp;Data[Cycle],Data[Mileage (Miles)])</f>
        <v>#N/A</v>
      </c>
      <c r="E134" s="130" t="e" cm="1">
        <f t="array" ref="E134">_xlfn.XLOOKUP($A134&amp;$Q$3&amp;$R$3,Data[Index]&amp;Data[Valid Test, Can be used for conformity (Y/N)]&amp;Data[Cycle],Data[Date])</f>
        <v>#N/A</v>
      </c>
      <c r="F134" s="141" t="e" cm="1">
        <f t="array" ref="F134">(_xlfn.XLOOKUP($A134&amp;$Q$3&amp;$R$3,Data[Index]&amp;Data[Valid Test, Can be used for conformity (Y/N)]&amp;Data[Cycle],Data[CO/km (mg)])-F$2)/F$5</f>
        <v>#N/A</v>
      </c>
      <c r="G134" s="141" t="e" cm="1">
        <f t="array" ref="G134">(_xlfn.XLOOKUP($A134&amp;$Q$3,Data[Index]&amp;Data[Valid Test, Can be used for conformity (Y/N)],Data[CO2/km (g)])-G$2)/G$5</f>
        <v>#N/A</v>
      </c>
      <c r="H134" s="141" t="e" cm="1">
        <f t="array" ref="H134">(_xlfn.XLOOKUP($A134&amp;$Q$3,Data[Index]&amp;Data[Valid Test, Can be used for conformity (Y/N)],Data[THC/km (mg)])-H$2)/H$5</f>
        <v>#N/A</v>
      </c>
      <c r="I134" s="141" t="e" cm="1">
        <f t="array" ref="I134">(_xlfn.XLOOKUP($A134&amp;$Q$3,Data[Index]&amp;Data[Valid Test, Can be used for conformity (Y/N)],Data[NOx/km (mg)])-I$2)/I$5</f>
        <v>#N/A</v>
      </c>
      <c r="J134" s="141" t="e" cm="1">
        <f t="array" ref="J134">(_xlfn.XLOOKUP($A134&amp;$Q$3,Data[Index]&amp;Data[Valid Test, Can be used for conformity (Y/N)],Data[THC + NOx/km (mg)])-J$2)/J$5</f>
        <v>#N/A</v>
      </c>
      <c r="K134" s="141" t="e" cm="1">
        <f t="array" ref="K134">(_xlfn.XLOOKUP($A134&amp;$Q$3,Data[Index]&amp;Data[Valid Test, Can be used for conformity (Y/N)],Data[PN/km ('#)])-K$2)/K$5</f>
        <v>#N/A</v>
      </c>
      <c r="L134" s="141" t="e" cm="1">
        <f t="array" ref="L134">(_xlfn.XLOOKUP($A134&amp;$Q$3,Data[Index]&amp;Data[Valid Test, Can be used for conformity (Y/N)],Data[PM/km (mg)])-L$2)/L$5</f>
        <v>#N/A</v>
      </c>
      <c r="M134" s="140" t="e" cm="1">
        <f t="array" ref="M134">(_xlfn.XLOOKUP($A134&amp;$Q$3,Data[Index]&amp;Data[Valid Test, Can be used for conformity (Y/N)],Data[CH4 (mg/km)])-M$2)/M$5</f>
        <v>#N/A</v>
      </c>
      <c r="N134" s="140" t="e" cm="1">
        <f t="array" ref="N134">(_xlfn.XLOOKUP($A134&amp;$Q$3,Data[Index]&amp;Data[Valid Test, Can be used for conformity (Y/N)],Data[N20 (mg/km)])-N$2)/N$5</f>
        <v>#N/A</v>
      </c>
      <c r="O134" s="141" t="e" cm="1">
        <f t="array" ref="O134">(_xlfn.XLOOKUP($A134&amp;$Q$3,Data[Index]&amp;Data[Valid Test, Can be used for conformity (Y/N)],Data[l/100km])-O$2)/O$5</f>
        <v>#N/A</v>
      </c>
      <c r="P134" s="138">
        <f>_xlfn.XLOOKUP($A134,Data[Index],Data[Comments])</f>
        <v>0</v>
      </c>
    </row>
    <row r="135" spans="1:16" x14ac:dyDescent="0.2">
      <c r="A135" s="129"/>
      <c r="B135" s="129"/>
      <c r="C135" s="129" t="e" cm="1">
        <f t="array" ref="C135">_xlfn.XLOOKUP($A135&amp;$Q$3&amp;$R$3,Data[Index]&amp;Data[Valid Test, Can be used for conformity (Y/N)]&amp;Data[Cycle],Data[Test Name])</f>
        <v>#N/A</v>
      </c>
      <c r="D135" s="167" t="e" cm="1">
        <f t="array" ref="D135">_xlfn.XLOOKUP($A135&amp;$Q$3&amp;$R$3,Data[Index]&amp;Data[Valid Test, Can be used for conformity (Y/N)]&amp;Data[Cycle],Data[Mileage (Miles)])</f>
        <v>#N/A</v>
      </c>
      <c r="E135" s="130" t="e" cm="1">
        <f t="array" ref="E135">_xlfn.XLOOKUP($A135&amp;$Q$3&amp;$R$3,Data[Index]&amp;Data[Valid Test, Can be used for conformity (Y/N)]&amp;Data[Cycle],Data[Date])</f>
        <v>#N/A</v>
      </c>
      <c r="F135" s="141" t="e" cm="1">
        <f t="array" ref="F135">(_xlfn.XLOOKUP($A135&amp;$Q$3&amp;$R$3,Data[Index]&amp;Data[Valid Test, Can be used for conformity (Y/N)]&amp;Data[Cycle],Data[CO/km (mg)])-F$2)/F$5</f>
        <v>#N/A</v>
      </c>
      <c r="G135" s="141" t="e" cm="1">
        <f t="array" ref="G135">(_xlfn.XLOOKUP($A135&amp;$Q$3,Data[Index]&amp;Data[Valid Test, Can be used for conformity (Y/N)],Data[CO2/km (g)])-G$2)/G$5</f>
        <v>#N/A</v>
      </c>
      <c r="H135" s="141" t="e" cm="1">
        <f t="array" ref="H135">(_xlfn.XLOOKUP($A135&amp;$Q$3,Data[Index]&amp;Data[Valid Test, Can be used for conformity (Y/N)],Data[THC/km (mg)])-H$2)/H$5</f>
        <v>#N/A</v>
      </c>
      <c r="I135" s="141" t="e" cm="1">
        <f t="array" ref="I135">(_xlfn.XLOOKUP($A135&amp;$Q$3,Data[Index]&amp;Data[Valid Test, Can be used for conformity (Y/N)],Data[NOx/km (mg)])-I$2)/I$5</f>
        <v>#N/A</v>
      </c>
      <c r="J135" s="141" t="e" cm="1">
        <f t="array" ref="J135">(_xlfn.XLOOKUP($A135&amp;$Q$3,Data[Index]&amp;Data[Valid Test, Can be used for conformity (Y/N)],Data[THC + NOx/km (mg)])-J$2)/J$5</f>
        <v>#N/A</v>
      </c>
      <c r="K135" s="141" t="e" cm="1">
        <f t="array" ref="K135">(_xlfn.XLOOKUP($A135&amp;$Q$3,Data[Index]&amp;Data[Valid Test, Can be used for conformity (Y/N)],Data[PN/km ('#)])-K$2)/K$5</f>
        <v>#N/A</v>
      </c>
      <c r="L135" s="141" t="e" cm="1">
        <f t="array" ref="L135">(_xlfn.XLOOKUP($A135&amp;$Q$3,Data[Index]&amp;Data[Valid Test, Can be used for conformity (Y/N)],Data[PM/km (mg)])-L$2)/L$5</f>
        <v>#N/A</v>
      </c>
      <c r="M135" s="140" t="e" cm="1">
        <f t="array" ref="M135">(_xlfn.XLOOKUP($A135&amp;$Q$3,Data[Index]&amp;Data[Valid Test, Can be used for conformity (Y/N)],Data[CH4 (mg/km)])-M$2)/M$5</f>
        <v>#N/A</v>
      </c>
      <c r="N135" s="140" t="e" cm="1">
        <f t="array" ref="N135">(_xlfn.XLOOKUP($A135&amp;$Q$3,Data[Index]&amp;Data[Valid Test, Can be used for conformity (Y/N)],Data[N20 (mg/km)])-N$2)/N$5</f>
        <v>#N/A</v>
      </c>
      <c r="O135" s="141" t="e" cm="1">
        <f t="array" ref="O135">(_xlfn.XLOOKUP($A135&amp;$Q$3,Data[Index]&amp;Data[Valid Test, Can be used for conformity (Y/N)],Data[l/100km])-O$2)/O$5</f>
        <v>#N/A</v>
      </c>
      <c r="P135" s="138">
        <f>_xlfn.XLOOKUP($A135,Data[Index],Data[Comments])</f>
        <v>0</v>
      </c>
    </row>
    <row r="136" spans="1:16" x14ac:dyDescent="0.2">
      <c r="A136" s="129"/>
      <c r="B136" s="129"/>
      <c r="C136" s="129" t="e" cm="1">
        <f t="array" ref="C136">_xlfn.XLOOKUP($A136&amp;$Q$3&amp;$R$3,Data[Index]&amp;Data[Valid Test, Can be used for conformity (Y/N)]&amp;Data[Cycle],Data[Test Name])</f>
        <v>#N/A</v>
      </c>
      <c r="D136" s="167" t="e" cm="1">
        <f t="array" ref="D136">_xlfn.XLOOKUP($A136&amp;$Q$3&amp;$R$3,Data[Index]&amp;Data[Valid Test, Can be used for conformity (Y/N)]&amp;Data[Cycle],Data[Mileage (Miles)])</f>
        <v>#N/A</v>
      </c>
      <c r="E136" s="130" t="e" cm="1">
        <f t="array" ref="E136">_xlfn.XLOOKUP($A136&amp;$Q$3&amp;$R$3,Data[Index]&amp;Data[Valid Test, Can be used for conformity (Y/N)]&amp;Data[Cycle],Data[Date])</f>
        <v>#N/A</v>
      </c>
      <c r="F136" s="141" t="e" cm="1">
        <f t="array" ref="F136">(_xlfn.XLOOKUP($A136&amp;$Q$3&amp;$R$3,Data[Index]&amp;Data[Valid Test, Can be used for conformity (Y/N)]&amp;Data[Cycle],Data[CO/km (mg)])-F$2)/F$5</f>
        <v>#N/A</v>
      </c>
      <c r="G136" s="141" t="e" cm="1">
        <f t="array" ref="G136">(_xlfn.XLOOKUP($A136&amp;$Q$3,Data[Index]&amp;Data[Valid Test, Can be used for conformity (Y/N)],Data[CO2/km (g)])-G$2)/G$5</f>
        <v>#N/A</v>
      </c>
      <c r="H136" s="141" t="e" cm="1">
        <f t="array" ref="H136">(_xlfn.XLOOKUP($A136&amp;$Q$3,Data[Index]&amp;Data[Valid Test, Can be used for conformity (Y/N)],Data[THC/km (mg)])-H$2)/H$5</f>
        <v>#N/A</v>
      </c>
      <c r="I136" s="141" t="e" cm="1">
        <f t="array" ref="I136">(_xlfn.XLOOKUP($A136&amp;$Q$3,Data[Index]&amp;Data[Valid Test, Can be used for conformity (Y/N)],Data[NOx/km (mg)])-I$2)/I$5</f>
        <v>#N/A</v>
      </c>
      <c r="J136" s="141" t="e" cm="1">
        <f t="array" ref="J136">(_xlfn.XLOOKUP($A136&amp;$Q$3,Data[Index]&amp;Data[Valid Test, Can be used for conformity (Y/N)],Data[THC + NOx/km (mg)])-J$2)/J$5</f>
        <v>#N/A</v>
      </c>
      <c r="K136" s="141" t="e" cm="1">
        <f t="array" ref="K136">(_xlfn.XLOOKUP($A136&amp;$Q$3,Data[Index]&amp;Data[Valid Test, Can be used for conformity (Y/N)],Data[PN/km ('#)])-K$2)/K$5</f>
        <v>#N/A</v>
      </c>
      <c r="L136" s="141" t="e" cm="1">
        <f t="array" ref="L136">(_xlfn.XLOOKUP($A136&amp;$Q$3,Data[Index]&amp;Data[Valid Test, Can be used for conformity (Y/N)],Data[PM/km (mg)])-L$2)/L$5</f>
        <v>#N/A</v>
      </c>
      <c r="M136" s="140" t="e" cm="1">
        <f t="array" ref="M136">(_xlfn.XLOOKUP($A136&amp;$Q$3,Data[Index]&amp;Data[Valid Test, Can be used for conformity (Y/N)],Data[CH4 (mg/km)])-M$2)/M$5</f>
        <v>#N/A</v>
      </c>
      <c r="N136" s="140" t="e" cm="1">
        <f t="array" ref="N136">(_xlfn.XLOOKUP($A136&amp;$Q$3,Data[Index]&amp;Data[Valid Test, Can be used for conformity (Y/N)],Data[N20 (mg/km)])-N$2)/N$5</f>
        <v>#N/A</v>
      </c>
      <c r="O136" s="141" t="e" cm="1">
        <f t="array" ref="O136">(_xlfn.XLOOKUP($A136&amp;$Q$3,Data[Index]&amp;Data[Valid Test, Can be used for conformity (Y/N)],Data[l/100km])-O$2)/O$5</f>
        <v>#N/A</v>
      </c>
      <c r="P136" s="138">
        <f>_xlfn.XLOOKUP($A136,Data[Index],Data[Comments])</f>
        <v>0</v>
      </c>
    </row>
    <row r="137" spans="1:16" x14ac:dyDescent="0.2">
      <c r="A137" s="129"/>
      <c r="B137" s="129"/>
      <c r="C137" s="129" t="e" cm="1">
        <f t="array" ref="C137">_xlfn.XLOOKUP($A137&amp;$Q$3&amp;$R$3,Data[Index]&amp;Data[Valid Test, Can be used for conformity (Y/N)]&amp;Data[Cycle],Data[Test Name])</f>
        <v>#N/A</v>
      </c>
      <c r="D137" s="167" t="e" cm="1">
        <f t="array" ref="D137">_xlfn.XLOOKUP($A137&amp;$Q$3&amp;$R$3,Data[Index]&amp;Data[Valid Test, Can be used for conformity (Y/N)]&amp;Data[Cycle],Data[Mileage (Miles)])</f>
        <v>#N/A</v>
      </c>
      <c r="E137" s="130" t="e" cm="1">
        <f t="array" ref="E137">_xlfn.XLOOKUP($A137&amp;$Q$3&amp;$R$3,Data[Index]&amp;Data[Valid Test, Can be used for conformity (Y/N)]&amp;Data[Cycle],Data[Date])</f>
        <v>#N/A</v>
      </c>
      <c r="F137" s="141" t="e" cm="1">
        <f t="array" ref="F137">(_xlfn.XLOOKUP($A137&amp;$Q$3&amp;$R$3,Data[Index]&amp;Data[Valid Test, Can be used for conformity (Y/N)]&amp;Data[Cycle],Data[CO/km (mg)])-F$2)/F$5</f>
        <v>#N/A</v>
      </c>
      <c r="G137" s="141" t="e" cm="1">
        <f t="array" ref="G137">(_xlfn.XLOOKUP($A137&amp;$Q$3,Data[Index]&amp;Data[Valid Test, Can be used for conformity (Y/N)],Data[CO2/km (g)])-G$2)/G$5</f>
        <v>#N/A</v>
      </c>
      <c r="H137" s="141" t="e" cm="1">
        <f t="array" ref="H137">(_xlfn.XLOOKUP($A137&amp;$Q$3,Data[Index]&amp;Data[Valid Test, Can be used for conformity (Y/N)],Data[THC/km (mg)])-H$2)/H$5</f>
        <v>#N/A</v>
      </c>
      <c r="I137" s="141" t="e" cm="1">
        <f t="array" ref="I137">(_xlfn.XLOOKUP($A137&amp;$Q$3,Data[Index]&amp;Data[Valid Test, Can be used for conformity (Y/N)],Data[NOx/km (mg)])-I$2)/I$5</f>
        <v>#N/A</v>
      </c>
      <c r="J137" s="141" t="e" cm="1">
        <f t="array" ref="J137">(_xlfn.XLOOKUP($A137&amp;$Q$3,Data[Index]&amp;Data[Valid Test, Can be used for conformity (Y/N)],Data[THC + NOx/km (mg)])-J$2)/J$5</f>
        <v>#N/A</v>
      </c>
      <c r="K137" s="141" t="e" cm="1">
        <f t="array" ref="K137">(_xlfn.XLOOKUP($A137&amp;$Q$3,Data[Index]&amp;Data[Valid Test, Can be used for conformity (Y/N)],Data[PN/km ('#)])-K$2)/K$5</f>
        <v>#N/A</v>
      </c>
      <c r="L137" s="141" t="e" cm="1">
        <f t="array" ref="L137">(_xlfn.XLOOKUP($A137&amp;$Q$3,Data[Index]&amp;Data[Valid Test, Can be used for conformity (Y/N)],Data[PM/km (mg)])-L$2)/L$5</f>
        <v>#N/A</v>
      </c>
      <c r="M137" s="140" t="e" cm="1">
        <f t="array" ref="M137">(_xlfn.XLOOKUP($A137&amp;$Q$3,Data[Index]&amp;Data[Valid Test, Can be used for conformity (Y/N)],Data[CH4 (mg/km)])-M$2)/M$5</f>
        <v>#N/A</v>
      </c>
      <c r="N137" s="140" t="e" cm="1">
        <f t="array" ref="N137">(_xlfn.XLOOKUP($A137&amp;$Q$3,Data[Index]&amp;Data[Valid Test, Can be used for conformity (Y/N)],Data[N20 (mg/km)])-N$2)/N$5</f>
        <v>#N/A</v>
      </c>
      <c r="O137" s="141" t="e" cm="1">
        <f t="array" ref="O137">(_xlfn.XLOOKUP($A137&amp;$Q$3,Data[Index]&amp;Data[Valid Test, Can be used for conformity (Y/N)],Data[l/100km])-O$2)/O$5</f>
        <v>#N/A</v>
      </c>
      <c r="P137" s="138">
        <f>_xlfn.XLOOKUP($A137,Data[Index],Data[Comments])</f>
        <v>0</v>
      </c>
    </row>
    <row r="138" spans="1:16" x14ac:dyDescent="0.2">
      <c r="A138" s="129"/>
      <c r="B138" s="129"/>
      <c r="C138" s="129" t="e" cm="1">
        <f t="array" ref="C138">_xlfn.XLOOKUP($A138&amp;$Q$3&amp;$R$3,Data[Index]&amp;Data[Valid Test, Can be used for conformity (Y/N)]&amp;Data[Cycle],Data[Test Name])</f>
        <v>#N/A</v>
      </c>
      <c r="D138" s="167" t="e" cm="1">
        <f t="array" ref="D138">_xlfn.XLOOKUP($A138&amp;$Q$3&amp;$R$3,Data[Index]&amp;Data[Valid Test, Can be used for conformity (Y/N)]&amp;Data[Cycle],Data[Mileage (Miles)])</f>
        <v>#N/A</v>
      </c>
      <c r="E138" s="130" t="e" cm="1">
        <f t="array" ref="E138">_xlfn.XLOOKUP($A138&amp;$Q$3&amp;$R$3,Data[Index]&amp;Data[Valid Test, Can be used for conformity (Y/N)]&amp;Data[Cycle],Data[Date])</f>
        <v>#N/A</v>
      </c>
      <c r="F138" s="141" t="e" cm="1">
        <f t="array" ref="F138">(_xlfn.XLOOKUP($A138&amp;$Q$3&amp;$R$3,Data[Index]&amp;Data[Valid Test, Can be used for conformity (Y/N)]&amp;Data[Cycle],Data[CO/km (mg)])-F$2)/F$5</f>
        <v>#N/A</v>
      </c>
      <c r="G138" s="141" t="e" cm="1">
        <f t="array" ref="G138">(_xlfn.XLOOKUP($A138&amp;$Q$3,Data[Index]&amp;Data[Valid Test, Can be used for conformity (Y/N)],Data[CO2/km (g)])-G$2)/G$5</f>
        <v>#N/A</v>
      </c>
      <c r="H138" s="141" t="e" cm="1">
        <f t="array" ref="H138">(_xlfn.XLOOKUP($A138&amp;$Q$3,Data[Index]&amp;Data[Valid Test, Can be used for conformity (Y/N)],Data[THC/km (mg)])-H$2)/H$5</f>
        <v>#N/A</v>
      </c>
      <c r="I138" s="141" t="e" cm="1">
        <f t="array" ref="I138">(_xlfn.XLOOKUP($A138&amp;$Q$3,Data[Index]&amp;Data[Valid Test, Can be used for conformity (Y/N)],Data[NOx/km (mg)])-I$2)/I$5</f>
        <v>#N/A</v>
      </c>
      <c r="J138" s="141" t="e" cm="1">
        <f t="array" ref="J138">(_xlfn.XLOOKUP($A138&amp;$Q$3,Data[Index]&amp;Data[Valid Test, Can be used for conformity (Y/N)],Data[THC + NOx/km (mg)])-J$2)/J$5</f>
        <v>#N/A</v>
      </c>
      <c r="K138" s="141" t="e" cm="1">
        <f t="array" ref="K138">(_xlfn.XLOOKUP($A138&amp;$Q$3,Data[Index]&amp;Data[Valid Test, Can be used for conformity (Y/N)],Data[PN/km ('#)])-K$2)/K$5</f>
        <v>#N/A</v>
      </c>
      <c r="L138" s="141" t="e" cm="1">
        <f t="array" ref="L138">(_xlfn.XLOOKUP($A138&amp;$Q$3,Data[Index]&amp;Data[Valid Test, Can be used for conformity (Y/N)],Data[PM/km (mg)])-L$2)/L$5</f>
        <v>#N/A</v>
      </c>
      <c r="M138" s="140" t="e" cm="1">
        <f t="array" ref="M138">(_xlfn.XLOOKUP($A138&amp;$Q$3,Data[Index]&amp;Data[Valid Test, Can be used for conformity (Y/N)],Data[CH4 (mg/km)])-M$2)/M$5</f>
        <v>#N/A</v>
      </c>
      <c r="N138" s="140" t="e" cm="1">
        <f t="array" ref="N138">(_xlfn.XLOOKUP($A138&amp;$Q$3,Data[Index]&amp;Data[Valid Test, Can be used for conformity (Y/N)],Data[N20 (mg/km)])-N$2)/N$5</f>
        <v>#N/A</v>
      </c>
      <c r="O138" s="141" t="e" cm="1">
        <f t="array" ref="O138">(_xlfn.XLOOKUP($A138&amp;$Q$3,Data[Index]&amp;Data[Valid Test, Can be used for conformity (Y/N)],Data[l/100km])-O$2)/O$5</f>
        <v>#N/A</v>
      </c>
      <c r="P138" s="138">
        <f>_xlfn.XLOOKUP($A138,Data[Index],Data[Comments])</f>
        <v>0</v>
      </c>
    </row>
    <row r="139" spans="1:16" x14ac:dyDescent="0.2">
      <c r="A139" s="129"/>
      <c r="B139" s="129"/>
      <c r="C139" s="129" t="e" cm="1">
        <f t="array" ref="C139">_xlfn.XLOOKUP($A139&amp;$Q$3&amp;$R$3,Data[Index]&amp;Data[Valid Test, Can be used for conformity (Y/N)]&amp;Data[Cycle],Data[Test Name])</f>
        <v>#N/A</v>
      </c>
      <c r="D139" s="167" t="e" cm="1">
        <f t="array" ref="D139">_xlfn.XLOOKUP($A139&amp;$Q$3&amp;$R$3,Data[Index]&amp;Data[Valid Test, Can be used for conformity (Y/N)]&amp;Data[Cycle],Data[Mileage (Miles)])</f>
        <v>#N/A</v>
      </c>
      <c r="E139" s="130" t="e" cm="1">
        <f t="array" ref="E139">_xlfn.XLOOKUP($A139&amp;$Q$3&amp;$R$3,Data[Index]&amp;Data[Valid Test, Can be used for conformity (Y/N)]&amp;Data[Cycle],Data[Date])</f>
        <v>#N/A</v>
      </c>
      <c r="F139" s="141" t="e" cm="1">
        <f t="array" ref="F139">(_xlfn.XLOOKUP($A139&amp;$Q$3&amp;$R$3,Data[Index]&amp;Data[Valid Test, Can be used for conformity (Y/N)]&amp;Data[Cycle],Data[CO/km (mg)])-F$2)/F$5</f>
        <v>#N/A</v>
      </c>
      <c r="G139" s="141" t="e" cm="1">
        <f t="array" ref="G139">(_xlfn.XLOOKUP($A139&amp;$Q$3,Data[Index]&amp;Data[Valid Test, Can be used for conformity (Y/N)],Data[CO2/km (g)])-G$2)/G$5</f>
        <v>#N/A</v>
      </c>
      <c r="H139" s="141" t="e" cm="1">
        <f t="array" ref="H139">(_xlfn.XLOOKUP($A139&amp;$Q$3,Data[Index]&amp;Data[Valid Test, Can be used for conformity (Y/N)],Data[THC/km (mg)])-H$2)/H$5</f>
        <v>#N/A</v>
      </c>
      <c r="I139" s="141" t="e" cm="1">
        <f t="array" ref="I139">(_xlfn.XLOOKUP($A139&amp;$Q$3,Data[Index]&amp;Data[Valid Test, Can be used for conformity (Y/N)],Data[NOx/km (mg)])-I$2)/I$5</f>
        <v>#N/A</v>
      </c>
      <c r="J139" s="141" t="e" cm="1">
        <f t="array" ref="J139">(_xlfn.XLOOKUP($A139&amp;$Q$3,Data[Index]&amp;Data[Valid Test, Can be used for conformity (Y/N)],Data[THC + NOx/km (mg)])-J$2)/J$5</f>
        <v>#N/A</v>
      </c>
      <c r="K139" s="141" t="e" cm="1">
        <f t="array" ref="K139">(_xlfn.XLOOKUP($A139&amp;$Q$3,Data[Index]&amp;Data[Valid Test, Can be used for conformity (Y/N)],Data[PN/km ('#)])-K$2)/K$5</f>
        <v>#N/A</v>
      </c>
      <c r="L139" s="141" t="e" cm="1">
        <f t="array" ref="L139">(_xlfn.XLOOKUP($A139&amp;$Q$3,Data[Index]&amp;Data[Valid Test, Can be used for conformity (Y/N)],Data[PM/km (mg)])-L$2)/L$5</f>
        <v>#N/A</v>
      </c>
      <c r="M139" s="140" t="e" cm="1">
        <f t="array" ref="M139">(_xlfn.XLOOKUP($A139&amp;$Q$3,Data[Index]&amp;Data[Valid Test, Can be used for conformity (Y/N)],Data[CH4 (mg/km)])-M$2)/M$5</f>
        <v>#N/A</v>
      </c>
      <c r="N139" s="140" t="e" cm="1">
        <f t="array" ref="N139">(_xlfn.XLOOKUP($A139&amp;$Q$3,Data[Index]&amp;Data[Valid Test, Can be used for conformity (Y/N)],Data[N20 (mg/km)])-N$2)/N$5</f>
        <v>#N/A</v>
      </c>
      <c r="O139" s="141" t="e" cm="1">
        <f t="array" ref="O139">(_xlfn.XLOOKUP($A139&amp;$Q$3,Data[Index]&amp;Data[Valid Test, Can be used for conformity (Y/N)],Data[l/100km])-O$2)/O$5</f>
        <v>#N/A</v>
      </c>
      <c r="P139" s="138">
        <f>_xlfn.XLOOKUP($A139,Data[Index],Data[Comments])</f>
        <v>0</v>
      </c>
    </row>
    <row r="140" spans="1:16" x14ac:dyDescent="0.2">
      <c r="A140" s="129"/>
      <c r="B140" s="129"/>
      <c r="C140" s="129" t="e" cm="1">
        <f t="array" ref="C140">_xlfn.XLOOKUP($A140&amp;$Q$3&amp;$R$3,Data[Index]&amp;Data[Valid Test, Can be used for conformity (Y/N)]&amp;Data[Cycle],Data[Test Name])</f>
        <v>#N/A</v>
      </c>
      <c r="D140" s="167" t="e" cm="1">
        <f t="array" ref="D140">_xlfn.XLOOKUP($A140&amp;$Q$3&amp;$R$3,Data[Index]&amp;Data[Valid Test, Can be used for conformity (Y/N)]&amp;Data[Cycle],Data[Mileage (Miles)])</f>
        <v>#N/A</v>
      </c>
      <c r="E140" s="130" t="e" cm="1">
        <f t="array" ref="E140">_xlfn.XLOOKUP($A140&amp;$Q$3&amp;$R$3,Data[Index]&amp;Data[Valid Test, Can be used for conformity (Y/N)]&amp;Data[Cycle],Data[Date])</f>
        <v>#N/A</v>
      </c>
      <c r="F140" s="141" t="e" cm="1">
        <f t="array" ref="F140">(_xlfn.XLOOKUP($A140&amp;$Q$3&amp;$R$3,Data[Index]&amp;Data[Valid Test, Can be used for conformity (Y/N)]&amp;Data[Cycle],Data[CO/km (mg)])-F$2)/F$5</f>
        <v>#N/A</v>
      </c>
      <c r="G140" s="141" t="e" cm="1">
        <f t="array" ref="G140">(_xlfn.XLOOKUP($A140&amp;$Q$3,Data[Index]&amp;Data[Valid Test, Can be used for conformity (Y/N)],Data[CO2/km (g)])-G$2)/G$5</f>
        <v>#N/A</v>
      </c>
      <c r="H140" s="141" t="e" cm="1">
        <f t="array" ref="H140">(_xlfn.XLOOKUP($A140&amp;$Q$3,Data[Index]&amp;Data[Valid Test, Can be used for conformity (Y/N)],Data[THC/km (mg)])-H$2)/H$5</f>
        <v>#N/A</v>
      </c>
      <c r="I140" s="141" t="e" cm="1">
        <f t="array" ref="I140">(_xlfn.XLOOKUP($A140&amp;$Q$3,Data[Index]&amp;Data[Valid Test, Can be used for conformity (Y/N)],Data[NOx/km (mg)])-I$2)/I$5</f>
        <v>#N/A</v>
      </c>
      <c r="J140" s="141" t="e" cm="1">
        <f t="array" ref="J140">(_xlfn.XLOOKUP($A140&amp;$Q$3,Data[Index]&amp;Data[Valid Test, Can be used for conformity (Y/N)],Data[THC + NOx/km (mg)])-J$2)/J$5</f>
        <v>#N/A</v>
      </c>
      <c r="K140" s="141" t="e" cm="1">
        <f t="array" ref="K140">(_xlfn.XLOOKUP($A140&amp;$Q$3,Data[Index]&amp;Data[Valid Test, Can be used for conformity (Y/N)],Data[PN/km ('#)])-K$2)/K$5</f>
        <v>#N/A</v>
      </c>
      <c r="L140" s="141" t="e" cm="1">
        <f t="array" ref="L140">(_xlfn.XLOOKUP($A140&amp;$Q$3,Data[Index]&amp;Data[Valid Test, Can be used for conformity (Y/N)],Data[PM/km (mg)])-L$2)/L$5</f>
        <v>#N/A</v>
      </c>
      <c r="M140" s="140" t="e" cm="1">
        <f t="array" ref="M140">(_xlfn.XLOOKUP($A140&amp;$Q$3,Data[Index]&amp;Data[Valid Test, Can be used for conformity (Y/N)],Data[CH4 (mg/km)])-M$2)/M$5</f>
        <v>#N/A</v>
      </c>
      <c r="N140" s="140" t="e" cm="1">
        <f t="array" ref="N140">(_xlfn.XLOOKUP($A140&amp;$Q$3,Data[Index]&amp;Data[Valid Test, Can be used for conformity (Y/N)],Data[N20 (mg/km)])-N$2)/N$5</f>
        <v>#N/A</v>
      </c>
      <c r="O140" s="141" t="e" cm="1">
        <f t="array" ref="O140">(_xlfn.XLOOKUP($A140&amp;$Q$3,Data[Index]&amp;Data[Valid Test, Can be used for conformity (Y/N)],Data[l/100km])-O$2)/O$5</f>
        <v>#N/A</v>
      </c>
      <c r="P140" s="138">
        <f>_xlfn.XLOOKUP($A140,Data[Index],Data[Comments])</f>
        <v>0</v>
      </c>
    </row>
    <row r="141" spans="1:16" x14ac:dyDescent="0.2">
      <c r="A141" s="129"/>
      <c r="B141" s="129"/>
      <c r="C141" s="129" t="e" cm="1">
        <f t="array" ref="C141">_xlfn.XLOOKUP($A141&amp;$Q$3&amp;$R$3,Data[Index]&amp;Data[Valid Test, Can be used for conformity (Y/N)]&amp;Data[Cycle],Data[Test Name])</f>
        <v>#N/A</v>
      </c>
      <c r="D141" s="167" t="e" cm="1">
        <f t="array" ref="D141">_xlfn.XLOOKUP($A141&amp;$Q$3&amp;$R$3,Data[Index]&amp;Data[Valid Test, Can be used for conformity (Y/N)]&amp;Data[Cycle],Data[Mileage (Miles)])</f>
        <v>#N/A</v>
      </c>
      <c r="E141" s="130" t="e" cm="1">
        <f t="array" ref="E141">_xlfn.XLOOKUP($A141&amp;$Q$3&amp;$R$3,Data[Index]&amp;Data[Valid Test, Can be used for conformity (Y/N)]&amp;Data[Cycle],Data[Date])</f>
        <v>#N/A</v>
      </c>
      <c r="F141" s="141" t="e" cm="1">
        <f t="array" ref="F141">(_xlfn.XLOOKUP($A141&amp;$Q$3&amp;$R$3,Data[Index]&amp;Data[Valid Test, Can be used for conformity (Y/N)]&amp;Data[Cycle],Data[CO/km (mg)])-F$2)/F$5</f>
        <v>#N/A</v>
      </c>
      <c r="G141" s="141" t="e" cm="1">
        <f t="array" ref="G141">(_xlfn.XLOOKUP($A141&amp;$Q$3,Data[Index]&amp;Data[Valid Test, Can be used for conformity (Y/N)],Data[CO2/km (g)])-G$2)/G$5</f>
        <v>#N/A</v>
      </c>
      <c r="H141" s="141" t="e" cm="1">
        <f t="array" ref="H141">(_xlfn.XLOOKUP($A141&amp;$Q$3,Data[Index]&amp;Data[Valid Test, Can be used for conformity (Y/N)],Data[THC/km (mg)])-H$2)/H$5</f>
        <v>#N/A</v>
      </c>
      <c r="I141" s="141" t="e" cm="1">
        <f t="array" ref="I141">(_xlfn.XLOOKUP($A141&amp;$Q$3,Data[Index]&amp;Data[Valid Test, Can be used for conformity (Y/N)],Data[NOx/km (mg)])-I$2)/I$5</f>
        <v>#N/A</v>
      </c>
      <c r="J141" s="141" t="e" cm="1">
        <f t="array" ref="J141">(_xlfn.XLOOKUP($A141&amp;$Q$3,Data[Index]&amp;Data[Valid Test, Can be used for conformity (Y/N)],Data[THC + NOx/km (mg)])-J$2)/J$5</f>
        <v>#N/A</v>
      </c>
      <c r="K141" s="141" t="e" cm="1">
        <f t="array" ref="K141">(_xlfn.XLOOKUP($A141&amp;$Q$3,Data[Index]&amp;Data[Valid Test, Can be used for conformity (Y/N)],Data[PN/km ('#)])-K$2)/K$5</f>
        <v>#N/A</v>
      </c>
      <c r="L141" s="141" t="e" cm="1">
        <f t="array" ref="L141">(_xlfn.XLOOKUP($A141&amp;$Q$3,Data[Index]&amp;Data[Valid Test, Can be used for conformity (Y/N)],Data[PM/km (mg)])-L$2)/L$5</f>
        <v>#N/A</v>
      </c>
      <c r="M141" s="140" t="e" cm="1">
        <f t="array" ref="M141">(_xlfn.XLOOKUP($A141&amp;$Q$3,Data[Index]&amp;Data[Valid Test, Can be used for conformity (Y/N)],Data[CH4 (mg/km)])-M$2)/M$5</f>
        <v>#N/A</v>
      </c>
      <c r="N141" s="140" t="e" cm="1">
        <f t="array" ref="N141">(_xlfn.XLOOKUP($A141&amp;$Q$3,Data[Index]&amp;Data[Valid Test, Can be used for conformity (Y/N)],Data[N20 (mg/km)])-N$2)/N$5</f>
        <v>#N/A</v>
      </c>
      <c r="O141" s="141" t="e" cm="1">
        <f t="array" ref="O141">(_xlfn.XLOOKUP($A141&amp;$Q$3,Data[Index]&amp;Data[Valid Test, Can be used for conformity (Y/N)],Data[l/100km])-O$2)/O$5</f>
        <v>#N/A</v>
      </c>
      <c r="P141" s="138">
        <f>_xlfn.XLOOKUP($A141,Data[Index],Data[Comments])</f>
        <v>0</v>
      </c>
    </row>
    <row r="142" spans="1:16" x14ac:dyDescent="0.2">
      <c r="A142" s="129"/>
      <c r="B142" s="129"/>
      <c r="C142" s="129" t="e" cm="1">
        <f t="array" ref="C142">_xlfn.XLOOKUP($A142&amp;$Q$3&amp;$R$3,Data[Index]&amp;Data[Valid Test, Can be used for conformity (Y/N)]&amp;Data[Cycle],Data[Test Name])</f>
        <v>#N/A</v>
      </c>
      <c r="D142" s="167" t="e" cm="1">
        <f t="array" ref="D142">_xlfn.XLOOKUP($A142&amp;$Q$3&amp;$R$3,Data[Index]&amp;Data[Valid Test, Can be used for conformity (Y/N)]&amp;Data[Cycle],Data[Mileage (Miles)])</f>
        <v>#N/A</v>
      </c>
      <c r="E142" s="130" t="e" cm="1">
        <f t="array" ref="E142">_xlfn.XLOOKUP($A142&amp;$Q$3&amp;$R$3,Data[Index]&amp;Data[Valid Test, Can be used for conformity (Y/N)]&amp;Data[Cycle],Data[Date])</f>
        <v>#N/A</v>
      </c>
      <c r="F142" s="141" t="e" cm="1">
        <f t="array" ref="F142">(_xlfn.XLOOKUP($A142&amp;$Q$3&amp;$R$3,Data[Index]&amp;Data[Valid Test, Can be used for conformity (Y/N)]&amp;Data[Cycle],Data[CO/km (mg)])-F$2)/F$5</f>
        <v>#N/A</v>
      </c>
      <c r="G142" s="141" t="e" cm="1">
        <f t="array" ref="G142">(_xlfn.XLOOKUP($A142&amp;$Q$3,Data[Index]&amp;Data[Valid Test, Can be used for conformity (Y/N)],Data[CO2/km (g)])-G$2)/G$5</f>
        <v>#N/A</v>
      </c>
      <c r="H142" s="141" t="e" cm="1">
        <f t="array" ref="H142">(_xlfn.XLOOKUP($A142&amp;$Q$3,Data[Index]&amp;Data[Valid Test, Can be used for conformity (Y/N)],Data[THC/km (mg)])-H$2)/H$5</f>
        <v>#N/A</v>
      </c>
      <c r="I142" s="141" t="e" cm="1">
        <f t="array" ref="I142">(_xlfn.XLOOKUP($A142&amp;$Q$3,Data[Index]&amp;Data[Valid Test, Can be used for conformity (Y/N)],Data[NOx/km (mg)])-I$2)/I$5</f>
        <v>#N/A</v>
      </c>
      <c r="J142" s="141" t="e" cm="1">
        <f t="array" ref="J142">(_xlfn.XLOOKUP($A142&amp;$Q$3,Data[Index]&amp;Data[Valid Test, Can be used for conformity (Y/N)],Data[THC + NOx/km (mg)])-J$2)/J$5</f>
        <v>#N/A</v>
      </c>
      <c r="K142" s="141" t="e" cm="1">
        <f t="array" ref="K142">(_xlfn.XLOOKUP($A142&amp;$Q$3,Data[Index]&amp;Data[Valid Test, Can be used for conformity (Y/N)],Data[PN/km ('#)])-K$2)/K$5</f>
        <v>#N/A</v>
      </c>
      <c r="L142" s="141" t="e" cm="1">
        <f t="array" ref="L142">(_xlfn.XLOOKUP($A142&amp;$Q$3,Data[Index]&amp;Data[Valid Test, Can be used for conformity (Y/N)],Data[PM/km (mg)])-L$2)/L$5</f>
        <v>#N/A</v>
      </c>
      <c r="M142" s="140" t="e" cm="1">
        <f t="array" ref="M142">(_xlfn.XLOOKUP($A142&amp;$Q$3,Data[Index]&amp;Data[Valid Test, Can be used for conformity (Y/N)],Data[CH4 (mg/km)])-M$2)/M$5</f>
        <v>#N/A</v>
      </c>
      <c r="N142" s="140" t="e" cm="1">
        <f t="array" ref="N142">(_xlfn.XLOOKUP($A142&amp;$Q$3,Data[Index]&amp;Data[Valid Test, Can be used for conformity (Y/N)],Data[N20 (mg/km)])-N$2)/N$5</f>
        <v>#N/A</v>
      </c>
      <c r="O142" s="141" t="e" cm="1">
        <f t="array" ref="O142">(_xlfn.XLOOKUP($A142&amp;$Q$3,Data[Index]&amp;Data[Valid Test, Can be used for conformity (Y/N)],Data[l/100km])-O$2)/O$5</f>
        <v>#N/A</v>
      </c>
      <c r="P142" s="138">
        <f>_xlfn.XLOOKUP($A142,Data[Index],Data[Comments])</f>
        <v>0</v>
      </c>
    </row>
    <row r="143" spans="1:16" x14ac:dyDescent="0.2">
      <c r="A143" s="129"/>
      <c r="B143" s="129"/>
      <c r="C143" s="129" t="e" cm="1">
        <f t="array" ref="C143">_xlfn.XLOOKUP($A143&amp;$Q$3&amp;$R$3,Data[Index]&amp;Data[Valid Test, Can be used for conformity (Y/N)]&amp;Data[Cycle],Data[Test Name])</f>
        <v>#N/A</v>
      </c>
      <c r="D143" s="167" t="e" cm="1">
        <f t="array" ref="D143">_xlfn.XLOOKUP($A143&amp;$Q$3&amp;$R$3,Data[Index]&amp;Data[Valid Test, Can be used for conformity (Y/N)]&amp;Data[Cycle],Data[Mileage (Miles)])</f>
        <v>#N/A</v>
      </c>
      <c r="E143" s="130" t="e" cm="1">
        <f t="array" ref="E143">_xlfn.XLOOKUP($A143&amp;$Q$3&amp;$R$3,Data[Index]&amp;Data[Valid Test, Can be used for conformity (Y/N)]&amp;Data[Cycle],Data[Date])</f>
        <v>#N/A</v>
      </c>
      <c r="F143" s="141" t="e" cm="1">
        <f t="array" ref="F143">(_xlfn.XLOOKUP($A143&amp;$Q$3&amp;$R$3,Data[Index]&amp;Data[Valid Test, Can be used for conformity (Y/N)]&amp;Data[Cycle],Data[CO/km (mg)])-F$2)/F$5</f>
        <v>#N/A</v>
      </c>
      <c r="G143" s="141" t="e" cm="1">
        <f t="array" ref="G143">(_xlfn.XLOOKUP($A143&amp;$Q$3,Data[Index]&amp;Data[Valid Test, Can be used for conformity (Y/N)],Data[CO2/km (g)])-G$2)/G$5</f>
        <v>#N/A</v>
      </c>
      <c r="H143" s="141" t="e" cm="1">
        <f t="array" ref="H143">(_xlfn.XLOOKUP($A143&amp;$Q$3,Data[Index]&amp;Data[Valid Test, Can be used for conformity (Y/N)],Data[THC/km (mg)])-H$2)/H$5</f>
        <v>#N/A</v>
      </c>
      <c r="I143" s="141" t="e" cm="1">
        <f t="array" ref="I143">(_xlfn.XLOOKUP($A143&amp;$Q$3,Data[Index]&amp;Data[Valid Test, Can be used for conformity (Y/N)],Data[NOx/km (mg)])-I$2)/I$5</f>
        <v>#N/A</v>
      </c>
      <c r="J143" s="141" t="e" cm="1">
        <f t="array" ref="J143">(_xlfn.XLOOKUP($A143&amp;$Q$3,Data[Index]&amp;Data[Valid Test, Can be used for conformity (Y/N)],Data[THC + NOx/km (mg)])-J$2)/J$5</f>
        <v>#N/A</v>
      </c>
      <c r="K143" s="141" t="e" cm="1">
        <f t="array" ref="K143">(_xlfn.XLOOKUP($A143&amp;$Q$3,Data[Index]&amp;Data[Valid Test, Can be used for conformity (Y/N)],Data[PN/km ('#)])-K$2)/K$5</f>
        <v>#N/A</v>
      </c>
      <c r="L143" s="141" t="e" cm="1">
        <f t="array" ref="L143">(_xlfn.XLOOKUP($A143&amp;$Q$3,Data[Index]&amp;Data[Valid Test, Can be used for conformity (Y/N)],Data[PM/km (mg)])-L$2)/L$5</f>
        <v>#N/A</v>
      </c>
      <c r="M143" s="140" t="e" cm="1">
        <f t="array" ref="M143">(_xlfn.XLOOKUP($A143&amp;$Q$3,Data[Index]&amp;Data[Valid Test, Can be used for conformity (Y/N)],Data[CH4 (mg/km)])-M$2)/M$5</f>
        <v>#N/A</v>
      </c>
      <c r="N143" s="140" t="e" cm="1">
        <f t="array" ref="N143">(_xlfn.XLOOKUP($A143&amp;$Q$3,Data[Index]&amp;Data[Valid Test, Can be used for conformity (Y/N)],Data[N20 (mg/km)])-N$2)/N$5</f>
        <v>#N/A</v>
      </c>
      <c r="O143" s="141" t="e" cm="1">
        <f t="array" ref="O143">(_xlfn.XLOOKUP($A143&amp;$Q$3,Data[Index]&amp;Data[Valid Test, Can be used for conformity (Y/N)],Data[l/100km])-O$2)/O$5</f>
        <v>#N/A</v>
      </c>
      <c r="P143" s="138">
        <f>_xlfn.XLOOKUP($A143,Data[Index],Data[Comments])</f>
        <v>0</v>
      </c>
    </row>
    <row r="144" spans="1:16" x14ac:dyDescent="0.2">
      <c r="A144" s="129"/>
      <c r="B144" s="129"/>
      <c r="C144" s="129" t="e" cm="1">
        <f t="array" ref="C144">_xlfn.XLOOKUP($A144&amp;$Q$3&amp;$R$3,Data[Index]&amp;Data[Valid Test, Can be used for conformity (Y/N)]&amp;Data[Cycle],Data[Test Name])</f>
        <v>#N/A</v>
      </c>
      <c r="D144" s="167" t="e" cm="1">
        <f t="array" ref="D144">_xlfn.XLOOKUP($A144&amp;$Q$3&amp;$R$3,Data[Index]&amp;Data[Valid Test, Can be used for conformity (Y/N)]&amp;Data[Cycle],Data[Mileage (Miles)])</f>
        <v>#N/A</v>
      </c>
      <c r="E144" s="130" t="e" cm="1">
        <f t="array" ref="E144">_xlfn.XLOOKUP($A144&amp;$Q$3&amp;$R$3,Data[Index]&amp;Data[Valid Test, Can be used for conformity (Y/N)]&amp;Data[Cycle],Data[Date])</f>
        <v>#N/A</v>
      </c>
      <c r="F144" s="141" t="e" cm="1">
        <f t="array" ref="F144">(_xlfn.XLOOKUP($A144&amp;$Q$3&amp;$R$3,Data[Index]&amp;Data[Valid Test, Can be used for conformity (Y/N)]&amp;Data[Cycle],Data[CO/km (mg)])-F$2)/F$5</f>
        <v>#N/A</v>
      </c>
      <c r="G144" s="141" t="e" cm="1">
        <f t="array" ref="G144">(_xlfn.XLOOKUP($A144&amp;$Q$3,Data[Index]&amp;Data[Valid Test, Can be used for conformity (Y/N)],Data[CO2/km (g)])-G$2)/G$5</f>
        <v>#N/A</v>
      </c>
      <c r="H144" s="141" t="e" cm="1">
        <f t="array" ref="H144">(_xlfn.XLOOKUP($A144&amp;$Q$3,Data[Index]&amp;Data[Valid Test, Can be used for conformity (Y/N)],Data[THC/km (mg)])-H$2)/H$5</f>
        <v>#N/A</v>
      </c>
      <c r="I144" s="141" t="e" cm="1">
        <f t="array" ref="I144">(_xlfn.XLOOKUP($A144&amp;$Q$3,Data[Index]&amp;Data[Valid Test, Can be used for conformity (Y/N)],Data[NOx/km (mg)])-I$2)/I$5</f>
        <v>#N/A</v>
      </c>
      <c r="J144" s="141" t="e" cm="1">
        <f t="array" ref="J144">(_xlfn.XLOOKUP($A144&amp;$Q$3,Data[Index]&amp;Data[Valid Test, Can be used for conformity (Y/N)],Data[THC + NOx/km (mg)])-J$2)/J$5</f>
        <v>#N/A</v>
      </c>
      <c r="K144" s="141" t="e" cm="1">
        <f t="array" ref="K144">(_xlfn.XLOOKUP($A144&amp;$Q$3,Data[Index]&amp;Data[Valid Test, Can be used for conformity (Y/N)],Data[PN/km ('#)])-K$2)/K$5</f>
        <v>#N/A</v>
      </c>
      <c r="L144" s="141" t="e" cm="1">
        <f t="array" ref="L144">(_xlfn.XLOOKUP($A144&amp;$Q$3,Data[Index]&amp;Data[Valid Test, Can be used for conformity (Y/N)],Data[PM/km (mg)])-L$2)/L$5</f>
        <v>#N/A</v>
      </c>
      <c r="M144" s="140" t="e" cm="1">
        <f t="array" ref="M144">(_xlfn.XLOOKUP($A144&amp;$Q$3,Data[Index]&amp;Data[Valid Test, Can be used for conformity (Y/N)],Data[CH4 (mg/km)])-M$2)/M$5</f>
        <v>#N/A</v>
      </c>
      <c r="N144" s="140" t="e" cm="1">
        <f t="array" ref="N144">(_xlfn.XLOOKUP($A144&amp;$Q$3,Data[Index]&amp;Data[Valid Test, Can be used for conformity (Y/N)],Data[N20 (mg/km)])-N$2)/N$5</f>
        <v>#N/A</v>
      </c>
      <c r="O144" s="141" t="e" cm="1">
        <f t="array" ref="O144">(_xlfn.XLOOKUP($A144&amp;$Q$3,Data[Index]&amp;Data[Valid Test, Can be used for conformity (Y/N)],Data[l/100km])-O$2)/O$5</f>
        <v>#N/A</v>
      </c>
      <c r="P144" s="138">
        <f>_xlfn.XLOOKUP($A144,Data[Index],Data[Comments])</f>
        <v>0</v>
      </c>
    </row>
    <row r="145" spans="1:16" x14ac:dyDescent="0.2">
      <c r="A145" s="129"/>
      <c r="B145" s="129"/>
      <c r="C145" s="129" t="e" cm="1">
        <f t="array" ref="C145">_xlfn.XLOOKUP($A145&amp;$Q$3&amp;$R$3,Data[Index]&amp;Data[Valid Test, Can be used for conformity (Y/N)]&amp;Data[Cycle],Data[Test Name])</f>
        <v>#N/A</v>
      </c>
      <c r="D145" s="167" t="e" cm="1">
        <f t="array" ref="D145">_xlfn.XLOOKUP($A145&amp;$Q$3&amp;$R$3,Data[Index]&amp;Data[Valid Test, Can be used for conformity (Y/N)]&amp;Data[Cycle],Data[Mileage (Miles)])</f>
        <v>#N/A</v>
      </c>
      <c r="E145" s="130" t="e" cm="1">
        <f t="array" ref="E145">_xlfn.XLOOKUP($A145&amp;$Q$3&amp;$R$3,Data[Index]&amp;Data[Valid Test, Can be used for conformity (Y/N)]&amp;Data[Cycle],Data[Date])</f>
        <v>#N/A</v>
      </c>
      <c r="F145" s="141" t="e" cm="1">
        <f t="array" ref="F145">(_xlfn.XLOOKUP($A145&amp;$Q$3&amp;$R$3,Data[Index]&amp;Data[Valid Test, Can be used for conformity (Y/N)]&amp;Data[Cycle],Data[CO/km (mg)])-F$2)/F$5</f>
        <v>#N/A</v>
      </c>
      <c r="G145" s="141" t="e" cm="1">
        <f t="array" ref="G145">(_xlfn.XLOOKUP($A145&amp;$Q$3,Data[Index]&amp;Data[Valid Test, Can be used for conformity (Y/N)],Data[CO2/km (g)])-G$2)/G$5</f>
        <v>#N/A</v>
      </c>
      <c r="H145" s="141" t="e" cm="1">
        <f t="array" ref="H145">(_xlfn.XLOOKUP($A145&amp;$Q$3,Data[Index]&amp;Data[Valid Test, Can be used for conformity (Y/N)],Data[THC/km (mg)])-H$2)/H$5</f>
        <v>#N/A</v>
      </c>
      <c r="I145" s="141" t="e" cm="1">
        <f t="array" ref="I145">(_xlfn.XLOOKUP($A145&amp;$Q$3,Data[Index]&amp;Data[Valid Test, Can be used for conformity (Y/N)],Data[NOx/km (mg)])-I$2)/I$5</f>
        <v>#N/A</v>
      </c>
      <c r="J145" s="141" t="e" cm="1">
        <f t="array" ref="J145">(_xlfn.XLOOKUP($A145&amp;$Q$3,Data[Index]&amp;Data[Valid Test, Can be used for conformity (Y/N)],Data[THC + NOx/km (mg)])-J$2)/J$5</f>
        <v>#N/A</v>
      </c>
      <c r="K145" s="141" t="e" cm="1">
        <f t="array" ref="K145">(_xlfn.XLOOKUP($A145&amp;$Q$3,Data[Index]&amp;Data[Valid Test, Can be used for conformity (Y/N)],Data[PN/km ('#)])-K$2)/K$5</f>
        <v>#N/A</v>
      </c>
      <c r="L145" s="141" t="e" cm="1">
        <f t="array" ref="L145">(_xlfn.XLOOKUP($A145&amp;$Q$3,Data[Index]&amp;Data[Valid Test, Can be used for conformity (Y/N)],Data[PM/km (mg)])-L$2)/L$5</f>
        <v>#N/A</v>
      </c>
      <c r="M145" s="140" t="e" cm="1">
        <f t="array" ref="M145">(_xlfn.XLOOKUP($A145&amp;$Q$3,Data[Index]&amp;Data[Valid Test, Can be used for conformity (Y/N)],Data[CH4 (mg/km)])-M$2)/M$5</f>
        <v>#N/A</v>
      </c>
      <c r="N145" s="140" t="e" cm="1">
        <f t="array" ref="N145">(_xlfn.XLOOKUP($A145&amp;$Q$3,Data[Index]&amp;Data[Valid Test, Can be used for conformity (Y/N)],Data[N20 (mg/km)])-N$2)/N$5</f>
        <v>#N/A</v>
      </c>
      <c r="O145" s="141" t="e" cm="1">
        <f t="array" ref="O145">(_xlfn.XLOOKUP($A145&amp;$Q$3,Data[Index]&amp;Data[Valid Test, Can be used for conformity (Y/N)],Data[l/100km])-O$2)/O$5</f>
        <v>#N/A</v>
      </c>
      <c r="P145" s="138">
        <f>_xlfn.XLOOKUP($A145,Data[Index],Data[Comments])</f>
        <v>0</v>
      </c>
    </row>
    <row r="146" spans="1:16" x14ac:dyDescent="0.2">
      <c r="A146" s="129"/>
      <c r="B146" s="129"/>
      <c r="C146" s="129" t="e" cm="1">
        <f t="array" ref="C146">_xlfn.XLOOKUP($A146&amp;$Q$3&amp;$R$3,Data[Index]&amp;Data[Valid Test, Can be used for conformity (Y/N)]&amp;Data[Cycle],Data[Test Name])</f>
        <v>#N/A</v>
      </c>
      <c r="D146" s="167" t="e" cm="1">
        <f t="array" ref="D146">_xlfn.XLOOKUP($A146&amp;$Q$3&amp;$R$3,Data[Index]&amp;Data[Valid Test, Can be used for conformity (Y/N)]&amp;Data[Cycle],Data[Mileage (Miles)])</f>
        <v>#N/A</v>
      </c>
      <c r="E146" s="130" t="e" cm="1">
        <f t="array" ref="E146">_xlfn.XLOOKUP($A146&amp;$Q$3&amp;$R$3,Data[Index]&amp;Data[Valid Test, Can be used for conformity (Y/N)]&amp;Data[Cycle],Data[Date])</f>
        <v>#N/A</v>
      </c>
      <c r="F146" s="141" t="e" cm="1">
        <f t="array" ref="F146">(_xlfn.XLOOKUP($A146&amp;$Q$3&amp;$R$3,Data[Index]&amp;Data[Valid Test, Can be used for conformity (Y/N)]&amp;Data[Cycle],Data[CO/km (mg)])-F$2)/F$5</f>
        <v>#N/A</v>
      </c>
      <c r="G146" s="141" t="e" cm="1">
        <f t="array" ref="G146">(_xlfn.XLOOKUP($A146&amp;$Q$3,Data[Index]&amp;Data[Valid Test, Can be used for conformity (Y/N)],Data[CO2/km (g)])-G$2)/G$5</f>
        <v>#N/A</v>
      </c>
      <c r="H146" s="141" t="e" cm="1">
        <f t="array" ref="H146">(_xlfn.XLOOKUP($A146&amp;$Q$3,Data[Index]&amp;Data[Valid Test, Can be used for conformity (Y/N)],Data[THC/km (mg)])-H$2)/H$5</f>
        <v>#N/A</v>
      </c>
      <c r="I146" s="141" t="e" cm="1">
        <f t="array" ref="I146">(_xlfn.XLOOKUP($A146&amp;$Q$3,Data[Index]&amp;Data[Valid Test, Can be used for conformity (Y/N)],Data[NOx/km (mg)])-I$2)/I$5</f>
        <v>#N/A</v>
      </c>
      <c r="J146" s="141" t="e" cm="1">
        <f t="array" ref="J146">(_xlfn.XLOOKUP($A146&amp;$Q$3,Data[Index]&amp;Data[Valid Test, Can be used for conformity (Y/N)],Data[THC + NOx/km (mg)])-J$2)/J$5</f>
        <v>#N/A</v>
      </c>
      <c r="K146" s="141" t="e" cm="1">
        <f t="array" ref="K146">(_xlfn.XLOOKUP($A146&amp;$Q$3,Data[Index]&amp;Data[Valid Test, Can be used for conformity (Y/N)],Data[PN/km ('#)])-K$2)/K$5</f>
        <v>#N/A</v>
      </c>
      <c r="L146" s="141" t="e" cm="1">
        <f t="array" ref="L146">(_xlfn.XLOOKUP($A146&amp;$Q$3,Data[Index]&amp;Data[Valid Test, Can be used for conformity (Y/N)],Data[PM/km (mg)])-L$2)/L$5</f>
        <v>#N/A</v>
      </c>
      <c r="M146" s="140" t="e" cm="1">
        <f t="array" ref="M146">(_xlfn.XLOOKUP($A146&amp;$Q$3,Data[Index]&amp;Data[Valid Test, Can be used for conformity (Y/N)],Data[CH4 (mg/km)])-M$2)/M$5</f>
        <v>#N/A</v>
      </c>
      <c r="N146" s="140" t="e" cm="1">
        <f t="array" ref="N146">(_xlfn.XLOOKUP($A146&amp;$Q$3,Data[Index]&amp;Data[Valid Test, Can be used for conformity (Y/N)],Data[N20 (mg/km)])-N$2)/N$5</f>
        <v>#N/A</v>
      </c>
      <c r="O146" s="141" t="e" cm="1">
        <f t="array" ref="O146">(_xlfn.XLOOKUP($A146&amp;$Q$3,Data[Index]&amp;Data[Valid Test, Can be used for conformity (Y/N)],Data[l/100km])-O$2)/O$5</f>
        <v>#N/A</v>
      </c>
      <c r="P146" s="138">
        <f>_xlfn.XLOOKUP($A146,Data[Index],Data[Comments])</f>
        <v>0</v>
      </c>
    </row>
    <row r="147" spans="1:16" x14ac:dyDescent="0.2">
      <c r="A147" s="129"/>
      <c r="B147" s="129"/>
      <c r="C147" s="129" t="e" cm="1">
        <f t="array" ref="C147">_xlfn.XLOOKUP($A147&amp;$Q$3&amp;$R$3,Data[Index]&amp;Data[Valid Test, Can be used for conformity (Y/N)]&amp;Data[Cycle],Data[Test Name])</f>
        <v>#N/A</v>
      </c>
      <c r="D147" s="167" t="e" cm="1">
        <f t="array" ref="D147">_xlfn.XLOOKUP($A147&amp;$Q$3&amp;$R$3,Data[Index]&amp;Data[Valid Test, Can be used for conformity (Y/N)]&amp;Data[Cycle],Data[Mileage (Miles)])</f>
        <v>#N/A</v>
      </c>
      <c r="E147" s="130" t="e" cm="1">
        <f t="array" ref="E147">_xlfn.XLOOKUP($A147&amp;$Q$3&amp;$R$3,Data[Index]&amp;Data[Valid Test, Can be used for conformity (Y/N)]&amp;Data[Cycle],Data[Date])</f>
        <v>#N/A</v>
      </c>
      <c r="F147" s="141" t="e" cm="1">
        <f t="array" ref="F147">(_xlfn.XLOOKUP($A147&amp;$Q$3&amp;$R$3,Data[Index]&amp;Data[Valid Test, Can be used for conformity (Y/N)]&amp;Data[Cycle],Data[CO/km (mg)])-F$2)/F$5</f>
        <v>#N/A</v>
      </c>
      <c r="G147" s="141" t="e" cm="1">
        <f t="array" ref="G147">(_xlfn.XLOOKUP($A147&amp;$Q$3,Data[Index]&amp;Data[Valid Test, Can be used for conformity (Y/N)],Data[CO2/km (g)])-G$2)/G$5</f>
        <v>#N/A</v>
      </c>
      <c r="H147" s="141" t="e" cm="1">
        <f t="array" ref="H147">(_xlfn.XLOOKUP($A147&amp;$Q$3,Data[Index]&amp;Data[Valid Test, Can be used for conformity (Y/N)],Data[THC/km (mg)])-H$2)/H$5</f>
        <v>#N/A</v>
      </c>
      <c r="I147" s="141" t="e" cm="1">
        <f t="array" ref="I147">(_xlfn.XLOOKUP($A147&amp;$Q$3,Data[Index]&amp;Data[Valid Test, Can be used for conformity (Y/N)],Data[NOx/km (mg)])-I$2)/I$5</f>
        <v>#N/A</v>
      </c>
      <c r="J147" s="141" t="e" cm="1">
        <f t="array" ref="J147">(_xlfn.XLOOKUP($A147&amp;$Q$3,Data[Index]&amp;Data[Valid Test, Can be used for conformity (Y/N)],Data[THC + NOx/km (mg)])-J$2)/J$5</f>
        <v>#N/A</v>
      </c>
      <c r="K147" s="141" t="e" cm="1">
        <f t="array" ref="K147">(_xlfn.XLOOKUP($A147&amp;$Q$3,Data[Index]&amp;Data[Valid Test, Can be used for conformity (Y/N)],Data[PN/km ('#)])-K$2)/K$5</f>
        <v>#N/A</v>
      </c>
      <c r="L147" s="141" t="e" cm="1">
        <f t="array" ref="L147">(_xlfn.XLOOKUP($A147&amp;$Q$3,Data[Index]&amp;Data[Valid Test, Can be used for conformity (Y/N)],Data[PM/km (mg)])-L$2)/L$5</f>
        <v>#N/A</v>
      </c>
      <c r="M147" s="140" t="e" cm="1">
        <f t="array" ref="M147">(_xlfn.XLOOKUP($A147&amp;$Q$3,Data[Index]&amp;Data[Valid Test, Can be used for conformity (Y/N)],Data[CH4 (mg/km)])-M$2)/M$5</f>
        <v>#N/A</v>
      </c>
      <c r="N147" s="140" t="e" cm="1">
        <f t="array" ref="N147">(_xlfn.XLOOKUP($A147&amp;$Q$3,Data[Index]&amp;Data[Valid Test, Can be used for conformity (Y/N)],Data[N20 (mg/km)])-N$2)/N$5</f>
        <v>#N/A</v>
      </c>
      <c r="O147" s="141" t="e" cm="1">
        <f t="array" ref="O147">(_xlfn.XLOOKUP($A147&amp;$Q$3,Data[Index]&amp;Data[Valid Test, Can be used for conformity (Y/N)],Data[l/100km])-O$2)/O$5</f>
        <v>#N/A</v>
      </c>
      <c r="P147" s="138">
        <f>_xlfn.XLOOKUP($A147,Data[Index],Data[Comments])</f>
        <v>0</v>
      </c>
    </row>
    <row r="148" spans="1:16" x14ac:dyDescent="0.2">
      <c r="A148" s="129"/>
      <c r="B148" s="129"/>
      <c r="C148" s="129" t="e" cm="1">
        <f t="array" ref="C148">_xlfn.XLOOKUP($A148&amp;$Q$3&amp;$R$3,Data[Index]&amp;Data[Valid Test, Can be used for conformity (Y/N)]&amp;Data[Cycle],Data[Test Name])</f>
        <v>#N/A</v>
      </c>
      <c r="D148" s="167" t="e" cm="1">
        <f t="array" ref="D148">_xlfn.XLOOKUP($A148&amp;$Q$3&amp;$R$3,Data[Index]&amp;Data[Valid Test, Can be used for conformity (Y/N)]&amp;Data[Cycle],Data[Mileage (Miles)])</f>
        <v>#N/A</v>
      </c>
      <c r="E148" s="130" t="e" cm="1">
        <f t="array" ref="E148">_xlfn.XLOOKUP($A148&amp;$Q$3&amp;$R$3,Data[Index]&amp;Data[Valid Test, Can be used for conformity (Y/N)]&amp;Data[Cycle],Data[Date])</f>
        <v>#N/A</v>
      </c>
      <c r="F148" s="141" t="e" cm="1">
        <f t="array" ref="F148">(_xlfn.XLOOKUP($A148&amp;$Q$3&amp;$R$3,Data[Index]&amp;Data[Valid Test, Can be used for conformity (Y/N)]&amp;Data[Cycle],Data[CO/km (mg)])-F$2)/F$5</f>
        <v>#N/A</v>
      </c>
      <c r="G148" s="141" t="e" cm="1">
        <f t="array" ref="G148">(_xlfn.XLOOKUP($A148&amp;$Q$3,Data[Index]&amp;Data[Valid Test, Can be used for conformity (Y/N)],Data[CO2/km (g)])-G$2)/G$5</f>
        <v>#N/A</v>
      </c>
      <c r="H148" s="141" t="e" cm="1">
        <f t="array" ref="H148">(_xlfn.XLOOKUP($A148&amp;$Q$3,Data[Index]&amp;Data[Valid Test, Can be used for conformity (Y/N)],Data[THC/km (mg)])-H$2)/H$5</f>
        <v>#N/A</v>
      </c>
      <c r="I148" s="141" t="e" cm="1">
        <f t="array" ref="I148">(_xlfn.XLOOKUP($A148&amp;$Q$3,Data[Index]&amp;Data[Valid Test, Can be used for conformity (Y/N)],Data[NOx/km (mg)])-I$2)/I$5</f>
        <v>#N/A</v>
      </c>
      <c r="J148" s="141" t="e" cm="1">
        <f t="array" ref="J148">(_xlfn.XLOOKUP($A148&amp;$Q$3,Data[Index]&amp;Data[Valid Test, Can be used for conformity (Y/N)],Data[THC + NOx/km (mg)])-J$2)/J$5</f>
        <v>#N/A</v>
      </c>
      <c r="K148" s="141" t="e" cm="1">
        <f t="array" ref="K148">(_xlfn.XLOOKUP($A148&amp;$Q$3,Data[Index]&amp;Data[Valid Test, Can be used for conformity (Y/N)],Data[PN/km ('#)])-K$2)/K$5</f>
        <v>#N/A</v>
      </c>
      <c r="L148" s="141" t="e" cm="1">
        <f t="array" ref="L148">(_xlfn.XLOOKUP($A148&amp;$Q$3,Data[Index]&amp;Data[Valid Test, Can be used for conformity (Y/N)],Data[PM/km (mg)])-L$2)/L$5</f>
        <v>#N/A</v>
      </c>
      <c r="M148" s="140" t="e" cm="1">
        <f t="array" ref="M148">(_xlfn.XLOOKUP($A148&amp;$Q$3,Data[Index]&amp;Data[Valid Test, Can be used for conformity (Y/N)],Data[CH4 (mg/km)])-M$2)/M$5</f>
        <v>#N/A</v>
      </c>
      <c r="N148" s="140" t="e" cm="1">
        <f t="array" ref="N148">(_xlfn.XLOOKUP($A148&amp;$Q$3,Data[Index]&amp;Data[Valid Test, Can be used for conformity (Y/N)],Data[N20 (mg/km)])-N$2)/N$5</f>
        <v>#N/A</v>
      </c>
      <c r="O148" s="141" t="e" cm="1">
        <f t="array" ref="O148">(_xlfn.XLOOKUP($A148&amp;$Q$3,Data[Index]&amp;Data[Valid Test, Can be used for conformity (Y/N)],Data[l/100km])-O$2)/O$5</f>
        <v>#N/A</v>
      </c>
      <c r="P148" s="138">
        <f>_xlfn.XLOOKUP($A148,Data[Index],Data[Comments])</f>
        <v>0</v>
      </c>
    </row>
    <row r="149" spans="1:16" x14ac:dyDescent="0.2">
      <c r="A149" s="129"/>
      <c r="B149" s="129"/>
      <c r="C149" s="129" t="e" cm="1">
        <f t="array" ref="C149">_xlfn.XLOOKUP($A149&amp;$Q$3&amp;$R$3,Data[Index]&amp;Data[Valid Test, Can be used for conformity (Y/N)]&amp;Data[Cycle],Data[Test Name])</f>
        <v>#N/A</v>
      </c>
      <c r="D149" s="167" t="e" cm="1">
        <f t="array" ref="D149">_xlfn.XLOOKUP($A149&amp;$Q$3&amp;$R$3,Data[Index]&amp;Data[Valid Test, Can be used for conformity (Y/N)]&amp;Data[Cycle],Data[Mileage (Miles)])</f>
        <v>#N/A</v>
      </c>
      <c r="E149" s="130" t="e" cm="1">
        <f t="array" ref="E149">_xlfn.XLOOKUP($A149&amp;$Q$3&amp;$R$3,Data[Index]&amp;Data[Valid Test, Can be used for conformity (Y/N)]&amp;Data[Cycle],Data[Date])</f>
        <v>#N/A</v>
      </c>
      <c r="F149" s="141" t="e" cm="1">
        <f t="array" ref="F149">(_xlfn.XLOOKUP($A149&amp;$Q$3&amp;$R$3,Data[Index]&amp;Data[Valid Test, Can be used for conformity (Y/N)]&amp;Data[Cycle],Data[CO/km (mg)])-F$2)/F$5</f>
        <v>#N/A</v>
      </c>
      <c r="G149" s="141" t="e" cm="1">
        <f t="array" ref="G149">(_xlfn.XLOOKUP($A149&amp;$Q$3,Data[Index]&amp;Data[Valid Test, Can be used for conformity (Y/N)],Data[CO2/km (g)])-G$2)/G$5</f>
        <v>#N/A</v>
      </c>
      <c r="H149" s="141" t="e" cm="1">
        <f t="array" ref="H149">(_xlfn.XLOOKUP($A149&amp;$Q$3,Data[Index]&amp;Data[Valid Test, Can be used for conformity (Y/N)],Data[THC/km (mg)])-H$2)/H$5</f>
        <v>#N/A</v>
      </c>
      <c r="I149" s="141" t="e" cm="1">
        <f t="array" ref="I149">(_xlfn.XLOOKUP($A149&amp;$Q$3,Data[Index]&amp;Data[Valid Test, Can be used for conformity (Y/N)],Data[NOx/km (mg)])-I$2)/I$5</f>
        <v>#N/A</v>
      </c>
      <c r="J149" s="141" t="e" cm="1">
        <f t="array" ref="J149">(_xlfn.XLOOKUP($A149&amp;$Q$3,Data[Index]&amp;Data[Valid Test, Can be used for conformity (Y/N)],Data[THC + NOx/km (mg)])-J$2)/J$5</f>
        <v>#N/A</v>
      </c>
      <c r="K149" s="141" t="e" cm="1">
        <f t="array" ref="K149">(_xlfn.XLOOKUP($A149&amp;$Q$3,Data[Index]&amp;Data[Valid Test, Can be used for conformity (Y/N)],Data[PN/km ('#)])-K$2)/K$5</f>
        <v>#N/A</v>
      </c>
      <c r="L149" s="141" t="e" cm="1">
        <f t="array" ref="L149">(_xlfn.XLOOKUP($A149&amp;$Q$3,Data[Index]&amp;Data[Valid Test, Can be used for conformity (Y/N)],Data[PM/km (mg)])-L$2)/L$5</f>
        <v>#N/A</v>
      </c>
      <c r="M149" s="140" t="e" cm="1">
        <f t="array" ref="M149">(_xlfn.XLOOKUP($A149&amp;$Q$3,Data[Index]&amp;Data[Valid Test, Can be used for conformity (Y/N)],Data[CH4 (mg/km)])-M$2)/M$5</f>
        <v>#N/A</v>
      </c>
      <c r="N149" s="140" t="e" cm="1">
        <f t="array" ref="N149">(_xlfn.XLOOKUP($A149&amp;$Q$3,Data[Index]&amp;Data[Valid Test, Can be used for conformity (Y/N)],Data[N20 (mg/km)])-N$2)/N$5</f>
        <v>#N/A</v>
      </c>
      <c r="O149" s="141" t="e" cm="1">
        <f t="array" ref="O149">(_xlfn.XLOOKUP($A149&amp;$Q$3,Data[Index]&amp;Data[Valid Test, Can be used for conformity (Y/N)],Data[l/100km])-O$2)/O$5</f>
        <v>#N/A</v>
      </c>
      <c r="P149" s="138">
        <f>_xlfn.XLOOKUP($A149,Data[Index],Data[Comments])</f>
        <v>0</v>
      </c>
    </row>
    <row r="150" spans="1:16" x14ac:dyDescent="0.2">
      <c r="A150" s="129"/>
      <c r="B150" s="129"/>
      <c r="C150" s="129" t="e" cm="1">
        <f t="array" ref="C150">_xlfn.XLOOKUP($A150&amp;$Q$3&amp;$R$3,Data[Index]&amp;Data[Valid Test, Can be used for conformity (Y/N)]&amp;Data[Cycle],Data[Test Name])</f>
        <v>#N/A</v>
      </c>
      <c r="D150" s="167" t="e" cm="1">
        <f t="array" ref="D150">_xlfn.XLOOKUP($A150&amp;$Q$3&amp;$R$3,Data[Index]&amp;Data[Valid Test, Can be used for conformity (Y/N)]&amp;Data[Cycle],Data[Mileage (Miles)])</f>
        <v>#N/A</v>
      </c>
      <c r="E150" s="130" t="e" cm="1">
        <f t="array" ref="E150">_xlfn.XLOOKUP($A150&amp;$Q$3&amp;$R$3,Data[Index]&amp;Data[Valid Test, Can be used for conformity (Y/N)]&amp;Data[Cycle],Data[Date])</f>
        <v>#N/A</v>
      </c>
      <c r="F150" s="141" t="e" cm="1">
        <f t="array" ref="F150">(_xlfn.XLOOKUP($A150&amp;$Q$3&amp;$R$3,Data[Index]&amp;Data[Valid Test, Can be used for conformity (Y/N)]&amp;Data[Cycle],Data[CO/km (mg)])-F$2)/F$5</f>
        <v>#N/A</v>
      </c>
      <c r="G150" s="141" t="e" cm="1">
        <f t="array" ref="G150">(_xlfn.XLOOKUP($A150&amp;$Q$3,Data[Index]&amp;Data[Valid Test, Can be used for conformity (Y/N)],Data[CO2/km (g)])-G$2)/G$5</f>
        <v>#N/A</v>
      </c>
      <c r="H150" s="141" t="e" cm="1">
        <f t="array" ref="H150">(_xlfn.XLOOKUP($A150&amp;$Q$3,Data[Index]&amp;Data[Valid Test, Can be used for conformity (Y/N)],Data[THC/km (mg)])-H$2)/H$5</f>
        <v>#N/A</v>
      </c>
      <c r="I150" s="141" t="e" cm="1">
        <f t="array" ref="I150">(_xlfn.XLOOKUP($A150&amp;$Q$3,Data[Index]&amp;Data[Valid Test, Can be used for conformity (Y/N)],Data[NOx/km (mg)])-I$2)/I$5</f>
        <v>#N/A</v>
      </c>
      <c r="J150" s="141" t="e" cm="1">
        <f t="array" ref="J150">(_xlfn.XLOOKUP($A150&amp;$Q$3,Data[Index]&amp;Data[Valid Test, Can be used for conformity (Y/N)],Data[THC + NOx/km (mg)])-J$2)/J$5</f>
        <v>#N/A</v>
      </c>
      <c r="K150" s="141" t="e" cm="1">
        <f t="array" ref="K150">(_xlfn.XLOOKUP($A150&amp;$Q$3,Data[Index]&amp;Data[Valid Test, Can be used for conformity (Y/N)],Data[PN/km ('#)])-K$2)/K$5</f>
        <v>#N/A</v>
      </c>
      <c r="L150" s="141" t="e" cm="1">
        <f t="array" ref="L150">(_xlfn.XLOOKUP($A150&amp;$Q$3,Data[Index]&amp;Data[Valid Test, Can be used for conformity (Y/N)],Data[PM/km (mg)])-L$2)/L$5</f>
        <v>#N/A</v>
      </c>
      <c r="M150" s="140" t="e" cm="1">
        <f t="array" ref="M150">(_xlfn.XLOOKUP($A150&amp;$Q$3,Data[Index]&amp;Data[Valid Test, Can be used for conformity (Y/N)],Data[CH4 (mg/km)])-M$2)/M$5</f>
        <v>#N/A</v>
      </c>
      <c r="N150" s="140" t="e" cm="1">
        <f t="array" ref="N150">(_xlfn.XLOOKUP($A150&amp;$Q$3,Data[Index]&amp;Data[Valid Test, Can be used for conformity (Y/N)],Data[N20 (mg/km)])-N$2)/N$5</f>
        <v>#N/A</v>
      </c>
      <c r="O150" s="141" t="e" cm="1">
        <f t="array" ref="O150">(_xlfn.XLOOKUP($A150&amp;$Q$3,Data[Index]&amp;Data[Valid Test, Can be used for conformity (Y/N)],Data[l/100km])-O$2)/O$5</f>
        <v>#N/A</v>
      </c>
      <c r="P150" s="138">
        <f>_xlfn.XLOOKUP($A150,Data[Index],Data[Comments])</f>
        <v>0</v>
      </c>
    </row>
    <row r="151" spans="1:16" x14ac:dyDescent="0.2">
      <c r="A151" s="129"/>
      <c r="B151" s="129"/>
      <c r="C151" s="129" t="e" cm="1">
        <f t="array" ref="C151">_xlfn.XLOOKUP($A151&amp;$Q$3&amp;$R$3,Data[Index]&amp;Data[Valid Test, Can be used for conformity (Y/N)]&amp;Data[Cycle],Data[Test Name])</f>
        <v>#N/A</v>
      </c>
      <c r="D151" s="167" t="e" cm="1">
        <f t="array" ref="D151">_xlfn.XLOOKUP($A151&amp;$Q$3&amp;$R$3,Data[Index]&amp;Data[Valid Test, Can be used for conformity (Y/N)]&amp;Data[Cycle],Data[Mileage (Miles)])</f>
        <v>#N/A</v>
      </c>
      <c r="E151" s="130" t="e" cm="1">
        <f t="array" ref="E151">_xlfn.XLOOKUP($A151&amp;$Q$3&amp;$R$3,Data[Index]&amp;Data[Valid Test, Can be used for conformity (Y/N)]&amp;Data[Cycle],Data[Date])</f>
        <v>#N/A</v>
      </c>
      <c r="F151" s="141" t="e" cm="1">
        <f t="array" ref="F151">(_xlfn.XLOOKUP($A151&amp;$Q$3&amp;$R$3,Data[Index]&amp;Data[Valid Test, Can be used for conformity (Y/N)]&amp;Data[Cycle],Data[CO/km (mg)])-F$2)/F$5</f>
        <v>#N/A</v>
      </c>
      <c r="G151" s="141" t="e" cm="1">
        <f t="array" ref="G151">(_xlfn.XLOOKUP($A151&amp;$Q$3,Data[Index]&amp;Data[Valid Test, Can be used for conformity (Y/N)],Data[CO2/km (g)])-G$2)/G$5</f>
        <v>#N/A</v>
      </c>
      <c r="H151" s="141" t="e" cm="1">
        <f t="array" ref="H151">(_xlfn.XLOOKUP($A151&amp;$Q$3,Data[Index]&amp;Data[Valid Test, Can be used for conformity (Y/N)],Data[THC/km (mg)])-H$2)/H$5</f>
        <v>#N/A</v>
      </c>
      <c r="I151" s="141" t="e" cm="1">
        <f t="array" ref="I151">(_xlfn.XLOOKUP($A151&amp;$Q$3,Data[Index]&amp;Data[Valid Test, Can be used for conformity (Y/N)],Data[NOx/km (mg)])-I$2)/I$5</f>
        <v>#N/A</v>
      </c>
      <c r="J151" s="141" t="e" cm="1">
        <f t="array" ref="J151">(_xlfn.XLOOKUP($A151&amp;$Q$3,Data[Index]&amp;Data[Valid Test, Can be used for conformity (Y/N)],Data[THC + NOx/km (mg)])-J$2)/J$5</f>
        <v>#N/A</v>
      </c>
      <c r="K151" s="141" t="e" cm="1">
        <f t="array" ref="K151">(_xlfn.XLOOKUP($A151&amp;$Q$3,Data[Index]&amp;Data[Valid Test, Can be used for conformity (Y/N)],Data[PN/km ('#)])-K$2)/K$5</f>
        <v>#N/A</v>
      </c>
      <c r="L151" s="141" t="e" cm="1">
        <f t="array" ref="L151">(_xlfn.XLOOKUP($A151&amp;$Q$3,Data[Index]&amp;Data[Valid Test, Can be used for conformity (Y/N)],Data[PM/km (mg)])-L$2)/L$5</f>
        <v>#N/A</v>
      </c>
      <c r="M151" s="140" t="e" cm="1">
        <f t="array" ref="M151">(_xlfn.XLOOKUP($A151&amp;$Q$3,Data[Index]&amp;Data[Valid Test, Can be used for conformity (Y/N)],Data[CH4 (mg/km)])-M$2)/M$5</f>
        <v>#N/A</v>
      </c>
      <c r="N151" s="140" t="e" cm="1">
        <f t="array" ref="N151">(_xlfn.XLOOKUP($A151&amp;$Q$3,Data[Index]&amp;Data[Valid Test, Can be used for conformity (Y/N)],Data[N20 (mg/km)])-N$2)/N$5</f>
        <v>#N/A</v>
      </c>
      <c r="O151" s="141" t="e" cm="1">
        <f t="array" ref="O151">(_xlfn.XLOOKUP($A151&amp;$Q$3,Data[Index]&amp;Data[Valid Test, Can be used for conformity (Y/N)],Data[l/100km])-O$2)/O$5</f>
        <v>#N/A</v>
      </c>
      <c r="P151" s="138">
        <f>_xlfn.XLOOKUP($A151,Data[Index],Data[Comments])</f>
        <v>0</v>
      </c>
    </row>
    <row r="152" spans="1:16" x14ac:dyDescent="0.2">
      <c r="A152" s="129"/>
      <c r="B152" s="129"/>
      <c r="C152" s="129" t="e" cm="1">
        <f t="array" ref="C152">_xlfn.XLOOKUP($A152&amp;$Q$3&amp;$R$3,Data[Index]&amp;Data[Valid Test, Can be used for conformity (Y/N)]&amp;Data[Cycle],Data[Test Name])</f>
        <v>#N/A</v>
      </c>
      <c r="D152" s="167" t="e" cm="1">
        <f t="array" ref="D152">_xlfn.XLOOKUP($A152&amp;$Q$3&amp;$R$3,Data[Index]&amp;Data[Valid Test, Can be used for conformity (Y/N)]&amp;Data[Cycle],Data[Mileage (Miles)])</f>
        <v>#N/A</v>
      </c>
      <c r="E152" s="130" t="e" cm="1">
        <f t="array" ref="E152">_xlfn.XLOOKUP($A152&amp;$Q$3&amp;$R$3,Data[Index]&amp;Data[Valid Test, Can be used for conformity (Y/N)]&amp;Data[Cycle],Data[Date])</f>
        <v>#N/A</v>
      </c>
      <c r="F152" s="141" t="e" cm="1">
        <f t="array" ref="F152">(_xlfn.XLOOKUP($A152&amp;$Q$3&amp;$R$3,Data[Index]&amp;Data[Valid Test, Can be used for conformity (Y/N)]&amp;Data[Cycle],Data[CO/km (mg)])-F$2)/F$5</f>
        <v>#N/A</v>
      </c>
      <c r="G152" s="141" t="e" cm="1">
        <f t="array" ref="G152">(_xlfn.XLOOKUP($A152&amp;$Q$3,Data[Index]&amp;Data[Valid Test, Can be used for conformity (Y/N)],Data[CO2/km (g)])-G$2)/G$5</f>
        <v>#N/A</v>
      </c>
      <c r="H152" s="141" t="e" cm="1">
        <f t="array" ref="H152">(_xlfn.XLOOKUP($A152&amp;$Q$3,Data[Index]&amp;Data[Valid Test, Can be used for conformity (Y/N)],Data[THC/km (mg)])-H$2)/H$5</f>
        <v>#N/A</v>
      </c>
      <c r="I152" s="141" t="e" cm="1">
        <f t="array" ref="I152">(_xlfn.XLOOKUP($A152&amp;$Q$3,Data[Index]&amp;Data[Valid Test, Can be used for conformity (Y/N)],Data[NOx/km (mg)])-I$2)/I$5</f>
        <v>#N/A</v>
      </c>
      <c r="J152" s="141" t="e" cm="1">
        <f t="array" ref="J152">(_xlfn.XLOOKUP($A152&amp;$Q$3,Data[Index]&amp;Data[Valid Test, Can be used for conformity (Y/N)],Data[THC + NOx/km (mg)])-J$2)/J$5</f>
        <v>#N/A</v>
      </c>
      <c r="K152" s="141" t="e" cm="1">
        <f t="array" ref="K152">(_xlfn.XLOOKUP($A152&amp;$Q$3,Data[Index]&amp;Data[Valid Test, Can be used for conformity (Y/N)],Data[PN/km ('#)])-K$2)/K$5</f>
        <v>#N/A</v>
      </c>
      <c r="L152" s="141" t="e" cm="1">
        <f t="array" ref="L152">(_xlfn.XLOOKUP($A152&amp;$Q$3,Data[Index]&amp;Data[Valid Test, Can be used for conformity (Y/N)],Data[PM/km (mg)])-L$2)/L$5</f>
        <v>#N/A</v>
      </c>
      <c r="M152" s="140" t="e" cm="1">
        <f t="array" ref="M152">(_xlfn.XLOOKUP($A152&amp;$Q$3,Data[Index]&amp;Data[Valid Test, Can be used for conformity (Y/N)],Data[CH4 (mg/km)])-M$2)/M$5</f>
        <v>#N/A</v>
      </c>
      <c r="N152" s="140" t="e" cm="1">
        <f t="array" ref="N152">(_xlfn.XLOOKUP($A152&amp;$Q$3,Data[Index]&amp;Data[Valid Test, Can be used for conformity (Y/N)],Data[N20 (mg/km)])-N$2)/N$5</f>
        <v>#N/A</v>
      </c>
      <c r="O152" s="141" t="e" cm="1">
        <f t="array" ref="O152">(_xlfn.XLOOKUP($A152&amp;$Q$3,Data[Index]&amp;Data[Valid Test, Can be used for conformity (Y/N)],Data[l/100km])-O$2)/O$5</f>
        <v>#N/A</v>
      </c>
      <c r="P152" s="138">
        <f>_xlfn.XLOOKUP($A152,Data[Index],Data[Comments])</f>
        <v>0</v>
      </c>
    </row>
    <row r="153" spans="1:16" x14ac:dyDescent="0.2">
      <c r="A153" s="129"/>
      <c r="B153" s="129"/>
      <c r="C153" s="129" t="e" cm="1">
        <f t="array" ref="C153">_xlfn.XLOOKUP($A153&amp;$Q$3&amp;$R$3,Data[Index]&amp;Data[Valid Test, Can be used for conformity (Y/N)]&amp;Data[Cycle],Data[Test Name])</f>
        <v>#N/A</v>
      </c>
      <c r="D153" s="167" t="e" cm="1">
        <f t="array" ref="D153">_xlfn.XLOOKUP($A153&amp;$Q$3&amp;$R$3,Data[Index]&amp;Data[Valid Test, Can be used for conformity (Y/N)]&amp;Data[Cycle],Data[Mileage (Miles)])</f>
        <v>#N/A</v>
      </c>
      <c r="E153" s="130" t="e" cm="1">
        <f t="array" ref="E153">_xlfn.XLOOKUP($A153&amp;$Q$3&amp;$R$3,Data[Index]&amp;Data[Valid Test, Can be used for conformity (Y/N)]&amp;Data[Cycle],Data[Date])</f>
        <v>#N/A</v>
      </c>
      <c r="F153" s="141" t="e" cm="1">
        <f t="array" ref="F153">(_xlfn.XLOOKUP($A153&amp;$Q$3&amp;$R$3,Data[Index]&amp;Data[Valid Test, Can be used for conformity (Y/N)]&amp;Data[Cycle],Data[CO/km (mg)])-F$2)/F$5</f>
        <v>#N/A</v>
      </c>
      <c r="G153" s="141" t="e" cm="1">
        <f t="array" ref="G153">(_xlfn.XLOOKUP($A153&amp;$Q$3,Data[Index]&amp;Data[Valid Test, Can be used for conformity (Y/N)],Data[CO2/km (g)])-G$2)/G$5</f>
        <v>#N/A</v>
      </c>
      <c r="H153" s="141" t="e" cm="1">
        <f t="array" ref="H153">(_xlfn.XLOOKUP($A153&amp;$Q$3,Data[Index]&amp;Data[Valid Test, Can be used for conformity (Y/N)],Data[THC/km (mg)])-H$2)/H$5</f>
        <v>#N/A</v>
      </c>
      <c r="I153" s="141" t="e" cm="1">
        <f t="array" ref="I153">(_xlfn.XLOOKUP($A153&amp;$Q$3,Data[Index]&amp;Data[Valid Test, Can be used for conformity (Y/N)],Data[NOx/km (mg)])-I$2)/I$5</f>
        <v>#N/A</v>
      </c>
      <c r="J153" s="141" t="e" cm="1">
        <f t="array" ref="J153">(_xlfn.XLOOKUP($A153&amp;$Q$3,Data[Index]&amp;Data[Valid Test, Can be used for conformity (Y/N)],Data[THC + NOx/km (mg)])-J$2)/J$5</f>
        <v>#N/A</v>
      </c>
      <c r="K153" s="141" t="e" cm="1">
        <f t="array" ref="K153">(_xlfn.XLOOKUP($A153&amp;$Q$3,Data[Index]&amp;Data[Valid Test, Can be used for conformity (Y/N)],Data[PN/km ('#)])-K$2)/K$5</f>
        <v>#N/A</v>
      </c>
      <c r="L153" s="141" t="e" cm="1">
        <f t="array" ref="L153">(_xlfn.XLOOKUP($A153&amp;$Q$3,Data[Index]&amp;Data[Valid Test, Can be used for conformity (Y/N)],Data[PM/km (mg)])-L$2)/L$5</f>
        <v>#N/A</v>
      </c>
      <c r="M153" s="140" t="e" cm="1">
        <f t="array" ref="M153">(_xlfn.XLOOKUP($A153&amp;$Q$3,Data[Index]&amp;Data[Valid Test, Can be used for conformity (Y/N)],Data[CH4 (mg/km)])-M$2)/M$5</f>
        <v>#N/A</v>
      </c>
      <c r="N153" s="140" t="e" cm="1">
        <f t="array" ref="N153">(_xlfn.XLOOKUP($A153&amp;$Q$3,Data[Index]&amp;Data[Valid Test, Can be used for conformity (Y/N)],Data[N20 (mg/km)])-N$2)/N$5</f>
        <v>#N/A</v>
      </c>
      <c r="O153" s="141" t="e" cm="1">
        <f t="array" ref="O153">(_xlfn.XLOOKUP($A153&amp;$Q$3,Data[Index]&amp;Data[Valid Test, Can be used for conformity (Y/N)],Data[l/100km])-O$2)/O$5</f>
        <v>#N/A</v>
      </c>
      <c r="P153" s="138">
        <f>_xlfn.XLOOKUP($A153,Data[Index],Data[Comments])</f>
        <v>0</v>
      </c>
    </row>
    <row r="154" spans="1:16" x14ac:dyDescent="0.2">
      <c r="A154" s="129"/>
      <c r="B154" s="129"/>
      <c r="C154" s="129" t="e" cm="1">
        <f t="array" ref="C154">_xlfn.XLOOKUP($A154&amp;$Q$3&amp;$R$3,Data[Index]&amp;Data[Valid Test, Can be used for conformity (Y/N)]&amp;Data[Cycle],Data[Test Name])</f>
        <v>#N/A</v>
      </c>
      <c r="D154" s="167" t="e" cm="1">
        <f t="array" ref="D154">_xlfn.XLOOKUP($A154&amp;$Q$3&amp;$R$3,Data[Index]&amp;Data[Valid Test, Can be used for conformity (Y/N)]&amp;Data[Cycle],Data[Mileage (Miles)])</f>
        <v>#N/A</v>
      </c>
      <c r="E154" s="130" t="e" cm="1">
        <f t="array" ref="E154">_xlfn.XLOOKUP($A154&amp;$Q$3&amp;$R$3,Data[Index]&amp;Data[Valid Test, Can be used for conformity (Y/N)]&amp;Data[Cycle],Data[Date])</f>
        <v>#N/A</v>
      </c>
      <c r="F154" s="141" t="e" cm="1">
        <f t="array" ref="F154">(_xlfn.XLOOKUP($A154&amp;$Q$3&amp;$R$3,Data[Index]&amp;Data[Valid Test, Can be used for conformity (Y/N)]&amp;Data[Cycle],Data[CO/km (mg)])-F$2)/F$5</f>
        <v>#N/A</v>
      </c>
      <c r="G154" s="141" t="e" cm="1">
        <f t="array" ref="G154">(_xlfn.XLOOKUP($A154&amp;$Q$3,Data[Index]&amp;Data[Valid Test, Can be used for conformity (Y/N)],Data[CO2/km (g)])-G$2)/G$5</f>
        <v>#N/A</v>
      </c>
      <c r="H154" s="141" t="e" cm="1">
        <f t="array" ref="H154">(_xlfn.XLOOKUP($A154&amp;$Q$3,Data[Index]&amp;Data[Valid Test, Can be used for conformity (Y/N)],Data[THC/km (mg)])-H$2)/H$5</f>
        <v>#N/A</v>
      </c>
      <c r="I154" s="141" t="e" cm="1">
        <f t="array" ref="I154">(_xlfn.XLOOKUP($A154&amp;$Q$3,Data[Index]&amp;Data[Valid Test, Can be used for conformity (Y/N)],Data[NOx/km (mg)])-I$2)/I$5</f>
        <v>#N/A</v>
      </c>
      <c r="J154" s="141" t="e" cm="1">
        <f t="array" ref="J154">(_xlfn.XLOOKUP($A154&amp;$Q$3,Data[Index]&amp;Data[Valid Test, Can be used for conformity (Y/N)],Data[THC + NOx/km (mg)])-J$2)/J$5</f>
        <v>#N/A</v>
      </c>
      <c r="K154" s="141" t="e" cm="1">
        <f t="array" ref="K154">(_xlfn.XLOOKUP($A154&amp;$Q$3,Data[Index]&amp;Data[Valid Test, Can be used for conformity (Y/N)],Data[PN/km ('#)])-K$2)/K$5</f>
        <v>#N/A</v>
      </c>
      <c r="L154" s="141" t="e" cm="1">
        <f t="array" ref="L154">(_xlfn.XLOOKUP($A154&amp;$Q$3,Data[Index]&amp;Data[Valid Test, Can be used for conformity (Y/N)],Data[PM/km (mg)])-L$2)/L$5</f>
        <v>#N/A</v>
      </c>
      <c r="M154" s="140" t="e" cm="1">
        <f t="array" ref="M154">(_xlfn.XLOOKUP($A154&amp;$Q$3,Data[Index]&amp;Data[Valid Test, Can be used for conformity (Y/N)],Data[CH4 (mg/km)])-M$2)/M$5</f>
        <v>#N/A</v>
      </c>
      <c r="N154" s="140" t="e" cm="1">
        <f t="array" ref="N154">(_xlfn.XLOOKUP($A154&amp;$Q$3,Data[Index]&amp;Data[Valid Test, Can be used for conformity (Y/N)],Data[N20 (mg/km)])-N$2)/N$5</f>
        <v>#N/A</v>
      </c>
      <c r="O154" s="141" t="e" cm="1">
        <f t="array" ref="O154">(_xlfn.XLOOKUP($A154&amp;$Q$3,Data[Index]&amp;Data[Valid Test, Can be used for conformity (Y/N)],Data[l/100km])-O$2)/O$5</f>
        <v>#N/A</v>
      </c>
      <c r="P154" s="138">
        <f>_xlfn.XLOOKUP($A154,Data[Index],Data[Comments])</f>
        <v>0</v>
      </c>
    </row>
    <row r="155" spans="1:16" x14ac:dyDescent="0.2">
      <c r="A155" s="129"/>
      <c r="B155" s="129"/>
      <c r="C155" s="129" t="e" cm="1">
        <f t="array" ref="C155">_xlfn.XLOOKUP($A155&amp;$Q$3&amp;$R$3,Data[Index]&amp;Data[Valid Test, Can be used for conformity (Y/N)]&amp;Data[Cycle],Data[Test Name])</f>
        <v>#N/A</v>
      </c>
      <c r="D155" s="167" t="e" cm="1">
        <f t="array" ref="D155">_xlfn.XLOOKUP($A155&amp;$Q$3&amp;$R$3,Data[Index]&amp;Data[Valid Test, Can be used for conformity (Y/N)]&amp;Data[Cycle],Data[Mileage (Miles)])</f>
        <v>#N/A</v>
      </c>
      <c r="E155" s="130" t="e" cm="1">
        <f t="array" ref="E155">_xlfn.XLOOKUP($A155&amp;$Q$3&amp;$R$3,Data[Index]&amp;Data[Valid Test, Can be used for conformity (Y/N)]&amp;Data[Cycle],Data[Date])</f>
        <v>#N/A</v>
      </c>
      <c r="F155" s="141" t="e" cm="1">
        <f t="array" ref="F155">(_xlfn.XLOOKUP($A155&amp;$Q$3&amp;$R$3,Data[Index]&amp;Data[Valid Test, Can be used for conformity (Y/N)]&amp;Data[Cycle],Data[CO/km (mg)])-F$2)/F$5</f>
        <v>#N/A</v>
      </c>
      <c r="G155" s="141" t="e" cm="1">
        <f t="array" ref="G155">(_xlfn.XLOOKUP($A155&amp;$Q$3,Data[Index]&amp;Data[Valid Test, Can be used for conformity (Y/N)],Data[CO2/km (g)])-G$2)/G$5</f>
        <v>#N/A</v>
      </c>
      <c r="H155" s="141" t="e" cm="1">
        <f t="array" ref="H155">(_xlfn.XLOOKUP($A155&amp;$Q$3,Data[Index]&amp;Data[Valid Test, Can be used for conformity (Y/N)],Data[THC/km (mg)])-H$2)/H$5</f>
        <v>#N/A</v>
      </c>
      <c r="I155" s="141" t="e" cm="1">
        <f t="array" ref="I155">(_xlfn.XLOOKUP($A155&amp;$Q$3,Data[Index]&amp;Data[Valid Test, Can be used for conformity (Y/N)],Data[NOx/km (mg)])-I$2)/I$5</f>
        <v>#N/A</v>
      </c>
      <c r="J155" s="141" t="e" cm="1">
        <f t="array" ref="J155">(_xlfn.XLOOKUP($A155&amp;$Q$3,Data[Index]&amp;Data[Valid Test, Can be used for conformity (Y/N)],Data[THC + NOx/km (mg)])-J$2)/J$5</f>
        <v>#N/A</v>
      </c>
      <c r="K155" s="141" t="e" cm="1">
        <f t="array" ref="K155">(_xlfn.XLOOKUP($A155&amp;$Q$3,Data[Index]&amp;Data[Valid Test, Can be used for conformity (Y/N)],Data[PN/km ('#)])-K$2)/K$5</f>
        <v>#N/A</v>
      </c>
      <c r="L155" s="141" t="e" cm="1">
        <f t="array" ref="L155">(_xlfn.XLOOKUP($A155&amp;$Q$3,Data[Index]&amp;Data[Valid Test, Can be used for conformity (Y/N)],Data[PM/km (mg)])-L$2)/L$5</f>
        <v>#N/A</v>
      </c>
      <c r="M155" s="140" t="e" cm="1">
        <f t="array" ref="M155">(_xlfn.XLOOKUP($A155&amp;$Q$3,Data[Index]&amp;Data[Valid Test, Can be used for conformity (Y/N)],Data[CH4 (mg/km)])-M$2)/M$5</f>
        <v>#N/A</v>
      </c>
      <c r="N155" s="140" t="e" cm="1">
        <f t="array" ref="N155">(_xlfn.XLOOKUP($A155&amp;$Q$3,Data[Index]&amp;Data[Valid Test, Can be used for conformity (Y/N)],Data[N20 (mg/km)])-N$2)/N$5</f>
        <v>#N/A</v>
      </c>
      <c r="O155" s="141" t="e" cm="1">
        <f t="array" ref="O155">(_xlfn.XLOOKUP($A155&amp;$Q$3,Data[Index]&amp;Data[Valid Test, Can be used for conformity (Y/N)],Data[l/100km])-O$2)/O$5</f>
        <v>#N/A</v>
      </c>
      <c r="P155" s="138">
        <f>_xlfn.XLOOKUP($A155,Data[Index],Data[Comments])</f>
        <v>0</v>
      </c>
    </row>
    <row r="156" spans="1:16" x14ac:dyDescent="0.2">
      <c r="A156" s="129"/>
      <c r="B156" s="129"/>
      <c r="C156" s="129" t="e" cm="1">
        <f t="array" ref="C156">_xlfn.XLOOKUP($A156&amp;$Q$3&amp;$R$3,Data[Index]&amp;Data[Valid Test, Can be used for conformity (Y/N)]&amp;Data[Cycle],Data[Test Name])</f>
        <v>#N/A</v>
      </c>
      <c r="D156" s="167" t="e" cm="1">
        <f t="array" ref="D156">_xlfn.XLOOKUP($A156&amp;$Q$3&amp;$R$3,Data[Index]&amp;Data[Valid Test, Can be used for conformity (Y/N)]&amp;Data[Cycle],Data[Mileage (Miles)])</f>
        <v>#N/A</v>
      </c>
      <c r="E156" s="130" t="e" cm="1">
        <f t="array" ref="E156">_xlfn.XLOOKUP($A156&amp;$Q$3&amp;$R$3,Data[Index]&amp;Data[Valid Test, Can be used for conformity (Y/N)]&amp;Data[Cycle],Data[Date])</f>
        <v>#N/A</v>
      </c>
      <c r="F156" s="141" t="e" cm="1">
        <f t="array" ref="F156">(_xlfn.XLOOKUP($A156&amp;$Q$3&amp;$R$3,Data[Index]&amp;Data[Valid Test, Can be used for conformity (Y/N)]&amp;Data[Cycle],Data[CO/km (mg)])-F$2)/F$5</f>
        <v>#N/A</v>
      </c>
      <c r="G156" s="141" t="e" cm="1">
        <f t="array" ref="G156">(_xlfn.XLOOKUP($A156&amp;$Q$3,Data[Index]&amp;Data[Valid Test, Can be used for conformity (Y/N)],Data[CO2/km (g)])-G$2)/G$5</f>
        <v>#N/A</v>
      </c>
      <c r="H156" s="141" t="e" cm="1">
        <f t="array" ref="H156">(_xlfn.XLOOKUP($A156&amp;$Q$3,Data[Index]&amp;Data[Valid Test, Can be used for conformity (Y/N)],Data[THC/km (mg)])-H$2)/H$5</f>
        <v>#N/A</v>
      </c>
      <c r="I156" s="141" t="e" cm="1">
        <f t="array" ref="I156">(_xlfn.XLOOKUP($A156&amp;$Q$3,Data[Index]&amp;Data[Valid Test, Can be used for conformity (Y/N)],Data[NOx/km (mg)])-I$2)/I$5</f>
        <v>#N/A</v>
      </c>
      <c r="J156" s="141" t="e" cm="1">
        <f t="array" ref="J156">(_xlfn.XLOOKUP($A156&amp;$Q$3,Data[Index]&amp;Data[Valid Test, Can be used for conformity (Y/N)],Data[THC + NOx/km (mg)])-J$2)/J$5</f>
        <v>#N/A</v>
      </c>
      <c r="K156" s="141" t="e" cm="1">
        <f t="array" ref="K156">(_xlfn.XLOOKUP($A156&amp;$Q$3,Data[Index]&amp;Data[Valid Test, Can be used for conformity (Y/N)],Data[PN/km ('#)])-K$2)/K$5</f>
        <v>#N/A</v>
      </c>
      <c r="L156" s="141" t="e" cm="1">
        <f t="array" ref="L156">(_xlfn.XLOOKUP($A156&amp;$Q$3,Data[Index]&amp;Data[Valid Test, Can be used for conformity (Y/N)],Data[PM/km (mg)])-L$2)/L$5</f>
        <v>#N/A</v>
      </c>
      <c r="M156" s="140" t="e" cm="1">
        <f t="array" ref="M156">(_xlfn.XLOOKUP($A156&amp;$Q$3,Data[Index]&amp;Data[Valid Test, Can be used for conformity (Y/N)],Data[CH4 (mg/km)])-M$2)/M$5</f>
        <v>#N/A</v>
      </c>
      <c r="N156" s="140" t="e" cm="1">
        <f t="array" ref="N156">(_xlfn.XLOOKUP($A156&amp;$Q$3,Data[Index]&amp;Data[Valid Test, Can be used for conformity (Y/N)],Data[N20 (mg/km)])-N$2)/N$5</f>
        <v>#N/A</v>
      </c>
      <c r="O156" s="141" t="e" cm="1">
        <f t="array" ref="O156">(_xlfn.XLOOKUP($A156&amp;$Q$3,Data[Index]&amp;Data[Valid Test, Can be used for conformity (Y/N)],Data[l/100km])-O$2)/O$5</f>
        <v>#N/A</v>
      </c>
      <c r="P156" s="138">
        <f>_xlfn.XLOOKUP($A156,Data[Index],Data[Comments])</f>
        <v>0</v>
      </c>
    </row>
    <row r="157" spans="1:16" x14ac:dyDescent="0.2">
      <c r="A157" s="129"/>
      <c r="B157" s="129"/>
      <c r="C157" s="129" t="e" cm="1">
        <f t="array" ref="C157">_xlfn.XLOOKUP($A157&amp;$Q$3&amp;$R$3,Data[Index]&amp;Data[Valid Test, Can be used for conformity (Y/N)]&amp;Data[Cycle],Data[Test Name])</f>
        <v>#N/A</v>
      </c>
      <c r="D157" s="167" t="e" cm="1">
        <f t="array" ref="D157">_xlfn.XLOOKUP($A157&amp;$Q$3&amp;$R$3,Data[Index]&amp;Data[Valid Test, Can be used for conformity (Y/N)]&amp;Data[Cycle],Data[Mileage (Miles)])</f>
        <v>#N/A</v>
      </c>
      <c r="E157" s="130" t="e" cm="1">
        <f t="array" ref="E157">_xlfn.XLOOKUP($A157&amp;$Q$3&amp;$R$3,Data[Index]&amp;Data[Valid Test, Can be used for conformity (Y/N)]&amp;Data[Cycle],Data[Date])</f>
        <v>#N/A</v>
      </c>
      <c r="F157" s="141" t="e" cm="1">
        <f t="array" ref="F157">(_xlfn.XLOOKUP($A157&amp;$Q$3&amp;$R$3,Data[Index]&amp;Data[Valid Test, Can be used for conformity (Y/N)]&amp;Data[Cycle],Data[CO/km (mg)])-F$2)/F$5</f>
        <v>#N/A</v>
      </c>
      <c r="G157" s="141" t="e" cm="1">
        <f t="array" ref="G157">(_xlfn.XLOOKUP($A157&amp;$Q$3,Data[Index]&amp;Data[Valid Test, Can be used for conformity (Y/N)],Data[CO2/km (g)])-G$2)/G$5</f>
        <v>#N/A</v>
      </c>
      <c r="H157" s="141" t="e" cm="1">
        <f t="array" ref="H157">(_xlfn.XLOOKUP($A157&amp;$Q$3,Data[Index]&amp;Data[Valid Test, Can be used for conformity (Y/N)],Data[THC/km (mg)])-H$2)/H$5</f>
        <v>#N/A</v>
      </c>
      <c r="I157" s="141" t="e" cm="1">
        <f t="array" ref="I157">(_xlfn.XLOOKUP($A157&amp;$Q$3,Data[Index]&amp;Data[Valid Test, Can be used for conformity (Y/N)],Data[NOx/km (mg)])-I$2)/I$5</f>
        <v>#N/A</v>
      </c>
      <c r="J157" s="141" t="e" cm="1">
        <f t="array" ref="J157">(_xlfn.XLOOKUP($A157&amp;$Q$3,Data[Index]&amp;Data[Valid Test, Can be used for conformity (Y/N)],Data[THC + NOx/km (mg)])-J$2)/J$5</f>
        <v>#N/A</v>
      </c>
      <c r="K157" s="141" t="e" cm="1">
        <f t="array" ref="K157">(_xlfn.XLOOKUP($A157&amp;$Q$3,Data[Index]&amp;Data[Valid Test, Can be used for conformity (Y/N)],Data[PN/km ('#)])-K$2)/K$5</f>
        <v>#N/A</v>
      </c>
      <c r="L157" s="141" t="e" cm="1">
        <f t="array" ref="L157">(_xlfn.XLOOKUP($A157&amp;$Q$3,Data[Index]&amp;Data[Valid Test, Can be used for conformity (Y/N)],Data[PM/km (mg)])-L$2)/L$5</f>
        <v>#N/A</v>
      </c>
      <c r="M157" s="140" t="e" cm="1">
        <f t="array" ref="M157">(_xlfn.XLOOKUP($A157&amp;$Q$3,Data[Index]&amp;Data[Valid Test, Can be used for conformity (Y/N)],Data[CH4 (mg/km)])-M$2)/M$5</f>
        <v>#N/A</v>
      </c>
      <c r="N157" s="140" t="e" cm="1">
        <f t="array" ref="N157">(_xlfn.XLOOKUP($A157&amp;$Q$3,Data[Index]&amp;Data[Valid Test, Can be used for conformity (Y/N)],Data[N20 (mg/km)])-N$2)/N$5</f>
        <v>#N/A</v>
      </c>
      <c r="O157" s="141" t="e" cm="1">
        <f t="array" ref="O157">(_xlfn.XLOOKUP($A157&amp;$Q$3,Data[Index]&amp;Data[Valid Test, Can be used for conformity (Y/N)],Data[l/100km])-O$2)/O$5</f>
        <v>#N/A</v>
      </c>
      <c r="P157" s="138">
        <f>_xlfn.XLOOKUP($A157,Data[Index],Data[Comments])</f>
        <v>0</v>
      </c>
    </row>
    <row r="158" spans="1:16" x14ac:dyDescent="0.2">
      <c r="A158" s="129"/>
      <c r="B158" s="129"/>
      <c r="C158" s="129" t="e" cm="1">
        <f t="array" ref="C158">_xlfn.XLOOKUP($A158&amp;$Q$3&amp;$R$3,Data[Index]&amp;Data[Valid Test, Can be used for conformity (Y/N)]&amp;Data[Cycle],Data[Test Name])</f>
        <v>#N/A</v>
      </c>
      <c r="D158" s="167" t="e" cm="1">
        <f t="array" ref="D158">_xlfn.XLOOKUP($A158&amp;$Q$3&amp;$R$3,Data[Index]&amp;Data[Valid Test, Can be used for conformity (Y/N)]&amp;Data[Cycle],Data[Mileage (Miles)])</f>
        <v>#N/A</v>
      </c>
      <c r="E158" s="130" t="e" cm="1">
        <f t="array" ref="E158">_xlfn.XLOOKUP($A158&amp;$Q$3&amp;$R$3,Data[Index]&amp;Data[Valid Test, Can be used for conformity (Y/N)]&amp;Data[Cycle],Data[Date])</f>
        <v>#N/A</v>
      </c>
      <c r="F158" s="141" t="e" cm="1">
        <f t="array" ref="F158">(_xlfn.XLOOKUP($A158&amp;$Q$3&amp;$R$3,Data[Index]&amp;Data[Valid Test, Can be used for conformity (Y/N)]&amp;Data[Cycle],Data[CO/km (mg)])-F$2)/F$5</f>
        <v>#N/A</v>
      </c>
      <c r="G158" s="141" t="e" cm="1">
        <f t="array" ref="G158">(_xlfn.XLOOKUP($A158&amp;$Q$3,Data[Index]&amp;Data[Valid Test, Can be used for conformity (Y/N)],Data[CO2/km (g)])-G$2)/G$5</f>
        <v>#N/A</v>
      </c>
      <c r="H158" s="141" t="e" cm="1">
        <f t="array" ref="H158">(_xlfn.XLOOKUP($A158&amp;$Q$3,Data[Index]&amp;Data[Valid Test, Can be used for conformity (Y/N)],Data[THC/km (mg)])-H$2)/H$5</f>
        <v>#N/A</v>
      </c>
      <c r="I158" s="141" t="e" cm="1">
        <f t="array" ref="I158">(_xlfn.XLOOKUP($A158&amp;$Q$3,Data[Index]&amp;Data[Valid Test, Can be used for conformity (Y/N)],Data[NOx/km (mg)])-I$2)/I$5</f>
        <v>#N/A</v>
      </c>
      <c r="J158" s="141" t="e" cm="1">
        <f t="array" ref="J158">(_xlfn.XLOOKUP($A158&amp;$Q$3,Data[Index]&amp;Data[Valid Test, Can be used for conformity (Y/N)],Data[THC + NOx/km (mg)])-J$2)/J$5</f>
        <v>#N/A</v>
      </c>
      <c r="K158" s="141" t="e" cm="1">
        <f t="array" ref="K158">(_xlfn.XLOOKUP($A158&amp;$Q$3,Data[Index]&amp;Data[Valid Test, Can be used for conformity (Y/N)],Data[PN/km ('#)])-K$2)/K$5</f>
        <v>#N/A</v>
      </c>
      <c r="L158" s="141" t="e" cm="1">
        <f t="array" ref="L158">(_xlfn.XLOOKUP($A158&amp;$Q$3,Data[Index]&amp;Data[Valid Test, Can be used for conformity (Y/N)],Data[PM/km (mg)])-L$2)/L$5</f>
        <v>#N/A</v>
      </c>
      <c r="M158" s="140" t="e" cm="1">
        <f t="array" ref="M158">(_xlfn.XLOOKUP($A158&amp;$Q$3,Data[Index]&amp;Data[Valid Test, Can be used for conformity (Y/N)],Data[CH4 (mg/km)])-M$2)/M$5</f>
        <v>#N/A</v>
      </c>
      <c r="N158" s="140" t="e" cm="1">
        <f t="array" ref="N158">(_xlfn.XLOOKUP($A158&amp;$Q$3,Data[Index]&amp;Data[Valid Test, Can be used for conformity (Y/N)],Data[N20 (mg/km)])-N$2)/N$5</f>
        <v>#N/A</v>
      </c>
      <c r="O158" s="141" t="e" cm="1">
        <f t="array" ref="O158">(_xlfn.XLOOKUP($A158&amp;$Q$3,Data[Index]&amp;Data[Valid Test, Can be used for conformity (Y/N)],Data[l/100km])-O$2)/O$5</f>
        <v>#N/A</v>
      </c>
      <c r="P158" s="138">
        <f>_xlfn.XLOOKUP($A158,Data[Index],Data[Comments])</f>
        <v>0</v>
      </c>
    </row>
    <row r="159" spans="1:16" x14ac:dyDescent="0.2">
      <c r="A159" s="129"/>
      <c r="B159" s="129"/>
      <c r="C159" s="129" t="e" cm="1">
        <f t="array" ref="C159">_xlfn.XLOOKUP($A159&amp;$Q$3&amp;$R$3,Data[Index]&amp;Data[Valid Test, Can be used for conformity (Y/N)]&amp;Data[Cycle],Data[Test Name])</f>
        <v>#N/A</v>
      </c>
      <c r="D159" s="167" t="e" cm="1">
        <f t="array" ref="D159">_xlfn.XLOOKUP($A159&amp;$Q$3&amp;$R$3,Data[Index]&amp;Data[Valid Test, Can be used for conformity (Y/N)]&amp;Data[Cycle],Data[Mileage (Miles)])</f>
        <v>#N/A</v>
      </c>
      <c r="E159" s="130" t="e" cm="1">
        <f t="array" ref="E159">_xlfn.XLOOKUP($A159&amp;$Q$3&amp;$R$3,Data[Index]&amp;Data[Valid Test, Can be used for conformity (Y/N)]&amp;Data[Cycle],Data[Date])</f>
        <v>#N/A</v>
      </c>
      <c r="F159" s="141" t="e" cm="1">
        <f t="array" ref="F159">(_xlfn.XLOOKUP($A159&amp;$Q$3&amp;$R$3,Data[Index]&amp;Data[Valid Test, Can be used for conformity (Y/N)]&amp;Data[Cycle],Data[CO/km (mg)])-F$2)/F$5</f>
        <v>#N/A</v>
      </c>
      <c r="G159" s="141" t="e" cm="1">
        <f t="array" ref="G159">(_xlfn.XLOOKUP($A159&amp;$Q$3,Data[Index]&amp;Data[Valid Test, Can be used for conformity (Y/N)],Data[CO2/km (g)])-G$2)/G$5</f>
        <v>#N/A</v>
      </c>
      <c r="H159" s="141" t="e" cm="1">
        <f t="array" ref="H159">(_xlfn.XLOOKUP($A159&amp;$Q$3,Data[Index]&amp;Data[Valid Test, Can be used for conformity (Y/N)],Data[THC/km (mg)])-H$2)/H$5</f>
        <v>#N/A</v>
      </c>
      <c r="I159" s="141" t="e" cm="1">
        <f t="array" ref="I159">(_xlfn.XLOOKUP($A159&amp;$Q$3,Data[Index]&amp;Data[Valid Test, Can be used for conformity (Y/N)],Data[NOx/km (mg)])-I$2)/I$5</f>
        <v>#N/A</v>
      </c>
      <c r="J159" s="141" t="e" cm="1">
        <f t="array" ref="J159">(_xlfn.XLOOKUP($A159&amp;$Q$3,Data[Index]&amp;Data[Valid Test, Can be used for conformity (Y/N)],Data[THC + NOx/km (mg)])-J$2)/J$5</f>
        <v>#N/A</v>
      </c>
      <c r="K159" s="141" t="e" cm="1">
        <f t="array" ref="K159">(_xlfn.XLOOKUP($A159&amp;$Q$3,Data[Index]&amp;Data[Valid Test, Can be used for conformity (Y/N)],Data[PN/km ('#)])-K$2)/K$5</f>
        <v>#N/A</v>
      </c>
      <c r="L159" s="141" t="e" cm="1">
        <f t="array" ref="L159">(_xlfn.XLOOKUP($A159&amp;$Q$3,Data[Index]&amp;Data[Valid Test, Can be used for conformity (Y/N)],Data[PM/km (mg)])-L$2)/L$5</f>
        <v>#N/A</v>
      </c>
      <c r="M159" s="140" t="e" cm="1">
        <f t="array" ref="M159">(_xlfn.XLOOKUP($A159&amp;$Q$3,Data[Index]&amp;Data[Valid Test, Can be used for conformity (Y/N)],Data[CH4 (mg/km)])-M$2)/M$5</f>
        <v>#N/A</v>
      </c>
      <c r="N159" s="140" t="e" cm="1">
        <f t="array" ref="N159">(_xlfn.XLOOKUP($A159&amp;$Q$3,Data[Index]&amp;Data[Valid Test, Can be used for conformity (Y/N)],Data[N20 (mg/km)])-N$2)/N$5</f>
        <v>#N/A</v>
      </c>
      <c r="O159" s="141" t="e" cm="1">
        <f t="array" ref="O159">(_xlfn.XLOOKUP($A159&amp;$Q$3,Data[Index]&amp;Data[Valid Test, Can be used for conformity (Y/N)],Data[l/100km])-O$2)/O$5</f>
        <v>#N/A</v>
      </c>
      <c r="P159" s="138">
        <f>_xlfn.XLOOKUP($A159,Data[Index],Data[Comments])</f>
        <v>0</v>
      </c>
    </row>
    <row r="160" spans="1:16" x14ac:dyDescent="0.2">
      <c r="A160" s="129"/>
      <c r="B160" s="129"/>
      <c r="C160" s="129" t="e" cm="1">
        <f t="array" ref="C160">_xlfn.XLOOKUP($A160&amp;$Q$3&amp;$R$3,Data[Index]&amp;Data[Valid Test, Can be used for conformity (Y/N)]&amp;Data[Cycle],Data[Test Name])</f>
        <v>#N/A</v>
      </c>
      <c r="D160" s="167" t="e" cm="1">
        <f t="array" ref="D160">_xlfn.XLOOKUP($A160&amp;$Q$3&amp;$R$3,Data[Index]&amp;Data[Valid Test, Can be used for conformity (Y/N)]&amp;Data[Cycle],Data[Mileage (Miles)])</f>
        <v>#N/A</v>
      </c>
      <c r="E160" s="130" t="e" cm="1">
        <f t="array" ref="E160">_xlfn.XLOOKUP($A160&amp;$Q$3&amp;$R$3,Data[Index]&amp;Data[Valid Test, Can be used for conformity (Y/N)]&amp;Data[Cycle],Data[Date])</f>
        <v>#N/A</v>
      </c>
      <c r="F160" s="141" t="e" cm="1">
        <f t="array" ref="F160">(_xlfn.XLOOKUP($A160&amp;$Q$3&amp;$R$3,Data[Index]&amp;Data[Valid Test, Can be used for conformity (Y/N)]&amp;Data[Cycle],Data[CO/km (mg)])-F$2)/F$5</f>
        <v>#N/A</v>
      </c>
      <c r="G160" s="141" t="e" cm="1">
        <f t="array" ref="G160">(_xlfn.XLOOKUP($A160&amp;$Q$3,Data[Index]&amp;Data[Valid Test, Can be used for conformity (Y/N)],Data[CO2/km (g)])-G$2)/G$5</f>
        <v>#N/A</v>
      </c>
      <c r="H160" s="141" t="e" cm="1">
        <f t="array" ref="H160">(_xlfn.XLOOKUP($A160&amp;$Q$3,Data[Index]&amp;Data[Valid Test, Can be used for conformity (Y/N)],Data[THC/km (mg)])-H$2)/H$5</f>
        <v>#N/A</v>
      </c>
      <c r="I160" s="141" t="e" cm="1">
        <f t="array" ref="I160">(_xlfn.XLOOKUP($A160&amp;$Q$3,Data[Index]&amp;Data[Valid Test, Can be used for conformity (Y/N)],Data[NOx/km (mg)])-I$2)/I$5</f>
        <v>#N/A</v>
      </c>
      <c r="J160" s="141" t="e" cm="1">
        <f t="array" ref="J160">(_xlfn.XLOOKUP($A160&amp;$Q$3,Data[Index]&amp;Data[Valid Test, Can be used for conformity (Y/N)],Data[THC + NOx/km (mg)])-J$2)/J$5</f>
        <v>#N/A</v>
      </c>
      <c r="K160" s="141" t="e" cm="1">
        <f t="array" ref="K160">(_xlfn.XLOOKUP($A160&amp;$Q$3,Data[Index]&amp;Data[Valid Test, Can be used for conformity (Y/N)],Data[PN/km ('#)])-K$2)/K$5</f>
        <v>#N/A</v>
      </c>
      <c r="L160" s="141" t="e" cm="1">
        <f t="array" ref="L160">(_xlfn.XLOOKUP($A160&amp;$Q$3,Data[Index]&amp;Data[Valid Test, Can be used for conformity (Y/N)],Data[PM/km (mg)])-L$2)/L$5</f>
        <v>#N/A</v>
      </c>
      <c r="M160" s="140" t="e" cm="1">
        <f t="array" ref="M160">(_xlfn.XLOOKUP($A160&amp;$Q$3,Data[Index]&amp;Data[Valid Test, Can be used for conformity (Y/N)],Data[CH4 (mg/km)])-M$2)/M$5</f>
        <v>#N/A</v>
      </c>
      <c r="N160" s="140" t="e" cm="1">
        <f t="array" ref="N160">(_xlfn.XLOOKUP($A160&amp;$Q$3,Data[Index]&amp;Data[Valid Test, Can be used for conformity (Y/N)],Data[N20 (mg/km)])-N$2)/N$5</f>
        <v>#N/A</v>
      </c>
      <c r="O160" s="141" t="e" cm="1">
        <f t="array" ref="O160">(_xlfn.XLOOKUP($A160&amp;$Q$3,Data[Index]&amp;Data[Valid Test, Can be used for conformity (Y/N)],Data[l/100km])-O$2)/O$5</f>
        <v>#N/A</v>
      </c>
      <c r="P160" s="138">
        <f>_xlfn.XLOOKUP($A160,Data[Index],Data[Comments])</f>
        <v>0</v>
      </c>
    </row>
    <row r="161" spans="1:16" x14ac:dyDescent="0.2">
      <c r="A161" s="129"/>
      <c r="B161" s="129"/>
      <c r="C161" s="129" t="e" cm="1">
        <f t="array" ref="C161">_xlfn.XLOOKUP($A161&amp;$Q$3&amp;$R$3,Data[Index]&amp;Data[Valid Test, Can be used for conformity (Y/N)]&amp;Data[Cycle],Data[Test Name])</f>
        <v>#N/A</v>
      </c>
      <c r="D161" s="167" t="e" cm="1">
        <f t="array" ref="D161">_xlfn.XLOOKUP($A161&amp;$Q$3&amp;$R$3,Data[Index]&amp;Data[Valid Test, Can be used for conformity (Y/N)]&amp;Data[Cycle],Data[Mileage (Miles)])</f>
        <v>#N/A</v>
      </c>
      <c r="E161" s="130" t="e" cm="1">
        <f t="array" ref="E161">_xlfn.XLOOKUP($A161&amp;$Q$3&amp;$R$3,Data[Index]&amp;Data[Valid Test, Can be used for conformity (Y/N)]&amp;Data[Cycle],Data[Date])</f>
        <v>#N/A</v>
      </c>
      <c r="F161" s="141" t="e" cm="1">
        <f t="array" ref="F161">(_xlfn.XLOOKUP($A161&amp;$Q$3&amp;$R$3,Data[Index]&amp;Data[Valid Test, Can be used for conformity (Y/N)]&amp;Data[Cycle],Data[CO/km (mg)])-F$2)/F$5</f>
        <v>#N/A</v>
      </c>
      <c r="G161" s="141" t="e" cm="1">
        <f t="array" ref="G161">(_xlfn.XLOOKUP($A161&amp;$Q$3,Data[Index]&amp;Data[Valid Test, Can be used for conformity (Y/N)],Data[CO2/km (g)])-G$2)/G$5</f>
        <v>#N/A</v>
      </c>
      <c r="H161" s="141" t="e" cm="1">
        <f t="array" ref="H161">(_xlfn.XLOOKUP($A161&amp;$Q$3,Data[Index]&amp;Data[Valid Test, Can be used for conformity (Y/N)],Data[THC/km (mg)])-H$2)/H$5</f>
        <v>#N/A</v>
      </c>
      <c r="I161" s="141" t="e" cm="1">
        <f t="array" ref="I161">(_xlfn.XLOOKUP($A161&amp;$Q$3,Data[Index]&amp;Data[Valid Test, Can be used for conformity (Y/N)],Data[NOx/km (mg)])-I$2)/I$5</f>
        <v>#N/A</v>
      </c>
      <c r="J161" s="141" t="e" cm="1">
        <f t="array" ref="J161">(_xlfn.XLOOKUP($A161&amp;$Q$3,Data[Index]&amp;Data[Valid Test, Can be used for conformity (Y/N)],Data[THC + NOx/km (mg)])-J$2)/J$5</f>
        <v>#N/A</v>
      </c>
      <c r="K161" s="141" t="e" cm="1">
        <f t="array" ref="K161">(_xlfn.XLOOKUP($A161&amp;$Q$3,Data[Index]&amp;Data[Valid Test, Can be used for conformity (Y/N)],Data[PN/km ('#)])-K$2)/K$5</f>
        <v>#N/A</v>
      </c>
      <c r="L161" s="141" t="e" cm="1">
        <f t="array" ref="L161">(_xlfn.XLOOKUP($A161&amp;$Q$3,Data[Index]&amp;Data[Valid Test, Can be used for conformity (Y/N)],Data[PM/km (mg)])-L$2)/L$5</f>
        <v>#N/A</v>
      </c>
      <c r="M161" s="140" t="e" cm="1">
        <f t="array" ref="M161">(_xlfn.XLOOKUP($A161&amp;$Q$3,Data[Index]&amp;Data[Valid Test, Can be used for conformity (Y/N)],Data[CH4 (mg/km)])-M$2)/M$5</f>
        <v>#N/A</v>
      </c>
      <c r="N161" s="140" t="e" cm="1">
        <f t="array" ref="N161">(_xlfn.XLOOKUP($A161&amp;$Q$3,Data[Index]&amp;Data[Valid Test, Can be used for conformity (Y/N)],Data[N20 (mg/km)])-N$2)/N$5</f>
        <v>#N/A</v>
      </c>
      <c r="O161" s="141" t="e" cm="1">
        <f t="array" ref="O161">(_xlfn.XLOOKUP($A161&amp;$Q$3,Data[Index]&amp;Data[Valid Test, Can be used for conformity (Y/N)],Data[l/100km])-O$2)/O$5</f>
        <v>#N/A</v>
      </c>
      <c r="P161" s="138">
        <f>_xlfn.XLOOKUP($A161,Data[Index],Data[Comments])</f>
        <v>0</v>
      </c>
    </row>
    <row r="162" spans="1:16" x14ac:dyDescent="0.2">
      <c r="A162" s="129"/>
      <c r="B162" s="129"/>
      <c r="C162" s="129" t="e" cm="1">
        <f t="array" ref="C162">_xlfn.XLOOKUP($A162&amp;$Q$3&amp;$R$3,Data[Index]&amp;Data[Valid Test, Can be used for conformity (Y/N)]&amp;Data[Cycle],Data[Test Name])</f>
        <v>#N/A</v>
      </c>
      <c r="D162" s="167" t="e" cm="1">
        <f t="array" ref="D162">_xlfn.XLOOKUP($A162&amp;$Q$3&amp;$R$3,Data[Index]&amp;Data[Valid Test, Can be used for conformity (Y/N)]&amp;Data[Cycle],Data[Mileage (Miles)])</f>
        <v>#N/A</v>
      </c>
      <c r="E162" s="130" t="e" cm="1">
        <f t="array" ref="E162">_xlfn.XLOOKUP($A162&amp;$Q$3&amp;$R$3,Data[Index]&amp;Data[Valid Test, Can be used for conformity (Y/N)]&amp;Data[Cycle],Data[Date])</f>
        <v>#N/A</v>
      </c>
      <c r="F162" s="141" t="e" cm="1">
        <f t="array" ref="F162">(_xlfn.XLOOKUP($A162&amp;$Q$3&amp;$R$3,Data[Index]&amp;Data[Valid Test, Can be used for conformity (Y/N)]&amp;Data[Cycle],Data[CO/km (mg)])-F$2)/F$5</f>
        <v>#N/A</v>
      </c>
      <c r="G162" s="141" t="e" cm="1">
        <f t="array" ref="G162">(_xlfn.XLOOKUP($A162&amp;$Q$3,Data[Index]&amp;Data[Valid Test, Can be used for conformity (Y/N)],Data[CO2/km (g)])-G$2)/G$5</f>
        <v>#N/A</v>
      </c>
      <c r="H162" s="141" t="e" cm="1">
        <f t="array" ref="H162">(_xlfn.XLOOKUP($A162&amp;$Q$3,Data[Index]&amp;Data[Valid Test, Can be used for conformity (Y/N)],Data[THC/km (mg)])-H$2)/H$5</f>
        <v>#N/A</v>
      </c>
      <c r="I162" s="141" t="e" cm="1">
        <f t="array" ref="I162">(_xlfn.XLOOKUP($A162&amp;$Q$3,Data[Index]&amp;Data[Valid Test, Can be used for conformity (Y/N)],Data[NOx/km (mg)])-I$2)/I$5</f>
        <v>#N/A</v>
      </c>
      <c r="J162" s="141" t="e" cm="1">
        <f t="array" ref="J162">(_xlfn.XLOOKUP($A162&amp;$Q$3,Data[Index]&amp;Data[Valid Test, Can be used for conformity (Y/N)],Data[THC + NOx/km (mg)])-J$2)/J$5</f>
        <v>#N/A</v>
      </c>
      <c r="K162" s="141" t="e" cm="1">
        <f t="array" ref="K162">(_xlfn.XLOOKUP($A162&amp;$Q$3,Data[Index]&amp;Data[Valid Test, Can be used for conformity (Y/N)],Data[PN/km ('#)])-K$2)/K$5</f>
        <v>#N/A</v>
      </c>
      <c r="L162" s="141" t="e" cm="1">
        <f t="array" ref="L162">(_xlfn.XLOOKUP($A162&amp;$Q$3,Data[Index]&amp;Data[Valid Test, Can be used for conformity (Y/N)],Data[PM/km (mg)])-L$2)/L$5</f>
        <v>#N/A</v>
      </c>
      <c r="M162" s="140" t="e" cm="1">
        <f t="array" ref="M162">(_xlfn.XLOOKUP($A162&amp;$Q$3,Data[Index]&amp;Data[Valid Test, Can be used for conformity (Y/N)],Data[CH4 (mg/km)])-M$2)/M$5</f>
        <v>#N/A</v>
      </c>
      <c r="N162" s="140" t="e" cm="1">
        <f t="array" ref="N162">(_xlfn.XLOOKUP($A162&amp;$Q$3,Data[Index]&amp;Data[Valid Test, Can be used for conformity (Y/N)],Data[N20 (mg/km)])-N$2)/N$5</f>
        <v>#N/A</v>
      </c>
      <c r="O162" s="141" t="e" cm="1">
        <f t="array" ref="O162">(_xlfn.XLOOKUP($A162&amp;$Q$3,Data[Index]&amp;Data[Valid Test, Can be used for conformity (Y/N)],Data[l/100km])-O$2)/O$5</f>
        <v>#N/A</v>
      </c>
      <c r="P162" s="138">
        <f>_xlfn.XLOOKUP($A162,Data[Index],Data[Comments])</f>
        <v>0</v>
      </c>
    </row>
    <row r="163" spans="1:16" x14ac:dyDescent="0.2">
      <c r="A163" s="129"/>
      <c r="B163" s="129"/>
      <c r="C163" s="129" t="e" cm="1">
        <f t="array" ref="C163">_xlfn.XLOOKUP($A163&amp;$Q$3&amp;$R$3,Data[Index]&amp;Data[Valid Test, Can be used for conformity (Y/N)]&amp;Data[Cycle],Data[Test Name])</f>
        <v>#N/A</v>
      </c>
      <c r="D163" s="167" t="e" cm="1">
        <f t="array" ref="D163">_xlfn.XLOOKUP($A163&amp;$Q$3&amp;$R$3,Data[Index]&amp;Data[Valid Test, Can be used for conformity (Y/N)]&amp;Data[Cycle],Data[Mileage (Miles)])</f>
        <v>#N/A</v>
      </c>
      <c r="E163" s="130" t="e" cm="1">
        <f t="array" ref="E163">_xlfn.XLOOKUP($A163&amp;$Q$3&amp;$R$3,Data[Index]&amp;Data[Valid Test, Can be used for conformity (Y/N)]&amp;Data[Cycle],Data[Date])</f>
        <v>#N/A</v>
      </c>
      <c r="F163" s="141" t="e" cm="1">
        <f t="array" ref="F163">(_xlfn.XLOOKUP($A163&amp;$Q$3&amp;$R$3,Data[Index]&amp;Data[Valid Test, Can be used for conformity (Y/N)]&amp;Data[Cycle],Data[CO/km (mg)])-F$2)/F$5</f>
        <v>#N/A</v>
      </c>
      <c r="G163" s="141" t="e" cm="1">
        <f t="array" ref="G163">(_xlfn.XLOOKUP($A163&amp;$Q$3,Data[Index]&amp;Data[Valid Test, Can be used for conformity (Y/N)],Data[CO2/km (g)])-G$2)/G$5</f>
        <v>#N/A</v>
      </c>
      <c r="H163" s="141" t="e" cm="1">
        <f t="array" ref="H163">(_xlfn.XLOOKUP($A163&amp;$Q$3,Data[Index]&amp;Data[Valid Test, Can be used for conformity (Y/N)],Data[THC/km (mg)])-H$2)/H$5</f>
        <v>#N/A</v>
      </c>
      <c r="I163" s="141" t="e" cm="1">
        <f t="array" ref="I163">(_xlfn.XLOOKUP($A163&amp;$Q$3,Data[Index]&amp;Data[Valid Test, Can be used for conformity (Y/N)],Data[NOx/km (mg)])-I$2)/I$5</f>
        <v>#N/A</v>
      </c>
      <c r="J163" s="141" t="e" cm="1">
        <f t="array" ref="J163">(_xlfn.XLOOKUP($A163&amp;$Q$3,Data[Index]&amp;Data[Valid Test, Can be used for conformity (Y/N)],Data[THC + NOx/km (mg)])-J$2)/J$5</f>
        <v>#N/A</v>
      </c>
      <c r="K163" s="141" t="e" cm="1">
        <f t="array" ref="K163">(_xlfn.XLOOKUP($A163&amp;$Q$3,Data[Index]&amp;Data[Valid Test, Can be used for conformity (Y/N)],Data[PN/km ('#)])-K$2)/K$5</f>
        <v>#N/A</v>
      </c>
      <c r="L163" s="141" t="e" cm="1">
        <f t="array" ref="L163">(_xlfn.XLOOKUP($A163&amp;$Q$3,Data[Index]&amp;Data[Valid Test, Can be used for conformity (Y/N)],Data[PM/km (mg)])-L$2)/L$5</f>
        <v>#N/A</v>
      </c>
      <c r="M163" s="140" t="e" cm="1">
        <f t="array" ref="M163">(_xlfn.XLOOKUP($A163&amp;$Q$3,Data[Index]&amp;Data[Valid Test, Can be used for conformity (Y/N)],Data[CH4 (mg/km)])-M$2)/M$5</f>
        <v>#N/A</v>
      </c>
      <c r="N163" s="140" t="e" cm="1">
        <f t="array" ref="N163">(_xlfn.XLOOKUP($A163&amp;$Q$3,Data[Index]&amp;Data[Valid Test, Can be used for conformity (Y/N)],Data[N20 (mg/km)])-N$2)/N$5</f>
        <v>#N/A</v>
      </c>
      <c r="O163" s="141" t="e" cm="1">
        <f t="array" ref="O163">(_xlfn.XLOOKUP($A163&amp;$Q$3,Data[Index]&amp;Data[Valid Test, Can be used for conformity (Y/N)],Data[l/100km])-O$2)/O$5</f>
        <v>#N/A</v>
      </c>
      <c r="P163" s="138">
        <f>_xlfn.XLOOKUP($A163,Data[Index],Data[Comments])</f>
        <v>0</v>
      </c>
    </row>
    <row r="164" spans="1:16" x14ac:dyDescent="0.2">
      <c r="A164" s="129"/>
      <c r="B164" s="129"/>
      <c r="C164" s="129" t="e" cm="1">
        <f t="array" ref="C164">_xlfn.XLOOKUP($A164&amp;$Q$3&amp;$R$3,Data[Index]&amp;Data[Valid Test, Can be used for conformity (Y/N)]&amp;Data[Cycle],Data[Test Name])</f>
        <v>#N/A</v>
      </c>
      <c r="D164" s="167" t="e" cm="1">
        <f t="array" ref="D164">_xlfn.XLOOKUP($A164&amp;$Q$3&amp;$R$3,Data[Index]&amp;Data[Valid Test, Can be used for conformity (Y/N)]&amp;Data[Cycle],Data[Mileage (Miles)])</f>
        <v>#N/A</v>
      </c>
      <c r="E164" s="130" t="e" cm="1">
        <f t="array" ref="E164">_xlfn.XLOOKUP($A164&amp;$Q$3&amp;$R$3,Data[Index]&amp;Data[Valid Test, Can be used for conformity (Y/N)]&amp;Data[Cycle],Data[Date])</f>
        <v>#N/A</v>
      </c>
      <c r="F164" s="141" t="e" cm="1">
        <f t="array" ref="F164">(_xlfn.XLOOKUP($A164&amp;$Q$3&amp;$R$3,Data[Index]&amp;Data[Valid Test, Can be used for conformity (Y/N)]&amp;Data[Cycle],Data[CO/km (mg)])-F$2)/F$5</f>
        <v>#N/A</v>
      </c>
      <c r="G164" s="141" t="e" cm="1">
        <f t="array" ref="G164">(_xlfn.XLOOKUP($A164&amp;$Q$3,Data[Index]&amp;Data[Valid Test, Can be used for conformity (Y/N)],Data[CO2/km (g)])-G$2)/G$5</f>
        <v>#N/A</v>
      </c>
      <c r="H164" s="141" t="e" cm="1">
        <f t="array" ref="H164">(_xlfn.XLOOKUP($A164&amp;$Q$3,Data[Index]&amp;Data[Valid Test, Can be used for conformity (Y/N)],Data[THC/km (mg)])-H$2)/H$5</f>
        <v>#N/A</v>
      </c>
      <c r="I164" s="141" t="e" cm="1">
        <f t="array" ref="I164">(_xlfn.XLOOKUP($A164&amp;$Q$3,Data[Index]&amp;Data[Valid Test, Can be used for conformity (Y/N)],Data[NOx/km (mg)])-I$2)/I$5</f>
        <v>#N/A</v>
      </c>
      <c r="J164" s="141" t="e" cm="1">
        <f t="array" ref="J164">(_xlfn.XLOOKUP($A164&amp;$Q$3,Data[Index]&amp;Data[Valid Test, Can be used for conformity (Y/N)],Data[THC + NOx/km (mg)])-J$2)/J$5</f>
        <v>#N/A</v>
      </c>
      <c r="K164" s="141" t="e" cm="1">
        <f t="array" ref="K164">(_xlfn.XLOOKUP($A164&amp;$Q$3,Data[Index]&amp;Data[Valid Test, Can be used for conformity (Y/N)],Data[PN/km ('#)])-K$2)/K$5</f>
        <v>#N/A</v>
      </c>
      <c r="L164" s="141" t="e" cm="1">
        <f t="array" ref="L164">(_xlfn.XLOOKUP($A164&amp;$Q$3,Data[Index]&amp;Data[Valid Test, Can be used for conformity (Y/N)],Data[PM/km (mg)])-L$2)/L$5</f>
        <v>#N/A</v>
      </c>
      <c r="M164" s="140" t="e" cm="1">
        <f t="array" ref="M164">(_xlfn.XLOOKUP($A164&amp;$Q$3,Data[Index]&amp;Data[Valid Test, Can be used for conformity (Y/N)],Data[CH4 (mg/km)])-M$2)/M$5</f>
        <v>#N/A</v>
      </c>
      <c r="N164" s="140" t="e" cm="1">
        <f t="array" ref="N164">(_xlfn.XLOOKUP($A164&amp;$Q$3,Data[Index]&amp;Data[Valid Test, Can be used for conformity (Y/N)],Data[N20 (mg/km)])-N$2)/N$5</f>
        <v>#N/A</v>
      </c>
      <c r="O164" s="141" t="e" cm="1">
        <f t="array" ref="O164">(_xlfn.XLOOKUP($A164&amp;$Q$3,Data[Index]&amp;Data[Valid Test, Can be used for conformity (Y/N)],Data[l/100km])-O$2)/O$5</f>
        <v>#N/A</v>
      </c>
      <c r="P164" s="138">
        <f>_xlfn.XLOOKUP($A164,Data[Index],Data[Comments])</f>
        <v>0</v>
      </c>
    </row>
    <row r="165" spans="1:16" x14ac:dyDescent="0.2">
      <c r="A165" s="129"/>
      <c r="B165" s="129"/>
      <c r="C165" s="129" t="e" cm="1">
        <f t="array" ref="C165">_xlfn.XLOOKUP($A165&amp;$Q$3&amp;$R$3,Data[Index]&amp;Data[Valid Test, Can be used for conformity (Y/N)]&amp;Data[Cycle],Data[Test Name])</f>
        <v>#N/A</v>
      </c>
      <c r="D165" s="167" t="e" cm="1">
        <f t="array" ref="D165">_xlfn.XLOOKUP($A165&amp;$Q$3&amp;$R$3,Data[Index]&amp;Data[Valid Test, Can be used for conformity (Y/N)]&amp;Data[Cycle],Data[Mileage (Miles)])</f>
        <v>#N/A</v>
      </c>
      <c r="E165" s="130" t="e" cm="1">
        <f t="array" ref="E165">_xlfn.XLOOKUP($A165&amp;$Q$3&amp;$R$3,Data[Index]&amp;Data[Valid Test, Can be used for conformity (Y/N)]&amp;Data[Cycle],Data[Date])</f>
        <v>#N/A</v>
      </c>
      <c r="F165" s="141" t="e" cm="1">
        <f t="array" ref="F165">(_xlfn.XLOOKUP($A165&amp;$Q$3&amp;$R$3,Data[Index]&amp;Data[Valid Test, Can be used for conformity (Y/N)]&amp;Data[Cycle],Data[CO/km (mg)])-F$2)/F$5</f>
        <v>#N/A</v>
      </c>
      <c r="G165" s="141" t="e" cm="1">
        <f t="array" ref="G165">(_xlfn.XLOOKUP($A165&amp;$Q$3,Data[Index]&amp;Data[Valid Test, Can be used for conformity (Y/N)],Data[CO2/km (g)])-G$2)/G$5</f>
        <v>#N/A</v>
      </c>
      <c r="H165" s="141" t="e" cm="1">
        <f t="array" ref="H165">(_xlfn.XLOOKUP($A165&amp;$Q$3,Data[Index]&amp;Data[Valid Test, Can be used for conformity (Y/N)],Data[THC/km (mg)])-H$2)/H$5</f>
        <v>#N/A</v>
      </c>
      <c r="I165" s="141" t="e" cm="1">
        <f t="array" ref="I165">(_xlfn.XLOOKUP($A165&amp;$Q$3,Data[Index]&amp;Data[Valid Test, Can be used for conformity (Y/N)],Data[NOx/km (mg)])-I$2)/I$5</f>
        <v>#N/A</v>
      </c>
      <c r="J165" s="141" t="e" cm="1">
        <f t="array" ref="J165">(_xlfn.XLOOKUP($A165&amp;$Q$3,Data[Index]&amp;Data[Valid Test, Can be used for conformity (Y/N)],Data[THC + NOx/km (mg)])-J$2)/J$5</f>
        <v>#N/A</v>
      </c>
      <c r="K165" s="141" t="e" cm="1">
        <f t="array" ref="K165">(_xlfn.XLOOKUP($A165&amp;$Q$3,Data[Index]&amp;Data[Valid Test, Can be used for conformity (Y/N)],Data[PN/km ('#)])-K$2)/K$5</f>
        <v>#N/A</v>
      </c>
      <c r="L165" s="141" t="e" cm="1">
        <f t="array" ref="L165">(_xlfn.XLOOKUP($A165&amp;$Q$3,Data[Index]&amp;Data[Valid Test, Can be used for conformity (Y/N)],Data[PM/km (mg)])-L$2)/L$5</f>
        <v>#N/A</v>
      </c>
      <c r="M165" s="140" t="e" cm="1">
        <f t="array" ref="M165">(_xlfn.XLOOKUP($A165&amp;$Q$3,Data[Index]&amp;Data[Valid Test, Can be used for conformity (Y/N)],Data[CH4 (mg/km)])-M$2)/M$5</f>
        <v>#N/A</v>
      </c>
      <c r="N165" s="140" t="e" cm="1">
        <f t="array" ref="N165">(_xlfn.XLOOKUP($A165&amp;$Q$3,Data[Index]&amp;Data[Valid Test, Can be used for conformity (Y/N)],Data[N20 (mg/km)])-N$2)/N$5</f>
        <v>#N/A</v>
      </c>
      <c r="O165" s="141" t="e" cm="1">
        <f t="array" ref="O165">(_xlfn.XLOOKUP($A165&amp;$Q$3,Data[Index]&amp;Data[Valid Test, Can be used for conformity (Y/N)],Data[l/100km])-O$2)/O$5</f>
        <v>#N/A</v>
      </c>
      <c r="P165" s="138">
        <f>_xlfn.XLOOKUP($A165,Data[Index],Data[Comments])</f>
        <v>0</v>
      </c>
    </row>
    <row r="166" spans="1:16" x14ac:dyDescent="0.2">
      <c r="A166" s="129"/>
      <c r="B166" s="129"/>
      <c r="C166" s="129" t="e" cm="1">
        <f t="array" ref="C166">_xlfn.XLOOKUP($A166&amp;$Q$3&amp;$R$3,Data[Index]&amp;Data[Valid Test, Can be used for conformity (Y/N)]&amp;Data[Cycle],Data[Test Name])</f>
        <v>#N/A</v>
      </c>
      <c r="D166" s="167" t="e" cm="1">
        <f t="array" ref="D166">_xlfn.XLOOKUP($A166&amp;$Q$3&amp;$R$3,Data[Index]&amp;Data[Valid Test, Can be used for conformity (Y/N)]&amp;Data[Cycle],Data[Mileage (Miles)])</f>
        <v>#N/A</v>
      </c>
      <c r="E166" s="130" t="e" cm="1">
        <f t="array" ref="E166">_xlfn.XLOOKUP($A166&amp;$Q$3&amp;$R$3,Data[Index]&amp;Data[Valid Test, Can be used for conformity (Y/N)]&amp;Data[Cycle],Data[Date])</f>
        <v>#N/A</v>
      </c>
      <c r="F166" s="141" t="e" cm="1">
        <f t="array" ref="F166">(_xlfn.XLOOKUP($A166&amp;$Q$3&amp;$R$3,Data[Index]&amp;Data[Valid Test, Can be used for conformity (Y/N)]&amp;Data[Cycle],Data[CO/km (mg)])-F$2)/F$5</f>
        <v>#N/A</v>
      </c>
      <c r="G166" s="141" t="e" cm="1">
        <f t="array" ref="G166">(_xlfn.XLOOKUP($A166&amp;$Q$3,Data[Index]&amp;Data[Valid Test, Can be used for conformity (Y/N)],Data[CO2/km (g)])-G$2)/G$5</f>
        <v>#N/A</v>
      </c>
      <c r="H166" s="141" t="e" cm="1">
        <f t="array" ref="H166">(_xlfn.XLOOKUP($A166&amp;$Q$3,Data[Index]&amp;Data[Valid Test, Can be used for conformity (Y/N)],Data[THC/km (mg)])-H$2)/H$5</f>
        <v>#N/A</v>
      </c>
      <c r="I166" s="141" t="e" cm="1">
        <f t="array" ref="I166">(_xlfn.XLOOKUP($A166&amp;$Q$3,Data[Index]&amp;Data[Valid Test, Can be used for conformity (Y/N)],Data[NOx/km (mg)])-I$2)/I$5</f>
        <v>#N/A</v>
      </c>
      <c r="J166" s="141" t="e" cm="1">
        <f t="array" ref="J166">(_xlfn.XLOOKUP($A166&amp;$Q$3,Data[Index]&amp;Data[Valid Test, Can be used for conformity (Y/N)],Data[THC + NOx/km (mg)])-J$2)/J$5</f>
        <v>#N/A</v>
      </c>
      <c r="K166" s="141" t="e" cm="1">
        <f t="array" ref="K166">(_xlfn.XLOOKUP($A166&amp;$Q$3,Data[Index]&amp;Data[Valid Test, Can be used for conformity (Y/N)],Data[PN/km ('#)])-K$2)/K$5</f>
        <v>#N/A</v>
      </c>
      <c r="L166" s="141" t="e" cm="1">
        <f t="array" ref="L166">(_xlfn.XLOOKUP($A166&amp;$Q$3,Data[Index]&amp;Data[Valid Test, Can be used for conformity (Y/N)],Data[PM/km (mg)])-L$2)/L$5</f>
        <v>#N/A</v>
      </c>
      <c r="M166" s="140" t="e" cm="1">
        <f t="array" ref="M166">(_xlfn.XLOOKUP($A166&amp;$Q$3,Data[Index]&amp;Data[Valid Test, Can be used for conformity (Y/N)],Data[CH4 (mg/km)])-M$2)/M$5</f>
        <v>#N/A</v>
      </c>
      <c r="N166" s="140" t="e" cm="1">
        <f t="array" ref="N166">(_xlfn.XLOOKUP($A166&amp;$Q$3,Data[Index]&amp;Data[Valid Test, Can be used for conformity (Y/N)],Data[N20 (mg/km)])-N$2)/N$5</f>
        <v>#N/A</v>
      </c>
      <c r="O166" s="141" t="e" cm="1">
        <f t="array" ref="O166">(_xlfn.XLOOKUP($A166&amp;$Q$3,Data[Index]&amp;Data[Valid Test, Can be used for conformity (Y/N)],Data[l/100km])-O$2)/O$5</f>
        <v>#N/A</v>
      </c>
      <c r="P166" s="138">
        <f>_xlfn.XLOOKUP($A166,Data[Index],Data[Comments])</f>
        <v>0</v>
      </c>
    </row>
    <row r="167" spans="1:16" x14ac:dyDescent="0.2">
      <c r="A167" s="129"/>
      <c r="B167" s="129"/>
      <c r="C167" s="129" t="e" cm="1">
        <f t="array" ref="C167">_xlfn.XLOOKUP($A167&amp;$Q$3&amp;$R$3,Data[Index]&amp;Data[Valid Test, Can be used for conformity (Y/N)]&amp;Data[Cycle],Data[Test Name])</f>
        <v>#N/A</v>
      </c>
      <c r="D167" s="167" t="e" cm="1">
        <f t="array" ref="D167">_xlfn.XLOOKUP($A167&amp;$Q$3&amp;$R$3,Data[Index]&amp;Data[Valid Test, Can be used for conformity (Y/N)]&amp;Data[Cycle],Data[Mileage (Miles)])</f>
        <v>#N/A</v>
      </c>
      <c r="E167" s="130" t="e" cm="1">
        <f t="array" ref="E167">_xlfn.XLOOKUP($A167&amp;$Q$3&amp;$R$3,Data[Index]&amp;Data[Valid Test, Can be used for conformity (Y/N)]&amp;Data[Cycle],Data[Date])</f>
        <v>#N/A</v>
      </c>
      <c r="F167" s="141" t="e" cm="1">
        <f t="array" ref="F167">(_xlfn.XLOOKUP($A167&amp;$Q$3&amp;$R$3,Data[Index]&amp;Data[Valid Test, Can be used for conformity (Y/N)]&amp;Data[Cycle],Data[CO/km (mg)])-F$2)/F$5</f>
        <v>#N/A</v>
      </c>
      <c r="G167" s="141" t="e" cm="1">
        <f t="array" ref="G167">(_xlfn.XLOOKUP($A167&amp;$Q$3,Data[Index]&amp;Data[Valid Test, Can be used for conformity (Y/N)],Data[CO2/km (g)])-G$2)/G$5</f>
        <v>#N/A</v>
      </c>
      <c r="H167" s="141" t="e" cm="1">
        <f t="array" ref="H167">(_xlfn.XLOOKUP($A167&amp;$Q$3,Data[Index]&amp;Data[Valid Test, Can be used for conformity (Y/N)],Data[THC/km (mg)])-H$2)/H$5</f>
        <v>#N/A</v>
      </c>
      <c r="I167" s="141" t="e" cm="1">
        <f t="array" ref="I167">(_xlfn.XLOOKUP($A167&amp;$Q$3,Data[Index]&amp;Data[Valid Test, Can be used for conformity (Y/N)],Data[NOx/km (mg)])-I$2)/I$5</f>
        <v>#N/A</v>
      </c>
      <c r="J167" s="141" t="e" cm="1">
        <f t="array" ref="J167">(_xlfn.XLOOKUP($A167&amp;$Q$3,Data[Index]&amp;Data[Valid Test, Can be used for conformity (Y/N)],Data[THC + NOx/km (mg)])-J$2)/J$5</f>
        <v>#N/A</v>
      </c>
      <c r="K167" s="141" t="e" cm="1">
        <f t="array" ref="K167">(_xlfn.XLOOKUP($A167&amp;$Q$3,Data[Index]&amp;Data[Valid Test, Can be used for conformity (Y/N)],Data[PN/km ('#)])-K$2)/K$5</f>
        <v>#N/A</v>
      </c>
      <c r="L167" s="141" t="e" cm="1">
        <f t="array" ref="L167">(_xlfn.XLOOKUP($A167&amp;$Q$3,Data[Index]&amp;Data[Valid Test, Can be used for conformity (Y/N)],Data[PM/km (mg)])-L$2)/L$5</f>
        <v>#N/A</v>
      </c>
      <c r="M167" s="140" t="e" cm="1">
        <f t="array" ref="M167">(_xlfn.XLOOKUP($A167&amp;$Q$3,Data[Index]&amp;Data[Valid Test, Can be used for conformity (Y/N)],Data[CH4 (mg/km)])-M$2)/M$5</f>
        <v>#N/A</v>
      </c>
      <c r="N167" s="140" t="e" cm="1">
        <f t="array" ref="N167">(_xlfn.XLOOKUP($A167&amp;$Q$3,Data[Index]&amp;Data[Valid Test, Can be used for conformity (Y/N)],Data[N20 (mg/km)])-N$2)/N$5</f>
        <v>#N/A</v>
      </c>
      <c r="O167" s="141" t="e" cm="1">
        <f t="array" ref="O167">(_xlfn.XLOOKUP($A167&amp;$Q$3,Data[Index]&amp;Data[Valid Test, Can be used for conformity (Y/N)],Data[l/100km])-O$2)/O$5</f>
        <v>#N/A</v>
      </c>
      <c r="P167" s="138">
        <f>_xlfn.XLOOKUP($A167,Data[Index],Data[Comments])</f>
        <v>0</v>
      </c>
    </row>
    <row r="168" spans="1:16" x14ac:dyDescent="0.2">
      <c r="A168" s="129"/>
      <c r="B168" s="129"/>
      <c r="C168" s="129" t="e" cm="1">
        <f t="array" ref="C168">_xlfn.XLOOKUP($A168&amp;$Q$3&amp;$R$3,Data[Index]&amp;Data[Valid Test, Can be used for conformity (Y/N)]&amp;Data[Cycle],Data[Test Name])</f>
        <v>#N/A</v>
      </c>
      <c r="D168" s="167" t="e" cm="1">
        <f t="array" ref="D168">_xlfn.XLOOKUP($A168&amp;$Q$3&amp;$R$3,Data[Index]&amp;Data[Valid Test, Can be used for conformity (Y/N)]&amp;Data[Cycle],Data[Mileage (Miles)])</f>
        <v>#N/A</v>
      </c>
      <c r="E168" s="130" t="e" cm="1">
        <f t="array" ref="E168">_xlfn.XLOOKUP($A168&amp;$Q$3&amp;$R$3,Data[Index]&amp;Data[Valid Test, Can be used for conformity (Y/N)]&amp;Data[Cycle],Data[Date])</f>
        <v>#N/A</v>
      </c>
      <c r="F168" s="141" t="e" cm="1">
        <f t="array" ref="F168">(_xlfn.XLOOKUP($A168&amp;$Q$3&amp;$R$3,Data[Index]&amp;Data[Valid Test, Can be used for conformity (Y/N)]&amp;Data[Cycle],Data[CO/km (mg)])-F$2)/F$5</f>
        <v>#N/A</v>
      </c>
      <c r="G168" s="141" t="e" cm="1">
        <f t="array" ref="G168">(_xlfn.XLOOKUP($A168&amp;$Q$3,Data[Index]&amp;Data[Valid Test, Can be used for conformity (Y/N)],Data[CO2/km (g)])-G$2)/G$5</f>
        <v>#N/A</v>
      </c>
      <c r="H168" s="141" t="e" cm="1">
        <f t="array" ref="H168">(_xlfn.XLOOKUP($A168&amp;$Q$3,Data[Index]&amp;Data[Valid Test, Can be used for conformity (Y/N)],Data[THC/km (mg)])-H$2)/H$5</f>
        <v>#N/A</v>
      </c>
      <c r="I168" s="141" t="e" cm="1">
        <f t="array" ref="I168">(_xlfn.XLOOKUP($A168&amp;$Q$3,Data[Index]&amp;Data[Valid Test, Can be used for conformity (Y/N)],Data[NOx/km (mg)])-I$2)/I$5</f>
        <v>#N/A</v>
      </c>
      <c r="J168" s="141" t="e" cm="1">
        <f t="array" ref="J168">(_xlfn.XLOOKUP($A168&amp;$Q$3,Data[Index]&amp;Data[Valid Test, Can be used for conformity (Y/N)],Data[THC + NOx/km (mg)])-J$2)/J$5</f>
        <v>#N/A</v>
      </c>
      <c r="K168" s="141" t="e" cm="1">
        <f t="array" ref="K168">(_xlfn.XLOOKUP($A168&amp;$Q$3,Data[Index]&amp;Data[Valid Test, Can be used for conformity (Y/N)],Data[PN/km ('#)])-K$2)/K$5</f>
        <v>#N/A</v>
      </c>
      <c r="L168" s="141" t="e" cm="1">
        <f t="array" ref="L168">(_xlfn.XLOOKUP($A168&amp;$Q$3,Data[Index]&amp;Data[Valid Test, Can be used for conformity (Y/N)],Data[PM/km (mg)])-L$2)/L$5</f>
        <v>#N/A</v>
      </c>
      <c r="M168" s="140" t="e" cm="1">
        <f t="array" ref="M168">(_xlfn.XLOOKUP($A168&amp;$Q$3,Data[Index]&amp;Data[Valid Test, Can be used for conformity (Y/N)],Data[CH4 (mg/km)])-M$2)/M$5</f>
        <v>#N/A</v>
      </c>
      <c r="N168" s="140" t="e" cm="1">
        <f t="array" ref="N168">(_xlfn.XLOOKUP($A168&amp;$Q$3,Data[Index]&amp;Data[Valid Test, Can be used for conformity (Y/N)],Data[N20 (mg/km)])-N$2)/N$5</f>
        <v>#N/A</v>
      </c>
      <c r="O168" s="141" t="e" cm="1">
        <f t="array" ref="O168">(_xlfn.XLOOKUP($A168&amp;$Q$3,Data[Index]&amp;Data[Valid Test, Can be used for conformity (Y/N)],Data[l/100km])-O$2)/O$5</f>
        <v>#N/A</v>
      </c>
      <c r="P168" s="138">
        <f>_xlfn.XLOOKUP($A168,Data[Index],Data[Comments])</f>
        <v>0</v>
      </c>
    </row>
    <row r="169" spans="1:16" x14ac:dyDescent="0.2">
      <c r="A169" s="129"/>
      <c r="B169" s="129"/>
      <c r="C169" s="129" t="e" cm="1">
        <f t="array" ref="C169">_xlfn.XLOOKUP($A169&amp;$Q$3&amp;$R$3,Data[Index]&amp;Data[Valid Test, Can be used for conformity (Y/N)]&amp;Data[Cycle],Data[Test Name])</f>
        <v>#N/A</v>
      </c>
      <c r="D169" s="167" t="e" cm="1">
        <f t="array" ref="D169">_xlfn.XLOOKUP($A169&amp;$Q$3&amp;$R$3,Data[Index]&amp;Data[Valid Test, Can be used for conformity (Y/N)]&amp;Data[Cycle],Data[Mileage (Miles)])</f>
        <v>#N/A</v>
      </c>
      <c r="E169" s="130" t="e" cm="1">
        <f t="array" ref="E169">_xlfn.XLOOKUP($A169&amp;$Q$3&amp;$R$3,Data[Index]&amp;Data[Valid Test, Can be used for conformity (Y/N)]&amp;Data[Cycle],Data[Date])</f>
        <v>#N/A</v>
      </c>
      <c r="F169" s="141" t="e" cm="1">
        <f t="array" ref="F169">(_xlfn.XLOOKUP($A169&amp;$Q$3&amp;$R$3,Data[Index]&amp;Data[Valid Test, Can be used for conformity (Y/N)]&amp;Data[Cycle],Data[CO/km (mg)])-F$2)/F$5</f>
        <v>#N/A</v>
      </c>
      <c r="G169" s="141" t="e" cm="1">
        <f t="array" ref="G169">(_xlfn.XLOOKUP($A169&amp;$Q$3,Data[Index]&amp;Data[Valid Test, Can be used for conformity (Y/N)],Data[CO2/km (g)])-G$2)/G$5</f>
        <v>#N/A</v>
      </c>
      <c r="H169" s="141" t="e" cm="1">
        <f t="array" ref="H169">(_xlfn.XLOOKUP($A169&amp;$Q$3,Data[Index]&amp;Data[Valid Test, Can be used for conformity (Y/N)],Data[THC/km (mg)])-H$2)/H$5</f>
        <v>#N/A</v>
      </c>
      <c r="I169" s="141" t="e" cm="1">
        <f t="array" ref="I169">(_xlfn.XLOOKUP($A169&amp;$Q$3,Data[Index]&amp;Data[Valid Test, Can be used for conformity (Y/N)],Data[NOx/km (mg)])-I$2)/I$5</f>
        <v>#N/A</v>
      </c>
      <c r="J169" s="141" t="e" cm="1">
        <f t="array" ref="J169">(_xlfn.XLOOKUP($A169&amp;$Q$3,Data[Index]&amp;Data[Valid Test, Can be used for conformity (Y/N)],Data[THC + NOx/km (mg)])-J$2)/J$5</f>
        <v>#N/A</v>
      </c>
      <c r="K169" s="141" t="e" cm="1">
        <f t="array" ref="K169">(_xlfn.XLOOKUP($A169&amp;$Q$3,Data[Index]&amp;Data[Valid Test, Can be used for conformity (Y/N)],Data[PN/km ('#)])-K$2)/K$5</f>
        <v>#N/A</v>
      </c>
      <c r="L169" s="141" t="e" cm="1">
        <f t="array" ref="L169">(_xlfn.XLOOKUP($A169&amp;$Q$3,Data[Index]&amp;Data[Valid Test, Can be used for conformity (Y/N)],Data[PM/km (mg)])-L$2)/L$5</f>
        <v>#N/A</v>
      </c>
      <c r="M169" s="140" t="e" cm="1">
        <f t="array" ref="M169">(_xlfn.XLOOKUP($A169&amp;$Q$3,Data[Index]&amp;Data[Valid Test, Can be used for conformity (Y/N)],Data[CH4 (mg/km)])-M$2)/M$5</f>
        <v>#N/A</v>
      </c>
      <c r="N169" s="140" t="e" cm="1">
        <f t="array" ref="N169">(_xlfn.XLOOKUP($A169&amp;$Q$3,Data[Index]&amp;Data[Valid Test, Can be used for conformity (Y/N)],Data[N20 (mg/km)])-N$2)/N$5</f>
        <v>#N/A</v>
      </c>
      <c r="O169" s="141" t="e" cm="1">
        <f t="array" ref="O169">(_xlfn.XLOOKUP($A169&amp;$Q$3,Data[Index]&amp;Data[Valid Test, Can be used for conformity (Y/N)],Data[l/100km])-O$2)/O$5</f>
        <v>#N/A</v>
      </c>
      <c r="P169" s="138">
        <f>_xlfn.XLOOKUP($A169,Data[Index],Data[Comments])</f>
        <v>0</v>
      </c>
    </row>
    <row r="170" spans="1:16" x14ac:dyDescent="0.2">
      <c r="A170" s="129"/>
      <c r="B170" s="129"/>
      <c r="C170" s="129" t="e" cm="1">
        <f t="array" ref="C170">_xlfn.XLOOKUP($A170&amp;$Q$3&amp;$R$3,Data[Index]&amp;Data[Valid Test, Can be used for conformity (Y/N)]&amp;Data[Cycle],Data[Test Name])</f>
        <v>#N/A</v>
      </c>
      <c r="D170" s="167" t="e" cm="1">
        <f t="array" ref="D170">_xlfn.XLOOKUP($A170&amp;$Q$3&amp;$R$3,Data[Index]&amp;Data[Valid Test, Can be used for conformity (Y/N)]&amp;Data[Cycle],Data[Mileage (Miles)])</f>
        <v>#N/A</v>
      </c>
      <c r="E170" s="130" t="e" cm="1">
        <f t="array" ref="E170">_xlfn.XLOOKUP($A170&amp;$Q$3&amp;$R$3,Data[Index]&amp;Data[Valid Test, Can be used for conformity (Y/N)]&amp;Data[Cycle],Data[Date])</f>
        <v>#N/A</v>
      </c>
      <c r="F170" s="141" t="e" cm="1">
        <f t="array" ref="F170">(_xlfn.XLOOKUP($A170&amp;$Q$3&amp;$R$3,Data[Index]&amp;Data[Valid Test, Can be used for conformity (Y/N)]&amp;Data[Cycle],Data[CO/km (mg)])-F$2)/F$5</f>
        <v>#N/A</v>
      </c>
      <c r="G170" s="141" t="e" cm="1">
        <f t="array" ref="G170">(_xlfn.XLOOKUP($A170&amp;$Q$3,Data[Index]&amp;Data[Valid Test, Can be used for conformity (Y/N)],Data[CO2/km (g)])-G$2)/G$5</f>
        <v>#N/A</v>
      </c>
      <c r="H170" s="141" t="e" cm="1">
        <f t="array" ref="H170">(_xlfn.XLOOKUP($A170&amp;$Q$3,Data[Index]&amp;Data[Valid Test, Can be used for conformity (Y/N)],Data[THC/km (mg)])-H$2)/H$5</f>
        <v>#N/A</v>
      </c>
      <c r="I170" s="141" t="e" cm="1">
        <f t="array" ref="I170">(_xlfn.XLOOKUP($A170&amp;$Q$3,Data[Index]&amp;Data[Valid Test, Can be used for conformity (Y/N)],Data[NOx/km (mg)])-I$2)/I$5</f>
        <v>#N/A</v>
      </c>
      <c r="J170" s="141" t="e" cm="1">
        <f t="array" ref="J170">(_xlfn.XLOOKUP($A170&amp;$Q$3,Data[Index]&amp;Data[Valid Test, Can be used for conformity (Y/N)],Data[THC + NOx/km (mg)])-J$2)/J$5</f>
        <v>#N/A</v>
      </c>
      <c r="K170" s="141" t="e" cm="1">
        <f t="array" ref="K170">(_xlfn.XLOOKUP($A170&amp;$Q$3,Data[Index]&amp;Data[Valid Test, Can be used for conformity (Y/N)],Data[PN/km ('#)])-K$2)/K$5</f>
        <v>#N/A</v>
      </c>
      <c r="L170" s="141" t="e" cm="1">
        <f t="array" ref="L170">(_xlfn.XLOOKUP($A170&amp;$Q$3,Data[Index]&amp;Data[Valid Test, Can be used for conformity (Y/N)],Data[PM/km (mg)])-L$2)/L$5</f>
        <v>#N/A</v>
      </c>
      <c r="M170" s="140" t="e" cm="1">
        <f t="array" ref="M170">(_xlfn.XLOOKUP($A170&amp;$Q$3,Data[Index]&amp;Data[Valid Test, Can be used for conformity (Y/N)],Data[CH4 (mg/km)])-M$2)/M$5</f>
        <v>#N/A</v>
      </c>
      <c r="N170" s="140" t="e" cm="1">
        <f t="array" ref="N170">(_xlfn.XLOOKUP($A170&amp;$Q$3,Data[Index]&amp;Data[Valid Test, Can be used for conformity (Y/N)],Data[N20 (mg/km)])-N$2)/N$5</f>
        <v>#N/A</v>
      </c>
      <c r="O170" s="141" t="e" cm="1">
        <f t="array" ref="O170">(_xlfn.XLOOKUP($A170&amp;$Q$3,Data[Index]&amp;Data[Valid Test, Can be used for conformity (Y/N)],Data[l/100km])-O$2)/O$5</f>
        <v>#N/A</v>
      </c>
      <c r="P170" s="138">
        <f>_xlfn.XLOOKUP($A170,Data[Index],Data[Comments])</f>
        <v>0</v>
      </c>
    </row>
    <row r="171" spans="1:16" x14ac:dyDescent="0.2">
      <c r="A171" s="129"/>
      <c r="B171" s="129"/>
      <c r="C171" s="129" t="e" cm="1">
        <f t="array" ref="C171">_xlfn.XLOOKUP($A171&amp;$Q$3&amp;$R$3,Data[Index]&amp;Data[Valid Test, Can be used for conformity (Y/N)]&amp;Data[Cycle],Data[Test Name])</f>
        <v>#N/A</v>
      </c>
      <c r="D171" s="167" t="e" cm="1">
        <f t="array" ref="D171">_xlfn.XLOOKUP($A171&amp;$Q$3&amp;$R$3,Data[Index]&amp;Data[Valid Test, Can be used for conformity (Y/N)]&amp;Data[Cycle],Data[Mileage (Miles)])</f>
        <v>#N/A</v>
      </c>
      <c r="E171" s="130" t="e" cm="1">
        <f t="array" ref="E171">_xlfn.XLOOKUP($A171&amp;$Q$3&amp;$R$3,Data[Index]&amp;Data[Valid Test, Can be used for conformity (Y/N)]&amp;Data[Cycle],Data[Date])</f>
        <v>#N/A</v>
      </c>
      <c r="F171" s="141" t="e" cm="1">
        <f t="array" ref="F171">(_xlfn.XLOOKUP($A171&amp;$Q$3&amp;$R$3,Data[Index]&amp;Data[Valid Test, Can be used for conformity (Y/N)]&amp;Data[Cycle],Data[CO/km (mg)])-F$2)/F$5</f>
        <v>#N/A</v>
      </c>
      <c r="G171" s="141" t="e" cm="1">
        <f t="array" ref="G171">(_xlfn.XLOOKUP($A171&amp;$Q$3,Data[Index]&amp;Data[Valid Test, Can be used for conformity (Y/N)],Data[CO2/km (g)])-G$2)/G$5</f>
        <v>#N/A</v>
      </c>
      <c r="H171" s="141" t="e" cm="1">
        <f t="array" ref="H171">(_xlfn.XLOOKUP($A171&amp;$Q$3,Data[Index]&amp;Data[Valid Test, Can be used for conformity (Y/N)],Data[THC/km (mg)])-H$2)/H$5</f>
        <v>#N/A</v>
      </c>
      <c r="I171" s="141" t="e" cm="1">
        <f t="array" ref="I171">(_xlfn.XLOOKUP($A171&amp;$Q$3,Data[Index]&amp;Data[Valid Test, Can be used for conformity (Y/N)],Data[NOx/km (mg)])-I$2)/I$5</f>
        <v>#N/A</v>
      </c>
      <c r="J171" s="141" t="e" cm="1">
        <f t="array" ref="J171">(_xlfn.XLOOKUP($A171&amp;$Q$3,Data[Index]&amp;Data[Valid Test, Can be used for conformity (Y/N)],Data[THC + NOx/km (mg)])-J$2)/J$5</f>
        <v>#N/A</v>
      </c>
      <c r="K171" s="141" t="e" cm="1">
        <f t="array" ref="K171">(_xlfn.XLOOKUP($A171&amp;$Q$3,Data[Index]&amp;Data[Valid Test, Can be used for conformity (Y/N)],Data[PN/km ('#)])-K$2)/K$5</f>
        <v>#N/A</v>
      </c>
      <c r="L171" s="141" t="e" cm="1">
        <f t="array" ref="L171">(_xlfn.XLOOKUP($A171&amp;$Q$3,Data[Index]&amp;Data[Valid Test, Can be used for conformity (Y/N)],Data[PM/km (mg)])-L$2)/L$5</f>
        <v>#N/A</v>
      </c>
      <c r="M171" s="140" t="e" cm="1">
        <f t="array" ref="M171">(_xlfn.XLOOKUP($A171&amp;$Q$3,Data[Index]&amp;Data[Valid Test, Can be used for conformity (Y/N)],Data[CH4 (mg/km)])-M$2)/M$5</f>
        <v>#N/A</v>
      </c>
      <c r="N171" s="140" t="e" cm="1">
        <f t="array" ref="N171">(_xlfn.XLOOKUP($A171&amp;$Q$3,Data[Index]&amp;Data[Valid Test, Can be used for conformity (Y/N)],Data[N20 (mg/km)])-N$2)/N$5</f>
        <v>#N/A</v>
      </c>
      <c r="O171" s="141" t="e" cm="1">
        <f t="array" ref="O171">(_xlfn.XLOOKUP($A171&amp;$Q$3,Data[Index]&amp;Data[Valid Test, Can be used for conformity (Y/N)],Data[l/100km])-O$2)/O$5</f>
        <v>#N/A</v>
      </c>
      <c r="P171" s="138">
        <f>_xlfn.XLOOKUP($A171,Data[Index],Data[Comments])</f>
        <v>0</v>
      </c>
    </row>
    <row r="172" spans="1:16" x14ac:dyDescent="0.2">
      <c r="A172" s="129"/>
      <c r="B172" s="129"/>
      <c r="C172" s="129" t="e" cm="1">
        <f t="array" ref="C172">_xlfn.XLOOKUP($A172&amp;$Q$3&amp;$R$3,Data[Index]&amp;Data[Valid Test, Can be used for conformity (Y/N)]&amp;Data[Cycle],Data[Test Name])</f>
        <v>#N/A</v>
      </c>
      <c r="D172" s="167" t="e" cm="1">
        <f t="array" ref="D172">_xlfn.XLOOKUP($A172&amp;$Q$3&amp;$R$3,Data[Index]&amp;Data[Valid Test, Can be used for conformity (Y/N)]&amp;Data[Cycle],Data[Mileage (Miles)])</f>
        <v>#N/A</v>
      </c>
      <c r="E172" s="130" t="e" cm="1">
        <f t="array" ref="E172">_xlfn.XLOOKUP($A172&amp;$Q$3&amp;$R$3,Data[Index]&amp;Data[Valid Test, Can be used for conformity (Y/N)]&amp;Data[Cycle],Data[Date])</f>
        <v>#N/A</v>
      </c>
      <c r="F172" s="141" t="e" cm="1">
        <f t="array" ref="F172">(_xlfn.XLOOKUP($A172&amp;$Q$3&amp;$R$3,Data[Index]&amp;Data[Valid Test, Can be used for conformity (Y/N)]&amp;Data[Cycle],Data[CO/km (mg)])-F$2)/F$5</f>
        <v>#N/A</v>
      </c>
      <c r="G172" s="141" t="e" cm="1">
        <f t="array" ref="G172">(_xlfn.XLOOKUP($A172&amp;$Q$3,Data[Index]&amp;Data[Valid Test, Can be used for conformity (Y/N)],Data[CO2/km (g)])-G$2)/G$5</f>
        <v>#N/A</v>
      </c>
      <c r="H172" s="141" t="e" cm="1">
        <f t="array" ref="H172">(_xlfn.XLOOKUP($A172&amp;$Q$3,Data[Index]&amp;Data[Valid Test, Can be used for conformity (Y/N)],Data[THC/km (mg)])-H$2)/H$5</f>
        <v>#N/A</v>
      </c>
      <c r="I172" s="141" t="e" cm="1">
        <f t="array" ref="I172">(_xlfn.XLOOKUP($A172&amp;$Q$3,Data[Index]&amp;Data[Valid Test, Can be used for conformity (Y/N)],Data[NOx/km (mg)])-I$2)/I$5</f>
        <v>#N/A</v>
      </c>
      <c r="J172" s="141" t="e" cm="1">
        <f t="array" ref="J172">(_xlfn.XLOOKUP($A172&amp;$Q$3,Data[Index]&amp;Data[Valid Test, Can be used for conformity (Y/N)],Data[THC + NOx/km (mg)])-J$2)/J$5</f>
        <v>#N/A</v>
      </c>
      <c r="K172" s="141" t="e" cm="1">
        <f t="array" ref="K172">(_xlfn.XLOOKUP($A172&amp;$Q$3,Data[Index]&amp;Data[Valid Test, Can be used for conformity (Y/N)],Data[PN/km ('#)])-K$2)/K$5</f>
        <v>#N/A</v>
      </c>
      <c r="L172" s="141" t="e" cm="1">
        <f t="array" ref="L172">(_xlfn.XLOOKUP($A172&amp;$Q$3,Data[Index]&amp;Data[Valid Test, Can be used for conformity (Y/N)],Data[PM/km (mg)])-L$2)/L$5</f>
        <v>#N/A</v>
      </c>
      <c r="M172" s="140" t="e" cm="1">
        <f t="array" ref="M172">(_xlfn.XLOOKUP($A172&amp;$Q$3,Data[Index]&amp;Data[Valid Test, Can be used for conformity (Y/N)],Data[CH4 (mg/km)])-M$2)/M$5</f>
        <v>#N/A</v>
      </c>
      <c r="N172" s="140" t="e" cm="1">
        <f t="array" ref="N172">(_xlfn.XLOOKUP($A172&amp;$Q$3,Data[Index]&amp;Data[Valid Test, Can be used for conformity (Y/N)],Data[N20 (mg/km)])-N$2)/N$5</f>
        <v>#N/A</v>
      </c>
      <c r="O172" s="141" t="e" cm="1">
        <f t="array" ref="O172">(_xlfn.XLOOKUP($A172&amp;$Q$3,Data[Index]&amp;Data[Valid Test, Can be used for conformity (Y/N)],Data[l/100km])-O$2)/O$5</f>
        <v>#N/A</v>
      </c>
      <c r="P172" s="138">
        <f>_xlfn.XLOOKUP($A172,Data[Index],Data[Comments])</f>
        <v>0</v>
      </c>
    </row>
    <row r="173" spans="1:16" x14ac:dyDescent="0.2">
      <c r="A173" s="129"/>
      <c r="B173" s="129"/>
      <c r="C173" s="129" t="e" cm="1">
        <f t="array" ref="C173">_xlfn.XLOOKUP($A173&amp;$Q$3&amp;$R$3,Data[Index]&amp;Data[Valid Test, Can be used for conformity (Y/N)]&amp;Data[Cycle],Data[Test Name])</f>
        <v>#N/A</v>
      </c>
      <c r="D173" s="167" t="e" cm="1">
        <f t="array" ref="D173">_xlfn.XLOOKUP($A173&amp;$Q$3&amp;$R$3,Data[Index]&amp;Data[Valid Test, Can be used for conformity (Y/N)]&amp;Data[Cycle],Data[Mileage (Miles)])</f>
        <v>#N/A</v>
      </c>
      <c r="E173" s="130" t="e" cm="1">
        <f t="array" ref="E173">_xlfn.XLOOKUP($A173&amp;$Q$3&amp;$R$3,Data[Index]&amp;Data[Valid Test, Can be used for conformity (Y/N)]&amp;Data[Cycle],Data[Date])</f>
        <v>#N/A</v>
      </c>
      <c r="F173" s="141" t="e" cm="1">
        <f t="array" ref="F173">(_xlfn.XLOOKUP($A173&amp;$Q$3&amp;$R$3,Data[Index]&amp;Data[Valid Test, Can be used for conformity (Y/N)]&amp;Data[Cycle],Data[CO/km (mg)])-F$2)/F$5</f>
        <v>#N/A</v>
      </c>
      <c r="G173" s="141" t="e" cm="1">
        <f t="array" ref="G173">(_xlfn.XLOOKUP($A173&amp;$Q$3,Data[Index]&amp;Data[Valid Test, Can be used for conformity (Y/N)],Data[CO2/km (g)])-G$2)/G$5</f>
        <v>#N/A</v>
      </c>
      <c r="H173" s="141" t="e" cm="1">
        <f t="array" ref="H173">(_xlfn.XLOOKUP($A173&amp;$Q$3,Data[Index]&amp;Data[Valid Test, Can be used for conformity (Y/N)],Data[THC/km (mg)])-H$2)/H$5</f>
        <v>#N/A</v>
      </c>
      <c r="I173" s="141" t="e" cm="1">
        <f t="array" ref="I173">(_xlfn.XLOOKUP($A173&amp;$Q$3,Data[Index]&amp;Data[Valid Test, Can be used for conformity (Y/N)],Data[NOx/km (mg)])-I$2)/I$5</f>
        <v>#N/A</v>
      </c>
      <c r="J173" s="141" t="e" cm="1">
        <f t="array" ref="J173">(_xlfn.XLOOKUP($A173&amp;$Q$3,Data[Index]&amp;Data[Valid Test, Can be used for conformity (Y/N)],Data[THC + NOx/km (mg)])-J$2)/J$5</f>
        <v>#N/A</v>
      </c>
      <c r="K173" s="141" t="e" cm="1">
        <f t="array" ref="K173">(_xlfn.XLOOKUP($A173&amp;$Q$3,Data[Index]&amp;Data[Valid Test, Can be used for conformity (Y/N)],Data[PN/km ('#)])-K$2)/K$5</f>
        <v>#N/A</v>
      </c>
      <c r="L173" s="141" t="e" cm="1">
        <f t="array" ref="L173">(_xlfn.XLOOKUP($A173&amp;$Q$3,Data[Index]&amp;Data[Valid Test, Can be used for conformity (Y/N)],Data[PM/km (mg)])-L$2)/L$5</f>
        <v>#N/A</v>
      </c>
      <c r="M173" s="140" t="e" cm="1">
        <f t="array" ref="M173">(_xlfn.XLOOKUP($A173&amp;$Q$3,Data[Index]&amp;Data[Valid Test, Can be used for conformity (Y/N)],Data[CH4 (mg/km)])-M$2)/M$5</f>
        <v>#N/A</v>
      </c>
      <c r="N173" s="140" t="e" cm="1">
        <f t="array" ref="N173">(_xlfn.XLOOKUP($A173&amp;$Q$3,Data[Index]&amp;Data[Valid Test, Can be used for conformity (Y/N)],Data[N20 (mg/km)])-N$2)/N$5</f>
        <v>#N/A</v>
      </c>
      <c r="O173" s="141" t="e" cm="1">
        <f t="array" ref="O173">(_xlfn.XLOOKUP($A173&amp;$Q$3,Data[Index]&amp;Data[Valid Test, Can be used for conformity (Y/N)],Data[l/100km])-O$2)/O$5</f>
        <v>#N/A</v>
      </c>
      <c r="P173" s="138">
        <f>_xlfn.XLOOKUP($A173,Data[Index],Data[Comments])</f>
        <v>0</v>
      </c>
    </row>
    <row r="174" spans="1:16" x14ac:dyDescent="0.2">
      <c r="A174" s="129"/>
      <c r="B174" s="129"/>
      <c r="C174" s="129" t="e" cm="1">
        <f t="array" ref="C174">_xlfn.XLOOKUP($A174&amp;$Q$3&amp;$R$3,Data[Index]&amp;Data[Valid Test, Can be used for conformity (Y/N)]&amp;Data[Cycle],Data[Test Name])</f>
        <v>#N/A</v>
      </c>
      <c r="D174" s="167" t="e" cm="1">
        <f t="array" ref="D174">_xlfn.XLOOKUP($A174&amp;$Q$3&amp;$R$3,Data[Index]&amp;Data[Valid Test, Can be used for conformity (Y/N)]&amp;Data[Cycle],Data[Mileage (Miles)])</f>
        <v>#N/A</v>
      </c>
      <c r="E174" s="130" t="e" cm="1">
        <f t="array" ref="E174">_xlfn.XLOOKUP($A174&amp;$Q$3&amp;$R$3,Data[Index]&amp;Data[Valid Test, Can be used for conformity (Y/N)]&amp;Data[Cycle],Data[Date])</f>
        <v>#N/A</v>
      </c>
      <c r="F174" s="141" t="e" cm="1">
        <f t="array" ref="F174">(_xlfn.XLOOKUP($A174&amp;$Q$3&amp;$R$3,Data[Index]&amp;Data[Valid Test, Can be used for conformity (Y/N)]&amp;Data[Cycle],Data[CO/km (mg)])-F$2)/F$5</f>
        <v>#N/A</v>
      </c>
      <c r="G174" s="141" t="e" cm="1">
        <f t="array" ref="G174">(_xlfn.XLOOKUP($A174&amp;$Q$3,Data[Index]&amp;Data[Valid Test, Can be used for conformity (Y/N)],Data[CO2/km (g)])-G$2)/G$5</f>
        <v>#N/A</v>
      </c>
      <c r="H174" s="141" t="e" cm="1">
        <f t="array" ref="H174">(_xlfn.XLOOKUP($A174&amp;$Q$3,Data[Index]&amp;Data[Valid Test, Can be used for conformity (Y/N)],Data[THC/km (mg)])-H$2)/H$5</f>
        <v>#N/A</v>
      </c>
      <c r="I174" s="141" t="e" cm="1">
        <f t="array" ref="I174">(_xlfn.XLOOKUP($A174&amp;$Q$3,Data[Index]&amp;Data[Valid Test, Can be used for conformity (Y/N)],Data[NOx/km (mg)])-I$2)/I$5</f>
        <v>#N/A</v>
      </c>
      <c r="J174" s="141" t="e" cm="1">
        <f t="array" ref="J174">(_xlfn.XLOOKUP($A174&amp;$Q$3,Data[Index]&amp;Data[Valid Test, Can be used for conformity (Y/N)],Data[THC + NOx/km (mg)])-J$2)/J$5</f>
        <v>#N/A</v>
      </c>
      <c r="K174" s="141" t="e" cm="1">
        <f t="array" ref="K174">(_xlfn.XLOOKUP($A174&amp;$Q$3,Data[Index]&amp;Data[Valid Test, Can be used for conformity (Y/N)],Data[PN/km ('#)])-K$2)/K$5</f>
        <v>#N/A</v>
      </c>
      <c r="L174" s="141" t="e" cm="1">
        <f t="array" ref="L174">(_xlfn.XLOOKUP($A174&amp;$Q$3,Data[Index]&amp;Data[Valid Test, Can be used for conformity (Y/N)],Data[PM/km (mg)])-L$2)/L$5</f>
        <v>#N/A</v>
      </c>
      <c r="M174" s="140" t="e" cm="1">
        <f t="array" ref="M174">(_xlfn.XLOOKUP($A174&amp;$Q$3,Data[Index]&amp;Data[Valid Test, Can be used for conformity (Y/N)],Data[CH4 (mg/km)])-M$2)/M$5</f>
        <v>#N/A</v>
      </c>
      <c r="N174" s="140" t="e" cm="1">
        <f t="array" ref="N174">(_xlfn.XLOOKUP($A174&amp;$Q$3,Data[Index]&amp;Data[Valid Test, Can be used for conformity (Y/N)],Data[N20 (mg/km)])-N$2)/N$5</f>
        <v>#N/A</v>
      </c>
      <c r="O174" s="141" t="e" cm="1">
        <f t="array" ref="O174">(_xlfn.XLOOKUP($A174&amp;$Q$3,Data[Index]&amp;Data[Valid Test, Can be used for conformity (Y/N)],Data[l/100km])-O$2)/O$5</f>
        <v>#N/A</v>
      </c>
      <c r="P174" s="138">
        <f>_xlfn.XLOOKUP($A174,Data[Index],Data[Comments])</f>
        <v>0</v>
      </c>
    </row>
    <row r="175" spans="1:16" x14ac:dyDescent="0.2">
      <c r="A175" s="129"/>
      <c r="B175" s="129"/>
      <c r="C175" s="129" t="e" cm="1">
        <f t="array" ref="C175">_xlfn.XLOOKUP($A175&amp;$Q$3&amp;$R$3,Data[Index]&amp;Data[Valid Test, Can be used for conformity (Y/N)]&amp;Data[Cycle],Data[Test Name])</f>
        <v>#N/A</v>
      </c>
      <c r="D175" s="167" t="e" cm="1">
        <f t="array" ref="D175">_xlfn.XLOOKUP($A175&amp;$Q$3&amp;$R$3,Data[Index]&amp;Data[Valid Test, Can be used for conformity (Y/N)]&amp;Data[Cycle],Data[Mileage (Miles)])</f>
        <v>#N/A</v>
      </c>
      <c r="E175" s="130" t="e" cm="1">
        <f t="array" ref="E175">_xlfn.XLOOKUP($A175&amp;$Q$3&amp;$R$3,Data[Index]&amp;Data[Valid Test, Can be used for conformity (Y/N)]&amp;Data[Cycle],Data[Date])</f>
        <v>#N/A</v>
      </c>
      <c r="F175" s="141" t="e" cm="1">
        <f t="array" ref="F175">(_xlfn.XLOOKUP($A175&amp;$Q$3&amp;$R$3,Data[Index]&amp;Data[Valid Test, Can be used for conformity (Y/N)]&amp;Data[Cycle],Data[CO/km (mg)])-F$2)/F$5</f>
        <v>#N/A</v>
      </c>
      <c r="G175" s="141" t="e" cm="1">
        <f t="array" ref="G175">(_xlfn.XLOOKUP($A175&amp;$Q$3,Data[Index]&amp;Data[Valid Test, Can be used for conformity (Y/N)],Data[CO2/km (g)])-G$2)/G$5</f>
        <v>#N/A</v>
      </c>
      <c r="H175" s="141" t="e" cm="1">
        <f t="array" ref="H175">(_xlfn.XLOOKUP($A175&amp;$Q$3,Data[Index]&amp;Data[Valid Test, Can be used for conformity (Y/N)],Data[THC/km (mg)])-H$2)/H$5</f>
        <v>#N/A</v>
      </c>
      <c r="I175" s="141" t="e" cm="1">
        <f t="array" ref="I175">(_xlfn.XLOOKUP($A175&amp;$Q$3,Data[Index]&amp;Data[Valid Test, Can be used for conformity (Y/N)],Data[NOx/km (mg)])-I$2)/I$5</f>
        <v>#N/A</v>
      </c>
      <c r="J175" s="141" t="e" cm="1">
        <f t="array" ref="J175">(_xlfn.XLOOKUP($A175&amp;$Q$3,Data[Index]&amp;Data[Valid Test, Can be used for conformity (Y/N)],Data[THC + NOx/km (mg)])-J$2)/J$5</f>
        <v>#N/A</v>
      </c>
      <c r="K175" s="141" t="e" cm="1">
        <f t="array" ref="K175">(_xlfn.XLOOKUP($A175&amp;$Q$3,Data[Index]&amp;Data[Valid Test, Can be used for conformity (Y/N)],Data[PN/km ('#)])-K$2)/K$5</f>
        <v>#N/A</v>
      </c>
      <c r="L175" s="141" t="e" cm="1">
        <f t="array" ref="L175">(_xlfn.XLOOKUP($A175&amp;$Q$3,Data[Index]&amp;Data[Valid Test, Can be used for conformity (Y/N)],Data[PM/km (mg)])-L$2)/L$5</f>
        <v>#N/A</v>
      </c>
      <c r="M175" s="140" t="e" cm="1">
        <f t="array" ref="M175">(_xlfn.XLOOKUP($A175&amp;$Q$3,Data[Index]&amp;Data[Valid Test, Can be used for conformity (Y/N)],Data[CH4 (mg/km)])-M$2)/M$5</f>
        <v>#N/A</v>
      </c>
      <c r="N175" s="140" t="e" cm="1">
        <f t="array" ref="N175">(_xlfn.XLOOKUP($A175&amp;$Q$3,Data[Index]&amp;Data[Valid Test, Can be used for conformity (Y/N)],Data[N20 (mg/km)])-N$2)/N$5</f>
        <v>#N/A</v>
      </c>
      <c r="O175" s="141" t="e" cm="1">
        <f t="array" ref="O175">(_xlfn.XLOOKUP($A175&amp;$Q$3,Data[Index]&amp;Data[Valid Test, Can be used for conformity (Y/N)],Data[l/100km])-O$2)/O$5</f>
        <v>#N/A</v>
      </c>
      <c r="P175" s="138">
        <f>_xlfn.XLOOKUP($A175,Data[Index],Data[Comments])</f>
        <v>0</v>
      </c>
    </row>
    <row r="176" spans="1:16" x14ac:dyDescent="0.2">
      <c r="A176" s="129"/>
      <c r="B176" s="129"/>
      <c r="C176" s="129" t="e" cm="1">
        <f t="array" ref="C176">_xlfn.XLOOKUP($A176&amp;$Q$3&amp;$R$3,Data[Index]&amp;Data[Valid Test, Can be used for conformity (Y/N)]&amp;Data[Cycle],Data[Test Name])</f>
        <v>#N/A</v>
      </c>
      <c r="D176" s="167" t="e" cm="1">
        <f t="array" ref="D176">_xlfn.XLOOKUP($A176&amp;$Q$3&amp;$R$3,Data[Index]&amp;Data[Valid Test, Can be used for conformity (Y/N)]&amp;Data[Cycle],Data[Mileage (Miles)])</f>
        <v>#N/A</v>
      </c>
      <c r="E176" s="130" t="e" cm="1">
        <f t="array" ref="E176">_xlfn.XLOOKUP($A176&amp;$Q$3&amp;$R$3,Data[Index]&amp;Data[Valid Test, Can be used for conformity (Y/N)]&amp;Data[Cycle],Data[Date])</f>
        <v>#N/A</v>
      </c>
      <c r="F176" s="141" t="e" cm="1">
        <f t="array" ref="F176">(_xlfn.XLOOKUP($A176&amp;$Q$3&amp;$R$3,Data[Index]&amp;Data[Valid Test, Can be used for conformity (Y/N)]&amp;Data[Cycle],Data[CO/km (mg)])-F$2)/F$5</f>
        <v>#N/A</v>
      </c>
      <c r="G176" s="141" t="e" cm="1">
        <f t="array" ref="G176">(_xlfn.XLOOKUP($A176&amp;$Q$3,Data[Index]&amp;Data[Valid Test, Can be used for conformity (Y/N)],Data[CO2/km (g)])-G$2)/G$5</f>
        <v>#N/A</v>
      </c>
      <c r="H176" s="141" t="e" cm="1">
        <f t="array" ref="H176">(_xlfn.XLOOKUP($A176&amp;$Q$3,Data[Index]&amp;Data[Valid Test, Can be used for conformity (Y/N)],Data[THC/km (mg)])-H$2)/H$5</f>
        <v>#N/A</v>
      </c>
      <c r="I176" s="141" t="e" cm="1">
        <f t="array" ref="I176">(_xlfn.XLOOKUP($A176&amp;$Q$3,Data[Index]&amp;Data[Valid Test, Can be used for conformity (Y/N)],Data[NOx/km (mg)])-I$2)/I$5</f>
        <v>#N/A</v>
      </c>
      <c r="J176" s="141" t="e" cm="1">
        <f t="array" ref="J176">(_xlfn.XLOOKUP($A176&amp;$Q$3,Data[Index]&amp;Data[Valid Test, Can be used for conformity (Y/N)],Data[THC + NOx/km (mg)])-J$2)/J$5</f>
        <v>#N/A</v>
      </c>
      <c r="K176" s="141" t="e" cm="1">
        <f t="array" ref="K176">(_xlfn.XLOOKUP($A176&amp;$Q$3,Data[Index]&amp;Data[Valid Test, Can be used for conformity (Y/N)],Data[PN/km ('#)])-K$2)/K$5</f>
        <v>#N/A</v>
      </c>
      <c r="L176" s="141" t="e" cm="1">
        <f t="array" ref="L176">(_xlfn.XLOOKUP($A176&amp;$Q$3,Data[Index]&amp;Data[Valid Test, Can be used for conformity (Y/N)],Data[PM/km (mg)])-L$2)/L$5</f>
        <v>#N/A</v>
      </c>
      <c r="M176" s="140" t="e" cm="1">
        <f t="array" ref="M176">(_xlfn.XLOOKUP($A176&amp;$Q$3,Data[Index]&amp;Data[Valid Test, Can be used for conformity (Y/N)],Data[CH4 (mg/km)])-M$2)/M$5</f>
        <v>#N/A</v>
      </c>
      <c r="N176" s="140" t="e" cm="1">
        <f t="array" ref="N176">(_xlfn.XLOOKUP($A176&amp;$Q$3,Data[Index]&amp;Data[Valid Test, Can be used for conformity (Y/N)],Data[N20 (mg/km)])-N$2)/N$5</f>
        <v>#N/A</v>
      </c>
      <c r="O176" s="141" t="e" cm="1">
        <f t="array" ref="O176">(_xlfn.XLOOKUP($A176&amp;$Q$3,Data[Index]&amp;Data[Valid Test, Can be used for conformity (Y/N)],Data[l/100km])-O$2)/O$5</f>
        <v>#N/A</v>
      </c>
      <c r="P176" s="138">
        <f>_xlfn.XLOOKUP($A176,Data[Index],Data[Comments])</f>
        <v>0</v>
      </c>
    </row>
    <row r="177" spans="1:16" x14ac:dyDescent="0.2">
      <c r="A177" s="129"/>
      <c r="B177" s="129"/>
      <c r="C177" s="129" t="e" cm="1">
        <f t="array" ref="C177">_xlfn.XLOOKUP($A177&amp;$Q$3&amp;$R$3,Data[Index]&amp;Data[Valid Test, Can be used for conformity (Y/N)]&amp;Data[Cycle],Data[Test Name])</f>
        <v>#N/A</v>
      </c>
      <c r="D177" s="167" t="e" cm="1">
        <f t="array" ref="D177">_xlfn.XLOOKUP($A177&amp;$Q$3&amp;$R$3,Data[Index]&amp;Data[Valid Test, Can be used for conformity (Y/N)]&amp;Data[Cycle],Data[Mileage (Miles)])</f>
        <v>#N/A</v>
      </c>
      <c r="E177" s="130" t="e" cm="1">
        <f t="array" ref="E177">_xlfn.XLOOKUP($A177&amp;$Q$3&amp;$R$3,Data[Index]&amp;Data[Valid Test, Can be used for conformity (Y/N)]&amp;Data[Cycle],Data[Date])</f>
        <v>#N/A</v>
      </c>
      <c r="F177" s="141" t="e" cm="1">
        <f t="array" ref="F177">(_xlfn.XLOOKUP($A177&amp;$Q$3&amp;$R$3,Data[Index]&amp;Data[Valid Test, Can be used for conformity (Y/N)]&amp;Data[Cycle],Data[CO/km (mg)])-F$2)/F$5</f>
        <v>#N/A</v>
      </c>
      <c r="G177" s="141" t="e" cm="1">
        <f t="array" ref="G177">(_xlfn.XLOOKUP($A177&amp;$Q$3,Data[Index]&amp;Data[Valid Test, Can be used for conformity (Y/N)],Data[CO2/km (g)])-G$2)/G$5</f>
        <v>#N/A</v>
      </c>
      <c r="H177" s="141" t="e" cm="1">
        <f t="array" ref="H177">(_xlfn.XLOOKUP($A177&amp;$Q$3,Data[Index]&amp;Data[Valid Test, Can be used for conformity (Y/N)],Data[THC/km (mg)])-H$2)/H$5</f>
        <v>#N/A</v>
      </c>
      <c r="I177" s="141" t="e" cm="1">
        <f t="array" ref="I177">(_xlfn.XLOOKUP($A177&amp;$Q$3,Data[Index]&amp;Data[Valid Test, Can be used for conformity (Y/N)],Data[NOx/km (mg)])-I$2)/I$5</f>
        <v>#N/A</v>
      </c>
      <c r="J177" s="141" t="e" cm="1">
        <f t="array" ref="J177">(_xlfn.XLOOKUP($A177&amp;$Q$3,Data[Index]&amp;Data[Valid Test, Can be used for conformity (Y/N)],Data[THC + NOx/km (mg)])-J$2)/J$5</f>
        <v>#N/A</v>
      </c>
      <c r="K177" s="141" t="e" cm="1">
        <f t="array" ref="K177">(_xlfn.XLOOKUP($A177&amp;$Q$3,Data[Index]&amp;Data[Valid Test, Can be used for conformity (Y/N)],Data[PN/km ('#)])-K$2)/K$5</f>
        <v>#N/A</v>
      </c>
      <c r="L177" s="141" t="e" cm="1">
        <f t="array" ref="L177">(_xlfn.XLOOKUP($A177&amp;$Q$3,Data[Index]&amp;Data[Valid Test, Can be used for conformity (Y/N)],Data[PM/km (mg)])-L$2)/L$5</f>
        <v>#N/A</v>
      </c>
      <c r="M177" s="140" t="e" cm="1">
        <f t="array" ref="M177">(_xlfn.XLOOKUP($A177&amp;$Q$3,Data[Index]&amp;Data[Valid Test, Can be used for conformity (Y/N)],Data[CH4 (mg/km)])-M$2)/M$5</f>
        <v>#N/A</v>
      </c>
      <c r="N177" s="140" t="e" cm="1">
        <f t="array" ref="N177">(_xlfn.XLOOKUP($A177&amp;$Q$3,Data[Index]&amp;Data[Valid Test, Can be used for conformity (Y/N)],Data[N20 (mg/km)])-N$2)/N$5</f>
        <v>#N/A</v>
      </c>
      <c r="O177" s="141" t="e" cm="1">
        <f t="array" ref="O177">(_xlfn.XLOOKUP($A177&amp;$Q$3,Data[Index]&amp;Data[Valid Test, Can be used for conformity (Y/N)],Data[l/100km])-O$2)/O$5</f>
        <v>#N/A</v>
      </c>
      <c r="P177" s="138">
        <f>_xlfn.XLOOKUP($A177,Data[Index],Data[Comments])</f>
        <v>0</v>
      </c>
    </row>
    <row r="178" spans="1:16" x14ac:dyDescent="0.2">
      <c r="A178" s="129"/>
      <c r="B178" s="129"/>
      <c r="C178" s="129" t="e" cm="1">
        <f t="array" ref="C178">_xlfn.XLOOKUP($A178&amp;$Q$3&amp;$R$3,Data[Index]&amp;Data[Valid Test, Can be used for conformity (Y/N)]&amp;Data[Cycle],Data[Test Name])</f>
        <v>#N/A</v>
      </c>
      <c r="D178" s="167" t="e" cm="1">
        <f t="array" ref="D178">_xlfn.XLOOKUP($A178&amp;$Q$3&amp;$R$3,Data[Index]&amp;Data[Valid Test, Can be used for conformity (Y/N)]&amp;Data[Cycle],Data[Mileage (Miles)])</f>
        <v>#N/A</v>
      </c>
      <c r="E178" s="130" t="e" cm="1">
        <f t="array" ref="E178">_xlfn.XLOOKUP($A178&amp;$Q$3&amp;$R$3,Data[Index]&amp;Data[Valid Test, Can be used for conformity (Y/N)]&amp;Data[Cycle],Data[Date])</f>
        <v>#N/A</v>
      </c>
      <c r="F178" s="141" t="e" cm="1">
        <f t="array" ref="F178">(_xlfn.XLOOKUP($A178&amp;$Q$3&amp;$R$3,Data[Index]&amp;Data[Valid Test, Can be used for conformity (Y/N)]&amp;Data[Cycle],Data[CO/km (mg)])-F$2)/F$5</f>
        <v>#N/A</v>
      </c>
      <c r="G178" s="141" t="e" cm="1">
        <f t="array" ref="G178">(_xlfn.XLOOKUP($A178&amp;$Q$3,Data[Index]&amp;Data[Valid Test, Can be used for conformity (Y/N)],Data[CO2/km (g)])-G$2)/G$5</f>
        <v>#N/A</v>
      </c>
      <c r="H178" s="141" t="e" cm="1">
        <f t="array" ref="H178">(_xlfn.XLOOKUP($A178&amp;$Q$3,Data[Index]&amp;Data[Valid Test, Can be used for conformity (Y/N)],Data[THC/km (mg)])-H$2)/H$5</f>
        <v>#N/A</v>
      </c>
      <c r="I178" s="141" t="e" cm="1">
        <f t="array" ref="I178">(_xlfn.XLOOKUP($A178&amp;$Q$3,Data[Index]&amp;Data[Valid Test, Can be used for conformity (Y/N)],Data[NOx/km (mg)])-I$2)/I$5</f>
        <v>#N/A</v>
      </c>
      <c r="J178" s="141" t="e" cm="1">
        <f t="array" ref="J178">(_xlfn.XLOOKUP($A178&amp;$Q$3,Data[Index]&amp;Data[Valid Test, Can be used for conformity (Y/N)],Data[THC + NOx/km (mg)])-J$2)/J$5</f>
        <v>#N/A</v>
      </c>
      <c r="K178" s="141" t="e" cm="1">
        <f t="array" ref="K178">(_xlfn.XLOOKUP($A178&amp;$Q$3,Data[Index]&amp;Data[Valid Test, Can be used for conformity (Y/N)],Data[PN/km ('#)])-K$2)/K$5</f>
        <v>#N/A</v>
      </c>
      <c r="L178" s="141" t="e" cm="1">
        <f t="array" ref="L178">(_xlfn.XLOOKUP($A178&amp;$Q$3,Data[Index]&amp;Data[Valid Test, Can be used for conformity (Y/N)],Data[PM/km (mg)])-L$2)/L$5</f>
        <v>#N/A</v>
      </c>
      <c r="M178" s="140" t="e" cm="1">
        <f t="array" ref="M178">(_xlfn.XLOOKUP($A178&amp;$Q$3,Data[Index]&amp;Data[Valid Test, Can be used for conformity (Y/N)],Data[CH4 (mg/km)])-M$2)/M$5</f>
        <v>#N/A</v>
      </c>
      <c r="N178" s="140" t="e" cm="1">
        <f t="array" ref="N178">(_xlfn.XLOOKUP($A178&amp;$Q$3,Data[Index]&amp;Data[Valid Test, Can be used for conformity (Y/N)],Data[N20 (mg/km)])-N$2)/N$5</f>
        <v>#N/A</v>
      </c>
      <c r="O178" s="141" t="e" cm="1">
        <f t="array" ref="O178">(_xlfn.XLOOKUP($A178&amp;$Q$3,Data[Index]&amp;Data[Valid Test, Can be used for conformity (Y/N)],Data[l/100km])-O$2)/O$5</f>
        <v>#N/A</v>
      </c>
      <c r="P178" s="138">
        <f>_xlfn.XLOOKUP($A178,Data[Index],Data[Comments])</f>
        <v>0</v>
      </c>
    </row>
    <row r="179" spans="1:16" x14ac:dyDescent="0.2">
      <c r="A179" s="129"/>
      <c r="B179" s="129"/>
      <c r="C179" s="129" t="e" cm="1">
        <f t="array" ref="C179">_xlfn.XLOOKUP($A179&amp;$Q$3&amp;$R$3,Data[Index]&amp;Data[Valid Test, Can be used for conformity (Y/N)]&amp;Data[Cycle],Data[Test Name])</f>
        <v>#N/A</v>
      </c>
      <c r="D179" s="167" t="e" cm="1">
        <f t="array" ref="D179">_xlfn.XLOOKUP($A179&amp;$Q$3&amp;$R$3,Data[Index]&amp;Data[Valid Test, Can be used for conformity (Y/N)]&amp;Data[Cycle],Data[Mileage (Miles)])</f>
        <v>#N/A</v>
      </c>
      <c r="E179" s="130" t="e" cm="1">
        <f t="array" ref="E179">_xlfn.XLOOKUP($A179&amp;$Q$3&amp;$R$3,Data[Index]&amp;Data[Valid Test, Can be used for conformity (Y/N)]&amp;Data[Cycle],Data[Date])</f>
        <v>#N/A</v>
      </c>
      <c r="F179" s="141" t="e" cm="1">
        <f t="array" ref="F179">(_xlfn.XLOOKUP($A179&amp;$Q$3&amp;$R$3,Data[Index]&amp;Data[Valid Test, Can be used for conformity (Y/N)]&amp;Data[Cycle],Data[CO/km (mg)])-F$2)/F$5</f>
        <v>#N/A</v>
      </c>
      <c r="G179" s="141" t="e" cm="1">
        <f t="array" ref="G179">(_xlfn.XLOOKUP($A179&amp;$Q$3,Data[Index]&amp;Data[Valid Test, Can be used for conformity (Y/N)],Data[CO2/km (g)])-G$2)/G$5</f>
        <v>#N/A</v>
      </c>
      <c r="H179" s="141" t="e" cm="1">
        <f t="array" ref="H179">(_xlfn.XLOOKUP($A179&amp;$Q$3,Data[Index]&amp;Data[Valid Test, Can be used for conformity (Y/N)],Data[THC/km (mg)])-H$2)/H$5</f>
        <v>#N/A</v>
      </c>
      <c r="I179" s="141" t="e" cm="1">
        <f t="array" ref="I179">(_xlfn.XLOOKUP($A179&amp;$Q$3,Data[Index]&amp;Data[Valid Test, Can be used for conformity (Y/N)],Data[NOx/km (mg)])-I$2)/I$5</f>
        <v>#N/A</v>
      </c>
      <c r="J179" s="141" t="e" cm="1">
        <f t="array" ref="J179">(_xlfn.XLOOKUP($A179&amp;$Q$3,Data[Index]&amp;Data[Valid Test, Can be used for conformity (Y/N)],Data[THC + NOx/km (mg)])-J$2)/J$5</f>
        <v>#N/A</v>
      </c>
      <c r="K179" s="141" t="e" cm="1">
        <f t="array" ref="K179">(_xlfn.XLOOKUP($A179&amp;$Q$3,Data[Index]&amp;Data[Valid Test, Can be used for conformity (Y/N)],Data[PN/km ('#)])-K$2)/K$5</f>
        <v>#N/A</v>
      </c>
      <c r="L179" s="141" t="e" cm="1">
        <f t="array" ref="L179">(_xlfn.XLOOKUP($A179&amp;$Q$3,Data[Index]&amp;Data[Valid Test, Can be used for conformity (Y/N)],Data[PM/km (mg)])-L$2)/L$5</f>
        <v>#N/A</v>
      </c>
      <c r="M179" s="140" t="e" cm="1">
        <f t="array" ref="M179">(_xlfn.XLOOKUP($A179&amp;$Q$3,Data[Index]&amp;Data[Valid Test, Can be used for conformity (Y/N)],Data[CH4 (mg/km)])-M$2)/M$5</f>
        <v>#N/A</v>
      </c>
      <c r="N179" s="140" t="e" cm="1">
        <f t="array" ref="N179">(_xlfn.XLOOKUP($A179&amp;$Q$3,Data[Index]&amp;Data[Valid Test, Can be used for conformity (Y/N)],Data[N20 (mg/km)])-N$2)/N$5</f>
        <v>#N/A</v>
      </c>
      <c r="O179" s="141" t="e" cm="1">
        <f t="array" ref="O179">(_xlfn.XLOOKUP($A179&amp;$Q$3,Data[Index]&amp;Data[Valid Test, Can be used for conformity (Y/N)],Data[l/100km])-O$2)/O$5</f>
        <v>#N/A</v>
      </c>
      <c r="P179" s="138">
        <f>_xlfn.XLOOKUP($A179,Data[Index],Data[Comments])</f>
        <v>0</v>
      </c>
    </row>
    <row r="180" spans="1:16" x14ac:dyDescent="0.2">
      <c r="A180" s="129"/>
      <c r="B180" s="129"/>
      <c r="C180" s="129" t="e" cm="1">
        <f t="array" ref="C180">_xlfn.XLOOKUP($A180&amp;$Q$3&amp;$R$3,Data[Index]&amp;Data[Valid Test, Can be used for conformity (Y/N)]&amp;Data[Cycle],Data[Test Name])</f>
        <v>#N/A</v>
      </c>
      <c r="D180" s="167" t="e" cm="1">
        <f t="array" ref="D180">_xlfn.XLOOKUP($A180&amp;$Q$3&amp;$R$3,Data[Index]&amp;Data[Valid Test, Can be used for conformity (Y/N)]&amp;Data[Cycle],Data[Mileage (Miles)])</f>
        <v>#N/A</v>
      </c>
      <c r="E180" s="130" t="e" cm="1">
        <f t="array" ref="E180">_xlfn.XLOOKUP($A180&amp;$Q$3&amp;$R$3,Data[Index]&amp;Data[Valid Test, Can be used for conformity (Y/N)]&amp;Data[Cycle],Data[Date])</f>
        <v>#N/A</v>
      </c>
      <c r="F180" s="141" t="e" cm="1">
        <f t="array" ref="F180">(_xlfn.XLOOKUP($A180&amp;$Q$3&amp;$R$3,Data[Index]&amp;Data[Valid Test, Can be used for conformity (Y/N)]&amp;Data[Cycle],Data[CO/km (mg)])-F$2)/F$5</f>
        <v>#N/A</v>
      </c>
      <c r="G180" s="141" t="e" cm="1">
        <f t="array" ref="G180">(_xlfn.XLOOKUP($A180&amp;$Q$3,Data[Index]&amp;Data[Valid Test, Can be used for conformity (Y/N)],Data[CO2/km (g)])-G$2)/G$5</f>
        <v>#N/A</v>
      </c>
      <c r="H180" s="141" t="e" cm="1">
        <f t="array" ref="H180">(_xlfn.XLOOKUP($A180&amp;$Q$3,Data[Index]&amp;Data[Valid Test, Can be used for conformity (Y/N)],Data[THC/km (mg)])-H$2)/H$5</f>
        <v>#N/A</v>
      </c>
      <c r="I180" s="141" t="e" cm="1">
        <f t="array" ref="I180">(_xlfn.XLOOKUP($A180&amp;$Q$3,Data[Index]&amp;Data[Valid Test, Can be used for conformity (Y/N)],Data[NOx/km (mg)])-I$2)/I$5</f>
        <v>#N/A</v>
      </c>
      <c r="J180" s="141" t="e" cm="1">
        <f t="array" ref="J180">(_xlfn.XLOOKUP($A180&amp;$Q$3,Data[Index]&amp;Data[Valid Test, Can be used for conformity (Y/N)],Data[THC + NOx/km (mg)])-J$2)/J$5</f>
        <v>#N/A</v>
      </c>
      <c r="K180" s="141" t="e" cm="1">
        <f t="array" ref="K180">(_xlfn.XLOOKUP($A180&amp;$Q$3,Data[Index]&amp;Data[Valid Test, Can be used for conformity (Y/N)],Data[PN/km ('#)])-K$2)/K$5</f>
        <v>#N/A</v>
      </c>
      <c r="L180" s="141" t="e" cm="1">
        <f t="array" ref="L180">(_xlfn.XLOOKUP($A180&amp;$Q$3,Data[Index]&amp;Data[Valid Test, Can be used for conformity (Y/N)],Data[PM/km (mg)])-L$2)/L$5</f>
        <v>#N/A</v>
      </c>
      <c r="M180" s="140" t="e" cm="1">
        <f t="array" ref="M180">(_xlfn.XLOOKUP($A180&amp;$Q$3,Data[Index]&amp;Data[Valid Test, Can be used for conformity (Y/N)],Data[CH4 (mg/km)])-M$2)/M$5</f>
        <v>#N/A</v>
      </c>
      <c r="N180" s="140" t="e" cm="1">
        <f t="array" ref="N180">(_xlfn.XLOOKUP($A180&amp;$Q$3,Data[Index]&amp;Data[Valid Test, Can be used for conformity (Y/N)],Data[N20 (mg/km)])-N$2)/N$5</f>
        <v>#N/A</v>
      </c>
      <c r="O180" s="141" t="e" cm="1">
        <f t="array" ref="O180">(_xlfn.XLOOKUP($A180&amp;$Q$3,Data[Index]&amp;Data[Valid Test, Can be used for conformity (Y/N)],Data[l/100km])-O$2)/O$5</f>
        <v>#N/A</v>
      </c>
      <c r="P180" s="138">
        <f>_xlfn.XLOOKUP($A180,Data[Index],Data[Comments])</f>
        <v>0</v>
      </c>
    </row>
    <row r="181" spans="1:16" x14ac:dyDescent="0.2">
      <c r="A181" s="129"/>
      <c r="B181" s="129"/>
      <c r="C181" s="129" t="e" cm="1">
        <f t="array" ref="C181">_xlfn.XLOOKUP($A181&amp;$Q$3&amp;$R$3,Data[Index]&amp;Data[Valid Test, Can be used for conformity (Y/N)]&amp;Data[Cycle],Data[Test Name])</f>
        <v>#N/A</v>
      </c>
      <c r="D181" s="167" t="e" cm="1">
        <f t="array" ref="D181">_xlfn.XLOOKUP($A181&amp;$Q$3&amp;$R$3,Data[Index]&amp;Data[Valid Test, Can be used for conformity (Y/N)]&amp;Data[Cycle],Data[Mileage (Miles)])</f>
        <v>#N/A</v>
      </c>
      <c r="E181" s="130" t="e" cm="1">
        <f t="array" ref="E181">_xlfn.XLOOKUP($A181&amp;$Q$3&amp;$R$3,Data[Index]&amp;Data[Valid Test, Can be used for conformity (Y/N)]&amp;Data[Cycle],Data[Date])</f>
        <v>#N/A</v>
      </c>
      <c r="F181" s="141" t="e" cm="1">
        <f t="array" ref="F181">(_xlfn.XLOOKUP($A181&amp;$Q$3&amp;$R$3,Data[Index]&amp;Data[Valid Test, Can be used for conformity (Y/N)]&amp;Data[Cycle],Data[CO/km (mg)])-F$2)/F$5</f>
        <v>#N/A</v>
      </c>
      <c r="G181" s="141" t="e" cm="1">
        <f t="array" ref="G181">(_xlfn.XLOOKUP($A181&amp;$Q$3,Data[Index]&amp;Data[Valid Test, Can be used for conformity (Y/N)],Data[CO2/km (g)])-G$2)/G$5</f>
        <v>#N/A</v>
      </c>
      <c r="H181" s="141" t="e" cm="1">
        <f t="array" ref="H181">(_xlfn.XLOOKUP($A181&amp;$Q$3,Data[Index]&amp;Data[Valid Test, Can be used for conformity (Y/N)],Data[THC/km (mg)])-H$2)/H$5</f>
        <v>#N/A</v>
      </c>
      <c r="I181" s="141" t="e" cm="1">
        <f t="array" ref="I181">(_xlfn.XLOOKUP($A181&amp;$Q$3,Data[Index]&amp;Data[Valid Test, Can be used for conformity (Y/N)],Data[NOx/km (mg)])-I$2)/I$5</f>
        <v>#N/A</v>
      </c>
      <c r="J181" s="141" t="e" cm="1">
        <f t="array" ref="J181">(_xlfn.XLOOKUP($A181&amp;$Q$3,Data[Index]&amp;Data[Valid Test, Can be used for conformity (Y/N)],Data[THC + NOx/km (mg)])-J$2)/J$5</f>
        <v>#N/A</v>
      </c>
      <c r="K181" s="141" t="e" cm="1">
        <f t="array" ref="K181">(_xlfn.XLOOKUP($A181&amp;$Q$3,Data[Index]&amp;Data[Valid Test, Can be used for conformity (Y/N)],Data[PN/km ('#)])-K$2)/K$5</f>
        <v>#N/A</v>
      </c>
      <c r="L181" s="141" t="e" cm="1">
        <f t="array" ref="L181">(_xlfn.XLOOKUP($A181&amp;$Q$3,Data[Index]&amp;Data[Valid Test, Can be used for conformity (Y/N)],Data[PM/km (mg)])-L$2)/L$5</f>
        <v>#N/A</v>
      </c>
      <c r="M181" s="140" t="e" cm="1">
        <f t="array" ref="M181">(_xlfn.XLOOKUP($A181&amp;$Q$3,Data[Index]&amp;Data[Valid Test, Can be used for conformity (Y/N)],Data[CH4 (mg/km)])-M$2)/M$5</f>
        <v>#N/A</v>
      </c>
      <c r="N181" s="140" t="e" cm="1">
        <f t="array" ref="N181">(_xlfn.XLOOKUP($A181&amp;$Q$3,Data[Index]&amp;Data[Valid Test, Can be used for conformity (Y/N)],Data[N20 (mg/km)])-N$2)/N$5</f>
        <v>#N/A</v>
      </c>
      <c r="O181" s="141" t="e" cm="1">
        <f t="array" ref="O181">(_xlfn.XLOOKUP($A181&amp;$Q$3,Data[Index]&amp;Data[Valid Test, Can be used for conformity (Y/N)],Data[l/100km])-O$2)/O$5</f>
        <v>#N/A</v>
      </c>
      <c r="P181" s="138">
        <f>_xlfn.XLOOKUP($A181,Data[Index],Data[Comments])</f>
        <v>0</v>
      </c>
    </row>
    <row r="182" spans="1:16" x14ac:dyDescent="0.2">
      <c r="A182" s="129"/>
      <c r="B182" s="129"/>
      <c r="C182" s="129" t="e" cm="1">
        <f t="array" ref="C182">_xlfn.XLOOKUP($A182&amp;$Q$3&amp;$R$3,Data[Index]&amp;Data[Valid Test, Can be used for conformity (Y/N)]&amp;Data[Cycle],Data[Test Name])</f>
        <v>#N/A</v>
      </c>
      <c r="D182" s="167" t="e" cm="1">
        <f t="array" ref="D182">_xlfn.XLOOKUP($A182&amp;$Q$3&amp;$R$3,Data[Index]&amp;Data[Valid Test, Can be used for conformity (Y/N)]&amp;Data[Cycle],Data[Mileage (Miles)])</f>
        <v>#N/A</v>
      </c>
      <c r="E182" s="130" t="e" cm="1">
        <f t="array" ref="E182">_xlfn.XLOOKUP($A182&amp;$Q$3&amp;$R$3,Data[Index]&amp;Data[Valid Test, Can be used for conformity (Y/N)]&amp;Data[Cycle],Data[Date])</f>
        <v>#N/A</v>
      </c>
      <c r="F182" s="141" t="e" cm="1">
        <f t="array" ref="F182">(_xlfn.XLOOKUP($A182&amp;$Q$3&amp;$R$3,Data[Index]&amp;Data[Valid Test, Can be used for conformity (Y/N)]&amp;Data[Cycle],Data[CO/km (mg)])-F$2)/F$5</f>
        <v>#N/A</v>
      </c>
      <c r="G182" s="141" t="e" cm="1">
        <f t="array" ref="G182">(_xlfn.XLOOKUP($A182&amp;$Q$3,Data[Index]&amp;Data[Valid Test, Can be used for conformity (Y/N)],Data[CO2/km (g)])-G$2)/G$5</f>
        <v>#N/A</v>
      </c>
      <c r="H182" s="141" t="e" cm="1">
        <f t="array" ref="H182">(_xlfn.XLOOKUP($A182&amp;$Q$3,Data[Index]&amp;Data[Valid Test, Can be used for conformity (Y/N)],Data[THC/km (mg)])-H$2)/H$5</f>
        <v>#N/A</v>
      </c>
      <c r="I182" s="141" t="e" cm="1">
        <f t="array" ref="I182">(_xlfn.XLOOKUP($A182&amp;$Q$3,Data[Index]&amp;Data[Valid Test, Can be used for conformity (Y/N)],Data[NOx/km (mg)])-I$2)/I$5</f>
        <v>#N/A</v>
      </c>
      <c r="J182" s="141" t="e" cm="1">
        <f t="array" ref="J182">(_xlfn.XLOOKUP($A182&amp;$Q$3,Data[Index]&amp;Data[Valid Test, Can be used for conformity (Y/N)],Data[THC + NOx/km (mg)])-J$2)/J$5</f>
        <v>#N/A</v>
      </c>
      <c r="K182" s="141" t="e" cm="1">
        <f t="array" ref="K182">(_xlfn.XLOOKUP($A182&amp;$Q$3,Data[Index]&amp;Data[Valid Test, Can be used for conformity (Y/N)],Data[PN/km ('#)])-K$2)/K$5</f>
        <v>#N/A</v>
      </c>
      <c r="L182" s="141" t="e" cm="1">
        <f t="array" ref="L182">(_xlfn.XLOOKUP($A182&amp;$Q$3,Data[Index]&amp;Data[Valid Test, Can be used for conformity (Y/N)],Data[PM/km (mg)])-L$2)/L$5</f>
        <v>#N/A</v>
      </c>
      <c r="M182" s="140" t="e" cm="1">
        <f t="array" ref="M182">(_xlfn.XLOOKUP($A182&amp;$Q$3,Data[Index]&amp;Data[Valid Test, Can be used for conformity (Y/N)],Data[CH4 (mg/km)])-M$2)/M$5</f>
        <v>#N/A</v>
      </c>
      <c r="N182" s="140" t="e" cm="1">
        <f t="array" ref="N182">(_xlfn.XLOOKUP($A182&amp;$Q$3,Data[Index]&amp;Data[Valid Test, Can be used for conformity (Y/N)],Data[N20 (mg/km)])-N$2)/N$5</f>
        <v>#N/A</v>
      </c>
      <c r="O182" s="141" t="e" cm="1">
        <f t="array" ref="O182">(_xlfn.XLOOKUP($A182&amp;$Q$3,Data[Index]&amp;Data[Valid Test, Can be used for conformity (Y/N)],Data[l/100km])-O$2)/O$5</f>
        <v>#N/A</v>
      </c>
      <c r="P182" s="138">
        <f>_xlfn.XLOOKUP($A182,Data[Index],Data[Comments])</f>
        <v>0</v>
      </c>
    </row>
    <row r="183" spans="1:16" x14ac:dyDescent="0.2">
      <c r="A183" s="129"/>
      <c r="B183" s="129"/>
      <c r="C183" s="129" t="e" cm="1">
        <f t="array" ref="C183">_xlfn.XLOOKUP($A183&amp;$Q$3&amp;$R$3,Data[Index]&amp;Data[Valid Test, Can be used for conformity (Y/N)]&amp;Data[Cycle],Data[Test Name])</f>
        <v>#N/A</v>
      </c>
      <c r="D183" s="167" t="e" cm="1">
        <f t="array" ref="D183">_xlfn.XLOOKUP($A183&amp;$Q$3&amp;$R$3,Data[Index]&amp;Data[Valid Test, Can be used for conformity (Y/N)]&amp;Data[Cycle],Data[Mileage (Miles)])</f>
        <v>#N/A</v>
      </c>
      <c r="E183" s="130" t="e" cm="1">
        <f t="array" ref="E183">_xlfn.XLOOKUP($A183&amp;$Q$3&amp;$R$3,Data[Index]&amp;Data[Valid Test, Can be used for conformity (Y/N)]&amp;Data[Cycle],Data[Date])</f>
        <v>#N/A</v>
      </c>
      <c r="F183" s="141" t="e" cm="1">
        <f t="array" ref="F183">(_xlfn.XLOOKUP($A183&amp;$Q$3&amp;$R$3,Data[Index]&amp;Data[Valid Test, Can be used for conformity (Y/N)]&amp;Data[Cycle],Data[CO/km (mg)])-F$2)/F$5</f>
        <v>#N/A</v>
      </c>
      <c r="G183" s="141" t="e" cm="1">
        <f t="array" ref="G183">(_xlfn.XLOOKUP($A183&amp;$Q$3,Data[Index]&amp;Data[Valid Test, Can be used for conformity (Y/N)],Data[CO2/km (g)])-G$2)/G$5</f>
        <v>#N/A</v>
      </c>
      <c r="H183" s="141" t="e" cm="1">
        <f t="array" ref="H183">(_xlfn.XLOOKUP($A183&amp;$Q$3,Data[Index]&amp;Data[Valid Test, Can be used for conformity (Y/N)],Data[THC/km (mg)])-H$2)/H$5</f>
        <v>#N/A</v>
      </c>
      <c r="I183" s="141" t="e" cm="1">
        <f t="array" ref="I183">(_xlfn.XLOOKUP($A183&amp;$Q$3,Data[Index]&amp;Data[Valid Test, Can be used for conformity (Y/N)],Data[NOx/km (mg)])-I$2)/I$5</f>
        <v>#N/A</v>
      </c>
      <c r="J183" s="141" t="e" cm="1">
        <f t="array" ref="J183">(_xlfn.XLOOKUP($A183&amp;$Q$3,Data[Index]&amp;Data[Valid Test, Can be used for conformity (Y/N)],Data[THC + NOx/km (mg)])-J$2)/J$5</f>
        <v>#N/A</v>
      </c>
      <c r="K183" s="141" t="e" cm="1">
        <f t="array" ref="K183">(_xlfn.XLOOKUP($A183&amp;$Q$3,Data[Index]&amp;Data[Valid Test, Can be used for conformity (Y/N)],Data[PN/km ('#)])-K$2)/K$5</f>
        <v>#N/A</v>
      </c>
      <c r="L183" s="141" t="e" cm="1">
        <f t="array" ref="L183">(_xlfn.XLOOKUP($A183&amp;$Q$3,Data[Index]&amp;Data[Valid Test, Can be used for conformity (Y/N)],Data[PM/km (mg)])-L$2)/L$5</f>
        <v>#N/A</v>
      </c>
      <c r="M183" s="140" t="e" cm="1">
        <f t="array" ref="M183">(_xlfn.XLOOKUP($A183&amp;$Q$3,Data[Index]&amp;Data[Valid Test, Can be used for conformity (Y/N)],Data[CH4 (mg/km)])-M$2)/M$5</f>
        <v>#N/A</v>
      </c>
      <c r="N183" s="140" t="e" cm="1">
        <f t="array" ref="N183">(_xlfn.XLOOKUP($A183&amp;$Q$3,Data[Index]&amp;Data[Valid Test, Can be used for conformity (Y/N)],Data[N20 (mg/km)])-N$2)/N$5</f>
        <v>#N/A</v>
      </c>
      <c r="O183" s="141" t="e" cm="1">
        <f t="array" ref="O183">(_xlfn.XLOOKUP($A183&amp;$Q$3,Data[Index]&amp;Data[Valid Test, Can be used for conformity (Y/N)],Data[l/100km])-O$2)/O$5</f>
        <v>#N/A</v>
      </c>
      <c r="P183" s="138">
        <f>_xlfn.XLOOKUP($A183,Data[Index],Data[Comments])</f>
        <v>0</v>
      </c>
    </row>
    <row r="184" spans="1:16" x14ac:dyDescent="0.2">
      <c r="A184" s="129"/>
      <c r="B184" s="129"/>
      <c r="C184" s="129" t="e" cm="1">
        <f t="array" ref="C184">_xlfn.XLOOKUP($A184&amp;$Q$3&amp;$R$3,Data[Index]&amp;Data[Valid Test, Can be used for conformity (Y/N)]&amp;Data[Cycle],Data[Test Name])</f>
        <v>#N/A</v>
      </c>
      <c r="D184" s="167" t="e" cm="1">
        <f t="array" ref="D184">_xlfn.XLOOKUP($A184&amp;$Q$3&amp;$R$3,Data[Index]&amp;Data[Valid Test, Can be used for conformity (Y/N)]&amp;Data[Cycle],Data[Mileage (Miles)])</f>
        <v>#N/A</v>
      </c>
      <c r="E184" s="130" t="e" cm="1">
        <f t="array" ref="E184">_xlfn.XLOOKUP($A184&amp;$Q$3&amp;$R$3,Data[Index]&amp;Data[Valid Test, Can be used for conformity (Y/N)]&amp;Data[Cycle],Data[Date])</f>
        <v>#N/A</v>
      </c>
      <c r="F184" s="141" t="e" cm="1">
        <f t="array" ref="F184">(_xlfn.XLOOKUP($A184&amp;$Q$3&amp;$R$3,Data[Index]&amp;Data[Valid Test, Can be used for conformity (Y/N)]&amp;Data[Cycle],Data[CO/km (mg)])-F$2)/F$5</f>
        <v>#N/A</v>
      </c>
      <c r="G184" s="141" t="e" cm="1">
        <f t="array" ref="G184">(_xlfn.XLOOKUP($A184&amp;$Q$3,Data[Index]&amp;Data[Valid Test, Can be used for conformity (Y/N)],Data[CO2/km (g)])-G$2)/G$5</f>
        <v>#N/A</v>
      </c>
      <c r="H184" s="141" t="e" cm="1">
        <f t="array" ref="H184">(_xlfn.XLOOKUP($A184&amp;$Q$3,Data[Index]&amp;Data[Valid Test, Can be used for conformity (Y/N)],Data[THC/km (mg)])-H$2)/H$5</f>
        <v>#N/A</v>
      </c>
      <c r="I184" s="141" t="e" cm="1">
        <f t="array" ref="I184">(_xlfn.XLOOKUP($A184&amp;$Q$3,Data[Index]&amp;Data[Valid Test, Can be used for conformity (Y/N)],Data[NOx/km (mg)])-I$2)/I$5</f>
        <v>#N/A</v>
      </c>
      <c r="J184" s="141" t="e" cm="1">
        <f t="array" ref="J184">(_xlfn.XLOOKUP($A184&amp;$Q$3,Data[Index]&amp;Data[Valid Test, Can be used for conformity (Y/N)],Data[THC + NOx/km (mg)])-J$2)/J$5</f>
        <v>#N/A</v>
      </c>
      <c r="K184" s="141" t="e" cm="1">
        <f t="array" ref="K184">(_xlfn.XLOOKUP($A184&amp;$Q$3,Data[Index]&amp;Data[Valid Test, Can be used for conformity (Y/N)],Data[PN/km ('#)])-K$2)/K$5</f>
        <v>#N/A</v>
      </c>
      <c r="L184" s="141" t="e" cm="1">
        <f t="array" ref="L184">(_xlfn.XLOOKUP($A184&amp;$Q$3,Data[Index]&amp;Data[Valid Test, Can be used for conformity (Y/N)],Data[PM/km (mg)])-L$2)/L$5</f>
        <v>#N/A</v>
      </c>
      <c r="M184" s="140" t="e" cm="1">
        <f t="array" ref="M184">(_xlfn.XLOOKUP($A184&amp;$Q$3,Data[Index]&amp;Data[Valid Test, Can be used for conformity (Y/N)],Data[CH4 (mg/km)])-M$2)/M$5</f>
        <v>#N/A</v>
      </c>
      <c r="N184" s="140" t="e" cm="1">
        <f t="array" ref="N184">(_xlfn.XLOOKUP($A184&amp;$Q$3,Data[Index]&amp;Data[Valid Test, Can be used for conformity (Y/N)],Data[N20 (mg/km)])-N$2)/N$5</f>
        <v>#N/A</v>
      </c>
      <c r="O184" s="141" t="e" cm="1">
        <f t="array" ref="O184">(_xlfn.XLOOKUP($A184&amp;$Q$3,Data[Index]&amp;Data[Valid Test, Can be used for conformity (Y/N)],Data[l/100km])-O$2)/O$5</f>
        <v>#N/A</v>
      </c>
      <c r="P184" s="138">
        <f>_xlfn.XLOOKUP($A184,Data[Index],Data[Comments])</f>
        <v>0</v>
      </c>
    </row>
    <row r="185" spans="1:16" x14ac:dyDescent="0.2">
      <c r="A185" s="129"/>
      <c r="B185" s="129"/>
      <c r="C185" s="129" t="e" cm="1">
        <f t="array" ref="C185">_xlfn.XLOOKUP($A185&amp;$Q$3&amp;$R$3,Data[Index]&amp;Data[Valid Test, Can be used for conformity (Y/N)]&amp;Data[Cycle],Data[Test Name])</f>
        <v>#N/A</v>
      </c>
      <c r="D185" s="167" t="e" cm="1">
        <f t="array" ref="D185">_xlfn.XLOOKUP($A185&amp;$Q$3&amp;$R$3,Data[Index]&amp;Data[Valid Test, Can be used for conformity (Y/N)]&amp;Data[Cycle],Data[Mileage (Miles)])</f>
        <v>#N/A</v>
      </c>
      <c r="E185" s="130" t="e" cm="1">
        <f t="array" ref="E185">_xlfn.XLOOKUP($A185&amp;$Q$3&amp;$R$3,Data[Index]&amp;Data[Valid Test, Can be used for conformity (Y/N)]&amp;Data[Cycle],Data[Date])</f>
        <v>#N/A</v>
      </c>
      <c r="F185" s="141" t="e" cm="1">
        <f t="array" ref="F185">(_xlfn.XLOOKUP($A185&amp;$Q$3&amp;$R$3,Data[Index]&amp;Data[Valid Test, Can be used for conformity (Y/N)]&amp;Data[Cycle],Data[CO/km (mg)])-F$2)/F$5</f>
        <v>#N/A</v>
      </c>
      <c r="G185" s="141" t="e" cm="1">
        <f t="array" ref="G185">(_xlfn.XLOOKUP($A185&amp;$Q$3,Data[Index]&amp;Data[Valid Test, Can be used for conformity (Y/N)],Data[CO2/km (g)])-G$2)/G$5</f>
        <v>#N/A</v>
      </c>
      <c r="H185" s="141" t="e" cm="1">
        <f t="array" ref="H185">(_xlfn.XLOOKUP($A185&amp;$Q$3,Data[Index]&amp;Data[Valid Test, Can be used for conformity (Y/N)],Data[THC/km (mg)])-H$2)/H$5</f>
        <v>#N/A</v>
      </c>
      <c r="I185" s="141" t="e" cm="1">
        <f t="array" ref="I185">(_xlfn.XLOOKUP($A185&amp;$Q$3,Data[Index]&amp;Data[Valid Test, Can be used for conformity (Y/N)],Data[NOx/km (mg)])-I$2)/I$5</f>
        <v>#N/A</v>
      </c>
      <c r="J185" s="141" t="e" cm="1">
        <f t="array" ref="J185">(_xlfn.XLOOKUP($A185&amp;$Q$3,Data[Index]&amp;Data[Valid Test, Can be used for conformity (Y/N)],Data[THC + NOx/km (mg)])-J$2)/J$5</f>
        <v>#N/A</v>
      </c>
      <c r="K185" s="141" t="e" cm="1">
        <f t="array" ref="K185">(_xlfn.XLOOKUP($A185&amp;$Q$3,Data[Index]&amp;Data[Valid Test, Can be used for conformity (Y/N)],Data[PN/km ('#)])-K$2)/K$5</f>
        <v>#N/A</v>
      </c>
      <c r="L185" s="141" t="e" cm="1">
        <f t="array" ref="L185">(_xlfn.XLOOKUP($A185&amp;$Q$3,Data[Index]&amp;Data[Valid Test, Can be used for conformity (Y/N)],Data[PM/km (mg)])-L$2)/L$5</f>
        <v>#N/A</v>
      </c>
      <c r="M185" s="140" t="e" cm="1">
        <f t="array" ref="M185">(_xlfn.XLOOKUP($A185&amp;$Q$3,Data[Index]&amp;Data[Valid Test, Can be used for conformity (Y/N)],Data[CH4 (mg/km)])-M$2)/M$5</f>
        <v>#N/A</v>
      </c>
      <c r="N185" s="140" t="e" cm="1">
        <f t="array" ref="N185">(_xlfn.XLOOKUP($A185&amp;$Q$3,Data[Index]&amp;Data[Valid Test, Can be used for conformity (Y/N)],Data[N20 (mg/km)])-N$2)/N$5</f>
        <v>#N/A</v>
      </c>
      <c r="O185" s="141" t="e" cm="1">
        <f t="array" ref="O185">(_xlfn.XLOOKUP($A185&amp;$Q$3,Data[Index]&amp;Data[Valid Test, Can be used for conformity (Y/N)],Data[l/100km])-O$2)/O$5</f>
        <v>#N/A</v>
      </c>
      <c r="P185" s="138">
        <f>_xlfn.XLOOKUP($A185,Data[Index],Data[Comments])</f>
        <v>0</v>
      </c>
    </row>
    <row r="186" spans="1:16" x14ac:dyDescent="0.2">
      <c r="A186" s="129"/>
      <c r="B186" s="129"/>
      <c r="C186" s="129" t="e" cm="1">
        <f t="array" ref="C186">_xlfn.XLOOKUP($A186&amp;$Q$3&amp;$R$3,Data[Index]&amp;Data[Valid Test, Can be used for conformity (Y/N)]&amp;Data[Cycle],Data[Test Name])</f>
        <v>#N/A</v>
      </c>
      <c r="D186" s="167" t="e" cm="1">
        <f t="array" ref="D186">_xlfn.XLOOKUP($A186&amp;$Q$3&amp;$R$3,Data[Index]&amp;Data[Valid Test, Can be used for conformity (Y/N)]&amp;Data[Cycle],Data[Mileage (Miles)])</f>
        <v>#N/A</v>
      </c>
      <c r="E186" s="130" t="e" cm="1">
        <f t="array" ref="E186">_xlfn.XLOOKUP($A186&amp;$Q$3&amp;$R$3,Data[Index]&amp;Data[Valid Test, Can be used for conformity (Y/N)]&amp;Data[Cycle],Data[Date])</f>
        <v>#N/A</v>
      </c>
      <c r="F186" s="141" t="e" cm="1">
        <f t="array" ref="F186">(_xlfn.XLOOKUP($A186&amp;$Q$3&amp;$R$3,Data[Index]&amp;Data[Valid Test, Can be used for conformity (Y/N)]&amp;Data[Cycle],Data[CO/km (mg)])-F$2)/F$5</f>
        <v>#N/A</v>
      </c>
      <c r="G186" s="141" t="e" cm="1">
        <f t="array" ref="G186">(_xlfn.XLOOKUP($A186&amp;$Q$3,Data[Index]&amp;Data[Valid Test, Can be used for conformity (Y/N)],Data[CO2/km (g)])-G$2)/G$5</f>
        <v>#N/A</v>
      </c>
      <c r="H186" s="141" t="e" cm="1">
        <f t="array" ref="H186">(_xlfn.XLOOKUP($A186&amp;$Q$3,Data[Index]&amp;Data[Valid Test, Can be used for conformity (Y/N)],Data[THC/km (mg)])-H$2)/H$5</f>
        <v>#N/A</v>
      </c>
      <c r="I186" s="141" t="e" cm="1">
        <f t="array" ref="I186">(_xlfn.XLOOKUP($A186&amp;$Q$3,Data[Index]&amp;Data[Valid Test, Can be used for conformity (Y/N)],Data[NOx/km (mg)])-I$2)/I$5</f>
        <v>#N/A</v>
      </c>
      <c r="J186" s="141" t="e" cm="1">
        <f t="array" ref="J186">(_xlfn.XLOOKUP($A186&amp;$Q$3,Data[Index]&amp;Data[Valid Test, Can be used for conformity (Y/N)],Data[THC + NOx/km (mg)])-J$2)/J$5</f>
        <v>#N/A</v>
      </c>
      <c r="K186" s="141" t="e" cm="1">
        <f t="array" ref="K186">(_xlfn.XLOOKUP($A186&amp;$Q$3,Data[Index]&amp;Data[Valid Test, Can be used for conformity (Y/N)],Data[PN/km ('#)])-K$2)/K$5</f>
        <v>#N/A</v>
      </c>
      <c r="L186" s="141" t="e" cm="1">
        <f t="array" ref="L186">(_xlfn.XLOOKUP($A186&amp;$Q$3,Data[Index]&amp;Data[Valid Test, Can be used for conformity (Y/N)],Data[PM/km (mg)])-L$2)/L$5</f>
        <v>#N/A</v>
      </c>
      <c r="M186" s="140" t="e" cm="1">
        <f t="array" ref="M186">(_xlfn.XLOOKUP($A186&amp;$Q$3,Data[Index]&amp;Data[Valid Test, Can be used for conformity (Y/N)],Data[CH4 (mg/km)])-M$2)/M$5</f>
        <v>#N/A</v>
      </c>
      <c r="N186" s="140" t="e" cm="1">
        <f t="array" ref="N186">(_xlfn.XLOOKUP($A186&amp;$Q$3,Data[Index]&amp;Data[Valid Test, Can be used for conformity (Y/N)],Data[N20 (mg/km)])-N$2)/N$5</f>
        <v>#N/A</v>
      </c>
      <c r="O186" s="141" t="e" cm="1">
        <f t="array" ref="O186">(_xlfn.XLOOKUP($A186&amp;$Q$3,Data[Index]&amp;Data[Valid Test, Can be used for conformity (Y/N)],Data[l/100km])-O$2)/O$5</f>
        <v>#N/A</v>
      </c>
      <c r="P186" s="138">
        <f>_xlfn.XLOOKUP($A186,Data[Index],Data[Comments])</f>
        <v>0</v>
      </c>
    </row>
    <row r="187" spans="1:16" x14ac:dyDescent="0.2">
      <c r="A187" s="129"/>
      <c r="B187" s="129"/>
      <c r="C187" s="129" t="e" cm="1">
        <f t="array" ref="C187">_xlfn.XLOOKUP($A187&amp;$Q$3&amp;$R$3,Data[Index]&amp;Data[Valid Test, Can be used for conformity (Y/N)]&amp;Data[Cycle],Data[Test Name])</f>
        <v>#N/A</v>
      </c>
      <c r="D187" s="167" t="e" cm="1">
        <f t="array" ref="D187">_xlfn.XLOOKUP($A187&amp;$Q$3&amp;$R$3,Data[Index]&amp;Data[Valid Test, Can be used for conformity (Y/N)]&amp;Data[Cycle],Data[Mileage (Miles)])</f>
        <v>#N/A</v>
      </c>
      <c r="E187" s="130" t="e" cm="1">
        <f t="array" ref="E187">_xlfn.XLOOKUP($A187&amp;$Q$3&amp;$R$3,Data[Index]&amp;Data[Valid Test, Can be used for conformity (Y/N)]&amp;Data[Cycle],Data[Date])</f>
        <v>#N/A</v>
      </c>
      <c r="F187" s="141" t="e" cm="1">
        <f t="array" ref="F187">(_xlfn.XLOOKUP($A187&amp;$Q$3&amp;$R$3,Data[Index]&amp;Data[Valid Test, Can be used for conformity (Y/N)]&amp;Data[Cycle],Data[CO/km (mg)])-F$2)/F$5</f>
        <v>#N/A</v>
      </c>
      <c r="G187" s="141" t="e" cm="1">
        <f t="array" ref="G187">(_xlfn.XLOOKUP($A187&amp;$Q$3,Data[Index]&amp;Data[Valid Test, Can be used for conformity (Y/N)],Data[CO2/km (g)])-G$2)/G$5</f>
        <v>#N/A</v>
      </c>
      <c r="H187" s="141" t="e" cm="1">
        <f t="array" ref="H187">(_xlfn.XLOOKUP($A187&amp;$Q$3,Data[Index]&amp;Data[Valid Test, Can be used for conformity (Y/N)],Data[THC/km (mg)])-H$2)/H$5</f>
        <v>#N/A</v>
      </c>
      <c r="I187" s="141" t="e" cm="1">
        <f t="array" ref="I187">(_xlfn.XLOOKUP($A187&amp;$Q$3,Data[Index]&amp;Data[Valid Test, Can be used for conformity (Y/N)],Data[NOx/km (mg)])-I$2)/I$5</f>
        <v>#N/A</v>
      </c>
      <c r="J187" s="141" t="e" cm="1">
        <f t="array" ref="J187">(_xlfn.XLOOKUP($A187&amp;$Q$3,Data[Index]&amp;Data[Valid Test, Can be used for conformity (Y/N)],Data[THC + NOx/km (mg)])-J$2)/J$5</f>
        <v>#N/A</v>
      </c>
      <c r="K187" s="141" t="e" cm="1">
        <f t="array" ref="K187">(_xlfn.XLOOKUP($A187&amp;$Q$3,Data[Index]&amp;Data[Valid Test, Can be used for conformity (Y/N)],Data[PN/km ('#)])-K$2)/K$5</f>
        <v>#N/A</v>
      </c>
      <c r="L187" s="141" t="e" cm="1">
        <f t="array" ref="L187">(_xlfn.XLOOKUP($A187&amp;$Q$3,Data[Index]&amp;Data[Valid Test, Can be used for conformity (Y/N)],Data[PM/km (mg)])-L$2)/L$5</f>
        <v>#N/A</v>
      </c>
      <c r="M187" s="140" t="e" cm="1">
        <f t="array" ref="M187">(_xlfn.XLOOKUP($A187&amp;$Q$3,Data[Index]&amp;Data[Valid Test, Can be used for conformity (Y/N)],Data[CH4 (mg/km)])-M$2)/M$5</f>
        <v>#N/A</v>
      </c>
      <c r="N187" s="140" t="e" cm="1">
        <f t="array" ref="N187">(_xlfn.XLOOKUP($A187&amp;$Q$3,Data[Index]&amp;Data[Valid Test, Can be used for conformity (Y/N)],Data[N20 (mg/km)])-N$2)/N$5</f>
        <v>#N/A</v>
      </c>
      <c r="O187" s="141" t="e" cm="1">
        <f t="array" ref="O187">(_xlfn.XLOOKUP($A187&amp;$Q$3,Data[Index]&amp;Data[Valid Test, Can be used for conformity (Y/N)],Data[l/100km])-O$2)/O$5</f>
        <v>#N/A</v>
      </c>
      <c r="P187" s="138">
        <f>_xlfn.XLOOKUP($A187,Data[Index],Data[Comments])</f>
        <v>0</v>
      </c>
    </row>
    <row r="188" spans="1:16" x14ac:dyDescent="0.2">
      <c r="A188" s="129"/>
      <c r="B188" s="129"/>
      <c r="C188" s="129" t="e" cm="1">
        <f t="array" ref="C188">_xlfn.XLOOKUP($A188&amp;$Q$3&amp;$R$3,Data[Index]&amp;Data[Valid Test, Can be used for conformity (Y/N)]&amp;Data[Cycle],Data[Test Name])</f>
        <v>#N/A</v>
      </c>
      <c r="D188" s="167" t="e" cm="1">
        <f t="array" ref="D188">_xlfn.XLOOKUP($A188&amp;$Q$3&amp;$R$3,Data[Index]&amp;Data[Valid Test, Can be used for conformity (Y/N)]&amp;Data[Cycle],Data[Mileage (Miles)])</f>
        <v>#N/A</v>
      </c>
      <c r="E188" s="130" t="e" cm="1">
        <f t="array" ref="E188">_xlfn.XLOOKUP($A188&amp;$Q$3&amp;$R$3,Data[Index]&amp;Data[Valid Test, Can be used for conformity (Y/N)]&amp;Data[Cycle],Data[Date])</f>
        <v>#N/A</v>
      </c>
      <c r="F188" s="141" t="e" cm="1">
        <f t="array" ref="F188">(_xlfn.XLOOKUP($A188&amp;$Q$3&amp;$R$3,Data[Index]&amp;Data[Valid Test, Can be used for conformity (Y/N)]&amp;Data[Cycle],Data[CO/km (mg)])-F$2)/F$5</f>
        <v>#N/A</v>
      </c>
      <c r="G188" s="141" t="e" cm="1">
        <f t="array" ref="G188">(_xlfn.XLOOKUP($A188&amp;$Q$3,Data[Index]&amp;Data[Valid Test, Can be used for conformity (Y/N)],Data[CO2/km (g)])-G$2)/G$5</f>
        <v>#N/A</v>
      </c>
      <c r="H188" s="141" t="e" cm="1">
        <f t="array" ref="H188">(_xlfn.XLOOKUP($A188&amp;$Q$3,Data[Index]&amp;Data[Valid Test, Can be used for conformity (Y/N)],Data[THC/km (mg)])-H$2)/H$5</f>
        <v>#N/A</v>
      </c>
      <c r="I188" s="141" t="e" cm="1">
        <f t="array" ref="I188">(_xlfn.XLOOKUP($A188&amp;$Q$3,Data[Index]&amp;Data[Valid Test, Can be used for conformity (Y/N)],Data[NOx/km (mg)])-I$2)/I$5</f>
        <v>#N/A</v>
      </c>
      <c r="J188" s="141" t="e" cm="1">
        <f t="array" ref="J188">(_xlfn.XLOOKUP($A188&amp;$Q$3,Data[Index]&amp;Data[Valid Test, Can be used for conformity (Y/N)],Data[THC + NOx/km (mg)])-J$2)/J$5</f>
        <v>#N/A</v>
      </c>
      <c r="K188" s="141" t="e" cm="1">
        <f t="array" ref="K188">(_xlfn.XLOOKUP($A188&amp;$Q$3,Data[Index]&amp;Data[Valid Test, Can be used for conformity (Y/N)],Data[PN/km ('#)])-K$2)/K$5</f>
        <v>#N/A</v>
      </c>
      <c r="L188" s="141" t="e" cm="1">
        <f t="array" ref="L188">(_xlfn.XLOOKUP($A188&amp;$Q$3,Data[Index]&amp;Data[Valid Test, Can be used for conformity (Y/N)],Data[PM/km (mg)])-L$2)/L$5</f>
        <v>#N/A</v>
      </c>
      <c r="M188" s="140" t="e" cm="1">
        <f t="array" ref="M188">(_xlfn.XLOOKUP($A188&amp;$Q$3,Data[Index]&amp;Data[Valid Test, Can be used for conformity (Y/N)],Data[CH4 (mg/km)])-M$2)/M$5</f>
        <v>#N/A</v>
      </c>
      <c r="N188" s="140" t="e" cm="1">
        <f t="array" ref="N188">(_xlfn.XLOOKUP($A188&amp;$Q$3,Data[Index]&amp;Data[Valid Test, Can be used for conformity (Y/N)],Data[N20 (mg/km)])-N$2)/N$5</f>
        <v>#N/A</v>
      </c>
      <c r="O188" s="141" t="e" cm="1">
        <f t="array" ref="O188">(_xlfn.XLOOKUP($A188&amp;$Q$3,Data[Index]&amp;Data[Valid Test, Can be used for conformity (Y/N)],Data[l/100km])-O$2)/O$5</f>
        <v>#N/A</v>
      </c>
      <c r="P188" s="138">
        <f>_xlfn.XLOOKUP($A188,Data[Index],Data[Comments])</f>
        <v>0</v>
      </c>
    </row>
    <row r="189" spans="1:16" x14ac:dyDescent="0.2">
      <c r="A189" s="129"/>
      <c r="B189" s="129"/>
      <c r="C189" s="129" t="e" cm="1">
        <f t="array" ref="C189">_xlfn.XLOOKUP($A189&amp;$Q$3&amp;$R$3,Data[Index]&amp;Data[Valid Test, Can be used for conformity (Y/N)]&amp;Data[Cycle],Data[Test Name])</f>
        <v>#N/A</v>
      </c>
      <c r="D189" s="167" t="e" cm="1">
        <f t="array" ref="D189">_xlfn.XLOOKUP($A189&amp;$Q$3&amp;$R$3,Data[Index]&amp;Data[Valid Test, Can be used for conformity (Y/N)]&amp;Data[Cycle],Data[Mileage (Miles)])</f>
        <v>#N/A</v>
      </c>
      <c r="E189" s="130" t="e" cm="1">
        <f t="array" ref="E189">_xlfn.XLOOKUP($A189&amp;$Q$3&amp;$R$3,Data[Index]&amp;Data[Valid Test, Can be used for conformity (Y/N)]&amp;Data[Cycle],Data[Date])</f>
        <v>#N/A</v>
      </c>
      <c r="F189" s="141" t="e" cm="1">
        <f t="array" ref="F189">(_xlfn.XLOOKUP($A189&amp;$Q$3&amp;$R$3,Data[Index]&amp;Data[Valid Test, Can be used for conformity (Y/N)]&amp;Data[Cycle],Data[CO/km (mg)])-F$2)/F$5</f>
        <v>#N/A</v>
      </c>
      <c r="G189" s="141" t="e" cm="1">
        <f t="array" ref="G189">(_xlfn.XLOOKUP($A189&amp;$Q$3,Data[Index]&amp;Data[Valid Test, Can be used for conformity (Y/N)],Data[CO2/km (g)])-G$2)/G$5</f>
        <v>#N/A</v>
      </c>
      <c r="H189" s="141" t="e" cm="1">
        <f t="array" ref="H189">(_xlfn.XLOOKUP($A189&amp;$Q$3,Data[Index]&amp;Data[Valid Test, Can be used for conformity (Y/N)],Data[THC/km (mg)])-H$2)/H$5</f>
        <v>#N/A</v>
      </c>
      <c r="I189" s="141" t="e" cm="1">
        <f t="array" ref="I189">(_xlfn.XLOOKUP($A189&amp;$Q$3,Data[Index]&amp;Data[Valid Test, Can be used for conformity (Y/N)],Data[NOx/km (mg)])-I$2)/I$5</f>
        <v>#N/A</v>
      </c>
      <c r="J189" s="141" t="e" cm="1">
        <f t="array" ref="J189">(_xlfn.XLOOKUP($A189&amp;$Q$3,Data[Index]&amp;Data[Valid Test, Can be used for conformity (Y/N)],Data[THC + NOx/km (mg)])-J$2)/J$5</f>
        <v>#N/A</v>
      </c>
      <c r="K189" s="141" t="e" cm="1">
        <f t="array" ref="K189">(_xlfn.XLOOKUP($A189&amp;$Q$3,Data[Index]&amp;Data[Valid Test, Can be used for conformity (Y/N)],Data[PN/km ('#)])-K$2)/K$5</f>
        <v>#N/A</v>
      </c>
      <c r="L189" s="141" t="e" cm="1">
        <f t="array" ref="L189">(_xlfn.XLOOKUP($A189&amp;$Q$3,Data[Index]&amp;Data[Valid Test, Can be used for conformity (Y/N)],Data[PM/km (mg)])-L$2)/L$5</f>
        <v>#N/A</v>
      </c>
      <c r="M189" s="140" t="e" cm="1">
        <f t="array" ref="M189">(_xlfn.XLOOKUP($A189&amp;$Q$3,Data[Index]&amp;Data[Valid Test, Can be used for conformity (Y/N)],Data[CH4 (mg/km)])-M$2)/M$5</f>
        <v>#N/A</v>
      </c>
      <c r="N189" s="140" t="e" cm="1">
        <f t="array" ref="N189">(_xlfn.XLOOKUP($A189&amp;$Q$3,Data[Index]&amp;Data[Valid Test, Can be used for conformity (Y/N)],Data[N20 (mg/km)])-N$2)/N$5</f>
        <v>#N/A</v>
      </c>
      <c r="O189" s="141" t="e" cm="1">
        <f t="array" ref="O189">(_xlfn.XLOOKUP($A189&amp;$Q$3,Data[Index]&amp;Data[Valid Test, Can be used for conformity (Y/N)],Data[l/100km])-O$2)/O$5</f>
        <v>#N/A</v>
      </c>
      <c r="P189" s="138">
        <f>_xlfn.XLOOKUP($A189,Data[Index],Data[Comments])</f>
        <v>0</v>
      </c>
    </row>
    <row r="190" spans="1:16" x14ac:dyDescent="0.2">
      <c r="A190" s="129"/>
      <c r="B190" s="129"/>
      <c r="C190" s="129" t="e" cm="1">
        <f t="array" ref="C190">_xlfn.XLOOKUP($A190&amp;$Q$3&amp;$R$3,Data[Index]&amp;Data[Valid Test, Can be used for conformity (Y/N)]&amp;Data[Cycle],Data[Test Name])</f>
        <v>#N/A</v>
      </c>
      <c r="D190" s="167" t="e" cm="1">
        <f t="array" ref="D190">_xlfn.XLOOKUP($A190&amp;$Q$3&amp;$R$3,Data[Index]&amp;Data[Valid Test, Can be used for conformity (Y/N)]&amp;Data[Cycle],Data[Mileage (Miles)])</f>
        <v>#N/A</v>
      </c>
      <c r="E190" s="130" t="e" cm="1">
        <f t="array" ref="E190">_xlfn.XLOOKUP($A190&amp;$Q$3&amp;$R$3,Data[Index]&amp;Data[Valid Test, Can be used for conformity (Y/N)]&amp;Data[Cycle],Data[Date])</f>
        <v>#N/A</v>
      </c>
      <c r="F190" s="141" t="e" cm="1">
        <f t="array" ref="F190">(_xlfn.XLOOKUP($A190&amp;$Q$3&amp;$R$3,Data[Index]&amp;Data[Valid Test, Can be used for conformity (Y/N)]&amp;Data[Cycle],Data[CO/km (mg)])-F$2)/F$5</f>
        <v>#N/A</v>
      </c>
      <c r="G190" s="141" t="e" cm="1">
        <f t="array" ref="G190">(_xlfn.XLOOKUP($A190&amp;$Q$3,Data[Index]&amp;Data[Valid Test, Can be used for conformity (Y/N)],Data[CO2/km (g)])-G$2)/G$5</f>
        <v>#N/A</v>
      </c>
      <c r="H190" s="141" t="e" cm="1">
        <f t="array" ref="H190">(_xlfn.XLOOKUP($A190&amp;$Q$3,Data[Index]&amp;Data[Valid Test, Can be used for conformity (Y/N)],Data[THC/km (mg)])-H$2)/H$5</f>
        <v>#N/A</v>
      </c>
      <c r="I190" s="141" t="e" cm="1">
        <f t="array" ref="I190">(_xlfn.XLOOKUP($A190&amp;$Q$3,Data[Index]&amp;Data[Valid Test, Can be used for conformity (Y/N)],Data[NOx/km (mg)])-I$2)/I$5</f>
        <v>#N/A</v>
      </c>
      <c r="J190" s="141" t="e" cm="1">
        <f t="array" ref="J190">(_xlfn.XLOOKUP($A190&amp;$Q$3,Data[Index]&amp;Data[Valid Test, Can be used for conformity (Y/N)],Data[THC + NOx/km (mg)])-J$2)/J$5</f>
        <v>#N/A</v>
      </c>
      <c r="K190" s="141" t="e" cm="1">
        <f t="array" ref="K190">(_xlfn.XLOOKUP($A190&amp;$Q$3,Data[Index]&amp;Data[Valid Test, Can be used for conformity (Y/N)],Data[PN/km ('#)])-K$2)/K$5</f>
        <v>#N/A</v>
      </c>
      <c r="L190" s="141" t="e" cm="1">
        <f t="array" ref="L190">(_xlfn.XLOOKUP($A190&amp;$Q$3,Data[Index]&amp;Data[Valid Test, Can be used for conformity (Y/N)],Data[PM/km (mg)])-L$2)/L$5</f>
        <v>#N/A</v>
      </c>
      <c r="M190" s="140" t="e" cm="1">
        <f t="array" ref="M190">(_xlfn.XLOOKUP($A190&amp;$Q$3,Data[Index]&amp;Data[Valid Test, Can be used for conformity (Y/N)],Data[CH4 (mg/km)])-M$2)/M$5</f>
        <v>#N/A</v>
      </c>
      <c r="N190" s="140" t="e" cm="1">
        <f t="array" ref="N190">(_xlfn.XLOOKUP($A190&amp;$Q$3,Data[Index]&amp;Data[Valid Test, Can be used for conformity (Y/N)],Data[N20 (mg/km)])-N$2)/N$5</f>
        <v>#N/A</v>
      </c>
      <c r="O190" s="141" t="e" cm="1">
        <f t="array" ref="O190">(_xlfn.XLOOKUP($A190&amp;$Q$3,Data[Index]&amp;Data[Valid Test, Can be used for conformity (Y/N)],Data[l/100km])-O$2)/O$5</f>
        <v>#N/A</v>
      </c>
      <c r="P190" s="138">
        <f>_xlfn.XLOOKUP($A190,Data[Index],Data[Comments])</f>
        <v>0</v>
      </c>
    </row>
    <row r="191" spans="1:16" x14ac:dyDescent="0.2">
      <c r="A191" s="129"/>
      <c r="B191" s="129"/>
      <c r="C191" s="129" t="e" cm="1">
        <f t="array" ref="C191">_xlfn.XLOOKUP($A191&amp;$Q$3&amp;$R$3,Data[Index]&amp;Data[Valid Test, Can be used for conformity (Y/N)]&amp;Data[Cycle],Data[Test Name])</f>
        <v>#N/A</v>
      </c>
      <c r="D191" s="167" t="e" cm="1">
        <f t="array" ref="D191">_xlfn.XLOOKUP($A191&amp;$Q$3&amp;$R$3,Data[Index]&amp;Data[Valid Test, Can be used for conformity (Y/N)]&amp;Data[Cycle],Data[Mileage (Miles)])</f>
        <v>#N/A</v>
      </c>
      <c r="E191" s="130" t="e" cm="1">
        <f t="array" ref="E191">_xlfn.XLOOKUP($A191&amp;$Q$3&amp;$R$3,Data[Index]&amp;Data[Valid Test, Can be used for conformity (Y/N)]&amp;Data[Cycle],Data[Date])</f>
        <v>#N/A</v>
      </c>
      <c r="F191" s="141" t="e" cm="1">
        <f t="array" ref="F191">(_xlfn.XLOOKUP($A191&amp;$Q$3&amp;$R$3,Data[Index]&amp;Data[Valid Test, Can be used for conformity (Y/N)]&amp;Data[Cycle],Data[CO/km (mg)])-F$2)/F$5</f>
        <v>#N/A</v>
      </c>
      <c r="G191" s="141" t="e" cm="1">
        <f t="array" ref="G191">(_xlfn.XLOOKUP($A191&amp;$Q$3,Data[Index]&amp;Data[Valid Test, Can be used for conformity (Y/N)],Data[CO2/km (g)])-G$2)/G$5</f>
        <v>#N/A</v>
      </c>
      <c r="H191" s="141" t="e" cm="1">
        <f t="array" ref="H191">(_xlfn.XLOOKUP($A191&amp;$Q$3,Data[Index]&amp;Data[Valid Test, Can be used for conformity (Y/N)],Data[THC/km (mg)])-H$2)/H$5</f>
        <v>#N/A</v>
      </c>
      <c r="I191" s="141" t="e" cm="1">
        <f t="array" ref="I191">(_xlfn.XLOOKUP($A191&amp;$Q$3,Data[Index]&amp;Data[Valid Test, Can be used for conformity (Y/N)],Data[NOx/km (mg)])-I$2)/I$5</f>
        <v>#N/A</v>
      </c>
      <c r="J191" s="141" t="e" cm="1">
        <f t="array" ref="J191">(_xlfn.XLOOKUP($A191&amp;$Q$3,Data[Index]&amp;Data[Valid Test, Can be used for conformity (Y/N)],Data[THC + NOx/km (mg)])-J$2)/J$5</f>
        <v>#N/A</v>
      </c>
      <c r="K191" s="141" t="e" cm="1">
        <f t="array" ref="K191">(_xlfn.XLOOKUP($A191&amp;$Q$3,Data[Index]&amp;Data[Valid Test, Can be used for conformity (Y/N)],Data[PN/km ('#)])-K$2)/K$5</f>
        <v>#N/A</v>
      </c>
      <c r="L191" s="141" t="e" cm="1">
        <f t="array" ref="L191">(_xlfn.XLOOKUP($A191&amp;$Q$3,Data[Index]&amp;Data[Valid Test, Can be used for conformity (Y/N)],Data[PM/km (mg)])-L$2)/L$5</f>
        <v>#N/A</v>
      </c>
      <c r="M191" s="140" t="e" cm="1">
        <f t="array" ref="M191">(_xlfn.XLOOKUP($A191&amp;$Q$3,Data[Index]&amp;Data[Valid Test, Can be used for conformity (Y/N)],Data[CH4 (mg/km)])-M$2)/M$5</f>
        <v>#N/A</v>
      </c>
      <c r="N191" s="140" t="e" cm="1">
        <f t="array" ref="N191">(_xlfn.XLOOKUP($A191&amp;$Q$3,Data[Index]&amp;Data[Valid Test, Can be used for conformity (Y/N)],Data[N20 (mg/km)])-N$2)/N$5</f>
        <v>#N/A</v>
      </c>
      <c r="O191" s="141" t="e" cm="1">
        <f t="array" ref="O191">(_xlfn.XLOOKUP($A191&amp;$Q$3,Data[Index]&amp;Data[Valid Test, Can be used for conformity (Y/N)],Data[l/100km])-O$2)/O$5</f>
        <v>#N/A</v>
      </c>
      <c r="P191" s="138">
        <f>_xlfn.XLOOKUP($A191,Data[Index],Data[Comments])</f>
        <v>0</v>
      </c>
    </row>
    <row r="192" spans="1:16" x14ac:dyDescent="0.2">
      <c r="A192" s="129"/>
      <c r="B192" s="129"/>
      <c r="C192" s="129" t="e" cm="1">
        <f t="array" ref="C192">_xlfn.XLOOKUP($A192&amp;$Q$3&amp;$R$3,Data[Index]&amp;Data[Valid Test, Can be used for conformity (Y/N)]&amp;Data[Cycle],Data[Test Name])</f>
        <v>#N/A</v>
      </c>
      <c r="D192" s="167" t="e" cm="1">
        <f t="array" ref="D192">_xlfn.XLOOKUP($A192&amp;$Q$3&amp;$R$3,Data[Index]&amp;Data[Valid Test, Can be used for conformity (Y/N)]&amp;Data[Cycle],Data[Mileage (Miles)])</f>
        <v>#N/A</v>
      </c>
      <c r="E192" s="130" t="e" cm="1">
        <f t="array" ref="E192">_xlfn.XLOOKUP($A192&amp;$Q$3&amp;$R$3,Data[Index]&amp;Data[Valid Test, Can be used for conformity (Y/N)]&amp;Data[Cycle],Data[Date])</f>
        <v>#N/A</v>
      </c>
      <c r="F192" s="141" t="e" cm="1">
        <f t="array" ref="F192">(_xlfn.XLOOKUP($A192&amp;$Q$3&amp;$R$3,Data[Index]&amp;Data[Valid Test, Can be used for conformity (Y/N)]&amp;Data[Cycle],Data[CO/km (mg)])-F$2)/F$5</f>
        <v>#N/A</v>
      </c>
      <c r="G192" s="141" t="e" cm="1">
        <f t="array" ref="G192">(_xlfn.XLOOKUP($A192&amp;$Q$3,Data[Index]&amp;Data[Valid Test, Can be used for conformity (Y/N)],Data[CO2/km (g)])-G$2)/G$5</f>
        <v>#N/A</v>
      </c>
      <c r="H192" s="141" t="e" cm="1">
        <f t="array" ref="H192">(_xlfn.XLOOKUP($A192&amp;$Q$3,Data[Index]&amp;Data[Valid Test, Can be used for conformity (Y/N)],Data[THC/km (mg)])-H$2)/H$5</f>
        <v>#N/A</v>
      </c>
      <c r="I192" s="141" t="e" cm="1">
        <f t="array" ref="I192">(_xlfn.XLOOKUP($A192&amp;$Q$3,Data[Index]&amp;Data[Valid Test, Can be used for conformity (Y/N)],Data[NOx/km (mg)])-I$2)/I$5</f>
        <v>#N/A</v>
      </c>
      <c r="J192" s="141" t="e" cm="1">
        <f t="array" ref="J192">(_xlfn.XLOOKUP($A192&amp;$Q$3,Data[Index]&amp;Data[Valid Test, Can be used for conformity (Y/N)],Data[THC + NOx/km (mg)])-J$2)/J$5</f>
        <v>#N/A</v>
      </c>
      <c r="K192" s="141" t="e" cm="1">
        <f t="array" ref="K192">(_xlfn.XLOOKUP($A192&amp;$Q$3,Data[Index]&amp;Data[Valid Test, Can be used for conformity (Y/N)],Data[PN/km ('#)])-K$2)/K$5</f>
        <v>#N/A</v>
      </c>
      <c r="L192" s="141" t="e" cm="1">
        <f t="array" ref="L192">(_xlfn.XLOOKUP($A192&amp;$Q$3,Data[Index]&amp;Data[Valid Test, Can be used for conformity (Y/N)],Data[PM/km (mg)])-L$2)/L$5</f>
        <v>#N/A</v>
      </c>
      <c r="M192" s="140" t="e" cm="1">
        <f t="array" ref="M192">(_xlfn.XLOOKUP($A192&amp;$Q$3,Data[Index]&amp;Data[Valid Test, Can be used for conformity (Y/N)],Data[CH4 (mg/km)])-M$2)/M$5</f>
        <v>#N/A</v>
      </c>
      <c r="N192" s="140" t="e" cm="1">
        <f t="array" ref="N192">(_xlfn.XLOOKUP($A192&amp;$Q$3,Data[Index]&amp;Data[Valid Test, Can be used for conformity (Y/N)],Data[N20 (mg/km)])-N$2)/N$5</f>
        <v>#N/A</v>
      </c>
      <c r="O192" s="141" t="e" cm="1">
        <f t="array" ref="O192">(_xlfn.XLOOKUP($A192&amp;$Q$3,Data[Index]&amp;Data[Valid Test, Can be used for conformity (Y/N)],Data[l/100km])-O$2)/O$5</f>
        <v>#N/A</v>
      </c>
      <c r="P192" s="138">
        <f>_xlfn.XLOOKUP($A192,Data[Index],Data[Comments])</f>
        <v>0</v>
      </c>
    </row>
    <row r="193" spans="1:16" x14ac:dyDescent="0.2">
      <c r="A193" s="129"/>
      <c r="B193" s="129"/>
      <c r="C193" s="129" t="e" cm="1">
        <f t="array" ref="C193">_xlfn.XLOOKUP($A193&amp;$Q$3&amp;$R$3,Data[Index]&amp;Data[Valid Test, Can be used for conformity (Y/N)]&amp;Data[Cycle],Data[Test Name])</f>
        <v>#N/A</v>
      </c>
      <c r="D193" s="167" t="e" cm="1">
        <f t="array" ref="D193">_xlfn.XLOOKUP($A193&amp;$Q$3&amp;$R$3,Data[Index]&amp;Data[Valid Test, Can be used for conformity (Y/N)]&amp;Data[Cycle],Data[Mileage (Miles)])</f>
        <v>#N/A</v>
      </c>
      <c r="E193" s="130" t="e" cm="1">
        <f t="array" ref="E193">_xlfn.XLOOKUP($A193&amp;$Q$3&amp;$R$3,Data[Index]&amp;Data[Valid Test, Can be used for conformity (Y/N)]&amp;Data[Cycle],Data[Date])</f>
        <v>#N/A</v>
      </c>
      <c r="F193" s="141" t="e" cm="1">
        <f t="array" ref="F193">(_xlfn.XLOOKUP($A193&amp;$Q$3&amp;$R$3,Data[Index]&amp;Data[Valid Test, Can be used for conformity (Y/N)]&amp;Data[Cycle],Data[CO/km (mg)])-F$2)/F$5</f>
        <v>#N/A</v>
      </c>
      <c r="G193" s="141" t="e" cm="1">
        <f t="array" ref="G193">(_xlfn.XLOOKUP($A193&amp;$Q$3,Data[Index]&amp;Data[Valid Test, Can be used for conformity (Y/N)],Data[CO2/km (g)])-G$2)/G$5</f>
        <v>#N/A</v>
      </c>
      <c r="H193" s="141" t="e" cm="1">
        <f t="array" ref="H193">(_xlfn.XLOOKUP($A193&amp;$Q$3,Data[Index]&amp;Data[Valid Test, Can be used for conformity (Y/N)],Data[THC/km (mg)])-H$2)/H$5</f>
        <v>#N/A</v>
      </c>
      <c r="I193" s="141" t="e" cm="1">
        <f t="array" ref="I193">(_xlfn.XLOOKUP($A193&amp;$Q$3,Data[Index]&amp;Data[Valid Test, Can be used for conformity (Y/N)],Data[NOx/km (mg)])-I$2)/I$5</f>
        <v>#N/A</v>
      </c>
      <c r="J193" s="141" t="e" cm="1">
        <f t="array" ref="J193">(_xlfn.XLOOKUP($A193&amp;$Q$3,Data[Index]&amp;Data[Valid Test, Can be used for conformity (Y/N)],Data[THC + NOx/km (mg)])-J$2)/J$5</f>
        <v>#N/A</v>
      </c>
      <c r="K193" s="141" t="e" cm="1">
        <f t="array" ref="K193">(_xlfn.XLOOKUP($A193&amp;$Q$3,Data[Index]&amp;Data[Valid Test, Can be used for conformity (Y/N)],Data[PN/km ('#)])-K$2)/K$5</f>
        <v>#N/A</v>
      </c>
      <c r="L193" s="141" t="e" cm="1">
        <f t="array" ref="L193">(_xlfn.XLOOKUP($A193&amp;$Q$3,Data[Index]&amp;Data[Valid Test, Can be used for conformity (Y/N)],Data[PM/km (mg)])-L$2)/L$5</f>
        <v>#N/A</v>
      </c>
      <c r="M193" s="140" t="e" cm="1">
        <f t="array" ref="M193">(_xlfn.XLOOKUP($A193&amp;$Q$3,Data[Index]&amp;Data[Valid Test, Can be used for conformity (Y/N)],Data[CH4 (mg/km)])-M$2)/M$5</f>
        <v>#N/A</v>
      </c>
      <c r="N193" s="140" t="e" cm="1">
        <f t="array" ref="N193">(_xlfn.XLOOKUP($A193&amp;$Q$3,Data[Index]&amp;Data[Valid Test, Can be used for conformity (Y/N)],Data[N20 (mg/km)])-N$2)/N$5</f>
        <v>#N/A</v>
      </c>
      <c r="O193" s="141" t="e" cm="1">
        <f t="array" ref="O193">(_xlfn.XLOOKUP($A193&amp;$Q$3,Data[Index]&amp;Data[Valid Test, Can be used for conformity (Y/N)],Data[l/100km])-O$2)/O$5</f>
        <v>#N/A</v>
      </c>
      <c r="P193" s="138">
        <f>_xlfn.XLOOKUP($A193,Data[Index],Data[Comments])</f>
        <v>0</v>
      </c>
    </row>
    <row r="194" spans="1:16" x14ac:dyDescent="0.2">
      <c r="A194" s="129"/>
      <c r="B194" s="129"/>
      <c r="C194" s="129" t="e" cm="1">
        <f t="array" ref="C194">_xlfn.XLOOKUP($A194&amp;$Q$3&amp;$R$3,Data[Index]&amp;Data[Valid Test, Can be used for conformity (Y/N)]&amp;Data[Cycle],Data[Test Name])</f>
        <v>#N/A</v>
      </c>
      <c r="D194" s="167" t="e" cm="1">
        <f t="array" ref="D194">_xlfn.XLOOKUP($A194&amp;$Q$3&amp;$R$3,Data[Index]&amp;Data[Valid Test, Can be used for conformity (Y/N)]&amp;Data[Cycle],Data[Mileage (Miles)])</f>
        <v>#N/A</v>
      </c>
      <c r="E194" s="130" t="e" cm="1">
        <f t="array" ref="E194">_xlfn.XLOOKUP($A194&amp;$Q$3&amp;$R$3,Data[Index]&amp;Data[Valid Test, Can be used for conformity (Y/N)]&amp;Data[Cycle],Data[Date])</f>
        <v>#N/A</v>
      </c>
      <c r="F194" s="141" t="e" cm="1">
        <f t="array" ref="F194">(_xlfn.XLOOKUP($A194&amp;$Q$3&amp;$R$3,Data[Index]&amp;Data[Valid Test, Can be used for conformity (Y/N)]&amp;Data[Cycle],Data[CO/km (mg)])-F$2)/F$5</f>
        <v>#N/A</v>
      </c>
      <c r="G194" s="141" t="e" cm="1">
        <f t="array" ref="G194">(_xlfn.XLOOKUP($A194&amp;$Q$3,Data[Index]&amp;Data[Valid Test, Can be used for conformity (Y/N)],Data[CO2/km (g)])-G$2)/G$5</f>
        <v>#N/A</v>
      </c>
      <c r="H194" s="141" t="e" cm="1">
        <f t="array" ref="H194">(_xlfn.XLOOKUP($A194&amp;$Q$3,Data[Index]&amp;Data[Valid Test, Can be used for conformity (Y/N)],Data[THC/km (mg)])-H$2)/H$5</f>
        <v>#N/A</v>
      </c>
      <c r="I194" s="141" t="e" cm="1">
        <f t="array" ref="I194">(_xlfn.XLOOKUP($A194&amp;$Q$3,Data[Index]&amp;Data[Valid Test, Can be used for conformity (Y/N)],Data[NOx/km (mg)])-I$2)/I$5</f>
        <v>#N/A</v>
      </c>
      <c r="J194" s="141" t="e" cm="1">
        <f t="array" ref="J194">(_xlfn.XLOOKUP($A194&amp;$Q$3,Data[Index]&amp;Data[Valid Test, Can be used for conformity (Y/N)],Data[THC + NOx/km (mg)])-J$2)/J$5</f>
        <v>#N/A</v>
      </c>
      <c r="K194" s="141" t="e" cm="1">
        <f t="array" ref="K194">(_xlfn.XLOOKUP($A194&amp;$Q$3,Data[Index]&amp;Data[Valid Test, Can be used for conformity (Y/N)],Data[PN/km ('#)])-K$2)/K$5</f>
        <v>#N/A</v>
      </c>
      <c r="L194" s="141" t="e" cm="1">
        <f t="array" ref="L194">(_xlfn.XLOOKUP($A194&amp;$Q$3,Data[Index]&amp;Data[Valid Test, Can be used for conformity (Y/N)],Data[PM/km (mg)])-L$2)/L$5</f>
        <v>#N/A</v>
      </c>
      <c r="M194" s="140" t="e" cm="1">
        <f t="array" ref="M194">(_xlfn.XLOOKUP($A194&amp;$Q$3,Data[Index]&amp;Data[Valid Test, Can be used for conformity (Y/N)],Data[CH4 (mg/km)])-M$2)/M$5</f>
        <v>#N/A</v>
      </c>
      <c r="N194" s="140" t="e" cm="1">
        <f t="array" ref="N194">(_xlfn.XLOOKUP($A194&amp;$Q$3,Data[Index]&amp;Data[Valid Test, Can be used for conformity (Y/N)],Data[N20 (mg/km)])-N$2)/N$5</f>
        <v>#N/A</v>
      </c>
      <c r="O194" s="141" t="e" cm="1">
        <f t="array" ref="O194">(_xlfn.XLOOKUP($A194&amp;$Q$3,Data[Index]&amp;Data[Valid Test, Can be used for conformity (Y/N)],Data[l/100km])-O$2)/O$5</f>
        <v>#N/A</v>
      </c>
      <c r="P194" s="138">
        <f>_xlfn.XLOOKUP($A194,Data[Index],Data[Comments])</f>
        <v>0</v>
      </c>
    </row>
    <row r="195" spans="1:16" x14ac:dyDescent="0.2">
      <c r="A195" s="129"/>
      <c r="B195" s="129"/>
      <c r="C195" s="129" t="e" cm="1">
        <f t="array" ref="C195">_xlfn.XLOOKUP($A195&amp;$Q$3&amp;$R$3,Data[Index]&amp;Data[Valid Test, Can be used for conformity (Y/N)]&amp;Data[Cycle],Data[Test Name])</f>
        <v>#N/A</v>
      </c>
      <c r="D195" s="167" t="e" cm="1">
        <f t="array" ref="D195">_xlfn.XLOOKUP($A195&amp;$Q$3&amp;$R$3,Data[Index]&amp;Data[Valid Test, Can be used for conformity (Y/N)]&amp;Data[Cycle],Data[Mileage (Miles)])</f>
        <v>#N/A</v>
      </c>
      <c r="E195" s="130" t="e" cm="1">
        <f t="array" ref="E195">_xlfn.XLOOKUP($A195&amp;$Q$3&amp;$R$3,Data[Index]&amp;Data[Valid Test, Can be used for conformity (Y/N)]&amp;Data[Cycle],Data[Date])</f>
        <v>#N/A</v>
      </c>
      <c r="F195" s="141" t="e" cm="1">
        <f t="array" ref="F195">(_xlfn.XLOOKUP($A195&amp;$Q$3&amp;$R$3,Data[Index]&amp;Data[Valid Test, Can be used for conformity (Y/N)]&amp;Data[Cycle],Data[CO/km (mg)])-F$2)/F$5</f>
        <v>#N/A</v>
      </c>
      <c r="G195" s="141" t="e" cm="1">
        <f t="array" ref="G195">(_xlfn.XLOOKUP($A195&amp;$Q$3,Data[Index]&amp;Data[Valid Test, Can be used for conformity (Y/N)],Data[CO2/km (g)])-G$2)/G$5</f>
        <v>#N/A</v>
      </c>
      <c r="H195" s="141" t="e" cm="1">
        <f t="array" ref="H195">(_xlfn.XLOOKUP($A195&amp;$Q$3,Data[Index]&amp;Data[Valid Test, Can be used for conformity (Y/N)],Data[THC/km (mg)])-H$2)/H$5</f>
        <v>#N/A</v>
      </c>
      <c r="I195" s="141" t="e" cm="1">
        <f t="array" ref="I195">(_xlfn.XLOOKUP($A195&amp;$Q$3,Data[Index]&amp;Data[Valid Test, Can be used for conformity (Y/N)],Data[NOx/km (mg)])-I$2)/I$5</f>
        <v>#N/A</v>
      </c>
      <c r="J195" s="141" t="e" cm="1">
        <f t="array" ref="J195">(_xlfn.XLOOKUP($A195&amp;$Q$3,Data[Index]&amp;Data[Valid Test, Can be used for conformity (Y/N)],Data[THC + NOx/km (mg)])-J$2)/J$5</f>
        <v>#N/A</v>
      </c>
      <c r="K195" s="141" t="e" cm="1">
        <f t="array" ref="K195">(_xlfn.XLOOKUP($A195&amp;$Q$3,Data[Index]&amp;Data[Valid Test, Can be used for conformity (Y/N)],Data[PN/km ('#)])-K$2)/K$5</f>
        <v>#N/A</v>
      </c>
      <c r="L195" s="141" t="e" cm="1">
        <f t="array" ref="L195">(_xlfn.XLOOKUP($A195&amp;$Q$3,Data[Index]&amp;Data[Valid Test, Can be used for conformity (Y/N)],Data[PM/km (mg)])-L$2)/L$5</f>
        <v>#N/A</v>
      </c>
      <c r="M195" s="140" t="e" cm="1">
        <f t="array" ref="M195">(_xlfn.XLOOKUP($A195&amp;$Q$3,Data[Index]&amp;Data[Valid Test, Can be used for conformity (Y/N)],Data[CH4 (mg/km)])-M$2)/M$5</f>
        <v>#N/A</v>
      </c>
      <c r="N195" s="140" t="e" cm="1">
        <f t="array" ref="N195">(_xlfn.XLOOKUP($A195&amp;$Q$3,Data[Index]&amp;Data[Valid Test, Can be used for conformity (Y/N)],Data[N20 (mg/km)])-N$2)/N$5</f>
        <v>#N/A</v>
      </c>
      <c r="O195" s="141" t="e" cm="1">
        <f t="array" ref="O195">(_xlfn.XLOOKUP($A195&amp;$Q$3,Data[Index]&amp;Data[Valid Test, Can be used for conformity (Y/N)],Data[l/100km])-O$2)/O$5</f>
        <v>#N/A</v>
      </c>
      <c r="P195" s="138">
        <f>_xlfn.XLOOKUP($A195,Data[Index],Data[Comments])</f>
        <v>0</v>
      </c>
    </row>
    <row r="196" spans="1:16" x14ac:dyDescent="0.2">
      <c r="A196" s="129"/>
      <c r="B196" s="129"/>
      <c r="C196" s="129" t="e" cm="1">
        <f t="array" ref="C196">_xlfn.XLOOKUP($A196&amp;$Q$3&amp;$R$3,Data[Index]&amp;Data[Valid Test, Can be used for conformity (Y/N)]&amp;Data[Cycle],Data[Test Name])</f>
        <v>#N/A</v>
      </c>
      <c r="D196" s="167" t="e" cm="1">
        <f t="array" ref="D196">_xlfn.XLOOKUP($A196&amp;$Q$3&amp;$R$3,Data[Index]&amp;Data[Valid Test, Can be used for conformity (Y/N)]&amp;Data[Cycle],Data[Mileage (Miles)])</f>
        <v>#N/A</v>
      </c>
      <c r="E196" s="130" t="e" cm="1">
        <f t="array" ref="E196">_xlfn.XLOOKUP($A196&amp;$Q$3&amp;$R$3,Data[Index]&amp;Data[Valid Test, Can be used for conformity (Y/N)]&amp;Data[Cycle],Data[Date])</f>
        <v>#N/A</v>
      </c>
      <c r="F196" s="141" t="e" cm="1">
        <f t="array" ref="F196">(_xlfn.XLOOKUP($A196&amp;$Q$3&amp;$R$3,Data[Index]&amp;Data[Valid Test, Can be used for conformity (Y/N)]&amp;Data[Cycle],Data[CO/km (mg)])-F$2)/F$5</f>
        <v>#N/A</v>
      </c>
      <c r="G196" s="141" t="e" cm="1">
        <f t="array" ref="G196">(_xlfn.XLOOKUP($A196&amp;$Q$3,Data[Index]&amp;Data[Valid Test, Can be used for conformity (Y/N)],Data[CO2/km (g)])-G$2)/G$5</f>
        <v>#N/A</v>
      </c>
      <c r="H196" s="141" t="e" cm="1">
        <f t="array" ref="H196">(_xlfn.XLOOKUP($A196&amp;$Q$3,Data[Index]&amp;Data[Valid Test, Can be used for conformity (Y/N)],Data[THC/km (mg)])-H$2)/H$5</f>
        <v>#N/A</v>
      </c>
      <c r="I196" s="141" t="e" cm="1">
        <f t="array" ref="I196">(_xlfn.XLOOKUP($A196&amp;$Q$3,Data[Index]&amp;Data[Valid Test, Can be used for conformity (Y/N)],Data[NOx/km (mg)])-I$2)/I$5</f>
        <v>#N/A</v>
      </c>
      <c r="J196" s="141" t="e" cm="1">
        <f t="array" ref="J196">(_xlfn.XLOOKUP($A196&amp;$Q$3,Data[Index]&amp;Data[Valid Test, Can be used for conformity (Y/N)],Data[THC + NOx/km (mg)])-J$2)/J$5</f>
        <v>#N/A</v>
      </c>
      <c r="K196" s="141" t="e" cm="1">
        <f t="array" ref="K196">(_xlfn.XLOOKUP($A196&amp;$Q$3,Data[Index]&amp;Data[Valid Test, Can be used for conformity (Y/N)],Data[PN/km ('#)])-K$2)/K$5</f>
        <v>#N/A</v>
      </c>
      <c r="L196" s="141" t="e" cm="1">
        <f t="array" ref="L196">(_xlfn.XLOOKUP($A196&amp;$Q$3,Data[Index]&amp;Data[Valid Test, Can be used for conformity (Y/N)],Data[PM/km (mg)])-L$2)/L$5</f>
        <v>#N/A</v>
      </c>
      <c r="M196" s="140" t="e" cm="1">
        <f t="array" ref="M196">(_xlfn.XLOOKUP($A196&amp;$Q$3,Data[Index]&amp;Data[Valid Test, Can be used for conformity (Y/N)],Data[CH4 (mg/km)])-M$2)/M$5</f>
        <v>#N/A</v>
      </c>
      <c r="N196" s="140" t="e" cm="1">
        <f t="array" ref="N196">(_xlfn.XLOOKUP($A196&amp;$Q$3,Data[Index]&amp;Data[Valid Test, Can be used for conformity (Y/N)],Data[N20 (mg/km)])-N$2)/N$5</f>
        <v>#N/A</v>
      </c>
      <c r="O196" s="141" t="e" cm="1">
        <f t="array" ref="O196">(_xlfn.XLOOKUP($A196&amp;$Q$3,Data[Index]&amp;Data[Valid Test, Can be used for conformity (Y/N)],Data[l/100km])-O$2)/O$5</f>
        <v>#N/A</v>
      </c>
      <c r="P196" s="138">
        <f>_xlfn.XLOOKUP($A196,Data[Index],Data[Comments])</f>
        <v>0</v>
      </c>
    </row>
    <row r="197" spans="1:16" x14ac:dyDescent="0.2">
      <c r="A197" s="129"/>
      <c r="B197" s="129"/>
      <c r="C197" s="129" t="e" cm="1">
        <f t="array" ref="C197">_xlfn.XLOOKUP($A197&amp;$Q$3&amp;$R$3,Data[Index]&amp;Data[Valid Test, Can be used for conformity (Y/N)]&amp;Data[Cycle],Data[Test Name])</f>
        <v>#N/A</v>
      </c>
      <c r="D197" s="167" t="e" cm="1">
        <f t="array" ref="D197">_xlfn.XLOOKUP($A197&amp;$Q$3&amp;$R$3,Data[Index]&amp;Data[Valid Test, Can be used for conformity (Y/N)]&amp;Data[Cycle],Data[Mileage (Miles)])</f>
        <v>#N/A</v>
      </c>
      <c r="E197" s="130" t="e" cm="1">
        <f t="array" ref="E197">_xlfn.XLOOKUP($A197&amp;$Q$3&amp;$R$3,Data[Index]&amp;Data[Valid Test, Can be used for conformity (Y/N)]&amp;Data[Cycle],Data[Date])</f>
        <v>#N/A</v>
      </c>
      <c r="F197" s="141" t="e" cm="1">
        <f t="array" ref="F197">(_xlfn.XLOOKUP($A197&amp;$Q$3&amp;$R$3,Data[Index]&amp;Data[Valid Test, Can be used for conformity (Y/N)]&amp;Data[Cycle],Data[CO/km (mg)])-F$2)/F$5</f>
        <v>#N/A</v>
      </c>
      <c r="G197" s="141" t="e" cm="1">
        <f t="array" ref="G197">(_xlfn.XLOOKUP($A197&amp;$Q$3,Data[Index]&amp;Data[Valid Test, Can be used for conformity (Y/N)],Data[CO2/km (g)])-G$2)/G$5</f>
        <v>#N/A</v>
      </c>
      <c r="H197" s="141" t="e" cm="1">
        <f t="array" ref="H197">(_xlfn.XLOOKUP($A197&amp;$Q$3,Data[Index]&amp;Data[Valid Test, Can be used for conformity (Y/N)],Data[THC/km (mg)])-H$2)/H$5</f>
        <v>#N/A</v>
      </c>
      <c r="I197" s="141" t="e" cm="1">
        <f t="array" ref="I197">(_xlfn.XLOOKUP($A197&amp;$Q$3,Data[Index]&amp;Data[Valid Test, Can be used for conformity (Y/N)],Data[NOx/km (mg)])-I$2)/I$5</f>
        <v>#N/A</v>
      </c>
      <c r="J197" s="141" t="e" cm="1">
        <f t="array" ref="J197">(_xlfn.XLOOKUP($A197&amp;$Q$3,Data[Index]&amp;Data[Valid Test, Can be used for conformity (Y/N)],Data[THC + NOx/km (mg)])-J$2)/J$5</f>
        <v>#N/A</v>
      </c>
      <c r="K197" s="141" t="e" cm="1">
        <f t="array" ref="K197">(_xlfn.XLOOKUP($A197&amp;$Q$3,Data[Index]&amp;Data[Valid Test, Can be used for conformity (Y/N)],Data[PN/km ('#)])-K$2)/K$5</f>
        <v>#N/A</v>
      </c>
      <c r="L197" s="141" t="e" cm="1">
        <f t="array" ref="L197">(_xlfn.XLOOKUP($A197&amp;$Q$3,Data[Index]&amp;Data[Valid Test, Can be used for conformity (Y/N)],Data[PM/km (mg)])-L$2)/L$5</f>
        <v>#N/A</v>
      </c>
      <c r="M197" s="140" t="e" cm="1">
        <f t="array" ref="M197">(_xlfn.XLOOKUP($A197&amp;$Q$3,Data[Index]&amp;Data[Valid Test, Can be used for conformity (Y/N)],Data[CH4 (mg/km)])-M$2)/M$5</f>
        <v>#N/A</v>
      </c>
      <c r="N197" s="140" t="e" cm="1">
        <f t="array" ref="N197">(_xlfn.XLOOKUP($A197&amp;$Q$3,Data[Index]&amp;Data[Valid Test, Can be used for conformity (Y/N)],Data[N20 (mg/km)])-N$2)/N$5</f>
        <v>#N/A</v>
      </c>
      <c r="O197" s="141" t="e" cm="1">
        <f t="array" ref="O197">(_xlfn.XLOOKUP($A197&amp;$Q$3,Data[Index]&amp;Data[Valid Test, Can be used for conformity (Y/N)],Data[l/100km])-O$2)/O$5</f>
        <v>#N/A</v>
      </c>
      <c r="P197" s="138">
        <f>_xlfn.XLOOKUP($A197,Data[Index],Data[Comments])</f>
        <v>0</v>
      </c>
    </row>
    <row r="198" spans="1:16" x14ac:dyDescent="0.2">
      <c r="A198" s="129"/>
      <c r="B198" s="129"/>
      <c r="C198" s="129" t="e" cm="1">
        <f t="array" ref="C198">_xlfn.XLOOKUP($A198&amp;$Q$3&amp;$R$3,Data[Index]&amp;Data[Valid Test, Can be used for conformity (Y/N)]&amp;Data[Cycle],Data[Test Name])</f>
        <v>#N/A</v>
      </c>
      <c r="D198" s="167" t="e" cm="1">
        <f t="array" ref="D198">_xlfn.XLOOKUP($A198&amp;$Q$3&amp;$R$3,Data[Index]&amp;Data[Valid Test, Can be used for conformity (Y/N)]&amp;Data[Cycle],Data[Mileage (Miles)])</f>
        <v>#N/A</v>
      </c>
      <c r="E198" s="130" t="e" cm="1">
        <f t="array" ref="E198">_xlfn.XLOOKUP($A198&amp;$Q$3&amp;$R$3,Data[Index]&amp;Data[Valid Test, Can be used for conformity (Y/N)]&amp;Data[Cycle],Data[Date])</f>
        <v>#N/A</v>
      </c>
      <c r="F198" s="141" t="e" cm="1">
        <f t="array" ref="F198">(_xlfn.XLOOKUP($A198&amp;$Q$3&amp;$R$3,Data[Index]&amp;Data[Valid Test, Can be used for conformity (Y/N)]&amp;Data[Cycle],Data[CO/km (mg)])-F$2)/F$5</f>
        <v>#N/A</v>
      </c>
      <c r="G198" s="141" t="e" cm="1">
        <f t="array" ref="G198">(_xlfn.XLOOKUP($A198&amp;$Q$3,Data[Index]&amp;Data[Valid Test, Can be used for conformity (Y/N)],Data[CO2/km (g)])-G$2)/G$5</f>
        <v>#N/A</v>
      </c>
      <c r="H198" s="141" t="e" cm="1">
        <f t="array" ref="H198">(_xlfn.XLOOKUP($A198&amp;$Q$3,Data[Index]&amp;Data[Valid Test, Can be used for conformity (Y/N)],Data[THC/km (mg)])-H$2)/H$5</f>
        <v>#N/A</v>
      </c>
      <c r="I198" s="141" t="e" cm="1">
        <f t="array" ref="I198">(_xlfn.XLOOKUP($A198&amp;$Q$3,Data[Index]&amp;Data[Valid Test, Can be used for conformity (Y/N)],Data[NOx/km (mg)])-I$2)/I$5</f>
        <v>#N/A</v>
      </c>
      <c r="J198" s="141" t="e" cm="1">
        <f t="array" ref="J198">(_xlfn.XLOOKUP($A198&amp;$Q$3,Data[Index]&amp;Data[Valid Test, Can be used for conformity (Y/N)],Data[THC + NOx/km (mg)])-J$2)/J$5</f>
        <v>#N/A</v>
      </c>
      <c r="K198" s="141" t="e" cm="1">
        <f t="array" ref="K198">(_xlfn.XLOOKUP($A198&amp;$Q$3,Data[Index]&amp;Data[Valid Test, Can be used for conformity (Y/N)],Data[PN/km ('#)])-K$2)/K$5</f>
        <v>#N/A</v>
      </c>
      <c r="L198" s="141" t="e" cm="1">
        <f t="array" ref="L198">(_xlfn.XLOOKUP($A198&amp;$Q$3,Data[Index]&amp;Data[Valid Test, Can be used for conformity (Y/N)],Data[PM/km (mg)])-L$2)/L$5</f>
        <v>#N/A</v>
      </c>
      <c r="M198" s="140" t="e" cm="1">
        <f t="array" ref="M198">(_xlfn.XLOOKUP($A198&amp;$Q$3,Data[Index]&amp;Data[Valid Test, Can be used for conformity (Y/N)],Data[CH4 (mg/km)])-M$2)/M$5</f>
        <v>#N/A</v>
      </c>
      <c r="N198" s="140" t="e" cm="1">
        <f t="array" ref="N198">(_xlfn.XLOOKUP($A198&amp;$Q$3,Data[Index]&amp;Data[Valid Test, Can be used for conformity (Y/N)],Data[N20 (mg/km)])-N$2)/N$5</f>
        <v>#N/A</v>
      </c>
      <c r="O198" s="141" t="e" cm="1">
        <f t="array" ref="O198">(_xlfn.XLOOKUP($A198&amp;$Q$3,Data[Index]&amp;Data[Valid Test, Can be used for conformity (Y/N)],Data[l/100km])-O$2)/O$5</f>
        <v>#N/A</v>
      </c>
      <c r="P198" s="138">
        <f>_xlfn.XLOOKUP($A198,Data[Index],Data[Comments])</f>
        <v>0</v>
      </c>
    </row>
    <row r="199" spans="1:16" x14ac:dyDescent="0.2">
      <c r="A199" s="129"/>
      <c r="B199" s="129"/>
      <c r="C199" s="129" t="e" cm="1">
        <f t="array" ref="C199">_xlfn.XLOOKUP($A199&amp;$Q$3&amp;$R$3,Data[Index]&amp;Data[Valid Test, Can be used for conformity (Y/N)]&amp;Data[Cycle],Data[Test Name])</f>
        <v>#N/A</v>
      </c>
      <c r="D199" s="167" t="e" cm="1">
        <f t="array" ref="D199">_xlfn.XLOOKUP($A199&amp;$Q$3&amp;$R$3,Data[Index]&amp;Data[Valid Test, Can be used for conformity (Y/N)]&amp;Data[Cycle],Data[Mileage (Miles)])</f>
        <v>#N/A</v>
      </c>
      <c r="E199" s="130" t="e" cm="1">
        <f t="array" ref="E199">_xlfn.XLOOKUP($A199&amp;$Q$3&amp;$R$3,Data[Index]&amp;Data[Valid Test, Can be used for conformity (Y/N)]&amp;Data[Cycle],Data[Date])</f>
        <v>#N/A</v>
      </c>
      <c r="F199" s="141" t="e" cm="1">
        <f t="array" ref="F199">(_xlfn.XLOOKUP($A199&amp;$Q$3&amp;$R$3,Data[Index]&amp;Data[Valid Test, Can be used for conformity (Y/N)]&amp;Data[Cycle],Data[CO/km (mg)])-F$2)/F$5</f>
        <v>#N/A</v>
      </c>
      <c r="G199" s="141" t="e" cm="1">
        <f t="array" ref="G199">(_xlfn.XLOOKUP($A199&amp;$Q$3,Data[Index]&amp;Data[Valid Test, Can be used for conformity (Y/N)],Data[CO2/km (g)])-G$2)/G$5</f>
        <v>#N/A</v>
      </c>
      <c r="H199" s="141" t="e" cm="1">
        <f t="array" ref="H199">(_xlfn.XLOOKUP($A199&amp;$Q$3,Data[Index]&amp;Data[Valid Test, Can be used for conformity (Y/N)],Data[THC/km (mg)])-H$2)/H$5</f>
        <v>#N/A</v>
      </c>
      <c r="I199" s="141" t="e" cm="1">
        <f t="array" ref="I199">(_xlfn.XLOOKUP($A199&amp;$Q$3,Data[Index]&amp;Data[Valid Test, Can be used for conformity (Y/N)],Data[NOx/km (mg)])-I$2)/I$5</f>
        <v>#N/A</v>
      </c>
      <c r="J199" s="141" t="e" cm="1">
        <f t="array" ref="J199">(_xlfn.XLOOKUP($A199&amp;$Q$3,Data[Index]&amp;Data[Valid Test, Can be used for conformity (Y/N)],Data[THC + NOx/km (mg)])-J$2)/J$5</f>
        <v>#N/A</v>
      </c>
      <c r="K199" s="141" t="e" cm="1">
        <f t="array" ref="K199">(_xlfn.XLOOKUP($A199&amp;$Q$3,Data[Index]&amp;Data[Valid Test, Can be used for conformity (Y/N)],Data[PN/km ('#)])-K$2)/K$5</f>
        <v>#N/A</v>
      </c>
      <c r="L199" s="141" t="e" cm="1">
        <f t="array" ref="L199">(_xlfn.XLOOKUP($A199&amp;$Q$3,Data[Index]&amp;Data[Valid Test, Can be used for conformity (Y/N)],Data[PM/km (mg)])-L$2)/L$5</f>
        <v>#N/A</v>
      </c>
      <c r="M199" s="140" t="e" cm="1">
        <f t="array" ref="M199">(_xlfn.XLOOKUP($A199&amp;$Q$3,Data[Index]&amp;Data[Valid Test, Can be used for conformity (Y/N)],Data[CH4 (mg/km)])-M$2)/M$5</f>
        <v>#N/A</v>
      </c>
      <c r="N199" s="140" t="e" cm="1">
        <f t="array" ref="N199">(_xlfn.XLOOKUP($A199&amp;$Q$3,Data[Index]&amp;Data[Valid Test, Can be used for conformity (Y/N)],Data[N20 (mg/km)])-N$2)/N$5</f>
        <v>#N/A</v>
      </c>
      <c r="O199" s="141" t="e" cm="1">
        <f t="array" ref="O199">(_xlfn.XLOOKUP($A199&amp;$Q$3,Data[Index]&amp;Data[Valid Test, Can be used for conformity (Y/N)],Data[l/100km])-O$2)/O$5</f>
        <v>#N/A</v>
      </c>
      <c r="P199" s="138">
        <f>_xlfn.XLOOKUP($A199,Data[Index],Data[Comments])</f>
        <v>0</v>
      </c>
    </row>
    <row r="200" spans="1:16" x14ac:dyDescent="0.2">
      <c r="A200" s="129"/>
      <c r="B200" s="129"/>
      <c r="C200" s="129" t="e" cm="1">
        <f t="array" ref="C200">_xlfn.XLOOKUP($A200&amp;$Q$3&amp;$R$3,Data[Index]&amp;Data[Valid Test, Can be used for conformity (Y/N)]&amp;Data[Cycle],Data[Test Name])</f>
        <v>#N/A</v>
      </c>
      <c r="D200" s="167" t="e" cm="1">
        <f t="array" ref="D200">_xlfn.XLOOKUP($A200&amp;$Q$3&amp;$R$3,Data[Index]&amp;Data[Valid Test, Can be used for conformity (Y/N)]&amp;Data[Cycle],Data[Mileage (Miles)])</f>
        <v>#N/A</v>
      </c>
      <c r="E200" s="130" t="e" cm="1">
        <f t="array" ref="E200">_xlfn.XLOOKUP($A200&amp;$Q$3&amp;$R$3,Data[Index]&amp;Data[Valid Test, Can be used for conformity (Y/N)]&amp;Data[Cycle],Data[Date])</f>
        <v>#N/A</v>
      </c>
      <c r="F200" s="141" t="e" cm="1">
        <f t="array" ref="F200">(_xlfn.XLOOKUP($A200&amp;$Q$3&amp;$R$3,Data[Index]&amp;Data[Valid Test, Can be used for conformity (Y/N)]&amp;Data[Cycle],Data[CO/km (mg)])-F$2)/F$5</f>
        <v>#N/A</v>
      </c>
      <c r="G200" s="141" t="e" cm="1">
        <f t="array" ref="G200">(_xlfn.XLOOKUP($A200&amp;$Q$3,Data[Index]&amp;Data[Valid Test, Can be used for conformity (Y/N)],Data[CO2/km (g)])-G$2)/G$5</f>
        <v>#N/A</v>
      </c>
      <c r="H200" s="141" t="e" cm="1">
        <f t="array" ref="H200">(_xlfn.XLOOKUP($A200&amp;$Q$3,Data[Index]&amp;Data[Valid Test, Can be used for conformity (Y/N)],Data[THC/km (mg)])-H$2)/H$5</f>
        <v>#N/A</v>
      </c>
      <c r="I200" s="141" t="e" cm="1">
        <f t="array" ref="I200">(_xlfn.XLOOKUP($A200&amp;$Q$3,Data[Index]&amp;Data[Valid Test, Can be used for conformity (Y/N)],Data[NOx/km (mg)])-I$2)/I$5</f>
        <v>#N/A</v>
      </c>
      <c r="J200" s="141" t="e" cm="1">
        <f t="array" ref="J200">(_xlfn.XLOOKUP($A200&amp;$Q$3,Data[Index]&amp;Data[Valid Test, Can be used for conformity (Y/N)],Data[THC + NOx/km (mg)])-J$2)/J$5</f>
        <v>#N/A</v>
      </c>
      <c r="K200" s="141" t="e" cm="1">
        <f t="array" ref="K200">(_xlfn.XLOOKUP($A200&amp;$Q$3,Data[Index]&amp;Data[Valid Test, Can be used for conformity (Y/N)],Data[PN/km ('#)])-K$2)/K$5</f>
        <v>#N/A</v>
      </c>
      <c r="L200" s="141" t="e" cm="1">
        <f t="array" ref="L200">(_xlfn.XLOOKUP($A200&amp;$Q$3,Data[Index]&amp;Data[Valid Test, Can be used for conformity (Y/N)],Data[PM/km (mg)])-L$2)/L$5</f>
        <v>#N/A</v>
      </c>
      <c r="M200" s="140" t="e" cm="1">
        <f t="array" ref="M200">(_xlfn.XLOOKUP($A200&amp;$Q$3,Data[Index]&amp;Data[Valid Test, Can be used for conformity (Y/N)],Data[CH4 (mg/km)])-M$2)/M$5</f>
        <v>#N/A</v>
      </c>
      <c r="N200" s="140" t="e" cm="1">
        <f t="array" ref="N200">(_xlfn.XLOOKUP($A200&amp;$Q$3,Data[Index]&amp;Data[Valid Test, Can be used for conformity (Y/N)],Data[N20 (mg/km)])-N$2)/N$5</f>
        <v>#N/A</v>
      </c>
      <c r="O200" s="141" t="e" cm="1">
        <f t="array" ref="O200">(_xlfn.XLOOKUP($A200&amp;$Q$3,Data[Index]&amp;Data[Valid Test, Can be used for conformity (Y/N)],Data[l/100km])-O$2)/O$5</f>
        <v>#N/A</v>
      </c>
      <c r="P200" s="138">
        <f>_xlfn.XLOOKUP($A200,Data[Index],Data[Comments])</f>
        <v>0</v>
      </c>
    </row>
    <row r="201" spans="1:16" x14ac:dyDescent="0.2">
      <c r="A201" s="129"/>
      <c r="B201" s="129"/>
      <c r="C201" s="129" t="e" cm="1">
        <f t="array" ref="C201">_xlfn.XLOOKUP($A201&amp;$Q$3&amp;$R$3,Data[Index]&amp;Data[Valid Test, Can be used for conformity (Y/N)]&amp;Data[Cycle],Data[Test Name])</f>
        <v>#N/A</v>
      </c>
      <c r="D201" s="167" t="e" cm="1">
        <f t="array" ref="D201">_xlfn.XLOOKUP($A201&amp;$Q$3&amp;$R$3,Data[Index]&amp;Data[Valid Test, Can be used for conformity (Y/N)]&amp;Data[Cycle],Data[Mileage (Miles)])</f>
        <v>#N/A</v>
      </c>
      <c r="E201" s="130" t="e" cm="1">
        <f t="array" ref="E201">_xlfn.XLOOKUP($A201&amp;$Q$3&amp;$R$3,Data[Index]&amp;Data[Valid Test, Can be used for conformity (Y/N)]&amp;Data[Cycle],Data[Date])</f>
        <v>#N/A</v>
      </c>
      <c r="F201" s="141" t="e" cm="1">
        <f t="array" ref="F201">(_xlfn.XLOOKUP($A201&amp;$Q$3&amp;$R$3,Data[Index]&amp;Data[Valid Test, Can be used for conformity (Y/N)]&amp;Data[Cycle],Data[CO/km (mg)])-F$2)/F$5</f>
        <v>#N/A</v>
      </c>
      <c r="G201" s="141" t="e" cm="1">
        <f t="array" ref="G201">(_xlfn.XLOOKUP($A201&amp;$Q$3,Data[Index]&amp;Data[Valid Test, Can be used for conformity (Y/N)],Data[CO2/km (g)])-G$2)/G$5</f>
        <v>#N/A</v>
      </c>
      <c r="H201" s="141" t="e" cm="1">
        <f t="array" ref="H201">(_xlfn.XLOOKUP($A201&amp;$Q$3,Data[Index]&amp;Data[Valid Test, Can be used for conformity (Y/N)],Data[THC/km (mg)])-H$2)/H$5</f>
        <v>#N/A</v>
      </c>
      <c r="I201" s="141" t="e" cm="1">
        <f t="array" ref="I201">(_xlfn.XLOOKUP($A201&amp;$Q$3,Data[Index]&amp;Data[Valid Test, Can be used for conformity (Y/N)],Data[NOx/km (mg)])-I$2)/I$5</f>
        <v>#N/A</v>
      </c>
      <c r="J201" s="141" t="e" cm="1">
        <f t="array" ref="J201">(_xlfn.XLOOKUP($A201&amp;$Q$3,Data[Index]&amp;Data[Valid Test, Can be used for conformity (Y/N)],Data[THC + NOx/km (mg)])-J$2)/J$5</f>
        <v>#N/A</v>
      </c>
      <c r="K201" s="141" t="e" cm="1">
        <f t="array" ref="K201">(_xlfn.XLOOKUP($A201&amp;$Q$3,Data[Index]&amp;Data[Valid Test, Can be used for conformity (Y/N)],Data[PN/km ('#)])-K$2)/K$5</f>
        <v>#N/A</v>
      </c>
      <c r="L201" s="141" t="e" cm="1">
        <f t="array" ref="L201">(_xlfn.XLOOKUP($A201&amp;$Q$3,Data[Index]&amp;Data[Valid Test, Can be used for conformity (Y/N)],Data[PM/km (mg)])-L$2)/L$5</f>
        <v>#N/A</v>
      </c>
      <c r="M201" s="140" t="e" cm="1">
        <f t="array" ref="M201">(_xlfn.XLOOKUP($A201&amp;$Q$3,Data[Index]&amp;Data[Valid Test, Can be used for conformity (Y/N)],Data[CH4 (mg/km)])-M$2)/M$5</f>
        <v>#N/A</v>
      </c>
      <c r="N201" s="140" t="e" cm="1">
        <f t="array" ref="N201">(_xlfn.XLOOKUP($A201&amp;$Q$3,Data[Index]&amp;Data[Valid Test, Can be used for conformity (Y/N)],Data[N20 (mg/km)])-N$2)/N$5</f>
        <v>#N/A</v>
      </c>
      <c r="O201" s="141" t="e" cm="1">
        <f t="array" ref="O201">(_xlfn.XLOOKUP($A201&amp;$Q$3,Data[Index]&amp;Data[Valid Test, Can be used for conformity (Y/N)],Data[l/100km])-O$2)/O$5</f>
        <v>#N/A</v>
      </c>
      <c r="P201" s="138">
        <f>_xlfn.XLOOKUP($A201,Data[Index],Data[Comments])</f>
        <v>0</v>
      </c>
    </row>
    <row r="202" spans="1:16" x14ac:dyDescent="0.2">
      <c r="A202" s="129"/>
      <c r="B202" s="129"/>
      <c r="C202" s="129" t="e" cm="1">
        <f t="array" ref="C202">_xlfn.XLOOKUP($A202&amp;$Q$3&amp;$R$3,Data[Index]&amp;Data[Valid Test, Can be used for conformity (Y/N)]&amp;Data[Cycle],Data[Test Name])</f>
        <v>#N/A</v>
      </c>
      <c r="D202" s="167" t="e" cm="1">
        <f t="array" ref="D202">_xlfn.XLOOKUP($A202&amp;$Q$3&amp;$R$3,Data[Index]&amp;Data[Valid Test, Can be used for conformity (Y/N)]&amp;Data[Cycle],Data[Mileage (Miles)])</f>
        <v>#N/A</v>
      </c>
      <c r="E202" s="130" t="e" cm="1">
        <f t="array" ref="E202">_xlfn.XLOOKUP($A202&amp;$Q$3&amp;$R$3,Data[Index]&amp;Data[Valid Test, Can be used for conformity (Y/N)]&amp;Data[Cycle],Data[Date])</f>
        <v>#N/A</v>
      </c>
      <c r="F202" s="141" t="e" cm="1">
        <f t="array" ref="F202">(_xlfn.XLOOKUP($A202&amp;$Q$3&amp;$R$3,Data[Index]&amp;Data[Valid Test, Can be used for conformity (Y/N)]&amp;Data[Cycle],Data[CO/km (mg)])-F$2)/F$5</f>
        <v>#N/A</v>
      </c>
      <c r="G202" s="141" t="e" cm="1">
        <f t="array" ref="G202">(_xlfn.XLOOKUP($A202&amp;$Q$3,Data[Index]&amp;Data[Valid Test, Can be used for conformity (Y/N)],Data[CO2/km (g)])-G$2)/G$5</f>
        <v>#N/A</v>
      </c>
      <c r="H202" s="141" t="e" cm="1">
        <f t="array" ref="H202">(_xlfn.XLOOKUP($A202&amp;$Q$3,Data[Index]&amp;Data[Valid Test, Can be used for conformity (Y/N)],Data[THC/km (mg)])-H$2)/H$5</f>
        <v>#N/A</v>
      </c>
      <c r="I202" s="141" t="e" cm="1">
        <f t="array" ref="I202">(_xlfn.XLOOKUP($A202&amp;$Q$3,Data[Index]&amp;Data[Valid Test, Can be used for conformity (Y/N)],Data[NOx/km (mg)])-I$2)/I$5</f>
        <v>#N/A</v>
      </c>
      <c r="J202" s="141" t="e" cm="1">
        <f t="array" ref="J202">(_xlfn.XLOOKUP($A202&amp;$Q$3,Data[Index]&amp;Data[Valid Test, Can be used for conformity (Y/N)],Data[THC + NOx/km (mg)])-J$2)/J$5</f>
        <v>#N/A</v>
      </c>
      <c r="K202" s="141" t="e" cm="1">
        <f t="array" ref="K202">(_xlfn.XLOOKUP($A202&amp;$Q$3,Data[Index]&amp;Data[Valid Test, Can be used for conformity (Y/N)],Data[PN/km ('#)])-K$2)/K$5</f>
        <v>#N/A</v>
      </c>
      <c r="L202" s="141" t="e" cm="1">
        <f t="array" ref="L202">(_xlfn.XLOOKUP($A202&amp;$Q$3,Data[Index]&amp;Data[Valid Test, Can be used for conformity (Y/N)],Data[PM/km (mg)])-L$2)/L$5</f>
        <v>#N/A</v>
      </c>
      <c r="M202" s="140" t="e" cm="1">
        <f t="array" ref="M202">(_xlfn.XLOOKUP($A202&amp;$Q$3,Data[Index]&amp;Data[Valid Test, Can be used for conformity (Y/N)],Data[CH4 (mg/km)])-M$2)/M$5</f>
        <v>#N/A</v>
      </c>
      <c r="N202" s="140" t="e" cm="1">
        <f t="array" ref="N202">(_xlfn.XLOOKUP($A202&amp;$Q$3,Data[Index]&amp;Data[Valid Test, Can be used for conformity (Y/N)],Data[N20 (mg/km)])-N$2)/N$5</f>
        <v>#N/A</v>
      </c>
      <c r="O202" s="141" t="e" cm="1">
        <f t="array" ref="O202">(_xlfn.XLOOKUP($A202&amp;$Q$3,Data[Index]&amp;Data[Valid Test, Can be used for conformity (Y/N)],Data[l/100km])-O$2)/O$5</f>
        <v>#N/A</v>
      </c>
      <c r="P202" s="138">
        <f>_xlfn.XLOOKUP($A202,Data[Index],Data[Comments])</f>
        <v>0</v>
      </c>
    </row>
    <row r="203" spans="1:16" x14ac:dyDescent="0.2">
      <c r="A203" s="129"/>
      <c r="B203" s="129"/>
      <c r="C203" s="129" t="e" cm="1">
        <f t="array" ref="C203">_xlfn.XLOOKUP($A203&amp;$Q$3&amp;$R$3,Data[Index]&amp;Data[Valid Test, Can be used for conformity (Y/N)]&amp;Data[Cycle],Data[Test Name])</f>
        <v>#N/A</v>
      </c>
      <c r="D203" s="167" t="e" cm="1">
        <f t="array" ref="D203">_xlfn.XLOOKUP($A203&amp;$Q$3&amp;$R$3,Data[Index]&amp;Data[Valid Test, Can be used for conformity (Y/N)]&amp;Data[Cycle],Data[Mileage (Miles)])</f>
        <v>#N/A</v>
      </c>
      <c r="E203" s="130" t="e" cm="1">
        <f t="array" ref="E203">_xlfn.XLOOKUP($A203&amp;$Q$3&amp;$R$3,Data[Index]&amp;Data[Valid Test, Can be used for conformity (Y/N)]&amp;Data[Cycle],Data[Date])</f>
        <v>#N/A</v>
      </c>
      <c r="F203" s="141" t="e" cm="1">
        <f t="array" ref="F203">(_xlfn.XLOOKUP($A203&amp;$Q$3&amp;$R$3,Data[Index]&amp;Data[Valid Test, Can be used for conformity (Y/N)]&amp;Data[Cycle],Data[CO/km (mg)])-F$2)/F$5</f>
        <v>#N/A</v>
      </c>
      <c r="G203" s="141" t="e" cm="1">
        <f t="array" ref="G203">(_xlfn.XLOOKUP($A203&amp;$Q$3,Data[Index]&amp;Data[Valid Test, Can be used for conformity (Y/N)],Data[CO2/km (g)])-G$2)/G$5</f>
        <v>#N/A</v>
      </c>
      <c r="H203" s="141" t="e" cm="1">
        <f t="array" ref="H203">(_xlfn.XLOOKUP($A203&amp;$Q$3,Data[Index]&amp;Data[Valid Test, Can be used for conformity (Y/N)],Data[THC/km (mg)])-H$2)/H$5</f>
        <v>#N/A</v>
      </c>
      <c r="I203" s="141" t="e" cm="1">
        <f t="array" ref="I203">(_xlfn.XLOOKUP($A203&amp;$Q$3,Data[Index]&amp;Data[Valid Test, Can be used for conformity (Y/N)],Data[NOx/km (mg)])-I$2)/I$5</f>
        <v>#N/A</v>
      </c>
      <c r="J203" s="141" t="e" cm="1">
        <f t="array" ref="J203">(_xlfn.XLOOKUP($A203&amp;$Q$3,Data[Index]&amp;Data[Valid Test, Can be used for conformity (Y/N)],Data[THC + NOx/km (mg)])-J$2)/J$5</f>
        <v>#N/A</v>
      </c>
      <c r="K203" s="141" t="e" cm="1">
        <f t="array" ref="K203">(_xlfn.XLOOKUP($A203&amp;$Q$3,Data[Index]&amp;Data[Valid Test, Can be used for conformity (Y/N)],Data[PN/km ('#)])-K$2)/K$5</f>
        <v>#N/A</v>
      </c>
      <c r="L203" s="141" t="e" cm="1">
        <f t="array" ref="L203">(_xlfn.XLOOKUP($A203&amp;$Q$3,Data[Index]&amp;Data[Valid Test, Can be used for conformity (Y/N)],Data[PM/km (mg)])-L$2)/L$5</f>
        <v>#N/A</v>
      </c>
      <c r="M203" s="140" t="e" cm="1">
        <f t="array" ref="M203">(_xlfn.XLOOKUP($A203&amp;$Q$3,Data[Index]&amp;Data[Valid Test, Can be used for conformity (Y/N)],Data[CH4 (mg/km)])-M$2)/M$5</f>
        <v>#N/A</v>
      </c>
      <c r="N203" s="140" t="e" cm="1">
        <f t="array" ref="N203">(_xlfn.XLOOKUP($A203&amp;$Q$3,Data[Index]&amp;Data[Valid Test, Can be used for conformity (Y/N)],Data[N20 (mg/km)])-N$2)/N$5</f>
        <v>#N/A</v>
      </c>
      <c r="O203" s="141" t="e" cm="1">
        <f t="array" ref="O203">(_xlfn.XLOOKUP($A203&amp;$Q$3,Data[Index]&amp;Data[Valid Test, Can be used for conformity (Y/N)],Data[l/100km])-O$2)/O$5</f>
        <v>#N/A</v>
      </c>
      <c r="P203" s="138">
        <f>_xlfn.XLOOKUP($A203,Data[Index],Data[Comments])</f>
        <v>0</v>
      </c>
    </row>
    <row r="204" spans="1:16" x14ac:dyDescent="0.2">
      <c r="A204" s="129"/>
      <c r="B204" s="129"/>
      <c r="C204" s="129" t="e" cm="1">
        <f t="array" ref="C204">_xlfn.XLOOKUP($A204&amp;$Q$3&amp;$R$3,Data[Index]&amp;Data[Valid Test, Can be used for conformity (Y/N)]&amp;Data[Cycle],Data[Test Name])</f>
        <v>#N/A</v>
      </c>
      <c r="D204" s="167" t="e" cm="1">
        <f t="array" ref="D204">_xlfn.XLOOKUP($A204&amp;$Q$3&amp;$R$3,Data[Index]&amp;Data[Valid Test, Can be used for conformity (Y/N)]&amp;Data[Cycle],Data[Mileage (Miles)])</f>
        <v>#N/A</v>
      </c>
      <c r="E204" s="130" t="e" cm="1">
        <f t="array" ref="E204">_xlfn.XLOOKUP($A204&amp;$Q$3&amp;$R$3,Data[Index]&amp;Data[Valid Test, Can be used for conformity (Y/N)]&amp;Data[Cycle],Data[Date])</f>
        <v>#N/A</v>
      </c>
      <c r="F204" s="141" t="e" cm="1">
        <f t="array" ref="F204">(_xlfn.XLOOKUP($A204&amp;$Q$3&amp;$R$3,Data[Index]&amp;Data[Valid Test, Can be used for conformity (Y/N)]&amp;Data[Cycle],Data[CO/km (mg)])-F$2)/F$5</f>
        <v>#N/A</v>
      </c>
      <c r="G204" s="141" t="e" cm="1">
        <f t="array" ref="G204">(_xlfn.XLOOKUP($A204&amp;$Q$3,Data[Index]&amp;Data[Valid Test, Can be used for conformity (Y/N)],Data[CO2/km (g)])-G$2)/G$5</f>
        <v>#N/A</v>
      </c>
      <c r="H204" s="141" t="e" cm="1">
        <f t="array" ref="H204">(_xlfn.XLOOKUP($A204&amp;$Q$3,Data[Index]&amp;Data[Valid Test, Can be used for conformity (Y/N)],Data[THC/km (mg)])-H$2)/H$5</f>
        <v>#N/A</v>
      </c>
      <c r="I204" s="141" t="e" cm="1">
        <f t="array" ref="I204">(_xlfn.XLOOKUP($A204&amp;$Q$3,Data[Index]&amp;Data[Valid Test, Can be used for conformity (Y/N)],Data[NOx/km (mg)])-I$2)/I$5</f>
        <v>#N/A</v>
      </c>
      <c r="J204" s="141" t="e" cm="1">
        <f t="array" ref="J204">(_xlfn.XLOOKUP($A204&amp;$Q$3,Data[Index]&amp;Data[Valid Test, Can be used for conformity (Y/N)],Data[THC + NOx/km (mg)])-J$2)/J$5</f>
        <v>#N/A</v>
      </c>
      <c r="K204" s="141" t="e" cm="1">
        <f t="array" ref="K204">(_xlfn.XLOOKUP($A204&amp;$Q$3,Data[Index]&amp;Data[Valid Test, Can be used for conformity (Y/N)],Data[PN/km ('#)])-K$2)/K$5</f>
        <v>#N/A</v>
      </c>
      <c r="L204" s="141" t="e" cm="1">
        <f t="array" ref="L204">(_xlfn.XLOOKUP($A204&amp;$Q$3,Data[Index]&amp;Data[Valid Test, Can be used for conformity (Y/N)],Data[PM/km (mg)])-L$2)/L$5</f>
        <v>#N/A</v>
      </c>
      <c r="M204" s="140" t="e" cm="1">
        <f t="array" ref="M204">(_xlfn.XLOOKUP($A204&amp;$Q$3,Data[Index]&amp;Data[Valid Test, Can be used for conformity (Y/N)],Data[CH4 (mg/km)])-M$2)/M$5</f>
        <v>#N/A</v>
      </c>
      <c r="N204" s="140" t="e" cm="1">
        <f t="array" ref="N204">(_xlfn.XLOOKUP($A204&amp;$Q$3,Data[Index]&amp;Data[Valid Test, Can be used for conformity (Y/N)],Data[N20 (mg/km)])-N$2)/N$5</f>
        <v>#N/A</v>
      </c>
      <c r="O204" s="141" t="e" cm="1">
        <f t="array" ref="O204">(_xlfn.XLOOKUP($A204&amp;$Q$3,Data[Index]&amp;Data[Valid Test, Can be used for conformity (Y/N)],Data[l/100km])-O$2)/O$5</f>
        <v>#N/A</v>
      </c>
      <c r="P204" s="138">
        <f>_xlfn.XLOOKUP($A204,Data[Index],Data[Comments])</f>
        <v>0</v>
      </c>
    </row>
    <row r="205" spans="1:16" x14ac:dyDescent="0.2">
      <c r="A205" s="129"/>
      <c r="B205" s="129"/>
      <c r="C205" s="129" t="e" cm="1">
        <f t="array" ref="C205">_xlfn.XLOOKUP($A205&amp;$Q$3&amp;$R$3,Data[Index]&amp;Data[Valid Test, Can be used for conformity (Y/N)]&amp;Data[Cycle],Data[Test Name])</f>
        <v>#N/A</v>
      </c>
      <c r="D205" s="167" t="e" cm="1">
        <f t="array" ref="D205">_xlfn.XLOOKUP($A205&amp;$Q$3&amp;$R$3,Data[Index]&amp;Data[Valid Test, Can be used for conformity (Y/N)]&amp;Data[Cycle],Data[Mileage (Miles)])</f>
        <v>#N/A</v>
      </c>
      <c r="E205" s="130" t="e" cm="1">
        <f t="array" ref="E205">_xlfn.XLOOKUP($A205&amp;$Q$3&amp;$R$3,Data[Index]&amp;Data[Valid Test, Can be used for conformity (Y/N)]&amp;Data[Cycle],Data[Date])</f>
        <v>#N/A</v>
      </c>
      <c r="F205" s="141" t="e" cm="1">
        <f t="array" ref="F205">(_xlfn.XLOOKUP($A205&amp;$Q$3&amp;$R$3,Data[Index]&amp;Data[Valid Test, Can be used for conformity (Y/N)]&amp;Data[Cycle],Data[CO/km (mg)])-F$2)/F$5</f>
        <v>#N/A</v>
      </c>
      <c r="G205" s="141" t="e" cm="1">
        <f t="array" ref="G205">(_xlfn.XLOOKUP($A205&amp;$Q$3,Data[Index]&amp;Data[Valid Test, Can be used for conformity (Y/N)],Data[CO2/km (g)])-G$2)/G$5</f>
        <v>#N/A</v>
      </c>
      <c r="H205" s="141" t="e" cm="1">
        <f t="array" ref="H205">(_xlfn.XLOOKUP($A205&amp;$Q$3,Data[Index]&amp;Data[Valid Test, Can be used for conformity (Y/N)],Data[THC/km (mg)])-H$2)/H$5</f>
        <v>#N/A</v>
      </c>
      <c r="I205" s="141" t="e" cm="1">
        <f t="array" ref="I205">(_xlfn.XLOOKUP($A205&amp;$Q$3,Data[Index]&amp;Data[Valid Test, Can be used for conformity (Y/N)],Data[NOx/km (mg)])-I$2)/I$5</f>
        <v>#N/A</v>
      </c>
      <c r="J205" s="141" t="e" cm="1">
        <f t="array" ref="J205">(_xlfn.XLOOKUP($A205&amp;$Q$3,Data[Index]&amp;Data[Valid Test, Can be used for conformity (Y/N)],Data[THC + NOx/km (mg)])-J$2)/J$5</f>
        <v>#N/A</v>
      </c>
      <c r="K205" s="141" t="e" cm="1">
        <f t="array" ref="K205">(_xlfn.XLOOKUP($A205&amp;$Q$3,Data[Index]&amp;Data[Valid Test, Can be used for conformity (Y/N)],Data[PN/km ('#)])-K$2)/K$5</f>
        <v>#N/A</v>
      </c>
      <c r="L205" s="141" t="e" cm="1">
        <f t="array" ref="L205">(_xlfn.XLOOKUP($A205&amp;$Q$3,Data[Index]&amp;Data[Valid Test, Can be used for conformity (Y/N)],Data[PM/km (mg)])-L$2)/L$5</f>
        <v>#N/A</v>
      </c>
      <c r="M205" s="140" t="e" cm="1">
        <f t="array" ref="M205">(_xlfn.XLOOKUP($A205&amp;$Q$3,Data[Index]&amp;Data[Valid Test, Can be used for conformity (Y/N)],Data[CH4 (mg/km)])-M$2)/M$5</f>
        <v>#N/A</v>
      </c>
      <c r="N205" s="140" t="e" cm="1">
        <f t="array" ref="N205">(_xlfn.XLOOKUP($A205&amp;$Q$3,Data[Index]&amp;Data[Valid Test, Can be used for conformity (Y/N)],Data[N20 (mg/km)])-N$2)/N$5</f>
        <v>#N/A</v>
      </c>
      <c r="O205" s="141" t="e" cm="1">
        <f t="array" ref="O205">(_xlfn.XLOOKUP($A205&amp;$Q$3,Data[Index]&amp;Data[Valid Test, Can be used for conformity (Y/N)],Data[l/100km])-O$2)/O$5</f>
        <v>#N/A</v>
      </c>
      <c r="P205" s="138">
        <f>_xlfn.XLOOKUP($A205,Data[Index],Data[Comments])</f>
        <v>0</v>
      </c>
    </row>
    <row r="206" spans="1:16" x14ac:dyDescent="0.2">
      <c r="A206" s="129"/>
      <c r="B206" s="129"/>
      <c r="C206" s="129" t="e" cm="1">
        <f t="array" ref="C206">_xlfn.XLOOKUP($A206&amp;$Q$3&amp;$R$3,Data[Index]&amp;Data[Valid Test, Can be used for conformity (Y/N)]&amp;Data[Cycle],Data[Test Name])</f>
        <v>#N/A</v>
      </c>
      <c r="D206" s="167" t="e" cm="1">
        <f t="array" ref="D206">_xlfn.XLOOKUP($A206&amp;$Q$3&amp;$R$3,Data[Index]&amp;Data[Valid Test, Can be used for conformity (Y/N)]&amp;Data[Cycle],Data[Mileage (Miles)])</f>
        <v>#N/A</v>
      </c>
      <c r="E206" s="130" t="e" cm="1">
        <f t="array" ref="E206">_xlfn.XLOOKUP($A206&amp;$Q$3&amp;$R$3,Data[Index]&amp;Data[Valid Test, Can be used for conformity (Y/N)]&amp;Data[Cycle],Data[Date])</f>
        <v>#N/A</v>
      </c>
      <c r="F206" s="141" t="e" cm="1">
        <f t="array" ref="F206">(_xlfn.XLOOKUP($A206&amp;$Q$3&amp;$R$3,Data[Index]&amp;Data[Valid Test, Can be used for conformity (Y/N)]&amp;Data[Cycle],Data[CO/km (mg)])-F$2)/F$5</f>
        <v>#N/A</v>
      </c>
      <c r="G206" s="141" t="e" cm="1">
        <f t="array" ref="G206">(_xlfn.XLOOKUP($A206&amp;$Q$3,Data[Index]&amp;Data[Valid Test, Can be used for conformity (Y/N)],Data[CO2/km (g)])-G$2)/G$5</f>
        <v>#N/A</v>
      </c>
      <c r="H206" s="141" t="e" cm="1">
        <f t="array" ref="H206">(_xlfn.XLOOKUP($A206&amp;$Q$3,Data[Index]&amp;Data[Valid Test, Can be used for conformity (Y/N)],Data[THC/km (mg)])-H$2)/H$5</f>
        <v>#N/A</v>
      </c>
      <c r="I206" s="141" t="e" cm="1">
        <f t="array" ref="I206">(_xlfn.XLOOKUP($A206&amp;$Q$3,Data[Index]&amp;Data[Valid Test, Can be used for conformity (Y/N)],Data[NOx/km (mg)])-I$2)/I$5</f>
        <v>#N/A</v>
      </c>
      <c r="J206" s="141" t="e" cm="1">
        <f t="array" ref="J206">(_xlfn.XLOOKUP($A206&amp;$Q$3,Data[Index]&amp;Data[Valid Test, Can be used for conformity (Y/N)],Data[THC + NOx/km (mg)])-J$2)/J$5</f>
        <v>#N/A</v>
      </c>
      <c r="K206" s="141" t="e" cm="1">
        <f t="array" ref="K206">(_xlfn.XLOOKUP($A206&amp;$Q$3,Data[Index]&amp;Data[Valid Test, Can be used for conformity (Y/N)],Data[PN/km ('#)])-K$2)/K$5</f>
        <v>#N/A</v>
      </c>
      <c r="L206" s="141" t="e" cm="1">
        <f t="array" ref="L206">(_xlfn.XLOOKUP($A206&amp;$Q$3,Data[Index]&amp;Data[Valid Test, Can be used for conformity (Y/N)],Data[PM/km (mg)])-L$2)/L$5</f>
        <v>#N/A</v>
      </c>
      <c r="M206" s="140" t="e" cm="1">
        <f t="array" ref="M206">(_xlfn.XLOOKUP($A206&amp;$Q$3,Data[Index]&amp;Data[Valid Test, Can be used for conformity (Y/N)],Data[CH4 (mg/km)])-M$2)/M$5</f>
        <v>#N/A</v>
      </c>
      <c r="N206" s="140" t="e" cm="1">
        <f t="array" ref="N206">(_xlfn.XLOOKUP($A206&amp;$Q$3,Data[Index]&amp;Data[Valid Test, Can be used for conformity (Y/N)],Data[N20 (mg/km)])-N$2)/N$5</f>
        <v>#N/A</v>
      </c>
      <c r="O206" s="141" t="e" cm="1">
        <f t="array" ref="O206">(_xlfn.XLOOKUP($A206&amp;$Q$3,Data[Index]&amp;Data[Valid Test, Can be used for conformity (Y/N)],Data[l/100km])-O$2)/O$5</f>
        <v>#N/A</v>
      </c>
      <c r="P206" s="138">
        <f>_xlfn.XLOOKUP($A206,Data[Index],Data[Comments])</f>
        <v>0</v>
      </c>
    </row>
    <row r="207" spans="1:16" x14ac:dyDescent="0.2">
      <c r="A207" s="129"/>
      <c r="B207" s="129"/>
      <c r="C207" s="129" t="e" cm="1">
        <f t="array" ref="C207">_xlfn.XLOOKUP($A207&amp;$Q$3&amp;$R$3,Data[Index]&amp;Data[Valid Test, Can be used for conformity (Y/N)]&amp;Data[Cycle],Data[Test Name])</f>
        <v>#N/A</v>
      </c>
      <c r="D207" s="167" t="e" cm="1">
        <f t="array" ref="D207">_xlfn.XLOOKUP($A207&amp;$Q$3&amp;$R$3,Data[Index]&amp;Data[Valid Test, Can be used for conformity (Y/N)]&amp;Data[Cycle],Data[Mileage (Miles)])</f>
        <v>#N/A</v>
      </c>
      <c r="E207" s="130" t="e" cm="1">
        <f t="array" ref="E207">_xlfn.XLOOKUP($A207&amp;$Q$3&amp;$R$3,Data[Index]&amp;Data[Valid Test, Can be used for conformity (Y/N)]&amp;Data[Cycle],Data[Date])</f>
        <v>#N/A</v>
      </c>
      <c r="F207" s="141" t="e" cm="1">
        <f t="array" ref="F207">(_xlfn.XLOOKUP($A207&amp;$Q$3&amp;$R$3,Data[Index]&amp;Data[Valid Test, Can be used for conformity (Y/N)]&amp;Data[Cycle],Data[CO/km (mg)])-F$2)/F$5</f>
        <v>#N/A</v>
      </c>
      <c r="G207" s="141" t="e" cm="1">
        <f t="array" ref="G207">(_xlfn.XLOOKUP($A207&amp;$Q$3,Data[Index]&amp;Data[Valid Test, Can be used for conformity (Y/N)],Data[CO2/km (g)])-G$2)/G$5</f>
        <v>#N/A</v>
      </c>
      <c r="H207" s="141" t="e" cm="1">
        <f t="array" ref="H207">(_xlfn.XLOOKUP($A207&amp;$Q$3,Data[Index]&amp;Data[Valid Test, Can be used for conformity (Y/N)],Data[THC/km (mg)])-H$2)/H$5</f>
        <v>#N/A</v>
      </c>
      <c r="I207" s="141" t="e" cm="1">
        <f t="array" ref="I207">(_xlfn.XLOOKUP($A207&amp;$Q$3,Data[Index]&amp;Data[Valid Test, Can be used for conformity (Y/N)],Data[NOx/km (mg)])-I$2)/I$5</f>
        <v>#N/A</v>
      </c>
      <c r="J207" s="141" t="e" cm="1">
        <f t="array" ref="J207">(_xlfn.XLOOKUP($A207&amp;$Q$3,Data[Index]&amp;Data[Valid Test, Can be used for conformity (Y/N)],Data[THC + NOx/km (mg)])-J$2)/J$5</f>
        <v>#N/A</v>
      </c>
      <c r="K207" s="141" t="e" cm="1">
        <f t="array" ref="K207">(_xlfn.XLOOKUP($A207&amp;$Q$3,Data[Index]&amp;Data[Valid Test, Can be used for conformity (Y/N)],Data[PN/km ('#)])-K$2)/K$5</f>
        <v>#N/A</v>
      </c>
      <c r="L207" s="141" t="e" cm="1">
        <f t="array" ref="L207">(_xlfn.XLOOKUP($A207&amp;$Q$3,Data[Index]&amp;Data[Valid Test, Can be used for conformity (Y/N)],Data[PM/km (mg)])-L$2)/L$5</f>
        <v>#N/A</v>
      </c>
      <c r="M207" s="140" t="e" cm="1">
        <f t="array" ref="M207">(_xlfn.XLOOKUP($A207&amp;$Q$3,Data[Index]&amp;Data[Valid Test, Can be used for conformity (Y/N)],Data[CH4 (mg/km)])-M$2)/M$5</f>
        <v>#N/A</v>
      </c>
      <c r="N207" s="140" t="e" cm="1">
        <f t="array" ref="N207">(_xlfn.XLOOKUP($A207&amp;$Q$3,Data[Index]&amp;Data[Valid Test, Can be used for conformity (Y/N)],Data[N20 (mg/km)])-N$2)/N$5</f>
        <v>#N/A</v>
      </c>
      <c r="O207" s="141" t="e" cm="1">
        <f t="array" ref="O207">(_xlfn.XLOOKUP($A207&amp;$Q$3,Data[Index]&amp;Data[Valid Test, Can be used for conformity (Y/N)],Data[l/100km])-O$2)/O$5</f>
        <v>#N/A</v>
      </c>
      <c r="P207" s="138">
        <f>_xlfn.XLOOKUP($A207,Data[Index],Data[Comments])</f>
        <v>0</v>
      </c>
    </row>
    <row r="208" spans="1:16" x14ac:dyDescent="0.2">
      <c r="A208" s="129"/>
      <c r="B208" s="129"/>
      <c r="C208" s="129" t="e" cm="1">
        <f t="array" ref="C208">_xlfn.XLOOKUP($A208&amp;$Q$3&amp;$R$3,Data[Index]&amp;Data[Valid Test, Can be used for conformity (Y/N)]&amp;Data[Cycle],Data[Test Name])</f>
        <v>#N/A</v>
      </c>
      <c r="D208" s="167" t="e" cm="1">
        <f t="array" ref="D208">_xlfn.XLOOKUP($A208&amp;$Q$3&amp;$R$3,Data[Index]&amp;Data[Valid Test, Can be used for conformity (Y/N)]&amp;Data[Cycle],Data[Mileage (Miles)])</f>
        <v>#N/A</v>
      </c>
      <c r="E208" s="130" t="e" cm="1">
        <f t="array" ref="E208">_xlfn.XLOOKUP($A208&amp;$Q$3&amp;$R$3,Data[Index]&amp;Data[Valid Test, Can be used for conformity (Y/N)]&amp;Data[Cycle],Data[Date])</f>
        <v>#N/A</v>
      </c>
      <c r="F208" s="141" t="e" cm="1">
        <f t="array" ref="F208">(_xlfn.XLOOKUP($A208&amp;$Q$3&amp;$R$3,Data[Index]&amp;Data[Valid Test, Can be used for conformity (Y/N)]&amp;Data[Cycle],Data[CO/km (mg)])-F$2)/F$5</f>
        <v>#N/A</v>
      </c>
      <c r="G208" s="141" t="e" cm="1">
        <f t="array" ref="G208">(_xlfn.XLOOKUP($A208&amp;$Q$3,Data[Index]&amp;Data[Valid Test, Can be used for conformity (Y/N)],Data[CO2/km (g)])-G$2)/G$5</f>
        <v>#N/A</v>
      </c>
      <c r="H208" s="141" t="e" cm="1">
        <f t="array" ref="H208">(_xlfn.XLOOKUP($A208&amp;$Q$3,Data[Index]&amp;Data[Valid Test, Can be used for conformity (Y/N)],Data[THC/km (mg)])-H$2)/H$5</f>
        <v>#N/A</v>
      </c>
      <c r="I208" s="141" t="e" cm="1">
        <f t="array" ref="I208">(_xlfn.XLOOKUP($A208&amp;$Q$3,Data[Index]&amp;Data[Valid Test, Can be used for conformity (Y/N)],Data[NOx/km (mg)])-I$2)/I$5</f>
        <v>#N/A</v>
      </c>
      <c r="J208" s="141" t="e" cm="1">
        <f t="array" ref="J208">(_xlfn.XLOOKUP($A208&amp;$Q$3,Data[Index]&amp;Data[Valid Test, Can be used for conformity (Y/N)],Data[THC + NOx/km (mg)])-J$2)/J$5</f>
        <v>#N/A</v>
      </c>
      <c r="K208" s="141" t="e" cm="1">
        <f t="array" ref="K208">(_xlfn.XLOOKUP($A208&amp;$Q$3,Data[Index]&amp;Data[Valid Test, Can be used for conformity (Y/N)],Data[PN/km ('#)])-K$2)/K$5</f>
        <v>#N/A</v>
      </c>
      <c r="L208" s="141" t="e" cm="1">
        <f t="array" ref="L208">(_xlfn.XLOOKUP($A208&amp;$Q$3,Data[Index]&amp;Data[Valid Test, Can be used for conformity (Y/N)],Data[PM/km (mg)])-L$2)/L$5</f>
        <v>#N/A</v>
      </c>
      <c r="M208" s="140" t="e" cm="1">
        <f t="array" ref="M208">(_xlfn.XLOOKUP($A208&amp;$Q$3,Data[Index]&amp;Data[Valid Test, Can be used for conformity (Y/N)],Data[CH4 (mg/km)])-M$2)/M$5</f>
        <v>#N/A</v>
      </c>
      <c r="N208" s="140" t="e" cm="1">
        <f t="array" ref="N208">(_xlfn.XLOOKUP($A208&amp;$Q$3,Data[Index]&amp;Data[Valid Test, Can be used for conformity (Y/N)],Data[N20 (mg/km)])-N$2)/N$5</f>
        <v>#N/A</v>
      </c>
      <c r="O208" s="141" t="e" cm="1">
        <f t="array" ref="O208">(_xlfn.XLOOKUP($A208&amp;$Q$3,Data[Index]&amp;Data[Valid Test, Can be used for conformity (Y/N)],Data[l/100km])-O$2)/O$5</f>
        <v>#N/A</v>
      </c>
      <c r="P208" s="138">
        <f>_xlfn.XLOOKUP($A208,Data[Index],Data[Comments])</f>
        <v>0</v>
      </c>
    </row>
    <row r="209" spans="1:16" x14ac:dyDescent="0.2">
      <c r="A209" s="129"/>
      <c r="B209" s="129"/>
      <c r="C209" s="129" t="e" cm="1">
        <f t="array" ref="C209">_xlfn.XLOOKUP($A209&amp;$Q$3&amp;$R$3,Data[Index]&amp;Data[Valid Test, Can be used for conformity (Y/N)]&amp;Data[Cycle],Data[Test Name])</f>
        <v>#N/A</v>
      </c>
      <c r="D209" s="167" t="e" cm="1">
        <f t="array" ref="D209">_xlfn.XLOOKUP($A209&amp;$Q$3&amp;$R$3,Data[Index]&amp;Data[Valid Test, Can be used for conformity (Y/N)]&amp;Data[Cycle],Data[Mileage (Miles)])</f>
        <v>#N/A</v>
      </c>
      <c r="E209" s="130" t="e" cm="1">
        <f t="array" ref="E209">_xlfn.XLOOKUP($A209&amp;$Q$3&amp;$R$3,Data[Index]&amp;Data[Valid Test, Can be used for conformity (Y/N)]&amp;Data[Cycle],Data[Date])</f>
        <v>#N/A</v>
      </c>
      <c r="F209" s="141" t="e" cm="1">
        <f t="array" ref="F209">(_xlfn.XLOOKUP($A209&amp;$Q$3&amp;$R$3,Data[Index]&amp;Data[Valid Test, Can be used for conformity (Y/N)]&amp;Data[Cycle],Data[CO/km (mg)])-F$2)/F$5</f>
        <v>#N/A</v>
      </c>
      <c r="G209" s="141" t="e" cm="1">
        <f t="array" ref="G209">(_xlfn.XLOOKUP($A209&amp;$Q$3,Data[Index]&amp;Data[Valid Test, Can be used for conformity (Y/N)],Data[CO2/km (g)])-G$2)/G$5</f>
        <v>#N/A</v>
      </c>
      <c r="H209" s="141" t="e" cm="1">
        <f t="array" ref="H209">(_xlfn.XLOOKUP($A209&amp;$Q$3,Data[Index]&amp;Data[Valid Test, Can be used for conformity (Y/N)],Data[THC/km (mg)])-H$2)/H$5</f>
        <v>#N/A</v>
      </c>
      <c r="I209" s="141" t="e" cm="1">
        <f t="array" ref="I209">(_xlfn.XLOOKUP($A209&amp;$Q$3,Data[Index]&amp;Data[Valid Test, Can be used for conformity (Y/N)],Data[NOx/km (mg)])-I$2)/I$5</f>
        <v>#N/A</v>
      </c>
      <c r="J209" s="141" t="e" cm="1">
        <f t="array" ref="J209">(_xlfn.XLOOKUP($A209&amp;$Q$3,Data[Index]&amp;Data[Valid Test, Can be used for conformity (Y/N)],Data[THC + NOx/km (mg)])-J$2)/J$5</f>
        <v>#N/A</v>
      </c>
      <c r="K209" s="141" t="e" cm="1">
        <f t="array" ref="K209">(_xlfn.XLOOKUP($A209&amp;$Q$3,Data[Index]&amp;Data[Valid Test, Can be used for conformity (Y/N)],Data[PN/km ('#)])-K$2)/K$5</f>
        <v>#N/A</v>
      </c>
      <c r="L209" s="141" t="e" cm="1">
        <f t="array" ref="L209">(_xlfn.XLOOKUP($A209&amp;$Q$3,Data[Index]&amp;Data[Valid Test, Can be used for conformity (Y/N)],Data[PM/km (mg)])-L$2)/L$5</f>
        <v>#N/A</v>
      </c>
      <c r="M209" s="140" t="e" cm="1">
        <f t="array" ref="M209">(_xlfn.XLOOKUP($A209&amp;$Q$3,Data[Index]&amp;Data[Valid Test, Can be used for conformity (Y/N)],Data[CH4 (mg/km)])-M$2)/M$5</f>
        <v>#N/A</v>
      </c>
      <c r="N209" s="140" t="e" cm="1">
        <f t="array" ref="N209">(_xlfn.XLOOKUP($A209&amp;$Q$3,Data[Index]&amp;Data[Valid Test, Can be used for conformity (Y/N)],Data[N20 (mg/km)])-N$2)/N$5</f>
        <v>#N/A</v>
      </c>
      <c r="O209" s="141" t="e" cm="1">
        <f t="array" ref="O209">(_xlfn.XLOOKUP($A209&amp;$Q$3,Data[Index]&amp;Data[Valid Test, Can be used for conformity (Y/N)],Data[l/100km])-O$2)/O$5</f>
        <v>#N/A</v>
      </c>
      <c r="P209" s="138">
        <f>_xlfn.XLOOKUP($A209,Data[Index],Data[Comments])</f>
        <v>0</v>
      </c>
    </row>
    <row r="210" spans="1:16" x14ac:dyDescent="0.2">
      <c r="A210" s="129"/>
      <c r="B210" s="129"/>
      <c r="C210" s="129" t="e" cm="1">
        <f t="array" ref="C210">_xlfn.XLOOKUP($A210&amp;$Q$3&amp;$R$3,Data[Index]&amp;Data[Valid Test, Can be used for conformity (Y/N)]&amp;Data[Cycle],Data[Test Name])</f>
        <v>#N/A</v>
      </c>
      <c r="D210" s="167" t="e" cm="1">
        <f t="array" ref="D210">_xlfn.XLOOKUP($A210&amp;$Q$3&amp;$R$3,Data[Index]&amp;Data[Valid Test, Can be used for conformity (Y/N)]&amp;Data[Cycle],Data[Mileage (Miles)])</f>
        <v>#N/A</v>
      </c>
      <c r="E210" s="130" t="e" cm="1">
        <f t="array" ref="E210">_xlfn.XLOOKUP($A210&amp;$Q$3&amp;$R$3,Data[Index]&amp;Data[Valid Test, Can be used for conformity (Y/N)]&amp;Data[Cycle],Data[Date])</f>
        <v>#N/A</v>
      </c>
      <c r="F210" s="141" t="e" cm="1">
        <f t="array" ref="F210">(_xlfn.XLOOKUP($A210&amp;$Q$3&amp;$R$3,Data[Index]&amp;Data[Valid Test, Can be used for conformity (Y/N)]&amp;Data[Cycle],Data[CO/km (mg)])-F$2)/F$5</f>
        <v>#N/A</v>
      </c>
      <c r="G210" s="141" t="e" cm="1">
        <f t="array" ref="G210">(_xlfn.XLOOKUP($A210&amp;$Q$3,Data[Index]&amp;Data[Valid Test, Can be used for conformity (Y/N)],Data[CO2/km (g)])-G$2)/G$5</f>
        <v>#N/A</v>
      </c>
      <c r="H210" s="141" t="e" cm="1">
        <f t="array" ref="H210">(_xlfn.XLOOKUP($A210&amp;$Q$3,Data[Index]&amp;Data[Valid Test, Can be used for conformity (Y/N)],Data[THC/km (mg)])-H$2)/H$5</f>
        <v>#N/A</v>
      </c>
      <c r="I210" s="141" t="e" cm="1">
        <f t="array" ref="I210">(_xlfn.XLOOKUP($A210&amp;$Q$3,Data[Index]&amp;Data[Valid Test, Can be used for conformity (Y/N)],Data[NOx/km (mg)])-I$2)/I$5</f>
        <v>#N/A</v>
      </c>
      <c r="J210" s="141" t="e" cm="1">
        <f t="array" ref="J210">(_xlfn.XLOOKUP($A210&amp;$Q$3,Data[Index]&amp;Data[Valid Test, Can be used for conformity (Y/N)],Data[THC + NOx/km (mg)])-J$2)/J$5</f>
        <v>#N/A</v>
      </c>
      <c r="K210" s="141" t="e" cm="1">
        <f t="array" ref="K210">(_xlfn.XLOOKUP($A210&amp;$Q$3,Data[Index]&amp;Data[Valid Test, Can be used for conformity (Y/N)],Data[PN/km ('#)])-K$2)/K$5</f>
        <v>#N/A</v>
      </c>
      <c r="L210" s="141" t="e" cm="1">
        <f t="array" ref="L210">(_xlfn.XLOOKUP($A210&amp;$Q$3,Data[Index]&amp;Data[Valid Test, Can be used for conformity (Y/N)],Data[PM/km (mg)])-L$2)/L$5</f>
        <v>#N/A</v>
      </c>
      <c r="M210" s="140" t="e" cm="1">
        <f t="array" ref="M210">(_xlfn.XLOOKUP($A210&amp;$Q$3,Data[Index]&amp;Data[Valid Test, Can be used for conformity (Y/N)],Data[CH4 (mg/km)])-M$2)/M$5</f>
        <v>#N/A</v>
      </c>
      <c r="N210" s="140" t="e" cm="1">
        <f t="array" ref="N210">(_xlfn.XLOOKUP($A210&amp;$Q$3,Data[Index]&amp;Data[Valid Test, Can be used for conformity (Y/N)],Data[N20 (mg/km)])-N$2)/N$5</f>
        <v>#N/A</v>
      </c>
      <c r="O210" s="141" t="e" cm="1">
        <f t="array" ref="O210">(_xlfn.XLOOKUP($A210&amp;$Q$3,Data[Index]&amp;Data[Valid Test, Can be used for conformity (Y/N)],Data[l/100km])-O$2)/O$5</f>
        <v>#N/A</v>
      </c>
      <c r="P210" s="138">
        <f>_xlfn.XLOOKUP($A210,Data[Index],Data[Comments])</f>
        <v>0</v>
      </c>
    </row>
    <row r="211" spans="1:16" x14ac:dyDescent="0.2">
      <c r="A211" s="129"/>
      <c r="B211" s="129"/>
      <c r="C211" s="129" t="e" cm="1">
        <f t="array" ref="C211">_xlfn.XLOOKUP($A211&amp;$Q$3&amp;$R$3,Data[Index]&amp;Data[Valid Test, Can be used for conformity (Y/N)]&amp;Data[Cycle],Data[Test Name])</f>
        <v>#N/A</v>
      </c>
      <c r="D211" s="167" t="e" cm="1">
        <f t="array" ref="D211">_xlfn.XLOOKUP($A211&amp;$Q$3&amp;$R$3,Data[Index]&amp;Data[Valid Test, Can be used for conformity (Y/N)]&amp;Data[Cycle],Data[Mileage (Miles)])</f>
        <v>#N/A</v>
      </c>
      <c r="E211" s="130" t="e" cm="1">
        <f t="array" ref="E211">_xlfn.XLOOKUP($A211&amp;$Q$3&amp;$R$3,Data[Index]&amp;Data[Valid Test, Can be used for conformity (Y/N)]&amp;Data[Cycle],Data[Date])</f>
        <v>#N/A</v>
      </c>
      <c r="F211" s="141" t="e" cm="1">
        <f t="array" ref="F211">(_xlfn.XLOOKUP($A211&amp;$Q$3&amp;$R$3,Data[Index]&amp;Data[Valid Test, Can be used for conformity (Y/N)]&amp;Data[Cycle],Data[CO/km (mg)])-F$2)/F$5</f>
        <v>#N/A</v>
      </c>
      <c r="G211" s="141" t="e" cm="1">
        <f t="array" ref="G211">(_xlfn.XLOOKUP($A211&amp;$Q$3,Data[Index]&amp;Data[Valid Test, Can be used for conformity (Y/N)],Data[CO2/km (g)])-G$2)/G$5</f>
        <v>#N/A</v>
      </c>
      <c r="H211" s="141" t="e" cm="1">
        <f t="array" ref="H211">(_xlfn.XLOOKUP($A211&amp;$Q$3,Data[Index]&amp;Data[Valid Test, Can be used for conformity (Y/N)],Data[THC/km (mg)])-H$2)/H$5</f>
        <v>#N/A</v>
      </c>
      <c r="I211" s="141" t="e" cm="1">
        <f t="array" ref="I211">(_xlfn.XLOOKUP($A211&amp;$Q$3,Data[Index]&amp;Data[Valid Test, Can be used for conformity (Y/N)],Data[NOx/km (mg)])-I$2)/I$5</f>
        <v>#N/A</v>
      </c>
      <c r="J211" s="141" t="e" cm="1">
        <f t="array" ref="J211">(_xlfn.XLOOKUP($A211&amp;$Q$3,Data[Index]&amp;Data[Valid Test, Can be used for conformity (Y/N)],Data[THC + NOx/km (mg)])-J$2)/J$5</f>
        <v>#N/A</v>
      </c>
      <c r="K211" s="141" t="e" cm="1">
        <f t="array" ref="K211">(_xlfn.XLOOKUP($A211&amp;$Q$3,Data[Index]&amp;Data[Valid Test, Can be used for conformity (Y/N)],Data[PN/km ('#)])-K$2)/K$5</f>
        <v>#N/A</v>
      </c>
      <c r="L211" s="141" t="e" cm="1">
        <f t="array" ref="L211">(_xlfn.XLOOKUP($A211&amp;$Q$3,Data[Index]&amp;Data[Valid Test, Can be used for conformity (Y/N)],Data[PM/km (mg)])-L$2)/L$5</f>
        <v>#N/A</v>
      </c>
      <c r="M211" s="140" t="e" cm="1">
        <f t="array" ref="M211">(_xlfn.XLOOKUP($A211&amp;$Q$3,Data[Index]&amp;Data[Valid Test, Can be used for conformity (Y/N)],Data[CH4 (mg/km)])-M$2)/M$5</f>
        <v>#N/A</v>
      </c>
      <c r="N211" s="140" t="e" cm="1">
        <f t="array" ref="N211">(_xlfn.XLOOKUP($A211&amp;$Q$3,Data[Index]&amp;Data[Valid Test, Can be used for conformity (Y/N)],Data[N20 (mg/km)])-N$2)/N$5</f>
        <v>#N/A</v>
      </c>
      <c r="O211" s="141" t="e" cm="1">
        <f t="array" ref="O211">(_xlfn.XLOOKUP($A211&amp;$Q$3,Data[Index]&amp;Data[Valid Test, Can be used for conformity (Y/N)],Data[l/100km])-O$2)/O$5</f>
        <v>#N/A</v>
      </c>
      <c r="P211" s="138">
        <f>_xlfn.XLOOKUP($A211,Data[Index],Data[Comments])</f>
        <v>0</v>
      </c>
    </row>
    <row r="212" spans="1:16" x14ac:dyDescent="0.2">
      <c r="A212" s="129"/>
      <c r="B212" s="129"/>
      <c r="C212" s="129" t="e" cm="1">
        <f t="array" ref="C212">_xlfn.XLOOKUP($A212&amp;$Q$3&amp;$R$3,Data[Index]&amp;Data[Valid Test, Can be used for conformity (Y/N)]&amp;Data[Cycle],Data[Test Name])</f>
        <v>#N/A</v>
      </c>
      <c r="D212" s="167" t="e" cm="1">
        <f t="array" ref="D212">_xlfn.XLOOKUP($A212&amp;$Q$3&amp;$R$3,Data[Index]&amp;Data[Valid Test, Can be used for conformity (Y/N)]&amp;Data[Cycle],Data[Mileage (Miles)])</f>
        <v>#N/A</v>
      </c>
      <c r="E212" s="130" t="e" cm="1">
        <f t="array" ref="E212">_xlfn.XLOOKUP($A212&amp;$Q$3&amp;$R$3,Data[Index]&amp;Data[Valid Test, Can be used for conformity (Y/N)]&amp;Data[Cycle],Data[Date])</f>
        <v>#N/A</v>
      </c>
      <c r="F212" s="141" t="e" cm="1">
        <f t="array" ref="F212">(_xlfn.XLOOKUP($A212&amp;$Q$3&amp;$R$3,Data[Index]&amp;Data[Valid Test, Can be used for conformity (Y/N)]&amp;Data[Cycle],Data[CO/km (mg)])-F$2)/F$5</f>
        <v>#N/A</v>
      </c>
      <c r="G212" s="141" t="e" cm="1">
        <f t="array" ref="G212">(_xlfn.XLOOKUP($A212&amp;$Q$3,Data[Index]&amp;Data[Valid Test, Can be used for conformity (Y/N)],Data[CO2/km (g)])-G$2)/G$5</f>
        <v>#N/A</v>
      </c>
      <c r="H212" s="141" t="e" cm="1">
        <f t="array" ref="H212">(_xlfn.XLOOKUP($A212&amp;$Q$3,Data[Index]&amp;Data[Valid Test, Can be used for conformity (Y/N)],Data[THC/km (mg)])-H$2)/H$5</f>
        <v>#N/A</v>
      </c>
      <c r="I212" s="141" t="e" cm="1">
        <f t="array" ref="I212">(_xlfn.XLOOKUP($A212&amp;$Q$3,Data[Index]&amp;Data[Valid Test, Can be used for conformity (Y/N)],Data[NOx/km (mg)])-I$2)/I$5</f>
        <v>#N/A</v>
      </c>
      <c r="J212" s="141" t="e" cm="1">
        <f t="array" ref="J212">(_xlfn.XLOOKUP($A212&amp;$Q$3,Data[Index]&amp;Data[Valid Test, Can be used for conformity (Y/N)],Data[THC + NOx/km (mg)])-J$2)/J$5</f>
        <v>#N/A</v>
      </c>
      <c r="K212" s="141" t="e" cm="1">
        <f t="array" ref="K212">(_xlfn.XLOOKUP($A212&amp;$Q$3,Data[Index]&amp;Data[Valid Test, Can be used for conformity (Y/N)],Data[PN/km ('#)])-K$2)/K$5</f>
        <v>#N/A</v>
      </c>
      <c r="L212" s="141" t="e" cm="1">
        <f t="array" ref="L212">(_xlfn.XLOOKUP($A212&amp;$Q$3,Data[Index]&amp;Data[Valid Test, Can be used for conformity (Y/N)],Data[PM/km (mg)])-L$2)/L$5</f>
        <v>#N/A</v>
      </c>
      <c r="M212" s="140" t="e" cm="1">
        <f t="array" ref="M212">(_xlfn.XLOOKUP($A212&amp;$Q$3,Data[Index]&amp;Data[Valid Test, Can be used for conformity (Y/N)],Data[CH4 (mg/km)])-M$2)/M$5</f>
        <v>#N/A</v>
      </c>
      <c r="N212" s="140" t="e" cm="1">
        <f t="array" ref="N212">(_xlfn.XLOOKUP($A212&amp;$Q$3,Data[Index]&amp;Data[Valid Test, Can be used for conformity (Y/N)],Data[N20 (mg/km)])-N$2)/N$5</f>
        <v>#N/A</v>
      </c>
      <c r="O212" s="141" t="e" cm="1">
        <f t="array" ref="O212">(_xlfn.XLOOKUP($A212&amp;$Q$3,Data[Index]&amp;Data[Valid Test, Can be used for conformity (Y/N)],Data[l/100km])-O$2)/O$5</f>
        <v>#N/A</v>
      </c>
      <c r="P212" s="138">
        <f>_xlfn.XLOOKUP($A212,Data[Index],Data[Comments])</f>
        <v>0</v>
      </c>
    </row>
    <row r="213" spans="1:16" x14ac:dyDescent="0.2">
      <c r="A213" s="129"/>
      <c r="B213" s="129"/>
      <c r="C213" s="129" t="e" cm="1">
        <f t="array" ref="C213">_xlfn.XLOOKUP($A213&amp;$Q$3&amp;$R$3,Data[Index]&amp;Data[Valid Test, Can be used for conformity (Y/N)]&amp;Data[Cycle],Data[Test Name])</f>
        <v>#N/A</v>
      </c>
      <c r="D213" s="167" t="e" cm="1">
        <f t="array" ref="D213">_xlfn.XLOOKUP($A213&amp;$Q$3&amp;$R$3,Data[Index]&amp;Data[Valid Test, Can be used for conformity (Y/N)]&amp;Data[Cycle],Data[Mileage (Miles)])</f>
        <v>#N/A</v>
      </c>
      <c r="E213" s="130" t="e" cm="1">
        <f t="array" ref="E213">_xlfn.XLOOKUP($A213&amp;$Q$3&amp;$R$3,Data[Index]&amp;Data[Valid Test, Can be used for conformity (Y/N)]&amp;Data[Cycle],Data[Date])</f>
        <v>#N/A</v>
      </c>
      <c r="F213" s="141" t="e" cm="1">
        <f t="array" ref="F213">(_xlfn.XLOOKUP($A213&amp;$Q$3&amp;$R$3,Data[Index]&amp;Data[Valid Test, Can be used for conformity (Y/N)]&amp;Data[Cycle],Data[CO/km (mg)])-F$2)/F$5</f>
        <v>#N/A</v>
      </c>
      <c r="G213" s="141" t="e" cm="1">
        <f t="array" ref="G213">(_xlfn.XLOOKUP($A213&amp;$Q$3,Data[Index]&amp;Data[Valid Test, Can be used for conformity (Y/N)],Data[CO2/km (g)])-G$2)/G$5</f>
        <v>#N/A</v>
      </c>
      <c r="H213" s="141" t="e" cm="1">
        <f t="array" ref="H213">(_xlfn.XLOOKUP($A213&amp;$Q$3,Data[Index]&amp;Data[Valid Test, Can be used for conformity (Y/N)],Data[THC/km (mg)])-H$2)/H$5</f>
        <v>#N/A</v>
      </c>
      <c r="I213" s="141" t="e" cm="1">
        <f t="array" ref="I213">(_xlfn.XLOOKUP($A213&amp;$Q$3,Data[Index]&amp;Data[Valid Test, Can be used for conformity (Y/N)],Data[NOx/km (mg)])-I$2)/I$5</f>
        <v>#N/A</v>
      </c>
      <c r="J213" s="141" t="e" cm="1">
        <f t="array" ref="J213">(_xlfn.XLOOKUP($A213&amp;$Q$3,Data[Index]&amp;Data[Valid Test, Can be used for conformity (Y/N)],Data[THC + NOx/km (mg)])-J$2)/J$5</f>
        <v>#N/A</v>
      </c>
      <c r="K213" s="141" t="e" cm="1">
        <f t="array" ref="K213">(_xlfn.XLOOKUP($A213&amp;$Q$3,Data[Index]&amp;Data[Valid Test, Can be used for conformity (Y/N)],Data[PN/km ('#)])-K$2)/K$5</f>
        <v>#N/A</v>
      </c>
      <c r="L213" s="141" t="e" cm="1">
        <f t="array" ref="L213">(_xlfn.XLOOKUP($A213&amp;$Q$3,Data[Index]&amp;Data[Valid Test, Can be used for conformity (Y/N)],Data[PM/km (mg)])-L$2)/L$5</f>
        <v>#N/A</v>
      </c>
      <c r="M213" s="140" t="e" cm="1">
        <f t="array" ref="M213">(_xlfn.XLOOKUP($A213&amp;$Q$3,Data[Index]&amp;Data[Valid Test, Can be used for conformity (Y/N)],Data[CH4 (mg/km)])-M$2)/M$5</f>
        <v>#N/A</v>
      </c>
      <c r="N213" s="140" t="e" cm="1">
        <f t="array" ref="N213">(_xlfn.XLOOKUP($A213&amp;$Q$3,Data[Index]&amp;Data[Valid Test, Can be used for conformity (Y/N)],Data[N20 (mg/km)])-N$2)/N$5</f>
        <v>#N/A</v>
      </c>
      <c r="O213" s="141" t="e" cm="1">
        <f t="array" ref="O213">(_xlfn.XLOOKUP($A213&amp;$Q$3,Data[Index]&amp;Data[Valid Test, Can be used for conformity (Y/N)],Data[l/100km])-O$2)/O$5</f>
        <v>#N/A</v>
      </c>
      <c r="P213" s="138">
        <f>_xlfn.XLOOKUP($A213,Data[Index],Data[Comments])</f>
        <v>0</v>
      </c>
    </row>
    <row r="214" spans="1:16" x14ac:dyDescent="0.2">
      <c r="A214" s="129"/>
      <c r="B214" s="129"/>
      <c r="C214" s="129" t="e" cm="1">
        <f t="array" ref="C214">_xlfn.XLOOKUP($A214&amp;$Q$3&amp;$R$3,Data[Index]&amp;Data[Valid Test, Can be used for conformity (Y/N)]&amp;Data[Cycle],Data[Test Name])</f>
        <v>#N/A</v>
      </c>
      <c r="D214" s="167" t="e" cm="1">
        <f t="array" ref="D214">_xlfn.XLOOKUP($A214&amp;$Q$3&amp;$R$3,Data[Index]&amp;Data[Valid Test, Can be used for conformity (Y/N)]&amp;Data[Cycle],Data[Mileage (Miles)])</f>
        <v>#N/A</v>
      </c>
      <c r="E214" s="130" t="e" cm="1">
        <f t="array" ref="E214">_xlfn.XLOOKUP($A214&amp;$Q$3&amp;$R$3,Data[Index]&amp;Data[Valid Test, Can be used for conformity (Y/N)]&amp;Data[Cycle],Data[Date])</f>
        <v>#N/A</v>
      </c>
      <c r="F214" s="141" t="e" cm="1">
        <f t="array" ref="F214">(_xlfn.XLOOKUP($A214&amp;$Q$3&amp;$R$3,Data[Index]&amp;Data[Valid Test, Can be used for conformity (Y/N)]&amp;Data[Cycle],Data[CO/km (mg)])-F$2)/F$5</f>
        <v>#N/A</v>
      </c>
      <c r="G214" s="141" t="e" cm="1">
        <f t="array" ref="G214">(_xlfn.XLOOKUP($A214&amp;$Q$3,Data[Index]&amp;Data[Valid Test, Can be used for conformity (Y/N)],Data[CO2/km (g)])-G$2)/G$5</f>
        <v>#N/A</v>
      </c>
      <c r="H214" s="141" t="e" cm="1">
        <f t="array" ref="H214">(_xlfn.XLOOKUP($A214&amp;$Q$3,Data[Index]&amp;Data[Valid Test, Can be used for conformity (Y/N)],Data[THC/km (mg)])-H$2)/H$5</f>
        <v>#N/A</v>
      </c>
      <c r="I214" s="141" t="e" cm="1">
        <f t="array" ref="I214">(_xlfn.XLOOKUP($A214&amp;$Q$3,Data[Index]&amp;Data[Valid Test, Can be used for conformity (Y/N)],Data[NOx/km (mg)])-I$2)/I$5</f>
        <v>#N/A</v>
      </c>
      <c r="J214" s="141" t="e" cm="1">
        <f t="array" ref="J214">(_xlfn.XLOOKUP($A214&amp;$Q$3,Data[Index]&amp;Data[Valid Test, Can be used for conformity (Y/N)],Data[THC + NOx/km (mg)])-J$2)/J$5</f>
        <v>#N/A</v>
      </c>
      <c r="K214" s="141" t="e" cm="1">
        <f t="array" ref="K214">(_xlfn.XLOOKUP($A214&amp;$Q$3,Data[Index]&amp;Data[Valid Test, Can be used for conformity (Y/N)],Data[PN/km ('#)])-K$2)/K$5</f>
        <v>#N/A</v>
      </c>
      <c r="L214" s="141" t="e" cm="1">
        <f t="array" ref="L214">(_xlfn.XLOOKUP($A214&amp;$Q$3,Data[Index]&amp;Data[Valid Test, Can be used for conformity (Y/N)],Data[PM/km (mg)])-L$2)/L$5</f>
        <v>#N/A</v>
      </c>
      <c r="M214" s="140" t="e" cm="1">
        <f t="array" ref="M214">(_xlfn.XLOOKUP($A214&amp;$Q$3,Data[Index]&amp;Data[Valid Test, Can be used for conformity (Y/N)],Data[CH4 (mg/km)])-M$2)/M$5</f>
        <v>#N/A</v>
      </c>
      <c r="N214" s="140" t="e" cm="1">
        <f t="array" ref="N214">(_xlfn.XLOOKUP($A214&amp;$Q$3,Data[Index]&amp;Data[Valid Test, Can be used for conformity (Y/N)],Data[N20 (mg/km)])-N$2)/N$5</f>
        <v>#N/A</v>
      </c>
      <c r="O214" s="141" t="e" cm="1">
        <f t="array" ref="O214">(_xlfn.XLOOKUP($A214&amp;$Q$3,Data[Index]&amp;Data[Valid Test, Can be used for conformity (Y/N)],Data[l/100km])-O$2)/O$5</f>
        <v>#N/A</v>
      </c>
      <c r="P214" s="138">
        <f>_xlfn.XLOOKUP($A214,Data[Index],Data[Comments])</f>
        <v>0</v>
      </c>
    </row>
    <row r="215" spans="1:16" x14ac:dyDescent="0.2">
      <c r="A215" s="129"/>
      <c r="B215" s="129"/>
      <c r="C215" s="129" t="e" cm="1">
        <f t="array" ref="C215">_xlfn.XLOOKUP($A215&amp;$Q$3&amp;$R$3,Data[Index]&amp;Data[Valid Test, Can be used for conformity (Y/N)]&amp;Data[Cycle],Data[Test Name])</f>
        <v>#N/A</v>
      </c>
      <c r="D215" s="167" t="e" cm="1">
        <f t="array" ref="D215">_xlfn.XLOOKUP($A215&amp;$Q$3&amp;$R$3,Data[Index]&amp;Data[Valid Test, Can be used for conformity (Y/N)]&amp;Data[Cycle],Data[Mileage (Miles)])</f>
        <v>#N/A</v>
      </c>
      <c r="E215" s="130" t="e" cm="1">
        <f t="array" ref="E215">_xlfn.XLOOKUP($A215&amp;$Q$3&amp;$R$3,Data[Index]&amp;Data[Valid Test, Can be used for conformity (Y/N)]&amp;Data[Cycle],Data[Date])</f>
        <v>#N/A</v>
      </c>
      <c r="F215" s="141" t="e" cm="1">
        <f t="array" ref="F215">(_xlfn.XLOOKUP($A215&amp;$Q$3&amp;$R$3,Data[Index]&amp;Data[Valid Test, Can be used for conformity (Y/N)]&amp;Data[Cycle],Data[CO/km (mg)])-F$2)/F$5</f>
        <v>#N/A</v>
      </c>
      <c r="G215" s="141" t="e" cm="1">
        <f t="array" ref="G215">(_xlfn.XLOOKUP($A215&amp;$Q$3,Data[Index]&amp;Data[Valid Test, Can be used for conformity (Y/N)],Data[CO2/km (g)])-G$2)/G$5</f>
        <v>#N/A</v>
      </c>
      <c r="H215" s="141" t="e" cm="1">
        <f t="array" ref="H215">(_xlfn.XLOOKUP($A215&amp;$Q$3,Data[Index]&amp;Data[Valid Test, Can be used for conformity (Y/N)],Data[THC/km (mg)])-H$2)/H$5</f>
        <v>#N/A</v>
      </c>
      <c r="I215" s="141" t="e" cm="1">
        <f t="array" ref="I215">(_xlfn.XLOOKUP($A215&amp;$Q$3,Data[Index]&amp;Data[Valid Test, Can be used for conformity (Y/N)],Data[NOx/km (mg)])-I$2)/I$5</f>
        <v>#N/A</v>
      </c>
      <c r="J215" s="141" t="e" cm="1">
        <f t="array" ref="J215">(_xlfn.XLOOKUP($A215&amp;$Q$3,Data[Index]&amp;Data[Valid Test, Can be used for conformity (Y/N)],Data[THC + NOx/km (mg)])-J$2)/J$5</f>
        <v>#N/A</v>
      </c>
      <c r="K215" s="141" t="e" cm="1">
        <f t="array" ref="K215">(_xlfn.XLOOKUP($A215&amp;$Q$3,Data[Index]&amp;Data[Valid Test, Can be used for conformity (Y/N)],Data[PN/km ('#)])-K$2)/K$5</f>
        <v>#N/A</v>
      </c>
      <c r="L215" s="141" t="e" cm="1">
        <f t="array" ref="L215">(_xlfn.XLOOKUP($A215&amp;$Q$3,Data[Index]&amp;Data[Valid Test, Can be used for conformity (Y/N)],Data[PM/km (mg)])-L$2)/L$5</f>
        <v>#N/A</v>
      </c>
      <c r="M215" s="140" t="e" cm="1">
        <f t="array" ref="M215">(_xlfn.XLOOKUP($A215&amp;$Q$3,Data[Index]&amp;Data[Valid Test, Can be used for conformity (Y/N)],Data[CH4 (mg/km)])-M$2)/M$5</f>
        <v>#N/A</v>
      </c>
      <c r="N215" s="140" t="e" cm="1">
        <f t="array" ref="N215">(_xlfn.XLOOKUP($A215&amp;$Q$3,Data[Index]&amp;Data[Valid Test, Can be used for conformity (Y/N)],Data[N20 (mg/km)])-N$2)/N$5</f>
        <v>#N/A</v>
      </c>
      <c r="O215" s="141" t="e" cm="1">
        <f t="array" ref="O215">(_xlfn.XLOOKUP($A215&amp;$Q$3,Data[Index]&amp;Data[Valid Test, Can be used for conformity (Y/N)],Data[l/100km])-O$2)/O$5</f>
        <v>#N/A</v>
      </c>
      <c r="P215" s="138">
        <f>_xlfn.XLOOKUP($A215,Data[Index],Data[Comments])</f>
        <v>0</v>
      </c>
    </row>
    <row r="216" spans="1:16" x14ac:dyDescent="0.2">
      <c r="A216" s="129"/>
      <c r="B216" s="129"/>
      <c r="C216" s="129" t="e" cm="1">
        <f t="array" ref="C216">_xlfn.XLOOKUP($A216&amp;$Q$3&amp;$R$3,Data[Index]&amp;Data[Valid Test, Can be used for conformity (Y/N)]&amp;Data[Cycle],Data[Test Name])</f>
        <v>#N/A</v>
      </c>
      <c r="D216" s="167" t="e" cm="1">
        <f t="array" ref="D216">_xlfn.XLOOKUP($A216&amp;$Q$3&amp;$R$3,Data[Index]&amp;Data[Valid Test, Can be used for conformity (Y/N)]&amp;Data[Cycle],Data[Mileage (Miles)])</f>
        <v>#N/A</v>
      </c>
      <c r="E216" s="130" t="e" cm="1">
        <f t="array" ref="E216">_xlfn.XLOOKUP($A216&amp;$Q$3&amp;$R$3,Data[Index]&amp;Data[Valid Test, Can be used for conformity (Y/N)]&amp;Data[Cycle],Data[Date])</f>
        <v>#N/A</v>
      </c>
      <c r="F216" s="141" t="e" cm="1">
        <f t="array" ref="F216">(_xlfn.XLOOKUP($A216&amp;$Q$3&amp;$R$3,Data[Index]&amp;Data[Valid Test, Can be used for conformity (Y/N)]&amp;Data[Cycle],Data[CO/km (mg)])-F$2)/F$5</f>
        <v>#N/A</v>
      </c>
      <c r="G216" s="141" t="e" cm="1">
        <f t="array" ref="G216">(_xlfn.XLOOKUP($A216&amp;$Q$3,Data[Index]&amp;Data[Valid Test, Can be used for conformity (Y/N)],Data[CO2/km (g)])-G$2)/G$5</f>
        <v>#N/A</v>
      </c>
      <c r="H216" s="141" t="e" cm="1">
        <f t="array" ref="H216">(_xlfn.XLOOKUP($A216&amp;$Q$3,Data[Index]&amp;Data[Valid Test, Can be used for conformity (Y/N)],Data[THC/km (mg)])-H$2)/H$5</f>
        <v>#N/A</v>
      </c>
      <c r="I216" s="141" t="e" cm="1">
        <f t="array" ref="I216">(_xlfn.XLOOKUP($A216&amp;$Q$3,Data[Index]&amp;Data[Valid Test, Can be used for conformity (Y/N)],Data[NOx/km (mg)])-I$2)/I$5</f>
        <v>#N/A</v>
      </c>
      <c r="J216" s="141" t="e" cm="1">
        <f t="array" ref="J216">(_xlfn.XLOOKUP($A216&amp;$Q$3,Data[Index]&amp;Data[Valid Test, Can be used for conformity (Y/N)],Data[THC + NOx/km (mg)])-J$2)/J$5</f>
        <v>#N/A</v>
      </c>
      <c r="K216" s="141" t="e" cm="1">
        <f t="array" ref="K216">(_xlfn.XLOOKUP($A216&amp;$Q$3,Data[Index]&amp;Data[Valid Test, Can be used for conformity (Y/N)],Data[PN/km ('#)])-K$2)/K$5</f>
        <v>#N/A</v>
      </c>
      <c r="L216" s="141" t="e" cm="1">
        <f t="array" ref="L216">(_xlfn.XLOOKUP($A216&amp;$Q$3,Data[Index]&amp;Data[Valid Test, Can be used for conformity (Y/N)],Data[PM/km (mg)])-L$2)/L$5</f>
        <v>#N/A</v>
      </c>
      <c r="M216" s="140" t="e" cm="1">
        <f t="array" ref="M216">(_xlfn.XLOOKUP($A216&amp;$Q$3,Data[Index]&amp;Data[Valid Test, Can be used for conformity (Y/N)],Data[CH4 (mg/km)])-M$2)/M$5</f>
        <v>#N/A</v>
      </c>
      <c r="N216" s="140" t="e" cm="1">
        <f t="array" ref="N216">(_xlfn.XLOOKUP($A216&amp;$Q$3,Data[Index]&amp;Data[Valid Test, Can be used for conformity (Y/N)],Data[N20 (mg/km)])-N$2)/N$5</f>
        <v>#N/A</v>
      </c>
      <c r="O216" s="141" t="e" cm="1">
        <f t="array" ref="O216">(_xlfn.XLOOKUP($A216&amp;$Q$3,Data[Index]&amp;Data[Valid Test, Can be used for conformity (Y/N)],Data[l/100km])-O$2)/O$5</f>
        <v>#N/A</v>
      </c>
      <c r="P216" s="138">
        <f>_xlfn.XLOOKUP($A216,Data[Index],Data[Comments])</f>
        <v>0</v>
      </c>
    </row>
    <row r="217" spans="1:16" x14ac:dyDescent="0.2">
      <c r="A217" s="129"/>
      <c r="B217" s="129"/>
      <c r="C217" s="129" t="e" cm="1">
        <f t="array" ref="C217">_xlfn.XLOOKUP($A217&amp;$Q$3&amp;$R$3,Data[Index]&amp;Data[Valid Test, Can be used for conformity (Y/N)]&amp;Data[Cycle],Data[Test Name])</f>
        <v>#N/A</v>
      </c>
      <c r="D217" s="167" t="e" cm="1">
        <f t="array" ref="D217">_xlfn.XLOOKUP($A217&amp;$Q$3&amp;$R$3,Data[Index]&amp;Data[Valid Test, Can be used for conformity (Y/N)]&amp;Data[Cycle],Data[Mileage (Miles)])</f>
        <v>#N/A</v>
      </c>
      <c r="E217" s="130" t="e" cm="1">
        <f t="array" ref="E217">_xlfn.XLOOKUP($A217&amp;$Q$3&amp;$R$3,Data[Index]&amp;Data[Valid Test, Can be used for conformity (Y/N)]&amp;Data[Cycle],Data[Date])</f>
        <v>#N/A</v>
      </c>
      <c r="F217" s="141" t="e" cm="1">
        <f t="array" ref="F217">(_xlfn.XLOOKUP($A217&amp;$Q$3&amp;$R$3,Data[Index]&amp;Data[Valid Test, Can be used for conformity (Y/N)]&amp;Data[Cycle],Data[CO/km (mg)])-F$2)/F$5</f>
        <v>#N/A</v>
      </c>
      <c r="G217" s="141" t="e" cm="1">
        <f t="array" ref="G217">(_xlfn.XLOOKUP($A217&amp;$Q$3,Data[Index]&amp;Data[Valid Test, Can be used for conformity (Y/N)],Data[CO2/km (g)])-G$2)/G$5</f>
        <v>#N/A</v>
      </c>
      <c r="H217" s="141" t="e" cm="1">
        <f t="array" ref="H217">(_xlfn.XLOOKUP($A217&amp;$Q$3,Data[Index]&amp;Data[Valid Test, Can be used for conformity (Y/N)],Data[THC/km (mg)])-H$2)/H$5</f>
        <v>#N/A</v>
      </c>
      <c r="I217" s="141" t="e" cm="1">
        <f t="array" ref="I217">(_xlfn.XLOOKUP($A217&amp;$Q$3,Data[Index]&amp;Data[Valid Test, Can be used for conformity (Y/N)],Data[NOx/km (mg)])-I$2)/I$5</f>
        <v>#N/A</v>
      </c>
      <c r="J217" s="141" t="e" cm="1">
        <f t="array" ref="J217">(_xlfn.XLOOKUP($A217&amp;$Q$3,Data[Index]&amp;Data[Valid Test, Can be used for conformity (Y/N)],Data[THC + NOx/km (mg)])-J$2)/J$5</f>
        <v>#N/A</v>
      </c>
      <c r="K217" s="141" t="e" cm="1">
        <f t="array" ref="K217">(_xlfn.XLOOKUP($A217&amp;$Q$3,Data[Index]&amp;Data[Valid Test, Can be used for conformity (Y/N)],Data[PN/km ('#)])-K$2)/K$5</f>
        <v>#N/A</v>
      </c>
      <c r="L217" s="141" t="e" cm="1">
        <f t="array" ref="L217">(_xlfn.XLOOKUP($A217&amp;$Q$3,Data[Index]&amp;Data[Valid Test, Can be used for conformity (Y/N)],Data[PM/km (mg)])-L$2)/L$5</f>
        <v>#N/A</v>
      </c>
      <c r="M217" s="140" t="e" cm="1">
        <f t="array" ref="M217">(_xlfn.XLOOKUP($A217&amp;$Q$3,Data[Index]&amp;Data[Valid Test, Can be used for conformity (Y/N)],Data[CH4 (mg/km)])-M$2)/M$5</f>
        <v>#N/A</v>
      </c>
      <c r="N217" s="140" t="e" cm="1">
        <f t="array" ref="N217">(_xlfn.XLOOKUP($A217&amp;$Q$3,Data[Index]&amp;Data[Valid Test, Can be used for conformity (Y/N)],Data[N20 (mg/km)])-N$2)/N$5</f>
        <v>#N/A</v>
      </c>
      <c r="O217" s="141" t="e" cm="1">
        <f t="array" ref="O217">(_xlfn.XLOOKUP($A217&amp;$Q$3,Data[Index]&amp;Data[Valid Test, Can be used for conformity (Y/N)],Data[l/100km])-O$2)/O$5</f>
        <v>#N/A</v>
      </c>
      <c r="P217" s="138">
        <f>_xlfn.XLOOKUP($A217,Data[Index],Data[Comments])</f>
        <v>0</v>
      </c>
    </row>
    <row r="218" spans="1:16" x14ac:dyDescent="0.2">
      <c r="A218" s="129"/>
      <c r="B218" s="129"/>
      <c r="C218" s="129" t="e" cm="1">
        <f t="array" ref="C218">_xlfn.XLOOKUP($A218&amp;$Q$3&amp;$R$3,Data[Index]&amp;Data[Valid Test, Can be used for conformity (Y/N)]&amp;Data[Cycle],Data[Test Name])</f>
        <v>#N/A</v>
      </c>
      <c r="D218" s="167" t="e" cm="1">
        <f t="array" ref="D218">_xlfn.XLOOKUP($A218&amp;$Q$3&amp;$R$3,Data[Index]&amp;Data[Valid Test, Can be used for conformity (Y/N)]&amp;Data[Cycle],Data[Mileage (Miles)])</f>
        <v>#N/A</v>
      </c>
      <c r="E218" s="130" t="e" cm="1">
        <f t="array" ref="E218">_xlfn.XLOOKUP($A218&amp;$Q$3&amp;$R$3,Data[Index]&amp;Data[Valid Test, Can be used for conformity (Y/N)]&amp;Data[Cycle],Data[Date])</f>
        <v>#N/A</v>
      </c>
      <c r="F218" s="141" t="e" cm="1">
        <f t="array" ref="F218">(_xlfn.XLOOKUP($A218&amp;$Q$3&amp;$R$3,Data[Index]&amp;Data[Valid Test, Can be used for conformity (Y/N)]&amp;Data[Cycle],Data[CO/km (mg)])-F$2)/F$5</f>
        <v>#N/A</v>
      </c>
      <c r="G218" s="141" t="e" cm="1">
        <f t="array" ref="G218">(_xlfn.XLOOKUP($A218&amp;$Q$3,Data[Index]&amp;Data[Valid Test, Can be used for conformity (Y/N)],Data[CO2/km (g)])-G$2)/G$5</f>
        <v>#N/A</v>
      </c>
      <c r="H218" s="141" t="e" cm="1">
        <f t="array" ref="H218">(_xlfn.XLOOKUP($A218&amp;$Q$3,Data[Index]&amp;Data[Valid Test, Can be used for conformity (Y/N)],Data[THC/km (mg)])-H$2)/H$5</f>
        <v>#N/A</v>
      </c>
      <c r="I218" s="141" t="e" cm="1">
        <f t="array" ref="I218">(_xlfn.XLOOKUP($A218&amp;$Q$3,Data[Index]&amp;Data[Valid Test, Can be used for conformity (Y/N)],Data[NOx/km (mg)])-I$2)/I$5</f>
        <v>#N/A</v>
      </c>
      <c r="J218" s="141" t="e" cm="1">
        <f t="array" ref="J218">(_xlfn.XLOOKUP($A218&amp;$Q$3,Data[Index]&amp;Data[Valid Test, Can be used for conformity (Y/N)],Data[THC + NOx/km (mg)])-J$2)/J$5</f>
        <v>#N/A</v>
      </c>
      <c r="K218" s="141" t="e" cm="1">
        <f t="array" ref="K218">(_xlfn.XLOOKUP($A218&amp;$Q$3,Data[Index]&amp;Data[Valid Test, Can be used for conformity (Y/N)],Data[PN/km ('#)])-K$2)/K$5</f>
        <v>#N/A</v>
      </c>
      <c r="L218" s="141" t="e" cm="1">
        <f t="array" ref="L218">(_xlfn.XLOOKUP($A218&amp;$Q$3,Data[Index]&amp;Data[Valid Test, Can be used for conformity (Y/N)],Data[PM/km (mg)])-L$2)/L$5</f>
        <v>#N/A</v>
      </c>
      <c r="M218" s="140" t="e" cm="1">
        <f t="array" ref="M218">(_xlfn.XLOOKUP($A218&amp;$Q$3,Data[Index]&amp;Data[Valid Test, Can be used for conformity (Y/N)],Data[CH4 (mg/km)])-M$2)/M$5</f>
        <v>#N/A</v>
      </c>
      <c r="N218" s="140" t="e" cm="1">
        <f t="array" ref="N218">(_xlfn.XLOOKUP($A218&amp;$Q$3,Data[Index]&amp;Data[Valid Test, Can be used for conformity (Y/N)],Data[N20 (mg/km)])-N$2)/N$5</f>
        <v>#N/A</v>
      </c>
      <c r="O218" s="141" t="e" cm="1">
        <f t="array" ref="O218">(_xlfn.XLOOKUP($A218&amp;$Q$3,Data[Index]&amp;Data[Valid Test, Can be used for conformity (Y/N)],Data[l/100km])-O$2)/O$5</f>
        <v>#N/A</v>
      </c>
      <c r="P218" s="138">
        <f>_xlfn.XLOOKUP($A218,Data[Index],Data[Comments])</f>
        <v>0</v>
      </c>
    </row>
    <row r="219" spans="1:16" x14ac:dyDescent="0.2">
      <c r="A219" s="129"/>
      <c r="B219" s="129"/>
      <c r="C219" s="129" t="e" cm="1">
        <f t="array" ref="C219">_xlfn.XLOOKUP($A219&amp;$Q$3&amp;$R$3,Data[Index]&amp;Data[Valid Test, Can be used for conformity (Y/N)]&amp;Data[Cycle],Data[Test Name])</f>
        <v>#N/A</v>
      </c>
      <c r="D219" s="167" t="e" cm="1">
        <f t="array" ref="D219">_xlfn.XLOOKUP($A219&amp;$Q$3&amp;$R$3,Data[Index]&amp;Data[Valid Test, Can be used for conformity (Y/N)]&amp;Data[Cycle],Data[Mileage (Miles)])</f>
        <v>#N/A</v>
      </c>
      <c r="E219" s="130" t="e" cm="1">
        <f t="array" ref="E219">_xlfn.XLOOKUP($A219&amp;$Q$3&amp;$R$3,Data[Index]&amp;Data[Valid Test, Can be used for conformity (Y/N)]&amp;Data[Cycle],Data[Date])</f>
        <v>#N/A</v>
      </c>
      <c r="F219" s="141" t="e" cm="1">
        <f t="array" ref="F219">(_xlfn.XLOOKUP($A219&amp;$Q$3&amp;$R$3,Data[Index]&amp;Data[Valid Test, Can be used for conformity (Y/N)]&amp;Data[Cycle],Data[CO/km (mg)])-F$2)/F$5</f>
        <v>#N/A</v>
      </c>
      <c r="G219" s="141" t="e" cm="1">
        <f t="array" ref="G219">(_xlfn.XLOOKUP($A219&amp;$Q$3,Data[Index]&amp;Data[Valid Test, Can be used for conformity (Y/N)],Data[CO2/km (g)])-G$2)/G$5</f>
        <v>#N/A</v>
      </c>
      <c r="H219" s="141" t="e" cm="1">
        <f t="array" ref="H219">(_xlfn.XLOOKUP($A219&amp;$Q$3,Data[Index]&amp;Data[Valid Test, Can be used for conformity (Y/N)],Data[THC/km (mg)])-H$2)/H$5</f>
        <v>#N/A</v>
      </c>
      <c r="I219" s="141" t="e" cm="1">
        <f t="array" ref="I219">(_xlfn.XLOOKUP($A219&amp;$Q$3,Data[Index]&amp;Data[Valid Test, Can be used for conformity (Y/N)],Data[NOx/km (mg)])-I$2)/I$5</f>
        <v>#N/A</v>
      </c>
      <c r="J219" s="141" t="e" cm="1">
        <f t="array" ref="J219">(_xlfn.XLOOKUP($A219&amp;$Q$3,Data[Index]&amp;Data[Valid Test, Can be used for conformity (Y/N)],Data[THC + NOx/km (mg)])-J$2)/J$5</f>
        <v>#N/A</v>
      </c>
      <c r="K219" s="141" t="e" cm="1">
        <f t="array" ref="K219">(_xlfn.XLOOKUP($A219&amp;$Q$3,Data[Index]&amp;Data[Valid Test, Can be used for conformity (Y/N)],Data[PN/km ('#)])-K$2)/K$5</f>
        <v>#N/A</v>
      </c>
      <c r="L219" s="141" t="e" cm="1">
        <f t="array" ref="L219">(_xlfn.XLOOKUP($A219&amp;$Q$3,Data[Index]&amp;Data[Valid Test, Can be used for conformity (Y/N)],Data[PM/km (mg)])-L$2)/L$5</f>
        <v>#N/A</v>
      </c>
      <c r="M219" s="140" t="e" cm="1">
        <f t="array" ref="M219">(_xlfn.XLOOKUP($A219&amp;$Q$3,Data[Index]&amp;Data[Valid Test, Can be used for conformity (Y/N)],Data[CH4 (mg/km)])-M$2)/M$5</f>
        <v>#N/A</v>
      </c>
      <c r="N219" s="140" t="e" cm="1">
        <f t="array" ref="N219">(_xlfn.XLOOKUP($A219&amp;$Q$3,Data[Index]&amp;Data[Valid Test, Can be used for conformity (Y/N)],Data[N20 (mg/km)])-N$2)/N$5</f>
        <v>#N/A</v>
      </c>
      <c r="O219" s="141" t="e" cm="1">
        <f t="array" ref="O219">(_xlfn.XLOOKUP($A219&amp;$Q$3,Data[Index]&amp;Data[Valid Test, Can be used for conformity (Y/N)],Data[l/100km])-O$2)/O$5</f>
        <v>#N/A</v>
      </c>
      <c r="P219" s="138">
        <f>_xlfn.XLOOKUP($A219,Data[Index],Data[Comments])</f>
        <v>0</v>
      </c>
    </row>
    <row r="220" spans="1:16" x14ac:dyDescent="0.2">
      <c r="A220" s="129"/>
      <c r="B220" s="129"/>
      <c r="C220" s="129" t="e" cm="1">
        <f t="array" ref="C220">_xlfn.XLOOKUP($A220&amp;$Q$3&amp;$R$3,Data[Index]&amp;Data[Valid Test, Can be used for conformity (Y/N)]&amp;Data[Cycle],Data[Test Name])</f>
        <v>#N/A</v>
      </c>
      <c r="D220" s="167" t="e" cm="1">
        <f t="array" ref="D220">_xlfn.XLOOKUP($A220&amp;$Q$3&amp;$R$3,Data[Index]&amp;Data[Valid Test, Can be used for conformity (Y/N)]&amp;Data[Cycle],Data[Mileage (Miles)])</f>
        <v>#N/A</v>
      </c>
      <c r="E220" s="130" t="e" cm="1">
        <f t="array" ref="E220">_xlfn.XLOOKUP($A220&amp;$Q$3&amp;$R$3,Data[Index]&amp;Data[Valid Test, Can be used for conformity (Y/N)]&amp;Data[Cycle],Data[Date])</f>
        <v>#N/A</v>
      </c>
      <c r="F220" s="141" t="e" cm="1">
        <f t="array" ref="F220">(_xlfn.XLOOKUP($A220&amp;$Q$3&amp;$R$3,Data[Index]&amp;Data[Valid Test, Can be used for conformity (Y/N)]&amp;Data[Cycle],Data[CO/km (mg)])-F$2)/F$5</f>
        <v>#N/A</v>
      </c>
      <c r="G220" s="141" t="e" cm="1">
        <f t="array" ref="G220">(_xlfn.XLOOKUP($A220&amp;$Q$3,Data[Index]&amp;Data[Valid Test, Can be used for conformity (Y/N)],Data[CO2/km (g)])-G$2)/G$5</f>
        <v>#N/A</v>
      </c>
      <c r="H220" s="141" t="e" cm="1">
        <f t="array" ref="H220">(_xlfn.XLOOKUP($A220&amp;$Q$3,Data[Index]&amp;Data[Valid Test, Can be used for conformity (Y/N)],Data[THC/km (mg)])-H$2)/H$5</f>
        <v>#N/A</v>
      </c>
      <c r="I220" s="141" t="e" cm="1">
        <f t="array" ref="I220">(_xlfn.XLOOKUP($A220&amp;$Q$3,Data[Index]&amp;Data[Valid Test, Can be used for conformity (Y/N)],Data[NOx/km (mg)])-I$2)/I$5</f>
        <v>#N/A</v>
      </c>
      <c r="J220" s="141" t="e" cm="1">
        <f t="array" ref="J220">(_xlfn.XLOOKUP($A220&amp;$Q$3,Data[Index]&amp;Data[Valid Test, Can be used for conformity (Y/N)],Data[THC + NOx/km (mg)])-J$2)/J$5</f>
        <v>#N/A</v>
      </c>
      <c r="K220" s="141" t="e" cm="1">
        <f t="array" ref="K220">(_xlfn.XLOOKUP($A220&amp;$Q$3,Data[Index]&amp;Data[Valid Test, Can be used for conformity (Y/N)],Data[PN/km ('#)])-K$2)/K$5</f>
        <v>#N/A</v>
      </c>
      <c r="L220" s="141" t="e" cm="1">
        <f t="array" ref="L220">(_xlfn.XLOOKUP($A220&amp;$Q$3,Data[Index]&amp;Data[Valid Test, Can be used for conformity (Y/N)],Data[PM/km (mg)])-L$2)/L$5</f>
        <v>#N/A</v>
      </c>
      <c r="M220" s="140" t="e" cm="1">
        <f t="array" ref="M220">(_xlfn.XLOOKUP($A220&amp;$Q$3,Data[Index]&amp;Data[Valid Test, Can be used for conformity (Y/N)],Data[CH4 (mg/km)])-M$2)/M$5</f>
        <v>#N/A</v>
      </c>
      <c r="N220" s="140" t="e" cm="1">
        <f t="array" ref="N220">(_xlfn.XLOOKUP($A220&amp;$Q$3,Data[Index]&amp;Data[Valid Test, Can be used for conformity (Y/N)],Data[N20 (mg/km)])-N$2)/N$5</f>
        <v>#N/A</v>
      </c>
      <c r="O220" s="141" t="e" cm="1">
        <f t="array" ref="O220">(_xlfn.XLOOKUP($A220&amp;$Q$3,Data[Index]&amp;Data[Valid Test, Can be used for conformity (Y/N)],Data[l/100km])-O$2)/O$5</f>
        <v>#N/A</v>
      </c>
      <c r="P220" s="138">
        <f>_xlfn.XLOOKUP($A220,Data[Index],Data[Comments])</f>
        <v>0</v>
      </c>
    </row>
    <row r="221" spans="1:16" x14ac:dyDescent="0.2">
      <c r="A221" s="129"/>
      <c r="B221" s="129"/>
      <c r="C221" s="129" t="e" cm="1">
        <f t="array" ref="C221">_xlfn.XLOOKUP($A221&amp;$Q$3&amp;$R$3,Data[Index]&amp;Data[Valid Test, Can be used for conformity (Y/N)]&amp;Data[Cycle],Data[Test Name])</f>
        <v>#N/A</v>
      </c>
      <c r="D221" s="167" t="e" cm="1">
        <f t="array" ref="D221">_xlfn.XLOOKUP($A221&amp;$Q$3&amp;$R$3,Data[Index]&amp;Data[Valid Test, Can be used for conformity (Y/N)]&amp;Data[Cycle],Data[Mileage (Miles)])</f>
        <v>#N/A</v>
      </c>
      <c r="E221" s="130" t="e" cm="1">
        <f t="array" ref="E221">_xlfn.XLOOKUP($A221&amp;$Q$3&amp;$R$3,Data[Index]&amp;Data[Valid Test, Can be used for conformity (Y/N)]&amp;Data[Cycle],Data[Date])</f>
        <v>#N/A</v>
      </c>
      <c r="F221" s="141" t="e" cm="1">
        <f t="array" ref="F221">(_xlfn.XLOOKUP($A221&amp;$Q$3&amp;$R$3,Data[Index]&amp;Data[Valid Test, Can be used for conformity (Y/N)]&amp;Data[Cycle],Data[CO/km (mg)])-F$2)/F$5</f>
        <v>#N/A</v>
      </c>
      <c r="G221" s="141" t="e" cm="1">
        <f t="array" ref="G221">(_xlfn.XLOOKUP($A221&amp;$Q$3,Data[Index]&amp;Data[Valid Test, Can be used for conformity (Y/N)],Data[CO2/km (g)])-G$2)/G$5</f>
        <v>#N/A</v>
      </c>
      <c r="H221" s="141" t="e" cm="1">
        <f t="array" ref="H221">(_xlfn.XLOOKUP($A221&amp;$Q$3,Data[Index]&amp;Data[Valid Test, Can be used for conformity (Y/N)],Data[THC/km (mg)])-H$2)/H$5</f>
        <v>#N/A</v>
      </c>
      <c r="I221" s="141" t="e" cm="1">
        <f t="array" ref="I221">(_xlfn.XLOOKUP($A221&amp;$Q$3,Data[Index]&amp;Data[Valid Test, Can be used for conformity (Y/N)],Data[NOx/km (mg)])-I$2)/I$5</f>
        <v>#N/A</v>
      </c>
      <c r="J221" s="141" t="e" cm="1">
        <f t="array" ref="J221">(_xlfn.XLOOKUP($A221&amp;$Q$3,Data[Index]&amp;Data[Valid Test, Can be used for conformity (Y/N)],Data[THC + NOx/km (mg)])-J$2)/J$5</f>
        <v>#N/A</v>
      </c>
      <c r="K221" s="141" t="e" cm="1">
        <f t="array" ref="K221">(_xlfn.XLOOKUP($A221&amp;$Q$3,Data[Index]&amp;Data[Valid Test, Can be used for conformity (Y/N)],Data[PN/km ('#)])-K$2)/K$5</f>
        <v>#N/A</v>
      </c>
      <c r="L221" s="141" t="e" cm="1">
        <f t="array" ref="L221">(_xlfn.XLOOKUP($A221&amp;$Q$3,Data[Index]&amp;Data[Valid Test, Can be used for conformity (Y/N)],Data[PM/km (mg)])-L$2)/L$5</f>
        <v>#N/A</v>
      </c>
      <c r="M221" s="140" t="e" cm="1">
        <f t="array" ref="M221">(_xlfn.XLOOKUP($A221&amp;$Q$3,Data[Index]&amp;Data[Valid Test, Can be used for conformity (Y/N)],Data[CH4 (mg/km)])-M$2)/M$5</f>
        <v>#N/A</v>
      </c>
      <c r="N221" s="140" t="e" cm="1">
        <f t="array" ref="N221">(_xlfn.XLOOKUP($A221&amp;$Q$3,Data[Index]&amp;Data[Valid Test, Can be used for conformity (Y/N)],Data[N20 (mg/km)])-N$2)/N$5</f>
        <v>#N/A</v>
      </c>
      <c r="O221" s="141" t="e" cm="1">
        <f t="array" ref="O221">(_xlfn.XLOOKUP($A221&amp;$Q$3,Data[Index]&amp;Data[Valid Test, Can be used for conformity (Y/N)],Data[l/100km])-O$2)/O$5</f>
        <v>#N/A</v>
      </c>
      <c r="P221" s="138">
        <f>_xlfn.XLOOKUP($A221,Data[Index],Data[Comments])</f>
        <v>0</v>
      </c>
    </row>
    <row r="222" spans="1:16" x14ac:dyDescent="0.2">
      <c r="A222" s="129"/>
      <c r="B222" s="129"/>
      <c r="C222" s="129" t="e" cm="1">
        <f t="array" ref="C222">_xlfn.XLOOKUP($A222&amp;$Q$3&amp;$R$3,Data[Index]&amp;Data[Valid Test, Can be used for conformity (Y/N)]&amp;Data[Cycle],Data[Test Name])</f>
        <v>#N/A</v>
      </c>
      <c r="D222" s="167" t="e" cm="1">
        <f t="array" ref="D222">_xlfn.XLOOKUP($A222&amp;$Q$3&amp;$R$3,Data[Index]&amp;Data[Valid Test, Can be used for conformity (Y/N)]&amp;Data[Cycle],Data[Mileage (Miles)])</f>
        <v>#N/A</v>
      </c>
      <c r="E222" s="130" t="e" cm="1">
        <f t="array" ref="E222">_xlfn.XLOOKUP($A222&amp;$Q$3&amp;$R$3,Data[Index]&amp;Data[Valid Test, Can be used for conformity (Y/N)]&amp;Data[Cycle],Data[Date])</f>
        <v>#N/A</v>
      </c>
      <c r="F222" s="141" t="e" cm="1">
        <f t="array" ref="F222">(_xlfn.XLOOKUP($A222&amp;$Q$3&amp;$R$3,Data[Index]&amp;Data[Valid Test, Can be used for conformity (Y/N)]&amp;Data[Cycle],Data[CO/km (mg)])-F$2)/F$5</f>
        <v>#N/A</v>
      </c>
      <c r="G222" s="141" t="e" cm="1">
        <f t="array" ref="G222">(_xlfn.XLOOKUP($A222&amp;$Q$3,Data[Index]&amp;Data[Valid Test, Can be used for conformity (Y/N)],Data[CO2/km (g)])-G$2)/G$5</f>
        <v>#N/A</v>
      </c>
      <c r="H222" s="141" t="e" cm="1">
        <f t="array" ref="H222">(_xlfn.XLOOKUP($A222&amp;$Q$3,Data[Index]&amp;Data[Valid Test, Can be used for conformity (Y/N)],Data[THC/km (mg)])-H$2)/H$5</f>
        <v>#N/A</v>
      </c>
      <c r="I222" s="141" t="e" cm="1">
        <f t="array" ref="I222">(_xlfn.XLOOKUP($A222&amp;$Q$3,Data[Index]&amp;Data[Valid Test, Can be used for conformity (Y/N)],Data[NOx/km (mg)])-I$2)/I$5</f>
        <v>#N/A</v>
      </c>
      <c r="J222" s="141" t="e" cm="1">
        <f t="array" ref="J222">(_xlfn.XLOOKUP($A222&amp;$Q$3,Data[Index]&amp;Data[Valid Test, Can be used for conformity (Y/N)],Data[THC + NOx/km (mg)])-J$2)/J$5</f>
        <v>#N/A</v>
      </c>
      <c r="K222" s="141" t="e" cm="1">
        <f t="array" ref="K222">(_xlfn.XLOOKUP($A222&amp;$Q$3,Data[Index]&amp;Data[Valid Test, Can be used for conformity (Y/N)],Data[PN/km ('#)])-K$2)/K$5</f>
        <v>#N/A</v>
      </c>
      <c r="L222" s="141" t="e" cm="1">
        <f t="array" ref="L222">(_xlfn.XLOOKUP($A222&amp;$Q$3,Data[Index]&amp;Data[Valid Test, Can be used for conformity (Y/N)],Data[PM/km (mg)])-L$2)/L$5</f>
        <v>#N/A</v>
      </c>
      <c r="M222" s="140" t="e" cm="1">
        <f t="array" ref="M222">(_xlfn.XLOOKUP($A222&amp;$Q$3,Data[Index]&amp;Data[Valid Test, Can be used for conformity (Y/N)],Data[CH4 (mg/km)])-M$2)/M$5</f>
        <v>#N/A</v>
      </c>
      <c r="N222" s="140" t="e" cm="1">
        <f t="array" ref="N222">(_xlfn.XLOOKUP($A222&amp;$Q$3,Data[Index]&amp;Data[Valid Test, Can be used for conformity (Y/N)],Data[N20 (mg/km)])-N$2)/N$5</f>
        <v>#N/A</v>
      </c>
      <c r="O222" s="141" t="e" cm="1">
        <f t="array" ref="O222">(_xlfn.XLOOKUP($A222&amp;$Q$3,Data[Index]&amp;Data[Valid Test, Can be used for conformity (Y/N)],Data[l/100km])-O$2)/O$5</f>
        <v>#N/A</v>
      </c>
      <c r="P222" s="138">
        <f>_xlfn.XLOOKUP($A222,Data[Index],Data[Comments])</f>
        <v>0</v>
      </c>
    </row>
    <row r="223" spans="1:16" x14ac:dyDescent="0.2">
      <c r="A223" s="129"/>
      <c r="B223" s="129"/>
      <c r="C223" s="129" t="e" cm="1">
        <f t="array" ref="C223">_xlfn.XLOOKUP($A223&amp;$Q$3&amp;$R$3,Data[Index]&amp;Data[Valid Test, Can be used for conformity (Y/N)]&amp;Data[Cycle],Data[Test Name])</f>
        <v>#N/A</v>
      </c>
      <c r="D223" s="167" t="e" cm="1">
        <f t="array" ref="D223">_xlfn.XLOOKUP($A223&amp;$Q$3&amp;$R$3,Data[Index]&amp;Data[Valid Test, Can be used for conformity (Y/N)]&amp;Data[Cycle],Data[Mileage (Miles)])</f>
        <v>#N/A</v>
      </c>
      <c r="E223" s="130" t="e" cm="1">
        <f t="array" ref="E223">_xlfn.XLOOKUP($A223&amp;$Q$3&amp;$R$3,Data[Index]&amp;Data[Valid Test, Can be used for conformity (Y/N)]&amp;Data[Cycle],Data[Date])</f>
        <v>#N/A</v>
      </c>
      <c r="F223" s="141" t="e" cm="1">
        <f t="array" ref="F223">(_xlfn.XLOOKUP($A223&amp;$Q$3&amp;$R$3,Data[Index]&amp;Data[Valid Test, Can be used for conformity (Y/N)]&amp;Data[Cycle],Data[CO/km (mg)])-F$2)/F$5</f>
        <v>#N/A</v>
      </c>
      <c r="G223" s="141" t="e" cm="1">
        <f t="array" ref="G223">(_xlfn.XLOOKUP($A223&amp;$Q$3,Data[Index]&amp;Data[Valid Test, Can be used for conformity (Y/N)],Data[CO2/km (g)])-G$2)/G$5</f>
        <v>#N/A</v>
      </c>
      <c r="H223" s="141" t="e" cm="1">
        <f t="array" ref="H223">(_xlfn.XLOOKUP($A223&amp;$Q$3,Data[Index]&amp;Data[Valid Test, Can be used for conformity (Y/N)],Data[THC/km (mg)])-H$2)/H$5</f>
        <v>#N/A</v>
      </c>
      <c r="I223" s="141" t="e" cm="1">
        <f t="array" ref="I223">(_xlfn.XLOOKUP($A223&amp;$Q$3,Data[Index]&amp;Data[Valid Test, Can be used for conformity (Y/N)],Data[NOx/km (mg)])-I$2)/I$5</f>
        <v>#N/A</v>
      </c>
      <c r="J223" s="141" t="e" cm="1">
        <f t="array" ref="J223">(_xlfn.XLOOKUP($A223&amp;$Q$3,Data[Index]&amp;Data[Valid Test, Can be used for conformity (Y/N)],Data[THC + NOx/km (mg)])-J$2)/J$5</f>
        <v>#N/A</v>
      </c>
      <c r="K223" s="141" t="e" cm="1">
        <f t="array" ref="K223">(_xlfn.XLOOKUP($A223&amp;$Q$3,Data[Index]&amp;Data[Valid Test, Can be used for conformity (Y/N)],Data[PN/km ('#)])-K$2)/K$5</f>
        <v>#N/A</v>
      </c>
      <c r="L223" s="141" t="e" cm="1">
        <f t="array" ref="L223">(_xlfn.XLOOKUP($A223&amp;$Q$3,Data[Index]&amp;Data[Valid Test, Can be used for conformity (Y/N)],Data[PM/km (mg)])-L$2)/L$5</f>
        <v>#N/A</v>
      </c>
      <c r="M223" s="140" t="e" cm="1">
        <f t="array" ref="M223">(_xlfn.XLOOKUP($A223&amp;$Q$3,Data[Index]&amp;Data[Valid Test, Can be used for conformity (Y/N)],Data[CH4 (mg/km)])-M$2)/M$5</f>
        <v>#N/A</v>
      </c>
      <c r="N223" s="140" t="e" cm="1">
        <f t="array" ref="N223">(_xlfn.XLOOKUP($A223&amp;$Q$3,Data[Index]&amp;Data[Valid Test, Can be used for conformity (Y/N)],Data[N20 (mg/km)])-N$2)/N$5</f>
        <v>#N/A</v>
      </c>
      <c r="O223" s="141" t="e" cm="1">
        <f t="array" ref="O223">(_xlfn.XLOOKUP($A223&amp;$Q$3,Data[Index]&amp;Data[Valid Test, Can be used for conformity (Y/N)],Data[l/100km])-O$2)/O$5</f>
        <v>#N/A</v>
      </c>
      <c r="P223" s="138">
        <f>_xlfn.XLOOKUP($A223,Data[Index],Data[Comments])</f>
        <v>0</v>
      </c>
    </row>
    <row r="224" spans="1:16" x14ac:dyDescent="0.2">
      <c r="A224" s="129"/>
      <c r="B224" s="129"/>
      <c r="C224" s="129" t="e" cm="1">
        <f t="array" ref="C224">_xlfn.XLOOKUP($A224&amp;$Q$3&amp;$R$3,Data[Index]&amp;Data[Valid Test, Can be used for conformity (Y/N)]&amp;Data[Cycle],Data[Test Name])</f>
        <v>#N/A</v>
      </c>
      <c r="D224" s="167" t="e" cm="1">
        <f t="array" ref="D224">_xlfn.XLOOKUP($A224&amp;$Q$3&amp;$R$3,Data[Index]&amp;Data[Valid Test, Can be used for conformity (Y/N)]&amp;Data[Cycle],Data[Mileage (Miles)])</f>
        <v>#N/A</v>
      </c>
      <c r="E224" s="130" t="e" cm="1">
        <f t="array" ref="E224">_xlfn.XLOOKUP($A224&amp;$Q$3&amp;$R$3,Data[Index]&amp;Data[Valid Test, Can be used for conformity (Y/N)]&amp;Data[Cycle],Data[Date])</f>
        <v>#N/A</v>
      </c>
      <c r="F224" s="141" t="e" cm="1">
        <f t="array" ref="F224">(_xlfn.XLOOKUP($A224&amp;$Q$3&amp;$R$3,Data[Index]&amp;Data[Valid Test, Can be used for conformity (Y/N)]&amp;Data[Cycle],Data[CO/km (mg)])-F$2)/F$5</f>
        <v>#N/A</v>
      </c>
      <c r="G224" s="141" t="e" cm="1">
        <f t="array" ref="G224">(_xlfn.XLOOKUP($A224&amp;$Q$3,Data[Index]&amp;Data[Valid Test, Can be used for conformity (Y/N)],Data[CO2/km (g)])-G$2)/G$5</f>
        <v>#N/A</v>
      </c>
      <c r="H224" s="141" t="e" cm="1">
        <f t="array" ref="H224">(_xlfn.XLOOKUP($A224&amp;$Q$3,Data[Index]&amp;Data[Valid Test, Can be used for conformity (Y/N)],Data[THC/km (mg)])-H$2)/H$5</f>
        <v>#N/A</v>
      </c>
      <c r="I224" s="141" t="e" cm="1">
        <f t="array" ref="I224">(_xlfn.XLOOKUP($A224&amp;$Q$3,Data[Index]&amp;Data[Valid Test, Can be used for conformity (Y/N)],Data[NOx/km (mg)])-I$2)/I$5</f>
        <v>#N/A</v>
      </c>
      <c r="J224" s="141" t="e" cm="1">
        <f t="array" ref="J224">(_xlfn.XLOOKUP($A224&amp;$Q$3,Data[Index]&amp;Data[Valid Test, Can be used for conformity (Y/N)],Data[THC + NOx/km (mg)])-J$2)/J$5</f>
        <v>#N/A</v>
      </c>
      <c r="K224" s="141" t="e" cm="1">
        <f t="array" ref="K224">(_xlfn.XLOOKUP($A224&amp;$Q$3,Data[Index]&amp;Data[Valid Test, Can be used for conformity (Y/N)],Data[PN/km ('#)])-K$2)/K$5</f>
        <v>#N/A</v>
      </c>
      <c r="L224" s="141" t="e" cm="1">
        <f t="array" ref="L224">(_xlfn.XLOOKUP($A224&amp;$Q$3,Data[Index]&amp;Data[Valid Test, Can be used for conformity (Y/N)],Data[PM/km (mg)])-L$2)/L$5</f>
        <v>#N/A</v>
      </c>
      <c r="M224" s="140" t="e" cm="1">
        <f t="array" ref="M224">(_xlfn.XLOOKUP($A224&amp;$Q$3,Data[Index]&amp;Data[Valid Test, Can be used for conformity (Y/N)],Data[CH4 (mg/km)])-M$2)/M$5</f>
        <v>#N/A</v>
      </c>
      <c r="N224" s="140" t="e" cm="1">
        <f t="array" ref="N224">(_xlfn.XLOOKUP($A224&amp;$Q$3,Data[Index]&amp;Data[Valid Test, Can be used for conformity (Y/N)],Data[N20 (mg/km)])-N$2)/N$5</f>
        <v>#N/A</v>
      </c>
      <c r="O224" s="141" t="e" cm="1">
        <f t="array" ref="O224">(_xlfn.XLOOKUP($A224&amp;$Q$3,Data[Index]&amp;Data[Valid Test, Can be used for conformity (Y/N)],Data[l/100km])-O$2)/O$5</f>
        <v>#N/A</v>
      </c>
      <c r="P224" s="138">
        <f>_xlfn.XLOOKUP($A224,Data[Index],Data[Comments])</f>
        <v>0</v>
      </c>
    </row>
    <row r="225" spans="1:16" x14ac:dyDescent="0.2">
      <c r="A225" s="129"/>
      <c r="B225" s="129"/>
      <c r="C225" s="129" t="e" cm="1">
        <f t="array" ref="C225">_xlfn.XLOOKUP($A225&amp;$Q$3&amp;$R$3,Data[Index]&amp;Data[Valid Test, Can be used for conformity (Y/N)]&amp;Data[Cycle],Data[Test Name])</f>
        <v>#N/A</v>
      </c>
      <c r="D225" s="167" t="e" cm="1">
        <f t="array" ref="D225">_xlfn.XLOOKUP($A225&amp;$Q$3&amp;$R$3,Data[Index]&amp;Data[Valid Test, Can be used for conformity (Y/N)]&amp;Data[Cycle],Data[Mileage (Miles)])</f>
        <v>#N/A</v>
      </c>
      <c r="E225" s="130" t="e" cm="1">
        <f t="array" ref="E225">_xlfn.XLOOKUP($A225&amp;$Q$3&amp;$R$3,Data[Index]&amp;Data[Valid Test, Can be used for conformity (Y/N)]&amp;Data[Cycle],Data[Date])</f>
        <v>#N/A</v>
      </c>
      <c r="F225" s="141" t="e" cm="1">
        <f t="array" ref="F225">(_xlfn.XLOOKUP($A225&amp;$Q$3&amp;$R$3,Data[Index]&amp;Data[Valid Test, Can be used for conformity (Y/N)]&amp;Data[Cycle],Data[CO/km (mg)])-F$2)/F$5</f>
        <v>#N/A</v>
      </c>
      <c r="G225" s="141" t="e" cm="1">
        <f t="array" ref="G225">(_xlfn.XLOOKUP($A225&amp;$Q$3,Data[Index]&amp;Data[Valid Test, Can be used for conformity (Y/N)],Data[CO2/km (g)])-G$2)/G$5</f>
        <v>#N/A</v>
      </c>
      <c r="H225" s="141" t="e" cm="1">
        <f t="array" ref="H225">(_xlfn.XLOOKUP($A225&amp;$Q$3,Data[Index]&amp;Data[Valid Test, Can be used for conformity (Y/N)],Data[THC/km (mg)])-H$2)/H$5</f>
        <v>#N/A</v>
      </c>
      <c r="I225" s="141" t="e" cm="1">
        <f t="array" ref="I225">(_xlfn.XLOOKUP($A225&amp;$Q$3,Data[Index]&amp;Data[Valid Test, Can be used for conformity (Y/N)],Data[NOx/km (mg)])-I$2)/I$5</f>
        <v>#N/A</v>
      </c>
      <c r="J225" s="141" t="e" cm="1">
        <f t="array" ref="J225">(_xlfn.XLOOKUP($A225&amp;$Q$3,Data[Index]&amp;Data[Valid Test, Can be used for conformity (Y/N)],Data[THC + NOx/km (mg)])-J$2)/J$5</f>
        <v>#N/A</v>
      </c>
      <c r="K225" s="141" t="e" cm="1">
        <f t="array" ref="K225">(_xlfn.XLOOKUP($A225&amp;$Q$3,Data[Index]&amp;Data[Valid Test, Can be used for conformity (Y/N)],Data[PN/km ('#)])-K$2)/K$5</f>
        <v>#N/A</v>
      </c>
      <c r="L225" s="141" t="e" cm="1">
        <f t="array" ref="L225">(_xlfn.XLOOKUP($A225&amp;$Q$3,Data[Index]&amp;Data[Valid Test, Can be used for conformity (Y/N)],Data[PM/km (mg)])-L$2)/L$5</f>
        <v>#N/A</v>
      </c>
      <c r="M225" s="140" t="e" cm="1">
        <f t="array" ref="M225">(_xlfn.XLOOKUP($A225&amp;$Q$3,Data[Index]&amp;Data[Valid Test, Can be used for conformity (Y/N)],Data[CH4 (mg/km)])-M$2)/M$5</f>
        <v>#N/A</v>
      </c>
      <c r="N225" s="140" t="e" cm="1">
        <f t="array" ref="N225">(_xlfn.XLOOKUP($A225&amp;$Q$3,Data[Index]&amp;Data[Valid Test, Can be used for conformity (Y/N)],Data[N20 (mg/km)])-N$2)/N$5</f>
        <v>#N/A</v>
      </c>
      <c r="O225" s="141" t="e" cm="1">
        <f t="array" ref="O225">(_xlfn.XLOOKUP($A225&amp;$Q$3,Data[Index]&amp;Data[Valid Test, Can be used for conformity (Y/N)],Data[l/100km])-O$2)/O$5</f>
        <v>#N/A</v>
      </c>
      <c r="P225" s="138">
        <f>_xlfn.XLOOKUP($A225,Data[Index],Data[Comments])</f>
        <v>0</v>
      </c>
    </row>
    <row r="226" spans="1:16" x14ac:dyDescent="0.2">
      <c r="A226" s="129"/>
      <c r="B226" s="129"/>
      <c r="C226" s="129" t="e" cm="1">
        <f t="array" ref="C226">_xlfn.XLOOKUP($A226&amp;$Q$3&amp;$R$3,Data[Index]&amp;Data[Valid Test, Can be used for conformity (Y/N)]&amp;Data[Cycle],Data[Test Name])</f>
        <v>#N/A</v>
      </c>
      <c r="D226" s="167" t="e" cm="1">
        <f t="array" ref="D226">_xlfn.XLOOKUP($A226&amp;$Q$3&amp;$R$3,Data[Index]&amp;Data[Valid Test, Can be used for conformity (Y/N)]&amp;Data[Cycle],Data[Mileage (Miles)])</f>
        <v>#N/A</v>
      </c>
      <c r="E226" s="130" t="e" cm="1">
        <f t="array" ref="E226">_xlfn.XLOOKUP($A226&amp;$Q$3&amp;$R$3,Data[Index]&amp;Data[Valid Test, Can be used for conformity (Y/N)]&amp;Data[Cycle],Data[Date])</f>
        <v>#N/A</v>
      </c>
      <c r="F226" s="141" t="e" cm="1">
        <f t="array" ref="F226">(_xlfn.XLOOKUP($A226&amp;$Q$3&amp;$R$3,Data[Index]&amp;Data[Valid Test, Can be used for conformity (Y/N)]&amp;Data[Cycle],Data[CO/km (mg)])-F$2)/F$5</f>
        <v>#N/A</v>
      </c>
      <c r="G226" s="141" t="e" cm="1">
        <f t="array" ref="G226">(_xlfn.XLOOKUP($A226&amp;$Q$3,Data[Index]&amp;Data[Valid Test, Can be used for conformity (Y/N)],Data[CO2/km (g)])-G$2)/G$5</f>
        <v>#N/A</v>
      </c>
      <c r="H226" s="141" t="e" cm="1">
        <f t="array" ref="H226">(_xlfn.XLOOKUP($A226&amp;$Q$3,Data[Index]&amp;Data[Valid Test, Can be used for conformity (Y/N)],Data[THC/km (mg)])-H$2)/H$5</f>
        <v>#N/A</v>
      </c>
      <c r="I226" s="141" t="e" cm="1">
        <f t="array" ref="I226">(_xlfn.XLOOKUP($A226&amp;$Q$3,Data[Index]&amp;Data[Valid Test, Can be used for conformity (Y/N)],Data[NOx/km (mg)])-I$2)/I$5</f>
        <v>#N/A</v>
      </c>
      <c r="J226" s="141" t="e" cm="1">
        <f t="array" ref="J226">(_xlfn.XLOOKUP($A226&amp;$Q$3,Data[Index]&amp;Data[Valid Test, Can be used for conformity (Y/N)],Data[THC + NOx/km (mg)])-J$2)/J$5</f>
        <v>#N/A</v>
      </c>
      <c r="K226" s="141" t="e" cm="1">
        <f t="array" ref="K226">(_xlfn.XLOOKUP($A226&amp;$Q$3,Data[Index]&amp;Data[Valid Test, Can be used for conformity (Y/N)],Data[PN/km ('#)])-K$2)/K$5</f>
        <v>#N/A</v>
      </c>
      <c r="L226" s="141" t="e" cm="1">
        <f t="array" ref="L226">(_xlfn.XLOOKUP($A226&amp;$Q$3,Data[Index]&amp;Data[Valid Test, Can be used for conformity (Y/N)],Data[PM/km (mg)])-L$2)/L$5</f>
        <v>#N/A</v>
      </c>
      <c r="M226" s="140" t="e" cm="1">
        <f t="array" ref="M226">(_xlfn.XLOOKUP($A226&amp;$Q$3,Data[Index]&amp;Data[Valid Test, Can be used for conformity (Y/N)],Data[CH4 (mg/km)])-M$2)/M$5</f>
        <v>#N/A</v>
      </c>
      <c r="N226" s="140" t="e" cm="1">
        <f t="array" ref="N226">(_xlfn.XLOOKUP($A226&amp;$Q$3,Data[Index]&amp;Data[Valid Test, Can be used for conformity (Y/N)],Data[N20 (mg/km)])-N$2)/N$5</f>
        <v>#N/A</v>
      </c>
      <c r="O226" s="141" t="e" cm="1">
        <f t="array" ref="O226">(_xlfn.XLOOKUP($A226&amp;$Q$3,Data[Index]&amp;Data[Valid Test, Can be used for conformity (Y/N)],Data[l/100km])-O$2)/O$5</f>
        <v>#N/A</v>
      </c>
      <c r="P226" s="138">
        <f>_xlfn.XLOOKUP($A226,Data[Index],Data[Comments])</f>
        <v>0</v>
      </c>
    </row>
    <row r="227" spans="1:16" x14ac:dyDescent="0.2">
      <c r="A227" s="129"/>
      <c r="B227" s="129"/>
      <c r="C227" s="129" t="e" cm="1">
        <f t="array" ref="C227">_xlfn.XLOOKUP($A227&amp;$Q$3&amp;$R$3,Data[Index]&amp;Data[Valid Test, Can be used for conformity (Y/N)]&amp;Data[Cycle],Data[Test Name])</f>
        <v>#N/A</v>
      </c>
      <c r="D227" s="167" t="e" cm="1">
        <f t="array" ref="D227">_xlfn.XLOOKUP($A227&amp;$Q$3&amp;$R$3,Data[Index]&amp;Data[Valid Test, Can be used for conformity (Y/N)]&amp;Data[Cycle],Data[Mileage (Miles)])</f>
        <v>#N/A</v>
      </c>
      <c r="E227" s="130" t="e" cm="1">
        <f t="array" ref="E227">_xlfn.XLOOKUP($A227&amp;$Q$3&amp;$R$3,Data[Index]&amp;Data[Valid Test, Can be used for conformity (Y/N)]&amp;Data[Cycle],Data[Date])</f>
        <v>#N/A</v>
      </c>
      <c r="F227" s="141" t="e" cm="1">
        <f t="array" ref="F227">(_xlfn.XLOOKUP($A227&amp;$Q$3&amp;$R$3,Data[Index]&amp;Data[Valid Test, Can be used for conformity (Y/N)]&amp;Data[Cycle],Data[CO/km (mg)])-F$2)/F$5</f>
        <v>#N/A</v>
      </c>
      <c r="G227" s="141" t="e" cm="1">
        <f t="array" ref="G227">(_xlfn.XLOOKUP($A227&amp;$Q$3,Data[Index]&amp;Data[Valid Test, Can be used for conformity (Y/N)],Data[CO2/km (g)])-G$2)/G$5</f>
        <v>#N/A</v>
      </c>
      <c r="H227" s="141" t="e" cm="1">
        <f t="array" ref="H227">(_xlfn.XLOOKUP($A227&amp;$Q$3,Data[Index]&amp;Data[Valid Test, Can be used for conformity (Y/N)],Data[THC/km (mg)])-H$2)/H$5</f>
        <v>#N/A</v>
      </c>
      <c r="I227" s="141" t="e" cm="1">
        <f t="array" ref="I227">(_xlfn.XLOOKUP($A227&amp;$Q$3,Data[Index]&amp;Data[Valid Test, Can be used for conformity (Y/N)],Data[NOx/km (mg)])-I$2)/I$5</f>
        <v>#N/A</v>
      </c>
      <c r="J227" s="141" t="e" cm="1">
        <f t="array" ref="J227">(_xlfn.XLOOKUP($A227&amp;$Q$3,Data[Index]&amp;Data[Valid Test, Can be used for conformity (Y/N)],Data[THC + NOx/km (mg)])-J$2)/J$5</f>
        <v>#N/A</v>
      </c>
      <c r="K227" s="141" t="e" cm="1">
        <f t="array" ref="K227">(_xlfn.XLOOKUP($A227&amp;$Q$3,Data[Index]&amp;Data[Valid Test, Can be used for conformity (Y/N)],Data[PN/km ('#)])-K$2)/K$5</f>
        <v>#N/A</v>
      </c>
      <c r="L227" s="141" t="e" cm="1">
        <f t="array" ref="L227">(_xlfn.XLOOKUP($A227&amp;$Q$3,Data[Index]&amp;Data[Valid Test, Can be used for conformity (Y/N)],Data[PM/km (mg)])-L$2)/L$5</f>
        <v>#N/A</v>
      </c>
      <c r="M227" s="140" t="e" cm="1">
        <f t="array" ref="M227">(_xlfn.XLOOKUP($A227&amp;$Q$3,Data[Index]&amp;Data[Valid Test, Can be used for conformity (Y/N)],Data[CH4 (mg/km)])-M$2)/M$5</f>
        <v>#N/A</v>
      </c>
      <c r="N227" s="140" t="e" cm="1">
        <f t="array" ref="N227">(_xlfn.XLOOKUP($A227&amp;$Q$3,Data[Index]&amp;Data[Valid Test, Can be used for conformity (Y/N)],Data[N20 (mg/km)])-N$2)/N$5</f>
        <v>#N/A</v>
      </c>
      <c r="O227" s="141" t="e" cm="1">
        <f t="array" ref="O227">(_xlfn.XLOOKUP($A227&amp;$Q$3,Data[Index]&amp;Data[Valid Test, Can be used for conformity (Y/N)],Data[l/100km])-O$2)/O$5</f>
        <v>#N/A</v>
      </c>
      <c r="P227" s="138">
        <f>_xlfn.XLOOKUP($A227,Data[Index],Data[Comments])</f>
        <v>0</v>
      </c>
    </row>
    <row r="228" spans="1:16" x14ac:dyDescent="0.2">
      <c r="A228" s="129"/>
      <c r="B228" s="129"/>
      <c r="C228" s="129" t="e" cm="1">
        <f t="array" ref="C228">_xlfn.XLOOKUP($A228&amp;$Q$3&amp;$R$3,Data[Index]&amp;Data[Valid Test, Can be used for conformity (Y/N)]&amp;Data[Cycle],Data[Test Name])</f>
        <v>#N/A</v>
      </c>
      <c r="D228" s="167" t="e" cm="1">
        <f t="array" ref="D228">_xlfn.XLOOKUP($A228&amp;$Q$3&amp;$R$3,Data[Index]&amp;Data[Valid Test, Can be used for conformity (Y/N)]&amp;Data[Cycle],Data[Mileage (Miles)])</f>
        <v>#N/A</v>
      </c>
      <c r="E228" s="130" t="e" cm="1">
        <f t="array" ref="E228">_xlfn.XLOOKUP($A228&amp;$Q$3&amp;$R$3,Data[Index]&amp;Data[Valid Test, Can be used for conformity (Y/N)]&amp;Data[Cycle],Data[Date])</f>
        <v>#N/A</v>
      </c>
      <c r="F228" s="141" t="e" cm="1">
        <f t="array" ref="F228">(_xlfn.XLOOKUP($A228&amp;$Q$3&amp;$R$3,Data[Index]&amp;Data[Valid Test, Can be used for conformity (Y/N)]&amp;Data[Cycle],Data[CO/km (mg)])-F$2)/F$5</f>
        <v>#N/A</v>
      </c>
      <c r="G228" s="141" t="e" cm="1">
        <f t="array" ref="G228">(_xlfn.XLOOKUP($A228&amp;$Q$3,Data[Index]&amp;Data[Valid Test, Can be used for conformity (Y/N)],Data[CO2/km (g)])-G$2)/G$5</f>
        <v>#N/A</v>
      </c>
      <c r="H228" s="141" t="e" cm="1">
        <f t="array" ref="H228">(_xlfn.XLOOKUP($A228&amp;$Q$3,Data[Index]&amp;Data[Valid Test, Can be used for conformity (Y/N)],Data[THC/km (mg)])-H$2)/H$5</f>
        <v>#N/A</v>
      </c>
      <c r="I228" s="141" t="e" cm="1">
        <f t="array" ref="I228">(_xlfn.XLOOKUP($A228&amp;$Q$3,Data[Index]&amp;Data[Valid Test, Can be used for conformity (Y/N)],Data[NOx/km (mg)])-I$2)/I$5</f>
        <v>#N/A</v>
      </c>
      <c r="J228" s="141" t="e" cm="1">
        <f t="array" ref="J228">(_xlfn.XLOOKUP($A228&amp;$Q$3,Data[Index]&amp;Data[Valid Test, Can be used for conformity (Y/N)],Data[THC + NOx/km (mg)])-J$2)/J$5</f>
        <v>#N/A</v>
      </c>
      <c r="K228" s="141" t="e" cm="1">
        <f t="array" ref="K228">(_xlfn.XLOOKUP($A228&amp;$Q$3,Data[Index]&amp;Data[Valid Test, Can be used for conformity (Y/N)],Data[PN/km ('#)])-K$2)/K$5</f>
        <v>#N/A</v>
      </c>
      <c r="L228" s="141" t="e" cm="1">
        <f t="array" ref="L228">(_xlfn.XLOOKUP($A228&amp;$Q$3,Data[Index]&amp;Data[Valid Test, Can be used for conformity (Y/N)],Data[PM/km (mg)])-L$2)/L$5</f>
        <v>#N/A</v>
      </c>
      <c r="M228" s="140" t="e" cm="1">
        <f t="array" ref="M228">(_xlfn.XLOOKUP($A228&amp;$Q$3,Data[Index]&amp;Data[Valid Test, Can be used for conformity (Y/N)],Data[CH4 (mg/km)])-M$2)/M$5</f>
        <v>#N/A</v>
      </c>
      <c r="N228" s="140" t="e" cm="1">
        <f t="array" ref="N228">(_xlfn.XLOOKUP($A228&amp;$Q$3,Data[Index]&amp;Data[Valid Test, Can be used for conformity (Y/N)],Data[N20 (mg/km)])-N$2)/N$5</f>
        <v>#N/A</v>
      </c>
      <c r="O228" s="141" t="e" cm="1">
        <f t="array" ref="O228">(_xlfn.XLOOKUP($A228&amp;$Q$3,Data[Index]&amp;Data[Valid Test, Can be used for conformity (Y/N)],Data[l/100km])-O$2)/O$5</f>
        <v>#N/A</v>
      </c>
      <c r="P228" s="138">
        <f>_xlfn.XLOOKUP($A228,Data[Index],Data[Comments])</f>
        <v>0</v>
      </c>
    </row>
    <row r="229" spans="1:16" x14ac:dyDescent="0.2">
      <c r="A229" s="129"/>
      <c r="B229" s="129"/>
      <c r="C229" s="129" t="e" cm="1">
        <f t="array" ref="C229">_xlfn.XLOOKUP($A229&amp;$Q$3&amp;$R$3,Data[Index]&amp;Data[Valid Test, Can be used for conformity (Y/N)]&amp;Data[Cycle],Data[Test Name])</f>
        <v>#N/A</v>
      </c>
      <c r="D229" s="167" t="e" cm="1">
        <f t="array" ref="D229">_xlfn.XLOOKUP($A229&amp;$Q$3&amp;$R$3,Data[Index]&amp;Data[Valid Test, Can be used for conformity (Y/N)]&amp;Data[Cycle],Data[Mileage (Miles)])</f>
        <v>#N/A</v>
      </c>
      <c r="E229" s="130" t="e" cm="1">
        <f t="array" ref="E229">_xlfn.XLOOKUP($A229&amp;$Q$3&amp;$R$3,Data[Index]&amp;Data[Valid Test, Can be used for conformity (Y/N)]&amp;Data[Cycle],Data[Date])</f>
        <v>#N/A</v>
      </c>
      <c r="F229" s="141" t="e" cm="1">
        <f t="array" ref="F229">(_xlfn.XLOOKUP($A229&amp;$Q$3&amp;$R$3,Data[Index]&amp;Data[Valid Test, Can be used for conformity (Y/N)]&amp;Data[Cycle],Data[CO/km (mg)])-F$2)/F$5</f>
        <v>#N/A</v>
      </c>
      <c r="G229" s="141" t="e" cm="1">
        <f t="array" ref="G229">(_xlfn.XLOOKUP($A229&amp;$Q$3,Data[Index]&amp;Data[Valid Test, Can be used for conformity (Y/N)],Data[CO2/km (g)])-G$2)/G$5</f>
        <v>#N/A</v>
      </c>
      <c r="H229" s="141" t="e" cm="1">
        <f t="array" ref="H229">(_xlfn.XLOOKUP($A229&amp;$Q$3,Data[Index]&amp;Data[Valid Test, Can be used for conformity (Y/N)],Data[THC/km (mg)])-H$2)/H$5</f>
        <v>#N/A</v>
      </c>
      <c r="I229" s="141" t="e" cm="1">
        <f t="array" ref="I229">(_xlfn.XLOOKUP($A229&amp;$Q$3,Data[Index]&amp;Data[Valid Test, Can be used for conformity (Y/N)],Data[NOx/km (mg)])-I$2)/I$5</f>
        <v>#N/A</v>
      </c>
      <c r="J229" s="141" t="e" cm="1">
        <f t="array" ref="J229">(_xlfn.XLOOKUP($A229&amp;$Q$3,Data[Index]&amp;Data[Valid Test, Can be used for conformity (Y/N)],Data[THC + NOx/km (mg)])-J$2)/J$5</f>
        <v>#N/A</v>
      </c>
      <c r="K229" s="141" t="e" cm="1">
        <f t="array" ref="K229">(_xlfn.XLOOKUP($A229&amp;$Q$3,Data[Index]&amp;Data[Valid Test, Can be used for conformity (Y/N)],Data[PN/km ('#)])-K$2)/K$5</f>
        <v>#N/A</v>
      </c>
      <c r="L229" s="141" t="e" cm="1">
        <f t="array" ref="L229">(_xlfn.XLOOKUP($A229&amp;$Q$3,Data[Index]&amp;Data[Valid Test, Can be used for conformity (Y/N)],Data[PM/km (mg)])-L$2)/L$5</f>
        <v>#N/A</v>
      </c>
      <c r="M229" s="140" t="e" cm="1">
        <f t="array" ref="M229">(_xlfn.XLOOKUP($A229&amp;$Q$3,Data[Index]&amp;Data[Valid Test, Can be used for conformity (Y/N)],Data[CH4 (mg/km)])-M$2)/M$5</f>
        <v>#N/A</v>
      </c>
      <c r="N229" s="140" t="e" cm="1">
        <f t="array" ref="N229">(_xlfn.XLOOKUP($A229&amp;$Q$3,Data[Index]&amp;Data[Valid Test, Can be used for conformity (Y/N)],Data[N20 (mg/km)])-N$2)/N$5</f>
        <v>#N/A</v>
      </c>
      <c r="O229" s="141" t="e" cm="1">
        <f t="array" ref="O229">(_xlfn.XLOOKUP($A229&amp;$Q$3,Data[Index]&amp;Data[Valid Test, Can be used for conformity (Y/N)],Data[l/100km])-O$2)/O$5</f>
        <v>#N/A</v>
      </c>
      <c r="P229" s="138">
        <f>_xlfn.XLOOKUP($A229,Data[Index],Data[Comments])</f>
        <v>0</v>
      </c>
    </row>
    <row r="230" spans="1:16" x14ac:dyDescent="0.2">
      <c r="A230" s="129"/>
      <c r="B230" s="129"/>
      <c r="C230" s="129" t="e" cm="1">
        <f t="array" ref="C230">_xlfn.XLOOKUP($A230&amp;$Q$3&amp;$R$3,Data[Index]&amp;Data[Valid Test, Can be used for conformity (Y/N)]&amp;Data[Cycle],Data[Test Name])</f>
        <v>#N/A</v>
      </c>
      <c r="D230" s="167" t="e" cm="1">
        <f t="array" ref="D230">_xlfn.XLOOKUP($A230&amp;$Q$3&amp;$R$3,Data[Index]&amp;Data[Valid Test, Can be used for conformity (Y/N)]&amp;Data[Cycle],Data[Mileage (Miles)])</f>
        <v>#N/A</v>
      </c>
      <c r="E230" s="130" t="e" cm="1">
        <f t="array" ref="E230">_xlfn.XLOOKUP($A230&amp;$Q$3&amp;$R$3,Data[Index]&amp;Data[Valid Test, Can be used for conformity (Y/N)]&amp;Data[Cycle],Data[Date])</f>
        <v>#N/A</v>
      </c>
      <c r="F230" s="141" t="e" cm="1">
        <f t="array" ref="F230">(_xlfn.XLOOKUP($A230&amp;$Q$3&amp;$R$3,Data[Index]&amp;Data[Valid Test, Can be used for conformity (Y/N)]&amp;Data[Cycle],Data[CO/km (mg)])-F$2)/F$5</f>
        <v>#N/A</v>
      </c>
      <c r="G230" s="141" t="e" cm="1">
        <f t="array" ref="G230">(_xlfn.XLOOKUP($A230&amp;$Q$3,Data[Index]&amp;Data[Valid Test, Can be used for conformity (Y/N)],Data[CO2/km (g)])-G$2)/G$5</f>
        <v>#N/A</v>
      </c>
      <c r="H230" s="141" t="e" cm="1">
        <f t="array" ref="H230">(_xlfn.XLOOKUP($A230&amp;$Q$3,Data[Index]&amp;Data[Valid Test, Can be used for conformity (Y/N)],Data[THC/km (mg)])-H$2)/H$5</f>
        <v>#N/A</v>
      </c>
      <c r="I230" s="141" t="e" cm="1">
        <f t="array" ref="I230">(_xlfn.XLOOKUP($A230&amp;$Q$3,Data[Index]&amp;Data[Valid Test, Can be used for conformity (Y/N)],Data[NOx/km (mg)])-I$2)/I$5</f>
        <v>#N/A</v>
      </c>
      <c r="J230" s="141" t="e" cm="1">
        <f t="array" ref="J230">(_xlfn.XLOOKUP($A230&amp;$Q$3,Data[Index]&amp;Data[Valid Test, Can be used for conformity (Y/N)],Data[THC + NOx/km (mg)])-J$2)/J$5</f>
        <v>#N/A</v>
      </c>
      <c r="K230" s="141" t="e" cm="1">
        <f t="array" ref="K230">(_xlfn.XLOOKUP($A230&amp;$Q$3,Data[Index]&amp;Data[Valid Test, Can be used for conformity (Y/N)],Data[PN/km ('#)])-K$2)/K$5</f>
        <v>#N/A</v>
      </c>
      <c r="L230" s="141" t="e" cm="1">
        <f t="array" ref="L230">(_xlfn.XLOOKUP($A230&amp;$Q$3,Data[Index]&amp;Data[Valid Test, Can be used for conformity (Y/N)],Data[PM/km (mg)])-L$2)/L$5</f>
        <v>#N/A</v>
      </c>
      <c r="M230" s="140" t="e" cm="1">
        <f t="array" ref="M230">(_xlfn.XLOOKUP($A230&amp;$Q$3,Data[Index]&amp;Data[Valid Test, Can be used for conformity (Y/N)],Data[CH4 (mg/km)])-M$2)/M$5</f>
        <v>#N/A</v>
      </c>
      <c r="N230" s="140" t="e" cm="1">
        <f t="array" ref="N230">(_xlfn.XLOOKUP($A230&amp;$Q$3,Data[Index]&amp;Data[Valid Test, Can be used for conformity (Y/N)],Data[N20 (mg/km)])-N$2)/N$5</f>
        <v>#N/A</v>
      </c>
      <c r="O230" s="141" t="e" cm="1">
        <f t="array" ref="O230">(_xlfn.XLOOKUP($A230&amp;$Q$3,Data[Index]&amp;Data[Valid Test, Can be used for conformity (Y/N)],Data[l/100km])-O$2)/O$5</f>
        <v>#N/A</v>
      </c>
      <c r="P230" s="138">
        <f>_xlfn.XLOOKUP($A230,Data[Index],Data[Comments])</f>
        <v>0</v>
      </c>
    </row>
    <row r="231" spans="1:16" x14ac:dyDescent="0.2">
      <c r="A231" s="129"/>
      <c r="B231" s="129"/>
      <c r="C231" s="129" t="e" cm="1">
        <f t="array" ref="C231">_xlfn.XLOOKUP($A231&amp;$Q$3&amp;$R$3,Data[Index]&amp;Data[Valid Test, Can be used for conformity (Y/N)]&amp;Data[Cycle],Data[Test Name])</f>
        <v>#N/A</v>
      </c>
      <c r="D231" s="167" t="e" cm="1">
        <f t="array" ref="D231">_xlfn.XLOOKUP($A231&amp;$Q$3&amp;$R$3,Data[Index]&amp;Data[Valid Test, Can be used for conformity (Y/N)]&amp;Data[Cycle],Data[Mileage (Miles)])</f>
        <v>#N/A</v>
      </c>
      <c r="E231" s="130" t="e" cm="1">
        <f t="array" ref="E231">_xlfn.XLOOKUP($A231&amp;$Q$3&amp;$R$3,Data[Index]&amp;Data[Valid Test, Can be used for conformity (Y/N)]&amp;Data[Cycle],Data[Date])</f>
        <v>#N/A</v>
      </c>
      <c r="F231" s="141" t="e" cm="1">
        <f t="array" ref="F231">(_xlfn.XLOOKUP($A231&amp;$Q$3&amp;$R$3,Data[Index]&amp;Data[Valid Test, Can be used for conformity (Y/N)]&amp;Data[Cycle],Data[CO/km (mg)])-F$2)/F$5</f>
        <v>#N/A</v>
      </c>
      <c r="G231" s="141" t="e" cm="1">
        <f t="array" ref="G231">(_xlfn.XLOOKUP($A231&amp;$Q$3,Data[Index]&amp;Data[Valid Test, Can be used for conformity (Y/N)],Data[CO2/km (g)])-G$2)/G$5</f>
        <v>#N/A</v>
      </c>
      <c r="H231" s="141" t="e" cm="1">
        <f t="array" ref="H231">(_xlfn.XLOOKUP($A231&amp;$Q$3,Data[Index]&amp;Data[Valid Test, Can be used for conformity (Y/N)],Data[THC/km (mg)])-H$2)/H$5</f>
        <v>#N/A</v>
      </c>
      <c r="I231" s="141" t="e" cm="1">
        <f t="array" ref="I231">(_xlfn.XLOOKUP($A231&amp;$Q$3,Data[Index]&amp;Data[Valid Test, Can be used for conformity (Y/N)],Data[NOx/km (mg)])-I$2)/I$5</f>
        <v>#N/A</v>
      </c>
      <c r="J231" s="141" t="e" cm="1">
        <f t="array" ref="J231">(_xlfn.XLOOKUP($A231&amp;$Q$3,Data[Index]&amp;Data[Valid Test, Can be used for conformity (Y/N)],Data[THC + NOx/km (mg)])-J$2)/J$5</f>
        <v>#N/A</v>
      </c>
      <c r="K231" s="141" t="e" cm="1">
        <f t="array" ref="K231">(_xlfn.XLOOKUP($A231&amp;$Q$3,Data[Index]&amp;Data[Valid Test, Can be used for conformity (Y/N)],Data[PN/km ('#)])-K$2)/K$5</f>
        <v>#N/A</v>
      </c>
      <c r="L231" s="141" t="e" cm="1">
        <f t="array" ref="L231">(_xlfn.XLOOKUP($A231&amp;$Q$3,Data[Index]&amp;Data[Valid Test, Can be used for conformity (Y/N)],Data[PM/km (mg)])-L$2)/L$5</f>
        <v>#N/A</v>
      </c>
      <c r="M231" s="140" t="e" cm="1">
        <f t="array" ref="M231">(_xlfn.XLOOKUP($A231&amp;$Q$3,Data[Index]&amp;Data[Valid Test, Can be used for conformity (Y/N)],Data[CH4 (mg/km)])-M$2)/M$5</f>
        <v>#N/A</v>
      </c>
      <c r="N231" s="140" t="e" cm="1">
        <f t="array" ref="N231">(_xlfn.XLOOKUP($A231&amp;$Q$3,Data[Index]&amp;Data[Valid Test, Can be used for conformity (Y/N)],Data[N20 (mg/km)])-N$2)/N$5</f>
        <v>#N/A</v>
      </c>
      <c r="O231" s="141" t="e" cm="1">
        <f t="array" ref="O231">(_xlfn.XLOOKUP($A231&amp;$Q$3,Data[Index]&amp;Data[Valid Test, Can be used for conformity (Y/N)],Data[l/100km])-O$2)/O$5</f>
        <v>#N/A</v>
      </c>
      <c r="P231" s="138">
        <f>_xlfn.XLOOKUP($A231,Data[Index],Data[Comments])</f>
        <v>0</v>
      </c>
    </row>
    <row r="232" spans="1:16" x14ac:dyDescent="0.2">
      <c r="A232" s="129"/>
      <c r="B232" s="129"/>
      <c r="C232" s="129" t="e" cm="1">
        <f t="array" ref="C232">_xlfn.XLOOKUP($A232&amp;$Q$3&amp;$R$3,Data[Index]&amp;Data[Valid Test, Can be used for conformity (Y/N)]&amp;Data[Cycle],Data[Test Name])</f>
        <v>#N/A</v>
      </c>
      <c r="D232" s="167" t="e" cm="1">
        <f t="array" ref="D232">_xlfn.XLOOKUP($A232&amp;$Q$3&amp;$R$3,Data[Index]&amp;Data[Valid Test, Can be used for conformity (Y/N)]&amp;Data[Cycle],Data[Mileage (Miles)])</f>
        <v>#N/A</v>
      </c>
      <c r="E232" s="130" t="e" cm="1">
        <f t="array" ref="E232">_xlfn.XLOOKUP($A232&amp;$Q$3&amp;$R$3,Data[Index]&amp;Data[Valid Test, Can be used for conformity (Y/N)]&amp;Data[Cycle],Data[Date])</f>
        <v>#N/A</v>
      </c>
      <c r="F232" s="141" t="e" cm="1">
        <f t="array" ref="F232">(_xlfn.XLOOKUP($A232&amp;$Q$3&amp;$R$3,Data[Index]&amp;Data[Valid Test, Can be used for conformity (Y/N)]&amp;Data[Cycle],Data[CO/km (mg)])-F$2)/F$5</f>
        <v>#N/A</v>
      </c>
      <c r="G232" s="141" t="e" cm="1">
        <f t="array" ref="G232">(_xlfn.XLOOKUP($A232&amp;$Q$3,Data[Index]&amp;Data[Valid Test, Can be used for conformity (Y/N)],Data[CO2/km (g)])-G$2)/G$5</f>
        <v>#N/A</v>
      </c>
      <c r="H232" s="141" t="e" cm="1">
        <f t="array" ref="H232">(_xlfn.XLOOKUP($A232&amp;$Q$3,Data[Index]&amp;Data[Valid Test, Can be used for conformity (Y/N)],Data[THC/km (mg)])-H$2)/H$5</f>
        <v>#N/A</v>
      </c>
      <c r="I232" s="141" t="e" cm="1">
        <f t="array" ref="I232">(_xlfn.XLOOKUP($A232&amp;$Q$3,Data[Index]&amp;Data[Valid Test, Can be used for conformity (Y/N)],Data[NOx/km (mg)])-I$2)/I$5</f>
        <v>#N/A</v>
      </c>
      <c r="J232" s="141" t="e" cm="1">
        <f t="array" ref="J232">(_xlfn.XLOOKUP($A232&amp;$Q$3,Data[Index]&amp;Data[Valid Test, Can be used for conformity (Y/N)],Data[THC + NOx/km (mg)])-J$2)/J$5</f>
        <v>#N/A</v>
      </c>
      <c r="K232" s="141" t="e" cm="1">
        <f t="array" ref="K232">(_xlfn.XLOOKUP($A232&amp;$Q$3,Data[Index]&amp;Data[Valid Test, Can be used for conformity (Y/N)],Data[PN/km ('#)])-K$2)/K$5</f>
        <v>#N/A</v>
      </c>
      <c r="L232" s="141" t="e" cm="1">
        <f t="array" ref="L232">(_xlfn.XLOOKUP($A232&amp;$Q$3,Data[Index]&amp;Data[Valid Test, Can be used for conformity (Y/N)],Data[PM/km (mg)])-L$2)/L$5</f>
        <v>#N/A</v>
      </c>
      <c r="M232" s="140" t="e" cm="1">
        <f t="array" ref="M232">(_xlfn.XLOOKUP($A232&amp;$Q$3,Data[Index]&amp;Data[Valid Test, Can be used for conformity (Y/N)],Data[CH4 (mg/km)])-M$2)/M$5</f>
        <v>#N/A</v>
      </c>
      <c r="N232" s="140" t="e" cm="1">
        <f t="array" ref="N232">(_xlfn.XLOOKUP($A232&amp;$Q$3,Data[Index]&amp;Data[Valid Test, Can be used for conformity (Y/N)],Data[N20 (mg/km)])-N$2)/N$5</f>
        <v>#N/A</v>
      </c>
      <c r="O232" s="141" t="e" cm="1">
        <f t="array" ref="O232">(_xlfn.XLOOKUP($A232&amp;$Q$3,Data[Index]&amp;Data[Valid Test, Can be used for conformity (Y/N)],Data[l/100km])-O$2)/O$5</f>
        <v>#N/A</v>
      </c>
      <c r="P232" s="138">
        <f>_xlfn.XLOOKUP($A232,Data[Index],Data[Comments])</f>
        <v>0</v>
      </c>
    </row>
    <row r="233" spans="1:16" x14ac:dyDescent="0.2">
      <c r="A233" s="129"/>
      <c r="B233" s="129"/>
      <c r="C233" s="129" t="e" cm="1">
        <f t="array" ref="C233">_xlfn.XLOOKUP($A233&amp;$Q$3&amp;$R$3,Data[Index]&amp;Data[Valid Test, Can be used for conformity (Y/N)]&amp;Data[Cycle],Data[Test Name])</f>
        <v>#N/A</v>
      </c>
      <c r="D233" s="167" t="e" cm="1">
        <f t="array" ref="D233">_xlfn.XLOOKUP($A233&amp;$Q$3&amp;$R$3,Data[Index]&amp;Data[Valid Test, Can be used for conformity (Y/N)]&amp;Data[Cycle],Data[Mileage (Miles)])</f>
        <v>#N/A</v>
      </c>
      <c r="E233" s="130" t="e" cm="1">
        <f t="array" ref="E233">_xlfn.XLOOKUP($A233&amp;$Q$3&amp;$R$3,Data[Index]&amp;Data[Valid Test, Can be used for conformity (Y/N)]&amp;Data[Cycle],Data[Date])</f>
        <v>#N/A</v>
      </c>
      <c r="F233" s="141" t="e" cm="1">
        <f t="array" ref="F233">(_xlfn.XLOOKUP($A233&amp;$Q$3&amp;$R$3,Data[Index]&amp;Data[Valid Test, Can be used for conformity (Y/N)]&amp;Data[Cycle],Data[CO/km (mg)])-F$2)/F$5</f>
        <v>#N/A</v>
      </c>
      <c r="G233" s="141" t="e" cm="1">
        <f t="array" ref="G233">(_xlfn.XLOOKUP($A233&amp;$Q$3,Data[Index]&amp;Data[Valid Test, Can be used for conformity (Y/N)],Data[CO2/km (g)])-G$2)/G$5</f>
        <v>#N/A</v>
      </c>
      <c r="H233" s="141" t="e" cm="1">
        <f t="array" ref="H233">(_xlfn.XLOOKUP($A233&amp;$Q$3,Data[Index]&amp;Data[Valid Test, Can be used for conformity (Y/N)],Data[THC/km (mg)])-H$2)/H$5</f>
        <v>#N/A</v>
      </c>
      <c r="I233" s="141" t="e" cm="1">
        <f t="array" ref="I233">(_xlfn.XLOOKUP($A233&amp;$Q$3,Data[Index]&amp;Data[Valid Test, Can be used for conformity (Y/N)],Data[NOx/km (mg)])-I$2)/I$5</f>
        <v>#N/A</v>
      </c>
      <c r="J233" s="141" t="e" cm="1">
        <f t="array" ref="J233">(_xlfn.XLOOKUP($A233&amp;$Q$3,Data[Index]&amp;Data[Valid Test, Can be used for conformity (Y/N)],Data[THC + NOx/km (mg)])-J$2)/J$5</f>
        <v>#N/A</v>
      </c>
      <c r="K233" s="141" t="e" cm="1">
        <f t="array" ref="K233">(_xlfn.XLOOKUP($A233&amp;$Q$3,Data[Index]&amp;Data[Valid Test, Can be used for conformity (Y/N)],Data[PN/km ('#)])-K$2)/K$5</f>
        <v>#N/A</v>
      </c>
      <c r="L233" s="141" t="e" cm="1">
        <f t="array" ref="L233">(_xlfn.XLOOKUP($A233&amp;$Q$3,Data[Index]&amp;Data[Valid Test, Can be used for conformity (Y/N)],Data[PM/km (mg)])-L$2)/L$5</f>
        <v>#N/A</v>
      </c>
      <c r="M233" s="140" t="e" cm="1">
        <f t="array" ref="M233">(_xlfn.XLOOKUP($A233&amp;$Q$3,Data[Index]&amp;Data[Valid Test, Can be used for conformity (Y/N)],Data[CH4 (mg/km)])-M$2)/M$5</f>
        <v>#N/A</v>
      </c>
      <c r="N233" s="140" t="e" cm="1">
        <f t="array" ref="N233">(_xlfn.XLOOKUP($A233&amp;$Q$3,Data[Index]&amp;Data[Valid Test, Can be used for conformity (Y/N)],Data[N20 (mg/km)])-N$2)/N$5</f>
        <v>#N/A</v>
      </c>
      <c r="O233" s="141" t="e" cm="1">
        <f t="array" ref="O233">(_xlfn.XLOOKUP($A233&amp;$Q$3,Data[Index]&amp;Data[Valid Test, Can be used for conformity (Y/N)],Data[l/100km])-O$2)/O$5</f>
        <v>#N/A</v>
      </c>
      <c r="P233" s="138">
        <f>_xlfn.XLOOKUP($A233,Data[Index],Data[Comments])</f>
        <v>0</v>
      </c>
    </row>
    <row r="234" spans="1:16" x14ac:dyDescent="0.2">
      <c r="A234" s="129"/>
      <c r="B234" s="129"/>
      <c r="C234" s="129" t="e" cm="1">
        <f t="array" ref="C234">_xlfn.XLOOKUP($A234&amp;$Q$3&amp;$R$3,Data[Index]&amp;Data[Valid Test, Can be used for conformity (Y/N)]&amp;Data[Cycle],Data[Test Name])</f>
        <v>#N/A</v>
      </c>
      <c r="D234" s="167" t="e" cm="1">
        <f t="array" ref="D234">_xlfn.XLOOKUP($A234&amp;$Q$3&amp;$R$3,Data[Index]&amp;Data[Valid Test, Can be used for conformity (Y/N)]&amp;Data[Cycle],Data[Mileage (Miles)])</f>
        <v>#N/A</v>
      </c>
      <c r="E234" s="130" t="e" cm="1">
        <f t="array" ref="E234">_xlfn.XLOOKUP($A234&amp;$Q$3&amp;$R$3,Data[Index]&amp;Data[Valid Test, Can be used for conformity (Y/N)]&amp;Data[Cycle],Data[Date])</f>
        <v>#N/A</v>
      </c>
      <c r="F234" s="141" t="e" cm="1">
        <f t="array" ref="F234">(_xlfn.XLOOKUP($A234&amp;$Q$3&amp;$R$3,Data[Index]&amp;Data[Valid Test, Can be used for conformity (Y/N)]&amp;Data[Cycle],Data[CO/km (mg)])-F$2)/F$5</f>
        <v>#N/A</v>
      </c>
      <c r="G234" s="141" t="e" cm="1">
        <f t="array" ref="G234">(_xlfn.XLOOKUP($A234&amp;$Q$3,Data[Index]&amp;Data[Valid Test, Can be used for conformity (Y/N)],Data[CO2/km (g)])-G$2)/G$5</f>
        <v>#N/A</v>
      </c>
      <c r="H234" s="141" t="e" cm="1">
        <f t="array" ref="H234">(_xlfn.XLOOKUP($A234&amp;$Q$3,Data[Index]&amp;Data[Valid Test, Can be used for conformity (Y/N)],Data[THC/km (mg)])-H$2)/H$5</f>
        <v>#N/A</v>
      </c>
      <c r="I234" s="141" t="e" cm="1">
        <f t="array" ref="I234">(_xlfn.XLOOKUP($A234&amp;$Q$3,Data[Index]&amp;Data[Valid Test, Can be used for conformity (Y/N)],Data[NOx/km (mg)])-I$2)/I$5</f>
        <v>#N/A</v>
      </c>
      <c r="J234" s="141" t="e" cm="1">
        <f t="array" ref="J234">(_xlfn.XLOOKUP($A234&amp;$Q$3,Data[Index]&amp;Data[Valid Test, Can be used for conformity (Y/N)],Data[THC + NOx/km (mg)])-J$2)/J$5</f>
        <v>#N/A</v>
      </c>
      <c r="K234" s="141" t="e" cm="1">
        <f t="array" ref="K234">(_xlfn.XLOOKUP($A234&amp;$Q$3,Data[Index]&amp;Data[Valid Test, Can be used for conformity (Y/N)],Data[PN/km ('#)])-K$2)/K$5</f>
        <v>#N/A</v>
      </c>
      <c r="L234" s="141" t="e" cm="1">
        <f t="array" ref="L234">(_xlfn.XLOOKUP($A234&amp;$Q$3,Data[Index]&amp;Data[Valid Test, Can be used for conformity (Y/N)],Data[PM/km (mg)])-L$2)/L$5</f>
        <v>#N/A</v>
      </c>
      <c r="M234" s="140" t="e" cm="1">
        <f t="array" ref="M234">(_xlfn.XLOOKUP($A234&amp;$Q$3,Data[Index]&amp;Data[Valid Test, Can be used for conformity (Y/N)],Data[CH4 (mg/km)])-M$2)/M$5</f>
        <v>#N/A</v>
      </c>
      <c r="N234" s="140" t="e" cm="1">
        <f t="array" ref="N234">(_xlfn.XLOOKUP($A234&amp;$Q$3,Data[Index]&amp;Data[Valid Test, Can be used for conformity (Y/N)],Data[N20 (mg/km)])-N$2)/N$5</f>
        <v>#N/A</v>
      </c>
      <c r="O234" s="141" t="e" cm="1">
        <f t="array" ref="O234">(_xlfn.XLOOKUP($A234&amp;$Q$3,Data[Index]&amp;Data[Valid Test, Can be used for conformity (Y/N)],Data[l/100km])-O$2)/O$5</f>
        <v>#N/A</v>
      </c>
      <c r="P234" s="138">
        <f>_xlfn.XLOOKUP($A234,Data[Index],Data[Comments])</f>
        <v>0</v>
      </c>
    </row>
    <row r="235" spans="1:16" x14ac:dyDescent="0.2">
      <c r="A235" s="129"/>
      <c r="B235" s="129"/>
      <c r="C235" s="129" t="e" cm="1">
        <f t="array" ref="C235">_xlfn.XLOOKUP($A235&amp;$Q$3&amp;$R$3,Data[Index]&amp;Data[Valid Test, Can be used for conformity (Y/N)]&amp;Data[Cycle],Data[Test Name])</f>
        <v>#N/A</v>
      </c>
      <c r="D235" s="167" t="e" cm="1">
        <f t="array" ref="D235">_xlfn.XLOOKUP($A235&amp;$Q$3&amp;$R$3,Data[Index]&amp;Data[Valid Test, Can be used for conformity (Y/N)]&amp;Data[Cycle],Data[Mileage (Miles)])</f>
        <v>#N/A</v>
      </c>
      <c r="E235" s="130" t="e" cm="1">
        <f t="array" ref="E235">_xlfn.XLOOKUP($A235&amp;$Q$3&amp;$R$3,Data[Index]&amp;Data[Valid Test, Can be used for conformity (Y/N)]&amp;Data[Cycle],Data[Date])</f>
        <v>#N/A</v>
      </c>
      <c r="F235" s="141" t="e" cm="1">
        <f t="array" ref="F235">(_xlfn.XLOOKUP($A235&amp;$Q$3&amp;$R$3,Data[Index]&amp;Data[Valid Test, Can be used for conformity (Y/N)]&amp;Data[Cycle],Data[CO/km (mg)])-F$2)/F$5</f>
        <v>#N/A</v>
      </c>
      <c r="G235" s="141" t="e" cm="1">
        <f t="array" ref="G235">(_xlfn.XLOOKUP($A235&amp;$Q$3,Data[Index]&amp;Data[Valid Test, Can be used for conformity (Y/N)],Data[CO2/km (g)])-G$2)/G$5</f>
        <v>#N/A</v>
      </c>
      <c r="H235" s="141" t="e" cm="1">
        <f t="array" ref="H235">(_xlfn.XLOOKUP($A235&amp;$Q$3,Data[Index]&amp;Data[Valid Test, Can be used for conformity (Y/N)],Data[THC/km (mg)])-H$2)/H$5</f>
        <v>#N/A</v>
      </c>
      <c r="I235" s="141" t="e" cm="1">
        <f t="array" ref="I235">(_xlfn.XLOOKUP($A235&amp;$Q$3,Data[Index]&amp;Data[Valid Test, Can be used for conformity (Y/N)],Data[NOx/km (mg)])-I$2)/I$5</f>
        <v>#N/A</v>
      </c>
      <c r="J235" s="141" t="e" cm="1">
        <f t="array" ref="J235">(_xlfn.XLOOKUP($A235&amp;$Q$3,Data[Index]&amp;Data[Valid Test, Can be used for conformity (Y/N)],Data[THC + NOx/km (mg)])-J$2)/J$5</f>
        <v>#N/A</v>
      </c>
      <c r="K235" s="141" t="e" cm="1">
        <f t="array" ref="K235">(_xlfn.XLOOKUP($A235&amp;$Q$3,Data[Index]&amp;Data[Valid Test, Can be used for conformity (Y/N)],Data[PN/km ('#)])-K$2)/K$5</f>
        <v>#N/A</v>
      </c>
      <c r="L235" s="141" t="e" cm="1">
        <f t="array" ref="L235">(_xlfn.XLOOKUP($A235&amp;$Q$3,Data[Index]&amp;Data[Valid Test, Can be used for conformity (Y/N)],Data[PM/km (mg)])-L$2)/L$5</f>
        <v>#N/A</v>
      </c>
      <c r="M235" s="140" t="e" cm="1">
        <f t="array" ref="M235">(_xlfn.XLOOKUP($A235&amp;$Q$3,Data[Index]&amp;Data[Valid Test, Can be used for conformity (Y/N)],Data[CH4 (mg/km)])-M$2)/M$5</f>
        <v>#N/A</v>
      </c>
      <c r="N235" s="140" t="e" cm="1">
        <f t="array" ref="N235">(_xlfn.XLOOKUP($A235&amp;$Q$3,Data[Index]&amp;Data[Valid Test, Can be used for conformity (Y/N)],Data[N20 (mg/km)])-N$2)/N$5</f>
        <v>#N/A</v>
      </c>
      <c r="O235" s="141" t="e" cm="1">
        <f t="array" ref="O235">(_xlfn.XLOOKUP($A235&amp;$Q$3,Data[Index]&amp;Data[Valid Test, Can be used for conformity (Y/N)],Data[l/100km])-O$2)/O$5</f>
        <v>#N/A</v>
      </c>
      <c r="P235" s="138">
        <f>_xlfn.XLOOKUP($A235,Data[Index],Data[Comments])</f>
        <v>0</v>
      </c>
    </row>
    <row r="236" spans="1:16" x14ac:dyDescent="0.2">
      <c r="A236" s="129"/>
      <c r="B236" s="129"/>
      <c r="C236" s="129" t="e" cm="1">
        <f t="array" ref="C236">_xlfn.XLOOKUP($A236&amp;$Q$3&amp;$R$3,Data[Index]&amp;Data[Valid Test, Can be used for conformity (Y/N)]&amp;Data[Cycle],Data[Test Name])</f>
        <v>#N/A</v>
      </c>
      <c r="D236" s="167" t="e" cm="1">
        <f t="array" ref="D236">_xlfn.XLOOKUP($A236&amp;$Q$3&amp;$R$3,Data[Index]&amp;Data[Valid Test, Can be used for conformity (Y/N)]&amp;Data[Cycle],Data[Mileage (Miles)])</f>
        <v>#N/A</v>
      </c>
      <c r="E236" s="130" t="e" cm="1">
        <f t="array" ref="E236">_xlfn.XLOOKUP($A236&amp;$Q$3&amp;$R$3,Data[Index]&amp;Data[Valid Test, Can be used for conformity (Y/N)]&amp;Data[Cycle],Data[Date])</f>
        <v>#N/A</v>
      </c>
      <c r="F236" s="141" t="e" cm="1">
        <f t="array" ref="F236">(_xlfn.XLOOKUP($A236&amp;$Q$3&amp;$R$3,Data[Index]&amp;Data[Valid Test, Can be used for conformity (Y/N)]&amp;Data[Cycle],Data[CO/km (mg)])-F$2)/F$5</f>
        <v>#N/A</v>
      </c>
      <c r="G236" s="141" t="e" cm="1">
        <f t="array" ref="G236">(_xlfn.XLOOKUP($A236&amp;$Q$3,Data[Index]&amp;Data[Valid Test, Can be used for conformity (Y/N)],Data[CO2/km (g)])-G$2)/G$5</f>
        <v>#N/A</v>
      </c>
      <c r="H236" s="141" t="e" cm="1">
        <f t="array" ref="H236">(_xlfn.XLOOKUP($A236&amp;$Q$3,Data[Index]&amp;Data[Valid Test, Can be used for conformity (Y/N)],Data[THC/km (mg)])-H$2)/H$5</f>
        <v>#N/A</v>
      </c>
      <c r="I236" s="141" t="e" cm="1">
        <f t="array" ref="I236">(_xlfn.XLOOKUP($A236&amp;$Q$3,Data[Index]&amp;Data[Valid Test, Can be used for conformity (Y/N)],Data[NOx/km (mg)])-I$2)/I$5</f>
        <v>#N/A</v>
      </c>
      <c r="J236" s="141" t="e" cm="1">
        <f t="array" ref="J236">(_xlfn.XLOOKUP($A236&amp;$Q$3,Data[Index]&amp;Data[Valid Test, Can be used for conformity (Y/N)],Data[THC + NOx/km (mg)])-J$2)/J$5</f>
        <v>#N/A</v>
      </c>
      <c r="K236" s="141" t="e" cm="1">
        <f t="array" ref="K236">(_xlfn.XLOOKUP($A236&amp;$Q$3,Data[Index]&amp;Data[Valid Test, Can be used for conformity (Y/N)],Data[PN/km ('#)])-K$2)/K$5</f>
        <v>#N/A</v>
      </c>
      <c r="L236" s="141" t="e" cm="1">
        <f t="array" ref="L236">(_xlfn.XLOOKUP($A236&amp;$Q$3,Data[Index]&amp;Data[Valid Test, Can be used for conformity (Y/N)],Data[PM/km (mg)])-L$2)/L$5</f>
        <v>#N/A</v>
      </c>
      <c r="M236" s="140" t="e" cm="1">
        <f t="array" ref="M236">(_xlfn.XLOOKUP($A236&amp;$Q$3,Data[Index]&amp;Data[Valid Test, Can be used for conformity (Y/N)],Data[CH4 (mg/km)])-M$2)/M$5</f>
        <v>#N/A</v>
      </c>
      <c r="N236" s="140" t="e" cm="1">
        <f t="array" ref="N236">(_xlfn.XLOOKUP($A236&amp;$Q$3,Data[Index]&amp;Data[Valid Test, Can be used for conformity (Y/N)],Data[N20 (mg/km)])-N$2)/N$5</f>
        <v>#N/A</v>
      </c>
      <c r="O236" s="141" t="e" cm="1">
        <f t="array" ref="O236">(_xlfn.XLOOKUP($A236&amp;$Q$3,Data[Index]&amp;Data[Valid Test, Can be used for conformity (Y/N)],Data[l/100km])-O$2)/O$5</f>
        <v>#N/A</v>
      </c>
      <c r="P236" s="138">
        <f>_xlfn.XLOOKUP($A236,Data[Index],Data[Comments])</f>
        <v>0</v>
      </c>
    </row>
    <row r="237" spans="1:16" x14ac:dyDescent="0.2">
      <c r="A237" s="129"/>
      <c r="B237" s="129"/>
      <c r="C237" s="129" t="e" cm="1">
        <f t="array" ref="C237">_xlfn.XLOOKUP($A237&amp;$Q$3&amp;$R$3,Data[Index]&amp;Data[Valid Test, Can be used for conformity (Y/N)]&amp;Data[Cycle],Data[Test Name])</f>
        <v>#N/A</v>
      </c>
      <c r="D237" s="167" t="e" cm="1">
        <f t="array" ref="D237">_xlfn.XLOOKUP($A237&amp;$Q$3&amp;$R$3,Data[Index]&amp;Data[Valid Test, Can be used for conformity (Y/N)]&amp;Data[Cycle],Data[Mileage (Miles)])</f>
        <v>#N/A</v>
      </c>
      <c r="E237" s="130" t="e" cm="1">
        <f t="array" ref="E237">_xlfn.XLOOKUP($A237&amp;$Q$3&amp;$R$3,Data[Index]&amp;Data[Valid Test, Can be used for conformity (Y/N)]&amp;Data[Cycle],Data[Date])</f>
        <v>#N/A</v>
      </c>
      <c r="F237" s="141" t="e" cm="1">
        <f t="array" ref="F237">(_xlfn.XLOOKUP($A237&amp;$Q$3&amp;$R$3,Data[Index]&amp;Data[Valid Test, Can be used for conformity (Y/N)]&amp;Data[Cycle],Data[CO/km (mg)])-F$2)/F$5</f>
        <v>#N/A</v>
      </c>
      <c r="G237" s="141" t="e" cm="1">
        <f t="array" ref="G237">(_xlfn.XLOOKUP($A237&amp;$Q$3,Data[Index]&amp;Data[Valid Test, Can be used for conformity (Y/N)],Data[CO2/km (g)])-G$2)/G$5</f>
        <v>#N/A</v>
      </c>
      <c r="H237" s="141" t="e" cm="1">
        <f t="array" ref="H237">(_xlfn.XLOOKUP($A237&amp;$Q$3,Data[Index]&amp;Data[Valid Test, Can be used for conformity (Y/N)],Data[THC/km (mg)])-H$2)/H$5</f>
        <v>#N/A</v>
      </c>
      <c r="I237" s="141" t="e" cm="1">
        <f t="array" ref="I237">(_xlfn.XLOOKUP($A237&amp;$Q$3,Data[Index]&amp;Data[Valid Test, Can be used for conformity (Y/N)],Data[NOx/km (mg)])-I$2)/I$5</f>
        <v>#N/A</v>
      </c>
      <c r="J237" s="141" t="e" cm="1">
        <f t="array" ref="J237">(_xlfn.XLOOKUP($A237&amp;$Q$3,Data[Index]&amp;Data[Valid Test, Can be used for conformity (Y/N)],Data[THC + NOx/km (mg)])-J$2)/J$5</f>
        <v>#N/A</v>
      </c>
      <c r="K237" s="141" t="e" cm="1">
        <f t="array" ref="K237">(_xlfn.XLOOKUP($A237&amp;$Q$3,Data[Index]&amp;Data[Valid Test, Can be used for conformity (Y/N)],Data[PN/km ('#)])-K$2)/K$5</f>
        <v>#N/A</v>
      </c>
      <c r="L237" s="141" t="e" cm="1">
        <f t="array" ref="L237">(_xlfn.XLOOKUP($A237&amp;$Q$3,Data[Index]&amp;Data[Valid Test, Can be used for conformity (Y/N)],Data[PM/km (mg)])-L$2)/L$5</f>
        <v>#N/A</v>
      </c>
      <c r="M237" s="140" t="e" cm="1">
        <f t="array" ref="M237">(_xlfn.XLOOKUP($A237&amp;$Q$3,Data[Index]&amp;Data[Valid Test, Can be used for conformity (Y/N)],Data[CH4 (mg/km)])-M$2)/M$5</f>
        <v>#N/A</v>
      </c>
      <c r="N237" s="140" t="e" cm="1">
        <f t="array" ref="N237">(_xlfn.XLOOKUP($A237&amp;$Q$3,Data[Index]&amp;Data[Valid Test, Can be used for conformity (Y/N)],Data[N20 (mg/km)])-N$2)/N$5</f>
        <v>#N/A</v>
      </c>
      <c r="O237" s="141" t="e" cm="1">
        <f t="array" ref="O237">(_xlfn.XLOOKUP($A237&amp;$Q$3,Data[Index]&amp;Data[Valid Test, Can be used for conformity (Y/N)],Data[l/100km])-O$2)/O$5</f>
        <v>#N/A</v>
      </c>
      <c r="P237" s="138">
        <f>_xlfn.XLOOKUP($A237,Data[Index],Data[Comments])</f>
        <v>0</v>
      </c>
    </row>
    <row r="238" spans="1:16" x14ac:dyDescent="0.2">
      <c r="A238" s="129"/>
      <c r="B238" s="129"/>
      <c r="C238" s="129" t="e" cm="1">
        <f t="array" ref="C238">_xlfn.XLOOKUP($A238&amp;$Q$3&amp;$R$3,Data[Index]&amp;Data[Valid Test, Can be used for conformity (Y/N)]&amp;Data[Cycle],Data[Test Name])</f>
        <v>#N/A</v>
      </c>
      <c r="D238" s="167" t="e" cm="1">
        <f t="array" ref="D238">_xlfn.XLOOKUP($A238&amp;$Q$3&amp;$R$3,Data[Index]&amp;Data[Valid Test, Can be used for conformity (Y/N)]&amp;Data[Cycle],Data[Mileage (Miles)])</f>
        <v>#N/A</v>
      </c>
      <c r="E238" s="130" t="e" cm="1">
        <f t="array" ref="E238">_xlfn.XLOOKUP($A238&amp;$Q$3&amp;$R$3,Data[Index]&amp;Data[Valid Test, Can be used for conformity (Y/N)]&amp;Data[Cycle],Data[Date])</f>
        <v>#N/A</v>
      </c>
      <c r="F238" s="141" t="e" cm="1">
        <f t="array" ref="F238">(_xlfn.XLOOKUP($A238&amp;$Q$3&amp;$R$3,Data[Index]&amp;Data[Valid Test, Can be used for conformity (Y/N)]&amp;Data[Cycle],Data[CO/km (mg)])-F$2)/F$5</f>
        <v>#N/A</v>
      </c>
      <c r="G238" s="141" t="e" cm="1">
        <f t="array" ref="G238">(_xlfn.XLOOKUP($A238&amp;$Q$3,Data[Index]&amp;Data[Valid Test, Can be used for conformity (Y/N)],Data[CO2/km (g)])-G$2)/G$5</f>
        <v>#N/A</v>
      </c>
      <c r="H238" s="141" t="e" cm="1">
        <f t="array" ref="H238">(_xlfn.XLOOKUP($A238&amp;$Q$3,Data[Index]&amp;Data[Valid Test, Can be used for conformity (Y/N)],Data[THC/km (mg)])-H$2)/H$5</f>
        <v>#N/A</v>
      </c>
      <c r="I238" s="141" t="e" cm="1">
        <f t="array" ref="I238">(_xlfn.XLOOKUP($A238&amp;$Q$3,Data[Index]&amp;Data[Valid Test, Can be used for conformity (Y/N)],Data[NOx/km (mg)])-I$2)/I$5</f>
        <v>#N/A</v>
      </c>
      <c r="J238" s="141" t="e" cm="1">
        <f t="array" ref="J238">(_xlfn.XLOOKUP($A238&amp;$Q$3,Data[Index]&amp;Data[Valid Test, Can be used for conformity (Y/N)],Data[THC + NOx/km (mg)])-J$2)/J$5</f>
        <v>#N/A</v>
      </c>
      <c r="K238" s="141" t="e" cm="1">
        <f t="array" ref="K238">(_xlfn.XLOOKUP($A238&amp;$Q$3,Data[Index]&amp;Data[Valid Test, Can be used for conformity (Y/N)],Data[PN/km ('#)])-K$2)/K$5</f>
        <v>#N/A</v>
      </c>
      <c r="L238" s="141" t="e" cm="1">
        <f t="array" ref="L238">(_xlfn.XLOOKUP($A238&amp;$Q$3,Data[Index]&amp;Data[Valid Test, Can be used for conformity (Y/N)],Data[PM/km (mg)])-L$2)/L$5</f>
        <v>#N/A</v>
      </c>
      <c r="M238" s="140" t="e" cm="1">
        <f t="array" ref="M238">(_xlfn.XLOOKUP($A238&amp;$Q$3,Data[Index]&amp;Data[Valid Test, Can be used for conformity (Y/N)],Data[CH4 (mg/km)])-M$2)/M$5</f>
        <v>#N/A</v>
      </c>
      <c r="N238" s="140" t="e" cm="1">
        <f t="array" ref="N238">(_xlfn.XLOOKUP($A238&amp;$Q$3,Data[Index]&amp;Data[Valid Test, Can be used for conformity (Y/N)],Data[N20 (mg/km)])-N$2)/N$5</f>
        <v>#N/A</v>
      </c>
      <c r="O238" s="141" t="e" cm="1">
        <f t="array" ref="O238">(_xlfn.XLOOKUP($A238&amp;$Q$3,Data[Index]&amp;Data[Valid Test, Can be used for conformity (Y/N)],Data[l/100km])-O$2)/O$5</f>
        <v>#N/A</v>
      </c>
      <c r="P238" s="138">
        <f>_xlfn.XLOOKUP($A238,Data[Index],Data[Comments])</f>
        <v>0</v>
      </c>
    </row>
    <row r="239" spans="1:16" x14ac:dyDescent="0.2">
      <c r="A239" s="129"/>
      <c r="B239" s="129"/>
      <c r="C239" s="129" t="e" cm="1">
        <f t="array" ref="C239">_xlfn.XLOOKUP($A239&amp;$Q$3&amp;$R$3,Data[Index]&amp;Data[Valid Test, Can be used for conformity (Y/N)]&amp;Data[Cycle],Data[Test Name])</f>
        <v>#N/A</v>
      </c>
      <c r="D239" s="167" t="e" cm="1">
        <f t="array" ref="D239">_xlfn.XLOOKUP($A239&amp;$Q$3&amp;$R$3,Data[Index]&amp;Data[Valid Test, Can be used for conformity (Y/N)]&amp;Data[Cycle],Data[Mileage (Miles)])</f>
        <v>#N/A</v>
      </c>
      <c r="E239" s="130" t="e" cm="1">
        <f t="array" ref="E239">_xlfn.XLOOKUP($A239&amp;$Q$3&amp;$R$3,Data[Index]&amp;Data[Valid Test, Can be used for conformity (Y/N)]&amp;Data[Cycle],Data[Date])</f>
        <v>#N/A</v>
      </c>
      <c r="F239" s="141" t="e" cm="1">
        <f t="array" ref="F239">(_xlfn.XLOOKUP($A239&amp;$Q$3&amp;$R$3,Data[Index]&amp;Data[Valid Test, Can be used for conformity (Y/N)]&amp;Data[Cycle],Data[CO/km (mg)])-F$2)/F$5</f>
        <v>#N/A</v>
      </c>
      <c r="G239" s="141" t="e" cm="1">
        <f t="array" ref="G239">(_xlfn.XLOOKUP($A239&amp;$Q$3,Data[Index]&amp;Data[Valid Test, Can be used for conformity (Y/N)],Data[CO2/km (g)])-G$2)/G$5</f>
        <v>#N/A</v>
      </c>
      <c r="H239" s="141" t="e" cm="1">
        <f t="array" ref="H239">(_xlfn.XLOOKUP($A239&amp;$Q$3,Data[Index]&amp;Data[Valid Test, Can be used for conformity (Y/N)],Data[THC/km (mg)])-H$2)/H$5</f>
        <v>#N/A</v>
      </c>
      <c r="I239" s="141" t="e" cm="1">
        <f t="array" ref="I239">(_xlfn.XLOOKUP($A239&amp;$Q$3,Data[Index]&amp;Data[Valid Test, Can be used for conformity (Y/N)],Data[NOx/km (mg)])-I$2)/I$5</f>
        <v>#N/A</v>
      </c>
      <c r="J239" s="141" t="e" cm="1">
        <f t="array" ref="J239">(_xlfn.XLOOKUP($A239&amp;$Q$3,Data[Index]&amp;Data[Valid Test, Can be used for conformity (Y/N)],Data[THC + NOx/km (mg)])-J$2)/J$5</f>
        <v>#N/A</v>
      </c>
      <c r="K239" s="141" t="e" cm="1">
        <f t="array" ref="K239">(_xlfn.XLOOKUP($A239&amp;$Q$3,Data[Index]&amp;Data[Valid Test, Can be used for conformity (Y/N)],Data[PN/km ('#)])-K$2)/K$5</f>
        <v>#N/A</v>
      </c>
      <c r="L239" s="141" t="e" cm="1">
        <f t="array" ref="L239">(_xlfn.XLOOKUP($A239&amp;$Q$3,Data[Index]&amp;Data[Valid Test, Can be used for conformity (Y/N)],Data[PM/km (mg)])-L$2)/L$5</f>
        <v>#N/A</v>
      </c>
      <c r="M239" s="140" t="e" cm="1">
        <f t="array" ref="M239">(_xlfn.XLOOKUP($A239&amp;$Q$3,Data[Index]&amp;Data[Valid Test, Can be used for conformity (Y/N)],Data[CH4 (mg/km)])-M$2)/M$5</f>
        <v>#N/A</v>
      </c>
      <c r="N239" s="140" t="e" cm="1">
        <f t="array" ref="N239">(_xlfn.XLOOKUP($A239&amp;$Q$3,Data[Index]&amp;Data[Valid Test, Can be used for conformity (Y/N)],Data[N20 (mg/km)])-N$2)/N$5</f>
        <v>#N/A</v>
      </c>
      <c r="O239" s="141" t="e" cm="1">
        <f t="array" ref="O239">(_xlfn.XLOOKUP($A239&amp;$Q$3,Data[Index]&amp;Data[Valid Test, Can be used for conformity (Y/N)],Data[l/100km])-O$2)/O$5</f>
        <v>#N/A</v>
      </c>
      <c r="P239" s="138">
        <f>_xlfn.XLOOKUP($A239,Data[Index],Data[Comments])</f>
        <v>0</v>
      </c>
    </row>
    <row r="240" spans="1:16" x14ac:dyDescent="0.2">
      <c r="A240" s="129"/>
      <c r="B240" s="129"/>
      <c r="C240" s="129" t="e" cm="1">
        <f t="array" ref="C240">_xlfn.XLOOKUP($A240&amp;$Q$3&amp;$R$3,Data[Index]&amp;Data[Valid Test, Can be used for conformity (Y/N)]&amp;Data[Cycle],Data[Test Name])</f>
        <v>#N/A</v>
      </c>
      <c r="D240" s="167" t="e" cm="1">
        <f t="array" ref="D240">_xlfn.XLOOKUP($A240&amp;$Q$3&amp;$R$3,Data[Index]&amp;Data[Valid Test, Can be used for conformity (Y/N)]&amp;Data[Cycle],Data[Mileage (Miles)])</f>
        <v>#N/A</v>
      </c>
      <c r="E240" s="130" t="e" cm="1">
        <f t="array" ref="E240">_xlfn.XLOOKUP($A240&amp;$Q$3&amp;$R$3,Data[Index]&amp;Data[Valid Test, Can be used for conformity (Y/N)]&amp;Data[Cycle],Data[Date])</f>
        <v>#N/A</v>
      </c>
      <c r="F240" s="141" t="e" cm="1">
        <f t="array" ref="F240">(_xlfn.XLOOKUP($A240&amp;$Q$3&amp;$R$3,Data[Index]&amp;Data[Valid Test, Can be used for conformity (Y/N)]&amp;Data[Cycle],Data[CO/km (mg)])-F$2)/F$5</f>
        <v>#N/A</v>
      </c>
      <c r="G240" s="141" t="e" cm="1">
        <f t="array" ref="G240">(_xlfn.XLOOKUP($A240&amp;$Q$3,Data[Index]&amp;Data[Valid Test, Can be used for conformity (Y/N)],Data[CO2/km (g)])-G$2)/G$5</f>
        <v>#N/A</v>
      </c>
      <c r="H240" s="141" t="e" cm="1">
        <f t="array" ref="H240">(_xlfn.XLOOKUP($A240&amp;$Q$3,Data[Index]&amp;Data[Valid Test, Can be used for conformity (Y/N)],Data[THC/km (mg)])-H$2)/H$5</f>
        <v>#N/A</v>
      </c>
      <c r="I240" s="141" t="e" cm="1">
        <f t="array" ref="I240">(_xlfn.XLOOKUP($A240&amp;$Q$3,Data[Index]&amp;Data[Valid Test, Can be used for conformity (Y/N)],Data[NOx/km (mg)])-I$2)/I$5</f>
        <v>#N/A</v>
      </c>
      <c r="J240" s="141" t="e" cm="1">
        <f t="array" ref="J240">(_xlfn.XLOOKUP($A240&amp;$Q$3,Data[Index]&amp;Data[Valid Test, Can be used for conformity (Y/N)],Data[THC + NOx/km (mg)])-J$2)/J$5</f>
        <v>#N/A</v>
      </c>
      <c r="K240" s="141" t="e" cm="1">
        <f t="array" ref="K240">(_xlfn.XLOOKUP($A240&amp;$Q$3,Data[Index]&amp;Data[Valid Test, Can be used for conformity (Y/N)],Data[PN/km ('#)])-K$2)/K$5</f>
        <v>#N/A</v>
      </c>
      <c r="L240" s="141" t="e" cm="1">
        <f t="array" ref="L240">(_xlfn.XLOOKUP($A240&amp;$Q$3,Data[Index]&amp;Data[Valid Test, Can be used for conformity (Y/N)],Data[PM/km (mg)])-L$2)/L$5</f>
        <v>#N/A</v>
      </c>
      <c r="M240" s="140" t="e" cm="1">
        <f t="array" ref="M240">(_xlfn.XLOOKUP($A240&amp;$Q$3,Data[Index]&amp;Data[Valid Test, Can be used for conformity (Y/N)],Data[CH4 (mg/km)])-M$2)/M$5</f>
        <v>#N/A</v>
      </c>
      <c r="N240" s="140" t="e" cm="1">
        <f t="array" ref="N240">(_xlfn.XLOOKUP($A240&amp;$Q$3,Data[Index]&amp;Data[Valid Test, Can be used for conformity (Y/N)],Data[N20 (mg/km)])-N$2)/N$5</f>
        <v>#N/A</v>
      </c>
      <c r="O240" s="141" t="e" cm="1">
        <f t="array" ref="O240">(_xlfn.XLOOKUP($A240&amp;$Q$3,Data[Index]&amp;Data[Valid Test, Can be used for conformity (Y/N)],Data[l/100km])-O$2)/O$5</f>
        <v>#N/A</v>
      </c>
      <c r="P240" s="138">
        <f>_xlfn.XLOOKUP($A240,Data[Index],Data[Comments])</f>
        <v>0</v>
      </c>
    </row>
    <row r="241" spans="1:16" x14ac:dyDescent="0.2">
      <c r="A241" s="129"/>
      <c r="B241" s="129"/>
      <c r="C241" s="129" t="e" cm="1">
        <f t="array" ref="C241">_xlfn.XLOOKUP($A241&amp;$Q$3&amp;$R$3,Data[Index]&amp;Data[Valid Test, Can be used for conformity (Y/N)]&amp;Data[Cycle],Data[Test Name])</f>
        <v>#N/A</v>
      </c>
      <c r="D241" s="167" t="e" cm="1">
        <f t="array" ref="D241">_xlfn.XLOOKUP($A241&amp;$Q$3&amp;$R$3,Data[Index]&amp;Data[Valid Test, Can be used for conformity (Y/N)]&amp;Data[Cycle],Data[Mileage (Miles)])</f>
        <v>#N/A</v>
      </c>
      <c r="E241" s="130" t="e" cm="1">
        <f t="array" ref="E241">_xlfn.XLOOKUP($A241&amp;$Q$3&amp;$R$3,Data[Index]&amp;Data[Valid Test, Can be used for conformity (Y/N)]&amp;Data[Cycle],Data[Date])</f>
        <v>#N/A</v>
      </c>
      <c r="F241" s="141" t="e" cm="1">
        <f t="array" ref="F241">(_xlfn.XLOOKUP($A241&amp;$Q$3&amp;$R$3,Data[Index]&amp;Data[Valid Test, Can be used for conformity (Y/N)]&amp;Data[Cycle],Data[CO/km (mg)])-F$2)/F$5</f>
        <v>#N/A</v>
      </c>
      <c r="G241" s="141" t="e" cm="1">
        <f t="array" ref="G241">(_xlfn.XLOOKUP($A241&amp;$Q$3,Data[Index]&amp;Data[Valid Test, Can be used for conformity (Y/N)],Data[CO2/km (g)])-G$2)/G$5</f>
        <v>#N/A</v>
      </c>
      <c r="H241" s="141" t="e" cm="1">
        <f t="array" ref="H241">(_xlfn.XLOOKUP($A241&amp;$Q$3,Data[Index]&amp;Data[Valid Test, Can be used for conformity (Y/N)],Data[THC/km (mg)])-H$2)/H$5</f>
        <v>#N/A</v>
      </c>
      <c r="I241" s="141" t="e" cm="1">
        <f t="array" ref="I241">(_xlfn.XLOOKUP($A241&amp;$Q$3,Data[Index]&amp;Data[Valid Test, Can be used for conformity (Y/N)],Data[NOx/km (mg)])-I$2)/I$5</f>
        <v>#N/A</v>
      </c>
      <c r="J241" s="141" t="e" cm="1">
        <f t="array" ref="J241">(_xlfn.XLOOKUP($A241&amp;$Q$3,Data[Index]&amp;Data[Valid Test, Can be used for conformity (Y/N)],Data[THC + NOx/km (mg)])-J$2)/J$5</f>
        <v>#N/A</v>
      </c>
      <c r="K241" s="141" t="e" cm="1">
        <f t="array" ref="K241">(_xlfn.XLOOKUP($A241&amp;$Q$3,Data[Index]&amp;Data[Valid Test, Can be used for conformity (Y/N)],Data[PN/km ('#)])-K$2)/K$5</f>
        <v>#N/A</v>
      </c>
      <c r="L241" s="141" t="e" cm="1">
        <f t="array" ref="L241">(_xlfn.XLOOKUP($A241&amp;$Q$3,Data[Index]&amp;Data[Valid Test, Can be used for conformity (Y/N)],Data[PM/km (mg)])-L$2)/L$5</f>
        <v>#N/A</v>
      </c>
      <c r="M241" s="140" t="e" cm="1">
        <f t="array" ref="M241">(_xlfn.XLOOKUP($A241&amp;$Q$3,Data[Index]&amp;Data[Valid Test, Can be used for conformity (Y/N)],Data[CH4 (mg/km)])-M$2)/M$5</f>
        <v>#N/A</v>
      </c>
      <c r="N241" s="140" t="e" cm="1">
        <f t="array" ref="N241">(_xlfn.XLOOKUP($A241&amp;$Q$3,Data[Index]&amp;Data[Valid Test, Can be used for conformity (Y/N)],Data[N20 (mg/km)])-N$2)/N$5</f>
        <v>#N/A</v>
      </c>
      <c r="O241" s="141" t="e" cm="1">
        <f t="array" ref="O241">(_xlfn.XLOOKUP($A241&amp;$Q$3,Data[Index]&amp;Data[Valid Test, Can be used for conformity (Y/N)],Data[l/100km])-O$2)/O$5</f>
        <v>#N/A</v>
      </c>
      <c r="P241" s="138">
        <f>_xlfn.XLOOKUP($A241,Data[Index],Data[Comments])</f>
        <v>0</v>
      </c>
    </row>
    <row r="242" spans="1:16" x14ac:dyDescent="0.2">
      <c r="A242" s="129"/>
      <c r="B242" s="129"/>
      <c r="C242" s="129" t="e" cm="1">
        <f t="array" ref="C242">_xlfn.XLOOKUP($A242&amp;$Q$3&amp;$R$3,Data[Index]&amp;Data[Valid Test, Can be used for conformity (Y/N)]&amp;Data[Cycle],Data[Test Name])</f>
        <v>#N/A</v>
      </c>
      <c r="D242" s="167" t="e" cm="1">
        <f t="array" ref="D242">_xlfn.XLOOKUP($A242&amp;$Q$3&amp;$R$3,Data[Index]&amp;Data[Valid Test, Can be used for conformity (Y/N)]&amp;Data[Cycle],Data[Mileage (Miles)])</f>
        <v>#N/A</v>
      </c>
      <c r="E242" s="130" t="e" cm="1">
        <f t="array" ref="E242">_xlfn.XLOOKUP($A242&amp;$Q$3&amp;$R$3,Data[Index]&amp;Data[Valid Test, Can be used for conformity (Y/N)]&amp;Data[Cycle],Data[Date])</f>
        <v>#N/A</v>
      </c>
      <c r="F242" s="141" t="e" cm="1">
        <f t="array" ref="F242">(_xlfn.XLOOKUP($A242&amp;$Q$3&amp;$R$3,Data[Index]&amp;Data[Valid Test, Can be used for conformity (Y/N)]&amp;Data[Cycle],Data[CO/km (mg)])-F$2)/F$5</f>
        <v>#N/A</v>
      </c>
      <c r="G242" s="141" t="e" cm="1">
        <f t="array" ref="G242">(_xlfn.XLOOKUP($A242&amp;$Q$3,Data[Index]&amp;Data[Valid Test, Can be used for conformity (Y/N)],Data[CO2/km (g)])-G$2)/G$5</f>
        <v>#N/A</v>
      </c>
      <c r="H242" s="141" t="e" cm="1">
        <f t="array" ref="H242">(_xlfn.XLOOKUP($A242&amp;$Q$3,Data[Index]&amp;Data[Valid Test, Can be used for conformity (Y/N)],Data[THC/km (mg)])-H$2)/H$5</f>
        <v>#N/A</v>
      </c>
      <c r="I242" s="141" t="e" cm="1">
        <f t="array" ref="I242">(_xlfn.XLOOKUP($A242&amp;$Q$3,Data[Index]&amp;Data[Valid Test, Can be used for conformity (Y/N)],Data[NOx/km (mg)])-I$2)/I$5</f>
        <v>#N/A</v>
      </c>
      <c r="J242" s="141" t="e" cm="1">
        <f t="array" ref="J242">(_xlfn.XLOOKUP($A242&amp;$Q$3,Data[Index]&amp;Data[Valid Test, Can be used for conformity (Y/N)],Data[THC + NOx/km (mg)])-J$2)/J$5</f>
        <v>#N/A</v>
      </c>
      <c r="K242" s="141" t="e" cm="1">
        <f t="array" ref="K242">(_xlfn.XLOOKUP($A242&amp;$Q$3,Data[Index]&amp;Data[Valid Test, Can be used for conformity (Y/N)],Data[PN/km ('#)])-K$2)/K$5</f>
        <v>#N/A</v>
      </c>
      <c r="L242" s="141" t="e" cm="1">
        <f t="array" ref="L242">(_xlfn.XLOOKUP($A242&amp;$Q$3,Data[Index]&amp;Data[Valid Test, Can be used for conformity (Y/N)],Data[PM/km (mg)])-L$2)/L$5</f>
        <v>#N/A</v>
      </c>
      <c r="M242" s="140" t="e" cm="1">
        <f t="array" ref="M242">(_xlfn.XLOOKUP($A242&amp;$Q$3,Data[Index]&amp;Data[Valid Test, Can be used for conformity (Y/N)],Data[CH4 (mg/km)])-M$2)/M$5</f>
        <v>#N/A</v>
      </c>
      <c r="N242" s="140" t="e" cm="1">
        <f t="array" ref="N242">(_xlfn.XLOOKUP($A242&amp;$Q$3,Data[Index]&amp;Data[Valid Test, Can be used for conformity (Y/N)],Data[N20 (mg/km)])-N$2)/N$5</f>
        <v>#N/A</v>
      </c>
      <c r="O242" s="141" t="e" cm="1">
        <f t="array" ref="O242">(_xlfn.XLOOKUP($A242&amp;$Q$3,Data[Index]&amp;Data[Valid Test, Can be used for conformity (Y/N)],Data[l/100km])-O$2)/O$5</f>
        <v>#N/A</v>
      </c>
      <c r="P242" s="138">
        <f>_xlfn.XLOOKUP($A242,Data[Index],Data[Comments])</f>
        <v>0</v>
      </c>
    </row>
    <row r="243" spans="1:16" x14ac:dyDescent="0.2">
      <c r="A243" s="129"/>
      <c r="B243" s="129"/>
      <c r="C243" s="129" t="e" cm="1">
        <f t="array" ref="C243">_xlfn.XLOOKUP($A243&amp;$Q$3&amp;$R$3,Data[Index]&amp;Data[Valid Test, Can be used for conformity (Y/N)]&amp;Data[Cycle],Data[Test Name])</f>
        <v>#N/A</v>
      </c>
      <c r="D243" s="167" t="e" cm="1">
        <f t="array" ref="D243">_xlfn.XLOOKUP($A243&amp;$Q$3&amp;$R$3,Data[Index]&amp;Data[Valid Test, Can be used for conformity (Y/N)]&amp;Data[Cycle],Data[Mileage (Miles)])</f>
        <v>#N/A</v>
      </c>
      <c r="E243" s="130" t="e" cm="1">
        <f t="array" ref="E243">_xlfn.XLOOKUP($A243&amp;$Q$3&amp;$R$3,Data[Index]&amp;Data[Valid Test, Can be used for conformity (Y/N)]&amp;Data[Cycle],Data[Date])</f>
        <v>#N/A</v>
      </c>
      <c r="F243" s="141" t="e" cm="1">
        <f t="array" ref="F243">(_xlfn.XLOOKUP($A243&amp;$Q$3&amp;$R$3,Data[Index]&amp;Data[Valid Test, Can be used for conformity (Y/N)]&amp;Data[Cycle],Data[CO/km (mg)])-F$2)/F$5</f>
        <v>#N/A</v>
      </c>
      <c r="G243" s="141" t="e" cm="1">
        <f t="array" ref="G243">(_xlfn.XLOOKUP($A243&amp;$Q$3,Data[Index]&amp;Data[Valid Test, Can be used for conformity (Y/N)],Data[CO2/km (g)])-G$2)/G$5</f>
        <v>#N/A</v>
      </c>
      <c r="H243" s="141" t="e" cm="1">
        <f t="array" ref="H243">(_xlfn.XLOOKUP($A243&amp;$Q$3,Data[Index]&amp;Data[Valid Test, Can be used for conformity (Y/N)],Data[THC/km (mg)])-H$2)/H$5</f>
        <v>#N/A</v>
      </c>
      <c r="I243" s="141" t="e" cm="1">
        <f t="array" ref="I243">(_xlfn.XLOOKUP($A243&amp;$Q$3,Data[Index]&amp;Data[Valid Test, Can be used for conformity (Y/N)],Data[NOx/km (mg)])-I$2)/I$5</f>
        <v>#N/A</v>
      </c>
      <c r="J243" s="141" t="e" cm="1">
        <f t="array" ref="J243">(_xlfn.XLOOKUP($A243&amp;$Q$3,Data[Index]&amp;Data[Valid Test, Can be used for conformity (Y/N)],Data[THC + NOx/km (mg)])-J$2)/J$5</f>
        <v>#N/A</v>
      </c>
      <c r="K243" s="141" t="e" cm="1">
        <f t="array" ref="K243">(_xlfn.XLOOKUP($A243&amp;$Q$3,Data[Index]&amp;Data[Valid Test, Can be used for conformity (Y/N)],Data[PN/km ('#)])-K$2)/K$5</f>
        <v>#N/A</v>
      </c>
      <c r="L243" s="141" t="e" cm="1">
        <f t="array" ref="L243">(_xlfn.XLOOKUP($A243&amp;$Q$3,Data[Index]&amp;Data[Valid Test, Can be used for conformity (Y/N)],Data[PM/km (mg)])-L$2)/L$5</f>
        <v>#N/A</v>
      </c>
      <c r="M243" s="140" t="e" cm="1">
        <f t="array" ref="M243">(_xlfn.XLOOKUP($A243&amp;$Q$3,Data[Index]&amp;Data[Valid Test, Can be used for conformity (Y/N)],Data[CH4 (mg/km)])-M$2)/M$5</f>
        <v>#N/A</v>
      </c>
      <c r="N243" s="140" t="e" cm="1">
        <f t="array" ref="N243">(_xlfn.XLOOKUP($A243&amp;$Q$3,Data[Index]&amp;Data[Valid Test, Can be used for conformity (Y/N)],Data[N20 (mg/km)])-N$2)/N$5</f>
        <v>#N/A</v>
      </c>
      <c r="O243" s="141" t="e" cm="1">
        <f t="array" ref="O243">(_xlfn.XLOOKUP($A243&amp;$Q$3,Data[Index]&amp;Data[Valid Test, Can be used for conformity (Y/N)],Data[l/100km])-O$2)/O$5</f>
        <v>#N/A</v>
      </c>
      <c r="P243" s="138">
        <f>_xlfn.XLOOKUP($A243,Data[Index],Data[Comments])</f>
        <v>0</v>
      </c>
    </row>
    <row r="244" spans="1:16" x14ac:dyDescent="0.2">
      <c r="A244" s="129"/>
      <c r="B244" s="129"/>
      <c r="C244" s="129" t="e" cm="1">
        <f t="array" ref="C244">_xlfn.XLOOKUP($A244&amp;$Q$3&amp;$R$3,Data[Index]&amp;Data[Valid Test, Can be used for conformity (Y/N)]&amp;Data[Cycle],Data[Test Name])</f>
        <v>#N/A</v>
      </c>
      <c r="D244" s="167" t="e" cm="1">
        <f t="array" ref="D244">_xlfn.XLOOKUP($A244&amp;$Q$3&amp;$R$3,Data[Index]&amp;Data[Valid Test, Can be used for conformity (Y/N)]&amp;Data[Cycle],Data[Mileage (Miles)])</f>
        <v>#N/A</v>
      </c>
      <c r="E244" s="130" t="e" cm="1">
        <f t="array" ref="E244">_xlfn.XLOOKUP($A244&amp;$Q$3&amp;$R$3,Data[Index]&amp;Data[Valid Test, Can be used for conformity (Y/N)]&amp;Data[Cycle],Data[Date])</f>
        <v>#N/A</v>
      </c>
      <c r="F244" s="141" t="e" cm="1">
        <f t="array" ref="F244">(_xlfn.XLOOKUP($A244&amp;$Q$3&amp;$R$3,Data[Index]&amp;Data[Valid Test, Can be used for conformity (Y/N)]&amp;Data[Cycle],Data[CO/km (mg)])-F$2)/F$5</f>
        <v>#N/A</v>
      </c>
      <c r="G244" s="141" t="e" cm="1">
        <f t="array" ref="G244">(_xlfn.XLOOKUP($A244&amp;$Q$3,Data[Index]&amp;Data[Valid Test, Can be used for conformity (Y/N)],Data[CO2/km (g)])-G$2)/G$5</f>
        <v>#N/A</v>
      </c>
      <c r="H244" s="141" t="e" cm="1">
        <f t="array" ref="H244">(_xlfn.XLOOKUP($A244&amp;$Q$3,Data[Index]&amp;Data[Valid Test, Can be used for conformity (Y/N)],Data[THC/km (mg)])-H$2)/H$5</f>
        <v>#N/A</v>
      </c>
      <c r="I244" s="141" t="e" cm="1">
        <f t="array" ref="I244">(_xlfn.XLOOKUP($A244&amp;$Q$3,Data[Index]&amp;Data[Valid Test, Can be used for conformity (Y/N)],Data[NOx/km (mg)])-I$2)/I$5</f>
        <v>#N/A</v>
      </c>
      <c r="J244" s="141" t="e" cm="1">
        <f t="array" ref="J244">(_xlfn.XLOOKUP($A244&amp;$Q$3,Data[Index]&amp;Data[Valid Test, Can be used for conformity (Y/N)],Data[THC + NOx/km (mg)])-J$2)/J$5</f>
        <v>#N/A</v>
      </c>
      <c r="K244" s="141" t="e" cm="1">
        <f t="array" ref="K244">(_xlfn.XLOOKUP($A244&amp;$Q$3,Data[Index]&amp;Data[Valid Test, Can be used for conformity (Y/N)],Data[PN/km ('#)])-K$2)/K$5</f>
        <v>#N/A</v>
      </c>
      <c r="L244" s="141" t="e" cm="1">
        <f t="array" ref="L244">(_xlfn.XLOOKUP($A244&amp;$Q$3,Data[Index]&amp;Data[Valid Test, Can be used for conformity (Y/N)],Data[PM/km (mg)])-L$2)/L$5</f>
        <v>#N/A</v>
      </c>
      <c r="M244" s="140" t="e" cm="1">
        <f t="array" ref="M244">(_xlfn.XLOOKUP($A244&amp;$Q$3,Data[Index]&amp;Data[Valid Test, Can be used for conformity (Y/N)],Data[CH4 (mg/km)])-M$2)/M$5</f>
        <v>#N/A</v>
      </c>
      <c r="N244" s="140" t="e" cm="1">
        <f t="array" ref="N244">(_xlfn.XLOOKUP($A244&amp;$Q$3,Data[Index]&amp;Data[Valid Test, Can be used for conformity (Y/N)],Data[N20 (mg/km)])-N$2)/N$5</f>
        <v>#N/A</v>
      </c>
      <c r="O244" s="141" t="e" cm="1">
        <f t="array" ref="O244">(_xlfn.XLOOKUP($A244&amp;$Q$3,Data[Index]&amp;Data[Valid Test, Can be used for conformity (Y/N)],Data[l/100km])-O$2)/O$5</f>
        <v>#N/A</v>
      </c>
      <c r="P244" s="138">
        <f>_xlfn.XLOOKUP($A244,Data[Index],Data[Comments])</f>
        <v>0</v>
      </c>
    </row>
    <row r="245" spans="1:16" x14ac:dyDescent="0.2">
      <c r="A245" s="129"/>
      <c r="B245" s="129"/>
      <c r="C245" s="129" t="e" cm="1">
        <f t="array" ref="C245">_xlfn.XLOOKUP($A245&amp;$Q$3&amp;$R$3,Data[Index]&amp;Data[Valid Test, Can be used for conformity (Y/N)]&amp;Data[Cycle],Data[Test Name])</f>
        <v>#N/A</v>
      </c>
      <c r="D245" s="167" t="e" cm="1">
        <f t="array" ref="D245">_xlfn.XLOOKUP($A245&amp;$Q$3&amp;$R$3,Data[Index]&amp;Data[Valid Test, Can be used for conformity (Y/N)]&amp;Data[Cycle],Data[Mileage (Miles)])</f>
        <v>#N/A</v>
      </c>
      <c r="E245" s="130" t="e" cm="1">
        <f t="array" ref="E245">_xlfn.XLOOKUP($A245&amp;$Q$3&amp;$R$3,Data[Index]&amp;Data[Valid Test, Can be used for conformity (Y/N)]&amp;Data[Cycle],Data[Date])</f>
        <v>#N/A</v>
      </c>
      <c r="F245" s="141" t="e" cm="1">
        <f t="array" ref="F245">(_xlfn.XLOOKUP($A245&amp;$Q$3&amp;$R$3,Data[Index]&amp;Data[Valid Test, Can be used for conformity (Y/N)]&amp;Data[Cycle],Data[CO/km (mg)])-F$2)/F$5</f>
        <v>#N/A</v>
      </c>
      <c r="G245" s="141" t="e" cm="1">
        <f t="array" ref="G245">(_xlfn.XLOOKUP($A245&amp;$Q$3,Data[Index]&amp;Data[Valid Test, Can be used for conformity (Y/N)],Data[CO2/km (g)])-G$2)/G$5</f>
        <v>#N/A</v>
      </c>
      <c r="H245" s="141" t="e" cm="1">
        <f t="array" ref="H245">(_xlfn.XLOOKUP($A245&amp;$Q$3,Data[Index]&amp;Data[Valid Test, Can be used for conformity (Y/N)],Data[THC/km (mg)])-H$2)/H$5</f>
        <v>#N/A</v>
      </c>
      <c r="I245" s="141" t="e" cm="1">
        <f t="array" ref="I245">(_xlfn.XLOOKUP($A245&amp;$Q$3,Data[Index]&amp;Data[Valid Test, Can be used for conformity (Y/N)],Data[NOx/km (mg)])-I$2)/I$5</f>
        <v>#N/A</v>
      </c>
      <c r="J245" s="141" t="e" cm="1">
        <f t="array" ref="J245">(_xlfn.XLOOKUP($A245&amp;$Q$3,Data[Index]&amp;Data[Valid Test, Can be used for conformity (Y/N)],Data[THC + NOx/km (mg)])-J$2)/J$5</f>
        <v>#N/A</v>
      </c>
      <c r="K245" s="141" t="e" cm="1">
        <f t="array" ref="K245">(_xlfn.XLOOKUP($A245&amp;$Q$3,Data[Index]&amp;Data[Valid Test, Can be used for conformity (Y/N)],Data[PN/km ('#)])-K$2)/K$5</f>
        <v>#N/A</v>
      </c>
      <c r="L245" s="141" t="e" cm="1">
        <f t="array" ref="L245">(_xlfn.XLOOKUP($A245&amp;$Q$3,Data[Index]&amp;Data[Valid Test, Can be used for conformity (Y/N)],Data[PM/km (mg)])-L$2)/L$5</f>
        <v>#N/A</v>
      </c>
      <c r="M245" s="140" t="e" cm="1">
        <f t="array" ref="M245">(_xlfn.XLOOKUP($A245&amp;$Q$3,Data[Index]&amp;Data[Valid Test, Can be used for conformity (Y/N)],Data[CH4 (mg/km)])-M$2)/M$5</f>
        <v>#N/A</v>
      </c>
      <c r="N245" s="140" t="e" cm="1">
        <f t="array" ref="N245">(_xlfn.XLOOKUP($A245&amp;$Q$3,Data[Index]&amp;Data[Valid Test, Can be used for conformity (Y/N)],Data[N20 (mg/km)])-N$2)/N$5</f>
        <v>#N/A</v>
      </c>
      <c r="O245" s="141" t="e" cm="1">
        <f t="array" ref="O245">(_xlfn.XLOOKUP($A245&amp;$Q$3,Data[Index]&amp;Data[Valid Test, Can be used for conformity (Y/N)],Data[l/100km])-O$2)/O$5</f>
        <v>#N/A</v>
      </c>
      <c r="P245" s="138">
        <f>_xlfn.XLOOKUP($A245,Data[Index],Data[Comments])</f>
        <v>0</v>
      </c>
    </row>
    <row r="246" spans="1:16" x14ac:dyDescent="0.2">
      <c r="A246" s="129"/>
      <c r="B246" s="129"/>
      <c r="C246" s="129" t="e" cm="1">
        <f t="array" ref="C246">_xlfn.XLOOKUP($A246&amp;$Q$3&amp;$R$3,Data[Index]&amp;Data[Valid Test, Can be used for conformity (Y/N)]&amp;Data[Cycle],Data[Test Name])</f>
        <v>#N/A</v>
      </c>
      <c r="D246" s="167" t="e" cm="1">
        <f t="array" ref="D246">_xlfn.XLOOKUP($A246&amp;$Q$3&amp;$R$3,Data[Index]&amp;Data[Valid Test, Can be used for conformity (Y/N)]&amp;Data[Cycle],Data[Mileage (Miles)])</f>
        <v>#N/A</v>
      </c>
      <c r="E246" s="130" t="e" cm="1">
        <f t="array" ref="E246">_xlfn.XLOOKUP($A246&amp;$Q$3&amp;$R$3,Data[Index]&amp;Data[Valid Test, Can be used for conformity (Y/N)]&amp;Data[Cycle],Data[Date])</f>
        <v>#N/A</v>
      </c>
      <c r="F246" s="141" t="e" cm="1">
        <f t="array" ref="F246">(_xlfn.XLOOKUP($A246&amp;$Q$3&amp;$R$3,Data[Index]&amp;Data[Valid Test, Can be used for conformity (Y/N)]&amp;Data[Cycle],Data[CO/km (mg)])-F$2)/F$5</f>
        <v>#N/A</v>
      </c>
      <c r="G246" s="141" t="e" cm="1">
        <f t="array" ref="G246">(_xlfn.XLOOKUP($A246&amp;$Q$3,Data[Index]&amp;Data[Valid Test, Can be used for conformity (Y/N)],Data[CO2/km (g)])-G$2)/G$5</f>
        <v>#N/A</v>
      </c>
      <c r="H246" s="141" t="e" cm="1">
        <f t="array" ref="H246">(_xlfn.XLOOKUP($A246&amp;$Q$3,Data[Index]&amp;Data[Valid Test, Can be used for conformity (Y/N)],Data[THC/km (mg)])-H$2)/H$5</f>
        <v>#N/A</v>
      </c>
      <c r="I246" s="141" t="e" cm="1">
        <f t="array" ref="I246">(_xlfn.XLOOKUP($A246&amp;$Q$3,Data[Index]&amp;Data[Valid Test, Can be used for conformity (Y/N)],Data[NOx/km (mg)])-I$2)/I$5</f>
        <v>#N/A</v>
      </c>
      <c r="J246" s="141" t="e" cm="1">
        <f t="array" ref="J246">(_xlfn.XLOOKUP($A246&amp;$Q$3,Data[Index]&amp;Data[Valid Test, Can be used for conformity (Y/N)],Data[THC + NOx/km (mg)])-J$2)/J$5</f>
        <v>#N/A</v>
      </c>
      <c r="K246" s="141" t="e" cm="1">
        <f t="array" ref="K246">(_xlfn.XLOOKUP($A246&amp;$Q$3,Data[Index]&amp;Data[Valid Test, Can be used for conformity (Y/N)],Data[PN/km ('#)])-K$2)/K$5</f>
        <v>#N/A</v>
      </c>
      <c r="L246" s="141" t="e" cm="1">
        <f t="array" ref="L246">(_xlfn.XLOOKUP($A246&amp;$Q$3,Data[Index]&amp;Data[Valid Test, Can be used for conformity (Y/N)],Data[PM/km (mg)])-L$2)/L$5</f>
        <v>#N/A</v>
      </c>
      <c r="M246" s="140" t="e" cm="1">
        <f t="array" ref="M246">(_xlfn.XLOOKUP($A246&amp;$Q$3,Data[Index]&amp;Data[Valid Test, Can be used for conformity (Y/N)],Data[CH4 (mg/km)])-M$2)/M$5</f>
        <v>#N/A</v>
      </c>
      <c r="N246" s="140" t="e" cm="1">
        <f t="array" ref="N246">(_xlfn.XLOOKUP($A246&amp;$Q$3,Data[Index]&amp;Data[Valid Test, Can be used for conformity (Y/N)],Data[N20 (mg/km)])-N$2)/N$5</f>
        <v>#N/A</v>
      </c>
      <c r="O246" s="141" t="e" cm="1">
        <f t="array" ref="O246">(_xlfn.XLOOKUP($A246&amp;$Q$3,Data[Index]&amp;Data[Valid Test, Can be used for conformity (Y/N)],Data[l/100km])-O$2)/O$5</f>
        <v>#N/A</v>
      </c>
      <c r="P246" s="138">
        <f>_xlfn.XLOOKUP($A246,Data[Index],Data[Comments])</f>
        <v>0</v>
      </c>
    </row>
    <row r="247" spans="1:16" x14ac:dyDescent="0.2">
      <c r="A247" s="129"/>
      <c r="B247" s="129"/>
      <c r="C247" s="129" t="e" cm="1">
        <f t="array" ref="C247">_xlfn.XLOOKUP($A247&amp;$Q$3&amp;$R$3,Data[Index]&amp;Data[Valid Test, Can be used for conformity (Y/N)]&amp;Data[Cycle],Data[Test Name])</f>
        <v>#N/A</v>
      </c>
      <c r="D247" s="167" t="e" cm="1">
        <f t="array" ref="D247">_xlfn.XLOOKUP($A247&amp;$Q$3&amp;$R$3,Data[Index]&amp;Data[Valid Test, Can be used for conformity (Y/N)]&amp;Data[Cycle],Data[Mileage (Miles)])</f>
        <v>#N/A</v>
      </c>
      <c r="E247" s="130" t="e" cm="1">
        <f t="array" ref="E247">_xlfn.XLOOKUP($A247&amp;$Q$3&amp;$R$3,Data[Index]&amp;Data[Valid Test, Can be used for conformity (Y/N)]&amp;Data[Cycle],Data[Date])</f>
        <v>#N/A</v>
      </c>
      <c r="F247" s="141" t="e" cm="1">
        <f t="array" ref="F247">(_xlfn.XLOOKUP($A247&amp;$Q$3&amp;$R$3,Data[Index]&amp;Data[Valid Test, Can be used for conformity (Y/N)]&amp;Data[Cycle],Data[CO/km (mg)])-F$2)/F$5</f>
        <v>#N/A</v>
      </c>
      <c r="G247" s="141" t="e" cm="1">
        <f t="array" ref="G247">(_xlfn.XLOOKUP($A247&amp;$Q$3,Data[Index]&amp;Data[Valid Test, Can be used for conformity (Y/N)],Data[CO2/km (g)])-G$2)/G$5</f>
        <v>#N/A</v>
      </c>
      <c r="H247" s="141" t="e" cm="1">
        <f t="array" ref="H247">(_xlfn.XLOOKUP($A247&amp;$Q$3,Data[Index]&amp;Data[Valid Test, Can be used for conformity (Y/N)],Data[THC/km (mg)])-H$2)/H$5</f>
        <v>#N/A</v>
      </c>
      <c r="I247" s="141" t="e" cm="1">
        <f t="array" ref="I247">(_xlfn.XLOOKUP($A247&amp;$Q$3,Data[Index]&amp;Data[Valid Test, Can be used for conformity (Y/N)],Data[NOx/km (mg)])-I$2)/I$5</f>
        <v>#N/A</v>
      </c>
      <c r="J247" s="141" t="e" cm="1">
        <f t="array" ref="J247">(_xlfn.XLOOKUP($A247&amp;$Q$3,Data[Index]&amp;Data[Valid Test, Can be used for conformity (Y/N)],Data[THC + NOx/km (mg)])-J$2)/J$5</f>
        <v>#N/A</v>
      </c>
      <c r="K247" s="141" t="e" cm="1">
        <f t="array" ref="K247">(_xlfn.XLOOKUP($A247&amp;$Q$3,Data[Index]&amp;Data[Valid Test, Can be used for conformity (Y/N)],Data[PN/km ('#)])-K$2)/K$5</f>
        <v>#N/A</v>
      </c>
      <c r="L247" s="141" t="e" cm="1">
        <f t="array" ref="L247">(_xlfn.XLOOKUP($A247&amp;$Q$3,Data[Index]&amp;Data[Valid Test, Can be used for conformity (Y/N)],Data[PM/km (mg)])-L$2)/L$5</f>
        <v>#N/A</v>
      </c>
      <c r="M247" s="140" t="e" cm="1">
        <f t="array" ref="M247">(_xlfn.XLOOKUP($A247&amp;$Q$3,Data[Index]&amp;Data[Valid Test, Can be used for conformity (Y/N)],Data[CH4 (mg/km)])-M$2)/M$5</f>
        <v>#N/A</v>
      </c>
      <c r="N247" s="140" t="e" cm="1">
        <f t="array" ref="N247">(_xlfn.XLOOKUP($A247&amp;$Q$3,Data[Index]&amp;Data[Valid Test, Can be used for conformity (Y/N)],Data[N20 (mg/km)])-N$2)/N$5</f>
        <v>#N/A</v>
      </c>
      <c r="O247" s="141" t="e" cm="1">
        <f t="array" ref="O247">(_xlfn.XLOOKUP($A247&amp;$Q$3,Data[Index]&amp;Data[Valid Test, Can be used for conformity (Y/N)],Data[l/100km])-O$2)/O$5</f>
        <v>#N/A</v>
      </c>
      <c r="P247" s="138">
        <f>_xlfn.XLOOKUP($A247,Data[Index],Data[Comments])</f>
        <v>0</v>
      </c>
    </row>
    <row r="248" spans="1:16" x14ac:dyDescent="0.2">
      <c r="A248" s="129"/>
      <c r="B248" s="129"/>
      <c r="C248" s="129" t="e" cm="1">
        <f t="array" ref="C248">_xlfn.XLOOKUP($A248&amp;$Q$3&amp;$R$3,Data[Index]&amp;Data[Valid Test, Can be used for conformity (Y/N)]&amp;Data[Cycle],Data[Test Name])</f>
        <v>#N/A</v>
      </c>
      <c r="D248" s="167" t="e" cm="1">
        <f t="array" ref="D248">_xlfn.XLOOKUP($A248&amp;$Q$3&amp;$R$3,Data[Index]&amp;Data[Valid Test, Can be used for conformity (Y/N)]&amp;Data[Cycle],Data[Mileage (Miles)])</f>
        <v>#N/A</v>
      </c>
      <c r="E248" s="130" t="e" cm="1">
        <f t="array" ref="E248">_xlfn.XLOOKUP($A248&amp;$Q$3&amp;$R$3,Data[Index]&amp;Data[Valid Test, Can be used for conformity (Y/N)]&amp;Data[Cycle],Data[Date])</f>
        <v>#N/A</v>
      </c>
      <c r="F248" s="141" t="e" cm="1">
        <f t="array" ref="F248">(_xlfn.XLOOKUP($A248&amp;$Q$3&amp;$R$3,Data[Index]&amp;Data[Valid Test, Can be used for conformity (Y/N)]&amp;Data[Cycle],Data[CO/km (mg)])-F$2)/F$5</f>
        <v>#N/A</v>
      </c>
      <c r="G248" s="141" t="e" cm="1">
        <f t="array" ref="G248">(_xlfn.XLOOKUP($A248&amp;$Q$3,Data[Index]&amp;Data[Valid Test, Can be used for conformity (Y/N)],Data[CO2/km (g)])-G$2)/G$5</f>
        <v>#N/A</v>
      </c>
      <c r="H248" s="141" t="e" cm="1">
        <f t="array" ref="H248">(_xlfn.XLOOKUP($A248&amp;$Q$3,Data[Index]&amp;Data[Valid Test, Can be used for conformity (Y/N)],Data[THC/km (mg)])-H$2)/H$5</f>
        <v>#N/A</v>
      </c>
      <c r="I248" s="141" t="e" cm="1">
        <f t="array" ref="I248">(_xlfn.XLOOKUP($A248&amp;$Q$3,Data[Index]&amp;Data[Valid Test, Can be used for conformity (Y/N)],Data[NOx/km (mg)])-I$2)/I$5</f>
        <v>#N/A</v>
      </c>
      <c r="J248" s="141" t="e" cm="1">
        <f t="array" ref="J248">(_xlfn.XLOOKUP($A248&amp;$Q$3,Data[Index]&amp;Data[Valid Test, Can be used for conformity (Y/N)],Data[THC + NOx/km (mg)])-J$2)/J$5</f>
        <v>#N/A</v>
      </c>
      <c r="K248" s="141" t="e" cm="1">
        <f t="array" ref="K248">(_xlfn.XLOOKUP($A248&amp;$Q$3,Data[Index]&amp;Data[Valid Test, Can be used for conformity (Y/N)],Data[PN/km ('#)])-K$2)/K$5</f>
        <v>#N/A</v>
      </c>
      <c r="L248" s="141" t="e" cm="1">
        <f t="array" ref="L248">(_xlfn.XLOOKUP($A248&amp;$Q$3,Data[Index]&amp;Data[Valid Test, Can be used for conformity (Y/N)],Data[PM/km (mg)])-L$2)/L$5</f>
        <v>#N/A</v>
      </c>
      <c r="M248" s="140" t="e" cm="1">
        <f t="array" ref="M248">(_xlfn.XLOOKUP($A248&amp;$Q$3,Data[Index]&amp;Data[Valid Test, Can be used for conformity (Y/N)],Data[CH4 (mg/km)])-M$2)/M$5</f>
        <v>#N/A</v>
      </c>
      <c r="N248" s="140" t="e" cm="1">
        <f t="array" ref="N248">(_xlfn.XLOOKUP($A248&amp;$Q$3,Data[Index]&amp;Data[Valid Test, Can be used for conformity (Y/N)],Data[N20 (mg/km)])-N$2)/N$5</f>
        <v>#N/A</v>
      </c>
      <c r="O248" s="141" t="e" cm="1">
        <f t="array" ref="O248">(_xlfn.XLOOKUP($A248&amp;$Q$3,Data[Index]&amp;Data[Valid Test, Can be used for conformity (Y/N)],Data[l/100km])-O$2)/O$5</f>
        <v>#N/A</v>
      </c>
      <c r="P248" s="138">
        <f>_xlfn.XLOOKUP($A248,Data[Index],Data[Comments])</f>
        <v>0</v>
      </c>
    </row>
    <row r="249" spans="1:16" x14ac:dyDescent="0.2">
      <c r="A249" s="129"/>
      <c r="B249" s="129"/>
      <c r="C249" s="129" t="e" cm="1">
        <f t="array" ref="C249">_xlfn.XLOOKUP($A249&amp;$Q$3&amp;$R$3,Data[Index]&amp;Data[Valid Test, Can be used for conformity (Y/N)]&amp;Data[Cycle],Data[Test Name])</f>
        <v>#N/A</v>
      </c>
      <c r="D249" s="167" t="e" cm="1">
        <f t="array" ref="D249">_xlfn.XLOOKUP($A249&amp;$Q$3&amp;$R$3,Data[Index]&amp;Data[Valid Test, Can be used for conformity (Y/N)]&amp;Data[Cycle],Data[Mileage (Miles)])</f>
        <v>#N/A</v>
      </c>
      <c r="E249" s="130" t="e" cm="1">
        <f t="array" ref="E249">_xlfn.XLOOKUP($A249&amp;$Q$3&amp;$R$3,Data[Index]&amp;Data[Valid Test, Can be used for conformity (Y/N)]&amp;Data[Cycle],Data[Date])</f>
        <v>#N/A</v>
      </c>
      <c r="F249" s="141" t="e" cm="1">
        <f t="array" ref="F249">(_xlfn.XLOOKUP($A249&amp;$Q$3&amp;$R$3,Data[Index]&amp;Data[Valid Test, Can be used for conformity (Y/N)]&amp;Data[Cycle],Data[CO/km (mg)])-F$2)/F$5</f>
        <v>#N/A</v>
      </c>
      <c r="G249" s="141" t="e" cm="1">
        <f t="array" ref="G249">(_xlfn.XLOOKUP($A249&amp;$Q$3,Data[Index]&amp;Data[Valid Test, Can be used for conformity (Y/N)],Data[CO2/km (g)])-G$2)/G$5</f>
        <v>#N/A</v>
      </c>
      <c r="H249" s="141" t="e" cm="1">
        <f t="array" ref="H249">(_xlfn.XLOOKUP($A249&amp;$Q$3,Data[Index]&amp;Data[Valid Test, Can be used for conformity (Y/N)],Data[THC/km (mg)])-H$2)/H$5</f>
        <v>#N/A</v>
      </c>
      <c r="I249" s="141" t="e" cm="1">
        <f t="array" ref="I249">(_xlfn.XLOOKUP($A249&amp;$Q$3,Data[Index]&amp;Data[Valid Test, Can be used for conformity (Y/N)],Data[NOx/km (mg)])-I$2)/I$5</f>
        <v>#N/A</v>
      </c>
      <c r="J249" s="141" t="e" cm="1">
        <f t="array" ref="J249">(_xlfn.XLOOKUP($A249&amp;$Q$3,Data[Index]&amp;Data[Valid Test, Can be used for conformity (Y/N)],Data[THC + NOx/km (mg)])-J$2)/J$5</f>
        <v>#N/A</v>
      </c>
      <c r="K249" s="141" t="e" cm="1">
        <f t="array" ref="K249">(_xlfn.XLOOKUP($A249&amp;$Q$3,Data[Index]&amp;Data[Valid Test, Can be used for conformity (Y/N)],Data[PN/km ('#)])-K$2)/K$5</f>
        <v>#N/A</v>
      </c>
      <c r="L249" s="141" t="e" cm="1">
        <f t="array" ref="L249">(_xlfn.XLOOKUP($A249&amp;$Q$3,Data[Index]&amp;Data[Valid Test, Can be used for conformity (Y/N)],Data[PM/km (mg)])-L$2)/L$5</f>
        <v>#N/A</v>
      </c>
      <c r="M249" s="140" t="e" cm="1">
        <f t="array" ref="M249">(_xlfn.XLOOKUP($A249&amp;$Q$3,Data[Index]&amp;Data[Valid Test, Can be used for conformity (Y/N)],Data[CH4 (mg/km)])-M$2)/M$5</f>
        <v>#N/A</v>
      </c>
      <c r="N249" s="140" t="e" cm="1">
        <f t="array" ref="N249">(_xlfn.XLOOKUP($A249&amp;$Q$3,Data[Index]&amp;Data[Valid Test, Can be used for conformity (Y/N)],Data[N20 (mg/km)])-N$2)/N$5</f>
        <v>#N/A</v>
      </c>
      <c r="O249" s="141" t="e" cm="1">
        <f t="array" ref="O249">(_xlfn.XLOOKUP($A249&amp;$Q$3,Data[Index]&amp;Data[Valid Test, Can be used for conformity (Y/N)],Data[l/100km])-O$2)/O$5</f>
        <v>#N/A</v>
      </c>
      <c r="P249" s="138">
        <f>_xlfn.XLOOKUP($A249,Data[Index],Data[Comments])</f>
        <v>0</v>
      </c>
    </row>
    <row r="250" spans="1:16" x14ac:dyDescent="0.2">
      <c r="A250" s="129"/>
      <c r="B250" s="129"/>
      <c r="C250" s="129" t="e" cm="1">
        <f t="array" ref="C250">_xlfn.XLOOKUP($A250&amp;$Q$3&amp;$R$3,Data[Index]&amp;Data[Valid Test, Can be used for conformity (Y/N)]&amp;Data[Cycle],Data[Test Name])</f>
        <v>#N/A</v>
      </c>
      <c r="D250" s="167" t="e" cm="1">
        <f t="array" ref="D250">_xlfn.XLOOKUP($A250&amp;$Q$3&amp;$R$3,Data[Index]&amp;Data[Valid Test, Can be used for conformity (Y/N)]&amp;Data[Cycle],Data[Mileage (Miles)])</f>
        <v>#N/A</v>
      </c>
      <c r="E250" s="130" t="e" cm="1">
        <f t="array" ref="E250">_xlfn.XLOOKUP($A250&amp;$Q$3&amp;$R$3,Data[Index]&amp;Data[Valid Test, Can be used for conformity (Y/N)]&amp;Data[Cycle],Data[Date])</f>
        <v>#N/A</v>
      </c>
      <c r="F250" s="141" t="e" cm="1">
        <f t="array" ref="F250">(_xlfn.XLOOKUP($A250&amp;$Q$3&amp;$R$3,Data[Index]&amp;Data[Valid Test, Can be used for conformity (Y/N)]&amp;Data[Cycle],Data[CO/km (mg)])-F$2)/F$5</f>
        <v>#N/A</v>
      </c>
      <c r="G250" s="141" t="e" cm="1">
        <f t="array" ref="G250">(_xlfn.XLOOKUP($A250&amp;$Q$3,Data[Index]&amp;Data[Valid Test, Can be used for conformity (Y/N)],Data[CO2/km (g)])-G$2)/G$5</f>
        <v>#N/A</v>
      </c>
      <c r="H250" s="141" t="e" cm="1">
        <f t="array" ref="H250">(_xlfn.XLOOKUP($A250&amp;$Q$3,Data[Index]&amp;Data[Valid Test, Can be used for conformity (Y/N)],Data[THC/km (mg)])-H$2)/H$5</f>
        <v>#N/A</v>
      </c>
      <c r="I250" s="141" t="e" cm="1">
        <f t="array" ref="I250">(_xlfn.XLOOKUP($A250&amp;$Q$3,Data[Index]&amp;Data[Valid Test, Can be used for conformity (Y/N)],Data[NOx/km (mg)])-I$2)/I$5</f>
        <v>#N/A</v>
      </c>
      <c r="J250" s="141" t="e" cm="1">
        <f t="array" ref="J250">(_xlfn.XLOOKUP($A250&amp;$Q$3,Data[Index]&amp;Data[Valid Test, Can be used for conformity (Y/N)],Data[THC + NOx/km (mg)])-J$2)/J$5</f>
        <v>#N/A</v>
      </c>
      <c r="K250" s="141" t="e" cm="1">
        <f t="array" ref="K250">(_xlfn.XLOOKUP($A250&amp;$Q$3,Data[Index]&amp;Data[Valid Test, Can be used for conformity (Y/N)],Data[PN/km ('#)])-K$2)/K$5</f>
        <v>#N/A</v>
      </c>
      <c r="L250" s="141" t="e" cm="1">
        <f t="array" ref="L250">(_xlfn.XLOOKUP($A250&amp;$Q$3,Data[Index]&amp;Data[Valid Test, Can be used for conformity (Y/N)],Data[PM/km (mg)])-L$2)/L$5</f>
        <v>#N/A</v>
      </c>
      <c r="M250" s="140" t="e" cm="1">
        <f t="array" ref="M250">(_xlfn.XLOOKUP($A250&amp;$Q$3,Data[Index]&amp;Data[Valid Test, Can be used for conformity (Y/N)],Data[CH4 (mg/km)])-M$2)/M$5</f>
        <v>#N/A</v>
      </c>
      <c r="N250" s="140" t="e" cm="1">
        <f t="array" ref="N250">(_xlfn.XLOOKUP($A250&amp;$Q$3,Data[Index]&amp;Data[Valid Test, Can be used for conformity (Y/N)],Data[N20 (mg/km)])-N$2)/N$5</f>
        <v>#N/A</v>
      </c>
      <c r="O250" s="141" t="e" cm="1">
        <f t="array" ref="O250">(_xlfn.XLOOKUP($A250&amp;$Q$3,Data[Index]&amp;Data[Valid Test, Can be used for conformity (Y/N)],Data[l/100km])-O$2)/O$5</f>
        <v>#N/A</v>
      </c>
      <c r="P250" s="138">
        <f>_xlfn.XLOOKUP($A250,Data[Index],Data[Comments])</f>
        <v>0</v>
      </c>
    </row>
    <row r="251" spans="1:16" x14ac:dyDescent="0.2">
      <c r="A251" s="129"/>
      <c r="B251" s="129"/>
      <c r="C251" s="129" t="e" cm="1">
        <f t="array" ref="C251">_xlfn.XLOOKUP($A251&amp;$Q$3&amp;$R$3,Data[Index]&amp;Data[Valid Test, Can be used for conformity (Y/N)]&amp;Data[Cycle],Data[Test Name])</f>
        <v>#N/A</v>
      </c>
      <c r="D251" s="167" t="e" cm="1">
        <f t="array" ref="D251">_xlfn.XLOOKUP($A251&amp;$Q$3&amp;$R$3,Data[Index]&amp;Data[Valid Test, Can be used for conformity (Y/N)]&amp;Data[Cycle],Data[Mileage (Miles)])</f>
        <v>#N/A</v>
      </c>
      <c r="E251" s="130" t="e" cm="1">
        <f t="array" ref="E251">_xlfn.XLOOKUP($A251&amp;$Q$3&amp;$R$3,Data[Index]&amp;Data[Valid Test, Can be used for conformity (Y/N)]&amp;Data[Cycle],Data[Date])</f>
        <v>#N/A</v>
      </c>
      <c r="F251" s="141" t="e" cm="1">
        <f t="array" ref="F251">(_xlfn.XLOOKUP($A251&amp;$Q$3&amp;$R$3,Data[Index]&amp;Data[Valid Test, Can be used for conformity (Y/N)]&amp;Data[Cycle],Data[CO/km (mg)])-F$2)/F$5</f>
        <v>#N/A</v>
      </c>
      <c r="G251" s="141" t="e" cm="1">
        <f t="array" ref="G251">(_xlfn.XLOOKUP($A251&amp;$Q$3,Data[Index]&amp;Data[Valid Test, Can be used for conformity (Y/N)],Data[CO2/km (g)])-G$2)/G$5</f>
        <v>#N/A</v>
      </c>
      <c r="H251" s="141" t="e" cm="1">
        <f t="array" ref="H251">(_xlfn.XLOOKUP($A251&amp;$Q$3,Data[Index]&amp;Data[Valid Test, Can be used for conformity (Y/N)],Data[THC/km (mg)])-H$2)/H$5</f>
        <v>#N/A</v>
      </c>
      <c r="I251" s="141" t="e" cm="1">
        <f t="array" ref="I251">(_xlfn.XLOOKUP($A251&amp;$Q$3,Data[Index]&amp;Data[Valid Test, Can be used for conformity (Y/N)],Data[NOx/km (mg)])-I$2)/I$5</f>
        <v>#N/A</v>
      </c>
      <c r="J251" s="141" t="e" cm="1">
        <f t="array" ref="J251">(_xlfn.XLOOKUP($A251&amp;$Q$3,Data[Index]&amp;Data[Valid Test, Can be used for conformity (Y/N)],Data[THC + NOx/km (mg)])-J$2)/J$5</f>
        <v>#N/A</v>
      </c>
      <c r="K251" s="141" t="e" cm="1">
        <f t="array" ref="K251">(_xlfn.XLOOKUP($A251&amp;$Q$3,Data[Index]&amp;Data[Valid Test, Can be used for conformity (Y/N)],Data[PN/km ('#)])-K$2)/K$5</f>
        <v>#N/A</v>
      </c>
      <c r="L251" s="141" t="e" cm="1">
        <f t="array" ref="L251">(_xlfn.XLOOKUP($A251&amp;$Q$3,Data[Index]&amp;Data[Valid Test, Can be used for conformity (Y/N)],Data[PM/km (mg)])-L$2)/L$5</f>
        <v>#N/A</v>
      </c>
      <c r="M251" s="140" t="e" cm="1">
        <f t="array" ref="M251">(_xlfn.XLOOKUP($A251&amp;$Q$3,Data[Index]&amp;Data[Valid Test, Can be used for conformity (Y/N)],Data[CH4 (mg/km)])-M$2)/M$5</f>
        <v>#N/A</v>
      </c>
      <c r="N251" s="140" t="e" cm="1">
        <f t="array" ref="N251">(_xlfn.XLOOKUP($A251&amp;$Q$3,Data[Index]&amp;Data[Valid Test, Can be used for conformity (Y/N)],Data[N20 (mg/km)])-N$2)/N$5</f>
        <v>#N/A</v>
      </c>
      <c r="O251" s="141" t="e" cm="1">
        <f t="array" ref="O251">(_xlfn.XLOOKUP($A251&amp;$Q$3,Data[Index]&amp;Data[Valid Test, Can be used for conformity (Y/N)],Data[l/100km])-O$2)/O$5</f>
        <v>#N/A</v>
      </c>
      <c r="P251" s="138">
        <f>_xlfn.XLOOKUP($A251,Data[Index],Data[Comments])</f>
        <v>0</v>
      </c>
    </row>
    <row r="252" spans="1:16" x14ac:dyDescent="0.2">
      <c r="A252" s="129"/>
      <c r="B252" s="129"/>
      <c r="C252" s="129" t="e" cm="1">
        <f t="array" ref="C252">_xlfn.XLOOKUP($A252&amp;$Q$3&amp;$R$3,Data[Index]&amp;Data[Valid Test, Can be used for conformity (Y/N)]&amp;Data[Cycle],Data[Test Name])</f>
        <v>#N/A</v>
      </c>
      <c r="D252" s="167" t="e" cm="1">
        <f t="array" ref="D252">_xlfn.XLOOKUP($A252&amp;$Q$3&amp;$R$3,Data[Index]&amp;Data[Valid Test, Can be used for conformity (Y/N)]&amp;Data[Cycle],Data[Mileage (Miles)])</f>
        <v>#N/A</v>
      </c>
      <c r="E252" s="130" t="e" cm="1">
        <f t="array" ref="E252">_xlfn.XLOOKUP($A252&amp;$Q$3&amp;$R$3,Data[Index]&amp;Data[Valid Test, Can be used for conformity (Y/N)]&amp;Data[Cycle],Data[Date])</f>
        <v>#N/A</v>
      </c>
      <c r="F252" s="141" t="e" cm="1">
        <f t="array" ref="F252">(_xlfn.XLOOKUP($A252&amp;$Q$3&amp;$R$3,Data[Index]&amp;Data[Valid Test, Can be used for conformity (Y/N)]&amp;Data[Cycle],Data[CO/km (mg)])-F$2)/F$5</f>
        <v>#N/A</v>
      </c>
      <c r="G252" s="141" t="e" cm="1">
        <f t="array" ref="G252">(_xlfn.XLOOKUP($A252&amp;$Q$3,Data[Index]&amp;Data[Valid Test, Can be used for conformity (Y/N)],Data[CO2/km (g)])-G$2)/G$5</f>
        <v>#N/A</v>
      </c>
      <c r="H252" s="141" t="e" cm="1">
        <f t="array" ref="H252">(_xlfn.XLOOKUP($A252&amp;$Q$3,Data[Index]&amp;Data[Valid Test, Can be used for conformity (Y/N)],Data[THC/km (mg)])-H$2)/H$5</f>
        <v>#N/A</v>
      </c>
      <c r="I252" s="141" t="e" cm="1">
        <f t="array" ref="I252">(_xlfn.XLOOKUP($A252&amp;$Q$3,Data[Index]&amp;Data[Valid Test, Can be used for conformity (Y/N)],Data[NOx/km (mg)])-I$2)/I$5</f>
        <v>#N/A</v>
      </c>
      <c r="J252" s="141" t="e" cm="1">
        <f t="array" ref="J252">(_xlfn.XLOOKUP($A252&amp;$Q$3,Data[Index]&amp;Data[Valid Test, Can be used for conformity (Y/N)],Data[THC + NOx/km (mg)])-J$2)/J$5</f>
        <v>#N/A</v>
      </c>
      <c r="K252" s="141" t="e" cm="1">
        <f t="array" ref="K252">(_xlfn.XLOOKUP($A252&amp;$Q$3,Data[Index]&amp;Data[Valid Test, Can be used for conformity (Y/N)],Data[PN/km ('#)])-K$2)/K$5</f>
        <v>#N/A</v>
      </c>
      <c r="L252" s="141" t="e" cm="1">
        <f t="array" ref="L252">(_xlfn.XLOOKUP($A252&amp;$Q$3,Data[Index]&amp;Data[Valid Test, Can be used for conformity (Y/N)],Data[PM/km (mg)])-L$2)/L$5</f>
        <v>#N/A</v>
      </c>
      <c r="M252" s="140" t="e" cm="1">
        <f t="array" ref="M252">(_xlfn.XLOOKUP($A252&amp;$Q$3,Data[Index]&amp;Data[Valid Test, Can be used for conformity (Y/N)],Data[CH4 (mg/km)])-M$2)/M$5</f>
        <v>#N/A</v>
      </c>
      <c r="N252" s="140" t="e" cm="1">
        <f t="array" ref="N252">(_xlfn.XLOOKUP($A252&amp;$Q$3,Data[Index]&amp;Data[Valid Test, Can be used for conformity (Y/N)],Data[N20 (mg/km)])-N$2)/N$5</f>
        <v>#N/A</v>
      </c>
      <c r="O252" s="141" t="e" cm="1">
        <f t="array" ref="O252">(_xlfn.XLOOKUP($A252&amp;$Q$3,Data[Index]&amp;Data[Valid Test, Can be used for conformity (Y/N)],Data[l/100km])-O$2)/O$5</f>
        <v>#N/A</v>
      </c>
      <c r="P252" s="138">
        <f>_xlfn.XLOOKUP($A252,Data[Index],Data[Comments])</f>
        <v>0</v>
      </c>
    </row>
    <row r="253" spans="1:16" x14ac:dyDescent="0.2">
      <c r="A253" s="129"/>
      <c r="B253" s="129"/>
      <c r="C253" s="129" t="e" cm="1">
        <f t="array" ref="C253">_xlfn.XLOOKUP($A253&amp;$Q$3&amp;$R$3,Data[Index]&amp;Data[Valid Test, Can be used for conformity (Y/N)]&amp;Data[Cycle],Data[Test Name])</f>
        <v>#N/A</v>
      </c>
      <c r="D253" s="167" t="e" cm="1">
        <f t="array" ref="D253">_xlfn.XLOOKUP($A253&amp;$Q$3&amp;$R$3,Data[Index]&amp;Data[Valid Test, Can be used for conformity (Y/N)]&amp;Data[Cycle],Data[Mileage (Miles)])</f>
        <v>#N/A</v>
      </c>
      <c r="E253" s="130" t="e" cm="1">
        <f t="array" ref="E253">_xlfn.XLOOKUP($A253&amp;$Q$3&amp;$R$3,Data[Index]&amp;Data[Valid Test, Can be used for conformity (Y/N)]&amp;Data[Cycle],Data[Date])</f>
        <v>#N/A</v>
      </c>
      <c r="F253" s="141" t="e" cm="1">
        <f t="array" ref="F253">(_xlfn.XLOOKUP($A253&amp;$Q$3&amp;$R$3,Data[Index]&amp;Data[Valid Test, Can be used for conformity (Y/N)]&amp;Data[Cycle],Data[CO/km (mg)])-F$2)/F$5</f>
        <v>#N/A</v>
      </c>
      <c r="G253" s="141" t="e" cm="1">
        <f t="array" ref="G253">(_xlfn.XLOOKUP($A253&amp;$Q$3,Data[Index]&amp;Data[Valid Test, Can be used for conformity (Y/N)],Data[CO2/km (g)])-G$2)/G$5</f>
        <v>#N/A</v>
      </c>
      <c r="H253" s="141" t="e" cm="1">
        <f t="array" ref="H253">(_xlfn.XLOOKUP($A253&amp;$Q$3,Data[Index]&amp;Data[Valid Test, Can be used for conformity (Y/N)],Data[THC/km (mg)])-H$2)/H$5</f>
        <v>#N/A</v>
      </c>
      <c r="I253" s="141" t="e" cm="1">
        <f t="array" ref="I253">(_xlfn.XLOOKUP($A253&amp;$Q$3,Data[Index]&amp;Data[Valid Test, Can be used for conformity (Y/N)],Data[NOx/km (mg)])-I$2)/I$5</f>
        <v>#N/A</v>
      </c>
      <c r="J253" s="141" t="e" cm="1">
        <f t="array" ref="J253">(_xlfn.XLOOKUP($A253&amp;$Q$3,Data[Index]&amp;Data[Valid Test, Can be used for conformity (Y/N)],Data[THC + NOx/km (mg)])-J$2)/J$5</f>
        <v>#N/A</v>
      </c>
      <c r="K253" s="141" t="e" cm="1">
        <f t="array" ref="K253">(_xlfn.XLOOKUP($A253&amp;$Q$3,Data[Index]&amp;Data[Valid Test, Can be used for conformity (Y/N)],Data[PN/km ('#)])-K$2)/K$5</f>
        <v>#N/A</v>
      </c>
      <c r="L253" s="141" t="e" cm="1">
        <f t="array" ref="L253">(_xlfn.XLOOKUP($A253&amp;$Q$3,Data[Index]&amp;Data[Valid Test, Can be used for conformity (Y/N)],Data[PM/km (mg)])-L$2)/L$5</f>
        <v>#N/A</v>
      </c>
      <c r="M253" s="140" t="e" cm="1">
        <f t="array" ref="M253">(_xlfn.XLOOKUP($A253&amp;$Q$3,Data[Index]&amp;Data[Valid Test, Can be used for conformity (Y/N)],Data[CH4 (mg/km)])-M$2)/M$5</f>
        <v>#N/A</v>
      </c>
      <c r="N253" s="140" t="e" cm="1">
        <f t="array" ref="N253">(_xlfn.XLOOKUP($A253&amp;$Q$3,Data[Index]&amp;Data[Valid Test, Can be used for conformity (Y/N)],Data[N20 (mg/km)])-N$2)/N$5</f>
        <v>#N/A</v>
      </c>
      <c r="O253" s="141" t="e" cm="1">
        <f t="array" ref="O253">(_xlfn.XLOOKUP($A253&amp;$Q$3,Data[Index]&amp;Data[Valid Test, Can be used for conformity (Y/N)],Data[l/100km])-O$2)/O$5</f>
        <v>#N/A</v>
      </c>
      <c r="P253" s="138">
        <f>_xlfn.XLOOKUP($A253,Data[Index],Data[Comments])</f>
        <v>0</v>
      </c>
    </row>
    <row r="254" spans="1:16" x14ac:dyDescent="0.2">
      <c r="A254" s="129"/>
      <c r="B254" s="129"/>
      <c r="C254" s="129" t="e" cm="1">
        <f t="array" ref="C254">_xlfn.XLOOKUP($A254&amp;$Q$3&amp;$R$3,Data[Index]&amp;Data[Valid Test, Can be used for conformity (Y/N)]&amp;Data[Cycle],Data[Test Name])</f>
        <v>#N/A</v>
      </c>
      <c r="D254" s="167" t="e" cm="1">
        <f t="array" ref="D254">_xlfn.XLOOKUP($A254&amp;$Q$3&amp;$R$3,Data[Index]&amp;Data[Valid Test, Can be used for conformity (Y/N)]&amp;Data[Cycle],Data[Mileage (Miles)])</f>
        <v>#N/A</v>
      </c>
      <c r="E254" s="130" t="e" cm="1">
        <f t="array" ref="E254">_xlfn.XLOOKUP($A254&amp;$Q$3&amp;$R$3,Data[Index]&amp;Data[Valid Test, Can be used for conformity (Y/N)]&amp;Data[Cycle],Data[Date])</f>
        <v>#N/A</v>
      </c>
      <c r="F254" s="141" t="e" cm="1">
        <f t="array" ref="F254">(_xlfn.XLOOKUP($A254&amp;$Q$3&amp;$R$3,Data[Index]&amp;Data[Valid Test, Can be used for conformity (Y/N)]&amp;Data[Cycle],Data[CO/km (mg)])-F$2)/F$5</f>
        <v>#N/A</v>
      </c>
      <c r="G254" s="141" t="e" cm="1">
        <f t="array" ref="G254">(_xlfn.XLOOKUP($A254&amp;$Q$3,Data[Index]&amp;Data[Valid Test, Can be used for conformity (Y/N)],Data[CO2/km (g)])-G$2)/G$5</f>
        <v>#N/A</v>
      </c>
      <c r="H254" s="141" t="e" cm="1">
        <f t="array" ref="H254">(_xlfn.XLOOKUP($A254&amp;$Q$3,Data[Index]&amp;Data[Valid Test, Can be used for conformity (Y/N)],Data[THC/km (mg)])-H$2)/H$5</f>
        <v>#N/A</v>
      </c>
      <c r="I254" s="141" t="e" cm="1">
        <f t="array" ref="I254">(_xlfn.XLOOKUP($A254&amp;$Q$3,Data[Index]&amp;Data[Valid Test, Can be used for conformity (Y/N)],Data[NOx/km (mg)])-I$2)/I$5</f>
        <v>#N/A</v>
      </c>
      <c r="J254" s="141" t="e" cm="1">
        <f t="array" ref="J254">(_xlfn.XLOOKUP($A254&amp;$Q$3,Data[Index]&amp;Data[Valid Test, Can be used for conformity (Y/N)],Data[THC + NOx/km (mg)])-J$2)/J$5</f>
        <v>#N/A</v>
      </c>
      <c r="K254" s="141" t="e" cm="1">
        <f t="array" ref="K254">(_xlfn.XLOOKUP($A254&amp;$Q$3,Data[Index]&amp;Data[Valid Test, Can be used for conformity (Y/N)],Data[PN/km ('#)])-K$2)/K$5</f>
        <v>#N/A</v>
      </c>
      <c r="L254" s="141" t="e" cm="1">
        <f t="array" ref="L254">(_xlfn.XLOOKUP($A254&amp;$Q$3,Data[Index]&amp;Data[Valid Test, Can be used for conformity (Y/N)],Data[PM/km (mg)])-L$2)/L$5</f>
        <v>#N/A</v>
      </c>
      <c r="M254" s="140" t="e" cm="1">
        <f t="array" ref="M254">(_xlfn.XLOOKUP($A254&amp;$Q$3,Data[Index]&amp;Data[Valid Test, Can be used for conformity (Y/N)],Data[CH4 (mg/km)])-M$2)/M$5</f>
        <v>#N/A</v>
      </c>
      <c r="N254" s="140" t="e" cm="1">
        <f t="array" ref="N254">(_xlfn.XLOOKUP($A254&amp;$Q$3,Data[Index]&amp;Data[Valid Test, Can be used for conformity (Y/N)],Data[N20 (mg/km)])-N$2)/N$5</f>
        <v>#N/A</v>
      </c>
      <c r="O254" s="141" t="e" cm="1">
        <f t="array" ref="O254">(_xlfn.XLOOKUP($A254&amp;$Q$3,Data[Index]&amp;Data[Valid Test, Can be used for conformity (Y/N)],Data[l/100km])-O$2)/O$5</f>
        <v>#N/A</v>
      </c>
      <c r="P254" s="138">
        <f>_xlfn.XLOOKUP($A254,Data[Index],Data[Comments])</f>
        <v>0</v>
      </c>
    </row>
    <row r="255" spans="1:16" x14ac:dyDescent="0.2">
      <c r="A255" s="129"/>
      <c r="B255" s="129"/>
      <c r="C255" s="129" t="e" cm="1">
        <f t="array" ref="C255">_xlfn.XLOOKUP($A255&amp;$Q$3&amp;$R$3,Data[Index]&amp;Data[Valid Test, Can be used for conformity (Y/N)]&amp;Data[Cycle],Data[Test Name])</f>
        <v>#N/A</v>
      </c>
      <c r="D255" s="167" t="e" cm="1">
        <f t="array" ref="D255">_xlfn.XLOOKUP($A255&amp;$Q$3&amp;$R$3,Data[Index]&amp;Data[Valid Test, Can be used for conformity (Y/N)]&amp;Data[Cycle],Data[Mileage (Miles)])</f>
        <v>#N/A</v>
      </c>
      <c r="E255" s="130" t="e" cm="1">
        <f t="array" ref="E255">_xlfn.XLOOKUP($A255&amp;$Q$3&amp;$R$3,Data[Index]&amp;Data[Valid Test, Can be used for conformity (Y/N)]&amp;Data[Cycle],Data[Date])</f>
        <v>#N/A</v>
      </c>
      <c r="F255" s="141" t="e" cm="1">
        <f t="array" ref="F255">(_xlfn.XLOOKUP($A255&amp;$Q$3&amp;$R$3,Data[Index]&amp;Data[Valid Test, Can be used for conformity (Y/N)]&amp;Data[Cycle],Data[CO/km (mg)])-F$2)/F$5</f>
        <v>#N/A</v>
      </c>
      <c r="G255" s="141" t="e" cm="1">
        <f t="array" ref="G255">(_xlfn.XLOOKUP($A255&amp;$Q$3,Data[Index]&amp;Data[Valid Test, Can be used for conformity (Y/N)],Data[CO2/km (g)])-G$2)/G$5</f>
        <v>#N/A</v>
      </c>
      <c r="H255" s="141" t="e" cm="1">
        <f t="array" ref="H255">(_xlfn.XLOOKUP($A255&amp;$Q$3,Data[Index]&amp;Data[Valid Test, Can be used for conformity (Y/N)],Data[THC/km (mg)])-H$2)/H$5</f>
        <v>#N/A</v>
      </c>
      <c r="I255" s="141" t="e" cm="1">
        <f t="array" ref="I255">(_xlfn.XLOOKUP($A255&amp;$Q$3,Data[Index]&amp;Data[Valid Test, Can be used for conformity (Y/N)],Data[NOx/km (mg)])-I$2)/I$5</f>
        <v>#N/A</v>
      </c>
      <c r="J255" s="141" t="e" cm="1">
        <f t="array" ref="J255">(_xlfn.XLOOKUP($A255&amp;$Q$3,Data[Index]&amp;Data[Valid Test, Can be used for conformity (Y/N)],Data[THC + NOx/km (mg)])-J$2)/J$5</f>
        <v>#N/A</v>
      </c>
      <c r="K255" s="141" t="e" cm="1">
        <f t="array" ref="K255">(_xlfn.XLOOKUP($A255&amp;$Q$3,Data[Index]&amp;Data[Valid Test, Can be used for conformity (Y/N)],Data[PN/km ('#)])-K$2)/K$5</f>
        <v>#N/A</v>
      </c>
      <c r="L255" s="141" t="e" cm="1">
        <f t="array" ref="L255">(_xlfn.XLOOKUP($A255&amp;$Q$3,Data[Index]&amp;Data[Valid Test, Can be used for conformity (Y/N)],Data[PM/km (mg)])-L$2)/L$5</f>
        <v>#N/A</v>
      </c>
      <c r="M255" s="140" t="e" cm="1">
        <f t="array" ref="M255">(_xlfn.XLOOKUP($A255&amp;$Q$3,Data[Index]&amp;Data[Valid Test, Can be used for conformity (Y/N)],Data[CH4 (mg/km)])-M$2)/M$5</f>
        <v>#N/A</v>
      </c>
      <c r="N255" s="140" t="e" cm="1">
        <f t="array" ref="N255">(_xlfn.XLOOKUP($A255&amp;$Q$3,Data[Index]&amp;Data[Valid Test, Can be used for conformity (Y/N)],Data[N20 (mg/km)])-N$2)/N$5</f>
        <v>#N/A</v>
      </c>
      <c r="O255" s="141" t="e" cm="1">
        <f t="array" ref="O255">(_xlfn.XLOOKUP($A255&amp;$Q$3,Data[Index]&amp;Data[Valid Test, Can be used for conformity (Y/N)],Data[l/100km])-O$2)/O$5</f>
        <v>#N/A</v>
      </c>
      <c r="P255" s="138">
        <f>_xlfn.XLOOKUP($A255,Data[Index],Data[Comments])</f>
        <v>0</v>
      </c>
    </row>
    <row r="256" spans="1:16" x14ac:dyDescent="0.2">
      <c r="A256" s="129"/>
      <c r="B256" s="129"/>
      <c r="C256" s="129" t="e" cm="1">
        <f t="array" ref="C256">_xlfn.XLOOKUP($A256&amp;$Q$3&amp;$R$3,Data[Index]&amp;Data[Valid Test, Can be used for conformity (Y/N)]&amp;Data[Cycle],Data[Test Name])</f>
        <v>#N/A</v>
      </c>
      <c r="D256" s="167" t="e" cm="1">
        <f t="array" ref="D256">_xlfn.XLOOKUP($A256&amp;$Q$3&amp;$R$3,Data[Index]&amp;Data[Valid Test, Can be used for conformity (Y/N)]&amp;Data[Cycle],Data[Mileage (Miles)])</f>
        <v>#N/A</v>
      </c>
      <c r="E256" s="130" t="e" cm="1">
        <f t="array" ref="E256">_xlfn.XLOOKUP($A256&amp;$Q$3&amp;$R$3,Data[Index]&amp;Data[Valid Test, Can be used for conformity (Y/N)]&amp;Data[Cycle],Data[Date])</f>
        <v>#N/A</v>
      </c>
      <c r="F256" s="141" t="e" cm="1">
        <f t="array" ref="F256">(_xlfn.XLOOKUP($A256&amp;$Q$3&amp;$R$3,Data[Index]&amp;Data[Valid Test, Can be used for conformity (Y/N)]&amp;Data[Cycle],Data[CO/km (mg)])-F$2)/F$5</f>
        <v>#N/A</v>
      </c>
      <c r="G256" s="141" t="e" cm="1">
        <f t="array" ref="G256">(_xlfn.XLOOKUP($A256&amp;$Q$3,Data[Index]&amp;Data[Valid Test, Can be used for conformity (Y/N)],Data[CO2/km (g)])-G$2)/G$5</f>
        <v>#N/A</v>
      </c>
      <c r="H256" s="141" t="e" cm="1">
        <f t="array" ref="H256">(_xlfn.XLOOKUP($A256&amp;$Q$3,Data[Index]&amp;Data[Valid Test, Can be used for conformity (Y/N)],Data[THC/km (mg)])-H$2)/H$5</f>
        <v>#N/A</v>
      </c>
      <c r="I256" s="141" t="e" cm="1">
        <f t="array" ref="I256">(_xlfn.XLOOKUP($A256&amp;$Q$3,Data[Index]&amp;Data[Valid Test, Can be used for conformity (Y/N)],Data[NOx/km (mg)])-I$2)/I$5</f>
        <v>#N/A</v>
      </c>
      <c r="J256" s="141" t="e" cm="1">
        <f t="array" ref="J256">(_xlfn.XLOOKUP($A256&amp;$Q$3,Data[Index]&amp;Data[Valid Test, Can be used for conformity (Y/N)],Data[THC + NOx/km (mg)])-J$2)/J$5</f>
        <v>#N/A</v>
      </c>
      <c r="K256" s="141" t="e" cm="1">
        <f t="array" ref="K256">(_xlfn.XLOOKUP($A256&amp;$Q$3,Data[Index]&amp;Data[Valid Test, Can be used for conformity (Y/N)],Data[PN/km ('#)])-K$2)/K$5</f>
        <v>#N/A</v>
      </c>
      <c r="L256" s="141" t="e" cm="1">
        <f t="array" ref="L256">(_xlfn.XLOOKUP($A256&amp;$Q$3,Data[Index]&amp;Data[Valid Test, Can be used for conformity (Y/N)],Data[PM/km (mg)])-L$2)/L$5</f>
        <v>#N/A</v>
      </c>
      <c r="M256" s="140" t="e" cm="1">
        <f t="array" ref="M256">(_xlfn.XLOOKUP($A256&amp;$Q$3,Data[Index]&amp;Data[Valid Test, Can be used for conformity (Y/N)],Data[CH4 (mg/km)])-M$2)/M$5</f>
        <v>#N/A</v>
      </c>
      <c r="N256" s="140" t="e" cm="1">
        <f t="array" ref="N256">(_xlfn.XLOOKUP($A256&amp;$Q$3,Data[Index]&amp;Data[Valid Test, Can be used for conformity (Y/N)],Data[N20 (mg/km)])-N$2)/N$5</f>
        <v>#N/A</v>
      </c>
      <c r="O256" s="141" t="e" cm="1">
        <f t="array" ref="O256">(_xlfn.XLOOKUP($A256&amp;$Q$3,Data[Index]&amp;Data[Valid Test, Can be used for conformity (Y/N)],Data[l/100km])-O$2)/O$5</f>
        <v>#N/A</v>
      </c>
      <c r="P256" s="138">
        <f>_xlfn.XLOOKUP($A256,Data[Index],Data[Comments])</f>
        <v>0</v>
      </c>
    </row>
    <row r="257" spans="1:16" x14ac:dyDescent="0.2">
      <c r="A257" s="129"/>
      <c r="B257" s="129"/>
      <c r="C257" s="129" t="e" cm="1">
        <f t="array" ref="C257">_xlfn.XLOOKUP($A257&amp;$Q$3&amp;$R$3,Data[Index]&amp;Data[Valid Test, Can be used for conformity (Y/N)]&amp;Data[Cycle],Data[Test Name])</f>
        <v>#N/A</v>
      </c>
      <c r="D257" s="167" t="e" cm="1">
        <f t="array" ref="D257">_xlfn.XLOOKUP($A257&amp;$Q$3&amp;$R$3,Data[Index]&amp;Data[Valid Test, Can be used for conformity (Y/N)]&amp;Data[Cycle],Data[Mileage (Miles)])</f>
        <v>#N/A</v>
      </c>
      <c r="E257" s="130" t="e" cm="1">
        <f t="array" ref="E257">_xlfn.XLOOKUP($A257&amp;$Q$3&amp;$R$3,Data[Index]&amp;Data[Valid Test, Can be used for conformity (Y/N)]&amp;Data[Cycle],Data[Date])</f>
        <v>#N/A</v>
      </c>
      <c r="F257" s="141" t="e" cm="1">
        <f t="array" ref="F257">(_xlfn.XLOOKUP($A257&amp;$Q$3&amp;$R$3,Data[Index]&amp;Data[Valid Test, Can be used for conformity (Y/N)]&amp;Data[Cycle],Data[CO/km (mg)])-F$2)/F$5</f>
        <v>#N/A</v>
      </c>
      <c r="G257" s="141" t="e" cm="1">
        <f t="array" ref="G257">(_xlfn.XLOOKUP($A257&amp;$Q$3,Data[Index]&amp;Data[Valid Test, Can be used for conformity (Y/N)],Data[CO2/km (g)])-G$2)/G$5</f>
        <v>#N/A</v>
      </c>
      <c r="H257" s="141" t="e" cm="1">
        <f t="array" ref="H257">(_xlfn.XLOOKUP($A257&amp;$Q$3,Data[Index]&amp;Data[Valid Test, Can be used for conformity (Y/N)],Data[THC/km (mg)])-H$2)/H$5</f>
        <v>#N/A</v>
      </c>
      <c r="I257" s="141" t="e" cm="1">
        <f t="array" ref="I257">(_xlfn.XLOOKUP($A257&amp;$Q$3,Data[Index]&amp;Data[Valid Test, Can be used for conformity (Y/N)],Data[NOx/km (mg)])-I$2)/I$5</f>
        <v>#N/A</v>
      </c>
      <c r="J257" s="141" t="e" cm="1">
        <f t="array" ref="J257">(_xlfn.XLOOKUP($A257&amp;$Q$3,Data[Index]&amp;Data[Valid Test, Can be used for conformity (Y/N)],Data[THC + NOx/km (mg)])-J$2)/J$5</f>
        <v>#N/A</v>
      </c>
      <c r="K257" s="141" t="e" cm="1">
        <f t="array" ref="K257">(_xlfn.XLOOKUP($A257&amp;$Q$3,Data[Index]&amp;Data[Valid Test, Can be used for conformity (Y/N)],Data[PN/km ('#)])-K$2)/K$5</f>
        <v>#N/A</v>
      </c>
      <c r="L257" s="141" t="e" cm="1">
        <f t="array" ref="L257">(_xlfn.XLOOKUP($A257&amp;$Q$3,Data[Index]&amp;Data[Valid Test, Can be used for conformity (Y/N)],Data[PM/km (mg)])-L$2)/L$5</f>
        <v>#N/A</v>
      </c>
      <c r="M257" s="140" t="e" cm="1">
        <f t="array" ref="M257">(_xlfn.XLOOKUP($A257&amp;$Q$3,Data[Index]&amp;Data[Valid Test, Can be used for conformity (Y/N)],Data[CH4 (mg/km)])-M$2)/M$5</f>
        <v>#N/A</v>
      </c>
      <c r="N257" s="140" t="e" cm="1">
        <f t="array" ref="N257">(_xlfn.XLOOKUP($A257&amp;$Q$3,Data[Index]&amp;Data[Valid Test, Can be used for conformity (Y/N)],Data[N20 (mg/km)])-N$2)/N$5</f>
        <v>#N/A</v>
      </c>
      <c r="O257" s="141" t="e" cm="1">
        <f t="array" ref="O257">(_xlfn.XLOOKUP($A257&amp;$Q$3,Data[Index]&amp;Data[Valid Test, Can be used for conformity (Y/N)],Data[l/100km])-O$2)/O$5</f>
        <v>#N/A</v>
      </c>
      <c r="P257" s="138">
        <f>_xlfn.XLOOKUP($A257,Data[Index],Data[Comments])</f>
        <v>0</v>
      </c>
    </row>
    <row r="258" spans="1:16" x14ac:dyDescent="0.2">
      <c r="A258" s="129"/>
      <c r="B258" s="129"/>
      <c r="C258" s="129" t="e" cm="1">
        <f t="array" ref="C258">_xlfn.XLOOKUP($A258&amp;$Q$3&amp;$R$3,Data[Index]&amp;Data[Valid Test, Can be used for conformity (Y/N)]&amp;Data[Cycle],Data[Test Name])</f>
        <v>#N/A</v>
      </c>
      <c r="D258" s="167" t="e" cm="1">
        <f t="array" ref="D258">_xlfn.XLOOKUP($A258&amp;$Q$3&amp;$R$3,Data[Index]&amp;Data[Valid Test, Can be used for conformity (Y/N)]&amp;Data[Cycle],Data[Mileage (Miles)])</f>
        <v>#N/A</v>
      </c>
      <c r="E258" s="130" t="e" cm="1">
        <f t="array" ref="E258">_xlfn.XLOOKUP($A258&amp;$Q$3&amp;$R$3,Data[Index]&amp;Data[Valid Test, Can be used for conformity (Y/N)]&amp;Data[Cycle],Data[Date])</f>
        <v>#N/A</v>
      </c>
      <c r="F258" s="141" t="e" cm="1">
        <f t="array" ref="F258">(_xlfn.XLOOKUP($A258&amp;$Q$3&amp;$R$3,Data[Index]&amp;Data[Valid Test, Can be used for conformity (Y/N)]&amp;Data[Cycle],Data[CO/km (mg)])-F$2)/F$5</f>
        <v>#N/A</v>
      </c>
      <c r="G258" s="141" t="e" cm="1">
        <f t="array" ref="G258">(_xlfn.XLOOKUP($A258&amp;$Q$3,Data[Index]&amp;Data[Valid Test, Can be used for conformity (Y/N)],Data[CO2/km (g)])-G$2)/G$5</f>
        <v>#N/A</v>
      </c>
      <c r="H258" s="141" t="e" cm="1">
        <f t="array" ref="H258">(_xlfn.XLOOKUP($A258&amp;$Q$3,Data[Index]&amp;Data[Valid Test, Can be used for conformity (Y/N)],Data[THC/km (mg)])-H$2)/H$5</f>
        <v>#N/A</v>
      </c>
      <c r="I258" s="141" t="e" cm="1">
        <f t="array" ref="I258">(_xlfn.XLOOKUP($A258&amp;$Q$3,Data[Index]&amp;Data[Valid Test, Can be used for conformity (Y/N)],Data[NOx/km (mg)])-I$2)/I$5</f>
        <v>#N/A</v>
      </c>
      <c r="J258" s="141" t="e" cm="1">
        <f t="array" ref="J258">(_xlfn.XLOOKUP($A258&amp;$Q$3,Data[Index]&amp;Data[Valid Test, Can be used for conformity (Y/N)],Data[THC + NOx/km (mg)])-J$2)/J$5</f>
        <v>#N/A</v>
      </c>
      <c r="K258" s="141" t="e" cm="1">
        <f t="array" ref="K258">(_xlfn.XLOOKUP($A258&amp;$Q$3,Data[Index]&amp;Data[Valid Test, Can be used for conformity (Y/N)],Data[PN/km ('#)])-K$2)/K$5</f>
        <v>#N/A</v>
      </c>
      <c r="L258" s="141" t="e" cm="1">
        <f t="array" ref="L258">(_xlfn.XLOOKUP($A258&amp;$Q$3,Data[Index]&amp;Data[Valid Test, Can be used for conformity (Y/N)],Data[PM/km (mg)])-L$2)/L$5</f>
        <v>#N/A</v>
      </c>
      <c r="M258" s="140" t="e" cm="1">
        <f t="array" ref="M258">(_xlfn.XLOOKUP($A258&amp;$Q$3,Data[Index]&amp;Data[Valid Test, Can be used for conformity (Y/N)],Data[CH4 (mg/km)])-M$2)/M$5</f>
        <v>#N/A</v>
      </c>
      <c r="N258" s="140" t="e" cm="1">
        <f t="array" ref="N258">(_xlfn.XLOOKUP($A258&amp;$Q$3,Data[Index]&amp;Data[Valid Test, Can be used for conformity (Y/N)],Data[N20 (mg/km)])-N$2)/N$5</f>
        <v>#N/A</v>
      </c>
      <c r="O258" s="141" t="e" cm="1">
        <f t="array" ref="O258">(_xlfn.XLOOKUP($A258&amp;$Q$3,Data[Index]&amp;Data[Valid Test, Can be used for conformity (Y/N)],Data[l/100km])-O$2)/O$5</f>
        <v>#N/A</v>
      </c>
      <c r="P258" s="138">
        <f>_xlfn.XLOOKUP($A258,Data[Index],Data[Comments])</f>
        <v>0</v>
      </c>
    </row>
    <row r="259" spans="1:16" x14ac:dyDescent="0.2">
      <c r="A259" s="129"/>
      <c r="B259" s="129"/>
      <c r="C259" s="129" t="e" cm="1">
        <f t="array" ref="C259">_xlfn.XLOOKUP($A259&amp;$Q$3&amp;$R$3,Data[Index]&amp;Data[Valid Test, Can be used for conformity (Y/N)]&amp;Data[Cycle],Data[Test Name])</f>
        <v>#N/A</v>
      </c>
      <c r="D259" s="167" t="e" cm="1">
        <f t="array" ref="D259">_xlfn.XLOOKUP($A259&amp;$Q$3&amp;$R$3,Data[Index]&amp;Data[Valid Test, Can be used for conformity (Y/N)]&amp;Data[Cycle],Data[Mileage (Miles)])</f>
        <v>#N/A</v>
      </c>
      <c r="E259" s="130" t="e" cm="1">
        <f t="array" ref="E259">_xlfn.XLOOKUP($A259&amp;$Q$3&amp;$R$3,Data[Index]&amp;Data[Valid Test, Can be used for conformity (Y/N)]&amp;Data[Cycle],Data[Date])</f>
        <v>#N/A</v>
      </c>
      <c r="F259" s="141" t="e" cm="1">
        <f t="array" ref="F259">(_xlfn.XLOOKUP($A259&amp;$Q$3&amp;$R$3,Data[Index]&amp;Data[Valid Test, Can be used for conformity (Y/N)]&amp;Data[Cycle],Data[CO/km (mg)])-F$2)/F$5</f>
        <v>#N/A</v>
      </c>
      <c r="G259" s="141" t="e" cm="1">
        <f t="array" ref="G259">(_xlfn.XLOOKUP($A259&amp;$Q$3,Data[Index]&amp;Data[Valid Test, Can be used for conformity (Y/N)],Data[CO2/km (g)])-G$2)/G$5</f>
        <v>#N/A</v>
      </c>
      <c r="H259" s="141" t="e" cm="1">
        <f t="array" ref="H259">(_xlfn.XLOOKUP($A259&amp;$Q$3,Data[Index]&amp;Data[Valid Test, Can be used for conformity (Y/N)],Data[THC/km (mg)])-H$2)/H$5</f>
        <v>#N/A</v>
      </c>
      <c r="I259" s="141" t="e" cm="1">
        <f t="array" ref="I259">(_xlfn.XLOOKUP($A259&amp;$Q$3,Data[Index]&amp;Data[Valid Test, Can be used for conformity (Y/N)],Data[NOx/km (mg)])-I$2)/I$5</f>
        <v>#N/A</v>
      </c>
      <c r="J259" s="141" t="e" cm="1">
        <f t="array" ref="J259">(_xlfn.XLOOKUP($A259&amp;$Q$3,Data[Index]&amp;Data[Valid Test, Can be used for conformity (Y/N)],Data[THC + NOx/km (mg)])-J$2)/J$5</f>
        <v>#N/A</v>
      </c>
      <c r="K259" s="141" t="e" cm="1">
        <f t="array" ref="K259">(_xlfn.XLOOKUP($A259&amp;$Q$3,Data[Index]&amp;Data[Valid Test, Can be used for conformity (Y/N)],Data[PN/km ('#)])-K$2)/K$5</f>
        <v>#N/A</v>
      </c>
      <c r="L259" s="141" t="e" cm="1">
        <f t="array" ref="L259">(_xlfn.XLOOKUP($A259&amp;$Q$3,Data[Index]&amp;Data[Valid Test, Can be used for conformity (Y/N)],Data[PM/km (mg)])-L$2)/L$5</f>
        <v>#N/A</v>
      </c>
      <c r="M259" s="140" t="e" cm="1">
        <f t="array" ref="M259">(_xlfn.XLOOKUP($A259&amp;$Q$3,Data[Index]&amp;Data[Valid Test, Can be used for conformity (Y/N)],Data[CH4 (mg/km)])-M$2)/M$5</f>
        <v>#N/A</v>
      </c>
      <c r="N259" s="140" t="e" cm="1">
        <f t="array" ref="N259">(_xlfn.XLOOKUP($A259&amp;$Q$3,Data[Index]&amp;Data[Valid Test, Can be used for conformity (Y/N)],Data[N20 (mg/km)])-N$2)/N$5</f>
        <v>#N/A</v>
      </c>
      <c r="O259" s="141" t="e" cm="1">
        <f t="array" ref="O259">(_xlfn.XLOOKUP($A259&amp;$Q$3,Data[Index]&amp;Data[Valid Test, Can be used for conformity (Y/N)],Data[l/100km])-O$2)/O$5</f>
        <v>#N/A</v>
      </c>
      <c r="P259" s="138">
        <f>_xlfn.XLOOKUP($A259,Data[Index],Data[Comments])</f>
        <v>0</v>
      </c>
    </row>
    <row r="260" spans="1:16" x14ac:dyDescent="0.2">
      <c r="A260" s="129"/>
      <c r="B260" s="129"/>
      <c r="C260" s="129" t="e" cm="1">
        <f t="array" ref="C260">_xlfn.XLOOKUP($A260&amp;$Q$3&amp;$R$3,Data[Index]&amp;Data[Valid Test, Can be used for conformity (Y/N)]&amp;Data[Cycle],Data[Test Name])</f>
        <v>#N/A</v>
      </c>
      <c r="D260" s="167" t="e" cm="1">
        <f t="array" ref="D260">_xlfn.XLOOKUP($A260&amp;$Q$3&amp;$R$3,Data[Index]&amp;Data[Valid Test, Can be used for conformity (Y/N)]&amp;Data[Cycle],Data[Mileage (Miles)])</f>
        <v>#N/A</v>
      </c>
      <c r="E260" s="130" t="e" cm="1">
        <f t="array" ref="E260">_xlfn.XLOOKUP($A260&amp;$Q$3&amp;$R$3,Data[Index]&amp;Data[Valid Test, Can be used for conformity (Y/N)]&amp;Data[Cycle],Data[Date])</f>
        <v>#N/A</v>
      </c>
      <c r="F260" s="141" t="e" cm="1">
        <f t="array" ref="F260">(_xlfn.XLOOKUP($A260&amp;$Q$3&amp;$R$3,Data[Index]&amp;Data[Valid Test, Can be used for conformity (Y/N)]&amp;Data[Cycle],Data[CO/km (mg)])-F$2)/F$5</f>
        <v>#N/A</v>
      </c>
      <c r="G260" s="141" t="e" cm="1">
        <f t="array" ref="G260">(_xlfn.XLOOKUP($A260&amp;$Q$3,Data[Index]&amp;Data[Valid Test, Can be used for conformity (Y/N)],Data[CO2/km (g)])-G$2)/G$5</f>
        <v>#N/A</v>
      </c>
      <c r="H260" s="141" t="e" cm="1">
        <f t="array" ref="H260">(_xlfn.XLOOKUP($A260&amp;$Q$3,Data[Index]&amp;Data[Valid Test, Can be used for conformity (Y/N)],Data[THC/km (mg)])-H$2)/H$5</f>
        <v>#N/A</v>
      </c>
      <c r="I260" s="141" t="e" cm="1">
        <f t="array" ref="I260">(_xlfn.XLOOKUP($A260&amp;$Q$3,Data[Index]&amp;Data[Valid Test, Can be used for conformity (Y/N)],Data[NOx/km (mg)])-I$2)/I$5</f>
        <v>#N/A</v>
      </c>
      <c r="J260" s="141" t="e" cm="1">
        <f t="array" ref="J260">(_xlfn.XLOOKUP($A260&amp;$Q$3,Data[Index]&amp;Data[Valid Test, Can be used for conformity (Y/N)],Data[THC + NOx/km (mg)])-J$2)/J$5</f>
        <v>#N/A</v>
      </c>
      <c r="K260" s="141" t="e" cm="1">
        <f t="array" ref="K260">(_xlfn.XLOOKUP($A260&amp;$Q$3,Data[Index]&amp;Data[Valid Test, Can be used for conformity (Y/N)],Data[PN/km ('#)])-K$2)/K$5</f>
        <v>#N/A</v>
      </c>
      <c r="L260" s="141" t="e" cm="1">
        <f t="array" ref="L260">(_xlfn.XLOOKUP($A260&amp;$Q$3,Data[Index]&amp;Data[Valid Test, Can be used for conformity (Y/N)],Data[PM/km (mg)])-L$2)/L$5</f>
        <v>#N/A</v>
      </c>
      <c r="M260" s="140" t="e" cm="1">
        <f t="array" ref="M260">(_xlfn.XLOOKUP($A260&amp;$Q$3,Data[Index]&amp;Data[Valid Test, Can be used for conformity (Y/N)],Data[CH4 (mg/km)])-M$2)/M$5</f>
        <v>#N/A</v>
      </c>
      <c r="N260" s="140" t="e" cm="1">
        <f t="array" ref="N260">(_xlfn.XLOOKUP($A260&amp;$Q$3,Data[Index]&amp;Data[Valid Test, Can be used for conformity (Y/N)],Data[N20 (mg/km)])-N$2)/N$5</f>
        <v>#N/A</v>
      </c>
      <c r="O260" s="141" t="e" cm="1">
        <f t="array" ref="O260">(_xlfn.XLOOKUP($A260&amp;$Q$3,Data[Index]&amp;Data[Valid Test, Can be used for conformity (Y/N)],Data[l/100km])-O$2)/O$5</f>
        <v>#N/A</v>
      </c>
      <c r="P260" s="138">
        <f>_xlfn.XLOOKUP($A260,Data[Index],Data[Comments])</f>
        <v>0</v>
      </c>
    </row>
    <row r="261" spans="1:16" x14ac:dyDescent="0.2">
      <c r="A261" s="129"/>
      <c r="B261" s="129"/>
      <c r="C261" s="129" t="e" cm="1">
        <f t="array" ref="C261">_xlfn.XLOOKUP($A261&amp;$Q$3&amp;$R$3,Data[Index]&amp;Data[Valid Test, Can be used for conformity (Y/N)]&amp;Data[Cycle],Data[Test Name])</f>
        <v>#N/A</v>
      </c>
      <c r="D261" s="167" t="e" cm="1">
        <f t="array" ref="D261">_xlfn.XLOOKUP($A261&amp;$Q$3&amp;$R$3,Data[Index]&amp;Data[Valid Test, Can be used for conformity (Y/N)]&amp;Data[Cycle],Data[Mileage (Miles)])</f>
        <v>#N/A</v>
      </c>
      <c r="E261" s="130" t="e" cm="1">
        <f t="array" ref="E261">_xlfn.XLOOKUP($A261&amp;$Q$3&amp;$R$3,Data[Index]&amp;Data[Valid Test, Can be used for conformity (Y/N)]&amp;Data[Cycle],Data[Date])</f>
        <v>#N/A</v>
      </c>
      <c r="F261" s="141" t="e" cm="1">
        <f t="array" ref="F261">(_xlfn.XLOOKUP($A261&amp;$Q$3&amp;$R$3,Data[Index]&amp;Data[Valid Test, Can be used for conformity (Y/N)]&amp;Data[Cycle],Data[CO/km (mg)])-F$2)/F$5</f>
        <v>#N/A</v>
      </c>
      <c r="G261" s="141" t="e" cm="1">
        <f t="array" ref="G261">(_xlfn.XLOOKUP($A261&amp;$Q$3,Data[Index]&amp;Data[Valid Test, Can be used for conformity (Y/N)],Data[CO2/km (g)])-G$2)/G$5</f>
        <v>#N/A</v>
      </c>
      <c r="H261" s="141" t="e" cm="1">
        <f t="array" ref="H261">(_xlfn.XLOOKUP($A261&amp;$Q$3,Data[Index]&amp;Data[Valid Test, Can be used for conformity (Y/N)],Data[THC/km (mg)])-H$2)/H$5</f>
        <v>#N/A</v>
      </c>
      <c r="I261" s="141" t="e" cm="1">
        <f t="array" ref="I261">(_xlfn.XLOOKUP($A261&amp;$Q$3,Data[Index]&amp;Data[Valid Test, Can be used for conformity (Y/N)],Data[NOx/km (mg)])-I$2)/I$5</f>
        <v>#N/A</v>
      </c>
      <c r="J261" s="141" t="e" cm="1">
        <f t="array" ref="J261">(_xlfn.XLOOKUP($A261&amp;$Q$3,Data[Index]&amp;Data[Valid Test, Can be used for conformity (Y/N)],Data[THC + NOx/km (mg)])-J$2)/J$5</f>
        <v>#N/A</v>
      </c>
      <c r="K261" s="141" t="e" cm="1">
        <f t="array" ref="K261">(_xlfn.XLOOKUP($A261&amp;$Q$3,Data[Index]&amp;Data[Valid Test, Can be used for conformity (Y/N)],Data[PN/km ('#)])-K$2)/K$5</f>
        <v>#N/A</v>
      </c>
      <c r="L261" s="141" t="e" cm="1">
        <f t="array" ref="L261">(_xlfn.XLOOKUP($A261&amp;$Q$3,Data[Index]&amp;Data[Valid Test, Can be used for conformity (Y/N)],Data[PM/km (mg)])-L$2)/L$5</f>
        <v>#N/A</v>
      </c>
      <c r="M261" s="140" t="e" cm="1">
        <f t="array" ref="M261">(_xlfn.XLOOKUP($A261&amp;$Q$3,Data[Index]&amp;Data[Valid Test, Can be used for conformity (Y/N)],Data[CH4 (mg/km)])-M$2)/M$5</f>
        <v>#N/A</v>
      </c>
      <c r="N261" s="140" t="e" cm="1">
        <f t="array" ref="N261">(_xlfn.XLOOKUP($A261&amp;$Q$3,Data[Index]&amp;Data[Valid Test, Can be used for conformity (Y/N)],Data[N20 (mg/km)])-N$2)/N$5</f>
        <v>#N/A</v>
      </c>
      <c r="O261" s="141" t="e" cm="1">
        <f t="array" ref="O261">(_xlfn.XLOOKUP($A261&amp;$Q$3,Data[Index]&amp;Data[Valid Test, Can be used for conformity (Y/N)],Data[l/100km])-O$2)/O$5</f>
        <v>#N/A</v>
      </c>
      <c r="P261" s="138">
        <f>_xlfn.XLOOKUP($A261,Data[Index],Data[Comments])</f>
        <v>0</v>
      </c>
    </row>
    <row r="262" spans="1:16" x14ac:dyDescent="0.2">
      <c r="A262" s="129"/>
      <c r="B262" s="129"/>
      <c r="C262" s="129" t="e" cm="1">
        <f t="array" ref="C262">_xlfn.XLOOKUP($A262&amp;$Q$3&amp;$R$3,Data[Index]&amp;Data[Valid Test, Can be used for conformity (Y/N)]&amp;Data[Cycle],Data[Test Name])</f>
        <v>#N/A</v>
      </c>
      <c r="D262" s="167" t="e" cm="1">
        <f t="array" ref="D262">_xlfn.XLOOKUP($A262&amp;$Q$3&amp;$R$3,Data[Index]&amp;Data[Valid Test, Can be used for conformity (Y/N)]&amp;Data[Cycle],Data[Mileage (Miles)])</f>
        <v>#N/A</v>
      </c>
      <c r="E262" s="130" t="e" cm="1">
        <f t="array" ref="E262">_xlfn.XLOOKUP($A262&amp;$Q$3&amp;$R$3,Data[Index]&amp;Data[Valid Test, Can be used for conformity (Y/N)]&amp;Data[Cycle],Data[Date])</f>
        <v>#N/A</v>
      </c>
      <c r="F262" s="141" t="e" cm="1">
        <f t="array" ref="F262">(_xlfn.XLOOKUP($A262&amp;$Q$3&amp;$R$3,Data[Index]&amp;Data[Valid Test, Can be used for conformity (Y/N)]&amp;Data[Cycle],Data[CO/km (mg)])-F$2)/F$5</f>
        <v>#N/A</v>
      </c>
      <c r="G262" s="141" t="e" cm="1">
        <f t="array" ref="G262">(_xlfn.XLOOKUP($A262&amp;$Q$3,Data[Index]&amp;Data[Valid Test, Can be used for conformity (Y/N)],Data[CO2/km (g)])-G$2)/G$5</f>
        <v>#N/A</v>
      </c>
      <c r="H262" s="141" t="e" cm="1">
        <f t="array" ref="H262">(_xlfn.XLOOKUP($A262&amp;$Q$3,Data[Index]&amp;Data[Valid Test, Can be used for conformity (Y/N)],Data[THC/km (mg)])-H$2)/H$5</f>
        <v>#N/A</v>
      </c>
      <c r="I262" s="141" t="e" cm="1">
        <f t="array" ref="I262">(_xlfn.XLOOKUP($A262&amp;$Q$3,Data[Index]&amp;Data[Valid Test, Can be used for conformity (Y/N)],Data[NOx/km (mg)])-I$2)/I$5</f>
        <v>#N/A</v>
      </c>
      <c r="J262" s="141" t="e" cm="1">
        <f t="array" ref="J262">(_xlfn.XLOOKUP($A262&amp;$Q$3,Data[Index]&amp;Data[Valid Test, Can be used for conformity (Y/N)],Data[THC + NOx/km (mg)])-J$2)/J$5</f>
        <v>#N/A</v>
      </c>
      <c r="K262" s="141" t="e" cm="1">
        <f t="array" ref="K262">(_xlfn.XLOOKUP($A262&amp;$Q$3,Data[Index]&amp;Data[Valid Test, Can be used for conformity (Y/N)],Data[PN/km ('#)])-K$2)/K$5</f>
        <v>#N/A</v>
      </c>
      <c r="L262" s="141" t="e" cm="1">
        <f t="array" ref="L262">(_xlfn.XLOOKUP($A262&amp;$Q$3,Data[Index]&amp;Data[Valid Test, Can be used for conformity (Y/N)],Data[PM/km (mg)])-L$2)/L$5</f>
        <v>#N/A</v>
      </c>
      <c r="M262" s="140" t="e" cm="1">
        <f t="array" ref="M262">(_xlfn.XLOOKUP($A262&amp;$Q$3,Data[Index]&amp;Data[Valid Test, Can be used for conformity (Y/N)],Data[CH4 (mg/km)])-M$2)/M$5</f>
        <v>#N/A</v>
      </c>
      <c r="N262" s="140" t="e" cm="1">
        <f t="array" ref="N262">(_xlfn.XLOOKUP($A262&amp;$Q$3,Data[Index]&amp;Data[Valid Test, Can be used for conformity (Y/N)],Data[N20 (mg/km)])-N$2)/N$5</f>
        <v>#N/A</v>
      </c>
      <c r="O262" s="141" t="e" cm="1">
        <f t="array" ref="O262">(_xlfn.XLOOKUP($A262&amp;$Q$3,Data[Index]&amp;Data[Valid Test, Can be used for conformity (Y/N)],Data[l/100km])-O$2)/O$5</f>
        <v>#N/A</v>
      </c>
      <c r="P262" s="138">
        <f>_xlfn.XLOOKUP($A262,Data[Index],Data[Comments])</f>
        <v>0</v>
      </c>
    </row>
    <row r="263" spans="1:16" x14ac:dyDescent="0.2">
      <c r="A263" s="129"/>
      <c r="B263" s="129"/>
      <c r="C263" s="129" t="e" cm="1">
        <f t="array" ref="C263">_xlfn.XLOOKUP($A263&amp;$Q$3&amp;$R$3,Data[Index]&amp;Data[Valid Test, Can be used for conformity (Y/N)]&amp;Data[Cycle],Data[Test Name])</f>
        <v>#N/A</v>
      </c>
      <c r="D263" s="167" t="e" cm="1">
        <f t="array" ref="D263">_xlfn.XLOOKUP($A263&amp;$Q$3&amp;$R$3,Data[Index]&amp;Data[Valid Test, Can be used for conformity (Y/N)]&amp;Data[Cycle],Data[Mileage (Miles)])</f>
        <v>#N/A</v>
      </c>
      <c r="E263" s="130" t="e" cm="1">
        <f t="array" ref="E263">_xlfn.XLOOKUP($A263&amp;$Q$3&amp;$R$3,Data[Index]&amp;Data[Valid Test, Can be used for conformity (Y/N)]&amp;Data[Cycle],Data[Date])</f>
        <v>#N/A</v>
      </c>
      <c r="F263" s="141" t="e" cm="1">
        <f t="array" ref="F263">(_xlfn.XLOOKUP($A263&amp;$Q$3&amp;$R$3,Data[Index]&amp;Data[Valid Test, Can be used for conformity (Y/N)]&amp;Data[Cycle],Data[CO/km (mg)])-F$2)/F$5</f>
        <v>#N/A</v>
      </c>
      <c r="G263" s="141" t="e" cm="1">
        <f t="array" ref="G263">(_xlfn.XLOOKUP($A263&amp;$Q$3,Data[Index]&amp;Data[Valid Test, Can be used for conformity (Y/N)],Data[CO2/km (g)])-G$2)/G$5</f>
        <v>#N/A</v>
      </c>
      <c r="H263" s="141" t="e" cm="1">
        <f t="array" ref="H263">(_xlfn.XLOOKUP($A263&amp;$Q$3,Data[Index]&amp;Data[Valid Test, Can be used for conformity (Y/N)],Data[THC/km (mg)])-H$2)/H$5</f>
        <v>#N/A</v>
      </c>
      <c r="I263" s="141" t="e" cm="1">
        <f t="array" ref="I263">(_xlfn.XLOOKUP($A263&amp;$Q$3,Data[Index]&amp;Data[Valid Test, Can be used for conformity (Y/N)],Data[NOx/km (mg)])-I$2)/I$5</f>
        <v>#N/A</v>
      </c>
      <c r="J263" s="141" t="e" cm="1">
        <f t="array" ref="J263">(_xlfn.XLOOKUP($A263&amp;$Q$3,Data[Index]&amp;Data[Valid Test, Can be used for conformity (Y/N)],Data[THC + NOx/km (mg)])-J$2)/J$5</f>
        <v>#N/A</v>
      </c>
      <c r="K263" s="141" t="e" cm="1">
        <f t="array" ref="K263">(_xlfn.XLOOKUP($A263&amp;$Q$3,Data[Index]&amp;Data[Valid Test, Can be used for conformity (Y/N)],Data[PN/km ('#)])-K$2)/K$5</f>
        <v>#N/A</v>
      </c>
      <c r="L263" s="141" t="e" cm="1">
        <f t="array" ref="L263">(_xlfn.XLOOKUP($A263&amp;$Q$3,Data[Index]&amp;Data[Valid Test, Can be used for conformity (Y/N)],Data[PM/km (mg)])-L$2)/L$5</f>
        <v>#N/A</v>
      </c>
      <c r="M263" s="140" t="e" cm="1">
        <f t="array" ref="M263">(_xlfn.XLOOKUP($A263&amp;$Q$3,Data[Index]&amp;Data[Valid Test, Can be used for conformity (Y/N)],Data[CH4 (mg/km)])-M$2)/M$5</f>
        <v>#N/A</v>
      </c>
      <c r="N263" s="140" t="e" cm="1">
        <f t="array" ref="N263">(_xlfn.XLOOKUP($A263&amp;$Q$3,Data[Index]&amp;Data[Valid Test, Can be used for conformity (Y/N)],Data[N20 (mg/km)])-N$2)/N$5</f>
        <v>#N/A</v>
      </c>
      <c r="O263" s="141" t="e" cm="1">
        <f t="array" ref="O263">(_xlfn.XLOOKUP($A263&amp;$Q$3,Data[Index]&amp;Data[Valid Test, Can be used for conformity (Y/N)],Data[l/100km])-O$2)/O$5</f>
        <v>#N/A</v>
      </c>
      <c r="P263" s="138">
        <f>_xlfn.XLOOKUP($A263,Data[Index],Data[Comments])</f>
        <v>0</v>
      </c>
    </row>
    <row r="264" spans="1:16" x14ac:dyDescent="0.2">
      <c r="A264" s="129"/>
      <c r="B264" s="129"/>
      <c r="C264" s="129" t="e" cm="1">
        <f t="array" ref="C264">_xlfn.XLOOKUP($A264&amp;$Q$3&amp;$R$3,Data[Index]&amp;Data[Valid Test, Can be used for conformity (Y/N)]&amp;Data[Cycle],Data[Test Name])</f>
        <v>#N/A</v>
      </c>
      <c r="D264" s="167" t="e" cm="1">
        <f t="array" ref="D264">_xlfn.XLOOKUP($A264&amp;$Q$3&amp;$R$3,Data[Index]&amp;Data[Valid Test, Can be used for conformity (Y/N)]&amp;Data[Cycle],Data[Mileage (Miles)])</f>
        <v>#N/A</v>
      </c>
      <c r="E264" s="130" t="e" cm="1">
        <f t="array" ref="E264">_xlfn.XLOOKUP($A264&amp;$Q$3&amp;$R$3,Data[Index]&amp;Data[Valid Test, Can be used for conformity (Y/N)]&amp;Data[Cycle],Data[Date])</f>
        <v>#N/A</v>
      </c>
      <c r="F264" s="141" t="e" cm="1">
        <f t="array" ref="F264">(_xlfn.XLOOKUP($A264&amp;$Q$3&amp;$R$3,Data[Index]&amp;Data[Valid Test, Can be used for conformity (Y/N)]&amp;Data[Cycle],Data[CO/km (mg)])-F$2)/F$5</f>
        <v>#N/A</v>
      </c>
      <c r="G264" s="141" t="e" cm="1">
        <f t="array" ref="G264">(_xlfn.XLOOKUP($A264&amp;$Q$3,Data[Index]&amp;Data[Valid Test, Can be used for conformity (Y/N)],Data[CO2/km (g)])-G$2)/G$5</f>
        <v>#N/A</v>
      </c>
      <c r="H264" s="141" t="e" cm="1">
        <f t="array" ref="H264">(_xlfn.XLOOKUP($A264&amp;$Q$3,Data[Index]&amp;Data[Valid Test, Can be used for conformity (Y/N)],Data[THC/km (mg)])-H$2)/H$5</f>
        <v>#N/A</v>
      </c>
      <c r="I264" s="141" t="e" cm="1">
        <f t="array" ref="I264">(_xlfn.XLOOKUP($A264&amp;$Q$3,Data[Index]&amp;Data[Valid Test, Can be used for conformity (Y/N)],Data[NOx/km (mg)])-I$2)/I$5</f>
        <v>#N/A</v>
      </c>
      <c r="J264" s="141" t="e" cm="1">
        <f t="array" ref="J264">(_xlfn.XLOOKUP($A264&amp;$Q$3,Data[Index]&amp;Data[Valid Test, Can be used for conformity (Y/N)],Data[THC + NOx/km (mg)])-J$2)/J$5</f>
        <v>#N/A</v>
      </c>
      <c r="K264" s="141" t="e" cm="1">
        <f t="array" ref="K264">(_xlfn.XLOOKUP($A264&amp;$Q$3,Data[Index]&amp;Data[Valid Test, Can be used for conformity (Y/N)],Data[PN/km ('#)])-K$2)/K$5</f>
        <v>#N/A</v>
      </c>
      <c r="L264" s="141" t="e" cm="1">
        <f t="array" ref="L264">(_xlfn.XLOOKUP($A264&amp;$Q$3,Data[Index]&amp;Data[Valid Test, Can be used for conformity (Y/N)],Data[PM/km (mg)])-L$2)/L$5</f>
        <v>#N/A</v>
      </c>
      <c r="M264" s="140" t="e" cm="1">
        <f t="array" ref="M264">(_xlfn.XLOOKUP($A264&amp;$Q$3,Data[Index]&amp;Data[Valid Test, Can be used for conformity (Y/N)],Data[CH4 (mg/km)])-M$2)/M$5</f>
        <v>#N/A</v>
      </c>
      <c r="N264" s="140" t="e" cm="1">
        <f t="array" ref="N264">(_xlfn.XLOOKUP($A264&amp;$Q$3,Data[Index]&amp;Data[Valid Test, Can be used for conformity (Y/N)],Data[N20 (mg/km)])-N$2)/N$5</f>
        <v>#N/A</v>
      </c>
      <c r="O264" s="141" t="e" cm="1">
        <f t="array" ref="O264">(_xlfn.XLOOKUP($A264&amp;$Q$3,Data[Index]&amp;Data[Valid Test, Can be used for conformity (Y/N)],Data[l/100km])-O$2)/O$5</f>
        <v>#N/A</v>
      </c>
      <c r="P264" s="138">
        <f>_xlfn.XLOOKUP($A264,Data[Index],Data[Comments])</f>
        <v>0</v>
      </c>
    </row>
    <row r="265" spans="1:16" x14ac:dyDescent="0.2">
      <c r="A265" s="129"/>
      <c r="B265" s="129"/>
      <c r="C265" s="129" t="e" cm="1">
        <f t="array" ref="C265">_xlfn.XLOOKUP($A265&amp;$Q$3&amp;$R$3,Data[Index]&amp;Data[Valid Test, Can be used for conformity (Y/N)]&amp;Data[Cycle],Data[Test Name])</f>
        <v>#N/A</v>
      </c>
      <c r="D265" s="167" t="e" cm="1">
        <f t="array" ref="D265">_xlfn.XLOOKUP($A265&amp;$Q$3&amp;$R$3,Data[Index]&amp;Data[Valid Test, Can be used for conformity (Y/N)]&amp;Data[Cycle],Data[Mileage (Miles)])</f>
        <v>#N/A</v>
      </c>
      <c r="E265" s="130" t="e" cm="1">
        <f t="array" ref="E265">_xlfn.XLOOKUP($A265&amp;$Q$3&amp;$R$3,Data[Index]&amp;Data[Valid Test, Can be used for conformity (Y/N)]&amp;Data[Cycle],Data[Date])</f>
        <v>#N/A</v>
      </c>
      <c r="F265" s="141" t="e" cm="1">
        <f t="array" ref="F265">(_xlfn.XLOOKUP($A265&amp;$Q$3&amp;$R$3,Data[Index]&amp;Data[Valid Test, Can be used for conformity (Y/N)]&amp;Data[Cycle],Data[CO/km (mg)])-F$2)/F$5</f>
        <v>#N/A</v>
      </c>
      <c r="G265" s="141" t="e" cm="1">
        <f t="array" ref="G265">(_xlfn.XLOOKUP($A265&amp;$Q$3,Data[Index]&amp;Data[Valid Test, Can be used for conformity (Y/N)],Data[CO2/km (g)])-G$2)/G$5</f>
        <v>#N/A</v>
      </c>
      <c r="H265" s="141" t="e" cm="1">
        <f t="array" ref="H265">(_xlfn.XLOOKUP($A265&amp;$Q$3,Data[Index]&amp;Data[Valid Test, Can be used for conformity (Y/N)],Data[THC/km (mg)])-H$2)/H$5</f>
        <v>#N/A</v>
      </c>
      <c r="I265" s="141" t="e" cm="1">
        <f t="array" ref="I265">(_xlfn.XLOOKUP($A265&amp;$Q$3,Data[Index]&amp;Data[Valid Test, Can be used for conformity (Y/N)],Data[NOx/km (mg)])-I$2)/I$5</f>
        <v>#N/A</v>
      </c>
      <c r="J265" s="141" t="e" cm="1">
        <f t="array" ref="J265">(_xlfn.XLOOKUP($A265&amp;$Q$3,Data[Index]&amp;Data[Valid Test, Can be used for conformity (Y/N)],Data[THC + NOx/km (mg)])-J$2)/J$5</f>
        <v>#N/A</v>
      </c>
      <c r="K265" s="141" t="e" cm="1">
        <f t="array" ref="K265">(_xlfn.XLOOKUP($A265&amp;$Q$3,Data[Index]&amp;Data[Valid Test, Can be used for conformity (Y/N)],Data[PN/km ('#)])-K$2)/K$5</f>
        <v>#N/A</v>
      </c>
      <c r="L265" s="141" t="e" cm="1">
        <f t="array" ref="L265">(_xlfn.XLOOKUP($A265&amp;$Q$3,Data[Index]&amp;Data[Valid Test, Can be used for conformity (Y/N)],Data[PM/km (mg)])-L$2)/L$5</f>
        <v>#N/A</v>
      </c>
      <c r="M265" s="140" t="e" cm="1">
        <f t="array" ref="M265">(_xlfn.XLOOKUP($A265&amp;$Q$3,Data[Index]&amp;Data[Valid Test, Can be used for conformity (Y/N)],Data[CH4 (mg/km)])-M$2)/M$5</f>
        <v>#N/A</v>
      </c>
      <c r="N265" s="140" t="e" cm="1">
        <f t="array" ref="N265">(_xlfn.XLOOKUP($A265&amp;$Q$3,Data[Index]&amp;Data[Valid Test, Can be used for conformity (Y/N)],Data[N20 (mg/km)])-N$2)/N$5</f>
        <v>#N/A</v>
      </c>
      <c r="O265" s="141" t="e" cm="1">
        <f t="array" ref="O265">(_xlfn.XLOOKUP($A265&amp;$Q$3,Data[Index]&amp;Data[Valid Test, Can be used for conformity (Y/N)],Data[l/100km])-O$2)/O$5</f>
        <v>#N/A</v>
      </c>
      <c r="P265" s="138">
        <f>_xlfn.XLOOKUP($A265,Data[Index],Data[Comments])</f>
        <v>0</v>
      </c>
    </row>
    <row r="266" spans="1:16" x14ac:dyDescent="0.2">
      <c r="A266" s="129"/>
      <c r="B266" s="129"/>
      <c r="C266" s="129" t="e" cm="1">
        <f t="array" ref="C266">_xlfn.XLOOKUP($A266&amp;$Q$3&amp;$R$3,Data[Index]&amp;Data[Valid Test, Can be used for conformity (Y/N)]&amp;Data[Cycle],Data[Test Name])</f>
        <v>#N/A</v>
      </c>
      <c r="D266" s="167" t="e" cm="1">
        <f t="array" ref="D266">_xlfn.XLOOKUP($A266&amp;$Q$3&amp;$R$3,Data[Index]&amp;Data[Valid Test, Can be used for conformity (Y/N)]&amp;Data[Cycle],Data[Mileage (Miles)])</f>
        <v>#N/A</v>
      </c>
      <c r="E266" s="130" t="e" cm="1">
        <f t="array" ref="E266">_xlfn.XLOOKUP($A266&amp;$Q$3&amp;$R$3,Data[Index]&amp;Data[Valid Test, Can be used for conformity (Y/N)]&amp;Data[Cycle],Data[Date])</f>
        <v>#N/A</v>
      </c>
      <c r="F266" s="141" t="e" cm="1">
        <f t="array" ref="F266">(_xlfn.XLOOKUP($A266&amp;$Q$3&amp;$R$3,Data[Index]&amp;Data[Valid Test, Can be used for conformity (Y/N)]&amp;Data[Cycle],Data[CO/km (mg)])-F$2)/F$5</f>
        <v>#N/A</v>
      </c>
      <c r="G266" s="141" t="e" cm="1">
        <f t="array" ref="G266">(_xlfn.XLOOKUP($A266&amp;$Q$3,Data[Index]&amp;Data[Valid Test, Can be used for conformity (Y/N)],Data[CO2/km (g)])-G$2)/G$5</f>
        <v>#N/A</v>
      </c>
      <c r="H266" s="141" t="e" cm="1">
        <f t="array" ref="H266">(_xlfn.XLOOKUP($A266&amp;$Q$3,Data[Index]&amp;Data[Valid Test, Can be used for conformity (Y/N)],Data[THC/km (mg)])-H$2)/H$5</f>
        <v>#N/A</v>
      </c>
      <c r="I266" s="141" t="e" cm="1">
        <f t="array" ref="I266">(_xlfn.XLOOKUP($A266&amp;$Q$3,Data[Index]&amp;Data[Valid Test, Can be used for conformity (Y/N)],Data[NOx/km (mg)])-I$2)/I$5</f>
        <v>#N/A</v>
      </c>
      <c r="J266" s="141" t="e" cm="1">
        <f t="array" ref="J266">(_xlfn.XLOOKUP($A266&amp;$Q$3,Data[Index]&amp;Data[Valid Test, Can be used for conformity (Y/N)],Data[THC + NOx/km (mg)])-J$2)/J$5</f>
        <v>#N/A</v>
      </c>
      <c r="K266" s="141" t="e" cm="1">
        <f t="array" ref="K266">(_xlfn.XLOOKUP($A266&amp;$Q$3,Data[Index]&amp;Data[Valid Test, Can be used for conformity (Y/N)],Data[PN/km ('#)])-K$2)/K$5</f>
        <v>#N/A</v>
      </c>
      <c r="L266" s="141" t="e" cm="1">
        <f t="array" ref="L266">(_xlfn.XLOOKUP($A266&amp;$Q$3,Data[Index]&amp;Data[Valid Test, Can be used for conformity (Y/N)],Data[PM/km (mg)])-L$2)/L$5</f>
        <v>#N/A</v>
      </c>
      <c r="M266" s="140" t="e" cm="1">
        <f t="array" ref="M266">(_xlfn.XLOOKUP($A266&amp;$Q$3,Data[Index]&amp;Data[Valid Test, Can be used for conformity (Y/N)],Data[CH4 (mg/km)])-M$2)/M$5</f>
        <v>#N/A</v>
      </c>
      <c r="N266" s="140" t="e" cm="1">
        <f t="array" ref="N266">(_xlfn.XLOOKUP($A266&amp;$Q$3,Data[Index]&amp;Data[Valid Test, Can be used for conformity (Y/N)],Data[N20 (mg/km)])-N$2)/N$5</f>
        <v>#N/A</v>
      </c>
      <c r="O266" s="141" t="e" cm="1">
        <f t="array" ref="O266">(_xlfn.XLOOKUP($A266&amp;$Q$3,Data[Index]&amp;Data[Valid Test, Can be used for conformity (Y/N)],Data[l/100km])-O$2)/O$5</f>
        <v>#N/A</v>
      </c>
      <c r="P266" s="138">
        <f>_xlfn.XLOOKUP($A266,Data[Index],Data[Comments])</f>
        <v>0</v>
      </c>
    </row>
    <row r="267" spans="1:16" x14ac:dyDescent="0.2">
      <c r="A267" s="129"/>
      <c r="B267" s="129"/>
      <c r="C267" s="129" t="e" cm="1">
        <f t="array" ref="C267">_xlfn.XLOOKUP($A267&amp;$Q$3&amp;$R$3,Data[Index]&amp;Data[Valid Test, Can be used for conformity (Y/N)]&amp;Data[Cycle],Data[Test Name])</f>
        <v>#N/A</v>
      </c>
      <c r="D267" s="167" t="e" cm="1">
        <f t="array" ref="D267">_xlfn.XLOOKUP($A267&amp;$Q$3&amp;$R$3,Data[Index]&amp;Data[Valid Test, Can be used for conformity (Y/N)]&amp;Data[Cycle],Data[Mileage (Miles)])</f>
        <v>#N/A</v>
      </c>
      <c r="E267" s="130" t="e" cm="1">
        <f t="array" ref="E267">_xlfn.XLOOKUP($A267&amp;$Q$3&amp;$R$3,Data[Index]&amp;Data[Valid Test, Can be used for conformity (Y/N)]&amp;Data[Cycle],Data[Date])</f>
        <v>#N/A</v>
      </c>
      <c r="F267" s="141" t="e" cm="1">
        <f t="array" ref="F267">(_xlfn.XLOOKUP($A267&amp;$Q$3&amp;$R$3,Data[Index]&amp;Data[Valid Test, Can be used for conformity (Y/N)]&amp;Data[Cycle],Data[CO/km (mg)])-F$2)/F$5</f>
        <v>#N/A</v>
      </c>
      <c r="G267" s="141" t="e" cm="1">
        <f t="array" ref="G267">(_xlfn.XLOOKUP($A267&amp;$Q$3,Data[Index]&amp;Data[Valid Test, Can be used for conformity (Y/N)],Data[CO2/km (g)])-G$2)/G$5</f>
        <v>#N/A</v>
      </c>
      <c r="H267" s="141" t="e" cm="1">
        <f t="array" ref="H267">(_xlfn.XLOOKUP($A267&amp;$Q$3,Data[Index]&amp;Data[Valid Test, Can be used for conformity (Y/N)],Data[THC/km (mg)])-H$2)/H$5</f>
        <v>#N/A</v>
      </c>
      <c r="I267" s="141" t="e" cm="1">
        <f t="array" ref="I267">(_xlfn.XLOOKUP($A267&amp;$Q$3,Data[Index]&amp;Data[Valid Test, Can be used for conformity (Y/N)],Data[NOx/km (mg)])-I$2)/I$5</f>
        <v>#N/A</v>
      </c>
      <c r="J267" s="141" t="e" cm="1">
        <f t="array" ref="J267">(_xlfn.XLOOKUP($A267&amp;$Q$3,Data[Index]&amp;Data[Valid Test, Can be used for conformity (Y/N)],Data[THC + NOx/km (mg)])-J$2)/J$5</f>
        <v>#N/A</v>
      </c>
      <c r="K267" s="141" t="e" cm="1">
        <f t="array" ref="K267">(_xlfn.XLOOKUP($A267&amp;$Q$3,Data[Index]&amp;Data[Valid Test, Can be used for conformity (Y/N)],Data[PN/km ('#)])-K$2)/K$5</f>
        <v>#N/A</v>
      </c>
      <c r="L267" s="141" t="e" cm="1">
        <f t="array" ref="L267">(_xlfn.XLOOKUP($A267&amp;$Q$3,Data[Index]&amp;Data[Valid Test, Can be used for conformity (Y/N)],Data[PM/km (mg)])-L$2)/L$5</f>
        <v>#N/A</v>
      </c>
      <c r="M267" s="140" t="e" cm="1">
        <f t="array" ref="M267">(_xlfn.XLOOKUP($A267&amp;$Q$3,Data[Index]&amp;Data[Valid Test, Can be used for conformity (Y/N)],Data[CH4 (mg/km)])-M$2)/M$5</f>
        <v>#N/A</v>
      </c>
      <c r="N267" s="140" t="e" cm="1">
        <f t="array" ref="N267">(_xlfn.XLOOKUP($A267&amp;$Q$3,Data[Index]&amp;Data[Valid Test, Can be used for conformity (Y/N)],Data[N20 (mg/km)])-N$2)/N$5</f>
        <v>#N/A</v>
      </c>
      <c r="O267" s="141" t="e" cm="1">
        <f t="array" ref="O267">(_xlfn.XLOOKUP($A267&amp;$Q$3,Data[Index]&amp;Data[Valid Test, Can be used for conformity (Y/N)],Data[l/100km])-O$2)/O$5</f>
        <v>#N/A</v>
      </c>
      <c r="P267" s="138">
        <f>_xlfn.XLOOKUP($A267,Data[Index],Data[Comments])</f>
        <v>0</v>
      </c>
    </row>
    <row r="268" spans="1:16" x14ac:dyDescent="0.2">
      <c r="A268" s="129"/>
      <c r="B268" s="129"/>
      <c r="C268" s="129" t="e" cm="1">
        <f t="array" ref="C268">_xlfn.XLOOKUP($A268&amp;$Q$3&amp;$R$3,Data[Index]&amp;Data[Valid Test, Can be used for conformity (Y/N)]&amp;Data[Cycle],Data[Test Name])</f>
        <v>#N/A</v>
      </c>
      <c r="D268" s="167" t="e" cm="1">
        <f t="array" ref="D268">_xlfn.XLOOKUP($A268&amp;$Q$3&amp;$R$3,Data[Index]&amp;Data[Valid Test, Can be used for conformity (Y/N)]&amp;Data[Cycle],Data[Mileage (Miles)])</f>
        <v>#N/A</v>
      </c>
      <c r="E268" s="130" t="e" cm="1">
        <f t="array" ref="E268">_xlfn.XLOOKUP($A268&amp;$Q$3&amp;$R$3,Data[Index]&amp;Data[Valid Test, Can be used for conformity (Y/N)]&amp;Data[Cycle],Data[Date])</f>
        <v>#N/A</v>
      </c>
      <c r="F268" s="141" t="e" cm="1">
        <f t="array" ref="F268">(_xlfn.XLOOKUP($A268&amp;$Q$3&amp;$R$3,Data[Index]&amp;Data[Valid Test, Can be used for conformity (Y/N)]&amp;Data[Cycle],Data[CO/km (mg)])-F$2)/F$5</f>
        <v>#N/A</v>
      </c>
      <c r="G268" s="141" t="e" cm="1">
        <f t="array" ref="G268">(_xlfn.XLOOKUP($A268&amp;$Q$3,Data[Index]&amp;Data[Valid Test, Can be used for conformity (Y/N)],Data[CO2/km (g)])-G$2)/G$5</f>
        <v>#N/A</v>
      </c>
      <c r="H268" s="141" t="e" cm="1">
        <f t="array" ref="H268">(_xlfn.XLOOKUP($A268&amp;$Q$3,Data[Index]&amp;Data[Valid Test, Can be used for conformity (Y/N)],Data[THC/km (mg)])-H$2)/H$5</f>
        <v>#N/A</v>
      </c>
      <c r="I268" s="141" t="e" cm="1">
        <f t="array" ref="I268">(_xlfn.XLOOKUP($A268&amp;$Q$3,Data[Index]&amp;Data[Valid Test, Can be used for conformity (Y/N)],Data[NOx/km (mg)])-I$2)/I$5</f>
        <v>#N/A</v>
      </c>
      <c r="J268" s="141" t="e" cm="1">
        <f t="array" ref="J268">(_xlfn.XLOOKUP($A268&amp;$Q$3,Data[Index]&amp;Data[Valid Test, Can be used for conformity (Y/N)],Data[THC + NOx/km (mg)])-J$2)/J$5</f>
        <v>#N/A</v>
      </c>
      <c r="K268" s="141" t="e" cm="1">
        <f t="array" ref="K268">(_xlfn.XLOOKUP($A268&amp;$Q$3,Data[Index]&amp;Data[Valid Test, Can be used for conformity (Y/N)],Data[PN/km ('#)])-K$2)/K$5</f>
        <v>#N/A</v>
      </c>
      <c r="L268" s="141" t="e" cm="1">
        <f t="array" ref="L268">(_xlfn.XLOOKUP($A268&amp;$Q$3,Data[Index]&amp;Data[Valid Test, Can be used for conformity (Y/N)],Data[PM/km (mg)])-L$2)/L$5</f>
        <v>#N/A</v>
      </c>
      <c r="M268" s="140" t="e" cm="1">
        <f t="array" ref="M268">(_xlfn.XLOOKUP($A268&amp;$Q$3,Data[Index]&amp;Data[Valid Test, Can be used for conformity (Y/N)],Data[CH4 (mg/km)])-M$2)/M$5</f>
        <v>#N/A</v>
      </c>
      <c r="N268" s="140" t="e" cm="1">
        <f t="array" ref="N268">(_xlfn.XLOOKUP($A268&amp;$Q$3,Data[Index]&amp;Data[Valid Test, Can be used for conformity (Y/N)],Data[N20 (mg/km)])-N$2)/N$5</f>
        <v>#N/A</v>
      </c>
      <c r="O268" s="141" t="e" cm="1">
        <f t="array" ref="O268">(_xlfn.XLOOKUP($A268&amp;$Q$3,Data[Index]&amp;Data[Valid Test, Can be used for conformity (Y/N)],Data[l/100km])-O$2)/O$5</f>
        <v>#N/A</v>
      </c>
      <c r="P268" s="138">
        <f>_xlfn.XLOOKUP($A268,Data[Index],Data[Comments])</f>
        <v>0</v>
      </c>
    </row>
    <row r="269" spans="1:16" x14ac:dyDescent="0.2">
      <c r="A269" s="129"/>
      <c r="B269" s="129"/>
      <c r="C269" s="129" t="e" cm="1">
        <f t="array" ref="C269">_xlfn.XLOOKUP($A269&amp;$Q$3&amp;$R$3,Data[Index]&amp;Data[Valid Test, Can be used for conformity (Y/N)]&amp;Data[Cycle],Data[Test Name])</f>
        <v>#N/A</v>
      </c>
      <c r="D269" s="167" t="e" cm="1">
        <f t="array" ref="D269">_xlfn.XLOOKUP($A269&amp;$Q$3&amp;$R$3,Data[Index]&amp;Data[Valid Test, Can be used for conformity (Y/N)]&amp;Data[Cycle],Data[Mileage (Miles)])</f>
        <v>#N/A</v>
      </c>
      <c r="E269" s="130" t="e" cm="1">
        <f t="array" ref="E269">_xlfn.XLOOKUP($A269&amp;$Q$3&amp;$R$3,Data[Index]&amp;Data[Valid Test, Can be used for conformity (Y/N)]&amp;Data[Cycle],Data[Date])</f>
        <v>#N/A</v>
      </c>
      <c r="F269" s="141" t="e" cm="1">
        <f t="array" ref="F269">(_xlfn.XLOOKUP($A269&amp;$Q$3&amp;$R$3,Data[Index]&amp;Data[Valid Test, Can be used for conformity (Y/N)]&amp;Data[Cycle],Data[CO/km (mg)])-F$2)/F$5</f>
        <v>#N/A</v>
      </c>
      <c r="G269" s="141" t="e" cm="1">
        <f t="array" ref="G269">(_xlfn.XLOOKUP($A269&amp;$Q$3,Data[Index]&amp;Data[Valid Test, Can be used for conformity (Y/N)],Data[CO2/km (g)])-G$2)/G$5</f>
        <v>#N/A</v>
      </c>
      <c r="H269" s="141" t="e" cm="1">
        <f t="array" ref="H269">(_xlfn.XLOOKUP($A269&amp;$Q$3,Data[Index]&amp;Data[Valid Test, Can be used for conformity (Y/N)],Data[THC/km (mg)])-H$2)/H$5</f>
        <v>#N/A</v>
      </c>
      <c r="I269" s="141" t="e" cm="1">
        <f t="array" ref="I269">(_xlfn.XLOOKUP($A269&amp;$Q$3,Data[Index]&amp;Data[Valid Test, Can be used for conformity (Y/N)],Data[NOx/km (mg)])-I$2)/I$5</f>
        <v>#N/A</v>
      </c>
      <c r="J269" s="141" t="e" cm="1">
        <f t="array" ref="J269">(_xlfn.XLOOKUP($A269&amp;$Q$3,Data[Index]&amp;Data[Valid Test, Can be used for conformity (Y/N)],Data[THC + NOx/km (mg)])-J$2)/J$5</f>
        <v>#N/A</v>
      </c>
      <c r="K269" s="141" t="e" cm="1">
        <f t="array" ref="K269">(_xlfn.XLOOKUP($A269&amp;$Q$3,Data[Index]&amp;Data[Valid Test, Can be used for conformity (Y/N)],Data[PN/km ('#)])-K$2)/K$5</f>
        <v>#N/A</v>
      </c>
      <c r="L269" s="141" t="e" cm="1">
        <f t="array" ref="L269">(_xlfn.XLOOKUP($A269&amp;$Q$3,Data[Index]&amp;Data[Valid Test, Can be used for conformity (Y/N)],Data[PM/km (mg)])-L$2)/L$5</f>
        <v>#N/A</v>
      </c>
      <c r="M269" s="140" t="e" cm="1">
        <f t="array" ref="M269">(_xlfn.XLOOKUP($A269&amp;$Q$3,Data[Index]&amp;Data[Valid Test, Can be used for conformity (Y/N)],Data[CH4 (mg/km)])-M$2)/M$5</f>
        <v>#N/A</v>
      </c>
      <c r="N269" s="140" t="e" cm="1">
        <f t="array" ref="N269">(_xlfn.XLOOKUP($A269&amp;$Q$3,Data[Index]&amp;Data[Valid Test, Can be used for conformity (Y/N)],Data[N20 (mg/km)])-N$2)/N$5</f>
        <v>#N/A</v>
      </c>
      <c r="O269" s="141" t="e" cm="1">
        <f t="array" ref="O269">(_xlfn.XLOOKUP($A269&amp;$Q$3,Data[Index]&amp;Data[Valid Test, Can be used for conformity (Y/N)],Data[l/100km])-O$2)/O$5</f>
        <v>#N/A</v>
      </c>
      <c r="P269" s="138">
        <f>_xlfn.XLOOKUP($A269,Data[Index],Data[Comments])</f>
        <v>0</v>
      </c>
    </row>
    <row r="270" spans="1:16" x14ac:dyDescent="0.2">
      <c r="A270" s="129"/>
      <c r="B270" s="129"/>
      <c r="C270" s="129" t="e" cm="1">
        <f t="array" ref="C270">_xlfn.XLOOKUP($A270&amp;$Q$3&amp;$R$3,Data[Index]&amp;Data[Valid Test, Can be used for conformity (Y/N)]&amp;Data[Cycle],Data[Test Name])</f>
        <v>#N/A</v>
      </c>
      <c r="D270" s="167" t="e" cm="1">
        <f t="array" ref="D270">_xlfn.XLOOKUP($A270&amp;$Q$3&amp;$R$3,Data[Index]&amp;Data[Valid Test, Can be used for conformity (Y/N)]&amp;Data[Cycle],Data[Mileage (Miles)])</f>
        <v>#N/A</v>
      </c>
      <c r="E270" s="130" t="e" cm="1">
        <f t="array" ref="E270">_xlfn.XLOOKUP($A270&amp;$Q$3&amp;$R$3,Data[Index]&amp;Data[Valid Test, Can be used for conformity (Y/N)]&amp;Data[Cycle],Data[Date])</f>
        <v>#N/A</v>
      </c>
      <c r="F270" s="141" t="e" cm="1">
        <f t="array" ref="F270">(_xlfn.XLOOKUP($A270&amp;$Q$3&amp;$R$3,Data[Index]&amp;Data[Valid Test, Can be used for conformity (Y/N)]&amp;Data[Cycle],Data[CO/km (mg)])-F$2)/F$5</f>
        <v>#N/A</v>
      </c>
      <c r="G270" s="141" t="e" cm="1">
        <f t="array" ref="G270">(_xlfn.XLOOKUP($A270&amp;$Q$3,Data[Index]&amp;Data[Valid Test, Can be used for conformity (Y/N)],Data[CO2/km (g)])-G$2)/G$5</f>
        <v>#N/A</v>
      </c>
      <c r="H270" s="141" t="e" cm="1">
        <f t="array" ref="H270">(_xlfn.XLOOKUP($A270&amp;$Q$3,Data[Index]&amp;Data[Valid Test, Can be used for conformity (Y/N)],Data[THC/km (mg)])-H$2)/H$5</f>
        <v>#N/A</v>
      </c>
      <c r="I270" s="141" t="e" cm="1">
        <f t="array" ref="I270">(_xlfn.XLOOKUP($A270&amp;$Q$3,Data[Index]&amp;Data[Valid Test, Can be used for conformity (Y/N)],Data[NOx/km (mg)])-I$2)/I$5</f>
        <v>#N/A</v>
      </c>
      <c r="J270" s="141" t="e" cm="1">
        <f t="array" ref="J270">(_xlfn.XLOOKUP($A270&amp;$Q$3,Data[Index]&amp;Data[Valid Test, Can be used for conformity (Y/N)],Data[THC + NOx/km (mg)])-J$2)/J$5</f>
        <v>#N/A</v>
      </c>
      <c r="K270" s="141" t="e" cm="1">
        <f t="array" ref="K270">(_xlfn.XLOOKUP($A270&amp;$Q$3,Data[Index]&amp;Data[Valid Test, Can be used for conformity (Y/N)],Data[PN/km ('#)])-K$2)/K$5</f>
        <v>#N/A</v>
      </c>
      <c r="L270" s="141" t="e" cm="1">
        <f t="array" ref="L270">(_xlfn.XLOOKUP($A270&amp;$Q$3,Data[Index]&amp;Data[Valid Test, Can be used for conformity (Y/N)],Data[PM/km (mg)])-L$2)/L$5</f>
        <v>#N/A</v>
      </c>
      <c r="M270" s="140" t="e" cm="1">
        <f t="array" ref="M270">(_xlfn.XLOOKUP($A270&amp;$Q$3,Data[Index]&amp;Data[Valid Test, Can be used for conformity (Y/N)],Data[CH4 (mg/km)])-M$2)/M$5</f>
        <v>#N/A</v>
      </c>
      <c r="N270" s="140" t="e" cm="1">
        <f t="array" ref="N270">(_xlfn.XLOOKUP($A270&amp;$Q$3,Data[Index]&amp;Data[Valid Test, Can be used for conformity (Y/N)],Data[N20 (mg/km)])-N$2)/N$5</f>
        <v>#N/A</v>
      </c>
      <c r="O270" s="141" t="e" cm="1">
        <f t="array" ref="O270">(_xlfn.XLOOKUP($A270&amp;$Q$3,Data[Index]&amp;Data[Valid Test, Can be used for conformity (Y/N)],Data[l/100km])-O$2)/O$5</f>
        <v>#N/A</v>
      </c>
      <c r="P270" s="138">
        <f>_xlfn.XLOOKUP($A270,Data[Index],Data[Comments])</f>
        <v>0</v>
      </c>
    </row>
    <row r="271" spans="1:16" x14ac:dyDescent="0.2">
      <c r="A271" s="129"/>
      <c r="B271" s="129"/>
      <c r="C271" s="129" t="e" cm="1">
        <f t="array" ref="C271">_xlfn.XLOOKUP($A271&amp;$Q$3&amp;$R$3,Data[Index]&amp;Data[Valid Test, Can be used for conformity (Y/N)]&amp;Data[Cycle],Data[Test Name])</f>
        <v>#N/A</v>
      </c>
      <c r="D271" s="167" t="e" cm="1">
        <f t="array" ref="D271">_xlfn.XLOOKUP($A271&amp;$Q$3&amp;$R$3,Data[Index]&amp;Data[Valid Test, Can be used for conformity (Y/N)]&amp;Data[Cycle],Data[Mileage (Miles)])</f>
        <v>#N/A</v>
      </c>
      <c r="E271" s="130" t="e" cm="1">
        <f t="array" ref="E271">_xlfn.XLOOKUP($A271&amp;$Q$3&amp;$R$3,Data[Index]&amp;Data[Valid Test, Can be used for conformity (Y/N)]&amp;Data[Cycle],Data[Date])</f>
        <v>#N/A</v>
      </c>
      <c r="F271" s="141" t="e" cm="1">
        <f t="array" ref="F271">(_xlfn.XLOOKUP($A271&amp;$Q$3&amp;$R$3,Data[Index]&amp;Data[Valid Test, Can be used for conformity (Y/N)]&amp;Data[Cycle],Data[CO/km (mg)])-F$2)/F$5</f>
        <v>#N/A</v>
      </c>
      <c r="G271" s="141" t="e" cm="1">
        <f t="array" ref="G271">(_xlfn.XLOOKUP($A271&amp;$Q$3,Data[Index]&amp;Data[Valid Test, Can be used for conformity (Y/N)],Data[CO2/km (g)])-G$2)/G$5</f>
        <v>#N/A</v>
      </c>
      <c r="H271" s="141" t="e" cm="1">
        <f t="array" ref="H271">(_xlfn.XLOOKUP($A271&amp;$Q$3,Data[Index]&amp;Data[Valid Test, Can be used for conformity (Y/N)],Data[THC/km (mg)])-H$2)/H$5</f>
        <v>#N/A</v>
      </c>
      <c r="I271" s="141" t="e" cm="1">
        <f t="array" ref="I271">(_xlfn.XLOOKUP($A271&amp;$Q$3,Data[Index]&amp;Data[Valid Test, Can be used for conformity (Y/N)],Data[NOx/km (mg)])-I$2)/I$5</f>
        <v>#N/A</v>
      </c>
      <c r="J271" s="141" t="e" cm="1">
        <f t="array" ref="J271">(_xlfn.XLOOKUP($A271&amp;$Q$3,Data[Index]&amp;Data[Valid Test, Can be used for conformity (Y/N)],Data[THC + NOx/km (mg)])-J$2)/J$5</f>
        <v>#N/A</v>
      </c>
      <c r="K271" s="141" t="e" cm="1">
        <f t="array" ref="K271">(_xlfn.XLOOKUP($A271&amp;$Q$3,Data[Index]&amp;Data[Valid Test, Can be used for conformity (Y/N)],Data[PN/km ('#)])-K$2)/K$5</f>
        <v>#N/A</v>
      </c>
      <c r="L271" s="141" t="e" cm="1">
        <f t="array" ref="L271">(_xlfn.XLOOKUP($A271&amp;$Q$3,Data[Index]&amp;Data[Valid Test, Can be used for conformity (Y/N)],Data[PM/km (mg)])-L$2)/L$5</f>
        <v>#N/A</v>
      </c>
      <c r="M271" s="140" t="e" cm="1">
        <f t="array" ref="M271">(_xlfn.XLOOKUP($A271&amp;$Q$3,Data[Index]&amp;Data[Valid Test, Can be used for conformity (Y/N)],Data[CH4 (mg/km)])-M$2)/M$5</f>
        <v>#N/A</v>
      </c>
      <c r="N271" s="140" t="e" cm="1">
        <f t="array" ref="N271">(_xlfn.XLOOKUP($A271&amp;$Q$3,Data[Index]&amp;Data[Valid Test, Can be used for conformity (Y/N)],Data[N20 (mg/km)])-N$2)/N$5</f>
        <v>#N/A</v>
      </c>
      <c r="O271" s="141" t="e" cm="1">
        <f t="array" ref="O271">(_xlfn.XLOOKUP($A271&amp;$Q$3,Data[Index]&amp;Data[Valid Test, Can be used for conformity (Y/N)],Data[l/100km])-O$2)/O$5</f>
        <v>#N/A</v>
      </c>
      <c r="P271" s="138">
        <f>_xlfn.XLOOKUP($A271,Data[Index],Data[Comments])</f>
        <v>0</v>
      </c>
    </row>
    <row r="272" spans="1:16" x14ac:dyDescent="0.2">
      <c r="A272" s="129"/>
      <c r="B272" s="129"/>
      <c r="C272" s="129" t="e" cm="1">
        <f t="array" ref="C272">_xlfn.XLOOKUP($A272&amp;$Q$3&amp;$R$3,Data[Index]&amp;Data[Valid Test, Can be used for conformity (Y/N)]&amp;Data[Cycle],Data[Test Name])</f>
        <v>#N/A</v>
      </c>
      <c r="D272" s="167" t="e" cm="1">
        <f t="array" ref="D272">_xlfn.XLOOKUP($A272&amp;$Q$3&amp;$R$3,Data[Index]&amp;Data[Valid Test, Can be used for conformity (Y/N)]&amp;Data[Cycle],Data[Mileage (Miles)])</f>
        <v>#N/A</v>
      </c>
      <c r="E272" s="130" t="e" cm="1">
        <f t="array" ref="E272">_xlfn.XLOOKUP($A272&amp;$Q$3&amp;$R$3,Data[Index]&amp;Data[Valid Test, Can be used for conformity (Y/N)]&amp;Data[Cycle],Data[Date])</f>
        <v>#N/A</v>
      </c>
      <c r="F272" s="141" t="e" cm="1">
        <f t="array" ref="F272">(_xlfn.XLOOKUP($A272&amp;$Q$3&amp;$R$3,Data[Index]&amp;Data[Valid Test, Can be used for conformity (Y/N)]&amp;Data[Cycle],Data[CO/km (mg)])-F$2)/F$5</f>
        <v>#N/A</v>
      </c>
      <c r="G272" s="141" t="e" cm="1">
        <f t="array" ref="G272">(_xlfn.XLOOKUP($A272&amp;$Q$3,Data[Index]&amp;Data[Valid Test, Can be used for conformity (Y/N)],Data[CO2/km (g)])-G$2)/G$5</f>
        <v>#N/A</v>
      </c>
      <c r="H272" s="141" t="e" cm="1">
        <f t="array" ref="H272">(_xlfn.XLOOKUP($A272&amp;$Q$3,Data[Index]&amp;Data[Valid Test, Can be used for conformity (Y/N)],Data[THC/km (mg)])-H$2)/H$5</f>
        <v>#N/A</v>
      </c>
      <c r="I272" s="141" t="e" cm="1">
        <f t="array" ref="I272">(_xlfn.XLOOKUP($A272&amp;$Q$3,Data[Index]&amp;Data[Valid Test, Can be used for conformity (Y/N)],Data[NOx/km (mg)])-I$2)/I$5</f>
        <v>#N/A</v>
      </c>
      <c r="J272" s="141" t="e" cm="1">
        <f t="array" ref="J272">(_xlfn.XLOOKUP($A272&amp;$Q$3,Data[Index]&amp;Data[Valid Test, Can be used for conformity (Y/N)],Data[THC + NOx/km (mg)])-J$2)/J$5</f>
        <v>#N/A</v>
      </c>
      <c r="K272" s="141" t="e" cm="1">
        <f t="array" ref="K272">(_xlfn.XLOOKUP($A272&amp;$Q$3,Data[Index]&amp;Data[Valid Test, Can be used for conformity (Y/N)],Data[PN/km ('#)])-K$2)/K$5</f>
        <v>#N/A</v>
      </c>
      <c r="L272" s="141" t="e" cm="1">
        <f t="array" ref="L272">(_xlfn.XLOOKUP($A272&amp;$Q$3,Data[Index]&amp;Data[Valid Test, Can be used for conformity (Y/N)],Data[PM/km (mg)])-L$2)/L$5</f>
        <v>#N/A</v>
      </c>
      <c r="M272" s="140" t="e" cm="1">
        <f t="array" ref="M272">(_xlfn.XLOOKUP($A272&amp;$Q$3,Data[Index]&amp;Data[Valid Test, Can be used for conformity (Y/N)],Data[CH4 (mg/km)])-M$2)/M$5</f>
        <v>#N/A</v>
      </c>
      <c r="N272" s="140" t="e" cm="1">
        <f t="array" ref="N272">(_xlfn.XLOOKUP($A272&amp;$Q$3,Data[Index]&amp;Data[Valid Test, Can be used for conformity (Y/N)],Data[N20 (mg/km)])-N$2)/N$5</f>
        <v>#N/A</v>
      </c>
      <c r="O272" s="141" t="e" cm="1">
        <f t="array" ref="O272">(_xlfn.XLOOKUP($A272&amp;$Q$3,Data[Index]&amp;Data[Valid Test, Can be used for conformity (Y/N)],Data[l/100km])-O$2)/O$5</f>
        <v>#N/A</v>
      </c>
      <c r="P272" s="138">
        <f>_xlfn.XLOOKUP($A272,Data[Index],Data[Comments])</f>
        <v>0</v>
      </c>
    </row>
    <row r="273" spans="1:16" x14ac:dyDescent="0.2">
      <c r="A273" s="129"/>
      <c r="B273" s="129"/>
      <c r="C273" s="129" t="e" cm="1">
        <f t="array" ref="C273">_xlfn.XLOOKUP($A273&amp;$Q$3&amp;$R$3,Data[Index]&amp;Data[Valid Test, Can be used for conformity (Y/N)]&amp;Data[Cycle],Data[Test Name])</f>
        <v>#N/A</v>
      </c>
      <c r="D273" s="167" t="e" cm="1">
        <f t="array" ref="D273">_xlfn.XLOOKUP($A273&amp;$Q$3&amp;$R$3,Data[Index]&amp;Data[Valid Test, Can be used for conformity (Y/N)]&amp;Data[Cycle],Data[Mileage (Miles)])</f>
        <v>#N/A</v>
      </c>
      <c r="E273" s="130" t="e" cm="1">
        <f t="array" ref="E273">_xlfn.XLOOKUP($A273&amp;$Q$3&amp;$R$3,Data[Index]&amp;Data[Valid Test, Can be used for conformity (Y/N)]&amp;Data[Cycle],Data[Date])</f>
        <v>#N/A</v>
      </c>
      <c r="F273" s="141" t="e" cm="1">
        <f t="array" ref="F273">(_xlfn.XLOOKUP($A273&amp;$Q$3&amp;$R$3,Data[Index]&amp;Data[Valid Test, Can be used for conformity (Y/N)]&amp;Data[Cycle],Data[CO/km (mg)])-F$2)/F$5</f>
        <v>#N/A</v>
      </c>
      <c r="G273" s="141" t="e" cm="1">
        <f t="array" ref="G273">(_xlfn.XLOOKUP($A273&amp;$Q$3,Data[Index]&amp;Data[Valid Test, Can be used for conformity (Y/N)],Data[CO2/km (g)])-G$2)/G$5</f>
        <v>#N/A</v>
      </c>
      <c r="H273" s="141" t="e" cm="1">
        <f t="array" ref="H273">(_xlfn.XLOOKUP($A273&amp;$Q$3,Data[Index]&amp;Data[Valid Test, Can be used for conformity (Y/N)],Data[THC/km (mg)])-H$2)/H$5</f>
        <v>#N/A</v>
      </c>
      <c r="I273" s="141" t="e" cm="1">
        <f t="array" ref="I273">(_xlfn.XLOOKUP($A273&amp;$Q$3,Data[Index]&amp;Data[Valid Test, Can be used for conformity (Y/N)],Data[NOx/km (mg)])-I$2)/I$5</f>
        <v>#N/A</v>
      </c>
      <c r="J273" s="141" t="e" cm="1">
        <f t="array" ref="J273">(_xlfn.XLOOKUP($A273&amp;$Q$3,Data[Index]&amp;Data[Valid Test, Can be used for conformity (Y/N)],Data[THC + NOx/km (mg)])-J$2)/J$5</f>
        <v>#N/A</v>
      </c>
      <c r="K273" s="141" t="e" cm="1">
        <f t="array" ref="K273">(_xlfn.XLOOKUP($A273&amp;$Q$3,Data[Index]&amp;Data[Valid Test, Can be used for conformity (Y/N)],Data[PN/km ('#)])-K$2)/K$5</f>
        <v>#N/A</v>
      </c>
      <c r="L273" s="141" t="e" cm="1">
        <f t="array" ref="L273">(_xlfn.XLOOKUP($A273&amp;$Q$3,Data[Index]&amp;Data[Valid Test, Can be used for conformity (Y/N)],Data[PM/km (mg)])-L$2)/L$5</f>
        <v>#N/A</v>
      </c>
      <c r="M273" s="140" t="e" cm="1">
        <f t="array" ref="M273">(_xlfn.XLOOKUP($A273&amp;$Q$3,Data[Index]&amp;Data[Valid Test, Can be used for conformity (Y/N)],Data[CH4 (mg/km)])-M$2)/M$5</f>
        <v>#N/A</v>
      </c>
      <c r="N273" s="140" t="e" cm="1">
        <f t="array" ref="N273">(_xlfn.XLOOKUP($A273&amp;$Q$3,Data[Index]&amp;Data[Valid Test, Can be used for conformity (Y/N)],Data[N20 (mg/km)])-N$2)/N$5</f>
        <v>#N/A</v>
      </c>
      <c r="O273" s="141" t="e" cm="1">
        <f t="array" ref="O273">(_xlfn.XLOOKUP($A273&amp;$Q$3,Data[Index]&amp;Data[Valid Test, Can be used for conformity (Y/N)],Data[l/100km])-O$2)/O$5</f>
        <v>#N/A</v>
      </c>
      <c r="P273" s="138">
        <f>_xlfn.XLOOKUP($A273,Data[Index],Data[Comments])</f>
        <v>0</v>
      </c>
    </row>
    <row r="274" spans="1:16" x14ac:dyDescent="0.2">
      <c r="A274" s="129"/>
      <c r="B274" s="129"/>
      <c r="C274" s="129" t="e" cm="1">
        <f t="array" ref="C274">_xlfn.XLOOKUP($A274&amp;$Q$3&amp;$R$3,Data[Index]&amp;Data[Valid Test, Can be used for conformity (Y/N)]&amp;Data[Cycle],Data[Test Name])</f>
        <v>#N/A</v>
      </c>
      <c r="D274" s="167" t="e" cm="1">
        <f t="array" ref="D274">_xlfn.XLOOKUP($A274&amp;$Q$3&amp;$R$3,Data[Index]&amp;Data[Valid Test, Can be used for conformity (Y/N)]&amp;Data[Cycle],Data[Mileage (Miles)])</f>
        <v>#N/A</v>
      </c>
      <c r="E274" s="130" t="e" cm="1">
        <f t="array" ref="E274">_xlfn.XLOOKUP($A274&amp;$Q$3&amp;$R$3,Data[Index]&amp;Data[Valid Test, Can be used for conformity (Y/N)]&amp;Data[Cycle],Data[Date])</f>
        <v>#N/A</v>
      </c>
      <c r="F274" s="141" t="e" cm="1">
        <f t="array" ref="F274">(_xlfn.XLOOKUP($A274&amp;$Q$3&amp;$R$3,Data[Index]&amp;Data[Valid Test, Can be used for conformity (Y/N)]&amp;Data[Cycle],Data[CO/km (mg)])-F$2)/F$5</f>
        <v>#N/A</v>
      </c>
      <c r="G274" s="141" t="e" cm="1">
        <f t="array" ref="G274">(_xlfn.XLOOKUP($A274&amp;$Q$3,Data[Index]&amp;Data[Valid Test, Can be used for conformity (Y/N)],Data[CO2/km (g)])-G$2)/G$5</f>
        <v>#N/A</v>
      </c>
      <c r="H274" s="141" t="e" cm="1">
        <f t="array" ref="H274">(_xlfn.XLOOKUP($A274&amp;$Q$3,Data[Index]&amp;Data[Valid Test, Can be used for conformity (Y/N)],Data[THC/km (mg)])-H$2)/H$5</f>
        <v>#N/A</v>
      </c>
      <c r="I274" s="141" t="e" cm="1">
        <f t="array" ref="I274">(_xlfn.XLOOKUP($A274&amp;$Q$3,Data[Index]&amp;Data[Valid Test, Can be used for conformity (Y/N)],Data[NOx/km (mg)])-I$2)/I$5</f>
        <v>#N/A</v>
      </c>
      <c r="J274" s="141" t="e" cm="1">
        <f t="array" ref="J274">(_xlfn.XLOOKUP($A274&amp;$Q$3,Data[Index]&amp;Data[Valid Test, Can be used for conformity (Y/N)],Data[THC + NOx/km (mg)])-J$2)/J$5</f>
        <v>#N/A</v>
      </c>
      <c r="K274" s="141" t="e" cm="1">
        <f t="array" ref="K274">(_xlfn.XLOOKUP($A274&amp;$Q$3,Data[Index]&amp;Data[Valid Test, Can be used for conformity (Y/N)],Data[PN/km ('#)])-K$2)/K$5</f>
        <v>#N/A</v>
      </c>
      <c r="L274" s="141" t="e" cm="1">
        <f t="array" ref="L274">(_xlfn.XLOOKUP($A274&amp;$Q$3,Data[Index]&amp;Data[Valid Test, Can be used for conformity (Y/N)],Data[PM/km (mg)])-L$2)/L$5</f>
        <v>#N/A</v>
      </c>
      <c r="M274" s="140" t="e" cm="1">
        <f t="array" ref="M274">(_xlfn.XLOOKUP($A274&amp;$Q$3,Data[Index]&amp;Data[Valid Test, Can be used for conformity (Y/N)],Data[CH4 (mg/km)])-M$2)/M$5</f>
        <v>#N/A</v>
      </c>
      <c r="N274" s="140" t="e" cm="1">
        <f t="array" ref="N274">(_xlfn.XLOOKUP($A274&amp;$Q$3,Data[Index]&amp;Data[Valid Test, Can be used for conformity (Y/N)],Data[N20 (mg/km)])-N$2)/N$5</f>
        <v>#N/A</v>
      </c>
      <c r="O274" s="141" t="e" cm="1">
        <f t="array" ref="O274">(_xlfn.XLOOKUP($A274&amp;$Q$3,Data[Index]&amp;Data[Valid Test, Can be used for conformity (Y/N)],Data[l/100km])-O$2)/O$5</f>
        <v>#N/A</v>
      </c>
      <c r="P274" s="138">
        <f>_xlfn.XLOOKUP($A274,Data[Index],Data[Comments])</f>
        <v>0</v>
      </c>
    </row>
    <row r="275" spans="1:16" x14ac:dyDescent="0.2">
      <c r="A275" s="129"/>
      <c r="B275" s="129"/>
      <c r="C275" s="129" t="e" cm="1">
        <f t="array" ref="C275">_xlfn.XLOOKUP($A275&amp;$Q$3&amp;$R$3,Data[Index]&amp;Data[Valid Test, Can be used for conformity (Y/N)]&amp;Data[Cycle],Data[Test Name])</f>
        <v>#N/A</v>
      </c>
      <c r="D275" s="167" t="e" cm="1">
        <f t="array" ref="D275">_xlfn.XLOOKUP($A275&amp;$Q$3&amp;$R$3,Data[Index]&amp;Data[Valid Test, Can be used for conformity (Y/N)]&amp;Data[Cycle],Data[Mileage (Miles)])</f>
        <v>#N/A</v>
      </c>
      <c r="E275" s="130" t="e" cm="1">
        <f t="array" ref="E275">_xlfn.XLOOKUP($A275&amp;$Q$3&amp;$R$3,Data[Index]&amp;Data[Valid Test, Can be used for conformity (Y/N)]&amp;Data[Cycle],Data[Date])</f>
        <v>#N/A</v>
      </c>
      <c r="F275" s="141" t="e" cm="1">
        <f t="array" ref="F275">(_xlfn.XLOOKUP($A275&amp;$Q$3&amp;$R$3,Data[Index]&amp;Data[Valid Test, Can be used for conformity (Y/N)]&amp;Data[Cycle],Data[CO/km (mg)])-F$2)/F$5</f>
        <v>#N/A</v>
      </c>
      <c r="G275" s="141" t="e" cm="1">
        <f t="array" ref="G275">(_xlfn.XLOOKUP($A275&amp;$Q$3,Data[Index]&amp;Data[Valid Test, Can be used for conformity (Y/N)],Data[CO2/km (g)])-G$2)/G$5</f>
        <v>#N/A</v>
      </c>
      <c r="H275" s="141" t="e" cm="1">
        <f t="array" ref="H275">(_xlfn.XLOOKUP($A275&amp;$Q$3,Data[Index]&amp;Data[Valid Test, Can be used for conformity (Y/N)],Data[THC/km (mg)])-H$2)/H$5</f>
        <v>#N/A</v>
      </c>
      <c r="I275" s="141" t="e" cm="1">
        <f t="array" ref="I275">(_xlfn.XLOOKUP($A275&amp;$Q$3,Data[Index]&amp;Data[Valid Test, Can be used for conformity (Y/N)],Data[NOx/km (mg)])-I$2)/I$5</f>
        <v>#N/A</v>
      </c>
      <c r="J275" s="141" t="e" cm="1">
        <f t="array" ref="J275">(_xlfn.XLOOKUP($A275&amp;$Q$3,Data[Index]&amp;Data[Valid Test, Can be used for conformity (Y/N)],Data[THC + NOx/km (mg)])-J$2)/J$5</f>
        <v>#N/A</v>
      </c>
      <c r="K275" s="141" t="e" cm="1">
        <f t="array" ref="K275">(_xlfn.XLOOKUP($A275&amp;$Q$3,Data[Index]&amp;Data[Valid Test, Can be used for conformity (Y/N)],Data[PN/km ('#)])-K$2)/K$5</f>
        <v>#N/A</v>
      </c>
      <c r="L275" s="141" t="e" cm="1">
        <f t="array" ref="L275">(_xlfn.XLOOKUP($A275&amp;$Q$3,Data[Index]&amp;Data[Valid Test, Can be used for conformity (Y/N)],Data[PM/km (mg)])-L$2)/L$5</f>
        <v>#N/A</v>
      </c>
      <c r="M275" s="140" t="e" cm="1">
        <f t="array" ref="M275">(_xlfn.XLOOKUP($A275&amp;$Q$3,Data[Index]&amp;Data[Valid Test, Can be used for conformity (Y/N)],Data[CH4 (mg/km)])-M$2)/M$5</f>
        <v>#N/A</v>
      </c>
      <c r="N275" s="140" t="e" cm="1">
        <f t="array" ref="N275">(_xlfn.XLOOKUP($A275&amp;$Q$3,Data[Index]&amp;Data[Valid Test, Can be used for conformity (Y/N)],Data[N20 (mg/km)])-N$2)/N$5</f>
        <v>#N/A</v>
      </c>
      <c r="O275" s="141" t="e" cm="1">
        <f t="array" ref="O275">(_xlfn.XLOOKUP($A275&amp;$Q$3,Data[Index]&amp;Data[Valid Test, Can be used for conformity (Y/N)],Data[l/100km])-O$2)/O$5</f>
        <v>#N/A</v>
      </c>
      <c r="P275" s="138">
        <f>_xlfn.XLOOKUP($A275,Data[Index],Data[Comments])</f>
        <v>0</v>
      </c>
    </row>
    <row r="276" spans="1:16" x14ac:dyDescent="0.2">
      <c r="A276" s="129"/>
      <c r="B276" s="129"/>
      <c r="C276" s="129" t="e" cm="1">
        <f t="array" ref="C276">_xlfn.XLOOKUP($A276&amp;$Q$3&amp;$R$3,Data[Index]&amp;Data[Valid Test, Can be used for conformity (Y/N)]&amp;Data[Cycle],Data[Test Name])</f>
        <v>#N/A</v>
      </c>
      <c r="D276" s="167" t="e" cm="1">
        <f t="array" ref="D276">_xlfn.XLOOKUP($A276&amp;$Q$3&amp;$R$3,Data[Index]&amp;Data[Valid Test, Can be used for conformity (Y/N)]&amp;Data[Cycle],Data[Mileage (Miles)])</f>
        <v>#N/A</v>
      </c>
      <c r="E276" s="130" t="e" cm="1">
        <f t="array" ref="E276">_xlfn.XLOOKUP($A276&amp;$Q$3&amp;$R$3,Data[Index]&amp;Data[Valid Test, Can be used for conformity (Y/N)]&amp;Data[Cycle],Data[Date])</f>
        <v>#N/A</v>
      </c>
      <c r="F276" s="141" t="e" cm="1">
        <f t="array" ref="F276">(_xlfn.XLOOKUP($A276&amp;$Q$3&amp;$R$3,Data[Index]&amp;Data[Valid Test, Can be used for conformity (Y/N)]&amp;Data[Cycle],Data[CO/km (mg)])-F$2)/F$5</f>
        <v>#N/A</v>
      </c>
      <c r="G276" s="141" t="e" cm="1">
        <f t="array" ref="G276">(_xlfn.XLOOKUP($A276&amp;$Q$3,Data[Index]&amp;Data[Valid Test, Can be used for conformity (Y/N)],Data[CO2/km (g)])-G$2)/G$5</f>
        <v>#N/A</v>
      </c>
      <c r="H276" s="141" t="e" cm="1">
        <f t="array" ref="H276">(_xlfn.XLOOKUP($A276&amp;$Q$3,Data[Index]&amp;Data[Valid Test, Can be used for conformity (Y/N)],Data[THC/km (mg)])-H$2)/H$5</f>
        <v>#N/A</v>
      </c>
      <c r="I276" s="141" t="e" cm="1">
        <f t="array" ref="I276">(_xlfn.XLOOKUP($A276&amp;$Q$3,Data[Index]&amp;Data[Valid Test, Can be used for conformity (Y/N)],Data[NOx/km (mg)])-I$2)/I$5</f>
        <v>#N/A</v>
      </c>
      <c r="J276" s="141" t="e" cm="1">
        <f t="array" ref="J276">(_xlfn.XLOOKUP($A276&amp;$Q$3,Data[Index]&amp;Data[Valid Test, Can be used for conformity (Y/N)],Data[THC + NOx/km (mg)])-J$2)/J$5</f>
        <v>#N/A</v>
      </c>
      <c r="K276" s="141" t="e" cm="1">
        <f t="array" ref="K276">(_xlfn.XLOOKUP($A276&amp;$Q$3,Data[Index]&amp;Data[Valid Test, Can be used for conformity (Y/N)],Data[PN/km ('#)])-K$2)/K$5</f>
        <v>#N/A</v>
      </c>
      <c r="L276" s="141" t="e" cm="1">
        <f t="array" ref="L276">(_xlfn.XLOOKUP($A276&amp;$Q$3,Data[Index]&amp;Data[Valid Test, Can be used for conformity (Y/N)],Data[PM/km (mg)])-L$2)/L$5</f>
        <v>#N/A</v>
      </c>
      <c r="M276" s="140" t="e" cm="1">
        <f t="array" ref="M276">(_xlfn.XLOOKUP($A276&amp;$Q$3,Data[Index]&amp;Data[Valid Test, Can be used for conformity (Y/N)],Data[CH4 (mg/km)])-M$2)/M$5</f>
        <v>#N/A</v>
      </c>
      <c r="N276" s="140" t="e" cm="1">
        <f t="array" ref="N276">(_xlfn.XLOOKUP($A276&amp;$Q$3,Data[Index]&amp;Data[Valid Test, Can be used for conformity (Y/N)],Data[N20 (mg/km)])-N$2)/N$5</f>
        <v>#N/A</v>
      </c>
      <c r="O276" s="141" t="e" cm="1">
        <f t="array" ref="O276">(_xlfn.XLOOKUP($A276&amp;$Q$3,Data[Index]&amp;Data[Valid Test, Can be used for conformity (Y/N)],Data[l/100km])-O$2)/O$5</f>
        <v>#N/A</v>
      </c>
      <c r="P276" s="138">
        <f>_xlfn.XLOOKUP($A276,Data[Index],Data[Comments])</f>
        <v>0</v>
      </c>
    </row>
    <row r="277" spans="1:16" x14ac:dyDescent="0.2">
      <c r="A277" s="129"/>
      <c r="B277" s="129"/>
      <c r="C277" s="129" t="e" cm="1">
        <f t="array" ref="C277">_xlfn.XLOOKUP($A277&amp;$Q$3&amp;$R$3,Data[Index]&amp;Data[Valid Test, Can be used for conformity (Y/N)]&amp;Data[Cycle],Data[Test Name])</f>
        <v>#N/A</v>
      </c>
      <c r="D277" s="167" t="e" cm="1">
        <f t="array" ref="D277">_xlfn.XLOOKUP($A277&amp;$Q$3&amp;$R$3,Data[Index]&amp;Data[Valid Test, Can be used for conformity (Y/N)]&amp;Data[Cycle],Data[Mileage (Miles)])</f>
        <v>#N/A</v>
      </c>
      <c r="E277" s="130" t="e" cm="1">
        <f t="array" ref="E277">_xlfn.XLOOKUP($A277&amp;$Q$3&amp;$R$3,Data[Index]&amp;Data[Valid Test, Can be used for conformity (Y/N)]&amp;Data[Cycle],Data[Date])</f>
        <v>#N/A</v>
      </c>
      <c r="F277" s="141" t="e" cm="1">
        <f t="array" ref="F277">(_xlfn.XLOOKUP($A277&amp;$Q$3&amp;$R$3,Data[Index]&amp;Data[Valid Test, Can be used for conformity (Y/N)]&amp;Data[Cycle],Data[CO/km (mg)])-F$2)/F$5</f>
        <v>#N/A</v>
      </c>
      <c r="G277" s="141" t="e" cm="1">
        <f t="array" ref="G277">(_xlfn.XLOOKUP($A277&amp;$Q$3,Data[Index]&amp;Data[Valid Test, Can be used for conformity (Y/N)],Data[CO2/km (g)])-G$2)/G$5</f>
        <v>#N/A</v>
      </c>
      <c r="H277" s="141" t="e" cm="1">
        <f t="array" ref="H277">(_xlfn.XLOOKUP($A277&amp;$Q$3,Data[Index]&amp;Data[Valid Test, Can be used for conformity (Y/N)],Data[THC/km (mg)])-H$2)/H$5</f>
        <v>#N/A</v>
      </c>
      <c r="I277" s="141" t="e" cm="1">
        <f t="array" ref="I277">(_xlfn.XLOOKUP($A277&amp;$Q$3,Data[Index]&amp;Data[Valid Test, Can be used for conformity (Y/N)],Data[NOx/km (mg)])-I$2)/I$5</f>
        <v>#N/A</v>
      </c>
      <c r="J277" s="141" t="e" cm="1">
        <f t="array" ref="J277">(_xlfn.XLOOKUP($A277&amp;$Q$3,Data[Index]&amp;Data[Valid Test, Can be used for conformity (Y/N)],Data[THC + NOx/km (mg)])-J$2)/J$5</f>
        <v>#N/A</v>
      </c>
      <c r="K277" s="141" t="e" cm="1">
        <f t="array" ref="K277">(_xlfn.XLOOKUP($A277&amp;$Q$3,Data[Index]&amp;Data[Valid Test, Can be used for conformity (Y/N)],Data[PN/km ('#)])-K$2)/K$5</f>
        <v>#N/A</v>
      </c>
      <c r="L277" s="141" t="e" cm="1">
        <f t="array" ref="L277">(_xlfn.XLOOKUP($A277&amp;$Q$3,Data[Index]&amp;Data[Valid Test, Can be used for conformity (Y/N)],Data[PM/km (mg)])-L$2)/L$5</f>
        <v>#N/A</v>
      </c>
      <c r="M277" s="140" t="e" cm="1">
        <f t="array" ref="M277">(_xlfn.XLOOKUP($A277&amp;$Q$3,Data[Index]&amp;Data[Valid Test, Can be used for conformity (Y/N)],Data[CH4 (mg/km)])-M$2)/M$5</f>
        <v>#N/A</v>
      </c>
      <c r="N277" s="140" t="e" cm="1">
        <f t="array" ref="N277">(_xlfn.XLOOKUP($A277&amp;$Q$3,Data[Index]&amp;Data[Valid Test, Can be used for conformity (Y/N)],Data[N20 (mg/km)])-N$2)/N$5</f>
        <v>#N/A</v>
      </c>
      <c r="O277" s="141" t="e" cm="1">
        <f t="array" ref="O277">(_xlfn.XLOOKUP($A277&amp;$Q$3,Data[Index]&amp;Data[Valid Test, Can be used for conformity (Y/N)],Data[l/100km])-O$2)/O$5</f>
        <v>#N/A</v>
      </c>
      <c r="P277" s="138">
        <f>_xlfn.XLOOKUP($A277,Data[Index],Data[Comments])</f>
        <v>0</v>
      </c>
    </row>
    <row r="278" spans="1:16" x14ac:dyDescent="0.2">
      <c r="A278" s="129"/>
      <c r="B278" s="129"/>
      <c r="C278" s="129" t="e" cm="1">
        <f t="array" ref="C278">_xlfn.XLOOKUP($A278&amp;$Q$3&amp;$R$3,Data[Index]&amp;Data[Valid Test, Can be used for conformity (Y/N)]&amp;Data[Cycle],Data[Test Name])</f>
        <v>#N/A</v>
      </c>
      <c r="D278" s="167" t="e" cm="1">
        <f t="array" ref="D278">_xlfn.XLOOKUP($A278&amp;$Q$3&amp;$R$3,Data[Index]&amp;Data[Valid Test, Can be used for conformity (Y/N)]&amp;Data[Cycle],Data[Mileage (Miles)])</f>
        <v>#N/A</v>
      </c>
      <c r="E278" s="130" t="e" cm="1">
        <f t="array" ref="E278">_xlfn.XLOOKUP($A278&amp;$Q$3&amp;$R$3,Data[Index]&amp;Data[Valid Test, Can be used for conformity (Y/N)]&amp;Data[Cycle],Data[Date])</f>
        <v>#N/A</v>
      </c>
      <c r="F278" s="141" t="e" cm="1">
        <f t="array" ref="F278">(_xlfn.XLOOKUP($A278&amp;$Q$3&amp;$R$3,Data[Index]&amp;Data[Valid Test, Can be used for conformity (Y/N)]&amp;Data[Cycle],Data[CO/km (mg)])-F$2)/F$5</f>
        <v>#N/A</v>
      </c>
      <c r="G278" s="141" t="e" cm="1">
        <f t="array" ref="G278">(_xlfn.XLOOKUP($A278&amp;$Q$3,Data[Index]&amp;Data[Valid Test, Can be used for conformity (Y/N)],Data[CO2/km (g)])-G$2)/G$5</f>
        <v>#N/A</v>
      </c>
      <c r="H278" s="141" t="e" cm="1">
        <f t="array" ref="H278">(_xlfn.XLOOKUP($A278&amp;$Q$3,Data[Index]&amp;Data[Valid Test, Can be used for conformity (Y/N)],Data[THC/km (mg)])-H$2)/H$5</f>
        <v>#N/A</v>
      </c>
      <c r="I278" s="141" t="e" cm="1">
        <f t="array" ref="I278">(_xlfn.XLOOKUP($A278&amp;$Q$3,Data[Index]&amp;Data[Valid Test, Can be used for conformity (Y/N)],Data[NOx/km (mg)])-I$2)/I$5</f>
        <v>#N/A</v>
      </c>
      <c r="J278" s="141" t="e" cm="1">
        <f t="array" ref="J278">(_xlfn.XLOOKUP($A278&amp;$Q$3,Data[Index]&amp;Data[Valid Test, Can be used for conformity (Y/N)],Data[THC + NOx/km (mg)])-J$2)/J$5</f>
        <v>#N/A</v>
      </c>
      <c r="K278" s="141" t="e" cm="1">
        <f t="array" ref="K278">(_xlfn.XLOOKUP($A278&amp;$Q$3,Data[Index]&amp;Data[Valid Test, Can be used for conformity (Y/N)],Data[PN/km ('#)])-K$2)/K$5</f>
        <v>#N/A</v>
      </c>
      <c r="L278" s="141" t="e" cm="1">
        <f t="array" ref="L278">(_xlfn.XLOOKUP($A278&amp;$Q$3,Data[Index]&amp;Data[Valid Test, Can be used for conformity (Y/N)],Data[PM/km (mg)])-L$2)/L$5</f>
        <v>#N/A</v>
      </c>
      <c r="M278" s="140" t="e" cm="1">
        <f t="array" ref="M278">(_xlfn.XLOOKUP($A278&amp;$Q$3,Data[Index]&amp;Data[Valid Test, Can be used for conformity (Y/N)],Data[CH4 (mg/km)])-M$2)/M$5</f>
        <v>#N/A</v>
      </c>
      <c r="N278" s="140" t="e" cm="1">
        <f t="array" ref="N278">(_xlfn.XLOOKUP($A278&amp;$Q$3,Data[Index]&amp;Data[Valid Test, Can be used for conformity (Y/N)],Data[N20 (mg/km)])-N$2)/N$5</f>
        <v>#N/A</v>
      </c>
      <c r="O278" s="141" t="e" cm="1">
        <f t="array" ref="O278">(_xlfn.XLOOKUP($A278&amp;$Q$3,Data[Index]&amp;Data[Valid Test, Can be used for conformity (Y/N)],Data[l/100km])-O$2)/O$5</f>
        <v>#N/A</v>
      </c>
      <c r="P278" s="138">
        <f>_xlfn.XLOOKUP($A278,Data[Index],Data[Comments])</f>
        <v>0</v>
      </c>
    </row>
    <row r="279" spans="1:16" x14ac:dyDescent="0.2">
      <c r="A279" s="129"/>
      <c r="B279" s="129"/>
      <c r="C279" s="129" t="e" cm="1">
        <f t="array" ref="C279">_xlfn.XLOOKUP($A279&amp;$Q$3&amp;$R$3,Data[Index]&amp;Data[Valid Test, Can be used for conformity (Y/N)]&amp;Data[Cycle],Data[Test Name])</f>
        <v>#N/A</v>
      </c>
      <c r="D279" s="167" t="e" cm="1">
        <f t="array" ref="D279">_xlfn.XLOOKUP($A279&amp;$Q$3&amp;$R$3,Data[Index]&amp;Data[Valid Test, Can be used for conformity (Y/N)]&amp;Data[Cycle],Data[Mileage (Miles)])</f>
        <v>#N/A</v>
      </c>
      <c r="E279" s="130" t="e" cm="1">
        <f t="array" ref="E279">_xlfn.XLOOKUP($A279&amp;$Q$3&amp;$R$3,Data[Index]&amp;Data[Valid Test, Can be used for conformity (Y/N)]&amp;Data[Cycle],Data[Date])</f>
        <v>#N/A</v>
      </c>
      <c r="F279" s="141" t="e" cm="1">
        <f t="array" ref="F279">(_xlfn.XLOOKUP($A279&amp;$Q$3&amp;$R$3,Data[Index]&amp;Data[Valid Test, Can be used for conformity (Y/N)]&amp;Data[Cycle],Data[CO/km (mg)])-F$2)/F$5</f>
        <v>#N/A</v>
      </c>
      <c r="G279" s="141" t="e" cm="1">
        <f t="array" ref="G279">(_xlfn.XLOOKUP($A279&amp;$Q$3,Data[Index]&amp;Data[Valid Test, Can be used for conformity (Y/N)],Data[CO2/km (g)])-G$2)/G$5</f>
        <v>#N/A</v>
      </c>
      <c r="H279" s="141" t="e" cm="1">
        <f t="array" ref="H279">(_xlfn.XLOOKUP($A279&amp;$Q$3,Data[Index]&amp;Data[Valid Test, Can be used for conformity (Y/N)],Data[THC/km (mg)])-H$2)/H$5</f>
        <v>#N/A</v>
      </c>
      <c r="I279" s="141" t="e" cm="1">
        <f t="array" ref="I279">(_xlfn.XLOOKUP($A279&amp;$Q$3,Data[Index]&amp;Data[Valid Test, Can be used for conformity (Y/N)],Data[NOx/km (mg)])-I$2)/I$5</f>
        <v>#N/A</v>
      </c>
      <c r="J279" s="141" t="e" cm="1">
        <f t="array" ref="J279">(_xlfn.XLOOKUP($A279&amp;$Q$3,Data[Index]&amp;Data[Valid Test, Can be used for conformity (Y/N)],Data[THC + NOx/km (mg)])-J$2)/J$5</f>
        <v>#N/A</v>
      </c>
      <c r="K279" s="141" t="e" cm="1">
        <f t="array" ref="K279">(_xlfn.XLOOKUP($A279&amp;$Q$3,Data[Index]&amp;Data[Valid Test, Can be used for conformity (Y/N)],Data[PN/km ('#)])-K$2)/K$5</f>
        <v>#N/A</v>
      </c>
      <c r="L279" s="141" t="e" cm="1">
        <f t="array" ref="L279">(_xlfn.XLOOKUP($A279&amp;$Q$3,Data[Index]&amp;Data[Valid Test, Can be used for conformity (Y/N)],Data[PM/km (mg)])-L$2)/L$5</f>
        <v>#N/A</v>
      </c>
      <c r="M279" s="140" t="e" cm="1">
        <f t="array" ref="M279">(_xlfn.XLOOKUP($A279&amp;$Q$3,Data[Index]&amp;Data[Valid Test, Can be used for conformity (Y/N)],Data[CH4 (mg/km)])-M$2)/M$5</f>
        <v>#N/A</v>
      </c>
      <c r="N279" s="140" t="e" cm="1">
        <f t="array" ref="N279">(_xlfn.XLOOKUP($A279&amp;$Q$3,Data[Index]&amp;Data[Valid Test, Can be used for conformity (Y/N)],Data[N20 (mg/km)])-N$2)/N$5</f>
        <v>#N/A</v>
      </c>
      <c r="O279" s="141" t="e" cm="1">
        <f t="array" ref="O279">(_xlfn.XLOOKUP($A279&amp;$Q$3,Data[Index]&amp;Data[Valid Test, Can be used for conformity (Y/N)],Data[l/100km])-O$2)/O$5</f>
        <v>#N/A</v>
      </c>
      <c r="P279" s="138">
        <f>_xlfn.XLOOKUP($A279,Data[Index],Data[Comments])</f>
        <v>0</v>
      </c>
    </row>
    <row r="280" spans="1:16" x14ac:dyDescent="0.2">
      <c r="A280" s="129"/>
      <c r="B280" s="129"/>
      <c r="C280" s="129" t="e" cm="1">
        <f t="array" ref="C280">_xlfn.XLOOKUP($A280&amp;$Q$3&amp;$R$3,Data[Index]&amp;Data[Valid Test, Can be used for conformity (Y/N)]&amp;Data[Cycle],Data[Test Name])</f>
        <v>#N/A</v>
      </c>
      <c r="D280" s="167" t="e" cm="1">
        <f t="array" ref="D280">_xlfn.XLOOKUP($A280&amp;$Q$3&amp;$R$3,Data[Index]&amp;Data[Valid Test, Can be used for conformity (Y/N)]&amp;Data[Cycle],Data[Mileage (Miles)])</f>
        <v>#N/A</v>
      </c>
      <c r="E280" s="130" t="e" cm="1">
        <f t="array" ref="E280">_xlfn.XLOOKUP($A280&amp;$Q$3&amp;$R$3,Data[Index]&amp;Data[Valid Test, Can be used for conformity (Y/N)]&amp;Data[Cycle],Data[Date])</f>
        <v>#N/A</v>
      </c>
      <c r="F280" s="141" t="e" cm="1">
        <f t="array" ref="F280">(_xlfn.XLOOKUP($A280&amp;$Q$3&amp;$R$3,Data[Index]&amp;Data[Valid Test, Can be used for conformity (Y/N)]&amp;Data[Cycle],Data[CO/km (mg)])-F$2)/F$5</f>
        <v>#N/A</v>
      </c>
      <c r="G280" s="141" t="e" cm="1">
        <f t="array" ref="G280">(_xlfn.XLOOKUP($A280&amp;$Q$3,Data[Index]&amp;Data[Valid Test, Can be used for conformity (Y/N)],Data[CO2/km (g)])-G$2)/G$5</f>
        <v>#N/A</v>
      </c>
      <c r="H280" s="141" t="e" cm="1">
        <f t="array" ref="H280">(_xlfn.XLOOKUP($A280&amp;$Q$3,Data[Index]&amp;Data[Valid Test, Can be used for conformity (Y/N)],Data[THC/km (mg)])-H$2)/H$5</f>
        <v>#N/A</v>
      </c>
      <c r="I280" s="141" t="e" cm="1">
        <f t="array" ref="I280">(_xlfn.XLOOKUP($A280&amp;$Q$3,Data[Index]&amp;Data[Valid Test, Can be used for conformity (Y/N)],Data[NOx/km (mg)])-I$2)/I$5</f>
        <v>#N/A</v>
      </c>
      <c r="J280" s="141" t="e" cm="1">
        <f t="array" ref="J280">(_xlfn.XLOOKUP($A280&amp;$Q$3,Data[Index]&amp;Data[Valid Test, Can be used for conformity (Y/N)],Data[THC + NOx/km (mg)])-J$2)/J$5</f>
        <v>#N/A</v>
      </c>
      <c r="K280" s="141" t="e" cm="1">
        <f t="array" ref="K280">(_xlfn.XLOOKUP($A280&amp;$Q$3,Data[Index]&amp;Data[Valid Test, Can be used for conformity (Y/N)],Data[PN/km ('#)])-K$2)/K$5</f>
        <v>#N/A</v>
      </c>
      <c r="L280" s="141" t="e" cm="1">
        <f t="array" ref="L280">(_xlfn.XLOOKUP($A280&amp;$Q$3,Data[Index]&amp;Data[Valid Test, Can be used for conformity (Y/N)],Data[PM/km (mg)])-L$2)/L$5</f>
        <v>#N/A</v>
      </c>
      <c r="M280" s="140" t="e" cm="1">
        <f t="array" ref="M280">(_xlfn.XLOOKUP($A280&amp;$Q$3,Data[Index]&amp;Data[Valid Test, Can be used for conformity (Y/N)],Data[CH4 (mg/km)])-M$2)/M$5</f>
        <v>#N/A</v>
      </c>
      <c r="N280" s="140" t="e" cm="1">
        <f t="array" ref="N280">(_xlfn.XLOOKUP($A280&amp;$Q$3,Data[Index]&amp;Data[Valid Test, Can be used for conformity (Y/N)],Data[N20 (mg/km)])-N$2)/N$5</f>
        <v>#N/A</v>
      </c>
      <c r="O280" s="141" t="e" cm="1">
        <f t="array" ref="O280">(_xlfn.XLOOKUP($A280&amp;$Q$3,Data[Index]&amp;Data[Valid Test, Can be used for conformity (Y/N)],Data[l/100km])-O$2)/O$5</f>
        <v>#N/A</v>
      </c>
      <c r="P280" s="138">
        <f>_xlfn.XLOOKUP($A280,Data[Index],Data[Comments])</f>
        <v>0</v>
      </c>
    </row>
    <row r="281" spans="1:16" x14ac:dyDescent="0.2">
      <c r="A281" s="129"/>
      <c r="B281" s="129"/>
      <c r="C281" s="129" t="e" cm="1">
        <f t="array" ref="C281">_xlfn.XLOOKUP($A281&amp;$Q$3&amp;$R$3,Data[Index]&amp;Data[Valid Test, Can be used for conformity (Y/N)]&amp;Data[Cycle],Data[Test Name])</f>
        <v>#N/A</v>
      </c>
      <c r="D281" s="167" t="e" cm="1">
        <f t="array" ref="D281">_xlfn.XLOOKUP($A281&amp;$Q$3&amp;$R$3,Data[Index]&amp;Data[Valid Test, Can be used for conformity (Y/N)]&amp;Data[Cycle],Data[Mileage (Miles)])</f>
        <v>#N/A</v>
      </c>
      <c r="E281" s="130" t="e" cm="1">
        <f t="array" ref="E281">_xlfn.XLOOKUP($A281&amp;$Q$3&amp;$R$3,Data[Index]&amp;Data[Valid Test, Can be used for conformity (Y/N)]&amp;Data[Cycle],Data[Date])</f>
        <v>#N/A</v>
      </c>
      <c r="F281" s="141" t="e" cm="1">
        <f t="array" ref="F281">(_xlfn.XLOOKUP($A281&amp;$Q$3&amp;$R$3,Data[Index]&amp;Data[Valid Test, Can be used for conformity (Y/N)]&amp;Data[Cycle],Data[CO/km (mg)])-F$2)/F$5</f>
        <v>#N/A</v>
      </c>
      <c r="G281" s="141" t="e" cm="1">
        <f t="array" ref="G281">(_xlfn.XLOOKUP($A281&amp;$Q$3,Data[Index]&amp;Data[Valid Test, Can be used for conformity (Y/N)],Data[CO2/km (g)])-G$2)/G$5</f>
        <v>#N/A</v>
      </c>
      <c r="H281" s="141" t="e" cm="1">
        <f t="array" ref="H281">(_xlfn.XLOOKUP($A281&amp;$Q$3,Data[Index]&amp;Data[Valid Test, Can be used for conformity (Y/N)],Data[THC/km (mg)])-H$2)/H$5</f>
        <v>#N/A</v>
      </c>
      <c r="I281" s="141" t="e" cm="1">
        <f t="array" ref="I281">(_xlfn.XLOOKUP($A281&amp;$Q$3,Data[Index]&amp;Data[Valid Test, Can be used for conformity (Y/N)],Data[NOx/km (mg)])-I$2)/I$5</f>
        <v>#N/A</v>
      </c>
      <c r="J281" s="141" t="e" cm="1">
        <f t="array" ref="J281">(_xlfn.XLOOKUP($A281&amp;$Q$3,Data[Index]&amp;Data[Valid Test, Can be used for conformity (Y/N)],Data[THC + NOx/km (mg)])-J$2)/J$5</f>
        <v>#N/A</v>
      </c>
      <c r="K281" s="141" t="e" cm="1">
        <f t="array" ref="K281">(_xlfn.XLOOKUP($A281&amp;$Q$3,Data[Index]&amp;Data[Valid Test, Can be used for conformity (Y/N)],Data[PN/km ('#)])-K$2)/K$5</f>
        <v>#N/A</v>
      </c>
      <c r="L281" s="141" t="e" cm="1">
        <f t="array" ref="L281">(_xlfn.XLOOKUP($A281&amp;$Q$3,Data[Index]&amp;Data[Valid Test, Can be used for conformity (Y/N)],Data[PM/km (mg)])-L$2)/L$5</f>
        <v>#N/A</v>
      </c>
      <c r="M281" s="140" t="e" cm="1">
        <f t="array" ref="M281">(_xlfn.XLOOKUP($A281&amp;$Q$3,Data[Index]&amp;Data[Valid Test, Can be used for conformity (Y/N)],Data[CH4 (mg/km)])-M$2)/M$5</f>
        <v>#N/A</v>
      </c>
      <c r="N281" s="140" t="e" cm="1">
        <f t="array" ref="N281">(_xlfn.XLOOKUP($A281&amp;$Q$3,Data[Index]&amp;Data[Valid Test, Can be used for conformity (Y/N)],Data[N20 (mg/km)])-N$2)/N$5</f>
        <v>#N/A</v>
      </c>
      <c r="O281" s="141" t="e" cm="1">
        <f t="array" ref="O281">(_xlfn.XLOOKUP($A281&amp;$Q$3,Data[Index]&amp;Data[Valid Test, Can be used for conformity (Y/N)],Data[l/100km])-O$2)/O$5</f>
        <v>#N/A</v>
      </c>
      <c r="P281" s="138">
        <f>_xlfn.XLOOKUP($A281,Data[Index],Data[Comments])</f>
        <v>0</v>
      </c>
    </row>
    <row r="282" spans="1:16" x14ac:dyDescent="0.2">
      <c r="A282" s="129"/>
      <c r="B282" s="129"/>
      <c r="C282" s="129" t="e" cm="1">
        <f t="array" ref="C282">_xlfn.XLOOKUP($A282&amp;$Q$3&amp;$R$3,Data[Index]&amp;Data[Valid Test, Can be used for conformity (Y/N)]&amp;Data[Cycle],Data[Test Name])</f>
        <v>#N/A</v>
      </c>
      <c r="D282" s="167" t="e" cm="1">
        <f t="array" ref="D282">_xlfn.XLOOKUP($A282&amp;$Q$3&amp;$R$3,Data[Index]&amp;Data[Valid Test, Can be used for conformity (Y/N)]&amp;Data[Cycle],Data[Mileage (Miles)])</f>
        <v>#N/A</v>
      </c>
      <c r="E282" s="130" t="e" cm="1">
        <f t="array" ref="E282">_xlfn.XLOOKUP($A282&amp;$Q$3&amp;$R$3,Data[Index]&amp;Data[Valid Test, Can be used for conformity (Y/N)]&amp;Data[Cycle],Data[Date])</f>
        <v>#N/A</v>
      </c>
      <c r="F282" s="141" t="e" cm="1">
        <f t="array" ref="F282">(_xlfn.XLOOKUP($A282&amp;$Q$3&amp;$R$3,Data[Index]&amp;Data[Valid Test, Can be used for conformity (Y/N)]&amp;Data[Cycle],Data[CO/km (mg)])-F$2)/F$5</f>
        <v>#N/A</v>
      </c>
      <c r="G282" s="141" t="e" cm="1">
        <f t="array" ref="G282">(_xlfn.XLOOKUP($A282&amp;$Q$3,Data[Index]&amp;Data[Valid Test, Can be used for conformity (Y/N)],Data[CO2/km (g)])-G$2)/G$5</f>
        <v>#N/A</v>
      </c>
      <c r="H282" s="141" t="e" cm="1">
        <f t="array" ref="H282">(_xlfn.XLOOKUP($A282&amp;$Q$3,Data[Index]&amp;Data[Valid Test, Can be used for conformity (Y/N)],Data[THC/km (mg)])-H$2)/H$5</f>
        <v>#N/A</v>
      </c>
      <c r="I282" s="141" t="e" cm="1">
        <f t="array" ref="I282">(_xlfn.XLOOKUP($A282&amp;$Q$3,Data[Index]&amp;Data[Valid Test, Can be used for conformity (Y/N)],Data[NOx/km (mg)])-I$2)/I$5</f>
        <v>#N/A</v>
      </c>
      <c r="J282" s="141" t="e" cm="1">
        <f t="array" ref="J282">(_xlfn.XLOOKUP($A282&amp;$Q$3,Data[Index]&amp;Data[Valid Test, Can be used for conformity (Y/N)],Data[THC + NOx/km (mg)])-J$2)/J$5</f>
        <v>#N/A</v>
      </c>
      <c r="K282" s="141" t="e" cm="1">
        <f t="array" ref="K282">(_xlfn.XLOOKUP($A282&amp;$Q$3,Data[Index]&amp;Data[Valid Test, Can be used for conformity (Y/N)],Data[PN/km ('#)])-K$2)/K$5</f>
        <v>#N/A</v>
      </c>
      <c r="L282" s="141" t="e" cm="1">
        <f t="array" ref="L282">(_xlfn.XLOOKUP($A282&amp;$Q$3,Data[Index]&amp;Data[Valid Test, Can be used for conformity (Y/N)],Data[PM/km (mg)])-L$2)/L$5</f>
        <v>#N/A</v>
      </c>
      <c r="M282" s="140" t="e" cm="1">
        <f t="array" ref="M282">(_xlfn.XLOOKUP($A282&amp;$Q$3,Data[Index]&amp;Data[Valid Test, Can be used for conformity (Y/N)],Data[CH4 (mg/km)])-M$2)/M$5</f>
        <v>#N/A</v>
      </c>
      <c r="N282" s="140" t="e" cm="1">
        <f t="array" ref="N282">(_xlfn.XLOOKUP($A282&amp;$Q$3,Data[Index]&amp;Data[Valid Test, Can be used for conformity (Y/N)],Data[N20 (mg/km)])-N$2)/N$5</f>
        <v>#N/A</v>
      </c>
      <c r="O282" s="141" t="e" cm="1">
        <f t="array" ref="O282">(_xlfn.XLOOKUP($A282&amp;$Q$3,Data[Index]&amp;Data[Valid Test, Can be used for conformity (Y/N)],Data[l/100km])-O$2)/O$5</f>
        <v>#N/A</v>
      </c>
      <c r="P282" s="138">
        <f>_xlfn.XLOOKUP($A282,Data[Index],Data[Comments])</f>
        <v>0</v>
      </c>
    </row>
    <row r="283" spans="1:16" x14ac:dyDescent="0.2">
      <c r="A283" s="129"/>
      <c r="B283" s="129"/>
      <c r="C283" s="129" t="e" cm="1">
        <f t="array" ref="C283">_xlfn.XLOOKUP($A283&amp;$Q$3&amp;$R$3,Data[Index]&amp;Data[Valid Test, Can be used for conformity (Y/N)]&amp;Data[Cycle],Data[Test Name])</f>
        <v>#N/A</v>
      </c>
      <c r="D283" s="167" t="e" cm="1">
        <f t="array" ref="D283">_xlfn.XLOOKUP($A283&amp;$Q$3&amp;$R$3,Data[Index]&amp;Data[Valid Test, Can be used for conformity (Y/N)]&amp;Data[Cycle],Data[Mileage (Miles)])</f>
        <v>#N/A</v>
      </c>
      <c r="E283" s="130" t="e" cm="1">
        <f t="array" ref="E283">_xlfn.XLOOKUP($A283&amp;$Q$3&amp;$R$3,Data[Index]&amp;Data[Valid Test, Can be used for conformity (Y/N)]&amp;Data[Cycle],Data[Date])</f>
        <v>#N/A</v>
      </c>
      <c r="F283" s="141" t="e" cm="1">
        <f t="array" ref="F283">(_xlfn.XLOOKUP($A283&amp;$Q$3&amp;$R$3,Data[Index]&amp;Data[Valid Test, Can be used for conformity (Y/N)]&amp;Data[Cycle],Data[CO/km (mg)])-F$2)/F$5</f>
        <v>#N/A</v>
      </c>
      <c r="G283" s="141" t="e" cm="1">
        <f t="array" ref="G283">(_xlfn.XLOOKUP($A283&amp;$Q$3,Data[Index]&amp;Data[Valid Test, Can be used for conformity (Y/N)],Data[CO2/km (g)])-G$2)/G$5</f>
        <v>#N/A</v>
      </c>
      <c r="H283" s="141" t="e" cm="1">
        <f t="array" ref="H283">(_xlfn.XLOOKUP($A283&amp;$Q$3,Data[Index]&amp;Data[Valid Test, Can be used for conformity (Y/N)],Data[THC/km (mg)])-H$2)/H$5</f>
        <v>#N/A</v>
      </c>
      <c r="I283" s="141" t="e" cm="1">
        <f t="array" ref="I283">(_xlfn.XLOOKUP($A283&amp;$Q$3,Data[Index]&amp;Data[Valid Test, Can be used for conformity (Y/N)],Data[NOx/km (mg)])-I$2)/I$5</f>
        <v>#N/A</v>
      </c>
      <c r="J283" s="141" t="e" cm="1">
        <f t="array" ref="J283">(_xlfn.XLOOKUP($A283&amp;$Q$3,Data[Index]&amp;Data[Valid Test, Can be used for conformity (Y/N)],Data[THC + NOx/km (mg)])-J$2)/J$5</f>
        <v>#N/A</v>
      </c>
      <c r="K283" s="141" t="e" cm="1">
        <f t="array" ref="K283">(_xlfn.XLOOKUP($A283&amp;$Q$3,Data[Index]&amp;Data[Valid Test, Can be used for conformity (Y/N)],Data[PN/km ('#)])-K$2)/K$5</f>
        <v>#N/A</v>
      </c>
      <c r="L283" s="141" t="e" cm="1">
        <f t="array" ref="L283">(_xlfn.XLOOKUP($A283&amp;$Q$3,Data[Index]&amp;Data[Valid Test, Can be used for conformity (Y/N)],Data[PM/km (mg)])-L$2)/L$5</f>
        <v>#N/A</v>
      </c>
      <c r="M283" s="140" t="e" cm="1">
        <f t="array" ref="M283">(_xlfn.XLOOKUP($A283&amp;$Q$3,Data[Index]&amp;Data[Valid Test, Can be used for conformity (Y/N)],Data[CH4 (mg/km)])-M$2)/M$5</f>
        <v>#N/A</v>
      </c>
      <c r="N283" s="140" t="e" cm="1">
        <f t="array" ref="N283">(_xlfn.XLOOKUP($A283&amp;$Q$3,Data[Index]&amp;Data[Valid Test, Can be used for conformity (Y/N)],Data[N20 (mg/km)])-N$2)/N$5</f>
        <v>#N/A</v>
      </c>
      <c r="O283" s="141" t="e" cm="1">
        <f t="array" ref="O283">(_xlfn.XLOOKUP($A283&amp;$Q$3,Data[Index]&amp;Data[Valid Test, Can be used for conformity (Y/N)],Data[l/100km])-O$2)/O$5</f>
        <v>#N/A</v>
      </c>
      <c r="P283" s="138">
        <f>_xlfn.XLOOKUP($A283,Data[Index],Data[Comments])</f>
        <v>0</v>
      </c>
    </row>
    <row r="284" spans="1:16" x14ac:dyDescent="0.2">
      <c r="A284" s="129"/>
      <c r="B284" s="129"/>
      <c r="C284" s="129" t="e" cm="1">
        <f t="array" ref="C284">_xlfn.XLOOKUP($A284&amp;$Q$3&amp;$R$3,Data[Index]&amp;Data[Valid Test, Can be used for conformity (Y/N)]&amp;Data[Cycle],Data[Test Name])</f>
        <v>#N/A</v>
      </c>
      <c r="D284" s="167" t="e" cm="1">
        <f t="array" ref="D284">_xlfn.XLOOKUP($A284&amp;$Q$3&amp;$R$3,Data[Index]&amp;Data[Valid Test, Can be used for conformity (Y/N)]&amp;Data[Cycle],Data[Mileage (Miles)])</f>
        <v>#N/A</v>
      </c>
      <c r="E284" s="130" t="e" cm="1">
        <f t="array" ref="E284">_xlfn.XLOOKUP($A284&amp;$Q$3&amp;$R$3,Data[Index]&amp;Data[Valid Test, Can be used for conformity (Y/N)]&amp;Data[Cycle],Data[Date])</f>
        <v>#N/A</v>
      </c>
      <c r="F284" s="141" t="e" cm="1">
        <f t="array" ref="F284">(_xlfn.XLOOKUP($A284&amp;$Q$3&amp;$R$3,Data[Index]&amp;Data[Valid Test, Can be used for conformity (Y/N)]&amp;Data[Cycle],Data[CO/km (mg)])-F$2)/F$5</f>
        <v>#N/A</v>
      </c>
      <c r="G284" s="141" t="e" cm="1">
        <f t="array" ref="G284">(_xlfn.XLOOKUP($A284&amp;$Q$3,Data[Index]&amp;Data[Valid Test, Can be used for conformity (Y/N)],Data[CO2/km (g)])-G$2)/G$5</f>
        <v>#N/A</v>
      </c>
      <c r="H284" s="141" t="e" cm="1">
        <f t="array" ref="H284">(_xlfn.XLOOKUP($A284&amp;$Q$3,Data[Index]&amp;Data[Valid Test, Can be used for conformity (Y/N)],Data[THC/km (mg)])-H$2)/H$5</f>
        <v>#N/A</v>
      </c>
      <c r="I284" s="141" t="e" cm="1">
        <f t="array" ref="I284">(_xlfn.XLOOKUP($A284&amp;$Q$3,Data[Index]&amp;Data[Valid Test, Can be used for conformity (Y/N)],Data[NOx/km (mg)])-I$2)/I$5</f>
        <v>#N/A</v>
      </c>
      <c r="J284" s="141" t="e" cm="1">
        <f t="array" ref="J284">(_xlfn.XLOOKUP($A284&amp;$Q$3,Data[Index]&amp;Data[Valid Test, Can be used for conformity (Y/N)],Data[THC + NOx/km (mg)])-J$2)/J$5</f>
        <v>#N/A</v>
      </c>
      <c r="K284" s="141" t="e" cm="1">
        <f t="array" ref="K284">(_xlfn.XLOOKUP($A284&amp;$Q$3,Data[Index]&amp;Data[Valid Test, Can be used for conformity (Y/N)],Data[PN/km ('#)])-K$2)/K$5</f>
        <v>#N/A</v>
      </c>
      <c r="L284" s="141" t="e" cm="1">
        <f t="array" ref="L284">(_xlfn.XLOOKUP($A284&amp;$Q$3,Data[Index]&amp;Data[Valid Test, Can be used for conformity (Y/N)],Data[PM/km (mg)])-L$2)/L$5</f>
        <v>#N/A</v>
      </c>
      <c r="M284" s="140" t="e" cm="1">
        <f t="array" ref="M284">(_xlfn.XLOOKUP($A284&amp;$Q$3,Data[Index]&amp;Data[Valid Test, Can be used for conformity (Y/N)],Data[CH4 (mg/km)])-M$2)/M$5</f>
        <v>#N/A</v>
      </c>
      <c r="N284" s="140" t="e" cm="1">
        <f t="array" ref="N284">(_xlfn.XLOOKUP($A284&amp;$Q$3,Data[Index]&amp;Data[Valid Test, Can be used for conformity (Y/N)],Data[N20 (mg/km)])-N$2)/N$5</f>
        <v>#N/A</v>
      </c>
      <c r="O284" s="141" t="e" cm="1">
        <f t="array" ref="O284">(_xlfn.XLOOKUP($A284&amp;$Q$3,Data[Index]&amp;Data[Valid Test, Can be used for conformity (Y/N)],Data[l/100km])-O$2)/O$5</f>
        <v>#N/A</v>
      </c>
      <c r="P284" s="138">
        <f>_xlfn.XLOOKUP($A284,Data[Index],Data[Comments])</f>
        <v>0</v>
      </c>
    </row>
    <row r="285" spans="1:16" x14ac:dyDescent="0.2">
      <c r="A285" s="129"/>
      <c r="B285" s="129"/>
      <c r="C285" s="129" t="e" cm="1">
        <f t="array" ref="C285">_xlfn.XLOOKUP($A285&amp;$Q$3&amp;$R$3,Data[Index]&amp;Data[Valid Test, Can be used for conformity (Y/N)]&amp;Data[Cycle],Data[Test Name])</f>
        <v>#N/A</v>
      </c>
      <c r="D285" s="167" t="e" cm="1">
        <f t="array" ref="D285">_xlfn.XLOOKUP($A285&amp;$Q$3&amp;$R$3,Data[Index]&amp;Data[Valid Test, Can be used for conformity (Y/N)]&amp;Data[Cycle],Data[Mileage (Miles)])</f>
        <v>#N/A</v>
      </c>
      <c r="E285" s="130" t="e" cm="1">
        <f t="array" ref="E285">_xlfn.XLOOKUP($A285&amp;$Q$3&amp;$R$3,Data[Index]&amp;Data[Valid Test, Can be used for conformity (Y/N)]&amp;Data[Cycle],Data[Date])</f>
        <v>#N/A</v>
      </c>
      <c r="F285" s="141" t="e" cm="1">
        <f t="array" ref="F285">(_xlfn.XLOOKUP($A285&amp;$Q$3&amp;$R$3,Data[Index]&amp;Data[Valid Test, Can be used for conformity (Y/N)]&amp;Data[Cycle],Data[CO/km (mg)])-F$2)/F$5</f>
        <v>#N/A</v>
      </c>
      <c r="G285" s="141" t="e" cm="1">
        <f t="array" ref="G285">(_xlfn.XLOOKUP($A285&amp;$Q$3,Data[Index]&amp;Data[Valid Test, Can be used for conformity (Y/N)],Data[CO2/km (g)])-G$2)/G$5</f>
        <v>#N/A</v>
      </c>
      <c r="H285" s="141" t="e" cm="1">
        <f t="array" ref="H285">(_xlfn.XLOOKUP($A285&amp;$Q$3,Data[Index]&amp;Data[Valid Test, Can be used for conformity (Y/N)],Data[THC/km (mg)])-H$2)/H$5</f>
        <v>#N/A</v>
      </c>
      <c r="I285" s="141" t="e" cm="1">
        <f t="array" ref="I285">(_xlfn.XLOOKUP($A285&amp;$Q$3,Data[Index]&amp;Data[Valid Test, Can be used for conformity (Y/N)],Data[NOx/km (mg)])-I$2)/I$5</f>
        <v>#N/A</v>
      </c>
      <c r="J285" s="141" t="e" cm="1">
        <f t="array" ref="J285">(_xlfn.XLOOKUP($A285&amp;$Q$3,Data[Index]&amp;Data[Valid Test, Can be used for conformity (Y/N)],Data[THC + NOx/km (mg)])-J$2)/J$5</f>
        <v>#N/A</v>
      </c>
      <c r="K285" s="141" t="e" cm="1">
        <f t="array" ref="K285">(_xlfn.XLOOKUP($A285&amp;$Q$3,Data[Index]&amp;Data[Valid Test, Can be used for conformity (Y/N)],Data[PN/km ('#)])-K$2)/K$5</f>
        <v>#N/A</v>
      </c>
      <c r="L285" s="141" t="e" cm="1">
        <f t="array" ref="L285">(_xlfn.XLOOKUP($A285&amp;$Q$3,Data[Index]&amp;Data[Valid Test, Can be used for conformity (Y/N)],Data[PM/km (mg)])-L$2)/L$5</f>
        <v>#N/A</v>
      </c>
      <c r="M285" s="140" t="e" cm="1">
        <f t="array" ref="M285">(_xlfn.XLOOKUP($A285&amp;$Q$3,Data[Index]&amp;Data[Valid Test, Can be used for conformity (Y/N)],Data[CH4 (mg/km)])-M$2)/M$5</f>
        <v>#N/A</v>
      </c>
      <c r="N285" s="140" t="e" cm="1">
        <f t="array" ref="N285">(_xlfn.XLOOKUP($A285&amp;$Q$3,Data[Index]&amp;Data[Valid Test, Can be used for conformity (Y/N)],Data[N20 (mg/km)])-N$2)/N$5</f>
        <v>#N/A</v>
      </c>
      <c r="O285" s="141" t="e" cm="1">
        <f t="array" ref="O285">(_xlfn.XLOOKUP($A285&amp;$Q$3,Data[Index]&amp;Data[Valid Test, Can be used for conformity (Y/N)],Data[l/100km])-O$2)/O$5</f>
        <v>#N/A</v>
      </c>
      <c r="P285" s="138">
        <f>_xlfn.XLOOKUP($A285,Data[Index],Data[Comments])</f>
        <v>0</v>
      </c>
    </row>
    <row r="286" spans="1:16" x14ac:dyDescent="0.2">
      <c r="A286" s="129"/>
      <c r="B286" s="129"/>
      <c r="C286" s="129" t="e" cm="1">
        <f t="array" ref="C286">_xlfn.XLOOKUP($A286&amp;$Q$3&amp;$R$3,Data[Index]&amp;Data[Valid Test, Can be used for conformity (Y/N)]&amp;Data[Cycle],Data[Test Name])</f>
        <v>#N/A</v>
      </c>
      <c r="D286" s="167" t="e" cm="1">
        <f t="array" ref="D286">_xlfn.XLOOKUP($A286&amp;$Q$3&amp;$R$3,Data[Index]&amp;Data[Valid Test, Can be used for conformity (Y/N)]&amp;Data[Cycle],Data[Mileage (Miles)])</f>
        <v>#N/A</v>
      </c>
      <c r="E286" s="130" t="e" cm="1">
        <f t="array" ref="E286">_xlfn.XLOOKUP($A286&amp;$Q$3&amp;$R$3,Data[Index]&amp;Data[Valid Test, Can be used for conformity (Y/N)]&amp;Data[Cycle],Data[Date])</f>
        <v>#N/A</v>
      </c>
      <c r="F286" s="141" t="e" cm="1">
        <f t="array" ref="F286">(_xlfn.XLOOKUP($A286&amp;$Q$3&amp;$R$3,Data[Index]&amp;Data[Valid Test, Can be used for conformity (Y/N)]&amp;Data[Cycle],Data[CO/km (mg)])-F$2)/F$5</f>
        <v>#N/A</v>
      </c>
      <c r="G286" s="141" t="e" cm="1">
        <f t="array" ref="G286">(_xlfn.XLOOKUP($A286&amp;$Q$3,Data[Index]&amp;Data[Valid Test, Can be used for conformity (Y/N)],Data[CO2/km (g)])-G$2)/G$5</f>
        <v>#N/A</v>
      </c>
      <c r="H286" s="141" t="e" cm="1">
        <f t="array" ref="H286">(_xlfn.XLOOKUP($A286&amp;$Q$3,Data[Index]&amp;Data[Valid Test, Can be used for conformity (Y/N)],Data[THC/km (mg)])-H$2)/H$5</f>
        <v>#N/A</v>
      </c>
      <c r="I286" s="141" t="e" cm="1">
        <f t="array" ref="I286">(_xlfn.XLOOKUP($A286&amp;$Q$3,Data[Index]&amp;Data[Valid Test, Can be used for conformity (Y/N)],Data[NOx/km (mg)])-I$2)/I$5</f>
        <v>#N/A</v>
      </c>
      <c r="J286" s="141" t="e" cm="1">
        <f t="array" ref="J286">(_xlfn.XLOOKUP($A286&amp;$Q$3,Data[Index]&amp;Data[Valid Test, Can be used for conformity (Y/N)],Data[THC + NOx/km (mg)])-J$2)/J$5</f>
        <v>#N/A</v>
      </c>
      <c r="K286" s="141" t="e" cm="1">
        <f t="array" ref="K286">(_xlfn.XLOOKUP($A286&amp;$Q$3,Data[Index]&amp;Data[Valid Test, Can be used for conformity (Y/N)],Data[PN/km ('#)])-K$2)/K$5</f>
        <v>#N/A</v>
      </c>
      <c r="L286" s="141" t="e" cm="1">
        <f t="array" ref="L286">(_xlfn.XLOOKUP($A286&amp;$Q$3,Data[Index]&amp;Data[Valid Test, Can be used for conformity (Y/N)],Data[PM/km (mg)])-L$2)/L$5</f>
        <v>#N/A</v>
      </c>
      <c r="M286" s="140" t="e" cm="1">
        <f t="array" ref="M286">(_xlfn.XLOOKUP($A286&amp;$Q$3,Data[Index]&amp;Data[Valid Test, Can be used for conformity (Y/N)],Data[CH4 (mg/km)])-M$2)/M$5</f>
        <v>#N/A</v>
      </c>
      <c r="N286" s="140" t="e" cm="1">
        <f t="array" ref="N286">(_xlfn.XLOOKUP($A286&amp;$Q$3,Data[Index]&amp;Data[Valid Test, Can be used for conformity (Y/N)],Data[N20 (mg/km)])-N$2)/N$5</f>
        <v>#N/A</v>
      </c>
      <c r="O286" s="141" t="e" cm="1">
        <f t="array" ref="O286">(_xlfn.XLOOKUP($A286&amp;$Q$3,Data[Index]&amp;Data[Valid Test, Can be used for conformity (Y/N)],Data[l/100km])-O$2)/O$5</f>
        <v>#N/A</v>
      </c>
      <c r="P286" s="138">
        <f>_xlfn.XLOOKUP($A286,Data[Index],Data[Comments])</f>
        <v>0</v>
      </c>
    </row>
    <row r="287" spans="1:16" x14ac:dyDescent="0.2">
      <c r="A287" s="129"/>
      <c r="B287" s="129"/>
      <c r="C287" s="129" t="e" cm="1">
        <f t="array" ref="C287">_xlfn.XLOOKUP($A287&amp;$Q$3&amp;$R$3,Data[Index]&amp;Data[Valid Test, Can be used for conformity (Y/N)]&amp;Data[Cycle],Data[Test Name])</f>
        <v>#N/A</v>
      </c>
      <c r="D287" s="167" t="e" cm="1">
        <f t="array" ref="D287">_xlfn.XLOOKUP($A287&amp;$Q$3&amp;$R$3,Data[Index]&amp;Data[Valid Test, Can be used for conformity (Y/N)]&amp;Data[Cycle],Data[Mileage (Miles)])</f>
        <v>#N/A</v>
      </c>
      <c r="E287" s="130" t="e" cm="1">
        <f t="array" ref="E287">_xlfn.XLOOKUP($A287&amp;$Q$3&amp;$R$3,Data[Index]&amp;Data[Valid Test, Can be used for conformity (Y/N)]&amp;Data[Cycle],Data[Date])</f>
        <v>#N/A</v>
      </c>
      <c r="F287" s="141" t="e" cm="1">
        <f t="array" ref="F287">(_xlfn.XLOOKUP($A287&amp;$Q$3&amp;$R$3,Data[Index]&amp;Data[Valid Test, Can be used for conformity (Y/N)]&amp;Data[Cycle],Data[CO/km (mg)])-F$2)/F$5</f>
        <v>#N/A</v>
      </c>
      <c r="G287" s="141" t="e" cm="1">
        <f t="array" ref="G287">(_xlfn.XLOOKUP($A287&amp;$Q$3,Data[Index]&amp;Data[Valid Test, Can be used for conformity (Y/N)],Data[CO2/km (g)])-G$2)/G$5</f>
        <v>#N/A</v>
      </c>
      <c r="H287" s="141" t="e" cm="1">
        <f t="array" ref="H287">(_xlfn.XLOOKUP($A287&amp;$Q$3,Data[Index]&amp;Data[Valid Test, Can be used for conformity (Y/N)],Data[THC/km (mg)])-H$2)/H$5</f>
        <v>#N/A</v>
      </c>
      <c r="I287" s="141" t="e" cm="1">
        <f t="array" ref="I287">(_xlfn.XLOOKUP($A287&amp;$Q$3,Data[Index]&amp;Data[Valid Test, Can be used for conformity (Y/N)],Data[NOx/km (mg)])-I$2)/I$5</f>
        <v>#N/A</v>
      </c>
      <c r="J287" s="141" t="e" cm="1">
        <f t="array" ref="J287">(_xlfn.XLOOKUP($A287&amp;$Q$3,Data[Index]&amp;Data[Valid Test, Can be used for conformity (Y/N)],Data[THC + NOx/km (mg)])-J$2)/J$5</f>
        <v>#N/A</v>
      </c>
      <c r="K287" s="141" t="e" cm="1">
        <f t="array" ref="K287">(_xlfn.XLOOKUP($A287&amp;$Q$3,Data[Index]&amp;Data[Valid Test, Can be used for conformity (Y/N)],Data[PN/km ('#)])-K$2)/K$5</f>
        <v>#N/A</v>
      </c>
      <c r="L287" s="141" t="e" cm="1">
        <f t="array" ref="L287">(_xlfn.XLOOKUP($A287&amp;$Q$3,Data[Index]&amp;Data[Valid Test, Can be used for conformity (Y/N)],Data[PM/km (mg)])-L$2)/L$5</f>
        <v>#N/A</v>
      </c>
      <c r="M287" s="140" t="e" cm="1">
        <f t="array" ref="M287">(_xlfn.XLOOKUP($A287&amp;$Q$3,Data[Index]&amp;Data[Valid Test, Can be used for conformity (Y/N)],Data[CH4 (mg/km)])-M$2)/M$5</f>
        <v>#N/A</v>
      </c>
      <c r="N287" s="140" t="e" cm="1">
        <f t="array" ref="N287">(_xlfn.XLOOKUP($A287&amp;$Q$3,Data[Index]&amp;Data[Valid Test, Can be used for conformity (Y/N)],Data[N20 (mg/km)])-N$2)/N$5</f>
        <v>#N/A</v>
      </c>
      <c r="O287" s="141" t="e" cm="1">
        <f t="array" ref="O287">(_xlfn.XLOOKUP($A287&amp;$Q$3,Data[Index]&amp;Data[Valid Test, Can be used for conformity (Y/N)],Data[l/100km])-O$2)/O$5</f>
        <v>#N/A</v>
      </c>
      <c r="P287" s="138">
        <f>_xlfn.XLOOKUP($A287,Data[Index],Data[Comments])</f>
        <v>0</v>
      </c>
    </row>
    <row r="288" spans="1:16" x14ac:dyDescent="0.2">
      <c r="A288" s="129"/>
      <c r="B288" s="129"/>
      <c r="C288" s="129" t="e" cm="1">
        <f t="array" ref="C288">_xlfn.XLOOKUP($A288&amp;$Q$3&amp;$R$3,Data[Index]&amp;Data[Valid Test, Can be used for conformity (Y/N)]&amp;Data[Cycle],Data[Test Name])</f>
        <v>#N/A</v>
      </c>
      <c r="D288" s="167" t="e" cm="1">
        <f t="array" ref="D288">_xlfn.XLOOKUP($A288&amp;$Q$3&amp;$R$3,Data[Index]&amp;Data[Valid Test, Can be used for conformity (Y/N)]&amp;Data[Cycle],Data[Mileage (Miles)])</f>
        <v>#N/A</v>
      </c>
      <c r="E288" s="130" t="e" cm="1">
        <f t="array" ref="E288">_xlfn.XLOOKUP($A288&amp;$Q$3&amp;$R$3,Data[Index]&amp;Data[Valid Test, Can be used for conformity (Y/N)]&amp;Data[Cycle],Data[Date])</f>
        <v>#N/A</v>
      </c>
      <c r="F288" s="141" t="e" cm="1">
        <f t="array" ref="F288">(_xlfn.XLOOKUP($A288&amp;$Q$3&amp;$R$3,Data[Index]&amp;Data[Valid Test, Can be used for conformity (Y/N)]&amp;Data[Cycle],Data[CO/km (mg)])-F$2)/F$5</f>
        <v>#N/A</v>
      </c>
      <c r="G288" s="141" t="e" cm="1">
        <f t="array" ref="G288">(_xlfn.XLOOKUP($A288&amp;$Q$3,Data[Index]&amp;Data[Valid Test, Can be used for conformity (Y/N)],Data[CO2/km (g)])-G$2)/G$5</f>
        <v>#N/A</v>
      </c>
      <c r="H288" s="141" t="e" cm="1">
        <f t="array" ref="H288">(_xlfn.XLOOKUP($A288&amp;$Q$3,Data[Index]&amp;Data[Valid Test, Can be used for conformity (Y/N)],Data[THC/km (mg)])-H$2)/H$5</f>
        <v>#N/A</v>
      </c>
      <c r="I288" s="141" t="e" cm="1">
        <f t="array" ref="I288">(_xlfn.XLOOKUP($A288&amp;$Q$3,Data[Index]&amp;Data[Valid Test, Can be used for conformity (Y/N)],Data[NOx/km (mg)])-I$2)/I$5</f>
        <v>#N/A</v>
      </c>
      <c r="J288" s="141" t="e" cm="1">
        <f t="array" ref="J288">(_xlfn.XLOOKUP($A288&amp;$Q$3,Data[Index]&amp;Data[Valid Test, Can be used for conformity (Y/N)],Data[THC + NOx/km (mg)])-J$2)/J$5</f>
        <v>#N/A</v>
      </c>
      <c r="K288" s="141" t="e" cm="1">
        <f t="array" ref="K288">(_xlfn.XLOOKUP($A288&amp;$Q$3,Data[Index]&amp;Data[Valid Test, Can be used for conformity (Y/N)],Data[PN/km ('#)])-K$2)/K$5</f>
        <v>#N/A</v>
      </c>
      <c r="L288" s="141" t="e" cm="1">
        <f t="array" ref="L288">(_xlfn.XLOOKUP($A288&amp;$Q$3,Data[Index]&amp;Data[Valid Test, Can be used for conformity (Y/N)],Data[PM/km (mg)])-L$2)/L$5</f>
        <v>#N/A</v>
      </c>
      <c r="M288" s="140" t="e" cm="1">
        <f t="array" ref="M288">(_xlfn.XLOOKUP($A288&amp;$Q$3,Data[Index]&amp;Data[Valid Test, Can be used for conformity (Y/N)],Data[CH4 (mg/km)])-M$2)/M$5</f>
        <v>#N/A</v>
      </c>
      <c r="N288" s="140" t="e" cm="1">
        <f t="array" ref="N288">(_xlfn.XLOOKUP($A288&amp;$Q$3,Data[Index]&amp;Data[Valid Test, Can be used for conformity (Y/N)],Data[N20 (mg/km)])-N$2)/N$5</f>
        <v>#N/A</v>
      </c>
      <c r="O288" s="141" t="e" cm="1">
        <f t="array" ref="O288">(_xlfn.XLOOKUP($A288&amp;$Q$3,Data[Index]&amp;Data[Valid Test, Can be used for conformity (Y/N)],Data[l/100km])-O$2)/O$5</f>
        <v>#N/A</v>
      </c>
      <c r="P288" s="138">
        <f>_xlfn.XLOOKUP($A288,Data[Index],Data[Comments])</f>
        <v>0</v>
      </c>
    </row>
    <row r="289" spans="1:16" x14ac:dyDescent="0.2">
      <c r="A289" s="129"/>
      <c r="B289" s="129"/>
      <c r="C289" s="129" t="e" cm="1">
        <f t="array" ref="C289">_xlfn.XLOOKUP($A289&amp;$Q$3&amp;$R$3,Data[Index]&amp;Data[Valid Test, Can be used for conformity (Y/N)]&amp;Data[Cycle],Data[Test Name])</f>
        <v>#N/A</v>
      </c>
      <c r="D289" s="167" t="e" cm="1">
        <f t="array" ref="D289">_xlfn.XLOOKUP($A289&amp;$Q$3&amp;$R$3,Data[Index]&amp;Data[Valid Test, Can be used for conformity (Y/N)]&amp;Data[Cycle],Data[Mileage (Miles)])</f>
        <v>#N/A</v>
      </c>
      <c r="E289" s="130" t="e" cm="1">
        <f t="array" ref="E289">_xlfn.XLOOKUP($A289&amp;$Q$3&amp;$R$3,Data[Index]&amp;Data[Valid Test, Can be used for conformity (Y/N)]&amp;Data[Cycle],Data[Date])</f>
        <v>#N/A</v>
      </c>
      <c r="F289" s="141" t="e" cm="1">
        <f t="array" ref="F289">(_xlfn.XLOOKUP($A289&amp;$Q$3&amp;$R$3,Data[Index]&amp;Data[Valid Test, Can be used for conformity (Y/N)]&amp;Data[Cycle],Data[CO/km (mg)])-F$2)/F$5</f>
        <v>#N/A</v>
      </c>
      <c r="G289" s="141" t="e" cm="1">
        <f t="array" ref="G289">(_xlfn.XLOOKUP($A289&amp;$Q$3,Data[Index]&amp;Data[Valid Test, Can be used for conformity (Y/N)],Data[CO2/km (g)])-G$2)/G$5</f>
        <v>#N/A</v>
      </c>
      <c r="H289" s="141" t="e" cm="1">
        <f t="array" ref="H289">(_xlfn.XLOOKUP($A289&amp;$Q$3,Data[Index]&amp;Data[Valid Test, Can be used for conformity (Y/N)],Data[THC/km (mg)])-H$2)/H$5</f>
        <v>#N/A</v>
      </c>
      <c r="I289" s="141" t="e" cm="1">
        <f t="array" ref="I289">(_xlfn.XLOOKUP($A289&amp;$Q$3,Data[Index]&amp;Data[Valid Test, Can be used for conformity (Y/N)],Data[NOx/km (mg)])-I$2)/I$5</f>
        <v>#N/A</v>
      </c>
      <c r="J289" s="141" t="e" cm="1">
        <f t="array" ref="J289">(_xlfn.XLOOKUP($A289&amp;$Q$3,Data[Index]&amp;Data[Valid Test, Can be used for conformity (Y/N)],Data[THC + NOx/km (mg)])-J$2)/J$5</f>
        <v>#N/A</v>
      </c>
      <c r="K289" s="141" t="e" cm="1">
        <f t="array" ref="K289">(_xlfn.XLOOKUP($A289&amp;$Q$3,Data[Index]&amp;Data[Valid Test, Can be used for conformity (Y/N)],Data[PN/km ('#)])-K$2)/K$5</f>
        <v>#N/A</v>
      </c>
      <c r="L289" s="141" t="e" cm="1">
        <f t="array" ref="L289">(_xlfn.XLOOKUP($A289&amp;$Q$3,Data[Index]&amp;Data[Valid Test, Can be used for conformity (Y/N)],Data[PM/km (mg)])-L$2)/L$5</f>
        <v>#N/A</v>
      </c>
      <c r="M289" s="140" t="e" cm="1">
        <f t="array" ref="M289">(_xlfn.XLOOKUP($A289&amp;$Q$3,Data[Index]&amp;Data[Valid Test, Can be used for conformity (Y/N)],Data[CH4 (mg/km)])-M$2)/M$5</f>
        <v>#N/A</v>
      </c>
      <c r="N289" s="140" t="e" cm="1">
        <f t="array" ref="N289">(_xlfn.XLOOKUP($A289&amp;$Q$3,Data[Index]&amp;Data[Valid Test, Can be used for conformity (Y/N)],Data[N20 (mg/km)])-N$2)/N$5</f>
        <v>#N/A</v>
      </c>
      <c r="O289" s="141" t="e" cm="1">
        <f t="array" ref="O289">(_xlfn.XLOOKUP($A289&amp;$Q$3,Data[Index]&amp;Data[Valid Test, Can be used for conformity (Y/N)],Data[l/100km])-O$2)/O$5</f>
        <v>#N/A</v>
      </c>
      <c r="P289" s="138">
        <f>_xlfn.XLOOKUP($A289,Data[Index],Data[Comments])</f>
        <v>0</v>
      </c>
    </row>
    <row r="290" spans="1:16" x14ac:dyDescent="0.2">
      <c r="A290" s="129"/>
      <c r="B290" s="129"/>
      <c r="C290" s="129" t="e" cm="1">
        <f t="array" ref="C290">_xlfn.XLOOKUP($A290&amp;$Q$3&amp;$R$3,Data[Index]&amp;Data[Valid Test, Can be used for conformity (Y/N)]&amp;Data[Cycle],Data[Test Name])</f>
        <v>#N/A</v>
      </c>
      <c r="D290" s="167" t="e" cm="1">
        <f t="array" ref="D290">_xlfn.XLOOKUP($A290&amp;$Q$3&amp;$R$3,Data[Index]&amp;Data[Valid Test, Can be used for conformity (Y/N)]&amp;Data[Cycle],Data[Mileage (Miles)])</f>
        <v>#N/A</v>
      </c>
      <c r="E290" s="130" t="e" cm="1">
        <f t="array" ref="E290">_xlfn.XLOOKUP($A290&amp;$Q$3&amp;$R$3,Data[Index]&amp;Data[Valid Test, Can be used for conformity (Y/N)]&amp;Data[Cycle],Data[Date])</f>
        <v>#N/A</v>
      </c>
      <c r="F290" s="141" t="e" cm="1">
        <f t="array" ref="F290">(_xlfn.XLOOKUP($A290&amp;$Q$3&amp;$R$3,Data[Index]&amp;Data[Valid Test, Can be used for conformity (Y/N)]&amp;Data[Cycle],Data[CO/km (mg)])-F$2)/F$5</f>
        <v>#N/A</v>
      </c>
      <c r="G290" s="141" t="e" cm="1">
        <f t="array" ref="G290">(_xlfn.XLOOKUP($A290&amp;$Q$3,Data[Index]&amp;Data[Valid Test, Can be used for conformity (Y/N)],Data[CO2/km (g)])-G$2)/G$5</f>
        <v>#N/A</v>
      </c>
      <c r="H290" s="141" t="e" cm="1">
        <f t="array" ref="H290">(_xlfn.XLOOKUP($A290&amp;$Q$3,Data[Index]&amp;Data[Valid Test, Can be used for conformity (Y/N)],Data[THC/km (mg)])-H$2)/H$5</f>
        <v>#N/A</v>
      </c>
      <c r="I290" s="141" t="e" cm="1">
        <f t="array" ref="I290">(_xlfn.XLOOKUP($A290&amp;$Q$3,Data[Index]&amp;Data[Valid Test, Can be used for conformity (Y/N)],Data[NOx/km (mg)])-I$2)/I$5</f>
        <v>#N/A</v>
      </c>
      <c r="J290" s="141" t="e" cm="1">
        <f t="array" ref="J290">(_xlfn.XLOOKUP($A290&amp;$Q$3,Data[Index]&amp;Data[Valid Test, Can be used for conformity (Y/N)],Data[THC + NOx/km (mg)])-J$2)/J$5</f>
        <v>#N/A</v>
      </c>
      <c r="K290" s="141" t="e" cm="1">
        <f t="array" ref="K290">(_xlfn.XLOOKUP($A290&amp;$Q$3,Data[Index]&amp;Data[Valid Test, Can be used for conformity (Y/N)],Data[PN/km ('#)])-K$2)/K$5</f>
        <v>#N/A</v>
      </c>
      <c r="L290" s="141" t="e" cm="1">
        <f t="array" ref="L290">(_xlfn.XLOOKUP($A290&amp;$Q$3,Data[Index]&amp;Data[Valid Test, Can be used for conformity (Y/N)],Data[PM/km (mg)])-L$2)/L$5</f>
        <v>#N/A</v>
      </c>
      <c r="M290" s="140" t="e" cm="1">
        <f t="array" ref="M290">(_xlfn.XLOOKUP($A290&amp;$Q$3,Data[Index]&amp;Data[Valid Test, Can be used for conformity (Y/N)],Data[CH4 (mg/km)])-M$2)/M$5</f>
        <v>#N/A</v>
      </c>
      <c r="N290" s="140" t="e" cm="1">
        <f t="array" ref="N290">(_xlfn.XLOOKUP($A290&amp;$Q$3,Data[Index]&amp;Data[Valid Test, Can be used for conformity (Y/N)],Data[N20 (mg/km)])-N$2)/N$5</f>
        <v>#N/A</v>
      </c>
      <c r="O290" s="141" t="e" cm="1">
        <f t="array" ref="O290">(_xlfn.XLOOKUP($A290&amp;$Q$3,Data[Index]&amp;Data[Valid Test, Can be used for conformity (Y/N)],Data[l/100km])-O$2)/O$5</f>
        <v>#N/A</v>
      </c>
      <c r="P290" s="138">
        <f>_xlfn.XLOOKUP($A290,Data[Index],Data[Comments])</f>
        <v>0</v>
      </c>
    </row>
    <row r="291" spans="1:16" x14ac:dyDescent="0.2">
      <c r="A291" s="129"/>
      <c r="B291" s="129"/>
      <c r="C291" s="129" t="e" cm="1">
        <f t="array" ref="C291">_xlfn.XLOOKUP($A291&amp;$Q$3&amp;$R$3,Data[Index]&amp;Data[Valid Test, Can be used for conformity (Y/N)]&amp;Data[Cycle],Data[Test Name])</f>
        <v>#N/A</v>
      </c>
      <c r="D291" s="167" t="e" cm="1">
        <f t="array" ref="D291">_xlfn.XLOOKUP($A291&amp;$Q$3&amp;$R$3,Data[Index]&amp;Data[Valid Test, Can be used for conformity (Y/N)]&amp;Data[Cycle],Data[Mileage (Miles)])</f>
        <v>#N/A</v>
      </c>
      <c r="E291" s="130" t="e" cm="1">
        <f t="array" ref="E291">_xlfn.XLOOKUP($A291&amp;$Q$3&amp;$R$3,Data[Index]&amp;Data[Valid Test, Can be used for conformity (Y/N)]&amp;Data[Cycle],Data[Date])</f>
        <v>#N/A</v>
      </c>
      <c r="F291" s="141" t="e" cm="1">
        <f t="array" ref="F291">(_xlfn.XLOOKUP($A291&amp;$Q$3&amp;$R$3,Data[Index]&amp;Data[Valid Test, Can be used for conformity (Y/N)]&amp;Data[Cycle],Data[CO/km (mg)])-F$2)/F$5</f>
        <v>#N/A</v>
      </c>
      <c r="G291" s="141" t="e" cm="1">
        <f t="array" ref="G291">(_xlfn.XLOOKUP($A291&amp;$Q$3,Data[Index]&amp;Data[Valid Test, Can be used for conformity (Y/N)],Data[CO2/km (g)])-G$2)/G$5</f>
        <v>#N/A</v>
      </c>
      <c r="H291" s="141" t="e" cm="1">
        <f t="array" ref="H291">(_xlfn.XLOOKUP($A291&amp;$Q$3,Data[Index]&amp;Data[Valid Test, Can be used for conformity (Y/N)],Data[THC/km (mg)])-H$2)/H$5</f>
        <v>#N/A</v>
      </c>
      <c r="I291" s="141" t="e" cm="1">
        <f t="array" ref="I291">(_xlfn.XLOOKUP($A291&amp;$Q$3,Data[Index]&amp;Data[Valid Test, Can be used for conformity (Y/N)],Data[NOx/km (mg)])-I$2)/I$5</f>
        <v>#N/A</v>
      </c>
      <c r="J291" s="141" t="e" cm="1">
        <f t="array" ref="J291">(_xlfn.XLOOKUP($A291&amp;$Q$3,Data[Index]&amp;Data[Valid Test, Can be used for conformity (Y/N)],Data[THC + NOx/km (mg)])-J$2)/J$5</f>
        <v>#N/A</v>
      </c>
      <c r="K291" s="141" t="e" cm="1">
        <f t="array" ref="K291">(_xlfn.XLOOKUP($A291&amp;$Q$3,Data[Index]&amp;Data[Valid Test, Can be used for conformity (Y/N)],Data[PN/km ('#)])-K$2)/K$5</f>
        <v>#N/A</v>
      </c>
      <c r="L291" s="141" t="e" cm="1">
        <f t="array" ref="L291">(_xlfn.XLOOKUP($A291&amp;$Q$3,Data[Index]&amp;Data[Valid Test, Can be used for conformity (Y/N)],Data[PM/km (mg)])-L$2)/L$5</f>
        <v>#N/A</v>
      </c>
      <c r="M291" s="140" t="e" cm="1">
        <f t="array" ref="M291">(_xlfn.XLOOKUP($A291&amp;$Q$3,Data[Index]&amp;Data[Valid Test, Can be used for conformity (Y/N)],Data[CH4 (mg/km)])-M$2)/M$5</f>
        <v>#N/A</v>
      </c>
      <c r="N291" s="140" t="e" cm="1">
        <f t="array" ref="N291">(_xlfn.XLOOKUP($A291&amp;$Q$3,Data[Index]&amp;Data[Valid Test, Can be used for conformity (Y/N)],Data[N20 (mg/km)])-N$2)/N$5</f>
        <v>#N/A</v>
      </c>
      <c r="O291" s="141" t="e" cm="1">
        <f t="array" ref="O291">(_xlfn.XLOOKUP($A291&amp;$Q$3,Data[Index]&amp;Data[Valid Test, Can be used for conformity (Y/N)],Data[l/100km])-O$2)/O$5</f>
        <v>#N/A</v>
      </c>
      <c r="P291" s="138">
        <f>_xlfn.XLOOKUP($A291,Data[Index],Data[Comments])</f>
        <v>0</v>
      </c>
    </row>
    <row r="292" spans="1:16" x14ac:dyDescent="0.2">
      <c r="A292" s="129"/>
      <c r="B292" s="129"/>
      <c r="C292" s="129" t="e" cm="1">
        <f t="array" ref="C292">_xlfn.XLOOKUP($A292&amp;$Q$3&amp;$R$3,Data[Index]&amp;Data[Valid Test, Can be used for conformity (Y/N)]&amp;Data[Cycle],Data[Test Name])</f>
        <v>#N/A</v>
      </c>
      <c r="D292" s="167" t="e" cm="1">
        <f t="array" ref="D292">_xlfn.XLOOKUP($A292&amp;$Q$3&amp;$R$3,Data[Index]&amp;Data[Valid Test, Can be used for conformity (Y/N)]&amp;Data[Cycle],Data[Mileage (Miles)])</f>
        <v>#N/A</v>
      </c>
      <c r="E292" s="130" t="e" cm="1">
        <f t="array" ref="E292">_xlfn.XLOOKUP($A292&amp;$Q$3&amp;$R$3,Data[Index]&amp;Data[Valid Test, Can be used for conformity (Y/N)]&amp;Data[Cycle],Data[Date])</f>
        <v>#N/A</v>
      </c>
      <c r="F292" s="141" t="e" cm="1">
        <f t="array" ref="F292">(_xlfn.XLOOKUP($A292&amp;$Q$3&amp;$R$3,Data[Index]&amp;Data[Valid Test, Can be used for conformity (Y/N)]&amp;Data[Cycle],Data[CO/km (mg)])-F$2)/F$5</f>
        <v>#N/A</v>
      </c>
      <c r="G292" s="141" t="e" cm="1">
        <f t="array" ref="G292">(_xlfn.XLOOKUP($A292&amp;$Q$3,Data[Index]&amp;Data[Valid Test, Can be used for conformity (Y/N)],Data[CO2/km (g)])-G$2)/G$5</f>
        <v>#N/A</v>
      </c>
      <c r="H292" s="141" t="e" cm="1">
        <f t="array" ref="H292">(_xlfn.XLOOKUP($A292&amp;$Q$3,Data[Index]&amp;Data[Valid Test, Can be used for conformity (Y/N)],Data[THC/km (mg)])-H$2)/H$5</f>
        <v>#N/A</v>
      </c>
      <c r="I292" s="141" t="e" cm="1">
        <f t="array" ref="I292">(_xlfn.XLOOKUP($A292&amp;$Q$3,Data[Index]&amp;Data[Valid Test, Can be used for conformity (Y/N)],Data[NOx/km (mg)])-I$2)/I$5</f>
        <v>#N/A</v>
      </c>
      <c r="J292" s="141" t="e" cm="1">
        <f t="array" ref="J292">(_xlfn.XLOOKUP($A292&amp;$Q$3,Data[Index]&amp;Data[Valid Test, Can be used for conformity (Y/N)],Data[THC + NOx/km (mg)])-J$2)/J$5</f>
        <v>#N/A</v>
      </c>
      <c r="K292" s="141" t="e" cm="1">
        <f t="array" ref="K292">(_xlfn.XLOOKUP($A292&amp;$Q$3,Data[Index]&amp;Data[Valid Test, Can be used for conformity (Y/N)],Data[PN/km ('#)])-K$2)/K$5</f>
        <v>#N/A</v>
      </c>
      <c r="L292" s="141" t="e" cm="1">
        <f t="array" ref="L292">(_xlfn.XLOOKUP($A292&amp;$Q$3,Data[Index]&amp;Data[Valid Test, Can be used for conformity (Y/N)],Data[PM/km (mg)])-L$2)/L$5</f>
        <v>#N/A</v>
      </c>
      <c r="M292" s="140" t="e" cm="1">
        <f t="array" ref="M292">(_xlfn.XLOOKUP($A292&amp;$Q$3,Data[Index]&amp;Data[Valid Test, Can be used for conformity (Y/N)],Data[CH4 (mg/km)])-M$2)/M$5</f>
        <v>#N/A</v>
      </c>
      <c r="N292" s="140" t="e" cm="1">
        <f t="array" ref="N292">(_xlfn.XLOOKUP($A292&amp;$Q$3,Data[Index]&amp;Data[Valid Test, Can be used for conformity (Y/N)],Data[N20 (mg/km)])-N$2)/N$5</f>
        <v>#N/A</v>
      </c>
      <c r="O292" s="141" t="e" cm="1">
        <f t="array" ref="O292">(_xlfn.XLOOKUP($A292&amp;$Q$3,Data[Index]&amp;Data[Valid Test, Can be used for conformity (Y/N)],Data[l/100km])-O$2)/O$5</f>
        <v>#N/A</v>
      </c>
      <c r="P292" s="138">
        <f>_xlfn.XLOOKUP($A292,Data[Index],Data[Comments])</f>
        <v>0</v>
      </c>
    </row>
    <row r="293" spans="1:16" x14ac:dyDescent="0.2">
      <c r="A293" s="129"/>
      <c r="B293" s="129"/>
      <c r="C293" s="129" t="e" cm="1">
        <f t="array" ref="C293">_xlfn.XLOOKUP($A293&amp;$Q$3&amp;$R$3,Data[Index]&amp;Data[Valid Test, Can be used for conformity (Y/N)]&amp;Data[Cycle],Data[Test Name])</f>
        <v>#N/A</v>
      </c>
      <c r="D293" s="167" t="e" cm="1">
        <f t="array" ref="D293">_xlfn.XLOOKUP($A293&amp;$Q$3&amp;$R$3,Data[Index]&amp;Data[Valid Test, Can be used for conformity (Y/N)]&amp;Data[Cycle],Data[Mileage (Miles)])</f>
        <v>#N/A</v>
      </c>
      <c r="E293" s="130" t="e" cm="1">
        <f t="array" ref="E293">_xlfn.XLOOKUP($A293&amp;$Q$3&amp;$R$3,Data[Index]&amp;Data[Valid Test, Can be used for conformity (Y/N)]&amp;Data[Cycle],Data[Date])</f>
        <v>#N/A</v>
      </c>
      <c r="F293" s="141" t="e" cm="1">
        <f t="array" ref="F293">(_xlfn.XLOOKUP($A293&amp;$Q$3&amp;$R$3,Data[Index]&amp;Data[Valid Test, Can be used for conformity (Y/N)]&amp;Data[Cycle],Data[CO/km (mg)])-F$2)/F$5</f>
        <v>#N/A</v>
      </c>
      <c r="G293" s="141" t="e" cm="1">
        <f t="array" ref="G293">(_xlfn.XLOOKUP($A293&amp;$Q$3,Data[Index]&amp;Data[Valid Test, Can be used for conformity (Y/N)],Data[CO2/km (g)])-G$2)/G$5</f>
        <v>#N/A</v>
      </c>
      <c r="H293" s="141" t="e" cm="1">
        <f t="array" ref="H293">(_xlfn.XLOOKUP($A293&amp;$Q$3,Data[Index]&amp;Data[Valid Test, Can be used for conformity (Y/N)],Data[THC/km (mg)])-H$2)/H$5</f>
        <v>#N/A</v>
      </c>
      <c r="I293" s="141" t="e" cm="1">
        <f t="array" ref="I293">(_xlfn.XLOOKUP($A293&amp;$Q$3,Data[Index]&amp;Data[Valid Test, Can be used for conformity (Y/N)],Data[NOx/km (mg)])-I$2)/I$5</f>
        <v>#N/A</v>
      </c>
      <c r="J293" s="141" t="e" cm="1">
        <f t="array" ref="J293">(_xlfn.XLOOKUP($A293&amp;$Q$3,Data[Index]&amp;Data[Valid Test, Can be used for conformity (Y/N)],Data[THC + NOx/km (mg)])-J$2)/J$5</f>
        <v>#N/A</v>
      </c>
      <c r="K293" s="141" t="e" cm="1">
        <f t="array" ref="K293">(_xlfn.XLOOKUP($A293&amp;$Q$3,Data[Index]&amp;Data[Valid Test, Can be used for conformity (Y/N)],Data[PN/km ('#)])-K$2)/K$5</f>
        <v>#N/A</v>
      </c>
      <c r="L293" s="141" t="e" cm="1">
        <f t="array" ref="L293">(_xlfn.XLOOKUP($A293&amp;$Q$3,Data[Index]&amp;Data[Valid Test, Can be used for conformity (Y/N)],Data[PM/km (mg)])-L$2)/L$5</f>
        <v>#N/A</v>
      </c>
      <c r="M293" s="140" t="e" cm="1">
        <f t="array" ref="M293">(_xlfn.XLOOKUP($A293&amp;$Q$3,Data[Index]&amp;Data[Valid Test, Can be used for conformity (Y/N)],Data[CH4 (mg/km)])-M$2)/M$5</f>
        <v>#N/A</v>
      </c>
      <c r="N293" s="140" t="e" cm="1">
        <f t="array" ref="N293">(_xlfn.XLOOKUP($A293&amp;$Q$3,Data[Index]&amp;Data[Valid Test, Can be used for conformity (Y/N)],Data[N20 (mg/km)])-N$2)/N$5</f>
        <v>#N/A</v>
      </c>
      <c r="O293" s="141" t="e" cm="1">
        <f t="array" ref="O293">(_xlfn.XLOOKUP($A293&amp;$Q$3,Data[Index]&amp;Data[Valid Test, Can be used for conformity (Y/N)],Data[l/100km])-O$2)/O$5</f>
        <v>#N/A</v>
      </c>
      <c r="P293" s="138">
        <f>_xlfn.XLOOKUP($A293,Data[Index],Data[Comments])</f>
        <v>0</v>
      </c>
    </row>
    <row r="294" spans="1:16" x14ac:dyDescent="0.2">
      <c r="A294" s="129"/>
      <c r="B294" s="129"/>
      <c r="C294" s="129" t="e" cm="1">
        <f t="array" ref="C294">_xlfn.XLOOKUP($A294&amp;$Q$3&amp;$R$3,Data[Index]&amp;Data[Valid Test, Can be used for conformity (Y/N)]&amp;Data[Cycle],Data[Test Name])</f>
        <v>#N/A</v>
      </c>
      <c r="D294" s="167" t="e" cm="1">
        <f t="array" ref="D294">_xlfn.XLOOKUP($A294&amp;$Q$3&amp;$R$3,Data[Index]&amp;Data[Valid Test, Can be used for conformity (Y/N)]&amp;Data[Cycle],Data[Mileage (Miles)])</f>
        <v>#N/A</v>
      </c>
      <c r="E294" s="130" t="e" cm="1">
        <f t="array" ref="E294">_xlfn.XLOOKUP($A294&amp;$Q$3&amp;$R$3,Data[Index]&amp;Data[Valid Test, Can be used for conformity (Y/N)]&amp;Data[Cycle],Data[Date])</f>
        <v>#N/A</v>
      </c>
      <c r="F294" s="141" t="e" cm="1">
        <f t="array" ref="F294">(_xlfn.XLOOKUP($A294&amp;$Q$3&amp;$R$3,Data[Index]&amp;Data[Valid Test, Can be used for conformity (Y/N)]&amp;Data[Cycle],Data[CO/km (mg)])-F$2)/F$5</f>
        <v>#N/A</v>
      </c>
      <c r="G294" s="141" t="e" cm="1">
        <f t="array" ref="G294">(_xlfn.XLOOKUP($A294&amp;$Q$3,Data[Index]&amp;Data[Valid Test, Can be used for conformity (Y/N)],Data[CO2/km (g)])-G$2)/G$5</f>
        <v>#N/A</v>
      </c>
      <c r="H294" s="141" t="e" cm="1">
        <f t="array" ref="H294">(_xlfn.XLOOKUP($A294&amp;$Q$3,Data[Index]&amp;Data[Valid Test, Can be used for conformity (Y/N)],Data[THC/km (mg)])-H$2)/H$5</f>
        <v>#N/A</v>
      </c>
      <c r="I294" s="141" t="e" cm="1">
        <f t="array" ref="I294">(_xlfn.XLOOKUP($A294&amp;$Q$3,Data[Index]&amp;Data[Valid Test, Can be used for conformity (Y/N)],Data[NOx/km (mg)])-I$2)/I$5</f>
        <v>#N/A</v>
      </c>
      <c r="J294" s="141" t="e" cm="1">
        <f t="array" ref="J294">(_xlfn.XLOOKUP($A294&amp;$Q$3,Data[Index]&amp;Data[Valid Test, Can be used for conformity (Y/N)],Data[THC + NOx/km (mg)])-J$2)/J$5</f>
        <v>#N/A</v>
      </c>
      <c r="K294" s="141" t="e" cm="1">
        <f t="array" ref="K294">(_xlfn.XLOOKUP($A294&amp;$Q$3,Data[Index]&amp;Data[Valid Test, Can be used for conformity (Y/N)],Data[PN/km ('#)])-K$2)/K$5</f>
        <v>#N/A</v>
      </c>
      <c r="L294" s="141" t="e" cm="1">
        <f t="array" ref="L294">(_xlfn.XLOOKUP($A294&amp;$Q$3,Data[Index]&amp;Data[Valid Test, Can be used for conformity (Y/N)],Data[PM/km (mg)])-L$2)/L$5</f>
        <v>#N/A</v>
      </c>
      <c r="M294" s="140" t="e" cm="1">
        <f t="array" ref="M294">(_xlfn.XLOOKUP($A294&amp;$Q$3,Data[Index]&amp;Data[Valid Test, Can be used for conformity (Y/N)],Data[CH4 (mg/km)])-M$2)/M$5</f>
        <v>#N/A</v>
      </c>
      <c r="N294" s="140" t="e" cm="1">
        <f t="array" ref="N294">(_xlfn.XLOOKUP($A294&amp;$Q$3,Data[Index]&amp;Data[Valid Test, Can be used for conformity (Y/N)],Data[N20 (mg/km)])-N$2)/N$5</f>
        <v>#N/A</v>
      </c>
      <c r="O294" s="141" t="e" cm="1">
        <f t="array" ref="O294">(_xlfn.XLOOKUP($A294&amp;$Q$3,Data[Index]&amp;Data[Valid Test, Can be used for conformity (Y/N)],Data[l/100km])-O$2)/O$5</f>
        <v>#N/A</v>
      </c>
      <c r="P294" s="138">
        <f>_xlfn.XLOOKUP($A294,Data[Index],Data[Comments])</f>
        <v>0</v>
      </c>
    </row>
    <row r="295" spans="1:16" x14ac:dyDescent="0.2">
      <c r="A295" s="129"/>
      <c r="B295" s="129"/>
      <c r="C295" s="129" t="e" cm="1">
        <f t="array" ref="C295">_xlfn.XLOOKUP($A295&amp;$Q$3&amp;$R$3,Data[Index]&amp;Data[Valid Test, Can be used for conformity (Y/N)]&amp;Data[Cycle],Data[Test Name])</f>
        <v>#N/A</v>
      </c>
      <c r="D295" s="167" t="e" cm="1">
        <f t="array" ref="D295">_xlfn.XLOOKUP($A295&amp;$Q$3&amp;$R$3,Data[Index]&amp;Data[Valid Test, Can be used for conformity (Y/N)]&amp;Data[Cycle],Data[Mileage (Miles)])</f>
        <v>#N/A</v>
      </c>
      <c r="E295" s="130" t="e" cm="1">
        <f t="array" ref="E295">_xlfn.XLOOKUP($A295&amp;$Q$3&amp;$R$3,Data[Index]&amp;Data[Valid Test, Can be used for conformity (Y/N)]&amp;Data[Cycle],Data[Date])</f>
        <v>#N/A</v>
      </c>
      <c r="F295" s="141" t="e" cm="1">
        <f t="array" ref="F295">(_xlfn.XLOOKUP($A295&amp;$Q$3&amp;$R$3,Data[Index]&amp;Data[Valid Test, Can be used for conformity (Y/N)]&amp;Data[Cycle],Data[CO/km (mg)])-F$2)/F$5</f>
        <v>#N/A</v>
      </c>
      <c r="G295" s="141" t="e" cm="1">
        <f t="array" ref="G295">(_xlfn.XLOOKUP($A295&amp;$Q$3,Data[Index]&amp;Data[Valid Test, Can be used for conformity (Y/N)],Data[CO2/km (g)])-G$2)/G$5</f>
        <v>#N/A</v>
      </c>
      <c r="H295" s="141" t="e" cm="1">
        <f t="array" ref="H295">(_xlfn.XLOOKUP($A295&amp;$Q$3,Data[Index]&amp;Data[Valid Test, Can be used for conformity (Y/N)],Data[THC/km (mg)])-H$2)/H$5</f>
        <v>#N/A</v>
      </c>
      <c r="I295" s="141" t="e" cm="1">
        <f t="array" ref="I295">(_xlfn.XLOOKUP($A295&amp;$Q$3,Data[Index]&amp;Data[Valid Test, Can be used for conformity (Y/N)],Data[NOx/km (mg)])-I$2)/I$5</f>
        <v>#N/A</v>
      </c>
      <c r="J295" s="141" t="e" cm="1">
        <f t="array" ref="J295">(_xlfn.XLOOKUP($A295&amp;$Q$3,Data[Index]&amp;Data[Valid Test, Can be used for conformity (Y/N)],Data[THC + NOx/km (mg)])-J$2)/J$5</f>
        <v>#N/A</v>
      </c>
      <c r="K295" s="141" t="e" cm="1">
        <f t="array" ref="K295">(_xlfn.XLOOKUP($A295&amp;$Q$3,Data[Index]&amp;Data[Valid Test, Can be used for conformity (Y/N)],Data[PN/km ('#)])-K$2)/K$5</f>
        <v>#N/A</v>
      </c>
      <c r="L295" s="141" t="e" cm="1">
        <f t="array" ref="L295">(_xlfn.XLOOKUP($A295&amp;$Q$3,Data[Index]&amp;Data[Valid Test, Can be used for conformity (Y/N)],Data[PM/km (mg)])-L$2)/L$5</f>
        <v>#N/A</v>
      </c>
      <c r="M295" s="140" t="e" cm="1">
        <f t="array" ref="M295">(_xlfn.XLOOKUP($A295&amp;$Q$3,Data[Index]&amp;Data[Valid Test, Can be used for conformity (Y/N)],Data[CH4 (mg/km)])-M$2)/M$5</f>
        <v>#N/A</v>
      </c>
      <c r="N295" s="140" t="e" cm="1">
        <f t="array" ref="N295">(_xlfn.XLOOKUP($A295&amp;$Q$3,Data[Index]&amp;Data[Valid Test, Can be used for conformity (Y/N)],Data[N20 (mg/km)])-N$2)/N$5</f>
        <v>#N/A</v>
      </c>
      <c r="O295" s="141" t="e" cm="1">
        <f t="array" ref="O295">(_xlfn.XLOOKUP($A295&amp;$Q$3,Data[Index]&amp;Data[Valid Test, Can be used for conformity (Y/N)],Data[l/100km])-O$2)/O$5</f>
        <v>#N/A</v>
      </c>
      <c r="P295" s="138">
        <f>_xlfn.XLOOKUP($A295,Data[Index],Data[Comments])</f>
        <v>0</v>
      </c>
    </row>
    <row r="296" spans="1:16" x14ac:dyDescent="0.2">
      <c r="A296" s="129"/>
      <c r="B296" s="129"/>
      <c r="C296" s="129" t="e" cm="1">
        <f t="array" ref="C296">_xlfn.XLOOKUP($A296&amp;$Q$3&amp;$R$3,Data[Index]&amp;Data[Valid Test, Can be used for conformity (Y/N)]&amp;Data[Cycle],Data[Test Name])</f>
        <v>#N/A</v>
      </c>
      <c r="D296" s="167" t="e" cm="1">
        <f t="array" ref="D296">_xlfn.XLOOKUP($A296&amp;$Q$3&amp;$R$3,Data[Index]&amp;Data[Valid Test, Can be used for conformity (Y/N)]&amp;Data[Cycle],Data[Mileage (Miles)])</f>
        <v>#N/A</v>
      </c>
      <c r="E296" s="130" t="e" cm="1">
        <f t="array" ref="E296">_xlfn.XLOOKUP($A296&amp;$Q$3&amp;$R$3,Data[Index]&amp;Data[Valid Test, Can be used for conformity (Y/N)]&amp;Data[Cycle],Data[Date])</f>
        <v>#N/A</v>
      </c>
      <c r="F296" s="141" t="e" cm="1">
        <f t="array" ref="F296">(_xlfn.XLOOKUP($A296&amp;$Q$3&amp;$R$3,Data[Index]&amp;Data[Valid Test, Can be used for conformity (Y/N)]&amp;Data[Cycle],Data[CO/km (mg)])-F$2)/F$5</f>
        <v>#N/A</v>
      </c>
      <c r="G296" s="141" t="e" cm="1">
        <f t="array" ref="G296">(_xlfn.XLOOKUP($A296&amp;$Q$3,Data[Index]&amp;Data[Valid Test, Can be used for conformity (Y/N)],Data[CO2/km (g)])-G$2)/G$5</f>
        <v>#N/A</v>
      </c>
      <c r="H296" s="141" t="e" cm="1">
        <f t="array" ref="H296">(_xlfn.XLOOKUP($A296&amp;$Q$3,Data[Index]&amp;Data[Valid Test, Can be used for conformity (Y/N)],Data[THC/km (mg)])-H$2)/H$5</f>
        <v>#N/A</v>
      </c>
      <c r="I296" s="141" t="e" cm="1">
        <f t="array" ref="I296">(_xlfn.XLOOKUP($A296&amp;$Q$3,Data[Index]&amp;Data[Valid Test, Can be used for conformity (Y/N)],Data[NOx/km (mg)])-I$2)/I$5</f>
        <v>#N/A</v>
      </c>
      <c r="J296" s="141" t="e" cm="1">
        <f t="array" ref="J296">(_xlfn.XLOOKUP($A296&amp;$Q$3,Data[Index]&amp;Data[Valid Test, Can be used for conformity (Y/N)],Data[THC + NOx/km (mg)])-J$2)/J$5</f>
        <v>#N/A</v>
      </c>
      <c r="K296" s="141" t="e" cm="1">
        <f t="array" ref="K296">(_xlfn.XLOOKUP($A296&amp;$Q$3,Data[Index]&amp;Data[Valid Test, Can be used for conformity (Y/N)],Data[PN/km ('#)])-K$2)/K$5</f>
        <v>#N/A</v>
      </c>
      <c r="L296" s="141" t="e" cm="1">
        <f t="array" ref="L296">(_xlfn.XLOOKUP($A296&amp;$Q$3,Data[Index]&amp;Data[Valid Test, Can be used for conformity (Y/N)],Data[PM/km (mg)])-L$2)/L$5</f>
        <v>#N/A</v>
      </c>
      <c r="M296" s="140" t="e" cm="1">
        <f t="array" ref="M296">(_xlfn.XLOOKUP($A296&amp;$Q$3,Data[Index]&amp;Data[Valid Test, Can be used for conformity (Y/N)],Data[CH4 (mg/km)])-M$2)/M$5</f>
        <v>#N/A</v>
      </c>
      <c r="N296" s="140" t="e" cm="1">
        <f t="array" ref="N296">(_xlfn.XLOOKUP($A296&amp;$Q$3,Data[Index]&amp;Data[Valid Test, Can be used for conformity (Y/N)],Data[N20 (mg/km)])-N$2)/N$5</f>
        <v>#N/A</v>
      </c>
      <c r="O296" s="141" t="e" cm="1">
        <f t="array" ref="O296">(_xlfn.XLOOKUP($A296&amp;$Q$3,Data[Index]&amp;Data[Valid Test, Can be used for conformity (Y/N)],Data[l/100km])-O$2)/O$5</f>
        <v>#N/A</v>
      </c>
      <c r="P296" s="138">
        <f>_xlfn.XLOOKUP($A296,Data[Index],Data[Comments])</f>
        <v>0</v>
      </c>
    </row>
    <row r="297" spans="1:16" x14ac:dyDescent="0.2">
      <c r="A297" s="129"/>
      <c r="B297" s="129"/>
      <c r="C297" s="129" t="e" cm="1">
        <f t="array" ref="C297">_xlfn.XLOOKUP($A297&amp;$Q$3&amp;$R$3,Data[Index]&amp;Data[Valid Test, Can be used for conformity (Y/N)]&amp;Data[Cycle],Data[Test Name])</f>
        <v>#N/A</v>
      </c>
      <c r="D297" s="167" t="e" cm="1">
        <f t="array" ref="D297">_xlfn.XLOOKUP($A297&amp;$Q$3&amp;$R$3,Data[Index]&amp;Data[Valid Test, Can be used for conformity (Y/N)]&amp;Data[Cycle],Data[Mileage (Miles)])</f>
        <v>#N/A</v>
      </c>
      <c r="E297" s="130" t="e" cm="1">
        <f t="array" ref="E297">_xlfn.XLOOKUP($A297&amp;$Q$3&amp;$R$3,Data[Index]&amp;Data[Valid Test, Can be used for conformity (Y/N)]&amp;Data[Cycle],Data[Date])</f>
        <v>#N/A</v>
      </c>
      <c r="F297" s="141" t="e" cm="1">
        <f t="array" ref="F297">(_xlfn.XLOOKUP($A297&amp;$Q$3&amp;$R$3,Data[Index]&amp;Data[Valid Test, Can be used for conformity (Y/N)]&amp;Data[Cycle],Data[CO/km (mg)])-F$2)/F$5</f>
        <v>#N/A</v>
      </c>
      <c r="G297" s="141" t="e" cm="1">
        <f t="array" ref="G297">(_xlfn.XLOOKUP($A297&amp;$Q$3,Data[Index]&amp;Data[Valid Test, Can be used for conformity (Y/N)],Data[CO2/km (g)])-G$2)/G$5</f>
        <v>#N/A</v>
      </c>
      <c r="H297" s="141" t="e" cm="1">
        <f t="array" ref="H297">(_xlfn.XLOOKUP($A297&amp;$Q$3,Data[Index]&amp;Data[Valid Test, Can be used for conformity (Y/N)],Data[THC/km (mg)])-H$2)/H$5</f>
        <v>#N/A</v>
      </c>
      <c r="I297" s="141" t="e" cm="1">
        <f t="array" ref="I297">(_xlfn.XLOOKUP($A297&amp;$Q$3,Data[Index]&amp;Data[Valid Test, Can be used for conformity (Y/N)],Data[NOx/km (mg)])-I$2)/I$5</f>
        <v>#N/A</v>
      </c>
      <c r="J297" s="141" t="e" cm="1">
        <f t="array" ref="J297">(_xlfn.XLOOKUP($A297&amp;$Q$3,Data[Index]&amp;Data[Valid Test, Can be used for conformity (Y/N)],Data[THC + NOx/km (mg)])-J$2)/J$5</f>
        <v>#N/A</v>
      </c>
      <c r="K297" s="141" t="e" cm="1">
        <f t="array" ref="K297">(_xlfn.XLOOKUP($A297&amp;$Q$3,Data[Index]&amp;Data[Valid Test, Can be used for conformity (Y/N)],Data[PN/km ('#)])-K$2)/K$5</f>
        <v>#N/A</v>
      </c>
      <c r="L297" s="141" t="e" cm="1">
        <f t="array" ref="L297">(_xlfn.XLOOKUP($A297&amp;$Q$3,Data[Index]&amp;Data[Valid Test, Can be used for conformity (Y/N)],Data[PM/km (mg)])-L$2)/L$5</f>
        <v>#N/A</v>
      </c>
      <c r="M297" s="140" t="e" cm="1">
        <f t="array" ref="M297">(_xlfn.XLOOKUP($A297&amp;$Q$3,Data[Index]&amp;Data[Valid Test, Can be used for conformity (Y/N)],Data[CH4 (mg/km)])-M$2)/M$5</f>
        <v>#N/A</v>
      </c>
      <c r="N297" s="140" t="e" cm="1">
        <f t="array" ref="N297">(_xlfn.XLOOKUP($A297&amp;$Q$3,Data[Index]&amp;Data[Valid Test, Can be used for conformity (Y/N)],Data[N20 (mg/km)])-N$2)/N$5</f>
        <v>#N/A</v>
      </c>
      <c r="O297" s="141" t="e" cm="1">
        <f t="array" ref="O297">(_xlfn.XLOOKUP($A297&amp;$Q$3,Data[Index]&amp;Data[Valid Test, Can be used for conformity (Y/N)],Data[l/100km])-O$2)/O$5</f>
        <v>#N/A</v>
      </c>
      <c r="P297" s="138">
        <f>_xlfn.XLOOKUP($A297,Data[Index],Data[Comments])</f>
        <v>0</v>
      </c>
    </row>
    <row r="298" spans="1:16" x14ac:dyDescent="0.2">
      <c r="A298" s="129"/>
      <c r="B298" s="129"/>
      <c r="C298" s="129" t="e" cm="1">
        <f t="array" ref="C298">_xlfn.XLOOKUP($A298&amp;$Q$3&amp;$R$3,Data[Index]&amp;Data[Valid Test, Can be used for conformity (Y/N)]&amp;Data[Cycle],Data[Test Name])</f>
        <v>#N/A</v>
      </c>
      <c r="D298" s="167" t="e" cm="1">
        <f t="array" ref="D298">_xlfn.XLOOKUP($A298&amp;$Q$3&amp;$R$3,Data[Index]&amp;Data[Valid Test, Can be used for conformity (Y/N)]&amp;Data[Cycle],Data[Mileage (Miles)])</f>
        <v>#N/A</v>
      </c>
      <c r="E298" s="130" t="e" cm="1">
        <f t="array" ref="E298">_xlfn.XLOOKUP($A298&amp;$Q$3&amp;$R$3,Data[Index]&amp;Data[Valid Test, Can be used for conformity (Y/N)]&amp;Data[Cycle],Data[Date])</f>
        <v>#N/A</v>
      </c>
      <c r="F298" s="141" t="e" cm="1">
        <f t="array" ref="F298">(_xlfn.XLOOKUP($A298&amp;$Q$3&amp;$R$3,Data[Index]&amp;Data[Valid Test, Can be used for conformity (Y/N)]&amp;Data[Cycle],Data[CO/km (mg)])-F$2)/F$5</f>
        <v>#N/A</v>
      </c>
      <c r="G298" s="141" t="e" cm="1">
        <f t="array" ref="G298">(_xlfn.XLOOKUP($A298&amp;$Q$3,Data[Index]&amp;Data[Valid Test, Can be used for conformity (Y/N)],Data[CO2/km (g)])-G$2)/G$5</f>
        <v>#N/A</v>
      </c>
      <c r="H298" s="141" t="e" cm="1">
        <f t="array" ref="H298">(_xlfn.XLOOKUP($A298&amp;$Q$3,Data[Index]&amp;Data[Valid Test, Can be used for conformity (Y/N)],Data[THC/km (mg)])-H$2)/H$5</f>
        <v>#N/A</v>
      </c>
      <c r="I298" s="141" t="e" cm="1">
        <f t="array" ref="I298">(_xlfn.XLOOKUP($A298&amp;$Q$3,Data[Index]&amp;Data[Valid Test, Can be used for conformity (Y/N)],Data[NOx/km (mg)])-I$2)/I$5</f>
        <v>#N/A</v>
      </c>
      <c r="J298" s="141" t="e" cm="1">
        <f t="array" ref="J298">(_xlfn.XLOOKUP($A298&amp;$Q$3,Data[Index]&amp;Data[Valid Test, Can be used for conformity (Y/N)],Data[THC + NOx/km (mg)])-J$2)/J$5</f>
        <v>#N/A</v>
      </c>
      <c r="K298" s="141" t="e" cm="1">
        <f t="array" ref="K298">(_xlfn.XLOOKUP($A298&amp;$Q$3,Data[Index]&amp;Data[Valid Test, Can be used for conformity (Y/N)],Data[PN/km ('#)])-K$2)/K$5</f>
        <v>#N/A</v>
      </c>
      <c r="L298" s="141" t="e" cm="1">
        <f t="array" ref="L298">(_xlfn.XLOOKUP($A298&amp;$Q$3,Data[Index]&amp;Data[Valid Test, Can be used for conformity (Y/N)],Data[PM/km (mg)])-L$2)/L$5</f>
        <v>#N/A</v>
      </c>
      <c r="M298" s="140" t="e" cm="1">
        <f t="array" ref="M298">(_xlfn.XLOOKUP($A298&amp;$Q$3,Data[Index]&amp;Data[Valid Test, Can be used for conformity (Y/N)],Data[CH4 (mg/km)])-M$2)/M$5</f>
        <v>#N/A</v>
      </c>
      <c r="N298" s="140" t="e" cm="1">
        <f t="array" ref="N298">(_xlfn.XLOOKUP($A298&amp;$Q$3,Data[Index]&amp;Data[Valid Test, Can be used for conformity (Y/N)],Data[N20 (mg/km)])-N$2)/N$5</f>
        <v>#N/A</v>
      </c>
      <c r="O298" s="141" t="e" cm="1">
        <f t="array" ref="O298">(_xlfn.XLOOKUP($A298&amp;$Q$3,Data[Index]&amp;Data[Valid Test, Can be used for conformity (Y/N)],Data[l/100km])-O$2)/O$5</f>
        <v>#N/A</v>
      </c>
      <c r="P298" s="138">
        <f>_xlfn.XLOOKUP($A298,Data[Index],Data[Comments])</f>
        <v>0</v>
      </c>
    </row>
    <row r="299" spans="1:16" x14ac:dyDescent="0.2">
      <c r="A299" s="129"/>
      <c r="B299" s="129"/>
      <c r="C299" s="129" t="e" cm="1">
        <f t="array" ref="C299">_xlfn.XLOOKUP($A299&amp;$Q$3&amp;$R$3,Data[Index]&amp;Data[Valid Test, Can be used for conformity (Y/N)]&amp;Data[Cycle],Data[Test Name])</f>
        <v>#N/A</v>
      </c>
      <c r="D299" s="167" t="e" cm="1">
        <f t="array" ref="D299">_xlfn.XLOOKUP($A299&amp;$Q$3&amp;$R$3,Data[Index]&amp;Data[Valid Test, Can be used for conformity (Y/N)]&amp;Data[Cycle],Data[Mileage (Miles)])</f>
        <v>#N/A</v>
      </c>
      <c r="E299" s="130" t="e" cm="1">
        <f t="array" ref="E299">_xlfn.XLOOKUP($A299&amp;$Q$3&amp;$R$3,Data[Index]&amp;Data[Valid Test, Can be used for conformity (Y/N)]&amp;Data[Cycle],Data[Date])</f>
        <v>#N/A</v>
      </c>
      <c r="F299" s="141" t="e" cm="1">
        <f t="array" ref="F299">(_xlfn.XLOOKUP($A299&amp;$Q$3&amp;$R$3,Data[Index]&amp;Data[Valid Test, Can be used for conformity (Y/N)]&amp;Data[Cycle],Data[CO/km (mg)])-F$2)/F$5</f>
        <v>#N/A</v>
      </c>
      <c r="G299" s="141" t="e" cm="1">
        <f t="array" ref="G299">(_xlfn.XLOOKUP($A299&amp;$Q$3,Data[Index]&amp;Data[Valid Test, Can be used for conformity (Y/N)],Data[CO2/km (g)])-G$2)/G$5</f>
        <v>#N/A</v>
      </c>
      <c r="H299" s="141" t="e" cm="1">
        <f t="array" ref="H299">(_xlfn.XLOOKUP($A299&amp;$Q$3,Data[Index]&amp;Data[Valid Test, Can be used for conformity (Y/N)],Data[THC/km (mg)])-H$2)/H$5</f>
        <v>#N/A</v>
      </c>
      <c r="I299" s="141" t="e" cm="1">
        <f t="array" ref="I299">(_xlfn.XLOOKUP($A299&amp;$Q$3,Data[Index]&amp;Data[Valid Test, Can be used for conformity (Y/N)],Data[NOx/km (mg)])-I$2)/I$5</f>
        <v>#N/A</v>
      </c>
      <c r="J299" s="141" t="e" cm="1">
        <f t="array" ref="J299">(_xlfn.XLOOKUP($A299&amp;$Q$3,Data[Index]&amp;Data[Valid Test, Can be used for conformity (Y/N)],Data[THC + NOx/km (mg)])-J$2)/J$5</f>
        <v>#N/A</v>
      </c>
      <c r="K299" s="141" t="e" cm="1">
        <f t="array" ref="K299">(_xlfn.XLOOKUP($A299&amp;$Q$3,Data[Index]&amp;Data[Valid Test, Can be used for conformity (Y/N)],Data[PN/km ('#)])-K$2)/K$5</f>
        <v>#N/A</v>
      </c>
      <c r="L299" s="141" t="e" cm="1">
        <f t="array" ref="L299">(_xlfn.XLOOKUP($A299&amp;$Q$3,Data[Index]&amp;Data[Valid Test, Can be used for conformity (Y/N)],Data[PM/km (mg)])-L$2)/L$5</f>
        <v>#N/A</v>
      </c>
      <c r="M299" s="140" t="e" cm="1">
        <f t="array" ref="M299">(_xlfn.XLOOKUP($A299&amp;$Q$3,Data[Index]&amp;Data[Valid Test, Can be used for conformity (Y/N)],Data[CH4 (mg/km)])-M$2)/M$5</f>
        <v>#N/A</v>
      </c>
      <c r="N299" s="140" t="e" cm="1">
        <f t="array" ref="N299">(_xlfn.XLOOKUP($A299&amp;$Q$3,Data[Index]&amp;Data[Valid Test, Can be used for conformity (Y/N)],Data[N20 (mg/km)])-N$2)/N$5</f>
        <v>#N/A</v>
      </c>
      <c r="O299" s="141" t="e" cm="1">
        <f t="array" ref="O299">(_xlfn.XLOOKUP($A299&amp;$Q$3,Data[Index]&amp;Data[Valid Test, Can be used for conformity (Y/N)],Data[l/100km])-O$2)/O$5</f>
        <v>#N/A</v>
      </c>
      <c r="P299" s="138">
        <f>_xlfn.XLOOKUP($A299,Data[Index],Data[Comments])</f>
        <v>0</v>
      </c>
    </row>
    <row r="300" spans="1:16" x14ac:dyDescent="0.2">
      <c r="A300" s="129"/>
      <c r="B300" s="129"/>
      <c r="C300" s="129" t="e" cm="1">
        <f t="array" ref="C300">_xlfn.XLOOKUP($A300&amp;$Q$3&amp;$R$3,Data[Index]&amp;Data[Valid Test, Can be used for conformity (Y/N)]&amp;Data[Cycle],Data[Test Name])</f>
        <v>#N/A</v>
      </c>
      <c r="D300" s="167" t="e" cm="1">
        <f t="array" ref="D300">_xlfn.XLOOKUP($A300&amp;$Q$3&amp;$R$3,Data[Index]&amp;Data[Valid Test, Can be used for conformity (Y/N)]&amp;Data[Cycle],Data[Mileage (Miles)])</f>
        <v>#N/A</v>
      </c>
      <c r="E300" s="130" t="e" cm="1">
        <f t="array" ref="E300">_xlfn.XLOOKUP($A300&amp;$Q$3&amp;$R$3,Data[Index]&amp;Data[Valid Test, Can be used for conformity (Y/N)]&amp;Data[Cycle],Data[Date])</f>
        <v>#N/A</v>
      </c>
      <c r="F300" s="141" t="e" cm="1">
        <f t="array" ref="F300">(_xlfn.XLOOKUP($A300&amp;$Q$3&amp;$R$3,Data[Index]&amp;Data[Valid Test, Can be used for conformity (Y/N)]&amp;Data[Cycle],Data[CO/km (mg)])-F$2)/F$5</f>
        <v>#N/A</v>
      </c>
      <c r="G300" s="141" t="e" cm="1">
        <f t="array" ref="G300">(_xlfn.XLOOKUP($A300&amp;$Q$3,Data[Index]&amp;Data[Valid Test, Can be used for conformity (Y/N)],Data[CO2/km (g)])-G$2)/G$5</f>
        <v>#N/A</v>
      </c>
      <c r="H300" s="141" t="e" cm="1">
        <f t="array" ref="H300">(_xlfn.XLOOKUP($A300&amp;$Q$3,Data[Index]&amp;Data[Valid Test, Can be used for conformity (Y/N)],Data[THC/km (mg)])-H$2)/H$5</f>
        <v>#N/A</v>
      </c>
      <c r="I300" s="141" t="e" cm="1">
        <f t="array" ref="I300">(_xlfn.XLOOKUP($A300&amp;$Q$3,Data[Index]&amp;Data[Valid Test, Can be used for conformity (Y/N)],Data[NOx/km (mg)])-I$2)/I$5</f>
        <v>#N/A</v>
      </c>
      <c r="J300" s="141" t="e" cm="1">
        <f t="array" ref="J300">(_xlfn.XLOOKUP($A300&amp;$Q$3,Data[Index]&amp;Data[Valid Test, Can be used for conformity (Y/N)],Data[THC + NOx/km (mg)])-J$2)/J$5</f>
        <v>#N/A</v>
      </c>
      <c r="K300" s="141" t="e" cm="1">
        <f t="array" ref="K300">(_xlfn.XLOOKUP($A300&amp;$Q$3,Data[Index]&amp;Data[Valid Test, Can be used for conformity (Y/N)],Data[PN/km ('#)])-K$2)/K$5</f>
        <v>#N/A</v>
      </c>
      <c r="L300" s="141" t="e" cm="1">
        <f t="array" ref="L300">(_xlfn.XLOOKUP($A300&amp;$Q$3,Data[Index]&amp;Data[Valid Test, Can be used for conformity (Y/N)],Data[PM/km (mg)])-L$2)/L$5</f>
        <v>#N/A</v>
      </c>
      <c r="M300" s="140" t="e" cm="1">
        <f t="array" ref="M300">(_xlfn.XLOOKUP($A300&amp;$Q$3,Data[Index]&amp;Data[Valid Test, Can be used for conformity (Y/N)],Data[CH4 (mg/km)])-M$2)/M$5</f>
        <v>#N/A</v>
      </c>
      <c r="N300" s="140" t="e" cm="1">
        <f t="array" ref="N300">(_xlfn.XLOOKUP($A300&amp;$Q$3,Data[Index]&amp;Data[Valid Test, Can be used for conformity (Y/N)],Data[N20 (mg/km)])-N$2)/N$5</f>
        <v>#N/A</v>
      </c>
      <c r="O300" s="141" t="e" cm="1">
        <f t="array" ref="O300">(_xlfn.XLOOKUP($A300&amp;$Q$3,Data[Index]&amp;Data[Valid Test, Can be used for conformity (Y/N)],Data[l/100km])-O$2)/O$5</f>
        <v>#N/A</v>
      </c>
      <c r="P300" s="138">
        <f>_xlfn.XLOOKUP($A300,Data[Index],Data[Comments])</f>
        <v>0</v>
      </c>
    </row>
    <row r="301" spans="1:16" x14ac:dyDescent="0.2">
      <c r="A301" s="129"/>
      <c r="B301" s="129"/>
      <c r="C301" s="129" t="e" cm="1">
        <f t="array" ref="C301">_xlfn.XLOOKUP($A301&amp;$Q$3&amp;$R$3,Data[Index]&amp;Data[Valid Test, Can be used for conformity (Y/N)]&amp;Data[Cycle],Data[Test Name])</f>
        <v>#N/A</v>
      </c>
      <c r="D301" s="167" t="e" cm="1">
        <f t="array" ref="D301">_xlfn.XLOOKUP($A301&amp;$Q$3&amp;$R$3,Data[Index]&amp;Data[Valid Test, Can be used for conformity (Y/N)]&amp;Data[Cycle],Data[Mileage (Miles)])</f>
        <v>#N/A</v>
      </c>
      <c r="E301" s="130" t="e" cm="1">
        <f t="array" ref="E301">_xlfn.XLOOKUP($A301&amp;$Q$3&amp;$R$3,Data[Index]&amp;Data[Valid Test, Can be used for conformity (Y/N)]&amp;Data[Cycle],Data[Date])</f>
        <v>#N/A</v>
      </c>
      <c r="F301" s="141" t="e" cm="1">
        <f t="array" ref="F301">(_xlfn.XLOOKUP($A301&amp;$Q$3&amp;$R$3,Data[Index]&amp;Data[Valid Test, Can be used for conformity (Y/N)]&amp;Data[Cycle],Data[CO/km (mg)])-F$2)/F$5</f>
        <v>#N/A</v>
      </c>
      <c r="G301" s="141" t="e" cm="1">
        <f t="array" ref="G301">(_xlfn.XLOOKUP($A301&amp;$Q$3,Data[Index]&amp;Data[Valid Test, Can be used for conformity (Y/N)],Data[CO2/km (g)])-G$2)/G$5</f>
        <v>#N/A</v>
      </c>
      <c r="H301" s="141" t="e" cm="1">
        <f t="array" ref="H301">(_xlfn.XLOOKUP($A301&amp;$Q$3,Data[Index]&amp;Data[Valid Test, Can be used for conformity (Y/N)],Data[THC/km (mg)])-H$2)/H$5</f>
        <v>#N/A</v>
      </c>
      <c r="I301" s="141" t="e" cm="1">
        <f t="array" ref="I301">(_xlfn.XLOOKUP($A301&amp;$Q$3,Data[Index]&amp;Data[Valid Test, Can be used for conformity (Y/N)],Data[NOx/km (mg)])-I$2)/I$5</f>
        <v>#N/A</v>
      </c>
      <c r="J301" s="141" t="e" cm="1">
        <f t="array" ref="J301">(_xlfn.XLOOKUP($A301&amp;$Q$3,Data[Index]&amp;Data[Valid Test, Can be used for conformity (Y/N)],Data[THC + NOx/km (mg)])-J$2)/J$5</f>
        <v>#N/A</v>
      </c>
      <c r="K301" s="141" t="e" cm="1">
        <f t="array" ref="K301">(_xlfn.XLOOKUP($A301&amp;$Q$3,Data[Index]&amp;Data[Valid Test, Can be used for conformity (Y/N)],Data[PN/km ('#)])-K$2)/K$5</f>
        <v>#N/A</v>
      </c>
      <c r="L301" s="141" t="e" cm="1">
        <f t="array" ref="L301">(_xlfn.XLOOKUP($A301&amp;$Q$3,Data[Index]&amp;Data[Valid Test, Can be used for conformity (Y/N)],Data[PM/km (mg)])-L$2)/L$5</f>
        <v>#N/A</v>
      </c>
      <c r="M301" s="140" t="e" cm="1">
        <f t="array" ref="M301">(_xlfn.XLOOKUP($A301&amp;$Q$3,Data[Index]&amp;Data[Valid Test, Can be used for conformity (Y/N)],Data[CH4 (mg/km)])-M$2)/M$5</f>
        <v>#N/A</v>
      </c>
      <c r="N301" s="140" t="e" cm="1">
        <f t="array" ref="N301">(_xlfn.XLOOKUP($A301&amp;$Q$3,Data[Index]&amp;Data[Valid Test, Can be used for conformity (Y/N)],Data[N20 (mg/km)])-N$2)/N$5</f>
        <v>#N/A</v>
      </c>
      <c r="O301" s="141" t="e" cm="1">
        <f t="array" ref="O301">(_xlfn.XLOOKUP($A301&amp;$Q$3,Data[Index]&amp;Data[Valid Test, Can be used for conformity (Y/N)],Data[l/100km])-O$2)/O$5</f>
        <v>#N/A</v>
      </c>
      <c r="P301" s="138">
        <f>_xlfn.XLOOKUP($A301,Data[Index],Data[Comments])</f>
        <v>0</v>
      </c>
    </row>
    <row r="302" spans="1:16" x14ac:dyDescent="0.2">
      <c r="A302" s="129"/>
      <c r="B302" s="129"/>
      <c r="C302" s="129" t="e" cm="1">
        <f t="array" ref="C302">_xlfn.XLOOKUP($A302&amp;$Q$3&amp;$R$3,Data[Index]&amp;Data[Valid Test, Can be used for conformity (Y/N)]&amp;Data[Cycle],Data[Test Name])</f>
        <v>#N/A</v>
      </c>
      <c r="D302" s="167" t="e" cm="1">
        <f t="array" ref="D302">_xlfn.XLOOKUP($A302&amp;$Q$3&amp;$R$3,Data[Index]&amp;Data[Valid Test, Can be used for conformity (Y/N)]&amp;Data[Cycle],Data[Mileage (Miles)])</f>
        <v>#N/A</v>
      </c>
      <c r="E302" s="130" t="e" cm="1">
        <f t="array" ref="E302">_xlfn.XLOOKUP($A302&amp;$Q$3&amp;$R$3,Data[Index]&amp;Data[Valid Test, Can be used for conformity (Y/N)]&amp;Data[Cycle],Data[Date])</f>
        <v>#N/A</v>
      </c>
      <c r="F302" s="141" t="e" cm="1">
        <f t="array" ref="F302">(_xlfn.XLOOKUP($A302&amp;$Q$3&amp;$R$3,Data[Index]&amp;Data[Valid Test, Can be used for conformity (Y/N)]&amp;Data[Cycle],Data[CO/km (mg)])-F$2)/F$5</f>
        <v>#N/A</v>
      </c>
      <c r="G302" s="141" t="e" cm="1">
        <f t="array" ref="G302">(_xlfn.XLOOKUP($A302&amp;$Q$3,Data[Index]&amp;Data[Valid Test, Can be used for conformity (Y/N)],Data[CO2/km (g)])-G$2)/G$5</f>
        <v>#N/A</v>
      </c>
      <c r="H302" s="141" t="e" cm="1">
        <f t="array" ref="H302">(_xlfn.XLOOKUP($A302&amp;$Q$3,Data[Index]&amp;Data[Valid Test, Can be used for conformity (Y/N)],Data[THC/km (mg)])-H$2)/H$5</f>
        <v>#N/A</v>
      </c>
      <c r="I302" s="141" t="e" cm="1">
        <f t="array" ref="I302">(_xlfn.XLOOKUP($A302&amp;$Q$3,Data[Index]&amp;Data[Valid Test, Can be used for conformity (Y/N)],Data[NOx/km (mg)])-I$2)/I$5</f>
        <v>#N/A</v>
      </c>
      <c r="J302" s="141" t="e" cm="1">
        <f t="array" ref="J302">(_xlfn.XLOOKUP($A302&amp;$Q$3,Data[Index]&amp;Data[Valid Test, Can be used for conformity (Y/N)],Data[THC + NOx/km (mg)])-J$2)/J$5</f>
        <v>#N/A</v>
      </c>
      <c r="K302" s="141" t="e" cm="1">
        <f t="array" ref="K302">(_xlfn.XLOOKUP($A302&amp;$Q$3,Data[Index]&amp;Data[Valid Test, Can be used for conformity (Y/N)],Data[PN/km ('#)])-K$2)/K$5</f>
        <v>#N/A</v>
      </c>
      <c r="L302" s="141" t="e" cm="1">
        <f t="array" ref="L302">(_xlfn.XLOOKUP($A302&amp;$Q$3,Data[Index]&amp;Data[Valid Test, Can be used for conformity (Y/N)],Data[PM/km (mg)])-L$2)/L$5</f>
        <v>#N/A</v>
      </c>
      <c r="M302" s="140" t="e" cm="1">
        <f t="array" ref="M302">(_xlfn.XLOOKUP($A302&amp;$Q$3,Data[Index]&amp;Data[Valid Test, Can be used for conformity (Y/N)],Data[CH4 (mg/km)])-M$2)/M$5</f>
        <v>#N/A</v>
      </c>
      <c r="N302" s="140" t="e" cm="1">
        <f t="array" ref="N302">(_xlfn.XLOOKUP($A302&amp;$Q$3,Data[Index]&amp;Data[Valid Test, Can be used for conformity (Y/N)],Data[N20 (mg/km)])-N$2)/N$5</f>
        <v>#N/A</v>
      </c>
      <c r="O302" s="141" t="e" cm="1">
        <f t="array" ref="O302">(_xlfn.XLOOKUP($A302&amp;$Q$3,Data[Index]&amp;Data[Valid Test, Can be used for conformity (Y/N)],Data[l/100km])-O$2)/O$5</f>
        <v>#N/A</v>
      </c>
      <c r="P302" s="138">
        <f>_xlfn.XLOOKUP($A302,Data[Index],Data[Comments])</f>
        <v>0</v>
      </c>
    </row>
    <row r="303" spans="1:16" x14ac:dyDescent="0.2">
      <c r="A303" s="129"/>
      <c r="B303" s="129"/>
      <c r="C303" s="129" t="e" cm="1">
        <f t="array" ref="C303">_xlfn.XLOOKUP($A303&amp;$Q$3&amp;$R$3,Data[Index]&amp;Data[Valid Test, Can be used for conformity (Y/N)]&amp;Data[Cycle],Data[Test Name])</f>
        <v>#N/A</v>
      </c>
      <c r="D303" s="167" t="e" cm="1">
        <f t="array" ref="D303">_xlfn.XLOOKUP($A303&amp;$Q$3&amp;$R$3,Data[Index]&amp;Data[Valid Test, Can be used for conformity (Y/N)]&amp;Data[Cycle],Data[Mileage (Miles)])</f>
        <v>#N/A</v>
      </c>
      <c r="E303" s="130" t="e" cm="1">
        <f t="array" ref="E303">_xlfn.XLOOKUP($A303&amp;$Q$3&amp;$R$3,Data[Index]&amp;Data[Valid Test, Can be used for conformity (Y/N)]&amp;Data[Cycle],Data[Date])</f>
        <v>#N/A</v>
      </c>
      <c r="F303" s="141" t="e" cm="1">
        <f t="array" ref="F303">(_xlfn.XLOOKUP($A303&amp;$Q$3&amp;$R$3,Data[Index]&amp;Data[Valid Test, Can be used for conformity (Y/N)]&amp;Data[Cycle],Data[CO/km (mg)])-F$2)/F$5</f>
        <v>#N/A</v>
      </c>
      <c r="G303" s="141" t="e" cm="1">
        <f t="array" ref="G303">(_xlfn.XLOOKUP($A303&amp;$Q$3,Data[Index]&amp;Data[Valid Test, Can be used for conformity (Y/N)],Data[CO2/km (g)])-G$2)/G$5</f>
        <v>#N/A</v>
      </c>
      <c r="H303" s="141" t="e" cm="1">
        <f t="array" ref="H303">(_xlfn.XLOOKUP($A303&amp;$Q$3,Data[Index]&amp;Data[Valid Test, Can be used for conformity (Y/N)],Data[THC/km (mg)])-H$2)/H$5</f>
        <v>#N/A</v>
      </c>
      <c r="I303" s="141" t="e" cm="1">
        <f t="array" ref="I303">(_xlfn.XLOOKUP($A303&amp;$Q$3,Data[Index]&amp;Data[Valid Test, Can be used for conformity (Y/N)],Data[NOx/km (mg)])-I$2)/I$5</f>
        <v>#N/A</v>
      </c>
      <c r="J303" s="141" t="e" cm="1">
        <f t="array" ref="J303">(_xlfn.XLOOKUP($A303&amp;$Q$3,Data[Index]&amp;Data[Valid Test, Can be used for conformity (Y/N)],Data[THC + NOx/km (mg)])-J$2)/J$5</f>
        <v>#N/A</v>
      </c>
      <c r="K303" s="141" t="e" cm="1">
        <f t="array" ref="K303">(_xlfn.XLOOKUP($A303&amp;$Q$3,Data[Index]&amp;Data[Valid Test, Can be used for conformity (Y/N)],Data[PN/km ('#)])-K$2)/K$5</f>
        <v>#N/A</v>
      </c>
      <c r="L303" s="141" t="e" cm="1">
        <f t="array" ref="L303">(_xlfn.XLOOKUP($A303&amp;$Q$3,Data[Index]&amp;Data[Valid Test, Can be used for conformity (Y/N)],Data[PM/km (mg)])-L$2)/L$5</f>
        <v>#N/A</v>
      </c>
      <c r="M303" s="140" t="e" cm="1">
        <f t="array" ref="M303">(_xlfn.XLOOKUP($A303&amp;$Q$3,Data[Index]&amp;Data[Valid Test, Can be used for conformity (Y/N)],Data[CH4 (mg/km)])-M$2)/M$5</f>
        <v>#N/A</v>
      </c>
      <c r="N303" s="140" t="e" cm="1">
        <f t="array" ref="N303">(_xlfn.XLOOKUP($A303&amp;$Q$3,Data[Index]&amp;Data[Valid Test, Can be used for conformity (Y/N)],Data[N20 (mg/km)])-N$2)/N$5</f>
        <v>#N/A</v>
      </c>
      <c r="O303" s="141" t="e" cm="1">
        <f t="array" ref="O303">(_xlfn.XLOOKUP($A303&amp;$Q$3,Data[Index]&amp;Data[Valid Test, Can be used for conformity (Y/N)],Data[l/100km])-O$2)/O$5</f>
        <v>#N/A</v>
      </c>
      <c r="P303" s="138">
        <f>_xlfn.XLOOKUP($A303,Data[Index],Data[Comments])</f>
        <v>0</v>
      </c>
    </row>
    <row r="304" spans="1:16" x14ac:dyDescent="0.2">
      <c r="A304" s="129"/>
      <c r="B304" s="129"/>
      <c r="C304" s="129" t="e" cm="1">
        <f t="array" ref="C304">_xlfn.XLOOKUP($A304&amp;$Q$3&amp;$R$3,Data[Index]&amp;Data[Valid Test, Can be used for conformity (Y/N)]&amp;Data[Cycle],Data[Test Name])</f>
        <v>#N/A</v>
      </c>
      <c r="D304" s="167" t="e" cm="1">
        <f t="array" ref="D304">_xlfn.XLOOKUP($A304&amp;$Q$3&amp;$R$3,Data[Index]&amp;Data[Valid Test, Can be used for conformity (Y/N)]&amp;Data[Cycle],Data[Mileage (Miles)])</f>
        <v>#N/A</v>
      </c>
      <c r="E304" s="130" t="e" cm="1">
        <f t="array" ref="E304">_xlfn.XLOOKUP($A304&amp;$Q$3&amp;$R$3,Data[Index]&amp;Data[Valid Test, Can be used for conformity (Y/N)]&amp;Data[Cycle],Data[Date])</f>
        <v>#N/A</v>
      </c>
      <c r="F304" s="141" t="e" cm="1">
        <f t="array" ref="F304">(_xlfn.XLOOKUP($A304&amp;$Q$3&amp;$R$3,Data[Index]&amp;Data[Valid Test, Can be used for conformity (Y/N)]&amp;Data[Cycle],Data[CO/km (mg)])-F$2)/F$5</f>
        <v>#N/A</v>
      </c>
      <c r="G304" s="141" t="e" cm="1">
        <f t="array" ref="G304">(_xlfn.XLOOKUP($A304&amp;$Q$3,Data[Index]&amp;Data[Valid Test, Can be used for conformity (Y/N)],Data[CO2/km (g)])-G$2)/G$5</f>
        <v>#N/A</v>
      </c>
      <c r="H304" s="141" t="e" cm="1">
        <f t="array" ref="H304">(_xlfn.XLOOKUP($A304&amp;$Q$3,Data[Index]&amp;Data[Valid Test, Can be used for conformity (Y/N)],Data[THC/km (mg)])-H$2)/H$5</f>
        <v>#N/A</v>
      </c>
      <c r="I304" s="141" t="e" cm="1">
        <f t="array" ref="I304">(_xlfn.XLOOKUP($A304&amp;$Q$3,Data[Index]&amp;Data[Valid Test, Can be used for conformity (Y/N)],Data[NOx/km (mg)])-I$2)/I$5</f>
        <v>#N/A</v>
      </c>
      <c r="J304" s="141" t="e" cm="1">
        <f t="array" ref="J304">(_xlfn.XLOOKUP($A304&amp;$Q$3,Data[Index]&amp;Data[Valid Test, Can be used for conformity (Y/N)],Data[THC + NOx/km (mg)])-J$2)/J$5</f>
        <v>#N/A</v>
      </c>
      <c r="K304" s="141" t="e" cm="1">
        <f t="array" ref="K304">(_xlfn.XLOOKUP($A304&amp;$Q$3,Data[Index]&amp;Data[Valid Test, Can be used for conformity (Y/N)],Data[PN/km ('#)])-K$2)/K$5</f>
        <v>#N/A</v>
      </c>
      <c r="L304" s="141" t="e" cm="1">
        <f t="array" ref="L304">(_xlfn.XLOOKUP($A304&amp;$Q$3,Data[Index]&amp;Data[Valid Test, Can be used for conformity (Y/N)],Data[PM/km (mg)])-L$2)/L$5</f>
        <v>#N/A</v>
      </c>
      <c r="M304" s="140" t="e" cm="1">
        <f t="array" ref="M304">(_xlfn.XLOOKUP($A304&amp;$Q$3,Data[Index]&amp;Data[Valid Test, Can be used for conformity (Y/N)],Data[CH4 (mg/km)])-M$2)/M$5</f>
        <v>#N/A</v>
      </c>
      <c r="N304" s="140" t="e" cm="1">
        <f t="array" ref="N304">(_xlfn.XLOOKUP($A304&amp;$Q$3,Data[Index]&amp;Data[Valid Test, Can be used for conformity (Y/N)],Data[N20 (mg/km)])-N$2)/N$5</f>
        <v>#N/A</v>
      </c>
      <c r="O304" s="141" t="e" cm="1">
        <f t="array" ref="O304">(_xlfn.XLOOKUP($A304&amp;$Q$3,Data[Index]&amp;Data[Valid Test, Can be used for conformity (Y/N)],Data[l/100km])-O$2)/O$5</f>
        <v>#N/A</v>
      </c>
      <c r="P304" s="138">
        <f>_xlfn.XLOOKUP($A304,Data[Index],Data[Comments])</f>
        <v>0</v>
      </c>
    </row>
    <row r="305" spans="1:16" x14ac:dyDescent="0.2">
      <c r="A305" s="129"/>
      <c r="B305" s="129"/>
      <c r="C305" s="129" t="e" cm="1">
        <f t="array" ref="C305">_xlfn.XLOOKUP($A305&amp;$Q$3&amp;$R$3,Data[Index]&amp;Data[Valid Test, Can be used for conformity (Y/N)]&amp;Data[Cycle],Data[Test Name])</f>
        <v>#N/A</v>
      </c>
      <c r="D305" s="167" t="e" cm="1">
        <f t="array" ref="D305">_xlfn.XLOOKUP($A305&amp;$Q$3&amp;$R$3,Data[Index]&amp;Data[Valid Test, Can be used for conformity (Y/N)]&amp;Data[Cycle],Data[Mileage (Miles)])</f>
        <v>#N/A</v>
      </c>
      <c r="E305" s="130" t="e" cm="1">
        <f t="array" ref="E305">_xlfn.XLOOKUP($A305&amp;$Q$3&amp;$R$3,Data[Index]&amp;Data[Valid Test, Can be used for conformity (Y/N)]&amp;Data[Cycle],Data[Date])</f>
        <v>#N/A</v>
      </c>
      <c r="F305" s="141" t="e" cm="1">
        <f t="array" ref="F305">(_xlfn.XLOOKUP($A305&amp;$Q$3&amp;$R$3,Data[Index]&amp;Data[Valid Test, Can be used for conformity (Y/N)]&amp;Data[Cycle],Data[CO/km (mg)])-F$2)/F$5</f>
        <v>#N/A</v>
      </c>
      <c r="G305" s="141" t="e" cm="1">
        <f t="array" ref="G305">(_xlfn.XLOOKUP($A305&amp;$Q$3,Data[Index]&amp;Data[Valid Test, Can be used for conformity (Y/N)],Data[CO2/km (g)])-G$2)/G$5</f>
        <v>#N/A</v>
      </c>
      <c r="H305" s="141" t="e" cm="1">
        <f t="array" ref="H305">(_xlfn.XLOOKUP($A305&amp;$Q$3,Data[Index]&amp;Data[Valid Test, Can be used for conformity (Y/N)],Data[THC/km (mg)])-H$2)/H$5</f>
        <v>#N/A</v>
      </c>
      <c r="I305" s="141" t="e" cm="1">
        <f t="array" ref="I305">(_xlfn.XLOOKUP($A305&amp;$Q$3,Data[Index]&amp;Data[Valid Test, Can be used for conformity (Y/N)],Data[NOx/km (mg)])-I$2)/I$5</f>
        <v>#N/A</v>
      </c>
      <c r="J305" s="141" t="e" cm="1">
        <f t="array" ref="J305">(_xlfn.XLOOKUP($A305&amp;$Q$3,Data[Index]&amp;Data[Valid Test, Can be used for conformity (Y/N)],Data[THC + NOx/km (mg)])-J$2)/J$5</f>
        <v>#N/A</v>
      </c>
      <c r="K305" s="141" t="e" cm="1">
        <f t="array" ref="K305">(_xlfn.XLOOKUP($A305&amp;$Q$3,Data[Index]&amp;Data[Valid Test, Can be used for conformity (Y/N)],Data[PN/km ('#)])-K$2)/K$5</f>
        <v>#N/A</v>
      </c>
      <c r="L305" s="141" t="e" cm="1">
        <f t="array" ref="L305">(_xlfn.XLOOKUP($A305&amp;$Q$3,Data[Index]&amp;Data[Valid Test, Can be used for conformity (Y/N)],Data[PM/km (mg)])-L$2)/L$5</f>
        <v>#N/A</v>
      </c>
      <c r="M305" s="140" t="e" cm="1">
        <f t="array" ref="M305">(_xlfn.XLOOKUP($A305&amp;$Q$3,Data[Index]&amp;Data[Valid Test, Can be used for conformity (Y/N)],Data[CH4 (mg/km)])-M$2)/M$5</f>
        <v>#N/A</v>
      </c>
      <c r="N305" s="140" t="e" cm="1">
        <f t="array" ref="N305">(_xlfn.XLOOKUP($A305&amp;$Q$3,Data[Index]&amp;Data[Valid Test, Can be used for conformity (Y/N)],Data[N20 (mg/km)])-N$2)/N$5</f>
        <v>#N/A</v>
      </c>
      <c r="O305" s="141" t="e" cm="1">
        <f t="array" ref="O305">(_xlfn.XLOOKUP($A305&amp;$Q$3,Data[Index]&amp;Data[Valid Test, Can be used for conformity (Y/N)],Data[l/100km])-O$2)/O$5</f>
        <v>#N/A</v>
      </c>
      <c r="P305" s="138">
        <f>_xlfn.XLOOKUP($A305,Data[Index],Data[Comments])</f>
        <v>0</v>
      </c>
    </row>
    <row r="306" spans="1:16" x14ac:dyDescent="0.2">
      <c r="A306" s="129"/>
      <c r="B306" s="129"/>
      <c r="C306" s="129" t="e" cm="1">
        <f t="array" ref="C306">_xlfn.XLOOKUP($A306&amp;$Q$3&amp;$R$3,Data[Index]&amp;Data[Valid Test, Can be used for conformity (Y/N)]&amp;Data[Cycle],Data[Test Name])</f>
        <v>#N/A</v>
      </c>
      <c r="D306" s="167" t="e" cm="1">
        <f t="array" ref="D306">_xlfn.XLOOKUP($A306&amp;$Q$3&amp;$R$3,Data[Index]&amp;Data[Valid Test, Can be used for conformity (Y/N)]&amp;Data[Cycle],Data[Mileage (Miles)])</f>
        <v>#N/A</v>
      </c>
      <c r="E306" s="130" t="e" cm="1">
        <f t="array" ref="E306">_xlfn.XLOOKUP($A306&amp;$Q$3&amp;$R$3,Data[Index]&amp;Data[Valid Test, Can be used for conformity (Y/N)]&amp;Data[Cycle],Data[Date])</f>
        <v>#N/A</v>
      </c>
      <c r="F306" s="141" t="e" cm="1">
        <f t="array" ref="F306">(_xlfn.XLOOKUP($A306&amp;$Q$3&amp;$R$3,Data[Index]&amp;Data[Valid Test, Can be used for conformity (Y/N)]&amp;Data[Cycle],Data[CO/km (mg)])-F$2)/F$5</f>
        <v>#N/A</v>
      </c>
      <c r="G306" s="141" t="e" cm="1">
        <f t="array" ref="G306">(_xlfn.XLOOKUP($A306&amp;$Q$3,Data[Index]&amp;Data[Valid Test, Can be used for conformity (Y/N)],Data[CO2/km (g)])-G$2)/G$5</f>
        <v>#N/A</v>
      </c>
      <c r="H306" s="141" t="e" cm="1">
        <f t="array" ref="H306">(_xlfn.XLOOKUP($A306&amp;$Q$3,Data[Index]&amp;Data[Valid Test, Can be used for conformity (Y/N)],Data[THC/km (mg)])-H$2)/H$5</f>
        <v>#N/A</v>
      </c>
      <c r="I306" s="141" t="e" cm="1">
        <f t="array" ref="I306">(_xlfn.XLOOKUP($A306&amp;$Q$3,Data[Index]&amp;Data[Valid Test, Can be used for conformity (Y/N)],Data[NOx/km (mg)])-I$2)/I$5</f>
        <v>#N/A</v>
      </c>
      <c r="J306" s="141" t="e" cm="1">
        <f t="array" ref="J306">(_xlfn.XLOOKUP($A306&amp;$Q$3,Data[Index]&amp;Data[Valid Test, Can be used for conformity (Y/N)],Data[THC + NOx/km (mg)])-J$2)/J$5</f>
        <v>#N/A</v>
      </c>
      <c r="K306" s="141" t="e" cm="1">
        <f t="array" ref="K306">(_xlfn.XLOOKUP($A306&amp;$Q$3,Data[Index]&amp;Data[Valid Test, Can be used for conformity (Y/N)],Data[PN/km ('#)])-K$2)/K$5</f>
        <v>#N/A</v>
      </c>
      <c r="L306" s="141" t="e" cm="1">
        <f t="array" ref="L306">(_xlfn.XLOOKUP($A306&amp;$Q$3,Data[Index]&amp;Data[Valid Test, Can be used for conformity (Y/N)],Data[PM/km (mg)])-L$2)/L$5</f>
        <v>#N/A</v>
      </c>
      <c r="M306" s="140" t="e" cm="1">
        <f t="array" ref="M306">(_xlfn.XLOOKUP($A306&amp;$Q$3,Data[Index]&amp;Data[Valid Test, Can be used for conformity (Y/N)],Data[CH4 (mg/km)])-M$2)/M$5</f>
        <v>#N/A</v>
      </c>
      <c r="N306" s="140" t="e" cm="1">
        <f t="array" ref="N306">(_xlfn.XLOOKUP($A306&amp;$Q$3,Data[Index]&amp;Data[Valid Test, Can be used for conformity (Y/N)],Data[N20 (mg/km)])-N$2)/N$5</f>
        <v>#N/A</v>
      </c>
      <c r="O306" s="141" t="e" cm="1">
        <f t="array" ref="O306">(_xlfn.XLOOKUP($A306&amp;$Q$3,Data[Index]&amp;Data[Valid Test, Can be used for conformity (Y/N)],Data[l/100km])-O$2)/O$5</f>
        <v>#N/A</v>
      </c>
      <c r="P306" s="138">
        <f>_xlfn.XLOOKUP($A306,Data[Index],Data[Comments])</f>
        <v>0</v>
      </c>
    </row>
    <row r="307" spans="1:16" x14ac:dyDescent="0.2">
      <c r="A307" s="129"/>
      <c r="B307" s="129"/>
      <c r="C307" s="129" t="e" cm="1">
        <f t="array" ref="C307">_xlfn.XLOOKUP($A307&amp;$Q$3&amp;$R$3,Data[Index]&amp;Data[Valid Test, Can be used for conformity (Y/N)]&amp;Data[Cycle],Data[Test Name])</f>
        <v>#N/A</v>
      </c>
      <c r="D307" s="167" t="e" cm="1">
        <f t="array" ref="D307">_xlfn.XLOOKUP($A307&amp;$Q$3&amp;$R$3,Data[Index]&amp;Data[Valid Test, Can be used for conformity (Y/N)]&amp;Data[Cycle],Data[Mileage (Miles)])</f>
        <v>#N/A</v>
      </c>
      <c r="E307" s="130" t="e" cm="1">
        <f t="array" ref="E307">_xlfn.XLOOKUP($A307&amp;$Q$3&amp;$R$3,Data[Index]&amp;Data[Valid Test, Can be used for conformity (Y/N)]&amp;Data[Cycle],Data[Date])</f>
        <v>#N/A</v>
      </c>
      <c r="F307" s="141" t="e" cm="1">
        <f t="array" ref="F307">(_xlfn.XLOOKUP($A307&amp;$Q$3&amp;$R$3,Data[Index]&amp;Data[Valid Test, Can be used for conformity (Y/N)]&amp;Data[Cycle],Data[CO/km (mg)])-F$2)/F$5</f>
        <v>#N/A</v>
      </c>
      <c r="G307" s="141" t="e" cm="1">
        <f t="array" ref="G307">(_xlfn.XLOOKUP($A307&amp;$Q$3,Data[Index]&amp;Data[Valid Test, Can be used for conformity (Y/N)],Data[CO2/km (g)])-G$2)/G$5</f>
        <v>#N/A</v>
      </c>
      <c r="H307" s="141" t="e" cm="1">
        <f t="array" ref="H307">(_xlfn.XLOOKUP($A307&amp;$Q$3,Data[Index]&amp;Data[Valid Test, Can be used for conformity (Y/N)],Data[THC/km (mg)])-H$2)/H$5</f>
        <v>#N/A</v>
      </c>
      <c r="I307" s="141" t="e" cm="1">
        <f t="array" ref="I307">(_xlfn.XLOOKUP($A307&amp;$Q$3,Data[Index]&amp;Data[Valid Test, Can be used for conformity (Y/N)],Data[NOx/km (mg)])-I$2)/I$5</f>
        <v>#N/A</v>
      </c>
      <c r="J307" s="141" t="e" cm="1">
        <f t="array" ref="J307">(_xlfn.XLOOKUP($A307&amp;$Q$3,Data[Index]&amp;Data[Valid Test, Can be used for conformity (Y/N)],Data[THC + NOx/km (mg)])-J$2)/J$5</f>
        <v>#N/A</v>
      </c>
      <c r="K307" s="141" t="e" cm="1">
        <f t="array" ref="K307">(_xlfn.XLOOKUP($A307&amp;$Q$3,Data[Index]&amp;Data[Valid Test, Can be used for conformity (Y/N)],Data[PN/km ('#)])-K$2)/K$5</f>
        <v>#N/A</v>
      </c>
      <c r="L307" s="141" t="e" cm="1">
        <f t="array" ref="L307">(_xlfn.XLOOKUP($A307&amp;$Q$3,Data[Index]&amp;Data[Valid Test, Can be used for conformity (Y/N)],Data[PM/km (mg)])-L$2)/L$5</f>
        <v>#N/A</v>
      </c>
      <c r="M307" s="140" t="e" cm="1">
        <f t="array" ref="M307">(_xlfn.XLOOKUP($A307&amp;$Q$3,Data[Index]&amp;Data[Valid Test, Can be used for conformity (Y/N)],Data[CH4 (mg/km)])-M$2)/M$5</f>
        <v>#N/A</v>
      </c>
      <c r="N307" s="140" t="e" cm="1">
        <f t="array" ref="N307">(_xlfn.XLOOKUP($A307&amp;$Q$3,Data[Index]&amp;Data[Valid Test, Can be used for conformity (Y/N)],Data[N20 (mg/km)])-N$2)/N$5</f>
        <v>#N/A</v>
      </c>
      <c r="O307" s="141" t="e" cm="1">
        <f t="array" ref="O307">(_xlfn.XLOOKUP($A307&amp;$Q$3,Data[Index]&amp;Data[Valid Test, Can be used for conformity (Y/N)],Data[l/100km])-O$2)/O$5</f>
        <v>#N/A</v>
      </c>
      <c r="P307" s="138">
        <f>_xlfn.XLOOKUP($A307,Data[Index],Data[Comments])</f>
        <v>0</v>
      </c>
    </row>
    <row r="308" spans="1:16" x14ac:dyDescent="0.2">
      <c r="A308" s="129"/>
      <c r="B308" s="129"/>
      <c r="C308" s="129" t="e" cm="1">
        <f t="array" ref="C308">_xlfn.XLOOKUP($A308&amp;$Q$3&amp;$R$3,Data[Index]&amp;Data[Valid Test, Can be used for conformity (Y/N)]&amp;Data[Cycle],Data[Test Name])</f>
        <v>#N/A</v>
      </c>
      <c r="D308" s="167" t="e" cm="1">
        <f t="array" ref="D308">_xlfn.XLOOKUP($A308&amp;$Q$3&amp;$R$3,Data[Index]&amp;Data[Valid Test, Can be used for conformity (Y/N)]&amp;Data[Cycle],Data[Mileage (Miles)])</f>
        <v>#N/A</v>
      </c>
      <c r="E308" s="130" t="e" cm="1">
        <f t="array" ref="E308">_xlfn.XLOOKUP($A308&amp;$Q$3&amp;$R$3,Data[Index]&amp;Data[Valid Test, Can be used for conformity (Y/N)]&amp;Data[Cycle],Data[Date])</f>
        <v>#N/A</v>
      </c>
      <c r="F308" s="141" t="e" cm="1">
        <f t="array" ref="F308">(_xlfn.XLOOKUP($A308&amp;$Q$3&amp;$R$3,Data[Index]&amp;Data[Valid Test, Can be used for conformity (Y/N)]&amp;Data[Cycle],Data[CO/km (mg)])-F$2)/F$5</f>
        <v>#N/A</v>
      </c>
      <c r="G308" s="141" t="e" cm="1">
        <f t="array" ref="G308">(_xlfn.XLOOKUP($A308&amp;$Q$3,Data[Index]&amp;Data[Valid Test, Can be used for conformity (Y/N)],Data[CO2/km (g)])-G$2)/G$5</f>
        <v>#N/A</v>
      </c>
      <c r="H308" s="141" t="e" cm="1">
        <f t="array" ref="H308">(_xlfn.XLOOKUP($A308&amp;$Q$3,Data[Index]&amp;Data[Valid Test, Can be used for conformity (Y/N)],Data[THC/km (mg)])-H$2)/H$5</f>
        <v>#N/A</v>
      </c>
      <c r="I308" s="141" t="e" cm="1">
        <f t="array" ref="I308">(_xlfn.XLOOKUP($A308&amp;$Q$3,Data[Index]&amp;Data[Valid Test, Can be used for conformity (Y/N)],Data[NOx/km (mg)])-I$2)/I$5</f>
        <v>#N/A</v>
      </c>
      <c r="J308" s="141" t="e" cm="1">
        <f t="array" ref="J308">(_xlfn.XLOOKUP($A308&amp;$Q$3,Data[Index]&amp;Data[Valid Test, Can be used for conformity (Y/N)],Data[THC + NOx/km (mg)])-J$2)/J$5</f>
        <v>#N/A</v>
      </c>
      <c r="K308" s="141" t="e" cm="1">
        <f t="array" ref="K308">(_xlfn.XLOOKUP($A308&amp;$Q$3,Data[Index]&amp;Data[Valid Test, Can be used for conformity (Y/N)],Data[PN/km ('#)])-K$2)/K$5</f>
        <v>#N/A</v>
      </c>
      <c r="L308" s="141" t="e" cm="1">
        <f t="array" ref="L308">(_xlfn.XLOOKUP($A308&amp;$Q$3,Data[Index]&amp;Data[Valid Test, Can be used for conformity (Y/N)],Data[PM/km (mg)])-L$2)/L$5</f>
        <v>#N/A</v>
      </c>
      <c r="M308" s="140" t="e" cm="1">
        <f t="array" ref="M308">(_xlfn.XLOOKUP($A308&amp;$Q$3,Data[Index]&amp;Data[Valid Test, Can be used for conformity (Y/N)],Data[CH4 (mg/km)])-M$2)/M$5</f>
        <v>#N/A</v>
      </c>
      <c r="N308" s="140" t="e" cm="1">
        <f t="array" ref="N308">(_xlfn.XLOOKUP($A308&amp;$Q$3,Data[Index]&amp;Data[Valid Test, Can be used for conformity (Y/N)],Data[N20 (mg/km)])-N$2)/N$5</f>
        <v>#N/A</v>
      </c>
      <c r="O308" s="141" t="e" cm="1">
        <f t="array" ref="O308">(_xlfn.XLOOKUP($A308&amp;$Q$3,Data[Index]&amp;Data[Valid Test, Can be used for conformity (Y/N)],Data[l/100km])-O$2)/O$5</f>
        <v>#N/A</v>
      </c>
      <c r="P308" s="138">
        <f>_xlfn.XLOOKUP($A308,Data[Index],Data[Comments])</f>
        <v>0</v>
      </c>
    </row>
    <row r="309" spans="1:16" x14ac:dyDescent="0.2">
      <c r="A309" s="129"/>
      <c r="B309" s="129"/>
      <c r="C309" s="129" t="e" cm="1">
        <f t="array" ref="C309">_xlfn.XLOOKUP($A309&amp;$Q$3&amp;$R$3,Data[Index]&amp;Data[Valid Test, Can be used for conformity (Y/N)]&amp;Data[Cycle],Data[Test Name])</f>
        <v>#N/A</v>
      </c>
      <c r="D309" s="167" t="e" cm="1">
        <f t="array" ref="D309">_xlfn.XLOOKUP($A309&amp;$Q$3&amp;$R$3,Data[Index]&amp;Data[Valid Test, Can be used for conformity (Y/N)]&amp;Data[Cycle],Data[Mileage (Miles)])</f>
        <v>#N/A</v>
      </c>
      <c r="E309" s="130" t="e" cm="1">
        <f t="array" ref="E309">_xlfn.XLOOKUP($A309&amp;$Q$3&amp;$R$3,Data[Index]&amp;Data[Valid Test, Can be used for conformity (Y/N)]&amp;Data[Cycle],Data[Date])</f>
        <v>#N/A</v>
      </c>
      <c r="F309" s="141" t="e" cm="1">
        <f t="array" ref="F309">(_xlfn.XLOOKUP($A309&amp;$Q$3&amp;$R$3,Data[Index]&amp;Data[Valid Test, Can be used for conformity (Y/N)]&amp;Data[Cycle],Data[CO/km (mg)])-F$2)/F$5</f>
        <v>#N/A</v>
      </c>
      <c r="G309" s="141" t="e" cm="1">
        <f t="array" ref="G309">(_xlfn.XLOOKUP($A309&amp;$Q$3,Data[Index]&amp;Data[Valid Test, Can be used for conformity (Y/N)],Data[CO2/km (g)])-G$2)/G$5</f>
        <v>#N/A</v>
      </c>
      <c r="H309" s="141" t="e" cm="1">
        <f t="array" ref="H309">(_xlfn.XLOOKUP($A309&amp;$Q$3,Data[Index]&amp;Data[Valid Test, Can be used for conformity (Y/N)],Data[THC/km (mg)])-H$2)/H$5</f>
        <v>#N/A</v>
      </c>
      <c r="I309" s="141" t="e" cm="1">
        <f t="array" ref="I309">(_xlfn.XLOOKUP($A309&amp;$Q$3,Data[Index]&amp;Data[Valid Test, Can be used for conformity (Y/N)],Data[NOx/km (mg)])-I$2)/I$5</f>
        <v>#N/A</v>
      </c>
      <c r="J309" s="141" t="e" cm="1">
        <f t="array" ref="J309">(_xlfn.XLOOKUP($A309&amp;$Q$3,Data[Index]&amp;Data[Valid Test, Can be used for conformity (Y/N)],Data[THC + NOx/km (mg)])-J$2)/J$5</f>
        <v>#N/A</v>
      </c>
      <c r="K309" s="141" t="e" cm="1">
        <f t="array" ref="K309">(_xlfn.XLOOKUP($A309&amp;$Q$3,Data[Index]&amp;Data[Valid Test, Can be used for conformity (Y/N)],Data[PN/km ('#)])-K$2)/K$5</f>
        <v>#N/A</v>
      </c>
      <c r="L309" s="141" t="e" cm="1">
        <f t="array" ref="L309">(_xlfn.XLOOKUP($A309&amp;$Q$3,Data[Index]&amp;Data[Valid Test, Can be used for conformity (Y/N)],Data[PM/km (mg)])-L$2)/L$5</f>
        <v>#N/A</v>
      </c>
      <c r="M309" s="140" t="e" cm="1">
        <f t="array" ref="M309">(_xlfn.XLOOKUP($A309&amp;$Q$3,Data[Index]&amp;Data[Valid Test, Can be used for conformity (Y/N)],Data[CH4 (mg/km)])-M$2)/M$5</f>
        <v>#N/A</v>
      </c>
      <c r="N309" s="140" t="e" cm="1">
        <f t="array" ref="N309">(_xlfn.XLOOKUP($A309&amp;$Q$3,Data[Index]&amp;Data[Valid Test, Can be used for conformity (Y/N)],Data[N20 (mg/km)])-N$2)/N$5</f>
        <v>#N/A</v>
      </c>
      <c r="O309" s="141" t="e" cm="1">
        <f t="array" ref="O309">(_xlfn.XLOOKUP($A309&amp;$Q$3,Data[Index]&amp;Data[Valid Test, Can be used for conformity (Y/N)],Data[l/100km])-O$2)/O$5</f>
        <v>#N/A</v>
      </c>
      <c r="P309" s="138">
        <f>_xlfn.XLOOKUP($A309,Data[Index],Data[Comments])</f>
        <v>0</v>
      </c>
    </row>
    <row r="310" spans="1:16" x14ac:dyDescent="0.2">
      <c r="A310" s="129"/>
      <c r="B310" s="129"/>
      <c r="C310" s="129" t="e" cm="1">
        <f t="array" ref="C310">_xlfn.XLOOKUP($A310&amp;$Q$3&amp;$R$3,Data[Index]&amp;Data[Valid Test, Can be used for conformity (Y/N)]&amp;Data[Cycle],Data[Test Name])</f>
        <v>#N/A</v>
      </c>
      <c r="D310" s="167" t="e" cm="1">
        <f t="array" ref="D310">_xlfn.XLOOKUP($A310&amp;$Q$3&amp;$R$3,Data[Index]&amp;Data[Valid Test, Can be used for conformity (Y/N)]&amp;Data[Cycle],Data[Mileage (Miles)])</f>
        <v>#N/A</v>
      </c>
      <c r="E310" s="130" t="e" cm="1">
        <f t="array" ref="E310">_xlfn.XLOOKUP($A310&amp;$Q$3&amp;$R$3,Data[Index]&amp;Data[Valid Test, Can be used for conformity (Y/N)]&amp;Data[Cycle],Data[Date])</f>
        <v>#N/A</v>
      </c>
      <c r="F310" s="141" t="e" cm="1">
        <f t="array" ref="F310">(_xlfn.XLOOKUP($A310&amp;$Q$3&amp;$R$3,Data[Index]&amp;Data[Valid Test, Can be used for conformity (Y/N)]&amp;Data[Cycle],Data[CO/km (mg)])-F$2)/F$5</f>
        <v>#N/A</v>
      </c>
      <c r="G310" s="141" t="e" cm="1">
        <f t="array" ref="G310">(_xlfn.XLOOKUP($A310&amp;$Q$3,Data[Index]&amp;Data[Valid Test, Can be used for conformity (Y/N)],Data[CO2/km (g)])-G$2)/G$5</f>
        <v>#N/A</v>
      </c>
      <c r="H310" s="141" t="e" cm="1">
        <f t="array" ref="H310">(_xlfn.XLOOKUP($A310&amp;$Q$3,Data[Index]&amp;Data[Valid Test, Can be used for conformity (Y/N)],Data[THC/km (mg)])-H$2)/H$5</f>
        <v>#N/A</v>
      </c>
      <c r="I310" s="141" t="e" cm="1">
        <f t="array" ref="I310">(_xlfn.XLOOKUP($A310&amp;$Q$3,Data[Index]&amp;Data[Valid Test, Can be used for conformity (Y/N)],Data[NOx/km (mg)])-I$2)/I$5</f>
        <v>#N/A</v>
      </c>
      <c r="J310" s="141" t="e" cm="1">
        <f t="array" ref="J310">(_xlfn.XLOOKUP($A310&amp;$Q$3,Data[Index]&amp;Data[Valid Test, Can be used for conformity (Y/N)],Data[THC + NOx/km (mg)])-J$2)/J$5</f>
        <v>#N/A</v>
      </c>
      <c r="K310" s="141" t="e" cm="1">
        <f t="array" ref="K310">(_xlfn.XLOOKUP($A310&amp;$Q$3,Data[Index]&amp;Data[Valid Test, Can be used for conformity (Y/N)],Data[PN/km ('#)])-K$2)/K$5</f>
        <v>#N/A</v>
      </c>
      <c r="L310" s="141" t="e" cm="1">
        <f t="array" ref="L310">(_xlfn.XLOOKUP($A310&amp;$Q$3,Data[Index]&amp;Data[Valid Test, Can be used for conformity (Y/N)],Data[PM/km (mg)])-L$2)/L$5</f>
        <v>#N/A</v>
      </c>
      <c r="M310" s="140" t="e" cm="1">
        <f t="array" ref="M310">(_xlfn.XLOOKUP($A310&amp;$Q$3,Data[Index]&amp;Data[Valid Test, Can be used for conformity (Y/N)],Data[CH4 (mg/km)])-M$2)/M$5</f>
        <v>#N/A</v>
      </c>
      <c r="N310" s="140" t="e" cm="1">
        <f t="array" ref="N310">(_xlfn.XLOOKUP($A310&amp;$Q$3,Data[Index]&amp;Data[Valid Test, Can be used for conformity (Y/N)],Data[N20 (mg/km)])-N$2)/N$5</f>
        <v>#N/A</v>
      </c>
      <c r="O310" s="141" t="e" cm="1">
        <f t="array" ref="O310">(_xlfn.XLOOKUP($A310&amp;$Q$3,Data[Index]&amp;Data[Valid Test, Can be used for conformity (Y/N)],Data[l/100km])-O$2)/O$5</f>
        <v>#N/A</v>
      </c>
      <c r="P310" s="138">
        <f>_xlfn.XLOOKUP($A310,Data[Index],Data[Comments])</f>
        <v>0</v>
      </c>
    </row>
    <row r="311" spans="1:16" x14ac:dyDescent="0.2">
      <c r="A311" s="129"/>
      <c r="B311" s="129"/>
      <c r="C311" s="129" t="e" cm="1">
        <f t="array" ref="C311">_xlfn.XLOOKUP($A311&amp;$Q$3&amp;$R$3,Data[Index]&amp;Data[Valid Test, Can be used for conformity (Y/N)]&amp;Data[Cycle],Data[Test Name])</f>
        <v>#N/A</v>
      </c>
      <c r="D311" s="167" t="e" cm="1">
        <f t="array" ref="D311">_xlfn.XLOOKUP($A311&amp;$Q$3&amp;$R$3,Data[Index]&amp;Data[Valid Test, Can be used for conformity (Y/N)]&amp;Data[Cycle],Data[Mileage (Miles)])</f>
        <v>#N/A</v>
      </c>
      <c r="E311" s="130" t="e" cm="1">
        <f t="array" ref="E311">_xlfn.XLOOKUP($A311&amp;$Q$3&amp;$R$3,Data[Index]&amp;Data[Valid Test, Can be used for conformity (Y/N)]&amp;Data[Cycle],Data[Date])</f>
        <v>#N/A</v>
      </c>
      <c r="F311" s="141" t="e" cm="1">
        <f t="array" ref="F311">(_xlfn.XLOOKUP($A311&amp;$Q$3&amp;$R$3,Data[Index]&amp;Data[Valid Test, Can be used for conformity (Y/N)]&amp;Data[Cycle],Data[CO/km (mg)])-F$2)/F$5</f>
        <v>#N/A</v>
      </c>
      <c r="G311" s="141" t="e" cm="1">
        <f t="array" ref="G311">(_xlfn.XLOOKUP($A311&amp;$Q$3,Data[Index]&amp;Data[Valid Test, Can be used for conformity (Y/N)],Data[CO2/km (g)])-G$2)/G$5</f>
        <v>#N/A</v>
      </c>
      <c r="H311" s="141" t="e" cm="1">
        <f t="array" ref="H311">(_xlfn.XLOOKUP($A311&amp;$Q$3,Data[Index]&amp;Data[Valid Test, Can be used for conformity (Y/N)],Data[THC/km (mg)])-H$2)/H$5</f>
        <v>#N/A</v>
      </c>
      <c r="I311" s="141" t="e" cm="1">
        <f t="array" ref="I311">(_xlfn.XLOOKUP($A311&amp;$Q$3,Data[Index]&amp;Data[Valid Test, Can be used for conformity (Y/N)],Data[NOx/km (mg)])-I$2)/I$5</f>
        <v>#N/A</v>
      </c>
      <c r="J311" s="141" t="e" cm="1">
        <f t="array" ref="J311">(_xlfn.XLOOKUP($A311&amp;$Q$3,Data[Index]&amp;Data[Valid Test, Can be used for conformity (Y/N)],Data[THC + NOx/km (mg)])-J$2)/J$5</f>
        <v>#N/A</v>
      </c>
      <c r="K311" s="141" t="e" cm="1">
        <f t="array" ref="K311">(_xlfn.XLOOKUP($A311&amp;$Q$3,Data[Index]&amp;Data[Valid Test, Can be used for conformity (Y/N)],Data[PN/km ('#)])-K$2)/K$5</f>
        <v>#N/A</v>
      </c>
      <c r="L311" s="141" t="e" cm="1">
        <f t="array" ref="L311">(_xlfn.XLOOKUP($A311&amp;$Q$3,Data[Index]&amp;Data[Valid Test, Can be used for conformity (Y/N)],Data[PM/km (mg)])-L$2)/L$5</f>
        <v>#N/A</v>
      </c>
      <c r="M311" s="140" t="e" cm="1">
        <f t="array" ref="M311">(_xlfn.XLOOKUP($A311&amp;$Q$3,Data[Index]&amp;Data[Valid Test, Can be used for conformity (Y/N)],Data[CH4 (mg/km)])-M$2)/M$5</f>
        <v>#N/A</v>
      </c>
      <c r="N311" s="140" t="e" cm="1">
        <f t="array" ref="N311">(_xlfn.XLOOKUP($A311&amp;$Q$3,Data[Index]&amp;Data[Valid Test, Can be used for conformity (Y/N)],Data[N20 (mg/km)])-N$2)/N$5</f>
        <v>#N/A</v>
      </c>
      <c r="O311" s="141" t="e" cm="1">
        <f t="array" ref="O311">(_xlfn.XLOOKUP($A311&amp;$Q$3,Data[Index]&amp;Data[Valid Test, Can be used for conformity (Y/N)],Data[l/100km])-O$2)/O$5</f>
        <v>#N/A</v>
      </c>
      <c r="P311" s="138">
        <f>_xlfn.XLOOKUP($A311,Data[Index],Data[Comments])</f>
        <v>0</v>
      </c>
    </row>
    <row r="312" spans="1:16" x14ac:dyDescent="0.2">
      <c r="A312" s="129"/>
      <c r="B312" s="129"/>
      <c r="C312" s="129" t="e" cm="1">
        <f t="array" ref="C312">_xlfn.XLOOKUP($A312&amp;$Q$3&amp;$R$3,Data[Index]&amp;Data[Valid Test, Can be used for conformity (Y/N)]&amp;Data[Cycle],Data[Test Name])</f>
        <v>#N/A</v>
      </c>
      <c r="D312" s="167" t="e" cm="1">
        <f t="array" ref="D312">_xlfn.XLOOKUP($A312&amp;$Q$3&amp;$R$3,Data[Index]&amp;Data[Valid Test, Can be used for conformity (Y/N)]&amp;Data[Cycle],Data[Mileage (Miles)])</f>
        <v>#N/A</v>
      </c>
      <c r="E312" s="130" t="e" cm="1">
        <f t="array" ref="E312">_xlfn.XLOOKUP($A312&amp;$Q$3&amp;$R$3,Data[Index]&amp;Data[Valid Test, Can be used for conformity (Y/N)]&amp;Data[Cycle],Data[Date])</f>
        <v>#N/A</v>
      </c>
      <c r="F312" s="141" t="e" cm="1">
        <f t="array" ref="F312">(_xlfn.XLOOKUP($A312&amp;$Q$3&amp;$R$3,Data[Index]&amp;Data[Valid Test, Can be used for conformity (Y/N)]&amp;Data[Cycle],Data[CO/km (mg)])-F$2)/F$5</f>
        <v>#N/A</v>
      </c>
      <c r="G312" s="141" t="e" cm="1">
        <f t="array" ref="G312">(_xlfn.XLOOKUP($A312&amp;$Q$3,Data[Index]&amp;Data[Valid Test, Can be used for conformity (Y/N)],Data[CO2/km (g)])-G$2)/G$5</f>
        <v>#N/A</v>
      </c>
      <c r="H312" s="141" t="e" cm="1">
        <f t="array" ref="H312">(_xlfn.XLOOKUP($A312&amp;$Q$3,Data[Index]&amp;Data[Valid Test, Can be used for conformity (Y/N)],Data[THC/km (mg)])-H$2)/H$5</f>
        <v>#N/A</v>
      </c>
      <c r="I312" s="141" t="e" cm="1">
        <f t="array" ref="I312">(_xlfn.XLOOKUP($A312&amp;$Q$3,Data[Index]&amp;Data[Valid Test, Can be used for conformity (Y/N)],Data[NOx/km (mg)])-I$2)/I$5</f>
        <v>#N/A</v>
      </c>
      <c r="J312" s="141" t="e" cm="1">
        <f t="array" ref="J312">(_xlfn.XLOOKUP($A312&amp;$Q$3,Data[Index]&amp;Data[Valid Test, Can be used for conformity (Y/N)],Data[THC + NOx/km (mg)])-J$2)/J$5</f>
        <v>#N/A</v>
      </c>
      <c r="K312" s="141" t="e" cm="1">
        <f t="array" ref="K312">(_xlfn.XLOOKUP($A312&amp;$Q$3,Data[Index]&amp;Data[Valid Test, Can be used for conformity (Y/N)],Data[PN/km ('#)])-K$2)/K$5</f>
        <v>#N/A</v>
      </c>
      <c r="L312" s="141" t="e" cm="1">
        <f t="array" ref="L312">(_xlfn.XLOOKUP($A312&amp;$Q$3,Data[Index]&amp;Data[Valid Test, Can be used for conformity (Y/N)],Data[PM/km (mg)])-L$2)/L$5</f>
        <v>#N/A</v>
      </c>
      <c r="M312" s="140" t="e" cm="1">
        <f t="array" ref="M312">(_xlfn.XLOOKUP($A312&amp;$Q$3,Data[Index]&amp;Data[Valid Test, Can be used for conformity (Y/N)],Data[CH4 (mg/km)])-M$2)/M$5</f>
        <v>#N/A</v>
      </c>
      <c r="N312" s="140" t="e" cm="1">
        <f t="array" ref="N312">(_xlfn.XLOOKUP($A312&amp;$Q$3,Data[Index]&amp;Data[Valid Test, Can be used for conformity (Y/N)],Data[N20 (mg/km)])-N$2)/N$5</f>
        <v>#N/A</v>
      </c>
      <c r="O312" s="141" t="e" cm="1">
        <f t="array" ref="O312">(_xlfn.XLOOKUP($A312&amp;$Q$3,Data[Index]&amp;Data[Valid Test, Can be used for conformity (Y/N)],Data[l/100km])-O$2)/O$5</f>
        <v>#N/A</v>
      </c>
      <c r="P312" s="138">
        <f>_xlfn.XLOOKUP($A312,Data[Index],Data[Comments])</f>
        <v>0</v>
      </c>
    </row>
    <row r="313" spans="1:16" x14ac:dyDescent="0.2">
      <c r="A313" s="129"/>
      <c r="B313" s="129"/>
      <c r="C313" s="129" t="e" cm="1">
        <f t="array" ref="C313">_xlfn.XLOOKUP($A313&amp;$Q$3&amp;$R$3,Data[Index]&amp;Data[Valid Test, Can be used for conformity (Y/N)]&amp;Data[Cycle],Data[Test Name])</f>
        <v>#N/A</v>
      </c>
      <c r="D313" s="167" t="e" cm="1">
        <f t="array" ref="D313">_xlfn.XLOOKUP($A313&amp;$Q$3&amp;$R$3,Data[Index]&amp;Data[Valid Test, Can be used for conformity (Y/N)]&amp;Data[Cycle],Data[Mileage (Miles)])</f>
        <v>#N/A</v>
      </c>
      <c r="E313" s="130" t="e" cm="1">
        <f t="array" ref="E313">_xlfn.XLOOKUP($A313&amp;$Q$3&amp;$R$3,Data[Index]&amp;Data[Valid Test, Can be used for conformity (Y/N)]&amp;Data[Cycle],Data[Date])</f>
        <v>#N/A</v>
      </c>
      <c r="F313" s="141" t="e" cm="1">
        <f t="array" ref="F313">(_xlfn.XLOOKUP($A313&amp;$Q$3&amp;$R$3,Data[Index]&amp;Data[Valid Test, Can be used for conformity (Y/N)]&amp;Data[Cycle],Data[CO/km (mg)])-F$2)/F$5</f>
        <v>#N/A</v>
      </c>
      <c r="G313" s="141" t="e" cm="1">
        <f t="array" ref="G313">(_xlfn.XLOOKUP($A313&amp;$Q$3,Data[Index]&amp;Data[Valid Test, Can be used for conformity (Y/N)],Data[CO2/km (g)])-G$2)/G$5</f>
        <v>#N/A</v>
      </c>
      <c r="H313" s="141" t="e" cm="1">
        <f t="array" ref="H313">(_xlfn.XLOOKUP($A313&amp;$Q$3,Data[Index]&amp;Data[Valid Test, Can be used for conformity (Y/N)],Data[THC/km (mg)])-H$2)/H$5</f>
        <v>#N/A</v>
      </c>
      <c r="I313" s="141" t="e" cm="1">
        <f t="array" ref="I313">(_xlfn.XLOOKUP($A313&amp;$Q$3,Data[Index]&amp;Data[Valid Test, Can be used for conformity (Y/N)],Data[NOx/km (mg)])-I$2)/I$5</f>
        <v>#N/A</v>
      </c>
      <c r="J313" s="141" t="e" cm="1">
        <f t="array" ref="J313">(_xlfn.XLOOKUP($A313&amp;$Q$3,Data[Index]&amp;Data[Valid Test, Can be used for conformity (Y/N)],Data[THC + NOx/km (mg)])-J$2)/J$5</f>
        <v>#N/A</v>
      </c>
      <c r="K313" s="141" t="e" cm="1">
        <f t="array" ref="K313">(_xlfn.XLOOKUP($A313&amp;$Q$3,Data[Index]&amp;Data[Valid Test, Can be used for conformity (Y/N)],Data[PN/km ('#)])-K$2)/K$5</f>
        <v>#N/A</v>
      </c>
      <c r="L313" s="141" t="e" cm="1">
        <f t="array" ref="L313">(_xlfn.XLOOKUP($A313&amp;$Q$3,Data[Index]&amp;Data[Valid Test, Can be used for conformity (Y/N)],Data[PM/km (mg)])-L$2)/L$5</f>
        <v>#N/A</v>
      </c>
      <c r="M313" s="140" t="e" cm="1">
        <f t="array" ref="M313">(_xlfn.XLOOKUP($A313&amp;$Q$3,Data[Index]&amp;Data[Valid Test, Can be used for conformity (Y/N)],Data[CH4 (mg/km)])-M$2)/M$5</f>
        <v>#N/A</v>
      </c>
      <c r="N313" s="140" t="e" cm="1">
        <f t="array" ref="N313">(_xlfn.XLOOKUP($A313&amp;$Q$3,Data[Index]&amp;Data[Valid Test, Can be used for conformity (Y/N)],Data[N20 (mg/km)])-N$2)/N$5</f>
        <v>#N/A</v>
      </c>
      <c r="O313" s="141" t="e" cm="1">
        <f t="array" ref="O313">(_xlfn.XLOOKUP($A313&amp;$Q$3,Data[Index]&amp;Data[Valid Test, Can be used for conformity (Y/N)],Data[l/100km])-O$2)/O$5</f>
        <v>#N/A</v>
      </c>
      <c r="P313" s="138">
        <f>_xlfn.XLOOKUP($A313,Data[Index],Data[Comments])</f>
        <v>0</v>
      </c>
    </row>
    <row r="314" spans="1:16" x14ac:dyDescent="0.2">
      <c r="A314" s="129"/>
      <c r="B314" s="129"/>
      <c r="C314" s="129" t="e" cm="1">
        <f t="array" ref="C314">_xlfn.XLOOKUP($A314&amp;$Q$3&amp;$R$3,Data[Index]&amp;Data[Valid Test, Can be used for conformity (Y/N)]&amp;Data[Cycle],Data[Test Name])</f>
        <v>#N/A</v>
      </c>
      <c r="D314" s="167" t="e" cm="1">
        <f t="array" ref="D314">_xlfn.XLOOKUP($A314&amp;$Q$3&amp;$R$3,Data[Index]&amp;Data[Valid Test, Can be used for conformity (Y/N)]&amp;Data[Cycle],Data[Mileage (Miles)])</f>
        <v>#N/A</v>
      </c>
      <c r="E314" s="130" t="e" cm="1">
        <f t="array" ref="E314">_xlfn.XLOOKUP($A314&amp;$Q$3&amp;$R$3,Data[Index]&amp;Data[Valid Test, Can be used for conformity (Y/N)]&amp;Data[Cycle],Data[Date])</f>
        <v>#N/A</v>
      </c>
      <c r="F314" s="141" t="e" cm="1">
        <f t="array" ref="F314">(_xlfn.XLOOKUP($A314&amp;$Q$3&amp;$R$3,Data[Index]&amp;Data[Valid Test, Can be used for conformity (Y/N)]&amp;Data[Cycle],Data[CO/km (mg)])-F$2)/F$5</f>
        <v>#N/A</v>
      </c>
      <c r="G314" s="141" t="e" cm="1">
        <f t="array" ref="G314">(_xlfn.XLOOKUP($A314&amp;$Q$3,Data[Index]&amp;Data[Valid Test, Can be used for conformity (Y/N)],Data[CO2/km (g)])-G$2)/G$5</f>
        <v>#N/A</v>
      </c>
      <c r="H314" s="141" t="e" cm="1">
        <f t="array" ref="H314">(_xlfn.XLOOKUP($A314&amp;$Q$3,Data[Index]&amp;Data[Valid Test, Can be used for conformity (Y/N)],Data[THC/km (mg)])-H$2)/H$5</f>
        <v>#N/A</v>
      </c>
      <c r="I314" s="141" t="e" cm="1">
        <f t="array" ref="I314">(_xlfn.XLOOKUP($A314&amp;$Q$3,Data[Index]&amp;Data[Valid Test, Can be used for conformity (Y/N)],Data[NOx/km (mg)])-I$2)/I$5</f>
        <v>#N/A</v>
      </c>
      <c r="J314" s="141" t="e" cm="1">
        <f t="array" ref="J314">(_xlfn.XLOOKUP($A314&amp;$Q$3,Data[Index]&amp;Data[Valid Test, Can be used for conformity (Y/N)],Data[THC + NOx/km (mg)])-J$2)/J$5</f>
        <v>#N/A</v>
      </c>
      <c r="K314" s="141" t="e" cm="1">
        <f t="array" ref="K314">(_xlfn.XLOOKUP($A314&amp;$Q$3,Data[Index]&amp;Data[Valid Test, Can be used for conformity (Y/N)],Data[PN/km ('#)])-K$2)/K$5</f>
        <v>#N/A</v>
      </c>
      <c r="L314" s="141" t="e" cm="1">
        <f t="array" ref="L314">(_xlfn.XLOOKUP($A314&amp;$Q$3,Data[Index]&amp;Data[Valid Test, Can be used for conformity (Y/N)],Data[PM/km (mg)])-L$2)/L$5</f>
        <v>#N/A</v>
      </c>
      <c r="M314" s="140" t="e" cm="1">
        <f t="array" ref="M314">(_xlfn.XLOOKUP($A314&amp;$Q$3,Data[Index]&amp;Data[Valid Test, Can be used for conformity (Y/N)],Data[CH4 (mg/km)])-M$2)/M$5</f>
        <v>#N/A</v>
      </c>
      <c r="N314" s="140" t="e" cm="1">
        <f t="array" ref="N314">(_xlfn.XLOOKUP($A314&amp;$Q$3,Data[Index]&amp;Data[Valid Test, Can be used for conformity (Y/N)],Data[N20 (mg/km)])-N$2)/N$5</f>
        <v>#N/A</v>
      </c>
      <c r="O314" s="141" t="e" cm="1">
        <f t="array" ref="O314">(_xlfn.XLOOKUP($A314&amp;$Q$3,Data[Index]&amp;Data[Valid Test, Can be used for conformity (Y/N)],Data[l/100km])-O$2)/O$5</f>
        <v>#N/A</v>
      </c>
      <c r="P314" s="138">
        <f>_xlfn.XLOOKUP($A314,Data[Index],Data[Comments])</f>
        <v>0</v>
      </c>
    </row>
    <row r="315" spans="1:16" x14ac:dyDescent="0.2">
      <c r="A315" s="129"/>
      <c r="B315" s="129"/>
      <c r="C315" s="129" t="e" cm="1">
        <f t="array" ref="C315">_xlfn.XLOOKUP($A315&amp;$Q$3&amp;$R$3,Data[Index]&amp;Data[Valid Test, Can be used for conformity (Y/N)]&amp;Data[Cycle],Data[Test Name])</f>
        <v>#N/A</v>
      </c>
      <c r="D315" s="167" t="e" cm="1">
        <f t="array" ref="D315">_xlfn.XLOOKUP($A315&amp;$Q$3&amp;$R$3,Data[Index]&amp;Data[Valid Test, Can be used for conformity (Y/N)]&amp;Data[Cycle],Data[Mileage (Miles)])</f>
        <v>#N/A</v>
      </c>
      <c r="E315" s="130" t="e" cm="1">
        <f t="array" ref="E315">_xlfn.XLOOKUP($A315&amp;$Q$3&amp;$R$3,Data[Index]&amp;Data[Valid Test, Can be used for conformity (Y/N)]&amp;Data[Cycle],Data[Date])</f>
        <v>#N/A</v>
      </c>
      <c r="F315" s="141" t="e" cm="1">
        <f t="array" ref="F315">(_xlfn.XLOOKUP($A315&amp;$Q$3&amp;$R$3,Data[Index]&amp;Data[Valid Test, Can be used for conformity (Y/N)]&amp;Data[Cycle],Data[CO/km (mg)])-F$2)/F$5</f>
        <v>#N/A</v>
      </c>
      <c r="G315" s="141" t="e" cm="1">
        <f t="array" ref="G315">(_xlfn.XLOOKUP($A315&amp;$Q$3,Data[Index]&amp;Data[Valid Test, Can be used for conformity (Y/N)],Data[CO2/km (g)])-G$2)/G$5</f>
        <v>#N/A</v>
      </c>
      <c r="H315" s="141" t="e" cm="1">
        <f t="array" ref="H315">(_xlfn.XLOOKUP($A315&amp;$Q$3,Data[Index]&amp;Data[Valid Test, Can be used for conformity (Y/N)],Data[THC/km (mg)])-H$2)/H$5</f>
        <v>#N/A</v>
      </c>
      <c r="I315" s="141" t="e" cm="1">
        <f t="array" ref="I315">(_xlfn.XLOOKUP($A315&amp;$Q$3,Data[Index]&amp;Data[Valid Test, Can be used for conformity (Y/N)],Data[NOx/km (mg)])-I$2)/I$5</f>
        <v>#N/A</v>
      </c>
      <c r="J315" s="141" t="e" cm="1">
        <f t="array" ref="J315">(_xlfn.XLOOKUP($A315&amp;$Q$3,Data[Index]&amp;Data[Valid Test, Can be used for conformity (Y/N)],Data[THC + NOx/km (mg)])-J$2)/J$5</f>
        <v>#N/A</v>
      </c>
      <c r="K315" s="141" t="e" cm="1">
        <f t="array" ref="K315">(_xlfn.XLOOKUP($A315&amp;$Q$3,Data[Index]&amp;Data[Valid Test, Can be used for conformity (Y/N)],Data[PN/km ('#)])-K$2)/K$5</f>
        <v>#N/A</v>
      </c>
      <c r="L315" s="141" t="e" cm="1">
        <f t="array" ref="L315">(_xlfn.XLOOKUP($A315&amp;$Q$3,Data[Index]&amp;Data[Valid Test, Can be used for conformity (Y/N)],Data[PM/km (mg)])-L$2)/L$5</f>
        <v>#N/A</v>
      </c>
      <c r="M315" s="140" t="e" cm="1">
        <f t="array" ref="M315">(_xlfn.XLOOKUP($A315&amp;$Q$3,Data[Index]&amp;Data[Valid Test, Can be used for conformity (Y/N)],Data[CH4 (mg/km)])-M$2)/M$5</f>
        <v>#N/A</v>
      </c>
      <c r="N315" s="140" t="e" cm="1">
        <f t="array" ref="N315">(_xlfn.XLOOKUP($A315&amp;$Q$3,Data[Index]&amp;Data[Valid Test, Can be used for conformity (Y/N)],Data[N20 (mg/km)])-N$2)/N$5</f>
        <v>#N/A</v>
      </c>
      <c r="O315" s="141" t="e" cm="1">
        <f t="array" ref="O315">(_xlfn.XLOOKUP($A315&amp;$Q$3,Data[Index]&amp;Data[Valid Test, Can be used for conformity (Y/N)],Data[l/100km])-O$2)/O$5</f>
        <v>#N/A</v>
      </c>
      <c r="P315" s="138">
        <f>_xlfn.XLOOKUP($A315,Data[Index],Data[Comments])</f>
        <v>0</v>
      </c>
    </row>
    <row r="316" spans="1:16" x14ac:dyDescent="0.2">
      <c r="A316" s="129"/>
      <c r="B316" s="129"/>
      <c r="C316" s="129" t="e" cm="1">
        <f t="array" ref="C316">_xlfn.XLOOKUP($A316&amp;$Q$3&amp;$R$3,Data[Index]&amp;Data[Valid Test, Can be used for conformity (Y/N)]&amp;Data[Cycle],Data[Test Name])</f>
        <v>#N/A</v>
      </c>
      <c r="D316" s="167" t="e" cm="1">
        <f t="array" ref="D316">_xlfn.XLOOKUP($A316&amp;$Q$3&amp;$R$3,Data[Index]&amp;Data[Valid Test, Can be used for conformity (Y/N)]&amp;Data[Cycle],Data[Mileage (Miles)])</f>
        <v>#N/A</v>
      </c>
      <c r="E316" s="130" t="e" cm="1">
        <f t="array" ref="E316">_xlfn.XLOOKUP($A316&amp;$Q$3&amp;$R$3,Data[Index]&amp;Data[Valid Test, Can be used for conformity (Y/N)]&amp;Data[Cycle],Data[Date])</f>
        <v>#N/A</v>
      </c>
      <c r="F316" s="141" t="e" cm="1">
        <f t="array" ref="F316">(_xlfn.XLOOKUP($A316&amp;$Q$3&amp;$R$3,Data[Index]&amp;Data[Valid Test, Can be used for conformity (Y/N)]&amp;Data[Cycle],Data[CO/km (mg)])-F$2)/F$5</f>
        <v>#N/A</v>
      </c>
      <c r="G316" s="141" t="e" cm="1">
        <f t="array" ref="G316">(_xlfn.XLOOKUP($A316&amp;$Q$3,Data[Index]&amp;Data[Valid Test, Can be used for conformity (Y/N)],Data[CO2/km (g)])-G$2)/G$5</f>
        <v>#N/A</v>
      </c>
      <c r="H316" s="141" t="e" cm="1">
        <f t="array" ref="H316">(_xlfn.XLOOKUP($A316&amp;$Q$3,Data[Index]&amp;Data[Valid Test, Can be used for conformity (Y/N)],Data[THC/km (mg)])-H$2)/H$5</f>
        <v>#N/A</v>
      </c>
      <c r="I316" s="141" t="e" cm="1">
        <f t="array" ref="I316">(_xlfn.XLOOKUP($A316&amp;$Q$3,Data[Index]&amp;Data[Valid Test, Can be used for conformity (Y/N)],Data[NOx/km (mg)])-I$2)/I$5</f>
        <v>#N/A</v>
      </c>
      <c r="J316" s="141" t="e" cm="1">
        <f t="array" ref="J316">(_xlfn.XLOOKUP($A316&amp;$Q$3,Data[Index]&amp;Data[Valid Test, Can be used for conformity (Y/N)],Data[THC + NOx/km (mg)])-J$2)/J$5</f>
        <v>#N/A</v>
      </c>
      <c r="K316" s="141" t="e" cm="1">
        <f t="array" ref="K316">(_xlfn.XLOOKUP($A316&amp;$Q$3,Data[Index]&amp;Data[Valid Test, Can be used for conformity (Y/N)],Data[PN/km ('#)])-K$2)/K$5</f>
        <v>#N/A</v>
      </c>
      <c r="L316" s="141" t="e" cm="1">
        <f t="array" ref="L316">(_xlfn.XLOOKUP($A316&amp;$Q$3,Data[Index]&amp;Data[Valid Test, Can be used for conformity (Y/N)],Data[PM/km (mg)])-L$2)/L$5</f>
        <v>#N/A</v>
      </c>
      <c r="M316" s="140" t="e" cm="1">
        <f t="array" ref="M316">(_xlfn.XLOOKUP($A316&amp;$Q$3,Data[Index]&amp;Data[Valid Test, Can be used for conformity (Y/N)],Data[CH4 (mg/km)])-M$2)/M$5</f>
        <v>#N/A</v>
      </c>
      <c r="N316" s="140" t="e" cm="1">
        <f t="array" ref="N316">(_xlfn.XLOOKUP($A316&amp;$Q$3,Data[Index]&amp;Data[Valid Test, Can be used for conformity (Y/N)],Data[N20 (mg/km)])-N$2)/N$5</f>
        <v>#N/A</v>
      </c>
      <c r="O316" s="141" t="e" cm="1">
        <f t="array" ref="O316">(_xlfn.XLOOKUP($A316&amp;$Q$3,Data[Index]&amp;Data[Valid Test, Can be used for conformity (Y/N)],Data[l/100km])-O$2)/O$5</f>
        <v>#N/A</v>
      </c>
      <c r="P316" s="138">
        <f>_xlfn.XLOOKUP($A316,Data[Index],Data[Comments])</f>
        <v>0</v>
      </c>
    </row>
    <row r="317" spans="1:16" x14ac:dyDescent="0.2">
      <c r="A317" s="129"/>
      <c r="B317" s="129"/>
      <c r="C317" s="129" t="e" cm="1">
        <f t="array" ref="C317">_xlfn.XLOOKUP($A317&amp;$Q$3&amp;$R$3,Data[Index]&amp;Data[Valid Test, Can be used for conformity (Y/N)]&amp;Data[Cycle],Data[Test Name])</f>
        <v>#N/A</v>
      </c>
      <c r="D317" s="167" t="e" cm="1">
        <f t="array" ref="D317">_xlfn.XLOOKUP($A317&amp;$Q$3&amp;$R$3,Data[Index]&amp;Data[Valid Test, Can be used for conformity (Y/N)]&amp;Data[Cycle],Data[Mileage (Miles)])</f>
        <v>#N/A</v>
      </c>
      <c r="E317" s="130" t="e" cm="1">
        <f t="array" ref="E317">_xlfn.XLOOKUP($A317&amp;$Q$3&amp;$R$3,Data[Index]&amp;Data[Valid Test, Can be used for conformity (Y/N)]&amp;Data[Cycle],Data[Date])</f>
        <v>#N/A</v>
      </c>
      <c r="F317" s="141" t="e" cm="1">
        <f t="array" ref="F317">(_xlfn.XLOOKUP($A317&amp;$Q$3&amp;$R$3,Data[Index]&amp;Data[Valid Test, Can be used for conformity (Y/N)]&amp;Data[Cycle],Data[CO/km (mg)])-F$2)/F$5</f>
        <v>#N/A</v>
      </c>
      <c r="G317" s="141" t="e" cm="1">
        <f t="array" ref="G317">(_xlfn.XLOOKUP($A317&amp;$Q$3,Data[Index]&amp;Data[Valid Test, Can be used for conformity (Y/N)],Data[CO2/km (g)])-G$2)/G$5</f>
        <v>#N/A</v>
      </c>
      <c r="H317" s="141" t="e" cm="1">
        <f t="array" ref="H317">(_xlfn.XLOOKUP($A317&amp;$Q$3,Data[Index]&amp;Data[Valid Test, Can be used for conformity (Y/N)],Data[THC/km (mg)])-H$2)/H$5</f>
        <v>#N/A</v>
      </c>
      <c r="I317" s="141" t="e" cm="1">
        <f t="array" ref="I317">(_xlfn.XLOOKUP($A317&amp;$Q$3,Data[Index]&amp;Data[Valid Test, Can be used for conformity (Y/N)],Data[NOx/km (mg)])-I$2)/I$5</f>
        <v>#N/A</v>
      </c>
      <c r="J317" s="141" t="e" cm="1">
        <f t="array" ref="J317">(_xlfn.XLOOKUP($A317&amp;$Q$3,Data[Index]&amp;Data[Valid Test, Can be used for conformity (Y/N)],Data[THC + NOx/km (mg)])-J$2)/J$5</f>
        <v>#N/A</v>
      </c>
      <c r="K317" s="141" t="e" cm="1">
        <f t="array" ref="K317">(_xlfn.XLOOKUP($A317&amp;$Q$3,Data[Index]&amp;Data[Valid Test, Can be used for conformity (Y/N)],Data[PN/km ('#)])-K$2)/K$5</f>
        <v>#N/A</v>
      </c>
      <c r="L317" s="141" t="e" cm="1">
        <f t="array" ref="L317">(_xlfn.XLOOKUP($A317&amp;$Q$3,Data[Index]&amp;Data[Valid Test, Can be used for conformity (Y/N)],Data[PM/km (mg)])-L$2)/L$5</f>
        <v>#N/A</v>
      </c>
      <c r="M317" s="140" t="e" cm="1">
        <f t="array" ref="M317">(_xlfn.XLOOKUP($A317&amp;$Q$3,Data[Index]&amp;Data[Valid Test, Can be used for conformity (Y/N)],Data[CH4 (mg/km)])-M$2)/M$5</f>
        <v>#N/A</v>
      </c>
      <c r="N317" s="140" t="e" cm="1">
        <f t="array" ref="N317">(_xlfn.XLOOKUP($A317&amp;$Q$3,Data[Index]&amp;Data[Valid Test, Can be used for conformity (Y/N)],Data[N20 (mg/km)])-N$2)/N$5</f>
        <v>#N/A</v>
      </c>
      <c r="O317" s="141" t="e" cm="1">
        <f t="array" ref="O317">(_xlfn.XLOOKUP($A317&amp;$Q$3,Data[Index]&amp;Data[Valid Test, Can be used for conformity (Y/N)],Data[l/100km])-O$2)/O$5</f>
        <v>#N/A</v>
      </c>
      <c r="P317" s="138">
        <f>_xlfn.XLOOKUP($A317,Data[Index],Data[Comments])</f>
        <v>0</v>
      </c>
    </row>
    <row r="318" spans="1:16" x14ac:dyDescent="0.2">
      <c r="A318" s="129"/>
      <c r="B318" s="129"/>
      <c r="C318" s="129" t="e" cm="1">
        <f t="array" ref="C318">_xlfn.XLOOKUP($A318&amp;$Q$3&amp;$R$3,Data[Index]&amp;Data[Valid Test, Can be used for conformity (Y/N)]&amp;Data[Cycle],Data[Test Name])</f>
        <v>#N/A</v>
      </c>
      <c r="D318" s="167" t="e" cm="1">
        <f t="array" ref="D318">_xlfn.XLOOKUP($A318&amp;$Q$3&amp;$R$3,Data[Index]&amp;Data[Valid Test, Can be used for conformity (Y/N)]&amp;Data[Cycle],Data[Mileage (Miles)])</f>
        <v>#N/A</v>
      </c>
      <c r="E318" s="130" t="e" cm="1">
        <f t="array" ref="E318">_xlfn.XLOOKUP($A318&amp;$Q$3&amp;$R$3,Data[Index]&amp;Data[Valid Test, Can be used for conformity (Y/N)]&amp;Data[Cycle],Data[Date])</f>
        <v>#N/A</v>
      </c>
      <c r="F318" s="141" t="e" cm="1">
        <f t="array" ref="F318">(_xlfn.XLOOKUP($A318&amp;$Q$3&amp;$R$3,Data[Index]&amp;Data[Valid Test, Can be used for conformity (Y/N)]&amp;Data[Cycle],Data[CO/km (mg)])-F$2)/F$5</f>
        <v>#N/A</v>
      </c>
      <c r="G318" s="141" t="e" cm="1">
        <f t="array" ref="G318">(_xlfn.XLOOKUP($A318&amp;$Q$3,Data[Index]&amp;Data[Valid Test, Can be used for conformity (Y/N)],Data[CO2/km (g)])-G$2)/G$5</f>
        <v>#N/A</v>
      </c>
      <c r="H318" s="141" t="e" cm="1">
        <f t="array" ref="H318">(_xlfn.XLOOKUP($A318&amp;$Q$3,Data[Index]&amp;Data[Valid Test, Can be used for conformity (Y/N)],Data[THC/km (mg)])-H$2)/H$5</f>
        <v>#N/A</v>
      </c>
      <c r="I318" s="141" t="e" cm="1">
        <f t="array" ref="I318">(_xlfn.XLOOKUP($A318&amp;$Q$3,Data[Index]&amp;Data[Valid Test, Can be used for conformity (Y/N)],Data[NOx/km (mg)])-I$2)/I$5</f>
        <v>#N/A</v>
      </c>
      <c r="J318" s="141" t="e" cm="1">
        <f t="array" ref="J318">(_xlfn.XLOOKUP($A318&amp;$Q$3,Data[Index]&amp;Data[Valid Test, Can be used for conformity (Y/N)],Data[THC + NOx/km (mg)])-J$2)/J$5</f>
        <v>#N/A</v>
      </c>
      <c r="K318" s="141" t="e" cm="1">
        <f t="array" ref="K318">(_xlfn.XLOOKUP($A318&amp;$Q$3,Data[Index]&amp;Data[Valid Test, Can be used for conformity (Y/N)],Data[PN/km ('#)])-K$2)/K$5</f>
        <v>#N/A</v>
      </c>
      <c r="L318" s="141" t="e" cm="1">
        <f t="array" ref="L318">(_xlfn.XLOOKUP($A318&amp;$Q$3,Data[Index]&amp;Data[Valid Test, Can be used for conformity (Y/N)],Data[PM/km (mg)])-L$2)/L$5</f>
        <v>#N/A</v>
      </c>
      <c r="M318" s="140" t="e" cm="1">
        <f t="array" ref="M318">(_xlfn.XLOOKUP($A318&amp;$Q$3,Data[Index]&amp;Data[Valid Test, Can be used for conformity (Y/N)],Data[CH4 (mg/km)])-M$2)/M$5</f>
        <v>#N/A</v>
      </c>
      <c r="N318" s="140" t="e" cm="1">
        <f t="array" ref="N318">(_xlfn.XLOOKUP($A318&amp;$Q$3,Data[Index]&amp;Data[Valid Test, Can be used for conformity (Y/N)],Data[N20 (mg/km)])-N$2)/N$5</f>
        <v>#N/A</v>
      </c>
      <c r="O318" s="141" t="e" cm="1">
        <f t="array" ref="O318">(_xlfn.XLOOKUP($A318&amp;$Q$3,Data[Index]&amp;Data[Valid Test, Can be used for conformity (Y/N)],Data[l/100km])-O$2)/O$5</f>
        <v>#N/A</v>
      </c>
      <c r="P318" s="138">
        <f>_xlfn.XLOOKUP($A318,Data[Index],Data[Comments])</f>
        <v>0</v>
      </c>
    </row>
    <row r="319" spans="1:16" x14ac:dyDescent="0.2">
      <c r="A319" s="129"/>
      <c r="B319" s="129"/>
      <c r="C319" s="129" t="e" cm="1">
        <f t="array" ref="C319">_xlfn.XLOOKUP($A319&amp;$Q$3&amp;$R$3,Data[Index]&amp;Data[Valid Test, Can be used for conformity (Y/N)]&amp;Data[Cycle],Data[Test Name])</f>
        <v>#N/A</v>
      </c>
      <c r="D319" s="167" t="e" cm="1">
        <f t="array" ref="D319">_xlfn.XLOOKUP($A319&amp;$Q$3&amp;$R$3,Data[Index]&amp;Data[Valid Test, Can be used for conformity (Y/N)]&amp;Data[Cycle],Data[Mileage (Miles)])</f>
        <v>#N/A</v>
      </c>
      <c r="E319" s="130" t="e" cm="1">
        <f t="array" ref="E319">_xlfn.XLOOKUP($A319&amp;$Q$3&amp;$R$3,Data[Index]&amp;Data[Valid Test, Can be used for conformity (Y/N)]&amp;Data[Cycle],Data[Date])</f>
        <v>#N/A</v>
      </c>
      <c r="F319" s="141" t="e" cm="1">
        <f t="array" ref="F319">(_xlfn.XLOOKUP($A319&amp;$Q$3&amp;$R$3,Data[Index]&amp;Data[Valid Test, Can be used for conformity (Y/N)]&amp;Data[Cycle],Data[CO/km (mg)])-F$2)/F$5</f>
        <v>#N/A</v>
      </c>
      <c r="G319" s="141" t="e" cm="1">
        <f t="array" ref="G319">(_xlfn.XLOOKUP($A319&amp;$Q$3,Data[Index]&amp;Data[Valid Test, Can be used for conformity (Y/N)],Data[CO2/km (g)])-G$2)/G$5</f>
        <v>#N/A</v>
      </c>
      <c r="H319" s="141" t="e" cm="1">
        <f t="array" ref="H319">(_xlfn.XLOOKUP($A319&amp;$Q$3,Data[Index]&amp;Data[Valid Test, Can be used for conformity (Y/N)],Data[THC/km (mg)])-H$2)/H$5</f>
        <v>#N/A</v>
      </c>
      <c r="I319" s="141" t="e" cm="1">
        <f t="array" ref="I319">(_xlfn.XLOOKUP($A319&amp;$Q$3,Data[Index]&amp;Data[Valid Test, Can be used for conformity (Y/N)],Data[NOx/km (mg)])-I$2)/I$5</f>
        <v>#N/A</v>
      </c>
      <c r="J319" s="141" t="e" cm="1">
        <f t="array" ref="J319">(_xlfn.XLOOKUP($A319&amp;$Q$3,Data[Index]&amp;Data[Valid Test, Can be used for conformity (Y/N)],Data[THC + NOx/km (mg)])-J$2)/J$5</f>
        <v>#N/A</v>
      </c>
      <c r="K319" s="141" t="e" cm="1">
        <f t="array" ref="K319">(_xlfn.XLOOKUP($A319&amp;$Q$3,Data[Index]&amp;Data[Valid Test, Can be used for conformity (Y/N)],Data[PN/km ('#)])-K$2)/K$5</f>
        <v>#N/A</v>
      </c>
      <c r="L319" s="141" t="e" cm="1">
        <f t="array" ref="L319">(_xlfn.XLOOKUP($A319&amp;$Q$3,Data[Index]&amp;Data[Valid Test, Can be used for conformity (Y/N)],Data[PM/km (mg)])-L$2)/L$5</f>
        <v>#N/A</v>
      </c>
      <c r="M319" s="140" t="e" cm="1">
        <f t="array" ref="M319">(_xlfn.XLOOKUP($A319&amp;$Q$3,Data[Index]&amp;Data[Valid Test, Can be used for conformity (Y/N)],Data[CH4 (mg/km)])-M$2)/M$5</f>
        <v>#N/A</v>
      </c>
      <c r="N319" s="140" t="e" cm="1">
        <f t="array" ref="N319">(_xlfn.XLOOKUP($A319&amp;$Q$3,Data[Index]&amp;Data[Valid Test, Can be used for conformity (Y/N)],Data[N20 (mg/km)])-N$2)/N$5</f>
        <v>#N/A</v>
      </c>
      <c r="O319" s="141" t="e" cm="1">
        <f t="array" ref="O319">(_xlfn.XLOOKUP($A319&amp;$Q$3,Data[Index]&amp;Data[Valid Test, Can be used for conformity (Y/N)],Data[l/100km])-O$2)/O$5</f>
        <v>#N/A</v>
      </c>
      <c r="P319" s="138">
        <f>_xlfn.XLOOKUP($A319,Data[Index],Data[Comments])</f>
        <v>0</v>
      </c>
    </row>
    <row r="320" spans="1:16" x14ac:dyDescent="0.2">
      <c r="A320" s="129"/>
      <c r="B320" s="129"/>
      <c r="C320" s="129" t="e" cm="1">
        <f t="array" ref="C320">_xlfn.XLOOKUP($A320&amp;$Q$3&amp;$R$3,Data[Index]&amp;Data[Valid Test, Can be used for conformity (Y/N)]&amp;Data[Cycle],Data[Test Name])</f>
        <v>#N/A</v>
      </c>
      <c r="D320" s="167" t="e" cm="1">
        <f t="array" ref="D320">_xlfn.XLOOKUP($A320&amp;$Q$3&amp;$R$3,Data[Index]&amp;Data[Valid Test, Can be used for conformity (Y/N)]&amp;Data[Cycle],Data[Mileage (Miles)])</f>
        <v>#N/A</v>
      </c>
      <c r="E320" s="130" t="e" cm="1">
        <f t="array" ref="E320">_xlfn.XLOOKUP($A320&amp;$Q$3&amp;$R$3,Data[Index]&amp;Data[Valid Test, Can be used for conformity (Y/N)]&amp;Data[Cycle],Data[Date])</f>
        <v>#N/A</v>
      </c>
      <c r="F320" s="141" t="e" cm="1">
        <f t="array" ref="F320">(_xlfn.XLOOKUP($A320&amp;$Q$3&amp;$R$3,Data[Index]&amp;Data[Valid Test, Can be used for conformity (Y/N)]&amp;Data[Cycle],Data[CO/km (mg)])-F$2)/F$5</f>
        <v>#N/A</v>
      </c>
      <c r="G320" s="141" t="e" cm="1">
        <f t="array" ref="G320">(_xlfn.XLOOKUP($A320&amp;$Q$3,Data[Index]&amp;Data[Valid Test, Can be used for conformity (Y/N)],Data[CO2/km (g)])-G$2)/G$5</f>
        <v>#N/A</v>
      </c>
      <c r="H320" s="141" t="e" cm="1">
        <f t="array" ref="H320">(_xlfn.XLOOKUP($A320&amp;$Q$3,Data[Index]&amp;Data[Valid Test, Can be used for conformity (Y/N)],Data[THC/km (mg)])-H$2)/H$5</f>
        <v>#N/A</v>
      </c>
      <c r="I320" s="141" t="e" cm="1">
        <f t="array" ref="I320">(_xlfn.XLOOKUP($A320&amp;$Q$3,Data[Index]&amp;Data[Valid Test, Can be used for conformity (Y/N)],Data[NOx/km (mg)])-I$2)/I$5</f>
        <v>#N/A</v>
      </c>
      <c r="J320" s="141" t="e" cm="1">
        <f t="array" ref="J320">(_xlfn.XLOOKUP($A320&amp;$Q$3,Data[Index]&amp;Data[Valid Test, Can be used for conformity (Y/N)],Data[THC + NOx/km (mg)])-J$2)/J$5</f>
        <v>#N/A</v>
      </c>
      <c r="K320" s="141" t="e" cm="1">
        <f t="array" ref="K320">(_xlfn.XLOOKUP($A320&amp;$Q$3,Data[Index]&amp;Data[Valid Test, Can be used for conformity (Y/N)],Data[PN/km ('#)])-K$2)/K$5</f>
        <v>#N/A</v>
      </c>
      <c r="L320" s="141" t="e" cm="1">
        <f t="array" ref="L320">(_xlfn.XLOOKUP($A320&amp;$Q$3,Data[Index]&amp;Data[Valid Test, Can be used for conformity (Y/N)],Data[PM/km (mg)])-L$2)/L$5</f>
        <v>#N/A</v>
      </c>
      <c r="M320" s="140" t="e" cm="1">
        <f t="array" ref="M320">(_xlfn.XLOOKUP($A320&amp;$Q$3,Data[Index]&amp;Data[Valid Test, Can be used for conformity (Y/N)],Data[CH4 (mg/km)])-M$2)/M$5</f>
        <v>#N/A</v>
      </c>
      <c r="N320" s="140" t="e" cm="1">
        <f t="array" ref="N320">(_xlfn.XLOOKUP($A320&amp;$Q$3,Data[Index]&amp;Data[Valid Test, Can be used for conformity (Y/N)],Data[N20 (mg/km)])-N$2)/N$5</f>
        <v>#N/A</v>
      </c>
      <c r="O320" s="141" t="e" cm="1">
        <f t="array" ref="O320">(_xlfn.XLOOKUP($A320&amp;$Q$3,Data[Index]&amp;Data[Valid Test, Can be used for conformity (Y/N)],Data[l/100km])-O$2)/O$5</f>
        <v>#N/A</v>
      </c>
      <c r="P320" s="138">
        <f>_xlfn.XLOOKUP($A320,Data[Index],Data[Comments])</f>
        <v>0</v>
      </c>
    </row>
    <row r="321" spans="1:16" x14ac:dyDescent="0.2">
      <c r="A321" s="129"/>
      <c r="B321" s="129"/>
      <c r="C321" s="129" t="e" cm="1">
        <f t="array" ref="C321">_xlfn.XLOOKUP($A321&amp;$Q$3&amp;$R$3,Data[Index]&amp;Data[Valid Test, Can be used for conformity (Y/N)]&amp;Data[Cycle],Data[Test Name])</f>
        <v>#N/A</v>
      </c>
      <c r="D321" s="167" t="e" cm="1">
        <f t="array" ref="D321">_xlfn.XLOOKUP($A321&amp;$Q$3&amp;$R$3,Data[Index]&amp;Data[Valid Test, Can be used for conformity (Y/N)]&amp;Data[Cycle],Data[Mileage (Miles)])</f>
        <v>#N/A</v>
      </c>
      <c r="E321" s="130" t="e" cm="1">
        <f t="array" ref="E321">_xlfn.XLOOKUP($A321&amp;$Q$3&amp;$R$3,Data[Index]&amp;Data[Valid Test, Can be used for conformity (Y/N)]&amp;Data[Cycle],Data[Date])</f>
        <v>#N/A</v>
      </c>
      <c r="F321" s="141" t="e" cm="1">
        <f t="array" ref="F321">(_xlfn.XLOOKUP($A321&amp;$Q$3&amp;$R$3,Data[Index]&amp;Data[Valid Test, Can be used for conformity (Y/N)]&amp;Data[Cycle],Data[CO/km (mg)])-F$2)/F$5</f>
        <v>#N/A</v>
      </c>
      <c r="G321" s="141" t="e" cm="1">
        <f t="array" ref="G321">(_xlfn.XLOOKUP($A321&amp;$Q$3,Data[Index]&amp;Data[Valid Test, Can be used for conformity (Y/N)],Data[CO2/km (g)])-G$2)/G$5</f>
        <v>#N/A</v>
      </c>
      <c r="H321" s="141" t="e" cm="1">
        <f t="array" ref="H321">(_xlfn.XLOOKUP($A321&amp;$Q$3,Data[Index]&amp;Data[Valid Test, Can be used for conformity (Y/N)],Data[THC/km (mg)])-H$2)/H$5</f>
        <v>#N/A</v>
      </c>
      <c r="I321" s="141" t="e" cm="1">
        <f t="array" ref="I321">(_xlfn.XLOOKUP($A321&amp;$Q$3,Data[Index]&amp;Data[Valid Test, Can be used for conformity (Y/N)],Data[NOx/km (mg)])-I$2)/I$5</f>
        <v>#N/A</v>
      </c>
      <c r="J321" s="141" t="e" cm="1">
        <f t="array" ref="J321">(_xlfn.XLOOKUP($A321&amp;$Q$3,Data[Index]&amp;Data[Valid Test, Can be used for conformity (Y/N)],Data[THC + NOx/km (mg)])-J$2)/J$5</f>
        <v>#N/A</v>
      </c>
      <c r="K321" s="141" t="e" cm="1">
        <f t="array" ref="K321">(_xlfn.XLOOKUP($A321&amp;$Q$3,Data[Index]&amp;Data[Valid Test, Can be used for conformity (Y/N)],Data[PN/km ('#)])-K$2)/K$5</f>
        <v>#N/A</v>
      </c>
      <c r="L321" s="141" t="e" cm="1">
        <f t="array" ref="L321">(_xlfn.XLOOKUP($A321&amp;$Q$3,Data[Index]&amp;Data[Valid Test, Can be used for conformity (Y/N)],Data[PM/km (mg)])-L$2)/L$5</f>
        <v>#N/A</v>
      </c>
      <c r="M321" s="140" t="e" cm="1">
        <f t="array" ref="M321">(_xlfn.XLOOKUP($A321&amp;$Q$3,Data[Index]&amp;Data[Valid Test, Can be used for conformity (Y/N)],Data[CH4 (mg/km)])-M$2)/M$5</f>
        <v>#N/A</v>
      </c>
      <c r="N321" s="140" t="e" cm="1">
        <f t="array" ref="N321">(_xlfn.XLOOKUP($A321&amp;$Q$3,Data[Index]&amp;Data[Valid Test, Can be used for conformity (Y/N)],Data[N20 (mg/km)])-N$2)/N$5</f>
        <v>#N/A</v>
      </c>
      <c r="O321" s="141" t="e" cm="1">
        <f t="array" ref="O321">(_xlfn.XLOOKUP($A321&amp;$Q$3,Data[Index]&amp;Data[Valid Test, Can be used for conformity (Y/N)],Data[l/100km])-O$2)/O$5</f>
        <v>#N/A</v>
      </c>
      <c r="P321" s="138">
        <f>_xlfn.XLOOKUP($A321,Data[Index],Data[Comments])</f>
        <v>0</v>
      </c>
    </row>
    <row r="322" spans="1:16" x14ac:dyDescent="0.2">
      <c r="A322" s="129"/>
      <c r="B322" s="129"/>
      <c r="C322" s="129" t="e" cm="1">
        <f t="array" ref="C322">_xlfn.XLOOKUP($A322&amp;$Q$3&amp;$R$3,Data[Index]&amp;Data[Valid Test, Can be used for conformity (Y/N)]&amp;Data[Cycle],Data[Test Name])</f>
        <v>#N/A</v>
      </c>
      <c r="D322" s="167" t="e" cm="1">
        <f t="array" ref="D322">_xlfn.XLOOKUP($A322&amp;$Q$3&amp;$R$3,Data[Index]&amp;Data[Valid Test, Can be used for conformity (Y/N)]&amp;Data[Cycle],Data[Mileage (Miles)])</f>
        <v>#N/A</v>
      </c>
      <c r="E322" s="130" t="e" cm="1">
        <f t="array" ref="E322">_xlfn.XLOOKUP($A322&amp;$Q$3&amp;$R$3,Data[Index]&amp;Data[Valid Test, Can be used for conformity (Y/N)]&amp;Data[Cycle],Data[Date])</f>
        <v>#N/A</v>
      </c>
      <c r="F322" s="141" t="e" cm="1">
        <f t="array" ref="F322">(_xlfn.XLOOKUP($A322&amp;$Q$3&amp;$R$3,Data[Index]&amp;Data[Valid Test, Can be used for conformity (Y/N)]&amp;Data[Cycle],Data[CO/km (mg)])-F$2)/F$5</f>
        <v>#N/A</v>
      </c>
      <c r="G322" s="141" t="e" cm="1">
        <f t="array" ref="G322">(_xlfn.XLOOKUP($A322&amp;$Q$3,Data[Index]&amp;Data[Valid Test, Can be used for conformity (Y/N)],Data[CO2/km (g)])-G$2)/G$5</f>
        <v>#N/A</v>
      </c>
      <c r="H322" s="141" t="e" cm="1">
        <f t="array" ref="H322">(_xlfn.XLOOKUP($A322&amp;$Q$3,Data[Index]&amp;Data[Valid Test, Can be used for conformity (Y/N)],Data[THC/km (mg)])-H$2)/H$5</f>
        <v>#N/A</v>
      </c>
      <c r="I322" s="141" t="e" cm="1">
        <f t="array" ref="I322">(_xlfn.XLOOKUP($A322&amp;$Q$3,Data[Index]&amp;Data[Valid Test, Can be used for conformity (Y/N)],Data[NOx/km (mg)])-I$2)/I$5</f>
        <v>#N/A</v>
      </c>
      <c r="J322" s="141" t="e" cm="1">
        <f t="array" ref="J322">(_xlfn.XLOOKUP($A322&amp;$Q$3,Data[Index]&amp;Data[Valid Test, Can be used for conformity (Y/N)],Data[THC + NOx/km (mg)])-J$2)/J$5</f>
        <v>#N/A</v>
      </c>
      <c r="K322" s="141" t="e" cm="1">
        <f t="array" ref="K322">(_xlfn.XLOOKUP($A322&amp;$Q$3,Data[Index]&amp;Data[Valid Test, Can be used for conformity (Y/N)],Data[PN/km ('#)])-K$2)/K$5</f>
        <v>#N/A</v>
      </c>
      <c r="L322" s="141" t="e" cm="1">
        <f t="array" ref="L322">(_xlfn.XLOOKUP($A322&amp;$Q$3,Data[Index]&amp;Data[Valid Test, Can be used for conformity (Y/N)],Data[PM/km (mg)])-L$2)/L$5</f>
        <v>#N/A</v>
      </c>
      <c r="M322" s="140" t="e" cm="1">
        <f t="array" ref="M322">(_xlfn.XLOOKUP($A322&amp;$Q$3,Data[Index]&amp;Data[Valid Test, Can be used for conformity (Y/N)],Data[CH4 (mg/km)])-M$2)/M$5</f>
        <v>#N/A</v>
      </c>
      <c r="N322" s="140" t="e" cm="1">
        <f t="array" ref="N322">(_xlfn.XLOOKUP($A322&amp;$Q$3,Data[Index]&amp;Data[Valid Test, Can be used for conformity (Y/N)],Data[N20 (mg/km)])-N$2)/N$5</f>
        <v>#N/A</v>
      </c>
      <c r="O322" s="141" t="e" cm="1">
        <f t="array" ref="O322">(_xlfn.XLOOKUP($A322&amp;$Q$3,Data[Index]&amp;Data[Valid Test, Can be used for conformity (Y/N)],Data[l/100km])-O$2)/O$5</f>
        <v>#N/A</v>
      </c>
      <c r="P322" s="138">
        <f>_xlfn.XLOOKUP($A322,Data[Index],Data[Comments])</f>
        <v>0</v>
      </c>
    </row>
    <row r="323" spans="1:16" x14ac:dyDescent="0.2">
      <c r="A323" s="129"/>
      <c r="B323" s="129"/>
      <c r="C323" s="129" t="e" cm="1">
        <f t="array" ref="C323">_xlfn.XLOOKUP($A323&amp;$Q$3&amp;$R$3,Data[Index]&amp;Data[Valid Test, Can be used for conformity (Y/N)]&amp;Data[Cycle],Data[Test Name])</f>
        <v>#N/A</v>
      </c>
      <c r="D323" s="167" t="e" cm="1">
        <f t="array" ref="D323">_xlfn.XLOOKUP($A323&amp;$Q$3&amp;$R$3,Data[Index]&amp;Data[Valid Test, Can be used for conformity (Y/N)]&amp;Data[Cycle],Data[Mileage (Miles)])</f>
        <v>#N/A</v>
      </c>
      <c r="E323" s="130" t="e" cm="1">
        <f t="array" ref="E323">_xlfn.XLOOKUP($A323&amp;$Q$3&amp;$R$3,Data[Index]&amp;Data[Valid Test, Can be used for conformity (Y/N)]&amp;Data[Cycle],Data[Date])</f>
        <v>#N/A</v>
      </c>
      <c r="F323" s="141" t="e" cm="1">
        <f t="array" ref="F323">(_xlfn.XLOOKUP($A323&amp;$Q$3&amp;$R$3,Data[Index]&amp;Data[Valid Test, Can be used for conformity (Y/N)]&amp;Data[Cycle],Data[CO/km (mg)])-F$2)/F$5</f>
        <v>#N/A</v>
      </c>
      <c r="G323" s="141" t="e" cm="1">
        <f t="array" ref="G323">(_xlfn.XLOOKUP($A323&amp;$Q$3,Data[Index]&amp;Data[Valid Test, Can be used for conformity (Y/N)],Data[CO2/km (g)])-G$2)/G$5</f>
        <v>#N/A</v>
      </c>
      <c r="H323" s="141" t="e" cm="1">
        <f t="array" ref="H323">(_xlfn.XLOOKUP($A323&amp;$Q$3,Data[Index]&amp;Data[Valid Test, Can be used for conformity (Y/N)],Data[THC/km (mg)])-H$2)/H$5</f>
        <v>#N/A</v>
      </c>
      <c r="I323" s="141" t="e" cm="1">
        <f t="array" ref="I323">(_xlfn.XLOOKUP($A323&amp;$Q$3,Data[Index]&amp;Data[Valid Test, Can be used for conformity (Y/N)],Data[NOx/km (mg)])-I$2)/I$5</f>
        <v>#N/A</v>
      </c>
      <c r="J323" s="141" t="e" cm="1">
        <f t="array" ref="J323">(_xlfn.XLOOKUP($A323&amp;$Q$3,Data[Index]&amp;Data[Valid Test, Can be used for conformity (Y/N)],Data[THC + NOx/km (mg)])-J$2)/J$5</f>
        <v>#N/A</v>
      </c>
      <c r="K323" s="141" t="e" cm="1">
        <f t="array" ref="K323">(_xlfn.XLOOKUP($A323&amp;$Q$3,Data[Index]&amp;Data[Valid Test, Can be used for conformity (Y/N)],Data[PN/km ('#)])-K$2)/K$5</f>
        <v>#N/A</v>
      </c>
      <c r="L323" s="141" t="e" cm="1">
        <f t="array" ref="L323">(_xlfn.XLOOKUP($A323&amp;$Q$3,Data[Index]&amp;Data[Valid Test, Can be used for conformity (Y/N)],Data[PM/km (mg)])-L$2)/L$5</f>
        <v>#N/A</v>
      </c>
      <c r="M323" s="140" t="e" cm="1">
        <f t="array" ref="M323">(_xlfn.XLOOKUP($A323&amp;$Q$3,Data[Index]&amp;Data[Valid Test, Can be used for conformity (Y/N)],Data[CH4 (mg/km)])-M$2)/M$5</f>
        <v>#N/A</v>
      </c>
      <c r="N323" s="140" t="e" cm="1">
        <f t="array" ref="N323">(_xlfn.XLOOKUP($A323&amp;$Q$3,Data[Index]&amp;Data[Valid Test, Can be used for conformity (Y/N)],Data[N20 (mg/km)])-N$2)/N$5</f>
        <v>#N/A</v>
      </c>
      <c r="O323" s="141" t="e" cm="1">
        <f t="array" ref="O323">(_xlfn.XLOOKUP($A323&amp;$Q$3,Data[Index]&amp;Data[Valid Test, Can be used for conformity (Y/N)],Data[l/100km])-O$2)/O$5</f>
        <v>#N/A</v>
      </c>
      <c r="P323" s="138">
        <f>_xlfn.XLOOKUP($A323,Data[Index],Data[Comments])</f>
        <v>0</v>
      </c>
    </row>
    <row r="324" spans="1:16" x14ac:dyDescent="0.2">
      <c r="A324" s="129"/>
      <c r="B324" s="129"/>
      <c r="C324" s="129" t="e" cm="1">
        <f t="array" ref="C324">_xlfn.XLOOKUP($A324&amp;$Q$3&amp;$R$3,Data[Index]&amp;Data[Valid Test, Can be used for conformity (Y/N)]&amp;Data[Cycle],Data[Test Name])</f>
        <v>#N/A</v>
      </c>
      <c r="D324" s="167" t="e" cm="1">
        <f t="array" ref="D324">_xlfn.XLOOKUP($A324&amp;$Q$3&amp;$R$3,Data[Index]&amp;Data[Valid Test, Can be used for conformity (Y/N)]&amp;Data[Cycle],Data[Mileage (Miles)])</f>
        <v>#N/A</v>
      </c>
      <c r="E324" s="130" t="e" cm="1">
        <f t="array" ref="E324">_xlfn.XLOOKUP($A324&amp;$Q$3&amp;$R$3,Data[Index]&amp;Data[Valid Test, Can be used for conformity (Y/N)]&amp;Data[Cycle],Data[Date])</f>
        <v>#N/A</v>
      </c>
      <c r="F324" s="141" t="e" cm="1">
        <f t="array" ref="F324">(_xlfn.XLOOKUP($A324&amp;$Q$3&amp;$R$3,Data[Index]&amp;Data[Valid Test, Can be used for conformity (Y/N)]&amp;Data[Cycle],Data[CO/km (mg)])-F$2)/F$5</f>
        <v>#N/A</v>
      </c>
      <c r="G324" s="141" t="e" cm="1">
        <f t="array" ref="G324">(_xlfn.XLOOKUP($A324&amp;$Q$3,Data[Index]&amp;Data[Valid Test, Can be used for conformity (Y/N)],Data[CO2/km (g)])-G$2)/G$5</f>
        <v>#N/A</v>
      </c>
      <c r="H324" s="141" t="e" cm="1">
        <f t="array" ref="H324">(_xlfn.XLOOKUP($A324&amp;$Q$3,Data[Index]&amp;Data[Valid Test, Can be used for conformity (Y/N)],Data[THC/km (mg)])-H$2)/H$5</f>
        <v>#N/A</v>
      </c>
      <c r="I324" s="141" t="e" cm="1">
        <f t="array" ref="I324">(_xlfn.XLOOKUP($A324&amp;$Q$3,Data[Index]&amp;Data[Valid Test, Can be used for conformity (Y/N)],Data[NOx/km (mg)])-I$2)/I$5</f>
        <v>#N/A</v>
      </c>
      <c r="J324" s="141" t="e" cm="1">
        <f t="array" ref="J324">(_xlfn.XLOOKUP($A324&amp;$Q$3,Data[Index]&amp;Data[Valid Test, Can be used for conformity (Y/N)],Data[THC + NOx/km (mg)])-J$2)/J$5</f>
        <v>#N/A</v>
      </c>
      <c r="K324" s="141" t="e" cm="1">
        <f t="array" ref="K324">(_xlfn.XLOOKUP($A324&amp;$Q$3,Data[Index]&amp;Data[Valid Test, Can be used for conformity (Y/N)],Data[PN/km ('#)])-K$2)/K$5</f>
        <v>#N/A</v>
      </c>
      <c r="L324" s="141" t="e" cm="1">
        <f t="array" ref="L324">(_xlfn.XLOOKUP($A324&amp;$Q$3,Data[Index]&amp;Data[Valid Test, Can be used for conformity (Y/N)],Data[PM/km (mg)])-L$2)/L$5</f>
        <v>#N/A</v>
      </c>
      <c r="M324" s="140" t="e" cm="1">
        <f t="array" ref="M324">(_xlfn.XLOOKUP($A324&amp;$Q$3,Data[Index]&amp;Data[Valid Test, Can be used for conformity (Y/N)],Data[CH4 (mg/km)])-M$2)/M$5</f>
        <v>#N/A</v>
      </c>
      <c r="N324" s="140" t="e" cm="1">
        <f t="array" ref="N324">(_xlfn.XLOOKUP($A324&amp;$Q$3,Data[Index]&amp;Data[Valid Test, Can be used for conformity (Y/N)],Data[N20 (mg/km)])-N$2)/N$5</f>
        <v>#N/A</v>
      </c>
      <c r="O324" s="141" t="e" cm="1">
        <f t="array" ref="O324">(_xlfn.XLOOKUP($A324&amp;$Q$3,Data[Index]&amp;Data[Valid Test, Can be used for conformity (Y/N)],Data[l/100km])-O$2)/O$5</f>
        <v>#N/A</v>
      </c>
      <c r="P324" s="138">
        <f>_xlfn.XLOOKUP($A324,Data[Index],Data[Comments])</f>
        <v>0</v>
      </c>
    </row>
    <row r="325" spans="1:16" x14ac:dyDescent="0.2">
      <c r="A325" s="129"/>
      <c r="B325" s="129"/>
      <c r="C325" s="129" t="e" cm="1">
        <f t="array" ref="C325">_xlfn.XLOOKUP($A325&amp;$Q$3&amp;$R$3,Data[Index]&amp;Data[Valid Test, Can be used for conformity (Y/N)]&amp;Data[Cycle],Data[Test Name])</f>
        <v>#N/A</v>
      </c>
      <c r="D325" s="167" t="e" cm="1">
        <f t="array" ref="D325">_xlfn.XLOOKUP($A325&amp;$Q$3&amp;$R$3,Data[Index]&amp;Data[Valid Test, Can be used for conformity (Y/N)]&amp;Data[Cycle],Data[Mileage (Miles)])</f>
        <v>#N/A</v>
      </c>
      <c r="E325" s="130" t="e" cm="1">
        <f t="array" ref="E325">_xlfn.XLOOKUP($A325&amp;$Q$3&amp;$R$3,Data[Index]&amp;Data[Valid Test, Can be used for conformity (Y/N)]&amp;Data[Cycle],Data[Date])</f>
        <v>#N/A</v>
      </c>
      <c r="F325" s="141" t="e" cm="1">
        <f t="array" ref="F325">(_xlfn.XLOOKUP($A325&amp;$Q$3&amp;$R$3,Data[Index]&amp;Data[Valid Test, Can be used for conformity (Y/N)]&amp;Data[Cycle],Data[CO/km (mg)])-F$2)/F$5</f>
        <v>#N/A</v>
      </c>
      <c r="G325" s="141" t="e" cm="1">
        <f t="array" ref="G325">(_xlfn.XLOOKUP($A325&amp;$Q$3,Data[Index]&amp;Data[Valid Test, Can be used for conformity (Y/N)],Data[CO2/km (g)])-G$2)/G$5</f>
        <v>#N/A</v>
      </c>
      <c r="H325" s="141" t="e" cm="1">
        <f t="array" ref="H325">(_xlfn.XLOOKUP($A325&amp;$Q$3,Data[Index]&amp;Data[Valid Test, Can be used for conformity (Y/N)],Data[THC/km (mg)])-H$2)/H$5</f>
        <v>#N/A</v>
      </c>
      <c r="I325" s="141" t="e" cm="1">
        <f t="array" ref="I325">(_xlfn.XLOOKUP($A325&amp;$Q$3,Data[Index]&amp;Data[Valid Test, Can be used for conformity (Y/N)],Data[NOx/km (mg)])-I$2)/I$5</f>
        <v>#N/A</v>
      </c>
      <c r="J325" s="141" t="e" cm="1">
        <f t="array" ref="J325">(_xlfn.XLOOKUP($A325&amp;$Q$3,Data[Index]&amp;Data[Valid Test, Can be used for conformity (Y/N)],Data[THC + NOx/km (mg)])-J$2)/J$5</f>
        <v>#N/A</v>
      </c>
      <c r="K325" s="141" t="e" cm="1">
        <f t="array" ref="K325">(_xlfn.XLOOKUP($A325&amp;$Q$3,Data[Index]&amp;Data[Valid Test, Can be used for conformity (Y/N)],Data[PN/km ('#)])-K$2)/K$5</f>
        <v>#N/A</v>
      </c>
      <c r="L325" s="141" t="e" cm="1">
        <f t="array" ref="L325">(_xlfn.XLOOKUP($A325&amp;$Q$3,Data[Index]&amp;Data[Valid Test, Can be used for conformity (Y/N)],Data[PM/km (mg)])-L$2)/L$5</f>
        <v>#N/A</v>
      </c>
      <c r="M325" s="140" t="e" cm="1">
        <f t="array" ref="M325">(_xlfn.XLOOKUP($A325&amp;$Q$3,Data[Index]&amp;Data[Valid Test, Can be used for conformity (Y/N)],Data[CH4 (mg/km)])-M$2)/M$5</f>
        <v>#N/A</v>
      </c>
      <c r="N325" s="140" t="e" cm="1">
        <f t="array" ref="N325">(_xlfn.XLOOKUP($A325&amp;$Q$3,Data[Index]&amp;Data[Valid Test, Can be used for conformity (Y/N)],Data[N20 (mg/km)])-N$2)/N$5</f>
        <v>#N/A</v>
      </c>
      <c r="O325" s="141" t="e" cm="1">
        <f t="array" ref="O325">(_xlfn.XLOOKUP($A325&amp;$Q$3,Data[Index]&amp;Data[Valid Test, Can be used for conformity (Y/N)],Data[l/100km])-O$2)/O$5</f>
        <v>#N/A</v>
      </c>
      <c r="P325" s="138">
        <f>_xlfn.XLOOKUP($A325,Data[Index],Data[Comments])</f>
        <v>0</v>
      </c>
    </row>
    <row r="326" spans="1:16" x14ac:dyDescent="0.2">
      <c r="A326" s="129"/>
      <c r="B326" s="129"/>
      <c r="C326" s="129" t="e" cm="1">
        <f t="array" ref="C326">_xlfn.XLOOKUP($A326&amp;$Q$3&amp;$R$3,Data[Index]&amp;Data[Valid Test, Can be used for conformity (Y/N)]&amp;Data[Cycle],Data[Test Name])</f>
        <v>#N/A</v>
      </c>
      <c r="D326" s="167" t="e" cm="1">
        <f t="array" ref="D326">_xlfn.XLOOKUP($A326&amp;$Q$3&amp;$R$3,Data[Index]&amp;Data[Valid Test, Can be used for conformity (Y/N)]&amp;Data[Cycle],Data[Mileage (Miles)])</f>
        <v>#N/A</v>
      </c>
      <c r="E326" s="130" t="e" cm="1">
        <f t="array" ref="E326">_xlfn.XLOOKUP($A326&amp;$Q$3&amp;$R$3,Data[Index]&amp;Data[Valid Test, Can be used for conformity (Y/N)]&amp;Data[Cycle],Data[Date])</f>
        <v>#N/A</v>
      </c>
      <c r="F326" s="141" t="e" cm="1">
        <f t="array" ref="F326">(_xlfn.XLOOKUP($A326&amp;$Q$3&amp;$R$3,Data[Index]&amp;Data[Valid Test, Can be used for conformity (Y/N)]&amp;Data[Cycle],Data[CO/km (mg)])-F$2)/F$5</f>
        <v>#N/A</v>
      </c>
      <c r="G326" s="141" t="e" cm="1">
        <f t="array" ref="G326">(_xlfn.XLOOKUP($A326&amp;$Q$3,Data[Index]&amp;Data[Valid Test, Can be used for conformity (Y/N)],Data[CO2/km (g)])-G$2)/G$5</f>
        <v>#N/A</v>
      </c>
      <c r="H326" s="141" t="e" cm="1">
        <f t="array" ref="H326">(_xlfn.XLOOKUP($A326&amp;$Q$3,Data[Index]&amp;Data[Valid Test, Can be used for conformity (Y/N)],Data[THC/km (mg)])-H$2)/H$5</f>
        <v>#N/A</v>
      </c>
      <c r="I326" s="141" t="e" cm="1">
        <f t="array" ref="I326">(_xlfn.XLOOKUP($A326&amp;$Q$3,Data[Index]&amp;Data[Valid Test, Can be used for conformity (Y/N)],Data[NOx/km (mg)])-I$2)/I$5</f>
        <v>#N/A</v>
      </c>
      <c r="J326" s="141" t="e" cm="1">
        <f t="array" ref="J326">(_xlfn.XLOOKUP($A326&amp;$Q$3,Data[Index]&amp;Data[Valid Test, Can be used for conformity (Y/N)],Data[THC + NOx/km (mg)])-J$2)/J$5</f>
        <v>#N/A</v>
      </c>
      <c r="K326" s="141" t="e" cm="1">
        <f t="array" ref="K326">(_xlfn.XLOOKUP($A326&amp;$Q$3,Data[Index]&amp;Data[Valid Test, Can be used for conformity (Y/N)],Data[PN/km ('#)])-K$2)/K$5</f>
        <v>#N/A</v>
      </c>
      <c r="L326" s="141" t="e" cm="1">
        <f t="array" ref="L326">(_xlfn.XLOOKUP($A326&amp;$Q$3,Data[Index]&amp;Data[Valid Test, Can be used for conformity (Y/N)],Data[PM/km (mg)])-L$2)/L$5</f>
        <v>#N/A</v>
      </c>
      <c r="M326" s="140" t="e" cm="1">
        <f t="array" ref="M326">(_xlfn.XLOOKUP($A326&amp;$Q$3,Data[Index]&amp;Data[Valid Test, Can be used for conformity (Y/N)],Data[CH4 (mg/km)])-M$2)/M$5</f>
        <v>#N/A</v>
      </c>
      <c r="N326" s="140" t="e" cm="1">
        <f t="array" ref="N326">(_xlfn.XLOOKUP($A326&amp;$Q$3,Data[Index]&amp;Data[Valid Test, Can be used for conformity (Y/N)],Data[N20 (mg/km)])-N$2)/N$5</f>
        <v>#N/A</v>
      </c>
      <c r="O326" s="141" t="e" cm="1">
        <f t="array" ref="O326">(_xlfn.XLOOKUP($A326&amp;$Q$3,Data[Index]&amp;Data[Valid Test, Can be used for conformity (Y/N)],Data[l/100km])-O$2)/O$5</f>
        <v>#N/A</v>
      </c>
      <c r="P326" s="138">
        <f>_xlfn.XLOOKUP($A326,Data[Index],Data[Comments])</f>
        <v>0</v>
      </c>
    </row>
    <row r="327" spans="1:16" x14ac:dyDescent="0.2">
      <c r="A327" s="129"/>
      <c r="B327" s="129"/>
      <c r="C327" s="129" t="e" cm="1">
        <f t="array" ref="C327">_xlfn.XLOOKUP($A327&amp;$Q$3&amp;$R$3,Data[Index]&amp;Data[Valid Test, Can be used for conformity (Y/N)]&amp;Data[Cycle],Data[Test Name])</f>
        <v>#N/A</v>
      </c>
      <c r="D327" s="167" t="e" cm="1">
        <f t="array" ref="D327">_xlfn.XLOOKUP($A327&amp;$Q$3&amp;$R$3,Data[Index]&amp;Data[Valid Test, Can be used for conformity (Y/N)]&amp;Data[Cycle],Data[Mileage (Miles)])</f>
        <v>#N/A</v>
      </c>
      <c r="E327" s="130" t="e" cm="1">
        <f t="array" ref="E327">_xlfn.XLOOKUP($A327&amp;$Q$3&amp;$R$3,Data[Index]&amp;Data[Valid Test, Can be used for conformity (Y/N)]&amp;Data[Cycle],Data[Date])</f>
        <v>#N/A</v>
      </c>
      <c r="F327" s="141" t="e" cm="1">
        <f t="array" ref="F327">(_xlfn.XLOOKUP($A327&amp;$Q$3&amp;$R$3,Data[Index]&amp;Data[Valid Test, Can be used for conformity (Y/N)]&amp;Data[Cycle],Data[CO/km (mg)])-F$2)/F$5</f>
        <v>#N/A</v>
      </c>
      <c r="G327" s="141" t="e" cm="1">
        <f t="array" ref="G327">(_xlfn.XLOOKUP($A327&amp;$Q$3,Data[Index]&amp;Data[Valid Test, Can be used for conformity (Y/N)],Data[CO2/km (g)])-G$2)/G$5</f>
        <v>#N/A</v>
      </c>
      <c r="H327" s="141" t="e" cm="1">
        <f t="array" ref="H327">(_xlfn.XLOOKUP($A327&amp;$Q$3,Data[Index]&amp;Data[Valid Test, Can be used for conformity (Y/N)],Data[THC/km (mg)])-H$2)/H$5</f>
        <v>#N/A</v>
      </c>
      <c r="I327" s="141" t="e" cm="1">
        <f t="array" ref="I327">(_xlfn.XLOOKUP($A327&amp;$Q$3,Data[Index]&amp;Data[Valid Test, Can be used for conformity (Y/N)],Data[NOx/km (mg)])-I$2)/I$5</f>
        <v>#N/A</v>
      </c>
      <c r="J327" s="141" t="e" cm="1">
        <f t="array" ref="J327">(_xlfn.XLOOKUP($A327&amp;$Q$3,Data[Index]&amp;Data[Valid Test, Can be used for conformity (Y/N)],Data[THC + NOx/km (mg)])-J$2)/J$5</f>
        <v>#N/A</v>
      </c>
      <c r="K327" s="141" t="e" cm="1">
        <f t="array" ref="K327">(_xlfn.XLOOKUP($A327&amp;$Q$3,Data[Index]&amp;Data[Valid Test, Can be used for conformity (Y/N)],Data[PN/km ('#)])-K$2)/K$5</f>
        <v>#N/A</v>
      </c>
      <c r="L327" s="141" t="e" cm="1">
        <f t="array" ref="L327">(_xlfn.XLOOKUP($A327&amp;$Q$3,Data[Index]&amp;Data[Valid Test, Can be used for conformity (Y/N)],Data[PM/km (mg)])-L$2)/L$5</f>
        <v>#N/A</v>
      </c>
      <c r="M327" s="140" t="e" cm="1">
        <f t="array" ref="M327">(_xlfn.XLOOKUP($A327&amp;$Q$3,Data[Index]&amp;Data[Valid Test, Can be used for conformity (Y/N)],Data[CH4 (mg/km)])-M$2)/M$5</f>
        <v>#N/A</v>
      </c>
      <c r="N327" s="140" t="e" cm="1">
        <f t="array" ref="N327">(_xlfn.XLOOKUP($A327&amp;$Q$3,Data[Index]&amp;Data[Valid Test, Can be used for conformity (Y/N)],Data[N20 (mg/km)])-N$2)/N$5</f>
        <v>#N/A</v>
      </c>
      <c r="O327" s="141" t="e" cm="1">
        <f t="array" ref="O327">(_xlfn.XLOOKUP($A327&amp;$Q$3,Data[Index]&amp;Data[Valid Test, Can be used for conformity (Y/N)],Data[l/100km])-O$2)/O$5</f>
        <v>#N/A</v>
      </c>
      <c r="P327" s="138">
        <f>_xlfn.XLOOKUP($A327,Data[Index],Data[Comments])</f>
        <v>0</v>
      </c>
    </row>
    <row r="328" spans="1:16" x14ac:dyDescent="0.2">
      <c r="A328" s="129"/>
      <c r="B328" s="129"/>
      <c r="C328" s="129" t="e" cm="1">
        <f t="array" ref="C328">_xlfn.XLOOKUP($A328&amp;$Q$3&amp;$R$3,Data[Index]&amp;Data[Valid Test, Can be used for conformity (Y/N)]&amp;Data[Cycle],Data[Test Name])</f>
        <v>#N/A</v>
      </c>
      <c r="D328" s="167" t="e" cm="1">
        <f t="array" ref="D328">_xlfn.XLOOKUP($A328&amp;$Q$3&amp;$R$3,Data[Index]&amp;Data[Valid Test, Can be used for conformity (Y/N)]&amp;Data[Cycle],Data[Mileage (Miles)])</f>
        <v>#N/A</v>
      </c>
      <c r="E328" s="130" t="e" cm="1">
        <f t="array" ref="E328">_xlfn.XLOOKUP($A328&amp;$Q$3&amp;$R$3,Data[Index]&amp;Data[Valid Test, Can be used for conformity (Y/N)]&amp;Data[Cycle],Data[Date])</f>
        <v>#N/A</v>
      </c>
      <c r="F328" s="141" t="e" cm="1">
        <f t="array" ref="F328">(_xlfn.XLOOKUP($A328&amp;$Q$3&amp;$R$3,Data[Index]&amp;Data[Valid Test, Can be used for conformity (Y/N)]&amp;Data[Cycle],Data[CO/km (mg)])-F$2)/F$5</f>
        <v>#N/A</v>
      </c>
      <c r="G328" s="141" t="e" cm="1">
        <f t="array" ref="G328">(_xlfn.XLOOKUP($A328&amp;$Q$3,Data[Index]&amp;Data[Valid Test, Can be used for conformity (Y/N)],Data[CO2/km (g)])-G$2)/G$5</f>
        <v>#N/A</v>
      </c>
      <c r="H328" s="141" t="e" cm="1">
        <f t="array" ref="H328">(_xlfn.XLOOKUP($A328&amp;$Q$3,Data[Index]&amp;Data[Valid Test, Can be used for conformity (Y/N)],Data[THC/km (mg)])-H$2)/H$5</f>
        <v>#N/A</v>
      </c>
      <c r="I328" s="141" t="e" cm="1">
        <f t="array" ref="I328">(_xlfn.XLOOKUP($A328&amp;$Q$3,Data[Index]&amp;Data[Valid Test, Can be used for conformity (Y/N)],Data[NOx/km (mg)])-I$2)/I$5</f>
        <v>#N/A</v>
      </c>
      <c r="J328" s="141" t="e" cm="1">
        <f t="array" ref="J328">(_xlfn.XLOOKUP($A328&amp;$Q$3,Data[Index]&amp;Data[Valid Test, Can be used for conformity (Y/N)],Data[THC + NOx/km (mg)])-J$2)/J$5</f>
        <v>#N/A</v>
      </c>
      <c r="K328" s="141" t="e" cm="1">
        <f t="array" ref="K328">(_xlfn.XLOOKUP($A328&amp;$Q$3,Data[Index]&amp;Data[Valid Test, Can be used for conformity (Y/N)],Data[PN/km ('#)])-K$2)/K$5</f>
        <v>#N/A</v>
      </c>
      <c r="L328" s="141" t="e" cm="1">
        <f t="array" ref="L328">(_xlfn.XLOOKUP($A328&amp;$Q$3,Data[Index]&amp;Data[Valid Test, Can be used for conformity (Y/N)],Data[PM/km (mg)])-L$2)/L$5</f>
        <v>#N/A</v>
      </c>
      <c r="M328" s="140" t="e" cm="1">
        <f t="array" ref="M328">(_xlfn.XLOOKUP($A328&amp;$Q$3,Data[Index]&amp;Data[Valid Test, Can be used for conformity (Y/N)],Data[CH4 (mg/km)])-M$2)/M$5</f>
        <v>#N/A</v>
      </c>
      <c r="N328" s="140" t="e" cm="1">
        <f t="array" ref="N328">(_xlfn.XLOOKUP($A328&amp;$Q$3,Data[Index]&amp;Data[Valid Test, Can be used for conformity (Y/N)],Data[N20 (mg/km)])-N$2)/N$5</f>
        <v>#N/A</v>
      </c>
      <c r="O328" s="141" t="e" cm="1">
        <f t="array" ref="O328">(_xlfn.XLOOKUP($A328&amp;$Q$3,Data[Index]&amp;Data[Valid Test, Can be used for conformity (Y/N)],Data[l/100km])-O$2)/O$5</f>
        <v>#N/A</v>
      </c>
      <c r="P328" s="138">
        <f>_xlfn.XLOOKUP($A328,Data[Index],Data[Comments])</f>
        <v>0</v>
      </c>
    </row>
    <row r="329" spans="1:16" x14ac:dyDescent="0.2">
      <c r="A329" s="129"/>
      <c r="B329" s="129"/>
      <c r="C329" s="129" t="e" cm="1">
        <f t="array" ref="C329">_xlfn.XLOOKUP($A329&amp;$Q$3&amp;$R$3,Data[Index]&amp;Data[Valid Test, Can be used for conformity (Y/N)]&amp;Data[Cycle],Data[Test Name])</f>
        <v>#N/A</v>
      </c>
      <c r="D329" s="167" t="e" cm="1">
        <f t="array" ref="D329">_xlfn.XLOOKUP($A329&amp;$Q$3&amp;$R$3,Data[Index]&amp;Data[Valid Test, Can be used for conformity (Y/N)]&amp;Data[Cycle],Data[Mileage (Miles)])</f>
        <v>#N/A</v>
      </c>
      <c r="E329" s="130" t="e" cm="1">
        <f t="array" ref="E329">_xlfn.XLOOKUP($A329&amp;$Q$3&amp;$R$3,Data[Index]&amp;Data[Valid Test, Can be used for conformity (Y/N)]&amp;Data[Cycle],Data[Date])</f>
        <v>#N/A</v>
      </c>
      <c r="F329" s="141" t="e" cm="1">
        <f t="array" ref="F329">(_xlfn.XLOOKUP($A329&amp;$Q$3&amp;$R$3,Data[Index]&amp;Data[Valid Test, Can be used for conformity (Y/N)]&amp;Data[Cycle],Data[CO/km (mg)])-F$2)/F$5</f>
        <v>#N/A</v>
      </c>
      <c r="G329" s="141" t="e" cm="1">
        <f t="array" ref="G329">(_xlfn.XLOOKUP($A329&amp;$Q$3,Data[Index]&amp;Data[Valid Test, Can be used for conformity (Y/N)],Data[CO2/km (g)])-G$2)/G$5</f>
        <v>#N/A</v>
      </c>
      <c r="H329" s="141" t="e" cm="1">
        <f t="array" ref="H329">(_xlfn.XLOOKUP($A329&amp;$Q$3,Data[Index]&amp;Data[Valid Test, Can be used for conformity (Y/N)],Data[THC/km (mg)])-H$2)/H$5</f>
        <v>#N/A</v>
      </c>
      <c r="I329" s="141" t="e" cm="1">
        <f t="array" ref="I329">(_xlfn.XLOOKUP($A329&amp;$Q$3,Data[Index]&amp;Data[Valid Test, Can be used for conformity (Y/N)],Data[NOx/km (mg)])-I$2)/I$5</f>
        <v>#N/A</v>
      </c>
      <c r="J329" s="141" t="e" cm="1">
        <f t="array" ref="J329">(_xlfn.XLOOKUP($A329&amp;$Q$3,Data[Index]&amp;Data[Valid Test, Can be used for conformity (Y/N)],Data[THC + NOx/km (mg)])-J$2)/J$5</f>
        <v>#N/A</v>
      </c>
      <c r="K329" s="141" t="e" cm="1">
        <f t="array" ref="K329">(_xlfn.XLOOKUP($A329&amp;$Q$3,Data[Index]&amp;Data[Valid Test, Can be used for conformity (Y/N)],Data[PN/km ('#)])-K$2)/K$5</f>
        <v>#N/A</v>
      </c>
      <c r="L329" s="141" t="e" cm="1">
        <f t="array" ref="L329">(_xlfn.XLOOKUP($A329&amp;$Q$3,Data[Index]&amp;Data[Valid Test, Can be used for conformity (Y/N)],Data[PM/km (mg)])-L$2)/L$5</f>
        <v>#N/A</v>
      </c>
      <c r="M329" s="140" t="e" cm="1">
        <f t="array" ref="M329">(_xlfn.XLOOKUP($A329&amp;$Q$3,Data[Index]&amp;Data[Valid Test, Can be used for conformity (Y/N)],Data[CH4 (mg/km)])-M$2)/M$5</f>
        <v>#N/A</v>
      </c>
      <c r="N329" s="140" t="e" cm="1">
        <f t="array" ref="N329">(_xlfn.XLOOKUP($A329&amp;$Q$3,Data[Index]&amp;Data[Valid Test, Can be used for conformity (Y/N)],Data[N20 (mg/km)])-N$2)/N$5</f>
        <v>#N/A</v>
      </c>
      <c r="O329" s="141" t="e" cm="1">
        <f t="array" ref="O329">(_xlfn.XLOOKUP($A329&amp;$Q$3,Data[Index]&amp;Data[Valid Test, Can be used for conformity (Y/N)],Data[l/100km])-O$2)/O$5</f>
        <v>#N/A</v>
      </c>
      <c r="P329" s="138">
        <f>_xlfn.XLOOKUP($A329,Data[Index],Data[Comments])</f>
        <v>0</v>
      </c>
    </row>
    <row r="330" spans="1:16" x14ac:dyDescent="0.2">
      <c r="A330" s="129"/>
      <c r="B330" s="129"/>
      <c r="C330" s="129" t="e" cm="1">
        <f t="array" ref="C330">_xlfn.XLOOKUP($A330&amp;$Q$3&amp;$R$3,Data[Index]&amp;Data[Valid Test, Can be used for conformity (Y/N)]&amp;Data[Cycle],Data[Test Name])</f>
        <v>#N/A</v>
      </c>
      <c r="D330" s="167" t="e" cm="1">
        <f t="array" ref="D330">_xlfn.XLOOKUP($A330&amp;$Q$3&amp;$R$3,Data[Index]&amp;Data[Valid Test, Can be used for conformity (Y/N)]&amp;Data[Cycle],Data[Mileage (Miles)])</f>
        <v>#N/A</v>
      </c>
      <c r="E330" s="130" t="e" cm="1">
        <f t="array" ref="E330">_xlfn.XLOOKUP($A330&amp;$Q$3&amp;$R$3,Data[Index]&amp;Data[Valid Test, Can be used for conformity (Y/N)]&amp;Data[Cycle],Data[Date])</f>
        <v>#N/A</v>
      </c>
      <c r="F330" s="141" t="e" cm="1">
        <f t="array" ref="F330">(_xlfn.XLOOKUP($A330&amp;$Q$3&amp;$R$3,Data[Index]&amp;Data[Valid Test, Can be used for conformity (Y/N)]&amp;Data[Cycle],Data[CO/km (mg)])-F$2)/F$5</f>
        <v>#N/A</v>
      </c>
      <c r="G330" s="141" t="e" cm="1">
        <f t="array" ref="G330">(_xlfn.XLOOKUP($A330&amp;$Q$3,Data[Index]&amp;Data[Valid Test, Can be used for conformity (Y/N)],Data[CO2/km (g)])-G$2)/G$5</f>
        <v>#N/A</v>
      </c>
      <c r="H330" s="141" t="e" cm="1">
        <f t="array" ref="H330">(_xlfn.XLOOKUP($A330&amp;$Q$3,Data[Index]&amp;Data[Valid Test, Can be used for conformity (Y/N)],Data[THC/km (mg)])-H$2)/H$5</f>
        <v>#N/A</v>
      </c>
      <c r="I330" s="141" t="e" cm="1">
        <f t="array" ref="I330">(_xlfn.XLOOKUP($A330&amp;$Q$3,Data[Index]&amp;Data[Valid Test, Can be used for conformity (Y/N)],Data[NOx/km (mg)])-I$2)/I$5</f>
        <v>#N/A</v>
      </c>
      <c r="J330" s="141" t="e" cm="1">
        <f t="array" ref="J330">(_xlfn.XLOOKUP($A330&amp;$Q$3,Data[Index]&amp;Data[Valid Test, Can be used for conformity (Y/N)],Data[THC + NOx/km (mg)])-J$2)/J$5</f>
        <v>#N/A</v>
      </c>
      <c r="K330" s="141" t="e" cm="1">
        <f t="array" ref="K330">(_xlfn.XLOOKUP($A330&amp;$Q$3,Data[Index]&amp;Data[Valid Test, Can be used for conformity (Y/N)],Data[PN/km ('#)])-K$2)/K$5</f>
        <v>#N/A</v>
      </c>
      <c r="L330" s="141" t="e" cm="1">
        <f t="array" ref="L330">(_xlfn.XLOOKUP($A330&amp;$Q$3,Data[Index]&amp;Data[Valid Test, Can be used for conformity (Y/N)],Data[PM/km (mg)])-L$2)/L$5</f>
        <v>#N/A</v>
      </c>
      <c r="M330" s="140" t="e" cm="1">
        <f t="array" ref="M330">(_xlfn.XLOOKUP($A330&amp;$Q$3,Data[Index]&amp;Data[Valid Test, Can be used for conformity (Y/N)],Data[CH4 (mg/km)])-M$2)/M$5</f>
        <v>#N/A</v>
      </c>
      <c r="N330" s="140" t="e" cm="1">
        <f t="array" ref="N330">(_xlfn.XLOOKUP($A330&amp;$Q$3,Data[Index]&amp;Data[Valid Test, Can be used for conformity (Y/N)],Data[N20 (mg/km)])-N$2)/N$5</f>
        <v>#N/A</v>
      </c>
      <c r="O330" s="141" t="e" cm="1">
        <f t="array" ref="O330">(_xlfn.XLOOKUP($A330&amp;$Q$3,Data[Index]&amp;Data[Valid Test, Can be used for conformity (Y/N)],Data[l/100km])-O$2)/O$5</f>
        <v>#N/A</v>
      </c>
      <c r="P330" s="138">
        <f>_xlfn.XLOOKUP($A330,Data[Index],Data[Comments])</f>
        <v>0</v>
      </c>
    </row>
    <row r="331" spans="1:16" x14ac:dyDescent="0.2">
      <c r="A331" s="129"/>
      <c r="B331" s="129"/>
      <c r="C331" s="129" t="e" cm="1">
        <f t="array" ref="C331">_xlfn.XLOOKUP($A331&amp;$Q$3&amp;$R$3,Data[Index]&amp;Data[Valid Test, Can be used for conformity (Y/N)]&amp;Data[Cycle],Data[Test Name])</f>
        <v>#N/A</v>
      </c>
      <c r="D331" s="167" t="e" cm="1">
        <f t="array" ref="D331">_xlfn.XLOOKUP($A331&amp;$Q$3&amp;$R$3,Data[Index]&amp;Data[Valid Test, Can be used for conformity (Y/N)]&amp;Data[Cycle],Data[Mileage (Miles)])</f>
        <v>#N/A</v>
      </c>
      <c r="E331" s="130" t="e" cm="1">
        <f t="array" ref="E331">_xlfn.XLOOKUP($A331&amp;$Q$3&amp;$R$3,Data[Index]&amp;Data[Valid Test, Can be used for conformity (Y/N)]&amp;Data[Cycle],Data[Date])</f>
        <v>#N/A</v>
      </c>
      <c r="F331" s="141" t="e" cm="1">
        <f t="array" ref="F331">(_xlfn.XLOOKUP($A331&amp;$Q$3&amp;$R$3,Data[Index]&amp;Data[Valid Test, Can be used for conformity (Y/N)]&amp;Data[Cycle],Data[CO/km (mg)])-F$2)/F$5</f>
        <v>#N/A</v>
      </c>
      <c r="G331" s="141" t="e" cm="1">
        <f t="array" ref="G331">(_xlfn.XLOOKUP($A331&amp;$Q$3,Data[Index]&amp;Data[Valid Test, Can be used for conformity (Y/N)],Data[CO2/km (g)])-G$2)/G$5</f>
        <v>#N/A</v>
      </c>
      <c r="H331" s="141" t="e" cm="1">
        <f t="array" ref="H331">(_xlfn.XLOOKUP($A331&amp;$Q$3,Data[Index]&amp;Data[Valid Test, Can be used for conformity (Y/N)],Data[THC/km (mg)])-H$2)/H$5</f>
        <v>#N/A</v>
      </c>
      <c r="I331" s="141" t="e" cm="1">
        <f t="array" ref="I331">(_xlfn.XLOOKUP($A331&amp;$Q$3,Data[Index]&amp;Data[Valid Test, Can be used for conformity (Y/N)],Data[NOx/km (mg)])-I$2)/I$5</f>
        <v>#N/A</v>
      </c>
      <c r="J331" s="141" t="e" cm="1">
        <f t="array" ref="J331">(_xlfn.XLOOKUP($A331&amp;$Q$3,Data[Index]&amp;Data[Valid Test, Can be used for conformity (Y/N)],Data[THC + NOx/km (mg)])-J$2)/J$5</f>
        <v>#N/A</v>
      </c>
      <c r="K331" s="141" t="e" cm="1">
        <f t="array" ref="K331">(_xlfn.XLOOKUP($A331&amp;$Q$3,Data[Index]&amp;Data[Valid Test, Can be used for conformity (Y/N)],Data[PN/km ('#)])-K$2)/K$5</f>
        <v>#N/A</v>
      </c>
      <c r="L331" s="141" t="e" cm="1">
        <f t="array" ref="L331">(_xlfn.XLOOKUP($A331&amp;$Q$3,Data[Index]&amp;Data[Valid Test, Can be used for conformity (Y/N)],Data[PM/km (mg)])-L$2)/L$5</f>
        <v>#N/A</v>
      </c>
      <c r="M331" s="140" t="e" cm="1">
        <f t="array" ref="M331">(_xlfn.XLOOKUP($A331&amp;$Q$3,Data[Index]&amp;Data[Valid Test, Can be used for conformity (Y/N)],Data[CH4 (mg/km)])-M$2)/M$5</f>
        <v>#N/A</v>
      </c>
      <c r="N331" s="140" t="e" cm="1">
        <f t="array" ref="N331">(_xlfn.XLOOKUP($A331&amp;$Q$3,Data[Index]&amp;Data[Valid Test, Can be used for conformity (Y/N)],Data[N20 (mg/km)])-N$2)/N$5</f>
        <v>#N/A</v>
      </c>
      <c r="O331" s="141" t="e" cm="1">
        <f t="array" ref="O331">(_xlfn.XLOOKUP($A331&amp;$Q$3,Data[Index]&amp;Data[Valid Test, Can be used for conformity (Y/N)],Data[l/100km])-O$2)/O$5</f>
        <v>#N/A</v>
      </c>
      <c r="P331" s="138">
        <f>_xlfn.XLOOKUP($A331,Data[Index],Data[Comments])</f>
        <v>0</v>
      </c>
    </row>
    <row r="332" spans="1:16" x14ac:dyDescent="0.2">
      <c r="A332" s="129"/>
      <c r="B332" s="129"/>
      <c r="C332" s="129" t="e" cm="1">
        <f t="array" ref="C332">_xlfn.XLOOKUP($A332&amp;$Q$3&amp;$R$3,Data[Index]&amp;Data[Valid Test, Can be used for conformity (Y/N)]&amp;Data[Cycle],Data[Test Name])</f>
        <v>#N/A</v>
      </c>
      <c r="D332" s="167" t="e" cm="1">
        <f t="array" ref="D332">_xlfn.XLOOKUP($A332&amp;$Q$3&amp;$R$3,Data[Index]&amp;Data[Valid Test, Can be used for conformity (Y/N)]&amp;Data[Cycle],Data[Mileage (Miles)])</f>
        <v>#N/A</v>
      </c>
      <c r="E332" s="130" t="e" cm="1">
        <f t="array" ref="E332">_xlfn.XLOOKUP($A332&amp;$Q$3&amp;$R$3,Data[Index]&amp;Data[Valid Test, Can be used for conformity (Y/N)]&amp;Data[Cycle],Data[Date])</f>
        <v>#N/A</v>
      </c>
      <c r="F332" s="141" t="e" cm="1">
        <f t="array" ref="F332">(_xlfn.XLOOKUP($A332&amp;$Q$3&amp;$R$3,Data[Index]&amp;Data[Valid Test, Can be used for conformity (Y/N)]&amp;Data[Cycle],Data[CO/km (mg)])-F$2)/F$5</f>
        <v>#N/A</v>
      </c>
      <c r="G332" s="141" t="e" cm="1">
        <f t="array" ref="G332">(_xlfn.XLOOKUP($A332&amp;$Q$3,Data[Index]&amp;Data[Valid Test, Can be used for conformity (Y/N)],Data[CO2/km (g)])-G$2)/G$5</f>
        <v>#N/A</v>
      </c>
      <c r="H332" s="141" t="e" cm="1">
        <f t="array" ref="H332">(_xlfn.XLOOKUP($A332&amp;$Q$3,Data[Index]&amp;Data[Valid Test, Can be used for conformity (Y/N)],Data[THC/km (mg)])-H$2)/H$5</f>
        <v>#N/A</v>
      </c>
      <c r="I332" s="141" t="e" cm="1">
        <f t="array" ref="I332">(_xlfn.XLOOKUP($A332&amp;$Q$3,Data[Index]&amp;Data[Valid Test, Can be used for conformity (Y/N)],Data[NOx/km (mg)])-I$2)/I$5</f>
        <v>#N/A</v>
      </c>
      <c r="J332" s="141" t="e" cm="1">
        <f t="array" ref="J332">(_xlfn.XLOOKUP($A332&amp;$Q$3,Data[Index]&amp;Data[Valid Test, Can be used for conformity (Y/N)],Data[THC + NOx/km (mg)])-J$2)/J$5</f>
        <v>#N/A</v>
      </c>
      <c r="K332" s="141" t="e" cm="1">
        <f t="array" ref="K332">(_xlfn.XLOOKUP($A332&amp;$Q$3,Data[Index]&amp;Data[Valid Test, Can be used for conformity (Y/N)],Data[PN/km ('#)])-K$2)/K$5</f>
        <v>#N/A</v>
      </c>
      <c r="L332" s="141" t="e" cm="1">
        <f t="array" ref="L332">(_xlfn.XLOOKUP($A332&amp;$Q$3,Data[Index]&amp;Data[Valid Test, Can be used for conformity (Y/N)],Data[PM/km (mg)])-L$2)/L$5</f>
        <v>#N/A</v>
      </c>
      <c r="M332" s="140" t="e" cm="1">
        <f t="array" ref="M332">(_xlfn.XLOOKUP($A332&amp;$Q$3,Data[Index]&amp;Data[Valid Test, Can be used for conformity (Y/N)],Data[CH4 (mg/km)])-M$2)/M$5</f>
        <v>#N/A</v>
      </c>
      <c r="N332" s="140" t="e" cm="1">
        <f t="array" ref="N332">(_xlfn.XLOOKUP($A332&amp;$Q$3,Data[Index]&amp;Data[Valid Test, Can be used for conformity (Y/N)],Data[N20 (mg/km)])-N$2)/N$5</f>
        <v>#N/A</v>
      </c>
      <c r="O332" s="141" t="e" cm="1">
        <f t="array" ref="O332">(_xlfn.XLOOKUP($A332&amp;$Q$3,Data[Index]&amp;Data[Valid Test, Can be used for conformity (Y/N)],Data[l/100km])-O$2)/O$5</f>
        <v>#N/A</v>
      </c>
      <c r="P332" s="138">
        <f>_xlfn.XLOOKUP($A332,Data[Index],Data[Comments])</f>
        <v>0</v>
      </c>
    </row>
    <row r="333" spans="1:16" x14ac:dyDescent="0.2">
      <c r="A333" s="129"/>
      <c r="B333" s="129"/>
      <c r="C333" s="129" t="e" cm="1">
        <f t="array" ref="C333">_xlfn.XLOOKUP($A333&amp;$Q$3&amp;$R$3,Data[Index]&amp;Data[Valid Test, Can be used for conformity (Y/N)]&amp;Data[Cycle],Data[Test Name])</f>
        <v>#N/A</v>
      </c>
      <c r="D333" s="167" t="e" cm="1">
        <f t="array" ref="D333">_xlfn.XLOOKUP($A333&amp;$Q$3&amp;$R$3,Data[Index]&amp;Data[Valid Test, Can be used for conformity (Y/N)]&amp;Data[Cycle],Data[Mileage (Miles)])</f>
        <v>#N/A</v>
      </c>
      <c r="E333" s="130" t="e" cm="1">
        <f t="array" ref="E333">_xlfn.XLOOKUP($A333&amp;$Q$3&amp;$R$3,Data[Index]&amp;Data[Valid Test, Can be used for conformity (Y/N)]&amp;Data[Cycle],Data[Date])</f>
        <v>#N/A</v>
      </c>
      <c r="F333" s="141" t="e" cm="1">
        <f t="array" ref="F333">(_xlfn.XLOOKUP($A333&amp;$Q$3&amp;$R$3,Data[Index]&amp;Data[Valid Test, Can be used for conformity (Y/N)]&amp;Data[Cycle],Data[CO/km (mg)])-F$2)/F$5</f>
        <v>#N/A</v>
      </c>
      <c r="G333" s="141" t="e" cm="1">
        <f t="array" ref="G333">(_xlfn.XLOOKUP($A333&amp;$Q$3,Data[Index]&amp;Data[Valid Test, Can be used for conformity (Y/N)],Data[CO2/km (g)])-G$2)/G$5</f>
        <v>#N/A</v>
      </c>
      <c r="H333" s="141" t="e" cm="1">
        <f t="array" ref="H333">(_xlfn.XLOOKUP($A333&amp;$Q$3,Data[Index]&amp;Data[Valid Test, Can be used for conformity (Y/N)],Data[THC/km (mg)])-H$2)/H$5</f>
        <v>#N/A</v>
      </c>
      <c r="I333" s="141" t="e" cm="1">
        <f t="array" ref="I333">(_xlfn.XLOOKUP($A333&amp;$Q$3,Data[Index]&amp;Data[Valid Test, Can be used for conformity (Y/N)],Data[NOx/km (mg)])-I$2)/I$5</f>
        <v>#N/A</v>
      </c>
      <c r="J333" s="141" t="e" cm="1">
        <f t="array" ref="J333">(_xlfn.XLOOKUP($A333&amp;$Q$3,Data[Index]&amp;Data[Valid Test, Can be used for conformity (Y/N)],Data[THC + NOx/km (mg)])-J$2)/J$5</f>
        <v>#N/A</v>
      </c>
      <c r="K333" s="141" t="e" cm="1">
        <f t="array" ref="K333">(_xlfn.XLOOKUP($A333&amp;$Q$3,Data[Index]&amp;Data[Valid Test, Can be used for conformity (Y/N)],Data[PN/km ('#)])-K$2)/K$5</f>
        <v>#N/A</v>
      </c>
      <c r="L333" s="141" t="e" cm="1">
        <f t="array" ref="L333">(_xlfn.XLOOKUP($A333&amp;$Q$3,Data[Index]&amp;Data[Valid Test, Can be used for conformity (Y/N)],Data[PM/km (mg)])-L$2)/L$5</f>
        <v>#N/A</v>
      </c>
      <c r="M333" s="140" t="e" cm="1">
        <f t="array" ref="M333">(_xlfn.XLOOKUP($A333&amp;$Q$3,Data[Index]&amp;Data[Valid Test, Can be used for conformity (Y/N)],Data[CH4 (mg/km)])-M$2)/M$5</f>
        <v>#N/A</v>
      </c>
      <c r="N333" s="140" t="e" cm="1">
        <f t="array" ref="N333">(_xlfn.XLOOKUP($A333&amp;$Q$3,Data[Index]&amp;Data[Valid Test, Can be used for conformity (Y/N)],Data[N20 (mg/km)])-N$2)/N$5</f>
        <v>#N/A</v>
      </c>
      <c r="O333" s="141" t="e" cm="1">
        <f t="array" ref="O333">(_xlfn.XLOOKUP($A333&amp;$Q$3,Data[Index]&amp;Data[Valid Test, Can be used for conformity (Y/N)],Data[l/100km])-O$2)/O$5</f>
        <v>#N/A</v>
      </c>
      <c r="P333" s="138">
        <f>_xlfn.XLOOKUP($A333,Data[Index],Data[Comments])</f>
        <v>0</v>
      </c>
    </row>
    <row r="334" spans="1:16" x14ac:dyDescent="0.2">
      <c r="A334" s="129"/>
      <c r="B334" s="129"/>
      <c r="C334" s="129" t="e" cm="1">
        <f t="array" ref="C334">_xlfn.XLOOKUP($A334&amp;$Q$3&amp;$R$3,Data[Index]&amp;Data[Valid Test, Can be used for conformity (Y/N)]&amp;Data[Cycle],Data[Test Name])</f>
        <v>#N/A</v>
      </c>
      <c r="D334" s="167" t="e" cm="1">
        <f t="array" ref="D334">_xlfn.XLOOKUP($A334&amp;$Q$3&amp;$R$3,Data[Index]&amp;Data[Valid Test, Can be used for conformity (Y/N)]&amp;Data[Cycle],Data[Mileage (Miles)])</f>
        <v>#N/A</v>
      </c>
      <c r="E334" s="130" t="e" cm="1">
        <f t="array" ref="E334">_xlfn.XLOOKUP($A334&amp;$Q$3&amp;$R$3,Data[Index]&amp;Data[Valid Test, Can be used for conformity (Y/N)]&amp;Data[Cycle],Data[Date])</f>
        <v>#N/A</v>
      </c>
      <c r="F334" s="141" t="e" cm="1">
        <f t="array" ref="F334">(_xlfn.XLOOKUP($A334&amp;$Q$3&amp;$R$3,Data[Index]&amp;Data[Valid Test, Can be used for conformity (Y/N)]&amp;Data[Cycle],Data[CO/km (mg)])-F$2)/F$5</f>
        <v>#N/A</v>
      </c>
      <c r="G334" s="141" t="e" cm="1">
        <f t="array" ref="G334">(_xlfn.XLOOKUP($A334&amp;$Q$3,Data[Index]&amp;Data[Valid Test, Can be used for conformity (Y/N)],Data[CO2/km (g)])-G$2)/G$5</f>
        <v>#N/A</v>
      </c>
      <c r="H334" s="141" t="e" cm="1">
        <f t="array" ref="H334">(_xlfn.XLOOKUP($A334&amp;$Q$3,Data[Index]&amp;Data[Valid Test, Can be used for conformity (Y/N)],Data[THC/km (mg)])-H$2)/H$5</f>
        <v>#N/A</v>
      </c>
      <c r="I334" s="141" t="e" cm="1">
        <f t="array" ref="I334">(_xlfn.XLOOKUP($A334&amp;$Q$3,Data[Index]&amp;Data[Valid Test, Can be used for conformity (Y/N)],Data[NOx/km (mg)])-I$2)/I$5</f>
        <v>#N/A</v>
      </c>
      <c r="J334" s="141" t="e" cm="1">
        <f t="array" ref="J334">(_xlfn.XLOOKUP($A334&amp;$Q$3,Data[Index]&amp;Data[Valid Test, Can be used for conformity (Y/N)],Data[THC + NOx/km (mg)])-J$2)/J$5</f>
        <v>#N/A</v>
      </c>
      <c r="K334" s="141" t="e" cm="1">
        <f t="array" ref="K334">(_xlfn.XLOOKUP($A334&amp;$Q$3,Data[Index]&amp;Data[Valid Test, Can be used for conformity (Y/N)],Data[PN/km ('#)])-K$2)/K$5</f>
        <v>#N/A</v>
      </c>
      <c r="L334" s="141" t="e" cm="1">
        <f t="array" ref="L334">(_xlfn.XLOOKUP($A334&amp;$Q$3,Data[Index]&amp;Data[Valid Test, Can be used for conformity (Y/N)],Data[PM/km (mg)])-L$2)/L$5</f>
        <v>#N/A</v>
      </c>
      <c r="M334" s="140" t="e" cm="1">
        <f t="array" ref="M334">(_xlfn.XLOOKUP($A334&amp;$Q$3,Data[Index]&amp;Data[Valid Test, Can be used for conformity (Y/N)],Data[CH4 (mg/km)])-M$2)/M$5</f>
        <v>#N/A</v>
      </c>
      <c r="N334" s="140" t="e" cm="1">
        <f t="array" ref="N334">(_xlfn.XLOOKUP($A334&amp;$Q$3,Data[Index]&amp;Data[Valid Test, Can be used for conformity (Y/N)],Data[N20 (mg/km)])-N$2)/N$5</f>
        <v>#N/A</v>
      </c>
      <c r="O334" s="141" t="e" cm="1">
        <f t="array" ref="O334">(_xlfn.XLOOKUP($A334&amp;$Q$3,Data[Index]&amp;Data[Valid Test, Can be used for conformity (Y/N)],Data[l/100km])-O$2)/O$5</f>
        <v>#N/A</v>
      </c>
      <c r="P334" s="138">
        <f>_xlfn.XLOOKUP($A334,Data[Index],Data[Comments])</f>
        <v>0</v>
      </c>
    </row>
    <row r="335" spans="1:16" x14ac:dyDescent="0.2">
      <c r="A335" s="129"/>
      <c r="B335" s="129"/>
      <c r="C335" s="129" t="e" cm="1">
        <f t="array" ref="C335">_xlfn.XLOOKUP($A335&amp;$Q$3&amp;$R$3,Data[Index]&amp;Data[Valid Test, Can be used for conformity (Y/N)]&amp;Data[Cycle],Data[Test Name])</f>
        <v>#N/A</v>
      </c>
      <c r="D335" s="167" t="e" cm="1">
        <f t="array" ref="D335">_xlfn.XLOOKUP($A335&amp;$Q$3&amp;$R$3,Data[Index]&amp;Data[Valid Test, Can be used for conformity (Y/N)]&amp;Data[Cycle],Data[Mileage (Miles)])</f>
        <v>#N/A</v>
      </c>
      <c r="E335" s="130" t="e" cm="1">
        <f t="array" ref="E335">_xlfn.XLOOKUP($A335&amp;$Q$3&amp;$R$3,Data[Index]&amp;Data[Valid Test, Can be used for conformity (Y/N)]&amp;Data[Cycle],Data[Date])</f>
        <v>#N/A</v>
      </c>
      <c r="F335" s="141" t="e" cm="1">
        <f t="array" ref="F335">(_xlfn.XLOOKUP($A335&amp;$Q$3&amp;$R$3,Data[Index]&amp;Data[Valid Test, Can be used for conformity (Y/N)]&amp;Data[Cycle],Data[CO/km (mg)])-F$2)/F$5</f>
        <v>#N/A</v>
      </c>
      <c r="G335" s="141" t="e" cm="1">
        <f t="array" ref="G335">(_xlfn.XLOOKUP($A335&amp;$Q$3,Data[Index]&amp;Data[Valid Test, Can be used for conformity (Y/N)],Data[CO2/km (g)])-G$2)/G$5</f>
        <v>#N/A</v>
      </c>
      <c r="H335" s="141" t="e" cm="1">
        <f t="array" ref="H335">(_xlfn.XLOOKUP($A335&amp;$Q$3,Data[Index]&amp;Data[Valid Test, Can be used for conformity (Y/N)],Data[THC/km (mg)])-H$2)/H$5</f>
        <v>#N/A</v>
      </c>
      <c r="I335" s="141" t="e" cm="1">
        <f t="array" ref="I335">(_xlfn.XLOOKUP($A335&amp;$Q$3,Data[Index]&amp;Data[Valid Test, Can be used for conformity (Y/N)],Data[NOx/km (mg)])-I$2)/I$5</f>
        <v>#N/A</v>
      </c>
      <c r="J335" s="141" t="e" cm="1">
        <f t="array" ref="J335">(_xlfn.XLOOKUP($A335&amp;$Q$3,Data[Index]&amp;Data[Valid Test, Can be used for conformity (Y/N)],Data[THC + NOx/km (mg)])-J$2)/J$5</f>
        <v>#N/A</v>
      </c>
      <c r="K335" s="141" t="e" cm="1">
        <f t="array" ref="K335">(_xlfn.XLOOKUP($A335&amp;$Q$3,Data[Index]&amp;Data[Valid Test, Can be used for conformity (Y/N)],Data[PN/km ('#)])-K$2)/K$5</f>
        <v>#N/A</v>
      </c>
      <c r="L335" s="141" t="e" cm="1">
        <f t="array" ref="L335">(_xlfn.XLOOKUP($A335&amp;$Q$3,Data[Index]&amp;Data[Valid Test, Can be used for conformity (Y/N)],Data[PM/km (mg)])-L$2)/L$5</f>
        <v>#N/A</v>
      </c>
      <c r="M335" s="140" t="e" cm="1">
        <f t="array" ref="M335">(_xlfn.XLOOKUP($A335&amp;$Q$3,Data[Index]&amp;Data[Valid Test, Can be used for conformity (Y/N)],Data[CH4 (mg/km)])-M$2)/M$5</f>
        <v>#N/A</v>
      </c>
      <c r="N335" s="140" t="e" cm="1">
        <f t="array" ref="N335">(_xlfn.XLOOKUP($A335&amp;$Q$3,Data[Index]&amp;Data[Valid Test, Can be used for conformity (Y/N)],Data[N20 (mg/km)])-N$2)/N$5</f>
        <v>#N/A</v>
      </c>
      <c r="O335" s="141" t="e" cm="1">
        <f t="array" ref="O335">(_xlfn.XLOOKUP($A335&amp;$Q$3,Data[Index]&amp;Data[Valid Test, Can be used for conformity (Y/N)],Data[l/100km])-O$2)/O$5</f>
        <v>#N/A</v>
      </c>
      <c r="P335" s="138">
        <f>_xlfn.XLOOKUP($A335,Data[Index],Data[Comments])</f>
        <v>0</v>
      </c>
    </row>
    <row r="336" spans="1:16" x14ac:dyDescent="0.2">
      <c r="A336" s="129"/>
      <c r="B336" s="129"/>
      <c r="C336" s="129" t="e" cm="1">
        <f t="array" ref="C336">_xlfn.XLOOKUP($A336&amp;$Q$3&amp;$R$3,Data[Index]&amp;Data[Valid Test, Can be used for conformity (Y/N)]&amp;Data[Cycle],Data[Test Name])</f>
        <v>#N/A</v>
      </c>
      <c r="D336" s="167" t="e" cm="1">
        <f t="array" ref="D336">_xlfn.XLOOKUP($A336&amp;$Q$3&amp;$R$3,Data[Index]&amp;Data[Valid Test, Can be used for conformity (Y/N)]&amp;Data[Cycle],Data[Mileage (Miles)])</f>
        <v>#N/A</v>
      </c>
      <c r="E336" s="130" t="e" cm="1">
        <f t="array" ref="E336">_xlfn.XLOOKUP($A336&amp;$Q$3&amp;$R$3,Data[Index]&amp;Data[Valid Test, Can be used for conformity (Y/N)]&amp;Data[Cycle],Data[Date])</f>
        <v>#N/A</v>
      </c>
      <c r="F336" s="141" t="e" cm="1">
        <f t="array" ref="F336">(_xlfn.XLOOKUP($A336&amp;$Q$3&amp;$R$3,Data[Index]&amp;Data[Valid Test, Can be used for conformity (Y/N)]&amp;Data[Cycle],Data[CO/km (mg)])-F$2)/F$5</f>
        <v>#N/A</v>
      </c>
      <c r="G336" s="141" t="e" cm="1">
        <f t="array" ref="G336">(_xlfn.XLOOKUP($A336&amp;$Q$3,Data[Index]&amp;Data[Valid Test, Can be used for conformity (Y/N)],Data[CO2/km (g)])-G$2)/G$5</f>
        <v>#N/A</v>
      </c>
      <c r="H336" s="141" t="e" cm="1">
        <f t="array" ref="H336">(_xlfn.XLOOKUP($A336&amp;$Q$3,Data[Index]&amp;Data[Valid Test, Can be used for conformity (Y/N)],Data[THC/km (mg)])-H$2)/H$5</f>
        <v>#N/A</v>
      </c>
      <c r="I336" s="141" t="e" cm="1">
        <f t="array" ref="I336">(_xlfn.XLOOKUP($A336&amp;$Q$3,Data[Index]&amp;Data[Valid Test, Can be used for conformity (Y/N)],Data[NOx/km (mg)])-I$2)/I$5</f>
        <v>#N/A</v>
      </c>
      <c r="J336" s="141" t="e" cm="1">
        <f t="array" ref="J336">(_xlfn.XLOOKUP($A336&amp;$Q$3,Data[Index]&amp;Data[Valid Test, Can be used for conformity (Y/N)],Data[THC + NOx/km (mg)])-J$2)/J$5</f>
        <v>#N/A</v>
      </c>
      <c r="K336" s="141" t="e" cm="1">
        <f t="array" ref="K336">(_xlfn.XLOOKUP($A336&amp;$Q$3,Data[Index]&amp;Data[Valid Test, Can be used for conformity (Y/N)],Data[PN/km ('#)])-K$2)/K$5</f>
        <v>#N/A</v>
      </c>
      <c r="L336" s="141" t="e" cm="1">
        <f t="array" ref="L336">(_xlfn.XLOOKUP($A336&amp;$Q$3,Data[Index]&amp;Data[Valid Test, Can be used for conformity (Y/N)],Data[PM/km (mg)])-L$2)/L$5</f>
        <v>#N/A</v>
      </c>
      <c r="M336" s="140" t="e" cm="1">
        <f t="array" ref="M336">(_xlfn.XLOOKUP($A336&amp;$Q$3,Data[Index]&amp;Data[Valid Test, Can be used for conformity (Y/N)],Data[CH4 (mg/km)])-M$2)/M$5</f>
        <v>#N/A</v>
      </c>
      <c r="N336" s="140" t="e" cm="1">
        <f t="array" ref="N336">(_xlfn.XLOOKUP($A336&amp;$Q$3,Data[Index]&amp;Data[Valid Test, Can be used for conformity (Y/N)],Data[N20 (mg/km)])-N$2)/N$5</f>
        <v>#N/A</v>
      </c>
      <c r="O336" s="141" t="e" cm="1">
        <f t="array" ref="O336">(_xlfn.XLOOKUP($A336&amp;$Q$3,Data[Index]&amp;Data[Valid Test, Can be used for conformity (Y/N)],Data[l/100km])-O$2)/O$5</f>
        <v>#N/A</v>
      </c>
      <c r="P336" s="138">
        <f>_xlfn.XLOOKUP($A336,Data[Index],Data[Comments])</f>
        <v>0</v>
      </c>
    </row>
    <row r="337" spans="1:16" x14ac:dyDescent="0.2">
      <c r="A337" s="129"/>
      <c r="B337" s="129"/>
      <c r="C337" s="129" t="e" cm="1">
        <f t="array" ref="C337">_xlfn.XLOOKUP($A337&amp;$Q$3&amp;$R$3,Data[Index]&amp;Data[Valid Test, Can be used for conformity (Y/N)]&amp;Data[Cycle],Data[Test Name])</f>
        <v>#N/A</v>
      </c>
      <c r="D337" s="167" t="e" cm="1">
        <f t="array" ref="D337">_xlfn.XLOOKUP($A337&amp;$Q$3&amp;$R$3,Data[Index]&amp;Data[Valid Test, Can be used for conformity (Y/N)]&amp;Data[Cycle],Data[Mileage (Miles)])</f>
        <v>#N/A</v>
      </c>
      <c r="E337" s="130" t="e" cm="1">
        <f t="array" ref="E337">_xlfn.XLOOKUP($A337&amp;$Q$3&amp;$R$3,Data[Index]&amp;Data[Valid Test, Can be used for conformity (Y/N)]&amp;Data[Cycle],Data[Date])</f>
        <v>#N/A</v>
      </c>
      <c r="F337" s="141" t="e" cm="1">
        <f t="array" ref="F337">(_xlfn.XLOOKUP($A337&amp;$Q$3&amp;$R$3,Data[Index]&amp;Data[Valid Test, Can be used for conformity (Y/N)]&amp;Data[Cycle],Data[CO/km (mg)])-F$2)/F$5</f>
        <v>#N/A</v>
      </c>
      <c r="G337" s="141" t="e" cm="1">
        <f t="array" ref="G337">(_xlfn.XLOOKUP($A337&amp;$Q$3,Data[Index]&amp;Data[Valid Test, Can be used for conformity (Y/N)],Data[CO2/km (g)])-G$2)/G$5</f>
        <v>#N/A</v>
      </c>
      <c r="H337" s="141" t="e" cm="1">
        <f t="array" ref="H337">(_xlfn.XLOOKUP($A337&amp;$Q$3,Data[Index]&amp;Data[Valid Test, Can be used for conformity (Y/N)],Data[THC/km (mg)])-H$2)/H$5</f>
        <v>#N/A</v>
      </c>
      <c r="I337" s="141" t="e" cm="1">
        <f t="array" ref="I337">(_xlfn.XLOOKUP($A337&amp;$Q$3,Data[Index]&amp;Data[Valid Test, Can be used for conformity (Y/N)],Data[NOx/km (mg)])-I$2)/I$5</f>
        <v>#N/A</v>
      </c>
      <c r="J337" s="141" t="e" cm="1">
        <f t="array" ref="J337">(_xlfn.XLOOKUP($A337&amp;$Q$3,Data[Index]&amp;Data[Valid Test, Can be used for conformity (Y/N)],Data[THC + NOx/km (mg)])-J$2)/J$5</f>
        <v>#N/A</v>
      </c>
      <c r="K337" s="141" t="e" cm="1">
        <f t="array" ref="K337">(_xlfn.XLOOKUP($A337&amp;$Q$3,Data[Index]&amp;Data[Valid Test, Can be used for conformity (Y/N)],Data[PN/km ('#)])-K$2)/K$5</f>
        <v>#N/A</v>
      </c>
      <c r="L337" s="141" t="e" cm="1">
        <f t="array" ref="L337">(_xlfn.XLOOKUP($A337&amp;$Q$3,Data[Index]&amp;Data[Valid Test, Can be used for conformity (Y/N)],Data[PM/km (mg)])-L$2)/L$5</f>
        <v>#N/A</v>
      </c>
      <c r="M337" s="140" t="e" cm="1">
        <f t="array" ref="M337">(_xlfn.XLOOKUP($A337&amp;$Q$3,Data[Index]&amp;Data[Valid Test, Can be used for conformity (Y/N)],Data[CH4 (mg/km)])-M$2)/M$5</f>
        <v>#N/A</v>
      </c>
      <c r="N337" s="140" t="e" cm="1">
        <f t="array" ref="N337">(_xlfn.XLOOKUP($A337&amp;$Q$3,Data[Index]&amp;Data[Valid Test, Can be used for conformity (Y/N)],Data[N20 (mg/km)])-N$2)/N$5</f>
        <v>#N/A</v>
      </c>
      <c r="O337" s="141" t="e" cm="1">
        <f t="array" ref="O337">(_xlfn.XLOOKUP($A337&amp;$Q$3,Data[Index]&amp;Data[Valid Test, Can be used for conformity (Y/N)],Data[l/100km])-O$2)/O$5</f>
        <v>#N/A</v>
      </c>
      <c r="P337" s="138">
        <f>_xlfn.XLOOKUP($A337,Data[Index],Data[Comments])</f>
        <v>0</v>
      </c>
    </row>
    <row r="338" spans="1:16" x14ac:dyDescent="0.2">
      <c r="A338" s="129"/>
      <c r="B338" s="129"/>
      <c r="C338" s="129" t="e" cm="1">
        <f t="array" ref="C338">_xlfn.XLOOKUP($A338&amp;$Q$3&amp;$R$3,Data[Index]&amp;Data[Valid Test, Can be used for conformity (Y/N)]&amp;Data[Cycle],Data[Test Name])</f>
        <v>#N/A</v>
      </c>
      <c r="D338" s="167" t="e" cm="1">
        <f t="array" ref="D338">_xlfn.XLOOKUP($A338&amp;$Q$3&amp;$R$3,Data[Index]&amp;Data[Valid Test, Can be used for conformity (Y/N)]&amp;Data[Cycle],Data[Mileage (Miles)])</f>
        <v>#N/A</v>
      </c>
      <c r="E338" s="130" t="e" cm="1">
        <f t="array" ref="E338">_xlfn.XLOOKUP($A338&amp;$Q$3&amp;$R$3,Data[Index]&amp;Data[Valid Test, Can be used for conformity (Y/N)]&amp;Data[Cycle],Data[Date])</f>
        <v>#N/A</v>
      </c>
      <c r="F338" s="141" t="e" cm="1">
        <f t="array" ref="F338">(_xlfn.XLOOKUP($A338&amp;$Q$3&amp;$R$3,Data[Index]&amp;Data[Valid Test, Can be used for conformity (Y/N)]&amp;Data[Cycle],Data[CO/km (mg)])-F$2)/F$5</f>
        <v>#N/A</v>
      </c>
      <c r="G338" s="141" t="e" cm="1">
        <f t="array" ref="G338">(_xlfn.XLOOKUP($A338&amp;$Q$3,Data[Index]&amp;Data[Valid Test, Can be used for conformity (Y/N)],Data[CO2/km (g)])-G$2)/G$5</f>
        <v>#N/A</v>
      </c>
      <c r="H338" s="141" t="e" cm="1">
        <f t="array" ref="H338">(_xlfn.XLOOKUP($A338&amp;$Q$3,Data[Index]&amp;Data[Valid Test, Can be used for conformity (Y/N)],Data[THC/km (mg)])-H$2)/H$5</f>
        <v>#N/A</v>
      </c>
      <c r="I338" s="141" t="e" cm="1">
        <f t="array" ref="I338">(_xlfn.XLOOKUP($A338&amp;$Q$3,Data[Index]&amp;Data[Valid Test, Can be used for conformity (Y/N)],Data[NOx/km (mg)])-I$2)/I$5</f>
        <v>#N/A</v>
      </c>
      <c r="J338" s="141" t="e" cm="1">
        <f t="array" ref="J338">(_xlfn.XLOOKUP($A338&amp;$Q$3,Data[Index]&amp;Data[Valid Test, Can be used for conformity (Y/N)],Data[THC + NOx/km (mg)])-J$2)/J$5</f>
        <v>#N/A</v>
      </c>
      <c r="K338" s="141" t="e" cm="1">
        <f t="array" ref="K338">(_xlfn.XLOOKUP($A338&amp;$Q$3,Data[Index]&amp;Data[Valid Test, Can be used for conformity (Y/N)],Data[PN/km ('#)])-K$2)/K$5</f>
        <v>#N/A</v>
      </c>
      <c r="L338" s="141" t="e" cm="1">
        <f t="array" ref="L338">(_xlfn.XLOOKUP($A338&amp;$Q$3,Data[Index]&amp;Data[Valid Test, Can be used for conformity (Y/N)],Data[PM/km (mg)])-L$2)/L$5</f>
        <v>#N/A</v>
      </c>
      <c r="M338" s="140" t="e" cm="1">
        <f t="array" ref="M338">(_xlfn.XLOOKUP($A338&amp;$Q$3,Data[Index]&amp;Data[Valid Test, Can be used for conformity (Y/N)],Data[CH4 (mg/km)])-M$2)/M$5</f>
        <v>#N/A</v>
      </c>
      <c r="N338" s="140" t="e" cm="1">
        <f t="array" ref="N338">(_xlfn.XLOOKUP($A338&amp;$Q$3,Data[Index]&amp;Data[Valid Test, Can be used for conformity (Y/N)],Data[N20 (mg/km)])-N$2)/N$5</f>
        <v>#N/A</v>
      </c>
      <c r="O338" s="141" t="e" cm="1">
        <f t="array" ref="O338">(_xlfn.XLOOKUP($A338&amp;$Q$3,Data[Index]&amp;Data[Valid Test, Can be used for conformity (Y/N)],Data[l/100km])-O$2)/O$5</f>
        <v>#N/A</v>
      </c>
      <c r="P338" s="138">
        <f>_xlfn.XLOOKUP($A338,Data[Index],Data[Comments])</f>
        <v>0</v>
      </c>
    </row>
    <row r="339" spans="1:16" x14ac:dyDescent="0.2">
      <c r="A339" s="129"/>
      <c r="B339" s="129"/>
      <c r="C339" s="129" t="e" cm="1">
        <f t="array" ref="C339">_xlfn.XLOOKUP($A339&amp;$Q$3&amp;$R$3,Data[Index]&amp;Data[Valid Test, Can be used for conformity (Y/N)]&amp;Data[Cycle],Data[Test Name])</f>
        <v>#N/A</v>
      </c>
      <c r="D339" s="167" t="e" cm="1">
        <f t="array" ref="D339">_xlfn.XLOOKUP($A339&amp;$Q$3&amp;$R$3,Data[Index]&amp;Data[Valid Test, Can be used for conformity (Y/N)]&amp;Data[Cycle],Data[Mileage (Miles)])</f>
        <v>#N/A</v>
      </c>
      <c r="E339" s="130" t="e" cm="1">
        <f t="array" ref="E339">_xlfn.XLOOKUP($A339&amp;$Q$3&amp;$R$3,Data[Index]&amp;Data[Valid Test, Can be used for conformity (Y/N)]&amp;Data[Cycle],Data[Date])</f>
        <v>#N/A</v>
      </c>
      <c r="F339" s="141" t="e" cm="1">
        <f t="array" ref="F339">(_xlfn.XLOOKUP($A339&amp;$Q$3&amp;$R$3,Data[Index]&amp;Data[Valid Test, Can be used for conformity (Y/N)]&amp;Data[Cycle],Data[CO/km (mg)])-F$2)/F$5</f>
        <v>#N/A</v>
      </c>
      <c r="G339" s="141" t="e" cm="1">
        <f t="array" ref="G339">(_xlfn.XLOOKUP($A339&amp;$Q$3,Data[Index]&amp;Data[Valid Test, Can be used for conformity (Y/N)],Data[CO2/km (g)])-G$2)/G$5</f>
        <v>#N/A</v>
      </c>
      <c r="H339" s="141" t="e" cm="1">
        <f t="array" ref="H339">(_xlfn.XLOOKUP($A339&amp;$Q$3,Data[Index]&amp;Data[Valid Test, Can be used for conformity (Y/N)],Data[THC/km (mg)])-H$2)/H$5</f>
        <v>#N/A</v>
      </c>
      <c r="I339" s="141" t="e" cm="1">
        <f t="array" ref="I339">(_xlfn.XLOOKUP($A339&amp;$Q$3,Data[Index]&amp;Data[Valid Test, Can be used for conformity (Y/N)],Data[NOx/km (mg)])-I$2)/I$5</f>
        <v>#N/A</v>
      </c>
      <c r="J339" s="141" t="e" cm="1">
        <f t="array" ref="J339">(_xlfn.XLOOKUP($A339&amp;$Q$3,Data[Index]&amp;Data[Valid Test, Can be used for conformity (Y/N)],Data[THC + NOx/km (mg)])-J$2)/J$5</f>
        <v>#N/A</v>
      </c>
      <c r="K339" s="141" t="e" cm="1">
        <f t="array" ref="K339">(_xlfn.XLOOKUP($A339&amp;$Q$3,Data[Index]&amp;Data[Valid Test, Can be used for conformity (Y/N)],Data[PN/km ('#)])-K$2)/K$5</f>
        <v>#N/A</v>
      </c>
      <c r="L339" s="141" t="e" cm="1">
        <f t="array" ref="L339">(_xlfn.XLOOKUP($A339&amp;$Q$3,Data[Index]&amp;Data[Valid Test, Can be used for conformity (Y/N)],Data[PM/km (mg)])-L$2)/L$5</f>
        <v>#N/A</v>
      </c>
      <c r="M339" s="140" t="e" cm="1">
        <f t="array" ref="M339">(_xlfn.XLOOKUP($A339&amp;$Q$3,Data[Index]&amp;Data[Valid Test, Can be used for conformity (Y/N)],Data[CH4 (mg/km)])-M$2)/M$5</f>
        <v>#N/A</v>
      </c>
      <c r="N339" s="140" t="e" cm="1">
        <f t="array" ref="N339">(_xlfn.XLOOKUP($A339&amp;$Q$3,Data[Index]&amp;Data[Valid Test, Can be used for conformity (Y/N)],Data[N20 (mg/km)])-N$2)/N$5</f>
        <v>#N/A</v>
      </c>
      <c r="O339" s="141" t="e" cm="1">
        <f t="array" ref="O339">(_xlfn.XLOOKUP($A339&amp;$Q$3,Data[Index]&amp;Data[Valid Test, Can be used for conformity (Y/N)],Data[l/100km])-O$2)/O$5</f>
        <v>#N/A</v>
      </c>
      <c r="P339" s="138">
        <f>_xlfn.XLOOKUP($A339,Data[Index],Data[Comments])</f>
        <v>0</v>
      </c>
    </row>
    <row r="340" spans="1:16" x14ac:dyDescent="0.2">
      <c r="A340" s="129"/>
      <c r="B340" s="129"/>
      <c r="C340" s="129" t="e" cm="1">
        <f t="array" ref="C340">_xlfn.XLOOKUP($A340&amp;$Q$3&amp;$R$3,Data[Index]&amp;Data[Valid Test, Can be used for conformity (Y/N)]&amp;Data[Cycle],Data[Test Name])</f>
        <v>#N/A</v>
      </c>
      <c r="D340" s="167" t="e" cm="1">
        <f t="array" ref="D340">_xlfn.XLOOKUP($A340&amp;$Q$3&amp;$R$3,Data[Index]&amp;Data[Valid Test, Can be used for conformity (Y/N)]&amp;Data[Cycle],Data[Mileage (Miles)])</f>
        <v>#N/A</v>
      </c>
      <c r="E340" s="130" t="e" cm="1">
        <f t="array" ref="E340">_xlfn.XLOOKUP($A340&amp;$Q$3&amp;$R$3,Data[Index]&amp;Data[Valid Test, Can be used for conformity (Y/N)]&amp;Data[Cycle],Data[Date])</f>
        <v>#N/A</v>
      </c>
      <c r="F340" s="141" t="e" cm="1">
        <f t="array" ref="F340">(_xlfn.XLOOKUP($A340&amp;$Q$3&amp;$R$3,Data[Index]&amp;Data[Valid Test, Can be used for conformity (Y/N)]&amp;Data[Cycle],Data[CO/km (mg)])-F$2)/F$5</f>
        <v>#N/A</v>
      </c>
      <c r="G340" s="141" t="e" cm="1">
        <f t="array" ref="G340">(_xlfn.XLOOKUP($A340&amp;$Q$3,Data[Index]&amp;Data[Valid Test, Can be used for conformity (Y/N)],Data[CO2/km (g)])-G$2)/G$5</f>
        <v>#N/A</v>
      </c>
      <c r="H340" s="141" t="e" cm="1">
        <f t="array" ref="H340">(_xlfn.XLOOKUP($A340&amp;$Q$3,Data[Index]&amp;Data[Valid Test, Can be used for conformity (Y/N)],Data[THC/km (mg)])-H$2)/H$5</f>
        <v>#N/A</v>
      </c>
      <c r="I340" s="141" t="e" cm="1">
        <f t="array" ref="I340">(_xlfn.XLOOKUP($A340&amp;$Q$3,Data[Index]&amp;Data[Valid Test, Can be used for conformity (Y/N)],Data[NOx/km (mg)])-I$2)/I$5</f>
        <v>#N/A</v>
      </c>
      <c r="J340" s="141" t="e" cm="1">
        <f t="array" ref="J340">(_xlfn.XLOOKUP($A340&amp;$Q$3,Data[Index]&amp;Data[Valid Test, Can be used for conformity (Y/N)],Data[THC + NOx/km (mg)])-J$2)/J$5</f>
        <v>#N/A</v>
      </c>
      <c r="K340" s="141" t="e" cm="1">
        <f t="array" ref="K340">(_xlfn.XLOOKUP($A340&amp;$Q$3,Data[Index]&amp;Data[Valid Test, Can be used for conformity (Y/N)],Data[PN/km ('#)])-K$2)/K$5</f>
        <v>#N/A</v>
      </c>
      <c r="L340" s="141" t="e" cm="1">
        <f t="array" ref="L340">(_xlfn.XLOOKUP($A340&amp;$Q$3,Data[Index]&amp;Data[Valid Test, Can be used for conformity (Y/N)],Data[PM/km (mg)])-L$2)/L$5</f>
        <v>#N/A</v>
      </c>
      <c r="M340" s="140" t="e" cm="1">
        <f t="array" ref="M340">(_xlfn.XLOOKUP($A340&amp;$Q$3,Data[Index]&amp;Data[Valid Test, Can be used for conformity (Y/N)],Data[CH4 (mg/km)])-M$2)/M$5</f>
        <v>#N/A</v>
      </c>
      <c r="N340" s="140" t="e" cm="1">
        <f t="array" ref="N340">(_xlfn.XLOOKUP($A340&amp;$Q$3,Data[Index]&amp;Data[Valid Test, Can be used for conformity (Y/N)],Data[N20 (mg/km)])-N$2)/N$5</f>
        <v>#N/A</v>
      </c>
      <c r="O340" s="141" t="e" cm="1">
        <f t="array" ref="O340">(_xlfn.XLOOKUP($A340&amp;$Q$3,Data[Index]&amp;Data[Valid Test, Can be used for conformity (Y/N)],Data[l/100km])-O$2)/O$5</f>
        <v>#N/A</v>
      </c>
      <c r="P340" s="138">
        <f>_xlfn.XLOOKUP($A340,Data[Index],Data[Comments])</f>
        <v>0</v>
      </c>
    </row>
    <row r="341" spans="1:16" x14ac:dyDescent="0.2">
      <c r="A341" s="129"/>
      <c r="B341" s="129"/>
      <c r="C341" s="129" t="e" cm="1">
        <f t="array" ref="C341">_xlfn.XLOOKUP($A341&amp;$Q$3&amp;$R$3,Data[Index]&amp;Data[Valid Test, Can be used for conformity (Y/N)]&amp;Data[Cycle],Data[Test Name])</f>
        <v>#N/A</v>
      </c>
      <c r="D341" s="167" t="e" cm="1">
        <f t="array" ref="D341">_xlfn.XLOOKUP($A341&amp;$Q$3&amp;$R$3,Data[Index]&amp;Data[Valid Test, Can be used for conformity (Y/N)]&amp;Data[Cycle],Data[Mileage (Miles)])</f>
        <v>#N/A</v>
      </c>
      <c r="E341" s="130" t="e" cm="1">
        <f t="array" ref="E341">_xlfn.XLOOKUP($A341&amp;$Q$3&amp;$R$3,Data[Index]&amp;Data[Valid Test, Can be used for conformity (Y/N)]&amp;Data[Cycle],Data[Date])</f>
        <v>#N/A</v>
      </c>
      <c r="F341" s="141" t="e" cm="1">
        <f t="array" ref="F341">(_xlfn.XLOOKUP($A341&amp;$Q$3&amp;$R$3,Data[Index]&amp;Data[Valid Test, Can be used for conformity (Y/N)]&amp;Data[Cycle],Data[CO/km (mg)])-F$2)/F$5</f>
        <v>#N/A</v>
      </c>
      <c r="G341" s="141" t="e" cm="1">
        <f t="array" ref="G341">(_xlfn.XLOOKUP($A341&amp;$Q$3,Data[Index]&amp;Data[Valid Test, Can be used for conformity (Y/N)],Data[CO2/km (g)])-G$2)/G$5</f>
        <v>#N/A</v>
      </c>
      <c r="H341" s="141" t="e" cm="1">
        <f t="array" ref="H341">(_xlfn.XLOOKUP($A341&amp;$Q$3,Data[Index]&amp;Data[Valid Test, Can be used for conformity (Y/N)],Data[THC/km (mg)])-H$2)/H$5</f>
        <v>#N/A</v>
      </c>
      <c r="I341" s="141" t="e" cm="1">
        <f t="array" ref="I341">(_xlfn.XLOOKUP($A341&amp;$Q$3,Data[Index]&amp;Data[Valid Test, Can be used for conformity (Y/N)],Data[NOx/km (mg)])-I$2)/I$5</f>
        <v>#N/A</v>
      </c>
      <c r="J341" s="141" t="e" cm="1">
        <f t="array" ref="J341">(_xlfn.XLOOKUP($A341&amp;$Q$3,Data[Index]&amp;Data[Valid Test, Can be used for conformity (Y/N)],Data[THC + NOx/km (mg)])-J$2)/J$5</f>
        <v>#N/A</v>
      </c>
      <c r="K341" s="141" t="e" cm="1">
        <f t="array" ref="K341">(_xlfn.XLOOKUP($A341&amp;$Q$3,Data[Index]&amp;Data[Valid Test, Can be used for conformity (Y/N)],Data[PN/km ('#)])-K$2)/K$5</f>
        <v>#N/A</v>
      </c>
      <c r="L341" s="141" t="e" cm="1">
        <f t="array" ref="L341">(_xlfn.XLOOKUP($A341&amp;$Q$3,Data[Index]&amp;Data[Valid Test, Can be used for conformity (Y/N)],Data[PM/km (mg)])-L$2)/L$5</f>
        <v>#N/A</v>
      </c>
      <c r="M341" s="140" t="e" cm="1">
        <f t="array" ref="M341">(_xlfn.XLOOKUP($A341&amp;$Q$3,Data[Index]&amp;Data[Valid Test, Can be used for conformity (Y/N)],Data[CH4 (mg/km)])-M$2)/M$5</f>
        <v>#N/A</v>
      </c>
      <c r="N341" s="140" t="e" cm="1">
        <f t="array" ref="N341">(_xlfn.XLOOKUP($A341&amp;$Q$3,Data[Index]&amp;Data[Valid Test, Can be used for conformity (Y/N)],Data[N20 (mg/km)])-N$2)/N$5</f>
        <v>#N/A</v>
      </c>
      <c r="O341" s="141" t="e" cm="1">
        <f t="array" ref="O341">(_xlfn.XLOOKUP($A341&amp;$Q$3,Data[Index]&amp;Data[Valid Test, Can be used for conformity (Y/N)],Data[l/100km])-O$2)/O$5</f>
        <v>#N/A</v>
      </c>
      <c r="P341" s="138">
        <f>_xlfn.XLOOKUP($A341,Data[Index],Data[Comments])</f>
        <v>0</v>
      </c>
    </row>
    <row r="342" spans="1:16" x14ac:dyDescent="0.2">
      <c r="A342" s="129"/>
      <c r="B342" s="129"/>
      <c r="C342" s="129" t="e" cm="1">
        <f t="array" ref="C342">_xlfn.XLOOKUP($A342&amp;$Q$3&amp;$R$3,Data[Index]&amp;Data[Valid Test, Can be used for conformity (Y/N)]&amp;Data[Cycle],Data[Test Name])</f>
        <v>#N/A</v>
      </c>
      <c r="D342" s="167" t="e" cm="1">
        <f t="array" ref="D342">_xlfn.XLOOKUP($A342&amp;$Q$3&amp;$R$3,Data[Index]&amp;Data[Valid Test, Can be used for conformity (Y/N)]&amp;Data[Cycle],Data[Mileage (Miles)])</f>
        <v>#N/A</v>
      </c>
      <c r="E342" s="130" t="e" cm="1">
        <f t="array" ref="E342">_xlfn.XLOOKUP($A342&amp;$Q$3&amp;$R$3,Data[Index]&amp;Data[Valid Test, Can be used for conformity (Y/N)]&amp;Data[Cycle],Data[Date])</f>
        <v>#N/A</v>
      </c>
      <c r="F342" s="141" t="e" cm="1">
        <f t="array" ref="F342">(_xlfn.XLOOKUP($A342&amp;$Q$3&amp;$R$3,Data[Index]&amp;Data[Valid Test, Can be used for conformity (Y/N)]&amp;Data[Cycle],Data[CO/km (mg)])-F$2)/F$5</f>
        <v>#N/A</v>
      </c>
      <c r="G342" s="141" t="e" cm="1">
        <f t="array" ref="G342">(_xlfn.XLOOKUP($A342&amp;$Q$3,Data[Index]&amp;Data[Valid Test, Can be used for conformity (Y/N)],Data[CO2/km (g)])-G$2)/G$5</f>
        <v>#N/A</v>
      </c>
      <c r="H342" s="141" t="e" cm="1">
        <f t="array" ref="H342">(_xlfn.XLOOKUP($A342&amp;$Q$3,Data[Index]&amp;Data[Valid Test, Can be used for conformity (Y/N)],Data[THC/km (mg)])-H$2)/H$5</f>
        <v>#N/A</v>
      </c>
      <c r="I342" s="141" t="e" cm="1">
        <f t="array" ref="I342">(_xlfn.XLOOKUP($A342&amp;$Q$3,Data[Index]&amp;Data[Valid Test, Can be used for conformity (Y/N)],Data[NOx/km (mg)])-I$2)/I$5</f>
        <v>#N/A</v>
      </c>
      <c r="J342" s="141" t="e" cm="1">
        <f t="array" ref="J342">(_xlfn.XLOOKUP($A342&amp;$Q$3,Data[Index]&amp;Data[Valid Test, Can be used for conformity (Y/N)],Data[THC + NOx/km (mg)])-J$2)/J$5</f>
        <v>#N/A</v>
      </c>
      <c r="K342" s="141" t="e" cm="1">
        <f t="array" ref="K342">(_xlfn.XLOOKUP($A342&amp;$Q$3,Data[Index]&amp;Data[Valid Test, Can be used for conformity (Y/N)],Data[PN/km ('#)])-K$2)/K$5</f>
        <v>#N/A</v>
      </c>
      <c r="L342" s="141" t="e" cm="1">
        <f t="array" ref="L342">(_xlfn.XLOOKUP($A342&amp;$Q$3,Data[Index]&amp;Data[Valid Test, Can be used for conformity (Y/N)],Data[PM/km (mg)])-L$2)/L$5</f>
        <v>#N/A</v>
      </c>
      <c r="M342" s="140" t="e" cm="1">
        <f t="array" ref="M342">(_xlfn.XLOOKUP($A342&amp;$Q$3,Data[Index]&amp;Data[Valid Test, Can be used for conformity (Y/N)],Data[CH4 (mg/km)])-M$2)/M$5</f>
        <v>#N/A</v>
      </c>
      <c r="N342" s="140" t="e" cm="1">
        <f t="array" ref="N342">(_xlfn.XLOOKUP($A342&amp;$Q$3,Data[Index]&amp;Data[Valid Test, Can be used for conformity (Y/N)],Data[N20 (mg/km)])-N$2)/N$5</f>
        <v>#N/A</v>
      </c>
      <c r="O342" s="141" t="e" cm="1">
        <f t="array" ref="O342">(_xlfn.XLOOKUP($A342&amp;$Q$3,Data[Index]&amp;Data[Valid Test, Can be used for conformity (Y/N)],Data[l/100km])-O$2)/O$5</f>
        <v>#N/A</v>
      </c>
      <c r="P342" s="138">
        <f>_xlfn.XLOOKUP($A342,Data[Index],Data[Comments])</f>
        <v>0</v>
      </c>
    </row>
    <row r="343" spans="1:16" x14ac:dyDescent="0.2">
      <c r="A343" s="129"/>
      <c r="B343" s="129"/>
      <c r="C343" s="129" t="e" cm="1">
        <f t="array" ref="C343">_xlfn.XLOOKUP($A343&amp;$Q$3&amp;$R$3,Data[Index]&amp;Data[Valid Test, Can be used for conformity (Y/N)]&amp;Data[Cycle],Data[Test Name])</f>
        <v>#N/A</v>
      </c>
      <c r="D343" s="167" t="e" cm="1">
        <f t="array" ref="D343">_xlfn.XLOOKUP($A343&amp;$Q$3&amp;$R$3,Data[Index]&amp;Data[Valid Test, Can be used for conformity (Y/N)]&amp;Data[Cycle],Data[Mileage (Miles)])</f>
        <v>#N/A</v>
      </c>
      <c r="E343" s="130" t="e" cm="1">
        <f t="array" ref="E343">_xlfn.XLOOKUP($A343&amp;$Q$3&amp;$R$3,Data[Index]&amp;Data[Valid Test, Can be used for conformity (Y/N)]&amp;Data[Cycle],Data[Date])</f>
        <v>#N/A</v>
      </c>
      <c r="F343" s="141" t="e" cm="1">
        <f t="array" ref="F343">(_xlfn.XLOOKUP($A343&amp;$Q$3&amp;$R$3,Data[Index]&amp;Data[Valid Test, Can be used for conformity (Y/N)]&amp;Data[Cycle],Data[CO/km (mg)])-F$2)/F$5</f>
        <v>#N/A</v>
      </c>
      <c r="G343" s="141" t="e" cm="1">
        <f t="array" ref="G343">(_xlfn.XLOOKUP($A343&amp;$Q$3,Data[Index]&amp;Data[Valid Test, Can be used for conformity (Y/N)],Data[CO2/km (g)])-G$2)/G$5</f>
        <v>#N/A</v>
      </c>
      <c r="H343" s="141" t="e" cm="1">
        <f t="array" ref="H343">(_xlfn.XLOOKUP($A343&amp;$Q$3,Data[Index]&amp;Data[Valid Test, Can be used for conformity (Y/N)],Data[THC/km (mg)])-H$2)/H$5</f>
        <v>#N/A</v>
      </c>
      <c r="I343" s="141" t="e" cm="1">
        <f t="array" ref="I343">(_xlfn.XLOOKUP($A343&amp;$Q$3,Data[Index]&amp;Data[Valid Test, Can be used for conformity (Y/N)],Data[NOx/km (mg)])-I$2)/I$5</f>
        <v>#N/A</v>
      </c>
      <c r="J343" s="141" t="e" cm="1">
        <f t="array" ref="J343">(_xlfn.XLOOKUP($A343&amp;$Q$3,Data[Index]&amp;Data[Valid Test, Can be used for conformity (Y/N)],Data[THC + NOx/km (mg)])-J$2)/J$5</f>
        <v>#N/A</v>
      </c>
      <c r="K343" s="141" t="e" cm="1">
        <f t="array" ref="K343">(_xlfn.XLOOKUP($A343&amp;$Q$3,Data[Index]&amp;Data[Valid Test, Can be used for conformity (Y/N)],Data[PN/km ('#)])-K$2)/K$5</f>
        <v>#N/A</v>
      </c>
      <c r="L343" s="141" t="e" cm="1">
        <f t="array" ref="L343">(_xlfn.XLOOKUP($A343&amp;$Q$3,Data[Index]&amp;Data[Valid Test, Can be used for conformity (Y/N)],Data[PM/km (mg)])-L$2)/L$5</f>
        <v>#N/A</v>
      </c>
      <c r="M343" s="140" t="e" cm="1">
        <f t="array" ref="M343">(_xlfn.XLOOKUP($A343&amp;$Q$3,Data[Index]&amp;Data[Valid Test, Can be used for conformity (Y/N)],Data[CH4 (mg/km)])-M$2)/M$5</f>
        <v>#N/A</v>
      </c>
      <c r="N343" s="140" t="e" cm="1">
        <f t="array" ref="N343">(_xlfn.XLOOKUP($A343&amp;$Q$3,Data[Index]&amp;Data[Valid Test, Can be used for conformity (Y/N)],Data[N20 (mg/km)])-N$2)/N$5</f>
        <v>#N/A</v>
      </c>
      <c r="O343" s="141" t="e" cm="1">
        <f t="array" ref="O343">(_xlfn.XLOOKUP($A343&amp;$Q$3,Data[Index]&amp;Data[Valid Test, Can be used for conformity (Y/N)],Data[l/100km])-O$2)/O$5</f>
        <v>#N/A</v>
      </c>
      <c r="P343" s="138">
        <f>_xlfn.XLOOKUP($A343,Data[Index],Data[Comments])</f>
        <v>0</v>
      </c>
    </row>
    <row r="344" spans="1:16" x14ac:dyDescent="0.2">
      <c r="A344" s="129"/>
      <c r="B344" s="129"/>
      <c r="C344" s="129" t="e" cm="1">
        <f t="array" ref="C344">_xlfn.XLOOKUP($A344&amp;$Q$3&amp;$R$3,Data[Index]&amp;Data[Valid Test, Can be used for conformity (Y/N)]&amp;Data[Cycle],Data[Test Name])</f>
        <v>#N/A</v>
      </c>
      <c r="D344" s="167" t="e" cm="1">
        <f t="array" ref="D344">_xlfn.XLOOKUP($A344&amp;$Q$3&amp;$R$3,Data[Index]&amp;Data[Valid Test, Can be used for conformity (Y/N)]&amp;Data[Cycle],Data[Mileage (Miles)])</f>
        <v>#N/A</v>
      </c>
      <c r="E344" s="130" t="e" cm="1">
        <f t="array" ref="E344">_xlfn.XLOOKUP($A344&amp;$Q$3&amp;$R$3,Data[Index]&amp;Data[Valid Test, Can be used for conformity (Y/N)]&amp;Data[Cycle],Data[Date])</f>
        <v>#N/A</v>
      </c>
      <c r="F344" s="141" t="e" cm="1">
        <f t="array" ref="F344">(_xlfn.XLOOKUP($A344&amp;$Q$3&amp;$R$3,Data[Index]&amp;Data[Valid Test, Can be used for conformity (Y/N)]&amp;Data[Cycle],Data[CO/km (mg)])-F$2)/F$5</f>
        <v>#N/A</v>
      </c>
      <c r="G344" s="141" t="e" cm="1">
        <f t="array" ref="G344">(_xlfn.XLOOKUP($A344&amp;$Q$3,Data[Index]&amp;Data[Valid Test, Can be used for conformity (Y/N)],Data[CO2/km (g)])-G$2)/G$5</f>
        <v>#N/A</v>
      </c>
      <c r="H344" s="141" t="e" cm="1">
        <f t="array" ref="H344">(_xlfn.XLOOKUP($A344&amp;$Q$3,Data[Index]&amp;Data[Valid Test, Can be used for conformity (Y/N)],Data[THC/km (mg)])-H$2)/H$5</f>
        <v>#N/A</v>
      </c>
      <c r="I344" s="141" t="e" cm="1">
        <f t="array" ref="I344">(_xlfn.XLOOKUP($A344&amp;$Q$3,Data[Index]&amp;Data[Valid Test, Can be used for conformity (Y/N)],Data[NOx/km (mg)])-I$2)/I$5</f>
        <v>#N/A</v>
      </c>
      <c r="J344" s="141" t="e" cm="1">
        <f t="array" ref="J344">(_xlfn.XLOOKUP($A344&amp;$Q$3,Data[Index]&amp;Data[Valid Test, Can be used for conformity (Y/N)],Data[THC + NOx/km (mg)])-J$2)/J$5</f>
        <v>#N/A</v>
      </c>
      <c r="K344" s="141" t="e" cm="1">
        <f t="array" ref="K344">(_xlfn.XLOOKUP($A344&amp;$Q$3,Data[Index]&amp;Data[Valid Test, Can be used for conformity (Y/N)],Data[PN/km ('#)])-K$2)/K$5</f>
        <v>#N/A</v>
      </c>
      <c r="L344" s="141" t="e" cm="1">
        <f t="array" ref="L344">(_xlfn.XLOOKUP($A344&amp;$Q$3,Data[Index]&amp;Data[Valid Test, Can be used for conformity (Y/N)],Data[PM/km (mg)])-L$2)/L$5</f>
        <v>#N/A</v>
      </c>
      <c r="M344" s="140" t="e" cm="1">
        <f t="array" ref="M344">(_xlfn.XLOOKUP($A344&amp;$Q$3,Data[Index]&amp;Data[Valid Test, Can be used for conformity (Y/N)],Data[CH4 (mg/km)])-M$2)/M$5</f>
        <v>#N/A</v>
      </c>
      <c r="N344" s="140" t="e" cm="1">
        <f t="array" ref="N344">(_xlfn.XLOOKUP($A344&amp;$Q$3,Data[Index]&amp;Data[Valid Test, Can be used for conformity (Y/N)],Data[N20 (mg/km)])-N$2)/N$5</f>
        <v>#N/A</v>
      </c>
      <c r="O344" s="141" t="e" cm="1">
        <f t="array" ref="O344">(_xlfn.XLOOKUP($A344&amp;$Q$3,Data[Index]&amp;Data[Valid Test, Can be used for conformity (Y/N)],Data[l/100km])-O$2)/O$5</f>
        <v>#N/A</v>
      </c>
      <c r="P344" s="138">
        <f>_xlfn.XLOOKUP($A344,Data[Index],Data[Comments])</f>
        <v>0</v>
      </c>
    </row>
    <row r="345" spans="1:16" x14ac:dyDescent="0.2">
      <c r="A345" s="129"/>
      <c r="B345" s="129"/>
      <c r="C345" s="129" t="e" cm="1">
        <f t="array" ref="C345">_xlfn.XLOOKUP($A345&amp;$Q$3&amp;$R$3,Data[Index]&amp;Data[Valid Test, Can be used for conformity (Y/N)]&amp;Data[Cycle],Data[Test Name])</f>
        <v>#N/A</v>
      </c>
      <c r="D345" s="167" t="e" cm="1">
        <f t="array" ref="D345">_xlfn.XLOOKUP($A345&amp;$Q$3&amp;$R$3,Data[Index]&amp;Data[Valid Test, Can be used for conformity (Y/N)]&amp;Data[Cycle],Data[Mileage (Miles)])</f>
        <v>#N/A</v>
      </c>
      <c r="E345" s="130" t="e" cm="1">
        <f t="array" ref="E345">_xlfn.XLOOKUP($A345&amp;$Q$3&amp;$R$3,Data[Index]&amp;Data[Valid Test, Can be used for conformity (Y/N)]&amp;Data[Cycle],Data[Date])</f>
        <v>#N/A</v>
      </c>
      <c r="F345" s="141" t="e" cm="1">
        <f t="array" ref="F345">(_xlfn.XLOOKUP($A345&amp;$Q$3&amp;$R$3,Data[Index]&amp;Data[Valid Test, Can be used for conformity (Y/N)]&amp;Data[Cycle],Data[CO/km (mg)])-F$2)/F$5</f>
        <v>#N/A</v>
      </c>
      <c r="G345" s="141" t="e" cm="1">
        <f t="array" ref="G345">(_xlfn.XLOOKUP($A345&amp;$Q$3,Data[Index]&amp;Data[Valid Test, Can be used for conformity (Y/N)],Data[CO2/km (g)])-G$2)/G$5</f>
        <v>#N/A</v>
      </c>
      <c r="H345" s="141" t="e" cm="1">
        <f t="array" ref="H345">(_xlfn.XLOOKUP($A345&amp;$Q$3,Data[Index]&amp;Data[Valid Test, Can be used for conformity (Y/N)],Data[THC/km (mg)])-H$2)/H$5</f>
        <v>#N/A</v>
      </c>
      <c r="I345" s="141" t="e" cm="1">
        <f t="array" ref="I345">(_xlfn.XLOOKUP($A345&amp;$Q$3,Data[Index]&amp;Data[Valid Test, Can be used for conformity (Y/N)],Data[NOx/km (mg)])-I$2)/I$5</f>
        <v>#N/A</v>
      </c>
      <c r="J345" s="141" t="e" cm="1">
        <f t="array" ref="J345">(_xlfn.XLOOKUP($A345&amp;$Q$3,Data[Index]&amp;Data[Valid Test, Can be used for conformity (Y/N)],Data[THC + NOx/km (mg)])-J$2)/J$5</f>
        <v>#N/A</v>
      </c>
      <c r="K345" s="141" t="e" cm="1">
        <f t="array" ref="K345">(_xlfn.XLOOKUP($A345&amp;$Q$3,Data[Index]&amp;Data[Valid Test, Can be used for conformity (Y/N)],Data[PN/km ('#)])-K$2)/K$5</f>
        <v>#N/A</v>
      </c>
      <c r="L345" s="141" t="e" cm="1">
        <f t="array" ref="L345">(_xlfn.XLOOKUP($A345&amp;$Q$3,Data[Index]&amp;Data[Valid Test, Can be used for conformity (Y/N)],Data[PM/km (mg)])-L$2)/L$5</f>
        <v>#N/A</v>
      </c>
      <c r="M345" s="140" t="e" cm="1">
        <f t="array" ref="M345">(_xlfn.XLOOKUP($A345&amp;$Q$3,Data[Index]&amp;Data[Valid Test, Can be used for conformity (Y/N)],Data[CH4 (mg/km)])-M$2)/M$5</f>
        <v>#N/A</v>
      </c>
      <c r="N345" s="140" t="e" cm="1">
        <f t="array" ref="N345">(_xlfn.XLOOKUP($A345&amp;$Q$3,Data[Index]&amp;Data[Valid Test, Can be used for conformity (Y/N)],Data[N20 (mg/km)])-N$2)/N$5</f>
        <v>#N/A</v>
      </c>
      <c r="O345" s="141" t="e" cm="1">
        <f t="array" ref="O345">(_xlfn.XLOOKUP($A345&amp;$Q$3,Data[Index]&amp;Data[Valid Test, Can be used for conformity (Y/N)],Data[l/100km])-O$2)/O$5</f>
        <v>#N/A</v>
      </c>
      <c r="P345" s="138">
        <f>_xlfn.XLOOKUP($A345,Data[Index],Data[Comments])</f>
        <v>0</v>
      </c>
    </row>
    <row r="346" spans="1:16" x14ac:dyDescent="0.2">
      <c r="A346" s="129"/>
      <c r="B346" s="129"/>
      <c r="C346" s="129" t="e" cm="1">
        <f t="array" ref="C346">_xlfn.XLOOKUP($A346&amp;$Q$3&amp;$R$3,Data[Index]&amp;Data[Valid Test, Can be used for conformity (Y/N)]&amp;Data[Cycle],Data[Test Name])</f>
        <v>#N/A</v>
      </c>
      <c r="D346" s="167" t="e" cm="1">
        <f t="array" ref="D346">_xlfn.XLOOKUP($A346&amp;$Q$3&amp;$R$3,Data[Index]&amp;Data[Valid Test, Can be used for conformity (Y/N)]&amp;Data[Cycle],Data[Mileage (Miles)])</f>
        <v>#N/A</v>
      </c>
      <c r="E346" s="130" t="e" cm="1">
        <f t="array" ref="E346">_xlfn.XLOOKUP($A346&amp;$Q$3&amp;$R$3,Data[Index]&amp;Data[Valid Test, Can be used for conformity (Y/N)]&amp;Data[Cycle],Data[Date])</f>
        <v>#N/A</v>
      </c>
      <c r="F346" s="141" t="e" cm="1">
        <f t="array" ref="F346">(_xlfn.XLOOKUP($A346&amp;$Q$3&amp;$R$3,Data[Index]&amp;Data[Valid Test, Can be used for conformity (Y/N)]&amp;Data[Cycle],Data[CO/km (mg)])-F$2)/F$5</f>
        <v>#N/A</v>
      </c>
      <c r="G346" s="141" t="e" cm="1">
        <f t="array" ref="G346">(_xlfn.XLOOKUP($A346&amp;$Q$3,Data[Index]&amp;Data[Valid Test, Can be used for conformity (Y/N)],Data[CO2/km (g)])-G$2)/G$5</f>
        <v>#N/A</v>
      </c>
      <c r="H346" s="141" t="e" cm="1">
        <f t="array" ref="H346">(_xlfn.XLOOKUP($A346&amp;$Q$3,Data[Index]&amp;Data[Valid Test, Can be used for conformity (Y/N)],Data[THC/km (mg)])-H$2)/H$5</f>
        <v>#N/A</v>
      </c>
      <c r="I346" s="141" t="e" cm="1">
        <f t="array" ref="I346">(_xlfn.XLOOKUP($A346&amp;$Q$3,Data[Index]&amp;Data[Valid Test, Can be used for conformity (Y/N)],Data[NOx/km (mg)])-I$2)/I$5</f>
        <v>#N/A</v>
      </c>
      <c r="J346" s="141" t="e" cm="1">
        <f t="array" ref="J346">(_xlfn.XLOOKUP($A346&amp;$Q$3,Data[Index]&amp;Data[Valid Test, Can be used for conformity (Y/N)],Data[THC + NOx/km (mg)])-J$2)/J$5</f>
        <v>#N/A</v>
      </c>
      <c r="K346" s="141" t="e" cm="1">
        <f t="array" ref="K346">(_xlfn.XLOOKUP($A346&amp;$Q$3,Data[Index]&amp;Data[Valid Test, Can be used for conformity (Y/N)],Data[PN/km ('#)])-K$2)/K$5</f>
        <v>#N/A</v>
      </c>
      <c r="L346" s="141" t="e" cm="1">
        <f t="array" ref="L346">(_xlfn.XLOOKUP($A346&amp;$Q$3,Data[Index]&amp;Data[Valid Test, Can be used for conformity (Y/N)],Data[PM/km (mg)])-L$2)/L$5</f>
        <v>#N/A</v>
      </c>
      <c r="M346" s="140" t="e" cm="1">
        <f t="array" ref="M346">(_xlfn.XLOOKUP($A346&amp;$Q$3,Data[Index]&amp;Data[Valid Test, Can be used for conformity (Y/N)],Data[CH4 (mg/km)])-M$2)/M$5</f>
        <v>#N/A</v>
      </c>
      <c r="N346" s="140" t="e" cm="1">
        <f t="array" ref="N346">(_xlfn.XLOOKUP($A346&amp;$Q$3,Data[Index]&amp;Data[Valid Test, Can be used for conformity (Y/N)],Data[N20 (mg/km)])-N$2)/N$5</f>
        <v>#N/A</v>
      </c>
      <c r="O346" s="141" t="e" cm="1">
        <f t="array" ref="O346">(_xlfn.XLOOKUP($A346&amp;$Q$3,Data[Index]&amp;Data[Valid Test, Can be used for conformity (Y/N)],Data[l/100km])-O$2)/O$5</f>
        <v>#N/A</v>
      </c>
      <c r="P346" s="138">
        <f>_xlfn.XLOOKUP($A346,Data[Index],Data[Comments])</f>
        <v>0</v>
      </c>
    </row>
    <row r="347" spans="1:16" x14ac:dyDescent="0.2">
      <c r="A347" s="129"/>
      <c r="B347" s="129"/>
      <c r="C347" s="129" t="e" cm="1">
        <f t="array" ref="C347">_xlfn.XLOOKUP($A347&amp;$Q$3&amp;$R$3,Data[Index]&amp;Data[Valid Test, Can be used for conformity (Y/N)]&amp;Data[Cycle],Data[Test Name])</f>
        <v>#N/A</v>
      </c>
      <c r="D347" s="167" t="e" cm="1">
        <f t="array" ref="D347">_xlfn.XLOOKUP($A347&amp;$Q$3&amp;$R$3,Data[Index]&amp;Data[Valid Test, Can be used for conformity (Y/N)]&amp;Data[Cycle],Data[Mileage (Miles)])</f>
        <v>#N/A</v>
      </c>
      <c r="E347" s="130" t="e" cm="1">
        <f t="array" ref="E347">_xlfn.XLOOKUP($A347&amp;$Q$3&amp;$R$3,Data[Index]&amp;Data[Valid Test, Can be used for conformity (Y/N)]&amp;Data[Cycle],Data[Date])</f>
        <v>#N/A</v>
      </c>
      <c r="F347" s="141" t="e" cm="1">
        <f t="array" ref="F347">(_xlfn.XLOOKUP($A347&amp;$Q$3&amp;$R$3,Data[Index]&amp;Data[Valid Test, Can be used for conformity (Y/N)]&amp;Data[Cycle],Data[CO/km (mg)])-F$2)/F$5</f>
        <v>#N/A</v>
      </c>
      <c r="G347" s="141" t="e" cm="1">
        <f t="array" ref="G347">(_xlfn.XLOOKUP($A347&amp;$Q$3,Data[Index]&amp;Data[Valid Test, Can be used for conformity (Y/N)],Data[CO2/km (g)])-G$2)/G$5</f>
        <v>#N/A</v>
      </c>
      <c r="H347" s="141" t="e" cm="1">
        <f t="array" ref="H347">(_xlfn.XLOOKUP($A347&amp;$Q$3,Data[Index]&amp;Data[Valid Test, Can be used for conformity (Y/N)],Data[THC/km (mg)])-H$2)/H$5</f>
        <v>#N/A</v>
      </c>
      <c r="I347" s="141" t="e" cm="1">
        <f t="array" ref="I347">(_xlfn.XLOOKUP($A347&amp;$Q$3,Data[Index]&amp;Data[Valid Test, Can be used for conformity (Y/N)],Data[NOx/km (mg)])-I$2)/I$5</f>
        <v>#N/A</v>
      </c>
      <c r="J347" s="141" t="e" cm="1">
        <f t="array" ref="J347">(_xlfn.XLOOKUP($A347&amp;$Q$3,Data[Index]&amp;Data[Valid Test, Can be used for conformity (Y/N)],Data[THC + NOx/km (mg)])-J$2)/J$5</f>
        <v>#N/A</v>
      </c>
      <c r="K347" s="141" t="e" cm="1">
        <f t="array" ref="K347">(_xlfn.XLOOKUP($A347&amp;$Q$3,Data[Index]&amp;Data[Valid Test, Can be used for conformity (Y/N)],Data[PN/km ('#)])-K$2)/K$5</f>
        <v>#N/A</v>
      </c>
      <c r="L347" s="141" t="e" cm="1">
        <f t="array" ref="L347">(_xlfn.XLOOKUP($A347&amp;$Q$3,Data[Index]&amp;Data[Valid Test, Can be used for conformity (Y/N)],Data[PM/km (mg)])-L$2)/L$5</f>
        <v>#N/A</v>
      </c>
      <c r="M347" s="140" t="e" cm="1">
        <f t="array" ref="M347">(_xlfn.XLOOKUP($A347&amp;$Q$3,Data[Index]&amp;Data[Valid Test, Can be used for conformity (Y/N)],Data[CH4 (mg/km)])-M$2)/M$5</f>
        <v>#N/A</v>
      </c>
      <c r="N347" s="140" t="e" cm="1">
        <f t="array" ref="N347">(_xlfn.XLOOKUP($A347&amp;$Q$3,Data[Index]&amp;Data[Valid Test, Can be used for conformity (Y/N)],Data[N20 (mg/km)])-N$2)/N$5</f>
        <v>#N/A</v>
      </c>
      <c r="O347" s="141" t="e" cm="1">
        <f t="array" ref="O347">(_xlfn.XLOOKUP($A347&amp;$Q$3,Data[Index]&amp;Data[Valid Test, Can be used for conformity (Y/N)],Data[l/100km])-O$2)/O$5</f>
        <v>#N/A</v>
      </c>
      <c r="P347" s="138">
        <f>_xlfn.XLOOKUP($A347,Data[Index],Data[Comments])</f>
        <v>0</v>
      </c>
    </row>
    <row r="348" spans="1:16" x14ac:dyDescent="0.2">
      <c r="A348" s="129"/>
      <c r="B348" s="129"/>
      <c r="C348" s="129" t="e" cm="1">
        <f t="array" ref="C348">_xlfn.XLOOKUP($A348&amp;$Q$3&amp;$R$3,Data[Index]&amp;Data[Valid Test, Can be used for conformity (Y/N)]&amp;Data[Cycle],Data[Test Name])</f>
        <v>#N/A</v>
      </c>
      <c r="D348" s="167" t="e" cm="1">
        <f t="array" ref="D348">_xlfn.XLOOKUP($A348&amp;$Q$3&amp;$R$3,Data[Index]&amp;Data[Valid Test, Can be used for conformity (Y/N)]&amp;Data[Cycle],Data[Mileage (Miles)])</f>
        <v>#N/A</v>
      </c>
      <c r="E348" s="130" t="e" cm="1">
        <f t="array" ref="E348">_xlfn.XLOOKUP($A348&amp;$Q$3&amp;$R$3,Data[Index]&amp;Data[Valid Test, Can be used for conformity (Y/N)]&amp;Data[Cycle],Data[Date])</f>
        <v>#N/A</v>
      </c>
      <c r="F348" s="141" t="e" cm="1">
        <f t="array" ref="F348">(_xlfn.XLOOKUP($A348&amp;$Q$3&amp;$R$3,Data[Index]&amp;Data[Valid Test, Can be used for conformity (Y/N)]&amp;Data[Cycle],Data[CO/km (mg)])-F$2)/F$5</f>
        <v>#N/A</v>
      </c>
      <c r="G348" s="141" t="e" cm="1">
        <f t="array" ref="G348">(_xlfn.XLOOKUP($A348&amp;$Q$3,Data[Index]&amp;Data[Valid Test, Can be used for conformity (Y/N)],Data[CO2/km (g)])-G$2)/G$5</f>
        <v>#N/A</v>
      </c>
      <c r="H348" s="141" t="e" cm="1">
        <f t="array" ref="H348">(_xlfn.XLOOKUP($A348&amp;$Q$3,Data[Index]&amp;Data[Valid Test, Can be used for conformity (Y/N)],Data[THC/km (mg)])-H$2)/H$5</f>
        <v>#N/A</v>
      </c>
      <c r="I348" s="141" t="e" cm="1">
        <f t="array" ref="I348">(_xlfn.XLOOKUP($A348&amp;$Q$3,Data[Index]&amp;Data[Valid Test, Can be used for conformity (Y/N)],Data[NOx/km (mg)])-I$2)/I$5</f>
        <v>#N/A</v>
      </c>
      <c r="J348" s="141" t="e" cm="1">
        <f t="array" ref="J348">(_xlfn.XLOOKUP($A348&amp;$Q$3,Data[Index]&amp;Data[Valid Test, Can be used for conformity (Y/N)],Data[THC + NOx/km (mg)])-J$2)/J$5</f>
        <v>#N/A</v>
      </c>
      <c r="K348" s="141" t="e" cm="1">
        <f t="array" ref="K348">(_xlfn.XLOOKUP($A348&amp;$Q$3,Data[Index]&amp;Data[Valid Test, Can be used for conformity (Y/N)],Data[PN/km ('#)])-K$2)/K$5</f>
        <v>#N/A</v>
      </c>
      <c r="L348" s="141" t="e" cm="1">
        <f t="array" ref="L348">(_xlfn.XLOOKUP($A348&amp;$Q$3,Data[Index]&amp;Data[Valid Test, Can be used for conformity (Y/N)],Data[PM/km (mg)])-L$2)/L$5</f>
        <v>#N/A</v>
      </c>
      <c r="M348" s="140" t="e" cm="1">
        <f t="array" ref="M348">(_xlfn.XLOOKUP($A348&amp;$Q$3,Data[Index]&amp;Data[Valid Test, Can be used for conformity (Y/N)],Data[CH4 (mg/km)])-M$2)/M$5</f>
        <v>#N/A</v>
      </c>
      <c r="N348" s="140" t="e" cm="1">
        <f t="array" ref="N348">(_xlfn.XLOOKUP($A348&amp;$Q$3,Data[Index]&amp;Data[Valid Test, Can be used for conformity (Y/N)],Data[N20 (mg/km)])-N$2)/N$5</f>
        <v>#N/A</v>
      </c>
      <c r="O348" s="141" t="e" cm="1">
        <f t="array" ref="O348">(_xlfn.XLOOKUP($A348&amp;$Q$3,Data[Index]&amp;Data[Valid Test, Can be used for conformity (Y/N)],Data[l/100km])-O$2)/O$5</f>
        <v>#N/A</v>
      </c>
      <c r="P348" s="138">
        <f>_xlfn.XLOOKUP($A348,Data[Index],Data[Comments])</f>
        <v>0</v>
      </c>
    </row>
    <row r="349" spans="1:16" x14ac:dyDescent="0.2">
      <c r="A349" s="129"/>
      <c r="B349" s="129"/>
      <c r="C349" s="129" t="e" cm="1">
        <f t="array" ref="C349">_xlfn.XLOOKUP($A349&amp;$Q$3&amp;$R$3,Data[Index]&amp;Data[Valid Test, Can be used for conformity (Y/N)]&amp;Data[Cycle],Data[Test Name])</f>
        <v>#N/A</v>
      </c>
      <c r="D349" s="167" t="e" cm="1">
        <f t="array" ref="D349">_xlfn.XLOOKUP($A349&amp;$Q$3&amp;$R$3,Data[Index]&amp;Data[Valid Test, Can be used for conformity (Y/N)]&amp;Data[Cycle],Data[Mileage (Miles)])</f>
        <v>#N/A</v>
      </c>
      <c r="E349" s="130" t="e" cm="1">
        <f t="array" ref="E349">_xlfn.XLOOKUP($A349&amp;$Q$3&amp;$R$3,Data[Index]&amp;Data[Valid Test, Can be used for conformity (Y/N)]&amp;Data[Cycle],Data[Date])</f>
        <v>#N/A</v>
      </c>
      <c r="F349" s="141" t="e" cm="1">
        <f t="array" ref="F349">(_xlfn.XLOOKUP($A349&amp;$Q$3&amp;$R$3,Data[Index]&amp;Data[Valid Test, Can be used for conformity (Y/N)]&amp;Data[Cycle],Data[CO/km (mg)])-F$2)/F$5</f>
        <v>#N/A</v>
      </c>
      <c r="G349" s="141" t="e" cm="1">
        <f t="array" ref="G349">(_xlfn.XLOOKUP($A349&amp;$Q$3,Data[Index]&amp;Data[Valid Test, Can be used for conformity (Y/N)],Data[CO2/km (g)])-G$2)/G$5</f>
        <v>#N/A</v>
      </c>
      <c r="H349" s="141" t="e" cm="1">
        <f t="array" ref="H349">(_xlfn.XLOOKUP($A349&amp;$Q$3,Data[Index]&amp;Data[Valid Test, Can be used for conformity (Y/N)],Data[THC/km (mg)])-H$2)/H$5</f>
        <v>#N/A</v>
      </c>
      <c r="I349" s="141" t="e" cm="1">
        <f t="array" ref="I349">(_xlfn.XLOOKUP($A349&amp;$Q$3,Data[Index]&amp;Data[Valid Test, Can be used for conformity (Y/N)],Data[NOx/km (mg)])-I$2)/I$5</f>
        <v>#N/A</v>
      </c>
      <c r="J349" s="141" t="e" cm="1">
        <f t="array" ref="J349">(_xlfn.XLOOKUP($A349&amp;$Q$3,Data[Index]&amp;Data[Valid Test, Can be used for conformity (Y/N)],Data[THC + NOx/km (mg)])-J$2)/J$5</f>
        <v>#N/A</v>
      </c>
      <c r="K349" s="141" t="e" cm="1">
        <f t="array" ref="K349">(_xlfn.XLOOKUP($A349&amp;$Q$3,Data[Index]&amp;Data[Valid Test, Can be used for conformity (Y/N)],Data[PN/km ('#)])-K$2)/K$5</f>
        <v>#N/A</v>
      </c>
      <c r="L349" s="141" t="e" cm="1">
        <f t="array" ref="L349">(_xlfn.XLOOKUP($A349&amp;$Q$3,Data[Index]&amp;Data[Valid Test, Can be used for conformity (Y/N)],Data[PM/km (mg)])-L$2)/L$5</f>
        <v>#N/A</v>
      </c>
      <c r="M349" s="140" t="e" cm="1">
        <f t="array" ref="M349">(_xlfn.XLOOKUP($A349&amp;$Q$3,Data[Index]&amp;Data[Valid Test, Can be used for conformity (Y/N)],Data[CH4 (mg/km)])-M$2)/M$5</f>
        <v>#N/A</v>
      </c>
      <c r="N349" s="140" t="e" cm="1">
        <f t="array" ref="N349">(_xlfn.XLOOKUP($A349&amp;$Q$3,Data[Index]&amp;Data[Valid Test, Can be used for conformity (Y/N)],Data[N20 (mg/km)])-N$2)/N$5</f>
        <v>#N/A</v>
      </c>
      <c r="O349" s="141" t="e" cm="1">
        <f t="array" ref="O349">(_xlfn.XLOOKUP($A349&amp;$Q$3,Data[Index]&amp;Data[Valid Test, Can be used for conformity (Y/N)],Data[l/100km])-O$2)/O$5</f>
        <v>#N/A</v>
      </c>
      <c r="P349" s="138">
        <f>_xlfn.XLOOKUP($A349,Data[Index],Data[Comments])</f>
        <v>0</v>
      </c>
    </row>
    <row r="350" spans="1:16" x14ac:dyDescent="0.2">
      <c r="A350" s="129"/>
      <c r="B350" s="129"/>
      <c r="C350" s="129" t="e" cm="1">
        <f t="array" ref="C350">_xlfn.XLOOKUP($A350&amp;$Q$3&amp;$R$3,Data[Index]&amp;Data[Valid Test, Can be used for conformity (Y/N)]&amp;Data[Cycle],Data[Test Name])</f>
        <v>#N/A</v>
      </c>
      <c r="D350" s="167" t="e" cm="1">
        <f t="array" ref="D350">_xlfn.XLOOKUP($A350&amp;$Q$3&amp;$R$3,Data[Index]&amp;Data[Valid Test, Can be used for conformity (Y/N)]&amp;Data[Cycle],Data[Mileage (Miles)])</f>
        <v>#N/A</v>
      </c>
      <c r="E350" s="130" t="e" cm="1">
        <f t="array" ref="E350">_xlfn.XLOOKUP($A350&amp;$Q$3&amp;$R$3,Data[Index]&amp;Data[Valid Test, Can be used for conformity (Y/N)]&amp;Data[Cycle],Data[Date])</f>
        <v>#N/A</v>
      </c>
      <c r="F350" s="141" t="e" cm="1">
        <f t="array" ref="F350">(_xlfn.XLOOKUP($A350&amp;$Q$3&amp;$R$3,Data[Index]&amp;Data[Valid Test, Can be used for conformity (Y/N)]&amp;Data[Cycle],Data[CO/km (mg)])-F$2)/F$5</f>
        <v>#N/A</v>
      </c>
      <c r="G350" s="141" t="e" cm="1">
        <f t="array" ref="G350">(_xlfn.XLOOKUP($A350&amp;$Q$3,Data[Index]&amp;Data[Valid Test, Can be used for conformity (Y/N)],Data[CO2/km (g)])-G$2)/G$5</f>
        <v>#N/A</v>
      </c>
      <c r="H350" s="141" t="e" cm="1">
        <f t="array" ref="H350">(_xlfn.XLOOKUP($A350&amp;$Q$3,Data[Index]&amp;Data[Valid Test, Can be used for conformity (Y/N)],Data[THC/km (mg)])-H$2)/H$5</f>
        <v>#N/A</v>
      </c>
      <c r="I350" s="141" t="e" cm="1">
        <f t="array" ref="I350">(_xlfn.XLOOKUP($A350&amp;$Q$3,Data[Index]&amp;Data[Valid Test, Can be used for conformity (Y/N)],Data[NOx/km (mg)])-I$2)/I$5</f>
        <v>#N/A</v>
      </c>
      <c r="J350" s="141" t="e" cm="1">
        <f t="array" ref="J350">(_xlfn.XLOOKUP($A350&amp;$Q$3,Data[Index]&amp;Data[Valid Test, Can be used for conformity (Y/N)],Data[THC + NOx/km (mg)])-J$2)/J$5</f>
        <v>#N/A</v>
      </c>
      <c r="K350" s="141" t="e" cm="1">
        <f t="array" ref="K350">(_xlfn.XLOOKUP($A350&amp;$Q$3,Data[Index]&amp;Data[Valid Test, Can be used for conformity (Y/N)],Data[PN/km ('#)])-K$2)/K$5</f>
        <v>#N/A</v>
      </c>
      <c r="L350" s="141" t="e" cm="1">
        <f t="array" ref="L350">(_xlfn.XLOOKUP($A350&amp;$Q$3,Data[Index]&amp;Data[Valid Test, Can be used for conformity (Y/N)],Data[PM/km (mg)])-L$2)/L$5</f>
        <v>#N/A</v>
      </c>
      <c r="M350" s="140" t="e" cm="1">
        <f t="array" ref="M350">(_xlfn.XLOOKUP($A350&amp;$Q$3,Data[Index]&amp;Data[Valid Test, Can be used for conformity (Y/N)],Data[CH4 (mg/km)])-M$2)/M$5</f>
        <v>#N/A</v>
      </c>
      <c r="N350" s="140" t="e" cm="1">
        <f t="array" ref="N350">(_xlfn.XLOOKUP($A350&amp;$Q$3,Data[Index]&amp;Data[Valid Test, Can be used for conformity (Y/N)],Data[N20 (mg/km)])-N$2)/N$5</f>
        <v>#N/A</v>
      </c>
      <c r="O350" s="141" t="e" cm="1">
        <f t="array" ref="O350">(_xlfn.XLOOKUP($A350&amp;$Q$3,Data[Index]&amp;Data[Valid Test, Can be used for conformity (Y/N)],Data[l/100km])-O$2)/O$5</f>
        <v>#N/A</v>
      </c>
      <c r="P350" s="138">
        <f>_xlfn.XLOOKUP($A350,Data[Index],Data[Comments])</f>
        <v>0</v>
      </c>
    </row>
    <row r="351" spans="1:16" x14ac:dyDescent="0.2">
      <c r="A351" s="129"/>
      <c r="B351" s="129"/>
      <c r="C351" s="129" t="e" cm="1">
        <f t="array" ref="C351">_xlfn.XLOOKUP($A351&amp;$Q$3&amp;$R$3,Data[Index]&amp;Data[Valid Test, Can be used for conformity (Y/N)]&amp;Data[Cycle],Data[Test Name])</f>
        <v>#N/A</v>
      </c>
      <c r="D351" s="167" t="e" cm="1">
        <f t="array" ref="D351">_xlfn.XLOOKUP($A351&amp;$Q$3&amp;$R$3,Data[Index]&amp;Data[Valid Test, Can be used for conformity (Y/N)]&amp;Data[Cycle],Data[Mileage (Miles)])</f>
        <v>#N/A</v>
      </c>
      <c r="E351" s="130" t="e" cm="1">
        <f t="array" ref="E351">_xlfn.XLOOKUP($A351&amp;$Q$3&amp;$R$3,Data[Index]&amp;Data[Valid Test, Can be used for conformity (Y/N)]&amp;Data[Cycle],Data[Date])</f>
        <v>#N/A</v>
      </c>
      <c r="F351" s="141" t="e" cm="1">
        <f t="array" ref="F351">(_xlfn.XLOOKUP($A351&amp;$Q$3&amp;$R$3,Data[Index]&amp;Data[Valid Test, Can be used for conformity (Y/N)]&amp;Data[Cycle],Data[CO/km (mg)])-F$2)/F$5</f>
        <v>#N/A</v>
      </c>
      <c r="G351" s="141" t="e" cm="1">
        <f t="array" ref="G351">(_xlfn.XLOOKUP($A351&amp;$Q$3,Data[Index]&amp;Data[Valid Test, Can be used for conformity (Y/N)],Data[CO2/km (g)])-G$2)/G$5</f>
        <v>#N/A</v>
      </c>
      <c r="H351" s="141" t="e" cm="1">
        <f t="array" ref="H351">(_xlfn.XLOOKUP($A351&amp;$Q$3,Data[Index]&amp;Data[Valid Test, Can be used for conformity (Y/N)],Data[THC/km (mg)])-H$2)/H$5</f>
        <v>#N/A</v>
      </c>
      <c r="I351" s="141" t="e" cm="1">
        <f t="array" ref="I351">(_xlfn.XLOOKUP($A351&amp;$Q$3,Data[Index]&amp;Data[Valid Test, Can be used for conformity (Y/N)],Data[NOx/km (mg)])-I$2)/I$5</f>
        <v>#N/A</v>
      </c>
      <c r="J351" s="141" t="e" cm="1">
        <f t="array" ref="J351">(_xlfn.XLOOKUP($A351&amp;$Q$3,Data[Index]&amp;Data[Valid Test, Can be used for conformity (Y/N)],Data[THC + NOx/km (mg)])-J$2)/J$5</f>
        <v>#N/A</v>
      </c>
      <c r="K351" s="141" t="e" cm="1">
        <f t="array" ref="K351">(_xlfn.XLOOKUP($A351&amp;$Q$3,Data[Index]&amp;Data[Valid Test, Can be used for conformity (Y/N)],Data[PN/km ('#)])-K$2)/K$5</f>
        <v>#N/A</v>
      </c>
      <c r="L351" s="141" t="e" cm="1">
        <f t="array" ref="L351">(_xlfn.XLOOKUP($A351&amp;$Q$3,Data[Index]&amp;Data[Valid Test, Can be used for conformity (Y/N)],Data[PM/km (mg)])-L$2)/L$5</f>
        <v>#N/A</v>
      </c>
      <c r="M351" s="140" t="e" cm="1">
        <f t="array" ref="M351">(_xlfn.XLOOKUP($A351&amp;$Q$3,Data[Index]&amp;Data[Valid Test, Can be used for conformity (Y/N)],Data[CH4 (mg/km)])-M$2)/M$5</f>
        <v>#N/A</v>
      </c>
      <c r="N351" s="140" t="e" cm="1">
        <f t="array" ref="N351">(_xlfn.XLOOKUP($A351&amp;$Q$3,Data[Index]&amp;Data[Valid Test, Can be used for conformity (Y/N)],Data[N20 (mg/km)])-N$2)/N$5</f>
        <v>#N/A</v>
      </c>
      <c r="O351" s="141" t="e" cm="1">
        <f t="array" ref="O351">(_xlfn.XLOOKUP($A351&amp;$Q$3,Data[Index]&amp;Data[Valid Test, Can be used for conformity (Y/N)],Data[l/100km])-O$2)/O$5</f>
        <v>#N/A</v>
      </c>
      <c r="P351" s="138">
        <f>_xlfn.XLOOKUP($A351,Data[Index],Data[Comments])</f>
        <v>0</v>
      </c>
    </row>
    <row r="352" spans="1:16" x14ac:dyDescent="0.2">
      <c r="A352" s="129"/>
      <c r="B352" s="129"/>
      <c r="C352" s="129" t="e" cm="1">
        <f t="array" ref="C352">_xlfn.XLOOKUP($A352&amp;$Q$3&amp;$R$3,Data[Index]&amp;Data[Valid Test, Can be used for conformity (Y/N)]&amp;Data[Cycle],Data[Test Name])</f>
        <v>#N/A</v>
      </c>
      <c r="D352" s="167" t="e" cm="1">
        <f t="array" ref="D352">_xlfn.XLOOKUP($A352&amp;$Q$3&amp;$R$3,Data[Index]&amp;Data[Valid Test, Can be used for conformity (Y/N)]&amp;Data[Cycle],Data[Mileage (Miles)])</f>
        <v>#N/A</v>
      </c>
      <c r="E352" s="130" t="e" cm="1">
        <f t="array" ref="E352">_xlfn.XLOOKUP($A352&amp;$Q$3&amp;$R$3,Data[Index]&amp;Data[Valid Test, Can be used for conformity (Y/N)]&amp;Data[Cycle],Data[Date])</f>
        <v>#N/A</v>
      </c>
      <c r="F352" s="141" t="e" cm="1">
        <f t="array" ref="F352">(_xlfn.XLOOKUP($A352&amp;$Q$3&amp;$R$3,Data[Index]&amp;Data[Valid Test, Can be used for conformity (Y/N)]&amp;Data[Cycle],Data[CO/km (mg)])-F$2)/F$5</f>
        <v>#N/A</v>
      </c>
      <c r="G352" s="141" t="e" cm="1">
        <f t="array" ref="G352">(_xlfn.XLOOKUP($A352&amp;$Q$3,Data[Index]&amp;Data[Valid Test, Can be used for conformity (Y/N)],Data[CO2/km (g)])-G$2)/G$5</f>
        <v>#N/A</v>
      </c>
      <c r="H352" s="141" t="e" cm="1">
        <f t="array" ref="H352">(_xlfn.XLOOKUP($A352&amp;$Q$3,Data[Index]&amp;Data[Valid Test, Can be used for conformity (Y/N)],Data[THC/km (mg)])-H$2)/H$5</f>
        <v>#N/A</v>
      </c>
      <c r="I352" s="141" t="e" cm="1">
        <f t="array" ref="I352">(_xlfn.XLOOKUP($A352&amp;$Q$3,Data[Index]&amp;Data[Valid Test, Can be used for conformity (Y/N)],Data[NOx/km (mg)])-I$2)/I$5</f>
        <v>#N/A</v>
      </c>
      <c r="J352" s="141" t="e" cm="1">
        <f t="array" ref="J352">(_xlfn.XLOOKUP($A352&amp;$Q$3,Data[Index]&amp;Data[Valid Test, Can be used for conformity (Y/N)],Data[THC + NOx/km (mg)])-J$2)/J$5</f>
        <v>#N/A</v>
      </c>
      <c r="K352" s="141" t="e" cm="1">
        <f t="array" ref="K352">(_xlfn.XLOOKUP($A352&amp;$Q$3,Data[Index]&amp;Data[Valid Test, Can be used for conformity (Y/N)],Data[PN/km ('#)])-K$2)/K$5</f>
        <v>#N/A</v>
      </c>
      <c r="L352" s="141" t="e" cm="1">
        <f t="array" ref="L352">(_xlfn.XLOOKUP($A352&amp;$Q$3,Data[Index]&amp;Data[Valid Test, Can be used for conformity (Y/N)],Data[PM/km (mg)])-L$2)/L$5</f>
        <v>#N/A</v>
      </c>
      <c r="M352" s="140" t="e" cm="1">
        <f t="array" ref="M352">(_xlfn.XLOOKUP($A352&amp;$Q$3,Data[Index]&amp;Data[Valid Test, Can be used for conformity (Y/N)],Data[CH4 (mg/km)])-M$2)/M$5</f>
        <v>#N/A</v>
      </c>
      <c r="N352" s="140" t="e" cm="1">
        <f t="array" ref="N352">(_xlfn.XLOOKUP($A352&amp;$Q$3,Data[Index]&amp;Data[Valid Test, Can be used for conformity (Y/N)],Data[N20 (mg/km)])-N$2)/N$5</f>
        <v>#N/A</v>
      </c>
      <c r="O352" s="141" t="e" cm="1">
        <f t="array" ref="O352">(_xlfn.XLOOKUP($A352&amp;$Q$3,Data[Index]&amp;Data[Valid Test, Can be used for conformity (Y/N)],Data[l/100km])-O$2)/O$5</f>
        <v>#N/A</v>
      </c>
      <c r="P352" s="138">
        <f>_xlfn.XLOOKUP($A352,Data[Index],Data[Comments])</f>
        <v>0</v>
      </c>
    </row>
    <row r="353" spans="1:16" x14ac:dyDescent="0.2">
      <c r="A353" s="129"/>
      <c r="B353" s="129"/>
      <c r="C353" s="129" t="e" cm="1">
        <f t="array" ref="C353">_xlfn.XLOOKUP($A353&amp;$Q$3&amp;$R$3,Data[Index]&amp;Data[Valid Test, Can be used for conformity (Y/N)]&amp;Data[Cycle],Data[Test Name])</f>
        <v>#N/A</v>
      </c>
      <c r="D353" s="167" t="e" cm="1">
        <f t="array" ref="D353">_xlfn.XLOOKUP($A353&amp;$Q$3&amp;$R$3,Data[Index]&amp;Data[Valid Test, Can be used for conformity (Y/N)]&amp;Data[Cycle],Data[Mileage (Miles)])</f>
        <v>#N/A</v>
      </c>
      <c r="E353" s="130" t="e" cm="1">
        <f t="array" ref="E353">_xlfn.XLOOKUP($A353&amp;$Q$3&amp;$R$3,Data[Index]&amp;Data[Valid Test, Can be used for conformity (Y/N)]&amp;Data[Cycle],Data[Date])</f>
        <v>#N/A</v>
      </c>
      <c r="F353" s="141" t="e" cm="1">
        <f t="array" ref="F353">(_xlfn.XLOOKUP($A353&amp;$Q$3&amp;$R$3,Data[Index]&amp;Data[Valid Test, Can be used for conformity (Y/N)]&amp;Data[Cycle],Data[CO/km (mg)])-F$2)/F$5</f>
        <v>#N/A</v>
      </c>
      <c r="G353" s="141" t="e" cm="1">
        <f t="array" ref="G353">(_xlfn.XLOOKUP($A353&amp;$Q$3,Data[Index]&amp;Data[Valid Test, Can be used for conformity (Y/N)],Data[CO2/km (g)])-G$2)/G$5</f>
        <v>#N/A</v>
      </c>
      <c r="H353" s="141" t="e" cm="1">
        <f t="array" ref="H353">(_xlfn.XLOOKUP($A353&amp;$Q$3,Data[Index]&amp;Data[Valid Test, Can be used for conformity (Y/N)],Data[THC/km (mg)])-H$2)/H$5</f>
        <v>#N/A</v>
      </c>
      <c r="I353" s="141" t="e" cm="1">
        <f t="array" ref="I353">(_xlfn.XLOOKUP($A353&amp;$Q$3,Data[Index]&amp;Data[Valid Test, Can be used for conformity (Y/N)],Data[NOx/km (mg)])-I$2)/I$5</f>
        <v>#N/A</v>
      </c>
      <c r="J353" s="141" t="e" cm="1">
        <f t="array" ref="J353">(_xlfn.XLOOKUP($A353&amp;$Q$3,Data[Index]&amp;Data[Valid Test, Can be used for conformity (Y/N)],Data[THC + NOx/km (mg)])-J$2)/J$5</f>
        <v>#N/A</v>
      </c>
      <c r="K353" s="141" t="e" cm="1">
        <f t="array" ref="K353">(_xlfn.XLOOKUP($A353&amp;$Q$3,Data[Index]&amp;Data[Valid Test, Can be used for conformity (Y/N)],Data[PN/km ('#)])-K$2)/K$5</f>
        <v>#N/A</v>
      </c>
      <c r="L353" s="141" t="e" cm="1">
        <f t="array" ref="L353">(_xlfn.XLOOKUP($A353&amp;$Q$3,Data[Index]&amp;Data[Valid Test, Can be used for conformity (Y/N)],Data[PM/km (mg)])-L$2)/L$5</f>
        <v>#N/A</v>
      </c>
      <c r="M353" s="140" t="e" cm="1">
        <f t="array" ref="M353">(_xlfn.XLOOKUP($A353&amp;$Q$3,Data[Index]&amp;Data[Valid Test, Can be used for conformity (Y/N)],Data[CH4 (mg/km)])-M$2)/M$5</f>
        <v>#N/A</v>
      </c>
      <c r="N353" s="140" t="e" cm="1">
        <f t="array" ref="N353">(_xlfn.XLOOKUP($A353&amp;$Q$3,Data[Index]&amp;Data[Valid Test, Can be used for conformity (Y/N)],Data[N20 (mg/km)])-N$2)/N$5</f>
        <v>#N/A</v>
      </c>
      <c r="O353" s="141" t="e" cm="1">
        <f t="array" ref="O353">(_xlfn.XLOOKUP($A353&amp;$Q$3,Data[Index]&amp;Data[Valid Test, Can be used for conformity (Y/N)],Data[l/100km])-O$2)/O$5</f>
        <v>#N/A</v>
      </c>
      <c r="P353" s="138">
        <f>_xlfn.XLOOKUP($A353,Data[Index],Data[Comments])</f>
        <v>0</v>
      </c>
    </row>
    <row r="354" spans="1:16" x14ac:dyDescent="0.2">
      <c r="A354" s="129"/>
      <c r="B354" s="129"/>
      <c r="C354" s="129" t="e" cm="1">
        <f t="array" ref="C354">_xlfn.XLOOKUP($A354&amp;$Q$3&amp;$R$3,Data[Index]&amp;Data[Valid Test, Can be used for conformity (Y/N)]&amp;Data[Cycle],Data[Test Name])</f>
        <v>#N/A</v>
      </c>
      <c r="D354" s="167" t="e" cm="1">
        <f t="array" ref="D354">_xlfn.XLOOKUP($A354&amp;$Q$3&amp;$R$3,Data[Index]&amp;Data[Valid Test, Can be used for conformity (Y/N)]&amp;Data[Cycle],Data[Mileage (Miles)])</f>
        <v>#N/A</v>
      </c>
      <c r="E354" s="130" t="e" cm="1">
        <f t="array" ref="E354">_xlfn.XLOOKUP($A354&amp;$Q$3&amp;$R$3,Data[Index]&amp;Data[Valid Test, Can be used for conformity (Y/N)]&amp;Data[Cycle],Data[Date])</f>
        <v>#N/A</v>
      </c>
      <c r="F354" s="141" t="e" cm="1">
        <f t="array" ref="F354">(_xlfn.XLOOKUP($A354&amp;$Q$3&amp;$R$3,Data[Index]&amp;Data[Valid Test, Can be used for conformity (Y/N)]&amp;Data[Cycle],Data[CO/km (mg)])-F$2)/F$5</f>
        <v>#N/A</v>
      </c>
      <c r="G354" s="141" t="e" cm="1">
        <f t="array" ref="G354">(_xlfn.XLOOKUP($A354&amp;$Q$3,Data[Index]&amp;Data[Valid Test, Can be used for conformity (Y/N)],Data[CO2/km (g)])-G$2)/G$5</f>
        <v>#N/A</v>
      </c>
      <c r="H354" s="141" t="e" cm="1">
        <f t="array" ref="H354">(_xlfn.XLOOKUP($A354&amp;$Q$3,Data[Index]&amp;Data[Valid Test, Can be used for conformity (Y/N)],Data[THC/km (mg)])-H$2)/H$5</f>
        <v>#N/A</v>
      </c>
      <c r="I354" s="141" t="e" cm="1">
        <f t="array" ref="I354">(_xlfn.XLOOKUP($A354&amp;$Q$3,Data[Index]&amp;Data[Valid Test, Can be used for conformity (Y/N)],Data[NOx/km (mg)])-I$2)/I$5</f>
        <v>#N/A</v>
      </c>
      <c r="J354" s="141" t="e" cm="1">
        <f t="array" ref="J354">(_xlfn.XLOOKUP($A354&amp;$Q$3,Data[Index]&amp;Data[Valid Test, Can be used for conformity (Y/N)],Data[THC + NOx/km (mg)])-J$2)/J$5</f>
        <v>#N/A</v>
      </c>
      <c r="K354" s="141" t="e" cm="1">
        <f t="array" ref="K354">(_xlfn.XLOOKUP($A354&amp;$Q$3,Data[Index]&amp;Data[Valid Test, Can be used for conformity (Y/N)],Data[PN/km ('#)])-K$2)/K$5</f>
        <v>#N/A</v>
      </c>
      <c r="L354" s="141" t="e" cm="1">
        <f t="array" ref="L354">(_xlfn.XLOOKUP($A354&amp;$Q$3,Data[Index]&amp;Data[Valid Test, Can be used for conformity (Y/N)],Data[PM/km (mg)])-L$2)/L$5</f>
        <v>#N/A</v>
      </c>
      <c r="M354" s="140" t="e" cm="1">
        <f t="array" ref="M354">(_xlfn.XLOOKUP($A354&amp;$Q$3,Data[Index]&amp;Data[Valid Test, Can be used for conformity (Y/N)],Data[CH4 (mg/km)])-M$2)/M$5</f>
        <v>#N/A</v>
      </c>
      <c r="N354" s="140" t="e" cm="1">
        <f t="array" ref="N354">(_xlfn.XLOOKUP($A354&amp;$Q$3,Data[Index]&amp;Data[Valid Test, Can be used for conformity (Y/N)],Data[N20 (mg/km)])-N$2)/N$5</f>
        <v>#N/A</v>
      </c>
      <c r="O354" s="141" t="e" cm="1">
        <f t="array" ref="O354">(_xlfn.XLOOKUP($A354&amp;$Q$3,Data[Index]&amp;Data[Valid Test, Can be used for conformity (Y/N)],Data[l/100km])-O$2)/O$5</f>
        <v>#N/A</v>
      </c>
      <c r="P354" s="138">
        <f>_xlfn.XLOOKUP($A354,Data[Index],Data[Comments])</f>
        <v>0</v>
      </c>
    </row>
    <row r="355" spans="1:16" x14ac:dyDescent="0.2">
      <c r="A355" s="129"/>
      <c r="B355" s="129"/>
      <c r="C355" s="129" t="e" cm="1">
        <f t="array" ref="C355">_xlfn.XLOOKUP($A355&amp;$Q$3&amp;$R$3,Data[Index]&amp;Data[Valid Test, Can be used for conformity (Y/N)]&amp;Data[Cycle],Data[Test Name])</f>
        <v>#N/A</v>
      </c>
      <c r="D355" s="167" t="e" cm="1">
        <f t="array" ref="D355">_xlfn.XLOOKUP($A355&amp;$Q$3&amp;$R$3,Data[Index]&amp;Data[Valid Test, Can be used for conformity (Y/N)]&amp;Data[Cycle],Data[Mileage (Miles)])</f>
        <v>#N/A</v>
      </c>
      <c r="E355" s="130" t="e" cm="1">
        <f t="array" ref="E355">_xlfn.XLOOKUP($A355&amp;$Q$3&amp;$R$3,Data[Index]&amp;Data[Valid Test, Can be used for conformity (Y/N)]&amp;Data[Cycle],Data[Date])</f>
        <v>#N/A</v>
      </c>
      <c r="F355" s="141" t="e" cm="1">
        <f t="array" ref="F355">(_xlfn.XLOOKUP($A355&amp;$Q$3&amp;$R$3,Data[Index]&amp;Data[Valid Test, Can be used for conformity (Y/N)]&amp;Data[Cycle],Data[CO/km (mg)])-F$2)/F$5</f>
        <v>#N/A</v>
      </c>
      <c r="G355" s="141" t="e" cm="1">
        <f t="array" ref="G355">(_xlfn.XLOOKUP($A355&amp;$Q$3,Data[Index]&amp;Data[Valid Test, Can be used for conformity (Y/N)],Data[CO2/km (g)])-G$2)/G$5</f>
        <v>#N/A</v>
      </c>
      <c r="H355" s="141" t="e" cm="1">
        <f t="array" ref="H355">(_xlfn.XLOOKUP($A355&amp;$Q$3,Data[Index]&amp;Data[Valid Test, Can be used for conformity (Y/N)],Data[THC/km (mg)])-H$2)/H$5</f>
        <v>#N/A</v>
      </c>
      <c r="I355" s="141" t="e" cm="1">
        <f t="array" ref="I355">(_xlfn.XLOOKUP($A355&amp;$Q$3,Data[Index]&amp;Data[Valid Test, Can be used for conformity (Y/N)],Data[NOx/km (mg)])-I$2)/I$5</f>
        <v>#N/A</v>
      </c>
      <c r="J355" s="141" t="e" cm="1">
        <f t="array" ref="J355">(_xlfn.XLOOKUP($A355&amp;$Q$3,Data[Index]&amp;Data[Valid Test, Can be used for conformity (Y/N)],Data[THC + NOx/km (mg)])-J$2)/J$5</f>
        <v>#N/A</v>
      </c>
      <c r="K355" s="141" t="e" cm="1">
        <f t="array" ref="K355">(_xlfn.XLOOKUP($A355&amp;$Q$3,Data[Index]&amp;Data[Valid Test, Can be used for conformity (Y/N)],Data[PN/km ('#)])-K$2)/K$5</f>
        <v>#N/A</v>
      </c>
      <c r="L355" s="141" t="e" cm="1">
        <f t="array" ref="L355">(_xlfn.XLOOKUP($A355&amp;$Q$3,Data[Index]&amp;Data[Valid Test, Can be used for conformity (Y/N)],Data[PM/km (mg)])-L$2)/L$5</f>
        <v>#N/A</v>
      </c>
      <c r="M355" s="140" t="e" cm="1">
        <f t="array" ref="M355">(_xlfn.XLOOKUP($A355&amp;$Q$3,Data[Index]&amp;Data[Valid Test, Can be used for conformity (Y/N)],Data[CH4 (mg/km)])-M$2)/M$5</f>
        <v>#N/A</v>
      </c>
      <c r="N355" s="140" t="e" cm="1">
        <f t="array" ref="N355">(_xlfn.XLOOKUP($A355&amp;$Q$3,Data[Index]&amp;Data[Valid Test, Can be used for conformity (Y/N)],Data[N20 (mg/km)])-N$2)/N$5</f>
        <v>#N/A</v>
      </c>
      <c r="O355" s="141" t="e" cm="1">
        <f t="array" ref="O355">(_xlfn.XLOOKUP($A355&amp;$Q$3,Data[Index]&amp;Data[Valid Test, Can be used for conformity (Y/N)],Data[l/100km])-O$2)/O$5</f>
        <v>#N/A</v>
      </c>
      <c r="P355" s="138">
        <f>_xlfn.XLOOKUP($A355,Data[Index],Data[Comments])</f>
        <v>0</v>
      </c>
    </row>
    <row r="356" spans="1:16" x14ac:dyDescent="0.2">
      <c r="A356" s="129"/>
      <c r="B356" s="129"/>
      <c r="C356" s="129" t="e" cm="1">
        <f t="array" ref="C356">_xlfn.XLOOKUP($A356&amp;$Q$3&amp;$R$3,Data[Index]&amp;Data[Valid Test, Can be used for conformity (Y/N)]&amp;Data[Cycle],Data[Test Name])</f>
        <v>#N/A</v>
      </c>
      <c r="D356" s="167" t="e" cm="1">
        <f t="array" ref="D356">_xlfn.XLOOKUP($A356&amp;$Q$3&amp;$R$3,Data[Index]&amp;Data[Valid Test, Can be used for conformity (Y/N)]&amp;Data[Cycle],Data[Mileage (Miles)])</f>
        <v>#N/A</v>
      </c>
      <c r="E356" s="130" t="e" cm="1">
        <f t="array" ref="E356">_xlfn.XLOOKUP($A356&amp;$Q$3&amp;$R$3,Data[Index]&amp;Data[Valid Test, Can be used for conformity (Y/N)]&amp;Data[Cycle],Data[Date])</f>
        <v>#N/A</v>
      </c>
      <c r="F356" s="141" t="e" cm="1">
        <f t="array" ref="F356">(_xlfn.XLOOKUP($A356&amp;$Q$3&amp;$R$3,Data[Index]&amp;Data[Valid Test, Can be used for conformity (Y/N)]&amp;Data[Cycle],Data[CO/km (mg)])-F$2)/F$5</f>
        <v>#N/A</v>
      </c>
      <c r="G356" s="141" t="e" cm="1">
        <f t="array" ref="G356">(_xlfn.XLOOKUP($A356&amp;$Q$3,Data[Index]&amp;Data[Valid Test, Can be used for conformity (Y/N)],Data[CO2/km (g)])-G$2)/G$5</f>
        <v>#N/A</v>
      </c>
      <c r="H356" s="141" t="e" cm="1">
        <f t="array" ref="H356">(_xlfn.XLOOKUP($A356&amp;$Q$3,Data[Index]&amp;Data[Valid Test, Can be used for conformity (Y/N)],Data[THC/km (mg)])-H$2)/H$5</f>
        <v>#N/A</v>
      </c>
      <c r="I356" s="141" t="e" cm="1">
        <f t="array" ref="I356">(_xlfn.XLOOKUP($A356&amp;$Q$3,Data[Index]&amp;Data[Valid Test, Can be used for conformity (Y/N)],Data[NOx/km (mg)])-I$2)/I$5</f>
        <v>#N/A</v>
      </c>
      <c r="J356" s="141" t="e" cm="1">
        <f t="array" ref="J356">(_xlfn.XLOOKUP($A356&amp;$Q$3,Data[Index]&amp;Data[Valid Test, Can be used for conformity (Y/N)],Data[THC + NOx/km (mg)])-J$2)/J$5</f>
        <v>#N/A</v>
      </c>
      <c r="K356" s="141" t="e" cm="1">
        <f t="array" ref="K356">(_xlfn.XLOOKUP($A356&amp;$Q$3,Data[Index]&amp;Data[Valid Test, Can be used for conformity (Y/N)],Data[PN/km ('#)])-K$2)/K$5</f>
        <v>#N/A</v>
      </c>
      <c r="L356" s="141" t="e" cm="1">
        <f t="array" ref="L356">(_xlfn.XLOOKUP($A356&amp;$Q$3,Data[Index]&amp;Data[Valid Test, Can be used for conformity (Y/N)],Data[PM/km (mg)])-L$2)/L$5</f>
        <v>#N/A</v>
      </c>
      <c r="M356" s="140" t="e" cm="1">
        <f t="array" ref="M356">(_xlfn.XLOOKUP($A356&amp;$Q$3,Data[Index]&amp;Data[Valid Test, Can be used for conformity (Y/N)],Data[CH4 (mg/km)])-M$2)/M$5</f>
        <v>#N/A</v>
      </c>
      <c r="N356" s="140" t="e" cm="1">
        <f t="array" ref="N356">(_xlfn.XLOOKUP($A356&amp;$Q$3,Data[Index]&amp;Data[Valid Test, Can be used for conformity (Y/N)],Data[N20 (mg/km)])-N$2)/N$5</f>
        <v>#N/A</v>
      </c>
      <c r="O356" s="141" t="e" cm="1">
        <f t="array" ref="O356">(_xlfn.XLOOKUP($A356&amp;$Q$3,Data[Index]&amp;Data[Valid Test, Can be used for conformity (Y/N)],Data[l/100km])-O$2)/O$5</f>
        <v>#N/A</v>
      </c>
      <c r="P356" s="138">
        <f>_xlfn.XLOOKUP($A356,Data[Index],Data[Comments])</f>
        <v>0</v>
      </c>
    </row>
    <row r="357" spans="1:16" x14ac:dyDescent="0.2">
      <c r="A357" s="129"/>
      <c r="B357" s="129"/>
      <c r="C357" s="129" t="e" cm="1">
        <f t="array" ref="C357">_xlfn.XLOOKUP($A357&amp;$Q$3&amp;$R$3,Data[Index]&amp;Data[Valid Test, Can be used for conformity (Y/N)]&amp;Data[Cycle],Data[Test Name])</f>
        <v>#N/A</v>
      </c>
      <c r="D357" s="167" t="e" cm="1">
        <f t="array" ref="D357">_xlfn.XLOOKUP($A357&amp;$Q$3&amp;$R$3,Data[Index]&amp;Data[Valid Test, Can be used for conformity (Y/N)]&amp;Data[Cycle],Data[Mileage (Miles)])</f>
        <v>#N/A</v>
      </c>
      <c r="E357" s="130" t="e" cm="1">
        <f t="array" ref="E357">_xlfn.XLOOKUP($A357&amp;$Q$3&amp;$R$3,Data[Index]&amp;Data[Valid Test, Can be used for conformity (Y/N)]&amp;Data[Cycle],Data[Date])</f>
        <v>#N/A</v>
      </c>
      <c r="F357" s="141" t="e" cm="1">
        <f t="array" ref="F357">(_xlfn.XLOOKUP($A357&amp;$Q$3&amp;$R$3,Data[Index]&amp;Data[Valid Test, Can be used for conformity (Y/N)]&amp;Data[Cycle],Data[CO/km (mg)])-F$2)/F$5</f>
        <v>#N/A</v>
      </c>
      <c r="G357" s="141" t="e" cm="1">
        <f t="array" ref="G357">(_xlfn.XLOOKUP($A357&amp;$Q$3,Data[Index]&amp;Data[Valid Test, Can be used for conformity (Y/N)],Data[CO2/km (g)])-G$2)/G$5</f>
        <v>#N/A</v>
      </c>
      <c r="H357" s="141" t="e" cm="1">
        <f t="array" ref="H357">(_xlfn.XLOOKUP($A357&amp;$Q$3,Data[Index]&amp;Data[Valid Test, Can be used for conformity (Y/N)],Data[THC/km (mg)])-H$2)/H$5</f>
        <v>#N/A</v>
      </c>
      <c r="I357" s="141" t="e" cm="1">
        <f t="array" ref="I357">(_xlfn.XLOOKUP($A357&amp;$Q$3,Data[Index]&amp;Data[Valid Test, Can be used for conformity (Y/N)],Data[NOx/km (mg)])-I$2)/I$5</f>
        <v>#N/A</v>
      </c>
      <c r="J357" s="141" t="e" cm="1">
        <f t="array" ref="J357">(_xlfn.XLOOKUP($A357&amp;$Q$3,Data[Index]&amp;Data[Valid Test, Can be used for conformity (Y/N)],Data[THC + NOx/km (mg)])-J$2)/J$5</f>
        <v>#N/A</v>
      </c>
      <c r="K357" s="141" t="e" cm="1">
        <f t="array" ref="K357">(_xlfn.XLOOKUP($A357&amp;$Q$3,Data[Index]&amp;Data[Valid Test, Can be used for conformity (Y/N)],Data[PN/km ('#)])-K$2)/K$5</f>
        <v>#N/A</v>
      </c>
      <c r="L357" s="141" t="e" cm="1">
        <f t="array" ref="L357">(_xlfn.XLOOKUP($A357&amp;$Q$3,Data[Index]&amp;Data[Valid Test, Can be used for conformity (Y/N)],Data[PM/km (mg)])-L$2)/L$5</f>
        <v>#N/A</v>
      </c>
      <c r="M357" s="140" t="e" cm="1">
        <f t="array" ref="M357">(_xlfn.XLOOKUP($A357&amp;$Q$3,Data[Index]&amp;Data[Valid Test, Can be used for conformity (Y/N)],Data[CH4 (mg/km)])-M$2)/M$5</f>
        <v>#N/A</v>
      </c>
      <c r="N357" s="140" t="e" cm="1">
        <f t="array" ref="N357">(_xlfn.XLOOKUP($A357&amp;$Q$3,Data[Index]&amp;Data[Valid Test, Can be used for conformity (Y/N)],Data[N20 (mg/km)])-N$2)/N$5</f>
        <v>#N/A</v>
      </c>
      <c r="O357" s="141" t="e" cm="1">
        <f t="array" ref="O357">(_xlfn.XLOOKUP($A357&amp;$Q$3,Data[Index]&amp;Data[Valid Test, Can be used for conformity (Y/N)],Data[l/100km])-O$2)/O$5</f>
        <v>#N/A</v>
      </c>
      <c r="P357" s="138">
        <f>_xlfn.XLOOKUP($A357,Data[Index],Data[Comments])</f>
        <v>0</v>
      </c>
    </row>
    <row r="358" spans="1:16" x14ac:dyDescent="0.2">
      <c r="A358" s="129"/>
      <c r="B358" s="129"/>
      <c r="C358" s="129" t="e" cm="1">
        <f t="array" ref="C358">_xlfn.XLOOKUP($A358&amp;$Q$3&amp;$R$3,Data[Index]&amp;Data[Valid Test, Can be used for conformity (Y/N)]&amp;Data[Cycle],Data[Test Name])</f>
        <v>#N/A</v>
      </c>
      <c r="D358" s="167" t="e" cm="1">
        <f t="array" ref="D358">_xlfn.XLOOKUP($A358&amp;$Q$3&amp;$R$3,Data[Index]&amp;Data[Valid Test, Can be used for conformity (Y/N)]&amp;Data[Cycle],Data[Mileage (Miles)])</f>
        <v>#N/A</v>
      </c>
      <c r="E358" s="130" t="e" cm="1">
        <f t="array" ref="E358">_xlfn.XLOOKUP($A358&amp;$Q$3&amp;$R$3,Data[Index]&amp;Data[Valid Test, Can be used for conformity (Y/N)]&amp;Data[Cycle],Data[Date])</f>
        <v>#N/A</v>
      </c>
      <c r="F358" s="141" t="e" cm="1">
        <f t="array" ref="F358">(_xlfn.XLOOKUP($A358&amp;$Q$3&amp;$R$3,Data[Index]&amp;Data[Valid Test, Can be used for conformity (Y/N)]&amp;Data[Cycle],Data[CO/km (mg)])-F$2)/F$5</f>
        <v>#N/A</v>
      </c>
      <c r="G358" s="141" t="e" cm="1">
        <f t="array" ref="G358">(_xlfn.XLOOKUP($A358&amp;$Q$3,Data[Index]&amp;Data[Valid Test, Can be used for conformity (Y/N)],Data[CO2/km (g)])-G$2)/G$5</f>
        <v>#N/A</v>
      </c>
      <c r="H358" s="141" t="e" cm="1">
        <f t="array" ref="H358">(_xlfn.XLOOKUP($A358&amp;$Q$3,Data[Index]&amp;Data[Valid Test, Can be used for conformity (Y/N)],Data[THC/km (mg)])-H$2)/H$5</f>
        <v>#N/A</v>
      </c>
      <c r="I358" s="141" t="e" cm="1">
        <f t="array" ref="I358">(_xlfn.XLOOKUP($A358&amp;$Q$3,Data[Index]&amp;Data[Valid Test, Can be used for conformity (Y/N)],Data[NOx/km (mg)])-I$2)/I$5</f>
        <v>#N/A</v>
      </c>
      <c r="J358" s="141" t="e" cm="1">
        <f t="array" ref="J358">(_xlfn.XLOOKUP($A358&amp;$Q$3,Data[Index]&amp;Data[Valid Test, Can be used for conformity (Y/N)],Data[THC + NOx/km (mg)])-J$2)/J$5</f>
        <v>#N/A</v>
      </c>
      <c r="K358" s="141" t="e" cm="1">
        <f t="array" ref="K358">(_xlfn.XLOOKUP($A358&amp;$Q$3,Data[Index]&amp;Data[Valid Test, Can be used for conformity (Y/N)],Data[PN/km ('#)])-K$2)/K$5</f>
        <v>#N/A</v>
      </c>
      <c r="L358" s="141" t="e" cm="1">
        <f t="array" ref="L358">(_xlfn.XLOOKUP($A358&amp;$Q$3,Data[Index]&amp;Data[Valid Test, Can be used for conformity (Y/N)],Data[PM/km (mg)])-L$2)/L$5</f>
        <v>#N/A</v>
      </c>
      <c r="M358" s="140" t="e" cm="1">
        <f t="array" ref="M358">(_xlfn.XLOOKUP($A358&amp;$Q$3,Data[Index]&amp;Data[Valid Test, Can be used for conformity (Y/N)],Data[CH4 (mg/km)])-M$2)/M$5</f>
        <v>#N/A</v>
      </c>
      <c r="N358" s="140" t="e" cm="1">
        <f t="array" ref="N358">(_xlfn.XLOOKUP($A358&amp;$Q$3,Data[Index]&amp;Data[Valid Test, Can be used for conformity (Y/N)],Data[N20 (mg/km)])-N$2)/N$5</f>
        <v>#N/A</v>
      </c>
      <c r="O358" s="141" t="e" cm="1">
        <f t="array" ref="O358">(_xlfn.XLOOKUP($A358&amp;$Q$3,Data[Index]&amp;Data[Valid Test, Can be used for conformity (Y/N)],Data[l/100km])-O$2)/O$5</f>
        <v>#N/A</v>
      </c>
      <c r="P358" s="138">
        <f>_xlfn.XLOOKUP($A358,Data[Index],Data[Comments])</f>
        <v>0</v>
      </c>
    </row>
    <row r="359" spans="1:16" x14ac:dyDescent="0.2">
      <c r="A359" s="129"/>
      <c r="B359" s="129"/>
      <c r="C359" s="129" t="e" cm="1">
        <f t="array" ref="C359">_xlfn.XLOOKUP($A359&amp;$Q$3&amp;$R$3,Data[Index]&amp;Data[Valid Test, Can be used for conformity (Y/N)]&amp;Data[Cycle],Data[Test Name])</f>
        <v>#N/A</v>
      </c>
      <c r="D359" s="167" t="e" cm="1">
        <f t="array" ref="D359">_xlfn.XLOOKUP($A359&amp;$Q$3&amp;$R$3,Data[Index]&amp;Data[Valid Test, Can be used for conformity (Y/N)]&amp;Data[Cycle],Data[Mileage (Miles)])</f>
        <v>#N/A</v>
      </c>
      <c r="E359" s="130" t="e" cm="1">
        <f t="array" ref="E359">_xlfn.XLOOKUP($A359&amp;$Q$3&amp;$R$3,Data[Index]&amp;Data[Valid Test, Can be used for conformity (Y/N)]&amp;Data[Cycle],Data[Date])</f>
        <v>#N/A</v>
      </c>
      <c r="F359" s="141" t="e" cm="1">
        <f t="array" ref="F359">(_xlfn.XLOOKUP($A359&amp;$Q$3&amp;$R$3,Data[Index]&amp;Data[Valid Test, Can be used for conformity (Y/N)]&amp;Data[Cycle],Data[CO/km (mg)])-F$2)/F$5</f>
        <v>#N/A</v>
      </c>
      <c r="G359" s="141" t="e" cm="1">
        <f t="array" ref="G359">(_xlfn.XLOOKUP($A359&amp;$Q$3,Data[Index]&amp;Data[Valid Test, Can be used for conformity (Y/N)],Data[CO2/km (g)])-G$2)/G$5</f>
        <v>#N/A</v>
      </c>
      <c r="H359" s="141" t="e" cm="1">
        <f t="array" ref="H359">(_xlfn.XLOOKUP($A359&amp;$Q$3,Data[Index]&amp;Data[Valid Test, Can be used for conformity (Y/N)],Data[THC/km (mg)])-H$2)/H$5</f>
        <v>#N/A</v>
      </c>
      <c r="I359" s="141" t="e" cm="1">
        <f t="array" ref="I359">(_xlfn.XLOOKUP($A359&amp;$Q$3,Data[Index]&amp;Data[Valid Test, Can be used for conformity (Y/N)],Data[NOx/km (mg)])-I$2)/I$5</f>
        <v>#N/A</v>
      </c>
      <c r="J359" s="141" t="e" cm="1">
        <f t="array" ref="J359">(_xlfn.XLOOKUP($A359&amp;$Q$3,Data[Index]&amp;Data[Valid Test, Can be used for conformity (Y/N)],Data[THC + NOx/km (mg)])-J$2)/J$5</f>
        <v>#N/A</v>
      </c>
      <c r="K359" s="141" t="e" cm="1">
        <f t="array" ref="K359">(_xlfn.XLOOKUP($A359&amp;$Q$3,Data[Index]&amp;Data[Valid Test, Can be used for conformity (Y/N)],Data[PN/km ('#)])-K$2)/K$5</f>
        <v>#N/A</v>
      </c>
      <c r="L359" s="141" t="e" cm="1">
        <f t="array" ref="L359">(_xlfn.XLOOKUP($A359&amp;$Q$3,Data[Index]&amp;Data[Valid Test, Can be used for conformity (Y/N)],Data[PM/km (mg)])-L$2)/L$5</f>
        <v>#N/A</v>
      </c>
      <c r="M359" s="140" t="e" cm="1">
        <f t="array" ref="M359">(_xlfn.XLOOKUP($A359&amp;$Q$3,Data[Index]&amp;Data[Valid Test, Can be used for conformity (Y/N)],Data[CH4 (mg/km)])-M$2)/M$5</f>
        <v>#N/A</v>
      </c>
      <c r="N359" s="140" t="e" cm="1">
        <f t="array" ref="N359">(_xlfn.XLOOKUP($A359&amp;$Q$3,Data[Index]&amp;Data[Valid Test, Can be used for conformity (Y/N)],Data[N20 (mg/km)])-N$2)/N$5</f>
        <v>#N/A</v>
      </c>
      <c r="O359" s="141" t="e" cm="1">
        <f t="array" ref="O359">(_xlfn.XLOOKUP($A359&amp;$Q$3,Data[Index]&amp;Data[Valid Test, Can be used for conformity (Y/N)],Data[l/100km])-O$2)/O$5</f>
        <v>#N/A</v>
      </c>
      <c r="P359" s="138">
        <f>_xlfn.XLOOKUP($A359,Data[Index],Data[Comments])</f>
        <v>0</v>
      </c>
    </row>
    <row r="360" spans="1:16" x14ac:dyDescent="0.2">
      <c r="A360" s="129"/>
      <c r="B360" s="129"/>
      <c r="C360" s="129" t="e" cm="1">
        <f t="array" ref="C360">_xlfn.XLOOKUP($A360&amp;$Q$3&amp;$R$3,Data[Index]&amp;Data[Valid Test, Can be used for conformity (Y/N)]&amp;Data[Cycle],Data[Test Name])</f>
        <v>#N/A</v>
      </c>
      <c r="D360" s="167" t="e" cm="1">
        <f t="array" ref="D360">_xlfn.XLOOKUP($A360&amp;$Q$3&amp;$R$3,Data[Index]&amp;Data[Valid Test, Can be used for conformity (Y/N)]&amp;Data[Cycle],Data[Mileage (Miles)])</f>
        <v>#N/A</v>
      </c>
      <c r="E360" s="130" t="e" cm="1">
        <f t="array" ref="E360">_xlfn.XLOOKUP($A360&amp;$Q$3&amp;$R$3,Data[Index]&amp;Data[Valid Test, Can be used for conformity (Y/N)]&amp;Data[Cycle],Data[Date])</f>
        <v>#N/A</v>
      </c>
      <c r="F360" s="141" t="e" cm="1">
        <f t="array" ref="F360">(_xlfn.XLOOKUP($A360&amp;$Q$3&amp;$R$3,Data[Index]&amp;Data[Valid Test, Can be used for conformity (Y/N)]&amp;Data[Cycle],Data[CO/km (mg)])-F$2)/F$5</f>
        <v>#N/A</v>
      </c>
      <c r="G360" s="141" t="e" cm="1">
        <f t="array" ref="G360">(_xlfn.XLOOKUP($A360&amp;$Q$3,Data[Index]&amp;Data[Valid Test, Can be used for conformity (Y/N)],Data[CO2/km (g)])-G$2)/G$5</f>
        <v>#N/A</v>
      </c>
      <c r="H360" s="141" t="e" cm="1">
        <f t="array" ref="H360">(_xlfn.XLOOKUP($A360&amp;$Q$3,Data[Index]&amp;Data[Valid Test, Can be used for conformity (Y/N)],Data[THC/km (mg)])-H$2)/H$5</f>
        <v>#N/A</v>
      </c>
      <c r="I360" s="141" t="e" cm="1">
        <f t="array" ref="I360">(_xlfn.XLOOKUP($A360&amp;$Q$3,Data[Index]&amp;Data[Valid Test, Can be used for conformity (Y/N)],Data[NOx/km (mg)])-I$2)/I$5</f>
        <v>#N/A</v>
      </c>
      <c r="J360" s="141" t="e" cm="1">
        <f t="array" ref="J360">(_xlfn.XLOOKUP($A360&amp;$Q$3,Data[Index]&amp;Data[Valid Test, Can be used for conformity (Y/N)],Data[THC + NOx/km (mg)])-J$2)/J$5</f>
        <v>#N/A</v>
      </c>
      <c r="K360" s="141" t="e" cm="1">
        <f t="array" ref="K360">(_xlfn.XLOOKUP($A360&amp;$Q$3,Data[Index]&amp;Data[Valid Test, Can be used for conformity (Y/N)],Data[PN/km ('#)])-K$2)/K$5</f>
        <v>#N/A</v>
      </c>
      <c r="L360" s="141" t="e" cm="1">
        <f t="array" ref="L360">(_xlfn.XLOOKUP($A360&amp;$Q$3,Data[Index]&amp;Data[Valid Test, Can be used for conformity (Y/N)],Data[PM/km (mg)])-L$2)/L$5</f>
        <v>#N/A</v>
      </c>
      <c r="M360" s="140" t="e" cm="1">
        <f t="array" ref="M360">(_xlfn.XLOOKUP($A360&amp;$Q$3,Data[Index]&amp;Data[Valid Test, Can be used for conformity (Y/N)],Data[CH4 (mg/km)])-M$2)/M$5</f>
        <v>#N/A</v>
      </c>
      <c r="N360" s="140" t="e" cm="1">
        <f t="array" ref="N360">(_xlfn.XLOOKUP($A360&amp;$Q$3,Data[Index]&amp;Data[Valid Test, Can be used for conformity (Y/N)],Data[N20 (mg/km)])-N$2)/N$5</f>
        <v>#N/A</v>
      </c>
      <c r="O360" s="141" t="e" cm="1">
        <f t="array" ref="O360">(_xlfn.XLOOKUP($A360&amp;$Q$3,Data[Index]&amp;Data[Valid Test, Can be used for conformity (Y/N)],Data[l/100km])-O$2)/O$5</f>
        <v>#N/A</v>
      </c>
      <c r="P360" s="138">
        <f>_xlfn.XLOOKUP($A360,Data[Index],Data[Comments])</f>
        <v>0</v>
      </c>
    </row>
    <row r="361" spans="1:16" x14ac:dyDescent="0.2">
      <c r="A361" s="129"/>
      <c r="B361" s="129"/>
      <c r="C361" s="129" t="e" cm="1">
        <f t="array" ref="C361">_xlfn.XLOOKUP($A361&amp;$Q$3&amp;$R$3,Data[Index]&amp;Data[Valid Test, Can be used for conformity (Y/N)]&amp;Data[Cycle],Data[Test Name])</f>
        <v>#N/A</v>
      </c>
      <c r="D361" s="167" t="e" cm="1">
        <f t="array" ref="D361">_xlfn.XLOOKUP($A361&amp;$Q$3&amp;$R$3,Data[Index]&amp;Data[Valid Test, Can be used for conformity (Y/N)]&amp;Data[Cycle],Data[Mileage (Miles)])</f>
        <v>#N/A</v>
      </c>
      <c r="E361" s="130" t="e" cm="1">
        <f t="array" ref="E361">_xlfn.XLOOKUP($A361&amp;$Q$3&amp;$R$3,Data[Index]&amp;Data[Valid Test, Can be used for conformity (Y/N)]&amp;Data[Cycle],Data[Date])</f>
        <v>#N/A</v>
      </c>
      <c r="F361" s="141" t="e" cm="1">
        <f t="array" ref="F361">(_xlfn.XLOOKUP($A361&amp;$Q$3&amp;$R$3,Data[Index]&amp;Data[Valid Test, Can be used for conformity (Y/N)]&amp;Data[Cycle],Data[CO/km (mg)])-F$2)/F$5</f>
        <v>#N/A</v>
      </c>
      <c r="G361" s="141" t="e" cm="1">
        <f t="array" ref="G361">(_xlfn.XLOOKUP($A361&amp;$Q$3,Data[Index]&amp;Data[Valid Test, Can be used for conformity (Y/N)],Data[CO2/km (g)])-G$2)/G$5</f>
        <v>#N/A</v>
      </c>
      <c r="H361" s="141" t="e" cm="1">
        <f t="array" ref="H361">(_xlfn.XLOOKUP($A361&amp;$Q$3,Data[Index]&amp;Data[Valid Test, Can be used for conformity (Y/N)],Data[THC/km (mg)])-H$2)/H$5</f>
        <v>#N/A</v>
      </c>
      <c r="I361" s="141" t="e" cm="1">
        <f t="array" ref="I361">(_xlfn.XLOOKUP($A361&amp;$Q$3,Data[Index]&amp;Data[Valid Test, Can be used for conformity (Y/N)],Data[NOx/km (mg)])-I$2)/I$5</f>
        <v>#N/A</v>
      </c>
      <c r="J361" s="141" t="e" cm="1">
        <f t="array" ref="J361">(_xlfn.XLOOKUP($A361&amp;$Q$3,Data[Index]&amp;Data[Valid Test, Can be used for conformity (Y/N)],Data[THC + NOx/km (mg)])-J$2)/J$5</f>
        <v>#N/A</v>
      </c>
      <c r="K361" s="141" t="e" cm="1">
        <f t="array" ref="K361">(_xlfn.XLOOKUP($A361&amp;$Q$3,Data[Index]&amp;Data[Valid Test, Can be used for conformity (Y/N)],Data[PN/km ('#)])-K$2)/K$5</f>
        <v>#N/A</v>
      </c>
      <c r="L361" s="141" t="e" cm="1">
        <f t="array" ref="L361">(_xlfn.XLOOKUP($A361&amp;$Q$3,Data[Index]&amp;Data[Valid Test, Can be used for conformity (Y/N)],Data[PM/km (mg)])-L$2)/L$5</f>
        <v>#N/A</v>
      </c>
      <c r="M361" s="140" t="e" cm="1">
        <f t="array" ref="M361">(_xlfn.XLOOKUP($A361&amp;$Q$3,Data[Index]&amp;Data[Valid Test, Can be used for conformity (Y/N)],Data[CH4 (mg/km)])-M$2)/M$5</f>
        <v>#N/A</v>
      </c>
      <c r="N361" s="140" t="e" cm="1">
        <f t="array" ref="N361">(_xlfn.XLOOKUP($A361&amp;$Q$3,Data[Index]&amp;Data[Valid Test, Can be used for conformity (Y/N)],Data[N20 (mg/km)])-N$2)/N$5</f>
        <v>#N/A</v>
      </c>
      <c r="O361" s="141" t="e" cm="1">
        <f t="array" ref="O361">(_xlfn.XLOOKUP($A361&amp;$Q$3,Data[Index]&amp;Data[Valid Test, Can be used for conformity (Y/N)],Data[l/100km])-O$2)/O$5</f>
        <v>#N/A</v>
      </c>
      <c r="P361" s="138">
        <f>_xlfn.XLOOKUP($A361,Data[Index],Data[Comments])</f>
        <v>0</v>
      </c>
    </row>
    <row r="362" spans="1:16" x14ac:dyDescent="0.2">
      <c r="A362" s="129"/>
      <c r="B362" s="129"/>
      <c r="C362" s="129" t="e" cm="1">
        <f t="array" ref="C362">_xlfn.XLOOKUP($A362&amp;$Q$3&amp;$R$3,Data[Index]&amp;Data[Valid Test, Can be used for conformity (Y/N)]&amp;Data[Cycle],Data[Test Name])</f>
        <v>#N/A</v>
      </c>
      <c r="D362" s="167" t="e" cm="1">
        <f t="array" ref="D362">_xlfn.XLOOKUP($A362&amp;$Q$3&amp;$R$3,Data[Index]&amp;Data[Valid Test, Can be used for conformity (Y/N)]&amp;Data[Cycle],Data[Mileage (Miles)])</f>
        <v>#N/A</v>
      </c>
      <c r="E362" s="130" t="e" cm="1">
        <f t="array" ref="E362">_xlfn.XLOOKUP($A362&amp;$Q$3&amp;$R$3,Data[Index]&amp;Data[Valid Test, Can be used for conformity (Y/N)]&amp;Data[Cycle],Data[Date])</f>
        <v>#N/A</v>
      </c>
      <c r="F362" s="141" t="e" cm="1">
        <f t="array" ref="F362">(_xlfn.XLOOKUP($A362&amp;$Q$3&amp;$R$3,Data[Index]&amp;Data[Valid Test, Can be used for conformity (Y/N)]&amp;Data[Cycle],Data[CO/km (mg)])-F$2)/F$5</f>
        <v>#N/A</v>
      </c>
      <c r="G362" s="141" t="e" cm="1">
        <f t="array" ref="G362">(_xlfn.XLOOKUP($A362&amp;$Q$3,Data[Index]&amp;Data[Valid Test, Can be used for conformity (Y/N)],Data[CO2/km (g)])-G$2)/G$5</f>
        <v>#N/A</v>
      </c>
      <c r="H362" s="141" t="e" cm="1">
        <f t="array" ref="H362">(_xlfn.XLOOKUP($A362&amp;$Q$3,Data[Index]&amp;Data[Valid Test, Can be used for conformity (Y/N)],Data[THC/km (mg)])-H$2)/H$5</f>
        <v>#N/A</v>
      </c>
      <c r="I362" s="141" t="e" cm="1">
        <f t="array" ref="I362">(_xlfn.XLOOKUP($A362&amp;$Q$3,Data[Index]&amp;Data[Valid Test, Can be used for conformity (Y/N)],Data[NOx/km (mg)])-I$2)/I$5</f>
        <v>#N/A</v>
      </c>
      <c r="J362" s="141" t="e" cm="1">
        <f t="array" ref="J362">(_xlfn.XLOOKUP($A362&amp;$Q$3,Data[Index]&amp;Data[Valid Test, Can be used for conformity (Y/N)],Data[THC + NOx/km (mg)])-J$2)/J$5</f>
        <v>#N/A</v>
      </c>
      <c r="K362" s="141" t="e" cm="1">
        <f t="array" ref="K362">(_xlfn.XLOOKUP($A362&amp;$Q$3,Data[Index]&amp;Data[Valid Test, Can be used for conformity (Y/N)],Data[PN/km ('#)])-K$2)/K$5</f>
        <v>#N/A</v>
      </c>
      <c r="L362" s="141" t="e" cm="1">
        <f t="array" ref="L362">(_xlfn.XLOOKUP($A362&amp;$Q$3,Data[Index]&amp;Data[Valid Test, Can be used for conformity (Y/N)],Data[PM/km (mg)])-L$2)/L$5</f>
        <v>#N/A</v>
      </c>
      <c r="M362" s="140" t="e" cm="1">
        <f t="array" ref="M362">(_xlfn.XLOOKUP($A362&amp;$Q$3,Data[Index]&amp;Data[Valid Test, Can be used for conformity (Y/N)],Data[CH4 (mg/km)])-M$2)/M$5</f>
        <v>#N/A</v>
      </c>
      <c r="N362" s="140" t="e" cm="1">
        <f t="array" ref="N362">(_xlfn.XLOOKUP($A362&amp;$Q$3,Data[Index]&amp;Data[Valid Test, Can be used for conformity (Y/N)],Data[N20 (mg/km)])-N$2)/N$5</f>
        <v>#N/A</v>
      </c>
      <c r="O362" s="141" t="e" cm="1">
        <f t="array" ref="O362">(_xlfn.XLOOKUP($A362&amp;$Q$3,Data[Index]&amp;Data[Valid Test, Can be used for conformity (Y/N)],Data[l/100km])-O$2)/O$5</f>
        <v>#N/A</v>
      </c>
      <c r="P362" s="138">
        <f>_xlfn.XLOOKUP($A362,Data[Index],Data[Comments])</f>
        <v>0</v>
      </c>
    </row>
    <row r="363" spans="1:16" x14ac:dyDescent="0.2">
      <c r="A363" s="129"/>
      <c r="B363" s="129"/>
      <c r="C363" s="129" t="e" cm="1">
        <f t="array" ref="C363">_xlfn.XLOOKUP($A363&amp;$Q$3&amp;$R$3,Data[Index]&amp;Data[Valid Test, Can be used for conformity (Y/N)]&amp;Data[Cycle],Data[Test Name])</f>
        <v>#N/A</v>
      </c>
      <c r="D363" s="167" t="e" cm="1">
        <f t="array" ref="D363">_xlfn.XLOOKUP($A363&amp;$Q$3&amp;$R$3,Data[Index]&amp;Data[Valid Test, Can be used for conformity (Y/N)]&amp;Data[Cycle],Data[Mileage (Miles)])</f>
        <v>#N/A</v>
      </c>
      <c r="E363" s="130" t="e" cm="1">
        <f t="array" ref="E363">_xlfn.XLOOKUP($A363&amp;$Q$3&amp;$R$3,Data[Index]&amp;Data[Valid Test, Can be used for conformity (Y/N)]&amp;Data[Cycle],Data[Date])</f>
        <v>#N/A</v>
      </c>
      <c r="F363" s="141" t="e" cm="1">
        <f t="array" ref="F363">(_xlfn.XLOOKUP($A363&amp;$Q$3&amp;$R$3,Data[Index]&amp;Data[Valid Test, Can be used for conformity (Y/N)]&amp;Data[Cycle],Data[CO/km (mg)])-F$2)/F$5</f>
        <v>#N/A</v>
      </c>
      <c r="G363" s="141" t="e" cm="1">
        <f t="array" ref="G363">(_xlfn.XLOOKUP($A363&amp;$Q$3,Data[Index]&amp;Data[Valid Test, Can be used for conformity (Y/N)],Data[CO2/km (g)])-G$2)/G$5</f>
        <v>#N/A</v>
      </c>
      <c r="H363" s="141" t="e" cm="1">
        <f t="array" ref="H363">(_xlfn.XLOOKUP($A363&amp;$Q$3,Data[Index]&amp;Data[Valid Test, Can be used for conformity (Y/N)],Data[THC/km (mg)])-H$2)/H$5</f>
        <v>#N/A</v>
      </c>
      <c r="I363" s="141" t="e" cm="1">
        <f t="array" ref="I363">(_xlfn.XLOOKUP($A363&amp;$Q$3,Data[Index]&amp;Data[Valid Test, Can be used for conformity (Y/N)],Data[NOx/km (mg)])-I$2)/I$5</f>
        <v>#N/A</v>
      </c>
      <c r="J363" s="141" t="e" cm="1">
        <f t="array" ref="J363">(_xlfn.XLOOKUP($A363&amp;$Q$3,Data[Index]&amp;Data[Valid Test, Can be used for conformity (Y/N)],Data[THC + NOx/km (mg)])-J$2)/J$5</f>
        <v>#N/A</v>
      </c>
      <c r="K363" s="141" t="e" cm="1">
        <f t="array" ref="K363">(_xlfn.XLOOKUP($A363&amp;$Q$3,Data[Index]&amp;Data[Valid Test, Can be used for conformity (Y/N)],Data[PN/km ('#)])-K$2)/K$5</f>
        <v>#N/A</v>
      </c>
      <c r="L363" s="141" t="e" cm="1">
        <f t="array" ref="L363">(_xlfn.XLOOKUP($A363&amp;$Q$3,Data[Index]&amp;Data[Valid Test, Can be used for conformity (Y/N)],Data[PM/km (mg)])-L$2)/L$5</f>
        <v>#N/A</v>
      </c>
      <c r="M363" s="140" t="e" cm="1">
        <f t="array" ref="M363">(_xlfn.XLOOKUP($A363&amp;$Q$3,Data[Index]&amp;Data[Valid Test, Can be used for conformity (Y/N)],Data[CH4 (mg/km)])-M$2)/M$5</f>
        <v>#N/A</v>
      </c>
      <c r="N363" s="140" t="e" cm="1">
        <f t="array" ref="N363">(_xlfn.XLOOKUP($A363&amp;$Q$3,Data[Index]&amp;Data[Valid Test, Can be used for conformity (Y/N)],Data[N20 (mg/km)])-N$2)/N$5</f>
        <v>#N/A</v>
      </c>
      <c r="O363" s="141" t="e" cm="1">
        <f t="array" ref="O363">(_xlfn.XLOOKUP($A363&amp;$Q$3,Data[Index]&amp;Data[Valid Test, Can be used for conformity (Y/N)],Data[l/100km])-O$2)/O$5</f>
        <v>#N/A</v>
      </c>
      <c r="P363" s="138">
        <f>_xlfn.XLOOKUP($A363,Data[Index],Data[Comments])</f>
        <v>0</v>
      </c>
    </row>
    <row r="364" spans="1:16" x14ac:dyDescent="0.2">
      <c r="A364" s="129"/>
      <c r="B364" s="129"/>
      <c r="C364" s="129" t="e" cm="1">
        <f t="array" ref="C364">_xlfn.XLOOKUP($A364&amp;$Q$3&amp;$R$3,Data[Index]&amp;Data[Valid Test, Can be used for conformity (Y/N)]&amp;Data[Cycle],Data[Test Name])</f>
        <v>#N/A</v>
      </c>
      <c r="D364" s="167" t="e" cm="1">
        <f t="array" ref="D364">_xlfn.XLOOKUP($A364&amp;$Q$3&amp;$R$3,Data[Index]&amp;Data[Valid Test, Can be used for conformity (Y/N)]&amp;Data[Cycle],Data[Mileage (Miles)])</f>
        <v>#N/A</v>
      </c>
      <c r="E364" s="130" t="e" cm="1">
        <f t="array" ref="E364">_xlfn.XLOOKUP($A364&amp;$Q$3&amp;$R$3,Data[Index]&amp;Data[Valid Test, Can be used for conformity (Y/N)]&amp;Data[Cycle],Data[Date])</f>
        <v>#N/A</v>
      </c>
      <c r="F364" s="141" t="e" cm="1">
        <f t="array" ref="F364">(_xlfn.XLOOKUP($A364&amp;$Q$3&amp;$R$3,Data[Index]&amp;Data[Valid Test, Can be used for conformity (Y/N)]&amp;Data[Cycle],Data[CO/km (mg)])-F$2)/F$5</f>
        <v>#N/A</v>
      </c>
      <c r="G364" s="141" t="e" cm="1">
        <f t="array" ref="G364">(_xlfn.XLOOKUP($A364&amp;$Q$3,Data[Index]&amp;Data[Valid Test, Can be used for conformity (Y/N)],Data[CO2/km (g)])-G$2)/G$5</f>
        <v>#N/A</v>
      </c>
      <c r="H364" s="141" t="e" cm="1">
        <f t="array" ref="H364">(_xlfn.XLOOKUP($A364&amp;$Q$3,Data[Index]&amp;Data[Valid Test, Can be used for conformity (Y/N)],Data[THC/km (mg)])-H$2)/H$5</f>
        <v>#N/A</v>
      </c>
      <c r="I364" s="141" t="e" cm="1">
        <f t="array" ref="I364">(_xlfn.XLOOKUP($A364&amp;$Q$3,Data[Index]&amp;Data[Valid Test, Can be used for conformity (Y/N)],Data[NOx/km (mg)])-I$2)/I$5</f>
        <v>#N/A</v>
      </c>
      <c r="J364" s="141" t="e" cm="1">
        <f t="array" ref="J364">(_xlfn.XLOOKUP($A364&amp;$Q$3,Data[Index]&amp;Data[Valid Test, Can be used for conformity (Y/N)],Data[THC + NOx/km (mg)])-J$2)/J$5</f>
        <v>#N/A</v>
      </c>
      <c r="K364" s="141" t="e" cm="1">
        <f t="array" ref="K364">(_xlfn.XLOOKUP($A364&amp;$Q$3,Data[Index]&amp;Data[Valid Test, Can be used for conformity (Y/N)],Data[PN/km ('#)])-K$2)/K$5</f>
        <v>#N/A</v>
      </c>
      <c r="L364" s="141" t="e" cm="1">
        <f t="array" ref="L364">(_xlfn.XLOOKUP($A364&amp;$Q$3,Data[Index]&amp;Data[Valid Test, Can be used for conformity (Y/N)],Data[PM/km (mg)])-L$2)/L$5</f>
        <v>#N/A</v>
      </c>
      <c r="M364" s="140" t="e" cm="1">
        <f t="array" ref="M364">(_xlfn.XLOOKUP($A364&amp;$Q$3,Data[Index]&amp;Data[Valid Test, Can be used for conformity (Y/N)],Data[CH4 (mg/km)])-M$2)/M$5</f>
        <v>#N/A</v>
      </c>
      <c r="N364" s="140" t="e" cm="1">
        <f t="array" ref="N364">(_xlfn.XLOOKUP($A364&amp;$Q$3,Data[Index]&amp;Data[Valid Test, Can be used for conformity (Y/N)],Data[N20 (mg/km)])-N$2)/N$5</f>
        <v>#N/A</v>
      </c>
      <c r="O364" s="141" t="e" cm="1">
        <f t="array" ref="O364">(_xlfn.XLOOKUP($A364&amp;$Q$3,Data[Index]&amp;Data[Valid Test, Can be used for conformity (Y/N)],Data[l/100km])-O$2)/O$5</f>
        <v>#N/A</v>
      </c>
      <c r="P364" s="138">
        <f>_xlfn.XLOOKUP($A364,Data[Index],Data[Comments])</f>
        <v>0</v>
      </c>
    </row>
    <row r="365" spans="1:16" x14ac:dyDescent="0.2">
      <c r="A365" s="129"/>
      <c r="B365" s="129"/>
      <c r="C365" s="129" t="e" cm="1">
        <f t="array" ref="C365">_xlfn.XLOOKUP($A365&amp;$Q$3&amp;$R$3,Data[Index]&amp;Data[Valid Test, Can be used for conformity (Y/N)]&amp;Data[Cycle],Data[Test Name])</f>
        <v>#N/A</v>
      </c>
      <c r="D365" s="167" t="e" cm="1">
        <f t="array" ref="D365">_xlfn.XLOOKUP($A365&amp;$Q$3&amp;$R$3,Data[Index]&amp;Data[Valid Test, Can be used for conformity (Y/N)]&amp;Data[Cycle],Data[Mileage (Miles)])</f>
        <v>#N/A</v>
      </c>
      <c r="E365" s="130" t="e" cm="1">
        <f t="array" ref="E365">_xlfn.XLOOKUP($A365&amp;$Q$3&amp;$R$3,Data[Index]&amp;Data[Valid Test, Can be used for conformity (Y/N)]&amp;Data[Cycle],Data[Date])</f>
        <v>#N/A</v>
      </c>
      <c r="F365" s="141" t="e" cm="1">
        <f t="array" ref="F365">(_xlfn.XLOOKUP($A365&amp;$Q$3&amp;$R$3,Data[Index]&amp;Data[Valid Test, Can be used for conformity (Y/N)]&amp;Data[Cycle],Data[CO/km (mg)])-F$2)/F$5</f>
        <v>#N/A</v>
      </c>
      <c r="G365" s="141" t="e" cm="1">
        <f t="array" ref="G365">(_xlfn.XLOOKUP($A365&amp;$Q$3,Data[Index]&amp;Data[Valid Test, Can be used for conformity (Y/N)],Data[CO2/km (g)])-G$2)/G$5</f>
        <v>#N/A</v>
      </c>
      <c r="H365" s="141" t="e" cm="1">
        <f t="array" ref="H365">(_xlfn.XLOOKUP($A365&amp;$Q$3,Data[Index]&amp;Data[Valid Test, Can be used for conformity (Y/N)],Data[THC/km (mg)])-H$2)/H$5</f>
        <v>#N/A</v>
      </c>
      <c r="I365" s="141" t="e" cm="1">
        <f t="array" ref="I365">(_xlfn.XLOOKUP($A365&amp;$Q$3,Data[Index]&amp;Data[Valid Test, Can be used for conformity (Y/N)],Data[NOx/km (mg)])-I$2)/I$5</f>
        <v>#N/A</v>
      </c>
      <c r="J365" s="141" t="e" cm="1">
        <f t="array" ref="J365">(_xlfn.XLOOKUP($A365&amp;$Q$3,Data[Index]&amp;Data[Valid Test, Can be used for conformity (Y/N)],Data[THC + NOx/km (mg)])-J$2)/J$5</f>
        <v>#N/A</v>
      </c>
      <c r="K365" s="141" t="e" cm="1">
        <f t="array" ref="K365">(_xlfn.XLOOKUP($A365&amp;$Q$3,Data[Index]&amp;Data[Valid Test, Can be used for conformity (Y/N)],Data[PN/km ('#)])-K$2)/K$5</f>
        <v>#N/A</v>
      </c>
      <c r="L365" s="141" t="e" cm="1">
        <f t="array" ref="L365">(_xlfn.XLOOKUP($A365&amp;$Q$3,Data[Index]&amp;Data[Valid Test, Can be used for conformity (Y/N)],Data[PM/km (mg)])-L$2)/L$5</f>
        <v>#N/A</v>
      </c>
      <c r="M365" s="140" t="e" cm="1">
        <f t="array" ref="M365">(_xlfn.XLOOKUP($A365&amp;$Q$3,Data[Index]&amp;Data[Valid Test, Can be used for conformity (Y/N)],Data[CH4 (mg/km)])-M$2)/M$5</f>
        <v>#N/A</v>
      </c>
      <c r="N365" s="140" t="e" cm="1">
        <f t="array" ref="N365">(_xlfn.XLOOKUP($A365&amp;$Q$3,Data[Index]&amp;Data[Valid Test, Can be used for conformity (Y/N)],Data[N20 (mg/km)])-N$2)/N$5</f>
        <v>#N/A</v>
      </c>
      <c r="O365" s="141" t="e" cm="1">
        <f t="array" ref="O365">(_xlfn.XLOOKUP($A365&amp;$Q$3,Data[Index]&amp;Data[Valid Test, Can be used for conformity (Y/N)],Data[l/100km])-O$2)/O$5</f>
        <v>#N/A</v>
      </c>
      <c r="P365" s="138">
        <f>_xlfn.XLOOKUP($A365,Data[Index],Data[Comments])</f>
        <v>0</v>
      </c>
    </row>
    <row r="366" spans="1:16" x14ac:dyDescent="0.2">
      <c r="A366" s="129"/>
      <c r="B366" s="129"/>
      <c r="C366" s="129" t="e" cm="1">
        <f t="array" ref="C366">_xlfn.XLOOKUP($A366&amp;$Q$3&amp;$R$3,Data[Index]&amp;Data[Valid Test, Can be used for conformity (Y/N)]&amp;Data[Cycle],Data[Test Name])</f>
        <v>#N/A</v>
      </c>
      <c r="D366" s="167" t="e" cm="1">
        <f t="array" ref="D366">_xlfn.XLOOKUP($A366&amp;$Q$3&amp;$R$3,Data[Index]&amp;Data[Valid Test, Can be used for conformity (Y/N)]&amp;Data[Cycle],Data[Mileage (Miles)])</f>
        <v>#N/A</v>
      </c>
      <c r="E366" s="130" t="e" cm="1">
        <f t="array" ref="E366">_xlfn.XLOOKUP($A366&amp;$Q$3&amp;$R$3,Data[Index]&amp;Data[Valid Test, Can be used for conformity (Y/N)]&amp;Data[Cycle],Data[Date])</f>
        <v>#N/A</v>
      </c>
      <c r="F366" s="141" t="e" cm="1">
        <f t="array" ref="F366">(_xlfn.XLOOKUP($A366&amp;$Q$3&amp;$R$3,Data[Index]&amp;Data[Valid Test, Can be used for conformity (Y/N)]&amp;Data[Cycle],Data[CO/km (mg)])-F$2)/F$5</f>
        <v>#N/A</v>
      </c>
      <c r="G366" s="141" t="e" cm="1">
        <f t="array" ref="G366">(_xlfn.XLOOKUP($A366&amp;$Q$3,Data[Index]&amp;Data[Valid Test, Can be used for conformity (Y/N)],Data[CO2/km (g)])-G$2)/G$5</f>
        <v>#N/A</v>
      </c>
      <c r="H366" s="141" t="e" cm="1">
        <f t="array" ref="H366">(_xlfn.XLOOKUP($A366&amp;$Q$3,Data[Index]&amp;Data[Valid Test, Can be used for conformity (Y/N)],Data[THC/km (mg)])-H$2)/H$5</f>
        <v>#N/A</v>
      </c>
      <c r="I366" s="141" t="e" cm="1">
        <f t="array" ref="I366">(_xlfn.XLOOKUP($A366&amp;$Q$3,Data[Index]&amp;Data[Valid Test, Can be used for conformity (Y/N)],Data[NOx/km (mg)])-I$2)/I$5</f>
        <v>#N/A</v>
      </c>
      <c r="J366" s="141" t="e" cm="1">
        <f t="array" ref="J366">(_xlfn.XLOOKUP($A366&amp;$Q$3,Data[Index]&amp;Data[Valid Test, Can be used for conformity (Y/N)],Data[THC + NOx/km (mg)])-J$2)/J$5</f>
        <v>#N/A</v>
      </c>
      <c r="K366" s="141" t="e" cm="1">
        <f t="array" ref="K366">(_xlfn.XLOOKUP($A366&amp;$Q$3,Data[Index]&amp;Data[Valid Test, Can be used for conformity (Y/N)],Data[PN/km ('#)])-K$2)/K$5</f>
        <v>#N/A</v>
      </c>
      <c r="L366" s="141" t="e" cm="1">
        <f t="array" ref="L366">(_xlfn.XLOOKUP($A366&amp;$Q$3,Data[Index]&amp;Data[Valid Test, Can be used for conformity (Y/N)],Data[PM/km (mg)])-L$2)/L$5</f>
        <v>#N/A</v>
      </c>
      <c r="M366" s="140" t="e" cm="1">
        <f t="array" ref="M366">(_xlfn.XLOOKUP($A366&amp;$Q$3,Data[Index]&amp;Data[Valid Test, Can be used for conformity (Y/N)],Data[CH4 (mg/km)])-M$2)/M$5</f>
        <v>#N/A</v>
      </c>
      <c r="N366" s="140" t="e" cm="1">
        <f t="array" ref="N366">(_xlfn.XLOOKUP($A366&amp;$Q$3,Data[Index]&amp;Data[Valid Test, Can be used for conformity (Y/N)],Data[N20 (mg/km)])-N$2)/N$5</f>
        <v>#N/A</v>
      </c>
      <c r="O366" s="141" t="e" cm="1">
        <f t="array" ref="O366">(_xlfn.XLOOKUP($A366&amp;$Q$3,Data[Index]&amp;Data[Valid Test, Can be used for conformity (Y/N)],Data[l/100km])-O$2)/O$5</f>
        <v>#N/A</v>
      </c>
      <c r="P366" s="138">
        <f>_xlfn.XLOOKUP($A366,Data[Index],Data[Comments])</f>
        <v>0</v>
      </c>
    </row>
    <row r="367" spans="1:16" x14ac:dyDescent="0.2">
      <c r="A367" s="129"/>
      <c r="B367" s="129"/>
      <c r="C367" s="129" t="e" cm="1">
        <f t="array" ref="C367">_xlfn.XLOOKUP($A367&amp;$Q$3&amp;$R$3,Data[Index]&amp;Data[Valid Test, Can be used for conformity (Y/N)]&amp;Data[Cycle],Data[Test Name])</f>
        <v>#N/A</v>
      </c>
      <c r="D367" s="167" t="e" cm="1">
        <f t="array" ref="D367">_xlfn.XLOOKUP($A367&amp;$Q$3&amp;$R$3,Data[Index]&amp;Data[Valid Test, Can be used for conformity (Y/N)]&amp;Data[Cycle],Data[Mileage (Miles)])</f>
        <v>#N/A</v>
      </c>
      <c r="E367" s="130" t="e" cm="1">
        <f t="array" ref="E367">_xlfn.XLOOKUP($A367&amp;$Q$3&amp;$R$3,Data[Index]&amp;Data[Valid Test, Can be used for conformity (Y/N)]&amp;Data[Cycle],Data[Date])</f>
        <v>#N/A</v>
      </c>
      <c r="F367" s="141" t="e" cm="1">
        <f t="array" ref="F367">(_xlfn.XLOOKUP($A367&amp;$Q$3&amp;$R$3,Data[Index]&amp;Data[Valid Test, Can be used for conformity (Y/N)]&amp;Data[Cycle],Data[CO/km (mg)])-F$2)/F$5</f>
        <v>#N/A</v>
      </c>
      <c r="G367" s="141" t="e" cm="1">
        <f t="array" ref="G367">(_xlfn.XLOOKUP($A367&amp;$Q$3,Data[Index]&amp;Data[Valid Test, Can be used for conformity (Y/N)],Data[CO2/km (g)])-G$2)/G$5</f>
        <v>#N/A</v>
      </c>
      <c r="H367" s="141" t="e" cm="1">
        <f t="array" ref="H367">(_xlfn.XLOOKUP($A367&amp;$Q$3,Data[Index]&amp;Data[Valid Test, Can be used for conformity (Y/N)],Data[THC/km (mg)])-H$2)/H$5</f>
        <v>#N/A</v>
      </c>
      <c r="I367" s="141" t="e" cm="1">
        <f t="array" ref="I367">(_xlfn.XLOOKUP($A367&amp;$Q$3,Data[Index]&amp;Data[Valid Test, Can be used for conformity (Y/N)],Data[NOx/km (mg)])-I$2)/I$5</f>
        <v>#N/A</v>
      </c>
      <c r="J367" s="141" t="e" cm="1">
        <f t="array" ref="J367">(_xlfn.XLOOKUP($A367&amp;$Q$3,Data[Index]&amp;Data[Valid Test, Can be used for conformity (Y/N)],Data[THC + NOx/km (mg)])-J$2)/J$5</f>
        <v>#N/A</v>
      </c>
      <c r="K367" s="141" t="e" cm="1">
        <f t="array" ref="K367">(_xlfn.XLOOKUP($A367&amp;$Q$3,Data[Index]&amp;Data[Valid Test, Can be used for conformity (Y/N)],Data[PN/km ('#)])-K$2)/K$5</f>
        <v>#N/A</v>
      </c>
      <c r="L367" s="141" t="e" cm="1">
        <f t="array" ref="L367">(_xlfn.XLOOKUP($A367&amp;$Q$3,Data[Index]&amp;Data[Valid Test, Can be used for conformity (Y/N)],Data[PM/km (mg)])-L$2)/L$5</f>
        <v>#N/A</v>
      </c>
      <c r="M367" s="140" t="e" cm="1">
        <f t="array" ref="M367">(_xlfn.XLOOKUP($A367&amp;$Q$3,Data[Index]&amp;Data[Valid Test, Can be used for conformity (Y/N)],Data[CH4 (mg/km)])-M$2)/M$5</f>
        <v>#N/A</v>
      </c>
      <c r="N367" s="140" t="e" cm="1">
        <f t="array" ref="N367">(_xlfn.XLOOKUP($A367&amp;$Q$3,Data[Index]&amp;Data[Valid Test, Can be used for conformity (Y/N)],Data[N20 (mg/km)])-N$2)/N$5</f>
        <v>#N/A</v>
      </c>
      <c r="O367" s="141" t="e" cm="1">
        <f t="array" ref="O367">(_xlfn.XLOOKUP($A367&amp;$Q$3,Data[Index]&amp;Data[Valid Test, Can be used for conformity (Y/N)],Data[l/100km])-O$2)/O$5</f>
        <v>#N/A</v>
      </c>
      <c r="P367" s="138">
        <f>_xlfn.XLOOKUP($A367,Data[Index],Data[Comments])</f>
        <v>0</v>
      </c>
    </row>
    <row r="368" spans="1:16" x14ac:dyDescent="0.2">
      <c r="A368" s="129"/>
      <c r="B368" s="129"/>
      <c r="C368" s="129" t="e" cm="1">
        <f t="array" ref="C368">_xlfn.XLOOKUP($A368&amp;$Q$3&amp;$R$3,Data[Index]&amp;Data[Valid Test, Can be used for conformity (Y/N)]&amp;Data[Cycle],Data[Test Name])</f>
        <v>#N/A</v>
      </c>
      <c r="D368" s="167" t="e" cm="1">
        <f t="array" ref="D368">_xlfn.XLOOKUP($A368&amp;$Q$3&amp;$R$3,Data[Index]&amp;Data[Valid Test, Can be used for conformity (Y/N)]&amp;Data[Cycle],Data[Mileage (Miles)])</f>
        <v>#N/A</v>
      </c>
      <c r="E368" s="130" t="e" cm="1">
        <f t="array" ref="E368">_xlfn.XLOOKUP($A368&amp;$Q$3&amp;$R$3,Data[Index]&amp;Data[Valid Test, Can be used for conformity (Y/N)]&amp;Data[Cycle],Data[Date])</f>
        <v>#N/A</v>
      </c>
      <c r="F368" s="141" t="e" cm="1">
        <f t="array" ref="F368">(_xlfn.XLOOKUP($A368&amp;$Q$3&amp;$R$3,Data[Index]&amp;Data[Valid Test, Can be used for conformity (Y/N)]&amp;Data[Cycle],Data[CO/km (mg)])-F$2)/F$5</f>
        <v>#N/A</v>
      </c>
      <c r="G368" s="141" t="e" cm="1">
        <f t="array" ref="G368">(_xlfn.XLOOKUP($A368&amp;$Q$3,Data[Index]&amp;Data[Valid Test, Can be used for conformity (Y/N)],Data[CO2/km (g)])-G$2)/G$5</f>
        <v>#N/A</v>
      </c>
      <c r="H368" s="141" t="e" cm="1">
        <f t="array" ref="H368">(_xlfn.XLOOKUP($A368&amp;$Q$3,Data[Index]&amp;Data[Valid Test, Can be used for conformity (Y/N)],Data[THC/km (mg)])-H$2)/H$5</f>
        <v>#N/A</v>
      </c>
      <c r="I368" s="141" t="e" cm="1">
        <f t="array" ref="I368">(_xlfn.XLOOKUP($A368&amp;$Q$3,Data[Index]&amp;Data[Valid Test, Can be used for conformity (Y/N)],Data[NOx/km (mg)])-I$2)/I$5</f>
        <v>#N/A</v>
      </c>
      <c r="J368" s="141" t="e" cm="1">
        <f t="array" ref="J368">(_xlfn.XLOOKUP($A368&amp;$Q$3,Data[Index]&amp;Data[Valid Test, Can be used for conformity (Y/N)],Data[THC + NOx/km (mg)])-J$2)/J$5</f>
        <v>#N/A</v>
      </c>
      <c r="K368" s="141" t="e" cm="1">
        <f t="array" ref="K368">(_xlfn.XLOOKUP($A368&amp;$Q$3,Data[Index]&amp;Data[Valid Test, Can be used for conformity (Y/N)],Data[PN/km ('#)])-K$2)/K$5</f>
        <v>#N/A</v>
      </c>
      <c r="L368" s="141" t="e" cm="1">
        <f t="array" ref="L368">(_xlfn.XLOOKUP($A368&amp;$Q$3,Data[Index]&amp;Data[Valid Test, Can be used for conformity (Y/N)],Data[PM/km (mg)])-L$2)/L$5</f>
        <v>#N/A</v>
      </c>
      <c r="M368" s="140" t="e" cm="1">
        <f t="array" ref="M368">(_xlfn.XLOOKUP($A368&amp;$Q$3,Data[Index]&amp;Data[Valid Test, Can be used for conformity (Y/N)],Data[CH4 (mg/km)])-M$2)/M$5</f>
        <v>#N/A</v>
      </c>
      <c r="N368" s="140" t="e" cm="1">
        <f t="array" ref="N368">(_xlfn.XLOOKUP($A368&amp;$Q$3,Data[Index]&amp;Data[Valid Test, Can be used for conformity (Y/N)],Data[N20 (mg/km)])-N$2)/N$5</f>
        <v>#N/A</v>
      </c>
      <c r="O368" s="141" t="e" cm="1">
        <f t="array" ref="O368">(_xlfn.XLOOKUP($A368&amp;$Q$3,Data[Index]&amp;Data[Valid Test, Can be used for conformity (Y/N)],Data[l/100km])-O$2)/O$5</f>
        <v>#N/A</v>
      </c>
      <c r="P368" s="138">
        <f>_xlfn.XLOOKUP($A368,Data[Index],Data[Comments])</f>
        <v>0</v>
      </c>
    </row>
    <row r="369" spans="1:16" x14ac:dyDescent="0.2">
      <c r="A369" s="129"/>
      <c r="B369" s="129"/>
      <c r="C369" s="129" t="e" cm="1">
        <f t="array" ref="C369">_xlfn.XLOOKUP($A369&amp;$Q$3&amp;$R$3,Data[Index]&amp;Data[Valid Test, Can be used for conformity (Y/N)]&amp;Data[Cycle],Data[Test Name])</f>
        <v>#N/A</v>
      </c>
      <c r="D369" s="167" t="e" cm="1">
        <f t="array" ref="D369">_xlfn.XLOOKUP($A369&amp;$Q$3&amp;$R$3,Data[Index]&amp;Data[Valid Test, Can be used for conformity (Y/N)]&amp;Data[Cycle],Data[Mileage (Miles)])</f>
        <v>#N/A</v>
      </c>
      <c r="E369" s="130" t="e" cm="1">
        <f t="array" ref="E369">_xlfn.XLOOKUP($A369&amp;$Q$3&amp;$R$3,Data[Index]&amp;Data[Valid Test, Can be used for conformity (Y/N)]&amp;Data[Cycle],Data[Date])</f>
        <v>#N/A</v>
      </c>
      <c r="F369" s="141" t="e" cm="1">
        <f t="array" ref="F369">(_xlfn.XLOOKUP($A369&amp;$Q$3&amp;$R$3,Data[Index]&amp;Data[Valid Test, Can be used for conformity (Y/N)]&amp;Data[Cycle],Data[CO/km (mg)])-F$2)/F$5</f>
        <v>#N/A</v>
      </c>
      <c r="G369" s="141" t="e" cm="1">
        <f t="array" ref="G369">(_xlfn.XLOOKUP($A369&amp;$Q$3,Data[Index]&amp;Data[Valid Test, Can be used for conformity (Y/N)],Data[CO2/km (g)])-G$2)/G$5</f>
        <v>#N/A</v>
      </c>
      <c r="H369" s="141" t="e" cm="1">
        <f t="array" ref="H369">(_xlfn.XLOOKUP($A369&amp;$Q$3,Data[Index]&amp;Data[Valid Test, Can be used for conformity (Y/N)],Data[THC/km (mg)])-H$2)/H$5</f>
        <v>#N/A</v>
      </c>
      <c r="I369" s="141" t="e" cm="1">
        <f t="array" ref="I369">(_xlfn.XLOOKUP($A369&amp;$Q$3,Data[Index]&amp;Data[Valid Test, Can be used for conformity (Y/N)],Data[NOx/km (mg)])-I$2)/I$5</f>
        <v>#N/A</v>
      </c>
      <c r="J369" s="141" t="e" cm="1">
        <f t="array" ref="J369">(_xlfn.XLOOKUP($A369&amp;$Q$3,Data[Index]&amp;Data[Valid Test, Can be used for conformity (Y/N)],Data[THC + NOx/km (mg)])-J$2)/J$5</f>
        <v>#N/A</v>
      </c>
      <c r="K369" s="141" t="e" cm="1">
        <f t="array" ref="K369">(_xlfn.XLOOKUP($A369&amp;$Q$3,Data[Index]&amp;Data[Valid Test, Can be used for conformity (Y/N)],Data[PN/km ('#)])-K$2)/K$5</f>
        <v>#N/A</v>
      </c>
      <c r="L369" s="141" t="e" cm="1">
        <f t="array" ref="L369">(_xlfn.XLOOKUP($A369&amp;$Q$3,Data[Index]&amp;Data[Valid Test, Can be used for conformity (Y/N)],Data[PM/km (mg)])-L$2)/L$5</f>
        <v>#N/A</v>
      </c>
      <c r="M369" s="140" t="e" cm="1">
        <f t="array" ref="M369">(_xlfn.XLOOKUP($A369&amp;$Q$3,Data[Index]&amp;Data[Valid Test, Can be used for conformity (Y/N)],Data[CH4 (mg/km)])-M$2)/M$5</f>
        <v>#N/A</v>
      </c>
      <c r="N369" s="140" t="e" cm="1">
        <f t="array" ref="N369">(_xlfn.XLOOKUP($A369&amp;$Q$3,Data[Index]&amp;Data[Valid Test, Can be used for conformity (Y/N)],Data[N20 (mg/km)])-N$2)/N$5</f>
        <v>#N/A</v>
      </c>
      <c r="O369" s="141" t="e" cm="1">
        <f t="array" ref="O369">(_xlfn.XLOOKUP($A369&amp;$Q$3,Data[Index]&amp;Data[Valid Test, Can be used for conformity (Y/N)],Data[l/100km])-O$2)/O$5</f>
        <v>#N/A</v>
      </c>
      <c r="P369" s="138">
        <f>_xlfn.XLOOKUP($A369,Data[Index],Data[Comments])</f>
        <v>0</v>
      </c>
    </row>
    <row r="370" spans="1:16" x14ac:dyDescent="0.2">
      <c r="A370" s="129"/>
      <c r="B370" s="129"/>
      <c r="C370" s="129" t="e" cm="1">
        <f t="array" ref="C370">_xlfn.XLOOKUP($A370&amp;$Q$3&amp;$R$3,Data[Index]&amp;Data[Valid Test, Can be used for conformity (Y/N)]&amp;Data[Cycle],Data[Test Name])</f>
        <v>#N/A</v>
      </c>
      <c r="D370" s="167" t="e" cm="1">
        <f t="array" ref="D370">_xlfn.XLOOKUP($A370&amp;$Q$3&amp;$R$3,Data[Index]&amp;Data[Valid Test, Can be used for conformity (Y/N)]&amp;Data[Cycle],Data[Mileage (Miles)])</f>
        <v>#N/A</v>
      </c>
      <c r="E370" s="130" t="e" cm="1">
        <f t="array" ref="E370">_xlfn.XLOOKUP($A370&amp;$Q$3&amp;$R$3,Data[Index]&amp;Data[Valid Test, Can be used for conformity (Y/N)]&amp;Data[Cycle],Data[Date])</f>
        <v>#N/A</v>
      </c>
      <c r="F370" s="141" t="e" cm="1">
        <f t="array" ref="F370">(_xlfn.XLOOKUP($A370&amp;$Q$3&amp;$R$3,Data[Index]&amp;Data[Valid Test, Can be used for conformity (Y/N)]&amp;Data[Cycle],Data[CO/km (mg)])-F$2)/F$5</f>
        <v>#N/A</v>
      </c>
      <c r="G370" s="141" t="e" cm="1">
        <f t="array" ref="G370">(_xlfn.XLOOKUP($A370&amp;$Q$3,Data[Index]&amp;Data[Valid Test, Can be used for conformity (Y/N)],Data[CO2/km (g)])-G$2)/G$5</f>
        <v>#N/A</v>
      </c>
      <c r="H370" s="141" t="e" cm="1">
        <f t="array" ref="H370">(_xlfn.XLOOKUP($A370&amp;$Q$3,Data[Index]&amp;Data[Valid Test, Can be used for conformity (Y/N)],Data[THC/km (mg)])-H$2)/H$5</f>
        <v>#N/A</v>
      </c>
      <c r="I370" s="141" t="e" cm="1">
        <f t="array" ref="I370">(_xlfn.XLOOKUP($A370&amp;$Q$3,Data[Index]&amp;Data[Valid Test, Can be used for conformity (Y/N)],Data[NOx/km (mg)])-I$2)/I$5</f>
        <v>#N/A</v>
      </c>
      <c r="J370" s="141" t="e" cm="1">
        <f t="array" ref="J370">(_xlfn.XLOOKUP($A370&amp;$Q$3,Data[Index]&amp;Data[Valid Test, Can be used for conformity (Y/N)],Data[THC + NOx/km (mg)])-J$2)/J$5</f>
        <v>#N/A</v>
      </c>
      <c r="K370" s="141" t="e" cm="1">
        <f t="array" ref="K370">(_xlfn.XLOOKUP($A370&amp;$Q$3,Data[Index]&amp;Data[Valid Test, Can be used for conformity (Y/N)],Data[PN/km ('#)])-K$2)/K$5</f>
        <v>#N/A</v>
      </c>
      <c r="L370" s="141" t="e" cm="1">
        <f t="array" ref="L370">(_xlfn.XLOOKUP($A370&amp;$Q$3,Data[Index]&amp;Data[Valid Test, Can be used for conformity (Y/N)],Data[PM/km (mg)])-L$2)/L$5</f>
        <v>#N/A</v>
      </c>
      <c r="M370" s="140" t="e" cm="1">
        <f t="array" ref="M370">(_xlfn.XLOOKUP($A370&amp;$Q$3,Data[Index]&amp;Data[Valid Test, Can be used for conformity (Y/N)],Data[CH4 (mg/km)])-M$2)/M$5</f>
        <v>#N/A</v>
      </c>
      <c r="N370" s="140" t="e" cm="1">
        <f t="array" ref="N370">(_xlfn.XLOOKUP($A370&amp;$Q$3,Data[Index]&amp;Data[Valid Test, Can be used for conformity (Y/N)],Data[N20 (mg/km)])-N$2)/N$5</f>
        <v>#N/A</v>
      </c>
      <c r="O370" s="141" t="e" cm="1">
        <f t="array" ref="O370">(_xlfn.XLOOKUP($A370&amp;$Q$3,Data[Index]&amp;Data[Valid Test, Can be used for conformity (Y/N)],Data[l/100km])-O$2)/O$5</f>
        <v>#N/A</v>
      </c>
      <c r="P370" s="138">
        <f>_xlfn.XLOOKUP($A370,Data[Index],Data[Comments])</f>
        <v>0</v>
      </c>
    </row>
    <row r="371" spans="1:16" x14ac:dyDescent="0.2">
      <c r="A371" s="129"/>
      <c r="B371" s="129"/>
      <c r="C371" s="129" t="e" cm="1">
        <f t="array" ref="C371">_xlfn.XLOOKUP($A371&amp;$Q$3&amp;$R$3,Data[Index]&amp;Data[Valid Test, Can be used for conformity (Y/N)]&amp;Data[Cycle],Data[Test Name])</f>
        <v>#N/A</v>
      </c>
      <c r="D371" s="167" t="e" cm="1">
        <f t="array" ref="D371">_xlfn.XLOOKUP($A371&amp;$Q$3&amp;$R$3,Data[Index]&amp;Data[Valid Test, Can be used for conformity (Y/N)]&amp;Data[Cycle],Data[Mileage (Miles)])</f>
        <v>#N/A</v>
      </c>
      <c r="E371" s="130" t="e" cm="1">
        <f t="array" ref="E371">_xlfn.XLOOKUP($A371&amp;$Q$3&amp;$R$3,Data[Index]&amp;Data[Valid Test, Can be used for conformity (Y/N)]&amp;Data[Cycle],Data[Date])</f>
        <v>#N/A</v>
      </c>
      <c r="F371" s="141" t="e" cm="1">
        <f t="array" ref="F371">(_xlfn.XLOOKUP($A371&amp;$Q$3&amp;$R$3,Data[Index]&amp;Data[Valid Test, Can be used for conformity (Y/N)]&amp;Data[Cycle],Data[CO/km (mg)])-F$2)/F$5</f>
        <v>#N/A</v>
      </c>
      <c r="G371" s="141" t="e" cm="1">
        <f t="array" ref="G371">(_xlfn.XLOOKUP($A371&amp;$Q$3,Data[Index]&amp;Data[Valid Test, Can be used for conformity (Y/N)],Data[CO2/km (g)])-G$2)/G$5</f>
        <v>#N/A</v>
      </c>
      <c r="H371" s="141" t="e" cm="1">
        <f t="array" ref="H371">(_xlfn.XLOOKUP($A371&amp;$Q$3,Data[Index]&amp;Data[Valid Test, Can be used for conformity (Y/N)],Data[THC/km (mg)])-H$2)/H$5</f>
        <v>#N/A</v>
      </c>
      <c r="I371" s="141" t="e" cm="1">
        <f t="array" ref="I371">(_xlfn.XLOOKUP($A371&amp;$Q$3,Data[Index]&amp;Data[Valid Test, Can be used for conformity (Y/N)],Data[NOx/km (mg)])-I$2)/I$5</f>
        <v>#N/A</v>
      </c>
      <c r="J371" s="141" t="e" cm="1">
        <f t="array" ref="J371">(_xlfn.XLOOKUP($A371&amp;$Q$3,Data[Index]&amp;Data[Valid Test, Can be used for conformity (Y/N)],Data[THC + NOx/km (mg)])-J$2)/J$5</f>
        <v>#N/A</v>
      </c>
      <c r="K371" s="141" t="e" cm="1">
        <f t="array" ref="K371">(_xlfn.XLOOKUP($A371&amp;$Q$3,Data[Index]&amp;Data[Valid Test, Can be used for conformity (Y/N)],Data[PN/km ('#)])-K$2)/K$5</f>
        <v>#N/A</v>
      </c>
      <c r="L371" s="141" t="e" cm="1">
        <f t="array" ref="L371">(_xlfn.XLOOKUP($A371&amp;$Q$3,Data[Index]&amp;Data[Valid Test, Can be used for conformity (Y/N)],Data[PM/km (mg)])-L$2)/L$5</f>
        <v>#N/A</v>
      </c>
      <c r="M371" s="140" t="e" cm="1">
        <f t="array" ref="M371">(_xlfn.XLOOKUP($A371&amp;$Q$3,Data[Index]&amp;Data[Valid Test, Can be used for conformity (Y/N)],Data[CH4 (mg/km)])-M$2)/M$5</f>
        <v>#N/A</v>
      </c>
      <c r="N371" s="140" t="e" cm="1">
        <f t="array" ref="N371">(_xlfn.XLOOKUP($A371&amp;$Q$3,Data[Index]&amp;Data[Valid Test, Can be used for conformity (Y/N)],Data[N20 (mg/km)])-N$2)/N$5</f>
        <v>#N/A</v>
      </c>
      <c r="O371" s="141" t="e" cm="1">
        <f t="array" ref="O371">(_xlfn.XLOOKUP($A371&amp;$Q$3,Data[Index]&amp;Data[Valid Test, Can be used for conformity (Y/N)],Data[l/100km])-O$2)/O$5</f>
        <v>#N/A</v>
      </c>
      <c r="P371" s="138">
        <f>_xlfn.XLOOKUP($A371,Data[Index],Data[Comments])</f>
        <v>0</v>
      </c>
    </row>
    <row r="372" spans="1:16" x14ac:dyDescent="0.2">
      <c r="A372" s="129"/>
      <c r="B372" s="129"/>
      <c r="C372" s="129" t="e" cm="1">
        <f t="array" ref="C372">_xlfn.XLOOKUP($A372&amp;$Q$3&amp;$R$3,Data[Index]&amp;Data[Valid Test, Can be used for conformity (Y/N)]&amp;Data[Cycle],Data[Test Name])</f>
        <v>#N/A</v>
      </c>
      <c r="D372" s="167" t="e" cm="1">
        <f t="array" ref="D372">_xlfn.XLOOKUP($A372&amp;$Q$3&amp;$R$3,Data[Index]&amp;Data[Valid Test, Can be used for conformity (Y/N)]&amp;Data[Cycle],Data[Mileage (Miles)])</f>
        <v>#N/A</v>
      </c>
      <c r="E372" s="130" t="e" cm="1">
        <f t="array" ref="E372">_xlfn.XLOOKUP($A372&amp;$Q$3&amp;$R$3,Data[Index]&amp;Data[Valid Test, Can be used for conformity (Y/N)]&amp;Data[Cycle],Data[Date])</f>
        <v>#N/A</v>
      </c>
      <c r="F372" s="141" t="e" cm="1">
        <f t="array" ref="F372">(_xlfn.XLOOKUP($A372&amp;$Q$3&amp;$R$3,Data[Index]&amp;Data[Valid Test, Can be used for conformity (Y/N)]&amp;Data[Cycle],Data[CO/km (mg)])-F$2)/F$5</f>
        <v>#N/A</v>
      </c>
      <c r="G372" s="141" t="e" cm="1">
        <f t="array" ref="G372">(_xlfn.XLOOKUP($A372&amp;$Q$3,Data[Index]&amp;Data[Valid Test, Can be used for conformity (Y/N)],Data[CO2/km (g)])-G$2)/G$5</f>
        <v>#N/A</v>
      </c>
      <c r="H372" s="141" t="e" cm="1">
        <f t="array" ref="H372">(_xlfn.XLOOKUP($A372&amp;$Q$3,Data[Index]&amp;Data[Valid Test, Can be used for conformity (Y/N)],Data[THC/km (mg)])-H$2)/H$5</f>
        <v>#N/A</v>
      </c>
      <c r="I372" s="141" t="e" cm="1">
        <f t="array" ref="I372">(_xlfn.XLOOKUP($A372&amp;$Q$3,Data[Index]&amp;Data[Valid Test, Can be used for conformity (Y/N)],Data[NOx/km (mg)])-I$2)/I$5</f>
        <v>#N/A</v>
      </c>
      <c r="J372" s="141" t="e" cm="1">
        <f t="array" ref="J372">(_xlfn.XLOOKUP($A372&amp;$Q$3,Data[Index]&amp;Data[Valid Test, Can be used for conformity (Y/N)],Data[THC + NOx/km (mg)])-J$2)/J$5</f>
        <v>#N/A</v>
      </c>
      <c r="K372" s="141" t="e" cm="1">
        <f t="array" ref="K372">(_xlfn.XLOOKUP($A372&amp;$Q$3,Data[Index]&amp;Data[Valid Test, Can be used for conformity (Y/N)],Data[PN/km ('#)])-K$2)/K$5</f>
        <v>#N/A</v>
      </c>
      <c r="L372" s="141" t="e" cm="1">
        <f t="array" ref="L372">(_xlfn.XLOOKUP($A372&amp;$Q$3,Data[Index]&amp;Data[Valid Test, Can be used for conformity (Y/N)],Data[PM/km (mg)])-L$2)/L$5</f>
        <v>#N/A</v>
      </c>
      <c r="M372" s="140" t="e" cm="1">
        <f t="array" ref="M372">(_xlfn.XLOOKUP($A372&amp;$Q$3,Data[Index]&amp;Data[Valid Test, Can be used for conformity (Y/N)],Data[CH4 (mg/km)])-M$2)/M$5</f>
        <v>#N/A</v>
      </c>
      <c r="N372" s="140" t="e" cm="1">
        <f t="array" ref="N372">(_xlfn.XLOOKUP($A372&amp;$Q$3,Data[Index]&amp;Data[Valid Test, Can be used for conformity (Y/N)],Data[N20 (mg/km)])-N$2)/N$5</f>
        <v>#N/A</v>
      </c>
      <c r="O372" s="141" t="e" cm="1">
        <f t="array" ref="O372">(_xlfn.XLOOKUP($A372&amp;$Q$3,Data[Index]&amp;Data[Valid Test, Can be used for conformity (Y/N)],Data[l/100km])-O$2)/O$5</f>
        <v>#N/A</v>
      </c>
      <c r="P372" s="138">
        <f>_xlfn.XLOOKUP($A372,Data[Index],Data[Comments])</f>
        <v>0</v>
      </c>
    </row>
    <row r="373" spans="1:16" x14ac:dyDescent="0.2">
      <c r="A373" s="129"/>
      <c r="B373" s="129"/>
      <c r="C373" s="129" t="e" cm="1">
        <f t="array" ref="C373">_xlfn.XLOOKUP($A373&amp;$Q$3&amp;$R$3,Data[Index]&amp;Data[Valid Test, Can be used for conformity (Y/N)]&amp;Data[Cycle],Data[Test Name])</f>
        <v>#N/A</v>
      </c>
      <c r="D373" s="167" t="e" cm="1">
        <f t="array" ref="D373">_xlfn.XLOOKUP($A373&amp;$Q$3&amp;$R$3,Data[Index]&amp;Data[Valid Test, Can be used for conformity (Y/N)]&amp;Data[Cycle],Data[Mileage (Miles)])</f>
        <v>#N/A</v>
      </c>
      <c r="E373" s="130" t="e" cm="1">
        <f t="array" ref="E373">_xlfn.XLOOKUP($A373&amp;$Q$3&amp;$R$3,Data[Index]&amp;Data[Valid Test, Can be used for conformity (Y/N)]&amp;Data[Cycle],Data[Date])</f>
        <v>#N/A</v>
      </c>
      <c r="F373" s="141" t="e" cm="1">
        <f t="array" ref="F373">(_xlfn.XLOOKUP($A373&amp;$Q$3&amp;$R$3,Data[Index]&amp;Data[Valid Test, Can be used for conformity (Y/N)]&amp;Data[Cycle],Data[CO/km (mg)])-F$2)/F$5</f>
        <v>#N/A</v>
      </c>
      <c r="G373" s="141" t="e" cm="1">
        <f t="array" ref="G373">(_xlfn.XLOOKUP($A373&amp;$Q$3,Data[Index]&amp;Data[Valid Test, Can be used for conformity (Y/N)],Data[CO2/km (g)])-G$2)/G$5</f>
        <v>#N/A</v>
      </c>
      <c r="H373" s="141" t="e" cm="1">
        <f t="array" ref="H373">(_xlfn.XLOOKUP($A373&amp;$Q$3,Data[Index]&amp;Data[Valid Test, Can be used for conformity (Y/N)],Data[THC/km (mg)])-H$2)/H$5</f>
        <v>#N/A</v>
      </c>
      <c r="I373" s="141" t="e" cm="1">
        <f t="array" ref="I373">(_xlfn.XLOOKUP($A373&amp;$Q$3,Data[Index]&amp;Data[Valid Test, Can be used for conformity (Y/N)],Data[NOx/km (mg)])-I$2)/I$5</f>
        <v>#N/A</v>
      </c>
      <c r="J373" s="141" t="e" cm="1">
        <f t="array" ref="J373">(_xlfn.XLOOKUP($A373&amp;$Q$3,Data[Index]&amp;Data[Valid Test, Can be used for conformity (Y/N)],Data[THC + NOx/km (mg)])-J$2)/J$5</f>
        <v>#N/A</v>
      </c>
      <c r="K373" s="141" t="e" cm="1">
        <f t="array" ref="K373">(_xlfn.XLOOKUP($A373&amp;$Q$3,Data[Index]&amp;Data[Valid Test, Can be used for conformity (Y/N)],Data[PN/km ('#)])-K$2)/K$5</f>
        <v>#N/A</v>
      </c>
      <c r="L373" s="141" t="e" cm="1">
        <f t="array" ref="L373">(_xlfn.XLOOKUP($A373&amp;$Q$3,Data[Index]&amp;Data[Valid Test, Can be used for conformity (Y/N)],Data[PM/km (mg)])-L$2)/L$5</f>
        <v>#N/A</v>
      </c>
      <c r="M373" s="140" t="e" cm="1">
        <f t="array" ref="M373">(_xlfn.XLOOKUP($A373&amp;$Q$3,Data[Index]&amp;Data[Valid Test, Can be used for conformity (Y/N)],Data[CH4 (mg/km)])-M$2)/M$5</f>
        <v>#N/A</v>
      </c>
      <c r="N373" s="140" t="e" cm="1">
        <f t="array" ref="N373">(_xlfn.XLOOKUP($A373&amp;$Q$3,Data[Index]&amp;Data[Valid Test, Can be used for conformity (Y/N)],Data[N20 (mg/km)])-N$2)/N$5</f>
        <v>#N/A</v>
      </c>
      <c r="O373" s="141" t="e" cm="1">
        <f t="array" ref="O373">(_xlfn.XLOOKUP($A373&amp;$Q$3,Data[Index]&amp;Data[Valid Test, Can be used for conformity (Y/N)],Data[l/100km])-O$2)/O$5</f>
        <v>#N/A</v>
      </c>
      <c r="P373" s="138">
        <f>_xlfn.XLOOKUP($A373,Data[Index],Data[Comments])</f>
        <v>0</v>
      </c>
    </row>
    <row r="374" spans="1:16" x14ac:dyDescent="0.2">
      <c r="A374" s="129"/>
      <c r="B374" s="129"/>
      <c r="C374" s="129" t="e" cm="1">
        <f t="array" ref="C374">_xlfn.XLOOKUP($A374&amp;$Q$3&amp;$R$3,Data[Index]&amp;Data[Valid Test, Can be used for conformity (Y/N)]&amp;Data[Cycle],Data[Test Name])</f>
        <v>#N/A</v>
      </c>
      <c r="D374" s="167" t="e" cm="1">
        <f t="array" ref="D374">_xlfn.XLOOKUP($A374&amp;$Q$3&amp;$R$3,Data[Index]&amp;Data[Valid Test, Can be used for conformity (Y/N)]&amp;Data[Cycle],Data[Mileage (Miles)])</f>
        <v>#N/A</v>
      </c>
      <c r="E374" s="130" t="e" cm="1">
        <f t="array" ref="E374">_xlfn.XLOOKUP($A374&amp;$Q$3&amp;$R$3,Data[Index]&amp;Data[Valid Test, Can be used for conformity (Y/N)]&amp;Data[Cycle],Data[Date])</f>
        <v>#N/A</v>
      </c>
      <c r="F374" s="141" t="e" cm="1">
        <f t="array" ref="F374">(_xlfn.XLOOKUP($A374&amp;$Q$3&amp;$R$3,Data[Index]&amp;Data[Valid Test, Can be used for conformity (Y/N)]&amp;Data[Cycle],Data[CO/km (mg)])-F$2)/F$5</f>
        <v>#N/A</v>
      </c>
      <c r="G374" s="141" t="e" cm="1">
        <f t="array" ref="G374">(_xlfn.XLOOKUP($A374&amp;$Q$3,Data[Index]&amp;Data[Valid Test, Can be used for conformity (Y/N)],Data[CO2/km (g)])-G$2)/G$5</f>
        <v>#N/A</v>
      </c>
      <c r="H374" s="141" t="e" cm="1">
        <f t="array" ref="H374">(_xlfn.XLOOKUP($A374&amp;$Q$3,Data[Index]&amp;Data[Valid Test, Can be used for conformity (Y/N)],Data[THC/km (mg)])-H$2)/H$5</f>
        <v>#N/A</v>
      </c>
      <c r="I374" s="141" t="e" cm="1">
        <f t="array" ref="I374">(_xlfn.XLOOKUP($A374&amp;$Q$3,Data[Index]&amp;Data[Valid Test, Can be used for conformity (Y/N)],Data[NOx/km (mg)])-I$2)/I$5</f>
        <v>#N/A</v>
      </c>
      <c r="J374" s="141" t="e" cm="1">
        <f t="array" ref="J374">(_xlfn.XLOOKUP($A374&amp;$Q$3,Data[Index]&amp;Data[Valid Test, Can be used for conformity (Y/N)],Data[THC + NOx/km (mg)])-J$2)/J$5</f>
        <v>#N/A</v>
      </c>
      <c r="K374" s="141" t="e" cm="1">
        <f t="array" ref="K374">(_xlfn.XLOOKUP($A374&amp;$Q$3,Data[Index]&amp;Data[Valid Test, Can be used for conformity (Y/N)],Data[PN/km ('#)])-K$2)/K$5</f>
        <v>#N/A</v>
      </c>
      <c r="L374" s="141" t="e" cm="1">
        <f t="array" ref="L374">(_xlfn.XLOOKUP($A374&amp;$Q$3,Data[Index]&amp;Data[Valid Test, Can be used for conformity (Y/N)],Data[PM/km (mg)])-L$2)/L$5</f>
        <v>#N/A</v>
      </c>
      <c r="M374" s="140" t="e" cm="1">
        <f t="array" ref="M374">(_xlfn.XLOOKUP($A374&amp;$Q$3,Data[Index]&amp;Data[Valid Test, Can be used for conformity (Y/N)],Data[CH4 (mg/km)])-M$2)/M$5</f>
        <v>#N/A</v>
      </c>
      <c r="N374" s="140" t="e" cm="1">
        <f t="array" ref="N374">(_xlfn.XLOOKUP($A374&amp;$Q$3,Data[Index]&amp;Data[Valid Test, Can be used for conformity (Y/N)],Data[N20 (mg/km)])-N$2)/N$5</f>
        <v>#N/A</v>
      </c>
      <c r="O374" s="141" t="e" cm="1">
        <f t="array" ref="O374">(_xlfn.XLOOKUP($A374&amp;$Q$3,Data[Index]&amp;Data[Valid Test, Can be used for conformity (Y/N)],Data[l/100km])-O$2)/O$5</f>
        <v>#N/A</v>
      </c>
      <c r="P374" s="138">
        <f>_xlfn.XLOOKUP($A374,Data[Index],Data[Comments])</f>
        <v>0</v>
      </c>
    </row>
    <row r="375" spans="1:16" x14ac:dyDescent="0.2">
      <c r="A375" s="129"/>
      <c r="B375" s="129"/>
      <c r="C375" s="129" t="e" cm="1">
        <f t="array" ref="C375">_xlfn.XLOOKUP($A375&amp;$Q$3&amp;$R$3,Data[Index]&amp;Data[Valid Test, Can be used for conformity (Y/N)]&amp;Data[Cycle],Data[Test Name])</f>
        <v>#N/A</v>
      </c>
      <c r="D375" s="167" t="e" cm="1">
        <f t="array" ref="D375">_xlfn.XLOOKUP($A375&amp;$Q$3&amp;$R$3,Data[Index]&amp;Data[Valid Test, Can be used for conformity (Y/N)]&amp;Data[Cycle],Data[Mileage (Miles)])</f>
        <v>#N/A</v>
      </c>
      <c r="E375" s="130" t="e" cm="1">
        <f t="array" ref="E375">_xlfn.XLOOKUP($A375&amp;$Q$3&amp;$R$3,Data[Index]&amp;Data[Valid Test, Can be used for conformity (Y/N)]&amp;Data[Cycle],Data[Date])</f>
        <v>#N/A</v>
      </c>
      <c r="F375" s="141" t="e" cm="1">
        <f t="array" ref="F375">(_xlfn.XLOOKUP($A375&amp;$Q$3&amp;$R$3,Data[Index]&amp;Data[Valid Test, Can be used for conformity (Y/N)]&amp;Data[Cycle],Data[CO/km (mg)])-F$2)/F$5</f>
        <v>#N/A</v>
      </c>
      <c r="G375" s="141" t="e" cm="1">
        <f t="array" ref="G375">(_xlfn.XLOOKUP($A375&amp;$Q$3,Data[Index]&amp;Data[Valid Test, Can be used for conformity (Y/N)],Data[CO2/km (g)])-G$2)/G$5</f>
        <v>#N/A</v>
      </c>
      <c r="H375" s="141" t="e" cm="1">
        <f t="array" ref="H375">(_xlfn.XLOOKUP($A375&amp;$Q$3,Data[Index]&amp;Data[Valid Test, Can be used for conformity (Y/N)],Data[THC/km (mg)])-H$2)/H$5</f>
        <v>#N/A</v>
      </c>
      <c r="I375" s="141" t="e" cm="1">
        <f t="array" ref="I375">(_xlfn.XLOOKUP($A375&amp;$Q$3,Data[Index]&amp;Data[Valid Test, Can be used for conformity (Y/N)],Data[NOx/km (mg)])-I$2)/I$5</f>
        <v>#N/A</v>
      </c>
      <c r="J375" s="141" t="e" cm="1">
        <f t="array" ref="J375">(_xlfn.XLOOKUP($A375&amp;$Q$3,Data[Index]&amp;Data[Valid Test, Can be used for conformity (Y/N)],Data[THC + NOx/km (mg)])-J$2)/J$5</f>
        <v>#N/A</v>
      </c>
      <c r="K375" s="141" t="e" cm="1">
        <f t="array" ref="K375">(_xlfn.XLOOKUP($A375&amp;$Q$3,Data[Index]&amp;Data[Valid Test, Can be used for conformity (Y/N)],Data[PN/km ('#)])-K$2)/K$5</f>
        <v>#N/A</v>
      </c>
      <c r="L375" s="141" t="e" cm="1">
        <f t="array" ref="L375">(_xlfn.XLOOKUP($A375&amp;$Q$3,Data[Index]&amp;Data[Valid Test, Can be used for conformity (Y/N)],Data[PM/km (mg)])-L$2)/L$5</f>
        <v>#N/A</v>
      </c>
      <c r="M375" s="140" t="e" cm="1">
        <f t="array" ref="M375">(_xlfn.XLOOKUP($A375&amp;$Q$3,Data[Index]&amp;Data[Valid Test, Can be used for conformity (Y/N)],Data[CH4 (mg/km)])-M$2)/M$5</f>
        <v>#N/A</v>
      </c>
      <c r="N375" s="140" t="e" cm="1">
        <f t="array" ref="N375">(_xlfn.XLOOKUP($A375&amp;$Q$3,Data[Index]&amp;Data[Valid Test, Can be used for conformity (Y/N)],Data[N20 (mg/km)])-N$2)/N$5</f>
        <v>#N/A</v>
      </c>
      <c r="O375" s="141" t="e" cm="1">
        <f t="array" ref="O375">(_xlfn.XLOOKUP($A375&amp;$Q$3,Data[Index]&amp;Data[Valid Test, Can be used for conformity (Y/N)],Data[l/100km])-O$2)/O$5</f>
        <v>#N/A</v>
      </c>
      <c r="P375" s="138">
        <f>_xlfn.XLOOKUP($A375,Data[Index],Data[Comments])</f>
        <v>0</v>
      </c>
    </row>
    <row r="376" spans="1:16" x14ac:dyDescent="0.2">
      <c r="A376" s="129"/>
      <c r="B376" s="129"/>
      <c r="C376" s="129" t="e" cm="1">
        <f t="array" ref="C376">_xlfn.XLOOKUP($A376&amp;$Q$3&amp;$R$3,Data[Index]&amp;Data[Valid Test, Can be used for conformity (Y/N)]&amp;Data[Cycle],Data[Test Name])</f>
        <v>#N/A</v>
      </c>
      <c r="D376" s="167" t="e" cm="1">
        <f t="array" ref="D376">_xlfn.XLOOKUP($A376&amp;$Q$3&amp;$R$3,Data[Index]&amp;Data[Valid Test, Can be used for conformity (Y/N)]&amp;Data[Cycle],Data[Mileage (Miles)])</f>
        <v>#N/A</v>
      </c>
      <c r="E376" s="130" t="e" cm="1">
        <f t="array" ref="E376">_xlfn.XLOOKUP($A376&amp;$Q$3&amp;$R$3,Data[Index]&amp;Data[Valid Test, Can be used for conformity (Y/N)]&amp;Data[Cycle],Data[Date])</f>
        <v>#N/A</v>
      </c>
      <c r="F376" s="141" t="e" cm="1">
        <f t="array" ref="F376">(_xlfn.XLOOKUP($A376&amp;$Q$3&amp;$R$3,Data[Index]&amp;Data[Valid Test, Can be used for conformity (Y/N)]&amp;Data[Cycle],Data[CO/km (mg)])-F$2)/F$5</f>
        <v>#N/A</v>
      </c>
      <c r="G376" s="141" t="e" cm="1">
        <f t="array" ref="G376">(_xlfn.XLOOKUP($A376&amp;$Q$3,Data[Index]&amp;Data[Valid Test, Can be used for conformity (Y/N)],Data[CO2/km (g)])-G$2)/G$5</f>
        <v>#N/A</v>
      </c>
      <c r="H376" s="141" t="e" cm="1">
        <f t="array" ref="H376">(_xlfn.XLOOKUP($A376&amp;$Q$3,Data[Index]&amp;Data[Valid Test, Can be used for conformity (Y/N)],Data[THC/km (mg)])-H$2)/H$5</f>
        <v>#N/A</v>
      </c>
      <c r="I376" s="141" t="e" cm="1">
        <f t="array" ref="I376">(_xlfn.XLOOKUP($A376&amp;$Q$3,Data[Index]&amp;Data[Valid Test, Can be used for conformity (Y/N)],Data[NOx/km (mg)])-I$2)/I$5</f>
        <v>#N/A</v>
      </c>
      <c r="J376" s="141" t="e" cm="1">
        <f t="array" ref="J376">(_xlfn.XLOOKUP($A376&amp;$Q$3,Data[Index]&amp;Data[Valid Test, Can be used for conformity (Y/N)],Data[THC + NOx/km (mg)])-J$2)/J$5</f>
        <v>#N/A</v>
      </c>
      <c r="K376" s="141" t="e" cm="1">
        <f t="array" ref="K376">(_xlfn.XLOOKUP($A376&amp;$Q$3,Data[Index]&amp;Data[Valid Test, Can be used for conformity (Y/N)],Data[PN/km ('#)])-K$2)/K$5</f>
        <v>#N/A</v>
      </c>
      <c r="L376" s="141" t="e" cm="1">
        <f t="array" ref="L376">(_xlfn.XLOOKUP($A376&amp;$Q$3,Data[Index]&amp;Data[Valid Test, Can be used for conformity (Y/N)],Data[PM/km (mg)])-L$2)/L$5</f>
        <v>#N/A</v>
      </c>
      <c r="M376" s="140" t="e" cm="1">
        <f t="array" ref="M376">(_xlfn.XLOOKUP($A376&amp;$Q$3,Data[Index]&amp;Data[Valid Test, Can be used for conformity (Y/N)],Data[CH4 (mg/km)])-M$2)/M$5</f>
        <v>#N/A</v>
      </c>
      <c r="N376" s="140" t="e" cm="1">
        <f t="array" ref="N376">(_xlfn.XLOOKUP($A376&amp;$Q$3,Data[Index]&amp;Data[Valid Test, Can be used for conformity (Y/N)],Data[N20 (mg/km)])-N$2)/N$5</f>
        <v>#N/A</v>
      </c>
      <c r="O376" s="141" t="e" cm="1">
        <f t="array" ref="O376">(_xlfn.XLOOKUP($A376&amp;$Q$3,Data[Index]&amp;Data[Valid Test, Can be used for conformity (Y/N)],Data[l/100km])-O$2)/O$5</f>
        <v>#N/A</v>
      </c>
      <c r="P376" s="138">
        <f>_xlfn.XLOOKUP($A376,Data[Index],Data[Comments])</f>
        <v>0</v>
      </c>
    </row>
    <row r="377" spans="1:16" x14ac:dyDescent="0.2">
      <c r="A377" s="129"/>
      <c r="B377" s="129"/>
      <c r="C377" s="129" t="e" cm="1">
        <f t="array" ref="C377">_xlfn.XLOOKUP($A377&amp;$Q$3&amp;$R$3,Data[Index]&amp;Data[Valid Test, Can be used for conformity (Y/N)]&amp;Data[Cycle],Data[Test Name])</f>
        <v>#N/A</v>
      </c>
      <c r="D377" s="167" t="e" cm="1">
        <f t="array" ref="D377">_xlfn.XLOOKUP($A377&amp;$Q$3&amp;$R$3,Data[Index]&amp;Data[Valid Test, Can be used for conformity (Y/N)]&amp;Data[Cycle],Data[Mileage (Miles)])</f>
        <v>#N/A</v>
      </c>
      <c r="E377" s="130" t="e" cm="1">
        <f t="array" ref="E377">_xlfn.XLOOKUP($A377&amp;$Q$3&amp;$R$3,Data[Index]&amp;Data[Valid Test, Can be used for conformity (Y/N)]&amp;Data[Cycle],Data[Date])</f>
        <v>#N/A</v>
      </c>
      <c r="F377" s="141" t="e" cm="1">
        <f t="array" ref="F377">(_xlfn.XLOOKUP($A377&amp;$Q$3&amp;$R$3,Data[Index]&amp;Data[Valid Test, Can be used for conformity (Y/N)]&amp;Data[Cycle],Data[CO/km (mg)])-F$2)/F$5</f>
        <v>#N/A</v>
      </c>
      <c r="G377" s="141" t="e" cm="1">
        <f t="array" ref="G377">(_xlfn.XLOOKUP($A377&amp;$Q$3,Data[Index]&amp;Data[Valid Test, Can be used for conformity (Y/N)],Data[CO2/km (g)])-G$2)/G$5</f>
        <v>#N/A</v>
      </c>
      <c r="H377" s="141" t="e" cm="1">
        <f t="array" ref="H377">(_xlfn.XLOOKUP($A377&amp;$Q$3,Data[Index]&amp;Data[Valid Test, Can be used for conformity (Y/N)],Data[THC/km (mg)])-H$2)/H$5</f>
        <v>#N/A</v>
      </c>
      <c r="I377" s="141" t="e" cm="1">
        <f t="array" ref="I377">(_xlfn.XLOOKUP($A377&amp;$Q$3,Data[Index]&amp;Data[Valid Test, Can be used for conformity (Y/N)],Data[NOx/km (mg)])-I$2)/I$5</f>
        <v>#N/A</v>
      </c>
      <c r="J377" s="141" t="e" cm="1">
        <f t="array" ref="J377">(_xlfn.XLOOKUP($A377&amp;$Q$3,Data[Index]&amp;Data[Valid Test, Can be used for conformity (Y/N)],Data[THC + NOx/km (mg)])-J$2)/J$5</f>
        <v>#N/A</v>
      </c>
      <c r="K377" s="141" t="e" cm="1">
        <f t="array" ref="K377">(_xlfn.XLOOKUP($A377&amp;$Q$3,Data[Index]&amp;Data[Valid Test, Can be used for conformity (Y/N)],Data[PN/km ('#)])-K$2)/K$5</f>
        <v>#N/A</v>
      </c>
      <c r="L377" s="141" t="e" cm="1">
        <f t="array" ref="L377">(_xlfn.XLOOKUP($A377&amp;$Q$3,Data[Index]&amp;Data[Valid Test, Can be used for conformity (Y/N)],Data[PM/km (mg)])-L$2)/L$5</f>
        <v>#N/A</v>
      </c>
      <c r="M377" s="140" t="e" cm="1">
        <f t="array" ref="M377">(_xlfn.XLOOKUP($A377&amp;$Q$3,Data[Index]&amp;Data[Valid Test, Can be used for conformity (Y/N)],Data[CH4 (mg/km)])-M$2)/M$5</f>
        <v>#N/A</v>
      </c>
      <c r="N377" s="140" t="e" cm="1">
        <f t="array" ref="N377">(_xlfn.XLOOKUP($A377&amp;$Q$3,Data[Index]&amp;Data[Valid Test, Can be used for conformity (Y/N)],Data[N20 (mg/km)])-N$2)/N$5</f>
        <v>#N/A</v>
      </c>
      <c r="O377" s="141" t="e" cm="1">
        <f t="array" ref="O377">(_xlfn.XLOOKUP($A377&amp;$Q$3,Data[Index]&amp;Data[Valid Test, Can be used for conformity (Y/N)],Data[l/100km])-O$2)/O$5</f>
        <v>#N/A</v>
      </c>
      <c r="P377" s="138">
        <f>_xlfn.XLOOKUP($A377,Data[Index],Data[Comments])</f>
        <v>0</v>
      </c>
    </row>
    <row r="378" spans="1:16" x14ac:dyDescent="0.2">
      <c r="A378" s="129"/>
      <c r="B378" s="129"/>
      <c r="C378" s="129" t="e" cm="1">
        <f t="array" ref="C378">_xlfn.XLOOKUP($A378&amp;$Q$3&amp;$R$3,Data[Index]&amp;Data[Valid Test, Can be used for conformity (Y/N)]&amp;Data[Cycle],Data[Test Name])</f>
        <v>#N/A</v>
      </c>
      <c r="D378" s="167" t="e" cm="1">
        <f t="array" ref="D378">_xlfn.XLOOKUP($A378&amp;$Q$3&amp;$R$3,Data[Index]&amp;Data[Valid Test, Can be used for conformity (Y/N)]&amp;Data[Cycle],Data[Mileage (Miles)])</f>
        <v>#N/A</v>
      </c>
      <c r="E378" s="130" t="e" cm="1">
        <f t="array" ref="E378">_xlfn.XLOOKUP($A378&amp;$Q$3&amp;$R$3,Data[Index]&amp;Data[Valid Test, Can be used for conformity (Y/N)]&amp;Data[Cycle],Data[Date])</f>
        <v>#N/A</v>
      </c>
      <c r="F378" s="141" t="e" cm="1">
        <f t="array" ref="F378">(_xlfn.XLOOKUP($A378&amp;$Q$3&amp;$R$3,Data[Index]&amp;Data[Valid Test, Can be used for conformity (Y/N)]&amp;Data[Cycle],Data[CO/km (mg)])-F$2)/F$5</f>
        <v>#N/A</v>
      </c>
      <c r="G378" s="141" t="e" cm="1">
        <f t="array" ref="G378">(_xlfn.XLOOKUP($A378&amp;$Q$3,Data[Index]&amp;Data[Valid Test, Can be used for conformity (Y/N)],Data[CO2/km (g)])-G$2)/G$5</f>
        <v>#N/A</v>
      </c>
      <c r="H378" s="141" t="e" cm="1">
        <f t="array" ref="H378">(_xlfn.XLOOKUP($A378&amp;$Q$3,Data[Index]&amp;Data[Valid Test, Can be used for conformity (Y/N)],Data[THC/km (mg)])-H$2)/H$5</f>
        <v>#N/A</v>
      </c>
      <c r="I378" s="141" t="e" cm="1">
        <f t="array" ref="I378">(_xlfn.XLOOKUP($A378&amp;$Q$3,Data[Index]&amp;Data[Valid Test, Can be used for conformity (Y/N)],Data[NOx/km (mg)])-I$2)/I$5</f>
        <v>#N/A</v>
      </c>
      <c r="J378" s="141" t="e" cm="1">
        <f t="array" ref="J378">(_xlfn.XLOOKUP($A378&amp;$Q$3,Data[Index]&amp;Data[Valid Test, Can be used for conformity (Y/N)],Data[THC + NOx/km (mg)])-J$2)/J$5</f>
        <v>#N/A</v>
      </c>
      <c r="K378" s="141" t="e" cm="1">
        <f t="array" ref="K378">(_xlfn.XLOOKUP($A378&amp;$Q$3,Data[Index]&amp;Data[Valid Test, Can be used for conformity (Y/N)],Data[PN/km ('#)])-K$2)/K$5</f>
        <v>#N/A</v>
      </c>
      <c r="L378" s="141" t="e" cm="1">
        <f t="array" ref="L378">(_xlfn.XLOOKUP($A378&amp;$Q$3,Data[Index]&amp;Data[Valid Test, Can be used for conformity (Y/N)],Data[PM/km (mg)])-L$2)/L$5</f>
        <v>#N/A</v>
      </c>
      <c r="M378" s="140" t="e" cm="1">
        <f t="array" ref="M378">(_xlfn.XLOOKUP($A378&amp;$Q$3,Data[Index]&amp;Data[Valid Test, Can be used for conformity (Y/N)],Data[CH4 (mg/km)])-M$2)/M$5</f>
        <v>#N/A</v>
      </c>
      <c r="N378" s="140" t="e" cm="1">
        <f t="array" ref="N378">(_xlfn.XLOOKUP($A378&amp;$Q$3,Data[Index]&amp;Data[Valid Test, Can be used for conformity (Y/N)],Data[N20 (mg/km)])-N$2)/N$5</f>
        <v>#N/A</v>
      </c>
      <c r="O378" s="141" t="e" cm="1">
        <f t="array" ref="O378">(_xlfn.XLOOKUP($A378&amp;$Q$3,Data[Index]&amp;Data[Valid Test, Can be used for conformity (Y/N)],Data[l/100km])-O$2)/O$5</f>
        <v>#N/A</v>
      </c>
      <c r="P378" s="138">
        <f>_xlfn.XLOOKUP($A378,Data[Index],Data[Comments])</f>
        <v>0</v>
      </c>
    </row>
    <row r="379" spans="1:16" x14ac:dyDescent="0.2">
      <c r="A379" s="129"/>
      <c r="B379" s="129"/>
      <c r="C379" s="129" t="e" cm="1">
        <f t="array" ref="C379">_xlfn.XLOOKUP($A379&amp;$Q$3&amp;$R$3,Data[Index]&amp;Data[Valid Test, Can be used for conformity (Y/N)]&amp;Data[Cycle],Data[Test Name])</f>
        <v>#N/A</v>
      </c>
      <c r="D379" s="167" t="e" cm="1">
        <f t="array" ref="D379">_xlfn.XLOOKUP($A379&amp;$Q$3&amp;$R$3,Data[Index]&amp;Data[Valid Test, Can be used for conformity (Y/N)]&amp;Data[Cycle],Data[Mileage (Miles)])</f>
        <v>#N/A</v>
      </c>
      <c r="E379" s="130" t="e" cm="1">
        <f t="array" ref="E379">_xlfn.XLOOKUP($A379&amp;$Q$3&amp;$R$3,Data[Index]&amp;Data[Valid Test, Can be used for conformity (Y/N)]&amp;Data[Cycle],Data[Date])</f>
        <v>#N/A</v>
      </c>
      <c r="F379" s="141" t="e" cm="1">
        <f t="array" ref="F379">(_xlfn.XLOOKUP($A379&amp;$Q$3&amp;$R$3,Data[Index]&amp;Data[Valid Test, Can be used for conformity (Y/N)]&amp;Data[Cycle],Data[CO/km (mg)])-F$2)/F$5</f>
        <v>#N/A</v>
      </c>
      <c r="G379" s="141" t="e" cm="1">
        <f t="array" ref="G379">(_xlfn.XLOOKUP($A379&amp;$Q$3,Data[Index]&amp;Data[Valid Test, Can be used for conformity (Y/N)],Data[CO2/km (g)])-G$2)/G$5</f>
        <v>#N/A</v>
      </c>
      <c r="H379" s="141" t="e" cm="1">
        <f t="array" ref="H379">(_xlfn.XLOOKUP($A379&amp;$Q$3,Data[Index]&amp;Data[Valid Test, Can be used for conformity (Y/N)],Data[THC/km (mg)])-H$2)/H$5</f>
        <v>#N/A</v>
      </c>
      <c r="I379" s="141" t="e" cm="1">
        <f t="array" ref="I379">(_xlfn.XLOOKUP($A379&amp;$Q$3,Data[Index]&amp;Data[Valid Test, Can be used for conformity (Y/N)],Data[NOx/km (mg)])-I$2)/I$5</f>
        <v>#N/A</v>
      </c>
      <c r="J379" s="141" t="e" cm="1">
        <f t="array" ref="J379">(_xlfn.XLOOKUP($A379&amp;$Q$3,Data[Index]&amp;Data[Valid Test, Can be used for conformity (Y/N)],Data[THC + NOx/km (mg)])-J$2)/J$5</f>
        <v>#N/A</v>
      </c>
      <c r="K379" s="141" t="e" cm="1">
        <f t="array" ref="K379">(_xlfn.XLOOKUP($A379&amp;$Q$3,Data[Index]&amp;Data[Valid Test, Can be used for conformity (Y/N)],Data[PN/km ('#)])-K$2)/K$5</f>
        <v>#N/A</v>
      </c>
      <c r="L379" s="141" t="e" cm="1">
        <f t="array" ref="L379">(_xlfn.XLOOKUP($A379&amp;$Q$3,Data[Index]&amp;Data[Valid Test, Can be used for conformity (Y/N)],Data[PM/km (mg)])-L$2)/L$5</f>
        <v>#N/A</v>
      </c>
      <c r="M379" s="140" t="e" cm="1">
        <f t="array" ref="M379">(_xlfn.XLOOKUP($A379&amp;$Q$3,Data[Index]&amp;Data[Valid Test, Can be used for conformity (Y/N)],Data[CH4 (mg/km)])-M$2)/M$5</f>
        <v>#N/A</v>
      </c>
      <c r="N379" s="140" t="e" cm="1">
        <f t="array" ref="N379">(_xlfn.XLOOKUP($A379&amp;$Q$3,Data[Index]&amp;Data[Valid Test, Can be used for conformity (Y/N)],Data[N20 (mg/km)])-N$2)/N$5</f>
        <v>#N/A</v>
      </c>
      <c r="O379" s="141" t="e" cm="1">
        <f t="array" ref="O379">(_xlfn.XLOOKUP($A379&amp;$Q$3,Data[Index]&amp;Data[Valid Test, Can be used for conformity (Y/N)],Data[l/100km])-O$2)/O$5</f>
        <v>#N/A</v>
      </c>
      <c r="P379" s="138">
        <f>_xlfn.XLOOKUP($A379,Data[Index],Data[Comments])</f>
        <v>0</v>
      </c>
    </row>
    <row r="380" spans="1:16" x14ac:dyDescent="0.2">
      <c r="A380" s="129"/>
      <c r="B380" s="129"/>
      <c r="C380" s="129" t="e" cm="1">
        <f t="array" ref="C380">_xlfn.XLOOKUP($A380&amp;$Q$3&amp;$R$3,Data[Index]&amp;Data[Valid Test, Can be used for conformity (Y/N)]&amp;Data[Cycle],Data[Test Name])</f>
        <v>#N/A</v>
      </c>
      <c r="D380" s="167" t="e" cm="1">
        <f t="array" ref="D380">_xlfn.XLOOKUP($A380&amp;$Q$3&amp;$R$3,Data[Index]&amp;Data[Valid Test, Can be used for conformity (Y/N)]&amp;Data[Cycle],Data[Mileage (Miles)])</f>
        <v>#N/A</v>
      </c>
      <c r="E380" s="130" t="e" cm="1">
        <f t="array" ref="E380">_xlfn.XLOOKUP($A380&amp;$Q$3&amp;$R$3,Data[Index]&amp;Data[Valid Test, Can be used for conformity (Y/N)]&amp;Data[Cycle],Data[Date])</f>
        <v>#N/A</v>
      </c>
      <c r="F380" s="141" t="e" cm="1">
        <f t="array" ref="F380">(_xlfn.XLOOKUP($A380&amp;$Q$3&amp;$R$3,Data[Index]&amp;Data[Valid Test, Can be used for conformity (Y/N)]&amp;Data[Cycle],Data[CO/km (mg)])-F$2)/F$5</f>
        <v>#N/A</v>
      </c>
      <c r="G380" s="141" t="e" cm="1">
        <f t="array" ref="G380">(_xlfn.XLOOKUP($A380&amp;$Q$3,Data[Index]&amp;Data[Valid Test, Can be used for conformity (Y/N)],Data[CO2/km (g)])-G$2)/G$5</f>
        <v>#N/A</v>
      </c>
      <c r="H380" s="141" t="e" cm="1">
        <f t="array" ref="H380">(_xlfn.XLOOKUP($A380&amp;$Q$3,Data[Index]&amp;Data[Valid Test, Can be used for conformity (Y/N)],Data[THC/km (mg)])-H$2)/H$5</f>
        <v>#N/A</v>
      </c>
      <c r="I380" s="141" t="e" cm="1">
        <f t="array" ref="I380">(_xlfn.XLOOKUP($A380&amp;$Q$3,Data[Index]&amp;Data[Valid Test, Can be used for conformity (Y/N)],Data[NOx/km (mg)])-I$2)/I$5</f>
        <v>#N/A</v>
      </c>
      <c r="J380" s="141" t="e" cm="1">
        <f t="array" ref="J380">(_xlfn.XLOOKUP($A380&amp;$Q$3,Data[Index]&amp;Data[Valid Test, Can be used for conformity (Y/N)],Data[THC + NOx/km (mg)])-J$2)/J$5</f>
        <v>#N/A</v>
      </c>
      <c r="K380" s="141" t="e" cm="1">
        <f t="array" ref="K380">(_xlfn.XLOOKUP($A380&amp;$Q$3,Data[Index]&amp;Data[Valid Test, Can be used for conformity (Y/N)],Data[PN/km ('#)])-K$2)/K$5</f>
        <v>#N/A</v>
      </c>
      <c r="L380" s="141" t="e" cm="1">
        <f t="array" ref="L380">(_xlfn.XLOOKUP($A380&amp;$Q$3,Data[Index]&amp;Data[Valid Test, Can be used for conformity (Y/N)],Data[PM/km (mg)])-L$2)/L$5</f>
        <v>#N/A</v>
      </c>
      <c r="M380" s="140" t="e" cm="1">
        <f t="array" ref="M380">(_xlfn.XLOOKUP($A380&amp;$Q$3,Data[Index]&amp;Data[Valid Test, Can be used for conformity (Y/N)],Data[CH4 (mg/km)])-M$2)/M$5</f>
        <v>#N/A</v>
      </c>
      <c r="N380" s="140" t="e" cm="1">
        <f t="array" ref="N380">(_xlfn.XLOOKUP($A380&amp;$Q$3,Data[Index]&amp;Data[Valid Test, Can be used for conformity (Y/N)],Data[N20 (mg/km)])-N$2)/N$5</f>
        <v>#N/A</v>
      </c>
      <c r="O380" s="141" t="e" cm="1">
        <f t="array" ref="O380">(_xlfn.XLOOKUP($A380&amp;$Q$3,Data[Index]&amp;Data[Valid Test, Can be used for conformity (Y/N)],Data[l/100km])-O$2)/O$5</f>
        <v>#N/A</v>
      </c>
      <c r="P380" s="138">
        <f>_xlfn.XLOOKUP($A380,Data[Index],Data[Comments])</f>
        <v>0</v>
      </c>
    </row>
    <row r="381" spans="1:16" x14ac:dyDescent="0.2">
      <c r="A381" s="129"/>
      <c r="B381" s="129"/>
      <c r="C381" s="129" t="e" cm="1">
        <f t="array" ref="C381">_xlfn.XLOOKUP($A381&amp;$Q$3&amp;$R$3,Data[Index]&amp;Data[Valid Test, Can be used for conformity (Y/N)]&amp;Data[Cycle],Data[Test Name])</f>
        <v>#N/A</v>
      </c>
      <c r="D381" s="167" t="e" cm="1">
        <f t="array" ref="D381">_xlfn.XLOOKUP($A381&amp;$Q$3&amp;$R$3,Data[Index]&amp;Data[Valid Test, Can be used for conformity (Y/N)]&amp;Data[Cycle],Data[Mileage (Miles)])</f>
        <v>#N/A</v>
      </c>
      <c r="E381" s="130" t="e" cm="1">
        <f t="array" ref="E381">_xlfn.XLOOKUP($A381&amp;$Q$3&amp;$R$3,Data[Index]&amp;Data[Valid Test, Can be used for conformity (Y/N)]&amp;Data[Cycle],Data[Date])</f>
        <v>#N/A</v>
      </c>
      <c r="F381" s="141" t="e" cm="1">
        <f t="array" ref="F381">(_xlfn.XLOOKUP($A381&amp;$Q$3&amp;$R$3,Data[Index]&amp;Data[Valid Test, Can be used for conformity (Y/N)]&amp;Data[Cycle],Data[CO/km (mg)])-F$2)/F$5</f>
        <v>#N/A</v>
      </c>
      <c r="G381" s="141" t="e" cm="1">
        <f t="array" ref="G381">(_xlfn.XLOOKUP($A381&amp;$Q$3,Data[Index]&amp;Data[Valid Test, Can be used for conformity (Y/N)],Data[CO2/km (g)])-G$2)/G$5</f>
        <v>#N/A</v>
      </c>
      <c r="H381" s="141" t="e" cm="1">
        <f t="array" ref="H381">(_xlfn.XLOOKUP($A381&amp;$Q$3,Data[Index]&amp;Data[Valid Test, Can be used for conformity (Y/N)],Data[THC/km (mg)])-H$2)/H$5</f>
        <v>#N/A</v>
      </c>
      <c r="I381" s="141" t="e" cm="1">
        <f t="array" ref="I381">(_xlfn.XLOOKUP($A381&amp;$Q$3,Data[Index]&amp;Data[Valid Test, Can be used for conformity (Y/N)],Data[NOx/km (mg)])-I$2)/I$5</f>
        <v>#N/A</v>
      </c>
      <c r="J381" s="141" t="e" cm="1">
        <f t="array" ref="J381">(_xlfn.XLOOKUP($A381&amp;$Q$3,Data[Index]&amp;Data[Valid Test, Can be used for conformity (Y/N)],Data[THC + NOx/km (mg)])-J$2)/J$5</f>
        <v>#N/A</v>
      </c>
      <c r="K381" s="141" t="e" cm="1">
        <f t="array" ref="K381">(_xlfn.XLOOKUP($A381&amp;$Q$3,Data[Index]&amp;Data[Valid Test, Can be used for conformity (Y/N)],Data[PN/km ('#)])-K$2)/K$5</f>
        <v>#N/A</v>
      </c>
      <c r="L381" s="141" t="e" cm="1">
        <f t="array" ref="L381">(_xlfn.XLOOKUP($A381&amp;$Q$3,Data[Index]&amp;Data[Valid Test, Can be used for conformity (Y/N)],Data[PM/km (mg)])-L$2)/L$5</f>
        <v>#N/A</v>
      </c>
      <c r="M381" s="140" t="e" cm="1">
        <f t="array" ref="M381">(_xlfn.XLOOKUP($A381&amp;$Q$3,Data[Index]&amp;Data[Valid Test, Can be used for conformity (Y/N)],Data[CH4 (mg/km)])-M$2)/M$5</f>
        <v>#N/A</v>
      </c>
      <c r="N381" s="140" t="e" cm="1">
        <f t="array" ref="N381">(_xlfn.XLOOKUP($A381&amp;$Q$3,Data[Index]&amp;Data[Valid Test, Can be used for conformity (Y/N)],Data[N20 (mg/km)])-N$2)/N$5</f>
        <v>#N/A</v>
      </c>
      <c r="O381" s="141" t="e" cm="1">
        <f t="array" ref="O381">(_xlfn.XLOOKUP($A381&amp;$Q$3,Data[Index]&amp;Data[Valid Test, Can be used for conformity (Y/N)],Data[l/100km])-O$2)/O$5</f>
        <v>#N/A</v>
      </c>
      <c r="P381" s="138">
        <f>_xlfn.XLOOKUP($A381,Data[Index],Data[Comments])</f>
        <v>0</v>
      </c>
    </row>
    <row r="382" spans="1:16" x14ac:dyDescent="0.2">
      <c r="A382" s="129"/>
      <c r="B382" s="129"/>
      <c r="C382" s="129" t="e" cm="1">
        <f t="array" ref="C382">_xlfn.XLOOKUP($A382&amp;$Q$3&amp;$R$3,Data[Index]&amp;Data[Valid Test, Can be used for conformity (Y/N)]&amp;Data[Cycle],Data[Test Name])</f>
        <v>#N/A</v>
      </c>
      <c r="D382" s="167" t="e" cm="1">
        <f t="array" ref="D382">_xlfn.XLOOKUP($A382&amp;$Q$3&amp;$R$3,Data[Index]&amp;Data[Valid Test, Can be used for conformity (Y/N)]&amp;Data[Cycle],Data[Mileage (Miles)])</f>
        <v>#N/A</v>
      </c>
      <c r="E382" s="130" t="e" cm="1">
        <f t="array" ref="E382">_xlfn.XLOOKUP($A382&amp;$Q$3&amp;$R$3,Data[Index]&amp;Data[Valid Test, Can be used for conformity (Y/N)]&amp;Data[Cycle],Data[Date])</f>
        <v>#N/A</v>
      </c>
      <c r="F382" s="141" t="e" cm="1">
        <f t="array" ref="F382">(_xlfn.XLOOKUP($A382&amp;$Q$3&amp;$R$3,Data[Index]&amp;Data[Valid Test, Can be used for conformity (Y/N)]&amp;Data[Cycle],Data[CO/km (mg)])-F$2)/F$5</f>
        <v>#N/A</v>
      </c>
      <c r="G382" s="141" t="e" cm="1">
        <f t="array" ref="G382">(_xlfn.XLOOKUP($A382&amp;$Q$3,Data[Index]&amp;Data[Valid Test, Can be used for conformity (Y/N)],Data[CO2/km (g)])-G$2)/G$5</f>
        <v>#N/A</v>
      </c>
      <c r="H382" s="141" t="e" cm="1">
        <f t="array" ref="H382">(_xlfn.XLOOKUP($A382&amp;$Q$3,Data[Index]&amp;Data[Valid Test, Can be used for conformity (Y/N)],Data[THC/km (mg)])-H$2)/H$5</f>
        <v>#N/A</v>
      </c>
      <c r="I382" s="141" t="e" cm="1">
        <f t="array" ref="I382">(_xlfn.XLOOKUP($A382&amp;$Q$3,Data[Index]&amp;Data[Valid Test, Can be used for conformity (Y/N)],Data[NOx/km (mg)])-I$2)/I$5</f>
        <v>#N/A</v>
      </c>
      <c r="J382" s="141" t="e" cm="1">
        <f t="array" ref="J382">(_xlfn.XLOOKUP($A382&amp;$Q$3,Data[Index]&amp;Data[Valid Test, Can be used for conformity (Y/N)],Data[THC + NOx/km (mg)])-J$2)/J$5</f>
        <v>#N/A</v>
      </c>
      <c r="K382" s="141" t="e" cm="1">
        <f t="array" ref="K382">(_xlfn.XLOOKUP($A382&amp;$Q$3,Data[Index]&amp;Data[Valid Test, Can be used for conformity (Y/N)],Data[PN/km ('#)])-K$2)/K$5</f>
        <v>#N/A</v>
      </c>
      <c r="L382" s="141" t="e" cm="1">
        <f t="array" ref="L382">(_xlfn.XLOOKUP($A382&amp;$Q$3,Data[Index]&amp;Data[Valid Test, Can be used for conformity (Y/N)],Data[PM/km (mg)])-L$2)/L$5</f>
        <v>#N/A</v>
      </c>
      <c r="M382" s="140" t="e" cm="1">
        <f t="array" ref="M382">(_xlfn.XLOOKUP($A382&amp;$Q$3,Data[Index]&amp;Data[Valid Test, Can be used for conformity (Y/N)],Data[CH4 (mg/km)])-M$2)/M$5</f>
        <v>#N/A</v>
      </c>
      <c r="N382" s="140" t="e" cm="1">
        <f t="array" ref="N382">(_xlfn.XLOOKUP($A382&amp;$Q$3,Data[Index]&amp;Data[Valid Test, Can be used for conformity (Y/N)],Data[N20 (mg/km)])-N$2)/N$5</f>
        <v>#N/A</v>
      </c>
      <c r="O382" s="141" t="e" cm="1">
        <f t="array" ref="O382">(_xlfn.XLOOKUP($A382&amp;$Q$3,Data[Index]&amp;Data[Valid Test, Can be used for conformity (Y/N)],Data[l/100km])-O$2)/O$5</f>
        <v>#N/A</v>
      </c>
      <c r="P382" s="138">
        <f>_xlfn.XLOOKUP($A382,Data[Index],Data[Comments])</f>
        <v>0</v>
      </c>
    </row>
    <row r="383" spans="1:16" x14ac:dyDescent="0.2">
      <c r="A383" s="129"/>
      <c r="B383" s="129"/>
      <c r="C383" s="129" t="e" cm="1">
        <f t="array" ref="C383">_xlfn.XLOOKUP($A383&amp;$Q$3&amp;$R$3,Data[Index]&amp;Data[Valid Test, Can be used for conformity (Y/N)]&amp;Data[Cycle],Data[Test Name])</f>
        <v>#N/A</v>
      </c>
      <c r="D383" s="167" t="e" cm="1">
        <f t="array" ref="D383">_xlfn.XLOOKUP($A383&amp;$Q$3&amp;$R$3,Data[Index]&amp;Data[Valid Test, Can be used for conformity (Y/N)]&amp;Data[Cycle],Data[Mileage (Miles)])</f>
        <v>#N/A</v>
      </c>
      <c r="E383" s="130" t="e" cm="1">
        <f t="array" ref="E383">_xlfn.XLOOKUP($A383&amp;$Q$3&amp;$R$3,Data[Index]&amp;Data[Valid Test, Can be used for conformity (Y/N)]&amp;Data[Cycle],Data[Date])</f>
        <v>#N/A</v>
      </c>
      <c r="F383" s="141" t="e" cm="1">
        <f t="array" ref="F383">(_xlfn.XLOOKUP($A383&amp;$Q$3&amp;$R$3,Data[Index]&amp;Data[Valid Test, Can be used for conformity (Y/N)]&amp;Data[Cycle],Data[CO/km (mg)])-F$2)/F$5</f>
        <v>#N/A</v>
      </c>
      <c r="G383" s="141" t="e" cm="1">
        <f t="array" ref="G383">(_xlfn.XLOOKUP($A383&amp;$Q$3,Data[Index]&amp;Data[Valid Test, Can be used for conformity (Y/N)],Data[CO2/km (g)])-G$2)/G$5</f>
        <v>#N/A</v>
      </c>
      <c r="H383" s="141" t="e" cm="1">
        <f t="array" ref="H383">(_xlfn.XLOOKUP($A383&amp;$Q$3,Data[Index]&amp;Data[Valid Test, Can be used for conformity (Y/N)],Data[THC/km (mg)])-H$2)/H$5</f>
        <v>#N/A</v>
      </c>
      <c r="I383" s="141" t="e" cm="1">
        <f t="array" ref="I383">(_xlfn.XLOOKUP($A383&amp;$Q$3,Data[Index]&amp;Data[Valid Test, Can be used for conformity (Y/N)],Data[NOx/km (mg)])-I$2)/I$5</f>
        <v>#N/A</v>
      </c>
      <c r="J383" s="141" t="e" cm="1">
        <f t="array" ref="J383">(_xlfn.XLOOKUP($A383&amp;$Q$3,Data[Index]&amp;Data[Valid Test, Can be used for conformity (Y/N)],Data[THC + NOx/km (mg)])-J$2)/J$5</f>
        <v>#N/A</v>
      </c>
      <c r="K383" s="141" t="e" cm="1">
        <f t="array" ref="K383">(_xlfn.XLOOKUP($A383&amp;$Q$3,Data[Index]&amp;Data[Valid Test, Can be used for conformity (Y/N)],Data[PN/km ('#)])-K$2)/K$5</f>
        <v>#N/A</v>
      </c>
      <c r="L383" s="141" t="e" cm="1">
        <f t="array" ref="L383">(_xlfn.XLOOKUP($A383&amp;$Q$3,Data[Index]&amp;Data[Valid Test, Can be used for conformity (Y/N)],Data[PM/km (mg)])-L$2)/L$5</f>
        <v>#N/A</v>
      </c>
      <c r="M383" s="140" t="e" cm="1">
        <f t="array" ref="M383">(_xlfn.XLOOKUP($A383&amp;$Q$3,Data[Index]&amp;Data[Valid Test, Can be used for conformity (Y/N)],Data[CH4 (mg/km)])-M$2)/M$5</f>
        <v>#N/A</v>
      </c>
      <c r="N383" s="140" t="e" cm="1">
        <f t="array" ref="N383">(_xlfn.XLOOKUP($A383&amp;$Q$3,Data[Index]&amp;Data[Valid Test, Can be used for conformity (Y/N)],Data[N20 (mg/km)])-N$2)/N$5</f>
        <v>#N/A</v>
      </c>
      <c r="O383" s="141" t="e" cm="1">
        <f t="array" ref="O383">(_xlfn.XLOOKUP($A383&amp;$Q$3,Data[Index]&amp;Data[Valid Test, Can be used for conformity (Y/N)],Data[l/100km])-O$2)/O$5</f>
        <v>#N/A</v>
      </c>
      <c r="P383" s="138">
        <f>_xlfn.XLOOKUP($A383,Data[Index],Data[Comments])</f>
        <v>0</v>
      </c>
    </row>
    <row r="384" spans="1:16" x14ac:dyDescent="0.2">
      <c r="A384" s="129"/>
      <c r="B384" s="129"/>
      <c r="C384" s="129" t="e" cm="1">
        <f t="array" ref="C384">_xlfn.XLOOKUP($A384&amp;$Q$3&amp;$R$3,Data[Index]&amp;Data[Valid Test, Can be used for conformity (Y/N)]&amp;Data[Cycle],Data[Test Name])</f>
        <v>#N/A</v>
      </c>
      <c r="D384" s="167" t="e" cm="1">
        <f t="array" ref="D384">_xlfn.XLOOKUP($A384&amp;$Q$3&amp;$R$3,Data[Index]&amp;Data[Valid Test, Can be used for conformity (Y/N)]&amp;Data[Cycle],Data[Mileage (Miles)])</f>
        <v>#N/A</v>
      </c>
      <c r="E384" s="130" t="e" cm="1">
        <f t="array" ref="E384">_xlfn.XLOOKUP($A384&amp;$Q$3&amp;$R$3,Data[Index]&amp;Data[Valid Test, Can be used for conformity (Y/N)]&amp;Data[Cycle],Data[Date])</f>
        <v>#N/A</v>
      </c>
      <c r="F384" s="141" t="e" cm="1">
        <f t="array" ref="F384">(_xlfn.XLOOKUP($A384&amp;$Q$3&amp;$R$3,Data[Index]&amp;Data[Valid Test, Can be used for conformity (Y/N)]&amp;Data[Cycle],Data[CO/km (mg)])-F$2)/F$5</f>
        <v>#N/A</v>
      </c>
      <c r="G384" s="141" t="e" cm="1">
        <f t="array" ref="G384">(_xlfn.XLOOKUP($A384&amp;$Q$3,Data[Index]&amp;Data[Valid Test, Can be used for conformity (Y/N)],Data[CO2/km (g)])-G$2)/G$5</f>
        <v>#N/A</v>
      </c>
      <c r="H384" s="141" t="e" cm="1">
        <f t="array" ref="H384">(_xlfn.XLOOKUP($A384&amp;$Q$3,Data[Index]&amp;Data[Valid Test, Can be used for conformity (Y/N)],Data[THC/km (mg)])-H$2)/H$5</f>
        <v>#N/A</v>
      </c>
      <c r="I384" s="141" t="e" cm="1">
        <f t="array" ref="I384">(_xlfn.XLOOKUP($A384&amp;$Q$3,Data[Index]&amp;Data[Valid Test, Can be used for conformity (Y/N)],Data[NOx/km (mg)])-I$2)/I$5</f>
        <v>#N/A</v>
      </c>
      <c r="J384" s="141" t="e" cm="1">
        <f t="array" ref="J384">(_xlfn.XLOOKUP($A384&amp;$Q$3,Data[Index]&amp;Data[Valid Test, Can be used for conformity (Y/N)],Data[THC + NOx/km (mg)])-J$2)/J$5</f>
        <v>#N/A</v>
      </c>
      <c r="K384" s="141" t="e" cm="1">
        <f t="array" ref="K384">(_xlfn.XLOOKUP($A384&amp;$Q$3,Data[Index]&amp;Data[Valid Test, Can be used for conformity (Y/N)],Data[PN/km ('#)])-K$2)/K$5</f>
        <v>#N/A</v>
      </c>
      <c r="L384" s="141" t="e" cm="1">
        <f t="array" ref="L384">(_xlfn.XLOOKUP($A384&amp;$Q$3,Data[Index]&amp;Data[Valid Test, Can be used for conformity (Y/N)],Data[PM/km (mg)])-L$2)/L$5</f>
        <v>#N/A</v>
      </c>
      <c r="M384" s="140" t="e" cm="1">
        <f t="array" ref="M384">(_xlfn.XLOOKUP($A384&amp;$Q$3,Data[Index]&amp;Data[Valid Test, Can be used for conformity (Y/N)],Data[CH4 (mg/km)])-M$2)/M$5</f>
        <v>#N/A</v>
      </c>
      <c r="N384" s="140" t="e" cm="1">
        <f t="array" ref="N384">(_xlfn.XLOOKUP($A384&amp;$Q$3,Data[Index]&amp;Data[Valid Test, Can be used for conformity (Y/N)],Data[N20 (mg/km)])-N$2)/N$5</f>
        <v>#N/A</v>
      </c>
      <c r="O384" s="141" t="e" cm="1">
        <f t="array" ref="O384">(_xlfn.XLOOKUP($A384&amp;$Q$3,Data[Index]&amp;Data[Valid Test, Can be used for conformity (Y/N)],Data[l/100km])-O$2)/O$5</f>
        <v>#N/A</v>
      </c>
      <c r="P384" s="138">
        <f>_xlfn.XLOOKUP($A384,Data[Index],Data[Comments])</f>
        <v>0</v>
      </c>
    </row>
    <row r="385" spans="1:16" x14ac:dyDescent="0.2">
      <c r="A385" s="129"/>
      <c r="B385" s="129"/>
      <c r="C385" s="129" t="e" cm="1">
        <f t="array" ref="C385">_xlfn.XLOOKUP($A385&amp;$Q$3&amp;$R$3,Data[Index]&amp;Data[Valid Test, Can be used for conformity (Y/N)]&amp;Data[Cycle],Data[Test Name])</f>
        <v>#N/A</v>
      </c>
      <c r="D385" s="167" t="e" cm="1">
        <f t="array" ref="D385">_xlfn.XLOOKUP($A385&amp;$Q$3&amp;$R$3,Data[Index]&amp;Data[Valid Test, Can be used for conformity (Y/N)]&amp;Data[Cycle],Data[Mileage (Miles)])</f>
        <v>#N/A</v>
      </c>
      <c r="E385" s="130" t="e" cm="1">
        <f t="array" ref="E385">_xlfn.XLOOKUP($A385&amp;$Q$3&amp;$R$3,Data[Index]&amp;Data[Valid Test, Can be used for conformity (Y/N)]&amp;Data[Cycle],Data[Date])</f>
        <v>#N/A</v>
      </c>
      <c r="F385" s="141" t="e" cm="1">
        <f t="array" ref="F385">(_xlfn.XLOOKUP($A385&amp;$Q$3&amp;$R$3,Data[Index]&amp;Data[Valid Test, Can be used for conformity (Y/N)]&amp;Data[Cycle],Data[CO/km (mg)])-F$2)/F$5</f>
        <v>#N/A</v>
      </c>
      <c r="G385" s="141" t="e" cm="1">
        <f t="array" ref="G385">(_xlfn.XLOOKUP($A385&amp;$Q$3,Data[Index]&amp;Data[Valid Test, Can be used for conformity (Y/N)],Data[CO2/km (g)])-G$2)/G$5</f>
        <v>#N/A</v>
      </c>
      <c r="H385" s="141" t="e" cm="1">
        <f t="array" ref="H385">(_xlfn.XLOOKUP($A385&amp;$Q$3,Data[Index]&amp;Data[Valid Test, Can be used for conformity (Y/N)],Data[THC/km (mg)])-H$2)/H$5</f>
        <v>#N/A</v>
      </c>
      <c r="I385" s="141" t="e" cm="1">
        <f t="array" ref="I385">(_xlfn.XLOOKUP($A385&amp;$Q$3,Data[Index]&amp;Data[Valid Test, Can be used for conformity (Y/N)],Data[NOx/km (mg)])-I$2)/I$5</f>
        <v>#N/A</v>
      </c>
      <c r="J385" s="141" t="e" cm="1">
        <f t="array" ref="J385">(_xlfn.XLOOKUP($A385&amp;$Q$3,Data[Index]&amp;Data[Valid Test, Can be used for conformity (Y/N)],Data[THC + NOx/km (mg)])-J$2)/J$5</f>
        <v>#N/A</v>
      </c>
      <c r="K385" s="141" t="e" cm="1">
        <f t="array" ref="K385">(_xlfn.XLOOKUP($A385&amp;$Q$3,Data[Index]&amp;Data[Valid Test, Can be used for conformity (Y/N)],Data[PN/km ('#)])-K$2)/K$5</f>
        <v>#N/A</v>
      </c>
      <c r="L385" s="141" t="e" cm="1">
        <f t="array" ref="L385">(_xlfn.XLOOKUP($A385&amp;$Q$3,Data[Index]&amp;Data[Valid Test, Can be used for conformity (Y/N)],Data[PM/km (mg)])-L$2)/L$5</f>
        <v>#N/A</v>
      </c>
      <c r="M385" s="140" t="e" cm="1">
        <f t="array" ref="M385">(_xlfn.XLOOKUP($A385&amp;$Q$3,Data[Index]&amp;Data[Valid Test, Can be used for conformity (Y/N)],Data[CH4 (mg/km)])-M$2)/M$5</f>
        <v>#N/A</v>
      </c>
      <c r="N385" s="140" t="e" cm="1">
        <f t="array" ref="N385">(_xlfn.XLOOKUP($A385&amp;$Q$3,Data[Index]&amp;Data[Valid Test, Can be used for conformity (Y/N)],Data[N20 (mg/km)])-N$2)/N$5</f>
        <v>#N/A</v>
      </c>
      <c r="O385" s="141" t="e" cm="1">
        <f t="array" ref="O385">(_xlfn.XLOOKUP($A385&amp;$Q$3,Data[Index]&amp;Data[Valid Test, Can be used for conformity (Y/N)],Data[l/100km])-O$2)/O$5</f>
        <v>#N/A</v>
      </c>
      <c r="P385" s="138">
        <f>_xlfn.XLOOKUP($A385,Data[Index],Data[Comments])</f>
        <v>0</v>
      </c>
    </row>
    <row r="386" spans="1:16" x14ac:dyDescent="0.2">
      <c r="A386" s="129"/>
      <c r="B386" s="129"/>
      <c r="C386" s="129" t="e" cm="1">
        <f t="array" ref="C386">_xlfn.XLOOKUP($A386&amp;$Q$3&amp;$R$3,Data[Index]&amp;Data[Valid Test, Can be used for conformity (Y/N)]&amp;Data[Cycle],Data[Test Name])</f>
        <v>#N/A</v>
      </c>
      <c r="D386" s="167" t="e" cm="1">
        <f t="array" ref="D386">_xlfn.XLOOKUP($A386&amp;$Q$3&amp;$R$3,Data[Index]&amp;Data[Valid Test, Can be used for conformity (Y/N)]&amp;Data[Cycle],Data[Mileage (Miles)])</f>
        <v>#N/A</v>
      </c>
      <c r="E386" s="130" t="e" cm="1">
        <f t="array" ref="E386">_xlfn.XLOOKUP($A386&amp;$Q$3&amp;$R$3,Data[Index]&amp;Data[Valid Test, Can be used for conformity (Y/N)]&amp;Data[Cycle],Data[Date])</f>
        <v>#N/A</v>
      </c>
      <c r="F386" s="141" t="e" cm="1">
        <f t="array" ref="F386">(_xlfn.XLOOKUP($A386&amp;$Q$3&amp;$R$3,Data[Index]&amp;Data[Valid Test, Can be used for conformity (Y/N)]&amp;Data[Cycle],Data[CO/km (mg)])-F$2)/F$5</f>
        <v>#N/A</v>
      </c>
      <c r="G386" s="141" t="e" cm="1">
        <f t="array" ref="G386">(_xlfn.XLOOKUP($A386&amp;$Q$3,Data[Index]&amp;Data[Valid Test, Can be used for conformity (Y/N)],Data[CO2/km (g)])-G$2)/G$5</f>
        <v>#N/A</v>
      </c>
      <c r="H386" s="141" t="e" cm="1">
        <f t="array" ref="H386">(_xlfn.XLOOKUP($A386&amp;$Q$3,Data[Index]&amp;Data[Valid Test, Can be used for conformity (Y/N)],Data[THC/km (mg)])-H$2)/H$5</f>
        <v>#N/A</v>
      </c>
      <c r="I386" s="141" t="e" cm="1">
        <f t="array" ref="I386">(_xlfn.XLOOKUP($A386&amp;$Q$3,Data[Index]&amp;Data[Valid Test, Can be used for conformity (Y/N)],Data[NOx/km (mg)])-I$2)/I$5</f>
        <v>#N/A</v>
      </c>
      <c r="J386" s="141" t="e" cm="1">
        <f t="array" ref="J386">(_xlfn.XLOOKUP($A386&amp;$Q$3,Data[Index]&amp;Data[Valid Test, Can be used for conformity (Y/N)],Data[THC + NOx/km (mg)])-J$2)/J$5</f>
        <v>#N/A</v>
      </c>
      <c r="K386" s="141" t="e" cm="1">
        <f t="array" ref="K386">(_xlfn.XLOOKUP($A386&amp;$Q$3,Data[Index]&amp;Data[Valid Test, Can be used for conformity (Y/N)],Data[PN/km ('#)])-K$2)/K$5</f>
        <v>#N/A</v>
      </c>
      <c r="L386" s="141" t="e" cm="1">
        <f t="array" ref="L386">(_xlfn.XLOOKUP($A386&amp;$Q$3,Data[Index]&amp;Data[Valid Test, Can be used for conformity (Y/N)],Data[PM/km (mg)])-L$2)/L$5</f>
        <v>#N/A</v>
      </c>
      <c r="M386" s="140" t="e" cm="1">
        <f t="array" ref="M386">(_xlfn.XLOOKUP($A386&amp;$Q$3,Data[Index]&amp;Data[Valid Test, Can be used for conformity (Y/N)],Data[CH4 (mg/km)])-M$2)/M$5</f>
        <v>#N/A</v>
      </c>
      <c r="N386" s="140" t="e" cm="1">
        <f t="array" ref="N386">(_xlfn.XLOOKUP($A386&amp;$Q$3,Data[Index]&amp;Data[Valid Test, Can be used for conformity (Y/N)],Data[N20 (mg/km)])-N$2)/N$5</f>
        <v>#N/A</v>
      </c>
      <c r="O386" s="141" t="e" cm="1">
        <f t="array" ref="O386">(_xlfn.XLOOKUP($A386&amp;$Q$3,Data[Index]&amp;Data[Valid Test, Can be used for conformity (Y/N)],Data[l/100km])-O$2)/O$5</f>
        <v>#N/A</v>
      </c>
      <c r="P386" s="138">
        <f>_xlfn.XLOOKUP($A386,Data[Index],Data[Comments])</f>
        <v>0</v>
      </c>
    </row>
    <row r="387" spans="1:16" x14ac:dyDescent="0.2">
      <c r="A387" s="129"/>
      <c r="B387" s="129"/>
      <c r="C387" s="129" t="e" cm="1">
        <f t="array" ref="C387">_xlfn.XLOOKUP($A387&amp;$Q$3&amp;$R$3,Data[Index]&amp;Data[Valid Test, Can be used for conformity (Y/N)]&amp;Data[Cycle],Data[Test Name])</f>
        <v>#N/A</v>
      </c>
      <c r="D387" s="167" t="e" cm="1">
        <f t="array" ref="D387">_xlfn.XLOOKUP($A387&amp;$Q$3&amp;$R$3,Data[Index]&amp;Data[Valid Test, Can be used for conformity (Y/N)]&amp;Data[Cycle],Data[Mileage (Miles)])</f>
        <v>#N/A</v>
      </c>
      <c r="E387" s="130" t="e" cm="1">
        <f t="array" ref="E387">_xlfn.XLOOKUP($A387&amp;$Q$3&amp;$R$3,Data[Index]&amp;Data[Valid Test, Can be used for conformity (Y/N)]&amp;Data[Cycle],Data[Date])</f>
        <v>#N/A</v>
      </c>
      <c r="F387" s="141" t="e" cm="1">
        <f t="array" ref="F387">(_xlfn.XLOOKUP($A387&amp;$Q$3&amp;$R$3,Data[Index]&amp;Data[Valid Test, Can be used for conformity (Y/N)]&amp;Data[Cycle],Data[CO/km (mg)])-F$2)/F$5</f>
        <v>#N/A</v>
      </c>
      <c r="G387" s="141" t="e" cm="1">
        <f t="array" ref="G387">(_xlfn.XLOOKUP($A387&amp;$Q$3,Data[Index]&amp;Data[Valid Test, Can be used for conformity (Y/N)],Data[CO2/km (g)])-G$2)/G$5</f>
        <v>#N/A</v>
      </c>
      <c r="H387" s="141" t="e" cm="1">
        <f t="array" ref="H387">(_xlfn.XLOOKUP($A387&amp;$Q$3,Data[Index]&amp;Data[Valid Test, Can be used for conformity (Y/N)],Data[THC/km (mg)])-H$2)/H$5</f>
        <v>#N/A</v>
      </c>
      <c r="I387" s="141" t="e" cm="1">
        <f t="array" ref="I387">(_xlfn.XLOOKUP($A387&amp;$Q$3,Data[Index]&amp;Data[Valid Test, Can be used for conformity (Y/N)],Data[NOx/km (mg)])-I$2)/I$5</f>
        <v>#N/A</v>
      </c>
      <c r="J387" s="141" t="e" cm="1">
        <f t="array" ref="J387">(_xlfn.XLOOKUP($A387&amp;$Q$3,Data[Index]&amp;Data[Valid Test, Can be used for conformity (Y/N)],Data[THC + NOx/km (mg)])-J$2)/J$5</f>
        <v>#N/A</v>
      </c>
      <c r="K387" s="141" t="e" cm="1">
        <f t="array" ref="K387">(_xlfn.XLOOKUP($A387&amp;$Q$3,Data[Index]&amp;Data[Valid Test, Can be used for conformity (Y/N)],Data[PN/km ('#)])-K$2)/K$5</f>
        <v>#N/A</v>
      </c>
      <c r="L387" s="141" t="e" cm="1">
        <f t="array" ref="L387">(_xlfn.XLOOKUP($A387&amp;$Q$3,Data[Index]&amp;Data[Valid Test, Can be used for conformity (Y/N)],Data[PM/km (mg)])-L$2)/L$5</f>
        <v>#N/A</v>
      </c>
      <c r="M387" s="140" t="e" cm="1">
        <f t="array" ref="M387">(_xlfn.XLOOKUP($A387&amp;$Q$3,Data[Index]&amp;Data[Valid Test, Can be used for conformity (Y/N)],Data[CH4 (mg/km)])-M$2)/M$5</f>
        <v>#N/A</v>
      </c>
      <c r="N387" s="140" t="e" cm="1">
        <f t="array" ref="N387">(_xlfn.XLOOKUP($A387&amp;$Q$3,Data[Index]&amp;Data[Valid Test, Can be used for conformity (Y/N)],Data[N20 (mg/km)])-N$2)/N$5</f>
        <v>#N/A</v>
      </c>
      <c r="O387" s="141" t="e" cm="1">
        <f t="array" ref="O387">(_xlfn.XLOOKUP($A387&amp;$Q$3,Data[Index]&amp;Data[Valid Test, Can be used for conformity (Y/N)],Data[l/100km])-O$2)/O$5</f>
        <v>#N/A</v>
      </c>
      <c r="P387" s="138">
        <f>_xlfn.XLOOKUP($A387,Data[Index],Data[Comments])</f>
        <v>0</v>
      </c>
    </row>
    <row r="388" spans="1:16" x14ac:dyDescent="0.2">
      <c r="A388" s="129"/>
      <c r="B388" s="129"/>
      <c r="C388" s="129" t="e" cm="1">
        <f t="array" ref="C388">_xlfn.XLOOKUP($A388&amp;$Q$3&amp;$R$3,Data[Index]&amp;Data[Valid Test, Can be used for conformity (Y/N)]&amp;Data[Cycle],Data[Test Name])</f>
        <v>#N/A</v>
      </c>
      <c r="D388" s="167" t="e" cm="1">
        <f t="array" ref="D388">_xlfn.XLOOKUP($A388&amp;$Q$3&amp;$R$3,Data[Index]&amp;Data[Valid Test, Can be used for conformity (Y/N)]&amp;Data[Cycle],Data[Mileage (Miles)])</f>
        <v>#N/A</v>
      </c>
      <c r="E388" s="130" t="e" cm="1">
        <f t="array" ref="E388">_xlfn.XLOOKUP($A388&amp;$Q$3&amp;$R$3,Data[Index]&amp;Data[Valid Test, Can be used for conformity (Y/N)]&amp;Data[Cycle],Data[Date])</f>
        <v>#N/A</v>
      </c>
      <c r="F388" s="141" t="e" cm="1">
        <f t="array" ref="F388">(_xlfn.XLOOKUP($A388&amp;$Q$3&amp;$R$3,Data[Index]&amp;Data[Valid Test, Can be used for conformity (Y/N)]&amp;Data[Cycle],Data[CO/km (mg)])-F$2)/F$5</f>
        <v>#N/A</v>
      </c>
      <c r="G388" s="141" t="e" cm="1">
        <f t="array" ref="G388">(_xlfn.XLOOKUP($A388&amp;$Q$3,Data[Index]&amp;Data[Valid Test, Can be used for conformity (Y/N)],Data[CO2/km (g)])-G$2)/G$5</f>
        <v>#N/A</v>
      </c>
      <c r="H388" s="141" t="e" cm="1">
        <f t="array" ref="H388">(_xlfn.XLOOKUP($A388&amp;$Q$3,Data[Index]&amp;Data[Valid Test, Can be used for conformity (Y/N)],Data[THC/km (mg)])-H$2)/H$5</f>
        <v>#N/A</v>
      </c>
      <c r="I388" s="141" t="e" cm="1">
        <f t="array" ref="I388">(_xlfn.XLOOKUP($A388&amp;$Q$3,Data[Index]&amp;Data[Valid Test, Can be used for conformity (Y/N)],Data[NOx/km (mg)])-I$2)/I$5</f>
        <v>#N/A</v>
      </c>
      <c r="J388" s="141" t="e" cm="1">
        <f t="array" ref="J388">(_xlfn.XLOOKUP($A388&amp;$Q$3,Data[Index]&amp;Data[Valid Test, Can be used for conformity (Y/N)],Data[THC + NOx/km (mg)])-J$2)/J$5</f>
        <v>#N/A</v>
      </c>
      <c r="K388" s="141" t="e" cm="1">
        <f t="array" ref="K388">(_xlfn.XLOOKUP($A388&amp;$Q$3,Data[Index]&amp;Data[Valid Test, Can be used for conformity (Y/N)],Data[PN/km ('#)])-K$2)/K$5</f>
        <v>#N/A</v>
      </c>
      <c r="L388" s="141" t="e" cm="1">
        <f t="array" ref="L388">(_xlfn.XLOOKUP($A388&amp;$Q$3,Data[Index]&amp;Data[Valid Test, Can be used for conformity (Y/N)],Data[PM/km (mg)])-L$2)/L$5</f>
        <v>#N/A</v>
      </c>
      <c r="M388" s="140" t="e" cm="1">
        <f t="array" ref="M388">(_xlfn.XLOOKUP($A388&amp;$Q$3,Data[Index]&amp;Data[Valid Test, Can be used for conformity (Y/N)],Data[CH4 (mg/km)])-M$2)/M$5</f>
        <v>#N/A</v>
      </c>
      <c r="N388" s="140" t="e" cm="1">
        <f t="array" ref="N388">(_xlfn.XLOOKUP($A388&amp;$Q$3,Data[Index]&amp;Data[Valid Test, Can be used for conformity (Y/N)],Data[N20 (mg/km)])-N$2)/N$5</f>
        <v>#N/A</v>
      </c>
      <c r="O388" s="141" t="e" cm="1">
        <f t="array" ref="O388">(_xlfn.XLOOKUP($A388&amp;$Q$3,Data[Index]&amp;Data[Valid Test, Can be used for conformity (Y/N)],Data[l/100km])-O$2)/O$5</f>
        <v>#N/A</v>
      </c>
      <c r="P388" s="138">
        <f>_xlfn.XLOOKUP($A388,Data[Index],Data[Comments])</f>
        <v>0</v>
      </c>
    </row>
    <row r="389" spans="1:16" x14ac:dyDescent="0.2">
      <c r="A389" s="129"/>
      <c r="B389" s="129"/>
      <c r="C389" s="129" t="e" cm="1">
        <f t="array" ref="C389">_xlfn.XLOOKUP($A389&amp;$Q$3&amp;$R$3,Data[Index]&amp;Data[Valid Test, Can be used for conformity (Y/N)]&amp;Data[Cycle],Data[Test Name])</f>
        <v>#N/A</v>
      </c>
      <c r="D389" s="167" t="e" cm="1">
        <f t="array" ref="D389">_xlfn.XLOOKUP($A389&amp;$Q$3&amp;$R$3,Data[Index]&amp;Data[Valid Test, Can be used for conformity (Y/N)]&amp;Data[Cycle],Data[Mileage (Miles)])</f>
        <v>#N/A</v>
      </c>
      <c r="E389" s="130" t="e" cm="1">
        <f t="array" ref="E389">_xlfn.XLOOKUP($A389&amp;$Q$3&amp;$R$3,Data[Index]&amp;Data[Valid Test, Can be used for conformity (Y/N)]&amp;Data[Cycle],Data[Date])</f>
        <v>#N/A</v>
      </c>
      <c r="F389" s="141" t="e" cm="1">
        <f t="array" ref="F389">(_xlfn.XLOOKUP($A389&amp;$Q$3&amp;$R$3,Data[Index]&amp;Data[Valid Test, Can be used for conformity (Y/N)]&amp;Data[Cycle],Data[CO/km (mg)])-F$2)/F$5</f>
        <v>#N/A</v>
      </c>
      <c r="G389" s="141" t="e" cm="1">
        <f t="array" ref="G389">(_xlfn.XLOOKUP($A389&amp;$Q$3,Data[Index]&amp;Data[Valid Test, Can be used for conformity (Y/N)],Data[CO2/km (g)])-G$2)/G$5</f>
        <v>#N/A</v>
      </c>
      <c r="H389" s="141" t="e" cm="1">
        <f t="array" ref="H389">(_xlfn.XLOOKUP($A389&amp;$Q$3,Data[Index]&amp;Data[Valid Test, Can be used for conformity (Y/N)],Data[THC/km (mg)])-H$2)/H$5</f>
        <v>#N/A</v>
      </c>
      <c r="I389" s="141" t="e" cm="1">
        <f t="array" ref="I389">(_xlfn.XLOOKUP($A389&amp;$Q$3,Data[Index]&amp;Data[Valid Test, Can be used for conformity (Y/N)],Data[NOx/km (mg)])-I$2)/I$5</f>
        <v>#N/A</v>
      </c>
      <c r="J389" s="141" t="e" cm="1">
        <f t="array" ref="J389">(_xlfn.XLOOKUP($A389&amp;$Q$3,Data[Index]&amp;Data[Valid Test, Can be used for conformity (Y/N)],Data[THC + NOx/km (mg)])-J$2)/J$5</f>
        <v>#N/A</v>
      </c>
      <c r="K389" s="141" t="e" cm="1">
        <f t="array" ref="K389">(_xlfn.XLOOKUP($A389&amp;$Q$3,Data[Index]&amp;Data[Valid Test, Can be used for conformity (Y/N)],Data[PN/km ('#)])-K$2)/K$5</f>
        <v>#N/A</v>
      </c>
      <c r="L389" s="141" t="e" cm="1">
        <f t="array" ref="L389">(_xlfn.XLOOKUP($A389&amp;$Q$3,Data[Index]&amp;Data[Valid Test, Can be used for conformity (Y/N)],Data[PM/km (mg)])-L$2)/L$5</f>
        <v>#N/A</v>
      </c>
      <c r="M389" s="140" t="e" cm="1">
        <f t="array" ref="M389">(_xlfn.XLOOKUP($A389&amp;$Q$3,Data[Index]&amp;Data[Valid Test, Can be used for conformity (Y/N)],Data[CH4 (mg/km)])-M$2)/M$5</f>
        <v>#N/A</v>
      </c>
      <c r="N389" s="140" t="e" cm="1">
        <f t="array" ref="N389">(_xlfn.XLOOKUP($A389&amp;$Q$3,Data[Index]&amp;Data[Valid Test, Can be used for conformity (Y/N)],Data[N20 (mg/km)])-N$2)/N$5</f>
        <v>#N/A</v>
      </c>
      <c r="O389" s="141" t="e" cm="1">
        <f t="array" ref="O389">(_xlfn.XLOOKUP($A389&amp;$Q$3,Data[Index]&amp;Data[Valid Test, Can be used for conformity (Y/N)],Data[l/100km])-O$2)/O$5</f>
        <v>#N/A</v>
      </c>
      <c r="P389" s="138">
        <f>_xlfn.XLOOKUP($A389,Data[Index],Data[Comments])</f>
        <v>0</v>
      </c>
    </row>
    <row r="390" spans="1:16" x14ac:dyDescent="0.2">
      <c r="A390" s="129"/>
      <c r="B390" s="129"/>
      <c r="C390" s="129" t="e" cm="1">
        <f t="array" ref="C390">_xlfn.XLOOKUP($A390&amp;$Q$3&amp;$R$3,Data[Index]&amp;Data[Valid Test, Can be used for conformity (Y/N)]&amp;Data[Cycle],Data[Test Name])</f>
        <v>#N/A</v>
      </c>
      <c r="D390" s="167" t="e" cm="1">
        <f t="array" ref="D390">_xlfn.XLOOKUP($A390&amp;$Q$3&amp;$R$3,Data[Index]&amp;Data[Valid Test, Can be used for conformity (Y/N)]&amp;Data[Cycle],Data[Mileage (Miles)])</f>
        <v>#N/A</v>
      </c>
      <c r="E390" s="130" t="e" cm="1">
        <f t="array" ref="E390">_xlfn.XLOOKUP($A390&amp;$Q$3&amp;$R$3,Data[Index]&amp;Data[Valid Test, Can be used for conformity (Y/N)]&amp;Data[Cycle],Data[Date])</f>
        <v>#N/A</v>
      </c>
      <c r="F390" s="141" t="e" cm="1">
        <f t="array" ref="F390">(_xlfn.XLOOKUP($A390&amp;$Q$3&amp;$R$3,Data[Index]&amp;Data[Valid Test, Can be used for conformity (Y/N)]&amp;Data[Cycle],Data[CO/km (mg)])-F$2)/F$5</f>
        <v>#N/A</v>
      </c>
      <c r="G390" s="141" t="e" cm="1">
        <f t="array" ref="G390">(_xlfn.XLOOKUP($A390&amp;$Q$3,Data[Index]&amp;Data[Valid Test, Can be used for conformity (Y/N)],Data[CO2/km (g)])-G$2)/G$5</f>
        <v>#N/A</v>
      </c>
      <c r="H390" s="141" t="e" cm="1">
        <f t="array" ref="H390">(_xlfn.XLOOKUP($A390&amp;$Q$3,Data[Index]&amp;Data[Valid Test, Can be used for conformity (Y/N)],Data[THC/km (mg)])-H$2)/H$5</f>
        <v>#N/A</v>
      </c>
      <c r="I390" s="141" t="e" cm="1">
        <f t="array" ref="I390">(_xlfn.XLOOKUP($A390&amp;$Q$3,Data[Index]&amp;Data[Valid Test, Can be used for conformity (Y/N)],Data[NOx/km (mg)])-I$2)/I$5</f>
        <v>#N/A</v>
      </c>
      <c r="J390" s="141" t="e" cm="1">
        <f t="array" ref="J390">(_xlfn.XLOOKUP($A390&amp;$Q$3,Data[Index]&amp;Data[Valid Test, Can be used for conformity (Y/N)],Data[THC + NOx/km (mg)])-J$2)/J$5</f>
        <v>#N/A</v>
      </c>
      <c r="K390" s="141" t="e" cm="1">
        <f t="array" ref="K390">(_xlfn.XLOOKUP($A390&amp;$Q$3,Data[Index]&amp;Data[Valid Test, Can be used for conformity (Y/N)],Data[PN/km ('#)])-K$2)/K$5</f>
        <v>#N/A</v>
      </c>
      <c r="L390" s="141" t="e" cm="1">
        <f t="array" ref="L390">(_xlfn.XLOOKUP($A390&amp;$Q$3,Data[Index]&amp;Data[Valid Test, Can be used for conformity (Y/N)],Data[PM/km (mg)])-L$2)/L$5</f>
        <v>#N/A</v>
      </c>
      <c r="M390" s="140" t="e" cm="1">
        <f t="array" ref="M390">(_xlfn.XLOOKUP($A390&amp;$Q$3,Data[Index]&amp;Data[Valid Test, Can be used for conformity (Y/N)],Data[CH4 (mg/km)])-M$2)/M$5</f>
        <v>#N/A</v>
      </c>
      <c r="N390" s="140" t="e" cm="1">
        <f t="array" ref="N390">(_xlfn.XLOOKUP($A390&amp;$Q$3,Data[Index]&amp;Data[Valid Test, Can be used for conformity (Y/N)],Data[N20 (mg/km)])-N$2)/N$5</f>
        <v>#N/A</v>
      </c>
      <c r="O390" s="141" t="e" cm="1">
        <f t="array" ref="O390">(_xlfn.XLOOKUP($A390&amp;$Q$3,Data[Index]&amp;Data[Valid Test, Can be used for conformity (Y/N)],Data[l/100km])-O$2)/O$5</f>
        <v>#N/A</v>
      </c>
      <c r="P390" s="138">
        <f>_xlfn.XLOOKUP($A390,Data[Index],Data[Comments])</f>
        <v>0</v>
      </c>
    </row>
    <row r="391" spans="1:16" x14ac:dyDescent="0.2">
      <c r="A391" s="129"/>
      <c r="B391" s="129"/>
      <c r="C391" s="129" t="e" cm="1">
        <f t="array" ref="C391">_xlfn.XLOOKUP($A391&amp;$Q$3&amp;$R$3,Data[Index]&amp;Data[Valid Test, Can be used for conformity (Y/N)]&amp;Data[Cycle],Data[Test Name])</f>
        <v>#N/A</v>
      </c>
      <c r="D391" s="167" t="e" cm="1">
        <f t="array" ref="D391">_xlfn.XLOOKUP($A391&amp;$Q$3&amp;$R$3,Data[Index]&amp;Data[Valid Test, Can be used for conformity (Y/N)]&amp;Data[Cycle],Data[Mileage (Miles)])</f>
        <v>#N/A</v>
      </c>
      <c r="E391" s="130" t="e" cm="1">
        <f t="array" ref="E391">_xlfn.XLOOKUP($A391&amp;$Q$3&amp;$R$3,Data[Index]&amp;Data[Valid Test, Can be used for conformity (Y/N)]&amp;Data[Cycle],Data[Date])</f>
        <v>#N/A</v>
      </c>
      <c r="F391" s="141" t="e" cm="1">
        <f t="array" ref="F391">(_xlfn.XLOOKUP($A391&amp;$Q$3&amp;$R$3,Data[Index]&amp;Data[Valid Test, Can be used for conformity (Y/N)]&amp;Data[Cycle],Data[CO/km (mg)])-F$2)/F$5</f>
        <v>#N/A</v>
      </c>
      <c r="G391" s="141" t="e" cm="1">
        <f t="array" ref="G391">(_xlfn.XLOOKUP($A391&amp;$Q$3,Data[Index]&amp;Data[Valid Test, Can be used for conformity (Y/N)],Data[CO2/km (g)])-G$2)/G$5</f>
        <v>#N/A</v>
      </c>
      <c r="H391" s="141" t="e" cm="1">
        <f t="array" ref="H391">(_xlfn.XLOOKUP($A391&amp;$Q$3,Data[Index]&amp;Data[Valid Test, Can be used for conformity (Y/N)],Data[THC/km (mg)])-H$2)/H$5</f>
        <v>#N/A</v>
      </c>
      <c r="I391" s="141" t="e" cm="1">
        <f t="array" ref="I391">(_xlfn.XLOOKUP($A391&amp;$Q$3,Data[Index]&amp;Data[Valid Test, Can be used for conformity (Y/N)],Data[NOx/km (mg)])-I$2)/I$5</f>
        <v>#N/A</v>
      </c>
      <c r="J391" s="141" t="e" cm="1">
        <f t="array" ref="J391">(_xlfn.XLOOKUP($A391&amp;$Q$3,Data[Index]&amp;Data[Valid Test, Can be used for conformity (Y/N)],Data[THC + NOx/km (mg)])-J$2)/J$5</f>
        <v>#N/A</v>
      </c>
      <c r="K391" s="141" t="e" cm="1">
        <f t="array" ref="K391">(_xlfn.XLOOKUP($A391&amp;$Q$3,Data[Index]&amp;Data[Valid Test, Can be used for conformity (Y/N)],Data[PN/km ('#)])-K$2)/K$5</f>
        <v>#N/A</v>
      </c>
      <c r="L391" s="141" t="e" cm="1">
        <f t="array" ref="L391">(_xlfn.XLOOKUP($A391&amp;$Q$3,Data[Index]&amp;Data[Valid Test, Can be used for conformity (Y/N)],Data[PM/km (mg)])-L$2)/L$5</f>
        <v>#N/A</v>
      </c>
      <c r="M391" s="140" t="e" cm="1">
        <f t="array" ref="M391">(_xlfn.XLOOKUP($A391&amp;$Q$3,Data[Index]&amp;Data[Valid Test, Can be used for conformity (Y/N)],Data[CH4 (mg/km)])-M$2)/M$5</f>
        <v>#N/A</v>
      </c>
      <c r="N391" s="140" t="e" cm="1">
        <f t="array" ref="N391">(_xlfn.XLOOKUP($A391&amp;$Q$3,Data[Index]&amp;Data[Valid Test, Can be used for conformity (Y/N)],Data[N20 (mg/km)])-N$2)/N$5</f>
        <v>#N/A</v>
      </c>
      <c r="O391" s="141" t="e" cm="1">
        <f t="array" ref="O391">(_xlfn.XLOOKUP($A391&amp;$Q$3,Data[Index]&amp;Data[Valid Test, Can be used for conformity (Y/N)],Data[l/100km])-O$2)/O$5</f>
        <v>#N/A</v>
      </c>
      <c r="P391" s="138">
        <f>_xlfn.XLOOKUP($A391,Data[Index],Data[Comments])</f>
        <v>0</v>
      </c>
    </row>
    <row r="392" spans="1:16" x14ac:dyDescent="0.2">
      <c r="A392" s="129"/>
      <c r="B392" s="129"/>
      <c r="C392" s="129" t="e" cm="1">
        <f t="array" ref="C392">_xlfn.XLOOKUP($A392&amp;$Q$3&amp;$R$3,Data[Index]&amp;Data[Valid Test, Can be used for conformity (Y/N)]&amp;Data[Cycle],Data[Test Name])</f>
        <v>#N/A</v>
      </c>
      <c r="D392" s="167" t="e" cm="1">
        <f t="array" ref="D392">_xlfn.XLOOKUP($A392&amp;$Q$3&amp;$R$3,Data[Index]&amp;Data[Valid Test, Can be used for conformity (Y/N)]&amp;Data[Cycle],Data[Mileage (Miles)])</f>
        <v>#N/A</v>
      </c>
      <c r="E392" s="130" t="e" cm="1">
        <f t="array" ref="E392">_xlfn.XLOOKUP($A392&amp;$Q$3&amp;$R$3,Data[Index]&amp;Data[Valid Test, Can be used for conformity (Y/N)]&amp;Data[Cycle],Data[Date])</f>
        <v>#N/A</v>
      </c>
      <c r="F392" s="141" t="e" cm="1">
        <f t="array" ref="F392">(_xlfn.XLOOKUP($A392&amp;$Q$3&amp;$R$3,Data[Index]&amp;Data[Valid Test, Can be used for conformity (Y/N)]&amp;Data[Cycle],Data[CO/km (mg)])-F$2)/F$5</f>
        <v>#N/A</v>
      </c>
      <c r="G392" s="141" t="e" cm="1">
        <f t="array" ref="G392">(_xlfn.XLOOKUP($A392&amp;$Q$3,Data[Index]&amp;Data[Valid Test, Can be used for conformity (Y/N)],Data[CO2/km (g)])-G$2)/G$5</f>
        <v>#N/A</v>
      </c>
      <c r="H392" s="141" t="e" cm="1">
        <f t="array" ref="H392">(_xlfn.XLOOKUP($A392&amp;$Q$3,Data[Index]&amp;Data[Valid Test, Can be used for conformity (Y/N)],Data[THC/km (mg)])-H$2)/H$5</f>
        <v>#N/A</v>
      </c>
      <c r="I392" s="141" t="e" cm="1">
        <f t="array" ref="I392">(_xlfn.XLOOKUP($A392&amp;$Q$3,Data[Index]&amp;Data[Valid Test, Can be used for conformity (Y/N)],Data[NOx/km (mg)])-I$2)/I$5</f>
        <v>#N/A</v>
      </c>
      <c r="J392" s="141" t="e" cm="1">
        <f t="array" ref="J392">(_xlfn.XLOOKUP($A392&amp;$Q$3,Data[Index]&amp;Data[Valid Test, Can be used for conformity (Y/N)],Data[THC + NOx/km (mg)])-J$2)/J$5</f>
        <v>#N/A</v>
      </c>
      <c r="K392" s="141" t="e" cm="1">
        <f t="array" ref="K392">(_xlfn.XLOOKUP($A392&amp;$Q$3,Data[Index]&amp;Data[Valid Test, Can be used for conformity (Y/N)],Data[PN/km ('#)])-K$2)/K$5</f>
        <v>#N/A</v>
      </c>
      <c r="L392" s="141" t="e" cm="1">
        <f t="array" ref="L392">(_xlfn.XLOOKUP($A392&amp;$Q$3,Data[Index]&amp;Data[Valid Test, Can be used for conformity (Y/N)],Data[PM/km (mg)])-L$2)/L$5</f>
        <v>#N/A</v>
      </c>
      <c r="M392" s="140" t="e" cm="1">
        <f t="array" ref="M392">(_xlfn.XLOOKUP($A392&amp;$Q$3,Data[Index]&amp;Data[Valid Test, Can be used for conformity (Y/N)],Data[CH4 (mg/km)])-M$2)/M$5</f>
        <v>#N/A</v>
      </c>
      <c r="N392" s="140" t="e" cm="1">
        <f t="array" ref="N392">(_xlfn.XLOOKUP($A392&amp;$Q$3,Data[Index]&amp;Data[Valid Test, Can be used for conformity (Y/N)],Data[N20 (mg/km)])-N$2)/N$5</f>
        <v>#N/A</v>
      </c>
      <c r="O392" s="141" t="e" cm="1">
        <f t="array" ref="O392">(_xlfn.XLOOKUP($A392&amp;$Q$3,Data[Index]&amp;Data[Valid Test, Can be used for conformity (Y/N)],Data[l/100km])-O$2)/O$5</f>
        <v>#N/A</v>
      </c>
      <c r="P392" s="138">
        <f>_xlfn.XLOOKUP($A392,Data[Index],Data[Comments])</f>
        <v>0</v>
      </c>
    </row>
    <row r="393" spans="1:16" x14ac:dyDescent="0.2">
      <c r="A393" s="129"/>
      <c r="B393" s="129"/>
      <c r="C393" s="129" t="e" cm="1">
        <f t="array" ref="C393">_xlfn.XLOOKUP($A393&amp;$Q$3&amp;$R$3,Data[Index]&amp;Data[Valid Test, Can be used for conformity (Y/N)]&amp;Data[Cycle],Data[Test Name])</f>
        <v>#N/A</v>
      </c>
      <c r="D393" s="167" t="e" cm="1">
        <f t="array" ref="D393">_xlfn.XLOOKUP($A393&amp;$Q$3&amp;$R$3,Data[Index]&amp;Data[Valid Test, Can be used for conformity (Y/N)]&amp;Data[Cycle],Data[Mileage (Miles)])</f>
        <v>#N/A</v>
      </c>
      <c r="E393" s="130" t="e" cm="1">
        <f t="array" ref="E393">_xlfn.XLOOKUP($A393&amp;$Q$3&amp;$R$3,Data[Index]&amp;Data[Valid Test, Can be used for conformity (Y/N)]&amp;Data[Cycle],Data[Date])</f>
        <v>#N/A</v>
      </c>
      <c r="F393" s="141" t="e" cm="1">
        <f t="array" ref="F393">(_xlfn.XLOOKUP($A393&amp;$Q$3&amp;$R$3,Data[Index]&amp;Data[Valid Test, Can be used for conformity (Y/N)]&amp;Data[Cycle],Data[CO/km (mg)])-F$2)/F$5</f>
        <v>#N/A</v>
      </c>
      <c r="G393" s="141" t="e" cm="1">
        <f t="array" ref="G393">(_xlfn.XLOOKUP($A393&amp;$Q$3,Data[Index]&amp;Data[Valid Test, Can be used for conformity (Y/N)],Data[CO2/km (g)])-G$2)/G$5</f>
        <v>#N/A</v>
      </c>
      <c r="H393" s="141" t="e" cm="1">
        <f t="array" ref="H393">(_xlfn.XLOOKUP($A393&amp;$Q$3,Data[Index]&amp;Data[Valid Test, Can be used for conformity (Y/N)],Data[THC/km (mg)])-H$2)/H$5</f>
        <v>#N/A</v>
      </c>
      <c r="I393" s="141" t="e" cm="1">
        <f t="array" ref="I393">(_xlfn.XLOOKUP($A393&amp;$Q$3,Data[Index]&amp;Data[Valid Test, Can be used for conformity (Y/N)],Data[NOx/km (mg)])-I$2)/I$5</f>
        <v>#N/A</v>
      </c>
      <c r="J393" s="141" t="e" cm="1">
        <f t="array" ref="J393">(_xlfn.XLOOKUP($A393&amp;$Q$3,Data[Index]&amp;Data[Valid Test, Can be used for conformity (Y/N)],Data[THC + NOx/km (mg)])-J$2)/J$5</f>
        <v>#N/A</v>
      </c>
      <c r="K393" s="141" t="e" cm="1">
        <f t="array" ref="K393">(_xlfn.XLOOKUP($A393&amp;$Q$3,Data[Index]&amp;Data[Valid Test, Can be used for conformity (Y/N)],Data[PN/km ('#)])-K$2)/K$5</f>
        <v>#N/A</v>
      </c>
      <c r="L393" s="141" t="e" cm="1">
        <f t="array" ref="L393">(_xlfn.XLOOKUP($A393&amp;$Q$3,Data[Index]&amp;Data[Valid Test, Can be used for conformity (Y/N)],Data[PM/km (mg)])-L$2)/L$5</f>
        <v>#N/A</v>
      </c>
      <c r="M393" s="140" t="e" cm="1">
        <f t="array" ref="M393">(_xlfn.XLOOKUP($A393&amp;$Q$3,Data[Index]&amp;Data[Valid Test, Can be used for conformity (Y/N)],Data[CH4 (mg/km)])-M$2)/M$5</f>
        <v>#N/A</v>
      </c>
      <c r="N393" s="140" t="e" cm="1">
        <f t="array" ref="N393">(_xlfn.XLOOKUP($A393&amp;$Q$3,Data[Index]&amp;Data[Valid Test, Can be used for conformity (Y/N)],Data[N20 (mg/km)])-N$2)/N$5</f>
        <v>#N/A</v>
      </c>
      <c r="O393" s="141" t="e" cm="1">
        <f t="array" ref="O393">(_xlfn.XLOOKUP($A393&amp;$Q$3,Data[Index]&amp;Data[Valid Test, Can be used for conformity (Y/N)],Data[l/100km])-O$2)/O$5</f>
        <v>#N/A</v>
      </c>
      <c r="P393" s="138">
        <f>_xlfn.XLOOKUP($A393,Data[Index],Data[Comments])</f>
        <v>0</v>
      </c>
    </row>
    <row r="394" spans="1:16" x14ac:dyDescent="0.2">
      <c r="A394" s="129"/>
      <c r="B394" s="129"/>
      <c r="C394" s="129" t="e" cm="1">
        <f t="array" ref="C394">_xlfn.XLOOKUP($A394&amp;$Q$3&amp;$R$3,Data[Index]&amp;Data[Valid Test, Can be used for conformity (Y/N)]&amp;Data[Cycle],Data[Test Name])</f>
        <v>#N/A</v>
      </c>
      <c r="D394" s="167" t="e" cm="1">
        <f t="array" ref="D394">_xlfn.XLOOKUP($A394&amp;$Q$3&amp;$R$3,Data[Index]&amp;Data[Valid Test, Can be used for conformity (Y/N)]&amp;Data[Cycle],Data[Mileage (Miles)])</f>
        <v>#N/A</v>
      </c>
      <c r="E394" s="130" t="e" cm="1">
        <f t="array" ref="E394">_xlfn.XLOOKUP($A394&amp;$Q$3&amp;$R$3,Data[Index]&amp;Data[Valid Test, Can be used for conformity (Y/N)]&amp;Data[Cycle],Data[Date])</f>
        <v>#N/A</v>
      </c>
      <c r="F394" s="141" t="e" cm="1">
        <f t="array" ref="F394">(_xlfn.XLOOKUP($A394&amp;$Q$3&amp;$R$3,Data[Index]&amp;Data[Valid Test, Can be used for conformity (Y/N)]&amp;Data[Cycle],Data[CO/km (mg)])-F$2)/F$5</f>
        <v>#N/A</v>
      </c>
      <c r="G394" s="141" t="e" cm="1">
        <f t="array" ref="G394">(_xlfn.XLOOKUP($A394&amp;$Q$3,Data[Index]&amp;Data[Valid Test, Can be used for conformity (Y/N)],Data[CO2/km (g)])-G$2)/G$5</f>
        <v>#N/A</v>
      </c>
      <c r="H394" s="141" t="e" cm="1">
        <f t="array" ref="H394">(_xlfn.XLOOKUP($A394&amp;$Q$3,Data[Index]&amp;Data[Valid Test, Can be used for conformity (Y/N)],Data[THC/km (mg)])-H$2)/H$5</f>
        <v>#N/A</v>
      </c>
      <c r="I394" s="141" t="e" cm="1">
        <f t="array" ref="I394">(_xlfn.XLOOKUP($A394&amp;$Q$3,Data[Index]&amp;Data[Valid Test, Can be used for conformity (Y/N)],Data[NOx/km (mg)])-I$2)/I$5</f>
        <v>#N/A</v>
      </c>
      <c r="J394" s="141" t="e" cm="1">
        <f t="array" ref="J394">(_xlfn.XLOOKUP($A394&amp;$Q$3,Data[Index]&amp;Data[Valid Test, Can be used for conformity (Y/N)],Data[THC + NOx/km (mg)])-J$2)/J$5</f>
        <v>#N/A</v>
      </c>
      <c r="K394" s="141" t="e" cm="1">
        <f t="array" ref="K394">(_xlfn.XLOOKUP($A394&amp;$Q$3,Data[Index]&amp;Data[Valid Test, Can be used for conformity (Y/N)],Data[PN/km ('#)])-K$2)/K$5</f>
        <v>#N/A</v>
      </c>
      <c r="L394" s="141" t="e" cm="1">
        <f t="array" ref="L394">(_xlfn.XLOOKUP($A394&amp;$Q$3,Data[Index]&amp;Data[Valid Test, Can be used for conformity (Y/N)],Data[PM/km (mg)])-L$2)/L$5</f>
        <v>#N/A</v>
      </c>
      <c r="M394" s="140" t="e" cm="1">
        <f t="array" ref="M394">(_xlfn.XLOOKUP($A394&amp;$Q$3,Data[Index]&amp;Data[Valid Test, Can be used for conformity (Y/N)],Data[CH4 (mg/km)])-M$2)/M$5</f>
        <v>#N/A</v>
      </c>
      <c r="N394" s="140" t="e" cm="1">
        <f t="array" ref="N394">(_xlfn.XLOOKUP($A394&amp;$Q$3,Data[Index]&amp;Data[Valid Test, Can be used for conformity (Y/N)],Data[N20 (mg/km)])-N$2)/N$5</f>
        <v>#N/A</v>
      </c>
      <c r="O394" s="141" t="e" cm="1">
        <f t="array" ref="O394">(_xlfn.XLOOKUP($A394&amp;$Q$3,Data[Index]&amp;Data[Valid Test, Can be used for conformity (Y/N)],Data[l/100km])-O$2)/O$5</f>
        <v>#N/A</v>
      </c>
      <c r="P394" s="138">
        <f>_xlfn.XLOOKUP($A394,Data[Index],Data[Comments])</f>
        <v>0</v>
      </c>
    </row>
    <row r="395" spans="1:16" x14ac:dyDescent="0.2">
      <c r="A395" s="129"/>
      <c r="B395" s="129"/>
      <c r="C395" s="129" t="e" cm="1">
        <f t="array" ref="C395">_xlfn.XLOOKUP($A395&amp;$Q$3&amp;$R$3,Data[Index]&amp;Data[Valid Test, Can be used for conformity (Y/N)]&amp;Data[Cycle],Data[Test Name])</f>
        <v>#N/A</v>
      </c>
      <c r="D395" s="167" t="e" cm="1">
        <f t="array" ref="D395">_xlfn.XLOOKUP($A395&amp;$Q$3&amp;$R$3,Data[Index]&amp;Data[Valid Test, Can be used for conformity (Y/N)]&amp;Data[Cycle],Data[Mileage (Miles)])</f>
        <v>#N/A</v>
      </c>
      <c r="E395" s="130" t="e" cm="1">
        <f t="array" ref="E395">_xlfn.XLOOKUP($A395&amp;$Q$3&amp;$R$3,Data[Index]&amp;Data[Valid Test, Can be used for conformity (Y/N)]&amp;Data[Cycle],Data[Date])</f>
        <v>#N/A</v>
      </c>
      <c r="F395" s="141" t="e" cm="1">
        <f t="array" ref="F395">(_xlfn.XLOOKUP($A395&amp;$Q$3&amp;$R$3,Data[Index]&amp;Data[Valid Test, Can be used for conformity (Y/N)]&amp;Data[Cycle],Data[CO/km (mg)])-F$2)/F$5</f>
        <v>#N/A</v>
      </c>
      <c r="G395" s="141" t="e" cm="1">
        <f t="array" ref="G395">(_xlfn.XLOOKUP($A395&amp;$Q$3,Data[Index]&amp;Data[Valid Test, Can be used for conformity (Y/N)],Data[CO2/km (g)])-G$2)/G$5</f>
        <v>#N/A</v>
      </c>
      <c r="H395" s="141" t="e" cm="1">
        <f t="array" ref="H395">(_xlfn.XLOOKUP($A395&amp;$Q$3,Data[Index]&amp;Data[Valid Test, Can be used for conformity (Y/N)],Data[THC/km (mg)])-H$2)/H$5</f>
        <v>#N/A</v>
      </c>
      <c r="I395" s="141" t="e" cm="1">
        <f t="array" ref="I395">(_xlfn.XLOOKUP($A395&amp;$Q$3,Data[Index]&amp;Data[Valid Test, Can be used for conformity (Y/N)],Data[NOx/km (mg)])-I$2)/I$5</f>
        <v>#N/A</v>
      </c>
      <c r="J395" s="141" t="e" cm="1">
        <f t="array" ref="J395">(_xlfn.XLOOKUP($A395&amp;$Q$3,Data[Index]&amp;Data[Valid Test, Can be used for conformity (Y/N)],Data[THC + NOx/km (mg)])-J$2)/J$5</f>
        <v>#N/A</v>
      </c>
      <c r="K395" s="141" t="e" cm="1">
        <f t="array" ref="K395">(_xlfn.XLOOKUP($A395&amp;$Q$3,Data[Index]&amp;Data[Valid Test, Can be used for conformity (Y/N)],Data[PN/km ('#)])-K$2)/K$5</f>
        <v>#N/A</v>
      </c>
      <c r="L395" s="141" t="e" cm="1">
        <f t="array" ref="L395">(_xlfn.XLOOKUP($A395&amp;$Q$3,Data[Index]&amp;Data[Valid Test, Can be used for conformity (Y/N)],Data[PM/km (mg)])-L$2)/L$5</f>
        <v>#N/A</v>
      </c>
      <c r="M395" s="140" t="e" cm="1">
        <f t="array" ref="M395">(_xlfn.XLOOKUP($A395&amp;$Q$3,Data[Index]&amp;Data[Valid Test, Can be used for conformity (Y/N)],Data[CH4 (mg/km)])-M$2)/M$5</f>
        <v>#N/A</v>
      </c>
      <c r="N395" s="140" t="e" cm="1">
        <f t="array" ref="N395">(_xlfn.XLOOKUP($A395&amp;$Q$3,Data[Index]&amp;Data[Valid Test, Can be used for conformity (Y/N)],Data[N20 (mg/km)])-N$2)/N$5</f>
        <v>#N/A</v>
      </c>
      <c r="O395" s="141" t="e" cm="1">
        <f t="array" ref="O395">(_xlfn.XLOOKUP($A395&amp;$Q$3,Data[Index]&amp;Data[Valid Test, Can be used for conformity (Y/N)],Data[l/100km])-O$2)/O$5</f>
        <v>#N/A</v>
      </c>
      <c r="P395" s="138">
        <f>_xlfn.XLOOKUP($A395,Data[Index],Data[Comments])</f>
        <v>0</v>
      </c>
    </row>
    <row r="396" spans="1:16" x14ac:dyDescent="0.2">
      <c r="A396" s="129"/>
      <c r="B396" s="129"/>
      <c r="C396" s="129" t="e" cm="1">
        <f t="array" ref="C396">_xlfn.XLOOKUP($A396&amp;$Q$3&amp;$R$3,Data[Index]&amp;Data[Valid Test, Can be used for conformity (Y/N)]&amp;Data[Cycle],Data[Test Name])</f>
        <v>#N/A</v>
      </c>
      <c r="D396" s="167" t="e" cm="1">
        <f t="array" ref="D396">_xlfn.XLOOKUP($A396&amp;$Q$3&amp;$R$3,Data[Index]&amp;Data[Valid Test, Can be used for conformity (Y/N)]&amp;Data[Cycle],Data[Mileage (Miles)])</f>
        <v>#N/A</v>
      </c>
      <c r="E396" s="130" t="e" cm="1">
        <f t="array" ref="E396">_xlfn.XLOOKUP($A396&amp;$Q$3&amp;$R$3,Data[Index]&amp;Data[Valid Test, Can be used for conformity (Y/N)]&amp;Data[Cycle],Data[Date])</f>
        <v>#N/A</v>
      </c>
      <c r="F396" s="141" t="e" cm="1">
        <f t="array" ref="F396">(_xlfn.XLOOKUP($A396&amp;$Q$3&amp;$R$3,Data[Index]&amp;Data[Valid Test, Can be used for conformity (Y/N)]&amp;Data[Cycle],Data[CO/km (mg)])-F$2)/F$5</f>
        <v>#N/A</v>
      </c>
      <c r="G396" s="141" t="e" cm="1">
        <f t="array" ref="G396">(_xlfn.XLOOKUP($A396&amp;$Q$3,Data[Index]&amp;Data[Valid Test, Can be used for conformity (Y/N)],Data[CO2/km (g)])-G$2)/G$5</f>
        <v>#N/A</v>
      </c>
      <c r="H396" s="141" t="e" cm="1">
        <f t="array" ref="H396">(_xlfn.XLOOKUP($A396&amp;$Q$3,Data[Index]&amp;Data[Valid Test, Can be used for conformity (Y/N)],Data[THC/km (mg)])-H$2)/H$5</f>
        <v>#N/A</v>
      </c>
      <c r="I396" s="141" t="e" cm="1">
        <f t="array" ref="I396">(_xlfn.XLOOKUP($A396&amp;$Q$3,Data[Index]&amp;Data[Valid Test, Can be used for conformity (Y/N)],Data[NOx/km (mg)])-I$2)/I$5</f>
        <v>#N/A</v>
      </c>
      <c r="J396" s="141" t="e" cm="1">
        <f t="array" ref="J396">(_xlfn.XLOOKUP($A396&amp;$Q$3,Data[Index]&amp;Data[Valid Test, Can be used for conformity (Y/N)],Data[THC + NOx/km (mg)])-J$2)/J$5</f>
        <v>#N/A</v>
      </c>
      <c r="K396" s="141" t="e" cm="1">
        <f t="array" ref="K396">(_xlfn.XLOOKUP($A396&amp;$Q$3,Data[Index]&amp;Data[Valid Test, Can be used for conformity (Y/N)],Data[PN/km ('#)])-K$2)/K$5</f>
        <v>#N/A</v>
      </c>
      <c r="L396" s="141" t="e" cm="1">
        <f t="array" ref="L396">(_xlfn.XLOOKUP($A396&amp;$Q$3,Data[Index]&amp;Data[Valid Test, Can be used for conformity (Y/N)],Data[PM/km (mg)])-L$2)/L$5</f>
        <v>#N/A</v>
      </c>
      <c r="M396" s="140" t="e" cm="1">
        <f t="array" ref="M396">(_xlfn.XLOOKUP($A396&amp;$Q$3,Data[Index]&amp;Data[Valid Test, Can be used for conformity (Y/N)],Data[CH4 (mg/km)])-M$2)/M$5</f>
        <v>#N/A</v>
      </c>
      <c r="N396" s="140" t="e" cm="1">
        <f t="array" ref="N396">(_xlfn.XLOOKUP($A396&amp;$Q$3,Data[Index]&amp;Data[Valid Test, Can be used for conformity (Y/N)],Data[N20 (mg/km)])-N$2)/N$5</f>
        <v>#N/A</v>
      </c>
      <c r="O396" s="141" t="e" cm="1">
        <f t="array" ref="O396">(_xlfn.XLOOKUP($A396&amp;$Q$3,Data[Index]&amp;Data[Valid Test, Can be used for conformity (Y/N)],Data[l/100km])-O$2)/O$5</f>
        <v>#N/A</v>
      </c>
      <c r="P396" s="138">
        <f>_xlfn.XLOOKUP($A396,Data[Index],Data[Comments])</f>
        <v>0</v>
      </c>
    </row>
    <row r="397" spans="1:16" x14ac:dyDescent="0.2">
      <c r="A397" s="129"/>
      <c r="B397" s="129"/>
      <c r="C397" s="129" t="e" cm="1">
        <f t="array" ref="C397">_xlfn.XLOOKUP($A397&amp;$Q$3&amp;$R$3,Data[Index]&amp;Data[Valid Test, Can be used for conformity (Y/N)]&amp;Data[Cycle],Data[Test Name])</f>
        <v>#N/A</v>
      </c>
      <c r="D397" s="167" t="e" cm="1">
        <f t="array" ref="D397">_xlfn.XLOOKUP($A397&amp;$Q$3&amp;$R$3,Data[Index]&amp;Data[Valid Test, Can be used for conformity (Y/N)]&amp;Data[Cycle],Data[Mileage (Miles)])</f>
        <v>#N/A</v>
      </c>
      <c r="E397" s="130" t="e" cm="1">
        <f t="array" ref="E397">_xlfn.XLOOKUP($A397&amp;$Q$3&amp;$R$3,Data[Index]&amp;Data[Valid Test, Can be used for conformity (Y/N)]&amp;Data[Cycle],Data[Date])</f>
        <v>#N/A</v>
      </c>
      <c r="F397" s="141" t="e" cm="1">
        <f t="array" ref="F397">(_xlfn.XLOOKUP($A397&amp;$Q$3&amp;$R$3,Data[Index]&amp;Data[Valid Test, Can be used for conformity (Y/N)]&amp;Data[Cycle],Data[CO/km (mg)])-F$2)/F$5</f>
        <v>#N/A</v>
      </c>
      <c r="G397" s="141" t="e" cm="1">
        <f t="array" ref="G397">(_xlfn.XLOOKUP($A397&amp;$Q$3,Data[Index]&amp;Data[Valid Test, Can be used for conformity (Y/N)],Data[CO2/km (g)])-G$2)/G$5</f>
        <v>#N/A</v>
      </c>
      <c r="H397" s="141" t="e" cm="1">
        <f t="array" ref="H397">(_xlfn.XLOOKUP($A397&amp;$Q$3,Data[Index]&amp;Data[Valid Test, Can be used for conformity (Y/N)],Data[THC/km (mg)])-H$2)/H$5</f>
        <v>#N/A</v>
      </c>
      <c r="I397" s="141" t="e" cm="1">
        <f t="array" ref="I397">(_xlfn.XLOOKUP($A397&amp;$Q$3,Data[Index]&amp;Data[Valid Test, Can be used for conformity (Y/N)],Data[NOx/km (mg)])-I$2)/I$5</f>
        <v>#N/A</v>
      </c>
      <c r="J397" s="141" t="e" cm="1">
        <f t="array" ref="J397">(_xlfn.XLOOKUP($A397&amp;$Q$3,Data[Index]&amp;Data[Valid Test, Can be used for conformity (Y/N)],Data[THC + NOx/km (mg)])-J$2)/J$5</f>
        <v>#N/A</v>
      </c>
      <c r="K397" s="141" t="e" cm="1">
        <f t="array" ref="K397">(_xlfn.XLOOKUP($A397&amp;$Q$3,Data[Index]&amp;Data[Valid Test, Can be used for conformity (Y/N)],Data[PN/km ('#)])-K$2)/K$5</f>
        <v>#N/A</v>
      </c>
      <c r="L397" s="141" t="e" cm="1">
        <f t="array" ref="L397">(_xlfn.XLOOKUP($A397&amp;$Q$3,Data[Index]&amp;Data[Valid Test, Can be used for conformity (Y/N)],Data[PM/km (mg)])-L$2)/L$5</f>
        <v>#N/A</v>
      </c>
      <c r="M397" s="140" t="e" cm="1">
        <f t="array" ref="M397">(_xlfn.XLOOKUP($A397&amp;$Q$3,Data[Index]&amp;Data[Valid Test, Can be used for conformity (Y/N)],Data[CH4 (mg/km)])-M$2)/M$5</f>
        <v>#N/A</v>
      </c>
      <c r="N397" s="140" t="e" cm="1">
        <f t="array" ref="N397">(_xlfn.XLOOKUP($A397&amp;$Q$3,Data[Index]&amp;Data[Valid Test, Can be used for conformity (Y/N)],Data[N20 (mg/km)])-N$2)/N$5</f>
        <v>#N/A</v>
      </c>
      <c r="O397" s="141" t="e" cm="1">
        <f t="array" ref="O397">(_xlfn.XLOOKUP($A397&amp;$Q$3,Data[Index]&amp;Data[Valid Test, Can be used for conformity (Y/N)],Data[l/100km])-O$2)/O$5</f>
        <v>#N/A</v>
      </c>
      <c r="P397" s="138">
        <f>_xlfn.XLOOKUP($A397,Data[Index],Data[Comments])</f>
        <v>0</v>
      </c>
    </row>
    <row r="398" spans="1:16" x14ac:dyDescent="0.2">
      <c r="A398" s="129"/>
      <c r="B398" s="129"/>
      <c r="C398" s="129" t="e" cm="1">
        <f t="array" ref="C398">_xlfn.XLOOKUP($A398&amp;$Q$3&amp;$R$3,Data[Index]&amp;Data[Valid Test, Can be used for conformity (Y/N)]&amp;Data[Cycle],Data[Test Name])</f>
        <v>#N/A</v>
      </c>
      <c r="D398" s="167" t="e" cm="1">
        <f t="array" ref="D398">_xlfn.XLOOKUP($A398&amp;$Q$3&amp;$R$3,Data[Index]&amp;Data[Valid Test, Can be used for conformity (Y/N)]&amp;Data[Cycle],Data[Mileage (Miles)])</f>
        <v>#N/A</v>
      </c>
      <c r="E398" s="130" t="e" cm="1">
        <f t="array" ref="E398">_xlfn.XLOOKUP($A398&amp;$Q$3&amp;$R$3,Data[Index]&amp;Data[Valid Test, Can be used for conformity (Y/N)]&amp;Data[Cycle],Data[Date])</f>
        <v>#N/A</v>
      </c>
      <c r="F398" s="141" t="e" cm="1">
        <f t="array" ref="F398">(_xlfn.XLOOKUP($A398&amp;$Q$3&amp;$R$3,Data[Index]&amp;Data[Valid Test, Can be used for conformity (Y/N)]&amp;Data[Cycle],Data[CO/km (mg)])-F$2)/F$5</f>
        <v>#N/A</v>
      </c>
      <c r="G398" s="141" t="e" cm="1">
        <f t="array" ref="G398">(_xlfn.XLOOKUP($A398&amp;$Q$3,Data[Index]&amp;Data[Valid Test, Can be used for conformity (Y/N)],Data[CO2/km (g)])-G$2)/G$5</f>
        <v>#N/A</v>
      </c>
      <c r="H398" s="141" t="e" cm="1">
        <f t="array" ref="H398">(_xlfn.XLOOKUP($A398&amp;$Q$3,Data[Index]&amp;Data[Valid Test, Can be used for conformity (Y/N)],Data[THC/km (mg)])-H$2)/H$5</f>
        <v>#N/A</v>
      </c>
      <c r="I398" s="141" t="e" cm="1">
        <f t="array" ref="I398">(_xlfn.XLOOKUP($A398&amp;$Q$3,Data[Index]&amp;Data[Valid Test, Can be used for conformity (Y/N)],Data[NOx/km (mg)])-I$2)/I$5</f>
        <v>#N/A</v>
      </c>
      <c r="J398" s="141" t="e" cm="1">
        <f t="array" ref="J398">(_xlfn.XLOOKUP($A398&amp;$Q$3,Data[Index]&amp;Data[Valid Test, Can be used for conformity (Y/N)],Data[THC + NOx/km (mg)])-J$2)/J$5</f>
        <v>#N/A</v>
      </c>
      <c r="K398" s="141" t="e" cm="1">
        <f t="array" ref="K398">(_xlfn.XLOOKUP($A398&amp;$Q$3,Data[Index]&amp;Data[Valid Test, Can be used for conformity (Y/N)],Data[PN/km ('#)])-K$2)/K$5</f>
        <v>#N/A</v>
      </c>
      <c r="L398" s="141" t="e" cm="1">
        <f t="array" ref="L398">(_xlfn.XLOOKUP($A398&amp;$Q$3,Data[Index]&amp;Data[Valid Test, Can be used for conformity (Y/N)],Data[PM/km (mg)])-L$2)/L$5</f>
        <v>#N/A</v>
      </c>
      <c r="M398" s="140" t="e" cm="1">
        <f t="array" ref="M398">(_xlfn.XLOOKUP($A398&amp;$Q$3,Data[Index]&amp;Data[Valid Test, Can be used for conformity (Y/N)],Data[CH4 (mg/km)])-M$2)/M$5</f>
        <v>#N/A</v>
      </c>
      <c r="N398" s="140" t="e" cm="1">
        <f t="array" ref="N398">(_xlfn.XLOOKUP($A398&amp;$Q$3,Data[Index]&amp;Data[Valid Test, Can be used for conformity (Y/N)],Data[N20 (mg/km)])-N$2)/N$5</f>
        <v>#N/A</v>
      </c>
      <c r="O398" s="141" t="e" cm="1">
        <f t="array" ref="O398">(_xlfn.XLOOKUP($A398&amp;$Q$3,Data[Index]&amp;Data[Valid Test, Can be used for conformity (Y/N)],Data[l/100km])-O$2)/O$5</f>
        <v>#N/A</v>
      </c>
      <c r="P398" s="138">
        <f>_xlfn.XLOOKUP($A398,Data[Index],Data[Comments])</f>
        <v>0</v>
      </c>
    </row>
    <row r="399" spans="1:16" x14ac:dyDescent="0.2">
      <c r="A399" s="129"/>
      <c r="B399" s="129"/>
      <c r="C399" s="129" t="e" cm="1">
        <f t="array" ref="C399">_xlfn.XLOOKUP($A399&amp;$Q$3&amp;$R$3,Data[Index]&amp;Data[Valid Test, Can be used for conformity (Y/N)]&amp;Data[Cycle],Data[Test Name])</f>
        <v>#N/A</v>
      </c>
      <c r="D399" s="167" t="e" cm="1">
        <f t="array" ref="D399">_xlfn.XLOOKUP($A399&amp;$Q$3&amp;$R$3,Data[Index]&amp;Data[Valid Test, Can be used for conformity (Y/N)]&amp;Data[Cycle],Data[Mileage (Miles)])</f>
        <v>#N/A</v>
      </c>
      <c r="E399" s="130" t="e" cm="1">
        <f t="array" ref="E399">_xlfn.XLOOKUP($A399&amp;$Q$3&amp;$R$3,Data[Index]&amp;Data[Valid Test, Can be used for conformity (Y/N)]&amp;Data[Cycle],Data[Date])</f>
        <v>#N/A</v>
      </c>
      <c r="F399" s="141" t="e" cm="1">
        <f t="array" ref="F399">(_xlfn.XLOOKUP($A399&amp;$Q$3&amp;$R$3,Data[Index]&amp;Data[Valid Test, Can be used for conformity (Y/N)]&amp;Data[Cycle],Data[CO/km (mg)])-F$2)/F$5</f>
        <v>#N/A</v>
      </c>
      <c r="G399" s="141" t="e" cm="1">
        <f t="array" ref="G399">(_xlfn.XLOOKUP($A399&amp;$Q$3,Data[Index]&amp;Data[Valid Test, Can be used for conformity (Y/N)],Data[CO2/km (g)])-G$2)/G$5</f>
        <v>#N/A</v>
      </c>
      <c r="H399" s="141" t="e" cm="1">
        <f t="array" ref="H399">(_xlfn.XLOOKUP($A399&amp;$Q$3,Data[Index]&amp;Data[Valid Test, Can be used for conformity (Y/N)],Data[THC/km (mg)])-H$2)/H$5</f>
        <v>#N/A</v>
      </c>
      <c r="I399" s="141" t="e" cm="1">
        <f t="array" ref="I399">(_xlfn.XLOOKUP($A399&amp;$Q$3,Data[Index]&amp;Data[Valid Test, Can be used for conformity (Y/N)],Data[NOx/km (mg)])-I$2)/I$5</f>
        <v>#N/A</v>
      </c>
      <c r="J399" s="141" t="e" cm="1">
        <f t="array" ref="J399">(_xlfn.XLOOKUP($A399&amp;$Q$3,Data[Index]&amp;Data[Valid Test, Can be used for conformity (Y/N)],Data[THC + NOx/km (mg)])-J$2)/J$5</f>
        <v>#N/A</v>
      </c>
      <c r="K399" s="141" t="e" cm="1">
        <f t="array" ref="K399">(_xlfn.XLOOKUP($A399&amp;$Q$3,Data[Index]&amp;Data[Valid Test, Can be used for conformity (Y/N)],Data[PN/km ('#)])-K$2)/K$5</f>
        <v>#N/A</v>
      </c>
      <c r="L399" s="141" t="e" cm="1">
        <f t="array" ref="L399">(_xlfn.XLOOKUP($A399&amp;$Q$3,Data[Index]&amp;Data[Valid Test, Can be used for conformity (Y/N)],Data[PM/km (mg)])-L$2)/L$5</f>
        <v>#N/A</v>
      </c>
      <c r="M399" s="140" t="e" cm="1">
        <f t="array" ref="M399">(_xlfn.XLOOKUP($A399&amp;$Q$3,Data[Index]&amp;Data[Valid Test, Can be used for conformity (Y/N)],Data[CH4 (mg/km)])-M$2)/M$5</f>
        <v>#N/A</v>
      </c>
      <c r="N399" s="140" t="e" cm="1">
        <f t="array" ref="N399">(_xlfn.XLOOKUP($A399&amp;$Q$3,Data[Index]&amp;Data[Valid Test, Can be used for conformity (Y/N)],Data[N20 (mg/km)])-N$2)/N$5</f>
        <v>#N/A</v>
      </c>
      <c r="O399" s="141" t="e" cm="1">
        <f t="array" ref="O399">(_xlfn.XLOOKUP($A399&amp;$Q$3,Data[Index]&amp;Data[Valid Test, Can be used for conformity (Y/N)],Data[l/100km])-O$2)/O$5</f>
        <v>#N/A</v>
      </c>
      <c r="P399" s="138">
        <f>_xlfn.XLOOKUP($A399,Data[Index],Data[Comments])</f>
        <v>0</v>
      </c>
    </row>
    <row r="400" spans="1:16" x14ac:dyDescent="0.2">
      <c r="A400" s="129"/>
      <c r="B400" s="129"/>
      <c r="C400" s="129" t="e" cm="1">
        <f t="array" ref="C400">_xlfn.XLOOKUP($A400&amp;$Q$3&amp;$R$3,Data[Index]&amp;Data[Valid Test, Can be used for conformity (Y/N)]&amp;Data[Cycle],Data[Test Name])</f>
        <v>#N/A</v>
      </c>
      <c r="D400" s="167" t="e" cm="1">
        <f t="array" ref="D400">_xlfn.XLOOKUP($A400&amp;$Q$3&amp;$R$3,Data[Index]&amp;Data[Valid Test, Can be used for conformity (Y/N)]&amp;Data[Cycle],Data[Mileage (Miles)])</f>
        <v>#N/A</v>
      </c>
      <c r="E400" s="130" t="e" cm="1">
        <f t="array" ref="E400">_xlfn.XLOOKUP($A400&amp;$Q$3&amp;$R$3,Data[Index]&amp;Data[Valid Test, Can be used for conformity (Y/N)]&amp;Data[Cycle],Data[Date])</f>
        <v>#N/A</v>
      </c>
      <c r="F400" s="141" t="e" cm="1">
        <f t="array" ref="F400">(_xlfn.XLOOKUP($A400&amp;$Q$3&amp;$R$3,Data[Index]&amp;Data[Valid Test, Can be used for conformity (Y/N)]&amp;Data[Cycle],Data[CO/km (mg)])-F$2)/F$5</f>
        <v>#N/A</v>
      </c>
      <c r="G400" s="141" t="e" cm="1">
        <f t="array" ref="G400">(_xlfn.XLOOKUP($A400&amp;$Q$3,Data[Index]&amp;Data[Valid Test, Can be used for conformity (Y/N)],Data[CO2/km (g)])-G$2)/G$5</f>
        <v>#N/A</v>
      </c>
      <c r="H400" s="141" t="e" cm="1">
        <f t="array" ref="H400">(_xlfn.XLOOKUP($A400&amp;$Q$3,Data[Index]&amp;Data[Valid Test, Can be used for conformity (Y/N)],Data[THC/km (mg)])-H$2)/H$5</f>
        <v>#N/A</v>
      </c>
      <c r="I400" s="141" t="e" cm="1">
        <f t="array" ref="I400">(_xlfn.XLOOKUP($A400&amp;$Q$3,Data[Index]&amp;Data[Valid Test, Can be used for conformity (Y/N)],Data[NOx/km (mg)])-I$2)/I$5</f>
        <v>#N/A</v>
      </c>
      <c r="J400" s="141" t="e" cm="1">
        <f t="array" ref="J400">(_xlfn.XLOOKUP($A400&amp;$Q$3,Data[Index]&amp;Data[Valid Test, Can be used for conformity (Y/N)],Data[THC + NOx/km (mg)])-J$2)/J$5</f>
        <v>#N/A</v>
      </c>
      <c r="K400" s="141" t="e" cm="1">
        <f t="array" ref="K400">(_xlfn.XLOOKUP($A400&amp;$Q$3,Data[Index]&amp;Data[Valid Test, Can be used for conformity (Y/N)],Data[PN/km ('#)])-K$2)/K$5</f>
        <v>#N/A</v>
      </c>
      <c r="L400" s="141" t="e" cm="1">
        <f t="array" ref="L400">(_xlfn.XLOOKUP($A400&amp;$Q$3,Data[Index]&amp;Data[Valid Test, Can be used for conformity (Y/N)],Data[PM/km (mg)])-L$2)/L$5</f>
        <v>#N/A</v>
      </c>
      <c r="M400" s="140" t="e" cm="1">
        <f t="array" ref="M400">(_xlfn.XLOOKUP($A400&amp;$Q$3,Data[Index]&amp;Data[Valid Test, Can be used for conformity (Y/N)],Data[CH4 (mg/km)])-M$2)/M$5</f>
        <v>#N/A</v>
      </c>
      <c r="N400" s="140" t="e" cm="1">
        <f t="array" ref="N400">(_xlfn.XLOOKUP($A400&amp;$Q$3,Data[Index]&amp;Data[Valid Test, Can be used for conformity (Y/N)],Data[N20 (mg/km)])-N$2)/N$5</f>
        <v>#N/A</v>
      </c>
      <c r="O400" s="141" t="e" cm="1">
        <f t="array" ref="O400">(_xlfn.XLOOKUP($A400&amp;$Q$3,Data[Index]&amp;Data[Valid Test, Can be used for conformity (Y/N)],Data[l/100km])-O$2)/O$5</f>
        <v>#N/A</v>
      </c>
      <c r="P400" s="138">
        <f>_xlfn.XLOOKUP($A400,Data[Index],Data[Comments])</f>
        <v>0</v>
      </c>
    </row>
    <row r="401" spans="1:16" x14ac:dyDescent="0.2">
      <c r="A401" s="129"/>
      <c r="B401" s="129"/>
      <c r="C401" s="129" t="e" cm="1">
        <f t="array" ref="C401">_xlfn.XLOOKUP($A401&amp;$Q$3&amp;$R$3,Data[Index]&amp;Data[Valid Test, Can be used for conformity (Y/N)]&amp;Data[Cycle],Data[Test Name])</f>
        <v>#N/A</v>
      </c>
      <c r="D401" s="167" t="e" cm="1">
        <f t="array" ref="D401">_xlfn.XLOOKUP($A401&amp;$Q$3&amp;$R$3,Data[Index]&amp;Data[Valid Test, Can be used for conformity (Y/N)]&amp;Data[Cycle],Data[Mileage (Miles)])</f>
        <v>#N/A</v>
      </c>
      <c r="E401" s="130" t="e" cm="1">
        <f t="array" ref="E401">_xlfn.XLOOKUP($A401&amp;$Q$3&amp;$R$3,Data[Index]&amp;Data[Valid Test, Can be used for conformity (Y/N)]&amp;Data[Cycle],Data[Date])</f>
        <v>#N/A</v>
      </c>
      <c r="F401" s="141" t="e" cm="1">
        <f t="array" ref="F401">(_xlfn.XLOOKUP($A401&amp;$Q$3&amp;$R$3,Data[Index]&amp;Data[Valid Test, Can be used for conformity (Y/N)]&amp;Data[Cycle],Data[CO/km (mg)])-F$2)/F$5</f>
        <v>#N/A</v>
      </c>
      <c r="G401" s="141" t="e" cm="1">
        <f t="array" ref="G401">(_xlfn.XLOOKUP($A401&amp;$Q$3,Data[Index]&amp;Data[Valid Test, Can be used for conformity (Y/N)],Data[CO2/km (g)])-G$2)/G$5</f>
        <v>#N/A</v>
      </c>
      <c r="H401" s="141" t="e" cm="1">
        <f t="array" ref="H401">(_xlfn.XLOOKUP($A401&amp;$Q$3,Data[Index]&amp;Data[Valid Test, Can be used for conformity (Y/N)],Data[THC/km (mg)])-H$2)/H$5</f>
        <v>#N/A</v>
      </c>
      <c r="I401" s="141" t="e" cm="1">
        <f t="array" ref="I401">(_xlfn.XLOOKUP($A401&amp;$Q$3,Data[Index]&amp;Data[Valid Test, Can be used for conformity (Y/N)],Data[NOx/km (mg)])-I$2)/I$5</f>
        <v>#N/A</v>
      </c>
      <c r="J401" s="141" t="e" cm="1">
        <f t="array" ref="J401">(_xlfn.XLOOKUP($A401&amp;$Q$3,Data[Index]&amp;Data[Valid Test, Can be used for conformity (Y/N)],Data[THC + NOx/km (mg)])-J$2)/J$5</f>
        <v>#N/A</v>
      </c>
      <c r="K401" s="141" t="e" cm="1">
        <f t="array" ref="K401">(_xlfn.XLOOKUP($A401&amp;$Q$3,Data[Index]&amp;Data[Valid Test, Can be used for conformity (Y/N)],Data[PN/km ('#)])-K$2)/K$5</f>
        <v>#N/A</v>
      </c>
      <c r="L401" s="141" t="e" cm="1">
        <f t="array" ref="L401">(_xlfn.XLOOKUP($A401&amp;$Q$3,Data[Index]&amp;Data[Valid Test, Can be used for conformity (Y/N)],Data[PM/km (mg)])-L$2)/L$5</f>
        <v>#N/A</v>
      </c>
      <c r="M401" s="140" t="e" cm="1">
        <f t="array" ref="M401">(_xlfn.XLOOKUP($A401&amp;$Q$3,Data[Index]&amp;Data[Valid Test, Can be used for conformity (Y/N)],Data[CH4 (mg/km)])-M$2)/M$5</f>
        <v>#N/A</v>
      </c>
      <c r="N401" s="140" t="e" cm="1">
        <f t="array" ref="N401">(_xlfn.XLOOKUP($A401&amp;$Q$3,Data[Index]&amp;Data[Valid Test, Can be used for conformity (Y/N)],Data[N20 (mg/km)])-N$2)/N$5</f>
        <v>#N/A</v>
      </c>
      <c r="O401" s="141" t="e" cm="1">
        <f t="array" ref="O401">(_xlfn.XLOOKUP($A401&amp;$Q$3,Data[Index]&amp;Data[Valid Test, Can be used for conformity (Y/N)],Data[l/100km])-O$2)/O$5</f>
        <v>#N/A</v>
      </c>
      <c r="P401" s="138">
        <f>_xlfn.XLOOKUP($A401,Data[Index],Data[Comments])</f>
        <v>0</v>
      </c>
    </row>
    <row r="402" spans="1:16" x14ac:dyDescent="0.2">
      <c r="A402" s="129"/>
      <c r="B402" s="129"/>
      <c r="C402" s="129" t="e" cm="1">
        <f t="array" ref="C402">_xlfn.XLOOKUP($A402&amp;$Q$3&amp;$R$3,Data[Index]&amp;Data[Valid Test, Can be used for conformity (Y/N)]&amp;Data[Cycle],Data[Test Name])</f>
        <v>#N/A</v>
      </c>
      <c r="D402" s="167" t="e" cm="1">
        <f t="array" ref="D402">_xlfn.XLOOKUP($A402&amp;$Q$3&amp;$R$3,Data[Index]&amp;Data[Valid Test, Can be used for conformity (Y/N)]&amp;Data[Cycle],Data[Mileage (Miles)])</f>
        <v>#N/A</v>
      </c>
      <c r="E402" s="130" t="e" cm="1">
        <f t="array" ref="E402">_xlfn.XLOOKUP($A402&amp;$Q$3&amp;$R$3,Data[Index]&amp;Data[Valid Test, Can be used for conformity (Y/N)]&amp;Data[Cycle],Data[Date])</f>
        <v>#N/A</v>
      </c>
      <c r="F402" s="141" t="e" cm="1">
        <f t="array" ref="F402">(_xlfn.XLOOKUP($A402&amp;$Q$3&amp;$R$3,Data[Index]&amp;Data[Valid Test, Can be used for conformity (Y/N)]&amp;Data[Cycle],Data[CO/km (mg)])-F$2)/F$5</f>
        <v>#N/A</v>
      </c>
      <c r="G402" s="141" t="e" cm="1">
        <f t="array" ref="G402">(_xlfn.XLOOKUP($A402&amp;$Q$3,Data[Index]&amp;Data[Valid Test, Can be used for conformity (Y/N)],Data[CO2/km (g)])-G$2)/G$5</f>
        <v>#N/A</v>
      </c>
      <c r="H402" s="141" t="e" cm="1">
        <f t="array" ref="H402">(_xlfn.XLOOKUP($A402&amp;$Q$3,Data[Index]&amp;Data[Valid Test, Can be used for conformity (Y/N)],Data[THC/km (mg)])-H$2)/H$5</f>
        <v>#N/A</v>
      </c>
      <c r="I402" s="141" t="e" cm="1">
        <f t="array" ref="I402">(_xlfn.XLOOKUP($A402&amp;$Q$3,Data[Index]&amp;Data[Valid Test, Can be used for conformity (Y/N)],Data[NOx/km (mg)])-I$2)/I$5</f>
        <v>#N/A</v>
      </c>
      <c r="J402" s="141" t="e" cm="1">
        <f t="array" ref="J402">(_xlfn.XLOOKUP($A402&amp;$Q$3,Data[Index]&amp;Data[Valid Test, Can be used for conformity (Y/N)],Data[THC + NOx/km (mg)])-J$2)/J$5</f>
        <v>#N/A</v>
      </c>
      <c r="K402" s="141" t="e" cm="1">
        <f t="array" ref="K402">(_xlfn.XLOOKUP($A402&amp;$Q$3,Data[Index]&amp;Data[Valid Test, Can be used for conformity (Y/N)],Data[PN/km ('#)])-K$2)/K$5</f>
        <v>#N/A</v>
      </c>
      <c r="L402" s="141" t="e" cm="1">
        <f t="array" ref="L402">(_xlfn.XLOOKUP($A402&amp;$Q$3,Data[Index]&amp;Data[Valid Test, Can be used for conformity (Y/N)],Data[PM/km (mg)])-L$2)/L$5</f>
        <v>#N/A</v>
      </c>
      <c r="M402" s="140" t="e" cm="1">
        <f t="array" ref="M402">(_xlfn.XLOOKUP($A402&amp;$Q$3,Data[Index]&amp;Data[Valid Test, Can be used for conformity (Y/N)],Data[CH4 (mg/km)])-M$2)/M$5</f>
        <v>#N/A</v>
      </c>
      <c r="N402" s="140" t="e" cm="1">
        <f t="array" ref="N402">(_xlfn.XLOOKUP($A402&amp;$Q$3,Data[Index]&amp;Data[Valid Test, Can be used for conformity (Y/N)],Data[N20 (mg/km)])-N$2)/N$5</f>
        <v>#N/A</v>
      </c>
      <c r="O402" s="141" t="e" cm="1">
        <f t="array" ref="O402">(_xlfn.XLOOKUP($A402&amp;$Q$3,Data[Index]&amp;Data[Valid Test, Can be used for conformity (Y/N)],Data[l/100km])-O$2)/O$5</f>
        <v>#N/A</v>
      </c>
      <c r="P402" s="138">
        <f>_xlfn.XLOOKUP($A402,Data[Index],Data[Comments])</f>
        <v>0</v>
      </c>
    </row>
    <row r="403" spans="1:16" x14ac:dyDescent="0.2">
      <c r="A403" s="129"/>
      <c r="B403" s="129"/>
      <c r="C403" s="129" t="e" cm="1">
        <f t="array" ref="C403">_xlfn.XLOOKUP($A403&amp;$Q$3&amp;$R$3,Data[Index]&amp;Data[Valid Test, Can be used for conformity (Y/N)]&amp;Data[Cycle],Data[Test Name])</f>
        <v>#N/A</v>
      </c>
      <c r="D403" s="167" t="e" cm="1">
        <f t="array" ref="D403">_xlfn.XLOOKUP($A403&amp;$Q$3&amp;$R$3,Data[Index]&amp;Data[Valid Test, Can be used for conformity (Y/N)]&amp;Data[Cycle],Data[Mileage (Miles)])</f>
        <v>#N/A</v>
      </c>
      <c r="E403" s="130" t="e" cm="1">
        <f t="array" ref="E403">_xlfn.XLOOKUP($A403&amp;$Q$3&amp;$R$3,Data[Index]&amp;Data[Valid Test, Can be used for conformity (Y/N)]&amp;Data[Cycle],Data[Date])</f>
        <v>#N/A</v>
      </c>
      <c r="F403" s="141" t="e" cm="1">
        <f t="array" ref="F403">(_xlfn.XLOOKUP($A403&amp;$Q$3&amp;$R$3,Data[Index]&amp;Data[Valid Test, Can be used for conformity (Y/N)]&amp;Data[Cycle],Data[CO/km (mg)])-F$2)/F$5</f>
        <v>#N/A</v>
      </c>
      <c r="G403" s="141" t="e" cm="1">
        <f t="array" ref="G403">(_xlfn.XLOOKUP($A403&amp;$Q$3,Data[Index]&amp;Data[Valid Test, Can be used for conformity (Y/N)],Data[CO2/km (g)])-G$2)/G$5</f>
        <v>#N/A</v>
      </c>
      <c r="H403" s="141" t="e" cm="1">
        <f t="array" ref="H403">(_xlfn.XLOOKUP($A403&amp;$Q$3,Data[Index]&amp;Data[Valid Test, Can be used for conformity (Y/N)],Data[THC/km (mg)])-H$2)/H$5</f>
        <v>#N/A</v>
      </c>
      <c r="I403" s="141" t="e" cm="1">
        <f t="array" ref="I403">(_xlfn.XLOOKUP($A403&amp;$Q$3,Data[Index]&amp;Data[Valid Test, Can be used for conformity (Y/N)],Data[NOx/km (mg)])-I$2)/I$5</f>
        <v>#N/A</v>
      </c>
      <c r="J403" s="141" t="e" cm="1">
        <f t="array" ref="J403">(_xlfn.XLOOKUP($A403&amp;$Q$3,Data[Index]&amp;Data[Valid Test, Can be used for conformity (Y/N)],Data[THC + NOx/km (mg)])-J$2)/J$5</f>
        <v>#N/A</v>
      </c>
      <c r="K403" s="141" t="e" cm="1">
        <f t="array" ref="K403">(_xlfn.XLOOKUP($A403&amp;$Q$3,Data[Index]&amp;Data[Valid Test, Can be used for conformity (Y/N)],Data[PN/km ('#)])-K$2)/K$5</f>
        <v>#N/A</v>
      </c>
      <c r="L403" s="141" t="e" cm="1">
        <f t="array" ref="L403">(_xlfn.XLOOKUP($A403&amp;$Q$3,Data[Index]&amp;Data[Valid Test, Can be used for conformity (Y/N)],Data[PM/km (mg)])-L$2)/L$5</f>
        <v>#N/A</v>
      </c>
      <c r="M403" s="140" t="e" cm="1">
        <f t="array" ref="M403">(_xlfn.XLOOKUP($A403&amp;$Q$3,Data[Index]&amp;Data[Valid Test, Can be used for conformity (Y/N)],Data[CH4 (mg/km)])-M$2)/M$5</f>
        <v>#N/A</v>
      </c>
      <c r="N403" s="140" t="e" cm="1">
        <f t="array" ref="N403">(_xlfn.XLOOKUP($A403&amp;$Q$3,Data[Index]&amp;Data[Valid Test, Can be used for conformity (Y/N)],Data[N20 (mg/km)])-N$2)/N$5</f>
        <v>#N/A</v>
      </c>
      <c r="O403" s="141" t="e" cm="1">
        <f t="array" ref="O403">(_xlfn.XLOOKUP($A403&amp;$Q$3,Data[Index]&amp;Data[Valid Test, Can be used for conformity (Y/N)],Data[l/100km])-O$2)/O$5</f>
        <v>#N/A</v>
      </c>
      <c r="P403" s="138">
        <f>_xlfn.XLOOKUP($A403,Data[Index],Data[Comments])</f>
        <v>0</v>
      </c>
    </row>
    <row r="404" spans="1:16" x14ac:dyDescent="0.2">
      <c r="A404" s="129"/>
      <c r="B404" s="129"/>
      <c r="C404" s="129" t="e" cm="1">
        <f t="array" ref="C404">_xlfn.XLOOKUP($A404&amp;$Q$3&amp;$R$3,Data[Index]&amp;Data[Valid Test, Can be used for conformity (Y/N)]&amp;Data[Cycle],Data[Test Name])</f>
        <v>#N/A</v>
      </c>
      <c r="D404" s="167" t="e" cm="1">
        <f t="array" ref="D404">_xlfn.XLOOKUP($A404&amp;$Q$3&amp;$R$3,Data[Index]&amp;Data[Valid Test, Can be used for conformity (Y/N)]&amp;Data[Cycle],Data[Mileage (Miles)])</f>
        <v>#N/A</v>
      </c>
      <c r="E404" s="130" t="e" cm="1">
        <f t="array" ref="E404">_xlfn.XLOOKUP($A404&amp;$Q$3&amp;$R$3,Data[Index]&amp;Data[Valid Test, Can be used for conformity (Y/N)]&amp;Data[Cycle],Data[Date])</f>
        <v>#N/A</v>
      </c>
      <c r="F404" s="141" t="e" cm="1">
        <f t="array" ref="F404">(_xlfn.XLOOKUP($A404&amp;$Q$3&amp;$R$3,Data[Index]&amp;Data[Valid Test, Can be used for conformity (Y/N)]&amp;Data[Cycle],Data[CO/km (mg)])-F$2)/F$5</f>
        <v>#N/A</v>
      </c>
      <c r="G404" s="141" t="e" cm="1">
        <f t="array" ref="G404">(_xlfn.XLOOKUP($A404&amp;$Q$3,Data[Index]&amp;Data[Valid Test, Can be used for conformity (Y/N)],Data[CO2/km (g)])-G$2)/G$5</f>
        <v>#N/A</v>
      </c>
      <c r="H404" s="141" t="e" cm="1">
        <f t="array" ref="H404">(_xlfn.XLOOKUP($A404&amp;$Q$3,Data[Index]&amp;Data[Valid Test, Can be used for conformity (Y/N)],Data[THC/km (mg)])-H$2)/H$5</f>
        <v>#N/A</v>
      </c>
      <c r="I404" s="141" t="e" cm="1">
        <f t="array" ref="I404">(_xlfn.XLOOKUP($A404&amp;$Q$3,Data[Index]&amp;Data[Valid Test, Can be used for conformity (Y/N)],Data[NOx/km (mg)])-I$2)/I$5</f>
        <v>#N/A</v>
      </c>
      <c r="J404" s="141" t="e" cm="1">
        <f t="array" ref="J404">(_xlfn.XLOOKUP($A404&amp;$Q$3,Data[Index]&amp;Data[Valid Test, Can be used for conformity (Y/N)],Data[THC + NOx/km (mg)])-J$2)/J$5</f>
        <v>#N/A</v>
      </c>
      <c r="K404" s="141" t="e" cm="1">
        <f t="array" ref="K404">(_xlfn.XLOOKUP($A404&amp;$Q$3,Data[Index]&amp;Data[Valid Test, Can be used for conformity (Y/N)],Data[PN/km ('#)])-K$2)/K$5</f>
        <v>#N/A</v>
      </c>
      <c r="L404" s="141" t="e" cm="1">
        <f t="array" ref="L404">(_xlfn.XLOOKUP($A404&amp;$Q$3,Data[Index]&amp;Data[Valid Test, Can be used for conformity (Y/N)],Data[PM/km (mg)])-L$2)/L$5</f>
        <v>#N/A</v>
      </c>
      <c r="M404" s="140" t="e" cm="1">
        <f t="array" ref="M404">(_xlfn.XLOOKUP($A404&amp;$Q$3,Data[Index]&amp;Data[Valid Test, Can be used for conformity (Y/N)],Data[CH4 (mg/km)])-M$2)/M$5</f>
        <v>#N/A</v>
      </c>
      <c r="N404" s="140" t="e" cm="1">
        <f t="array" ref="N404">(_xlfn.XLOOKUP($A404&amp;$Q$3,Data[Index]&amp;Data[Valid Test, Can be used for conformity (Y/N)],Data[N20 (mg/km)])-N$2)/N$5</f>
        <v>#N/A</v>
      </c>
      <c r="O404" s="141" t="e" cm="1">
        <f t="array" ref="O404">(_xlfn.XLOOKUP($A404&amp;$Q$3,Data[Index]&amp;Data[Valid Test, Can be used for conformity (Y/N)],Data[l/100km])-O$2)/O$5</f>
        <v>#N/A</v>
      </c>
      <c r="P404" s="138">
        <f>_xlfn.XLOOKUP($A404,Data[Index],Data[Comments])</f>
        <v>0</v>
      </c>
    </row>
    <row r="405" spans="1:16" x14ac:dyDescent="0.2">
      <c r="A405" s="129"/>
      <c r="B405" s="129"/>
      <c r="C405" s="129" t="e" cm="1">
        <f t="array" ref="C405">_xlfn.XLOOKUP($A405&amp;$Q$3&amp;$R$3,Data[Index]&amp;Data[Valid Test, Can be used for conformity (Y/N)]&amp;Data[Cycle],Data[Test Name])</f>
        <v>#N/A</v>
      </c>
      <c r="D405" s="167" t="e" cm="1">
        <f t="array" ref="D405">_xlfn.XLOOKUP($A405&amp;$Q$3&amp;$R$3,Data[Index]&amp;Data[Valid Test, Can be used for conformity (Y/N)]&amp;Data[Cycle],Data[Mileage (Miles)])</f>
        <v>#N/A</v>
      </c>
      <c r="E405" s="130" t="e" cm="1">
        <f t="array" ref="E405">_xlfn.XLOOKUP($A405&amp;$Q$3&amp;$R$3,Data[Index]&amp;Data[Valid Test, Can be used for conformity (Y/N)]&amp;Data[Cycle],Data[Date])</f>
        <v>#N/A</v>
      </c>
      <c r="F405" s="141" t="e" cm="1">
        <f t="array" ref="F405">(_xlfn.XLOOKUP($A405&amp;$Q$3&amp;$R$3,Data[Index]&amp;Data[Valid Test, Can be used for conformity (Y/N)]&amp;Data[Cycle],Data[CO/km (mg)])-F$2)/F$5</f>
        <v>#N/A</v>
      </c>
      <c r="G405" s="141" t="e" cm="1">
        <f t="array" ref="G405">(_xlfn.XLOOKUP($A405&amp;$Q$3,Data[Index]&amp;Data[Valid Test, Can be used for conformity (Y/N)],Data[CO2/km (g)])-G$2)/G$5</f>
        <v>#N/A</v>
      </c>
      <c r="H405" s="141" t="e" cm="1">
        <f t="array" ref="H405">(_xlfn.XLOOKUP($A405&amp;$Q$3,Data[Index]&amp;Data[Valid Test, Can be used for conformity (Y/N)],Data[THC/km (mg)])-H$2)/H$5</f>
        <v>#N/A</v>
      </c>
      <c r="I405" s="141" t="e" cm="1">
        <f t="array" ref="I405">(_xlfn.XLOOKUP($A405&amp;$Q$3,Data[Index]&amp;Data[Valid Test, Can be used for conformity (Y/N)],Data[NOx/km (mg)])-I$2)/I$5</f>
        <v>#N/A</v>
      </c>
      <c r="J405" s="141" t="e" cm="1">
        <f t="array" ref="J405">(_xlfn.XLOOKUP($A405&amp;$Q$3,Data[Index]&amp;Data[Valid Test, Can be used for conformity (Y/N)],Data[THC + NOx/km (mg)])-J$2)/J$5</f>
        <v>#N/A</v>
      </c>
      <c r="K405" s="141" t="e" cm="1">
        <f t="array" ref="K405">(_xlfn.XLOOKUP($A405&amp;$Q$3,Data[Index]&amp;Data[Valid Test, Can be used for conformity (Y/N)],Data[PN/km ('#)])-K$2)/K$5</f>
        <v>#N/A</v>
      </c>
      <c r="L405" s="141" t="e" cm="1">
        <f t="array" ref="L405">(_xlfn.XLOOKUP($A405&amp;$Q$3,Data[Index]&amp;Data[Valid Test, Can be used for conformity (Y/N)],Data[PM/km (mg)])-L$2)/L$5</f>
        <v>#N/A</v>
      </c>
      <c r="M405" s="140" t="e" cm="1">
        <f t="array" ref="M405">(_xlfn.XLOOKUP($A405&amp;$Q$3,Data[Index]&amp;Data[Valid Test, Can be used for conformity (Y/N)],Data[CH4 (mg/km)])-M$2)/M$5</f>
        <v>#N/A</v>
      </c>
      <c r="N405" s="140" t="e" cm="1">
        <f t="array" ref="N405">(_xlfn.XLOOKUP($A405&amp;$Q$3,Data[Index]&amp;Data[Valid Test, Can be used for conformity (Y/N)],Data[N20 (mg/km)])-N$2)/N$5</f>
        <v>#N/A</v>
      </c>
      <c r="O405" s="141" t="e" cm="1">
        <f t="array" ref="O405">(_xlfn.XLOOKUP($A405&amp;$Q$3,Data[Index]&amp;Data[Valid Test, Can be used for conformity (Y/N)],Data[l/100km])-O$2)/O$5</f>
        <v>#N/A</v>
      </c>
      <c r="P405" s="138">
        <f>_xlfn.XLOOKUP($A405,Data[Index],Data[Comments])</f>
        <v>0</v>
      </c>
    </row>
    <row r="406" spans="1:16" x14ac:dyDescent="0.2">
      <c r="A406" s="129"/>
      <c r="B406" s="129"/>
      <c r="C406" s="129" t="e" cm="1">
        <f t="array" ref="C406">_xlfn.XLOOKUP($A406&amp;$Q$3&amp;$R$3,Data[Index]&amp;Data[Valid Test, Can be used for conformity (Y/N)]&amp;Data[Cycle],Data[Test Name])</f>
        <v>#N/A</v>
      </c>
      <c r="D406" s="167" t="e" cm="1">
        <f t="array" ref="D406">_xlfn.XLOOKUP($A406&amp;$Q$3&amp;$R$3,Data[Index]&amp;Data[Valid Test, Can be used for conformity (Y/N)]&amp;Data[Cycle],Data[Mileage (Miles)])</f>
        <v>#N/A</v>
      </c>
      <c r="E406" s="130" t="e" cm="1">
        <f t="array" ref="E406">_xlfn.XLOOKUP($A406&amp;$Q$3&amp;$R$3,Data[Index]&amp;Data[Valid Test, Can be used for conformity (Y/N)]&amp;Data[Cycle],Data[Date])</f>
        <v>#N/A</v>
      </c>
      <c r="F406" s="141" t="e" cm="1">
        <f t="array" ref="F406">(_xlfn.XLOOKUP($A406&amp;$Q$3&amp;$R$3,Data[Index]&amp;Data[Valid Test, Can be used for conformity (Y/N)]&amp;Data[Cycle],Data[CO/km (mg)])-F$2)/F$5</f>
        <v>#N/A</v>
      </c>
      <c r="G406" s="141" t="e" cm="1">
        <f t="array" ref="G406">(_xlfn.XLOOKUP($A406&amp;$Q$3,Data[Index]&amp;Data[Valid Test, Can be used for conformity (Y/N)],Data[CO2/km (g)])-G$2)/G$5</f>
        <v>#N/A</v>
      </c>
      <c r="H406" s="141" t="e" cm="1">
        <f t="array" ref="H406">(_xlfn.XLOOKUP($A406&amp;$Q$3,Data[Index]&amp;Data[Valid Test, Can be used for conformity (Y/N)],Data[THC/km (mg)])-H$2)/H$5</f>
        <v>#N/A</v>
      </c>
      <c r="I406" s="141" t="e" cm="1">
        <f t="array" ref="I406">(_xlfn.XLOOKUP($A406&amp;$Q$3,Data[Index]&amp;Data[Valid Test, Can be used for conformity (Y/N)],Data[NOx/km (mg)])-I$2)/I$5</f>
        <v>#N/A</v>
      </c>
      <c r="J406" s="141" t="e" cm="1">
        <f t="array" ref="J406">(_xlfn.XLOOKUP($A406&amp;$Q$3,Data[Index]&amp;Data[Valid Test, Can be used for conformity (Y/N)],Data[THC + NOx/km (mg)])-J$2)/J$5</f>
        <v>#N/A</v>
      </c>
      <c r="K406" s="141" t="e" cm="1">
        <f t="array" ref="K406">(_xlfn.XLOOKUP($A406&amp;$Q$3,Data[Index]&amp;Data[Valid Test, Can be used for conformity (Y/N)],Data[PN/km ('#)])-K$2)/K$5</f>
        <v>#N/A</v>
      </c>
      <c r="L406" s="141" t="e" cm="1">
        <f t="array" ref="L406">(_xlfn.XLOOKUP($A406&amp;$Q$3,Data[Index]&amp;Data[Valid Test, Can be used for conformity (Y/N)],Data[PM/km (mg)])-L$2)/L$5</f>
        <v>#N/A</v>
      </c>
      <c r="M406" s="140" t="e" cm="1">
        <f t="array" ref="M406">(_xlfn.XLOOKUP($A406&amp;$Q$3,Data[Index]&amp;Data[Valid Test, Can be used for conformity (Y/N)],Data[CH4 (mg/km)])-M$2)/M$5</f>
        <v>#N/A</v>
      </c>
      <c r="N406" s="140" t="e" cm="1">
        <f t="array" ref="N406">(_xlfn.XLOOKUP($A406&amp;$Q$3,Data[Index]&amp;Data[Valid Test, Can be used for conformity (Y/N)],Data[N20 (mg/km)])-N$2)/N$5</f>
        <v>#N/A</v>
      </c>
      <c r="O406" s="141" t="e" cm="1">
        <f t="array" ref="O406">(_xlfn.XLOOKUP($A406&amp;$Q$3,Data[Index]&amp;Data[Valid Test, Can be used for conformity (Y/N)],Data[l/100km])-O$2)/O$5</f>
        <v>#N/A</v>
      </c>
      <c r="P406" s="138">
        <f>_xlfn.XLOOKUP($A406,Data[Index],Data[Comments])</f>
        <v>0</v>
      </c>
    </row>
    <row r="407" spans="1:16" x14ac:dyDescent="0.2">
      <c r="A407" s="129"/>
      <c r="B407" s="129"/>
      <c r="C407" s="129" t="e" cm="1">
        <f t="array" ref="C407">_xlfn.XLOOKUP($A407&amp;$Q$3&amp;$R$3,Data[Index]&amp;Data[Valid Test, Can be used for conformity (Y/N)]&amp;Data[Cycle],Data[Test Name])</f>
        <v>#N/A</v>
      </c>
      <c r="D407" s="167" t="e" cm="1">
        <f t="array" ref="D407">_xlfn.XLOOKUP($A407&amp;$Q$3&amp;$R$3,Data[Index]&amp;Data[Valid Test, Can be used for conformity (Y/N)]&amp;Data[Cycle],Data[Mileage (Miles)])</f>
        <v>#N/A</v>
      </c>
      <c r="E407" s="130" t="e" cm="1">
        <f t="array" ref="E407">_xlfn.XLOOKUP($A407&amp;$Q$3&amp;$R$3,Data[Index]&amp;Data[Valid Test, Can be used for conformity (Y/N)]&amp;Data[Cycle],Data[Date])</f>
        <v>#N/A</v>
      </c>
      <c r="F407" s="141" t="e" cm="1">
        <f t="array" ref="F407">(_xlfn.XLOOKUP($A407&amp;$Q$3&amp;$R$3,Data[Index]&amp;Data[Valid Test, Can be used for conformity (Y/N)]&amp;Data[Cycle],Data[CO/km (mg)])-F$2)/F$5</f>
        <v>#N/A</v>
      </c>
      <c r="G407" s="141" t="e" cm="1">
        <f t="array" ref="G407">(_xlfn.XLOOKUP($A407&amp;$Q$3,Data[Index]&amp;Data[Valid Test, Can be used for conformity (Y/N)],Data[CO2/km (g)])-G$2)/G$5</f>
        <v>#N/A</v>
      </c>
      <c r="H407" s="141" t="e" cm="1">
        <f t="array" ref="H407">(_xlfn.XLOOKUP($A407&amp;$Q$3,Data[Index]&amp;Data[Valid Test, Can be used for conformity (Y/N)],Data[THC/km (mg)])-H$2)/H$5</f>
        <v>#N/A</v>
      </c>
      <c r="I407" s="141" t="e" cm="1">
        <f t="array" ref="I407">(_xlfn.XLOOKUP($A407&amp;$Q$3,Data[Index]&amp;Data[Valid Test, Can be used for conformity (Y/N)],Data[NOx/km (mg)])-I$2)/I$5</f>
        <v>#N/A</v>
      </c>
      <c r="J407" s="141" t="e" cm="1">
        <f t="array" ref="J407">(_xlfn.XLOOKUP($A407&amp;$Q$3,Data[Index]&amp;Data[Valid Test, Can be used for conformity (Y/N)],Data[THC + NOx/km (mg)])-J$2)/J$5</f>
        <v>#N/A</v>
      </c>
      <c r="K407" s="141" t="e" cm="1">
        <f t="array" ref="K407">(_xlfn.XLOOKUP($A407&amp;$Q$3,Data[Index]&amp;Data[Valid Test, Can be used for conformity (Y/N)],Data[PN/km ('#)])-K$2)/K$5</f>
        <v>#N/A</v>
      </c>
      <c r="L407" s="141" t="e" cm="1">
        <f t="array" ref="L407">(_xlfn.XLOOKUP($A407&amp;$Q$3,Data[Index]&amp;Data[Valid Test, Can be used for conformity (Y/N)],Data[PM/km (mg)])-L$2)/L$5</f>
        <v>#N/A</v>
      </c>
      <c r="M407" s="140" t="e" cm="1">
        <f t="array" ref="M407">(_xlfn.XLOOKUP($A407&amp;$Q$3,Data[Index]&amp;Data[Valid Test, Can be used for conformity (Y/N)],Data[CH4 (mg/km)])-M$2)/M$5</f>
        <v>#N/A</v>
      </c>
      <c r="N407" s="140" t="e" cm="1">
        <f t="array" ref="N407">(_xlfn.XLOOKUP($A407&amp;$Q$3,Data[Index]&amp;Data[Valid Test, Can be used for conformity (Y/N)],Data[N20 (mg/km)])-N$2)/N$5</f>
        <v>#N/A</v>
      </c>
      <c r="O407" s="141" t="e" cm="1">
        <f t="array" ref="O407">(_xlfn.XLOOKUP($A407&amp;$Q$3,Data[Index]&amp;Data[Valid Test, Can be used for conformity (Y/N)],Data[l/100km])-O$2)/O$5</f>
        <v>#N/A</v>
      </c>
      <c r="P407" s="138">
        <f>_xlfn.XLOOKUP($A407,Data[Index],Data[Comments])</f>
        <v>0</v>
      </c>
    </row>
    <row r="408" spans="1:16" x14ac:dyDescent="0.2">
      <c r="A408" s="129"/>
      <c r="B408" s="129"/>
      <c r="C408" s="129" t="e" cm="1">
        <f t="array" ref="C408">_xlfn.XLOOKUP($A408&amp;$Q$3&amp;$R$3,Data[Index]&amp;Data[Valid Test, Can be used for conformity (Y/N)]&amp;Data[Cycle],Data[Test Name])</f>
        <v>#N/A</v>
      </c>
      <c r="D408" s="167" t="e" cm="1">
        <f t="array" ref="D408">_xlfn.XLOOKUP($A408&amp;$Q$3&amp;$R$3,Data[Index]&amp;Data[Valid Test, Can be used for conformity (Y/N)]&amp;Data[Cycle],Data[Mileage (Miles)])</f>
        <v>#N/A</v>
      </c>
      <c r="E408" s="130" t="e" cm="1">
        <f t="array" ref="E408">_xlfn.XLOOKUP($A408&amp;$Q$3&amp;$R$3,Data[Index]&amp;Data[Valid Test, Can be used for conformity (Y/N)]&amp;Data[Cycle],Data[Date])</f>
        <v>#N/A</v>
      </c>
      <c r="F408" s="141" t="e" cm="1">
        <f t="array" ref="F408">(_xlfn.XLOOKUP($A408&amp;$Q$3&amp;$R$3,Data[Index]&amp;Data[Valid Test, Can be used for conformity (Y/N)]&amp;Data[Cycle],Data[CO/km (mg)])-F$2)/F$5</f>
        <v>#N/A</v>
      </c>
      <c r="G408" s="141" t="e" cm="1">
        <f t="array" ref="G408">(_xlfn.XLOOKUP($A408&amp;$Q$3,Data[Index]&amp;Data[Valid Test, Can be used for conformity (Y/N)],Data[CO2/km (g)])-G$2)/G$5</f>
        <v>#N/A</v>
      </c>
      <c r="H408" s="141" t="e" cm="1">
        <f t="array" ref="H408">(_xlfn.XLOOKUP($A408&amp;$Q$3,Data[Index]&amp;Data[Valid Test, Can be used for conformity (Y/N)],Data[THC/km (mg)])-H$2)/H$5</f>
        <v>#N/A</v>
      </c>
      <c r="I408" s="141" t="e" cm="1">
        <f t="array" ref="I408">(_xlfn.XLOOKUP($A408&amp;$Q$3,Data[Index]&amp;Data[Valid Test, Can be used for conformity (Y/N)],Data[NOx/km (mg)])-I$2)/I$5</f>
        <v>#N/A</v>
      </c>
      <c r="J408" s="141" t="e" cm="1">
        <f t="array" ref="J408">(_xlfn.XLOOKUP($A408&amp;$Q$3,Data[Index]&amp;Data[Valid Test, Can be used for conformity (Y/N)],Data[THC + NOx/km (mg)])-J$2)/J$5</f>
        <v>#N/A</v>
      </c>
      <c r="K408" s="141" t="e" cm="1">
        <f t="array" ref="K408">(_xlfn.XLOOKUP($A408&amp;$Q$3,Data[Index]&amp;Data[Valid Test, Can be used for conformity (Y/N)],Data[PN/km ('#)])-K$2)/K$5</f>
        <v>#N/A</v>
      </c>
      <c r="L408" s="141" t="e" cm="1">
        <f t="array" ref="L408">(_xlfn.XLOOKUP($A408&amp;$Q$3,Data[Index]&amp;Data[Valid Test, Can be used for conformity (Y/N)],Data[PM/km (mg)])-L$2)/L$5</f>
        <v>#N/A</v>
      </c>
      <c r="M408" s="140" t="e" cm="1">
        <f t="array" ref="M408">(_xlfn.XLOOKUP($A408&amp;$Q$3,Data[Index]&amp;Data[Valid Test, Can be used for conformity (Y/N)],Data[CH4 (mg/km)])-M$2)/M$5</f>
        <v>#N/A</v>
      </c>
      <c r="N408" s="140" t="e" cm="1">
        <f t="array" ref="N408">(_xlfn.XLOOKUP($A408&amp;$Q$3,Data[Index]&amp;Data[Valid Test, Can be used for conformity (Y/N)],Data[N20 (mg/km)])-N$2)/N$5</f>
        <v>#N/A</v>
      </c>
      <c r="O408" s="141" t="e" cm="1">
        <f t="array" ref="O408">(_xlfn.XLOOKUP($A408&amp;$Q$3,Data[Index]&amp;Data[Valid Test, Can be used for conformity (Y/N)],Data[l/100km])-O$2)/O$5</f>
        <v>#N/A</v>
      </c>
      <c r="P408" s="138">
        <f>_xlfn.XLOOKUP($A408,Data[Index],Data[Comments])</f>
        <v>0</v>
      </c>
    </row>
    <row r="409" spans="1:16" x14ac:dyDescent="0.2">
      <c r="A409" s="129"/>
      <c r="B409" s="129"/>
      <c r="C409" s="129" t="e" cm="1">
        <f t="array" ref="C409">_xlfn.XLOOKUP($A409&amp;$Q$3&amp;$R$3,Data[Index]&amp;Data[Valid Test, Can be used for conformity (Y/N)]&amp;Data[Cycle],Data[Test Name])</f>
        <v>#N/A</v>
      </c>
      <c r="D409" s="167" t="e" cm="1">
        <f t="array" ref="D409">_xlfn.XLOOKUP($A409&amp;$Q$3&amp;$R$3,Data[Index]&amp;Data[Valid Test, Can be used for conformity (Y/N)]&amp;Data[Cycle],Data[Mileage (Miles)])</f>
        <v>#N/A</v>
      </c>
      <c r="E409" s="130" t="e" cm="1">
        <f t="array" ref="E409">_xlfn.XLOOKUP($A409&amp;$Q$3&amp;$R$3,Data[Index]&amp;Data[Valid Test, Can be used for conformity (Y/N)]&amp;Data[Cycle],Data[Date])</f>
        <v>#N/A</v>
      </c>
      <c r="F409" s="141" t="e" cm="1">
        <f t="array" ref="F409">(_xlfn.XLOOKUP($A409&amp;$Q$3&amp;$R$3,Data[Index]&amp;Data[Valid Test, Can be used for conformity (Y/N)]&amp;Data[Cycle],Data[CO/km (mg)])-F$2)/F$5</f>
        <v>#N/A</v>
      </c>
      <c r="G409" s="141" t="e" cm="1">
        <f t="array" ref="G409">(_xlfn.XLOOKUP($A409&amp;$Q$3,Data[Index]&amp;Data[Valid Test, Can be used for conformity (Y/N)],Data[CO2/km (g)])-G$2)/G$5</f>
        <v>#N/A</v>
      </c>
      <c r="H409" s="141" t="e" cm="1">
        <f t="array" ref="H409">(_xlfn.XLOOKUP($A409&amp;$Q$3,Data[Index]&amp;Data[Valid Test, Can be used for conformity (Y/N)],Data[THC/km (mg)])-H$2)/H$5</f>
        <v>#N/A</v>
      </c>
      <c r="I409" s="141" t="e" cm="1">
        <f t="array" ref="I409">(_xlfn.XLOOKUP($A409&amp;$Q$3,Data[Index]&amp;Data[Valid Test, Can be used for conformity (Y/N)],Data[NOx/km (mg)])-I$2)/I$5</f>
        <v>#N/A</v>
      </c>
      <c r="J409" s="141" t="e" cm="1">
        <f t="array" ref="J409">(_xlfn.XLOOKUP($A409&amp;$Q$3,Data[Index]&amp;Data[Valid Test, Can be used for conformity (Y/N)],Data[THC + NOx/km (mg)])-J$2)/J$5</f>
        <v>#N/A</v>
      </c>
      <c r="K409" s="141" t="e" cm="1">
        <f t="array" ref="K409">(_xlfn.XLOOKUP($A409&amp;$Q$3,Data[Index]&amp;Data[Valid Test, Can be used for conformity (Y/N)],Data[PN/km ('#)])-K$2)/K$5</f>
        <v>#N/A</v>
      </c>
      <c r="L409" s="141" t="e" cm="1">
        <f t="array" ref="L409">(_xlfn.XLOOKUP($A409&amp;$Q$3,Data[Index]&amp;Data[Valid Test, Can be used for conformity (Y/N)],Data[PM/km (mg)])-L$2)/L$5</f>
        <v>#N/A</v>
      </c>
      <c r="M409" s="140" t="e" cm="1">
        <f t="array" ref="M409">(_xlfn.XLOOKUP($A409&amp;$Q$3,Data[Index]&amp;Data[Valid Test, Can be used for conformity (Y/N)],Data[CH4 (mg/km)])-M$2)/M$5</f>
        <v>#N/A</v>
      </c>
      <c r="N409" s="140" t="e" cm="1">
        <f t="array" ref="N409">(_xlfn.XLOOKUP($A409&amp;$Q$3,Data[Index]&amp;Data[Valid Test, Can be used for conformity (Y/N)],Data[N20 (mg/km)])-N$2)/N$5</f>
        <v>#N/A</v>
      </c>
      <c r="O409" s="141" t="e" cm="1">
        <f t="array" ref="O409">(_xlfn.XLOOKUP($A409&amp;$Q$3,Data[Index]&amp;Data[Valid Test, Can be used for conformity (Y/N)],Data[l/100km])-O$2)/O$5</f>
        <v>#N/A</v>
      </c>
      <c r="P409" s="138">
        <f>_xlfn.XLOOKUP($A409,Data[Index],Data[Comments])</f>
        <v>0</v>
      </c>
    </row>
    <row r="410" spans="1:16" x14ac:dyDescent="0.2">
      <c r="A410" s="129"/>
      <c r="B410" s="129"/>
      <c r="C410" s="129" t="e" cm="1">
        <f t="array" ref="C410">_xlfn.XLOOKUP($A410&amp;$Q$3&amp;$R$3,Data[Index]&amp;Data[Valid Test, Can be used for conformity (Y/N)]&amp;Data[Cycle],Data[Test Name])</f>
        <v>#N/A</v>
      </c>
      <c r="D410" s="167" t="e" cm="1">
        <f t="array" ref="D410">_xlfn.XLOOKUP($A410&amp;$Q$3&amp;$R$3,Data[Index]&amp;Data[Valid Test, Can be used for conformity (Y/N)]&amp;Data[Cycle],Data[Mileage (Miles)])</f>
        <v>#N/A</v>
      </c>
      <c r="E410" s="130" t="e" cm="1">
        <f t="array" ref="E410">_xlfn.XLOOKUP($A410&amp;$Q$3&amp;$R$3,Data[Index]&amp;Data[Valid Test, Can be used for conformity (Y/N)]&amp;Data[Cycle],Data[Date])</f>
        <v>#N/A</v>
      </c>
      <c r="F410" s="141" t="e" cm="1">
        <f t="array" ref="F410">(_xlfn.XLOOKUP($A410&amp;$Q$3&amp;$R$3,Data[Index]&amp;Data[Valid Test, Can be used for conformity (Y/N)]&amp;Data[Cycle],Data[CO/km (mg)])-F$2)/F$5</f>
        <v>#N/A</v>
      </c>
      <c r="G410" s="141" t="e" cm="1">
        <f t="array" ref="G410">(_xlfn.XLOOKUP($A410&amp;$Q$3,Data[Index]&amp;Data[Valid Test, Can be used for conformity (Y/N)],Data[CO2/km (g)])-G$2)/G$5</f>
        <v>#N/A</v>
      </c>
      <c r="H410" s="141" t="e" cm="1">
        <f t="array" ref="H410">(_xlfn.XLOOKUP($A410&amp;$Q$3,Data[Index]&amp;Data[Valid Test, Can be used for conformity (Y/N)],Data[THC/km (mg)])-H$2)/H$5</f>
        <v>#N/A</v>
      </c>
      <c r="I410" s="141" t="e" cm="1">
        <f t="array" ref="I410">(_xlfn.XLOOKUP($A410&amp;$Q$3,Data[Index]&amp;Data[Valid Test, Can be used for conformity (Y/N)],Data[NOx/km (mg)])-I$2)/I$5</f>
        <v>#N/A</v>
      </c>
      <c r="J410" s="141" t="e" cm="1">
        <f t="array" ref="J410">(_xlfn.XLOOKUP($A410&amp;$Q$3,Data[Index]&amp;Data[Valid Test, Can be used for conformity (Y/N)],Data[THC + NOx/km (mg)])-J$2)/J$5</f>
        <v>#N/A</v>
      </c>
      <c r="K410" s="141" t="e" cm="1">
        <f t="array" ref="K410">(_xlfn.XLOOKUP($A410&amp;$Q$3,Data[Index]&amp;Data[Valid Test, Can be used for conformity (Y/N)],Data[PN/km ('#)])-K$2)/K$5</f>
        <v>#N/A</v>
      </c>
      <c r="L410" s="141" t="e" cm="1">
        <f t="array" ref="L410">(_xlfn.XLOOKUP($A410&amp;$Q$3,Data[Index]&amp;Data[Valid Test, Can be used for conformity (Y/N)],Data[PM/km (mg)])-L$2)/L$5</f>
        <v>#N/A</v>
      </c>
      <c r="M410" s="140" t="e" cm="1">
        <f t="array" ref="M410">(_xlfn.XLOOKUP($A410&amp;$Q$3,Data[Index]&amp;Data[Valid Test, Can be used for conformity (Y/N)],Data[CH4 (mg/km)])-M$2)/M$5</f>
        <v>#N/A</v>
      </c>
      <c r="N410" s="140" t="e" cm="1">
        <f t="array" ref="N410">(_xlfn.XLOOKUP($A410&amp;$Q$3,Data[Index]&amp;Data[Valid Test, Can be used for conformity (Y/N)],Data[N20 (mg/km)])-N$2)/N$5</f>
        <v>#N/A</v>
      </c>
      <c r="O410" s="141" t="e" cm="1">
        <f t="array" ref="O410">(_xlfn.XLOOKUP($A410&amp;$Q$3,Data[Index]&amp;Data[Valid Test, Can be used for conformity (Y/N)],Data[l/100km])-O$2)/O$5</f>
        <v>#N/A</v>
      </c>
      <c r="P410" s="138">
        <f>_xlfn.XLOOKUP($A410,Data[Index],Data[Comments])</f>
        <v>0</v>
      </c>
    </row>
    <row r="411" spans="1:16" x14ac:dyDescent="0.2">
      <c r="A411" s="129"/>
      <c r="B411" s="129"/>
      <c r="C411" s="129" t="e" cm="1">
        <f t="array" ref="C411">_xlfn.XLOOKUP($A411&amp;$Q$3&amp;$R$3,Data[Index]&amp;Data[Valid Test, Can be used for conformity (Y/N)]&amp;Data[Cycle],Data[Test Name])</f>
        <v>#N/A</v>
      </c>
      <c r="D411" s="167" t="e" cm="1">
        <f t="array" ref="D411">_xlfn.XLOOKUP($A411&amp;$Q$3&amp;$R$3,Data[Index]&amp;Data[Valid Test, Can be used for conformity (Y/N)]&amp;Data[Cycle],Data[Mileage (Miles)])</f>
        <v>#N/A</v>
      </c>
      <c r="E411" s="130" t="e" cm="1">
        <f t="array" ref="E411">_xlfn.XLOOKUP($A411&amp;$Q$3&amp;$R$3,Data[Index]&amp;Data[Valid Test, Can be used for conformity (Y/N)]&amp;Data[Cycle],Data[Date])</f>
        <v>#N/A</v>
      </c>
      <c r="F411" s="141" t="e" cm="1">
        <f t="array" ref="F411">(_xlfn.XLOOKUP($A411&amp;$Q$3&amp;$R$3,Data[Index]&amp;Data[Valid Test, Can be used for conformity (Y/N)]&amp;Data[Cycle],Data[CO/km (mg)])-F$2)/F$5</f>
        <v>#N/A</v>
      </c>
      <c r="G411" s="141" t="e" cm="1">
        <f t="array" ref="G411">(_xlfn.XLOOKUP($A411&amp;$Q$3,Data[Index]&amp;Data[Valid Test, Can be used for conformity (Y/N)],Data[CO2/km (g)])-G$2)/G$5</f>
        <v>#N/A</v>
      </c>
      <c r="H411" s="141" t="e" cm="1">
        <f t="array" ref="H411">(_xlfn.XLOOKUP($A411&amp;$Q$3,Data[Index]&amp;Data[Valid Test, Can be used for conformity (Y/N)],Data[THC/km (mg)])-H$2)/H$5</f>
        <v>#N/A</v>
      </c>
      <c r="I411" s="141" t="e" cm="1">
        <f t="array" ref="I411">(_xlfn.XLOOKUP($A411&amp;$Q$3,Data[Index]&amp;Data[Valid Test, Can be used for conformity (Y/N)],Data[NOx/km (mg)])-I$2)/I$5</f>
        <v>#N/A</v>
      </c>
      <c r="J411" s="141" t="e" cm="1">
        <f t="array" ref="J411">(_xlfn.XLOOKUP($A411&amp;$Q$3,Data[Index]&amp;Data[Valid Test, Can be used for conformity (Y/N)],Data[THC + NOx/km (mg)])-J$2)/J$5</f>
        <v>#N/A</v>
      </c>
      <c r="K411" s="141" t="e" cm="1">
        <f t="array" ref="K411">(_xlfn.XLOOKUP($A411&amp;$Q$3,Data[Index]&amp;Data[Valid Test, Can be used for conformity (Y/N)],Data[PN/km ('#)])-K$2)/K$5</f>
        <v>#N/A</v>
      </c>
      <c r="L411" s="141" t="e" cm="1">
        <f t="array" ref="L411">(_xlfn.XLOOKUP($A411&amp;$Q$3,Data[Index]&amp;Data[Valid Test, Can be used for conformity (Y/N)],Data[PM/km (mg)])-L$2)/L$5</f>
        <v>#N/A</v>
      </c>
      <c r="M411" s="140" t="e" cm="1">
        <f t="array" ref="M411">(_xlfn.XLOOKUP($A411&amp;$Q$3,Data[Index]&amp;Data[Valid Test, Can be used for conformity (Y/N)],Data[CH4 (mg/km)])-M$2)/M$5</f>
        <v>#N/A</v>
      </c>
      <c r="N411" s="140" t="e" cm="1">
        <f t="array" ref="N411">(_xlfn.XLOOKUP($A411&amp;$Q$3,Data[Index]&amp;Data[Valid Test, Can be used for conformity (Y/N)],Data[N20 (mg/km)])-N$2)/N$5</f>
        <v>#N/A</v>
      </c>
      <c r="O411" s="141" t="e" cm="1">
        <f t="array" ref="O411">(_xlfn.XLOOKUP($A411&amp;$Q$3,Data[Index]&amp;Data[Valid Test, Can be used for conformity (Y/N)],Data[l/100km])-O$2)/O$5</f>
        <v>#N/A</v>
      </c>
      <c r="P411" s="138">
        <f>_xlfn.XLOOKUP($A411,Data[Index],Data[Comments])</f>
        <v>0</v>
      </c>
    </row>
    <row r="412" spans="1:16" x14ac:dyDescent="0.2">
      <c r="A412" s="129"/>
      <c r="B412" s="129"/>
      <c r="C412" s="129" t="e" cm="1">
        <f t="array" ref="C412">_xlfn.XLOOKUP($A412&amp;$Q$3&amp;$R$3,Data[Index]&amp;Data[Valid Test, Can be used for conformity (Y/N)]&amp;Data[Cycle],Data[Test Name])</f>
        <v>#N/A</v>
      </c>
      <c r="D412" s="167" t="e" cm="1">
        <f t="array" ref="D412">_xlfn.XLOOKUP($A412&amp;$Q$3&amp;$R$3,Data[Index]&amp;Data[Valid Test, Can be used for conformity (Y/N)]&amp;Data[Cycle],Data[Mileage (Miles)])</f>
        <v>#N/A</v>
      </c>
      <c r="E412" s="130" t="e" cm="1">
        <f t="array" ref="E412">_xlfn.XLOOKUP($A412&amp;$Q$3&amp;$R$3,Data[Index]&amp;Data[Valid Test, Can be used for conformity (Y/N)]&amp;Data[Cycle],Data[Date])</f>
        <v>#N/A</v>
      </c>
      <c r="F412" s="141" t="e" cm="1">
        <f t="array" ref="F412">(_xlfn.XLOOKUP($A412&amp;$Q$3&amp;$R$3,Data[Index]&amp;Data[Valid Test, Can be used for conformity (Y/N)]&amp;Data[Cycle],Data[CO/km (mg)])-F$2)/F$5</f>
        <v>#N/A</v>
      </c>
      <c r="G412" s="141" t="e" cm="1">
        <f t="array" ref="G412">(_xlfn.XLOOKUP($A412&amp;$Q$3,Data[Index]&amp;Data[Valid Test, Can be used for conformity (Y/N)],Data[CO2/km (g)])-G$2)/G$5</f>
        <v>#N/A</v>
      </c>
      <c r="H412" s="141" t="e" cm="1">
        <f t="array" ref="H412">(_xlfn.XLOOKUP($A412&amp;$Q$3,Data[Index]&amp;Data[Valid Test, Can be used for conformity (Y/N)],Data[THC/km (mg)])-H$2)/H$5</f>
        <v>#N/A</v>
      </c>
      <c r="I412" s="141" t="e" cm="1">
        <f t="array" ref="I412">(_xlfn.XLOOKUP($A412&amp;$Q$3,Data[Index]&amp;Data[Valid Test, Can be used for conformity (Y/N)],Data[NOx/km (mg)])-I$2)/I$5</f>
        <v>#N/A</v>
      </c>
      <c r="J412" s="141" t="e" cm="1">
        <f t="array" ref="J412">(_xlfn.XLOOKUP($A412&amp;$Q$3,Data[Index]&amp;Data[Valid Test, Can be used for conformity (Y/N)],Data[THC + NOx/km (mg)])-J$2)/J$5</f>
        <v>#N/A</v>
      </c>
      <c r="K412" s="141" t="e" cm="1">
        <f t="array" ref="K412">(_xlfn.XLOOKUP($A412&amp;$Q$3,Data[Index]&amp;Data[Valid Test, Can be used for conformity (Y/N)],Data[PN/km ('#)])-K$2)/K$5</f>
        <v>#N/A</v>
      </c>
      <c r="L412" s="141" t="e" cm="1">
        <f t="array" ref="L412">(_xlfn.XLOOKUP($A412&amp;$Q$3,Data[Index]&amp;Data[Valid Test, Can be used for conformity (Y/N)],Data[PM/km (mg)])-L$2)/L$5</f>
        <v>#N/A</v>
      </c>
      <c r="M412" s="140" t="e" cm="1">
        <f t="array" ref="M412">(_xlfn.XLOOKUP($A412&amp;$Q$3,Data[Index]&amp;Data[Valid Test, Can be used for conformity (Y/N)],Data[CH4 (mg/km)])-M$2)/M$5</f>
        <v>#N/A</v>
      </c>
      <c r="N412" s="140" t="e" cm="1">
        <f t="array" ref="N412">(_xlfn.XLOOKUP($A412&amp;$Q$3,Data[Index]&amp;Data[Valid Test, Can be used for conformity (Y/N)],Data[N20 (mg/km)])-N$2)/N$5</f>
        <v>#N/A</v>
      </c>
      <c r="O412" s="141" t="e" cm="1">
        <f t="array" ref="O412">(_xlfn.XLOOKUP($A412&amp;$Q$3,Data[Index]&amp;Data[Valid Test, Can be used for conformity (Y/N)],Data[l/100km])-O$2)/O$5</f>
        <v>#N/A</v>
      </c>
      <c r="P412" s="138">
        <f>_xlfn.XLOOKUP($A412,Data[Index],Data[Comments])</f>
        <v>0</v>
      </c>
    </row>
    <row r="413" spans="1:16" x14ac:dyDescent="0.2">
      <c r="A413" s="129"/>
      <c r="B413" s="129"/>
      <c r="C413" s="129" t="e" cm="1">
        <f t="array" ref="C413">_xlfn.XLOOKUP($A413&amp;$Q$3&amp;$R$3,Data[Index]&amp;Data[Valid Test, Can be used for conformity (Y/N)]&amp;Data[Cycle],Data[Test Name])</f>
        <v>#N/A</v>
      </c>
      <c r="D413" s="167" t="e" cm="1">
        <f t="array" ref="D413">_xlfn.XLOOKUP($A413&amp;$Q$3&amp;$R$3,Data[Index]&amp;Data[Valid Test, Can be used for conformity (Y/N)]&amp;Data[Cycle],Data[Mileage (Miles)])</f>
        <v>#N/A</v>
      </c>
      <c r="E413" s="130" t="e" cm="1">
        <f t="array" ref="E413">_xlfn.XLOOKUP($A413&amp;$Q$3&amp;$R$3,Data[Index]&amp;Data[Valid Test, Can be used for conformity (Y/N)]&amp;Data[Cycle],Data[Date])</f>
        <v>#N/A</v>
      </c>
      <c r="F413" s="141" t="e" cm="1">
        <f t="array" ref="F413">(_xlfn.XLOOKUP($A413&amp;$Q$3&amp;$R$3,Data[Index]&amp;Data[Valid Test, Can be used for conformity (Y/N)]&amp;Data[Cycle],Data[CO/km (mg)])-F$2)/F$5</f>
        <v>#N/A</v>
      </c>
      <c r="G413" s="141" t="e" cm="1">
        <f t="array" ref="G413">(_xlfn.XLOOKUP($A413&amp;$Q$3,Data[Index]&amp;Data[Valid Test, Can be used for conformity (Y/N)],Data[CO2/km (g)])-G$2)/G$5</f>
        <v>#N/A</v>
      </c>
      <c r="H413" s="141" t="e" cm="1">
        <f t="array" ref="H413">(_xlfn.XLOOKUP($A413&amp;$Q$3,Data[Index]&amp;Data[Valid Test, Can be used for conformity (Y/N)],Data[THC/km (mg)])-H$2)/H$5</f>
        <v>#N/A</v>
      </c>
      <c r="I413" s="141" t="e" cm="1">
        <f t="array" ref="I413">(_xlfn.XLOOKUP($A413&amp;$Q$3,Data[Index]&amp;Data[Valid Test, Can be used for conformity (Y/N)],Data[NOx/km (mg)])-I$2)/I$5</f>
        <v>#N/A</v>
      </c>
      <c r="J413" s="141" t="e" cm="1">
        <f t="array" ref="J413">(_xlfn.XLOOKUP($A413&amp;$Q$3,Data[Index]&amp;Data[Valid Test, Can be used for conformity (Y/N)],Data[THC + NOx/km (mg)])-J$2)/J$5</f>
        <v>#N/A</v>
      </c>
      <c r="K413" s="141" t="e" cm="1">
        <f t="array" ref="K413">(_xlfn.XLOOKUP($A413&amp;$Q$3,Data[Index]&amp;Data[Valid Test, Can be used for conformity (Y/N)],Data[PN/km ('#)])-K$2)/K$5</f>
        <v>#N/A</v>
      </c>
      <c r="L413" s="141" t="e" cm="1">
        <f t="array" ref="L413">(_xlfn.XLOOKUP($A413&amp;$Q$3,Data[Index]&amp;Data[Valid Test, Can be used for conformity (Y/N)],Data[PM/km (mg)])-L$2)/L$5</f>
        <v>#N/A</v>
      </c>
      <c r="M413" s="140" t="e" cm="1">
        <f t="array" ref="M413">(_xlfn.XLOOKUP($A413&amp;$Q$3,Data[Index]&amp;Data[Valid Test, Can be used for conformity (Y/N)],Data[CH4 (mg/km)])-M$2)/M$5</f>
        <v>#N/A</v>
      </c>
      <c r="N413" s="140" t="e" cm="1">
        <f t="array" ref="N413">(_xlfn.XLOOKUP($A413&amp;$Q$3,Data[Index]&amp;Data[Valid Test, Can be used for conformity (Y/N)],Data[N20 (mg/km)])-N$2)/N$5</f>
        <v>#N/A</v>
      </c>
      <c r="O413" s="141" t="e" cm="1">
        <f t="array" ref="O413">(_xlfn.XLOOKUP($A413&amp;$Q$3,Data[Index]&amp;Data[Valid Test, Can be used for conformity (Y/N)],Data[l/100km])-O$2)/O$5</f>
        <v>#N/A</v>
      </c>
      <c r="P413" s="138">
        <f>_xlfn.XLOOKUP($A413,Data[Index],Data[Comments])</f>
        <v>0</v>
      </c>
    </row>
    <row r="414" spans="1:16" x14ac:dyDescent="0.2">
      <c r="A414" s="129"/>
      <c r="B414" s="129"/>
      <c r="C414" s="129" t="e" cm="1">
        <f t="array" ref="C414">_xlfn.XLOOKUP($A414&amp;$Q$3&amp;$R$3,Data[Index]&amp;Data[Valid Test, Can be used for conformity (Y/N)]&amp;Data[Cycle],Data[Test Name])</f>
        <v>#N/A</v>
      </c>
      <c r="D414" s="167" t="e" cm="1">
        <f t="array" ref="D414">_xlfn.XLOOKUP($A414&amp;$Q$3&amp;$R$3,Data[Index]&amp;Data[Valid Test, Can be used for conformity (Y/N)]&amp;Data[Cycle],Data[Mileage (Miles)])</f>
        <v>#N/A</v>
      </c>
      <c r="E414" s="130" t="e" cm="1">
        <f t="array" ref="E414">_xlfn.XLOOKUP($A414&amp;$Q$3&amp;$R$3,Data[Index]&amp;Data[Valid Test, Can be used for conformity (Y/N)]&amp;Data[Cycle],Data[Date])</f>
        <v>#N/A</v>
      </c>
      <c r="F414" s="141" t="e" cm="1">
        <f t="array" ref="F414">(_xlfn.XLOOKUP($A414&amp;$Q$3&amp;$R$3,Data[Index]&amp;Data[Valid Test, Can be used for conformity (Y/N)]&amp;Data[Cycle],Data[CO/km (mg)])-F$2)/F$5</f>
        <v>#N/A</v>
      </c>
      <c r="G414" s="141" t="e" cm="1">
        <f t="array" ref="G414">(_xlfn.XLOOKUP($A414&amp;$Q$3,Data[Index]&amp;Data[Valid Test, Can be used for conformity (Y/N)],Data[CO2/km (g)])-G$2)/G$5</f>
        <v>#N/A</v>
      </c>
      <c r="H414" s="141" t="e" cm="1">
        <f t="array" ref="H414">(_xlfn.XLOOKUP($A414&amp;$Q$3,Data[Index]&amp;Data[Valid Test, Can be used for conformity (Y/N)],Data[THC/km (mg)])-H$2)/H$5</f>
        <v>#N/A</v>
      </c>
      <c r="I414" s="141" t="e" cm="1">
        <f t="array" ref="I414">(_xlfn.XLOOKUP($A414&amp;$Q$3,Data[Index]&amp;Data[Valid Test, Can be used for conformity (Y/N)],Data[NOx/km (mg)])-I$2)/I$5</f>
        <v>#N/A</v>
      </c>
      <c r="J414" s="141" t="e" cm="1">
        <f t="array" ref="J414">(_xlfn.XLOOKUP($A414&amp;$Q$3,Data[Index]&amp;Data[Valid Test, Can be used for conformity (Y/N)],Data[THC + NOx/km (mg)])-J$2)/J$5</f>
        <v>#N/A</v>
      </c>
      <c r="K414" s="141" t="e" cm="1">
        <f t="array" ref="K414">(_xlfn.XLOOKUP($A414&amp;$Q$3,Data[Index]&amp;Data[Valid Test, Can be used for conformity (Y/N)],Data[PN/km ('#)])-K$2)/K$5</f>
        <v>#N/A</v>
      </c>
      <c r="L414" s="141" t="e" cm="1">
        <f t="array" ref="L414">(_xlfn.XLOOKUP($A414&amp;$Q$3,Data[Index]&amp;Data[Valid Test, Can be used for conformity (Y/N)],Data[PM/km (mg)])-L$2)/L$5</f>
        <v>#N/A</v>
      </c>
      <c r="M414" s="140" t="e" cm="1">
        <f t="array" ref="M414">(_xlfn.XLOOKUP($A414&amp;$Q$3,Data[Index]&amp;Data[Valid Test, Can be used for conformity (Y/N)],Data[CH4 (mg/km)])-M$2)/M$5</f>
        <v>#N/A</v>
      </c>
      <c r="N414" s="140" t="e" cm="1">
        <f t="array" ref="N414">(_xlfn.XLOOKUP($A414&amp;$Q$3,Data[Index]&amp;Data[Valid Test, Can be used for conformity (Y/N)],Data[N20 (mg/km)])-N$2)/N$5</f>
        <v>#N/A</v>
      </c>
      <c r="O414" s="141" t="e" cm="1">
        <f t="array" ref="O414">(_xlfn.XLOOKUP($A414&amp;$Q$3,Data[Index]&amp;Data[Valid Test, Can be used for conformity (Y/N)],Data[l/100km])-O$2)/O$5</f>
        <v>#N/A</v>
      </c>
      <c r="P414" s="138">
        <f>_xlfn.XLOOKUP($A414,Data[Index],Data[Comments])</f>
        <v>0</v>
      </c>
    </row>
    <row r="415" spans="1:16" x14ac:dyDescent="0.2">
      <c r="A415" s="129"/>
      <c r="B415" s="129"/>
      <c r="C415" s="129" t="e" cm="1">
        <f t="array" ref="C415">_xlfn.XLOOKUP($A415&amp;$Q$3&amp;$R$3,Data[Index]&amp;Data[Valid Test, Can be used for conformity (Y/N)]&amp;Data[Cycle],Data[Test Name])</f>
        <v>#N/A</v>
      </c>
      <c r="D415" s="167" t="e" cm="1">
        <f t="array" ref="D415">_xlfn.XLOOKUP($A415&amp;$Q$3&amp;$R$3,Data[Index]&amp;Data[Valid Test, Can be used for conformity (Y/N)]&amp;Data[Cycle],Data[Mileage (Miles)])</f>
        <v>#N/A</v>
      </c>
      <c r="E415" s="130" t="e" cm="1">
        <f t="array" ref="E415">_xlfn.XLOOKUP($A415&amp;$Q$3&amp;$R$3,Data[Index]&amp;Data[Valid Test, Can be used for conformity (Y/N)]&amp;Data[Cycle],Data[Date])</f>
        <v>#N/A</v>
      </c>
      <c r="F415" s="141" t="e" cm="1">
        <f t="array" ref="F415">(_xlfn.XLOOKUP($A415&amp;$Q$3&amp;$R$3,Data[Index]&amp;Data[Valid Test, Can be used for conformity (Y/N)]&amp;Data[Cycle],Data[CO/km (mg)])-F$2)/F$5</f>
        <v>#N/A</v>
      </c>
      <c r="G415" s="141" t="e" cm="1">
        <f t="array" ref="G415">(_xlfn.XLOOKUP($A415&amp;$Q$3,Data[Index]&amp;Data[Valid Test, Can be used for conformity (Y/N)],Data[CO2/km (g)])-G$2)/G$5</f>
        <v>#N/A</v>
      </c>
      <c r="H415" s="141" t="e" cm="1">
        <f t="array" ref="H415">(_xlfn.XLOOKUP($A415&amp;$Q$3,Data[Index]&amp;Data[Valid Test, Can be used for conformity (Y/N)],Data[THC/km (mg)])-H$2)/H$5</f>
        <v>#N/A</v>
      </c>
      <c r="I415" s="141" t="e" cm="1">
        <f t="array" ref="I415">(_xlfn.XLOOKUP($A415&amp;$Q$3,Data[Index]&amp;Data[Valid Test, Can be used for conformity (Y/N)],Data[NOx/km (mg)])-I$2)/I$5</f>
        <v>#N/A</v>
      </c>
      <c r="J415" s="141" t="e" cm="1">
        <f t="array" ref="J415">(_xlfn.XLOOKUP($A415&amp;$Q$3,Data[Index]&amp;Data[Valid Test, Can be used for conformity (Y/N)],Data[THC + NOx/km (mg)])-J$2)/J$5</f>
        <v>#N/A</v>
      </c>
      <c r="K415" s="141" t="e" cm="1">
        <f t="array" ref="K415">(_xlfn.XLOOKUP($A415&amp;$Q$3,Data[Index]&amp;Data[Valid Test, Can be used for conformity (Y/N)],Data[PN/km ('#)])-K$2)/K$5</f>
        <v>#N/A</v>
      </c>
      <c r="L415" s="141" t="e" cm="1">
        <f t="array" ref="L415">(_xlfn.XLOOKUP($A415&amp;$Q$3,Data[Index]&amp;Data[Valid Test, Can be used for conformity (Y/N)],Data[PM/km (mg)])-L$2)/L$5</f>
        <v>#N/A</v>
      </c>
      <c r="M415" s="140" t="e" cm="1">
        <f t="array" ref="M415">(_xlfn.XLOOKUP($A415&amp;$Q$3,Data[Index]&amp;Data[Valid Test, Can be used for conformity (Y/N)],Data[CH4 (mg/km)])-M$2)/M$5</f>
        <v>#N/A</v>
      </c>
      <c r="N415" s="140" t="e" cm="1">
        <f t="array" ref="N415">(_xlfn.XLOOKUP($A415&amp;$Q$3,Data[Index]&amp;Data[Valid Test, Can be used for conformity (Y/N)],Data[N20 (mg/km)])-N$2)/N$5</f>
        <v>#N/A</v>
      </c>
      <c r="O415" s="141" t="e" cm="1">
        <f t="array" ref="O415">(_xlfn.XLOOKUP($A415&amp;$Q$3,Data[Index]&amp;Data[Valid Test, Can be used for conformity (Y/N)],Data[l/100km])-O$2)/O$5</f>
        <v>#N/A</v>
      </c>
      <c r="P415" s="138">
        <f>_xlfn.XLOOKUP($A415,Data[Index],Data[Comments])</f>
        <v>0</v>
      </c>
    </row>
    <row r="416" spans="1:16" x14ac:dyDescent="0.2">
      <c r="A416" s="129"/>
      <c r="B416" s="129"/>
      <c r="C416" s="129" t="e" cm="1">
        <f t="array" ref="C416">_xlfn.XLOOKUP($A416&amp;$Q$3&amp;$R$3,Data[Index]&amp;Data[Valid Test, Can be used for conformity (Y/N)]&amp;Data[Cycle],Data[Test Name])</f>
        <v>#N/A</v>
      </c>
      <c r="D416" s="167" t="e" cm="1">
        <f t="array" ref="D416">_xlfn.XLOOKUP($A416&amp;$Q$3&amp;$R$3,Data[Index]&amp;Data[Valid Test, Can be used for conformity (Y/N)]&amp;Data[Cycle],Data[Mileage (Miles)])</f>
        <v>#N/A</v>
      </c>
      <c r="E416" s="130" t="e" cm="1">
        <f t="array" ref="E416">_xlfn.XLOOKUP($A416&amp;$Q$3&amp;$R$3,Data[Index]&amp;Data[Valid Test, Can be used for conformity (Y/N)]&amp;Data[Cycle],Data[Date])</f>
        <v>#N/A</v>
      </c>
      <c r="F416" s="141" t="e" cm="1">
        <f t="array" ref="F416">(_xlfn.XLOOKUP($A416&amp;$Q$3&amp;$R$3,Data[Index]&amp;Data[Valid Test, Can be used for conformity (Y/N)]&amp;Data[Cycle],Data[CO/km (mg)])-F$2)/F$5</f>
        <v>#N/A</v>
      </c>
      <c r="G416" s="141" t="e" cm="1">
        <f t="array" ref="G416">(_xlfn.XLOOKUP($A416&amp;$Q$3,Data[Index]&amp;Data[Valid Test, Can be used for conformity (Y/N)],Data[CO2/km (g)])-G$2)/G$5</f>
        <v>#N/A</v>
      </c>
      <c r="H416" s="141" t="e" cm="1">
        <f t="array" ref="H416">(_xlfn.XLOOKUP($A416&amp;$Q$3,Data[Index]&amp;Data[Valid Test, Can be used for conformity (Y/N)],Data[THC/km (mg)])-H$2)/H$5</f>
        <v>#N/A</v>
      </c>
      <c r="I416" s="141" t="e" cm="1">
        <f t="array" ref="I416">(_xlfn.XLOOKUP($A416&amp;$Q$3,Data[Index]&amp;Data[Valid Test, Can be used for conformity (Y/N)],Data[NOx/km (mg)])-I$2)/I$5</f>
        <v>#N/A</v>
      </c>
      <c r="J416" s="141" t="e" cm="1">
        <f t="array" ref="J416">(_xlfn.XLOOKUP($A416&amp;$Q$3,Data[Index]&amp;Data[Valid Test, Can be used for conformity (Y/N)],Data[THC + NOx/km (mg)])-J$2)/J$5</f>
        <v>#N/A</v>
      </c>
      <c r="K416" s="141" t="e" cm="1">
        <f t="array" ref="K416">(_xlfn.XLOOKUP($A416&amp;$Q$3,Data[Index]&amp;Data[Valid Test, Can be used for conformity (Y/N)],Data[PN/km ('#)])-K$2)/K$5</f>
        <v>#N/A</v>
      </c>
      <c r="L416" s="141" t="e" cm="1">
        <f t="array" ref="L416">(_xlfn.XLOOKUP($A416&amp;$Q$3,Data[Index]&amp;Data[Valid Test, Can be used for conformity (Y/N)],Data[PM/km (mg)])-L$2)/L$5</f>
        <v>#N/A</v>
      </c>
      <c r="M416" s="140" t="e" cm="1">
        <f t="array" ref="M416">(_xlfn.XLOOKUP($A416&amp;$Q$3,Data[Index]&amp;Data[Valid Test, Can be used for conformity (Y/N)],Data[CH4 (mg/km)])-M$2)/M$5</f>
        <v>#N/A</v>
      </c>
      <c r="N416" s="140" t="e" cm="1">
        <f t="array" ref="N416">(_xlfn.XLOOKUP($A416&amp;$Q$3,Data[Index]&amp;Data[Valid Test, Can be used for conformity (Y/N)],Data[N20 (mg/km)])-N$2)/N$5</f>
        <v>#N/A</v>
      </c>
      <c r="O416" s="141" t="e" cm="1">
        <f t="array" ref="O416">(_xlfn.XLOOKUP($A416&amp;$Q$3,Data[Index]&amp;Data[Valid Test, Can be used for conformity (Y/N)],Data[l/100km])-O$2)/O$5</f>
        <v>#N/A</v>
      </c>
      <c r="P416" s="138">
        <f>_xlfn.XLOOKUP($A416,Data[Index],Data[Comments])</f>
        <v>0</v>
      </c>
    </row>
    <row r="417" spans="1:16" x14ac:dyDescent="0.2">
      <c r="A417" s="129"/>
      <c r="B417" s="129"/>
      <c r="C417" s="129" t="e" cm="1">
        <f t="array" ref="C417">_xlfn.XLOOKUP($A417&amp;$Q$3&amp;$R$3,Data[Index]&amp;Data[Valid Test, Can be used for conformity (Y/N)]&amp;Data[Cycle],Data[Test Name])</f>
        <v>#N/A</v>
      </c>
      <c r="D417" s="167" t="e" cm="1">
        <f t="array" ref="D417">_xlfn.XLOOKUP($A417&amp;$Q$3&amp;$R$3,Data[Index]&amp;Data[Valid Test, Can be used for conformity (Y/N)]&amp;Data[Cycle],Data[Mileage (Miles)])</f>
        <v>#N/A</v>
      </c>
      <c r="E417" s="130" t="e" cm="1">
        <f t="array" ref="E417">_xlfn.XLOOKUP($A417&amp;$Q$3&amp;$R$3,Data[Index]&amp;Data[Valid Test, Can be used for conformity (Y/N)]&amp;Data[Cycle],Data[Date])</f>
        <v>#N/A</v>
      </c>
      <c r="F417" s="141" t="e" cm="1">
        <f t="array" ref="F417">(_xlfn.XLOOKUP($A417&amp;$Q$3&amp;$R$3,Data[Index]&amp;Data[Valid Test, Can be used for conformity (Y/N)]&amp;Data[Cycle],Data[CO/km (mg)])-F$2)/F$5</f>
        <v>#N/A</v>
      </c>
      <c r="G417" s="141" t="e" cm="1">
        <f t="array" ref="G417">(_xlfn.XLOOKUP($A417&amp;$Q$3,Data[Index]&amp;Data[Valid Test, Can be used for conformity (Y/N)],Data[CO2/km (g)])-G$2)/G$5</f>
        <v>#N/A</v>
      </c>
      <c r="H417" s="141" t="e" cm="1">
        <f t="array" ref="H417">(_xlfn.XLOOKUP($A417&amp;$Q$3,Data[Index]&amp;Data[Valid Test, Can be used for conformity (Y/N)],Data[THC/km (mg)])-H$2)/H$5</f>
        <v>#N/A</v>
      </c>
      <c r="I417" s="141" t="e" cm="1">
        <f t="array" ref="I417">(_xlfn.XLOOKUP($A417&amp;$Q$3,Data[Index]&amp;Data[Valid Test, Can be used for conformity (Y/N)],Data[NOx/km (mg)])-I$2)/I$5</f>
        <v>#N/A</v>
      </c>
      <c r="J417" s="141" t="e" cm="1">
        <f t="array" ref="J417">(_xlfn.XLOOKUP($A417&amp;$Q$3,Data[Index]&amp;Data[Valid Test, Can be used for conformity (Y/N)],Data[THC + NOx/km (mg)])-J$2)/J$5</f>
        <v>#N/A</v>
      </c>
      <c r="K417" s="141" t="e" cm="1">
        <f t="array" ref="K417">(_xlfn.XLOOKUP($A417&amp;$Q$3,Data[Index]&amp;Data[Valid Test, Can be used for conformity (Y/N)],Data[PN/km ('#)])-K$2)/K$5</f>
        <v>#N/A</v>
      </c>
      <c r="L417" s="141" t="e" cm="1">
        <f t="array" ref="L417">(_xlfn.XLOOKUP($A417&amp;$Q$3,Data[Index]&amp;Data[Valid Test, Can be used for conformity (Y/N)],Data[PM/km (mg)])-L$2)/L$5</f>
        <v>#N/A</v>
      </c>
      <c r="M417" s="140" t="e" cm="1">
        <f t="array" ref="M417">(_xlfn.XLOOKUP($A417&amp;$Q$3,Data[Index]&amp;Data[Valid Test, Can be used for conformity (Y/N)],Data[CH4 (mg/km)])-M$2)/M$5</f>
        <v>#N/A</v>
      </c>
      <c r="N417" s="140" t="e" cm="1">
        <f t="array" ref="N417">(_xlfn.XLOOKUP($A417&amp;$Q$3,Data[Index]&amp;Data[Valid Test, Can be used for conformity (Y/N)],Data[N20 (mg/km)])-N$2)/N$5</f>
        <v>#N/A</v>
      </c>
      <c r="O417" s="141" t="e" cm="1">
        <f t="array" ref="O417">(_xlfn.XLOOKUP($A417&amp;$Q$3,Data[Index]&amp;Data[Valid Test, Can be used for conformity (Y/N)],Data[l/100km])-O$2)/O$5</f>
        <v>#N/A</v>
      </c>
      <c r="P417" s="138">
        <f>_xlfn.XLOOKUP($A417,Data[Index],Data[Comments])</f>
        <v>0</v>
      </c>
    </row>
    <row r="418" spans="1:16" x14ac:dyDescent="0.2">
      <c r="A418" s="129"/>
      <c r="B418" s="129"/>
      <c r="C418" s="129" t="e" cm="1">
        <f t="array" ref="C418">_xlfn.XLOOKUP($A418&amp;$Q$3&amp;$R$3,Data[Index]&amp;Data[Valid Test, Can be used for conformity (Y/N)]&amp;Data[Cycle],Data[Test Name])</f>
        <v>#N/A</v>
      </c>
      <c r="D418" s="167" t="e" cm="1">
        <f t="array" ref="D418">_xlfn.XLOOKUP($A418&amp;$Q$3&amp;$R$3,Data[Index]&amp;Data[Valid Test, Can be used for conformity (Y/N)]&amp;Data[Cycle],Data[Mileage (Miles)])</f>
        <v>#N/A</v>
      </c>
      <c r="E418" s="130" t="e" cm="1">
        <f t="array" ref="E418">_xlfn.XLOOKUP($A418&amp;$Q$3&amp;$R$3,Data[Index]&amp;Data[Valid Test, Can be used for conformity (Y/N)]&amp;Data[Cycle],Data[Date])</f>
        <v>#N/A</v>
      </c>
      <c r="F418" s="141" t="e" cm="1">
        <f t="array" ref="F418">(_xlfn.XLOOKUP($A418&amp;$Q$3&amp;$R$3,Data[Index]&amp;Data[Valid Test, Can be used for conformity (Y/N)]&amp;Data[Cycle],Data[CO/km (mg)])-F$2)/F$5</f>
        <v>#N/A</v>
      </c>
      <c r="G418" s="141" t="e" cm="1">
        <f t="array" ref="G418">(_xlfn.XLOOKUP($A418&amp;$Q$3,Data[Index]&amp;Data[Valid Test, Can be used for conformity (Y/N)],Data[CO2/km (g)])-G$2)/G$5</f>
        <v>#N/A</v>
      </c>
      <c r="H418" s="141" t="e" cm="1">
        <f t="array" ref="H418">(_xlfn.XLOOKUP($A418&amp;$Q$3,Data[Index]&amp;Data[Valid Test, Can be used for conformity (Y/N)],Data[THC/km (mg)])-H$2)/H$5</f>
        <v>#N/A</v>
      </c>
      <c r="I418" s="141" t="e" cm="1">
        <f t="array" ref="I418">(_xlfn.XLOOKUP($A418&amp;$Q$3,Data[Index]&amp;Data[Valid Test, Can be used for conformity (Y/N)],Data[NOx/km (mg)])-I$2)/I$5</f>
        <v>#N/A</v>
      </c>
      <c r="J418" s="141" t="e" cm="1">
        <f t="array" ref="J418">(_xlfn.XLOOKUP($A418&amp;$Q$3,Data[Index]&amp;Data[Valid Test, Can be used for conformity (Y/N)],Data[THC + NOx/km (mg)])-J$2)/J$5</f>
        <v>#N/A</v>
      </c>
      <c r="K418" s="141" t="e" cm="1">
        <f t="array" ref="K418">(_xlfn.XLOOKUP($A418&amp;$Q$3,Data[Index]&amp;Data[Valid Test, Can be used for conformity (Y/N)],Data[PN/km ('#)])-K$2)/K$5</f>
        <v>#N/A</v>
      </c>
      <c r="L418" s="141" t="e" cm="1">
        <f t="array" ref="L418">(_xlfn.XLOOKUP($A418&amp;$Q$3,Data[Index]&amp;Data[Valid Test, Can be used for conformity (Y/N)],Data[PM/km (mg)])-L$2)/L$5</f>
        <v>#N/A</v>
      </c>
      <c r="M418" s="140" t="e" cm="1">
        <f t="array" ref="M418">(_xlfn.XLOOKUP($A418&amp;$Q$3,Data[Index]&amp;Data[Valid Test, Can be used for conformity (Y/N)],Data[CH4 (mg/km)])-M$2)/M$5</f>
        <v>#N/A</v>
      </c>
      <c r="N418" s="140" t="e" cm="1">
        <f t="array" ref="N418">(_xlfn.XLOOKUP($A418&amp;$Q$3,Data[Index]&amp;Data[Valid Test, Can be used for conformity (Y/N)],Data[N20 (mg/km)])-N$2)/N$5</f>
        <v>#N/A</v>
      </c>
      <c r="O418" s="141" t="e" cm="1">
        <f t="array" ref="O418">(_xlfn.XLOOKUP($A418&amp;$Q$3,Data[Index]&amp;Data[Valid Test, Can be used for conformity (Y/N)],Data[l/100km])-O$2)/O$5</f>
        <v>#N/A</v>
      </c>
      <c r="P418" s="138">
        <f>_xlfn.XLOOKUP($A418,Data[Index],Data[Comments])</f>
        <v>0</v>
      </c>
    </row>
    <row r="419" spans="1:16" x14ac:dyDescent="0.2">
      <c r="A419" s="129"/>
      <c r="B419" s="129"/>
      <c r="C419" s="129" t="e" cm="1">
        <f t="array" ref="C419">_xlfn.XLOOKUP($A419&amp;$Q$3&amp;$R$3,Data[Index]&amp;Data[Valid Test, Can be used for conformity (Y/N)]&amp;Data[Cycle],Data[Test Name])</f>
        <v>#N/A</v>
      </c>
      <c r="D419" s="167" t="e" cm="1">
        <f t="array" ref="D419">_xlfn.XLOOKUP($A419&amp;$Q$3&amp;$R$3,Data[Index]&amp;Data[Valid Test, Can be used for conformity (Y/N)]&amp;Data[Cycle],Data[Mileage (Miles)])</f>
        <v>#N/A</v>
      </c>
      <c r="E419" s="130" t="e" cm="1">
        <f t="array" ref="E419">_xlfn.XLOOKUP($A419&amp;$Q$3&amp;$R$3,Data[Index]&amp;Data[Valid Test, Can be used for conformity (Y/N)]&amp;Data[Cycle],Data[Date])</f>
        <v>#N/A</v>
      </c>
      <c r="F419" s="141" t="e" cm="1">
        <f t="array" ref="F419">(_xlfn.XLOOKUP($A419&amp;$Q$3&amp;$R$3,Data[Index]&amp;Data[Valid Test, Can be used for conformity (Y/N)]&amp;Data[Cycle],Data[CO/km (mg)])-F$2)/F$5</f>
        <v>#N/A</v>
      </c>
      <c r="G419" s="141" t="e" cm="1">
        <f t="array" ref="G419">(_xlfn.XLOOKUP($A419&amp;$Q$3,Data[Index]&amp;Data[Valid Test, Can be used for conformity (Y/N)],Data[CO2/km (g)])-G$2)/G$5</f>
        <v>#N/A</v>
      </c>
      <c r="H419" s="141" t="e" cm="1">
        <f t="array" ref="H419">(_xlfn.XLOOKUP($A419&amp;$Q$3,Data[Index]&amp;Data[Valid Test, Can be used for conformity (Y/N)],Data[THC/km (mg)])-H$2)/H$5</f>
        <v>#N/A</v>
      </c>
      <c r="I419" s="141" t="e" cm="1">
        <f t="array" ref="I419">(_xlfn.XLOOKUP($A419&amp;$Q$3,Data[Index]&amp;Data[Valid Test, Can be used for conformity (Y/N)],Data[NOx/km (mg)])-I$2)/I$5</f>
        <v>#N/A</v>
      </c>
      <c r="J419" s="141" t="e" cm="1">
        <f t="array" ref="J419">(_xlfn.XLOOKUP($A419&amp;$Q$3,Data[Index]&amp;Data[Valid Test, Can be used for conformity (Y/N)],Data[THC + NOx/km (mg)])-J$2)/J$5</f>
        <v>#N/A</v>
      </c>
      <c r="K419" s="141" t="e" cm="1">
        <f t="array" ref="K419">(_xlfn.XLOOKUP($A419&amp;$Q$3,Data[Index]&amp;Data[Valid Test, Can be used for conformity (Y/N)],Data[PN/km ('#)])-K$2)/K$5</f>
        <v>#N/A</v>
      </c>
      <c r="L419" s="141" t="e" cm="1">
        <f t="array" ref="L419">(_xlfn.XLOOKUP($A419&amp;$Q$3,Data[Index]&amp;Data[Valid Test, Can be used for conformity (Y/N)],Data[PM/km (mg)])-L$2)/L$5</f>
        <v>#N/A</v>
      </c>
      <c r="M419" s="140" t="e" cm="1">
        <f t="array" ref="M419">(_xlfn.XLOOKUP($A419&amp;$Q$3,Data[Index]&amp;Data[Valid Test, Can be used for conformity (Y/N)],Data[CH4 (mg/km)])-M$2)/M$5</f>
        <v>#N/A</v>
      </c>
      <c r="N419" s="140" t="e" cm="1">
        <f t="array" ref="N419">(_xlfn.XLOOKUP($A419&amp;$Q$3,Data[Index]&amp;Data[Valid Test, Can be used for conformity (Y/N)],Data[N20 (mg/km)])-N$2)/N$5</f>
        <v>#N/A</v>
      </c>
      <c r="O419" s="141" t="e" cm="1">
        <f t="array" ref="O419">(_xlfn.XLOOKUP($A419&amp;$Q$3,Data[Index]&amp;Data[Valid Test, Can be used for conformity (Y/N)],Data[l/100km])-O$2)/O$5</f>
        <v>#N/A</v>
      </c>
      <c r="P419" s="138">
        <f>_xlfn.XLOOKUP($A419,Data[Index],Data[Comments])</f>
        <v>0</v>
      </c>
    </row>
    <row r="420" spans="1:16" x14ac:dyDescent="0.2">
      <c r="A420" s="129"/>
      <c r="B420" s="129"/>
      <c r="C420" s="129" t="e" cm="1">
        <f t="array" ref="C420">_xlfn.XLOOKUP($A420&amp;$Q$3&amp;$R$3,Data[Index]&amp;Data[Valid Test, Can be used for conformity (Y/N)]&amp;Data[Cycle],Data[Test Name])</f>
        <v>#N/A</v>
      </c>
      <c r="D420" s="167" t="e" cm="1">
        <f t="array" ref="D420">_xlfn.XLOOKUP($A420&amp;$Q$3&amp;$R$3,Data[Index]&amp;Data[Valid Test, Can be used for conformity (Y/N)]&amp;Data[Cycle],Data[Mileage (Miles)])</f>
        <v>#N/A</v>
      </c>
      <c r="E420" s="130" t="e" cm="1">
        <f t="array" ref="E420">_xlfn.XLOOKUP($A420&amp;$Q$3&amp;$R$3,Data[Index]&amp;Data[Valid Test, Can be used for conformity (Y/N)]&amp;Data[Cycle],Data[Date])</f>
        <v>#N/A</v>
      </c>
      <c r="F420" s="141" t="e" cm="1">
        <f t="array" ref="F420">(_xlfn.XLOOKUP($A420&amp;$Q$3&amp;$R$3,Data[Index]&amp;Data[Valid Test, Can be used for conformity (Y/N)]&amp;Data[Cycle],Data[CO/km (mg)])-F$2)/F$5</f>
        <v>#N/A</v>
      </c>
      <c r="G420" s="141" t="e" cm="1">
        <f t="array" ref="G420">(_xlfn.XLOOKUP($A420&amp;$Q$3,Data[Index]&amp;Data[Valid Test, Can be used for conformity (Y/N)],Data[CO2/km (g)])-G$2)/G$5</f>
        <v>#N/A</v>
      </c>
      <c r="H420" s="141" t="e" cm="1">
        <f t="array" ref="H420">(_xlfn.XLOOKUP($A420&amp;$Q$3,Data[Index]&amp;Data[Valid Test, Can be used for conformity (Y/N)],Data[THC/km (mg)])-H$2)/H$5</f>
        <v>#N/A</v>
      </c>
      <c r="I420" s="141" t="e" cm="1">
        <f t="array" ref="I420">(_xlfn.XLOOKUP($A420&amp;$Q$3,Data[Index]&amp;Data[Valid Test, Can be used for conformity (Y/N)],Data[NOx/km (mg)])-I$2)/I$5</f>
        <v>#N/A</v>
      </c>
      <c r="J420" s="141" t="e" cm="1">
        <f t="array" ref="J420">(_xlfn.XLOOKUP($A420&amp;$Q$3,Data[Index]&amp;Data[Valid Test, Can be used for conformity (Y/N)],Data[THC + NOx/km (mg)])-J$2)/J$5</f>
        <v>#N/A</v>
      </c>
      <c r="K420" s="141" t="e" cm="1">
        <f t="array" ref="K420">(_xlfn.XLOOKUP($A420&amp;$Q$3,Data[Index]&amp;Data[Valid Test, Can be used for conformity (Y/N)],Data[PN/km ('#)])-K$2)/K$5</f>
        <v>#N/A</v>
      </c>
      <c r="L420" s="141" t="e" cm="1">
        <f t="array" ref="L420">(_xlfn.XLOOKUP($A420&amp;$Q$3,Data[Index]&amp;Data[Valid Test, Can be used for conformity (Y/N)],Data[PM/km (mg)])-L$2)/L$5</f>
        <v>#N/A</v>
      </c>
      <c r="M420" s="140" t="e" cm="1">
        <f t="array" ref="M420">(_xlfn.XLOOKUP($A420&amp;$Q$3,Data[Index]&amp;Data[Valid Test, Can be used for conformity (Y/N)],Data[CH4 (mg/km)])-M$2)/M$5</f>
        <v>#N/A</v>
      </c>
      <c r="N420" s="140" t="e" cm="1">
        <f t="array" ref="N420">(_xlfn.XLOOKUP($A420&amp;$Q$3,Data[Index]&amp;Data[Valid Test, Can be used for conformity (Y/N)],Data[N20 (mg/km)])-N$2)/N$5</f>
        <v>#N/A</v>
      </c>
      <c r="O420" s="141" t="e" cm="1">
        <f t="array" ref="O420">(_xlfn.XLOOKUP($A420&amp;$Q$3,Data[Index]&amp;Data[Valid Test, Can be used for conformity (Y/N)],Data[l/100km])-O$2)/O$5</f>
        <v>#N/A</v>
      </c>
      <c r="P420" s="138">
        <f>_xlfn.XLOOKUP($A420,Data[Index],Data[Comments])</f>
        <v>0</v>
      </c>
    </row>
    <row r="421" spans="1:16" x14ac:dyDescent="0.2">
      <c r="A421" s="129"/>
      <c r="B421" s="129"/>
      <c r="C421" s="129" t="e" cm="1">
        <f t="array" ref="C421">_xlfn.XLOOKUP($A421&amp;$Q$3&amp;$R$3,Data[Index]&amp;Data[Valid Test, Can be used for conformity (Y/N)]&amp;Data[Cycle],Data[Test Name])</f>
        <v>#N/A</v>
      </c>
      <c r="D421" s="167" t="e" cm="1">
        <f t="array" ref="D421">_xlfn.XLOOKUP($A421&amp;$Q$3&amp;$R$3,Data[Index]&amp;Data[Valid Test, Can be used for conformity (Y/N)]&amp;Data[Cycle],Data[Mileage (Miles)])</f>
        <v>#N/A</v>
      </c>
      <c r="E421" s="130" t="e" cm="1">
        <f t="array" ref="E421">_xlfn.XLOOKUP($A421&amp;$Q$3&amp;$R$3,Data[Index]&amp;Data[Valid Test, Can be used for conformity (Y/N)]&amp;Data[Cycle],Data[Date])</f>
        <v>#N/A</v>
      </c>
      <c r="F421" s="141" t="e" cm="1">
        <f t="array" ref="F421">(_xlfn.XLOOKUP($A421&amp;$Q$3&amp;$R$3,Data[Index]&amp;Data[Valid Test, Can be used for conformity (Y/N)]&amp;Data[Cycle],Data[CO/km (mg)])-F$2)/F$5</f>
        <v>#N/A</v>
      </c>
      <c r="G421" s="141" t="e" cm="1">
        <f t="array" ref="G421">(_xlfn.XLOOKUP($A421&amp;$Q$3,Data[Index]&amp;Data[Valid Test, Can be used for conformity (Y/N)],Data[CO2/km (g)])-G$2)/G$5</f>
        <v>#N/A</v>
      </c>
      <c r="H421" s="141" t="e" cm="1">
        <f t="array" ref="H421">(_xlfn.XLOOKUP($A421&amp;$Q$3,Data[Index]&amp;Data[Valid Test, Can be used for conformity (Y/N)],Data[THC/km (mg)])-H$2)/H$5</f>
        <v>#N/A</v>
      </c>
      <c r="I421" s="141" t="e" cm="1">
        <f t="array" ref="I421">(_xlfn.XLOOKUP($A421&amp;$Q$3,Data[Index]&amp;Data[Valid Test, Can be used for conformity (Y/N)],Data[NOx/km (mg)])-I$2)/I$5</f>
        <v>#N/A</v>
      </c>
      <c r="J421" s="141" t="e" cm="1">
        <f t="array" ref="J421">(_xlfn.XLOOKUP($A421&amp;$Q$3,Data[Index]&amp;Data[Valid Test, Can be used for conformity (Y/N)],Data[THC + NOx/km (mg)])-J$2)/J$5</f>
        <v>#N/A</v>
      </c>
      <c r="K421" s="141" t="e" cm="1">
        <f t="array" ref="K421">(_xlfn.XLOOKUP($A421&amp;$Q$3,Data[Index]&amp;Data[Valid Test, Can be used for conformity (Y/N)],Data[PN/km ('#)])-K$2)/K$5</f>
        <v>#N/A</v>
      </c>
      <c r="L421" s="141" t="e" cm="1">
        <f t="array" ref="L421">(_xlfn.XLOOKUP($A421&amp;$Q$3,Data[Index]&amp;Data[Valid Test, Can be used for conformity (Y/N)],Data[PM/km (mg)])-L$2)/L$5</f>
        <v>#N/A</v>
      </c>
      <c r="M421" s="140" t="e" cm="1">
        <f t="array" ref="M421">(_xlfn.XLOOKUP($A421&amp;$Q$3,Data[Index]&amp;Data[Valid Test, Can be used for conformity (Y/N)],Data[CH4 (mg/km)])-M$2)/M$5</f>
        <v>#N/A</v>
      </c>
      <c r="N421" s="140" t="e" cm="1">
        <f t="array" ref="N421">(_xlfn.XLOOKUP($A421&amp;$Q$3,Data[Index]&amp;Data[Valid Test, Can be used for conformity (Y/N)],Data[N20 (mg/km)])-N$2)/N$5</f>
        <v>#N/A</v>
      </c>
      <c r="O421" s="141" t="e" cm="1">
        <f t="array" ref="O421">(_xlfn.XLOOKUP($A421&amp;$Q$3,Data[Index]&amp;Data[Valid Test, Can be used for conformity (Y/N)],Data[l/100km])-O$2)/O$5</f>
        <v>#N/A</v>
      </c>
      <c r="P421" s="138">
        <f>_xlfn.XLOOKUP($A421,Data[Index],Data[Comments])</f>
        <v>0</v>
      </c>
    </row>
    <row r="422" spans="1:16" x14ac:dyDescent="0.2">
      <c r="A422" s="129"/>
      <c r="B422" s="129"/>
      <c r="C422" s="129" t="e" cm="1">
        <f t="array" ref="C422">_xlfn.XLOOKUP($A422&amp;$Q$3&amp;$R$3,Data[Index]&amp;Data[Valid Test, Can be used for conformity (Y/N)]&amp;Data[Cycle],Data[Test Name])</f>
        <v>#N/A</v>
      </c>
      <c r="D422" s="167" t="e" cm="1">
        <f t="array" ref="D422">_xlfn.XLOOKUP($A422&amp;$Q$3&amp;$R$3,Data[Index]&amp;Data[Valid Test, Can be used for conformity (Y/N)]&amp;Data[Cycle],Data[Mileage (Miles)])</f>
        <v>#N/A</v>
      </c>
      <c r="E422" s="130" t="e" cm="1">
        <f t="array" ref="E422">_xlfn.XLOOKUP($A422&amp;$Q$3&amp;$R$3,Data[Index]&amp;Data[Valid Test, Can be used for conformity (Y/N)]&amp;Data[Cycle],Data[Date])</f>
        <v>#N/A</v>
      </c>
      <c r="F422" s="141" t="e" cm="1">
        <f t="array" ref="F422">(_xlfn.XLOOKUP($A422&amp;$Q$3&amp;$R$3,Data[Index]&amp;Data[Valid Test, Can be used for conformity (Y/N)]&amp;Data[Cycle],Data[CO/km (mg)])-F$2)/F$5</f>
        <v>#N/A</v>
      </c>
      <c r="G422" s="141" t="e" cm="1">
        <f t="array" ref="G422">(_xlfn.XLOOKUP($A422&amp;$Q$3,Data[Index]&amp;Data[Valid Test, Can be used for conformity (Y/N)],Data[CO2/km (g)])-G$2)/G$5</f>
        <v>#N/A</v>
      </c>
      <c r="H422" s="141" t="e" cm="1">
        <f t="array" ref="H422">(_xlfn.XLOOKUP($A422&amp;$Q$3,Data[Index]&amp;Data[Valid Test, Can be used for conformity (Y/N)],Data[THC/km (mg)])-H$2)/H$5</f>
        <v>#N/A</v>
      </c>
      <c r="I422" s="141" t="e" cm="1">
        <f t="array" ref="I422">(_xlfn.XLOOKUP($A422&amp;$Q$3,Data[Index]&amp;Data[Valid Test, Can be used for conformity (Y/N)],Data[NOx/km (mg)])-I$2)/I$5</f>
        <v>#N/A</v>
      </c>
      <c r="J422" s="141" t="e" cm="1">
        <f t="array" ref="J422">(_xlfn.XLOOKUP($A422&amp;$Q$3,Data[Index]&amp;Data[Valid Test, Can be used for conformity (Y/N)],Data[THC + NOx/km (mg)])-J$2)/J$5</f>
        <v>#N/A</v>
      </c>
      <c r="K422" s="141" t="e" cm="1">
        <f t="array" ref="K422">(_xlfn.XLOOKUP($A422&amp;$Q$3,Data[Index]&amp;Data[Valid Test, Can be used for conformity (Y/N)],Data[PN/km ('#)])-K$2)/K$5</f>
        <v>#N/A</v>
      </c>
      <c r="L422" s="141" t="e" cm="1">
        <f t="array" ref="L422">(_xlfn.XLOOKUP($A422&amp;$Q$3,Data[Index]&amp;Data[Valid Test, Can be used for conformity (Y/N)],Data[PM/km (mg)])-L$2)/L$5</f>
        <v>#N/A</v>
      </c>
      <c r="M422" s="140" t="e" cm="1">
        <f t="array" ref="M422">(_xlfn.XLOOKUP($A422&amp;$Q$3,Data[Index]&amp;Data[Valid Test, Can be used for conformity (Y/N)],Data[CH4 (mg/km)])-M$2)/M$5</f>
        <v>#N/A</v>
      </c>
      <c r="N422" s="140" t="e" cm="1">
        <f t="array" ref="N422">(_xlfn.XLOOKUP($A422&amp;$Q$3,Data[Index]&amp;Data[Valid Test, Can be used for conformity (Y/N)],Data[N20 (mg/km)])-N$2)/N$5</f>
        <v>#N/A</v>
      </c>
      <c r="O422" s="141" t="e" cm="1">
        <f t="array" ref="O422">(_xlfn.XLOOKUP($A422&amp;$Q$3,Data[Index]&amp;Data[Valid Test, Can be used for conformity (Y/N)],Data[l/100km])-O$2)/O$5</f>
        <v>#N/A</v>
      </c>
      <c r="P422" s="138">
        <f>_xlfn.XLOOKUP($A422,Data[Index],Data[Comments])</f>
        <v>0</v>
      </c>
    </row>
    <row r="423" spans="1:16" x14ac:dyDescent="0.2">
      <c r="A423" s="129"/>
      <c r="B423" s="129"/>
      <c r="C423" s="129" t="e" cm="1">
        <f t="array" ref="C423">_xlfn.XLOOKUP($A423&amp;$Q$3&amp;$R$3,Data[Index]&amp;Data[Valid Test, Can be used for conformity (Y/N)]&amp;Data[Cycle],Data[Test Name])</f>
        <v>#N/A</v>
      </c>
      <c r="D423" s="167" t="e" cm="1">
        <f t="array" ref="D423">_xlfn.XLOOKUP($A423&amp;$Q$3&amp;$R$3,Data[Index]&amp;Data[Valid Test, Can be used for conformity (Y/N)]&amp;Data[Cycle],Data[Mileage (Miles)])</f>
        <v>#N/A</v>
      </c>
      <c r="E423" s="130" t="e" cm="1">
        <f t="array" ref="E423">_xlfn.XLOOKUP($A423&amp;$Q$3&amp;$R$3,Data[Index]&amp;Data[Valid Test, Can be used for conformity (Y/N)]&amp;Data[Cycle],Data[Date])</f>
        <v>#N/A</v>
      </c>
      <c r="F423" s="141" t="e" cm="1">
        <f t="array" ref="F423">(_xlfn.XLOOKUP($A423&amp;$Q$3&amp;$R$3,Data[Index]&amp;Data[Valid Test, Can be used for conformity (Y/N)]&amp;Data[Cycle],Data[CO/km (mg)])-F$2)/F$5</f>
        <v>#N/A</v>
      </c>
      <c r="G423" s="141" t="e" cm="1">
        <f t="array" ref="G423">(_xlfn.XLOOKUP($A423&amp;$Q$3,Data[Index]&amp;Data[Valid Test, Can be used for conformity (Y/N)],Data[CO2/km (g)])-G$2)/G$5</f>
        <v>#N/A</v>
      </c>
      <c r="H423" s="141" t="e" cm="1">
        <f t="array" ref="H423">(_xlfn.XLOOKUP($A423&amp;$Q$3,Data[Index]&amp;Data[Valid Test, Can be used for conformity (Y/N)],Data[THC/km (mg)])-H$2)/H$5</f>
        <v>#N/A</v>
      </c>
      <c r="I423" s="141" t="e" cm="1">
        <f t="array" ref="I423">(_xlfn.XLOOKUP($A423&amp;$Q$3,Data[Index]&amp;Data[Valid Test, Can be used for conformity (Y/N)],Data[NOx/km (mg)])-I$2)/I$5</f>
        <v>#N/A</v>
      </c>
      <c r="J423" s="141" t="e" cm="1">
        <f t="array" ref="J423">(_xlfn.XLOOKUP($A423&amp;$Q$3,Data[Index]&amp;Data[Valid Test, Can be used for conformity (Y/N)],Data[THC + NOx/km (mg)])-J$2)/J$5</f>
        <v>#N/A</v>
      </c>
      <c r="K423" s="141" t="e" cm="1">
        <f t="array" ref="K423">(_xlfn.XLOOKUP($A423&amp;$Q$3,Data[Index]&amp;Data[Valid Test, Can be used for conformity (Y/N)],Data[PN/km ('#)])-K$2)/K$5</f>
        <v>#N/A</v>
      </c>
      <c r="L423" s="141" t="e" cm="1">
        <f t="array" ref="L423">(_xlfn.XLOOKUP($A423&amp;$Q$3,Data[Index]&amp;Data[Valid Test, Can be used for conformity (Y/N)],Data[PM/km (mg)])-L$2)/L$5</f>
        <v>#N/A</v>
      </c>
      <c r="M423" s="140" t="e" cm="1">
        <f t="array" ref="M423">(_xlfn.XLOOKUP($A423&amp;$Q$3,Data[Index]&amp;Data[Valid Test, Can be used for conformity (Y/N)],Data[CH4 (mg/km)])-M$2)/M$5</f>
        <v>#N/A</v>
      </c>
      <c r="N423" s="140" t="e" cm="1">
        <f t="array" ref="N423">(_xlfn.XLOOKUP($A423&amp;$Q$3,Data[Index]&amp;Data[Valid Test, Can be used for conformity (Y/N)],Data[N20 (mg/km)])-N$2)/N$5</f>
        <v>#N/A</v>
      </c>
      <c r="O423" s="141" t="e" cm="1">
        <f t="array" ref="O423">(_xlfn.XLOOKUP($A423&amp;$Q$3,Data[Index]&amp;Data[Valid Test, Can be used for conformity (Y/N)],Data[l/100km])-O$2)/O$5</f>
        <v>#N/A</v>
      </c>
      <c r="P423" s="138">
        <f>_xlfn.XLOOKUP($A423,Data[Index],Data[Comments])</f>
        <v>0</v>
      </c>
    </row>
    <row r="424" spans="1:16" x14ac:dyDescent="0.2">
      <c r="A424" s="129"/>
      <c r="B424" s="129"/>
      <c r="C424" s="129" t="e" cm="1">
        <f t="array" ref="C424">_xlfn.XLOOKUP($A424&amp;$Q$3&amp;$R$3,Data[Index]&amp;Data[Valid Test, Can be used for conformity (Y/N)]&amp;Data[Cycle],Data[Test Name])</f>
        <v>#N/A</v>
      </c>
      <c r="D424" s="167" t="e" cm="1">
        <f t="array" ref="D424">_xlfn.XLOOKUP($A424&amp;$Q$3&amp;$R$3,Data[Index]&amp;Data[Valid Test, Can be used for conformity (Y/N)]&amp;Data[Cycle],Data[Mileage (Miles)])</f>
        <v>#N/A</v>
      </c>
      <c r="E424" s="130" t="e" cm="1">
        <f t="array" ref="E424">_xlfn.XLOOKUP($A424&amp;$Q$3&amp;$R$3,Data[Index]&amp;Data[Valid Test, Can be used for conformity (Y/N)]&amp;Data[Cycle],Data[Date])</f>
        <v>#N/A</v>
      </c>
      <c r="F424" s="141" t="e" cm="1">
        <f t="array" ref="F424">(_xlfn.XLOOKUP($A424&amp;$Q$3&amp;$R$3,Data[Index]&amp;Data[Valid Test, Can be used for conformity (Y/N)]&amp;Data[Cycle],Data[CO/km (mg)])-F$2)/F$5</f>
        <v>#N/A</v>
      </c>
      <c r="G424" s="141" t="e" cm="1">
        <f t="array" ref="G424">(_xlfn.XLOOKUP($A424&amp;$Q$3,Data[Index]&amp;Data[Valid Test, Can be used for conformity (Y/N)],Data[CO2/km (g)])-G$2)/G$5</f>
        <v>#N/A</v>
      </c>
      <c r="H424" s="141" t="e" cm="1">
        <f t="array" ref="H424">(_xlfn.XLOOKUP($A424&amp;$Q$3,Data[Index]&amp;Data[Valid Test, Can be used for conformity (Y/N)],Data[THC/km (mg)])-H$2)/H$5</f>
        <v>#N/A</v>
      </c>
      <c r="I424" s="141" t="e" cm="1">
        <f t="array" ref="I424">(_xlfn.XLOOKUP($A424&amp;$Q$3,Data[Index]&amp;Data[Valid Test, Can be used for conformity (Y/N)],Data[NOx/km (mg)])-I$2)/I$5</f>
        <v>#N/A</v>
      </c>
      <c r="J424" s="141" t="e" cm="1">
        <f t="array" ref="J424">(_xlfn.XLOOKUP($A424&amp;$Q$3,Data[Index]&amp;Data[Valid Test, Can be used for conformity (Y/N)],Data[THC + NOx/km (mg)])-J$2)/J$5</f>
        <v>#N/A</v>
      </c>
      <c r="K424" s="141" t="e" cm="1">
        <f t="array" ref="K424">(_xlfn.XLOOKUP($A424&amp;$Q$3,Data[Index]&amp;Data[Valid Test, Can be used for conformity (Y/N)],Data[PN/km ('#)])-K$2)/K$5</f>
        <v>#N/A</v>
      </c>
      <c r="L424" s="141" t="e" cm="1">
        <f t="array" ref="L424">(_xlfn.XLOOKUP($A424&amp;$Q$3,Data[Index]&amp;Data[Valid Test, Can be used for conformity (Y/N)],Data[PM/km (mg)])-L$2)/L$5</f>
        <v>#N/A</v>
      </c>
      <c r="M424" s="140" t="e" cm="1">
        <f t="array" ref="M424">(_xlfn.XLOOKUP($A424&amp;$Q$3,Data[Index]&amp;Data[Valid Test, Can be used for conformity (Y/N)],Data[CH4 (mg/km)])-M$2)/M$5</f>
        <v>#N/A</v>
      </c>
      <c r="N424" s="140" t="e" cm="1">
        <f t="array" ref="N424">(_xlfn.XLOOKUP($A424&amp;$Q$3,Data[Index]&amp;Data[Valid Test, Can be used for conformity (Y/N)],Data[N20 (mg/km)])-N$2)/N$5</f>
        <v>#N/A</v>
      </c>
      <c r="O424" s="141" t="e" cm="1">
        <f t="array" ref="O424">(_xlfn.XLOOKUP($A424&amp;$Q$3,Data[Index]&amp;Data[Valid Test, Can be used for conformity (Y/N)],Data[l/100km])-O$2)/O$5</f>
        <v>#N/A</v>
      </c>
      <c r="P424" s="138">
        <f>_xlfn.XLOOKUP($A424,Data[Index],Data[Comments])</f>
        <v>0</v>
      </c>
    </row>
    <row r="425" spans="1:16" x14ac:dyDescent="0.2">
      <c r="A425" s="129"/>
      <c r="B425" s="129"/>
      <c r="C425" s="129" t="e" cm="1">
        <f t="array" ref="C425">_xlfn.XLOOKUP($A425&amp;$Q$3&amp;$R$3,Data[Index]&amp;Data[Valid Test, Can be used for conformity (Y/N)]&amp;Data[Cycle],Data[Test Name])</f>
        <v>#N/A</v>
      </c>
      <c r="D425" s="167" t="e" cm="1">
        <f t="array" ref="D425">_xlfn.XLOOKUP($A425&amp;$Q$3&amp;$R$3,Data[Index]&amp;Data[Valid Test, Can be used for conformity (Y/N)]&amp;Data[Cycle],Data[Mileage (Miles)])</f>
        <v>#N/A</v>
      </c>
      <c r="E425" s="130" t="e" cm="1">
        <f t="array" ref="E425">_xlfn.XLOOKUP($A425&amp;$Q$3&amp;$R$3,Data[Index]&amp;Data[Valid Test, Can be used for conformity (Y/N)]&amp;Data[Cycle],Data[Date])</f>
        <v>#N/A</v>
      </c>
      <c r="F425" s="141" t="e" cm="1">
        <f t="array" ref="F425">(_xlfn.XLOOKUP($A425&amp;$Q$3&amp;$R$3,Data[Index]&amp;Data[Valid Test, Can be used for conformity (Y/N)]&amp;Data[Cycle],Data[CO/km (mg)])-F$2)/F$5</f>
        <v>#N/A</v>
      </c>
      <c r="G425" s="141" t="e" cm="1">
        <f t="array" ref="G425">(_xlfn.XLOOKUP($A425&amp;$Q$3,Data[Index]&amp;Data[Valid Test, Can be used for conformity (Y/N)],Data[CO2/km (g)])-G$2)/G$5</f>
        <v>#N/A</v>
      </c>
      <c r="H425" s="141" t="e" cm="1">
        <f t="array" ref="H425">(_xlfn.XLOOKUP($A425&amp;$Q$3,Data[Index]&amp;Data[Valid Test, Can be used for conformity (Y/N)],Data[THC/km (mg)])-H$2)/H$5</f>
        <v>#N/A</v>
      </c>
      <c r="I425" s="141" t="e" cm="1">
        <f t="array" ref="I425">(_xlfn.XLOOKUP($A425&amp;$Q$3,Data[Index]&amp;Data[Valid Test, Can be used for conformity (Y/N)],Data[NOx/km (mg)])-I$2)/I$5</f>
        <v>#N/A</v>
      </c>
      <c r="J425" s="141" t="e" cm="1">
        <f t="array" ref="J425">(_xlfn.XLOOKUP($A425&amp;$Q$3,Data[Index]&amp;Data[Valid Test, Can be used for conformity (Y/N)],Data[THC + NOx/km (mg)])-J$2)/J$5</f>
        <v>#N/A</v>
      </c>
      <c r="K425" s="141" t="e" cm="1">
        <f t="array" ref="K425">(_xlfn.XLOOKUP($A425&amp;$Q$3,Data[Index]&amp;Data[Valid Test, Can be used for conformity (Y/N)],Data[PN/km ('#)])-K$2)/K$5</f>
        <v>#N/A</v>
      </c>
      <c r="L425" s="141" t="e" cm="1">
        <f t="array" ref="L425">(_xlfn.XLOOKUP($A425&amp;$Q$3,Data[Index]&amp;Data[Valid Test, Can be used for conformity (Y/N)],Data[PM/km (mg)])-L$2)/L$5</f>
        <v>#N/A</v>
      </c>
      <c r="M425" s="140" t="e" cm="1">
        <f t="array" ref="M425">(_xlfn.XLOOKUP($A425&amp;$Q$3,Data[Index]&amp;Data[Valid Test, Can be used for conformity (Y/N)],Data[CH4 (mg/km)])-M$2)/M$5</f>
        <v>#N/A</v>
      </c>
      <c r="N425" s="140" t="e" cm="1">
        <f t="array" ref="N425">(_xlfn.XLOOKUP($A425&amp;$Q$3,Data[Index]&amp;Data[Valid Test, Can be used for conformity (Y/N)],Data[N20 (mg/km)])-N$2)/N$5</f>
        <v>#N/A</v>
      </c>
      <c r="O425" s="141" t="e" cm="1">
        <f t="array" ref="O425">(_xlfn.XLOOKUP($A425&amp;$Q$3,Data[Index]&amp;Data[Valid Test, Can be used for conformity (Y/N)],Data[l/100km])-O$2)/O$5</f>
        <v>#N/A</v>
      </c>
      <c r="P425" s="138">
        <f>_xlfn.XLOOKUP($A425,Data[Index],Data[Comments])</f>
        <v>0</v>
      </c>
    </row>
    <row r="426" spans="1:16" x14ac:dyDescent="0.2">
      <c r="A426" s="129"/>
      <c r="B426" s="129"/>
      <c r="C426" s="129" t="e" cm="1">
        <f t="array" ref="C426">_xlfn.XLOOKUP($A426&amp;$Q$3&amp;$R$3,Data[Index]&amp;Data[Valid Test, Can be used for conformity (Y/N)]&amp;Data[Cycle],Data[Test Name])</f>
        <v>#N/A</v>
      </c>
      <c r="D426" s="167" t="e" cm="1">
        <f t="array" ref="D426">_xlfn.XLOOKUP($A426&amp;$Q$3&amp;$R$3,Data[Index]&amp;Data[Valid Test, Can be used for conformity (Y/N)]&amp;Data[Cycle],Data[Mileage (Miles)])</f>
        <v>#N/A</v>
      </c>
      <c r="E426" s="130" t="e" cm="1">
        <f t="array" ref="E426">_xlfn.XLOOKUP($A426&amp;$Q$3&amp;$R$3,Data[Index]&amp;Data[Valid Test, Can be used for conformity (Y/N)]&amp;Data[Cycle],Data[Date])</f>
        <v>#N/A</v>
      </c>
      <c r="F426" s="141" t="e" cm="1">
        <f t="array" ref="F426">(_xlfn.XLOOKUP($A426&amp;$Q$3&amp;$R$3,Data[Index]&amp;Data[Valid Test, Can be used for conformity (Y/N)]&amp;Data[Cycle],Data[CO/km (mg)])-F$2)/F$5</f>
        <v>#N/A</v>
      </c>
      <c r="G426" s="141" t="e" cm="1">
        <f t="array" ref="G426">(_xlfn.XLOOKUP($A426&amp;$Q$3,Data[Index]&amp;Data[Valid Test, Can be used for conformity (Y/N)],Data[CO2/km (g)])-G$2)/G$5</f>
        <v>#N/A</v>
      </c>
      <c r="H426" s="141" t="e" cm="1">
        <f t="array" ref="H426">(_xlfn.XLOOKUP($A426&amp;$Q$3,Data[Index]&amp;Data[Valid Test, Can be used for conformity (Y/N)],Data[THC/km (mg)])-H$2)/H$5</f>
        <v>#N/A</v>
      </c>
      <c r="I426" s="141" t="e" cm="1">
        <f t="array" ref="I426">(_xlfn.XLOOKUP($A426&amp;$Q$3,Data[Index]&amp;Data[Valid Test, Can be used for conformity (Y/N)],Data[NOx/km (mg)])-I$2)/I$5</f>
        <v>#N/A</v>
      </c>
      <c r="J426" s="141" t="e" cm="1">
        <f t="array" ref="J426">(_xlfn.XLOOKUP($A426&amp;$Q$3,Data[Index]&amp;Data[Valid Test, Can be used for conformity (Y/N)],Data[THC + NOx/km (mg)])-J$2)/J$5</f>
        <v>#N/A</v>
      </c>
      <c r="K426" s="141" t="e" cm="1">
        <f t="array" ref="K426">(_xlfn.XLOOKUP($A426&amp;$Q$3,Data[Index]&amp;Data[Valid Test, Can be used for conformity (Y/N)],Data[PN/km ('#)])-K$2)/K$5</f>
        <v>#N/A</v>
      </c>
      <c r="L426" s="141" t="e" cm="1">
        <f t="array" ref="L426">(_xlfn.XLOOKUP($A426&amp;$Q$3,Data[Index]&amp;Data[Valid Test, Can be used for conformity (Y/N)],Data[PM/km (mg)])-L$2)/L$5</f>
        <v>#N/A</v>
      </c>
      <c r="M426" s="140" t="e" cm="1">
        <f t="array" ref="M426">(_xlfn.XLOOKUP($A426&amp;$Q$3,Data[Index]&amp;Data[Valid Test, Can be used for conformity (Y/N)],Data[CH4 (mg/km)])-M$2)/M$5</f>
        <v>#N/A</v>
      </c>
      <c r="N426" s="140" t="e" cm="1">
        <f t="array" ref="N426">(_xlfn.XLOOKUP($A426&amp;$Q$3,Data[Index]&amp;Data[Valid Test, Can be used for conformity (Y/N)],Data[N20 (mg/km)])-N$2)/N$5</f>
        <v>#N/A</v>
      </c>
      <c r="O426" s="141" t="e" cm="1">
        <f t="array" ref="O426">(_xlfn.XLOOKUP($A426&amp;$Q$3,Data[Index]&amp;Data[Valid Test, Can be used for conformity (Y/N)],Data[l/100km])-O$2)/O$5</f>
        <v>#N/A</v>
      </c>
      <c r="P426" s="138">
        <f>_xlfn.XLOOKUP($A426,Data[Index],Data[Comments])</f>
        <v>0</v>
      </c>
    </row>
    <row r="427" spans="1:16" x14ac:dyDescent="0.2">
      <c r="A427" s="129"/>
      <c r="B427" s="129"/>
      <c r="C427" s="129" t="e" cm="1">
        <f t="array" ref="C427">_xlfn.XLOOKUP($A427&amp;$Q$3&amp;$R$3,Data[Index]&amp;Data[Valid Test, Can be used for conformity (Y/N)]&amp;Data[Cycle],Data[Test Name])</f>
        <v>#N/A</v>
      </c>
      <c r="D427" s="167" t="e" cm="1">
        <f t="array" ref="D427">_xlfn.XLOOKUP($A427&amp;$Q$3&amp;$R$3,Data[Index]&amp;Data[Valid Test, Can be used for conformity (Y/N)]&amp;Data[Cycle],Data[Mileage (Miles)])</f>
        <v>#N/A</v>
      </c>
      <c r="E427" s="130" t="e" cm="1">
        <f t="array" ref="E427">_xlfn.XLOOKUP($A427&amp;$Q$3&amp;$R$3,Data[Index]&amp;Data[Valid Test, Can be used for conformity (Y/N)]&amp;Data[Cycle],Data[Date])</f>
        <v>#N/A</v>
      </c>
      <c r="F427" s="141" t="e" cm="1">
        <f t="array" ref="F427">(_xlfn.XLOOKUP($A427&amp;$Q$3&amp;$R$3,Data[Index]&amp;Data[Valid Test, Can be used for conformity (Y/N)]&amp;Data[Cycle],Data[CO/km (mg)])-F$2)/F$5</f>
        <v>#N/A</v>
      </c>
      <c r="G427" s="141" t="e" cm="1">
        <f t="array" ref="G427">(_xlfn.XLOOKUP($A427&amp;$Q$3,Data[Index]&amp;Data[Valid Test, Can be used for conformity (Y/N)],Data[CO2/km (g)])-G$2)/G$5</f>
        <v>#N/A</v>
      </c>
      <c r="H427" s="141" t="e" cm="1">
        <f t="array" ref="H427">(_xlfn.XLOOKUP($A427&amp;$Q$3,Data[Index]&amp;Data[Valid Test, Can be used for conformity (Y/N)],Data[THC/km (mg)])-H$2)/H$5</f>
        <v>#N/A</v>
      </c>
      <c r="I427" s="141" t="e" cm="1">
        <f t="array" ref="I427">(_xlfn.XLOOKUP($A427&amp;$Q$3,Data[Index]&amp;Data[Valid Test, Can be used for conformity (Y/N)],Data[NOx/km (mg)])-I$2)/I$5</f>
        <v>#N/A</v>
      </c>
      <c r="J427" s="141" t="e" cm="1">
        <f t="array" ref="J427">(_xlfn.XLOOKUP($A427&amp;$Q$3,Data[Index]&amp;Data[Valid Test, Can be used for conformity (Y/N)],Data[THC + NOx/km (mg)])-J$2)/J$5</f>
        <v>#N/A</v>
      </c>
      <c r="K427" s="141" t="e" cm="1">
        <f t="array" ref="K427">(_xlfn.XLOOKUP($A427&amp;$Q$3,Data[Index]&amp;Data[Valid Test, Can be used for conformity (Y/N)],Data[PN/km ('#)])-K$2)/K$5</f>
        <v>#N/A</v>
      </c>
      <c r="L427" s="141" t="e" cm="1">
        <f t="array" ref="L427">(_xlfn.XLOOKUP($A427&amp;$Q$3,Data[Index]&amp;Data[Valid Test, Can be used for conformity (Y/N)],Data[PM/km (mg)])-L$2)/L$5</f>
        <v>#N/A</v>
      </c>
      <c r="M427" s="140" t="e" cm="1">
        <f t="array" ref="M427">(_xlfn.XLOOKUP($A427&amp;$Q$3,Data[Index]&amp;Data[Valid Test, Can be used for conformity (Y/N)],Data[CH4 (mg/km)])-M$2)/M$5</f>
        <v>#N/A</v>
      </c>
      <c r="N427" s="140" t="e" cm="1">
        <f t="array" ref="N427">(_xlfn.XLOOKUP($A427&amp;$Q$3,Data[Index]&amp;Data[Valid Test, Can be used for conformity (Y/N)],Data[N20 (mg/km)])-N$2)/N$5</f>
        <v>#N/A</v>
      </c>
      <c r="O427" s="141" t="e" cm="1">
        <f t="array" ref="O427">(_xlfn.XLOOKUP($A427&amp;$Q$3,Data[Index]&amp;Data[Valid Test, Can be used for conformity (Y/N)],Data[l/100km])-O$2)/O$5</f>
        <v>#N/A</v>
      </c>
      <c r="P427" s="138">
        <f>_xlfn.XLOOKUP($A427,Data[Index],Data[Comments])</f>
        <v>0</v>
      </c>
    </row>
    <row r="428" spans="1:16" x14ac:dyDescent="0.2">
      <c r="A428" s="129"/>
      <c r="B428" s="129"/>
      <c r="C428" s="129" t="e" cm="1">
        <f t="array" ref="C428">_xlfn.XLOOKUP($A428&amp;$Q$3&amp;$R$3,Data[Index]&amp;Data[Valid Test, Can be used for conformity (Y/N)]&amp;Data[Cycle],Data[Test Name])</f>
        <v>#N/A</v>
      </c>
      <c r="D428" s="167" t="e" cm="1">
        <f t="array" ref="D428">_xlfn.XLOOKUP($A428&amp;$Q$3&amp;$R$3,Data[Index]&amp;Data[Valid Test, Can be used for conformity (Y/N)]&amp;Data[Cycle],Data[Mileage (Miles)])</f>
        <v>#N/A</v>
      </c>
      <c r="E428" s="130" t="e" cm="1">
        <f t="array" ref="E428">_xlfn.XLOOKUP($A428&amp;$Q$3&amp;$R$3,Data[Index]&amp;Data[Valid Test, Can be used for conformity (Y/N)]&amp;Data[Cycle],Data[Date])</f>
        <v>#N/A</v>
      </c>
      <c r="F428" s="141" t="e" cm="1">
        <f t="array" ref="F428">(_xlfn.XLOOKUP($A428&amp;$Q$3&amp;$R$3,Data[Index]&amp;Data[Valid Test, Can be used for conformity (Y/N)]&amp;Data[Cycle],Data[CO/km (mg)])-F$2)/F$5</f>
        <v>#N/A</v>
      </c>
      <c r="G428" s="141" t="e" cm="1">
        <f t="array" ref="G428">(_xlfn.XLOOKUP($A428&amp;$Q$3,Data[Index]&amp;Data[Valid Test, Can be used for conformity (Y/N)],Data[CO2/km (g)])-G$2)/G$5</f>
        <v>#N/A</v>
      </c>
      <c r="H428" s="141" t="e" cm="1">
        <f t="array" ref="H428">(_xlfn.XLOOKUP($A428&amp;$Q$3,Data[Index]&amp;Data[Valid Test, Can be used for conformity (Y/N)],Data[THC/km (mg)])-H$2)/H$5</f>
        <v>#N/A</v>
      </c>
      <c r="I428" s="141" t="e" cm="1">
        <f t="array" ref="I428">(_xlfn.XLOOKUP($A428&amp;$Q$3,Data[Index]&amp;Data[Valid Test, Can be used for conformity (Y/N)],Data[NOx/km (mg)])-I$2)/I$5</f>
        <v>#N/A</v>
      </c>
      <c r="J428" s="141" t="e" cm="1">
        <f t="array" ref="J428">(_xlfn.XLOOKUP($A428&amp;$Q$3,Data[Index]&amp;Data[Valid Test, Can be used for conformity (Y/N)],Data[THC + NOx/km (mg)])-J$2)/J$5</f>
        <v>#N/A</v>
      </c>
      <c r="K428" s="141" t="e" cm="1">
        <f t="array" ref="K428">(_xlfn.XLOOKUP($A428&amp;$Q$3,Data[Index]&amp;Data[Valid Test, Can be used for conformity (Y/N)],Data[PN/km ('#)])-K$2)/K$5</f>
        <v>#N/A</v>
      </c>
      <c r="L428" s="141" t="e" cm="1">
        <f t="array" ref="L428">(_xlfn.XLOOKUP($A428&amp;$Q$3,Data[Index]&amp;Data[Valid Test, Can be used for conformity (Y/N)],Data[PM/km (mg)])-L$2)/L$5</f>
        <v>#N/A</v>
      </c>
      <c r="M428" s="140" t="e" cm="1">
        <f t="array" ref="M428">(_xlfn.XLOOKUP($A428&amp;$Q$3,Data[Index]&amp;Data[Valid Test, Can be used for conformity (Y/N)],Data[CH4 (mg/km)])-M$2)/M$5</f>
        <v>#N/A</v>
      </c>
      <c r="N428" s="140" t="e" cm="1">
        <f t="array" ref="N428">(_xlfn.XLOOKUP($A428&amp;$Q$3,Data[Index]&amp;Data[Valid Test, Can be used for conformity (Y/N)],Data[N20 (mg/km)])-N$2)/N$5</f>
        <v>#N/A</v>
      </c>
      <c r="O428" s="141" t="e" cm="1">
        <f t="array" ref="O428">(_xlfn.XLOOKUP($A428&amp;$Q$3,Data[Index]&amp;Data[Valid Test, Can be used for conformity (Y/N)],Data[l/100km])-O$2)/O$5</f>
        <v>#N/A</v>
      </c>
      <c r="P428" s="138">
        <f>_xlfn.XLOOKUP($A428,Data[Index],Data[Comments])</f>
        <v>0</v>
      </c>
    </row>
    <row r="429" spans="1:16" x14ac:dyDescent="0.2">
      <c r="A429" s="129"/>
      <c r="B429" s="129"/>
      <c r="C429" s="129" t="e" cm="1">
        <f t="array" ref="C429">_xlfn.XLOOKUP($A429&amp;$Q$3&amp;$R$3,Data[Index]&amp;Data[Valid Test, Can be used for conformity (Y/N)]&amp;Data[Cycle],Data[Test Name])</f>
        <v>#N/A</v>
      </c>
      <c r="D429" s="167" t="e" cm="1">
        <f t="array" ref="D429">_xlfn.XLOOKUP($A429&amp;$Q$3&amp;$R$3,Data[Index]&amp;Data[Valid Test, Can be used for conformity (Y/N)]&amp;Data[Cycle],Data[Mileage (Miles)])</f>
        <v>#N/A</v>
      </c>
      <c r="E429" s="130" t="e" cm="1">
        <f t="array" ref="E429">_xlfn.XLOOKUP($A429&amp;$Q$3&amp;$R$3,Data[Index]&amp;Data[Valid Test, Can be used for conformity (Y/N)]&amp;Data[Cycle],Data[Date])</f>
        <v>#N/A</v>
      </c>
      <c r="F429" s="141" t="e" cm="1">
        <f t="array" ref="F429">(_xlfn.XLOOKUP($A429&amp;$Q$3&amp;$R$3,Data[Index]&amp;Data[Valid Test, Can be used for conformity (Y/N)]&amp;Data[Cycle],Data[CO/km (mg)])-F$2)/F$5</f>
        <v>#N/A</v>
      </c>
      <c r="G429" s="141" t="e" cm="1">
        <f t="array" ref="G429">(_xlfn.XLOOKUP($A429&amp;$Q$3,Data[Index]&amp;Data[Valid Test, Can be used for conformity (Y/N)],Data[CO2/km (g)])-G$2)/G$5</f>
        <v>#N/A</v>
      </c>
      <c r="H429" s="141" t="e" cm="1">
        <f t="array" ref="H429">(_xlfn.XLOOKUP($A429&amp;$Q$3,Data[Index]&amp;Data[Valid Test, Can be used for conformity (Y/N)],Data[THC/km (mg)])-H$2)/H$5</f>
        <v>#N/A</v>
      </c>
      <c r="I429" s="141" t="e" cm="1">
        <f t="array" ref="I429">(_xlfn.XLOOKUP($A429&amp;$Q$3,Data[Index]&amp;Data[Valid Test, Can be used for conformity (Y/N)],Data[NOx/km (mg)])-I$2)/I$5</f>
        <v>#N/A</v>
      </c>
      <c r="J429" s="141" t="e" cm="1">
        <f t="array" ref="J429">(_xlfn.XLOOKUP($A429&amp;$Q$3,Data[Index]&amp;Data[Valid Test, Can be used for conformity (Y/N)],Data[THC + NOx/km (mg)])-J$2)/J$5</f>
        <v>#N/A</v>
      </c>
      <c r="K429" s="141" t="e" cm="1">
        <f t="array" ref="K429">(_xlfn.XLOOKUP($A429&amp;$Q$3,Data[Index]&amp;Data[Valid Test, Can be used for conformity (Y/N)],Data[PN/km ('#)])-K$2)/K$5</f>
        <v>#N/A</v>
      </c>
      <c r="L429" s="141" t="e" cm="1">
        <f t="array" ref="L429">(_xlfn.XLOOKUP($A429&amp;$Q$3,Data[Index]&amp;Data[Valid Test, Can be used for conformity (Y/N)],Data[PM/km (mg)])-L$2)/L$5</f>
        <v>#N/A</v>
      </c>
      <c r="M429" s="140" t="e" cm="1">
        <f t="array" ref="M429">(_xlfn.XLOOKUP($A429&amp;$Q$3,Data[Index]&amp;Data[Valid Test, Can be used for conformity (Y/N)],Data[CH4 (mg/km)])-M$2)/M$5</f>
        <v>#N/A</v>
      </c>
      <c r="N429" s="140" t="e" cm="1">
        <f t="array" ref="N429">(_xlfn.XLOOKUP($A429&amp;$Q$3,Data[Index]&amp;Data[Valid Test, Can be used for conformity (Y/N)],Data[N20 (mg/km)])-N$2)/N$5</f>
        <v>#N/A</v>
      </c>
      <c r="O429" s="141" t="e" cm="1">
        <f t="array" ref="O429">(_xlfn.XLOOKUP($A429&amp;$Q$3,Data[Index]&amp;Data[Valid Test, Can be used for conformity (Y/N)],Data[l/100km])-O$2)/O$5</f>
        <v>#N/A</v>
      </c>
      <c r="P429" s="138">
        <f>_xlfn.XLOOKUP($A429,Data[Index],Data[Comments])</f>
        <v>0</v>
      </c>
    </row>
    <row r="430" spans="1:16" x14ac:dyDescent="0.2">
      <c r="A430" s="129"/>
      <c r="B430" s="129"/>
      <c r="C430" s="129" t="e" cm="1">
        <f t="array" ref="C430">_xlfn.XLOOKUP($A430&amp;$Q$3&amp;$R$3,Data[Index]&amp;Data[Valid Test, Can be used for conformity (Y/N)]&amp;Data[Cycle],Data[Test Name])</f>
        <v>#N/A</v>
      </c>
      <c r="D430" s="167" t="e" cm="1">
        <f t="array" ref="D430">_xlfn.XLOOKUP($A430&amp;$Q$3&amp;$R$3,Data[Index]&amp;Data[Valid Test, Can be used for conformity (Y/N)]&amp;Data[Cycle],Data[Mileage (Miles)])</f>
        <v>#N/A</v>
      </c>
      <c r="E430" s="130" t="e" cm="1">
        <f t="array" ref="E430">_xlfn.XLOOKUP($A430&amp;$Q$3&amp;$R$3,Data[Index]&amp;Data[Valid Test, Can be used for conformity (Y/N)]&amp;Data[Cycle],Data[Date])</f>
        <v>#N/A</v>
      </c>
      <c r="F430" s="141" t="e" cm="1">
        <f t="array" ref="F430">(_xlfn.XLOOKUP($A430&amp;$Q$3&amp;$R$3,Data[Index]&amp;Data[Valid Test, Can be used for conformity (Y/N)]&amp;Data[Cycle],Data[CO/km (mg)])-F$2)/F$5</f>
        <v>#N/A</v>
      </c>
      <c r="G430" s="141" t="e" cm="1">
        <f t="array" ref="G430">(_xlfn.XLOOKUP($A430&amp;$Q$3,Data[Index]&amp;Data[Valid Test, Can be used for conformity (Y/N)],Data[CO2/km (g)])-G$2)/G$5</f>
        <v>#N/A</v>
      </c>
      <c r="H430" s="141" t="e" cm="1">
        <f t="array" ref="H430">(_xlfn.XLOOKUP($A430&amp;$Q$3,Data[Index]&amp;Data[Valid Test, Can be used for conformity (Y/N)],Data[THC/km (mg)])-H$2)/H$5</f>
        <v>#N/A</v>
      </c>
      <c r="I430" s="141" t="e" cm="1">
        <f t="array" ref="I430">(_xlfn.XLOOKUP($A430&amp;$Q$3,Data[Index]&amp;Data[Valid Test, Can be used for conformity (Y/N)],Data[NOx/km (mg)])-I$2)/I$5</f>
        <v>#N/A</v>
      </c>
      <c r="J430" s="141" t="e" cm="1">
        <f t="array" ref="J430">(_xlfn.XLOOKUP($A430&amp;$Q$3,Data[Index]&amp;Data[Valid Test, Can be used for conformity (Y/N)],Data[THC + NOx/km (mg)])-J$2)/J$5</f>
        <v>#N/A</v>
      </c>
      <c r="K430" s="141" t="e" cm="1">
        <f t="array" ref="K430">(_xlfn.XLOOKUP($A430&amp;$Q$3,Data[Index]&amp;Data[Valid Test, Can be used for conformity (Y/N)],Data[PN/km ('#)])-K$2)/K$5</f>
        <v>#N/A</v>
      </c>
      <c r="L430" s="141" t="e" cm="1">
        <f t="array" ref="L430">(_xlfn.XLOOKUP($A430&amp;$Q$3,Data[Index]&amp;Data[Valid Test, Can be used for conformity (Y/N)],Data[PM/km (mg)])-L$2)/L$5</f>
        <v>#N/A</v>
      </c>
      <c r="M430" s="140" t="e" cm="1">
        <f t="array" ref="M430">(_xlfn.XLOOKUP($A430&amp;$Q$3,Data[Index]&amp;Data[Valid Test, Can be used for conformity (Y/N)],Data[CH4 (mg/km)])-M$2)/M$5</f>
        <v>#N/A</v>
      </c>
      <c r="N430" s="140" t="e" cm="1">
        <f t="array" ref="N430">(_xlfn.XLOOKUP($A430&amp;$Q$3,Data[Index]&amp;Data[Valid Test, Can be used for conformity (Y/N)],Data[N20 (mg/km)])-N$2)/N$5</f>
        <v>#N/A</v>
      </c>
      <c r="O430" s="141" t="e" cm="1">
        <f t="array" ref="O430">(_xlfn.XLOOKUP($A430&amp;$Q$3,Data[Index]&amp;Data[Valid Test, Can be used for conformity (Y/N)],Data[l/100km])-O$2)/O$5</f>
        <v>#N/A</v>
      </c>
      <c r="P430" s="138">
        <f>_xlfn.XLOOKUP($A430,Data[Index],Data[Comments])</f>
        <v>0</v>
      </c>
    </row>
    <row r="431" spans="1:16" x14ac:dyDescent="0.2">
      <c r="A431" s="129"/>
      <c r="B431" s="129"/>
      <c r="C431" s="129" t="e" cm="1">
        <f t="array" ref="C431">_xlfn.XLOOKUP($A431&amp;$Q$3&amp;$R$3,Data[Index]&amp;Data[Valid Test, Can be used for conformity (Y/N)]&amp;Data[Cycle],Data[Test Name])</f>
        <v>#N/A</v>
      </c>
      <c r="D431" s="167" t="e" cm="1">
        <f t="array" ref="D431">_xlfn.XLOOKUP($A431&amp;$Q$3&amp;$R$3,Data[Index]&amp;Data[Valid Test, Can be used for conformity (Y/N)]&amp;Data[Cycle],Data[Mileage (Miles)])</f>
        <v>#N/A</v>
      </c>
      <c r="E431" s="130" t="e" cm="1">
        <f t="array" ref="E431">_xlfn.XLOOKUP($A431&amp;$Q$3&amp;$R$3,Data[Index]&amp;Data[Valid Test, Can be used for conformity (Y/N)]&amp;Data[Cycle],Data[Date])</f>
        <v>#N/A</v>
      </c>
      <c r="F431" s="141" t="e" cm="1">
        <f t="array" ref="F431">(_xlfn.XLOOKUP($A431&amp;$Q$3&amp;$R$3,Data[Index]&amp;Data[Valid Test, Can be used for conformity (Y/N)]&amp;Data[Cycle],Data[CO/km (mg)])-F$2)/F$5</f>
        <v>#N/A</v>
      </c>
      <c r="G431" s="141" t="e" cm="1">
        <f t="array" ref="G431">(_xlfn.XLOOKUP($A431&amp;$Q$3,Data[Index]&amp;Data[Valid Test, Can be used for conformity (Y/N)],Data[CO2/km (g)])-G$2)/G$5</f>
        <v>#N/A</v>
      </c>
      <c r="H431" s="141" t="e" cm="1">
        <f t="array" ref="H431">(_xlfn.XLOOKUP($A431&amp;$Q$3,Data[Index]&amp;Data[Valid Test, Can be used for conformity (Y/N)],Data[THC/km (mg)])-H$2)/H$5</f>
        <v>#N/A</v>
      </c>
      <c r="I431" s="141" t="e" cm="1">
        <f t="array" ref="I431">(_xlfn.XLOOKUP($A431&amp;$Q$3,Data[Index]&amp;Data[Valid Test, Can be used for conformity (Y/N)],Data[NOx/km (mg)])-I$2)/I$5</f>
        <v>#N/A</v>
      </c>
      <c r="J431" s="141" t="e" cm="1">
        <f t="array" ref="J431">(_xlfn.XLOOKUP($A431&amp;$Q$3,Data[Index]&amp;Data[Valid Test, Can be used for conformity (Y/N)],Data[THC + NOx/km (mg)])-J$2)/J$5</f>
        <v>#N/A</v>
      </c>
      <c r="K431" s="141" t="e" cm="1">
        <f t="array" ref="K431">(_xlfn.XLOOKUP($A431&amp;$Q$3,Data[Index]&amp;Data[Valid Test, Can be used for conformity (Y/N)],Data[PN/km ('#)])-K$2)/K$5</f>
        <v>#N/A</v>
      </c>
      <c r="L431" s="141" t="e" cm="1">
        <f t="array" ref="L431">(_xlfn.XLOOKUP($A431&amp;$Q$3,Data[Index]&amp;Data[Valid Test, Can be used for conformity (Y/N)],Data[PM/km (mg)])-L$2)/L$5</f>
        <v>#N/A</v>
      </c>
      <c r="M431" s="140" t="e" cm="1">
        <f t="array" ref="M431">(_xlfn.XLOOKUP($A431&amp;$Q$3,Data[Index]&amp;Data[Valid Test, Can be used for conformity (Y/N)],Data[CH4 (mg/km)])-M$2)/M$5</f>
        <v>#N/A</v>
      </c>
      <c r="N431" s="140" t="e" cm="1">
        <f t="array" ref="N431">(_xlfn.XLOOKUP($A431&amp;$Q$3,Data[Index]&amp;Data[Valid Test, Can be used for conformity (Y/N)],Data[N20 (mg/km)])-N$2)/N$5</f>
        <v>#N/A</v>
      </c>
      <c r="O431" s="141" t="e" cm="1">
        <f t="array" ref="O431">(_xlfn.XLOOKUP($A431&amp;$Q$3,Data[Index]&amp;Data[Valid Test, Can be used for conformity (Y/N)],Data[l/100km])-O$2)/O$5</f>
        <v>#N/A</v>
      </c>
      <c r="P431" s="138">
        <f>_xlfn.XLOOKUP($A431,Data[Index],Data[Comments])</f>
        <v>0</v>
      </c>
    </row>
    <row r="432" spans="1:16" x14ac:dyDescent="0.2">
      <c r="A432" s="129"/>
      <c r="B432" s="129"/>
      <c r="C432" s="129" t="e" cm="1">
        <f t="array" ref="C432">_xlfn.XLOOKUP($A432&amp;$Q$3&amp;$R$3,Data[Index]&amp;Data[Valid Test, Can be used for conformity (Y/N)]&amp;Data[Cycle],Data[Test Name])</f>
        <v>#N/A</v>
      </c>
      <c r="D432" s="167" t="e" cm="1">
        <f t="array" ref="D432">_xlfn.XLOOKUP($A432&amp;$Q$3&amp;$R$3,Data[Index]&amp;Data[Valid Test, Can be used for conformity (Y/N)]&amp;Data[Cycle],Data[Mileage (Miles)])</f>
        <v>#N/A</v>
      </c>
      <c r="E432" s="130" t="e" cm="1">
        <f t="array" ref="E432">_xlfn.XLOOKUP($A432&amp;$Q$3&amp;$R$3,Data[Index]&amp;Data[Valid Test, Can be used for conformity (Y/N)]&amp;Data[Cycle],Data[Date])</f>
        <v>#N/A</v>
      </c>
      <c r="F432" s="141" t="e" cm="1">
        <f t="array" ref="F432">(_xlfn.XLOOKUP($A432&amp;$Q$3&amp;$R$3,Data[Index]&amp;Data[Valid Test, Can be used for conformity (Y/N)]&amp;Data[Cycle],Data[CO/km (mg)])-F$2)/F$5</f>
        <v>#N/A</v>
      </c>
      <c r="G432" s="141" t="e" cm="1">
        <f t="array" ref="G432">(_xlfn.XLOOKUP($A432&amp;$Q$3,Data[Index]&amp;Data[Valid Test, Can be used for conformity (Y/N)],Data[CO2/km (g)])-G$2)/G$5</f>
        <v>#N/A</v>
      </c>
      <c r="H432" s="141" t="e" cm="1">
        <f t="array" ref="H432">(_xlfn.XLOOKUP($A432&amp;$Q$3,Data[Index]&amp;Data[Valid Test, Can be used for conformity (Y/N)],Data[THC/km (mg)])-H$2)/H$5</f>
        <v>#N/A</v>
      </c>
      <c r="I432" s="141" t="e" cm="1">
        <f t="array" ref="I432">(_xlfn.XLOOKUP($A432&amp;$Q$3,Data[Index]&amp;Data[Valid Test, Can be used for conformity (Y/N)],Data[NOx/km (mg)])-I$2)/I$5</f>
        <v>#N/A</v>
      </c>
      <c r="J432" s="141" t="e" cm="1">
        <f t="array" ref="J432">(_xlfn.XLOOKUP($A432&amp;$Q$3,Data[Index]&amp;Data[Valid Test, Can be used for conformity (Y/N)],Data[THC + NOx/km (mg)])-J$2)/J$5</f>
        <v>#N/A</v>
      </c>
      <c r="K432" s="141" t="e" cm="1">
        <f t="array" ref="K432">(_xlfn.XLOOKUP($A432&amp;$Q$3,Data[Index]&amp;Data[Valid Test, Can be used for conformity (Y/N)],Data[PN/km ('#)])-K$2)/K$5</f>
        <v>#N/A</v>
      </c>
      <c r="L432" s="141" t="e" cm="1">
        <f t="array" ref="L432">(_xlfn.XLOOKUP($A432&amp;$Q$3,Data[Index]&amp;Data[Valid Test, Can be used for conformity (Y/N)],Data[PM/km (mg)])-L$2)/L$5</f>
        <v>#N/A</v>
      </c>
      <c r="M432" s="140" t="e" cm="1">
        <f t="array" ref="M432">(_xlfn.XLOOKUP($A432&amp;$Q$3,Data[Index]&amp;Data[Valid Test, Can be used for conformity (Y/N)],Data[CH4 (mg/km)])-M$2)/M$5</f>
        <v>#N/A</v>
      </c>
      <c r="N432" s="140" t="e" cm="1">
        <f t="array" ref="N432">(_xlfn.XLOOKUP($A432&amp;$Q$3,Data[Index]&amp;Data[Valid Test, Can be used for conformity (Y/N)],Data[N20 (mg/km)])-N$2)/N$5</f>
        <v>#N/A</v>
      </c>
      <c r="O432" s="141" t="e" cm="1">
        <f t="array" ref="O432">(_xlfn.XLOOKUP($A432&amp;$Q$3,Data[Index]&amp;Data[Valid Test, Can be used for conformity (Y/N)],Data[l/100km])-O$2)/O$5</f>
        <v>#N/A</v>
      </c>
      <c r="P432" s="138">
        <f>_xlfn.XLOOKUP($A432,Data[Index],Data[Comments])</f>
        <v>0</v>
      </c>
    </row>
    <row r="433" spans="1:16" x14ac:dyDescent="0.2">
      <c r="A433" s="129"/>
      <c r="B433" s="129"/>
      <c r="C433" s="129" t="e" cm="1">
        <f t="array" ref="C433">_xlfn.XLOOKUP($A433&amp;$Q$3&amp;$R$3,Data[Index]&amp;Data[Valid Test, Can be used for conformity (Y/N)]&amp;Data[Cycle],Data[Test Name])</f>
        <v>#N/A</v>
      </c>
      <c r="D433" s="167" t="e" cm="1">
        <f t="array" ref="D433">_xlfn.XLOOKUP($A433&amp;$Q$3&amp;$R$3,Data[Index]&amp;Data[Valid Test, Can be used for conformity (Y/N)]&amp;Data[Cycle],Data[Mileage (Miles)])</f>
        <v>#N/A</v>
      </c>
      <c r="E433" s="130" t="e" cm="1">
        <f t="array" ref="E433">_xlfn.XLOOKUP($A433&amp;$Q$3&amp;$R$3,Data[Index]&amp;Data[Valid Test, Can be used for conformity (Y/N)]&amp;Data[Cycle],Data[Date])</f>
        <v>#N/A</v>
      </c>
      <c r="F433" s="141" t="e" cm="1">
        <f t="array" ref="F433">(_xlfn.XLOOKUP($A433&amp;$Q$3&amp;$R$3,Data[Index]&amp;Data[Valid Test, Can be used for conformity (Y/N)]&amp;Data[Cycle],Data[CO/km (mg)])-F$2)/F$5</f>
        <v>#N/A</v>
      </c>
      <c r="G433" s="141" t="e" cm="1">
        <f t="array" ref="G433">(_xlfn.XLOOKUP($A433&amp;$Q$3,Data[Index]&amp;Data[Valid Test, Can be used for conformity (Y/N)],Data[CO2/km (g)])-G$2)/G$5</f>
        <v>#N/A</v>
      </c>
      <c r="H433" s="141" t="e" cm="1">
        <f t="array" ref="H433">(_xlfn.XLOOKUP($A433&amp;$Q$3,Data[Index]&amp;Data[Valid Test, Can be used for conformity (Y/N)],Data[THC/km (mg)])-H$2)/H$5</f>
        <v>#N/A</v>
      </c>
      <c r="I433" s="141" t="e" cm="1">
        <f t="array" ref="I433">(_xlfn.XLOOKUP($A433&amp;$Q$3,Data[Index]&amp;Data[Valid Test, Can be used for conformity (Y/N)],Data[NOx/km (mg)])-I$2)/I$5</f>
        <v>#N/A</v>
      </c>
      <c r="J433" s="141" t="e" cm="1">
        <f t="array" ref="J433">(_xlfn.XLOOKUP($A433&amp;$Q$3,Data[Index]&amp;Data[Valid Test, Can be used for conformity (Y/N)],Data[THC + NOx/km (mg)])-J$2)/J$5</f>
        <v>#N/A</v>
      </c>
      <c r="K433" s="141" t="e" cm="1">
        <f t="array" ref="K433">(_xlfn.XLOOKUP($A433&amp;$Q$3,Data[Index]&amp;Data[Valid Test, Can be used for conformity (Y/N)],Data[PN/km ('#)])-K$2)/K$5</f>
        <v>#N/A</v>
      </c>
      <c r="L433" s="141" t="e" cm="1">
        <f t="array" ref="L433">(_xlfn.XLOOKUP($A433&amp;$Q$3,Data[Index]&amp;Data[Valid Test, Can be used for conformity (Y/N)],Data[PM/km (mg)])-L$2)/L$5</f>
        <v>#N/A</v>
      </c>
      <c r="M433" s="140" t="e" cm="1">
        <f t="array" ref="M433">(_xlfn.XLOOKUP($A433&amp;$Q$3,Data[Index]&amp;Data[Valid Test, Can be used for conformity (Y/N)],Data[CH4 (mg/km)])-M$2)/M$5</f>
        <v>#N/A</v>
      </c>
      <c r="N433" s="140" t="e" cm="1">
        <f t="array" ref="N433">(_xlfn.XLOOKUP($A433&amp;$Q$3,Data[Index]&amp;Data[Valid Test, Can be used for conformity (Y/N)],Data[N20 (mg/km)])-N$2)/N$5</f>
        <v>#N/A</v>
      </c>
      <c r="O433" s="141" t="e" cm="1">
        <f t="array" ref="O433">(_xlfn.XLOOKUP($A433&amp;$Q$3,Data[Index]&amp;Data[Valid Test, Can be used for conformity (Y/N)],Data[l/100km])-O$2)/O$5</f>
        <v>#N/A</v>
      </c>
      <c r="P433" s="138">
        <f>_xlfn.XLOOKUP($A433,Data[Index],Data[Comments])</f>
        <v>0</v>
      </c>
    </row>
    <row r="434" spans="1:16" x14ac:dyDescent="0.2">
      <c r="A434" s="129"/>
      <c r="B434" s="129"/>
      <c r="C434" s="129" t="e" cm="1">
        <f t="array" ref="C434">_xlfn.XLOOKUP($A434&amp;$Q$3&amp;$R$3,Data[Index]&amp;Data[Valid Test, Can be used for conformity (Y/N)]&amp;Data[Cycle],Data[Test Name])</f>
        <v>#N/A</v>
      </c>
      <c r="D434" s="167" t="e" cm="1">
        <f t="array" ref="D434">_xlfn.XLOOKUP($A434&amp;$Q$3&amp;$R$3,Data[Index]&amp;Data[Valid Test, Can be used for conformity (Y/N)]&amp;Data[Cycle],Data[Mileage (Miles)])</f>
        <v>#N/A</v>
      </c>
      <c r="E434" s="130" t="e" cm="1">
        <f t="array" ref="E434">_xlfn.XLOOKUP($A434&amp;$Q$3&amp;$R$3,Data[Index]&amp;Data[Valid Test, Can be used for conformity (Y/N)]&amp;Data[Cycle],Data[Date])</f>
        <v>#N/A</v>
      </c>
      <c r="F434" s="141" t="e" cm="1">
        <f t="array" ref="F434">(_xlfn.XLOOKUP($A434&amp;$Q$3&amp;$R$3,Data[Index]&amp;Data[Valid Test, Can be used for conformity (Y/N)]&amp;Data[Cycle],Data[CO/km (mg)])-F$2)/F$5</f>
        <v>#N/A</v>
      </c>
      <c r="G434" s="141" t="e" cm="1">
        <f t="array" ref="G434">(_xlfn.XLOOKUP($A434&amp;$Q$3,Data[Index]&amp;Data[Valid Test, Can be used for conformity (Y/N)],Data[CO2/km (g)])-G$2)/G$5</f>
        <v>#N/A</v>
      </c>
      <c r="H434" s="141" t="e" cm="1">
        <f t="array" ref="H434">(_xlfn.XLOOKUP($A434&amp;$Q$3,Data[Index]&amp;Data[Valid Test, Can be used for conformity (Y/N)],Data[THC/km (mg)])-H$2)/H$5</f>
        <v>#N/A</v>
      </c>
      <c r="I434" s="141" t="e" cm="1">
        <f t="array" ref="I434">(_xlfn.XLOOKUP($A434&amp;$Q$3,Data[Index]&amp;Data[Valid Test, Can be used for conformity (Y/N)],Data[NOx/km (mg)])-I$2)/I$5</f>
        <v>#N/A</v>
      </c>
      <c r="J434" s="141" t="e" cm="1">
        <f t="array" ref="J434">(_xlfn.XLOOKUP($A434&amp;$Q$3,Data[Index]&amp;Data[Valid Test, Can be used for conformity (Y/N)],Data[THC + NOx/km (mg)])-J$2)/J$5</f>
        <v>#N/A</v>
      </c>
      <c r="K434" s="141" t="e" cm="1">
        <f t="array" ref="K434">(_xlfn.XLOOKUP($A434&amp;$Q$3,Data[Index]&amp;Data[Valid Test, Can be used for conformity (Y/N)],Data[PN/km ('#)])-K$2)/K$5</f>
        <v>#N/A</v>
      </c>
      <c r="L434" s="141" t="e" cm="1">
        <f t="array" ref="L434">(_xlfn.XLOOKUP($A434&amp;$Q$3,Data[Index]&amp;Data[Valid Test, Can be used for conformity (Y/N)],Data[PM/km (mg)])-L$2)/L$5</f>
        <v>#N/A</v>
      </c>
      <c r="M434" s="140" t="e" cm="1">
        <f t="array" ref="M434">(_xlfn.XLOOKUP($A434&amp;$Q$3,Data[Index]&amp;Data[Valid Test, Can be used for conformity (Y/N)],Data[CH4 (mg/km)])-M$2)/M$5</f>
        <v>#N/A</v>
      </c>
      <c r="N434" s="140" t="e" cm="1">
        <f t="array" ref="N434">(_xlfn.XLOOKUP($A434&amp;$Q$3,Data[Index]&amp;Data[Valid Test, Can be used for conformity (Y/N)],Data[N20 (mg/km)])-N$2)/N$5</f>
        <v>#N/A</v>
      </c>
      <c r="O434" s="141" t="e" cm="1">
        <f t="array" ref="O434">(_xlfn.XLOOKUP($A434&amp;$Q$3,Data[Index]&amp;Data[Valid Test, Can be used for conformity (Y/N)],Data[l/100km])-O$2)/O$5</f>
        <v>#N/A</v>
      </c>
      <c r="P434" s="138">
        <f>_xlfn.XLOOKUP($A434,Data[Index],Data[Comments])</f>
        <v>0</v>
      </c>
    </row>
    <row r="435" spans="1:16" x14ac:dyDescent="0.2">
      <c r="A435" s="129"/>
      <c r="B435" s="129"/>
      <c r="C435" s="129" t="e" cm="1">
        <f t="array" ref="C435">_xlfn.XLOOKUP($A435&amp;$Q$3&amp;$R$3,Data[Index]&amp;Data[Valid Test, Can be used for conformity (Y/N)]&amp;Data[Cycle],Data[Test Name])</f>
        <v>#N/A</v>
      </c>
      <c r="D435" s="167" t="e" cm="1">
        <f t="array" ref="D435">_xlfn.XLOOKUP($A435&amp;$Q$3&amp;$R$3,Data[Index]&amp;Data[Valid Test, Can be used for conformity (Y/N)]&amp;Data[Cycle],Data[Mileage (Miles)])</f>
        <v>#N/A</v>
      </c>
      <c r="E435" s="130" t="e" cm="1">
        <f t="array" ref="E435">_xlfn.XLOOKUP($A435&amp;$Q$3&amp;$R$3,Data[Index]&amp;Data[Valid Test, Can be used for conformity (Y/N)]&amp;Data[Cycle],Data[Date])</f>
        <v>#N/A</v>
      </c>
      <c r="F435" s="141" t="e" cm="1">
        <f t="array" ref="F435">(_xlfn.XLOOKUP($A435&amp;$Q$3&amp;$R$3,Data[Index]&amp;Data[Valid Test, Can be used for conformity (Y/N)]&amp;Data[Cycle],Data[CO/km (mg)])-F$2)/F$5</f>
        <v>#N/A</v>
      </c>
      <c r="G435" s="141" t="e" cm="1">
        <f t="array" ref="G435">(_xlfn.XLOOKUP($A435&amp;$Q$3,Data[Index]&amp;Data[Valid Test, Can be used for conformity (Y/N)],Data[CO2/km (g)])-G$2)/G$5</f>
        <v>#N/A</v>
      </c>
      <c r="H435" s="141" t="e" cm="1">
        <f t="array" ref="H435">(_xlfn.XLOOKUP($A435&amp;$Q$3,Data[Index]&amp;Data[Valid Test, Can be used for conformity (Y/N)],Data[THC/km (mg)])-H$2)/H$5</f>
        <v>#N/A</v>
      </c>
      <c r="I435" s="141" t="e" cm="1">
        <f t="array" ref="I435">(_xlfn.XLOOKUP($A435&amp;$Q$3,Data[Index]&amp;Data[Valid Test, Can be used for conformity (Y/N)],Data[NOx/km (mg)])-I$2)/I$5</f>
        <v>#N/A</v>
      </c>
      <c r="J435" s="141" t="e" cm="1">
        <f t="array" ref="J435">(_xlfn.XLOOKUP($A435&amp;$Q$3,Data[Index]&amp;Data[Valid Test, Can be used for conformity (Y/N)],Data[THC + NOx/km (mg)])-J$2)/J$5</f>
        <v>#N/A</v>
      </c>
      <c r="K435" s="141" t="e" cm="1">
        <f t="array" ref="K435">(_xlfn.XLOOKUP($A435&amp;$Q$3,Data[Index]&amp;Data[Valid Test, Can be used for conformity (Y/N)],Data[PN/km ('#)])-K$2)/K$5</f>
        <v>#N/A</v>
      </c>
      <c r="L435" s="141" t="e" cm="1">
        <f t="array" ref="L435">(_xlfn.XLOOKUP($A435&amp;$Q$3,Data[Index]&amp;Data[Valid Test, Can be used for conformity (Y/N)],Data[PM/km (mg)])-L$2)/L$5</f>
        <v>#N/A</v>
      </c>
      <c r="M435" s="140" t="e" cm="1">
        <f t="array" ref="M435">(_xlfn.XLOOKUP($A435&amp;$Q$3,Data[Index]&amp;Data[Valid Test, Can be used for conformity (Y/N)],Data[CH4 (mg/km)])-M$2)/M$5</f>
        <v>#N/A</v>
      </c>
      <c r="N435" s="140" t="e" cm="1">
        <f t="array" ref="N435">(_xlfn.XLOOKUP($A435&amp;$Q$3,Data[Index]&amp;Data[Valid Test, Can be used for conformity (Y/N)],Data[N20 (mg/km)])-N$2)/N$5</f>
        <v>#N/A</v>
      </c>
      <c r="O435" s="141" t="e" cm="1">
        <f t="array" ref="O435">(_xlfn.XLOOKUP($A435&amp;$Q$3,Data[Index]&amp;Data[Valid Test, Can be used for conformity (Y/N)],Data[l/100km])-O$2)/O$5</f>
        <v>#N/A</v>
      </c>
      <c r="P435" s="138">
        <f>_xlfn.XLOOKUP($A435,Data[Index],Data[Comments])</f>
        <v>0</v>
      </c>
    </row>
    <row r="436" spans="1:16" x14ac:dyDescent="0.2">
      <c r="A436" s="129"/>
      <c r="B436" s="129"/>
      <c r="C436" s="129" t="e" cm="1">
        <f t="array" ref="C436">_xlfn.XLOOKUP($A436&amp;$Q$3&amp;$R$3,Data[Index]&amp;Data[Valid Test, Can be used for conformity (Y/N)]&amp;Data[Cycle],Data[Test Name])</f>
        <v>#N/A</v>
      </c>
      <c r="D436" s="167" t="e" cm="1">
        <f t="array" ref="D436">_xlfn.XLOOKUP($A436&amp;$Q$3&amp;$R$3,Data[Index]&amp;Data[Valid Test, Can be used for conformity (Y/N)]&amp;Data[Cycle],Data[Mileage (Miles)])</f>
        <v>#N/A</v>
      </c>
      <c r="E436" s="130" t="e" cm="1">
        <f t="array" ref="E436">_xlfn.XLOOKUP($A436&amp;$Q$3&amp;$R$3,Data[Index]&amp;Data[Valid Test, Can be used for conformity (Y/N)]&amp;Data[Cycle],Data[Date])</f>
        <v>#N/A</v>
      </c>
      <c r="F436" s="141" t="e" cm="1">
        <f t="array" ref="F436">(_xlfn.XLOOKUP($A436&amp;$Q$3&amp;$R$3,Data[Index]&amp;Data[Valid Test, Can be used for conformity (Y/N)]&amp;Data[Cycle],Data[CO/km (mg)])-F$2)/F$5</f>
        <v>#N/A</v>
      </c>
      <c r="G436" s="141" t="e" cm="1">
        <f t="array" ref="G436">(_xlfn.XLOOKUP($A436&amp;$Q$3,Data[Index]&amp;Data[Valid Test, Can be used for conformity (Y/N)],Data[CO2/km (g)])-G$2)/G$5</f>
        <v>#N/A</v>
      </c>
      <c r="H436" s="141" t="e" cm="1">
        <f t="array" ref="H436">(_xlfn.XLOOKUP($A436&amp;$Q$3,Data[Index]&amp;Data[Valid Test, Can be used for conformity (Y/N)],Data[THC/km (mg)])-H$2)/H$5</f>
        <v>#N/A</v>
      </c>
      <c r="I436" s="141" t="e" cm="1">
        <f t="array" ref="I436">(_xlfn.XLOOKUP($A436&amp;$Q$3,Data[Index]&amp;Data[Valid Test, Can be used for conformity (Y/N)],Data[NOx/km (mg)])-I$2)/I$5</f>
        <v>#N/A</v>
      </c>
      <c r="J436" s="141" t="e" cm="1">
        <f t="array" ref="J436">(_xlfn.XLOOKUP($A436&amp;$Q$3,Data[Index]&amp;Data[Valid Test, Can be used for conformity (Y/N)],Data[THC + NOx/km (mg)])-J$2)/J$5</f>
        <v>#N/A</v>
      </c>
      <c r="K436" s="141" t="e" cm="1">
        <f t="array" ref="K436">(_xlfn.XLOOKUP($A436&amp;$Q$3,Data[Index]&amp;Data[Valid Test, Can be used for conformity (Y/N)],Data[PN/km ('#)])-K$2)/K$5</f>
        <v>#N/A</v>
      </c>
      <c r="L436" s="141" t="e" cm="1">
        <f t="array" ref="L436">(_xlfn.XLOOKUP($A436&amp;$Q$3,Data[Index]&amp;Data[Valid Test, Can be used for conformity (Y/N)],Data[PM/km (mg)])-L$2)/L$5</f>
        <v>#N/A</v>
      </c>
      <c r="M436" s="140" t="e" cm="1">
        <f t="array" ref="M436">(_xlfn.XLOOKUP($A436&amp;$Q$3,Data[Index]&amp;Data[Valid Test, Can be used for conformity (Y/N)],Data[CH4 (mg/km)])-M$2)/M$5</f>
        <v>#N/A</v>
      </c>
      <c r="N436" s="140" t="e" cm="1">
        <f t="array" ref="N436">(_xlfn.XLOOKUP($A436&amp;$Q$3,Data[Index]&amp;Data[Valid Test, Can be used for conformity (Y/N)],Data[N20 (mg/km)])-N$2)/N$5</f>
        <v>#N/A</v>
      </c>
      <c r="O436" s="141" t="e" cm="1">
        <f t="array" ref="O436">(_xlfn.XLOOKUP($A436&amp;$Q$3,Data[Index]&amp;Data[Valid Test, Can be used for conformity (Y/N)],Data[l/100km])-O$2)/O$5</f>
        <v>#N/A</v>
      </c>
      <c r="P436" s="138">
        <f>_xlfn.XLOOKUP($A436,Data[Index],Data[Comments])</f>
        <v>0</v>
      </c>
    </row>
    <row r="437" spans="1:16" x14ac:dyDescent="0.2">
      <c r="A437" s="129"/>
      <c r="B437" s="129"/>
      <c r="C437" s="129" t="e" cm="1">
        <f t="array" ref="C437">_xlfn.XLOOKUP($A437&amp;$Q$3&amp;$R$3,Data[Index]&amp;Data[Valid Test, Can be used for conformity (Y/N)]&amp;Data[Cycle],Data[Test Name])</f>
        <v>#N/A</v>
      </c>
      <c r="D437" s="167" t="e" cm="1">
        <f t="array" ref="D437">_xlfn.XLOOKUP($A437&amp;$Q$3&amp;$R$3,Data[Index]&amp;Data[Valid Test, Can be used for conformity (Y/N)]&amp;Data[Cycle],Data[Mileage (Miles)])</f>
        <v>#N/A</v>
      </c>
      <c r="E437" s="130" t="e" cm="1">
        <f t="array" ref="E437">_xlfn.XLOOKUP($A437&amp;$Q$3&amp;$R$3,Data[Index]&amp;Data[Valid Test, Can be used for conformity (Y/N)]&amp;Data[Cycle],Data[Date])</f>
        <v>#N/A</v>
      </c>
      <c r="F437" s="141" t="e" cm="1">
        <f t="array" ref="F437">(_xlfn.XLOOKUP($A437&amp;$Q$3&amp;$R$3,Data[Index]&amp;Data[Valid Test, Can be used for conformity (Y/N)]&amp;Data[Cycle],Data[CO/km (mg)])-F$2)/F$5</f>
        <v>#N/A</v>
      </c>
      <c r="G437" s="141" t="e" cm="1">
        <f t="array" ref="G437">(_xlfn.XLOOKUP($A437&amp;$Q$3,Data[Index]&amp;Data[Valid Test, Can be used for conformity (Y/N)],Data[CO2/km (g)])-G$2)/G$5</f>
        <v>#N/A</v>
      </c>
      <c r="H437" s="141" t="e" cm="1">
        <f t="array" ref="H437">(_xlfn.XLOOKUP($A437&amp;$Q$3,Data[Index]&amp;Data[Valid Test, Can be used for conformity (Y/N)],Data[THC/km (mg)])-H$2)/H$5</f>
        <v>#N/A</v>
      </c>
      <c r="I437" s="141" t="e" cm="1">
        <f t="array" ref="I437">(_xlfn.XLOOKUP($A437&amp;$Q$3,Data[Index]&amp;Data[Valid Test, Can be used for conformity (Y/N)],Data[NOx/km (mg)])-I$2)/I$5</f>
        <v>#N/A</v>
      </c>
      <c r="J437" s="141" t="e" cm="1">
        <f t="array" ref="J437">(_xlfn.XLOOKUP($A437&amp;$Q$3,Data[Index]&amp;Data[Valid Test, Can be used for conformity (Y/N)],Data[THC + NOx/km (mg)])-J$2)/J$5</f>
        <v>#N/A</v>
      </c>
      <c r="K437" s="141" t="e" cm="1">
        <f t="array" ref="K437">(_xlfn.XLOOKUP($A437&amp;$Q$3,Data[Index]&amp;Data[Valid Test, Can be used for conformity (Y/N)],Data[PN/km ('#)])-K$2)/K$5</f>
        <v>#N/A</v>
      </c>
      <c r="L437" s="141" t="e" cm="1">
        <f t="array" ref="L437">(_xlfn.XLOOKUP($A437&amp;$Q$3,Data[Index]&amp;Data[Valid Test, Can be used for conformity (Y/N)],Data[PM/km (mg)])-L$2)/L$5</f>
        <v>#N/A</v>
      </c>
      <c r="M437" s="140" t="e" cm="1">
        <f t="array" ref="M437">(_xlfn.XLOOKUP($A437&amp;$Q$3,Data[Index]&amp;Data[Valid Test, Can be used for conformity (Y/N)],Data[CH4 (mg/km)])-M$2)/M$5</f>
        <v>#N/A</v>
      </c>
      <c r="N437" s="140" t="e" cm="1">
        <f t="array" ref="N437">(_xlfn.XLOOKUP($A437&amp;$Q$3,Data[Index]&amp;Data[Valid Test, Can be used for conformity (Y/N)],Data[N20 (mg/km)])-N$2)/N$5</f>
        <v>#N/A</v>
      </c>
      <c r="O437" s="141" t="e" cm="1">
        <f t="array" ref="O437">(_xlfn.XLOOKUP($A437&amp;$Q$3,Data[Index]&amp;Data[Valid Test, Can be used for conformity (Y/N)],Data[l/100km])-O$2)/O$5</f>
        <v>#N/A</v>
      </c>
      <c r="P437" s="138">
        <f>_xlfn.XLOOKUP($A437,Data[Index],Data[Comments])</f>
        <v>0</v>
      </c>
    </row>
    <row r="438" spans="1:16" x14ac:dyDescent="0.2">
      <c r="A438" s="129"/>
      <c r="B438" s="129"/>
      <c r="C438" s="129" t="e" cm="1">
        <f t="array" ref="C438">_xlfn.XLOOKUP($A438&amp;$Q$3&amp;$R$3,Data[Index]&amp;Data[Valid Test, Can be used for conformity (Y/N)]&amp;Data[Cycle],Data[Test Name])</f>
        <v>#N/A</v>
      </c>
      <c r="D438" s="167" t="e" cm="1">
        <f t="array" ref="D438">_xlfn.XLOOKUP($A438&amp;$Q$3&amp;$R$3,Data[Index]&amp;Data[Valid Test, Can be used for conformity (Y/N)]&amp;Data[Cycle],Data[Mileage (Miles)])</f>
        <v>#N/A</v>
      </c>
      <c r="E438" s="130" t="e" cm="1">
        <f t="array" ref="E438">_xlfn.XLOOKUP($A438&amp;$Q$3&amp;$R$3,Data[Index]&amp;Data[Valid Test, Can be used for conformity (Y/N)]&amp;Data[Cycle],Data[Date])</f>
        <v>#N/A</v>
      </c>
      <c r="F438" s="141" t="e" cm="1">
        <f t="array" ref="F438">(_xlfn.XLOOKUP($A438&amp;$Q$3&amp;$R$3,Data[Index]&amp;Data[Valid Test, Can be used for conformity (Y/N)]&amp;Data[Cycle],Data[CO/km (mg)])-F$2)/F$5</f>
        <v>#N/A</v>
      </c>
      <c r="G438" s="141" t="e" cm="1">
        <f t="array" ref="G438">(_xlfn.XLOOKUP($A438&amp;$Q$3,Data[Index]&amp;Data[Valid Test, Can be used for conformity (Y/N)],Data[CO2/km (g)])-G$2)/G$5</f>
        <v>#N/A</v>
      </c>
      <c r="H438" s="141" t="e" cm="1">
        <f t="array" ref="H438">(_xlfn.XLOOKUP($A438&amp;$Q$3,Data[Index]&amp;Data[Valid Test, Can be used for conformity (Y/N)],Data[THC/km (mg)])-H$2)/H$5</f>
        <v>#N/A</v>
      </c>
      <c r="I438" s="141" t="e" cm="1">
        <f t="array" ref="I438">(_xlfn.XLOOKUP($A438&amp;$Q$3,Data[Index]&amp;Data[Valid Test, Can be used for conformity (Y/N)],Data[NOx/km (mg)])-I$2)/I$5</f>
        <v>#N/A</v>
      </c>
      <c r="J438" s="141" t="e" cm="1">
        <f t="array" ref="J438">(_xlfn.XLOOKUP($A438&amp;$Q$3,Data[Index]&amp;Data[Valid Test, Can be used for conformity (Y/N)],Data[THC + NOx/km (mg)])-J$2)/J$5</f>
        <v>#N/A</v>
      </c>
      <c r="K438" s="141" t="e" cm="1">
        <f t="array" ref="K438">(_xlfn.XLOOKUP($A438&amp;$Q$3,Data[Index]&amp;Data[Valid Test, Can be used for conformity (Y/N)],Data[PN/km ('#)])-K$2)/K$5</f>
        <v>#N/A</v>
      </c>
      <c r="L438" s="141" t="e" cm="1">
        <f t="array" ref="L438">(_xlfn.XLOOKUP($A438&amp;$Q$3,Data[Index]&amp;Data[Valid Test, Can be used for conformity (Y/N)],Data[PM/km (mg)])-L$2)/L$5</f>
        <v>#N/A</v>
      </c>
      <c r="M438" s="140" t="e" cm="1">
        <f t="array" ref="M438">(_xlfn.XLOOKUP($A438&amp;$Q$3,Data[Index]&amp;Data[Valid Test, Can be used for conformity (Y/N)],Data[CH4 (mg/km)])-M$2)/M$5</f>
        <v>#N/A</v>
      </c>
      <c r="N438" s="140" t="e" cm="1">
        <f t="array" ref="N438">(_xlfn.XLOOKUP($A438&amp;$Q$3,Data[Index]&amp;Data[Valid Test, Can be used for conformity (Y/N)],Data[N20 (mg/km)])-N$2)/N$5</f>
        <v>#N/A</v>
      </c>
      <c r="O438" s="141" t="e" cm="1">
        <f t="array" ref="O438">(_xlfn.XLOOKUP($A438&amp;$Q$3,Data[Index]&amp;Data[Valid Test, Can be used for conformity (Y/N)],Data[l/100km])-O$2)/O$5</f>
        <v>#N/A</v>
      </c>
      <c r="P438" s="138">
        <f>_xlfn.XLOOKUP($A438,Data[Index],Data[Comments])</f>
        <v>0</v>
      </c>
    </row>
    <row r="439" spans="1:16" x14ac:dyDescent="0.2">
      <c r="A439" s="129"/>
      <c r="B439" s="129"/>
      <c r="C439" s="129" t="e" cm="1">
        <f t="array" ref="C439">_xlfn.XLOOKUP($A439&amp;$Q$3&amp;$R$3,Data[Index]&amp;Data[Valid Test, Can be used for conformity (Y/N)]&amp;Data[Cycle],Data[Test Name])</f>
        <v>#N/A</v>
      </c>
      <c r="D439" s="167" t="e" cm="1">
        <f t="array" ref="D439">_xlfn.XLOOKUP($A439&amp;$Q$3&amp;$R$3,Data[Index]&amp;Data[Valid Test, Can be used for conformity (Y/N)]&amp;Data[Cycle],Data[Mileage (Miles)])</f>
        <v>#N/A</v>
      </c>
      <c r="E439" s="130" t="e" cm="1">
        <f t="array" ref="E439">_xlfn.XLOOKUP($A439&amp;$Q$3&amp;$R$3,Data[Index]&amp;Data[Valid Test, Can be used for conformity (Y/N)]&amp;Data[Cycle],Data[Date])</f>
        <v>#N/A</v>
      </c>
      <c r="F439" s="141" t="e" cm="1">
        <f t="array" ref="F439">(_xlfn.XLOOKUP($A439&amp;$Q$3&amp;$R$3,Data[Index]&amp;Data[Valid Test, Can be used for conformity (Y/N)]&amp;Data[Cycle],Data[CO/km (mg)])-F$2)/F$5</f>
        <v>#N/A</v>
      </c>
      <c r="G439" s="141" t="e" cm="1">
        <f t="array" ref="G439">(_xlfn.XLOOKUP($A439&amp;$Q$3,Data[Index]&amp;Data[Valid Test, Can be used for conformity (Y/N)],Data[CO2/km (g)])-G$2)/G$5</f>
        <v>#N/A</v>
      </c>
      <c r="H439" s="141" t="e" cm="1">
        <f t="array" ref="H439">(_xlfn.XLOOKUP($A439&amp;$Q$3,Data[Index]&amp;Data[Valid Test, Can be used for conformity (Y/N)],Data[THC/km (mg)])-H$2)/H$5</f>
        <v>#N/A</v>
      </c>
      <c r="I439" s="141" t="e" cm="1">
        <f t="array" ref="I439">(_xlfn.XLOOKUP($A439&amp;$Q$3,Data[Index]&amp;Data[Valid Test, Can be used for conformity (Y/N)],Data[NOx/km (mg)])-I$2)/I$5</f>
        <v>#N/A</v>
      </c>
      <c r="J439" s="141" t="e" cm="1">
        <f t="array" ref="J439">(_xlfn.XLOOKUP($A439&amp;$Q$3,Data[Index]&amp;Data[Valid Test, Can be used for conformity (Y/N)],Data[THC + NOx/km (mg)])-J$2)/J$5</f>
        <v>#N/A</v>
      </c>
      <c r="K439" s="141" t="e" cm="1">
        <f t="array" ref="K439">(_xlfn.XLOOKUP($A439&amp;$Q$3,Data[Index]&amp;Data[Valid Test, Can be used for conformity (Y/N)],Data[PN/km ('#)])-K$2)/K$5</f>
        <v>#N/A</v>
      </c>
      <c r="L439" s="141" t="e" cm="1">
        <f t="array" ref="L439">(_xlfn.XLOOKUP($A439&amp;$Q$3,Data[Index]&amp;Data[Valid Test, Can be used for conformity (Y/N)],Data[PM/km (mg)])-L$2)/L$5</f>
        <v>#N/A</v>
      </c>
      <c r="M439" s="140" t="e" cm="1">
        <f t="array" ref="M439">(_xlfn.XLOOKUP($A439&amp;$Q$3,Data[Index]&amp;Data[Valid Test, Can be used for conformity (Y/N)],Data[CH4 (mg/km)])-M$2)/M$5</f>
        <v>#N/A</v>
      </c>
      <c r="N439" s="140" t="e" cm="1">
        <f t="array" ref="N439">(_xlfn.XLOOKUP($A439&amp;$Q$3,Data[Index]&amp;Data[Valid Test, Can be used for conformity (Y/N)],Data[N20 (mg/km)])-N$2)/N$5</f>
        <v>#N/A</v>
      </c>
      <c r="O439" s="141" t="e" cm="1">
        <f t="array" ref="O439">(_xlfn.XLOOKUP($A439&amp;$Q$3,Data[Index]&amp;Data[Valid Test, Can be used for conformity (Y/N)],Data[l/100km])-O$2)/O$5</f>
        <v>#N/A</v>
      </c>
      <c r="P439" s="138">
        <f>_xlfn.XLOOKUP($A439,Data[Index],Data[Comments])</f>
        <v>0</v>
      </c>
    </row>
    <row r="440" spans="1:16" x14ac:dyDescent="0.2">
      <c r="A440" s="129"/>
      <c r="B440" s="129"/>
      <c r="C440" s="129" t="e" cm="1">
        <f t="array" ref="C440">_xlfn.XLOOKUP($A440&amp;$Q$3&amp;$R$3,Data[Index]&amp;Data[Valid Test, Can be used for conformity (Y/N)]&amp;Data[Cycle],Data[Test Name])</f>
        <v>#N/A</v>
      </c>
      <c r="D440" s="167" t="e" cm="1">
        <f t="array" ref="D440">_xlfn.XLOOKUP($A440&amp;$Q$3&amp;$R$3,Data[Index]&amp;Data[Valid Test, Can be used for conformity (Y/N)]&amp;Data[Cycle],Data[Mileage (Miles)])</f>
        <v>#N/A</v>
      </c>
      <c r="E440" s="130" t="e" cm="1">
        <f t="array" ref="E440">_xlfn.XLOOKUP($A440&amp;$Q$3&amp;$R$3,Data[Index]&amp;Data[Valid Test, Can be used for conformity (Y/N)]&amp;Data[Cycle],Data[Date])</f>
        <v>#N/A</v>
      </c>
      <c r="F440" s="141" t="e" cm="1">
        <f t="array" ref="F440">(_xlfn.XLOOKUP($A440&amp;$Q$3&amp;$R$3,Data[Index]&amp;Data[Valid Test, Can be used for conformity (Y/N)]&amp;Data[Cycle],Data[CO/km (mg)])-F$2)/F$5</f>
        <v>#N/A</v>
      </c>
      <c r="G440" s="141" t="e" cm="1">
        <f t="array" ref="G440">(_xlfn.XLOOKUP($A440&amp;$Q$3,Data[Index]&amp;Data[Valid Test, Can be used for conformity (Y/N)],Data[CO2/km (g)])-G$2)/G$5</f>
        <v>#N/A</v>
      </c>
      <c r="H440" s="141" t="e" cm="1">
        <f t="array" ref="H440">(_xlfn.XLOOKUP($A440&amp;$Q$3,Data[Index]&amp;Data[Valid Test, Can be used for conformity (Y/N)],Data[THC/km (mg)])-H$2)/H$5</f>
        <v>#N/A</v>
      </c>
      <c r="I440" s="141" t="e" cm="1">
        <f t="array" ref="I440">(_xlfn.XLOOKUP($A440&amp;$Q$3,Data[Index]&amp;Data[Valid Test, Can be used for conformity (Y/N)],Data[NOx/km (mg)])-I$2)/I$5</f>
        <v>#N/A</v>
      </c>
      <c r="J440" s="141" t="e" cm="1">
        <f t="array" ref="J440">(_xlfn.XLOOKUP($A440&amp;$Q$3,Data[Index]&amp;Data[Valid Test, Can be used for conformity (Y/N)],Data[THC + NOx/km (mg)])-J$2)/J$5</f>
        <v>#N/A</v>
      </c>
      <c r="K440" s="141" t="e" cm="1">
        <f t="array" ref="K440">(_xlfn.XLOOKUP($A440&amp;$Q$3,Data[Index]&amp;Data[Valid Test, Can be used for conformity (Y/N)],Data[PN/km ('#)])-K$2)/K$5</f>
        <v>#N/A</v>
      </c>
      <c r="L440" s="141" t="e" cm="1">
        <f t="array" ref="L440">(_xlfn.XLOOKUP($A440&amp;$Q$3,Data[Index]&amp;Data[Valid Test, Can be used for conformity (Y/N)],Data[PM/km (mg)])-L$2)/L$5</f>
        <v>#N/A</v>
      </c>
      <c r="M440" s="140" t="e" cm="1">
        <f t="array" ref="M440">(_xlfn.XLOOKUP($A440&amp;$Q$3,Data[Index]&amp;Data[Valid Test, Can be used for conformity (Y/N)],Data[CH4 (mg/km)])-M$2)/M$5</f>
        <v>#N/A</v>
      </c>
      <c r="N440" s="140" t="e" cm="1">
        <f t="array" ref="N440">(_xlfn.XLOOKUP($A440&amp;$Q$3,Data[Index]&amp;Data[Valid Test, Can be used for conformity (Y/N)],Data[N20 (mg/km)])-N$2)/N$5</f>
        <v>#N/A</v>
      </c>
      <c r="O440" s="141" t="e" cm="1">
        <f t="array" ref="O440">(_xlfn.XLOOKUP($A440&amp;$Q$3,Data[Index]&amp;Data[Valid Test, Can be used for conformity (Y/N)],Data[l/100km])-O$2)/O$5</f>
        <v>#N/A</v>
      </c>
      <c r="P440" s="138">
        <f>_xlfn.XLOOKUP($A440,Data[Index],Data[Comments])</f>
        <v>0</v>
      </c>
    </row>
    <row r="441" spans="1:16" x14ac:dyDescent="0.2">
      <c r="A441" s="129"/>
      <c r="B441" s="129"/>
      <c r="C441" s="129" t="e" cm="1">
        <f t="array" ref="C441">_xlfn.XLOOKUP($A441&amp;$Q$3&amp;$R$3,Data[Index]&amp;Data[Valid Test, Can be used for conformity (Y/N)]&amp;Data[Cycle],Data[Test Name])</f>
        <v>#N/A</v>
      </c>
      <c r="D441" s="167" t="e" cm="1">
        <f t="array" ref="D441">_xlfn.XLOOKUP($A441&amp;$Q$3&amp;$R$3,Data[Index]&amp;Data[Valid Test, Can be used for conformity (Y/N)]&amp;Data[Cycle],Data[Mileage (Miles)])</f>
        <v>#N/A</v>
      </c>
      <c r="E441" s="130" t="e" cm="1">
        <f t="array" ref="E441">_xlfn.XLOOKUP($A441&amp;$Q$3&amp;$R$3,Data[Index]&amp;Data[Valid Test, Can be used for conformity (Y/N)]&amp;Data[Cycle],Data[Date])</f>
        <v>#N/A</v>
      </c>
      <c r="F441" s="141" t="e" cm="1">
        <f t="array" ref="F441">(_xlfn.XLOOKUP($A441&amp;$Q$3&amp;$R$3,Data[Index]&amp;Data[Valid Test, Can be used for conformity (Y/N)]&amp;Data[Cycle],Data[CO/km (mg)])-F$2)/F$5</f>
        <v>#N/A</v>
      </c>
      <c r="G441" s="141" t="e" cm="1">
        <f t="array" ref="G441">(_xlfn.XLOOKUP($A441&amp;$Q$3,Data[Index]&amp;Data[Valid Test, Can be used for conformity (Y/N)],Data[CO2/km (g)])-G$2)/G$5</f>
        <v>#N/A</v>
      </c>
      <c r="H441" s="141" t="e" cm="1">
        <f t="array" ref="H441">(_xlfn.XLOOKUP($A441&amp;$Q$3,Data[Index]&amp;Data[Valid Test, Can be used for conformity (Y/N)],Data[THC/km (mg)])-H$2)/H$5</f>
        <v>#N/A</v>
      </c>
      <c r="I441" s="141" t="e" cm="1">
        <f t="array" ref="I441">(_xlfn.XLOOKUP($A441&amp;$Q$3,Data[Index]&amp;Data[Valid Test, Can be used for conformity (Y/N)],Data[NOx/km (mg)])-I$2)/I$5</f>
        <v>#N/A</v>
      </c>
      <c r="J441" s="141" t="e" cm="1">
        <f t="array" ref="J441">(_xlfn.XLOOKUP($A441&amp;$Q$3,Data[Index]&amp;Data[Valid Test, Can be used for conformity (Y/N)],Data[THC + NOx/km (mg)])-J$2)/J$5</f>
        <v>#N/A</v>
      </c>
      <c r="K441" s="141" t="e" cm="1">
        <f t="array" ref="K441">(_xlfn.XLOOKUP($A441&amp;$Q$3,Data[Index]&amp;Data[Valid Test, Can be used for conformity (Y/N)],Data[PN/km ('#)])-K$2)/K$5</f>
        <v>#N/A</v>
      </c>
      <c r="L441" s="141" t="e" cm="1">
        <f t="array" ref="L441">(_xlfn.XLOOKUP($A441&amp;$Q$3,Data[Index]&amp;Data[Valid Test, Can be used for conformity (Y/N)],Data[PM/km (mg)])-L$2)/L$5</f>
        <v>#N/A</v>
      </c>
      <c r="M441" s="140" t="e" cm="1">
        <f t="array" ref="M441">(_xlfn.XLOOKUP($A441&amp;$Q$3,Data[Index]&amp;Data[Valid Test, Can be used for conformity (Y/N)],Data[CH4 (mg/km)])-M$2)/M$5</f>
        <v>#N/A</v>
      </c>
      <c r="N441" s="140" t="e" cm="1">
        <f t="array" ref="N441">(_xlfn.XLOOKUP($A441&amp;$Q$3,Data[Index]&amp;Data[Valid Test, Can be used for conformity (Y/N)],Data[N20 (mg/km)])-N$2)/N$5</f>
        <v>#N/A</v>
      </c>
      <c r="O441" s="141" t="e" cm="1">
        <f t="array" ref="O441">(_xlfn.XLOOKUP($A441&amp;$Q$3,Data[Index]&amp;Data[Valid Test, Can be used for conformity (Y/N)],Data[l/100km])-O$2)/O$5</f>
        <v>#N/A</v>
      </c>
      <c r="P441" s="138">
        <f>_xlfn.XLOOKUP($A441,Data[Index],Data[Comments])</f>
        <v>0</v>
      </c>
    </row>
    <row r="442" spans="1:16" x14ac:dyDescent="0.2">
      <c r="A442" s="129"/>
      <c r="B442" s="129"/>
      <c r="C442" s="129" t="e" cm="1">
        <f t="array" ref="C442">_xlfn.XLOOKUP($A442&amp;$Q$3&amp;$R$3,Data[Index]&amp;Data[Valid Test, Can be used for conformity (Y/N)]&amp;Data[Cycle],Data[Test Name])</f>
        <v>#N/A</v>
      </c>
      <c r="D442" s="167" t="e" cm="1">
        <f t="array" ref="D442">_xlfn.XLOOKUP($A442&amp;$Q$3&amp;$R$3,Data[Index]&amp;Data[Valid Test, Can be used for conformity (Y/N)]&amp;Data[Cycle],Data[Mileage (Miles)])</f>
        <v>#N/A</v>
      </c>
      <c r="E442" s="130" t="e" cm="1">
        <f t="array" ref="E442">_xlfn.XLOOKUP($A442&amp;$Q$3&amp;$R$3,Data[Index]&amp;Data[Valid Test, Can be used for conformity (Y/N)]&amp;Data[Cycle],Data[Date])</f>
        <v>#N/A</v>
      </c>
      <c r="F442" s="141" t="e" cm="1">
        <f t="array" ref="F442">(_xlfn.XLOOKUP($A442&amp;$Q$3&amp;$R$3,Data[Index]&amp;Data[Valid Test, Can be used for conformity (Y/N)]&amp;Data[Cycle],Data[CO/km (mg)])-F$2)/F$5</f>
        <v>#N/A</v>
      </c>
      <c r="G442" s="141" t="e" cm="1">
        <f t="array" ref="G442">(_xlfn.XLOOKUP($A442&amp;$Q$3,Data[Index]&amp;Data[Valid Test, Can be used for conformity (Y/N)],Data[CO2/km (g)])-G$2)/G$5</f>
        <v>#N/A</v>
      </c>
      <c r="H442" s="141" t="e" cm="1">
        <f t="array" ref="H442">(_xlfn.XLOOKUP($A442&amp;$Q$3,Data[Index]&amp;Data[Valid Test, Can be used for conformity (Y/N)],Data[THC/km (mg)])-H$2)/H$5</f>
        <v>#N/A</v>
      </c>
      <c r="I442" s="141" t="e" cm="1">
        <f t="array" ref="I442">(_xlfn.XLOOKUP($A442&amp;$Q$3,Data[Index]&amp;Data[Valid Test, Can be used for conformity (Y/N)],Data[NOx/km (mg)])-I$2)/I$5</f>
        <v>#N/A</v>
      </c>
      <c r="J442" s="141" t="e" cm="1">
        <f t="array" ref="J442">(_xlfn.XLOOKUP($A442&amp;$Q$3,Data[Index]&amp;Data[Valid Test, Can be used for conformity (Y/N)],Data[THC + NOx/km (mg)])-J$2)/J$5</f>
        <v>#N/A</v>
      </c>
      <c r="K442" s="141" t="e" cm="1">
        <f t="array" ref="K442">(_xlfn.XLOOKUP($A442&amp;$Q$3,Data[Index]&amp;Data[Valid Test, Can be used for conformity (Y/N)],Data[PN/km ('#)])-K$2)/K$5</f>
        <v>#N/A</v>
      </c>
      <c r="L442" s="141" t="e" cm="1">
        <f t="array" ref="L442">(_xlfn.XLOOKUP($A442&amp;$Q$3,Data[Index]&amp;Data[Valid Test, Can be used for conformity (Y/N)],Data[PM/km (mg)])-L$2)/L$5</f>
        <v>#N/A</v>
      </c>
      <c r="M442" s="140" t="e" cm="1">
        <f t="array" ref="M442">(_xlfn.XLOOKUP($A442&amp;$Q$3,Data[Index]&amp;Data[Valid Test, Can be used for conformity (Y/N)],Data[CH4 (mg/km)])-M$2)/M$5</f>
        <v>#N/A</v>
      </c>
      <c r="N442" s="140" t="e" cm="1">
        <f t="array" ref="N442">(_xlfn.XLOOKUP($A442&amp;$Q$3,Data[Index]&amp;Data[Valid Test, Can be used for conformity (Y/N)],Data[N20 (mg/km)])-N$2)/N$5</f>
        <v>#N/A</v>
      </c>
      <c r="O442" s="141" t="e" cm="1">
        <f t="array" ref="O442">(_xlfn.XLOOKUP($A442&amp;$Q$3,Data[Index]&amp;Data[Valid Test, Can be used for conformity (Y/N)],Data[l/100km])-O$2)/O$5</f>
        <v>#N/A</v>
      </c>
      <c r="P442" s="138">
        <f>_xlfn.XLOOKUP($A442,Data[Index],Data[Comments])</f>
        <v>0</v>
      </c>
    </row>
    <row r="443" spans="1:16" x14ac:dyDescent="0.2">
      <c r="A443" s="129"/>
      <c r="B443" s="129"/>
      <c r="C443" s="129" t="e" cm="1">
        <f t="array" ref="C443">_xlfn.XLOOKUP($A443&amp;$Q$3&amp;$R$3,Data[Index]&amp;Data[Valid Test, Can be used for conformity (Y/N)]&amp;Data[Cycle],Data[Test Name])</f>
        <v>#N/A</v>
      </c>
      <c r="D443" s="167" t="e" cm="1">
        <f t="array" ref="D443">_xlfn.XLOOKUP($A443&amp;$Q$3&amp;$R$3,Data[Index]&amp;Data[Valid Test, Can be used for conformity (Y/N)]&amp;Data[Cycle],Data[Mileage (Miles)])</f>
        <v>#N/A</v>
      </c>
      <c r="E443" s="130" t="e" cm="1">
        <f t="array" ref="E443">_xlfn.XLOOKUP($A443&amp;$Q$3&amp;$R$3,Data[Index]&amp;Data[Valid Test, Can be used for conformity (Y/N)]&amp;Data[Cycle],Data[Date])</f>
        <v>#N/A</v>
      </c>
      <c r="F443" s="141" t="e" cm="1">
        <f t="array" ref="F443">(_xlfn.XLOOKUP($A443&amp;$Q$3&amp;$R$3,Data[Index]&amp;Data[Valid Test, Can be used for conformity (Y/N)]&amp;Data[Cycle],Data[CO/km (mg)])-F$2)/F$5</f>
        <v>#N/A</v>
      </c>
      <c r="G443" s="141" t="e" cm="1">
        <f t="array" ref="G443">(_xlfn.XLOOKUP($A443&amp;$Q$3,Data[Index]&amp;Data[Valid Test, Can be used for conformity (Y/N)],Data[CO2/km (g)])-G$2)/G$5</f>
        <v>#N/A</v>
      </c>
      <c r="H443" s="141" t="e" cm="1">
        <f t="array" ref="H443">(_xlfn.XLOOKUP($A443&amp;$Q$3,Data[Index]&amp;Data[Valid Test, Can be used for conformity (Y/N)],Data[THC/km (mg)])-H$2)/H$5</f>
        <v>#N/A</v>
      </c>
      <c r="I443" s="141" t="e" cm="1">
        <f t="array" ref="I443">(_xlfn.XLOOKUP($A443&amp;$Q$3,Data[Index]&amp;Data[Valid Test, Can be used for conformity (Y/N)],Data[NOx/km (mg)])-I$2)/I$5</f>
        <v>#N/A</v>
      </c>
      <c r="J443" s="141" t="e" cm="1">
        <f t="array" ref="J443">(_xlfn.XLOOKUP($A443&amp;$Q$3,Data[Index]&amp;Data[Valid Test, Can be used for conformity (Y/N)],Data[THC + NOx/km (mg)])-J$2)/J$5</f>
        <v>#N/A</v>
      </c>
      <c r="K443" s="141" t="e" cm="1">
        <f t="array" ref="K443">(_xlfn.XLOOKUP($A443&amp;$Q$3,Data[Index]&amp;Data[Valid Test, Can be used for conformity (Y/N)],Data[PN/km ('#)])-K$2)/K$5</f>
        <v>#N/A</v>
      </c>
      <c r="L443" s="141" t="e" cm="1">
        <f t="array" ref="L443">(_xlfn.XLOOKUP($A443&amp;$Q$3,Data[Index]&amp;Data[Valid Test, Can be used for conformity (Y/N)],Data[PM/km (mg)])-L$2)/L$5</f>
        <v>#N/A</v>
      </c>
      <c r="M443" s="140" t="e" cm="1">
        <f t="array" ref="M443">(_xlfn.XLOOKUP($A443&amp;$Q$3,Data[Index]&amp;Data[Valid Test, Can be used for conformity (Y/N)],Data[CH4 (mg/km)])-M$2)/M$5</f>
        <v>#N/A</v>
      </c>
      <c r="N443" s="140" t="e" cm="1">
        <f t="array" ref="N443">(_xlfn.XLOOKUP($A443&amp;$Q$3,Data[Index]&amp;Data[Valid Test, Can be used for conformity (Y/N)],Data[N20 (mg/km)])-N$2)/N$5</f>
        <v>#N/A</v>
      </c>
      <c r="O443" s="141" t="e" cm="1">
        <f t="array" ref="O443">(_xlfn.XLOOKUP($A443&amp;$Q$3,Data[Index]&amp;Data[Valid Test, Can be used for conformity (Y/N)],Data[l/100km])-O$2)/O$5</f>
        <v>#N/A</v>
      </c>
      <c r="P443" s="138">
        <f>_xlfn.XLOOKUP($A443,Data[Index],Data[Comments])</f>
        <v>0</v>
      </c>
    </row>
    <row r="444" spans="1:16" x14ac:dyDescent="0.2">
      <c r="A444" s="129"/>
      <c r="B444" s="129"/>
      <c r="C444" s="129" t="e" cm="1">
        <f t="array" ref="C444">_xlfn.XLOOKUP($A444&amp;$Q$3&amp;$R$3,Data[Index]&amp;Data[Valid Test, Can be used for conformity (Y/N)]&amp;Data[Cycle],Data[Test Name])</f>
        <v>#N/A</v>
      </c>
      <c r="D444" s="167" t="e" cm="1">
        <f t="array" ref="D444">_xlfn.XLOOKUP($A444&amp;$Q$3&amp;$R$3,Data[Index]&amp;Data[Valid Test, Can be used for conformity (Y/N)]&amp;Data[Cycle],Data[Mileage (Miles)])</f>
        <v>#N/A</v>
      </c>
      <c r="E444" s="130" t="e" cm="1">
        <f t="array" ref="E444">_xlfn.XLOOKUP($A444&amp;$Q$3&amp;$R$3,Data[Index]&amp;Data[Valid Test, Can be used for conformity (Y/N)]&amp;Data[Cycle],Data[Date])</f>
        <v>#N/A</v>
      </c>
      <c r="F444" s="141" t="e" cm="1">
        <f t="array" ref="F444">(_xlfn.XLOOKUP($A444&amp;$Q$3&amp;$R$3,Data[Index]&amp;Data[Valid Test, Can be used for conformity (Y/N)]&amp;Data[Cycle],Data[CO/km (mg)])-F$2)/F$5</f>
        <v>#N/A</v>
      </c>
      <c r="G444" s="141" t="e" cm="1">
        <f t="array" ref="G444">(_xlfn.XLOOKUP($A444&amp;$Q$3,Data[Index]&amp;Data[Valid Test, Can be used for conformity (Y/N)],Data[CO2/km (g)])-G$2)/G$5</f>
        <v>#N/A</v>
      </c>
      <c r="H444" s="141" t="e" cm="1">
        <f t="array" ref="H444">(_xlfn.XLOOKUP($A444&amp;$Q$3,Data[Index]&amp;Data[Valid Test, Can be used for conformity (Y/N)],Data[THC/km (mg)])-H$2)/H$5</f>
        <v>#N/A</v>
      </c>
      <c r="I444" s="141" t="e" cm="1">
        <f t="array" ref="I444">(_xlfn.XLOOKUP($A444&amp;$Q$3,Data[Index]&amp;Data[Valid Test, Can be used for conformity (Y/N)],Data[NOx/km (mg)])-I$2)/I$5</f>
        <v>#N/A</v>
      </c>
      <c r="J444" s="141" t="e" cm="1">
        <f t="array" ref="J444">(_xlfn.XLOOKUP($A444&amp;$Q$3,Data[Index]&amp;Data[Valid Test, Can be used for conformity (Y/N)],Data[THC + NOx/km (mg)])-J$2)/J$5</f>
        <v>#N/A</v>
      </c>
      <c r="K444" s="141" t="e" cm="1">
        <f t="array" ref="K444">(_xlfn.XLOOKUP($A444&amp;$Q$3,Data[Index]&amp;Data[Valid Test, Can be used for conformity (Y/N)],Data[PN/km ('#)])-K$2)/K$5</f>
        <v>#N/A</v>
      </c>
      <c r="L444" s="141" t="e" cm="1">
        <f t="array" ref="L444">(_xlfn.XLOOKUP($A444&amp;$Q$3,Data[Index]&amp;Data[Valid Test, Can be used for conformity (Y/N)],Data[PM/km (mg)])-L$2)/L$5</f>
        <v>#N/A</v>
      </c>
      <c r="M444" s="140" t="e" cm="1">
        <f t="array" ref="M444">(_xlfn.XLOOKUP($A444&amp;$Q$3,Data[Index]&amp;Data[Valid Test, Can be used for conformity (Y/N)],Data[CH4 (mg/km)])-M$2)/M$5</f>
        <v>#N/A</v>
      </c>
      <c r="N444" s="140" t="e" cm="1">
        <f t="array" ref="N444">(_xlfn.XLOOKUP($A444&amp;$Q$3,Data[Index]&amp;Data[Valid Test, Can be used for conformity (Y/N)],Data[N20 (mg/km)])-N$2)/N$5</f>
        <v>#N/A</v>
      </c>
      <c r="O444" s="141" t="e" cm="1">
        <f t="array" ref="O444">(_xlfn.XLOOKUP($A444&amp;$Q$3,Data[Index]&amp;Data[Valid Test, Can be used for conformity (Y/N)],Data[l/100km])-O$2)/O$5</f>
        <v>#N/A</v>
      </c>
      <c r="P444" s="138">
        <f>_xlfn.XLOOKUP($A444,Data[Index],Data[Comments])</f>
        <v>0</v>
      </c>
    </row>
    <row r="445" spans="1:16" x14ac:dyDescent="0.2">
      <c r="A445" s="129"/>
      <c r="B445" s="129"/>
      <c r="C445" s="129" t="e" cm="1">
        <f t="array" ref="C445">_xlfn.XLOOKUP($A445&amp;$Q$3&amp;$R$3,Data[Index]&amp;Data[Valid Test, Can be used for conformity (Y/N)]&amp;Data[Cycle],Data[Test Name])</f>
        <v>#N/A</v>
      </c>
      <c r="D445" s="167" t="e" cm="1">
        <f t="array" ref="D445">_xlfn.XLOOKUP($A445&amp;$Q$3&amp;$R$3,Data[Index]&amp;Data[Valid Test, Can be used for conformity (Y/N)]&amp;Data[Cycle],Data[Mileage (Miles)])</f>
        <v>#N/A</v>
      </c>
      <c r="E445" s="130" t="e" cm="1">
        <f t="array" ref="E445">_xlfn.XLOOKUP($A445&amp;$Q$3&amp;$R$3,Data[Index]&amp;Data[Valid Test, Can be used for conformity (Y/N)]&amp;Data[Cycle],Data[Date])</f>
        <v>#N/A</v>
      </c>
      <c r="F445" s="141" t="e" cm="1">
        <f t="array" ref="F445">(_xlfn.XLOOKUP($A445&amp;$Q$3&amp;$R$3,Data[Index]&amp;Data[Valid Test, Can be used for conformity (Y/N)]&amp;Data[Cycle],Data[CO/km (mg)])-F$2)/F$5</f>
        <v>#N/A</v>
      </c>
      <c r="G445" s="141" t="e" cm="1">
        <f t="array" ref="G445">(_xlfn.XLOOKUP($A445&amp;$Q$3,Data[Index]&amp;Data[Valid Test, Can be used for conformity (Y/N)],Data[CO2/km (g)])-G$2)/G$5</f>
        <v>#N/A</v>
      </c>
      <c r="H445" s="141" t="e" cm="1">
        <f t="array" ref="H445">(_xlfn.XLOOKUP($A445&amp;$Q$3,Data[Index]&amp;Data[Valid Test, Can be used for conformity (Y/N)],Data[THC/km (mg)])-H$2)/H$5</f>
        <v>#N/A</v>
      </c>
      <c r="I445" s="141" t="e" cm="1">
        <f t="array" ref="I445">(_xlfn.XLOOKUP($A445&amp;$Q$3,Data[Index]&amp;Data[Valid Test, Can be used for conformity (Y/N)],Data[NOx/km (mg)])-I$2)/I$5</f>
        <v>#N/A</v>
      </c>
      <c r="J445" s="141" t="e" cm="1">
        <f t="array" ref="J445">(_xlfn.XLOOKUP($A445&amp;$Q$3,Data[Index]&amp;Data[Valid Test, Can be used for conformity (Y/N)],Data[THC + NOx/km (mg)])-J$2)/J$5</f>
        <v>#N/A</v>
      </c>
      <c r="K445" s="141" t="e" cm="1">
        <f t="array" ref="K445">(_xlfn.XLOOKUP($A445&amp;$Q$3,Data[Index]&amp;Data[Valid Test, Can be used for conformity (Y/N)],Data[PN/km ('#)])-K$2)/K$5</f>
        <v>#N/A</v>
      </c>
      <c r="L445" s="141" t="e" cm="1">
        <f t="array" ref="L445">(_xlfn.XLOOKUP($A445&amp;$Q$3,Data[Index]&amp;Data[Valid Test, Can be used for conformity (Y/N)],Data[PM/km (mg)])-L$2)/L$5</f>
        <v>#N/A</v>
      </c>
      <c r="M445" s="140" t="e" cm="1">
        <f t="array" ref="M445">(_xlfn.XLOOKUP($A445&amp;$Q$3,Data[Index]&amp;Data[Valid Test, Can be used for conformity (Y/N)],Data[CH4 (mg/km)])-M$2)/M$5</f>
        <v>#N/A</v>
      </c>
      <c r="N445" s="140" t="e" cm="1">
        <f t="array" ref="N445">(_xlfn.XLOOKUP($A445&amp;$Q$3,Data[Index]&amp;Data[Valid Test, Can be used for conformity (Y/N)],Data[N20 (mg/km)])-N$2)/N$5</f>
        <v>#N/A</v>
      </c>
      <c r="O445" s="141" t="e" cm="1">
        <f t="array" ref="O445">(_xlfn.XLOOKUP($A445&amp;$Q$3,Data[Index]&amp;Data[Valid Test, Can be used for conformity (Y/N)],Data[l/100km])-O$2)/O$5</f>
        <v>#N/A</v>
      </c>
      <c r="P445" s="138">
        <f>_xlfn.XLOOKUP($A445,Data[Index],Data[Comments])</f>
        <v>0</v>
      </c>
    </row>
    <row r="446" spans="1:16" x14ac:dyDescent="0.2">
      <c r="A446" s="129"/>
      <c r="B446" s="129"/>
      <c r="C446" s="129" t="e" cm="1">
        <f t="array" ref="C446">_xlfn.XLOOKUP($A446&amp;$Q$3&amp;$R$3,Data[Index]&amp;Data[Valid Test, Can be used for conformity (Y/N)]&amp;Data[Cycle],Data[Test Name])</f>
        <v>#N/A</v>
      </c>
      <c r="D446" s="167" t="e" cm="1">
        <f t="array" ref="D446">_xlfn.XLOOKUP($A446&amp;$Q$3&amp;$R$3,Data[Index]&amp;Data[Valid Test, Can be used for conformity (Y/N)]&amp;Data[Cycle],Data[Mileage (Miles)])</f>
        <v>#N/A</v>
      </c>
      <c r="E446" s="130" t="e" cm="1">
        <f t="array" ref="E446">_xlfn.XLOOKUP($A446&amp;$Q$3&amp;$R$3,Data[Index]&amp;Data[Valid Test, Can be used for conformity (Y/N)]&amp;Data[Cycle],Data[Date])</f>
        <v>#N/A</v>
      </c>
      <c r="F446" s="141" t="e" cm="1">
        <f t="array" ref="F446">(_xlfn.XLOOKUP($A446&amp;$Q$3&amp;$R$3,Data[Index]&amp;Data[Valid Test, Can be used for conformity (Y/N)]&amp;Data[Cycle],Data[CO/km (mg)])-F$2)/F$5</f>
        <v>#N/A</v>
      </c>
      <c r="G446" s="141" t="e" cm="1">
        <f t="array" ref="G446">(_xlfn.XLOOKUP($A446&amp;$Q$3,Data[Index]&amp;Data[Valid Test, Can be used for conformity (Y/N)],Data[CO2/km (g)])-G$2)/G$5</f>
        <v>#N/A</v>
      </c>
      <c r="H446" s="141" t="e" cm="1">
        <f t="array" ref="H446">(_xlfn.XLOOKUP($A446&amp;$Q$3,Data[Index]&amp;Data[Valid Test, Can be used for conformity (Y/N)],Data[THC/km (mg)])-H$2)/H$5</f>
        <v>#N/A</v>
      </c>
      <c r="I446" s="141" t="e" cm="1">
        <f t="array" ref="I446">(_xlfn.XLOOKUP($A446&amp;$Q$3,Data[Index]&amp;Data[Valid Test, Can be used for conformity (Y/N)],Data[NOx/km (mg)])-I$2)/I$5</f>
        <v>#N/A</v>
      </c>
      <c r="J446" s="141" t="e" cm="1">
        <f t="array" ref="J446">(_xlfn.XLOOKUP($A446&amp;$Q$3,Data[Index]&amp;Data[Valid Test, Can be used for conformity (Y/N)],Data[THC + NOx/km (mg)])-J$2)/J$5</f>
        <v>#N/A</v>
      </c>
      <c r="K446" s="141" t="e" cm="1">
        <f t="array" ref="K446">(_xlfn.XLOOKUP($A446&amp;$Q$3,Data[Index]&amp;Data[Valid Test, Can be used for conformity (Y/N)],Data[PN/km ('#)])-K$2)/K$5</f>
        <v>#N/A</v>
      </c>
      <c r="L446" s="141" t="e" cm="1">
        <f t="array" ref="L446">(_xlfn.XLOOKUP($A446&amp;$Q$3,Data[Index]&amp;Data[Valid Test, Can be used for conformity (Y/N)],Data[PM/km (mg)])-L$2)/L$5</f>
        <v>#N/A</v>
      </c>
      <c r="M446" s="140" t="e" cm="1">
        <f t="array" ref="M446">(_xlfn.XLOOKUP($A446&amp;$Q$3,Data[Index]&amp;Data[Valid Test, Can be used for conformity (Y/N)],Data[CH4 (mg/km)])-M$2)/M$5</f>
        <v>#N/A</v>
      </c>
      <c r="N446" s="140" t="e" cm="1">
        <f t="array" ref="N446">(_xlfn.XLOOKUP($A446&amp;$Q$3,Data[Index]&amp;Data[Valid Test, Can be used for conformity (Y/N)],Data[N20 (mg/km)])-N$2)/N$5</f>
        <v>#N/A</v>
      </c>
      <c r="O446" s="141" t="e" cm="1">
        <f t="array" ref="O446">(_xlfn.XLOOKUP($A446&amp;$Q$3,Data[Index]&amp;Data[Valid Test, Can be used for conformity (Y/N)],Data[l/100km])-O$2)/O$5</f>
        <v>#N/A</v>
      </c>
      <c r="P446" s="138">
        <f>_xlfn.XLOOKUP($A446,Data[Index],Data[Comments])</f>
        <v>0</v>
      </c>
    </row>
    <row r="447" spans="1:16" x14ac:dyDescent="0.2">
      <c r="A447" s="129"/>
      <c r="B447" s="129"/>
      <c r="C447" s="129" t="e" cm="1">
        <f t="array" ref="C447">_xlfn.XLOOKUP($A447&amp;$Q$3&amp;$R$3,Data[Index]&amp;Data[Valid Test, Can be used for conformity (Y/N)]&amp;Data[Cycle],Data[Test Name])</f>
        <v>#N/A</v>
      </c>
      <c r="D447" s="167" t="e" cm="1">
        <f t="array" ref="D447">_xlfn.XLOOKUP($A447&amp;$Q$3&amp;$R$3,Data[Index]&amp;Data[Valid Test, Can be used for conformity (Y/N)]&amp;Data[Cycle],Data[Mileage (Miles)])</f>
        <v>#N/A</v>
      </c>
      <c r="E447" s="130" t="e" cm="1">
        <f t="array" ref="E447">_xlfn.XLOOKUP($A447&amp;$Q$3&amp;$R$3,Data[Index]&amp;Data[Valid Test, Can be used for conformity (Y/N)]&amp;Data[Cycle],Data[Date])</f>
        <v>#N/A</v>
      </c>
      <c r="F447" s="141" t="e" cm="1">
        <f t="array" ref="F447">(_xlfn.XLOOKUP($A447&amp;$Q$3&amp;$R$3,Data[Index]&amp;Data[Valid Test, Can be used for conformity (Y/N)]&amp;Data[Cycle],Data[CO/km (mg)])-F$2)/F$5</f>
        <v>#N/A</v>
      </c>
      <c r="G447" s="141" t="e" cm="1">
        <f t="array" ref="G447">(_xlfn.XLOOKUP($A447&amp;$Q$3,Data[Index]&amp;Data[Valid Test, Can be used for conformity (Y/N)],Data[CO2/km (g)])-G$2)/G$5</f>
        <v>#N/A</v>
      </c>
      <c r="H447" s="141" t="e" cm="1">
        <f t="array" ref="H447">(_xlfn.XLOOKUP($A447&amp;$Q$3,Data[Index]&amp;Data[Valid Test, Can be used for conformity (Y/N)],Data[THC/km (mg)])-H$2)/H$5</f>
        <v>#N/A</v>
      </c>
      <c r="I447" s="141" t="e" cm="1">
        <f t="array" ref="I447">(_xlfn.XLOOKUP($A447&amp;$Q$3,Data[Index]&amp;Data[Valid Test, Can be used for conformity (Y/N)],Data[NOx/km (mg)])-I$2)/I$5</f>
        <v>#N/A</v>
      </c>
      <c r="J447" s="141" t="e" cm="1">
        <f t="array" ref="J447">(_xlfn.XLOOKUP($A447&amp;$Q$3,Data[Index]&amp;Data[Valid Test, Can be used for conformity (Y/N)],Data[THC + NOx/km (mg)])-J$2)/J$5</f>
        <v>#N/A</v>
      </c>
      <c r="K447" s="141" t="e" cm="1">
        <f t="array" ref="K447">(_xlfn.XLOOKUP($A447&amp;$Q$3,Data[Index]&amp;Data[Valid Test, Can be used for conformity (Y/N)],Data[PN/km ('#)])-K$2)/K$5</f>
        <v>#N/A</v>
      </c>
      <c r="L447" s="141" t="e" cm="1">
        <f t="array" ref="L447">(_xlfn.XLOOKUP($A447&amp;$Q$3,Data[Index]&amp;Data[Valid Test, Can be used for conformity (Y/N)],Data[PM/km (mg)])-L$2)/L$5</f>
        <v>#N/A</v>
      </c>
      <c r="M447" s="140" t="e" cm="1">
        <f t="array" ref="M447">(_xlfn.XLOOKUP($A447&amp;$Q$3,Data[Index]&amp;Data[Valid Test, Can be used for conformity (Y/N)],Data[CH4 (mg/km)])-M$2)/M$5</f>
        <v>#N/A</v>
      </c>
      <c r="N447" s="140" t="e" cm="1">
        <f t="array" ref="N447">(_xlfn.XLOOKUP($A447&amp;$Q$3,Data[Index]&amp;Data[Valid Test, Can be used for conformity (Y/N)],Data[N20 (mg/km)])-N$2)/N$5</f>
        <v>#N/A</v>
      </c>
      <c r="O447" s="141" t="e" cm="1">
        <f t="array" ref="O447">(_xlfn.XLOOKUP($A447&amp;$Q$3,Data[Index]&amp;Data[Valid Test, Can be used for conformity (Y/N)],Data[l/100km])-O$2)/O$5</f>
        <v>#N/A</v>
      </c>
      <c r="P447" s="138">
        <f>_xlfn.XLOOKUP($A447,Data[Index],Data[Comments])</f>
        <v>0</v>
      </c>
    </row>
    <row r="448" spans="1:16" x14ac:dyDescent="0.2">
      <c r="A448" s="129"/>
      <c r="B448" s="129"/>
      <c r="C448" s="129" t="e" cm="1">
        <f t="array" ref="C448">_xlfn.XLOOKUP($A448&amp;$Q$3&amp;$R$3,Data[Index]&amp;Data[Valid Test, Can be used for conformity (Y/N)]&amp;Data[Cycle],Data[Test Name])</f>
        <v>#N/A</v>
      </c>
      <c r="D448" s="167" t="e" cm="1">
        <f t="array" ref="D448">_xlfn.XLOOKUP($A448&amp;$Q$3&amp;$R$3,Data[Index]&amp;Data[Valid Test, Can be used for conformity (Y/N)]&amp;Data[Cycle],Data[Mileage (Miles)])</f>
        <v>#N/A</v>
      </c>
      <c r="E448" s="130" t="e" cm="1">
        <f t="array" ref="E448">_xlfn.XLOOKUP($A448&amp;$Q$3&amp;$R$3,Data[Index]&amp;Data[Valid Test, Can be used for conformity (Y/N)]&amp;Data[Cycle],Data[Date])</f>
        <v>#N/A</v>
      </c>
      <c r="F448" s="141" t="e" cm="1">
        <f t="array" ref="F448">(_xlfn.XLOOKUP($A448&amp;$Q$3&amp;$R$3,Data[Index]&amp;Data[Valid Test, Can be used for conformity (Y/N)]&amp;Data[Cycle],Data[CO/km (mg)])-F$2)/F$5</f>
        <v>#N/A</v>
      </c>
      <c r="G448" s="141" t="e" cm="1">
        <f t="array" ref="G448">(_xlfn.XLOOKUP($A448&amp;$Q$3,Data[Index]&amp;Data[Valid Test, Can be used for conformity (Y/N)],Data[CO2/km (g)])-G$2)/G$5</f>
        <v>#N/A</v>
      </c>
      <c r="H448" s="141" t="e" cm="1">
        <f t="array" ref="H448">(_xlfn.XLOOKUP($A448&amp;$Q$3,Data[Index]&amp;Data[Valid Test, Can be used for conformity (Y/N)],Data[THC/km (mg)])-H$2)/H$5</f>
        <v>#N/A</v>
      </c>
      <c r="I448" s="141" t="e" cm="1">
        <f t="array" ref="I448">(_xlfn.XLOOKUP($A448&amp;$Q$3,Data[Index]&amp;Data[Valid Test, Can be used for conformity (Y/N)],Data[NOx/km (mg)])-I$2)/I$5</f>
        <v>#N/A</v>
      </c>
      <c r="J448" s="141" t="e" cm="1">
        <f t="array" ref="J448">(_xlfn.XLOOKUP($A448&amp;$Q$3,Data[Index]&amp;Data[Valid Test, Can be used for conformity (Y/N)],Data[THC + NOx/km (mg)])-J$2)/J$5</f>
        <v>#N/A</v>
      </c>
      <c r="K448" s="141" t="e" cm="1">
        <f t="array" ref="K448">(_xlfn.XLOOKUP($A448&amp;$Q$3,Data[Index]&amp;Data[Valid Test, Can be used for conformity (Y/N)],Data[PN/km ('#)])-K$2)/K$5</f>
        <v>#N/A</v>
      </c>
      <c r="L448" s="141" t="e" cm="1">
        <f t="array" ref="L448">(_xlfn.XLOOKUP($A448&amp;$Q$3,Data[Index]&amp;Data[Valid Test, Can be used for conformity (Y/N)],Data[PM/km (mg)])-L$2)/L$5</f>
        <v>#N/A</v>
      </c>
      <c r="M448" s="140" t="e" cm="1">
        <f t="array" ref="M448">(_xlfn.XLOOKUP($A448&amp;$Q$3,Data[Index]&amp;Data[Valid Test, Can be used for conformity (Y/N)],Data[CH4 (mg/km)])-M$2)/M$5</f>
        <v>#N/A</v>
      </c>
      <c r="N448" s="140" t="e" cm="1">
        <f t="array" ref="N448">(_xlfn.XLOOKUP($A448&amp;$Q$3,Data[Index]&amp;Data[Valid Test, Can be used for conformity (Y/N)],Data[N20 (mg/km)])-N$2)/N$5</f>
        <v>#N/A</v>
      </c>
      <c r="O448" s="141" t="e" cm="1">
        <f t="array" ref="O448">(_xlfn.XLOOKUP($A448&amp;$Q$3,Data[Index]&amp;Data[Valid Test, Can be used for conformity (Y/N)],Data[l/100km])-O$2)/O$5</f>
        <v>#N/A</v>
      </c>
      <c r="P448" s="138">
        <f>_xlfn.XLOOKUP($A448,Data[Index],Data[Comments])</f>
        <v>0</v>
      </c>
    </row>
    <row r="449" spans="1:16" x14ac:dyDescent="0.2">
      <c r="A449" s="129"/>
      <c r="B449" s="129"/>
      <c r="C449" s="129" t="e" cm="1">
        <f t="array" ref="C449">_xlfn.XLOOKUP($A449&amp;$Q$3&amp;$R$3,Data[Index]&amp;Data[Valid Test, Can be used for conformity (Y/N)]&amp;Data[Cycle],Data[Test Name])</f>
        <v>#N/A</v>
      </c>
      <c r="D449" s="167" t="e" cm="1">
        <f t="array" ref="D449">_xlfn.XLOOKUP($A449&amp;$Q$3&amp;$R$3,Data[Index]&amp;Data[Valid Test, Can be used for conformity (Y/N)]&amp;Data[Cycle],Data[Mileage (Miles)])</f>
        <v>#N/A</v>
      </c>
      <c r="E449" s="130" t="e" cm="1">
        <f t="array" ref="E449">_xlfn.XLOOKUP($A449&amp;$Q$3&amp;$R$3,Data[Index]&amp;Data[Valid Test, Can be used for conformity (Y/N)]&amp;Data[Cycle],Data[Date])</f>
        <v>#N/A</v>
      </c>
      <c r="F449" s="141" t="e" cm="1">
        <f t="array" ref="F449">(_xlfn.XLOOKUP($A449&amp;$Q$3&amp;$R$3,Data[Index]&amp;Data[Valid Test, Can be used for conformity (Y/N)]&amp;Data[Cycle],Data[CO/km (mg)])-F$2)/F$5</f>
        <v>#N/A</v>
      </c>
      <c r="G449" s="141" t="e" cm="1">
        <f t="array" ref="G449">(_xlfn.XLOOKUP($A449&amp;$Q$3,Data[Index]&amp;Data[Valid Test, Can be used for conformity (Y/N)],Data[CO2/km (g)])-G$2)/G$5</f>
        <v>#N/A</v>
      </c>
      <c r="H449" s="141" t="e" cm="1">
        <f t="array" ref="H449">(_xlfn.XLOOKUP($A449&amp;$Q$3,Data[Index]&amp;Data[Valid Test, Can be used for conformity (Y/N)],Data[THC/km (mg)])-H$2)/H$5</f>
        <v>#N/A</v>
      </c>
      <c r="I449" s="141" t="e" cm="1">
        <f t="array" ref="I449">(_xlfn.XLOOKUP($A449&amp;$Q$3,Data[Index]&amp;Data[Valid Test, Can be used for conformity (Y/N)],Data[NOx/km (mg)])-I$2)/I$5</f>
        <v>#N/A</v>
      </c>
      <c r="J449" s="141" t="e" cm="1">
        <f t="array" ref="J449">(_xlfn.XLOOKUP($A449&amp;$Q$3,Data[Index]&amp;Data[Valid Test, Can be used for conformity (Y/N)],Data[THC + NOx/km (mg)])-J$2)/J$5</f>
        <v>#N/A</v>
      </c>
      <c r="K449" s="141" t="e" cm="1">
        <f t="array" ref="K449">(_xlfn.XLOOKUP($A449&amp;$Q$3,Data[Index]&amp;Data[Valid Test, Can be used for conformity (Y/N)],Data[PN/km ('#)])-K$2)/K$5</f>
        <v>#N/A</v>
      </c>
      <c r="L449" s="141" t="e" cm="1">
        <f t="array" ref="L449">(_xlfn.XLOOKUP($A449&amp;$Q$3,Data[Index]&amp;Data[Valid Test, Can be used for conformity (Y/N)],Data[PM/km (mg)])-L$2)/L$5</f>
        <v>#N/A</v>
      </c>
      <c r="M449" s="140" t="e" cm="1">
        <f t="array" ref="M449">(_xlfn.XLOOKUP($A449&amp;$Q$3,Data[Index]&amp;Data[Valid Test, Can be used for conformity (Y/N)],Data[CH4 (mg/km)])-M$2)/M$5</f>
        <v>#N/A</v>
      </c>
      <c r="N449" s="140" t="e" cm="1">
        <f t="array" ref="N449">(_xlfn.XLOOKUP($A449&amp;$Q$3,Data[Index]&amp;Data[Valid Test, Can be used for conformity (Y/N)],Data[N20 (mg/km)])-N$2)/N$5</f>
        <v>#N/A</v>
      </c>
      <c r="O449" s="141" t="e" cm="1">
        <f t="array" ref="O449">(_xlfn.XLOOKUP($A449&amp;$Q$3,Data[Index]&amp;Data[Valid Test, Can be used for conformity (Y/N)],Data[l/100km])-O$2)/O$5</f>
        <v>#N/A</v>
      </c>
      <c r="P449" s="138">
        <f>_xlfn.XLOOKUP($A449,Data[Index],Data[Comments])</f>
        <v>0</v>
      </c>
    </row>
    <row r="450" spans="1:16" x14ac:dyDescent="0.2">
      <c r="A450" s="129"/>
      <c r="B450" s="129"/>
      <c r="C450" s="129" t="e" cm="1">
        <f t="array" ref="C450">_xlfn.XLOOKUP($A450&amp;$Q$3&amp;$R$3,Data[Index]&amp;Data[Valid Test, Can be used for conformity (Y/N)]&amp;Data[Cycle],Data[Test Name])</f>
        <v>#N/A</v>
      </c>
      <c r="D450" s="167" t="e" cm="1">
        <f t="array" ref="D450">_xlfn.XLOOKUP($A450&amp;$Q$3&amp;$R$3,Data[Index]&amp;Data[Valid Test, Can be used for conformity (Y/N)]&amp;Data[Cycle],Data[Mileage (Miles)])</f>
        <v>#N/A</v>
      </c>
      <c r="E450" s="130" t="e" cm="1">
        <f t="array" ref="E450">_xlfn.XLOOKUP($A450&amp;$Q$3&amp;$R$3,Data[Index]&amp;Data[Valid Test, Can be used for conformity (Y/N)]&amp;Data[Cycle],Data[Date])</f>
        <v>#N/A</v>
      </c>
      <c r="F450" s="141" t="e" cm="1">
        <f t="array" ref="F450">(_xlfn.XLOOKUP($A450&amp;$Q$3&amp;$R$3,Data[Index]&amp;Data[Valid Test, Can be used for conformity (Y/N)]&amp;Data[Cycle],Data[CO/km (mg)])-F$2)/F$5</f>
        <v>#N/A</v>
      </c>
      <c r="G450" s="141" t="e" cm="1">
        <f t="array" ref="G450">(_xlfn.XLOOKUP($A450&amp;$Q$3,Data[Index]&amp;Data[Valid Test, Can be used for conformity (Y/N)],Data[CO2/km (g)])-G$2)/G$5</f>
        <v>#N/A</v>
      </c>
      <c r="H450" s="141" t="e" cm="1">
        <f t="array" ref="H450">(_xlfn.XLOOKUP($A450&amp;$Q$3,Data[Index]&amp;Data[Valid Test, Can be used for conformity (Y/N)],Data[THC/km (mg)])-H$2)/H$5</f>
        <v>#N/A</v>
      </c>
      <c r="I450" s="141" t="e" cm="1">
        <f t="array" ref="I450">(_xlfn.XLOOKUP($A450&amp;$Q$3,Data[Index]&amp;Data[Valid Test, Can be used for conformity (Y/N)],Data[NOx/km (mg)])-I$2)/I$5</f>
        <v>#N/A</v>
      </c>
      <c r="J450" s="141" t="e" cm="1">
        <f t="array" ref="J450">(_xlfn.XLOOKUP($A450&amp;$Q$3,Data[Index]&amp;Data[Valid Test, Can be used for conformity (Y/N)],Data[THC + NOx/km (mg)])-J$2)/J$5</f>
        <v>#N/A</v>
      </c>
      <c r="K450" s="141" t="e" cm="1">
        <f t="array" ref="K450">(_xlfn.XLOOKUP($A450&amp;$Q$3,Data[Index]&amp;Data[Valid Test, Can be used for conformity (Y/N)],Data[PN/km ('#)])-K$2)/K$5</f>
        <v>#N/A</v>
      </c>
      <c r="L450" s="141" t="e" cm="1">
        <f t="array" ref="L450">(_xlfn.XLOOKUP($A450&amp;$Q$3,Data[Index]&amp;Data[Valid Test, Can be used for conformity (Y/N)],Data[PM/km (mg)])-L$2)/L$5</f>
        <v>#N/A</v>
      </c>
      <c r="M450" s="140" t="e" cm="1">
        <f t="array" ref="M450">(_xlfn.XLOOKUP($A450&amp;$Q$3,Data[Index]&amp;Data[Valid Test, Can be used for conformity (Y/N)],Data[CH4 (mg/km)])-M$2)/M$5</f>
        <v>#N/A</v>
      </c>
      <c r="N450" s="140" t="e" cm="1">
        <f t="array" ref="N450">(_xlfn.XLOOKUP($A450&amp;$Q$3,Data[Index]&amp;Data[Valid Test, Can be used for conformity (Y/N)],Data[N20 (mg/km)])-N$2)/N$5</f>
        <v>#N/A</v>
      </c>
      <c r="O450" s="141" t="e" cm="1">
        <f t="array" ref="O450">(_xlfn.XLOOKUP($A450&amp;$Q$3,Data[Index]&amp;Data[Valid Test, Can be used for conformity (Y/N)],Data[l/100km])-O$2)/O$5</f>
        <v>#N/A</v>
      </c>
      <c r="P450" s="138">
        <f>_xlfn.XLOOKUP($A450,Data[Index],Data[Comments])</f>
        <v>0</v>
      </c>
    </row>
    <row r="451" spans="1:16" x14ac:dyDescent="0.2">
      <c r="A451" s="129"/>
      <c r="B451" s="129"/>
      <c r="C451" s="129" t="e" cm="1">
        <f t="array" ref="C451">_xlfn.XLOOKUP($A451&amp;$Q$3&amp;$R$3,Data[Index]&amp;Data[Valid Test, Can be used for conformity (Y/N)]&amp;Data[Cycle],Data[Test Name])</f>
        <v>#N/A</v>
      </c>
      <c r="D451" s="167" t="e" cm="1">
        <f t="array" ref="D451">_xlfn.XLOOKUP($A451&amp;$Q$3&amp;$R$3,Data[Index]&amp;Data[Valid Test, Can be used for conformity (Y/N)]&amp;Data[Cycle],Data[Mileage (Miles)])</f>
        <v>#N/A</v>
      </c>
      <c r="E451" s="130" t="e" cm="1">
        <f t="array" ref="E451">_xlfn.XLOOKUP($A451&amp;$Q$3&amp;$R$3,Data[Index]&amp;Data[Valid Test, Can be used for conformity (Y/N)]&amp;Data[Cycle],Data[Date])</f>
        <v>#N/A</v>
      </c>
      <c r="F451" s="141" t="e" cm="1">
        <f t="array" ref="F451">(_xlfn.XLOOKUP($A451&amp;$Q$3&amp;$R$3,Data[Index]&amp;Data[Valid Test, Can be used for conformity (Y/N)]&amp;Data[Cycle],Data[CO/km (mg)])-F$2)/F$5</f>
        <v>#N/A</v>
      </c>
      <c r="G451" s="141" t="e" cm="1">
        <f t="array" ref="G451">(_xlfn.XLOOKUP($A451&amp;$Q$3,Data[Index]&amp;Data[Valid Test, Can be used for conformity (Y/N)],Data[CO2/km (g)])-G$2)/G$5</f>
        <v>#N/A</v>
      </c>
      <c r="H451" s="141" t="e" cm="1">
        <f t="array" ref="H451">(_xlfn.XLOOKUP($A451&amp;$Q$3,Data[Index]&amp;Data[Valid Test, Can be used for conformity (Y/N)],Data[THC/km (mg)])-H$2)/H$5</f>
        <v>#N/A</v>
      </c>
      <c r="I451" s="141" t="e" cm="1">
        <f t="array" ref="I451">(_xlfn.XLOOKUP($A451&amp;$Q$3,Data[Index]&amp;Data[Valid Test, Can be used for conformity (Y/N)],Data[NOx/km (mg)])-I$2)/I$5</f>
        <v>#N/A</v>
      </c>
      <c r="J451" s="141" t="e" cm="1">
        <f t="array" ref="J451">(_xlfn.XLOOKUP($A451&amp;$Q$3,Data[Index]&amp;Data[Valid Test, Can be used for conformity (Y/N)],Data[THC + NOx/km (mg)])-J$2)/J$5</f>
        <v>#N/A</v>
      </c>
      <c r="K451" s="141" t="e" cm="1">
        <f t="array" ref="K451">(_xlfn.XLOOKUP($A451&amp;$Q$3,Data[Index]&amp;Data[Valid Test, Can be used for conformity (Y/N)],Data[PN/km ('#)])-K$2)/K$5</f>
        <v>#N/A</v>
      </c>
      <c r="L451" s="141" t="e" cm="1">
        <f t="array" ref="L451">(_xlfn.XLOOKUP($A451&amp;$Q$3,Data[Index]&amp;Data[Valid Test, Can be used for conformity (Y/N)],Data[PM/km (mg)])-L$2)/L$5</f>
        <v>#N/A</v>
      </c>
      <c r="M451" s="140" t="e" cm="1">
        <f t="array" ref="M451">(_xlfn.XLOOKUP($A451&amp;$Q$3,Data[Index]&amp;Data[Valid Test, Can be used for conformity (Y/N)],Data[CH4 (mg/km)])-M$2)/M$5</f>
        <v>#N/A</v>
      </c>
      <c r="N451" s="140" t="e" cm="1">
        <f t="array" ref="N451">(_xlfn.XLOOKUP($A451&amp;$Q$3,Data[Index]&amp;Data[Valid Test, Can be used for conformity (Y/N)],Data[N20 (mg/km)])-N$2)/N$5</f>
        <v>#N/A</v>
      </c>
      <c r="O451" s="141" t="e" cm="1">
        <f t="array" ref="O451">(_xlfn.XLOOKUP($A451&amp;$Q$3,Data[Index]&amp;Data[Valid Test, Can be used for conformity (Y/N)],Data[l/100km])-O$2)/O$5</f>
        <v>#N/A</v>
      </c>
      <c r="P451" s="138">
        <f>_xlfn.XLOOKUP($A451,Data[Index],Data[Comments])</f>
        <v>0</v>
      </c>
    </row>
    <row r="452" spans="1:16" x14ac:dyDescent="0.2">
      <c r="A452" s="129"/>
      <c r="B452" s="129"/>
      <c r="C452" s="129" t="e" cm="1">
        <f t="array" ref="C452">_xlfn.XLOOKUP($A452&amp;$Q$3&amp;$R$3,Data[Index]&amp;Data[Valid Test, Can be used for conformity (Y/N)]&amp;Data[Cycle],Data[Test Name])</f>
        <v>#N/A</v>
      </c>
      <c r="D452" s="167" t="e" cm="1">
        <f t="array" ref="D452">_xlfn.XLOOKUP($A452&amp;$Q$3&amp;$R$3,Data[Index]&amp;Data[Valid Test, Can be used for conformity (Y/N)]&amp;Data[Cycle],Data[Mileage (Miles)])</f>
        <v>#N/A</v>
      </c>
      <c r="E452" s="130" t="e" cm="1">
        <f t="array" ref="E452">_xlfn.XLOOKUP($A452&amp;$Q$3&amp;$R$3,Data[Index]&amp;Data[Valid Test, Can be used for conformity (Y/N)]&amp;Data[Cycle],Data[Date])</f>
        <v>#N/A</v>
      </c>
      <c r="F452" s="141" t="e" cm="1">
        <f t="array" ref="F452">(_xlfn.XLOOKUP($A452&amp;$Q$3&amp;$R$3,Data[Index]&amp;Data[Valid Test, Can be used for conformity (Y/N)]&amp;Data[Cycle],Data[CO/km (mg)])-F$2)/F$5</f>
        <v>#N/A</v>
      </c>
      <c r="G452" s="141" t="e" cm="1">
        <f t="array" ref="G452">(_xlfn.XLOOKUP($A452&amp;$Q$3,Data[Index]&amp;Data[Valid Test, Can be used for conformity (Y/N)],Data[CO2/km (g)])-G$2)/G$5</f>
        <v>#N/A</v>
      </c>
      <c r="H452" s="141" t="e" cm="1">
        <f t="array" ref="H452">(_xlfn.XLOOKUP($A452&amp;$Q$3,Data[Index]&amp;Data[Valid Test, Can be used for conformity (Y/N)],Data[THC/km (mg)])-H$2)/H$5</f>
        <v>#N/A</v>
      </c>
      <c r="I452" s="141" t="e" cm="1">
        <f t="array" ref="I452">(_xlfn.XLOOKUP($A452&amp;$Q$3,Data[Index]&amp;Data[Valid Test, Can be used for conformity (Y/N)],Data[NOx/km (mg)])-I$2)/I$5</f>
        <v>#N/A</v>
      </c>
      <c r="J452" s="141" t="e" cm="1">
        <f t="array" ref="J452">(_xlfn.XLOOKUP($A452&amp;$Q$3,Data[Index]&amp;Data[Valid Test, Can be used for conformity (Y/N)],Data[THC + NOx/km (mg)])-J$2)/J$5</f>
        <v>#N/A</v>
      </c>
      <c r="K452" s="141" t="e" cm="1">
        <f t="array" ref="K452">(_xlfn.XLOOKUP($A452&amp;$Q$3,Data[Index]&amp;Data[Valid Test, Can be used for conformity (Y/N)],Data[PN/km ('#)])-K$2)/K$5</f>
        <v>#N/A</v>
      </c>
      <c r="L452" s="141" t="e" cm="1">
        <f t="array" ref="L452">(_xlfn.XLOOKUP($A452&amp;$Q$3,Data[Index]&amp;Data[Valid Test, Can be used for conformity (Y/N)],Data[PM/km (mg)])-L$2)/L$5</f>
        <v>#N/A</v>
      </c>
      <c r="M452" s="140" t="e" cm="1">
        <f t="array" ref="M452">(_xlfn.XLOOKUP($A452&amp;$Q$3,Data[Index]&amp;Data[Valid Test, Can be used for conformity (Y/N)],Data[CH4 (mg/km)])-M$2)/M$5</f>
        <v>#N/A</v>
      </c>
      <c r="N452" s="140" t="e" cm="1">
        <f t="array" ref="N452">(_xlfn.XLOOKUP($A452&amp;$Q$3,Data[Index]&amp;Data[Valid Test, Can be used for conformity (Y/N)],Data[N20 (mg/km)])-N$2)/N$5</f>
        <v>#N/A</v>
      </c>
      <c r="O452" s="141" t="e" cm="1">
        <f t="array" ref="O452">(_xlfn.XLOOKUP($A452&amp;$Q$3,Data[Index]&amp;Data[Valid Test, Can be used for conformity (Y/N)],Data[l/100km])-O$2)/O$5</f>
        <v>#N/A</v>
      </c>
      <c r="P452" s="138">
        <f>_xlfn.XLOOKUP($A452,Data[Index],Data[Comments])</f>
        <v>0</v>
      </c>
    </row>
    <row r="453" spans="1:16" x14ac:dyDescent="0.2">
      <c r="A453" s="129"/>
      <c r="B453" s="129"/>
      <c r="C453" s="129" t="e" cm="1">
        <f t="array" ref="C453">_xlfn.XLOOKUP($A453&amp;$Q$3&amp;$R$3,Data[Index]&amp;Data[Valid Test, Can be used for conformity (Y/N)]&amp;Data[Cycle],Data[Test Name])</f>
        <v>#N/A</v>
      </c>
      <c r="D453" s="167" t="e" cm="1">
        <f t="array" ref="D453">_xlfn.XLOOKUP($A453&amp;$Q$3&amp;$R$3,Data[Index]&amp;Data[Valid Test, Can be used for conformity (Y/N)]&amp;Data[Cycle],Data[Mileage (Miles)])</f>
        <v>#N/A</v>
      </c>
      <c r="E453" s="130" t="e" cm="1">
        <f t="array" ref="E453">_xlfn.XLOOKUP($A453&amp;$Q$3&amp;$R$3,Data[Index]&amp;Data[Valid Test, Can be used for conformity (Y/N)]&amp;Data[Cycle],Data[Date])</f>
        <v>#N/A</v>
      </c>
      <c r="F453" s="141" t="e" cm="1">
        <f t="array" ref="F453">(_xlfn.XLOOKUP($A453&amp;$Q$3&amp;$R$3,Data[Index]&amp;Data[Valid Test, Can be used for conformity (Y/N)]&amp;Data[Cycle],Data[CO/km (mg)])-F$2)/F$5</f>
        <v>#N/A</v>
      </c>
      <c r="G453" s="141" t="e" cm="1">
        <f t="array" ref="G453">(_xlfn.XLOOKUP($A453&amp;$Q$3,Data[Index]&amp;Data[Valid Test, Can be used for conformity (Y/N)],Data[CO2/km (g)])-G$2)/G$5</f>
        <v>#N/A</v>
      </c>
      <c r="H453" s="141" t="e" cm="1">
        <f t="array" ref="H453">(_xlfn.XLOOKUP($A453&amp;$Q$3,Data[Index]&amp;Data[Valid Test, Can be used for conformity (Y/N)],Data[THC/km (mg)])-H$2)/H$5</f>
        <v>#N/A</v>
      </c>
      <c r="I453" s="141" t="e" cm="1">
        <f t="array" ref="I453">(_xlfn.XLOOKUP($A453&amp;$Q$3,Data[Index]&amp;Data[Valid Test, Can be used for conformity (Y/N)],Data[NOx/km (mg)])-I$2)/I$5</f>
        <v>#N/A</v>
      </c>
      <c r="J453" s="141" t="e" cm="1">
        <f t="array" ref="J453">(_xlfn.XLOOKUP($A453&amp;$Q$3,Data[Index]&amp;Data[Valid Test, Can be used for conformity (Y/N)],Data[THC + NOx/km (mg)])-J$2)/J$5</f>
        <v>#N/A</v>
      </c>
      <c r="K453" s="141" t="e" cm="1">
        <f t="array" ref="K453">(_xlfn.XLOOKUP($A453&amp;$Q$3,Data[Index]&amp;Data[Valid Test, Can be used for conformity (Y/N)],Data[PN/km ('#)])-K$2)/K$5</f>
        <v>#N/A</v>
      </c>
      <c r="L453" s="141" t="e" cm="1">
        <f t="array" ref="L453">(_xlfn.XLOOKUP($A453&amp;$Q$3,Data[Index]&amp;Data[Valid Test, Can be used for conformity (Y/N)],Data[PM/km (mg)])-L$2)/L$5</f>
        <v>#N/A</v>
      </c>
      <c r="M453" s="140" t="e" cm="1">
        <f t="array" ref="M453">(_xlfn.XLOOKUP($A453&amp;$Q$3,Data[Index]&amp;Data[Valid Test, Can be used for conformity (Y/N)],Data[CH4 (mg/km)])-M$2)/M$5</f>
        <v>#N/A</v>
      </c>
      <c r="N453" s="140" t="e" cm="1">
        <f t="array" ref="N453">(_xlfn.XLOOKUP($A453&amp;$Q$3,Data[Index]&amp;Data[Valid Test, Can be used for conformity (Y/N)],Data[N20 (mg/km)])-N$2)/N$5</f>
        <v>#N/A</v>
      </c>
      <c r="O453" s="141" t="e" cm="1">
        <f t="array" ref="O453">(_xlfn.XLOOKUP($A453&amp;$Q$3,Data[Index]&amp;Data[Valid Test, Can be used for conformity (Y/N)],Data[l/100km])-O$2)/O$5</f>
        <v>#N/A</v>
      </c>
      <c r="P453" s="138">
        <f>_xlfn.XLOOKUP($A453,Data[Index],Data[Comments])</f>
        <v>0</v>
      </c>
    </row>
    <row r="454" spans="1:16" x14ac:dyDescent="0.2">
      <c r="A454" s="129"/>
      <c r="B454" s="129"/>
      <c r="C454" s="129" t="e" cm="1">
        <f t="array" ref="C454">_xlfn.XLOOKUP($A454&amp;$Q$3&amp;$R$3,Data[Index]&amp;Data[Valid Test, Can be used for conformity (Y/N)]&amp;Data[Cycle],Data[Test Name])</f>
        <v>#N/A</v>
      </c>
      <c r="D454" s="167" t="e" cm="1">
        <f t="array" ref="D454">_xlfn.XLOOKUP($A454&amp;$Q$3&amp;$R$3,Data[Index]&amp;Data[Valid Test, Can be used for conformity (Y/N)]&amp;Data[Cycle],Data[Mileage (Miles)])</f>
        <v>#N/A</v>
      </c>
      <c r="E454" s="130" t="e" cm="1">
        <f t="array" ref="E454">_xlfn.XLOOKUP($A454&amp;$Q$3&amp;$R$3,Data[Index]&amp;Data[Valid Test, Can be used for conformity (Y/N)]&amp;Data[Cycle],Data[Date])</f>
        <v>#N/A</v>
      </c>
      <c r="F454" s="141" t="e" cm="1">
        <f t="array" ref="F454">(_xlfn.XLOOKUP($A454&amp;$Q$3&amp;$R$3,Data[Index]&amp;Data[Valid Test, Can be used for conformity (Y/N)]&amp;Data[Cycle],Data[CO/km (mg)])-F$2)/F$5</f>
        <v>#N/A</v>
      </c>
      <c r="G454" s="141" t="e" cm="1">
        <f t="array" ref="G454">(_xlfn.XLOOKUP($A454&amp;$Q$3,Data[Index]&amp;Data[Valid Test, Can be used for conformity (Y/N)],Data[CO2/km (g)])-G$2)/G$5</f>
        <v>#N/A</v>
      </c>
      <c r="H454" s="141" t="e" cm="1">
        <f t="array" ref="H454">(_xlfn.XLOOKUP($A454&amp;$Q$3,Data[Index]&amp;Data[Valid Test, Can be used for conformity (Y/N)],Data[THC/km (mg)])-H$2)/H$5</f>
        <v>#N/A</v>
      </c>
      <c r="I454" s="141" t="e" cm="1">
        <f t="array" ref="I454">(_xlfn.XLOOKUP($A454&amp;$Q$3,Data[Index]&amp;Data[Valid Test, Can be used for conformity (Y/N)],Data[NOx/km (mg)])-I$2)/I$5</f>
        <v>#N/A</v>
      </c>
      <c r="J454" s="141" t="e" cm="1">
        <f t="array" ref="J454">(_xlfn.XLOOKUP($A454&amp;$Q$3,Data[Index]&amp;Data[Valid Test, Can be used for conformity (Y/N)],Data[THC + NOx/km (mg)])-J$2)/J$5</f>
        <v>#N/A</v>
      </c>
      <c r="K454" s="141" t="e" cm="1">
        <f t="array" ref="K454">(_xlfn.XLOOKUP($A454&amp;$Q$3,Data[Index]&amp;Data[Valid Test, Can be used for conformity (Y/N)],Data[PN/km ('#)])-K$2)/K$5</f>
        <v>#N/A</v>
      </c>
      <c r="L454" s="141" t="e" cm="1">
        <f t="array" ref="L454">(_xlfn.XLOOKUP($A454&amp;$Q$3,Data[Index]&amp;Data[Valid Test, Can be used for conformity (Y/N)],Data[PM/km (mg)])-L$2)/L$5</f>
        <v>#N/A</v>
      </c>
      <c r="M454" s="140" t="e" cm="1">
        <f t="array" ref="M454">(_xlfn.XLOOKUP($A454&amp;$Q$3,Data[Index]&amp;Data[Valid Test, Can be used for conformity (Y/N)],Data[CH4 (mg/km)])-M$2)/M$5</f>
        <v>#N/A</v>
      </c>
      <c r="N454" s="140" t="e" cm="1">
        <f t="array" ref="N454">(_xlfn.XLOOKUP($A454&amp;$Q$3,Data[Index]&amp;Data[Valid Test, Can be used for conformity (Y/N)],Data[N20 (mg/km)])-N$2)/N$5</f>
        <v>#N/A</v>
      </c>
      <c r="O454" s="141" t="e" cm="1">
        <f t="array" ref="O454">(_xlfn.XLOOKUP($A454&amp;$Q$3,Data[Index]&amp;Data[Valid Test, Can be used for conformity (Y/N)],Data[l/100km])-O$2)/O$5</f>
        <v>#N/A</v>
      </c>
      <c r="P454" s="138">
        <f>_xlfn.XLOOKUP($A454,Data[Index],Data[Comments])</f>
        <v>0</v>
      </c>
    </row>
    <row r="455" spans="1:16" x14ac:dyDescent="0.2">
      <c r="A455" s="129"/>
      <c r="B455" s="129"/>
      <c r="C455" s="129" t="e" cm="1">
        <f t="array" ref="C455">_xlfn.XLOOKUP($A455&amp;$Q$3&amp;$R$3,Data[Index]&amp;Data[Valid Test, Can be used for conformity (Y/N)]&amp;Data[Cycle],Data[Test Name])</f>
        <v>#N/A</v>
      </c>
      <c r="D455" s="167" t="e" cm="1">
        <f t="array" ref="D455">_xlfn.XLOOKUP($A455&amp;$Q$3&amp;$R$3,Data[Index]&amp;Data[Valid Test, Can be used for conformity (Y/N)]&amp;Data[Cycle],Data[Mileage (Miles)])</f>
        <v>#N/A</v>
      </c>
      <c r="E455" s="130" t="e" cm="1">
        <f t="array" ref="E455">_xlfn.XLOOKUP($A455&amp;$Q$3&amp;$R$3,Data[Index]&amp;Data[Valid Test, Can be used for conformity (Y/N)]&amp;Data[Cycle],Data[Date])</f>
        <v>#N/A</v>
      </c>
      <c r="F455" s="141" t="e" cm="1">
        <f t="array" ref="F455">(_xlfn.XLOOKUP($A455&amp;$Q$3&amp;$R$3,Data[Index]&amp;Data[Valid Test, Can be used for conformity (Y/N)]&amp;Data[Cycle],Data[CO/km (mg)])-F$2)/F$5</f>
        <v>#N/A</v>
      </c>
      <c r="G455" s="141" t="e" cm="1">
        <f t="array" ref="G455">(_xlfn.XLOOKUP($A455&amp;$Q$3,Data[Index]&amp;Data[Valid Test, Can be used for conformity (Y/N)],Data[CO2/km (g)])-G$2)/G$5</f>
        <v>#N/A</v>
      </c>
      <c r="H455" s="141" t="e" cm="1">
        <f t="array" ref="H455">(_xlfn.XLOOKUP($A455&amp;$Q$3,Data[Index]&amp;Data[Valid Test, Can be used for conformity (Y/N)],Data[THC/km (mg)])-H$2)/H$5</f>
        <v>#N/A</v>
      </c>
      <c r="I455" s="141" t="e" cm="1">
        <f t="array" ref="I455">(_xlfn.XLOOKUP($A455&amp;$Q$3,Data[Index]&amp;Data[Valid Test, Can be used for conformity (Y/N)],Data[NOx/km (mg)])-I$2)/I$5</f>
        <v>#N/A</v>
      </c>
      <c r="J455" s="141" t="e" cm="1">
        <f t="array" ref="J455">(_xlfn.XLOOKUP($A455&amp;$Q$3,Data[Index]&amp;Data[Valid Test, Can be used for conformity (Y/N)],Data[THC + NOx/km (mg)])-J$2)/J$5</f>
        <v>#N/A</v>
      </c>
      <c r="K455" s="141" t="e" cm="1">
        <f t="array" ref="K455">(_xlfn.XLOOKUP($A455&amp;$Q$3,Data[Index]&amp;Data[Valid Test, Can be used for conformity (Y/N)],Data[PN/km ('#)])-K$2)/K$5</f>
        <v>#N/A</v>
      </c>
      <c r="L455" s="141" t="e" cm="1">
        <f t="array" ref="L455">(_xlfn.XLOOKUP($A455&amp;$Q$3,Data[Index]&amp;Data[Valid Test, Can be used for conformity (Y/N)],Data[PM/km (mg)])-L$2)/L$5</f>
        <v>#N/A</v>
      </c>
      <c r="M455" s="140" t="e" cm="1">
        <f t="array" ref="M455">(_xlfn.XLOOKUP($A455&amp;$Q$3,Data[Index]&amp;Data[Valid Test, Can be used for conformity (Y/N)],Data[CH4 (mg/km)])-M$2)/M$5</f>
        <v>#N/A</v>
      </c>
      <c r="N455" s="140" t="e" cm="1">
        <f t="array" ref="N455">(_xlfn.XLOOKUP($A455&amp;$Q$3,Data[Index]&amp;Data[Valid Test, Can be used for conformity (Y/N)],Data[N20 (mg/km)])-N$2)/N$5</f>
        <v>#N/A</v>
      </c>
      <c r="O455" s="141" t="e" cm="1">
        <f t="array" ref="O455">(_xlfn.XLOOKUP($A455&amp;$Q$3,Data[Index]&amp;Data[Valid Test, Can be used for conformity (Y/N)],Data[l/100km])-O$2)/O$5</f>
        <v>#N/A</v>
      </c>
      <c r="P455" s="138">
        <f>_xlfn.XLOOKUP($A455,Data[Index],Data[Comments])</f>
        <v>0</v>
      </c>
    </row>
    <row r="456" spans="1:16" x14ac:dyDescent="0.2">
      <c r="A456" s="129"/>
      <c r="B456" s="129"/>
      <c r="C456" s="129" t="e" cm="1">
        <f t="array" ref="C456">_xlfn.XLOOKUP($A456&amp;$Q$3&amp;$R$3,Data[Index]&amp;Data[Valid Test, Can be used for conformity (Y/N)]&amp;Data[Cycle],Data[Test Name])</f>
        <v>#N/A</v>
      </c>
      <c r="D456" s="167" t="e" cm="1">
        <f t="array" ref="D456">_xlfn.XLOOKUP($A456&amp;$Q$3&amp;$R$3,Data[Index]&amp;Data[Valid Test, Can be used for conformity (Y/N)]&amp;Data[Cycle],Data[Mileage (Miles)])</f>
        <v>#N/A</v>
      </c>
      <c r="E456" s="130" t="e" cm="1">
        <f t="array" ref="E456">_xlfn.XLOOKUP($A456&amp;$Q$3&amp;$R$3,Data[Index]&amp;Data[Valid Test, Can be used for conformity (Y/N)]&amp;Data[Cycle],Data[Date])</f>
        <v>#N/A</v>
      </c>
      <c r="F456" s="141" t="e" cm="1">
        <f t="array" ref="F456">(_xlfn.XLOOKUP($A456&amp;$Q$3&amp;$R$3,Data[Index]&amp;Data[Valid Test, Can be used for conformity (Y/N)]&amp;Data[Cycle],Data[CO/km (mg)])-F$2)/F$5</f>
        <v>#N/A</v>
      </c>
      <c r="G456" s="141" t="e" cm="1">
        <f t="array" ref="G456">(_xlfn.XLOOKUP($A456&amp;$Q$3,Data[Index]&amp;Data[Valid Test, Can be used for conformity (Y/N)],Data[CO2/km (g)])-G$2)/G$5</f>
        <v>#N/A</v>
      </c>
      <c r="H456" s="141" t="e" cm="1">
        <f t="array" ref="H456">(_xlfn.XLOOKUP($A456&amp;$Q$3,Data[Index]&amp;Data[Valid Test, Can be used for conformity (Y/N)],Data[THC/km (mg)])-H$2)/H$5</f>
        <v>#N/A</v>
      </c>
      <c r="I456" s="141" t="e" cm="1">
        <f t="array" ref="I456">(_xlfn.XLOOKUP($A456&amp;$Q$3,Data[Index]&amp;Data[Valid Test, Can be used for conformity (Y/N)],Data[NOx/km (mg)])-I$2)/I$5</f>
        <v>#N/A</v>
      </c>
      <c r="J456" s="141" t="e" cm="1">
        <f t="array" ref="J456">(_xlfn.XLOOKUP($A456&amp;$Q$3,Data[Index]&amp;Data[Valid Test, Can be used for conformity (Y/N)],Data[THC + NOx/km (mg)])-J$2)/J$5</f>
        <v>#N/A</v>
      </c>
      <c r="K456" s="141" t="e" cm="1">
        <f t="array" ref="K456">(_xlfn.XLOOKUP($A456&amp;$Q$3,Data[Index]&amp;Data[Valid Test, Can be used for conformity (Y/N)],Data[PN/km ('#)])-K$2)/K$5</f>
        <v>#N/A</v>
      </c>
      <c r="L456" s="141" t="e" cm="1">
        <f t="array" ref="L456">(_xlfn.XLOOKUP($A456&amp;$Q$3,Data[Index]&amp;Data[Valid Test, Can be used for conformity (Y/N)],Data[PM/km (mg)])-L$2)/L$5</f>
        <v>#N/A</v>
      </c>
      <c r="M456" s="140" t="e" cm="1">
        <f t="array" ref="M456">(_xlfn.XLOOKUP($A456&amp;$Q$3,Data[Index]&amp;Data[Valid Test, Can be used for conformity (Y/N)],Data[CH4 (mg/km)])-M$2)/M$5</f>
        <v>#N/A</v>
      </c>
      <c r="N456" s="140" t="e" cm="1">
        <f t="array" ref="N456">(_xlfn.XLOOKUP($A456&amp;$Q$3,Data[Index]&amp;Data[Valid Test, Can be used for conformity (Y/N)],Data[N20 (mg/km)])-N$2)/N$5</f>
        <v>#N/A</v>
      </c>
      <c r="O456" s="141" t="e" cm="1">
        <f t="array" ref="O456">(_xlfn.XLOOKUP($A456&amp;$Q$3,Data[Index]&amp;Data[Valid Test, Can be used for conformity (Y/N)],Data[l/100km])-O$2)/O$5</f>
        <v>#N/A</v>
      </c>
      <c r="P456" s="138">
        <f>_xlfn.XLOOKUP($A456,Data[Index],Data[Comments])</f>
        <v>0</v>
      </c>
    </row>
    <row r="457" spans="1:16" x14ac:dyDescent="0.2">
      <c r="A457" s="129"/>
      <c r="B457" s="129"/>
      <c r="C457" s="129" t="e" cm="1">
        <f t="array" ref="C457">_xlfn.XLOOKUP($A457&amp;$Q$3&amp;$R$3,Data[Index]&amp;Data[Valid Test, Can be used for conformity (Y/N)]&amp;Data[Cycle],Data[Test Name])</f>
        <v>#N/A</v>
      </c>
      <c r="D457" s="167" t="e" cm="1">
        <f t="array" ref="D457">_xlfn.XLOOKUP($A457&amp;$Q$3&amp;$R$3,Data[Index]&amp;Data[Valid Test, Can be used for conformity (Y/N)]&amp;Data[Cycle],Data[Mileage (Miles)])</f>
        <v>#N/A</v>
      </c>
      <c r="E457" s="130" t="e" cm="1">
        <f t="array" ref="E457">_xlfn.XLOOKUP($A457&amp;$Q$3&amp;$R$3,Data[Index]&amp;Data[Valid Test, Can be used for conformity (Y/N)]&amp;Data[Cycle],Data[Date])</f>
        <v>#N/A</v>
      </c>
      <c r="F457" s="141" t="e" cm="1">
        <f t="array" ref="F457">(_xlfn.XLOOKUP($A457&amp;$Q$3&amp;$R$3,Data[Index]&amp;Data[Valid Test, Can be used for conformity (Y/N)]&amp;Data[Cycle],Data[CO/km (mg)])-F$2)/F$5</f>
        <v>#N/A</v>
      </c>
      <c r="G457" s="141" t="e" cm="1">
        <f t="array" ref="G457">(_xlfn.XLOOKUP($A457&amp;$Q$3,Data[Index]&amp;Data[Valid Test, Can be used for conformity (Y/N)],Data[CO2/km (g)])-G$2)/G$5</f>
        <v>#N/A</v>
      </c>
      <c r="H457" s="141" t="e" cm="1">
        <f t="array" ref="H457">(_xlfn.XLOOKUP($A457&amp;$Q$3,Data[Index]&amp;Data[Valid Test, Can be used for conformity (Y/N)],Data[THC/km (mg)])-H$2)/H$5</f>
        <v>#N/A</v>
      </c>
      <c r="I457" s="141" t="e" cm="1">
        <f t="array" ref="I457">(_xlfn.XLOOKUP($A457&amp;$Q$3,Data[Index]&amp;Data[Valid Test, Can be used for conformity (Y/N)],Data[NOx/km (mg)])-I$2)/I$5</f>
        <v>#N/A</v>
      </c>
      <c r="J457" s="141" t="e" cm="1">
        <f t="array" ref="J457">(_xlfn.XLOOKUP($A457&amp;$Q$3,Data[Index]&amp;Data[Valid Test, Can be used for conformity (Y/N)],Data[THC + NOx/km (mg)])-J$2)/J$5</f>
        <v>#N/A</v>
      </c>
      <c r="K457" s="141" t="e" cm="1">
        <f t="array" ref="K457">(_xlfn.XLOOKUP($A457&amp;$Q$3,Data[Index]&amp;Data[Valid Test, Can be used for conformity (Y/N)],Data[PN/km ('#)])-K$2)/K$5</f>
        <v>#N/A</v>
      </c>
      <c r="L457" s="141" t="e" cm="1">
        <f t="array" ref="L457">(_xlfn.XLOOKUP($A457&amp;$Q$3,Data[Index]&amp;Data[Valid Test, Can be used for conformity (Y/N)],Data[PM/km (mg)])-L$2)/L$5</f>
        <v>#N/A</v>
      </c>
      <c r="M457" s="140" t="e" cm="1">
        <f t="array" ref="M457">(_xlfn.XLOOKUP($A457&amp;$Q$3,Data[Index]&amp;Data[Valid Test, Can be used for conformity (Y/N)],Data[CH4 (mg/km)])-M$2)/M$5</f>
        <v>#N/A</v>
      </c>
      <c r="N457" s="140" t="e" cm="1">
        <f t="array" ref="N457">(_xlfn.XLOOKUP($A457&amp;$Q$3,Data[Index]&amp;Data[Valid Test, Can be used for conformity (Y/N)],Data[N20 (mg/km)])-N$2)/N$5</f>
        <v>#N/A</v>
      </c>
      <c r="O457" s="141" t="e" cm="1">
        <f t="array" ref="O457">(_xlfn.XLOOKUP($A457&amp;$Q$3,Data[Index]&amp;Data[Valid Test, Can be used for conformity (Y/N)],Data[l/100km])-O$2)/O$5</f>
        <v>#N/A</v>
      </c>
      <c r="P457" s="138">
        <f>_xlfn.XLOOKUP($A457,Data[Index],Data[Comments])</f>
        <v>0</v>
      </c>
    </row>
    <row r="458" spans="1:16" x14ac:dyDescent="0.2">
      <c r="A458" s="129"/>
      <c r="B458" s="129"/>
      <c r="C458" s="129" t="e" cm="1">
        <f t="array" ref="C458">_xlfn.XLOOKUP($A458&amp;$Q$3&amp;$R$3,Data[Index]&amp;Data[Valid Test, Can be used for conformity (Y/N)]&amp;Data[Cycle],Data[Test Name])</f>
        <v>#N/A</v>
      </c>
      <c r="D458" s="167" t="e" cm="1">
        <f t="array" ref="D458">_xlfn.XLOOKUP($A458&amp;$Q$3&amp;$R$3,Data[Index]&amp;Data[Valid Test, Can be used for conformity (Y/N)]&amp;Data[Cycle],Data[Mileage (Miles)])</f>
        <v>#N/A</v>
      </c>
      <c r="E458" s="130" t="e" cm="1">
        <f t="array" ref="E458">_xlfn.XLOOKUP($A458&amp;$Q$3&amp;$R$3,Data[Index]&amp;Data[Valid Test, Can be used for conformity (Y/N)]&amp;Data[Cycle],Data[Date])</f>
        <v>#N/A</v>
      </c>
      <c r="F458" s="141" t="e" cm="1">
        <f t="array" ref="F458">(_xlfn.XLOOKUP($A458&amp;$Q$3&amp;$R$3,Data[Index]&amp;Data[Valid Test, Can be used for conformity (Y/N)]&amp;Data[Cycle],Data[CO/km (mg)])-F$2)/F$5</f>
        <v>#N/A</v>
      </c>
      <c r="G458" s="141" t="e" cm="1">
        <f t="array" ref="G458">(_xlfn.XLOOKUP($A458&amp;$Q$3,Data[Index]&amp;Data[Valid Test, Can be used for conformity (Y/N)],Data[CO2/km (g)])-G$2)/G$5</f>
        <v>#N/A</v>
      </c>
      <c r="H458" s="141" t="e" cm="1">
        <f t="array" ref="H458">(_xlfn.XLOOKUP($A458&amp;$Q$3,Data[Index]&amp;Data[Valid Test, Can be used for conformity (Y/N)],Data[THC/km (mg)])-H$2)/H$5</f>
        <v>#N/A</v>
      </c>
      <c r="I458" s="141" t="e" cm="1">
        <f t="array" ref="I458">(_xlfn.XLOOKUP($A458&amp;$Q$3,Data[Index]&amp;Data[Valid Test, Can be used for conformity (Y/N)],Data[NOx/km (mg)])-I$2)/I$5</f>
        <v>#N/A</v>
      </c>
      <c r="J458" s="141" t="e" cm="1">
        <f t="array" ref="J458">(_xlfn.XLOOKUP($A458&amp;$Q$3,Data[Index]&amp;Data[Valid Test, Can be used for conformity (Y/N)],Data[THC + NOx/km (mg)])-J$2)/J$5</f>
        <v>#N/A</v>
      </c>
      <c r="K458" s="141" t="e" cm="1">
        <f t="array" ref="K458">(_xlfn.XLOOKUP($A458&amp;$Q$3,Data[Index]&amp;Data[Valid Test, Can be used for conformity (Y/N)],Data[PN/km ('#)])-K$2)/K$5</f>
        <v>#N/A</v>
      </c>
      <c r="L458" s="141" t="e" cm="1">
        <f t="array" ref="L458">(_xlfn.XLOOKUP($A458&amp;$Q$3,Data[Index]&amp;Data[Valid Test, Can be used for conformity (Y/N)],Data[PM/km (mg)])-L$2)/L$5</f>
        <v>#N/A</v>
      </c>
      <c r="M458" s="140" t="e" cm="1">
        <f t="array" ref="M458">(_xlfn.XLOOKUP($A458&amp;$Q$3,Data[Index]&amp;Data[Valid Test, Can be used for conformity (Y/N)],Data[CH4 (mg/km)])-M$2)/M$5</f>
        <v>#N/A</v>
      </c>
      <c r="N458" s="140" t="e" cm="1">
        <f t="array" ref="N458">(_xlfn.XLOOKUP($A458&amp;$Q$3,Data[Index]&amp;Data[Valid Test, Can be used for conformity (Y/N)],Data[N20 (mg/km)])-N$2)/N$5</f>
        <v>#N/A</v>
      </c>
      <c r="O458" s="141" t="e" cm="1">
        <f t="array" ref="O458">(_xlfn.XLOOKUP($A458&amp;$Q$3,Data[Index]&amp;Data[Valid Test, Can be used for conformity (Y/N)],Data[l/100km])-O$2)/O$5</f>
        <v>#N/A</v>
      </c>
      <c r="P458" s="138">
        <f>_xlfn.XLOOKUP($A458,Data[Index],Data[Comments])</f>
        <v>0</v>
      </c>
    </row>
    <row r="459" spans="1:16" x14ac:dyDescent="0.2">
      <c r="A459" s="129"/>
      <c r="B459" s="129"/>
      <c r="C459" s="129" t="e" cm="1">
        <f t="array" ref="C459">_xlfn.XLOOKUP($A459&amp;$Q$3&amp;$R$3,Data[Index]&amp;Data[Valid Test, Can be used for conformity (Y/N)]&amp;Data[Cycle],Data[Test Name])</f>
        <v>#N/A</v>
      </c>
      <c r="D459" s="167" t="e" cm="1">
        <f t="array" ref="D459">_xlfn.XLOOKUP($A459&amp;$Q$3&amp;$R$3,Data[Index]&amp;Data[Valid Test, Can be used for conformity (Y/N)]&amp;Data[Cycle],Data[Mileage (Miles)])</f>
        <v>#N/A</v>
      </c>
      <c r="E459" s="130" t="e" cm="1">
        <f t="array" ref="E459">_xlfn.XLOOKUP($A459&amp;$Q$3&amp;$R$3,Data[Index]&amp;Data[Valid Test, Can be used for conformity (Y/N)]&amp;Data[Cycle],Data[Date])</f>
        <v>#N/A</v>
      </c>
      <c r="F459" s="141" t="e" cm="1">
        <f t="array" ref="F459">(_xlfn.XLOOKUP($A459&amp;$Q$3&amp;$R$3,Data[Index]&amp;Data[Valid Test, Can be used for conformity (Y/N)]&amp;Data[Cycle],Data[CO/km (mg)])-F$2)/F$5</f>
        <v>#N/A</v>
      </c>
      <c r="G459" s="141" t="e" cm="1">
        <f t="array" ref="G459">(_xlfn.XLOOKUP($A459&amp;$Q$3,Data[Index]&amp;Data[Valid Test, Can be used for conformity (Y/N)],Data[CO2/km (g)])-G$2)/G$5</f>
        <v>#N/A</v>
      </c>
      <c r="H459" s="141" t="e" cm="1">
        <f t="array" ref="H459">(_xlfn.XLOOKUP($A459&amp;$Q$3,Data[Index]&amp;Data[Valid Test, Can be used for conformity (Y/N)],Data[THC/km (mg)])-H$2)/H$5</f>
        <v>#N/A</v>
      </c>
      <c r="I459" s="141" t="e" cm="1">
        <f t="array" ref="I459">(_xlfn.XLOOKUP($A459&amp;$Q$3,Data[Index]&amp;Data[Valid Test, Can be used for conformity (Y/N)],Data[NOx/km (mg)])-I$2)/I$5</f>
        <v>#N/A</v>
      </c>
      <c r="J459" s="141" t="e" cm="1">
        <f t="array" ref="J459">(_xlfn.XLOOKUP($A459&amp;$Q$3,Data[Index]&amp;Data[Valid Test, Can be used for conformity (Y/N)],Data[THC + NOx/km (mg)])-J$2)/J$5</f>
        <v>#N/A</v>
      </c>
      <c r="K459" s="141" t="e" cm="1">
        <f t="array" ref="K459">(_xlfn.XLOOKUP($A459&amp;$Q$3,Data[Index]&amp;Data[Valid Test, Can be used for conformity (Y/N)],Data[PN/km ('#)])-K$2)/K$5</f>
        <v>#N/A</v>
      </c>
      <c r="L459" s="141" t="e" cm="1">
        <f t="array" ref="L459">(_xlfn.XLOOKUP($A459&amp;$Q$3,Data[Index]&amp;Data[Valid Test, Can be used for conformity (Y/N)],Data[PM/km (mg)])-L$2)/L$5</f>
        <v>#N/A</v>
      </c>
      <c r="M459" s="140" t="e" cm="1">
        <f t="array" ref="M459">(_xlfn.XLOOKUP($A459&amp;$Q$3,Data[Index]&amp;Data[Valid Test, Can be used for conformity (Y/N)],Data[CH4 (mg/km)])-M$2)/M$5</f>
        <v>#N/A</v>
      </c>
      <c r="N459" s="140" t="e" cm="1">
        <f t="array" ref="N459">(_xlfn.XLOOKUP($A459&amp;$Q$3,Data[Index]&amp;Data[Valid Test, Can be used for conformity (Y/N)],Data[N20 (mg/km)])-N$2)/N$5</f>
        <v>#N/A</v>
      </c>
      <c r="O459" s="141" t="e" cm="1">
        <f t="array" ref="O459">(_xlfn.XLOOKUP($A459&amp;$Q$3,Data[Index]&amp;Data[Valid Test, Can be used for conformity (Y/N)],Data[l/100km])-O$2)/O$5</f>
        <v>#N/A</v>
      </c>
      <c r="P459" s="138">
        <f>_xlfn.XLOOKUP($A459,Data[Index],Data[Comments])</f>
        <v>0</v>
      </c>
    </row>
    <row r="460" spans="1:16" x14ac:dyDescent="0.2">
      <c r="A460" s="129"/>
      <c r="B460" s="129"/>
      <c r="C460" s="129" t="e" cm="1">
        <f t="array" ref="C460">_xlfn.XLOOKUP($A460&amp;$Q$3&amp;$R$3,Data[Index]&amp;Data[Valid Test, Can be used for conformity (Y/N)]&amp;Data[Cycle],Data[Test Name])</f>
        <v>#N/A</v>
      </c>
      <c r="D460" s="167" t="e" cm="1">
        <f t="array" ref="D460">_xlfn.XLOOKUP($A460&amp;$Q$3&amp;$R$3,Data[Index]&amp;Data[Valid Test, Can be used for conformity (Y/N)]&amp;Data[Cycle],Data[Mileage (Miles)])</f>
        <v>#N/A</v>
      </c>
      <c r="E460" s="130" t="e" cm="1">
        <f t="array" ref="E460">_xlfn.XLOOKUP($A460&amp;$Q$3&amp;$R$3,Data[Index]&amp;Data[Valid Test, Can be used for conformity (Y/N)]&amp;Data[Cycle],Data[Date])</f>
        <v>#N/A</v>
      </c>
      <c r="F460" s="141" t="e" cm="1">
        <f t="array" ref="F460">(_xlfn.XLOOKUP($A460&amp;$Q$3&amp;$R$3,Data[Index]&amp;Data[Valid Test, Can be used for conformity (Y/N)]&amp;Data[Cycle],Data[CO/km (mg)])-F$2)/F$5</f>
        <v>#N/A</v>
      </c>
      <c r="G460" s="141" t="e" cm="1">
        <f t="array" ref="G460">(_xlfn.XLOOKUP($A460&amp;$Q$3,Data[Index]&amp;Data[Valid Test, Can be used for conformity (Y/N)],Data[CO2/km (g)])-G$2)/G$5</f>
        <v>#N/A</v>
      </c>
      <c r="H460" s="141" t="e" cm="1">
        <f t="array" ref="H460">(_xlfn.XLOOKUP($A460&amp;$Q$3,Data[Index]&amp;Data[Valid Test, Can be used for conformity (Y/N)],Data[THC/km (mg)])-H$2)/H$5</f>
        <v>#N/A</v>
      </c>
      <c r="I460" s="141" t="e" cm="1">
        <f t="array" ref="I460">(_xlfn.XLOOKUP($A460&amp;$Q$3,Data[Index]&amp;Data[Valid Test, Can be used for conformity (Y/N)],Data[NOx/km (mg)])-I$2)/I$5</f>
        <v>#N/A</v>
      </c>
      <c r="J460" s="141" t="e" cm="1">
        <f t="array" ref="J460">(_xlfn.XLOOKUP($A460&amp;$Q$3,Data[Index]&amp;Data[Valid Test, Can be used for conformity (Y/N)],Data[THC + NOx/km (mg)])-J$2)/J$5</f>
        <v>#N/A</v>
      </c>
      <c r="K460" s="141" t="e" cm="1">
        <f t="array" ref="K460">(_xlfn.XLOOKUP($A460&amp;$Q$3,Data[Index]&amp;Data[Valid Test, Can be used for conformity (Y/N)],Data[PN/km ('#)])-K$2)/K$5</f>
        <v>#N/A</v>
      </c>
      <c r="L460" s="141" t="e" cm="1">
        <f t="array" ref="L460">(_xlfn.XLOOKUP($A460&amp;$Q$3,Data[Index]&amp;Data[Valid Test, Can be used for conformity (Y/N)],Data[PM/km (mg)])-L$2)/L$5</f>
        <v>#N/A</v>
      </c>
      <c r="M460" s="140" t="e" cm="1">
        <f t="array" ref="M460">(_xlfn.XLOOKUP($A460&amp;$Q$3,Data[Index]&amp;Data[Valid Test, Can be used for conformity (Y/N)],Data[CH4 (mg/km)])-M$2)/M$5</f>
        <v>#N/A</v>
      </c>
      <c r="N460" s="140" t="e" cm="1">
        <f t="array" ref="N460">(_xlfn.XLOOKUP($A460&amp;$Q$3,Data[Index]&amp;Data[Valid Test, Can be used for conformity (Y/N)],Data[N20 (mg/km)])-N$2)/N$5</f>
        <v>#N/A</v>
      </c>
      <c r="O460" s="141" t="e" cm="1">
        <f t="array" ref="O460">(_xlfn.XLOOKUP($A460&amp;$Q$3,Data[Index]&amp;Data[Valid Test, Can be used for conformity (Y/N)],Data[l/100km])-O$2)/O$5</f>
        <v>#N/A</v>
      </c>
      <c r="P460" s="138">
        <f>_xlfn.XLOOKUP($A460,Data[Index],Data[Comments])</f>
        <v>0</v>
      </c>
    </row>
    <row r="461" spans="1:16" x14ac:dyDescent="0.2">
      <c r="A461" s="129"/>
      <c r="B461" s="129"/>
      <c r="C461" s="129" t="e" cm="1">
        <f t="array" ref="C461">_xlfn.XLOOKUP($A461&amp;$Q$3&amp;$R$3,Data[Index]&amp;Data[Valid Test, Can be used for conformity (Y/N)]&amp;Data[Cycle],Data[Test Name])</f>
        <v>#N/A</v>
      </c>
      <c r="D461" s="167" t="e" cm="1">
        <f t="array" ref="D461">_xlfn.XLOOKUP($A461&amp;$Q$3&amp;$R$3,Data[Index]&amp;Data[Valid Test, Can be used for conformity (Y/N)]&amp;Data[Cycle],Data[Mileage (Miles)])</f>
        <v>#N/A</v>
      </c>
      <c r="E461" s="130" t="e" cm="1">
        <f t="array" ref="E461">_xlfn.XLOOKUP($A461&amp;$Q$3&amp;$R$3,Data[Index]&amp;Data[Valid Test, Can be used for conformity (Y/N)]&amp;Data[Cycle],Data[Date])</f>
        <v>#N/A</v>
      </c>
      <c r="F461" s="141" t="e" cm="1">
        <f t="array" ref="F461">(_xlfn.XLOOKUP($A461&amp;$Q$3&amp;$R$3,Data[Index]&amp;Data[Valid Test, Can be used for conformity (Y/N)]&amp;Data[Cycle],Data[CO/km (mg)])-F$2)/F$5</f>
        <v>#N/A</v>
      </c>
      <c r="G461" s="141" t="e" cm="1">
        <f t="array" ref="G461">(_xlfn.XLOOKUP($A461&amp;$Q$3,Data[Index]&amp;Data[Valid Test, Can be used for conformity (Y/N)],Data[CO2/km (g)])-G$2)/G$5</f>
        <v>#N/A</v>
      </c>
      <c r="H461" s="141" t="e" cm="1">
        <f t="array" ref="H461">(_xlfn.XLOOKUP($A461&amp;$Q$3,Data[Index]&amp;Data[Valid Test, Can be used for conformity (Y/N)],Data[THC/km (mg)])-H$2)/H$5</f>
        <v>#N/A</v>
      </c>
      <c r="I461" s="141" t="e" cm="1">
        <f t="array" ref="I461">(_xlfn.XLOOKUP($A461&amp;$Q$3,Data[Index]&amp;Data[Valid Test, Can be used for conformity (Y/N)],Data[NOx/km (mg)])-I$2)/I$5</f>
        <v>#N/A</v>
      </c>
      <c r="J461" s="141" t="e" cm="1">
        <f t="array" ref="J461">(_xlfn.XLOOKUP($A461&amp;$Q$3,Data[Index]&amp;Data[Valid Test, Can be used for conformity (Y/N)],Data[THC + NOx/km (mg)])-J$2)/J$5</f>
        <v>#N/A</v>
      </c>
      <c r="K461" s="141" t="e" cm="1">
        <f t="array" ref="K461">(_xlfn.XLOOKUP($A461&amp;$Q$3,Data[Index]&amp;Data[Valid Test, Can be used for conformity (Y/N)],Data[PN/km ('#)])-K$2)/K$5</f>
        <v>#N/A</v>
      </c>
      <c r="L461" s="141" t="e" cm="1">
        <f t="array" ref="L461">(_xlfn.XLOOKUP($A461&amp;$Q$3,Data[Index]&amp;Data[Valid Test, Can be used for conformity (Y/N)],Data[PM/km (mg)])-L$2)/L$5</f>
        <v>#N/A</v>
      </c>
      <c r="M461" s="140" t="e" cm="1">
        <f t="array" ref="M461">(_xlfn.XLOOKUP($A461&amp;$Q$3,Data[Index]&amp;Data[Valid Test, Can be used for conformity (Y/N)],Data[CH4 (mg/km)])-M$2)/M$5</f>
        <v>#N/A</v>
      </c>
      <c r="N461" s="140" t="e" cm="1">
        <f t="array" ref="N461">(_xlfn.XLOOKUP($A461&amp;$Q$3,Data[Index]&amp;Data[Valid Test, Can be used for conformity (Y/N)],Data[N20 (mg/km)])-N$2)/N$5</f>
        <v>#N/A</v>
      </c>
      <c r="O461" s="141" t="e" cm="1">
        <f t="array" ref="O461">(_xlfn.XLOOKUP($A461&amp;$Q$3,Data[Index]&amp;Data[Valid Test, Can be used for conformity (Y/N)],Data[l/100km])-O$2)/O$5</f>
        <v>#N/A</v>
      </c>
      <c r="P461" s="138">
        <f>_xlfn.XLOOKUP($A461,Data[Index],Data[Comments])</f>
        <v>0</v>
      </c>
    </row>
    <row r="462" spans="1:16" x14ac:dyDescent="0.2">
      <c r="A462" s="129"/>
      <c r="B462" s="129"/>
      <c r="C462" s="129" t="e" cm="1">
        <f t="array" ref="C462">_xlfn.XLOOKUP($A462&amp;$Q$3&amp;$R$3,Data[Index]&amp;Data[Valid Test, Can be used for conformity (Y/N)]&amp;Data[Cycle],Data[Test Name])</f>
        <v>#N/A</v>
      </c>
      <c r="D462" s="167" t="e" cm="1">
        <f t="array" ref="D462">_xlfn.XLOOKUP($A462&amp;$Q$3&amp;$R$3,Data[Index]&amp;Data[Valid Test, Can be used for conformity (Y/N)]&amp;Data[Cycle],Data[Mileage (Miles)])</f>
        <v>#N/A</v>
      </c>
      <c r="E462" s="130" t="e" cm="1">
        <f t="array" ref="E462">_xlfn.XLOOKUP($A462&amp;$Q$3&amp;$R$3,Data[Index]&amp;Data[Valid Test, Can be used for conformity (Y/N)]&amp;Data[Cycle],Data[Date])</f>
        <v>#N/A</v>
      </c>
      <c r="F462" s="141" t="e" cm="1">
        <f t="array" ref="F462">(_xlfn.XLOOKUP($A462&amp;$Q$3&amp;$R$3,Data[Index]&amp;Data[Valid Test, Can be used for conformity (Y/N)]&amp;Data[Cycle],Data[CO/km (mg)])-F$2)/F$5</f>
        <v>#N/A</v>
      </c>
      <c r="G462" s="141" t="e" cm="1">
        <f t="array" ref="G462">(_xlfn.XLOOKUP($A462&amp;$Q$3,Data[Index]&amp;Data[Valid Test, Can be used for conformity (Y/N)],Data[CO2/km (g)])-G$2)/G$5</f>
        <v>#N/A</v>
      </c>
      <c r="H462" s="141" t="e" cm="1">
        <f t="array" ref="H462">(_xlfn.XLOOKUP($A462&amp;$Q$3,Data[Index]&amp;Data[Valid Test, Can be used for conformity (Y/N)],Data[THC/km (mg)])-H$2)/H$5</f>
        <v>#N/A</v>
      </c>
      <c r="I462" s="141" t="e" cm="1">
        <f t="array" ref="I462">(_xlfn.XLOOKUP($A462&amp;$Q$3,Data[Index]&amp;Data[Valid Test, Can be used for conformity (Y/N)],Data[NOx/km (mg)])-I$2)/I$5</f>
        <v>#N/A</v>
      </c>
      <c r="J462" s="141" t="e" cm="1">
        <f t="array" ref="J462">(_xlfn.XLOOKUP($A462&amp;$Q$3,Data[Index]&amp;Data[Valid Test, Can be used for conformity (Y/N)],Data[THC + NOx/km (mg)])-J$2)/J$5</f>
        <v>#N/A</v>
      </c>
      <c r="K462" s="141" t="e" cm="1">
        <f t="array" ref="K462">(_xlfn.XLOOKUP($A462&amp;$Q$3,Data[Index]&amp;Data[Valid Test, Can be used for conformity (Y/N)],Data[PN/km ('#)])-K$2)/K$5</f>
        <v>#N/A</v>
      </c>
      <c r="L462" s="141" t="e" cm="1">
        <f t="array" ref="L462">(_xlfn.XLOOKUP($A462&amp;$Q$3,Data[Index]&amp;Data[Valid Test, Can be used for conformity (Y/N)],Data[PM/km (mg)])-L$2)/L$5</f>
        <v>#N/A</v>
      </c>
      <c r="M462" s="140" t="e" cm="1">
        <f t="array" ref="M462">(_xlfn.XLOOKUP($A462&amp;$Q$3,Data[Index]&amp;Data[Valid Test, Can be used for conformity (Y/N)],Data[CH4 (mg/km)])-M$2)/M$5</f>
        <v>#N/A</v>
      </c>
      <c r="N462" s="140" t="e" cm="1">
        <f t="array" ref="N462">(_xlfn.XLOOKUP($A462&amp;$Q$3,Data[Index]&amp;Data[Valid Test, Can be used for conformity (Y/N)],Data[N20 (mg/km)])-N$2)/N$5</f>
        <v>#N/A</v>
      </c>
      <c r="O462" s="141" t="e" cm="1">
        <f t="array" ref="O462">(_xlfn.XLOOKUP($A462&amp;$Q$3,Data[Index]&amp;Data[Valid Test, Can be used for conformity (Y/N)],Data[l/100km])-O$2)/O$5</f>
        <v>#N/A</v>
      </c>
      <c r="P462" s="138">
        <f>_xlfn.XLOOKUP($A462,Data[Index],Data[Comments])</f>
        <v>0</v>
      </c>
    </row>
    <row r="463" spans="1:16" x14ac:dyDescent="0.2">
      <c r="A463" s="129"/>
      <c r="B463" s="129"/>
      <c r="C463" s="129" t="e" cm="1">
        <f t="array" ref="C463">_xlfn.XLOOKUP($A463&amp;$Q$3&amp;$R$3,Data[Index]&amp;Data[Valid Test, Can be used for conformity (Y/N)]&amp;Data[Cycle],Data[Test Name])</f>
        <v>#N/A</v>
      </c>
      <c r="D463" s="167" t="e" cm="1">
        <f t="array" ref="D463">_xlfn.XLOOKUP($A463&amp;$Q$3&amp;$R$3,Data[Index]&amp;Data[Valid Test, Can be used for conformity (Y/N)]&amp;Data[Cycle],Data[Mileage (Miles)])</f>
        <v>#N/A</v>
      </c>
      <c r="E463" s="130" t="e" cm="1">
        <f t="array" ref="E463">_xlfn.XLOOKUP($A463&amp;$Q$3&amp;$R$3,Data[Index]&amp;Data[Valid Test, Can be used for conformity (Y/N)]&amp;Data[Cycle],Data[Date])</f>
        <v>#N/A</v>
      </c>
      <c r="F463" s="141" t="e" cm="1">
        <f t="array" ref="F463">(_xlfn.XLOOKUP($A463&amp;$Q$3&amp;$R$3,Data[Index]&amp;Data[Valid Test, Can be used for conformity (Y/N)]&amp;Data[Cycle],Data[CO/km (mg)])-F$2)/F$5</f>
        <v>#N/A</v>
      </c>
      <c r="G463" s="141" t="e" cm="1">
        <f t="array" ref="G463">(_xlfn.XLOOKUP($A463&amp;$Q$3,Data[Index]&amp;Data[Valid Test, Can be used for conformity (Y/N)],Data[CO2/km (g)])-G$2)/G$5</f>
        <v>#N/A</v>
      </c>
      <c r="H463" s="141" t="e" cm="1">
        <f t="array" ref="H463">(_xlfn.XLOOKUP($A463&amp;$Q$3,Data[Index]&amp;Data[Valid Test, Can be used for conformity (Y/N)],Data[THC/km (mg)])-H$2)/H$5</f>
        <v>#N/A</v>
      </c>
      <c r="I463" s="141" t="e" cm="1">
        <f t="array" ref="I463">(_xlfn.XLOOKUP($A463&amp;$Q$3,Data[Index]&amp;Data[Valid Test, Can be used for conformity (Y/N)],Data[NOx/km (mg)])-I$2)/I$5</f>
        <v>#N/A</v>
      </c>
      <c r="J463" s="141" t="e" cm="1">
        <f t="array" ref="J463">(_xlfn.XLOOKUP($A463&amp;$Q$3,Data[Index]&amp;Data[Valid Test, Can be used for conformity (Y/N)],Data[THC + NOx/km (mg)])-J$2)/J$5</f>
        <v>#N/A</v>
      </c>
      <c r="K463" s="141" t="e" cm="1">
        <f t="array" ref="K463">(_xlfn.XLOOKUP($A463&amp;$Q$3,Data[Index]&amp;Data[Valid Test, Can be used for conformity (Y/N)],Data[PN/km ('#)])-K$2)/K$5</f>
        <v>#N/A</v>
      </c>
      <c r="L463" s="141" t="e" cm="1">
        <f t="array" ref="L463">(_xlfn.XLOOKUP($A463&amp;$Q$3,Data[Index]&amp;Data[Valid Test, Can be used for conformity (Y/N)],Data[PM/km (mg)])-L$2)/L$5</f>
        <v>#N/A</v>
      </c>
      <c r="M463" s="140" t="e" cm="1">
        <f t="array" ref="M463">(_xlfn.XLOOKUP($A463&amp;$Q$3,Data[Index]&amp;Data[Valid Test, Can be used for conformity (Y/N)],Data[CH4 (mg/km)])-M$2)/M$5</f>
        <v>#N/A</v>
      </c>
      <c r="N463" s="140" t="e" cm="1">
        <f t="array" ref="N463">(_xlfn.XLOOKUP($A463&amp;$Q$3,Data[Index]&amp;Data[Valid Test, Can be used for conformity (Y/N)],Data[N20 (mg/km)])-N$2)/N$5</f>
        <v>#N/A</v>
      </c>
      <c r="O463" s="141" t="e" cm="1">
        <f t="array" ref="O463">(_xlfn.XLOOKUP($A463&amp;$Q$3,Data[Index]&amp;Data[Valid Test, Can be used for conformity (Y/N)],Data[l/100km])-O$2)/O$5</f>
        <v>#N/A</v>
      </c>
      <c r="P463" s="138">
        <f>_xlfn.XLOOKUP($A463,Data[Index],Data[Comments])</f>
        <v>0</v>
      </c>
    </row>
    <row r="464" spans="1:16" x14ac:dyDescent="0.2">
      <c r="A464" s="129"/>
      <c r="B464" s="129"/>
      <c r="C464" s="129" t="e" cm="1">
        <f t="array" ref="C464">_xlfn.XLOOKUP($A464&amp;$Q$3&amp;$R$3,Data[Index]&amp;Data[Valid Test, Can be used for conformity (Y/N)]&amp;Data[Cycle],Data[Test Name])</f>
        <v>#N/A</v>
      </c>
      <c r="D464" s="167" t="e" cm="1">
        <f t="array" ref="D464">_xlfn.XLOOKUP($A464&amp;$Q$3&amp;$R$3,Data[Index]&amp;Data[Valid Test, Can be used for conformity (Y/N)]&amp;Data[Cycle],Data[Mileage (Miles)])</f>
        <v>#N/A</v>
      </c>
      <c r="E464" s="130" t="e" cm="1">
        <f t="array" ref="E464">_xlfn.XLOOKUP($A464&amp;$Q$3&amp;$R$3,Data[Index]&amp;Data[Valid Test, Can be used for conformity (Y/N)]&amp;Data[Cycle],Data[Date])</f>
        <v>#N/A</v>
      </c>
      <c r="F464" s="141" t="e" cm="1">
        <f t="array" ref="F464">(_xlfn.XLOOKUP($A464&amp;$Q$3&amp;$R$3,Data[Index]&amp;Data[Valid Test, Can be used for conformity (Y/N)]&amp;Data[Cycle],Data[CO/km (mg)])-F$2)/F$5</f>
        <v>#N/A</v>
      </c>
      <c r="G464" s="141" t="e" cm="1">
        <f t="array" ref="G464">(_xlfn.XLOOKUP($A464&amp;$Q$3,Data[Index]&amp;Data[Valid Test, Can be used for conformity (Y/N)],Data[CO2/km (g)])-G$2)/G$5</f>
        <v>#N/A</v>
      </c>
      <c r="H464" s="141" t="e" cm="1">
        <f t="array" ref="H464">(_xlfn.XLOOKUP($A464&amp;$Q$3,Data[Index]&amp;Data[Valid Test, Can be used for conformity (Y/N)],Data[THC/km (mg)])-H$2)/H$5</f>
        <v>#N/A</v>
      </c>
      <c r="I464" s="141" t="e" cm="1">
        <f t="array" ref="I464">(_xlfn.XLOOKUP($A464&amp;$Q$3,Data[Index]&amp;Data[Valid Test, Can be used for conformity (Y/N)],Data[NOx/km (mg)])-I$2)/I$5</f>
        <v>#N/A</v>
      </c>
      <c r="J464" s="141" t="e" cm="1">
        <f t="array" ref="J464">(_xlfn.XLOOKUP($A464&amp;$Q$3,Data[Index]&amp;Data[Valid Test, Can be used for conformity (Y/N)],Data[THC + NOx/km (mg)])-J$2)/J$5</f>
        <v>#N/A</v>
      </c>
      <c r="K464" s="141" t="e" cm="1">
        <f t="array" ref="K464">(_xlfn.XLOOKUP($A464&amp;$Q$3,Data[Index]&amp;Data[Valid Test, Can be used for conformity (Y/N)],Data[PN/km ('#)])-K$2)/K$5</f>
        <v>#N/A</v>
      </c>
      <c r="L464" s="141" t="e" cm="1">
        <f t="array" ref="L464">(_xlfn.XLOOKUP($A464&amp;$Q$3,Data[Index]&amp;Data[Valid Test, Can be used for conformity (Y/N)],Data[PM/km (mg)])-L$2)/L$5</f>
        <v>#N/A</v>
      </c>
      <c r="M464" s="140" t="e" cm="1">
        <f t="array" ref="M464">(_xlfn.XLOOKUP($A464&amp;$Q$3,Data[Index]&amp;Data[Valid Test, Can be used for conformity (Y/N)],Data[CH4 (mg/km)])-M$2)/M$5</f>
        <v>#N/A</v>
      </c>
      <c r="N464" s="140" t="e" cm="1">
        <f t="array" ref="N464">(_xlfn.XLOOKUP($A464&amp;$Q$3,Data[Index]&amp;Data[Valid Test, Can be used for conformity (Y/N)],Data[N20 (mg/km)])-N$2)/N$5</f>
        <v>#N/A</v>
      </c>
      <c r="O464" s="141" t="e" cm="1">
        <f t="array" ref="O464">(_xlfn.XLOOKUP($A464&amp;$Q$3,Data[Index]&amp;Data[Valid Test, Can be used for conformity (Y/N)],Data[l/100km])-O$2)/O$5</f>
        <v>#N/A</v>
      </c>
      <c r="P464" s="138">
        <f>_xlfn.XLOOKUP($A464,Data[Index],Data[Comments])</f>
        <v>0</v>
      </c>
    </row>
    <row r="465" spans="1:16" x14ac:dyDescent="0.2">
      <c r="A465" s="129"/>
      <c r="B465" s="129"/>
      <c r="C465" s="129" t="e" cm="1">
        <f t="array" ref="C465">_xlfn.XLOOKUP($A465&amp;$Q$3&amp;$R$3,Data[Index]&amp;Data[Valid Test, Can be used for conformity (Y/N)]&amp;Data[Cycle],Data[Test Name])</f>
        <v>#N/A</v>
      </c>
      <c r="D465" s="167" t="e" cm="1">
        <f t="array" ref="D465">_xlfn.XLOOKUP($A465&amp;$Q$3&amp;$R$3,Data[Index]&amp;Data[Valid Test, Can be used for conformity (Y/N)]&amp;Data[Cycle],Data[Mileage (Miles)])</f>
        <v>#N/A</v>
      </c>
      <c r="E465" s="130" t="e" cm="1">
        <f t="array" ref="E465">_xlfn.XLOOKUP($A465&amp;$Q$3&amp;$R$3,Data[Index]&amp;Data[Valid Test, Can be used for conformity (Y/N)]&amp;Data[Cycle],Data[Date])</f>
        <v>#N/A</v>
      </c>
      <c r="F465" s="141" t="e" cm="1">
        <f t="array" ref="F465">(_xlfn.XLOOKUP($A465&amp;$Q$3&amp;$R$3,Data[Index]&amp;Data[Valid Test, Can be used for conformity (Y/N)]&amp;Data[Cycle],Data[CO/km (mg)])-F$2)/F$5</f>
        <v>#N/A</v>
      </c>
      <c r="G465" s="141" t="e" cm="1">
        <f t="array" ref="G465">(_xlfn.XLOOKUP($A465&amp;$Q$3,Data[Index]&amp;Data[Valid Test, Can be used for conformity (Y/N)],Data[CO2/km (g)])-G$2)/G$5</f>
        <v>#N/A</v>
      </c>
      <c r="H465" s="141" t="e" cm="1">
        <f t="array" ref="H465">(_xlfn.XLOOKUP($A465&amp;$Q$3,Data[Index]&amp;Data[Valid Test, Can be used for conformity (Y/N)],Data[THC/km (mg)])-H$2)/H$5</f>
        <v>#N/A</v>
      </c>
      <c r="I465" s="141" t="e" cm="1">
        <f t="array" ref="I465">(_xlfn.XLOOKUP($A465&amp;$Q$3,Data[Index]&amp;Data[Valid Test, Can be used for conformity (Y/N)],Data[NOx/km (mg)])-I$2)/I$5</f>
        <v>#N/A</v>
      </c>
      <c r="J465" s="141" t="e" cm="1">
        <f t="array" ref="J465">(_xlfn.XLOOKUP($A465&amp;$Q$3,Data[Index]&amp;Data[Valid Test, Can be used for conformity (Y/N)],Data[THC + NOx/km (mg)])-J$2)/J$5</f>
        <v>#N/A</v>
      </c>
      <c r="K465" s="141" t="e" cm="1">
        <f t="array" ref="K465">(_xlfn.XLOOKUP($A465&amp;$Q$3,Data[Index]&amp;Data[Valid Test, Can be used for conformity (Y/N)],Data[PN/km ('#)])-K$2)/K$5</f>
        <v>#N/A</v>
      </c>
      <c r="L465" s="141" t="e" cm="1">
        <f t="array" ref="L465">(_xlfn.XLOOKUP($A465&amp;$Q$3,Data[Index]&amp;Data[Valid Test, Can be used for conformity (Y/N)],Data[PM/km (mg)])-L$2)/L$5</f>
        <v>#N/A</v>
      </c>
      <c r="M465" s="140" t="e" cm="1">
        <f t="array" ref="M465">(_xlfn.XLOOKUP($A465&amp;$Q$3,Data[Index]&amp;Data[Valid Test, Can be used for conformity (Y/N)],Data[CH4 (mg/km)])-M$2)/M$5</f>
        <v>#N/A</v>
      </c>
      <c r="N465" s="140" t="e" cm="1">
        <f t="array" ref="N465">(_xlfn.XLOOKUP($A465&amp;$Q$3,Data[Index]&amp;Data[Valid Test, Can be used for conformity (Y/N)],Data[N20 (mg/km)])-N$2)/N$5</f>
        <v>#N/A</v>
      </c>
      <c r="O465" s="141" t="e" cm="1">
        <f t="array" ref="O465">(_xlfn.XLOOKUP($A465&amp;$Q$3,Data[Index]&amp;Data[Valid Test, Can be used for conformity (Y/N)],Data[l/100km])-O$2)/O$5</f>
        <v>#N/A</v>
      </c>
      <c r="P465" s="138">
        <f>_xlfn.XLOOKUP($A465,Data[Index],Data[Comments])</f>
        <v>0</v>
      </c>
    </row>
    <row r="466" spans="1:16" x14ac:dyDescent="0.2">
      <c r="A466" s="129"/>
      <c r="B466" s="129"/>
      <c r="C466" s="129" t="e" cm="1">
        <f t="array" ref="C466">_xlfn.XLOOKUP($A466&amp;$Q$3&amp;$R$3,Data[Index]&amp;Data[Valid Test, Can be used for conformity (Y/N)]&amp;Data[Cycle],Data[Test Name])</f>
        <v>#N/A</v>
      </c>
      <c r="D466" s="167" t="e" cm="1">
        <f t="array" ref="D466">_xlfn.XLOOKUP($A466&amp;$Q$3&amp;$R$3,Data[Index]&amp;Data[Valid Test, Can be used for conformity (Y/N)]&amp;Data[Cycle],Data[Mileage (Miles)])</f>
        <v>#N/A</v>
      </c>
      <c r="E466" s="130" t="e" cm="1">
        <f t="array" ref="E466">_xlfn.XLOOKUP($A466&amp;$Q$3&amp;$R$3,Data[Index]&amp;Data[Valid Test, Can be used for conformity (Y/N)]&amp;Data[Cycle],Data[Date])</f>
        <v>#N/A</v>
      </c>
      <c r="F466" s="141" t="e" cm="1">
        <f t="array" ref="F466">(_xlfn.XLOOKUP($A466&amp;$Q$3&amp;$R$3,Data[Index]&amp;Data[Valid Test, Can be used for conformity (Y/N)]&amp;Data[Cycle],Data[CO/km (mg)])-F$2)/F$5</f>
        <v>#N/A</v>
      </c>
      <c r="G466" s="141" t="e" cm="1">
        <f t="array" ref="G466">(_xlfn.XLOOKUP($A466&amp;$Q$3,Data[Index]&amp;Data[Valid Test, Can be used for conformity (Y/N)],Data[CO2/km (g)])-G$2)/G$5</f>
        <v>#N/A</v>
      </c>
      <c r="H466" s="141" t="e" cm="1">
        <f t="array" ref="H466">(_xlfn.XLOOKUP($A466&amp;$Q$3,Data[Index]&amp;Data[Valid Test, Can be used for conformity (Y/N)],Data[THC/km (mg)])-H$2)/H$5</f>
        <v>#N/A</v>
      </c>
      <c r="I466" s="141" t="e" cm="1">
        <f t="array" ref="I466">(_xlfn.XLOOKUP($A466&amp;$Q$3,Data[Index]&amp;Data[Valid Test, Can be used for conformity (Y/N)],Data[NOx/km (mg)])-I$2)/I$5</f>
        <v>#N/A</v>
      </c>
      <c r="J466" s="141" t="e" cm="1">
        <f t="array" ref="J466">(_xlfn.XLOOKUP($A466&amp;$Q$3,Data[Index]&amp;Data[Valid Test, Can be used for conformity (Y/N)],Data[THC + NOx/km (mg)])-J$2)/J$5</f>
        <v>#N/A</v>
      </c>
      <c r="K466" s="141" t="e" cm="1">
        <f t="array" ref="K466">(_xlfn.XLOOKUP($A466&amp;$Q$3,Data[Index]&amp;Data[Valid Test, Can be used for conformity (Y/N)],Data[PN/km ('#)])-K$2)/K$5</f>
        <v>#N/A</v>
      </c>
      <c r="L466" s="141" t="e" cm="1">
        <f t="array" ref="L466">(_xlfn.XLOOKUP($A466&amp;$Q$3,Data[Index]&amp;Data[Valid Test, Can be used for conformity (Y/N)],Data[PM/km (mg)])-L$2)/L$5</f>
        <v>#N/A</v>
      </c>
      <c r="M466" s="140" t="e" cm="1">
        <f t="array" ref="M466">(_xlfn.XLOOKUP($A466&amp;$Q$3,Data[Index]&amp;Data[Valid Test, Can be used for conformity (Y/N)],Data[CH4 (mg/km)])-M$2)/M$5</f>
        <v>#N/A</v>
      </c>
      <c r="N466" s="140" t="e" cm="1">
        <f t="array" ref="N466">(_xlfn.XLOOKUP($A466&amp;$Q$3,Data[Index]&amp;Data[Valid Test, Can be used for conformity (Y/N)],Data[N20 (mg/km)])-N$2)/N$5</f>
        <v>#N/A</v>
      </c>
      <c r="O466" s="141" t="e" cm="1">
        <f t="array" ref="O466">(_xlfn.XLOOKUP($A466&amp;$Q$3,Data[Index]&amp;Data[Valid Test, Can be used for conformity (Y/N)],Data[l/100km])-O$2)/O$5</f>
        <v>#N/A</v>
      </c>
      <c r="P466" s="138">
        <f>_xlfn.XLOOKUP($A466,Data[Index],Data[Comments])</f>
        <v>0</v>
      </c>
    </row>
    <row r="467" spans="1:16" x14ac:dyDescent="0.2">
      <c r="A467" s="129"/>
      <c r="B467" s="129"/>
      <c r="C467" s="129" t="e" cm="1">
        <f t="array" ref="C467">_xlfn.XLOOKUP($A467&amp;$Q$3&amp;$R$3,Data[Index]&amp;Data[Valid Test, Can be used for conformity (Y/N)]&amp;Data[Cycle],Data[Test Name])</f>
        <v>#N/A</v>
      </c>
      <c r="D467" s="167" t="e" cm="1">
        <f t="array" ref="D467">_xlfn.XLOOKUP($A467&amp;$Q$3&amp;$R$3,Data[Index]&amp;Data[Valid Test, Can be used for conformity (Y/N)]&amp;Data[Cycle],Data[Mileage (Miles)])</f>
        <v>#N/A</v>
      </c>
      <c r="E467" s="130" t="e" cm="1">
        <f t="array" ref="E467">_xlfn.XLOOKUP($A467&amp;$Q$3&amp;$R$3,Data[Index]&amp;Data[Valid Test, Can be used for conformity (Y/N)]&amp;Data[Cycle],Data[Date])</f>
        <v>#N/A</v>
      </c>
      <c r="F467" s="141" t="e" cm="1">
        <f t="array" ref="F467">(_xlfn.XLOOKUP($A467&amp;$Q$3&amp;$R$3,Data[Index]&amp;Data[Valid Test, Can be used for conformity (Y/N)]&amp;Data[Cycle],Data[CO/km (mg)])-F$2)/F$5</f>
        <v>#N/A</v>
      </c>
      <c r="G467" s="141" t="e" cm="1">
        <f t="array" ref="G467">(_xlfn.XLOOKUP($A467&amp;$Q$3,Data[Index]&amp;Data[Valid Test, Can be used for conformity (Y/N)],Data[CO2/km (g)])-G$2)/G$5</f>
        <v>#N/A</v>
      </c>
      <c r="H467" s="141" t="e" cm="1">
        <f t="array" ref="H467">(_xlfn.XLOOKUP($A467&amp;$Q$3,Data[Index]&amp;Data[Valid Test, Can be used for conformity (Y/N)],Data[THC/km (mg)])-H$2)/H$5</f>
        <v>#N/A</v>
      </c>
      <c r="I467" s="141" t="e" cm="1">
        <f t="array" ref="I467">(_xlfn.XLOOKUP($A467&amp;$Q$3,Data[Index]&amp;Data[Valid Test, Can be used for conformity (Y/N)],Data[NOx/km (mg)])-I$2)/I$5</f>
        <v>#N/A</v>
      </c>
      <c r="J467" s="141" t="e" cm="1">
        <f t="array" ref="J467">(_xlfn.XLOOKUP($A467&amp;$Q$3,Data[Index]&amp;Data[Valid Test, Can be used for conformity (Y/N)],Data[THC + NOx/km (mg)])-J$2)/J$5</f>
        <v>#N/A</v>
      </c>
      <c r="K467" s="141" t="e" cm="1">
        <f t="array" ref="K467">(_xlfn.XLOOKUP($A467&amp;$Q$3,Data[Index]&amp;Data[Valid Test, Can be used for conformity (Y/N)],Data[PN/km ('#)])-K$2)/K$5</f>
        <v>#N/A</v>
      </c>
      <c r="L467" s="141" t="e" cm="1">
        <f t="array" ref="L467">(_xlfn.XLOOKUP($A467&amp;$Q$3,Data[Index]&amp;Data[Valid Test, Can be used for conformity (Y/N)],Data[PM/km (mg)])-L$2)/L$5</f>
        <v>#N/A</v>
      </c>
      <c r="M467" s="140" t="e" cm="1">
        <f t="array" ref="M467">(_xlfn.XLOOKUP($A467&amp;$Q$3,Data[Index]&amp;Data[Valid Test, Can be used for conformity (Y/N)],Data[CH4 (mg/km)])-M$2)/M$5</f>
        <v>#N/A</v>
      </c>
      <c r="N467" s="140" t="e" cm="1">
        <f t="array" ref="N467">(_xlfn.XLOOKUP($A467&amp;$Q$3,Data[Index]&amp;Data[Valid Test, Can be used for conformity (Y/N)],Data[N20 (mg/km)])-N$2)/N$5</f>
        <v>#N/A</v>
      </c>
      <c r="O467" s="141" t="e" cm="1">
        <f t="array" ref="O467">(_xlfn.XLOOKUP($A467&amp;$Q$3,Data[Index]&amp;Data[Valid Test, Can be used for conformity (Y/N)],Data[l/100km])-O$2)/O$5</f>
        <v>#N/A</v>
      </c>
      <c r="P467" s="138">
        <f>_xlfn.XLOOKUP($A467,Data[Index],Data[Comments])</f>
        <v>0</v>
      </c>
    </row>
    <row r="468" spans="1:16" x14ac:dyDescent="0.2">
      <c r="A468" s="129"/>
      <c r="B468" s="129"/>
      <c r="C468" s="129" t="e" cm="1">
        <f t="array" ref="C468">_xlfn.XLOOKUP($A468&amp;$Q$3&amp;$R$3,Data[Index]&amp;Data[Valid Test, Can be used for conformity (Y/N)]&amp;Data[Cycle],Data[Test Name])</f>
        <v>#N/A</v>
      </c>
      <c r="D468" s="167" t="e" cm="1">
        <f t="array" ref="D468">_xlfn.XLOOKUP($A468&amp;$Q$3&amp;$R$3,Data[Index]&amp;Data[Valid Test, Can be used for conformity (Y/N)]&amp;Data[Cycle],Data[Mileage (Miles)])</f>
        <v>#N/A</v>
      </c>
      <c r="E468" s="130" t="e" cm="1">
        <f t="array" ref="E468">_xlfn.XLOOKUP($A468&amp;$Q$3&amp;$R$3,Data[Index]&amp;Data[Valid Test, Can be used for conformity (Y/N)]&amp;Data[Cycle],Data[Date])</f>
        <v>#N/A</v>
      </c>
      <c r="F468" s="141" t="e" cm="1">
        <f t="array" ref="F468">(_xlfn.XLOOKUP($A468&amp;$Q$3&amp;$R$3,Data[Index]&amp;Data[Valid Test, Can be used for conformity (Y/N)]&amp;Data[Cycle],Data[CO/km (mg)])-F$2)/F$5</f>
        <v>#N/A</v>
      </c>
      <c r="G468" s="141" t="e" cm="1">
        <f t="array" ref="G468">(_xlfn.XLOOKUP($A468&amp;$Q$3,Data[Index]&amp;Data[Valid Test, Can be used for conformity (Y/N)],Data[CO2/km (g)])-G$2)/G$5</f>
        <v>#N/A</v>
      </c>
      <c r="H468" s="141" t="e" cm="1">
        <f t="array" ref="H468">(_xlfn.XLOOKUP($A468&amp;$Q$3,Data[Index]&amp;Data[Valid Test, Can be used for conformity (Y/N)],Data[THC/km (mg)])-H$2)/H$5</f>
        <v>#N/A</v>
      </c>
      <c r="I468" s="141" t="e" cm="1">
        <f t="array" ref="I468">(_xlfn.XLOOKUP($A468&amp;$Q$3,Data[Index]&amp;Data[Valid Test, Can be used for conformity (Y/N)],Data[NOx/km (mg)])-I$2)/I$5</f>
        <v>#N/A</v>
      </c>
      <c r="J468" s="141" t="e" cm="1">
        <f t="array" ref="J468">(_xlfn.XLOOKUP($A468&amp;$Q$3,Data[Index]&amp;Data[Valid Test, Can be used for conformity (Y/N)],Data[THC + NOx/km (mg)])-J$2)/J$5</f>
        <v>#N/A</v>
      </c>
      <c r="K468" s="141" t="e" cm="1">
        <f t="array" ref="K468">(_xlfn.XLOOKUP($A468&amp;$Q$3,Data[Index]&amp;Data[Valid Test, Can be used for conformity (Y/N)],Data[PN/km ('#)])-K$2)/K$5</f>
        <v>#N/A</v>
      </c>
      <c r="L468" s="141" t="e" cm="1">
        <f t="array" ref="L468">(_xlfn.XLOOKUP($A468&amp;$Q$3,Data[Index]&amp;Data[Valid Test, Can be used for conformity (Y/N)],Data[PM/km (mg)])-L$2)/L$5</f>
        <v>#N/A</v>
      </c>
      <c r="M468" s="140" t="e" cm="1">
        <f t="array" ref="M468">(_xlfn.XLOOKUP($A468&amp;$Q$3,Data[Index]&amp;Data[Valid Test, Can be used for conformity (Y/N)],Data[CH4 (mg/km)])-M$2)/M$5</f>
        <v>#N/A</v>
      </c>
      <c r="N468" s="140" t="e" cm="1">
        <f t="array" ref="N468">(_xlfn.XLOOKUP($A468&amp;$Q$3,Data[Index]&amp;Data[Valid Test, Can be used for conformity (Y/N)],Data[N20 (mg/km)])-N$2)/N$5</f>
        <v>#N/A</v>
      </c>
      <c r="O468" s="141" t="e" cm="1">
        <f t="array" ref="O468">(_xlfn.XLOOKUP($A468&amp;$Q$3,Data[Index]&amp;Data[Valid Test, Can be used for conformity (Y/N)],Data[l/100km])-O$2)/O$5</f>
        <v>#N/A</v>
      </c>
      <c r="P468" s="138">
        <f>_xlfn.XLOOKUP($A468,Data[Index],Data[Comments])</f>
        <v>0</v>
      </c>
    </row>
    <row r="469" spans="1:16" x14ac:dyDescent="0.2">
      <c r="A469" s="129"/>
      <c r="B469" s="129"/>
      <c r="C469" s="129" t="e" cm="1">
        <f t="array" ref="C469">_xlfn.XLOOKUP($A469&amp;$Q$3&amp;$R$3,Data[Index]&amp;Data[Valid Test, Can be used for conformity (Y/N)]&amp;Data[Cycle],Data[Test Name])</f>
        <v>#N/A</v>
      </c>
      <c r="D469" s="167" t="e" cm="1">
        <f t="array" ref="D469">_xlfn.XLOOKUP($A469&amp;$Q$3&amp;$R$3,Data[Index]&amp;Data[Valid Test, Can be used for conformity (Y/N)]&amp;Data[Cycle],Data[Mileage (Miles)])</f>
        <v>#N/A</v>
      </c>
      <c r="E469" s="130" t="e" cm="1">
        <f t="array" ref="E469">_xlfn.XLOOKUP($A469&amp;$Q$3&amp;$R$3,Data[Index]&amp;Data[Valid Test, Can be used for conformity (Y/N)]&amp;Data[Cycle],Data[Date])</f>
        <v>#N/A</v>
      </c>
      <c r="F469" s="141" t="e" cm="1">
        <f t="array" ref="F469">(_xlfn.XLOOKUP($A469&amp;$Q$3&amp;$R$3,Data[Index]&amp;Data[Valid Test, Can be used for conformity (Y/N)]&amp;Data[Cycle],Data[CO/km (mg)])-F$2)/F$5</f>
        <v>#N/A</v>
      </c>
      <c r="G469" s="141" t="e" cm="1">
        <f t="array" ref="G469">(_xlfn.XLOOKUP($A469&amp;$Q$3,Data[Index]&amp;Data[Valid Test, Can be used for conformity (Y/N)],Data[CO2/km (g)])-G$2)/G$5</f>
        <v>#N/A</v>
      </c>
      <c r="H469" s="141" t="e" cm="1">
        <f t="array" ref="H469">(_xlfn.XLOOKUP($A469&amp;$Q$3,Data[Index]&amp;Data[Valid Test, Can be used for conformity (Y/N)],Data[THC/km (mg)])-H$2)/H$5</f>
        <v>#N/A</v>
      </c>
      <c r="I469" s="141" t="e" cm="1">
        <f t="array" ref="I469">(_xlfn.XLOOKUP($A469&amp;$Q$3,Data[Index]&amp;Data[Valid Test, Can be used for conformity (Y/N)],Data[NOx/km (mg)])-I$2)/I$5</f>
        <v>#N/A</v>
      </c>
      <c r="J469" s="141" t="e" cm="1">
        <f t="array" ref="J469">(_xlfn.XLOOKUP($A469&amp;$Q$3,Data[Index]&amp;Data[Valid Test, Can be used for conformity (Y/N)],Data[THC + NOx/km (mg)])-J$2)/J$5</f>
        <v>#N/A</v>
      </c>
      <c r="K469" s="141" t="e" cm="1">
        <f t="array" ref="K469">(_xlfn.XLOOKUP($A469&amp;$Q$3,Data[Index]&amp;Data[Valid Test, Can be used for conformity (Y/N)],Data[PN/km ('#)])-K$2)/K$5</f>
        <v>#N/A</v>
      </c>
      <c r="L469" s="141" t="e" cm="1">
        <f t="array" ref="L469">(_xlfn.XLOOKUP($A469&amp;$Q$3,Data[Index]&amp;Data[Valid Test, Can be used for conformity (Y/N)],Data[PM/km (mg)])-L$2)/L$5</f>
        <v>#N/A</v>
      </c>
      <c r="M469" s="140" t="e" cm="1">
        <f t="array" ref="M469">(_xlfn.XLOOKUP($A469&amp;$Q$3,Data[Index]&amp;Data[Valid Test, Can be used for conformity (Y/N)],Data[CH4 (mg/km)])-M$2)/M$5</f>
        <v>#N/A</v>
      </c>
      <c r="N469" s="140" t="e" cm="1">
        <f t="array" ref="N469">(_xlfn.XLOOKUP($A469&amp;$Q$3,Data[Index]&amp;Data[Valid Test, Can be used for conformity (Y/N)],Data[N20 (mg/km)])-N$2)/N$5</f>
        <v>#N/A</v>
      </c>
      <c r="O469" s="141" t="e" cm="1">
        <f t="array" ref="O469">(_xlfn.XLOOKUP($A469&amp;$Q$3,Data[Index]&amp;Data[Valid Test, Can be used for conformity (Y/N)],Data[l/100km])-O$2)/O$5</f>
        <v>#N/A</v>
      </c>
      <c r="P469" s="138">
        <f>_xlfn.XLOOKUP($A469,Data[Index],Data[Comments])</f>
        <v>0</v>
      </c>
    </row>
    <row r="470" spans="1:16" x14ac:dyDescent="0.2">
      <c r="A470" s="129"/>
      <c r="B470" s="129"/>
      <c r="C470" s="129" t="e" cm="1">
        <f t="array" ref="C470">_xlfn.XLOOKUP($A470&amp;$Q$3&amp;$R$3,Data[Index]&amp;Data[Valid Test, Can be used for conformity (Y/N)]&amp;Data[Cycle],Data[Test Name])</f>
        <v>#N/A</v>
      </c>
      <c r="D470" s="167" t="e" cm="1">
        <f t="array" ref="D470">_xlfn.XLOOKUP($A470&amp;$Q$3&amp;$R$3,Data[Index]&amp;Data[Valid Test, Can be used for conformity (Y/N)]&amp;Data[Cycle],Data[Mileage (Miles)])</f>
        <v>#N/A</v>
      </c>
      <c r="E470" s="130" t="e" cm="1">
        <f t="array" ref="E470">_xlfn.XLOOKUP($A470&amp;$Q$3&amp;$R$3,Data[Index]&amp;Data[Valid Test, Can be used for conformity (Y/N)]&amp;Data[Cycle],Data[Date])</f>
        <v>#N/A</v>
      </c>
      <c r="F470" s="141" t="e" cm="1">
        <f t="array" ref="F470">(_xlfn.XLOOKUP($A470&amp;$Q$3&amp;$R$3,Data[Index]&amp;Data[Valid Test, Can be used for conformity (Y/N)]&amp;Data[Cycle],Data[CO/km (mg)])-F$2)/F$5</f>
        <v>#N/A</v>
      </c>
      <c r="G470" s="141" t="e" cm="1">
        <f t="array" ref="G470">(_xlfn.XLOOKUP($A470&amp;$Q$3,Data[Index]&amp;Data[Valid Test, Can be used for conformity (Y/N)],Data[CO2/km (g)])-G$2)/G$5</f>
        <v>#N/A</v>
      </c>
      <c r="H470" s="141" t="e" cm="1">
        <f t="array" ref="H470">(_xlfn.XLOOKUP($A470&amp;$Q$3,Data[Index]&amp;Data[Valid Test, Can be used for conformity (Y/N)],Data[THC/km (mg)])-H$2)/H$5</f>
        <v>#N/A</v>
      </c>
      <c r="I470" s="141" t="e" cm="1">
        <f t="array" ref="I470">(_xlfn.XLOOKUP($A470&amp;$Q$3,Data[Index]&amp;Data[Valid Test, Can be used for conformity (Y/N)],Data[NOx/km (mg)])-I$2)/I$5</f>
        <v>#N/A</v>
      </c>
      <c r="J470" s="141" t="e" cm="1">
        <f t="array" ref="J470">(_xlfn.XLOOKUP($A470&amp;$Q$3,Data[Index]&amp;Data[Valid Test, Can be used for conformity (Y/N)],Data[THC + NOx/km (mg)])-J$2)/J$5</f>
        <v>#N/A</v>
      </c>
      <c r="K470" s="141" t="e" cm="1">
        <f t="array" ref="K470">(_xlfn.XLOOKUP($A470&amp;$Q$3,Data[Index]&amp;Data[Valid Test, Can be used for conformity (Y/N)],Data[PN/km ('#)])-K$2)/K$5</f>
        <v>#N/A</v>
      </c>
      <c r="L470" s="141" t="e" cm="1">
        <f t="array" ref="L470">(_xlfn.XLOOKUP($A470&amp;$Q$3,Data[Index]&amp;Data[Valid Test, Can be used for conformity (Y/N)],Data[PM/km (mg)])-L$2)/L$5</f>
        <v>#N/A</v>
      </c>
      <c r="M470" s="140" t="e" cm="1">
        <f t="array" ref="M470">(_xlfn.XLOOKUP($A470&amp;$Q$3,Data[Index]&amp;Data[Valid Test, Can be used for conformity (Y/N)],Data[CH4 (mg/km)])-M$2)/M$5</f>
        <v>#N/A</v>
      </c>
      <c r="N470" s="140" t="e" cm="1">
        <f t="array" ref="N470">(_xlfn.XLOOKUP($A470&amp;$Q$3,Data[Index]&amp;Data[Valid Test, Can be used for conformity (Y/N)],Data[N20 (mg/km)])-N$2)/N$5</f>
        <v>#N/A</v>
      </c>
      <c r="O470" s="141" t="e" cm="1">
        <f t="array" ref="O470">(_xlfn.XLOOKUP($A470&amp;$Q$3,Data[Index]&amp;Data[Valid Test, Can be used for conformity (Y/N)],Data[l/100km])-O$2)/O$5</f>
        <v>#N/A</v>
      </c>
      <c r="P470" s="138">
        <f>_xlfn.XLOOKUP($A470,Data[Index],Data[Comments])</f>
        <v>0</v>
      </c>
    </row>
    <row r="471" spans="1:16" x14ac:dyDescent="0.2">
      <c r="A471" s="129"/>
      <c r="B471" s="129"/>
      <c r="C471" s="129" t="e" cm="1">
        <f t="array" ref="C471">_xlfn.XLOOKUP($A471&amp;$Q$3&amp;$R$3,Data[Index]&amp;Data[Valid Test, Can be used for conformity (Y/N)]&amp;Data[Cycle],Data[Test Name])</f>
        <v>#N/A</v>
      </c>
      <c r="D471" s="167" t="e" cm="1">
        <f t="array" ref="D471">_xlfn.XLOOKUP($A471&amp;$Q$3&amp;$R$3,Data[Index]&amp;Data[Valid Test, Can be used for conformity (Y/N)]&amp;Data[Cycle],Data[Mileage (Miles)])</f>
        <v>#N/A</v>
      </c>
      <c r="E471" s="130" t="e" cm="1">
        <f t="array" ref="E471">_xlfn.XLOOKUP($A471&amp;$Q$3&amp;$R$3,Data[Index]&amp;Data[Valid Test, Can be used for conformity (Y/N)]&amp;Data[Cycle],Data[Date])</f>
        <v>#N/A</v>
      </c>
      <c r="F471" s="141" t="e" cm="1">
        <f t="array" ref="F471">(_xlfn.XLOOKUP($A471&amp;$Q$3&amp;$R$3,Data[Index]&amp;Data[Valid Test, Can be used for conformity (Y/N)]&amp;Data[Cycle],Data[CO/km (mg)])-F$2)/F$5</f>
        <v>#N/A</v>
      </c>
      <c r="G471" s="141" t="e" cm="1">
        <f t="array" ref="G471">(_xlfn.XLOOKUP($A471&amp;$Q$3,Data[Index]&amp;Data[Valid Test, Can be used for conformity (Y/N)],Data[CO2/km (g)])-G$2)/G$5</f>
        <v>#N/A</v>
      </c>
      <c r="H471" s="141" t="e" cm="1">
        <f t="array" ref="H471">(_xlfn.XLOOKUP($A471&amp;$Q$3,Data[Index]&amp;Data[Valid Test, Can be used for conformity (Y/N)],Data[THC/km (mg)])-H$2)/H$5</f>
        <v>#N/A</v>
      </c>
      <c r="I471" s="141" t="e" cm="1">
        <f t="array" ref="I471">(_xlfn.XLOOKUP($A471&amp;$Q$3,Data[Index]&amp;Data[Valid Test, Can be used for conformity (Y/N)],Data[NOx/km (mg)])-I$2)/I$5</f>
        <v>#N/A</v>
      </c>
      <c r="J471" s="141" t="e" cm="1">
        <f t="array" ref="J471">(_xlfn.XLOOKUP($A471&amp;$Q$3,Data[Index]&amp;Data[Valid Test, Can be used for conformity (Y/N)],Data[THC + NOx/km (mg)])-J$2)/J$5</f>
        <v>#N/A</v>
      </c>
      <c r="K471" s="141" t="e" cm="1">
        <f t="array" ref="K471">(_xlfn.XLOOKUP($A471&amp;$Q$3,Data[Index]&amp;Data[Valid Test, Can be used for conformity (Y/N)],Data[PN/km ('#)])-K$2)/K$5</f>
        <v>#N/A</v>
      </c>
      <c r="L471" s="141" t="e" cm="1">
        <f t="array" ref="L471">(_xlfn.XLOOKUP($A471&amp;$Q$3,Data[Index]&amp;Data[Valid Test, Can be used for conformity (Y/N)],Data[PM/km (mg)])-L$2)/L$5</f>
        <v>#N/A</v>
      </c>
      <c r="M471" s="140" t="e" cm="1">
        <f t="array" ref="M471">(_xlfn.XLOOKUP($A471&amp;$Q$3,Data[Index]&amp;Data[Valid Test, Can be used for conformity (Y/N)],Data[CH4 (mg/km)])-M$2)/M$5</f>
        <v>#N/A</v>
      </c>
      <c r="N471" s="140" t="e" cm="1">
        <f t="array" ref="N471">(_xlfn.XLOOKUP($A471&amp;$Q$3,Data[Index]&amp;Data[Valid Test, Can be used for conformity (Y/N)],Data[N20 (mg/km)])-N$2)/N$5</f>
        <v>#N/A</v>
      </c>
      <c r="O471" s="141" t="e" cm="1">
        <f t="array" ref="O471">(_xlfn.XLOOKUP($A471&amp;$Q$3,Data[Index]&amp;Data[Valid Test, Can be used for conformity (Y/N)],Data[l/100km])-O$2)/O$5</f>
        <v>#N/A</v>
      </c>
      <c r="P471" s="138">
        <f>_xlfn.XLOOKUP($A471,Data[Index],Data[Comments])</f>
        <v>0</v>
      </c>
    </row>
    <row r="472" spans="1:16" x14ac:dyDescent="0.2">
      <c r="A472" s="129"/>
      <c r="B472" s="129"/>
      <c r="C472" s="129" t="e" cm="1">
        <f t="array" ref="C472">_xlfn.XLOOKUP($A472&amp;$Q$3&amp;$R$3,Data[Index]&amp;Data[Valid Test, Can be used for conformity (Y/N)]&amp;Data[Cycle],Data[Test Name])</f>
        <v>#N/A</v>
      </c>
      <c r="D472" s="167" t="e" cm="1">
        <f t="array" ref="D472">_xlfn.XLOOKUP($A472&amp;$Q$3&amp;$R$3,Data[Index]&amp;Data[Valid Test, Can be used for conformity (Y/N)]&amp;Data[Cycle],Data[Mileage (Miles)])</f>
        <v>#N/A</v>
      </c>
      <c r="E472" s="130" t="e" cm="1">
        <f t="array" ref="E472">_xlfn.XLOOKUP($A472&amp;$Q$3&amp;$R$3,Data[Index]&amp;Data[Valid Test, Can be used for conformity (Y/N)]&amp;Data[Cycle],Data[Date])</f>
        <v>#N/A</v>
      </c>
      <c r="F472" s="141" t="e" cm="1">
        <f t="array" ref="F472">(_xlfn.XLOOKUP($A472&amp;$Q$3&amp;$R$3,Data[Index]&amp;Data[Valid Test, Can be used for conformity (Y/N)]&amp;Data[Cycle],Data[CO/km (mg)])-F$2)/F$5</f>
        <v>#N/A</v>
      </c>
      <c r="G472" s="141" t="e" cm="1">
        <f t="array" ref="G472">(_xlfn.XLOOKUP($A472&amp;$Q$3,Data[Index]&amp;Data[Valid Test, Can be used for conformity (Y/N)],Data[CO2/km (g)])-G$2)/G$5</f>
        <v>#N/A</v>
      </c>
      <c r="H472" s="141" t="e" cm="1">
        <f t="array" ref="H472">(_xlfn.XLOOKUP($A472&amp;$Q$3,Data[Index]&amp;Data[Valid Test, Can be used for conformity (Y/N)],Data[THC/km (mg)])-H$2)/H$5</f>
        <v>#N/A</v>
      </c>
      <c r="I472" s="141" t="e" cm="1">
        <f t="array" ref="I472">(_xlfn.XLOOKUP($A472&amp;$Q$3,Data[Index]&amp;Data[Valid Test, Can be used for conformity (Y/N)],Data[NOx/km (mg)])-I$2)/I$5</f>
        <v>#N/A</v>
      </c>
      <c r="J472" s="141" t="e" cm="1">
        <f t="array" ref="J472">(_xlfn.XLOOKUP($A472&amp;$Q$3,Data[Index]&amp;Data[Valid Test, Can be used for conformity (Y/N)],Data[THC + NOx/km (mg)])-J$2)/J$5</f>
        <v>#N/A</v>
      </c>
      <c r="K472" s="141" t="e" cm="1">
        <f t="array" ref="K472">(_xlfn.XLOOKUP($A472&amp;$Q$3,Data[Index]&amp;Data[Valid Test, Can be used for conformity (Y/N)],Data[PN/km ('#)])-K$2)/K$5</f>
        <v>#N/A</v>
      </c>
      <c r="L472" s="141" t="e" cm="1">
        <f t="array" ref="L472">(_xlfn.XLOOKUP($A472&amp;$Q$3,Data[Index]&amp;Data[Valid Test, Can be used for conformity (Y/N)],Data[PM/km (mg)])-L$2)/L$5</f>
        <v>#N/A</v>
      </c>
      <c r="M472" s="140" t="e" cm="1">
        <f t="array" ref="M472">(_xlfn.XLOOKUP($A472&amp;$Q$3,Data[Index]&amp;Data[Valid Test, Can be used for conformity (Y/N)],Data[CH4 (mg/km)])-M$2)/M$5</f>
        <v>#N/A</v>
      </c>
      <c r="N472" s="140" t="e" cm="1">
        <f t="array" ref="N472">(_xlfn.XLOOKUP($A472&amp;$Q$3,Data[Index]&amp;Data[Valid Test, Can be used for conformity (Y/N)],Data[N20 (mg/km)])-N$2)/N$5</f>
        <v>#N/A</v>
      </c>
      <c r="O472" s="141" t="e" cm="1">
        <f t="array" ref="O472">(_xlfn.XLOOKUP($A472&amp;$Q$3,Data[Index]&amp;Data[Valid Test, Can be used for conformity (Y/N)],Data[l/100km])-O$2)/O$5</f>
        <v>#N/A</v>
      </c>
      <c r="P472" s="138">
        <f>_xlfn.XLOOKUP($A472,Data[Index],Data[Comments])</f>
        <v>0</v>
      </c>
    </row>
    <row r="473" spans="1:16" x14ac:dyDescent="0.2">
      <c r="A473" s="129"/>
      <c r="B473" s="129"/>
      <c r="C473" s="129" t="e" cm="1">
        <f t="array" ref="C473">_xlfn.XLOOKUP($A473&amp;$Q$3&amp;$R$3,Data[Index]&amp;Data[Valid Test, Can be used for conformity (Y/N)]&amp;Data[Cycle],Data[Test Name])</f>
        <v>#N/A</v>
      </c>
      <c r="D473" s="167" t="e" cm="1">
        <f t="array" ref="D473">_xlfn.XLOOKUP($A473&amp;$Q$3&amp;$R$3,Data[Index]&amp;Data[Valid Test, Can be used for conformity (Y/N)]&amp;Data[Cycle],Data[Mileage (Miles)])</f>
        <v>#N/A</v>
      </c>
      <c r="E473" s="130" t="e" cm="1">
        <f t="array" ref="E473">_xlfn.XLOOKUP($A473&amp;$Q$3&amp;$R$3,Data[Index]&amp;Data[Valid Test, Can be used for conformity (Y/N)]&amp;Data[Cycle],Data[Date])</f>
        <v>#N/A</v>
      </c>
      <c r="F473" s="141" t="e" cm="1">
        <f t="array" ref="F473">(_xlfn.XLOOKUP($A473&amp;$Q$3&amp;$R$3,Data[Index]&amp;Data[Valid Test, Can be used for conformity (Y/N)]&amp;Data[Cycle],Data[CO/km (mg)])-F$2)/F$5</f>
        <v>#N/A</v>
      </c>
      <c r="G473" s="141" t="e" cm="1">
        <f t="array" ref="G473">(_xlfn.XLOOKUP($A473&amp;$Q$3,Data[Index]&amp;Data[Valid Test, Can be used for conformity (Y/N)],Data[CO2/km (g)])-G$2)/G$5</f>
        <v>#N/A</v>
      </c>
      <c r="H473" s="141" t="e" cm="1">
        <f t="array" ref="H473">(_xlfn.XLOOKUP($A473&amp;$Q$3,Data[Index]&amp;Data[Valid Test, Can be used for conformity (Y/N)],Data[THC/km (mg)])-H$2)/H$5</f>
        <v>#N/A</v>
      </c>
      <c r="I473" s="141" t="e" cm="1">
        <f t="array" ref="I473">(_xlfn.XLOOKUP($A473&amp;$Q$3,Data[Index]&amp;Data[Valid Test, Can be used for conformity (Y/N)],Data[NOx/km (mg)])-I$2)/I$5</f>
        <v>#N/A</v>
      </c>
      <c r="J473" s="141" t="e" cm="1">
        <f t="array" ref="J473">(_xlfn.XLOOKUP($A473&amp;$Q$3,Data[Index]&amp;Data[Valid Test, Can be used for conformity (Y/N)],Data[THC + NOx/km (mg)])-J$2)/J$5</f>
        <v>#N/A</v>
      </c>
      <c r="K473" s="141" t="e" cm="1">
        <f t="array" ref="K473">(_xlfn.XLOOKUP($A473&amp;$Q$3,Data[Index]&amp;Data[Valid Test, Can be used for conformity (Y/N)],Data[PN/km ('#)])-K$2)/K$5</f>
        <v>#N/A</v>
      </c>
      <c r="L473" s="141" t="e" cm="1">
        <f t="array" ref="L473">(_xlfn.XLOOKUP($A473&amp;$Q$3,Data[Index]&amp;Data[Valid Test, Can be used for conformity (Y/N)],Data[PM/km (mg)])-L$2)/L$5</f>
        <v>#N/A</v>
      </c>
      <c r="M473" s="140" t="e" cm="1">
        <f t="array" ref="M473">(_xlfn.XLOOKUP($A473&amp;$Q$3,Data[Index]&amp;Data[Valid Test, Can be used for conformity (Y/N)],Data[CH4 (mg/km)])-M$2)/M$5</f>
        <v>#N/A</v>
      </c>
      <c r="N473" s="140" t="e" cm="1">
        <f t="array" ref="N473">(_xlfn.XLOOKUP($A473&amp;$Q$3,Data[Index]&amp;Data[Valid Test, Can be used for conformity (Y/N)],Data[N20 (mg/km)])-N$2)/N$5</f>
        <v>#N/A</v>
      </c>
      <c r="O473" s="141" t="e" cm="1">
        <f t="array" ref="O473">(_xlfn.XLOOKUP($A473&amp;$Q$3,Data[Index]&amp;Data[Valid Test, Can be used for conformity (Y/N)],Data[l/100km])-O$2)/O$5</f>
        <v>#N/A</v>
      </c>
      <c r="P473" s="138">
        <f>_xlfn.XLOOKUP($A473,Data[Index],Data[Comments])</f>
        <v>0</v>
      </c>
    </row>
    <row r="474" spans="1:16" x14ac:dyDescent="0.2">
      <c r="A474" s="129"/>
      <c r="B474" s="129"/>
      <c r="C474" s="129" t="e" cm="1">
        <f t="array" ref="C474">_xlfn.XLOOKUP($A474&amp;$Q$3&amp;$R$3,Data[Index]&amp;Data[Valid Test, Can be used for conformity (Y/N)]&amp;Data[Cycle],Data[Test Name])</f>
        <v>#N/A</v>
      </c>
      <c r="D474" s="167" t="e" cm="1">
        <f t="array" ref="D474">_xlfn.XLOOKUP($A474&amp;$Q$3&amp;$R$3,Data[Index]&amp;Data[Valid Test, Can be used for conformity (Y/N)]&amp;Data[Cycle],Data[Mileage (Miles)])</f>
        <v>#N/A</v>
      </c>
      <c r="E474" s="130" t="e" cm="1">
        <f t="array" ref="E474">_xlfn.XLOOKUP($A474&amp;$Q$3&amp;$R$3,Data[Index]&amp;Data[Valid Test, Can be used for conformity (Y/N)]&amp;Data[Cycle],Data[Date])</f>
        <v>#N/A</v>
      </c>
      <c r="F474" s="141" t="e" cm="1">
        <f t="array" ref="F474">(_xlfn.XLOOKUP($A474&amp;$Q$3&amp;$R$3,Data[Index]&amp;Data[Valid Test, Can be used for conformity (Y/N)]&amp;Data[Cycle],Data[CO/km (mg)])-F$2)/F$5</f>
        <v>#N/A</v>
      </c>
      <c r="G474" s="141" t="e" cm="1">
        <f t="array" ref="G474">(_xlfn.XLOOKUP($A474&amp;$Q$3,Data[Index]&amp;Data[Valid Test, Can be used for conformity (Y/N)],Data[CO2/km (g)])-G$2)/G$5</f>
        <v>#N/A</v>
      </c>
      <c r="H474" s="141" t="e" cm="1">
        <f t="array" ref="H474">(_xlfn.XLOOKUP($A474&amp;$Q$3,Data[Index]&amp;Data[Valid Test, Can be used for conformity (Y/N)],Data[THC/km (mg)])-H$2)/H$5</f>
        <v>#N/A</v>
      </c>
      <c r="I474" s="141" t="e" cm="1">
        <f t="array" ref="I474">(_xlfn.XLOOKUP($A474&amp;$Q$3,Data[Index]&amp;Data[Valid Test, Can be used for conformity (Y/N)],Data[NOx/km (mg)])-I$2)/I$5</f>
        <v>#N/A</v>
      </c>
      <c r="J474" s="141" t="e" cm="1">
        <f t="array" ref="J474">(_xlfn.XLOOKUP($A474&amp;$Q$3,Data[Index]&amp;Data[Valid Test, Can be used for conformity (Y/N)],Data[THC + NOx/km (mg)])-J$2)/J$5</f>
        <v>#N/A</v>
      </c>
      <c r="K474" s="141" t="e" cm="1">
        <f t="array" ref="K474">(_xlfn.XLOOKUP($A474&amp;$Q$3,Data[Index]&amp;Data[Valid Test, Can be used for conformity (Y/N)],Data[PN/km ('#)])-K$2)/K$5</f>
        <v>#N/A</v>
      </c>
      <c r="L474" s="141" t="e" cm="1">
        <f t="array" ref="L474">(_xlfn.XLOOKUP($A474&amp;$Q$3,Data[Index]&amp;Data[Valid Test, Can be used for conformity (Y/N)],Data[PM/km (mg)])-L$2)/L$5</f>
        <v>#N/A</v>
      </c>
      <c r="M474" s="140" t="e" cm="1">
        <f t="array" ref="M474">(_xlfn.XLOOKUP($A474&amp;$Q$3,Data[Index]&amp;Data[Valid Test, Can be used for conformity (Y/N)],Data[CH4 (mg/km)])-M$2)/M$5</f>
        <v>#N/A</v>
      </c>
      <c r="N474" s="140" t="e" cm="1">
        <f t="array" ref="N474">(_xlfn.XLOOKUP($A474&amp;$Q$3,Data[Index]&amp;Data[Valid Test, Can be used for conformity (Y/N)],Data[N20 (mg/km)])-N$2)/N$5</f>
        <v>#N/A</v>
      </c>
      <c r="O474" s="141" t="e" cm="1">
        <f t="array" ref="O474">(_xlfn.XLOOKUP($A474&amp;$Q$3,Data[Index]&amp;Data[Valid Test, Can be used for conformity (Y/N)],Data[l/100km])-O$2)/O$5</f>
        <v>#N/A</v>
      </c>
      <c r="P474" s="138">
        <f>_xlfn.XLOOKUP($A474,Data[Index],Data[Comments])</f>
        <v>0</v>
      </c>
    </row>
    <row r="475" spans="1:16" x14ac:dyDescent="0.2">
      <c r="A475" s="129"/>
      <c r="B475" s="129"/>
      <c r="C475" s="129" t="e" cm="1">
        <f t="array" ref="C475">_xlfn.XLOOKUP($A475&amp;$Q$3&amp;$R$3,Data[Index]&amp;Data[Valid Test, Can be used for conformity (Y/N)]&amp;Data[Cycle],Data[Test Name])</f>
        <v>#N/A</v>
      </c>
      <c r="D475" s="167" t="e" cm="1">
        <f t="array" ref="D475">_xlfn.XLOOKUP($A475&amp;$Q$3&amp;$R$3,Data[Index]&amp;Data[Valid Test, Can be used for conformity (Y/N)]&amp;Data[Cycle],Data[Mileage (Miles)])</f>
        <v>#N/A</v>
      </c>
      <c r="E475" s="130" t="e" cm="1">
        <f t="array" ref="E475">_xlfn.XLOOKUP($A475&amp;$Q$3&amp;$R$3,Data[Index]&amp;Data[Valid Test, Can be used for conformity (Y/N)]&amp;Data[Cycle],Data[Date])</f>
        <v>#N/A</v>
      </c>
      <c r="F475" s="141" t="e" cm="1">
        <f t="array" ref="F475">(_xlfn.XLOOKUP($A475&amp;$Q$3&amp;$R$3,Data[Index]&amp;Data[Valid Test, Can be used for conformity (Y/N)]&amp;Data[Cycle],Data[CO/km (mg)])-F$2)/F$5</f>
        <v>#N/A</v>
      </c>
      <c r="G475" s="141" t="e" cm="1">
        <f t="array" ref="G475">(_xlfn.XLOOKUP($A475&amp;$Q$3,Data[Index]&amp;Data[Valid Test, Can be used for conformity (Y/N)],Data[CO2/km (g)])-G$2)/G$5</f>
        <v>#N/A</v>
      </c>
      <c r="H475" s="141" t="e" cm="1">
        <f t="array" ref="H475">(_xlfn.XLOOKUP($A475&amp;$Q$3,Data[Index]&amp;Data[Valid Test, Can be used for conformity (Y/N)],Data[THC/km (mg)])-H$2)/H$5</f>
        <v>#N/A</v>
      </c>
      <c r="I475" s="141" t="e" cm="1">
        <f t="array" ref="I475">(_xlfn.XLOOKUP($A475&amp;$Q$3,Data[Index]&amp;Data[Valid Test, Can be used for conformity (Y/N)],Data[NOx/km (mg)])-I$2)/I$5</f>
        <v>#N/A</v>
      </c>
      <c r="J475" s="141" t="e" cm="1">
        <f t="array" ref="J475">(_xlfn.XLOOKUP($A475&amp;$Q$3,Data[Index]&amp;Data[Valid Test, Can be used for conformity (Y/N)],Data[THC + NOx/km (mg)])-J$2)/J$5</f>
        <v>#N/A</v>
      </c>
      <c r="K475" s="141" t="e" cm="1">
        <f t="array" ref="K475">(_xlfn.XLOOKUP($A475&amp;$Q$3,Data[Index]&amp;Data[Valid Test, Can be used for conformity (Y/N)],Data[PN/km ('#)])-K$2)/K$5</f>
        <v>#N/A</v>
      </c>
      <c r="L475" s="141" t="e" cm="1">
        <f t="array" ref="L475">(_xlfn.XLOOKUP($A475&amp;$Q$3,Data[Index]&amp;Data[Valid Test, Can be used for conformity (Y/N)],Data[PM/km (mg)])-L$2)/L$5</f>
        <v>#N/A</v>
      </c>
      <c r="M475" s="140" t="e" cm="1">
        <f t="array" ref="M475">(_xlfn.XLOOKUP($A475&amp;$Q$3,Data[Index]&amp;Data[Valid Test, Can be used for conformity (Y/N)],Data[CH4 (mg/km)])-M$2)/M$5</f>
        <v>#N/A</v>
      </c>
      <c r="N475" s="140" t="e" cm="1">
        <f t="array" ref="N475">(_xlfn.XLOOKUP($A475&amp;$Q$3,Data[Index]&amp;Data[Valid Test, Can be used for conformity (Y/N)],Data[N20 (mg/km)])-N$2)/N$5</f>
        <v>#N/A</v>
      </c>
      <c r="O475" s="141" t="e" cm="1">
        <f t="array" ref="O475">(_xlfn.XLOOKUP($A475&amp;$Q$3,Data[Index]&amp;Data[Valid Test, Can be used for conformity (Y/N)],Data[l/100km])-O$2)/O$5</f>
        <v>#N/A</v>
      </c>
      <c r="P475" s="138">
        <f>_xlfn.XLOOKUP($A475,Data[Index],Data[Comments])</f>
        <v>0</v>
      </c>
    </row>
    <row r="476" spans="1:16" x14ac:dyDescent="0.2">
      <c r="A476" s="129"/>
      <c r="B476" s="129"/>
      <c r="C476" s="129" t="e" cm="1">
        <f t="array" ref="C476">_xlfn.XLOOKUP($A476&amp;$Q$3&amp;$R$3,Data[Index]&amp;Data[Valid Test, Can be used for conformity (Y/N)]&amp;Data[Cycle],Data[Test Name])</f>
        <v>#N/A</v>
      </c>
      <c r="D476" s="167" t="e" cm="1">
        <f t="array" ref="D476">_xlfn.XLOOKUP($A476&amp;$Q$3&amp;$R$3,Data[Index]&amp;Data[Valid Test, Can be used for conformity (Y/N)]&amp;Data[Cycle],Data[Mileage (Miles)])</f>
        <v>#N/A</v>
      </c>
      <c r="E476" s="130" t="e" cm="1">
        <f t="array" ref="E476">_xlfn.XLOOKUP($A476&amp;$Q$3&amp;$R$3,Data[Index]&amp;Data[Valid Test, Can be used for conformity (Y/N)]&amp;Data[Cycle],Data[Date])</f>
        <v>#N/A</v>
      </c>
      <c r="F476" s="141" t="e" cm="1">
        <f t="array" ref="F476">(_xlfn.XLOOKUP($A476&amp;$Q$3&amp;$R$3,Data[Index]&amp;Data[Valid Test, Can be used for conformity (Y/N)]&amp;Data[Cycle],Data[CO/km (mg)])-F$2)/F$5</f>
        <v>#N/A</v>
      </c>
      <c r="G476" s="141" t="e" cm="1">
        <f t="array" ref="G476">(_xlfn.XLOOKUP($A476&amp;$Q$3,Data[Index]&amp;Data[Valid Test, Can be used for conformity (Y/N)],Data[CO2/km (g)])-G$2)/G$5</f>
        <v>#N/A</v>
      </c>
      <c r="H476" s="141" t="e" cm="1">
        <f t="array" ref="H476">(_xlfn.XLOOKUP($A476&amp;$Q$3,Data[Index]&amp;Data[Valid Test, Can be used for conformity (Y/N)],Data[THC/km (mg)])-H$2)/H$5</f>
        <v>#N/A</v>
      </c>
      <c r="I476" s="141" t="e" cm="1">
        <f t="array" ref="I476">(_xlfn.XLOOKUP($A476&amp;$Q$3,Data[Index]&amp;Data[Valid Test, Can be used for conformity (Y/N)],Data[NOx/km (mg)])-I$2)/I$5</f>
        <v>#N/A</v>
      </c>
      <c r="J476" s="141" t="e" cm="1">
        <f t="array" ref="J476">(_xlfn.XLOOKUP($A476&amp;$Q$3,Data[Index]&amp;Data[Valid Test, Can be used for conformity (Y/N)],Data[THC + NOx/km (mg)])-J$2)/J$5</f>
        <v>#N/A</v>
      </c>
      <c r="K476" s="141" t="e" cm="1">
        <f t="array" ref="K476">(_xlfn.XLOOKUP($A476&amp;$Q$3,Data[Index]&amp;Data[Valid Test, Can be used for conformity (Y/N)],Data[PN/km ('#)])-K$2)/K$5</f>
        <v>#N/A</v>
      </c>
      <c r="L476" s="141" t="e" cm="1">
        <f t="array" ref="L476">(_xlfn.XLOOKUP($A476&amp;$Q$3,Data[Index]&amp;Data[Valid Test, Can be used for conformity (Y/N)],Data[PM/km (mg)])-L$2)/L$5</f>
        <v>#N/A</v>
      </c>
      <c r="M476" s="140" t="e" cm="1">
        <f t="array" ref="M476">(_xlfn.XLOOKUP($A476&amp;$Q$3,Data[Index]&amp;Data[Valid Test, Can be used for conformity (Y/N)],Data[CH4 (mg/km)])-M$2)/M$5</f>
        <v>#N/A</v>
      </c>
      <c r="N476" s="140" t="e" cm="1">
        <f t="array" ref="N476">(_xlfn.XLOOKUP($A476&amp;$Q$3,Data[Index]&amp;Data[Valid Test, Can be used for conformity (Y/N)],Data[N20 (mg/km)])-N$2)/N$5</f>
        <v>#N/A</v>
      </c>
      <c r="O476" s="141" t="e" cm="1">
        <f t="array" ref="O476">(_xlfn.XLOOKUP($A476&amp;$Q$3,Data[Index]&amp;Data[Valid Test, Can be used for conformity (Y/N)],Data[l/100km])-O$2)/O$5</f>
        <v>#N/A</v>
      </c>
      <c r="P476" s="138">
        <f>_xlfn.XLOOKUP($A476,Data[Index],Data[Comments])</f>
        <v>0</v>
      </c>
    </row>
    <row r="477" spans="1:16" x14ac:dyDescent="0.2">
      <c r="A477" s="129"/>
      <c r="B477" s="129"/>
      <c r="C477" s="129" t="e" cm="1">
        <f t="array" ref="C477">_xlfn.XLOOKUP($A477&amp;$Q$3&amp;$R$3,Data[Index]&amp;Data[Valid Test, Can be used for conformity (Y/N)]&amp;Data[Cycle],Data[Test Name])</f>
        <v>#N/A</v>
      </c>
      <c r="D477" s="167" t="e" cm="1">
        <f t="array" ref="D477">_xlfn.XLOOKUP($A477&amp;$Q$3&amp;$R$3,Data[Index]&amp;Data[Valid Test, Can be used for conformity (Y/N)]&amp;Data[Cycle],Data[Mileage (Miles)])</f>
        <v>#N/A</v>
      </c>
      <c r="E477" s="130" t="e" cm="1">
        <f t="array" ref="E477">_xlfn.XLOOKUP($A477&amp;$Q$3&amp;$R$3,Data[Index]&amp;Data[Valid Test, Can be used for conformity (Y/N)]&amp;Data[Cycle],Data[Date])</f>
        <v>#N/A</v>
      </c>
      <c r="F477" s="141" t="e" cm="1">
        <f t="array" ref="F477">(_xlfn.XLOOKUP($A477&amp;$Q$3&amp;$R$3,Data[Index]&amp;Data[Valid Test, Can be used for conformity (Y/N)]&amp;Data[Cycle],Data[CO/km (mg)])-F$2)/F$5</f>
        <v>#N/A</v>
      </c>
      <c r="G477" s="141" t="e" cm="1">
        <f t="array" ref="G477">(_xlfn.XLOOKUP($A477&amp;$Q$3,Data[Index]&amp;Data[Valid Test, Can be used for conformity (Y/N)],Data[CO2/km (g)])-G$2)/G$5</f>
        <v>#N/A</v>
      </c>
      <c r="H477" s="141" t="e" cm="1">
        <f t="array" ref="H477">(_xlfn.XLOOKUP($A477&amp;$Q$3,Data[Index]&amp;Data[Valid Test, Can be used for conformity (Y/N)],Data[THC/km (mg)])-H$2)/H$5</f>
        <v>#N/A</v>
      </c>
      <c r="I477" s="141" t="e" cm="1">
        <f t="array" ref="I477">(_xlfn.XLOOKUP($A477&amp;$Q$3,Data[Index]&amp;Data[Valid Test, Can be used for conformity (Y/N)],Data[NOx/km (mg)])-I$2)/I$5</f>
        <v>#N/A</v>
      </c>
      <c r="J477" s="141" t="e" cm="1">
        <f t="array" ref="J477">(_xlfn.XLOOKUP($A477&amp;$Q$3,Data[Index]&amp;Data[Valid Test, Can be used for conformity (Y/N)],Data[THC + NOx/km (mg)])-J$2)/J$5</f>
        <v>#N/A</v>
      </c>
      <c r="K477" s="141" t="e" cm="1">
        <f t="array" ref="K477">(_xlfn.XLOOKUP($A477&amp;$Q$3,Data[Index]&amp;Data[Valid Test, Can be used for conformity (Y/N)],Data[PN/km ('#)])-K$2)/K$5</f>
        <v>#N/A</v>
      </c>
      <c r="L477" s="141" t="e" cm="1">
        <f t="array" ref="L477">(_xlfn.XLOOKUP($A477&amp;$Q$3,Data[Index]&amp;Data[Valid Test, Can be used for conformity (Y/N)],Data[PM/km (mg)])-L$2)/L$5</f>
        <v>#N/A</v>
      </c>
      <c r="M477" s="140" t="e" cm="1">
        <f t="array" ref="M477">(_xlfn.XLOOKUP($A477&amp;$Q$3,Data[Index]&amp;Data[Valid Test, Can be used for conformity (Y/N)],Data[CH4 (mg/km)])-M$2)/M$5</f>
        <v>#N/A</v>
      </c>
      <c r="N477" s="140" t="e" cm="1">
        <f t="array" ref="N477">(_xlfn.XLOOKUP($A477&amp;$Q$3,Data[Index]&amp;Data[Valid Test, Can be used for conformity (Y/N)],Data[N20 (mg/km)])-N$2)/N$5</f>
        <v>#N/A</v>
      </c>
      <c r="O477" s="141" t="e" cm="1">
        <f t="array" ref="O477">(_xlfn.XLOOKUP($A477&amp;$Q$3,Data[Index]&amp;Data[Valid Test, Can be used for conformity (Y/N)],Data[l/100km])-O$2)/O$5</f>
        <v>#N/A</v>
      </c>
      <c r="P477" s="138">
        <f>_xlfn.XLOOKUP($A477,Data[Index],Data[Comments])</f>
        <v>0</v>
      </c>
    </row>
    <row r="478" spans="1:16" x14ac:dyDescent="0.2">
      <c r="A478" s="129"/>
      <c r="B478" s="129"/>
      <c r="C478" s="129" t="e" cm="1">
        <f t="array" ref="C478">_xlfn.XLOOKUP($A478&amp;$Q$3&amp;$R$3,Data[Index]&amp;Data[Valid Test, Can be used for conformity (Y/N)]&amp;Data[Cycle],Data[Test Name])</f>
        <v>#N/A</v>
      </c>
      <c r="D478" s="167" t="e" cm="1">
        <f t="array" ref="D478">_xlfn.XLOOKUP($A478&amp;$Q$3&amp;$R$3,Data[Index]&amp;Data[Valid Test, Can be used for conformity (Y/N)]&amp;Data[Cycle],Data[Mileage (Miles)])</f>
        <v>#N/A</v>
      </c>
      <c r="E478" s="130" t="e" cm="1">
        <f t="array" ref="E478">_xlfn.XLOOKUP($A478&amp;$Q$3&amp;$R$3,Data[Index]&amp;Data[Valid Test, Can be used for conformity (Y/N)]&amp;Data[Cycle],Data[Date])</f>
        <v>#N/A</v>
      </c>
      <c r="F478" s="141" t="e" cm="1">
        <f t="array" ref="F478">(_xlfn.XLOOKUP($A478&amp;$Q$3&amp;$R$3,Data[Index]&amp;Data[Valid Test, Can be used for conformity (Y/N)]&amp;Data[Cycle],Data[CO/km (mg)])-F$2)/F$5</f>
        <v>#N/A</v>
      </c>
      <c r="G478" s="141" t="e" cm="1">
        <f t="array" ref="G478">(_xlfn.XLOOKUP($A478&amp;$Q$3,Data[Index]&amp;Data[Valid Test, Can be used for conformity (Y/N)],Data[CO2/km (g)])-G$2)/G$5</f>
        <v>#N/A</v>
      </c>
      <c r="H478" s="141" t="e" cm="1">
        <f t="array" ref="H478">(_xlfn.XLOOKUP($A478&amp;$Q$3,Data[Index]&amp;Data[Valid Test, Can be used for conformity (Y/N)],Data[THC/km (mg)])-H$2)/H$5</f>
        <v>#N/A</v>
      </c>
      <c r="I478" s="141" t="e" cm="1">
        <f t="array" ref="I478">(_xlfn.XLOOKUP($A478&amp;$Q$3,Data[Index]&amp;Data[Valid Test, Can be used for conformity (Y/N)],Data[NOx/km (mg)])-I$2)/I$5</f>
        <v>#N/A</v>
      </c>
      <c r="J478" s="141" t="e" cm="1">
        <f t="array" ref="J478">(_xlfn.XLOOKUP($A478&amp;$Q$3,Data[Index]&amp;Data[Valid Test, Can be used for conformity (Y/N)],Data[THC + NOx/km (mg)])-J$2)/J$5</f>
        <v>#N/A</v>
      </c>
      <c r="K478" s="141" t="e" cm="1">
        <f t="array" ref="K478">(_xlfn.XLOOKUP($A478&amp;$Q$3,Data[Index]&amp;Data[Valid Test, Can be used for conformity (Y/N)],Data[PN/km ('#)])-K$2)/K$5</f>
        <v>#N/A</v>
      </c>
      <c r="L478" s="141" t="e" cm="1">
        <f t="array" ref="L478">(_xlfn.XLOOKUP($A478&amp;$Q$3,Data[Index]&amp;Data[Valid Test, Can be used for conformity (Y/N)],Data[PM/km (mg)])-L$2)/L$5</f>
        <v>#N/A</v>
      </c>
      <c r="M478" s="140" t="e" cm="1">
        <f t="array" ref="M478">(_xlfn.XLOOKUP($A478&amp;$Q$3,Data[Index]&amp;Data[Valid Test, Can be used for conformity (Y/N)],Data[CH4 (mg/km)])-M$2)/M$5</f>
        <v>#N/A</v>
      </c>
      <c r="N478" s="140" t="e" cm="1">
        <f t="array" ref="N478">(_xlfn.XLOOKUP($A478&amp;$Q$3,Data[Index]&amp;Data[Valid Test, Can be used for conformity (Y/N)],Data[N20 (mg/km)])-N$2)/N$5</f>
        <v>#N/A</v>
      </c>
      <c r="O478" s="141" t="e" cm="1">
        <f t="array" ref="O478">(_xlfn.XLOOKUP($A478&amp;$Q$3,Data[Index]&amp;Data[Valid Test, Can be used for conformity (Y/N)],Data[l/100km])-O$2)/O$5</f>
        <v>#N/A</v>
      </c>
      <c r="P478" s="138">
        <f>_xlfn.XLOOKUP($A478,Data[Index],Data[Comments])</f>
        <v>0</v>
      </c>
    </row>
    <row r="479" spans="1:16" x14ac:dyDescent="0.2">
      <c r="A479" s="129"/>
      <c r="B479" s="129"/>
      <c r="C479" s="129" t="e" cm="1">
        <f t="array" ref="C479">_xlfn.XLOOKUP($A479&amp;$Q$3&amp;$R$3,Data[Index]&amp;Data[Valid Test, Can be used for conformity (Y/N)]&amp;Data[Cycle],Data[Test Name])</f>
        <v>#N/A</v>
      </c>
      <c r="D479" s="167" t="e" cm="1">
        <f t="array" ref="D479">_xlfn.XLOOKUP($A479&amp;$Q$3&amp;$R$3,Data[Index]&amp;Data[Valid Test, Can be used for conformity (Y/N)]&amp;Data[Cycle],Data[Mileage (Miles)])</f>
        <v>#N/A</v>
      </c>
      <c r="E479" s="130" t="e" cm="1">
        <f t="array" ref="E479">_xlfn.XLOOKUP($A479&amp;$Q$3&amp;$R$3,Data[Index]&amp;Data[Valid Test, Can be used for conformity (Y/N)]&amp;Data[Cycle],Data[Date])</f>
        <v>#N/A</v>
      </c>
      <c r="F479" s="141" t="e" cm="1">
        <f t="array" ref="F479">(_xlfn.XLOOKUP($A479&amp;$Q$3&amp;$R$3,Data[Index]&amp;Data[Valid Test, Can be used for conformity (Y/N)]&amp;Data[Cycle],Data[CO/km (mg)])-F$2)/F$5</f>
        <v>#N/A</v>
      </c>
      <c r="G479" s="141" t="e" cm="1">
        <f t="array" ref="G479">(_xlfn.XLOOKUP($A479&amp;$Q$3,Data[Index]&amp;Data[Valid Test, Can be used for conformity (Y/N)],Data[CO2/km (g)])-G$2)/G$5</f>
        <v>#N/A</v>
      </c>
      <c r="H479" s="141" t="e" cm="1">
        <f t="array" ref="H479">(_xlfn.XLOOKUP($A479&amp;$Q$3,Data[Index]&amp;Data[Valid Test, Can be used for conformity (Y/N)],Data[THC/km (mg)])-H$2)/H$5</f>
        <v>#N/A</v>
      </c>
      <c r="I479" s="141" t="e" cm="1">
        <f t="array" ref="I479">(_xlfn.XLOOKUP($A479&amp;$Q$3,Data[Index]&amp;Data[Valid Test, Can be used for conformity (Y/N)],Data[NOx/km (mg)])-I$2)/I$5</f>
        <v>#N/A</v>
      </c>
      <c r="J479" s="141" t="e" cm="1">
        <f t="array" ref="J479">(_xlfn.XLOOKUP($A479&amp;$Q$3,Data[Index]&amp;Data[Valid Test, Can be used for conformity (Y/N)],Data[THC + NOx/km (mg)])-J$2)/J$5</f>
        <v>#N/A</v>
      </c>
      <c r="K479" s="141" t="e" cm="1">
        <f t="array" ref="K479">(_xlfn.XLOOKUP($A479&amp;$Q$3,Data[Index]&amp;Data[Valid Test, Can be used for conformity (Y/N)],Data[PN/km ('#)])-K$2)/K$5</f>
        <v>#N/A</v>
      </c>
      <c r="L479" s="141" t="e" cm="1">
        <f t="array" ref="L479">(_xlfn.XLOOKUP($A479&amp;$Q$3,Data[Index]&amp;Data[Valid Test, Can be used for conformity (Y/N)],Data[PM/km (mg)])-L$2)/L$5</f>
        <v>#N/A</v>
      </c>
      <c r="M479" s="140" t="e" cm="1">
        <f t="array" ref="M479">(_xlfn.XLOOKUP($A479&amp;$Q$3,Data[Index]&amp;Data[Valid Test, Can be used for conformity (Y/N)],Data[CH4 (mg/km)])-M$2)/M$5</f>
        <v>#N/A</v>
      </c>
      <c r="N479" s="140" t="e" cm="1">
        <f t="array" ref="N479">(_xlfn.XLOOKUP($A479&amp;$Q$3,Data[Index]&amp;Data[Valid Test, Can be used for conformity (Y/N)],Data[N20 (mg/km)])-N$2)/N$5</f>
        <v>#N/A</v>
      </c>
      <c r="O479" s="141" t="e" cm="1">
        <f t="array" ref="O479">(_xlfn.XLOOKUP($A479&amp;$Q$3,Data[Index]&amp;Data[Valid Test, Can be used for conformity (Y/N)],Data[l/100km])-O$2)/O$5</f>
        <v>#N/A</v>
      </c>
      <c r="P479" s="138">
        <f>_xlfn.XLOOKUP($A479,Data[Index],Data[Comments])</f>
        <v>0</v>
      </c>
    </row>
    <row r="480" spans="1:16" x14ac:dyDescent="0.2">
      <c r="A480" s="129"/>
      <c r="B480" s="129"/>
      <c r="C480" s="129" t="e" cm="1">
        <f t="array" ref="C480">_xlfn.XLOOKUP($A480&amp;$Q$3&amp;$R$3,Data[Index]&amp;Data[Valid Test, Can be used for conformity (Y/N)]&amp;Data[Cycle],Data[Test Name])</f>
        <v>#N/A</v>
      </c>
      <c r="D480" s="167" t="e" cm="1">
        <f t="array" ref="D480">_xlfn.XLOOKUP($A480&amp;$Q$3&amp;$R$3,Data[Index]&amp;Data[Valid Test, Can be used for conformity (Y/N)]&amp;Data[Cycle],Data[Mileage (Miles)])</f>
        <v>#N/A</v>
      </c>
      <c r="E480" s="130" t="e" cm="1">
        <f t="array" ref="E480">_xlfn.XLOOKUP($A480&amp;$Q$3&amp;$R$3,Data[Index]&amp;Data[Valid Test, Can be used for conformity (Y/N)]&amp;Data[Cycle],Data[Date])</f>
        <v>#N/A</v>
      </c>
      <c r="F480" s="141" t="e" cm="1">
        <f t="array" ref="F480">(_xlfn.XLOOKUP($A480&amp;$Q$3&amp;$R$3,Data[Index]&amp;Data[Valid Test, Can be used for conformity (Y/N)]&amp;Data[Cycle],Data[CO/km (mg)])-F$2)/F$5</f>
        <v>#N/A</v>
      </c>
      <c r="G480" s="141" t="e" cm="1">
        <f t="array" ref="G480">(_xlfn.XLOOKUP($A480&amp;$Q$3,Data[Index]&amp;Data[Valid Test, Can be used for conformity (Y/N)],Data[CO2/km (g)])-G$2)/G$5</f>
        <v>#N/A</v>
      </c>
      <c r="H480" s="141" t="e" cm="1">
        <f t="array" ref="H480">(_xlfn.XLOOKUP($A480&amp;$Q$3,Data[Index]&amp;Data[Valid Test, Can be used for conformity (Y/N)],Data[THC/km (mg)])-H$2)/H$5</f>
        <v>#N/A</v>
      </c>
      <c r="I480" s="141" t="e" cm="1">
        <f t="array" ref="I480">(_xlfn.XLOOKUP($A480&amp;$Q$3,Data[Index]&amp;Data[Valid Test, Can be used for conformity (Y/N)],Data[NOx/km (mg)])-I$2)/I$5</f>
        <v>#N/A</v>
      </c>
      <c r="J480" s="141" t="e" cm="1">
        <f t="array" ref="J480">(_xlfn.XLOOKUP($A480&amp;$Q$3,Data[Index]&amp;Data[Valid Test, Can be used for conformity (Y/N)],Data[THC + NOx/km (mg)])-J$2)/J$5</f>
        <v>#N/A</v>
      </c>
      <c r="K480" s="141" t="e" cm="1">
        <f t="array" ref="K480">(_xlfn.XLOOKUP($A480&amp;$Q$3,Data[Index]&amp;Data[Valid Test, Can be used for conformity (Y/N)],Data[PN/km ('#)])-K$2)/K$5</f>
        <v>#N/A</v>
      </c>
      <c r="L480" s="141" t="e" cm="1">
        <f t="array" ref="L480">(_xlfn.XLOOKUP($A480&amp;$Q$3,Data[Index]&amp;Data[Valid Test, Can be used for conformity (Y/N)],Data[PM/km (mg)])-L$2)/L$5</f>
        <v>#N/A</v>
      </c>
      <c r="M480" s="140" t="e" cm="1">
        <f t="array" ref="M480">(_xlfn.XLOOKUP($A480&amp;$Q$3,Data[Index]&amp;Data[Valid Test, Can be used for conformity (Y/N)],Data[CH4 (mg/km)])-M$2)/M$5</f>
        <v>#N/A</v>
      </c>
      <c r="N480" s="140" t="e" cm="1">
        <f t="array" ref="N480">(_xlfn.XLOOKUP($A480&amp;$Q$3,Data[Index]&amp;Data[Valid Test, Can be used for conformity (Y/N)],Data[N20 (mg/km)])-N$2)/N$5</f>
        <v>#N/A</v>
      </c>
      <c r="O480" s="141" t="e" cm="1">
        <f t="array" ref="O480">(_xlfn.XLOOKUP($A480&amp;$Q$3,Data[Index]&amp;Data[Valid Test, Can be used for conformity (Y/N)],Data[l/100km])-O$2)/O$5</f>
        <v>#N/A</v>
      </c>
      <c r="P480" s="138">
        <f>_xlfn.XLOOKUP($A480,Data[Index],Data[Comments])</f>
        <v>0</v>
      </c>
    </row>
    <row r="481" spans="1:16" x14ac:dyDescent="0.2">
      <c r="A481" s="129"/>
      <c r="B481" s="129"/>
      <c r="C481" s="129" t="e" cm="1">
        <f t="array" ref="C481">_xlfn.XLOOKUP($A481&amp;$Q$3&amp;$R$3,Data[Index]&amp;Data[Valid Test, Can be used for conformity (Y/N)]&amp;Data[Cycle],Data[Test Name])</f>
        <v>#N/A</v>
      </c>
      <c r="D481" s="167" t="e" cm="1">
        <f t="array" ref="D481">_xlfn.XLOOKUP($A481&amp;$Q$3&amp;$R$3,Data[Index]&amp;Data[Valid Test, Can be used for conformity (Y/N)]&amp;Data[Cycle],Data[Mileage (Miles)])</f>
        <v>#N/A</v>
      </c>
      <c r="E481" s="130" t="e" cm="1">
        <f t="array" ref="E481">_xlfn.XLOOKUP($A481&amp;$Q$3&amp;$R$3,Data[Index]&amp;Data[Valid Test, Can be used for conformity (Y/N)]&amp;Data[Cycle],Data[Date])</f>
        <v>#N/A</v>
      </c>
      <c r="F481" s="141" t="e" cm="1">
        <f t="array" ref="F481">(_xlfn.XLOOKUP($A481&amp;$Q$3&amp;$R$3,Data[Index]&amp;Data[Valid Test, Can be used for conformity (Y/N)]&amp;Data[Cycle],Data[CO/km (mg)])-F$2)/F$5</f>
        <v>#N/A</v>
      </c>
      <c r="G481" s="141" t="e" cm="1">
        <f t="array" ref="G481">(_xlfn.XLOOKUP($A481&amp;$Q$3,Data[Index]&amp;Data[Valid Test, Can be used for conformity (Y/N)],Data[CO2/km (g)])-G$2)/G$5</f>
        <v>#N/A</v>
      </c>
      <c r="H481" s="141" t="e" cm="1">
        <f t="array" ref="H481">(_xlfn.XLOOKUP($A481&amp;$Q$3,Data[Index]&amp;Data[Valid Test, Can be used for conformity (Y/N)],Data[THC/km (mg)])-H$2)/H$5</f>
        <v>#N/A</v>
      </c>
      <c r="I481" s="141" t="e" cm="1">
        <f t="array" ref="I481">(_xlfn.XLOOKUP($A481&amp;$Q$3,Data[Index]&amp;Data[Valid Test, Can be used for conformity (Y/N)],Data[NOx/km (mg)])-I$2)/I$5</f>
        <v>#N/A</v>
      </c>
      <c r="J481" s="141" t="e" cm="1">
        <f t="array" ref="J481">(_xlfn.XLOOKUP($A481&amp;$Q$3,Data[Index]&amp;Data[Valid Test, Can be used for conformity (Y/N)],Data[THC + NOx/km (mg)])-J$2)/J$5</f>
        <v>#N/A</v>
      </c>
      <c r="K481" s="141" t="e" cm="1">
        <f t="array" ref="K481">(_xlfn.XLOOKUP($A481&amp;$Q$3,Data[Index]&amp;Data[Valid Test, Can be used for conformity (Y/N)],Data[PN/km ('#)])-K$2)/K$5</f>
        <v>#N/A</v>
      </c>
      <c r="L481" s="141" t="e" cm="1">
        <f t="array" ref="L481">(_xlfn.XLOOKUP($A481&amp;$Q$3,Data[Index]&amp;Data[Valid Test, Can be used for conformity (Y/N)],Data[PM/km (mg)])-L$2)/L$5</f>
        <v>#N/A</v>
      </c>
      <c r="M481" s="140" t="e" cm="1">
        <f t="array" ref="M481">(_xlfn.XLOOKUP($A481&amp;$Q$3,Data[Index]&amp;Data[Valid Test, Can be used for conformity (Y/N)],Data[CH4 (mg/km)])-M$2)/M$5</f>
        <v>#N/A</v>
      </c>
      <c r="N481" s="140" t="e" cm="1">
        <f t="array" ref="N481">(_xlfn.XLOOKUP($A481&amp;$Q$3,Data[Index]&amp;Data[Valid Test, Can be used for conformity (Y/N)],Data[N20 (mg/km)])-N$2)/N$5</f>
        <v>#N/A</v>
      </c>
      <c r="O481" s="141" t="e" cm="1">
        <f t="array" ref="O481">(_xlfn.XLOOKUP($A481&amp;$Q$3,Data[Index]&amp;Data[Valid Test, Can be used for conformity (Y/N)],Data[l/100km])-O$2)/O$5</f>
        <v>#N/A</v>
      </c>
      <c r="P481" s="138">
        <f>_xlfn.XLOOKUP($A481,Data[Index],Data[Comments])</f>
        <v>0</v>
      </c>
    </row>
    <row r="482" spans="1:16" x14ac:dyDescent="0.2">
      <c r="A482" s="129"/>
      <c r="B482" s="129"/>
      <c r="C482" s="129" t="e" cm="1">
        <f t="array" ref="C482">_xlfn.XLOOKUP($A482&amp;$Q$3&amp;$R$3,Data[Index]&amp;Data[Valid Test, Can be used for conformity (Y/N)]&amp;Data[Cycle],Data[Test Name])</f>
        <v>#N/A</v>
      </c>
      <c r="D482" s="167" t="e" cm="1">
        <f t="array" ref="D482">_xlfn.XLOOKUP($A482&amp;$Q$3&amp;$R$3,Data[Index]&amp;Data[Valid Test, Can be used for conformity (Y/N)]&amp;Data[Cycle],Data[Mileage (Miles)])</f>
        <v>#N/A</v>
      </c>
      <c r="E482" s="130" t="e" cm="1">
        <f t="array" ref="E482">_xlfn.XLOOKUP($A482&amp;$Q$3&amp;$R$3,Data[Index]&amp;Data[Valid Test, Can be used for conformity (Y/N)]&amp;Data[Cycle],Data[Date])</f>
        <v>#N/A</v>
      </c>
      <c r="F482" s="141" t="e" cm="1">
        <f t="array" ref="F482">(_xlfn.XLOOKUP($A482&amp;$Q$3&amp;$R$3,Data[Index]&amp;Data[Valid Test, Can be used for conformity (Y/N)]&amp;Data[Cycle],Data[CO/km (mg)])-F$2)/F$5</f>
        <v>#N/A</v>
      </c>
      <c r="G482" s="141" t="e" cm="1">
        <f t="array" ref="G482">(_xlfn.XLOOKUP($A482&amp;$Q$3,Data[Index]&amp;Data[Valid Test, Can be used for conformity (Y/N)],Data[CO2/km (g)])-G$2)/G$5</f>
        <v>#N/A</v>
      </c>
      <c r="H482" s="141" t="e" cm="1">
        <f t="array" ref="H482">(_xlfn.XLOOKUP($A482&amp;$Q$3,Data[Index]&amp;Data[Valid Test, Can be used for conformity (Y/N)],Data[THC/km (mg)])-H$2)/H$5</f>
        <v>#N/A</v>
      </c>
      <c r="I482" s="141" t="e" cm="1">
        <f t="array" ref="I482">(_xlfn.XLOOKUP($A482&amp;$Q$3,Data[Index]&amp;Data[Valid Test, Can be used for conformity (Y/N)],Data[NOx/km (mg)])-I$2)/I$5</f>
        <v>#N/A</v>
      </c>
      <c r="J482" s="141" t="e" cm="1">
        <f t="array" ref="J482">(_xlfn.XLOOKUP($A482&amp;$Q$3,Data[Index]&amp;Data[Valid Test, Can be used for conformity (Y/N)],Data[THC + NOx/km (mg)])-J$2)/J$5</f>
        <v>#N/A</v>
      </c>
      <c r="K482" s="141" t="e" cm="1">
        <f t="array" ref="K482">(_xlfn.XLOOKUP($A482&amp;$Q$3,Data[Index]&amp;Data[Valid Test, Can be used for conformity (Y/N)],Data[PN/km ('#)])-K$2)/K$5</f>
        <v>#N/A</v>
      </c>
      <c r="L482" s="141" t="e" cm="1">
        <f t="array" ref="L482">(_xlfn.XLOOKUP($A482&amp;$Q$3,Data[Index]&amp;Data[Valid Test, Can be used for conformity (Y/N)],Data[PM/km (mg)])-L$2)/L$5</f>
        <v>#N/A</v>
      </c>
      <c r="M482" s="140" t="e" cm="1">
        <f t="array" ref="M482">(_xlfn.XLOOKUP($A482&amp;$Q$3,Data[Index]&amp;Data[Valid Test, Can be used for conformity (Y/N)],Data[CH4 (mg/km)])-M$2)/M$5</f>
        <v>#N/A</v>
      </c>
      <c r="N482" s="140" t="e" cm="1">
        <f t="array" ref="N482">(_xlfn.XLOOKUP($A482&amp;$Q$3,Data[Index]&amp;Data[Valid Test, Can be used for conformity (Y/N)],Data[N20 (mg/km)])-N$2)/N$5</f>
        <v>#N/A</v>
      </c>
      <c r="O482" s="141" t="e" cm="1">
        <f t="array" ref="O482">(_xlfn.XLOOKUP($A482&amp;$Q$3,Data[Index]&amp;Data[Valid Test, Can be used for conformity (Y/N)],Data[l/100km])-O$2)/O$5</f>
        <v>#N/A</v>
      </c>
      <c r="P482" s="138">
        <f>_xlfn.XLOOKUP($A482,Data[Index],Data[Comments])</f>
        <v>0</v>
      </c>
    </row>
    <row r="483" spans="1:16" x14ac:dyDescent="0.2">
      <c r="A483" s="129"/>
      <c r="B483" s="129"/>
      <c r="C483" s="129" t="e" cm="1">
        <f t="array" ref="C483">_xlfn.XLOOKUP($A483&amp;$Q$3&amp;$R$3,Data[Index]&amp;Data[Valid Test, Can be used for conformity (Y/N)]&amp;Data[Cycle],Data[Test Name])</f>
        <v>#N/A</v>
      </c>
      <c r="D483" s="167" t="e" cm="1">
        <f t="array" ref="D483">_xlfn.XLOOKUP($A483&amp;$Q$3&amp;$R$3,Data[Index]&amp;Data[Valid Test, Can be used for conformity (Y/N)]&amp;Data[Cycle],Data[Mileage (Miles)])</f>
        <v>#N/A</v>
      </c>
      <c r="E483" s="130" t="e" cm="1">
        <f t="array" ref="E483">_xlfn.XLOOKUP($A483&amp;$Q$3&amp;$R$3,Data[Index]&amp;Data[Valid Test, Can be used for conformity (Y/N)]&amp;Data[Cycle],Data[Date])</f>
        <v>#N/A</v>
      </c>
      <c r="F483" s="141" t="e" cm="1">
        <f t="array" ref="F483">(_xlfn.XLOOKUP($A483&amp;$Q$3&amp;$R$3,Data[Index]&amp;Data[Valid Test, Can be used for conformity (Y/N)]&amp;Data[Cycle],Data[CO/km (mg)])-F$2)/F$5</f>
        <v>#N/A</v>
      </c>
      <c r="G483" s="141" t="e" cm="1">
        <f t="array" ref="G483">(_xlfn.XLOOKUP($A483&amp;$Q$3,Data[Index]&amp;Data[Valid Test, Can be used for conformity (Y/N)],Data[CO2/km (g)])-G$2)/G$5</f>
        <v>#N/A</v>
      </c>
      <c r="H483" s="141" t="e" cm="1">
        <f t="array" ref="H483">(_xlfn.XLOOKUP($A483&amp;$Q$3,Data[Index]&amp;Data[Valid Test, Can be used for conformity (Y/N)],Data[THC/km (mg)])-H$2)/H$5</f>
        <v>#N/A</v>
      </c>
      <c r="I483" s="141" t="e" cm="1">
        <f t="array" ref="I483">(_xlfn.XLOOKUP($A483&amp;$Q$3,Data[Index]&amp;Data[Valid Test, Can be used for conformity (Y/N)],Data[NOx/km (mg)])-I$2)/I$5</f>
        <v>#N/A</v>
      </c>
      <c r="J483" s="141" t="e" cm="1">
        <f t="array" ref="J483">(_xlfn.XLOOKUP($A483&amp;$Q$3,Data[Index]&amp;Data[Valid Test, Can be used for conformity (Y/N)],Data[THC + NOx/km (mg)])-J$2)/J$5</f>
        <v>#N/A</v>
      </c>
      <c r="K483" s="141" t="e" cm="1">
        <f t="array" ref="K483">(_xlfn.XLOOKUP($A483&amp;$Q$3,Data[Index]&amp;Data[Valid Test, Can be used for conformity (Y/N)],Data[PN/km ('#)])-K$2)/K$5</f>
        <v>#N/A</v>
      </c>
      <c r="L483" s="141" t="e" cm="1">
        <f t="array" ref="L483">(_xlfn.XLOOKUP($A483&amp;$Q$3,Data[Index]&amp;Data[Valid Test, Can be used for conformity (Y/N)],Data[PM/km (mg)])-L$2)/L$5</f>
        <v>#N/A</v>
      </c>
      <c r="M483" s="140" t="e" cm="1">
        <f t="array" ref="M483">(_xlfn.XLOOKUP($A483&amp;$Q$3,Data[Index]&amp;Data[Valid Test, Can be used for conformity (Y/N)],Data[CH4 (mg/km)])-M$2)/M$5</f>
        <v>#N/A</v>
      </c>
      <c r="N483" s="140" t="e" cm="1">
        <f t="array" ref="N483">(_xlfn.XLOOKUP($A483&amp;$Q$3,Data[Index]&amp;Data[Valid Test, Can be used for conformity (Y/N)],Data[N20 (mg/km)])-N$2)/N$5</f>
        <v>#N/A</v>
      </c>
      <c r="O483" s="141" t="e" cm="1">
        <f t="array" ref="O483">(_xlfn.XLOOKUP($A483&amp;$Q$3,Data[Index]&amp;Data[Valid Test, Can be used for conformity (Y/N)],Data[l/100km])-O$2)/O$5</f>
        <v>#N/A</v>
      </c>
      <c r="P483" s="138">
        <f>_xlfn.XLOOKUP($A483,Data[Index],Data[Comments])</f>
        <v>0</v>
      </c>
    </row>
    <row r="484" spans="1:16" x14ac:dyDescent="0.2">
      <c r="A484" s="129"/>
      <c r="B484" s="129"/>
      <c r="C484" s="129" t="e" cm="1">
        <f t="array" ref="C484">_xlfn.XLOOKUP($A484&amp;$Q$3&amp;$R$3,Data[Index]&amp;Data[Valid Test, Can be used for conformity (Y/N)]&amp;Data[Cycle],Data[Test Name])</f>
        <v>#N/A</v>
      </c>
      <c r="D484" s="167" t="e" cm="1">
        <f t="array" ref="D484">_xlfn.XLOOKUP($A484&amp;$Q$3&amp;$R$3,Data[Index]&amp;Data[Valid Test, Can be used for conformity (Y/N)]&amp;Data[Cycle],Data[Mileage (Miles)])</f>
        <v>#N/A</v>
      </c>
      <c r="E484" s="130" t="e" cm="1">
        <f t="array" ref="E484">_xlfn.XLOOKUP($A484&amp;$Q$3&amp;$R$3,Data[Index]&amp;Data[Valid Test, Can be used for conformity (Y/N)]&amp;Data[Cycle],Data[Date])</f>
        <v>#N/A</v>
      </c>
      <c r="F484" s="141" t="e" cm="1">
        <f t="array" ref="F484">(_xlfn.XLOOKUP($A484&amp;$Q$3&amp;$R$3,Data[Index]&amp;Data[Valid Test, Can be used for conformity (Y/N)]&amp;Data[Cycle],Data[CO/km (mg)])-F$2)/F$5</f>
        <v>#N/A</v>
      </c>
      <c r="G484" s="141" t="e" cm="1">
        <f t="array" ref="G484">(_xlfn.XLOOKUP($A484&amp;$Q$3,Data[Index]&amp;Data[Valid Test, Can be used for conformity (Y/N)],Data[CO2/km (g)])-G$2)/G$5</f>
        <v>#N/A</v>
      </c>
      <c r="H484" s="141" t="e" cm="1">
        <f t="array" ref="H484">(_xlfn.XLOOKUP($A484&amp;$Q$3,Data[Index]&amp;Data[Valid Test, Can be used for conformity (Y/N)],Data[THC/km (mg)])-H$2)/H$5</f>
        <v>#N/A</v>
      </c>
      <c r="I484" s="141" t="e" cm="1">
        <f t="array" ref="I484">(_xlfn.XLOOKUP($A484&amp;$Q$3,Data[Index]&amp;Data[Valid Test, Can be used for conformity (Y/N)],Data[NOx/km (mg)])-I$2)/I$5</f>
        <v>#N/A</v>
      </c>
      <c r="J484" s="141" t="e" cm="1">
        <f t="array" ref="J484">(_xlfn.XLOOKUP($A484&amp;$Q$3,Data[Index]&amp;Data[Valid Test, Can be used for conformity (Y/N)],Data[THC + NOx/km (mg)])-J$2)/J$5</f>
        <v>#N/A</v>
      </c>
      <c r="K484" s="141" t="e" cm="1">
        <f t="array" ref="K484">(_xlfn.XLOOKUP($A484&amp;$Q$3,Data[Index]&amp;Data[Valid Test, Can be used for conformity (Y/N)],Data[PN/km ('#)])-K$2)/K$5</f>
        <v>#N/A</v>
      </c>
      <c r="L484" s="141" t="e" cm="1">
        <f t="array" ref="L484">(_xlfn.XLOOKUP($A484&amp;$Q$3,Data[Index]&amp;Data[Valid Test, Can be used for conformity (Y/N)],Data[PM/km (mg)])-L$2)/L$5</f>
        <v>#N/A</v>
      </c>
      <c r="M484" s="140" t="e" cm="1">
        <f t="array" ref="M484">(_xlfn.XLOOKUP($A484&amp;$Q$3,Data[Index]&amp;Data[Valid Test, Can be used for conformity (Y/N)],Data[CH4 (mg/km)])-M$2)/M$5</f>
        <v>#N/A</v>
      </c>
      <c r="N484" s="140" t="e" cm="1">
        <f t="array" ref="N484">(_xlfn.XLOOKUP($A484&amp;$Q$3,Data[Index]&amp;Data[Valid Test, Can be used for conformity (Y/N)],Data[N20 (mg/km)])-N$2)/N$5</f>
        <v>#N/A</v>
      </c>
      <c r="O484" s="141" t="e" cm="1">
        <f t="array" ref="O484">(_xlfn.XLOOKUP($A484&amp;$Q$3,Data[Index]&amp;Data[Valid Test, Can be used for conformity (Y/N)],Data[l/100km])-O$2)/O$5</f>
        <v>#N/A</v>
      </c>
      <c r="P484" s="138">
        <f>_xlfn.XLOOKUP($A484,Data[Index],Data[Comments])</f>
        <v>0</v>
      </c>
    </row>
    <row r="485" spans="1:16" x14ac:dyDescent="0.2">
      <c r="A485" s="129"/>
      <c r="B485" s="129"/>
      <c r="C485" s="129" t="e" cm="1">
        <f t="array" ref="C485">_xlfn.XLOOKUP($A485&amp;$Q$3&amp;$R$3,Data[Index]&amp;Data[Valid Test, Can be used for conformity (Y/N)]&amp;Data[Cycle],Data[Test Name])</f>
        <v>#N/A</v>
      </c>
      <c r="D485" s="167" t="e" cm="1">
        <f t="array" ref="D485">_xlfn.XLOOKUP($A485&amp;$Q$3&amp;$R$3,Data[Index]&amp;Data[Valid Test, Can be used for conformity (Y/N)]&amp;Data[Cycle],Data[Mileage (Miles)])</f>
        <v>#N/A</v>
      </c>
      <c r="E485" s="130" t="e" cm="1">
        <f t="array" ref="E485">_xlfn.XLOOKUP($A485&amp;$Q$3&amp;$R$3,Data[Index]&amp;Data[Valid Test, Can be used for conformity (Y/N)]&amp;Data[Cycle],Data[Date])</f>
        <v>#N/A</v>
      </c>
      <c r="F485" s="141" t="e" cm="1">
        <f t="array" ref="F485">(_xlfn.XLOOKUP($A485&amp;$Q$3&amp;$R$3,Data[Index]&amp;Data[Valid Test, Can be used for conformity (Y/N)]&amp;Data[Cycle],Data[CO/km (mg)])-F$2)/F$5</f>
        <v>#N/A</v>
      </c>
      <c r="G485" s="141" t="e" cm="1">
        <f t="array" ref="G485">(_xlfn.XLOOKUP($A485&amp;$Q$3,Data[Index]&amp;Data[Valid Test, Can be used for conformity (Y/N)],Data[CO2/km (g)])-G$2)/G$5</f>
        <v>#N/A</v>
      </c>
      <c r="H485" s="141" t="e" cm="1">
        <f t="array" ref="H485">(_xlfn.XLOOKUP($A485&amp;$Q$3,Data[Index]&amp;Data[Valid Test, Can be used for conformity (Y/N)],Data[THC/km (mg)])-H$2)/H$5</f>
        <v>#N/A</v>
      </c>
      <c r="I485" s="141" t="e" cm="1">
        <f t="array" ref="I485">(_xlfn.XLOOKUP($A485&amp;$Q$3,Data[Index]&amp;Data[Valid Test, Can be used for conformity (Y/N)],Data[NOx/km (mg)])-I$2)/I$5</f>
        <v>#N/A</v>
      </c>
      <c r="J485" s="141" t="e" cm="1">
        <f t="array" ref="J485">(_xlfn.XLOOKUP($A485&amp;$Q$3,Data[Index]&amp;Data[Valid Test, Can be used for conformity (Y/N)],Data[THC + NOx/km (mg)])-J$2)/J$5</f>
        <v>#N/A</v>
      </c>
      <c r="K485" s="141" t="e" cm="1">
        <f t="array" ref="K485">(_xlfn.XLOOKUP($A485&amp;$Q$3,Data[Index]&amp;Data[Valid Test, Can be used for conformity (Y/N)],Data[PN/km ('#)])-K$2)/K$5</f>
        <v>#N/A</v>
      </c>
      <c r="L485" s="141" t="e" cm="1">
        <f t="array" ref="L485">(_xlfn.XLOOKUP($A485&amp;$Q$3,Data[Index]&amp;Data[Valid Test, Can be used for conformity (Y/N)],Data[PM/km (mg)])-L$2)/L$5</f>
        <v>#N/A</v>
      </c>
      <c r="M485" s="140" t="e" cm="1">
        <f t="array" ref="M485">(_xlfn.XLOOKUP($A485&amp;$Q$3,Data[Index]&amp;Data[Valid Test, Can be used for conformity (Y/N)],Data[CH4 (mg/km)])-M$2)/M$5</f>
        <v>#N/A</v>
      </c>
      <c r="N485" s="140" t="e" cm="1">
        <f t="array" ref="N485">(_xlfn.XLOOKUP($A485&amp;$Q$3,Data[Index]&amp;Data[Valid Test, Can be used for conformity (Y/N)],Data[N20 (mg/km)])-N$2)/N$5</f>
        <v>#N/A</v>
      </c>
      <c r="O485" s="141" t="e" cm="1">
        <f t="array" ref="O485">(_xlfn.XLOOKUP($A485&amp;$Q$3,Data[Index]&amp;Data[Valid Test, Can be used for conformity (Y/N)],Data[l/100km])-O$2)/O$5</f>
        <v>#N/A</v>
      </c>
      <c r="P485" s="138">
        <f>_xlfn.XLOOKUP($A485,Data[Index],Data[Comments])</f>
        <v>0</v>
      </c>
    </row>
    <row r="486" spans="1:16" x14ac:dyDescent="0.2">
      <c r="A486" s="129"/>
      <c r="B486" s="129"/>
      <c r="C486" s="129" t="e" cm="1">
        <f t="array" ref="C486">_xlfn.XLOOKUP($A486&amp;$Q$3&amp;$R$3,Data[Index]&amp;Data[Valid Test, Can be used for conformity (Y/N)]&amp;Data[Cycle],Data[Test Name])</f>
        <v>#N/A</v>
      </c>
      <c r="D486" s="167" t="e" cm="1">
        <f t="array" ref="D486">_xlfn.XLOOKUP($A486&amp;$Q$3&amp;$R$3,Data[Index]&amp;Data[Valid Test, Can be used for conformity (Y/N)]&amp;Data[Cycle],Data[Mileage (Miles)])</f>
        <v>#N/A</v>
      </c>
      <c r="E486" s="130" t="e" cm="1">
        <f t="array" ref="E486">_xlfn.XLOOKUP($A486&amp;$Q$3&amp;$R$3,Data[Index]&amp;Data[Valid Test, Can be used for conformity (Y/N)]&amp;Data[Cycle],Data[Date])</f>
        <v>#N/A</v>
      </c>
      <c r="F486" s="141" t="e" cm="1">
        <f t="array" ref="F486">(_xlfn.XLOOKUP($A486&amp;$Q$3&amp;$R$3,Data[Index]&amp;Data[Valid Test, Can be used for conformity (Y/N)]&amp;Data[Cycle],Data[CO/km (mg)])-F$2)/F$5</f>
        <v>#N/A</v>
      </c>
      <c r="G486" s="141" t="e" cm="1">
        <f t="array" ref="G486">(_xlfn.XLOOKUP($A486&amp;$Q$3,Data[Index]&amp;Data[Valid Test, Can be used for conformity (Y/N)],Data[CO2/km (g)])-G$2)/G$5</f>
        <v>#N/A</v>
      </c>
      <c r="H486" s="141" t="e" cm="1">
        <f t="array" ref="H486">(_xlfn.XLOOKUP($A486&amp;$Q$3,Data[Index]&amp;Data[Valid Test, Can be used for conformity (Y/N)],Data[THC/km (mg)])-H$2)/H$5</f>
        <v>#N/A</v>
      </c>
      <c r="I486" s="141" t="e" cm="1">
        <f t="array" ref="I486">(_xlfn.XLOOKUP($A486&amp;$Q$3,Data[Index]&amp;Data[Valid Test, Can be used for conformity (Y/N)],Data[NOx/km (mg)])-I$2)/I$5</f>
        <v>#N/A</v>
      </c>
      <c r="J486" s="141" t="e" cm="1">
        <f t="array" ref="J486">(_xlfn.XLOOKUP($A486&amp;$Q$3,Data[Index]&amp;Data[Valid Test, Can be used for conformity (Y/N)],Data[THC + NOx/km (mg)])-J$2)/J$5</f>
        <v>#N/A</v>
      </c>
      <c r="K486" s="141" t="e" cm="1">
        <f t="array" ref="K486">(_xlfn.XLOOKUP($A486&amp;$Q$3,Data[Index]&amp;Data[Valid Test, Can be used for conformity (Y/N)],Data[PN/km ('#)])-K$2)/K$5</f>
        <v>#N/A</v>
      </c>
      <c r="L486" s="141" t="e" cm="1">
        <f t="array" ref="L486">(_xlfn.XLOOKUP($A486&amp;$Q$3,Data[Index]&amp;Data[Valid Test, Can be used for conformity (Y/N)],Data[PM/km (mg)])-L$2)/L$5</f>
        <v>#N/A</v>
      </c>
      <c r="M486" s="140" t="e" cm="1">
        <f t="array" ref="M486">(_xlfn.XLOOKUP($A486&amp;$Q$3,Data[Index]&amp;Data[Valid Test, Can be used for conformity (Y/N)],Data[CH4 (mg/km)])-M$2)/M$5</f>
        <v>#N/A</v>
      </c>
      <c r="N486" s="140" t="e" cm="1">
        <f t="array" ref="N486">(_xlfn.XLOOKUP($A486&amp;$Q$3,Data[Index]&amp;Data[Valid Test, Can be used for conformity (Y/N)],Data[N20 (mg/km)])-N$2)/N$5</f>
        <v>#N/A</v>
      </c>
      <c r="O486" s="141" t="e" cm="1">
        <f t="array" ref="O486">(_xlfn.XLOOKUP($A486&amp;$Q$3,Data[Index]&amp;Data[Valid Test, Can be used for conformity (Y/N)],Data[l/100km])-O$2)/O$5</f>
        <v>#N/A</v>
      </c>
      <c r="P486" s="138">
        <f>_xlfn.XLOOKUP($A486,Data[Index],Data[Comments])</f>
        <v>0</v>
      </c>
    </row>
    <row r="487" spans="1:16" x14ac:dyDescent="0.2">
      <c r="A487" s="129"/>
      <c r="B487" s="129"/>
      <c r="C487" s="129" t="e" cm="1">
        <f t="array" ref="C487">_xlfn.XLOOKUP($A487&amp;$Q$3&amp;$R$3,Data[Index]&amp;Data[Valid Test, Can be used for conformity (Y/N)]&amp;Data[Cycle],Data[Test Name])</f>
        <v>#N/A</v>
      </c>
      <c r="D487" s="167" t="e" cm="1">
        <f t="array" ref="D487">_xlfn.XLOOKUP($A487&amp;$Q$3&amp;$R$3,Data[Index]&amp;Data[Valid Test, Can be used for conformity (Y/N)]&amp;Data[Cycle],Data[Mileage (Miles)])</f>
        <v>#N/A</v>
      </c>
      <c r="E487" s="130" t="e" cm="1">
        <f t="array" ref="E487">_xlfn.XLOOKUP($A487&amp;$Q$3&amp;$R$3,Data[Index]&amp;Data[Valid Test, Can be used for conformity (Y/N)]&amp;Data[Cycle],Data[Date])</f>
        <v>#N/A</v>
      </c>
      <c r="F487" s="141" t="e" cm="1">
        <f t="array" ref="F487">(_xlfn.XLOOKUP($A487&amp;$Q$3&amp;$R$3,Data[Index]&amp;Data[Valid Test, Can be used for conformity (Y/N)]&amp;Data[Cycle],Data[CO/km (mg)])-F$2)/F$5</f>
        <v>#N/A</v>
      </c>
      <c r="G487" s="141" t="e" cm="1">
        <f t="array" ref="G487">(_xlfn.XLOOKUP($A487&amp;$Q$3,Data[Index]&amp;Data[Valid Test, Can be used for conformity (Y/N)],Data[CO2/km (g)])-G$2)/G$5</f>
        <v>#N/A</v>
      </c>
      <c r="H487" s="141" t="e" cm="1">
        <f t="array" ref="H487">(_xlfn.XLOOKUP($A487&amp;$Q$3,Data[Index]&amp;Data[Valid Test, Can be used for conformity (Y/N)],Data[THC/km (mg)])-H$2)/H$5</f>
        <v>#N/A</v>
      </c>
      <c r="I487" s="141" t="e" cm="1">
        <f t="array" ref="I487">(_xlfn.XLOOKUP($A487&amp;$Q$3,Data[Index]&amp;Data[Valid Test, Can be used for conformity (Y/N)],Data[NOx/km (mg)])-I$2)/I$5</f>
        <v>#N/A</v>
      </c>
      <c r="J487" s="141" t="e" cm="1">
        <f t="array" ref="J487">(_xlfn.XLOOKUP($A487&amp;$Q$3,Data[Index]&amp;Data[Valid Test, Can be used for conformity (Y/N)],Data[THC + NOx/km (mg)])-J$2)/J$5</f>
        <v>#N/A</v>
      </c>
      <c r="K487" s="141" t="e" cm="1">
        <f t="array" ref="K487">(_xlfn.XLOOKUP($A487&amp;$Q$3,Data[Index]&amp;Data[Valid Test, Can be used for conformity (Y/N)],Data[PN/km ('#)])-K$2)/K$5</f>
        <v>#N/A</v>
      </c>
      <c r="L487" s="141" t="e" cm="1">
        <f t="array" ref="L487">(_xlfn.XLOOKUP($A487&amp;$Q$3,Data[Index]&amp;Data[Valid Test, Can be used for conformity (Y/N)],Data[PM/km (mg)])-L$2)/L$5</f>
        <v>#N/A</v>
      </c>
      <c r="M487" s="140" t="e" cm="1">
        <f t="array" ref="M487">(_xlfn.XLOOKUP($A487&amp;$Q$3,Data[Index]&amp;Data[Valid Test, Can be used for conformity (Y/N)],Data[CH4 (mg/km)])-M$2)/M$5</f>
        <v>#N/A</v>
      </c>
      <c r="N487" s="140" t="e" cm="1">
        <f t="array" ref="N487">(_xlfn.XLOOKUP($A487&amp;$Q$3,Data[Index]&amp;Data[Valid Test, Can be used for conformity (Y/N)],Data[N20 (mg/km)])-N$2)/N$5</f>
        <v>#N/A</v>
      </c>
      <c r="O487" s="141" t="e" cm="1">
        <f t="array" ref="O487">(_xlfn.XLOOKUP($A487&amp;$Q$3,Data[Index]&amp;Data[Valid Test, Can be used for conformity (Y/N)],Data[l/100km])-O$2)/O$5</f>
        <v>#N/A</v>
      </c>
      <c r="P487" s="138">
        <f>_xlfn.XLOOKUP($A487,Data[Index],Data[Comments])</f>
        <v>0</v>
      </c>
    </row>
    <row r="488" spans="1:16" x14ac:dyDescent="0.2">
      <c r="A488" s="129"/>
      <c r="B488" s="129"/>
      <c r="C488" s="129" t="e" cm="1">
        <f t="array" ref="C488">_xlfn.XLOOKUP($A488&amp;$Q$3&amp;$R$3,Data[Index]&amp;Data[Valid Test, Can be used for conformity (Y/N)]&amp;Data[Cycle],Data[Test Name])</f>
        <v>#N/A</v>
      </c>
      <c r="D488" s="167" t="e" cm="1">
        <f t="array" ref="D488">_xlfn.XLOOKUP($A488&amp;$Q$3&amp;$R$3,Data[Index]&amp;Data[Valid Test, Can be used for conformity (Y/N)]&amp;Data[Cycle],Data[Mileage (Miles)])</f>
        <v>#N/A</v>
      </c>
      <c r="E488" s="130" t="e" cm="1">
        <f t="array" ref="E488">_xlfn.XLOOKUP($A488&amp;$Q$3&amp;$R$3,Data[Index]&amp;Data[Valid Test, Can be used for conformity (Y/N)]&amp;Data[Cycle],Data[Date])</f>
        <v>#N/A</v>
      </c>
      <c r="F488" s="141" t="e" cm="1">
        <f t="array" ref="F488">(_xlfn.XLOOKUP($A488&amp;$Q$3&amp;$R$3,Data[Index]&amp;Data[Valid Test, Can be used for conformity (Y/N)]&amp;Data[Cycle],Data[CO/km (mg)])-F$2)/F$5</f>
        <v>#N/A</v>
      </c>
      <c r="G488" s="141" t="e" cm="1">
        <f t="array" ref="G488">(_xlfn.XLOOKUP($A488&amp;$Q$3,Data[Index]&amp;Data[Valid Test, Can be used for conformity (Y/N)],Data[CO2/km (g)])-G$2)/G$5</f>
        <v>#N/A</v>
      </c>
      <c r="H488" s="141" t="e" cm="1">
        <f t="array" ref="H488">(_xlfn.XLOOKUP($A488&amp;$Q$3,Data[Index]&amp;Data[Valid Test, Can be used for conformity (Y/N)],Data[THC/km (mg)])-H$2)/H$5</f>
        <v>#N/A</v>
      </c>
      <c r="I488" s="141" t="e" cm="1">
        <f t="array" ref="I488">(_xlfn.XLOOKUP($A488&amp;$Q$3,Data[Index]&amp;Data[Valid Test, Can be used for conformity (Y/N)],Data[NOx/km (mg)])-I$2)/I$5</f>
        <v>#N/A</v>
      </c>
      <c r="J488" s="141" t="e" cm="1">
        <f t="array" ref="J488">(_xlfn.XLOOKUP($A488&amp;$Q$3,Data[Index]&amp;Data[Valid Test, Can be used for conformity (Y/N)],Data[THC + NOx/km (mg)])-J$2)/J$5</f>
        <v>#N/A</v>
      </c>
      <c r="K488" s="141" t="e" cm="1">
        <f t="array" ref="K488">(_xlfn.XLOOKUP($A488&amp;$Q$3,Data[Index]&amp;Data[Valid Test, Can be used for conformity (Y/N)],Data[PN/km ('#)])-K$2)/K$5</f>
        <v>#N/A</v>
      </c>
      <c r="L488" s="141" t="e" cm="1">
        <f t="array" ref="L488">(_xlfn.XLOOKUP($A488&amp;$Q$3,Data[Index]&amp;Data[Valid Test, Can be used for conformity (Y/N)],Data[PM/km (mg)])-L$2)/L$5</f>
        <v>#N/A</v>
      </c>
      <c r="M488" s="140" t="e" cm="1">
        <f t="array" ref="M488">(_xlfn.XLOOKUP($A488&amp;$Q$3,Data[Index]&amp;Data[Valid Test, Can be used for conformity (Y/N)],Data[CH4 (mg/km)])-M$2)/M$5</f>
        <v>#N/A</v>
      </c>
      <c r="N488" s="140" t="e" cm="1">
        <f t="array" ref="N488">(_xlfn.XLOOKUP($A488&amp;$Q$3,Data[Index]&amp;Data[Valid Test, Can be used for conformity (Y/N)],Data[N20 (mg/km)])-N$2)/N$5</f>
        <v>#N/A</v>
      </c>
      <c r="O488" s="141" t="e" cm="1">
        <f t="array" ref="O488">(_xlfn.XLOOKUP($A488&amp;$Q$3,Data[Index]&amp;Data[Valid Test, Can be used for conformity (Y/N)],Data[l/100km])-O$2)/O$5</f>
        <v>#N/A</v>
      </c>
      <c r="P488" s="138">
        <f>_xlfn.XLOOKUP($A488,Data[Index],Data[Comments])</f>
        <v>0</v>
      </c>
    </row>
    <row r="489" spans="1:16" x14ac:dyDescent="0.2">
      <c r="A489" s="129"/>
      <c r="B489" s="129"/>
      <c r="C489" s="129" t="e" cm="1">
        <f t="array" ref="C489">_xlfn.XLOOKUP($A489&amp;$Q$3&amp;$R$3,Data[Index]&amp;Data[Valid Test, Can be used for conformity (Y/N)]&amp;Data[Cycle],Data[Test Name])</f>
        <v>#N/A</v>
      </c>
      <c r="D489" s="167" t="e" cm="1">
        <f t="array" ref="D489">_xlfn.XLOOKUP($A489&amp;$Q$3&amp;$R$3,Data[Index]&amp;Data[Valid Test, Can be used for conformity (Y/N)]&amp;Data[Cycle],Data[Mileage (Miles)])</f>
        <v>#N/A</v>
      </c>
      <c r="E489" s="130" t="e" cm="1">
        <f t="array" ref="E489">_xlfn.XLOOKUP($A489&amp;$Q$3&amp;$R$3,Data[Index]&amp;Data[Valid Test, Can be used for conformity (Y/N)]&amp;Data[Cycle],Data[Date])</f>
        <v>#N/A</v>
      </c>
      <c r="F489" s="141" t="e" cm="1">
        <f t="array" ref="F489">(_xlfn.XLOOKUP($A489&amp;$Q$3&amp;$R$3,Data[Index]&amp;Data[Valid Test, Can be used for conformity (Y/N)]&amp;Data[Cycle],Data[CO/km (mg)])-F$2)/F$5</f>
        <v>#N/A</v>
      </c>
      <c r="G489" s="141" t="e" cm="1">
        <f t="array" ref="G489">(_xlfn.XLOOKUP($A489&amp;$Q$3,Data[Index]&amp;Data[Valid Test, Can be used for conformity (Y/N)],Data[CO2/km (g)])-G$2)/G$5</f>
        <v>#N/A</v>
      </c>
      <c r="H489" s="141" t="e" cm="1">
        <f t="array" ref="H489">(_xlfn.XLOOKUP($A489&amp;$Q$3,Data[Index]&amp;Data[Valid Test, Can be used for conformity (Y/N)],Data[THC/km (mg)])-H$2)/H$5</f>
        <v>#N/A</v>
      </c>
      <c r="I489" s="141" t="e" cm="1">
        <f t="array" ref="I489">(_xlfn.XLOOKUP($A489&amp;$Q$3,Data[Index]&amp;Data[Valid Test, Can be used for conformity (Y/N)],Data[NOx/km (mg)])-I$2)/I$5</f>
        <v>#N/A</v>
      </c>
      <c r="J489" s="141" t="e" cm="1">
        <f t="array" ref="J489">(_xlfn.XLOOKUP($A489&amp;$Q$3,Data[Index]&amp;Data[Valid Test, Can be used for conformity (Y/N)],Data[THC + NOx/km (mg)])-J$2)/J$5</f>
        <v>#N/A</v>
      </c>
      <c r="K489" s="141" t="e" cm="1">
        <f t="array" ref="K489">(_xlfn.XLOOKUP($A489&amp;$Q$3,Data[Index]&amp;Data[Valid Test, Can be used for conformity (Y/N)],Data[PN/km ('#)])-K$2)/K$5</f>
        <v>#N/A</v>
      </c>
      <c r="L489" s="141" t="e" cm="1">
        <f t="array" ref="L489">(_xlfn.XLOOKUP($A489&amp;$Q$3,Data[Index]&amp;Data[Valid Test, Can be used for conformity (Y/N)],Data[PM/km (mg)])-L$2)/L$5</f>
        <v>#N/A</v>
      </c>
      <c r="M489" s="140" t="e" cm="1">
        <f t="array" ref="M489">(_xlfn.XLOOKUP($A489&amp;$Q$3,Data[Index]&amp;Data[Valid Test, Can be used for conformity (Y/N)],Data[CH4 (mg/km)])-M$2)/M$5</f>
        <v>#N/A</v>
      </c>
      <c r="N489" s="140" t="e" cm="1">
        <f t="array" ref="N489">(_xlfn.XLOOKUP($A489&amp;$Q$3,Data[Index]&amp;Data[Valid Test, Can be used for conformity (Y/N)],Data[N20 (mg/km)])-N$2)/N$5</f>
        <v>#N/A</v>
      </c>
      <c r="O489" s="141" t="e" cm="1">
        <f t="array" ref="O489">(_xlfn.XLOOKUP($A489&amp;$Q$3,Data[Index]&amp;Data[Valid Test, Can be used for conformity (Y/N)],Data[l/100km])-O$2)/O$5</f>
        <v>#N/A</v>
      </c>
      <c r="P489" s="138">
        <f>_xlfn.XLOOKUP($A489,Data[Index],Data[Comments])</f>
        <v>0</v>
      </c>
    </row>
    <row r="490" spans="1:16" x14ac:dyDescent="0.2">
      <c r="A490" s="129"/>
      <c r="B490" s="129"/>
      <c r="C490" s="129" t="e" cm="1">
        <f t="array" ref="C490">_xlfn.XLOOKUP($A490&amp;$Q$3&amp;$R$3,Data[Index]&amp;Data[Valid Test, Can be used for conformity (Y/N)]&amp;Data[Cycle],Data[Test Name])</f>
        <v>#N/A</v>
      </c>
      <c r="D490" s="167" t="e" cm="1">
        <f t="array" ref="D490">_xlfn.XLOOKUP($A490&amp;$Q$3&amp;$R$3,Data[Index]&amp;Data[Valid Test, Can be used for conformity (Y/N)]&amp;Data[Cycle],Data[Mileage (Miles)])</f>
        <v>#N/A</v>
      </c>
      <c r="E490" s="130" t="e" cm="1">
        <f t="array" ref="E490">_xlfn.XLOOKUP($A490&amp;$Q$3&amp;$R$3,Data[Index]&amp;Data[Valid Test, Can be used for conformity (Y/N)]&amp;Data[Cycle],Data[Date])</f>
        <v>#N/A</v>
      </c>
      <c r="F490" s="141" t="e" cm="1">
        <f t="array" ref="F490">(_xlfn.XLOOKUP($A490&amp;$Q$3&amp;$R$3,Data[Index]&amp;Data[Valid Test, Can be used for conformity (Y/N)]&amp;Data[Cycle],Data[CO/km (mg)])-F$2)/F$5</f>
        <v>#N/A</v>
      </c>
      <c r="G490" s="141" t="e" cm="1">
        <f t="array" ref="G490">(_xlfn.XLOOKUP($A490&amp;$Q$3,Data[Index]&amp;Data[Valid Test, Can be used for conformity (Y/N)],Data[CO2/km (g)])-G$2)/G$5</f>
        <v>#N/A</v>
      </c>
      <c r="H490" s="141" t="e" cm="1">
        <f t="array" ref="H490">(_xlfn.XLOOKUP($A490&amp;$Q$3,Data[Index]&amp;Data[Valid Test, Can be used for conformity (Y/N)],Data[THC/km (mg)])-H$2)/H$5</f>
        <v>#N/A</v>
      </c>
      <c r="I490" s="141" t="e" cm="1">
        <f t="array" ref="I490">(_xlfn.XLOOKUP($A490&amp;$Q$3,Data[Index]&amp;Data[Valid Test, Can be used for conformity (Y/N)],Data[NOx/km (mg)])-I$2)/I$5</f>
        <v>#N/A</v>
      </c>
      <c r="J490" s="141" t="e" cm="1">
        <f t="array" ref="J490">(_xlfn.XLOOKUP($A490&amp;$Q$3,Data[Index]&amp;Data[Valid Test, Can be used for conformity (Y/N)],Data[THC + NOx/km (mg)])-J$2)/J$5</f>
        <v>#N/A</v>
      </c>
      <c r="K490" s="141" t="e" cm="1">
        <f t="array" ref="K490">(_xlfn.XLOOKUP($A490&amp;$Q$3,Data[Index]&amp;Data[Valid Test, Can be used for conformity (Y/N)],Data[PN/km ('#)])-K$2)/K$5</f>
        <v>#N/A</v>
      </c>
      <c r="L490" s="141" t="e" cm="1">
        <f t="array" ref="L490">(_xlfn.XLOOKUP($A490&amp;$Q$3,Data[Index]&amp;Data[Valid Test, Can be used for conformity (Y/N)],Data[PM/km (mg)])-L$2)/L$5</f>
        <v>#N/A</v>
      </c>
      <c r="M490" s="140" t="e" cm="1">
        <f t="array" ref="M490">(_xlfn.XLOOKUP($A490&amp;$Q$3,Data[Index]&amp;Data[Valid Test, Can be used for conformity (Y/N)],Data[CH4 (mg/km)])-M$2)/M$5</f>
        <v>#N/A</v>
      </c>
      <c r="N490" s="140" t="e" cm="1">
        <f t="array" ref="N490">(_xlfn.XLOOKUP($A490&amp;$Q$3,Data[Index]&amp;Data[Valid Test, Can be used for conformity (Y/N)],Data[N20 (mg/km)])-N$2)/N$5</f>
        <v>#N/A</v>
      </c>
      <c r="O490" s="141" t="e" cm="1">
        <f t="array" ref="O490">(_xlfn.XLOOKUP($A490&amp;$Q$3,Data[Index]&amp;Data[Valid Test, Can be used for conformity (Y/N)],Data[l/100km])-O$2)/O$5</f>
        <v>#N/A</v>
      </c>
      <c r="P490" s="138">
        <f>_xlfn.XLOOKUP($A490,Data[Index],Data[Comments])</f>
        <v>0</v>
      </c>
    </row>
    <row r="491" spans="1:16" x14ac:dyDescent="0.2">
      <c r="A491" s="129"/>
      <c r="B491" s="129"/>
      <c r="C491" s="129" t="e" cm="1">
        <f t="array" ref="C491">_xlfn.XLOOKUP($A491&amp;$Q$3&amp;$R$3,Data[Index]&amp;Data[Valid Test, Can be used for conformity (Y/N)]&amp;Data[Cycle],Data[Test Name])</f>
        <v>#N/A</v>
      </c>
      <c r="D491" s="167" t="e" cm="1">
        <f t="array" ref="D491">_xlfn.XLOOKUP($A491&amp;$Q$3&amp;$R$3,Data[Index]&amp;Data[Valid Test, Can be used for conformity (Y/N)]&amp;Data[Cycle],Data[Mileage (Miles)])</f>
        <v>#N/A</v>
      </c>
      <c r="E491" s="130" t="e" cm="1">
        <f t="array" ref="E491">_xlfn.XLOOKUP($A491&amp;$Q$3&amp;$R$3,Data[Index]&amp;Data[Valid Test, Can be used for conformity (Y/N)]&amp;Data[Cycle],Data[Date])</f>
        <v>#N/A</v>
      </c>
      <c r="F491" s="141" t="e" cm="1">
        <f t="array" ref="F491">(_xlfn.XLOOKUP($A491&amp;$Q$3&amp;$R$3,Data[Index]&amp;Data[Valid Test, Can be used for conformity (Y/N)]&amp;Data[Cycle],Data[CO/km (mg)])-F$2)/F$5</f>
        <v>#N/A</v>
      </c>
      <c r="G491" s="141" t="e" cm="1">
        <f t="array" ref="G491">(_xlfn.XLOOKUP($A491&amp;$Q$3,Data[Index]&amp;Data[Valid Test, Can be used for conformity (Y/N)],Data[CO2/km (g)])-G$2)/G$5</f>
        <v>#N/A</v>
      </c>
      <c r="H491" s="141" t="e" cm="1">
        <f t="array" ref="H491">(_xlfn.XLOOKUP($A491&amp;$Q$3,Data[Index]&amp;Data[Valid Test, Can be used for conformity (Y/N)],Data[THC/km (mg)])-H$2)/H$5</f>
        <v>#N/A</v>
      </c>
      <c r="I491" s="141" t="e" cm="1">
        <f t="array" ref="I491">(_xlfn.XLOOKUP($A491&amp;$Q$3,Data[Index]&amp;Data[Valid Test, Can be used for conformity (Y/N)],Data[NOx/km (mg)])-I$2)/I$5</f>
        <v>#N/A</v>
      </c>
      <c r="J491" s="141" t="e" cm="1">
        <f t="array" ref="J491">(_xlfn.XLOOKUP($A491&amp;$Q$3,Data[Index]&amp;Data[Valid Test, Can be used for conformity (Y/N)],Data[THC + NOx/km (mg)])-J$2)/J$5</f>
        <v>#N/A</v>
      </c>
      <c r="K491" s="141" t="e" cm="1">
        <f t="array" ref="K491">(_xlfn.XLOOKUP($A491&amp;$Q$3,Data[Index]&amp;Data[Valid Test, Can be used for conformity (Y/N)],Data[PN/km ('#)])-K$2)/K$5</f>
        <v>#N/A</v>
      </c>
      <c r="L491" s="141" t="e" cm="1">
        <f t="array" ref="L491">(_xlfn.XLOOKUP($A491&amp;$Q$3,Data[Index]&amp;Data[Valid Test, Can be used for conformity (Y/N)],Data[PM/km (mg)])-L$2)/L$5</f>
        <v>#N/A</v>
      </c>
      <c r="M491" s="140" t="e" cm="1">
        <f t="array" ref="M491">(_xlfn.XLOOKUP($A491&amp;$Q$3,Data[Index]&amp;Data[Valid Test, Can be used for conformity (Y/N)],Data[CH4 (mg/km)])-M$2)/M$5</f>
        <v>#N/A</v>
      </c>
      <c r="N491" s="140" t="e" cm="1">
        <f t="array" ref="N491">(_xlfn.XLOOKUP($A491&amp;$Q$3,Data[Index]&amp;Data[Valid Test, Can be used for conformity (Y/N)],Data[N20 (mg/km)])-N$2)/N$5</f>
        <v>#N/A</v>
      </c>
      <c r="O491" s="141" t="e" cm="1">
        <f t="array" ref="O491">(_xlfn.XLOOKUP($A491&amp;$Q$3,Data[Index]&amp;Data[Valid Test, Can be used for conformity (Y/N)],Data[l/100km])-O$2)/O$5</f>
        <v>#N/A</v>
      </c>
      <c r="P491" s="138">
        <f>_xlfn.XLOOKUP($A491,Data[Index],Data[Comments])</f>
        <v>0</v>
      </c>
    </row>
    <row r="492" spans="1:16" x14ac:dyDescent="0.2">
      <c r="A492" s="129"/>
      <c r="B492" s="129"/>
      <c r="C492" s="129" t="e" cm="1">
        <f t="array" ref="C492">_xlfn.XLOOKUP($A492&amp;$Q$3&amp;$R$3,Data[Index]&amp;Data[Valid Test, Can be used for conformity (Y/N)]&amp;Data[Cycle],Data[Test Name])</f>
        <v>#N/A</v>
      </c>
      <c r="D492" s="167" t="e" cm="1">
        <f t="array" ref="D492">_xlfn.XLOOKUP($A492&amp;$Q$3&amp;$R$3,Data[Index]&amp;Data[Valid Test, Can be used for conformity (Y/N)]&amp;Data[Cycle],Data[Mileage (Miles)])</f>
        <v>#N/A</v>
      </c>
      <c r="E492" s="130" t="e" cm="1">
        <f t="array" ref="E492">_xlfn.XLOOKUP($A492&amp;$Q$3&amp;$R$3,Data[Index]&amp;Data[Valid Test, Can be used for conformity (Y/N)]&amp;Data[Cycle],Data[Date])</f>
        <v>#N/A</v>
      </c>
      <c r="F492" s="141" t="e" cm="1">
        <f t="array" ref="F492">(_xlfn.XLOOKUP($A492&amp;$Q$3&amp;$R$3,Data[Index]&amp;Data[Valid Test, Can be used for conformity (Y/N)]&amp;Data[Cycle],Data[CO/km (mg)])-F$2)/F$5</f>
        <v>#N/A</v>
      </c>
      <c r="G492" s="141" t="e" cm="1">
        <f t="array" ref="G492">(_xlfn.XLOOKUP($A492&amp;$Q$3,Data[Index]&amp;Data[Valid Test, Can be used for conformity (Y/N)],Data[CO2/km (g)])-G$2)/G$5</f>
        <v>#N/A</v>
      </c>
      <c r="H492" s="141" t="e" cm="1">
        <f t="array" ref="H492">(_xlfn.XLOOKUP($A492&amp;$Q$3,Data[Index]&amp;Data[Valid Test, Can be used for conformity (Y/N)],Data[THC/km (mg)])-H$2)/H$5</f>
        <v>#N/A</v>
      </c>
      <c r="I492" s="141" t="e" cm="1">
        <f t="array" ref="I492">(_xlfn.XLOOKUP($A492&amp;$Q$3,Data[Index]&amp;Data[Valid Test, Can be used for conformity (Y/N)],Data[NOx/km (mg)])-I$2)/I$5</f>
        <v>#N/A</v>
      </c>
      <c r="J492" s="141" t="e" cm="1">
        <f t="array" ref="J492">(_xlfn.XLOOKUP($A492&amp;$Q$3,Data[Index]&amp;Data[Valid Test, Can be used for conformity (Y/N)],Data[THC + NOx/km (mg)])-J$2)/J$5</f>
        <v>#N/A</v>
      </c>
      <c r="K492" s="141" t="e" cm="1">
        <f t="array" ref="K492">(_xlfn.XLOOKUP($A492&amp;$Q$3,Data[Index]&amp;Data[Valid Test, Can be used for conformity (Y/N)],Data[PN/km ('#)])-K$2)/K$5</f>
        <v>#N/A</v>
      </c>
      <c r="L492" s="141" t="e" cm="1">
        <f t="array" ref="L492">(_xlfn.XLOOKUP($A492&amp;$Q$3,Data[Index]&amp;Data[Valid Test, Can be used for conformity (Y/N)],Data[PM/km (mg)])-L$2)/L$5</f>
        <v>#N/A</v>
      </c>
      <c r="M492" s="140" t="e" cm="1">
        <f t="array" ref="M492">(_xlfn.XLOOKUP($A492&amp;$Q$3,Data[Index]&amp;Data[Valid Test, Can be used for conformity (Y/N)],Data[CH4 (mg/km)])-M$2)/M$5</f>
        <v>#N/A</v>
      </c>
      <c r="N492" s="140" t="e" cm="1">
        <f t="array" ref="N492">(_xlfn.XLOOKUP($A492&amp;$Q$3,Data[Index]&amp;Data[Valid Test, Can be used for conformity (Y/N)],Data[N20 (mg/km)])-N$2)/N$5</f>
        <v>#N/A</v>
      </c>
      <c r="O492" s="141" t="e" cm="1">
        <f t="array" ref="O492">(_xlfn.XLOOKUP($A492&amp;$Q$3,Data[Index]&amp;Data[Valid Test, Can be used for conformity (Y/N)],Data[l/100km])-O$2)/O$5</f>
        <v>#N/A</v>
      </c>
      <c r="P492" s="138">
        <f>_xlfn.XLOOKUP($A492,Data[Index],Data[Comments])</f>
        <v>0</v>
      </c>
    </row>
    <row r="493" spans="1:16" x14ac:dyDescent="0.2">
      <c r="A493" s="129"/>
      <c r="B493" s="129"/>
      <c r="C493" s="129" t="e" cm="1">
        <f t="array" ref="C493">_xlfn.XLOOKUP($A493&amp;$Q$3&amp;$R$3,Data[Index]&amp;Data[Valid Test, Can be used for conformity (Y/N)]&amp;Data[Cycle],Data[Test Name])</f>
        <v>#N/A</v>
      </c>
      <c r="D493" s="167" t="e" cm="1">
        <f t="array" ref="D493">_xlfn.XLOOKUP($A493&amp;$Q$3&amp;$R$3,Data[Index]&amp;Data[Valid Test, Can be used for conformity (Y/N)]&amp;Data[Cycle],Data[Mileage (Miles)])</f>
        <v>#N/A</v>
      </c>
      <c r="E493" s="130" t="e" cm="1">
        <f t="array" ref="E493">_xlfn.XLOOKUP($A493&amp;$Q$3&amp;$R$3,Data[Index]&amp;Data[Valid Test, Can be used for conformity (Y/N)]&amp;Data[Cycle],Data[Date])</f>
        <v>#N/A</v>
      </c>
      <c r="F493" s="141" t="e" cm="1">
        <f t="array" ref="F493">(_xlfn.XLOOKUP($A493&amp;$Q$3&amp;$R$3,Data[Index]&amp;Data[Valid Test, Can be used for conformity (Y/N)]&amp;Data[Cycle],Data[CO/km (mg)])-F$2)/F$5</f>
        <v>#N/A</v>
      </c>
      <c r="G493" s="141" t="e" cm="1">
        <f t="array" ref="G493">(_xlfn.XLOOKUP($A493&amp;$Q$3,Data[Index]&amp;Data[Valid Test, Can be used for conformity (Y/N)],Data[CO2/km (g)])-G$2)/G$5</f>
        <v>#N/A</v>
      </c>
      <c r="H493" s="141" t="e" cm="1">
        <f t="array" ref="H493">(_xlfn.XLOOKUP($A493&amp;$Q$3,Data[Index]&amp;Data[Valid Test, Can be used for conformity (Y/N)],Data[THC/km (mg)])-H$2)/H$5</f>
        <v>#N/A</v>
      </c>
      <c r="I493" s="141" t="e" cm="1">
        <f t="array" ref="I493">(_xlfn.XLOOKUP($A493&amp;$Q$3,Data[Index]&amp;Data[Valid Test, Can be used for conformity (Y/N)],Data[NOx/km (mg)])-I$2)/I$5</f>
        <v>#N/A</v>
      </c>
      <c r="J493" s="141" t="e" cm="1">
        <f t="array" ref="J493">(_xlfn.XLOOKUP($A493&amp;$Q$3,Data[Index]&amp;Data[Valid Test, Can be used for conformity (Y/N)],Data[THC + NOx/km (mg)])-J$2)/J$5</f>
        <v>#N/A</v>
      </c>
      <c r="K493" s="141" t="e" cm="1">
        <f t="array" ref="K493">(_xlfn.XLOOKUP($A493&amp;$Q$3,Data[Index]&amp;Data[Valid Test, Can be used for conformity (Y/N)],Data[PN/km ('#)])-K$2)/K$5</f>
        <v>#N/A</v>
      </c>
      <c r="L493" s="141" t="e" cm="1">
        <f t="array" ref="L493">(_xlfn.XLOOKUP($A493&amp;$Q$3,Data[Index]&amp;Data[Valid Test, Can be used for conformity (Y/N)],Data[PM/km (mg)])-L$2)/L$5</f>
        <v>#N/A</v>
      </c>
      <c r="M493" s="140" t="e" cm="1">
        <f t="array" ref="M493">(_xlfn.XLOOKUP($A493&amp;$Q$3,Data[Index]&amp;Data[Valid Test, Can be used for conformity (Y/N)],Data[CH4 (mg/km)])-M$2)/M$5</f>
        <v>#N/A</v>
      </c>
      <c r="N493" s="140" t="e" cm="1">
        <f t="array" ref="N493">(_xlfn.XLOOKUP($A493&amp;$Q$3,Data[Index]&amp;Data[Valid Test, Can be used for conformity (Y/N)],Data[N20 (mg/km)])-N$2)/N$5</f>
        <v>#N/A</v>
      </c>
      <c r="O493" s="141" t="e" cm="1">
        <f t="array" ref="O493">(_xlfn.XLOOKUP($A493&amp;$Q$3,Data[Index]&amp;Data[Valid Test, Can be used for conformity (Y/N)],Data[l/100km])-O$2)/O$5</f>
        <v>#N/A</v>
      </c>
      <c r="P493" s="138">
        <f>_xlfn.XLOOKUP($A493,Data[Index],Data[Comments])</f>
        <v>0</v>
      </c>
    </row>
    <row r="494" spans="1:16" x14ac:dyDescent="0.2">
      <c r="A494" s="129"/>
      <c r="B494" s="129"/>
      <c r="C494" s="129" t="e" cm="1">
        <f t="array" ref="C494">_xlfn.XLOOKUP($A494&amp;$Q$3&amp;$R$3,Data[Index]&amp;Data[Valid Test, Can be used for conformity (Y/N)]&amp;Data[Cycle],Data[Test Name])</f>
        <v>#N/A</v>
      </c>
      <c r="D494" s="167" t="e" cm="1">
        <f t="array" ref="D494">_xlfn.XLOOKUP($A494&amp;$Q$3&amp;$R$3,Data[Index]&amp;Data[Valid Test, Can be used for conformity (Y/N)]&amp;Data[Cycle],Data[Mileage (Miles)])</f>
        <v>#N/A</v>
      </c>
      <c r="E494" s="130" t="e" cm="1">
        <f t="array" ref="E494">_xlfn.XLOOKUP($A494&amp;$Q$3&amp;$R$3,Data[Index]&amp;Data[Valid Test, Can be used for conformity (Y/N)]&amp;Data[Cycle],Data[Date])</f>
        <v>#N/A</v>
      </c>
      <c r="F494" s="141" t="e" cm="1">
        <f t="array" ref="F494">(_xlfn.XLOOKUP($A494&amp;$Q$3&amp;$R$3,Data[Index]&amp;Data[Valid Test, Can be used for conformity (Y/N)]&amp;Data[Cycle],Data[CO/km (mg)])-F$2)/F$5</f>
        <v>#N/A</v>
      </c>
      <c r="G494" s="141" t="e" cm="1">
        <f t="array" ref="G494">(_xlfn.XLOOKUP($A494&amp;$Q$3,Data[Index]&amp;Data[Valid Test, Can be used for conformity (Y/N)],Data[CO2/km (g)])-G$2)/G$5</f>
        <v>#N/A</v>
      </c>
      <c r="H494" s="141" t="e" cm="1">
        <f t="array" ref="H494">(_xlfn.XLOOKUP($A494&amp;$Q$3,Data[Index]&amp;Data[Valid Test, Can be used for conformity (Y/N)],Data[THC/km (mg)])-H$2)/H$5</f>
        <v>#N/A</v>
      </c>
      <c r="I494" s="141" t="e" cm="1">
        <f t="array" ref="I494">(_xlfn.XLOOKUP($A494&amp;$Q$3,Data[Index]&amp;Data[Valid Test, Can be used for conformity (Y/N)],Data[NOx/km (mg)])-I$2)/I$5</f>
        <v>#N/A</v>
      </c>
      <c r="J494" s="141" t="e" cm="1">
        <f t="array" ref="J494">(_xlfn.XLOOKUP($A494&amp;$Q$3,Data[Index]&amp;Data[Valid Test, Can be used for conformity (Y/N)],Data[THC + NOx/km (mg)])-J$2)/J$5</f>
        <v>#N/A</v>
      </c>
      <c r="K494" s="141" t="e" cm="1">
        <f t="array" ref="K494">(_xlfn.XLOOKUP($A494&amp;$Q$3,Data[Index]&amp;Data[Valid Test, Can be used for conformity (Y/N)],Data[PN/km ('#)])-K$2)/K$5</f>
        <v>#N/A</v>
      </c>
      <c r="L494" s="141" t="e" cm="1">
        <f t="array" ref="L494">(_xlfn.XLOOKUP($A494&amp;$Q$3,Data[Index]&amp;Data[Valid Test, Can be used for conformity (Y/N)],Data[PM/km (mg)])-L$2)/L$5</f>
        <v>#N/A</v>
      </c>
      <c r="M494" s="140" t="e" cm="1">
        <f t="array" ref="M494">(_xlfn.XLOOKUP($A494&amp;$Q$3,Data[Index]&amp;Data[Valid Test, Can be used for conformity (Y/N)],Data[CH4 (mg/km)])-M$2)/M$5</f>
        <v>#N/A</v>
      </c>
      <c r="N494" s="140" t="e" cm="1">
        <f t="array" ref="N494">(_xlfn.XLOOKUP($A494&amp;$Q$3,Data[Index]&amp;Data[Valid Test, Can be used for conformity (Y/N)],Data[N20 (mg/km)])-N$2)/N$5</f>
        <v>#N/A</v>
      </c>
      <c r="O494" s="141" t="e" cm="1">
        <f t="array" ref="O494">(_xlfn.XLOOKUP($A494&amp;$Q$3,Data[Index]&amp;Data[Valid Test, Can be used for conformity (Y/N)],Data[l/100km])-O$2)/O$5</f>
        <v>#N/A</v>
      </c>
      <c r="P494" s="138">
        <f>_xlfn.XLOOKUP($A494,Data[Index],Data[Comments])</f>
        <v>0</v>
      </c>
    </row>
    <row r="495" spans="1:16" x14ac:dyDescent="0.2">
      <c r="A495" s="129"/>
      <c r="B495" s="129"/>
      <c r="C495" s="129" t="e" cm="1">
        <f t="array" ref="C495">_xlfn.XLOOKUP($A495&amp;$Q$3&amp;$R$3,Data[Index]&amp;Data[Valid Test, Can be used for conformity (Y/N)]&amp;Data[Cycle],Data[Test Name])</f>
        <v>#N/A</v>
      </c>
      <c r="D495" s="167" t="e" cm="1">
        <f t="array" ref="D495">_xlfn.XLOOKUP($A495&amp;$Q$3&amp;$R$3,Data[Index]&amp;Data[Valid Test, Can be used for conformity (Y/N)]&amp;Data[Cycle],Data[Mileage (Miles)])</f>
        <v>#N/A</v>
      </c>
      <c r="E495" s="130" t="e" cm="1">
        <f t="array" ref="E495">_xlfn.XLOOKUP($A495&amp;$Q$3&amp;$R$3,Data[Index]&amp;Data[Valid Test, Can be used for conformity (Y/N)]&amp;Data[Cycle],Data[Date])</f>
        <v>#N/A</v>
      </c>
      <c r="F495" s="141" t="e" cm="1">
        <f t="array" ref="F495">(_xlfn.XLOOKUP($A495&amp;$Q$3&amp;$R$3,Data[Index]&amp;Data[Valid Test, Can be used for conformity (Y/N)]&amp;Data[Cycle],Data[CO/km (mg)])-F$2)/F$5</f>
        <v>#N/A</v>
      </c>
      <c r="G495" s="141" t="e" cm="1">
        <f t="array" ref="G495">(_xlfn.XLOOKUP($A495&amp;$Q$3,Data[Index]&amp;Data[Valid Test, Can be used for conformity (Y/N)],Data[CO2/km (g)])-G$2)/G$5</f>
        <v>#N/A</v>
      </c>
      <c r="H495" s="141" t="e" cm="1">
        <f t="array" ref="H495">(_xlfn.XLOOKUP($A495&amp;$Q$3,Data[Index]&amp;Data[Valid Test, Can be used for conformity (Y/N)],Data[THC/km (mg)])-H$2)/H$5</f>
        <v>#N/A</v>
      </c>
      <c r="I495" s="141" t="e" cm="1">
        <f t="array" ref="I495">(_xlfn.XLOOKUP($A495&amp;$Q$3,Data[Index]&amp;Data[Valid Test, Can be used for conformity (Y/N)],Data[NOx/km (mg)])-I$2)/I$5</f>
        <v>#N/A</v>
      </c>
      <c r="J495" s="141" t="e" cm="1">
        <f t="array" ref="J495">(_xlfn.XLOOKUP($A495&amp;$Q$3,Data[Index]&amp;Data[Valid Test, Can be used for conformity (Y/N)],Data[THC + NOx/km (mg)])-J$2)/J$5</f>
        <v>#N/A</v>
      </c>
      <c r="K495" s="141" t="e" cm="1">
        <f t="array" ref="K495">(_xlfn.XLOOKUP($A495&amp;$Q$3,Data[Index]&amp;Data[Valid Test, Can be used for conformity (Y/N)],Data[PN/km ('#)])-K$2)/K$5</f>
        <v>#N/A</v>
      </c>
      <c r="L495" s="141" t="e" cm="1">
        <f t="array" ref="L495">(_xlfn.XLOOKUP($A495&amp;$Q$3,Data[Index]&amp;Data[Valid Test, Can be used for conformity (Y/N)],Data[PM/km (mg)])-L$2)/L$5</f>
        <v>#N/A</v>
      </c>
      <c r="M495" s="140" t="e" cm="1">
        <f t="array" ref="M495">(_xlfn.XLOOKUP($A495&amp;$Q$3,Data[Index]&amp;Data[Valid Test, Can be used for conformity (Y/N)],Data[CH4 (mg/km)])-M$2)/M$5</f>
        <v>#N/A</v>
      </c>
      <c r="N495" s="140" t="e" cm="1">
        <f t="array" ref="N495">(_xlfn.XLOOKUP($A495&amp;$Q$3,Data[Index]&amp;Data[Valid Test, Can be used for conformity (Y/N)],Data[N20 (mg/km)])-N$2)/N$5</f>
        <v>#N/A</v>
      </c>
      <c r="O495" s="141" t="e" cm="1">
        <f t="array" ref="O495">(_xlfn.XLOOKUP($A495&amp;$Q$3,Data[Index]&amp;Data[Valid Test, Can be used for conformity (Y/N)],Data[l/100km])-O$2)/O$5</f>
        <v>#N/A</v>
      </c>
      <c r="P495" s="138">
        <f>_xlfn.XLOOKUP($A495,Data[Index],Data[Comments])</f>
        <v>0</v>
      </c>
    </row>
    <row r="496" spans="1:16" x14ac:dyDescent="0.2">
      <c r="A496" s="129"/>
      <c r="B496" s="129"/>
      <c r="C496" s="129" t="e" cm="1">
        <f t="array" ref="C496">_xlfn.XLOOKUP($A496&amp;$Q$3&amp;$R$3,Data[Index]&amp;Data[Valid Test, Can be used for conformity (Y/N)]&amp;Data[Cycle],Data[Test Name])</f>
        <v>#N/A</v>
      </c>
      <c r="D496" s="167" t="e" cm="1">
        <f t="array" ref="D496">_xlfn.XLOOKUP($A496&amp;$Q$3&amp;$R$3,Data[Index]&amp;Data[Valid Test, Can be used for conformity (Y/N)]&amp;Data[Cycle],Data[Mileage (Miles)])</f>
        <v>#N/A</v>
      </c>
      <c r="E496" s="130" t="e" cm="1">
        <f t="array" ref="E496">_xlfn.XLOOKUP($A496&amp;$Q$3&amp;$R$3,Data[Index]&amp;Data[Valid Test, Can be used for conformity (Y/N)]&amp;Data[Cycle],Data[Date])</f>
        <v>#N/A</v>
      </c>
      <c r="F496" s="141" t="e" cm="1">
        <f t="array" ref="F496">(_xlfn.XLOOKUP($A496&amp;$Q$3&amp;$R$3,Data[Index]&amp;Data[Valid Test, Can be used for conformity (Y/N)]&amp;Data[Cycle],Data[CO/km (mg)])-F$2)/F$5</f>
        <v>#N/A</v>
      </c>
      <c r="G496" s="141" t="e" cm="1">
        <f t="array" ref="G496">(_xlfn.XLOOKUP($A496&amp;$Q$3,Data[Index]&amp;Data[Valid Test, Can be used for conformity (Y/N)],Data[CO2/km (g)])-G$2)/G$5</f>
        <v>#N/A</v>
      </c>
      <c r="H496" s="141" t="e" cm="1">
        <f t="array" ref="H496">(_xlfn.XLOOKUP($A496&amp;$Q$3,Data[Index]&amp;Data[Valid Test, Can be used for conformity (Y/N)],Data[THC/km (mg)])-H$2)/H$5</f>
        <v>#N/A</v>
      </c>
      <c r="I496" s="141" t="e" cm="1">
        <f t="array" ref="I496">(_xlfn.XLOOKUP($A496&amp;$Q$3,Data[Index]&amp;Data[Valid Test, Can be used for conformity (Y/N)],Data[NOx/km (mg)])-I$2)/I$5</f>
        <v>#N/A</v>
      </c>
      <c r="J496" s="141" t="e" cm="1">
        <f t="array" ref="J496">(_xlfn.XLOOKUP($A496&amp;$Q$3,Data[Index]&amp;Data[Valid Test, Can be used for conformity (Y/N)],Data[THC + NOx/km (mg)])-J$2)/J$5</f>
        <v>#N/A</v>
      </c>
      <c r="K496" s="141" t="e" cm="1">
        <f t="array" ref="K496">(_xlfn.XLOOKUP($A496&amp;$Q$3,Data[Index]&amp;Data[Valid Test, Can be used for conformity (Y/N)],Data[PN/km ('#)])-K$2)/K$5</f>
        <v>#N/A</v>
      </c>
      <c r="L496" s="141" t="e" cm="1">
        <f t="array" ref="L496">(_xlfn.XLOOKUP($A496&amp;$Q$3,Data[Index]&amp;Data[Valid Test, Can be used for conformity (Y/N)],Data[PM/km (mg)])-L$2)/L$5</f>
        <v>#N/A</v>
      </c>
      <c r="M496" s="140" t="e" cm="1">
        <f t="array" ref="M496">(_xlfn.XLOOKUP($A496&amp;$Q$3,Data[Index]&amp;Data[Valid Test, Can be used for conformity (Y/N)],Data[CH4 (mg/km)])-M$2)/M$5</f>
        <v>#N/A</v>
      </c>
      <c r="N496" s="140" t="e" cm="1">
        <f t="array" ref="N496">(_xlfn.XLOOKUP($A496&amp;$Q$3,Data[Index]&amp;Data[Valid Test, Can be used for conformity (Y/N)],Data[N20 (mg/km)])-N$2)/N$5</f>
        <v>#N/A</v>
      </c>
      <c r="O496" s="141" t="e" cm="1">
        <f t="array" ref="O496">(_xlfn.XLOOKUP($A496&amp;$Q$3,Data[Index]&amp;Data[Valid Test, Can be used for conformity (Y/N)],Data[l/100km])-O$2)/O$5</f>
        <v>#N/A</v>
      </c>
      <c r="P496" s="138">
        <f>_xlfn.XLOOKUP($A496,Data[Index],Data[Comments])</f>
        <v>0</v>
      </c>
    </row>
    <row r="497" spans="1:16" x14ac:dyDescent="0.2">
      <c r="A497" s="129"/>
      <c r="B497" s="129"/>
      <c r="C497" s="129" t="e" cm="1">
        <f t="array" ref="C497">_xlfn.XLOOKUP($A497&amp;$Q$3&amp;$R$3,Data[Index]&amp;Data[Valid Test, Can be used for conformity (Y/N)]&amp;Data[Cycle],Data[Test Name])</f>
        <v>#N/A</v>
      </c>
      <c r="D497" s="167" t="e" cm="1">
        <f t="array" ref="D497">_xlfn.XLOOKUP($A497&amp;$Q$3&amp;$R$3,Data[Index]&amp;Data[Valid Test, Can be used for conformity (Y/N)]&amp;Data[Cycle],Data[Mileage (Miles)])</f>
        <v>#N/A</v>
      </c>
      <c r="E497" s="130" t="e" cm="1">
        <f t="array" ref="E497">_xlfn.XLOOKUP($A497&amp;$Q$3&amp;$R$3,Data[Index]&amp;Data[Valid Test, Can be used for conformity (Y/N)]&amp;Data[Cycle],Data[Date])</f>
        <v>#N/A</v>
      </c>
      <c r="F497" s="141" t="e" cm="1">
        <f t="array" ref="F497">(_xlfn.XLOOKUP($A497&amp;$Q$3&amp;$R$3,Data[Index]&amp;Data[Valid Test, Can be used for conformity (Y/N)]&amp;Data[Cycle],Data[CO/km (mg)])-F$2)/F$5</f>
        <v>#N/A</v>
      </c>
      <c r="G497" s="141" t="e" cm="1">
        <f t="array" ref="G497">(_xlfn.XLOOKUP($A497&amp;$Q$3,Data[Index]&amp;Data[Valid Test, Can be used for conformity (Y/N)],Data[CO2/km (g)])-G$2)/G$5</f>
        <v>#N/A</v>
      </c>
      <c r="H497" s="141" t="e" cm="1">
        <f t="array" ref="H497">(_xlfn.XLOOKUP($A497&amp;$Q$3,Data[Index]&amp;Data[Valid Test, Can be used for conformity (Y/N)],Data[THC/km (mg)])-H$2)/H$5</f>
        <v>#N/A</v>
      </c>
      <c r="I497" s="141" t="e" cm="1">
        <f t="array" ref="I497">(_xlfn.XLOOKUP($A497&amp;$Q$3,Data[Index]&amp;Data[Valid Test, Can be used for conformity (Y/N)],Data[NOx/km (mg)])-I$2)/I$5</f>
        <v>#N/A</v>
      </c>
      <c r="J497" s="141" t="e" cm="1">
        <f t="array" ref="J497">(_xlfn.XLOOKUP($A497&amp;$Q$3,Data[Index]&amp;Data[Valid Test, Can be used for conformity (Y/N)],Data[THC + NOx/km (mg)])-J$2)/J$5</f>
        <v>#N/A</v>
      </c>
      <c r="K497" s="141" t="e" cm="1">
        <f t="array" ref="K497">(_xlfn.XLOOKUP($A497&amp;$Q$3,Data[Index]&amp;Data[Valid Test, Can be used for conformity (Y/N)],Data[PN/km ('#)])-K$2)/K$5</f>
        <v>#N/A</v>
      </c>
      <c r="L497" s="141" t="e" cm="1">
        <f t="array" ref="L497">(_xlfn.XLOOKUP($A497&amp;$Q$3,Data[Index]&amp;Data[Valid Test, Can be used for conformity (Y/N)],Data[PM/km (mg)])-L$2)/L$5</f>
        <v>#N/A</v>
      </c>
      <c r="M497" s="140" t="e" cm="1">
        <f t="array" ref="M497">(_xlfn.XLOOKUP($A497&amp;$Q$3,Data[Index]&amp;Data[Valid Test, Can be used for conformity (Y/N)],Data[CH4 (mg/km)])-M$2)/M$5</f>
        <v>#N/A</v>
      </c>
      <c r="N497" s="140" t="e" cm="1">
        <f t="array" ref="N497">(_xlfn.XLOOKUP($A497&amp;$Q$3,Data[Index]&amp;Data[Valid Test, Can be used for conformity (Y/N)],Data[N20 (mg/km)])-N$2)/N$5</f>
        <v>#N/A</v>
      </c>
      <c r="O497" s="141" t="e" cm="1">
        <f t="array" ref="O497">(_xlfn.XLOOKUP($A497&amp;$Q$3,Data[Index]&amp;Data[Valid Test, Can be used for conformity (Y/N)],Data[l/100km])-O$2)/O$5</f>
        <v>#N/A</v>
      </c>
      <c r="P497" s="138">
        <f>_xlfn.XLOOKUP($A497,Data[Index],Data[Comments])</f>
        <v>0</v>
      </c>
    </row>
    <row r="498" spans="1:16" x14ac:dyDescent="0.2">
      <c r="A498" s="129"/>
      <c r="B498" s="129"/>
      <c r="C498" s="129" t="e" cm="1">
        <f t="array" ref="C498">_xlfn.XLOOKUP($A498&amp;$Q$3&amp;$R$3,Data[Index]&amp;Data[Valid Test, Can be used for conformity (Y/N)]&amp;Data[Cycle],Data[Test Name])</f>
        <v>#N/A</v>
      </c>
      <c r="D498" s="167" t="e" cm="1">
        <f t="array" ref="D498">_xlfn.XLOOKUP($A498&amp;$Q$3&amp;$R$3,Data[Index]&amp;Data[Valid Test, Can be used for conformity (Y/N)]&amp;Data[Cycle],Data[Mileage (Miles)])</f>
        <v>#N/A</v>
      </c>
      <c r="E498" s="130" t="e" cm="1">
        <f t="array" ref="E498">_xlfn.XLOOKUP($A498&amp;$Q$3&amp;$R$3,Data[Index]&amp;Data[Valid Test, Can be used for conformity (Y/N)]&amp;Data[Cycle],Data[Date])</f>
        <v>#N/A</v>
      </c>
      <c r="F498" s="141" t="e" cm="1">
        <f t="array" ref="F498">(_xlfn.XLOOKUP($A498&amp;$Q$3&amp;$R$3,Data[Index]&amp;Data[Valid Test, Can be used for conformity (Y/N)]&amp;Data[Cycle],Data[CO/km (mg)])-F$2)/F$5</f>
        <v>#N/A</v>
      </c>
      <c r="G498" s="141" t="e" cm="1">
        <f t="array" ref="G498">(_xlfn.XLOOKUP($A498&amp;$Q$3,Data[Index]&amp;Data[Valid Test, Can be used for conformity (Y/N)],Data[CO2/km (g)])-G$2)/G$5</f>
        <v>#N/A</v>
      </c>
      <c r="H498" s="141" t="e" cm="1">
        <f t="array" ref="H498">(_xlfn.XLOOKUP($A498&amp;$Q$3,Data[Index]&amp;Data[Valid Test, Can be used for conformity (Y/N)],Data[THC/km (mg)])-H$2)/H$5</f>
        <v>#N/A</v>
      </c>
      <c r="I498" s="141" t="e" cm="1">
        <f t="array" ref="I498">(_xlfn.XLOOKUP($A498&amp;$Q$3,Data[Index]&amp;Data[Valid Test, Can be used for conformity (Y/N)],Data[NOx/km (mg)])-I$2)/I$5</f>
        <v>#N/A</v>
      </c>
      <c r="J498" s="141" t="e" cm="1">
        <f t="array" ref="J498">(_xlfn.XLOOKUP($A498&amp;$Q$3,Data[Index]&amp;Data[Valid Test, Can be used for conformity (Y/N)],Data[THC + NOx/km (mg)])-J$2)/J$5</f>
        <v>#N/A</v>
      </c>
      <c r="K498" s="141" t="e" cm="1">
        <f t="array" ref="K498">(_xlfn.XLOOKUP($A498&amp;$Q$3,Data[Index]&amp;Data[Valid Test, Can be used for conformity (Y/N)],Data[PN/km ('#)])-K$2)/K$5</f>
        <v>#N/A</v>
      </c>
      <c r="L498" s="141" t="e" cm="1">
        <f t="array" ref="L498">(_xlfn.XLOOKUP($A498&amp;$Q$3,Data[Index]&amp;Data[Valid Test, Can be used for conformity (Y/N)],Data[PM/km (mg)])-L$2)/L$5</f>
        <v>#N/A</v>
      </c>
      <c r="M498" s="140" t="e" cm="1">
        <f t="array" ref="M498">(_xlfn.XLOOKUP($A498&amp;$Q$3,Data[Index]&amp;Data[Valid Test, Can be used for conformity (Y/N)],Data[CH4 (mg/km)])-M$2)/M$5</f>
        <v>#N/A</v>
      </c>
      <c r="N498" s="140" t="e" cm="1">
        <f t="array" ref="N498">(_xlfn.XLOOKUP($A498&amp;$Q$3,Data[Index]&amp;Data[Valid Test, Can be used for conformity (Y/N)],Data[N20 (mg/km)])-N$2)/N$5</f>
        <v>#N/A</v>
      </c>
      <c r="O498" s="141" t="e" cm="1">
        <f t="array" ref="O498">(_xlfn.XLOOKUP($A498&amp;$Q$3,Data[Index]&amp;Data[Valid Test, Can be used for conformity (Y/N)],Data[l/100km])-O$2)/O$5</f>
        <v>#N/A</v>
      </c>
      <c r="P498" s="138">
        <f>_xlfn.XLOOKUP($A498,Data[Index],Data[Comments])</f>
        <v>0</v>
      </c>
    </row>
    <row r="499" spans="1:16" x14ac:dyDescent="0.2">
      <c r="A499" s="129"/>
      <c r="B499" s="129"/>
      <c r="C499" s="129" t="e" cm="1">
        <f t="array" ref="C499">_xlfn.XLOOKUP($A499&amp;$Q$3&amp;$R$3,Data[Index]&amp;Data[Valid Test, Can be used for conformity (Y/N)]&amp;Data[Cycle],Data[Test Name])</f>
        <v>#N/A</v>
      </c>
      <c r="D499" s="167" t="e" cm="1">
        <f t="array" ref="D499">_xlfn.XLOOKUP($A499&amp;$Q$3&amp;$R$3,Data[Index]&amp;Data[Valid Test, Can be used for conformity (Y/N)]&amp;Data[Cycle],Data[Mileage (Miles)])</f>
        <v>#N/A</v>
      </c>
      <c r="E499" s="130" t="e" cm="1">
        <f t="array" ref="E499">_xlfn.XLOOKUP($A499&amp;$Q$3&amp;$R$3,Data[Index]&amp;Data[Valid Test, Can be used for conformity (Y/N)]&amp;Data[Cycle],Data[Date])</f>
        <v>#N/A</v>
      </c>
      <c r="F499" s="141" t="e" cm="1">
        <f t="array" ref="F499">(_xlfn.XLOOKUP($A499&amp;$Q$3&amp;$R$3,Data[Index]&amp;Data[Valid Test, Can be used for conformity (Y/N)]&amp;Data[Cycle],Data[CO/km (mg)])-F$2)/F$5</f>
        <v>#N/A</v>
      </c>
      <c r="G499" s="141" t="e" cm="1">
        <f t="array" ref="G499">(_xlfn.XLOOKUP($A499&amp;$Q$3,Data[Index]&amp;Data[Valid Test, Can be used for conformity (Y/N)],Data[CO2/km (g)])-G$2)/G$5</f>
        <v>#N/A</v>
      </c>
      <c r="H499" s="141" t="e" cm="1">
        <f t="array" ref="H499">(_xlfn.XLOOKUP($A499&amp;$Q$3,Data[Index]&amp;Data[Valid Test, Can be used for conformity (Y/N)],Data[THC/km (mg)])-H$2)/H$5</f>
        <v>#N/A</v>
      </c>
      <c r="I499" s="141" t="e" cm="1">
        <f t="array" ref="I499">(_xlfn.XLOOKUP($A499&amp;$Q$3,Data[Index]&amp;Data[Valid Test, Can be used for conformity (Y/N)],Data[NOx/km (mg)])-I$2)/I$5</f>
        <v>#N/A</v>
      </c>
      <c r="J499" s="141" t="e" cm="1">
        <f t="array" ref="J499">(_xlfn.XLOOKUP($A499&amp;$Q$3,Data[Index]&amp;Data[Valid Test, Can be used for conformity (Y/N)],Data[THC + NOx/km (mg)])-J$2)/J$5</f>
        <v>#N/A</v>
      </c>
      <c r="K499" s="141" t="e" cm="1">
        <f t="array" ref="K499">(_xlfn.XLOOKUP($A499&amp;$Q$3,Data[Index]&amp;Data[Valid Test, Can be used for conformity (Y/N)],Data[PN/km ('#)])-K$2)/K$5</f>
        <v>#N/A</v>
      </c>
      <c r="L499" s="141" t="e" cm="1">
        <f t="array" ref="L499">(_xlfn.XLOOKUP($A499&amp;$Q$3,Data[Index]&amp;Data[Valid Test, Can be used for conformity (Y/N)],Data[PM/km (mg)])-L$2)/L$5</f>
        <v>#N/A</v>
      </c>
      <c r="M499" s="140" t="e" cm="1">
        <f t="array" ref="M499">(_xlfn.XLOOKUP($A499&amp;$Q$3,Data[Index]&amp;Data[Valid Test, Can be used for conformity (Y/N)],Data[CH4 (mg/km)])-M$2)/M$5</f>
        <v>#N/A</v>
      </c>
      <c r="N499" s="140" t="e" cm="1">
        <f t="array" ref="N499">(_xlfn.XLOOKUP($A499&amp;$Q$3,Data[Index]&amp;Data[Valid Test, Can be used for conformity (Y/N)],Data[N20 (mg/km)])-N$2)/N$5</f>
        <v>#N/A</v>
      </c>
      <c r="O499" s="141" t="e" cm="1">
        <f t="array" ref="O499">(_xlfn.XLOOKUP($A499&amp;$Q$3,Data[Index]&amp;Data[Valid Test, Can be used for conformity (Y/N)],Data[l/100km])-O$2)/O$5</f>
        <v>#N/A</v>
      </c>
      <c r="P499" s="138">
        <f>_xlfn.XLOOKUP($A499,Data[Index],Data[Comments])</f>
        <v>0</v>
      </c>
    </row>
    <row r="500" spans="1:16" x14ac:dyDescent="0.2">
      <c r="A500" s="129"/>
      <c r="B500" s="129"/>
      <c r="C500" s="129" t="e" cm="1">
        <f t="array" ref="C500">_xlfn.XLOOKUP($A500&amp;$Q$3&amp;$R$3,Data[Index]&amp;Data[Valid Test, Can be used for conformity (Y/N)]&amp;Data[Cycle],Data[Test Name])</f>
        <v>#N/A</v>
      </c>
      <c r="D500" s="167" t="e" cm="1">
        <f t="array" ref="D500">_xlfn.XLOOKUP($A500&amp;$Q$3&amp;$R$3,Data[Index]&amp;Data[Valid Test, Can be used for conformity (Y/N)]&amp;Data[Cycle],Data[Mileage (Miles)])</f>
        <v>#N/A</v>
      </c>
      <c r="E500" s="130" t="e" cm="1">
        <f t="array" ref="E500">_xlfn.XLOOKUP($A500&amp;$Q$3&amp;$R$3,Data[Index]&amp;Data[Valid Test, Can be used for conformity (Y/N)]&amp;Data[Cycle],Data[Date])</f>
        <v>#N/A</v>
      </c>
      <c r="F500" s="141" t="e" cm="1">
        <f t="array" ref="F500">(_xlfn.XLOOKUP($A500&amp;$Q$3&amp;$R$3,Data[Index]&amp;Data[Valid Test, Can be used for conformity (Y/N)]&amp;Data[Cycle],Data[CO/km (mg)])-F$2)/F$5</f>
        <v>#N/A</v>
      </c>
      <c r="G500" s="141" t="e" cm="1">
        <f t="array" ref="G500">(_xlfn.XLOOKUP($A500&amp;$Q$3,Data[Index]&amp;Data[Valid Test, Can be used for conformity (Y/N)],Data[CO2/km (g)])-G$2)/G$5</f>
        <v>#N/A</v>
      </c>
      <c r="H500" s="141" t="e" cm="1">
        <f t="array" ref="H500">(_xlfn.XLOOKUP($A500&amp;$Q$3,Data[Index]&amp;Data[Valid Test, Can be used for conformity (Y/N)],Data[THC/km (mg)])-H$2)/H$5</f>
        <v>#N/A</v>
      </c>
      <c r="I500" s="141" t="e" cm="1">
        <f t="array" ref="I500">(_xlfn.XLOOKUP($A500&amp;$Q$3,Data[Index]&amp;Data[Valid Test, Can be used for conformity (Y/N)],Data[NOx/km (mg)])-I$2)/I$5</f>
        <v>#N/A</v>
      </c>
      <c r="J500" s="141" t="e" cm="1">
        <f t="array" ref="J500">(_xlfn.XLOOKUP($A500&amp;$Q$3,Data[Index]&amp;Data[Valid Test, Can be used for conformity (Y/N)],Data[THC + NOx/km (mg)])-J$2)/J$5</f>
        <v>#N/A</v>
      </c>
      <c r="K500" s="141" t="e" cm="1">
        <f t="array" ref="K500">(_xlfn.XLOOKUP($A500&amp;$Q$3,Data[Index]&amp;Data[Valid Test, Can be used for conformity (Y/N)],Data[PN/km ('#)])-K$2)/K$5</f>
        <v>#N/A</v>
      </c>
      <c r="L500" s="141" t="e" cm="1">
        <f t="array" ref="L500">(_xlfn.XLOOKUP($A500&amp;$Q$3,Data[Index]&amp;Data[Valid Test, Can be used for conformity (Y/N)],Data[PM/km (mg)])-L$2)/L$5</f>
        <v>#N/A</v>
      </c>
      <c r="M500" s="140" t="e" cm="1">
        <f t="array" ref="M500">(_xlfn.XLOOKUP($A500&amp;$Q$3,Data[Index]&amp;Data[Valid Test, Can be used for conformity (Y/N)],Data[CH4 (mg/km)])-M$2)/M$5</f>
        <v>#N/A</v>
      </c>
      <c r="N500" s="140" t="e" cm="1">
        <f t="array" ref="N500">(_xlfn.XLOOKUP($A500&amp;$Q$3,Data[Index]&amp;Data[Valid Test, Can be used for conformity (Y/N)],Data[N20 (mg/km)])-N$2)/N$5</f>
        <v>#N/A</v>
      </c>
      <c r="O500" s="141" t="e" cm="1">
        <f t="array" ref="O500">(_xlfn.XLOOKUP($A500&amp;$Q$3,Data[Index]&amp;Data[Valid Test, Can be used for conformity (Y/N)],Data[l/100km])-O$2)/O$5</f>
        <v>#N/A</v>
      </c>
      <c r="P500" s="138">
        <f>_xlfn.XLOOKUP($A500,Data[Index],Data[Comments])</f>
        <v>0</v>
      </c>
    </row>
    <row r="501" spans="1:16" x14ac:dyDescent="0.2">
      <c r="A501" s="129"/>
      <c r="B501" s="129"/>
      <c r="C501" s="129" t="e" cm="1">
        <f t="array" ref="C501">_xlfn.XLOOKUP($A501&amp;$Q$3&amp;$R$3,Data[Index]&amp;Data[Valid Test, Can be used for conformity (Y/N)]&amp;Data[Cycle],Data[Test Name])</f>
        <v>#N/A</v>
      </c>
      <c r="D501" s="167" t="e" cm="1">
        <f t="array" ref="D501">_xlfn.XLOOKUP($A501&amp;$Q$3&amp;$R$3,Data[Index]&amp;Data[Valid Test, Can be used for conformity (Y/N)]&amp;Data[Cycle],Data[Mileage (Miles)])</f>
        <v>#N/A</v>
      </c>
      <c r="E501" s="130" t="e" cm="1">
        <f t="array" ref="E501">_xlfn.XLOOKUP($A501&amp;$Q$3&amp;$R$3,Data[Index]&amp;Data[Valid Test, Can be used for conformity (Y/N)]&amp;Data[Cycle],Data[Date])</f>
        <v>#N/A</v>
      </c>
      <c r="F501" s="141" t="e" cm="1">
        <f t="array" ref="F501">(_xlfn.XLOOKUP($A501&amp;$Q$3&amp;$R$3,Data[Index]&amp;Data[Valid Test, Can be used for conformity (Y/N)]&amp;Data[Cycle],Data[CO/km (mg)])-F$2)/F$5</f>
        <v>#N/A</v>
      </c>
      <c r="G501" s="141" t="e" cm="1">
        <f t="array" ref="G501">(_xlfn.XLOOKUP($A501&amp;$Q$3,Data[Index]&amp;Data[Valid Test, Can be used for conformity (Y/N)],Data[CO2/km (g)])-G$2)/G$5</f>
        <v>#N/A</v>
      </c>
      <c r="H501" s="141" t="e" cm="1">
        <f t="array" ref="H501">(_xlfn.XLOOKUP($A501&amp;$Q$3,Data[Index]&amp;Data[Valid Test, Can be used for conformity (Y/N)],Data[THC/km (mg)])-H$2)/H$5</f>
        <v>#N/A</v>
      </c>
      <c r="I501" s="141" t="e" cm="1">
        <f t="array" ref="I501">(_xlfn.XLOOKUP($A501&amp;$Q$3,Data[Index]&amp;Data[Valid Test, Can be used for conformity (Y/N)],Data[NOx/km (mg)])-I$2)/I$5</f>
        <v>#N/A</v>
      </c>
      <c r="J501" s="141" t="e" cm="1">
        <f t="array" ref="J501">(_xlfn.XLOOKUP($A501&amp;$Q$3,Data[Index]&amp;Data[Valid Test, Can be used for conformity (Y/N)],Data[THC + NOx/km (mg)])-J$2)/J$5</f>
        <v>#N/A</v>
      </c>
      <c r="K501" s="141" t="e" cm="1">
        <f t="array" ref="K501">(_xlfn.XLOOKUP($A501&amp;$Q$3,Data[Index]&amp;Data[Valid Test, Can be used for conformity (Y/N)],Data[PN/km ('#)])-K$2)/K$5</f>
        <v>#N/A</v>
      </c>
      <c r="L501" s="141" t="e" cm="1">
        <f t="array" ref="L501">(_xlfn.XLOOKUP($A501&amp;$Q$3,Data[Index]&amp;Data[Valid Test, Can be used for conformity (Y/N)],Data[PM/km (mg)])-L$2)/L$5</f>
        <v>#N/A</v>
      </c>
      <c r="M501" s="140" t="e" cm="1">
        <f t="array" ref="M501">(_xlfn.XLOOKUP($A501&amp;$Q$3,Data[Index]&amp;Data[Valid Test, Can be used for conformity (Y/N)],Data[CH4 (mg/km)])-M$2)/M$5</f>
        <v>#N/A</v>
      </c>
      <c r="N501" s="140" t="e" cm="1">
        <f t="array" ref="N501">(_xlfn.XLOOKUP($A501&amp;$Q$3,Data[Index]&amp;Data[Valid Test, Can be used for conformity (Y/N)],Data[N20 (mg/km)])-N$2)/N$5</f>
        <v>#N/A</v>
      </c>
      <c r="O501" s="141" t="e" cm="1">
        <f t="array" ref="O501">(_xlfn.XLOOKUP($A501&amp;$Q$3,Data[Index]&amp;Data[Valid Test, Can be used for conformity (Y/N)],Data[l/100km])-O$2)/O$5</f>
        <v>#N/A</v>
      </c>
      <c r="P501" s="138">
        <f>_xlfn.XLOOKUP($A501,Data[Index],Data[Comments])</f>
        <v>0</v>
      </c>
    </row>
    <row r="502" spans="1:16" x14ac:dyDescent="0.2">
      <c r="A502" s="129"/>
      <c r="B502" s="129"/>
      <c r="C502" s="129" t="e" cm="1">
        <f t="array" ref="C502">_xlfn.XLOOKUP($A502&amp;$Q$3&amp;$R$3,Data[Index]&amp;Data[Valid Test, Can be used for conformity (Y/N)]&amp;Data[Cycle],Data[Test Name])</f>
        <v>#N/A</v>
      </c>
      <c r="D502" s="167" t="e" cm="1">
        <f t="array" ref="D502">_xlfn.XLOOKUP($A502&amp;$Q$3&amp;$R$3,Data[Index]&amp;Data[Valid Test, Can be used for conformity (Y/N)]&amp;Data[Cycle],Data[Mileage (Miles)])</f>
        <v>#N/A</v>
      </c>
      <c r="E502" s="130" t="e" cm="1">
        <f t="array" ref="E502">_xlfn.XLOOKUP($A502&amp;$Q$3&amp;$R$3,Data[Index]&amp;Data[Valid Test, Can be used for conformity (Y/N)]&amp;Data[Cycle],Data[Date])</f>
        <v>#N/A</v>
      </c>
      <c r="F502" s="141" t="e" cm="1">
        <f t="array" ref="F502">(_xlfn.XLOOKUP($A502&amp;$Q$3&amp;$R$3,Data[Index]&amp;Data[Valid Test, Can be used for conformity (Y/N)]&amp;Data[Cycle],Data[CO/km (mg)])-F$2)/F$5</f>
        <v>#N/A</v>
      </c>
      <c r="G502" s="141" t="e" cm="1">
        <f t="array" ref="G502">(_xlfn.XLOOKUP($A502&amp;$Q$3,Data[Index]&amp;Data[Valid Test, Can be used for conformity (Y/N)],Data[CO2/km (g)])-G$2)/G$5</f>
        <v>#N/A</v>
      </c>
      <c r="H502" s="141" t="e" cm="1">
        <f t="array" ref="H502">(_xlfn.XLOOKUP($A502&amp;$Q$3,Data[Index]&amp;Data[Valid Test, Can be used for conformity (Y/N)],Data[THC/km (mg)])-H$2)/H$5</f>
        <v>#N/A</v>
      </c>
      <c r="I502" s="141" t="e" cm="1">
        <f t="array" ref="I502">(_xlfn.XLOOKUP($A502&amp;$Q$3,Data[Index]&amp;Data[Valid Test, Can be used for conformity (Y/N)],Data[NOx/km (mg)])-I$2)/I$5</f>
        <v>#N/A</v>
      </c>
      <c r="J502" s="141" t="e" cm="1">
        <f t="array" ref="J502">(_xlfn.XLOOKUP($A502&amp;$Q$3,Data[Index]&amp;Data[Valid Test, Can be used for conformity (Y/N)],Data[THC + NOx/km (mg)])-J$2)/J$5</f>
        <v>#N/A</v>
      </c>
      <c r="K502" s="141" t="e" cm="1">
        <f t="array" ref="K502">(_xlfn.XLOOKUP($A502&amp;$Q$3,Data[Index]&amp;Data[Valid Test, Can be used for conformity (Y/N)],Data[PN/km ('#)])-K$2)/K$5</f>
        <v>#N/A</v>
      </c>
      <c r="L502" s="141" t="e" cm="1">
        <f t="array" ref="L502">(_xlfn.XLOOKUP($A502&amp;$Q$3,Data[Index]&amp;Data[Valid Test, Can be used for conformity (Y/N)],Data[PM/km (mg)])-L$2)/L$5</f>
        <v>#N/A</v>
      </c>
      <c r="M502" s="140" t="e" cm="1">
        <f t="array" ref="M502">(_xlfn.XLOOKUP($A502&amp;$Q$3,Data[Index]&amp;Data[Valid Test, Can be used for conformity (Y/N)],Data[CH4 (mg/km)])-M$2)/M$5</f>
        <v>#N/A</v>
      </c>
      <c r="N502" s="140" t="e" cm="1">
        <f t="array" ref="N502">(_xlfn.XLOOKUP($A502&amp;$Q$3,Data[Index]&amp;Data[Valid Test, Can be used for conformity (Y/N)],Data[N20 (mg/km)])-N$2)/N$5</f>
        <v>#N/A</v>
      </c>
      <c r="O502" s="141" t="e" cm="1">
        <f t="array" ref="O502">(_xlfn.XLOOKUP($A502&amp;$Q$3,Data[Index]&amp;Data[Valid Test, Can be used for conformity (Y/N)],Data[l/100km])-O$2)/O$5</f>
        <v>#N/A</v>
      </c>
      <c r="P502" s="138">
        <f>_xlfn.XLOOKUP($A502,Data[Index],Data[Comments])</f>
        <v>0</v>
      </c>
    </row>
    <row r="503" spans="1:16" x14ac:dyDescent="0.2">
      <c r="A503" s="129"/>
      <c r="B503" s="129"/>
      <c r="C503" s="129" t="e" cm="1">
        <f t="array" ref="C503">_xlfn.XLOOKUP($A503&amp;$Q$3&amp;$R$3,Data[Index]&amp;Data[Valid Test, Can be used for conformity (Y/N)]&amp;Data[Cycle],Data[Test Name])</f>
        <v>#N/A</v>
      </c>
      <c r="D503" s="167" t="e" cm="1">
        <f t="array" ref="D503">_xlfn.XLOOKUP($A503&amp;$Q$3&amp;$R$3,Data[Index]&amp;Data[Valid Test, Can be used for conformity (Y/N)]&amp;Data[Cycle],Data[Mileage (Miles)])</f>
        <v>#N/A</v>
      </c>
      <c r="E503" s="130" t="e" cm="1">
        <f t="array" ref="E503">_xlfn.XLOOKUP($A503&amp;$Q$3&amp;$R$3,Data[Index]&amp;Data[Valid Test, Can be used for conformity (Y/N)]&amp;Data[Cycle],Data[Date])</f>
        <v>#N/A</v>
      </c>
      <c r="F503" s="141" t="e" cm="1">
        <f t="array" ref="F503">(_xlfn.XLOOKUP($A503&amp;$Q$3&amp;$R$3,Data[Index]&amp;Data[Valid Test, Can be used for conformity (Y/N)]&amp;Data[Cycle],Data[CO/km (mg)])-F$2)/F$5</f>
        <v>#N/A</v>
      </c>
      <c r="G503" s="141" t="e" cm="1">
        <f t="array" ref="G503">(_xlfn.XLOOKUP($A503&amp;$Q$3,Data[Index]&amp;Data[Valid Test, Can be used for conformity (Y/N)],Data[CO2/km (g)])-G$2)/G$5</f>
        <v>#N/A</v>
      </c>
      <c r="H503" s="141" t="e" cm="1">
        <f t="array" ref="H503">(_xlfn.XLOOKUP($A503&amp;$Q$3,Data[Index]&amp;Data[Valid Test, Can be used for conformity (Y/N)],Data[THC/km (mg)])-H$2)/H$5</f>
        <v>#N/A</v>
      </c>
      <c r="I503" s="141" t="e" cm="1">
        <f t="array" ref="I503">(_xlfn.XLOOKUP($A503&amp;$Q$3,Data[Index]&amp;Data[Valid Test, Can be used for conformity (Y/N)],Data[NOx/km (mg)])-I$2)/I$5</f>
        <v>#N/A</v>
      </c>
      <c r="J503" s="141" t="e" cm="1">
        <f t="array" ref="J503">(_xlfn.XLOOKUP($A503&amp;$Q$3,Data[Index]&amp;Data[Valid Test, Can be used for conformity (Y/N)],Data[THC + NOx/km (mg)])-J$2)/J$5</f>
        <v>#N/A</v>
      </c>
      <c r="K503" s="141" t="e" cm="1">
        <f t="array" ref="K503">(_xlfn.XLOOKUP($A503&amp;$Q$3,Data[Index]&amp;Data[Valid Test, Can be used for conformity (Y/N)],Data[PN/km ('#)])-K$2)/K$5</f>
        <v>#N/A</v>
      </c>
      <c r="L503" s="141" t="e" cm="1">
        <f t="array" ref="L503">(_xlfn.XLOOKUP($A503&amp;$Q$3,Data[Index]&amp;Data[Valid Test, Can be used for conformity (Y/N)],Data[PM/km (mg)])-L$2)/L$5</f>
        <v>#N/A</v>
      </c>
      <c r="M503" s="140" t="e" cm="1">
        <f t="array" ref="M503">(_xlfn.XLOOKUP($A503&amp;$Q$3,Data[Index]&amp;Data[Valid Test, Can be used for conformity (Y/N)],Data[CH4 (mg/km)])-M$2)/M$5</f>
        <v>#N/A</v>
      </c>
      <c r="N503" s="140" t="e" cm="1">
        <f t="array" ref="N503">(_xlfn.XLOOKUP($A503&amp;$Q$3,Data[Index]&amp;Data[Valid Test, Can be used for conformity (Y/N)],Data[N20 (mg/km)])-N$2)/N$5</f>
        <v>#N/A</v>
      </c>
      <c r="O503" s="141" t="e" cm="1">
        <f t="array" ref="O503">(_xlfn.XLOOKUP($A503&amp;$Q$3,Data[Index]&amp;Data[Valid Test, Can be used for conformity (Y/N)],Data[l/100km])-O$2)/O$5</f>
        <v>#N/A</v>
      </c>
      <c r="P503" s="138">
        <f>_xlfn.XLOOKUP($A503,Data[Index],Data[Comments])</f>
        <v>0</v>
      </c>
    </row>
    <row r="504" spans="1:16" x14ac:dyDescent="0.2">
      <c r="A504" s="129"/>
      <c r="B504" s="129"/>
      <c r="C504" s="129" t="e" cm="1">
        <f t="array" ref="C504">_xlfn.XLOOKUP($A504&amp;$Q$3&amp;$R$3,Data[Index]&amp;Data[Valid Test, Can be used for conformity (Y/N)]&amp;Data[Cycle],Data[Test Name])</f>
        <v>#N/A</v>
      </c>
      <c r="D504" s="167" t="e" cm="1">
        <f t="array" ref="D504">_xlfn.XLOOKUP($A504&amp;$Q$3&amp;$R$3,Data[Index]&amp;Data[Valid Test, Can be used for conformity (Y/N)]&amp;Data[Cycle],Data[Mileage (Miles)])</f>
        <v>#N/A</v>
      </c>
      <c r="E504" s="130" t="e" cm="1">
        <f t="array" ref="E504">_xlfn.XLOOKUP($A504&amp;$Q$3&amp;$R$3,Data[Index]&amp;Data[Valid Test, Can be used for conformity (Y/N)]&amp;Data[Cycle],Data[Date])</f>
        <v>#N/A</v>
      </c>
      <c r="F504" s="141" t="e" cm="1">
        <f t="array" ref="F504">(_xlfn.XLOOKUP($A504&amp;$Q$3&amp;$R$3,Data[Index]&amp;Data[Valid Test, Can be used for conformity (Y/N)]&amp;Data[Cycle],Data[CO/km (mg)])-F$2)/F$5</f>
        <v>#N/A</v>
      </c>
      <c r="G504" s="141" t="e" cm="1">
        <f t="array" ref="G504">(_xlfn.XLOOKUP($A504&amp;$Q$3,Data[Index]&amp;Data[Valid Test, Can be used for conformity (Y/N)],Data[CO2/km (g)])-G$2)/G$5</f>
        <v>#N/A</v>
      </c>
      <c r="H504" s="141" t="e" cm="1">
        <f t="array" ref="H504">(_xlfn.XLOOKUP($A504&amp;$Q$3,Data[Index]&amp;Data[Valid Test, Can be used for conformity (Y/N)],Data[THC/km (mg)])-H$2)/H$5</f>
        <v>#N/A</v>
      </c>
      <c r="I504" s="141" t="e" cm="1">
        <f t="array" ref="I504">(_xlfn.XLOOKUP($A504&amp;$Q$3,Data[Index]&amp;Data[Valid Test, Can be used for conformity (Y/N)],Data[NOx/km (mg)])-I$2)/I$5</f>
        <v>#N/A</v>
      </c>
      <c r="J504" s="141" t="e" cm="1">
        <f t="array" ref="J504">(_xlfn.XLOOKUP($A504&amp;$Q$3,Data[Index]&amp;Data[Valid Test, Can be used for conformity (Y/N)],Data[THC + NOx/km (mg)])-J$2)/J$5</f>
        <v>#N/A</v>
      </c>
      <c r="K504" s="141" t="e" cm="1">
        <f t="array" ref="K504">(_xlfn.XLOOKUP($A504&amp;$Q$3,Data[Index]&amp;Data[Valid Test, Can be used for conformity (Y/N)],Data[PN/km ('#)])-K$2)/K$5</f>
        <v>#N/A</v>
      </c>
      <c r="L504" s="141" t="e" cm="1">
        <f t="array" ref="L504">(_xlfn.XLOOKUP($A504&amp;$Q$3,Data[Index]&amp;Data[Valid Test, Can be used for conformity (Y/N)],Data[PM/km (mg)])-L$2)/L$5</f>
        <v>#N/A</v>
      </c>
      <c r="M504" s="140" t="e" cm="1">
        <f t="array" ref="M504">(_xlfn.XLOOKUP($A504&amp;$Q$3,Data[Index]&amp;Data[Valid Test, Can be used for conformity (Y/N)],Data[CH4 (mg/km)])-M$2)/M$5</f>
        <v>#N/A</v>
      </c>
      <c r="N504" s="140" t="e" cm="1">
        <f t="array" ref="N504">(_xlfn.XLOOKUP($A504&amp;$Q$3,Data[Index]&amp;Data[Valid Test, Can be used for conformity (Y/N)],Data[N20 (mg/km)])-N$2)/N$5</f>
        <v>#N/A</v>
      </c>
      <c r="O504" s="141" t="e" cm="1">
        <f t="array" ref="O504">(_xlfn.XLOOKUP($A504&amp;$Q$3,Data[Index]&amp;Data[Valid Test, Can be used for conformity (Y/N)],Data[l/100km])-O$2)/O$5</f>
        <v>#N/A</v>
      </c>
      <c r="P504" s="138">
        <f>_xlfn.XLOOKUP($A504,Data[Index],Data[Comments])</f>
        <v>0</v>
      </c>
    </row>
    <row r="505" spans="1:16" x14ac:dyDescent="0.2">
      <c r="A505" s="129"/>
      <c r="B505" s="129"/>
      <c r="C505" s="129" t="e" cm="1">
        <f t="array" ref="C505">_xlfn.XLOOKUP($A505&amp;$Q$3&amp;$R$3,Data[Index]&amp;Data[Valid Test, Can be used for conformity (Y/N)]&amp;Data[Cycle],Data[Test Name])</f>
        <v>#N/A</v>
      </c>
      <c r="D505" s="167" t="e" cm="1">
        <f t="array" ref="D505">_xlfn.XLOOKUP($A505&amp;$Q$3&amp;$R$3,Data[Index]&amp;Data[Valid Test, Can be used for conformity (Y/N)]&amp;Data[Cycle],Data[Mileage (Miles)])</f>
        <v>#N/A</v>
      </c>
      <c r="E505" s="130" t="e" cm="1">
        <f t="array" ref="E505">_xlfn.XLOOKUP($A505&amp;$Q$3&amp;$R$3,Data[Index]&amp;Data[Valid Test, Can be used for conformity (Y/N)]&amp;Data[Cycle],Data[Date])</f>
        <v>#N/A</v>
      </c>
      <c r="F505" s="141" t="e" cm="1">
        <f t="array" ref="F505">(_xlfn.XLOOKUP($A505&amp;$Q$3&amp;$R$3,Data[Index]&amp;Data[Valid Test, Can be used for conformity (Y/N)]&amp;Data[Cycle],Data[CO/km (mg)])-F$2)/F$5</f>
        <v>#N/A</v>
      </c>
      <c r="G505" s="141" t="e" cm="1">
        <f t="array" ref="G505">(_xlfn.XLOOKUP($A505&amp;$Q$3,Data[Index]&amp;Data[Valid Test, Can be used for conformity (Y/N)],Data[CO2/km (g)])-G$2)/G$5</f>
        <v>#N/A</v>
      </c>
      <c r="H505" s="141" t="e" cm="1">
        <f t="array" ref="H505">(_xlfn.XLOOKUP($A505&amp;$Q$3,Data[Index]&amp;Data[Valid Test, Can be used for conformity (Y/N)],Data[THC/km (mg)])-H$2)/H$5</f>
        <v>#N/A</v>
      </c>
      <c r="I505" s="141" t="e" cm="1">
        <f t="array" ref="I505">(_xlfn.XLOOKUP($A505&amp;$Q$3,Data[Index]&amp;Data[Valid Test, Can be used for conformity (Y/N)],Data[NOx/km (mg)])-I$2)/I$5</f>
        <v>#N/A</v>
      </c>
      <c r="J505" s="141" t="e" cm="1">
        <f t="array" ref="J505">(_xlfn.XLOOKUP($A505&amp;$Q$3,Data[Index]&amp;Data[Valid Test, Can be used for conformity (Y/N)],Data[THC + NOx/km (mg)])-J$2)/J$5</f>
        <v>#N/A</v>
      </c>
      <c r="K505" s="141" t="e" cm="1">
        <f t="array" ref="K505">(_xlfn.XLOOKUP($A505&amp;$Q$3,Data[Index]&amp;Data[Valid Test, Can be used for conformity (Y/N)],Data[PN/km ('#)])-K$2)/K$5</f>
        <v>#N/A</v>
      </c>
      <c r="L505" s="141" t="e" cm="1">
        <f t="array" ref="L505">(_xlfn.XLOOKUP($A505&amp;$Q$3,Data[Index]&amp;Data[Valid Test, Can be used for conformity (Y/N)],Data[PM/km (mg)])-L$2)/L$5</f>
        <v>#N/A</v>
      </c>
      <c r="M505" s="140" t="e" cm="1">
        <f t="array" ref="M505">(_xlfn.XLOOKUP($A505&amp;$Q$3,Data[Index]&amp;Data[Valid Test, Can be used for conformity (Y/N)],Data[CH4 (mg/km)])-M$2)/M$5</f>
        <v>#N/A</v>
      </c>
      <c r="N505" s="140" t="e" cm="1">
        <f t="array" ref="N505">(_xlfn.XLOOKUP($A505&amp;$Q$3,Data[Index]&amp;Data[Valid Test, Can be used for conformity (Y/N)],Data[N20 (mg/km)])-N$2)/N$5</f>
        <v>#N/A</v>
      </c>
      <c r="O505" s="141" t="e" cm="1">
        <f t="array" ref="O505">(_xlfn.XLOOKUP($A505&amp;$Q$3,Data[Index]&amp;Data[Valid Test, Can be used for conformity (Y/N)],Data[l/100km])-O$2)/O$5</f>
        <v>#N/A</v>
      </c>
      <c r="P505" s="138">
        <f>_xlfn.XLOOKUP($A505,Data[Index],Data[Comments])</f>
        <v>0</v>
      </c>
    </row>
    <row r="506" spans="1:16" x14ac:dyDescent="0.2">
      <c r="A506" s="129"/>
      <c r="B506" s="129"/>
      <c r="C506" s="129" t="e" cm="1">
        <f t="array" ref="C506">_xlfn.XLOOKUP($A506&amp;$Q$3&amp;$R$3,Data[Index]&amp;Data[Valid Test, Can be used for conformity (Y/N)]&amp;Data[Cycle],Data[Test Name])</f>
        <v>#N/A</v>
      </c>
      <c r="D506" s="167" t="e" cm="1">
        <f t="array" ref="D506">_xlfn.XLOOKUP($A506&amp;$Q$3&amp;$R$3,Data[Index]&amp;Data[Valid Test, Can be used for conformity (Y/N)]&amp;Data[Cycle],Data[Mileage (Miles)])</f>
        <v>#N/A</v>
      </c>
      <c r="E506" s="130" t="e" cm="1">
        <f t="array" ref="E506">_xlfn.XLOOKUP($A506&amp;$Q$3&amp;$R$3,Data[Index]&amp;Data[Valid Test, Can be used for conformity (Y/N)]&amp;Data[Cycle],Data[Date])</f>
        <v>#N/A</v>
      </c>
      <c r="F506" s="141" t="e" cm="1">
        <f t="array" ref="F506">(_xlfn.XLOOKUP($A506&amp;$Q$3&amp;$R$3,Data[Index]&amp;Data[Valid Test, Can be used for conformity (Y/N)]&amp;Data[Cycle],Data[CO/km (mg)])-F$2)/F$5</f>
        <v>#N/A</v>
      </c>
      <c r="G506" s="141" t="e" cm="1">
        <f t="array" ref="G506">(_xlfn.XLOOKUP($A506&amp;$Q$3,Data[Index]&amp;Data[Valid Test, Can be used for conformity (Y/N)],Data[CO2/km (g)])-G$2)/G$5</f>
        <v>#N/A</v>
      </c>
      <c r="H506" s="141" t="e" cm="1">
        <f t="array" ref="H506">(_xlfn.XLOOKUP($A506&amp;$Q$3,Data[Index]&amp;Data[Valid Test, Can be used for conformity (Y/N)],Data[THC/km (mg)])-H$2)/H$5</f>
        <v>#N/A</v>
      </c>
      <c r="I506" s="141" t="e" cm="1">
        <f t="array" ref="I506">(_xlfn.XLOOKUP($A506&amp;$Q$3,Data[Index]&amp;Data[Valid Test, Can be used for conformity (Y/N)],Data[NOx/km (mg)])-I$2)/I$5</f>
        <v>#N/A</v>
      </c>
      <c r="J506" s="141" t="e" cm="1">
        <f t="array" ref="J506">(_xlfn.XLOOKUP($A506&amp;$Q$3,Data[Index]&amp;Data[Valid Test, Can be used for conformity (Y/N)],Data[THC + NOx/km (mg)])-J$2)/J$5</f>
        <v>#N/A</v>
      </c>
      <c r="K506" s="141" t="e" cm="1">
        <f t="array" ref="K506">(_xlfn.XLOOKUP($A506&amp;$Q$3,Data[Index]&amp;Data[Valid Test, Can be used for conformity (Y/N)],Data[PN/km ('#)])-K$2)/K$5</f>
        <v>#N/A</v>
      </c>
      <c r="L506" s="141" t="e" cm="1">
        <f t="array" ref="L506">(_xlfn.XLOOKUP($A506&amp;$Q$3,Data[Index]&amp;Data[Valid Test, Can be used for conformity (Y/N)],Data[PM/km (mg)])-L$2)/L$5</f>
        <v>#N/A</v>
      </c>
      <c r="M506" s="140" t="e" cm="1">
        <f t="array" ref="M506">(_xlfn.XLOOKUP($A506&amp;$Q$3,Data[Index]&amp;Data[Valid Test, Can be used for conformity (Y/N)],Data[CH4 (mg/km)])-M$2)/M$5</f>
        <v>#N/A</v>
      </c>
      <c r="N506" s="140" t="e" cm="1">
        <f t="array" ref="N506">(_xlfn.XLOOKUP($A506&amp;$Q$3,Data[Index]&amp;Data[Valid Test, Can be used for conformity (Y/N)],Data[N20 (mg/km)])-N$2)/N$5</f>
        <v>#N/A</v>
      </c>
      <c r="O506" s="141" t="e" cm="1">
        <f t="array" ref="O506">(_xlfn.XLOOKUP($A506&amp;$Q$3,Data[Index]&amp;Data[Valid Test, Can be used for conformity (Y/N)],Data[l/100km])-O$2)/O$5</f>
        <v>#N/A</v>
      </c>
      <c r="P506" s="138">
        <f>_xlfn.XLOOKUP($A506,Data[Index],Data[Comments])</f>
        <v>0</v>
      </c>
    </row>
    <row r="507" spans="1:16" x14ac:dyDescent="0.2">
      <c r="A507" s="129"/>
      <c r="B507" s="129"/>
      <c r="C507" s="129" t="e" cm="1">
        <f t="array" ref="C507">_xlfn.XLOOKUP($A507&amp;$Q$3&amp;$R$3,Data[Index]&amp;Data[Valid Test, Can be used for conformity (Y/N)]&amp;Data[Cycle],Data[Test Name])</f>
        <v>#N/A</v>
      </c>
      <c r="D507" s="167" t="e" cm="1">
        <f t="array" ref="D507">_xlfn.XLOOKUP($A507&amp;$Q$3&amp;$R$3,Data[Index]&amp;Data[Valid Test, Can be used for conformity (Y/N)]&amp;Data[Cycle],Data[Mileage (Miles)])</f>
        <v>#N/A</v>
      </c>
      <c r="E507" s="130" t="e" cm="1">
        <f t="array" ref="E507">_xlfn.XLOOKUP($A507&amp;$Q$3&amp;$R$3,Data[Index]&amp;Data[Valid Test, Can be used for conformity (Y/N)]&amp;Data[Cycle],Data[Date])</f>
        <v>#N/A</v>
      </c>
      <c r="F507" s="141" t="e" cm="1">
        <f t="array" ref="F507">(_xlfn.XLOOKUP($A507&amp;$Q$3&amp;$R$3,Data[Index]&amp;Data[Valid Test, Can be used for conformity (Y/N)]&amp;Data[Cycle],Data[CO/km (mg)])-F$2)/F$5</f>
        <v>#N/A</v>
      </c>
      <c r="G507" s="141" t="e" cm="1">
        <f t="array" ref="G507">(_xlfn.XLOOKUP($A507&amp;$Q$3,Data[Index]&amp;Data[Valid Test, Can be used for conformity (Y/N)],Data[CO2/km (g)])-G$2)/G$5</f>
        <v>#N/A</v>
      </c>
      <c r="H507" s="141" t="e" cm="1">
        <f t="array" ref="H507">(_xlfn.XLOOKUP($A507&amp;$Q$3,Data[Index]&amp;Data[Valid Test, Can be used for conformity (Y/N)],Data[THC/km (mg)])-H$2)/H$5</f>
        <v>#N/A</v>
      </c>
      <c r="I507" s="141" t="e" cm="1">
        <f t="array" ref="I507">(_xlfn.XLOOKUP($A507&amp;$Q$3,Data[Index]&amp;Data[Valid Test, Can be used for conformity (Y/N)],Data[NOx/km (mg)])-I$2)/I$5</f>
        <v>#N/A</v>
      </c>
      <c r="J507" s="141" t="e" cm="1">
        <f t="array" ref="J507">(_xlfn.XLOOKUP($A507&amp;$Q$3,Data[Index]&amp;Data[Valid Test, Can be used for conformity (Y/N)],Data[THC + NOx/km (mg)])-J$2)/J$5</f>
        <v>#N/A</v>
      </c>
      <c r="K507" s="141" t="e" cm="1">
        <f t="array" ref="K507">(_xlfn.XLOOKUP($A507&amp;$Q$3,Data[Index]&amp;Data[Valid Test, Can be used for conformity (Y/N)],Data[PN/km ('#)])-K$2)/K$5</f>
        <v>#N/A</v>
      </c>
      <c r="L507" s="141" t="e" cm="1">
        <f t="array" ref="L507">(_xlfn.XLOOKUP($A507&amp;$Q$3,Data[Index]&amp;Data[Valid Test, Can be used for conformity (Y/N)],Data[PM/km (mg)])-L$2)/L$5</f>
        <v>#N/A</v>
      </c>
      <c r="M507" s="140" t="e" cm="1">
        <f t="array" ref="M507">(_xlfn.XLOOKUP($A507&amp;$Q$3,Data[Index]&amp;Data[Valid Test, Can be used for conformity (Y/N)],Data[CH4 (mg/km)])-M$2)/M$5</f>
        <v>#N/A</v>
      </c>
      <c r="N507" s="140" t="e" cm="1">
        <f t="array" ref="N507">(_xlfn.XLOOKUP($A507&amp;$Q$3,Data[Index]&amp;Data[Valid Test, Can be used for conformity (Y/N)],Data[N20 (mg/km)])-N$2)/N$5</f>
        <v>#N/A</v>
      </c>
      <c r="O507" s="141" t="e" cm="1">
        <f t="array" ref="O507">(_xlfn.XLOOKUP($A507&amp;$Q$3,Data[Index]&amp;Data[Valid Test, Can be used for conformity (Y/N)],Data[l/100km])-O$2)/O$5</f>
        <v>#N/A</v>
      </c>
      <c r="P507" s="138">
        <f>_xlfn.XLOOKUP($A507,Data[Index],Data[Comments])</f>
        <v>0</v>
      </c>
    </row>
    <row r="508" spans="1:16" x14ac:dyDescent="0.2">
      <c r="A508" s="129"/>
      <c r="B508" s="129"/>
      <c r="C508" s="129" t="e" cm="1">
        <f t="array" ref="C508">_xlfn.XLOOKUP($A508&amp;$Q$3&amp;$R$3,Data[Index]&amp;Data[Valid Test, Can be used for conformity (Y/N)]&amp;Data[Cycle],Data[Test Name])</f>
        <v>#N/A</v>
      </c>
      <c r="D508" s="167" t="e" cm="1">
        <f t="array" ref="D508">_xlfn.XLOOKUP($A508&amp;$Q$3&amp;$R$3,Data[Index]&amp;Data[Valid Test, Can be used for conformity (Y/N)]&amp;Data[Cycle],Data[Mileage (Miles)])</f>
        <v>#N/A</v>
      </c>
      <c r="E508" s="130" t="e" cm="1">
        <f t="array" ref="E508">_xlfn.XLOOKUP($A508&amp;$Q$3&amp;$R$3,Data[Index]&amp;Data[Valid Test, Can be used for conformity (Y/N)]&amp;Data[Cycle],Data[Date])</f>
        <v>#N/A</v>
      </c>
      <c r="F508" s="141" t="e" cm="1">
        <f t="array" ref="F508">(_xlfn.XLOOKUP($A508&amp;$Q$3&amp;$R$3,Data[Index]&amp;Data[Valid Test, Can be used for conformity (Y/N)]&amp;Data[Cycle],Data[CO/km (mg)])-F$2)/F$5</f>
        <v>#N/A</v>
      </c>
      <c r="G508" s="141" t="e" cm="1">
        <f t="array" ref="G508">(_xlfn.XLOOKUP($A508&amp;$Q$3,Data[Index]&amp;Data[Valid Test, Can be used for conformity (Y/N)],Data[CO2/km (g)])-G$2)/G$5</f>
        <v>#N/A</v>
      </c>
      <c r="H508" s="141" t="e" cm="1">
        <f t="array" ref="H508">(_xlfn.XLOOKUP($A508&amp;$Q$3,Data[Index]&amp;Data[Valid Test, Can be used for conformity (Y/N)],Data[THC/km (mg)])-H$2)/H$5</f>
        <v>#N/A</v>
      </c>
      <c r="I508" s="141" t="e" cm="1">
        <f t="array" ref="I508">(_xlfn.XLOOKUP($A508&amp;$Q$3,Data[Index]&amp;Data[Valid Test, Can be used for conformity (Y/N)],Data[NOx/km (mg)])-I$2)/I$5</f>
        <v>#N/A</v>
      </c>
      <c r="J508" s="141" t="e" cm="1">
        <f t="array" ref="J508">(_xlfn.XLOOKUP($A508&amp;$Q$3,Data[Index]&amp;Data[Valid Test, Can be used for conformity (Y/N)],Data[THC + NOx/km (mg)])-J$2)/J$5</f>
        <v>#N/A</v>
      </c>
      <c r="K508" s="141" t="e" cm="1">
        <f t="array" ref="K508">(_xlfn.XLOOKUP($A508&amp;$Q$3,Data[Index]&amp;Data[Valid Test, Can be used for conformity (Y/N)],Data[PN/km ('#)])-K$2)/K$5</f>
        <v>#N/A</v>
      </c>
      <c r="L508" s="141" t="e" cm="1">
        <f t="array" ref="L508">(_xlfn.XLOOKUP($A508&amp;$Q$3,Data[Index]&amp;Data[Valid Test, Can be used for conformity (Y/N)],Data[PM/km (mg)])-L$2)/L$5</f>
        <v>#N/A</v>
      </c>
      <c r="M508" s="140" t="e" cm="1">
        <f t="array" ref="M508">(_xlfn.XLOOKUP($A508&amp;$Q$3,Data[Index]&amp;Data[Valid Test, Can be used for conformity (Y/N)],Data[CH4 (mg/km)])-M$2)/M$5</f>
        <v>#N/A</v>
      </c>
      <c r="N508" s="140" t="e" cm="1">
        <f t="array" ref="N508">(_xlfn.XLOOKUP($A508&amp;$Q$3,Data[Index]&amp;Data[Valid Test, Can be used for conformity (Y/N)],Data[N20 (mg/km)])-N$2)/N$5</f>
        <v>#N/A</v>
      </c>
      <c r="O508" s="141" t="e" cm="1">
        <f t="array" ref="O508">(_xlfn.XLOOKUP($A508&amp;$Q$3,Data[Index]&amp;Data[Valid Test, Can be used for conformity (Y/N)],Data[l/100km])-O$2)/O$5</f>
        <v>#N/A</v>
      </c>
      <c r="P508" s="138">
        <f>_xlfn.XLOOKUP($A508,Data[Index],Data[Comments])</f>
        <v>0</v>
      </c>
    </row>
    <row r="509" spans="1:16" x14ac:dyDescent="0.2">
      <c r="A509" s="129"/>
      <c r="B509" s="129"/>
      <c r="C509" s="129" t="e" cm="1">
        <f t="array" ref="C509">_xlfn.XLOOKUP($A509&amp;$Q$3&amp;$R$3,Data[Index]&amp;Data[Valid Test, Can be used for conformity (Y/N)]&amp;Data[Cycle],Data[Test Name])</f>
        <v>#N/A</v>
      </c>
      <c r="D509" s="167" t="e" cm="1">
        <f t="array" ref="D509">_xlfn.XLOOKUP($A509&amp;$Q$3&amp;$R$3,Data[Index]&amp;Data[Valid Test, Can be used for conformity (Y/N)]&amp;Data[Cycle],Data[Mileage (Miles)])</f>
        <v>#N/A</v>
      </c>
      <c r="E509" s="130" t="e" cm="1">
        <f t="array" ref="E509">_xlfn.XLOOKUP($A509&amp;$Q$3&amp;$R$3,Data[Index]&amp;Data[Valid Test, Can be used for conformity (Y/N)]&amp;Data[Cycle],Data[Date])</f>
        <v>#N/A</v>
      </c>
      <c r="F509" s="141" t="e" cm="1">
        <f t="array" ref="F509">(_xlfn.XLOOKUP($A509&amp;$Q$3&amp;$R$3,Data[Index]&amp;Data[Valid Test, Can be used for conformity (Y/N)]&amp;Data[Cycle],Data[CO/km (mg)])-F$2)/F$5</f>
        <v>#N/A</v>
      </c>
      <c r="G509" s="141" t="e" cm="1">
        <f t="array" ref="G509">(_xlfn.XLOOKUP($A509&amp;$Q$3,Data[Index]&amp;Data[Valid Test, Can be used for conformity (Y/N)],Data[CO2/km (g)])-G$2)/G$5</f>
        <v>#N/A</v>
      </c>
      <c r="H509" s="141" t="e" cm="1">
        <f t="array" ref="H509">(_xlfn.XLOOKUP($A509&amp;$Q$3,Data[Index]&amp;Data[Valid Test, Can be used for conformity (Y/N)],Data[THC/km (mg)])-H$2)/H$5</f>
        <v>#N/A</v>
      </c>
      <c r="I509" s="141" t="e" cm="1">
        <f t="array" ref="I509">(_xlfn.XLOOKUP($A509&amp;$Q$3,Data[Index]&amp;Data[Valid Test, Can be used for conformity (Y/N)],Data[NOx/km (mg)])-I$2)/I$5</f>
        <v>#N/A</v>
      </c>
      <c r="J509" s="141" t="e" cm="1">
        <f t="array" ref="J509">(_xlfn.XLOOKUP($A509&amp;$Q$3,Data[Index]&amp;Data[Valid Test, Can be used for conformity (Y/N)],Data[THC + NOx/km (mg)])-J$2)/J$5</f>
        <v>#N/A</v>
      </c>
      <c r="K509" s="141" t="e" cm="1">
        <f t="array" ref="K509">(_xlfn.XLOOKUP($A509&amp;$Q$3,Data[Index]&amp;Data[Valid Test, Can be used for conformity (Y/N)],Data[PN/km ('#)])-K$2)/K$5</f>
        <v>#N/A</v>
      </c>
      <c r="L509" s="141" t="e" cm="1">
        <f t="array" ref="L509">(_xlfn.XLOOKUP($A509&amp;$Q$3,Data[Index]&amp;Data[Valid Test, Can be used for conformity (Y/N)],Data[PM/km (mg)])-L$2)/L$5</f>
        <v>#N/A</v>
      </c>
      <c r="M509" s="140" t="e" cm="1">
        <f t="array" ref="M509">(_xlfn.XLOOKUP($A509&amp;$Q$3,Data[Index]&amp;Data[Valid Test, Can be used for conformity (Y/N)],Data[CH4 (mg/km)])-M$2)/M$5</f>
        <v>#N/A</v>
      </c>
      <c r="N509" s="140" t="e" cm="1">
        <f t="array" ref="N509">(_xlfn.XLOOKUP($A509&amp;$Q$3,Data[Index]&amp;Data[Valid Test, Can be used for conformity (Y/N)],Data[N20 (mg/km)])-N$2)/N$5</f>
        <v>#N/A</v>
      </c>
      <c r="O509" s="141" t="e" cm="1">
        <f t="array" ref="O509">(_xlfn.XLOOKUP($A509&amp;$Q$3,Data[Index]&amp;Data[Valid Test, Can be used for conformity (Y/N)],Data[l/100km])-O$2)/O$5</f>
        <v>#N/A</v>
      </c>
      <c r="P509" s="138">
        <f>_xlfn.XLOOKUP($A509,Data[Index],Data[Comments])</f>
        <v>0</v>
      </c>
    </row>
    <row r="510" spans="1:16" x14ac:dyDescent="0.2">
      <c r="A510" s="129"/>
      <c r="B510" s="129"/>
      <c r="C510" s="129" t="e" cm="1">
        <f t="array" ref="C510">_xlfn.XLOOKUP($A510&amp;$Q$3&amp;$R$3,Data[Index]&amp;Data[Valid Test, Can be used for conformity (Y/N)]&amp;Data[Cycle],Data[Test Name])</f>
        <v>#N/A</v>
      </c>
      <c r="D510" s="167" t="e" cm="1">
        <f t="array" ref="D510">_xlfn.XLOOKUP($A510&amp;$Q$3&amp;$R$3,Data[Index]&amp;Data[Valid Test, Can be used for conformity (Y/N)]&amp;Data[Cycle],Data[Mileage (Miles)])</f>
        <v>#N/A</v>
      </c>
      <c r="E510" s="130" t="e" cm="1">
        <f t="array" ref="E510">_xlfn.XLOOKUP($A510&amp;$Q$3&amp;$R$3,Data[Index]&amp;Data[Valid Test, Can be used for conformity (Y/N)]&amp;Data[Cycle],Data[Date])</f>
        <v>#N/A</v>
      </c>
      <c r="F510" s="141" t="e" cm="1">
        <f t="array" ref="F510">(_xlfn.XLOOKUP($A510&amp;$Q$3&amp;$R$3,Data[Index]&amp;Data[Valid Test, Can be used for conformity (Y/N)]&amp;Data[Cycle],Data[CO/km (mg)])-F$2)/F$5</f>
        <v>#N/A</v>
      </c>
      <c r="G510" s="141" t="e" cm="1">
        <f t="array" ref="G510">(_xlfn.XLOOKUP($A510&amp;$Q$3,Data[Index]&amp;Data[Valid Test, Can be used for conformity (Y/N)],Data[CO2/km (g)])-G$2)/G$5</f>
        <v>#N/A</v>
      </c>
      <c r="H510" s="141" t="e" cm="1">
        <f t="array" ref="H510">(_xlfn.XLOOKUP($A510&amp;$Q$3,Data[Index]&amp;Data[Valid Test, Can be used for conformity (Y/N)],Data[THC/km (mg)])-H$2)/H$5</f>
        <v>#N/A</v>
      </c>
      <c r="I510" s="141" t="e" cm="1">
        <f t="array" ref="I510">(_xlfn.XLOOKUP($A510&amp;$Q$3,Data[Index]&amp;Data[Valid Test, Can be used for conformity (Y/N)],Data[NOx/km (mg)])-I$2)/I$5</f>
        <v>#N/A</v>
      </c>
      <c r="J510" s="141" t="e" cm="1">
        <f t="array" ref="J510">(_xlfn.XLOOKUP($A510&amp;$Q$3,Data[Index]&amp;Data[Valid Test, Can be used for conformity (Y/N)],Data[THC + NOx/km (mg)])-J$2)/J$5</f>
        <v>#N/A</v>
      </c>
      <c r="K510" s="141" t="e" cm="1">
        <f t="array" ref="K510">(_xlfn.XLOOKUP($A510&amp;$Q$3,Data[Index]&amp;Data[Valid Test, Can be used for conformity (Y/N)],Data[PN/km ('#)])-K$2)/K$5</f>
        <v>#N/A</v>
      </c>
      <c r="L510" s="141" t="e" cm="1">
        <f t="array" ref="L510">(_xlfn.XLOOKUP($A510&amp;$Q$3,Data[Index]&amp;Data[Valid Test, Can be used for conformity (Y/N)],Data[PM/km (mg)])-L$2)/L$5</f>
        <v>#N/A</v>
      </c>
      <c r="M510" s="140" t="e" cm="1">
        <f t="array" ref="M510">(_xlfn.XLOOKUP($A510&amp;$Q$3,Data[Index]&amp;Data[Valid Test, Can be used for conformity (Y/N)],Data[CH4 (mg/km)])-M$2)/M$5</f>
        <v>#N/A</v>
      </c>
      <c r="N510" s="140" t="e" cm="1">
        <f t="array" ref="N510">(_xlfn.XLOOKUP($A510&amp;$Q$3,Data[Index]&amp;Data[Valid Test, Can be used for conformity (Y/N)],Data[N20 (mg/km)])-N$2)/N$5</f>
        <v>#N/A</v>
      </c>
      <c r="O510" s="141" t="e" cm="1">
        <f t="array" ref="O510">(_xlfn.XLOOKUP($A510&amp;$Q$3,Data[Index]&amp;Data[Valid Test, Can be used for conformity (Y/N)],Data[l/100km])-O$2)/O$5</f>
        <v>#N/A</v>
      </c>
      <c r="P510" s="138">
        <f>_xlfn.XLOOKUP($A510,Data[Index],Data[Comments])</f>
        <v>0</v>
      </c>
    </row>
    <row r="511" spans="1:16" x14ac:dyDescent="0.2">
      <c r="A511" s="129"/>
      <c r="B511" s="129"/>
      <c r="C511" s="129" t="e" cm="1">
        <f t="array" ref="C511">_xlfn.XLOOKUP($A511&amp;$Q$3&amp;$R$3,Data[Index]&amp;Data[Valid Test, Can be used for conformity (Y/N)]&amp;Data[Cycle],Data[Test Name])</f>
        <v>#N/A</v>
      </c>
      <c r="D511" s="167" t="e" cm="1">
        <f t="array" ref="D511">_xlfn.XLOOKUP($A511&amp;$Q$3&amp;$R$3,Data[Index]&amp;Data[Valid Test, Can be used for conformity (Y/N)]&amp;Data[Cycle],Data[Mileage (Miles)])</f>
        <v>#N/A</v>
      </c>
      <c r="E511" s="130" t="e" cm="1">
        <f t="array" ref="E511">_xlfn.XLOOKUP($A511&amp;$Q$3&amp;$R$3,Data[Index]&amp;Data[Valid Test, Can be used for conformity (Y/N)]&amp;Data[Cycle],Data[Date])</f>
        <v>#N/A</v>
      </c>
      <c r="F511" s="141" t="e" cm="1">
        <f t="array" ref="F511">(_xlfn.XLOOKUP($A511&amp;$Q$3&amp;$R$3,Data[Index]&amp;Data[Valid Test, Can be used for conformity (Y/N)]&amp;Data[Cycle],Data[CO/km (mg)])-F$2)/F$5</f>
        <v>#N/A</v>
      </c>
      <c r="G511" s="141" t="e" cm="1">
        <f t="array" ref="G511">(_xlfn.XLOOKUP($A511&amp;$Q$3,Data[Index]&amp;Data[Valid Test, Can be used for conformity (Y/N)],Data[CO2/km (g)])-G$2)/G$5</f>
        <v>#N/A</v>
      </c>
      <c r="H511" s="141" t="e" cm="1">
        <f t="array" ref="H511">(_xlfn.XLOOKUP($A511&amp;$Q$3,Data[Index]&amp;Data[Valid Test, Can be used for conformity (Y/N)],Data[THC/km (mg)])-H$2)/H$5</f>
        <v>#N/A</v>
      </c>
      <c r="I511" s="141" t="e" cm="1">
        <f t="array" ref="I511">(_xlfn.XLOOKUP($A511&amp;$Q$3,Data[Index]&amp;Data[Valid Test, Can be used for conformity (Y/N)],Data[NOx/km (mg)])-I$2)/I$5</f>
        <v>#N/A</v>
      </c>
      <c r="J511" s="141" t="e" cm="1">
        <f t="array" ref="J511">(_xlfn.XLOOKUP($A511&amp;$Q$3,Data[Index]&amp;Data[Valid Test, Can be used for conformity (Y/N)],Data[THC + NOx/km (mg)])-J$2)/J$5</f>
        <v>#N/A</v>
      </c>
      <c r="K511" s="141" t="e" cm="1">
        <f t="array" ref="K511">(_xlfn.XLOOKUP($A511&amp;$Q$3,Data[Index]&amp;Data[Valid Test, Can be used for conformity (Y/N)],Data[PN/km ('#)])-K$2)/K$5</f>
        <v>#N/A</v>
      </c>
      <c r="L511" s="141" t="e" cm="1">
        <f t="array" ref="L511">(_xlfn.XLOOKUP($A511&amp;$Q$3,Data[Index]&amp;Data[Valid Test, Can be used for conformity (Y/N)],Data[PM/km (mg)])-L$2)/L$5</f>
        <v>#N/A</v>
      </c>
      <c r="M511" s="140" t="e" cm="1">
        <f t="array" ref="M511">(_xlfn.XLOOKUP($A511&amp;$Q$3,Data[Index]&amp;Data[Valid Test, Can be used for conformity (Y/N)],Data[CH4 (mg/km)])-M$2)/M$5</f>
        <v>#N/A</v>
      </c>
      <c r="N511" s="140" t="e" cm="1">
        <f t="array" ref="N511">(_xlfn.XLOOKUP($A511&amp;$Q$3,Data[Index]&amp;Data[Valid Test, Can be used for conformity (Y/N)],Data[N20 (mg/km)])-N$2)/N$5</f>
        <v>#N/A</v>
      </c>
      <c r="O511" s="141" t="e" cm="1">
        <f t="array" ref="O511">(_xlfn.XLOOKUP($A511&amp;$Q$3,Data[Index]&amp;Data[Valid Test, Can be used for conformity (Y/N)],Data[l/100km])-O$2)/O$5</f>
        <v>#N/A</v>
      </c>
      <c r="P511" s="138">
        <f>_xlfn.XLOOKUP($A511,Data[Index],Data[Comments])</f>
        <v>0</v>
      </c>
    </row>
    <row r="512" spans="1:16" x14ac:dyDescent="0.2">
      <c r="A512" s="129"/>
      <c r="B512" s="129"/>
      <c r="C512" s="129" t="e" cm="1">
        <f t="array" ref="C512">_xlfn.XLOOKUP($A512&amp;$Q$3&amp;$R$3,Data[Index]&amp;Data[Valid Test, Can be used for conformity (Y/N)]&amp;Data[Cycle],Data[Test Name])</f>
        <v>#N/A</v>
      </c>
      <c r="D512" s="167" t="e" cm="1">
        <f t="array" ref="D512">_xlfn.XLOOKUP($A512&amp;$Q$3&amp;$R$3,Data[Index]&amp;Data[Valid Test, Can be used for conformity (Y/N)]&amp;Data[Cycle],Data[Mileage (Miles)])</f>
        <v>#N/A</v>
      </c>
      <c r="E512" s="130" t="e" cm="1">
        <f t="array" ref="E512">_xlfn.XLOOKUP($A512&amp;$Q$3&amp;$R$3,Data[Index]&amp;Data[Valid Test, Can be used for conformity (Y/N)]&amp;Data[Cycle],Data[Date])</f>
        <v>#N/A</v>
      </c>
      <c r="F512" s="141" t="e" cm="1">
        <f t="array" ref="F512">(_xlfn.XLOOKUP($A512&amp;$Q$3&amp;$R$3,Data[Index]&amp;Data[Valid Test, Can be used for conformity (Y/N)]&amp;Data[Cycle],Data[CO/km (mg)])-F$2)/F$5</f>
        <v>#N/A</v>
      </c>
      <c r="G512" s="141" t="e" cm="1">
        <f t="array" ref="G512">(_xlfn.XLOOKUP($A512&amp;$Q$3,Data[Index]&amp;Data[Valid Test, Can be used for conformity (Y/N)],Data[CO2/km (g)])-G$2)/G$5</f>
        <v>#N/A</v>
      </c>
      <c r="H512" s="141" t="e" cm="1">
        <f t="array" ref="H512">(_xlfn.XLOOKUP($A512&amp;$Q$3,Data[Index]&amp;Data[Valid Test, Can be used for conformity (Y/N)],Data[THC/km (mg)])-H$2)/H$5</f>
        <v>#N/A</v>
      </c>
      <c r="I512" s="141" t="e" cm="1">
        <f t="array" ref="I512">(_xlfn.XLOOKUP($A512&amp;$Q$3,Data[Index]&amp;Data[Valid Test, Can be used for conformity (Y/N)],Data[NOx/km (mg)])-I$2)/I$5</f>
        <v>#N/A</v>
      </c>
      <c r="J512" s="141" t="e" cm="1">
        <f t="array" ref="J512">(_xlfn.XLOOKUP($A512&amp;$Q$3,Data[Index]&amp;Data[Valid Test, Can be used for conformity (Y/N)],Data[THC + NOx/km (mg)])-J$2)/J$5</f>
        <v>#N/A</v>
      </c>
      <c r="K512" s="141" t="e" cm="1">
        <f t="array" ref="K512">(_xlfn.XLOOKUP($A512&amp;$Q$3,Data[Index]&amp;Data[Valid Test, Can be used for conformity (Y/N)],Data[PN/km ('#)])-K$2)/K$5</f>
        <v>#N/A</v>
      </c>
      <c r="L512" s="141" t="e" cm="1">
        <f t="array" ref="L512">(_xlfn.XLOOKUP($A512&amp;$Q$3,Data[Index]&amp;Data[Valid Test, Can be used for conformity (Y/N)],Data[PM/km (mg)])-L$2)/L$5</f>
        <v>#N/A</v>
      </c>
      <c r="M512" s="140" t="e" cm="1">
        <f t="array" ref="M512">(_xlfn.XLOOKUP($A512&amp;$Q$3,Data[Index]&amp;Data[Valid Test, Can be used for conformity (Y/N)],Data[CH4 (mg/km)])-M$2)/M$5</f>
        <v>#N/A</v>
      </c>
      <c r="N512" s="140" t="e" cm="1">
        <f t="array" ref="N512">(_xlfn.XLOOKUP($A512&amp;$Q$3,Data[Index]&amp;Data[Valid Test, Can be used for conformity (Y/N)],Data[N20 (mg/km)])-N$2)/N$5</f>
        <v>#N/A</v>
      </c>
      <c r="O512" s="141" t="e" cm="1">
        <f t="array" ref="O512">(_xlfn.XLOOKUP($A512&amp;$Q$3,Data[Index]&amp;Data[Valid Test, Can be used for conformity (Y/N)],Data[l/100km])-O$2)/O$5</f>
        <v>#N/A</v>
      </c>
      <c r="P512" s="138">
        <f>_xlfn.XLOOKUP($A512,Data[Index],Data[Comments])</f>
        <v>0</v>
      </c>
    </row>
    <row r="513" spans="1:16" x14ac:dyDescent="0.2">
      <c r="A513" s="129"/>
      <c r="B513" s="129"/>
      <c r="C513" s="129" t="e" cm="1">
        <f t="array" ref="C513">_xlfn.XLOOKUP($A513&amp;$Q$3&amp;$R$3,Data[Index]&amp;Data[Valid Test, Can be used for conformity (Y/N)]&amp;Data[Cycle],Data[Test Name])</f>
        <v>#N/A</v>
      </c>
      <c r="D513" s="167" t="e" cm="1">
        <f t="array" ref="D513">_xlfn.XLOOKUP($A513&amp;$Q$3&amp;$R$3,Data[Index]&amp;Data[Valid Test, Can be used for conformity (Y/N)]&amp;Data[Cycle],Data[Mileage (Miles)])</f>
        <v>#N/A</v>
      </c>
      <c r="E513" s="130" t="e" cm="1">
        <f t="array" ref="E513">_xlfn.XLOOKUP($A513&amp;$Q$3&amp;$R$3,Data[Index]&amp;Data[Valid Test, Can be used for conformity (Y/N)]&amp;Data[Cycle],Data[Date])</f>
        <v>#N/A</v>
      </c>
      <c r="F513" s="141" t="e" cm="1">
        <f t="array" ref="F513">(_xlfn.XLOOKUP($A513&amp;$Q$3&amp;$R$3,Data[Index]&amp;Data[Valid Test, Can be used for conformity (Y/N)]&amp;Data[Cycle],Data[CO/km (mg)])-F$2)/F$5</f>
        <v>#N/A</v>
      </c>
      <c r="G513" s="141" t="e" cm="1">
        <f t="array" ref="G513">(_xlfn.XLOOKUP($A513&amp;$Q$3,Data[Index]&amp;Data[Valid Test, Can be used for conformity (Y/N)],Data[CO2/km (g)])-G$2)/G$5</f>
        <v>#N/A</v>
      </c>
      <c r="H513" s="141" t="e" cm="1">
        <f t="array" ref="H513">(_xlfn.XLOOKUP($A513&amp;$Q$3,Data[Index]&amp;Data[Valid Test, Can be used for conformity (Y/N)],Data[THC/km (mg)])-H$2)/H$5</f>
        <v>#N/A</v>
      </c>
      <c r="I513" s="141" t="e" cm="1">
        <f t="array" ref="I513">(_xlfn.XLOOKUP($A513&amp;$Q$3,Data[Index]&amp;Data[Valid Test, Can be used for conformity (Y/N)],Data[NOx/km (mg)])-I$2)/I$5</f>
        <v>#N/A</v>
      </c>
      <c r="J513" s="141" t="e" cm="1">
        <f t="array" ref="J513">(_xlfn.XLOOKUP($A513&amp;$Q$3,Data[Index]&amp;Data[Valid Test, Can be used for conformity (Y/N)],Data[THC + NOx/km (mg)])-J$2)/J$5</f>
        <v>#N/A</v>
      </c>
      <c r="K513" s="141" t="e" cm="1">
        <f t="array" ref="K513">(_xlfn.XLOOKUP($A513&amp;$Q$3,Data[Index]&amp;Data[Valid Test, Can be used for conformity (Y/N)],Data[PN/km ('#)])-K$2)/K$5</f>
        <v>#N/A</v>
      </c>
      <c r="L513" s="141" t="e" cm="1">
        <f t="array" ref="L513">(_xlfn.XLOOKUP($A513&amp;$Q$3,Data[Index]&amp;Data[Valid Test, Can be used for conformity (Y/N)],Data[PM/km (mg)])-L$2)/L$5</f>
        <v>#N/A</v>
      </c>
      <c r="M513" s="140" t="e" cm="1">
        <f t="array" ref="M513">(_xlfn.XLOOKUP($A513&amp;$Q$3,Data[Index]&amp;Data[Valid Test, Can be used for conformity (Y/N)],Data[CH4 (mg/km)])-M$2)/M$5</f>
        <v>#N/A</v>
      </c>
      <c r="N513" s="140" t="e" cm="1">
        <f t="array" ref="N513">(_xlfn.XLOOKUP($A513&amp;$Q$3,Data[Index]&amp;Data[Valid Test, Can be used for conformity (Y/N)],Data[N20 (mg/km)])-N$2)/N$5</f>
        <v>#N/A</v>
      </c>
      <c r="O513" s="141" t="e" cm="1">
        <f t="array" ref="O513">(_xlfn.XLOOKUP($A513&amp;$Q$3,Data[Index]&amp;Data[Valid Test, Can be used for conformity (Y/N)],Data[l/100km])-O$2)/O$5</f>
        <v>#N/A</v>
      </c>
      <c r="P513" s="138">
        <f>_xlfn.XLOOKUP($A513,Data[Index],Data[Comments])</f>
        <v>0</v>
      </c>
    </row>
    <row r="514" spans="1:16" x14ac:dyDescent="0.2">
      <c r="A514" s="129"/>
      <c r="B514" s="129"/>
      <c r="C514" s="129" t="e" cm="1">
        <f t="array" ref="C514">_xlfn.XLOOKUP($A514&amp;$Q$3&amp;$R$3,Data[Index]&amp;Data[Valid Test, Can be used for conformity (Y/N)]&amp;Data[Cycle],Data[Test Name])</f>
        <v>#N/A</v>
      </c>
      <c r="D514" s="167" t="e" cm="1">
        <f t="array" ref="D514">_xlfn.XLOOKUP($A514&amp;$Q$3&amp;$R$3,Data[Index]&amp;Data[Valid Test, Can be used for conformity (Y/N)]&amp;Data[Cycle],Data[Mileage (Miles)])</f>
        <v>#N/A</v>
      </c>
      <c r="E514" s="130" t="e" cm="1">
        <f t="array" ref="E514">_xlfn.XLOOKUP($A514&amp;$Q$3&amp;$R$3,Data[Index]&amp;Data[Valid Test, Can be used for conformity (Y/N)]&amp;Data[Cycle],Data[Date])</f>
        <v>#N/A</v>
      </c>
      <c r="F514" s="141" t="e" cm="1">
        <f t="array" ref="F514">(_xlfn.XLOOKUP($A514&amp;$Q$3&amp;$R$3,Data[Index]&amp;Data[Valid Test, Can be used for conformity (Y/N)]&amp;Data[Cycle],Data[CO/km (mg)])-F$2)/F$5</f>
        <v>#N/A</v>
      </c>
      <c r="G514" s="141" t="e" cm="1">
        <f t="array" ref="G514">(_xlfn.XLOOKUP($A514&amp;$Q$3,Data[Index]&amp;Data[Valid Test, Can be used for conformity (Y/N)],Data[CO2/km (g)])-G$2)/G$5</f>
        <v>#N/A</v>
      </c>
      <c r="H514" s="141" t="e" cm="1">
        <f t="array" ref="H514">(_xlfn.XLOOKUP($A514&amp;$Q$3,Data[Index]&amp;Data[Valid Test, Can be used for conformity (Y/N)],Data[THC/km (mg)])-H$2)/H$5</f>
        <v>#N/A</v>
      </c>
      <c r="I514" s="141" t="e" cm="1">
        <f t="array" ref="I514">(_xlfn.XLOOKUP($A514&amp;$Q$3,Data[Index]&amp;Data[Valid Test, Can be used for conformity (Y/N)],Data[NOx/km (mg)])-I$2)/I$5</f>
        <v>#N/A</v>
      </c>
      <c r="J514" s="141" t="e" cm="1">
        <f t="array" ref="J514">(_xlfn.XLOOKUP($A514&amp;$Q$3,Data[Index]&amp;Data[Valid Test, Can be used for conformity (Y/N)],Data[THC + NOx/km (mg)])-J$2)/J$5</f>
        <v>#N/A</v>
      </c>
      <c r="K514" s="141" t="e" cm="1">
        <f t="array" ref="K514">(_xlfn.XLOOKUP($A514&amp;$Q$3,Data[Index]&amp;Data[Valid Test, Can be used for conformity (Y/N)],Data[PN/km ('#)])-K$2)/K$5</f>
        <v>#N/A</v>
      </c>
      <c r="L514" s="141" t="e" cm="1">
        <f t="array" ref="L514">(_xlfn.XLOOKUP($A514&amp;$Q$3,Data[Index]&amp;Data[Valid Test, Can be used for conformity (Y/N)],Data[PM/km (mg)])-L$2)/L$5</f>
        <v>#N/A</v>
      </c>
      <c r="M514" s="140" t="e" cm="1">
        <f t="array" ref="M514">(_xlfn.XLOOKUP($A514&amp;$Q$3,Data[Index]&amp;Data[Valid Test, Can be used for conformity (Y/N)],Data[CH4 (mg/km)])-M$2)/M$5</f>
        <v>#N/A</v>
      </c>
      <c r="N514" s="140" t="e" cm="1">
        <f t="array" ref="N514">(_xlfn.XLOOKUP($A514&amp;$Q$3,Data[Index]&amp;Data[Valid Test, Can be used for conformity (Y/N)],Data[N20 (mg/km)])-N$2)/N$5</f>
        <v>#N/A</v>
      </c>
      <c r="O514" s="141" t="e" cm="1">
        <f t="array" ref="O514">(_xlfn.XLOOKUP($A514&amp;$Q$3,Data[Index]&amp;Data[Valid Test, Can be used for conformity (Y/N)],Data[l/100km])-O$2)/O$5</f>
        <v>#N/A</v>
      </c>
      <c r="P514" s="138">
        <f>_xlfn.XLOOKUP($A514,Data[Index],Data[Comments])</f>
        <v>0</v>
      </c>
    </row>
    <row r="515" spans="1:16" x14ac:dyDescent="0.2">
      <c r="A515" s="129"/>
      <c r="B515" s="129"/>
      <c r="C515" s="129" t="e" cm="1">
        <f t="array" ref="C515">_xlfn.XLOOKUP($A515&amp;$Q$3&amp;$R$3,Data[Index]&amp;Data[Valid Test, Can be used for conformity (Y/N)]&amp;Data[Cycle],Data[Test Name])</f>
        <v>#N/A</v>
      </c>
      <c r="D515" s="167" t="e" cm="1">
        <f t="array" ref="D515">_xlfn.XLOOKUP($A515&amp;$Q$3&amp;$R$3,Data[Index]&amp;Data[Valid Test, Can be used for conformity (Y/N)]&amp;Data[Cycle],Data[Mileage (Miles)])</f>
        <v>#N/A</v>
      </c>
      <c r="E515" s="130" t="e" cm="1">
        <f t="array" ref="E515">_xlfn.XLOOKUP($A515&amp;$Q$3&amp;$R$3,Data[Index]&amp;Data[Valid Test, Can be used for conformity (Y/N)]&amp;Data[Cycle],Data[Date])</f>
        <v>#N/A</v>
      </c>
      <c r="F515" s="141" t="e" cm="1">
        <f t="array" ref="F515">(_xlfn.XLOOKUP($A515&amp;$Q$3&amp;$R$3,Data[Index]&amp;Data[Valid Test, Can be used for conformity (Y/N)]&amp;Data[Cycle],Data[CO/km (mg)])-F$2)/F$5</f>
        <v>#N/A</v>
      </c>
      <c r="G515" s="141" t="e" cm="1">
        <f t="array" ref="G515">(_xlfn.XLOOKUP($A515&amp;$Q$3,Data[Index]&amp;Data[Valid Test, Can be used for conformity (Y/N)],Data[CO2/km (g)])-G$2)/G$5</f>
        <v>#N/A</v>
      </c>
      <c r="H515" s="141" t="e" cm="1">
        <f t="array" ref="H515">(_xlfn.XLOOKUP($A515&amp;$Q$3,Data[Index]&amp;Data[Valid Test, Can be used for conformity (Y/N)],Data[THC/km (mg)])-H$2)/H$5</f>
        <v>#N/A</v>
      </c>
      <c r="I515" s="141" t="e" cm="1">
        <f t="array" ref="I515">(_xlfn.XLOOKUP($A515&amp;$Q$3,Data[Index]&amp;Data[Valid Test, Can be used for conformity (Y/N)],Data[NOx/km (mg)])-I$2)/I$5</f>
        <v>#N/A</v>
      </c>
      <c r="J515" s="141" t="e" cm="1">
        <f t="array" ref="J515">(_xlfn.XLOOKUP($A515&amp;$Q$3,Data[Index]&amp;Data[Valid Test, Can be used for conformity (Y/N)],Data[THC + NOx/km (mg)])-J$2)/J$5</f>
        <v>#N/A</v>
      </c>
      <c r="K515" s="141" t="e" cm="1">
        <f t="array" ref="K515">(_xlfn.XLOOKUP($A515&amp;$Q$3,Data[Index]&amp;Data[Valid Test, Can be used for conformity (Y/N)],Data[PN/km ('#)])-K$2)/K$5</f>
        <v>#N/A</v>
      </c>
      <c r="L515" s="141" t="e" cm="1">
        <f t="array" ref="L515">(_xlfn.XLOOKUP($A515&amp;$Q$3,Data[Index]&amp;Data[Valid Test, Can be used for conformity (Y/N)],Data[PM/km (mg)])-L$2)/L$5</f>
        <v>#N/A</v>
      </c>
      <c r="M515" s="140" t="e" cm="1">
        <f t="array" ref="M515">(_xlfn.XLOOKUP($A515&amp;$Q$3,Data[Index]&amp;Data[Valid Test, Can be used for conformity (Y/N)],Data[CH4 (mg/km)])-M$2)/M$5</f>
        <v>#N/A</v>
      </c>
      <c r="N515" s="140" t="e" cm="1">
        <f t="array" ref="N515">(_xlfn.XLOOKUP($A515&amp;$Q$3,Data[Index]&amp;Data[Valid Test, Can be used for conformity (Y/N)],Data[N20 (mg/km)])-N$2)/N$5</f>
        <v>#N/A</v>
      </c>
      <c r="O515" s="141" t="e" cm="1">
        <f t="array" ref="O515">(_xlfn.XLOOKUP($A515&amp;$Q$3,Data[Index]&amp;Data[Valid Test, Can be used for conformity (Y/N)],Data[l/100km])-O$2)/O$5</f>
        <v>#N/A</v>
      </c>
      <c r="P515" s="138">
        <f>_xlfn.XLOOKUP($A515,Data[Index],Data[Comments])</f>
        <v>0</v>
      </c>
    </row>
    <row r="516" spans="1:16" x14ac:dyDescent="0.2">
      <c r="A516" s="129"/>
      <c r="B516" s="129"/>
      <c r="C516" s="129" t="e" cm="1">
        <f t="array" ref="C516">_xlfn.XLOOKUP($A516&amp;$Q$3&amp;$R$3,Data[Index]&amp;Data[Valid Test, Can be used for conformity (Y/N)]&amp;Data[Cycle],Data[Test Name])</f>
        <v>#N/A</v>
      </c>
      <c r="D516" s="167" t="e" cm="1">
        <f t="array" ref="D516">_xlfn.XLOOKUP($A516&amp;$Q$3&amp;$R$3,Data[Index]&amp;Data[Valid Test, Can be used for conformity (Y/N)]&amp;Data[Cycle],Data[Mileage (Miles)])</f>
        <v>#N/A</v>
      </c>
      <c r="E516" s="130" t="e" cm="1">
        <f t="array" ref="E516">_xlfn.XLOOKUP($A516&amp;$Q$3&amp;$R$3,Data[Index]&amp;Data[Valid Test, Can be used for conformity (Y/N)]&amp;Data[Cycle],Data[Date])</f>
        <v>#N/A</v>
      </c>
      <c r="F516" s="141" t="e" cm="1">
        <f t="array" ref="F516">(_xlfn.XLOOKUP($A516&amp;$Q$3&amp;$R$3,Data[Index]&amp;Data[Valid Test, Can be used for conformity (Y/N)]&amp;Data[Cycle],Data[CO/km (mg)])-F$2)/F$5</f>
        <v>#N/A</v>
      </c>
      <c r="G516" s="141" t="e" cm="1">
        <f t="array" ref="G516">(_xlfn.XLOOKUP($A516&amp;$Q$3,Data[Index]&amp;Data[Valid Test, Can be used for conformity (Y/N)],Data[CO2/km (g)])-G$2)/G$5</f>
        <v>#N/A</v>
      </c>
      <c r="H516" s="141" t="e" cm="1">
        <f t="array" ref="H516">(_xlfn.XLOOKUP($A516&amp;$Q$3,Data[Index]&amp;Data[Valid Test, Can be used for conformity (Y/N)],Data[THC/km (mg)])-H$2)/H$5</f>
        <v>#N/A</v>
      </c>
      <c r="I516" s="141" t="e" cm="1">
        <f t="array" ref="I516">(_xlfn.XLOOKUP($A516&amp;$Q$3,Data[Index]&amp;Data[Valid Test, Can be used for conformity (Y/N)],Data[NOx/km (mg)])-I$2)/I$5</f>
        <v>#N/A</v>
      </c>
      <c r="J516" s="141" t="e" cm="1">
        <f t="array" ref="J516">(_xlfn.XLOOKUP($A516&amp;$Q$3,Data[Index]&amp;Data[Valid Test, Can be used for conformity (Y/N)],Data[THC + NOx/km (mg)])-J$2)/J$5</f>
        <v>#N/A</v>
      </c>
      <c r="K516" s="141" t="e" cm="1">
        <f t="array" ref="K516">(_xlfn.XLOOKUP($A516&amp;$Q$3,Data[Index]&amp;Data[Valid Test, Can be used for conformity (Y/N)],Data[PN/km ('#)])-K$2)/K$5</f>
        <v>#N/A</v>
      </c>
      <c r="L516" s="141" t="e" cm="1">
        <f t="array" ref="L516">(_xlfn.XLOOKUP($A516&amp;$Q$3,Data[Index]&amp;Data[Valid Test, Can be used for conformity (Y/N)],Data[PM/km (mg)])-L$2)/L$5</f>
        <v>#N/A</v>
      </c>
      <c r="M516" s="140" t="e" cm="1">
        <f t="array" ref="M516">(_xlfn.XLOOKUP($A516&amp;$Q$3,Data[Index]&amp;Data[Valid Test, Can be used for conformity (Y/N)],Data[CH4 (mg/km)])-M$2)/M$5</f>
        <v>#N/A</v>
      </c>
      <c r="N516" s="140" t="e" cm="1">
        <f t="array" ref="N516">(_xlfn.XLOOKUP($A516&amp;$Q$3,Data[Index]&amp;Data[Valid Test, Can be used for conformity (Y/N)],Data[N20 (mg/km)])-N$2)/N$5</f>
        <v>#N/A</v>
      </c>
      <c r="O516" s="141" t="e" cm="1">
        <f t="array" ref="O516">(_xlfn.XLOOKUP($A516&amp;$Q$3,Data[Index]&amp;Data[Valid Test, Can be used for conformity (Y/N)],Data[l/100km])-O$2)/O$5</f>
        <v>#N/A</v>
      </c>
      <c r="P516" s="138">
        <f>_xlfn.XLOOKUP($A516,Data[Index],Data[Comments])</f>
        <v>0</v>
      </c>
    </row>
    <row r="517" spans="1:16" x14ac:dyDescent="0.2">
      <c r="A517" s="129"/>
      <c r="B517" s="129"/>
      <c r="C517" s="129" t="e" cm="1">
        <f t="array" ref="C517">_xlfn.XLOOKUP($A517&amp;$Q$3&amp;$R$3,Data[Index]&amp;Data[Valid Test, Can be used for conformity (Y/N)]&amp;Data[Cycle],Data[Test Name])</f>
        <v>#N/A</v>
      </c>
      <c r="D517" s="167" t="e" cm="1">
        <f t="array" ref="D517">_xlfn.XLOOKUP($A517&amp;$Q$3&amp;$R$3,Data[Index]&amp;Data[Valid Test, Can be used for conformity (Y/N)]&amp;Data[Cycle],Data[Mileage (Miles)])</f>
        <v>#N/A</v>
      </c>
      <c r="E517" s="130" t="e" cm="1">
        <f t="array" ref="E517">_xlfn.XLOOKUP($A517&amp;$Q$3&amp;$R$3,Data[Index]&amp;Data[Valid Test, Can be used for conformity (Y/N)]&amp;Data[Cycle],Data[Date])</f>
        <v>#N/A</v>
      </c>
      <c r="F517" s="141" t="e" cm="1">
        <f t="array" ref="F517">(_xlfn.XLOOKUP($A517&amp;$Q$3&amp;$R$3,Data[Index]&amp;Data[Valid Test, Can be used for conformity (Y/N)]&amp;Data[Cycle],Data[CO/km (mg)])-F$2)/F$5</f>
        <v>#N/A</v>
      </c>
      <c r="G517" s="141" t="e" cm="1">
        <f t="array" ref="G517">(_xlfn.XLOOKUP($A517&amp;$Q$3,Data[Index]&amp;Data[Valid Test, Can be used for conformity (Y/N)],Data[CO2/km (g)])-G$2)/G$5</f>
        <v>#N/A</v>
      </c>
      <c r="H517" s="141" t="e" cm="1">
        <f t="array" ref="H517">(_xlfn.XLOOKUP($A517&amp;$Q$3,Data[Index]&amp;Data[Valid Test, Can be used for conformity (Y/N)],Data[THC/km (mg)])-H$2)/H$5</f>
        <v>#N/A</v>
      </c>
      <c r="I517" s="141" t="e" cm="1">
        <f t="array" ref="I517">(_xlfn.XLOOKUP($A517&amp;$Q$3,Data[Index]&amp;Data[Valid Test, Can be used for conformity (Y/N)],Data[NOx/km (mg)])-I$2)/I$5</f>
        <v>#N/A</v>
      </c>
      <c r="J517" s="141" t="e" cm="1">
        <f t="array" ref="J517">(_xlfn.XLOOKUP($A517&amp;$Q$3,Data[Index]&amp;Data[Valid Test, Can be used for conformity (Y/N)],Data[THC + NOx/km (mg)])-J$2)/J$5</f>
        <v>#N/A</v>
      </c>
      <c r="K517" s="141" t="e" cm="1">
        <f t="array" ref="K517">(_xlfn.XLOOKUP($A517&amp;$Q$3,Data[Index]&amp;Data[Valid Test, Can be used for conformity (Y/N)],Data[PN/km ('#)])-K$2)/K$5</f>
        <v>#N/A</v>
      </c>
      <c r="L517" s="141" t="e" cm="1">
        <f t="array" ref="L517">(_xlfn.XLOOKUP($A517&amp;$Q$3,Data[Index]&amp;Data[Valid Test, Can be used for conformity (Y/N)],Data[PM/km (mg)])-L$2)/L$5</f>
        <v>#N/A</v>
      </c>
      <c r="M517" s="140" t="e" cm="1">
        <f t="array" ref="M517">(_xlfn.XLOOKUP($A517&amp;$Q$3,Data[Index]&amp;Data[Valid Test, Can be used for conformity (Y/N)],Data[CH4 (mg/km)])-M$2)/M$5</f>
        <v>#N/A</v>
      </c>
      <c r="N517" s="140" t="e" cm="1">
        <f t="array" ref="N517">(_xlfn.XLOOKUP($A517&amp;$Q$3,Data[Index]&amp;Data[Valid Test, Can be used for conformity (Y/N)],Data[N20 (mg/km)])-N$2)/N$5</f>
        <v>#N/A</v>
      </c>
      <c r="O517" s="141" t="e" cm="1">
        <f t="array" ref="O517">(_xlfn.XLOOKUP($A517&amp;$Q$3,Data[Index]&amp;Data[Valid Test, Can be used for conformity (Y/N)],Data[l/100km])-O$2)/O$5</f>
        <v>#N/A</v>
      </c>
      <c r="P517" s="138">
        <f>_xlfn.XLOOKUP($A517,Data[Index],Data[Comments])</f>
        <v>0</v>
      </c>
    </row>
    <row r="518" spans="1:16" x14ac:dyDescent="0.2">
      <c r="A518" s="129"/>
      <c r="B518" s="129"/>
      <c r="C518" s="129" t="e" cm="1">
        <f t="array" ref="C518">_xlfn.XLOOKUP($A518&amp;$Q$3&amp;$R$3,Data[Index]&amp;Data[Valid Test, Can be used for conformity (Y/N)]&amp;Data[Cycle],Data[Test Name])</f>
        <v>#N/A</v>
      </c>
      <c r="D518" s="167" t="e" cm="1">
        <f t="array" ref="D518">_xlfn.XLOOKUP($A518&amp;$Q$3&amp;$R$3,Data[Index]&amp;Data[Valid Test, Can be used for conformity (Y/N)]&amp;Data[Cycle],Data[Mileage (Miles)])</f>
        <v>#N/A</v>
      </c>
      <c r="E518" s="130" t="e" cm="1">
        <f t="array" ref="E518">_xlfn.XLOOKUP($A518&amp;$Q$3&amp;$R$3,Data[Index]&amp;Data[Valid Test, Can be used for conformity (Y/N)]&amp;Data[Cycle],Data[Date])</f>
        <v>#N/A</v>
      </c>
      <c r="F518" s="141" t="e" cm="1">
        <f t="array" ref="F518">(_xlfn.XLOOKUP($A518&amp;$Q$3&amp;$R$3,Data[Index]&amp;Data[Valid Test, Can be used for conformity (Y/N)]&amp;Data[Cycle],Data[CO/km (mg)])-F$2)/F$5</f>
        <v>#N/A</v>
      </c>
      <c r="G518" s="141" t="e" cm="1">
        <f t="array" ref="G518">(_xlfn.XLOOKUP($A518&amp;$Q$3,Data[Index]&amp;Data[Valid Test, Can be used for conformity (Y/N)],Data[CO2/km (g)])-G$2)/G$5</f>
        <v>#N/A</v>
      </c>
      <c r="H518" s="141" t="e" cm="1">
        <f t="array" ref="H518">(_xlfn.XLOOKUP($A518&amp;$Q$3,Data[Index]&amp;Data[Valid Test, Can be used for conformity (Y/N)],Data[THC/km (mg)])-H$2)/H$5</f>
        <v>#N/A</v>
      </c>
      <c r="I518" s="141" t="e" cm="1">
        <f t="array" ref="I518">(_xlfn.XLOOKUP($A518&amp;$Q$3,Data[Index]&amp;Data[Valid Test, Can be used for conformity (Y/N)],Data[NOx/km (mg)])-I$2)/I$5</f>
        <v>#N/A</v>
      </c>
      <c r="J518" s="141" t="e" cm="1">
        <f t="array" ref="J518">(_xlfn.XLOOKUP($A518&amp;$Q$3,Data[Index]&amp;Data[Valid Test, Can be used for conformity (Y/N)],Data[THC + NOx/km (mg)])-J$2)/J$5</f>
        <v>#N/A</v>
      </c>
      <c r="K518" s="141" t="e" cm="1">
        <f t="array" ref="K518">(_xlfn.XLOOKUP($A518&amp;$Q$3,Data[Index]&amp;Data[Valid Test, Can be used for conformity (Y/N)],Data[PN/km ('#)])-K$2)/K$5</f>
        <v>#N/A</v>
      </c>
      <c r="L518" s="141" t="e" cm="1">
        <f t="array" ref="L518">(_xlfn.XLOOKUP($A518&amp;$Q$3,Data[Index]&amp;Data[Valid Test, Can be used for conformity (Y/N)],Data[PM/km (mg)])-L$2)/L$5</f>
        <v>#N/A</v>
      </c>
      <c r="M518" s="140" t="e" cm="1">
        <f t="array" ref="M518">(_xlfn.XLOOKUP($A518&amp;$Q$3,Data[Index]&amp;Data[Valid Test, Can be used for conformity (Y/N)],Data[CH4 (mg/km)])-M$2)/M$5</f>
        <v>#N/A</v>
      </c>
      <c r="N518" s="140" t="e" cm="1">
        <f t="array" ref="N518">(_xlfn.XLOOKUP($A518&amp;$Q$3,Data[Index]&amp;Data[Valid Test, Can be used for conformity (Y/N)],Data[N20 (mg/km)])-N$2)/N$5</f>
        <v>#N/A</v>
      </c>
      <c r="O518" s="141" t="e" cm="1">
        <f t="array" ref="O518">(_xlfn.XLOOKUP($A518&amp;$Q$3,Data[Index]&amp;Data[Valid Test, Can be used for conformity (Y/N)],Data[l/100km])-O$2)/O$5</f>
        <v>#N/A</v>
      </c>
      <c r="P518" s="138">
        <f>_xlfn.XLOOKUP($A518,Data[Index],Data[Comments])</f>
        <v>0</v>
      </c>
    </row>
    <row r="519" spans="1:16" x14ac:dyDescent="0.2">
      <c r="A519" s="129"/>
      <c r="B519" s="129"/>
      <c r="C519" s="129" t="e" cm="1">
        <f t="array" ref="C519">_xlfn.XLOOKUP($A519&amp;$Q$3&amp;$R$3,Data[Index]&amp;Data[Valid Test, Can be used for conformity (Y/N)]&amp;Data[Cycle],Data[Test Name])</f>
        <v>#N/A</v>
      </c>
      <c r="D519" s="167" t="e" cm="1">
        <f t="array" ref="D519">_xlfn.XLOOKUP($A519&amp;$Q$3&amp;$R$3,Data[Index]&amp;Data[Valid Test, Can be used for conformity (Y/N)]&amp;Data[Cycle],Data[Mileage (Miles)])</f>
        <v>#N/A</v>
      </c>
      <c r="E519" s="130" t="e" cm="1">
        <f t="array" ref="E519">_xlfn.XLOOKUP($A519&amp;$Q$3&amp;$R$3,Data[Index]&amp;Data[Valid Test, Can be used for conformity (Y/N)]&amp;Data[Cycle],Data[Date])</f>
        <v>#N/A</v>
      </c>
      <c r="F519" s="141" t="e" cm="1">
        <f t="array" ref="F519">(_xlfn.XLOOKUP($A519&amp;$Q$3&amp;$R$3,Data[Index]&amp;Data[Valid Test, Can be used for conformity (Y/N)]&amp;Data[Cycle],Data[CO/km (mg)])-F$2)/F$5</f>
        <v>#N/A</v>
      </c>
      <c r="G519" s="141" t="e" cm="1">
        <f t="array" ref="G519">(_xlfn.XLOOKUP($A519&amp;$Q$3,Data[Index]&amp;Data[Valid Test, Can be used for conformity (Y/N)],Data[CO2/km (g)])-G$2)/G$5</f>
        <v>#N/A</v>
      </c>
      <c r="H519" s="141" t="e" cm="1">
        <f t="array" ref="H519">(_xlfn.XLOOKUP($A519&amp;$Q$3,Data[Index]&amp;Data[Valid Test, Can be used for conformity (Y/N)],Data[THC/km (mg)])-H$2)/H$5</f>
        <v>#N/A</v>
      </c>
      <c r="I519" s="141" t="e" cm="1">
        <f t="array" ref="I519">(_xlfn.XLOOKUP($A519&amp;$Q$3,Data[Index]&amp;Data[Valid Test, Can be used for conformity (Y/N)],Data[NOx/km (mg)])-I$2)/I$5</f>
        <v>#N/A</v>
      </c>
      <c r="J519" s="141" t="e" cm="1">
        <f t="array" ref="J519">(_xlfn.XLOOKUP($A519&amp;$Q$3,Data[Index]&amp;Data[Valid Test, Can be used for conformity (Y/N)],Data[THC + NOx/km (mg)])-J$2)/J$5</f>
        <v>#N/A</v>
      </c>
      <c r="K519" s="141" t="e" cm="1">
        <f t="array" ref="K519">(_xlfn.XLOOKUP($A519&amp;$Q$3,Data[Index]&amp;Data[Valid Test, Can be used for conformity (Y/N)],Data[PN/km ('#)])-K$2)/K$5</f>
        <v>#N/A</v>
      </c>
      <c r="L519" s="141" t="e" cm="1">
        <f t="array" ref="L519">(_xlfn.XLOOKUP($A519&amp;$Q$3,Data[Index]&amp;Data[Valid Test, Can be used for conformity (Y/N)],Data[PM/km (mg)])-L$2)/L$5</f>
        <v>#N/A</v>
      </c>
      <c r="M519" s="140" t="e" cm="1">
        <f t="array" ref="M519">(_xlfn.XLOOKUP($A519&amp;$Q$3,Data[Index]&amp;Data[Valid Test, Can be used for conformity (Y/N)],Data[CH4 (mg/km)])-M$2)/M$5</f>
        <v>#N/A</v>
      </c>
      <c r="N519" s="140" t="e" cm="1">
        <f t="array" ref="N519">(_xlfn.XLOOKUP($A519&amp;$Q$3,Data[Index]&amp;Data[Valid Test, Can be used for conformity (Y/N)],Data[N20 (mg/km)])-N$2)/N$5</f>
        <v>#N/A</v>
      </c>
      <c r="O519" s="141" t="e" cm="1">
        <f t="array" ref="O519">(_xlfn.XLOOKUP($A519&amp;$Q$3,Data[Index]&amp;Data[Valid Test, Can be used for conformity (Y/N)],Data[l/100km])-O$2)/O$5</f>
        <v>#N/A</v>
      </c>
      <c r="P519" s="138">
        <f>_xlfn.XLOOKUP($A519,Data[Index],Data[Comments])</f>
        <v>0</v>
      </c>
    </row>
    <row r="520" spans="1:16" x14ac:dyDescent="0.2">
      <c r="A520" s="129"/>
      <c r="B520" s="129"/>
      <c r="C520" s="129" t="e" cm="1">
        <f t="array" ref="C520">_xlfn.XLOOKUP($A520&amp;$Q$3&amp;$R$3,Data[Index]&amp;Data[Valid Test, Can be used for conformity (Y/N)]&amp;Data[Cycle],Data[Test Name])</f>
        <v>#N/A</v>
      </c>
      <c r="D520" s="167" t="e" cm="1">
        <f t="array" ref="D520">_xlfn.XLOOKUP($A520&amp;$Q$3&amp;$R$3,Data[Index]&amp;Data[Valid Test, Can be used for conformity (Y/N)]&amp;Data[Cycle],Data[Mileage (Miles)])</f>
        <v>#N/A</v>
      </c>
      <c r="E520" s="130" t="e" cm="1">
        <f t="array" ref="E520">_xlfn.XLOOKUP($A520&amp;$Q$3&amp;$R$3,Data[Index]&amp;Data[Valid Test, Can be used for conformity (Y/N)]&amp;Data[Cycle],Data[Date])</f>
        <v>#N/A</v>
      </c>
      <c r="F520" s="141" t="e" cm="1">
        <f t="array" ref="F520">(_xlfn.XLOOKUP($A520&amp;$Q$3&amp;$R$3,Data[Index]&amp;Data[Valid Test, Can be used for conformity (Y/N)]&amp;Data[Cycle],Data[CO/km (mg)])-F$2)/F$5</f>
        <v>#N/A</v>
      </c>
      <c r="G520" s="141" t="e" cm="1">
        <f t="array" ref="G520">(_xlfn.XLOOKUP($A520&amp;$Q$3,Data[Index]&amp;Data[Valid Test, Can be used for conformity (Y/N)],Data[CO2/km (g)])-G$2)/G$5</f>
        <v>#N/A</v>
      </c>
      <c r="H520" s="141" t="e" cm="1">
        <f t="array" ref="H520">(_xlfn.XLOOKUP($A520&amp;$Q$3,Data[Index]&amp;Data[Valid Test, Can be used for conformity (Y/N)],Data[THC/km (mg)])-H$2)/H$5</f>
        <v>#N/A</v>
      </c>
      <c r="I520" s="141" t="e" cm="1">
        <f t="array" ref="I520">(_xlfn.XLOOKUP($A520&amp;$Q$3,Data[Index]&amp;Data[Valid Test, Can be used for conformity (Y/N)],Data[NOx/km (mg)])-I$2)/I$5</f>
        <v>#N/A</v>
      </c>
      <c r="J520" s="141" t="e" cm="1">
        <f t="array" ref="J520">(_xlfn.XLOOKUP($A520&amp;$Q$3,Data[Index]&amp;Data[Valid Test, Can be used for conformity (Y/N)],Data[THC + NOx/km (mg)])-J$2)/J$5</f>
        <v>#N/A</v>
      </c>
      <c r="K520" s="141" t="e" cm="1">
        <f t="array" ref="K520">(_xlfn.XLOOKUP($A520&amp;$Q$3,Data[Index]&amp;Data[Valid Test, Can be used for conformity (Y/N)],Data[PN/km ('#)])-K$2)/K$5</f>
        <v>#N/A</v>
      </c>
      <c r="L520" s="141" t="e" cm="1">
        <f t="array" ref="L520">(_xlfn.XLOOKUP($A520&amp;$Q$3,Data[Index]&amp;Data[Valid Test, Can be used for conformity (Y/N)],Data[PM/km (mg)])-L$2)/L$5</f>
        <v>#N/A</v>
      </c>
      <c r="M520" s="140" t="e" cm="1">
        <f t="array" ref="M520">(_xlfn.XLOOKUP($A520&amp;$Q$3,Data[Index]&amp;Data[Valid Test, Can be used for conformity (Y/N)],Data[CH4 (mg/km)])-M$2)/M$5</f>
        <v>#N/A</v>
      </c>
      <c r="N520" s="140" t="e" cm="1">
        <f t="array" ref="N520">(_xlfn.XLOOKUP($A520&amp;$Q$3,Data[Index]&amp;Data[Valid Test, Can be used for conformity (Y/N)],Data[N20 (mg/km)])-N$2)/N$5</f>
        <v>#N/A</v>
      </c>
      <c r="O520" s="141" t="e" cm="1">
        <f t="array" ref="O520">(_xlfn.XLOOKUP($A520&amp;$Q$3,Data[Index]&amp;Data[Valid Test, Can be used for conformity (Y/N)],Data[l/100km])-O$2)/O$5</f>
        <v>#N/A</v>
      </c>
      <c r="P520" s="138">
        <f>_xlfn.XLOOKUP($A520,Data[Index],Data[Comments])</f>
        <v>0</v>
      </c>
    </row>
    <row r="521" spans="1:16" x14ac:dyDescent="0.2">
      <c r="A521" s="129"/>
      <c r="B521" s="129"/>
      <c r="C521" s="129" t="e" cm="1">
        <f t="array" ref="C521">_xlfn.XLOOKUP($A521&amp;$Q$3&amp;$R$3,Data[Index]&amp;Data[Valid Test, Can be used for conformity (Y/N)]&amp;Data[Cycle],Data[Test Name])</f>
        <v>#N/A</v>
      </c>
      <c r="D521" s="167" t="e" cm="1">
        <f t="array" ref="D521">_xlfn.XLOOKUP($A521&amp;$Q$3&amp;$R$3,Data[Index]&amp;Data[Valid Test, Can be used for conformity (Y/N)]&amp;Data[Cycle],Data[Mileage (Miles)])</f>
        <v>#N/A</v>
      </c>
      <c r="E521" s="130" t="e" cm="1">
        <f t="array" ref="E521">_xlfn.XLOOKUP($A521&amp;$Q$3&amp;$R$3,Data[Index]&amp;Data[Valid Test, Can be used for conformity (Y/N)]&amp;Data[Cycle],Data[Date])</f>
        <v>#N/A</v>
      </c>
      <c r="F521" s="141" t="e" cm="1">
        <f t="array" ref="F521">(_xlfn.XLOOKUP($A521&amp;$Q$3&amp;$R$3,Data[Index]&amp;Data[Valid Test, Can be used for conformity (Y/N)]&amp;Data[Cycle],Data[CO/km (mg)])-F$2)/F$5</f>
        <v>#N/A</v>
      </c>
      <c r="G521" s="141" t="e" cm="1">
        <f t="array" ref="G521">(_xlfn.XLOOKUP($A521&amp;$Q$3,Data[Index]&amp;Data[Valid Test, Can be used for conformity (Y/N)],Data[CO2/km (g)])-G$2)/G$5</f>
        <v>#N/A</v>
      </c>
      <c r="H521" s="141" t="e" cm="1">
        <f t="array" ref="H521">(_xlfn.XLOOKUP($A521&amp;$Q$3,Data[Index]&amp;Data[Valid Test, Can be used for conformity (Y/N)],Data[THC/km (mg)])-H$2)/H$5</f>
        <v>#N/A</v>
      </c>
      <c r="I521" s="141" t="e" cm="1">
        <f t="array" ref="I521">(_xlfn.XLOOKUP($A521&amp;$Q$3,Data[Index]&amp;Data[Valid Test, Can be used for conformity (Y/N)],Data[NOx/km (mg)])-I$2)/I$5</f>
        <v>#N/A</v>
      </c>
      <c r="J521" s="141" t="e" cm="1">
        <f t="array" ref="J521">(_xlfn.XLOOKUP($A521&amp;$Q$3,Data[Index]&amp;Data[Valid Test, Can be used for conformity (Y/N)],Data[THC + NOx/km (mg)])-J$2)/J$5</f>
        <v>#N/A</v>
      </c>
      <c r="K521" s="141" t="e" cm="1">
        <f t="array" ref="K521">(_xlfn.XLOOKUP($A521&amp;$Q$3,Data[Index]&amp;Data[Valid Test, Can be used for conformity (Y/N)],Data[PN/km ('#)])-K$2)/K$5</f>
        <v>#N/A</v>
      </c>
      <c r="L521" s="141" t="e" cm="1">
        <f t="array" ref="L521">(_xlfn.XLOOKUP($A521&amp;$Q$3,Data[Index]&amp;Data[Valid Test, Can be used for conformity (Y/N)],Data[PM/km (mg)])-L$2)/L$5</f>
        <v>#N/A</v>
      </c>
      <c r="M521" s="140" t="e" cm="1">
        <f t="array" ref="M521">(_xlfn.XLOOKUP($A521&amp;$Q$3,Data[Index]&amp;Data[Valid Test, Can be used for conformity (Y/N)],Data[CH4 (mg/km)])-M$2)/M$5</f>
        <v>#N/A</v>
      </c>
      <c r="N521" s="140" t="e" cm="1">
        <f t="array" ref="N521">(_xlfn.XLOOKUP($A521&amp;$Q$3,Data[Index]&amp;Data[Valid Test, Can be used for conformity (Y/N)],Data[N20 (mg/km)])-N$2)/N$5</f>
        <v>#N/A</v>
      </c>
      <c r="O521" s="141" t="e" cm="1">
        <f t="array" ref="O521">(_xlfn.XLOOKUP($A521&amp;$Q$3,Data[Index]&amp;Data[Valid Test, Can be used for conformity (Y/N)],Data[l/100km])-O$2)/O$5</f>
        <v>#N/A</v>
      </c>
      <c r="P521" s="138">
        <f>_xlfn.XLOOKUP($A521,Data[Index],Data[Comments])</f>
        <v>0</v>
      </c>
    </row>
    <row r="522" spans="1:16" x14ac:dyDescent="0.2">
      <c r="A522" s="129"/>
      <c r="B522" s="129"/>
      <c r="C522" s="129" t="e" cm="1">
        <f t="array" ref="C522">_xlfn.XLOOKUP($A522&amp;$Q$3&amp;$R$3,Data[Index]&amp;Data[Valid Test, Can be used for conformity (Y/N)]&amp;Data[Cycle],Data[Test Name])</f>
        <v>#N/A</v>
      </c>
      <c r="D522" s="167" t="e" cm="1">
        <f t="array" ref="D522">_xlfn.XLOOKUP($A522&amp;$Q$3&amp;$R$3,Data[Index]&amp;Data[Valid Test, Can be used for conformity (Y/N)]&amp;Data[Cycle],Data[Mileage (Miles)])</f>
        <v>#N/A</v>
      </c>
      <c r="E522" s="130" t="e" cm="1">
        <f t="array" ref="E522">_xlfn.XLOOKUP($A522&amp;$Q$3&amp;$R$3,Data[Index]&amp;Data[Valid Test, Can be used for conformity (Y/N)]&amp;Data[Cycle],Data[Date])</f>
        <v>#N/A</v>
      </c>
      <c r="F522" s="141" t="e" cm="1">
        <f t="array" ref="F522">(_xlfn.XLOOKUP($A522&amp;$Q$3&amp;$R$3,Data[Index]&amp;Data[Valid Test, Can be used for conformity (Y/N)]&amp;Data[Cycle],Data[CO/km (mg)])-F$2)/F$5</f>
        <v>#N/A</v>
      </c>
      <c r="G522" s="141" t="e" cm="1">
        <f t="array" ref="G522">(_xlfn.XLOOKUP($A522&amp;$Q$3,Data[Index]&amp;Data[Valid Test, Can be used for conformity (Y/N)],Data[CO2/km (g)])-G$2)/G$5</f>
        <v>#N/A</v>
      </c>
      <c r="H522" s="141" t="e" cm="1">
        <f t="array" ref="H522">(_xlfn.XLOOKUP($A522&amp;$Q$3,Data[Index]&amp;Data[Valid Test, Can be used for conformity (Y/N)],Data[THC/km (mg)])-H$2)/H$5</f>
        <v>#N/A</v>
      </c>
      <c r="I522" s="141" t="e" cm="1">
        <f t="array" ref="I522">(_xlfn.XLOOKUP($A522&amp;$Q$3,Data[Index]&amp;Data[Valid Test, Can be used for conformity (Y/N)],Data[NOx/km (mg)])-I$2)/I$5</f>
        <v>#N/A</v>
      </c>
      <c r="J522" s="141" t="e" cm="1">
        <f t="array" ref="J522">(_xlfn.XLOOKUP($A522&amp;$Q$3,Data[Index]&amp;Data[Valid Test, Can be used for conformity (Y/N)],Data[THC + NOx/km (mg)])-J$2)/J$5</f>
        <v>#N/A</v>
      </c>
      <c r="K522" s="141" t="e" cm="1">
        <f t="array" ref="K522">(_xlfn.XLOOKUP($A522&amp;$Q$3,Data[Index]&amp;Data[Valid Test, Can be used for conformity (Y/N)],Data[PN/km ('#)])-K$2)/K$5</f>
        <v>#N/A</v>
      </c>
      <c r="L522" s="141" t="e" cm="1">
        <f t="array" ref="L522">(_xlfn.XLOOKUP($A522&amp;$Q$3,Data[Index]&amp;Data[Valid Test, Can be used for conformity (Y/N)],Data[PM/km (mg)])-L$2)/L$5</f>
        <v>#N/A</v>
      </c>
      <c r="M522" s="140" t="e" cm="1">
        <f t="array" ref="M522">(_xlfn.XLOOKUP($A522&amp;$Q$3,Data[Index]&amp;Data[Valid Test, Can be used for conformity (Y/N)],Data[CH4 (mg/km)])-M$2)/M$5</f>
        <v>#N/A</v>
      </c>
      <c r="N522" s="140" t="e" cm="1">
        <f t="array" ref="N522">(_xlfn.XLOOKUP($A522&amp;$Q$3,Data[Index]&amp;Data[Valid Test, Can be used for conformity (Y/N)],Data[N20 (mg/km)])-N$2)/N$5</f>
        <v>#N/A</v>
      </c>
      <c r="O522" s="141" t="e" cm="1">
        <f t="array" ref="O522">(_xlfn.XLOOKUP($A522&amp;$Q$3,Data[Index]&amp;Data[Valid Test, Can be used for conformity (Y/N)],Data[l/100km])-O$2)/O$5</f>
        <v>#N/A</v>
      </c>
      <c r="P522" s="138">
        <f>_xlfn.XLOOKUP($A522,Data[Index],Data[Comments])</f>
        <v>0</v>
      </c>
    </row>
    <row r="523" spans="1:16" x14ac:dyDescent="0.2">
      <c r="A523" s="129"/>
      <c r="B523" s="129"/>
      <c r="C523" s="129" t="e" cm="1">
        <f t="array" ref="C523">_xlfn.XLOOKUP($A523&amp;$Q$3&amp;$R$3,Data[Index]&amp;Data[Valid Test, Can be used for conformity (Y/N)]&amp;Data[Cycle],Data[Test Name])</f>
        <v>#N/A</v>
      </c>
      <c r="D523" s="167" t="e" cm="1">
        <f t="array" ref="D523">_xlfn.XLOOKUP($A523&amp;$Q$3&amp;$R$3,Data[Index]&amp;Data[Valid Test, Can be used for conformity (Y/N)]&amp;Data[Cycle],Data[Mileage (Miles)])</f>
        <v>#N/A</v>
      </c>
      <c r="E523" s="130" t="e" cm="1">
        <f t="array" ref="E523">_xlfn.XLOOKUP($A523&amp;$Q$3&amp;$R$3,Data[Index]&amp;Data[Valid Test, Can be used for conformity (Y/N)]&amp;Data[Cycle],Data[Date])</f>
        <v>#N/A</v>
      </c>
      <c r="F523" s="141" t="e" cm="1">
        <f t="array" ref="F523">(_xlfn.XLOOKUP($A523&amp;$Q$3&amp;$R$3,Data[Index]&amp;Data[Valid Test, Can be used for conformity (Y/N)]&amp;Data[Cycle],Data[CO/km (mg)])-F$2)/F$5</f>
        <v>#N/A</v>
      </c>
      <c r="G523" s="141" t="e" cm="1">
        <f t="array" ref="G523">(_xlfn.XLOOKUP($A523&amp;$Q$3,Data[Index]&amp;Data[Valid Test, Can be used for conformity (Y/N)],Data[CO2/km (g)])-G$2)/G$5</f>
        <v>#N/A</v>
      </c>
      <c r="H523" s="141" t="e" cm="1">
        <f t="array" ref="H523">(_xlfn.XLOOKUP($A523&amp;$Q$3,Data[Index]&amp;Data[Valid Test, Can be used for conformity (Y/N)],Data[THC/km (mg)])-H$2)/H$5</f>
        <v>#N/A</v>
      </c>
      <c r="I523" s="141" t="e" cm="1">
        <f t="array" ref="I523">(_xlfn.XLOOKUP($A523&amp;$Q$3,Data[Index]&amp;Data[Valid Test, Can be used for conformity (Y/N)],Data[NOx/km (mg)])-I$2)/I$5</f>
        <v>#N/A</v>
      </c>
      <c r="J523" s="141" t="e" cm="1">
        <f t="array" ref="J523">(_xlfn.XLOOKUP($A523&amp;$Q$3,Data[Index]&amp;Data[Valid Test, Can be used for conformity (Y/N)],Data[THC + NOx/km (mg)])-J$2)/J$5</f>
        <v>#N/A</v>
      </c>
      <c r="K523" s="141" t="e" cm="1">
        <f t="array" ref="K523">(_xlfn.XLOOKUP($A523&amp;$Q$3,Data[Index]&amp;Data[Valid Test, Can be used for conformity (Y/N)],Data[PN/km ('#)])-K$2)/K$5</f>
        <v>#N/A</v>
      </c>
      <c r="L523" s="141" t="e" cm="1">
        <f t="array" ref="L523">(_xlfn.XLOOKUP($A523&amp;$Q$3,Data[Index]&amp;Data[Valid Test, Can be used for conformity (Y/N)],Data[PM/km (mg)])-L$2)/L$5</f>
        <v>#N/A</v>
      </c>
      <c r="M523" s="140" t="e" cm="1">
        <f t="array" ref="M523">(_xlfn.XLOOKUP($A523&amp;$Q$3,Data[Index]&amp;Data[Valid Test, Can be used for conformity (Y/N)],Data[CH4 (mg/km)])-M$2)/M$5</f>
        <v>#N/A</v>
      </c>
      <c r="N523" s="140" t="e" cm="1">
        <f t="array" ref="N523">(_xlfn.XLOOKUP($A523&amp;$Q$3,Data[Index]&amp;Data[Valid Test, Can be used for conformity (Y/N)],Data[N20 (mg/km)])-N$2)/N$5</f>
        <v>#N/A</v>
      </c>
      <c r="O523" s="141" t="e" cm="1">
        <f t="array" ref="O523">(_xlfn.XLOOKUP($A523&amp;$Q$3,Data[Index]&amp;Data[Valid Test, Can be used for conformity (Y/N)],Data[l/100km])-O$2)/O$5</f>
        <v>#N/A</v>
      </c>
      <c r="P523" s="138">
        <f>_xlfn.XLOOKUP($A523,Data[Index],Data[Comments])</f>
        <v>0</v>
      </c>
    </row>
    <row r="524" spans="1:16" x14ac:dyDescent="0.2">
      <c r="A524" s="129"/>
      <c r="B524" s="129"/>
      <c r="C524" s="129" t="e" cm="1">
        <f t="array" ref="C524">_xlfn.XLOOKUP($A524&amp;$Q$3&amp;$R$3,Data[Index]&amp;Data[Valid Test, Can be used for conformity (Y/N)]&amp;Data[Cycle],Data[Test Name])</f>
        <v>#N/A</v>
      </c>
      <c r="D524" s="167" t="e" cm="1">
        <f t="array" ref="D524">_xlfn.XLOOKUP($A524&amp;$Q$3&amp;$R$3,Data[Index]&amp;Data[Valid Test, Can be used for conformity (Y/N)]&amp;Data[Cycle],Data[Mileage (Miles)])</f>
        <v>#N/A</v>
      </c>
      <c r="E524" s="130" t="e" cm="1">
        <f t="array" ref="E524">_xlfn.XLOOKUP($A524&amp;$Q$3&amp;$R$3,Data[Index]&amp;Data[Valid Test, Can be used for conformity (Y/N)]&amp;Data[Cycle],Data[Date])</f>
        <v>#N/A</v>
      </c>
      <c r="F524" s="141" t="e" cm="1">
        <f t="array" ref="F524">(_xlfn.XLOOKUP($A524&amp;$Q$3&amp;$R$3,Data[Index]&amp;Data[Valid Test, Can be used for conformity (Y/N)]&amp;Data[Cycle],Data[CO/km (mg)])-F$2)/F$5</f>
        <v>#N/A</v>
      </c>
      <c r="G524" s="141" t="e" cm="1">
        <f t="array" ref="G524">(_xlfn.XLOOKUP($A524&amp;$Q$3,Data[Index]&amp;Data[Valid Test, Can be used for conformity (Y/N)],Data[CO2/km (g)])-G$2)/G$5</f>
        <v>#N/A</v>
      </c>
      <c r="H524" s="141" t="e" cm="1">
        <f t="array" ref="H524">(_xlfn.XLOOKUP($A524&amp;$Q$3,Data[Index]&amp;Data[Valid Test, Can be used for conformity (Y/N)],Data[THC/km (mg)])-H$2)/H$5</f>
        <v>#N/A</v>
      </c>
      <c r="I524" s="141" t="e" cm="1">
        <f t="array" ref="I524">(_xlfn.XLOOKUP($A524&amp;$Q$3,Data[Index]&amp;Data[Valid Test, Can be used for conformity (Y/N)],Data[NOx/km (mg)])-I$2)/I$5</f>
        <v>#N/A</v>
      </c>
      <c r="J524" s="141" t="e" cm="1">
        <f t="array" ref="J524">(_xlfn.XLOOKUP($A524&amp;$Q$3,Data[Index]&amp;Data[Valid Test, Can be used for conformity (Y/N)],Data[THC + NOx/km (mg)])-J$2)/J$5</f>
        <v>#N/A</v>
      </c>
      <c r="K524" s="141" t="e" cm="1">
        <f t="array" ref="K524">(_xlfn.XLOOKUP($A524&amp;$Q$3,Data[Index]&amp;Data[Valid Test, Can be used for conformity (Y/N)],Data[PN/km ('#)])-K$2)/K$5</f>
        <v>#N/A</v>
      </c>
      <c r="L524" s="141" t="e" cm="1">
        <f t="array" ref="L524">(_xlfn.XLOOKUP($A524&amp;$Q$3,Data[Index]&amp;Data[Valid Test, Can be used for conformity (Y/N)],Data[PM/km (mg)])-L$2)/L$5</f>
        <v>#N/A</v>
      </c>
      <c r="M524" s="140" t="e" cm="1">
        <f t="array" ref="M524">(_xlfn.XLOOKUP($A524&amp;$Q$3,Data[Index]&amp;Data[Valid Test, Can be used for conformity (Y/N)],Data[CH4 (mg/km)])-M$2)/M$5</f>
        <v>#N/A</v>
      </c>
      <c r="N524" s="140" t="e" cm="1">
        <f t="array" ref="N524">(_xlfn.XLOOKUP($A524&amp;$Q$3,Data[Index]&amp;Data[Valid Test, Can be used for conformity (Y/N)],Data[N20 (mg/km)])-N$2)/N$5</f>
        <v>#N/A</v>
      </c>
      <c r="O524" s="141" t="e" cm="1">
        <f t="array" ref="O524">(_xlfn.XLOOKUP($A524&amp;$Q$3,Data[Index]&amp;Data[Valid Test, Can be used for conformity (Y/N)],Data[l/100km])-O$2)/O$5</f>
        <v>#N/A</v>
      </c>
      <c r="P524" s="138">
        <f>_xlfn.XLOOKUP($A524,Data[Index],Data[Comments])</f>
        <v>0</v>
      </c>
    </row>
    <row r="525" spans="1:16" x14ac:dyDescent="0.2">
      <c r="A525" s="129"/>
      <c r="B525" s="129"/>
      <c r="C525" s="129" t="e" cm="1">
        <f t="array" ref="C525">_xlfn.XLOOKUP($A525&amp;$Q$3&amp;$R$3,Data[Index]&amp;Data[Valid Test, Can be used for conformity (Y/N)]&amp;Data[Cycle],Data[Test Name])</f>
        <v>#N/A</v>
      </c>
      <c r="D525" s="167" t="e" cm="1">
        <f t="array" ref="D525">_xlfn.XLOOKUP($A525&amp;$Q$3&amp;$R$3,Data[Index]&amp;Data[Valid Test, Can be used for conformity (Y/N)]&amp;Data[Cycle],Data[Mileage (Miles)])</f>
        <v>#N/A</v>
      </c>
      <c r="E525" s="130" t="e" cm="1">
        <f t="array" ref="E525">_xlfn.XLOOKUP($A525&amp;$Q$3&amp;$R$3,Data[Index]&amp;Data[Valid Test, Can be used for conformity (Y/N)]&amp;Data[Cycle],Data[Date])</f>
        <v>#N/A</v>
      </c>
      <c r="F525" s="141" t="e" cm="1">
        <f t="array" ref="F525">(_xlfn.XLOOKUP($A525&amp;$Q$3&amp;$R$3,Data[Index]&amp;Data[Valid Test, Can be used for conformity (Y/N)]&amp;Data[Cycle],Data[CO/km (mg)])-F$2)/F$5</f>
        <v>#N/A</v>
      </c>
      <c r="G525" s="141" t="e" cm="1">
        <f t="array" ref="G525">(_xlfn.XLOOKUP($A525&amp;$Q$3,Data[Index]&amp;Data[Valid Test, Can be used for conformity (Y/N)],Data[CO2/km (g)])-G$2)/G$5</f>
        <v>#N/A</v>
      </c>
      <c r="H525" s="141" t="e" cm="1">
        <f t="array" ref="H525">(_xlfn.XLOOKUP($A525&amp;$Q$3,Data[Index]&amp;Data[Valid Test, Can be used for conformity (Y/N)],Data[THC/km (mg)])-H$2)/H$5</f>
        <v>#N/A</v>
      </c>
      <c r="I525" s="141" t="e" cm="1">
        <f t="array" ref="I525">(_xlfn.XLOOKUP($A525&amp;$Q$3,Data[Index]&amp;Data[Valid Test, Can be used for conformity (Y/N)],Data[NOx/km (mg)])-I$2)/I$5</f>
        <v>#N/A</v>
      </c>
      <c r="J525" s="141" t="e" cm="1">
        <f t="array" ref="J525">(_xlfn.XLOOKUP($A525&amp;$Q$3,Data[Index]&amp;Data[Valid Test, Can be used for conformity (Y/N)],Data[THC + NOx/km (mg)])-J$2)/J$5</f>
        <v>#N/A</v>
      </c>
      <c r="K525" s="141" t="e" cm="1">
        <f t="array" ref="K525">(_xlfn.XLOOKUP($A525&amp;$Q$3,Data[Index]&amp;Data[Valid Test, Can be used for conformity (Y/N)],Data[PN/km ('#)])-K$2)/K$5</f>
        <v>#N/A</v>
      </c>
      <c r="L525" s="141" t="e" cm="1">
        <f t="array" ref="L525">(_xlfn.XLOOKUP($A525&amp;$Q$3,Data[Index]&amp;Data[Valid Test, Can be used for conformity (Y/N)],Data[PM/km (mg)])-L$2)/L$5</f>
        <v>#N/A</v>
      </c>
      <c r="M525" s="140" t="e" cm="1">
        <f t="array" ref="M525">(_xlfn.XLOOKUP($A525&amp;$Q$3,Data[Index]&amp;Data[Valid Test, Can be used for conformity (Y/N)],Data[CH4 (mg/km)])-M$2)/M$5</f>
        <v>#N/A</v>
      </c>
      <c r="N525" s="140" t="e" cm="1">
        <f t="array" ref="N525">(_xlfn.XLOOKUP($A525&amp;$Q$3,Data[Index]&amp;Data[Valid Test, Can be used for conformity (Y/N)],Data[N20 (mg/km)])-N$2)/N$5</f>
        <v>#N/A</v>
      </c>
      <c r="O525" s="141" t="e" cm="1">
        <f t="array" ref="O525">(_xlfn.XLOOKUP($A525&amp;$Q$3,Data[Index]&amp;Data[Valid Test, Can be used for conformity (Y/N)],Data[l/100km])-O$2)/O$5</f>
        <v>#N/A</v>
      </c>
      <c r="P525" s="138">
        <f>_xlfn.XLOOKUP($A525,Data[Index],Data[Comments])</f>
        <v>0</v>
      </c>
    </row>
    <row r="526" spans="1:16" x14ac:dyDescent="0.2">
      <c r="A526" s="129"/>
      <c r="B526" s="129"/>
      <c r="C526" s="129" t="e" cm="1">
        <f t="array" ref="C526">_xlfn.XLOOKUP($A526&amp;$Q$3&amp;$R$3,Data[Index]&amp;Data[Valid Test, Can be used for conformity (Y/N)]&amp;Data[Cycle],Data[Test Name])</f>
        <v>#N/A</v>
      </c>
      <c r="D526" s="167" t="e" cm="1">
        <f t="array" ref="D526">_xlfn.XLOOKUP($A526&amp;$Q$3&amp;$R$3,Data[Index]&amp;Data[Valid Test, Can be used for conformity (Y/N)]&amp;Data[Cycle],Data[Mileage (Miles)])</f>
        <v>#N/A</v>
      </c>
      <c r="E526" s="130" t="e" cm="1">
        <f t="array" ref="E526">_xlfn.XLOOKUP($A526&amp;$Q$3&amp;$R$3,Data[Index]&amp;Data[Valid Test, Can be used for conformity (Y/N)]&amp;Data[Cycle],Data[Date])</f>
        <v>#N/A</v>
      </c>
      <c r="F526" s="141" t="e" cm="1">
        <f t="array" ref="F526">(_xlfn.XLOOKUP($A526&amp;$Q$3&amp;$R$3,Data[Index]&amp;Data[Valid Test, Can be used for conformity (Y/N)]&amp;Data[Cycle],Data[CO/km (mg)])-F$2)/F$5</f>
        <v>#N/A</v>
      </c>
      <c r="G526" s="141" t="e" cm="1">
        <f t="array" ref="G526">(_xlfn.XLOOKUP($A526&amp;$Q$3,Data[Index]&amp;Data[Valid Test, Can be used for conformity (Y/N)],Data[CO2/km (g)])-G$2)/G$5</f>
        <v>#N/A</v>
      </c>
      <c r="H526" s="141" t="e" cm="1">
        <f t="array" ref="H526">(_xlfn.XLOOKUP($A526&amp;$Q$3,Data[Index]&amp;Data[Valid Test, Can be used for conformity (Y/N)],Data[THC/km (mg)])-H$2)/H$5</f>
        <v>#N/A</v>
      </c>
      <c r="I526" s="141" t="e" cm="1">
        <f t="array" ref="I526">(_xlfn.XLOOKUP($A526&amp;$Q$3,Data[Index]&amp;Data[Valid Test, Can be used for conformity (Y/N)],Data[NOx/km (mg)])-I$2)/I$5</f>
        <v>#N/A</v>
      </c>
      <c r="J526" s="141" t="e" cm="1">
        <f t="array" ref="J526">(_xlfn.XLOOKUP($A526&amp;$Q$3,Data[Index]&amp;Data[Valid Test, Can be used for conformity (Y/N)],Data[THC + NOx/km (mg)])-J$2)/J$5</f>
        <v>#N/A</v>
      </c>
      <c r="K526" s="141" t="e" cm="1">
        <f t="array" ref="K526">(_xlfn.XLOOKUP($A526&amp;$Q$3,Data[Index]&amp;Data[Valid Test, Can be used for conformity (Y/N)],Data[PN/km ('#)])-K$2)/K$5</f>
        <v>#N/A</v>
      </c>
      <c r="L526" s="141" t="e" cm="1">
        <f t="array" ref="L526">(_xlfn.XLOOKUP($A526&amp;$Q$3,Data[Index]&amp;Data[Valid Test, Can be used for conformity (Y/N)],Data[PM/km (mg)])-L$2)/L$5</f>
        <v>#N/A</v>
      </c>
      <c r="M526" s="140" t="e" cm="1">
        <f t="array" ref="M526">(_xlfn.XLOOKUP($A526&amp;$Q$3,Data[Index]&amp;Data[Valid Test, Can be used for conformity (Y/N)],Data[CH4 (mg/km)])-M$2)/M$5</f>
        <v>#N/A</v>
      </c>
      <c r="N526" s="140" t="e" cm="1">
        <f t="array" ref="N526">(_xlfn.XLOOKUP($A526&amp;$Q$3,Data[Index]&amp;Data[Valid Test, Can be used for conformity (Y/N)],Data[N20 (mg/km)])-N$2)/N$5</f>
        <v>#N/A</v>
      </c>
      <c r="O526" s="141" t="e" cm="1">
        <f t="array" ref="O526">(_xlfn.XLOOKUP($A526&amp;$Q$3,Data[Index]&amp;Data[Valid Test, Can be used for conformity (Y/N)],Data[l/100km])-O$2)/O$5</f>
        <v>#N/A</v>
      </c>
      <c r="P526" s="138">
        <f>_xlfn.XLOOKUP($A526,Data[Index],Data[Comments])</f>
        <v>0</v>
      </c>
    </row>
    <row r="527" spans="1:16" x14ac:dyDescent="0.2">
      <c r="A527" s="129"/>
      <c r="B527" s="129"/>
      <c r="C527" s="129" t="e" cm="1">
        <f t="array" ref="C527">_xlfn.XLOOKUP($A527&amp;$Q$3&amp;$R$3,Data[Index]&amp;Data[Valid Test, Can be used for conformity (Y/N)]&amp;Data[Cycle],Data[Test Name])</f>
        <v>#N/A</v>
      </c>
      <c r="D527" s="167" t="e" cm="1">
        <f t="array" ref="D527">_xlfn.XLOOKUP($A527&amp;$Q$3&amp;$R$3,Data[Index]&amp;Data[Valid Test, Can be used for conformity (Y/N)]&amp;Data[Cycle],Data[Mileage (Miles)])</f>
        <v>#N/A</v>
      </c>
      <c r="E527" s="130" t="e" cm="1">
        <f t="array" ref="E527">_xlfn.XLOOKUP($A527&amp;$Q$3&amp;$R$3,Data[Index]&amp;Data[Valid Test, Can be used for conformity (Y/N)]&amp;Data[Cycle],Data[Date])</f>
        <v>#N/A</v>
      </c>
      <c r="F527" s="141" t="e" cm="1">
        <f t="array" ref="F527">(_xlfn.XLOOKUP($A527&amp;$Q$3&amp;$R$3,Data[Index]&amp;Data[Valid Test, Can be used for conformity (Y/N)]&amp;Data[Cycle],Data[CO/km (mg)])-F$2)/F$5</f>
        <v>#N/A</v>
      </c>
      <c r="G527" s="141" t="e" cm="1">
        <f t="array" ref="G527">(_xlfn.XLOOKUP($A527&amp;$Q$3,Data[Index]&amp;Data[Valid Test, Can be used for conformity (Y/N)],Data[CO2/km (g)])-G$2)/G$5</f>
        <v>#N/A</v>
      </c>
      <c r="H527" s="141" t="e" cm="1">
        <f t="array" ref="H527">(_xlfn.XLOOKUP($A527&amp;$Q$3,Data[Index]&amp;Data[Valid Test, Can be used for conformity (Y/N)],Data[THC/km (mg)])-H$2)/H$5</f>
        <v>#N/A</v>
      </c>
      <c r="I527" s="141" t="e" cm="1">
        <f t="array" ref="I527">(_xlfn.XLOOKUP($A527&amp;$Q$3,Data[Index]&amp;Data[Valid Test, Can be used for conformity (Y/N)],Data[NOx/km (mg)])-I$2)/I$5</f>
        <v>#N/A</v>
      </c>
      <c r="J527" s="141" t="e" cm="1">
        <f t="array" ref="J527">(_xlfn.XLOOKUP($A527&amp;$Q$3,Data[Index]&amp;Data[Valid Test, Can be used for conformity (Y/N)],Data[THC + NOx/km (mg)])-J$2)/J$5</f>
        <v>#N/A</v>
      </c>
      <c r="K527" s="141" t="e" cm="1">
        <f t="array" ref="K527">(_xlfn.XLOOKUP($A527&amp;$Q$3,Data[Index]&amp;Data[Valid Test, Can be used for conformity (Y/N)],Data[PN/km ('#)])-K$2)/K$5</f>
        <v>#N/A</v>
      </c>
      <c r="L527" s="141" t="e" cm="1">
        <f t="array" ref="L527">(_xlfn.XLOOKUP($A527&amp;$Q$3,Data[Index]&amp;Data[Valid Test, Can be used for conformity (Y/N)],Data[PM/km (mg)])-L$2)/L$5</f>
        <v>#N/A</v>
      </c>
      <c r="M527" s="140" t="e" cm="1">
        <f t="array" ref="M527">(_xlfn.XLOOKUP($A527&amp;$Q$3,Data[Index]&amp;Data[Valid Test, Can be used for conformity (Y/N)],Data[CH4 (mg/km)])-M$2)/M$5</f>
        <v>#N/A</v>
      </c>
      <c r="N527" s="140" t="e" cm="1">
        <f t="array" ref="N527">(_xlfn.XLOOKUP($A527&amp;$Q$3,Data[Index]&amp;Data[Valid Test, Can be used for conformity (Y/N)],Data[N20 (mg/km)])-N$2)/N$5</f>
        <v>#N/A</v>
      </c>
      <c r="O527" s="141" t="e" cm="1">
        <f t="array" ref="O527">(_xlfn.XLOOKUP($A527&amp;$Q$3,Data[Index]&amp;Data[Valid Test, Can be used for conformity (Y/N)],Data[l/100km])-O$2)/O$5</f>
        <v>#N/A</v>
      </c>
      <c r="P527" s="138">
        <f>_xlfn.XLOOKUP($A527,Data[Index],Data[Comments])</f>
        <v>0</v>
      </c>
    </row>
    <row r="528" spans="1:16" x14ac:dyDescent="0.2">
      <c r="A528" s="129"/>
      <c r="B528" s="129"/>
      <c r="C528" s="129" t="e" cm="1">
        <f t="array" ref="C528">_xlfn.XLOOKUP($A528&amp;$Q$3&amp;$R$3,Data[Index]&amp;Data[Valid Test, Can be used for conformity (Y/N)]&amp;Data[Cycle],Data[Test Name])</f>
        <v>#N/A</v>
      </c>
      <c r="D528" s="167" t="e" cm="1">
        <f t="array" ref="D528">_xlfn.XLOOKUP($A528&amp;$Q$3&amp;$R$3,Data[Index]&amp;Data[Valid Test, Can be used for conformity (Y/N)]&amp;Data[Cycle],Data[Mileage (Miles)])</f>
        <v>#N/A</v>
      </c>
      <c r="E528" s="130" t="e" cm="1">
        <f t="array" ref="E528">_xlfn.XLOOKUP($A528&amp;$Q$3&amp;$R$3,Data[Index]&amp;Data[Valid Test, Can be used for conformity (Y/N)]&amp;Data[Cycle],Data[Date])</f>
        <v>#N/A</v>
      </c>
      <c r="F528" s="141" t="e" cm="1">
        <f t="array" ref="F528">(_xlfn.XLOOKUP($A528&amp;$Q$3&amp;$R$3,Data[Index]&amp;Data[Valid Test, Can be used for conformity (Y/N)]&amp;Data[Cycle],Data[CO/km (mg)])-F$2)/F$5</f>
        <v>#N/A</v>
      </c>
      <c r="G528" s="141" t="e" cm="1">
        <f t="array" ref="G528">(_xlfn.XLOOKUP($A528&amp;$Q$3,Data[Index]&amp;Data[Valid Test, Can be used for conformity (Y/N)],Data[CO2/km (g)])-G$2)/G$5</f>
        <v>#N/A</v>
      </c>
      <c r="H528" s="141" t="e" cm="1">
        <f t="array" ref="H528">(_xlfn.XLOOKUP($A528&amp;$Q$3,Data[Index]&amp;Data[Valid Test, Can be used for conformity (Y/N)],Data[THC/km (mg)])-H$2)/H$5</f>
        <v>#N/A</v>
      </c>
      <c r="I528" s="141" t="e" cm="1">
        <f t="array" ref="I528">(_xlfn.XLOOKUP($A528&amp;$Q$3,Data[Index]&amp;Data[Valid Test, Can be used for conformity (Y/N)],Data[NOx/km (mg)])-I$2)/I$5</f>
        <v>#N/A</v>
      </c>
      <c r="J528" s="141" t="e" cm="1">
        <f t="array" ref="J528">(_xlfn.XLOOKUP($A528&amp;$Q$3,Data[Index]&amp;Data[Valid Test, Can be used for conformity (Y/N)],Data[THC + NOx/km (mg)])-J$2)/J$5</f>
        <v>#N/A</v>
      </c>
      <c r="K528" s="141" t="e" cm="1">
        <f t="array" ref="K528">(_xlfn.XLOOKUP($A528&amp;$Q$3,Data[Index]&amp;Data[Valid Test, Can be used for conformity (Y/N)],Data[PN/km ('#)])-K$2)/K$5</f>
        <v>#N/A</v>
      </c>
      <c r="L528" s="141" t="e" cm="1">
        <f t="array" ref="L528">(_xlfn.XLOOKUP($A528&amp;$Q$3,Data[Index]&amp;Data[Valid Test, Can be used for conformity (Y/N)],Data[PM/km (mg)])-L$2)/L$5</f>
        <v>#N/A</v>
      </c>
      <c r="M528" s="140" t="e" cm="1">
        <f t="array" ref="M528">(_xlfn.XLOOKUP($A528&amp;$Q$3,Data[Index]&amp;Data[Valid Test, Can be used for conformity (Y/N)],Data[CH4 (mg/km)])-M$2)/M$5</f>
        <v>#N/A</v>
      </c>
      <c r="N528" s="140" t="e" cm="1">
        <f t="array" ref="N528">(_xlfn.XLOOKUP($A528&amp;$Q$3,Data[Index]&amp;Data[Valid Test, Can be used for conformity (Y/N)],Data[N20 (mg/km)])-N$2)/N$5</f>
        <v>#N/A</v>
      </c>
      <c r="O528" s="141" t="e" cm="1">
        <f t="array" ref="O528">(_xlfn.XLOOKUP($A528&amp;$Q$3,Data[Index]&amp;Data[Valid Test, Can be used for conformity (Y/N)],Data[l/100km])-O$2)/O$5</f>
        <v>#N/A</v>
      </c>
      <c r="P528" s="138">
        <f>_xlfn.XLOOKUP($A528,Data[Index],Data[Comments])</f>
        <v>0</v>
      </c>
    </row>
    <row r="529" spans="1:16" x14ac:dyDescent="0.2">
      <c r="A529" s="129"/>
      <c r="B529" s="129"/>
      <c r="C529" s="129" t="e" cm="1">
        <f t="array" ref="C529">_xlfn.XLOOKUP($A529&amp;$Q$3&amp;$R$3,Data[Index]&amp;Data[Valid Test, Can be used for conformity (Y/N)]&amp;Data[Cycle],Data[Test Name])</f>
        <v>#N/A</v>
      </c>
      <c r="D529" s="167" t="e" cm="1">
        <f t="array" ref="D529">_xlfn.XLOOKUP($A529&amp;$Q$3&amp;$R$3,Data[Index]&amp;Data[Valid Test, Can be used for conformity (Y/N)]&amp;Data[Cycle],Data[Mileage (Miles)])</f>
        <v>#N/A</v>
      </c>
      <c r="E529" s="130" t="e" cm="1">
        <f t="array" ref="E529">_xlfn.XLOOKUP($A529&amp;$Q$3&amp;$R$3,Data[Index]&amp;Data[Valid Test, Can be used for conformity (Y/N)]&amp;Data[Cycle],Data[Date])</f>
        <v>#N/A</v>
      </c>
      <c r="F529" s="141" t="e" cm="1">
        <f t="array" ref="F529">(_xlfn.XLOOKUP($A529&amp;$Q$3&amp;$R$3,Data[Index]&amp;Data[Valid Test, Can be used for conformity (Y/N)]&amp;Data[Cycle],Data[CO/km (mg)])-F$2)/F$5</f>
        <v>#N/A</v>
      </c>
      <c r="G529" s="141" t="e" cm="1">
        <f t="array" ref="G529">(_xlfn.XLOOKUP($A529&amp;$Q$3,Data[Index]&amp;Data[Valid Test, Can be used for conformity (Y/N)],Data[CO2/km (g)])-G$2)/G$5</f>
        <v>#N/A</v>
      </c>
      <c r="H529" s="141" t="e" cm="1">
        <f t="array" ref="H529">(_xlfn.XLOOKUP($A529&amp;$Q$3,Data[Index]&amp;Data[Valid Test, Can be used for conformity (Y/N)],Data[THC/km (mg)])-H$2)/H$5</f>
        <v>#N/A</v>
      </c>
      <c r="I529" s="141" t="e" cm="1">
        <f t="array" ref="I529">(_xlfn.XLOOKUP($A529&amp;$Q$3,Data[Index]&amp;Data[Valid Test, Can be used for conformity (Y/N)],Data[NOx/km (mg)])-I$2)/I$5</f>
        <v>#N/A</v>
      </c>
      <c r="J529" s="141" t="e" cm="1">
        <f t="array" ref="J529">(_xlfn.XLOOKUP($A529&amp;$Q$3,Data[Index]&amp;Data[Valid Test, Can be used for conformity (Y/N)],Data[THC + NOx/km (mg)])-J$2)/J$5</f>
        <v>#N/A</v>
      </c>
      <c r="K529" s="141" t="e" cm="1">
        <f t="array" ref="K529">(_xlfn.XLOOKUP($A529&amp;$Q$3,Data[Index]&amp;Data[Valid Test, Can be used for conformity (Y/N)],Data[PN/km ('#)])-K$2)/K$5</f>
        <v>#N/A</v>
      </c>
      <c r="L529" s="141" t="e" cm="1">
        <f t="array" ref="L529">(_xlfn.XLOOKUP($A529&amp;$Q$3,Data[Index]&amp;Data[Valid Test, Can be used for conformity (Y/N)],Data[PM/km (mg)])-L$2)/L$5</f>
        <v>#N/A</v>
      </c>
      <c r="M529" s="140" t="e" cm="1">
        <f t="array" ref="M529">(_xlfn.XLOOKUP($A529&amp;$Q$3,Data[Index]&amp;Data[Valid Test, Can be used for conformity (Y/N)],Data[CH4 (mg/km)])-M$2)/M$5</f>
        <v>#N/A</v>
      </c>
      <c r="N529" s="140" t="e" cm="1">
        <f t="array" ref="N529">(_xlfn.XLOOKUP($A529&amp;$Q$3,Data[Index]&amp;Data[Valid Test, Can be used for conformity (Y/N)],Data[N20 (mg/km)])-N$2)/N$5</f>
        <v>#N/A</v>
      </c>
      <c r="O529" s="141" t="e" cm="1">
        <f t="array" ref="O529">(_xlfn.XLOOKUP($A529&amp;$Q$3,Data[Index]&amp;Data[Valid Test, Can be used for conformity (Y/N)],Data[l/100km])-O$2)/O$5</f>
        <v>#N/A</v>
      </c>
      <c r="P529" s="138">
        <f>_xlfn.XLOOKUP($A529,Data[Index],Data[Comments])</f>
        <v>0</v>
      </c>
    </row>
    <row r="530" spans="1:16" x14ac:dyDescent="0.2">
      <c r="A530" s="129"/>
      <c r="B530" s="129"/>
      <c r="C530" s="129" t="e" cm="1">
        <f t="array" ref="C530">_xlfn.XLOOKUP($A530&amp;$Q$3&amp;$R$3,Data[Index]&amp;Data[Valid Test, Can be used for conformity (Y/N)]&amp;Data[Cycle],Data[Test Name])</f>
        <v>#N/A</v>
      </c>
      <c r="D530" s="167" t="e" cm="1">
        <f t="array" ref="D530">_xlfn.XLOOKUP($A530&amp;$Q$3&amp;$R$3,Data[Index]&amp;Data[Valid Test, Can be used for conformity (Y/N)]&amp;Data[Cycle],Data[Mileage (Miles)])</f>
        <v>#N/A</v>
      </c>
      <c r="E530" s="130" t="e" cm="1">
        <f t="array" ref="E530">_xlfn.XLOOKUP($A530&amp;$Q$3&amp;$R$3,Data[Index]&amp;Data[Valid Test, Can be used for conformity (Y/N)]&amp;Data[Cycle],Data[Date])</f>
        <v>#N/A</v>
      </c>
      <c r="F530" s="141" t="e" cm="1">
        <f t="array" ref="F530">(_xlfn.XLOOKUP($A530&amp;$Q$3&amp;$R$3,Data[Index]&amp;Data[Valid Test, Can be used for conformity (Y/N)]&amp;Data[Cycle],Data[CO/km (mg)])-F$2)/F$5</f>
        <v>#N/A</v>
      </c>
      <c r="G530" s="141" t="e" cm="1">
        <f t="array" ref="G530">(_xlfn.XLOOKUP($A530&amp;$Q$3,Data[Index]&amp;Data[Valid Test, Can be used for conformity (Y/N)],Data[CO2/km (g)])-G$2)/G$5</f>
        <v>#N/A</v>
      </c>
      <c r="H530" s="141" t="e" cm="1">
        <f t="array" ref="H530">(_xlfn.XLOOKUP($A530&amp;$Q$3,Data[Index]&amp;Data[Valid Test, Can be used for conformity (Y/N)],Data[THC/km (mg)])-H$2)/H$5</f>
        <v>#N/A</v>
      </c>
      <c r="I530" s="141" t="e" cm="1">
        <f t="array" ref="I530">(_xlfn.XLOOKUP($A530&amp;$Q$3,Data[Index]&amp;Data[Valid Test, Can be used for conformity (Y/N)],Data[NOx/km (mg)])-I$2)/I$5</f>
        <v>#N/A</v>
      </c>
      <c r="J530" s="141" t="e" cm="1">
        <f t="array" ref="J530">(_xlfn.XLOOKUP($A530&amp;$Q$3,Data[Index]&amp;Data[Valid Test, Can be used for conformity (Y/N)],Data[THC + NOx/km (mg)])-J$2)/J$5</f>
        <v>#N/A</v>
      </c>
      <c r="K530" s="141" t="e" cm="1">
        <f t="array" ref="K530">(_xlfn.XLOOKUP($A530&amp;$Q$3,Data[Index]&amp;Data[Valid Test, Can be used for conformity (Y/N)],Data[PN/km ('#)])-K$2)/K$5</f>
        <v>#N/A</v>
      </c>
      <c r="L530" s="141" t="e" cm="1">
        <f t="array" ref="L530">(_xlfn.XLOOKUP($A530&amp;$Q$3,Data[Index]&amp;Data[Valid Test, Can be used for conformity (Y/N)],Data[PM/km (mg)])-L$2)/L$5</f>
        <v>#N/A</v>
      </c>
      <c r="M530" s="140" t="e" cm="1">
        <f t="array" ref="M530">(_xlfn.XLOOKUP($A530&amp;$Q$3,Data[Index]&amp;Data[Valid Test, Can be used for conformity (Y/N)],Data[CH4 (mg/km)])-M$2)/M$5</f>
        <v>#N/A</v>
      </c>
      <c r="N530" s="140" t="e" cm="1">
        <f t="array" ref="N530">(_xlfn.XLOOKUP($A530&amp;$Q$3,Data[Index]&amp;Data[Valid Test, Can be used for conformity (Y/N)],Data[N20 (mg/km)])-N$2)/N$5</f>
        <v>#N/A</v>
      </c>
      <c r="O530" s="141" t="e" cm="1">
        <f t="array" ref="O530">(_xlfn.XLOOKUP($A530&amp;$Q$3,Data[Index]&amp;Data[Valid Test, Can be used for conformity (Y/N)],Data[l/100km])-O$2)/O$5</f>
        <v>#N/A</v>
      </c>
      <c r="P530" s="138">
        <f>_xlfn.XLOOKUP($A530,Data[Index],Data[Comments])</f>
        <v>0</v>
      </c>
    </row>
    <row r="531" spans="1:16" x14ac:dyDescent="0.2">
      <c r="A531" s="129"/>
      <c r="B531" s="129"/>
      <c r="C531" s="129" t="e" cm="1">
        <f t="array" ref="C531">_xlfn.XLOOKUP($A531&amp;$Q$3&amp;$R$3,Data[Index]&amp;Data[Valid Test, Can be used for conformity (Y/N)]&amp;Data[Cycle],Data[Test Name])</f>
        <v>#N/A</v>
      </c>
      <c r="D531" s="167" t="e" cm="1">
        <f t="array" ref="D531">_xlfn.XLOOKUP($A531&amp;$Q$3&amp;$R$3,Data[Index]&amp;Data[Valid Test, Can be used for conformity (Y/N)]&amp;Data[Cycle],Data[Mileage (Miles)])</f>
        <v>#N/A</v>
      </c>
      <c r="E531" s="130" t="e" cm="1">
        <f t="array" ref="E531">_xlfn.XLOOKUP($A531&amp;$Q$3&amp;$R$3,Data[Index]&amp;Data[Valid Test, Can be used for conformity (Y/N)]&amp;Data[Cycle],Data[Date])</f>
        <v>#N/A</v>
      </c>
      <c r="F531" s="141" t="e" cm="1">
        <f t="array" ref="F531">(_xlfn.XLOOKUP($A531&amp;$Q$3&amp;$R$3,Data[Index]&amp;Data[Valid Test, Can be used for conformity (Y/N)]&amp;Data[Cycle],Data[CO/km (mg)])-F$2)/F$5</f>
        <v>#N/A</v>
      </c>
      <c r="G531" s="141" t="e" cm="1">
        <f t="array" ref="G531">(_xlfn.XLOOKUP($A531&amp;$Q$3,Data[Index]&amp;Data[Valid Test, Can be used for conformity (Y/N)],Data[CO2/km (g)])-G$2)/G$5</f>
        <v>#N/A</v>
      </c>
      <c r="H531" s="141" t="e" cm="1">
        <f t="array" ref="H531">(_xlfn.XLOOKUP($A531&amp;$Q$3,Data[Index]&amp;Data[Valid Test, Can be used for conformity (Y/N)],Data[THC/km (mg)])-H$2)/H$5</f>
        <v>#N/A</v>
      </c>
      <c r="I531" s="141" t="e" cm="1">
        <f t="array" ref="I531">(_xlfn.XLOOKUP($A531&amp;$Q$3,Data[Index]&amp;Data[Valid Test, Can be used for conformity (Y/N)],Data[NOx/km (mg)])-I$2)/I$5</f>
        <v>#N/A</v>
      </c>
      <c r="J531" s="141" t="e" cm="1">
        <f t="array" ref="J531">(_xlfn.XLOOKUP($A531&amp;$Q$3,Data[Index]&amp;Data[Valid Test, Can be used for conformity (Y/N)],Data[THC + NOx/km (mg)])-J$2)/J$5</f>
        <v>#N/A</v>
      </c>
      <c r="K531" s="141" t="e" cm="1">
        <f t="array" ref="K531">(_xlfn.XLOOKUP($A531&amp;$Q$3,Data[Index]&amp;Data[Valid Test, Can be used for conformity (Y/N)],Data[PN/km ('#)])-K$2)/K$5</f>
        <v>#N/A</v>
      </c>
      <c r="L531" s="141" t="e" cm="1">
        <f t="array" ref="L531">(_xlfn.XLOOKUP($A531&amp;$Q$3,Data[Index]&amp;Data[Valid Test, Can be used for conformity (Y/N)],Data[PM/km (mg)])-L$2)/L$5</f>
        <v>#N/A</v>
      </c>
      <c r="M531" s="140" t="e" cm="1">
        <f t="array" ref="M531">(_xlfn.XLOOKUP($A531&amp;$Q$3,Data[Index]&amp;Data[Valid Test, Can be used for conformity (Y/N)],Data[CH4 (mg/km)])-M$2)/M$5</f>
        <v>#N/A</v>
      </c>
      <c r="N531" s="140" t="e" cm="1">
        <f t="array" ref="N531">(_xlfn.XLOOKUP($A531&amp;$Q$3,Data[Index]&amp;Data[Valid Test, Can be used for conformity (Y/N)],Data[N20 (mg/km)])-N$2)/N$5</f>
        <v>#N/A</v>
      </c>
      <c r="O531" s="141" t="e" cm="1">
        <f t="array" ref="O531">(_xlfn.XLOOKUP($A531&amp;$Q$3,Data[Index]&amp;Data[Valid Test, Can be used for conformity (Y/N)],Data[l/100km])-O$2)/O$5</f>
        <v>#N/A</v>
      </c>
      <c r="P531" s="138">
        <f>_xlfn.XLOOKUP($A531,Data[Index],Data[Comments])</f>
        <v>0</v>
      </c>
    </row>
    <row r="532" spans="1:16" x14ac:dyDescent="0.2">
      <c r="A532" s="129"/>
      <c r="B532" s="129"/>
      <c r="C532" s="129" t="e" cm="1">
        <f t="array" ref="C532">_xlfn.XLOOKUP($A532&amp;$Q$3&amp;$R$3,Data[Index]&amp;Data[Valid Test, Can be used for conformity (Y/N)]&amp;Data[Cycle],Data[Test Name])</f>
        <v>#N/A</v>
      </c>
      <c r="D532" s="167" t="e" cm="1">
        <f t="array" ref="D532">_xlfn.XLOOKUP($A532&amp;$Q$3&amp;$R$3,Data[Index]&amp;Data[Valid Test, Can be used for conformity (Y/N)]&amp;Data[Cycle],Data[Mileage (Miles)])</f>
        <v>#N/A</v>
      </c>
      <c r="E532" s="130" t="e" cm="1">
        <f t="array" ref="E532">_xlfn.XLOOKUP($A532&amp;$Q$3&amp;$R$3,Data[Index]&amp;Data[Valid Test, Can be used for conformity (Y/N)]&amp;Data[Cycle],Data[Date])</f>
        <v>#N/A</v>
      </c>
      <c r="F532" s="141" t="e" cm="1">
        <f t="array" ref="F532">(_xlfn.XLOOKUP($A532&amp;$Q$3&amp;$R$3,Data[Index]&amp;Data[Valid Test, Can be used for conformity (Y/N)]&amp;Data[Cycle],Data[CO/km (mg)])-F$2)/F$5</f>
        <v>#N/A</v>
      </c>
      <c r="G532" s="141" t="e" cm="1">
        <f t="array" ref="G532">(_xlfn.XLOOKUP($A532&amp;$Q$3,Data[Index]&amp;Data[Valid Test, Can be used for conformity (Y/N)],Data[CO2/km (g)])-G$2)/G$5</f>
        <v>#N/A</v>
      </c>
      <c r="H532" s="141" t="e" cm="1">
        <f t="array" ref="H532">(_xlfn.XLOOKUP($A532&amp;$Q$3,Data[Index]&amp;Data[Valid Test, Can be used for conformity (Y/N)],Data[THC/km (mg)])-H$2)/H$5</f>
        <v>#N/A</v>
      </c>
      <c r="I532" s="141" t="e" cm="1">
        <f t="array" ref="I532">(_xlfn.XLOOKUP($A532&amp;$Q$3,Data[Index]&amp;Data[Valid Test, Can be used for conformity (Y/N)],Data[NOx/km (mg)])-I$2)/I$5</f>
        <v>#N/A</v>
      </c>
      <c r="J532" s="141" t="e" cm="1">
        <f t="array" ref="J532">(_xlfn.XLOOKUP($A532&amp;$Q$3,Data[Index]&amp;Data[Valid Test, Can be used for conformity (Y/N)],Data[THC + NOx/km (mg)])-J$2)/J$5</f>
        <v>#N/A</v>
      </c>
      <c r="K532" s="141" t="e" cm="1">
        <f t="array" ref="K532">(_xlfn.XLOOKUP($A532&amp;$Q$3,Data[Index]&amp;Data[Valid Test, Can be used for conformity (Y/N)],Data[PN/km ('#)])-K$2)/K$5</f>
        <v>#N/A</v>
      </c>
      <c r="L532" s="141" t="e" cm="1">
        <f t="array" ref="L532">(_xlfn.XLOOKUP($A532&amp;$Q$3,Data[Index]&amp;Data[Valid Test, Can be used for conformity (Y/N)],Data[PM/km (mg)])-L$2)/L$5</f>
        <v>#N/A</v>
      </c>
      <c r="M532" s="140" t="e" cm="1">
        <f t="array" ref="M532">(_xlfn.XLOOKUP($A532&amp;$Q$3,Data[Index]&amp;Data[Valid Test, Can be used for conformity (Y/N)],Data[CH4 (mg/km)])-M$2)/M$5</f>
        <v>#N/A</v>
      </c>
      <c r="N532" s="140" t="e" cm="1">
        <f t="array" ref="N532">(_xlfn.XLOOKUP($A532&amp;$Q$3,Data[Index]&amp;Data[Valid Test, Can be used for conformity (Y/N)],Data[N20 (mg/km)])-N$2)/N$5</f>
        <v>#N/A</v>
      </c>
      <c r="O532" s="141" t="e" cm="1">
        <f t="array" ref="O532">(_xlfn.XLOOKUP($A532&amp;$Q$3,Data[Index]&amp;Data[Valid Test, Can be used for conformity (Y/N)],Data[l/100km])-O$2)/O$5</f>
        <v>#N/A</v>
      </c>
      <c r="P532" s="138">
        <f>_xlfn.XLOOKUP($A532,Data[Index],Data[Comments])</f>
        <v>0</v>
      </c>
    </row>
    <row r="533" spans="1:16" x14ac:dyDescent="0.2">
      <c r="A533" s="129"/>
      <c r="B533" s="129"/>
      <c r="C533" s="129" t="e" cm="1">
        <f t="array" ref="C533">_xlfn.XLOOKUP($A533&amp;$Q$3&amp;$R$3,Data[Index]&amp;Data[Valid Test, Can be used for conformity (Y/N)]&amp;Data[Cycle],Data[Test Name])</f>
        <v>#N/A</v>
      </c>
      <c r="D533" s="167" t="e" cm="1">
        <f t="array" ref="D533">_xlfn.XLOOKUP($A533&amp;$Q$3&amp;$R$3,Data[Index]&amp;Data[Valid Test, Can be used for conformity (Y/N)]&amp;Data[Cycle],Data[Mileage (Miles)])</f>
        <v>#N/A</v>
      </c>
      <c r="E533" s="130" t="e" cm="1">
        <f t="array" ref="E533">_xlfn.XLOOKUP($A533&amp;$Q$3&amp;$R$3,Data[Index]&amp;Data[Valid Test, Can be used for conformity (Y/N)]&amp;Data[Cycle],Data[Date])</f>
        <v>#N/A</v>
      </c>
      <c r="F533" s="141" t="e" cm="1">
        <f t="array" ref="F533">(_xlfn.XLOOKUP($A533&amp;$Q$3&amp;$R$3,Data[Index]&amp;Data[Valid Test, Can be used for conformity (Y/N)]&amp;Data[Cycle],Data[CO/km (mg)])-F$2)/F$5</f>
        <v>#N/A</v>
      </c>
      <c r="G533" s="141" t="e" cm="1">
        <f t="array" ref="G533">(_xlfn.XLOOKUP($A533&amp;$Q$3,Data[Index]&amp;Data[Valid Test, Can be used for conformity (Y/N)],Data[CO2/km (g)])-G$2)/G$5</f>
        <v>#N/A</v>
      </c>
      <c r="H533" s="141" t="e" cm="1">
        <f t="array" ref="H533">(_xlfn.XLOOKUP($A533&amp;$Q$3,Data[Index]&amp;Data[Valid Test, Can be used for conformity (Y/N)],Data[THC/km (mg)])-H$2)/H$5</f>
        <v>#N/A</v>
      </c>
      <c r="I533" s="141" t="e" cm="1">
        <f t="array" ref="I533">(_xlfn.XLOOKUP($A533&amp;$Q$3,Data[Index]&amp;Data[Valid Test, Can be used for conformity (Y/N)],Data[NOx/km (mg)])-I$2)/I$5</f>
        <v>#N/A</v>
      </c>
      <c r="J533" s="141" t="e" cm="1">
        <f t="array" ref="J533">(_xlfn.XLOOKUP($A533&amp;$Q$3,Data[Index]&amp;Data[Valid Test, Can be used for conformity (Y/N)],Data[THC + NOx/km (mg)])-J$2)/J$5</f>
        <v>#N/A</v>
      </c>
      <c r="K533" s="141" t="e" cm="1">
        <f t="array" ref="K533">(_xlfn.XLOOKUP($A533&amp;$Q$3,Data[Index]&amp;Data[Valid Test, Can be used for conformity (Y/N)],Data[PN/km ('#)])-K$2)/K$5</f>
        <v>#N/A</v>
      </c>
      <c r="L533" s="141" t="e" cm="1">
        <f t="array" ref="L533">(_xlfn.XLOOKUP($A533&amp;$Q$3,Data[Index]&amp;Data[Valid Test, Can be used for conformity (Y/N)],Data[PM/km (mg)])-L$2)/L$5</f>
        <v>#N/A</v>
      </c>
      <c r="M533" s="140" t="e" cm="1">
        <f t="array" ref="M533">(_xlfn.XLOOKUP($A533&amp;$Q$3,Data[Index]&amp;Data[Valid Test, Can be used for conformity (Y/N)],Data[CH4 (mg/km)])-M$2)/M$5</f>
        <v>#N/A</v>
      </c>
      <c r="N533" s="140" t="e" cm="1">
        <f t="array" ref="N533">(_xlfn.XLOOKUP($A533&amp;$Q$3,Data[Index]&amp;Data[Valid Test, Can be used for conformity (Y/N)],Data[N20 (mg/km)])-N$2)/N$5</f>
        <v>#N/A</v>
      </c>
      <c r="O533" s="141" t="e" cm="1">
        <f t="array" ref="O533">(_xlfn.XLOOKUP($A533&amp;$Q$3,Data[Index]&amp;Data[Valid Test, Can be used for conformity (Y/N)],Data[l/100km])-O$2)/O$5</f>
        <v>#N/A</v>
      </c>
      <c r="P533" s="138">
        <f>_xlfn.XLOOKUP($A533,Data[Index],Data[Comments])</f>
        <v>0</v>
      </c>
    </row>
    <row r="534" spans="1:16" x14ac:dyDescent="0.2">
      <c r="A534" s="129"/>
      <c r="B534" s="129"/>
      <c r="C534" s="129" t="e" cm="1">
        <f t="array" ref="C534">_xlfn.XLOOKUP($A534&amp;$Q$3&amp;$R$3,Data[Index]&amp;Data[Valid Test, Can be used for conformity (Y/N)]&amp;Data[Cycle],Data[Test Name])</f>
        <v>#N/A</v>
      </c>
      <c r="D534" s="167" t="e" cm="1">
        <f t="array" ref="D534">_xlfn.XLOOKUP($A534&amp;$Q$3&amp;$R$3,Data[Index]&amp;Data[Valid Test, Can be used for conformity (Y/N)]&amp;Data[Cycle],Data[Mileage (Miles)])</f>
        <v>#N/A</v>
      </c>
      <c r="E534" s="130" t="e" cm="1">
        <f t="array" ref="E534">_xlfn.XLOOKUP($A534&amp;$Q$3&amp;$R$3,Data[Index]&amp;Data[Valid Test, Can be used for conformity (Y/N)]&amp;Data[Cycle],Data[Date])</f>
        <v>#N/A</v>
      </c>
      <c r="F534" s="141" t="e" cm="1">
        <f t="array" ref="F534">(_xlfn.XLOOKUP($A534&amp;$Q$3&amp;$R$3,Data[Index]&amp;Data[Valid Test, Can be used for conformity (Y/N)]&amp;Data[Cycle],Data[CO/km (mg)])-F$2)/F$5</f>
        <v>#N/A</v>
      </c>
      <c r="G534" s="141" t="e" cm="1">
        <f t="array" ref="G534">(_xlfn.XLOOKUP($A534&amp;$Q$3,Data[Index]&amp;Data[Valid Test, Can be used for conformity (Y/N)],Data[CO2/km (g)])-G$2)/G$5</f>
        <v>#N/A</v>
      </c>
      <c r="H534" s="141" t="e" cm="1">
        <f t="array" ref="H534">(_xlfn.XLOOKUP($A534&amp;$Q$3,Data[Index]&amp;Data[Valid Test, Can be used for conformity (Y/N)],Data[THC/km (mg)])-H$2)/H$5</f>
        <v>#N/A</v>
      </c>
      <c r="I534" s="141" t="e" cm="1">
        <f t="array" ref="I534">(_xlfn.XLOOKUP($A534&amp;$Q$3,Data[Index]&amp;Data[Valid Test, Can be used for conformity (Y/N)],Data[NOx/km (mg)])-I$2)/I$5</f>
        <v>#N/A</v>
      </c>
      <c r="J534" s="141" t="e" cm="1">
        <f t="array" ref="J534">(_xlfn.XLOOKUP($A534&amp;$Q$3,Data[Index]&amp;Data[Valid Test, Can be used for conformity (Y/N)],Data[THC + NOx/km (mg)])-J$2)/J$5</f>
        <v>#N/A</v>
      </c>
      <c r="K534" s="141" t="e" cm="1">
        <f t="array" ref="K534">(_xlfn.XLOOKUP($A534&amp;$Q$3,Data[Index]&amp;Data[Valid Test, Can be used for conformity (Y/N)],Data[PN/km ('#)])-K$2)/K$5</f>
        <v>#N/A</v>
      </c>
      <c r="L534" s="141" t="e" cm="1">
        <f t="array" ref="L534">(_xlfn.XLOOKUP($A534&amp;$Q$3,Data[Index]&amp;Data[Valid Test, Can be used for conformity (Y/N)],Data[PM/km (mg)])-L$2)/L$5</f>
        <v>#N/A</v>
      </c>
      <c r="M534" s="140" t="e" cm="1">
        <f t="array" ref="M534">(_xlfn.XLOOKUP($A534&amp;$Q$3,Data[Index]&amp;Data[Valid Test, Can be used for conformity (Y/N)],Data[CH4 (mg/km)])-M$2)/M$5</f>
        <v>#N/A</v>
      </c>
      <c r="N534" s="140" t="e" cm="1">
        <f t="array" ref="N534">(_xlfn.XLOOKUP($A534&amp;$Q$3,Data[Index]&amp;Data[Valid Test, Can be used for conformity (Y/N)],Data[N20 (mg/km)])-N$2)/N$5</f>
        <v>#N/A</v>
      </c>
      <c r="O534" s="141" t="e" cm="1">
        <f t="array" ref="O534">(_xlfn.XLOOKUP($A534&amp;$Q$3,Data[Index]&amp;Data[Valid Test, Can be used for conformity (Y/N)],Data[l/100km])-O$2)/O$5</f>
        <v>#N/A</v>
      </c>
      <c r="P534" s="138">
        <f>_xlfn.XLOOKUP($A534,Data[Index],Data[Comments])</f>
        <v>0</v>
      </c>
    </row>
    <row r="535" spans="1:16" x14ac:dyDescent="0.2">
      <c r="A535" s="129"/>
      <c r="B535" s="129"/>
      <c r="C535" s="129" t="e" cm="1">
        <f t="array" ref="C535">_xlfn.XLOOKUP($A535&amp;$Q$3&amp;$R$3,Data[Index]&amp;Data[Valid Test, Can be used for conformity (Y/N)]&amp;Data[Cycle],Data[Test Name])</f>
        <v>#N/A</v>
      </c>
      <c r="D535" s="167" t="e" cm="1">
        <f t="array" ref="D535">_xlfn.XLOOKUP($A535&amp;$Q$3&amp;$R$3,Data[Index]&amp;Data[Valid Test, Can be used for conformity (Y/N)]&amp;Data[Cycle],Data[Mileage (Miles)])</f>
        <v>#N/A</v>
      </c>
      <c r="E535" s="130" t="e" cm="1">
        <f t="array" ref="E535">_xlfn.XLOOKUP($A535&amp;$Q$3&amp;$R$3,Data[Index]&amp;Data[Valid Test, Can be used for conformity (Y/N)]&amp;Data[Cycle],Data[Date])</f>
        <v>#N/A</v>
      </c>
      <c r="F535" s="141" t="e" cm="1">
        <f t="array" ref="F535">(_xlfn.XLOOKUP($A535&amp;$Q$3&amp;$R$3,Data[Index]&amp;Data[Valid Test, Can be used for conformity (Y/N)]&amp;Data[Cycle],Data[CO/km (mg)])-F$2)/F$5</f>
        <v>#N/A</v>
      </c>
      <c r="G535" s="141" t="e" cm="1">
        <f t="array" ref="G535">(_xlfn.XLOOKUP($A535&amp;$Q$3,Data[Index]&amp;Data[Valid Test, Can be used for conformity (Y/N)],Data[CO2/km (g)])-G$2)/G$5</f>
        <v>#N/A</v>
      </c>
      <c r="H535" s="141" t="e" cm="1">
        <f t="array" ref="H535">(_xlfn.XLOOKUP($A535&amp;$Q$3,Data[Index]&amp;Data[Valid Test, Can be used for conformity (Y/N)],Data[THC/km (mg)])-H$2)/H$5</f>
        <v>#N/A</v>
      </c>
      <c r="I535" s="141" t="e" cm="1">
        <f t="array" ref="I535">(_xlfn.XLOOKUP($A535&amp;$Q$3,Data[Index]&amp;Data[Valid Test, Can be used for conformity (Y/N)],Data[NOx/km (mg)])-I$2)/I$5</f>
        <v>#N/A</v>
      </c>
      <c r="J535" s="141" t="e" cm="1">
        <f t="array" ref="J535">(_xlfn.XLOOKUP($A535&amp;$Q$3,Data[Index]&amp;Data[Valid Test, Can be used for conformity (Y/N)],Data[THC + NOx/km (mg)])-J$2)/J$5</f>
        <v>#N/A</v>
      </c>
      <c r="K535" s="141" t="e" cm="1">
        <f t="array" ref="K535">(_xlfn.XLOOKUP($A535&amp;$Q$3,Data[Index]&amp;Data[Valid Test, Can be used for conformity (Y/N)],Data[PN/km ('#)])-K$2)/K$5</f>
        <v>#N/A</v>
      </c>
      <c r="L535" s="141" t="e" cm="1">
        <f t="array" ref="L535">(_xlfn.XLOOKUP($A535&amp;$Q$3,Data[Index]&amp;Data[Valid Test, Can be used for conformity (Y/N)],Data[PM/km (mg)])-L$2)/L$5</f>
        <v>#N/A</v>
      </c>
      <c r="M535" s="140" t="e" cm="1">
        <f t="array" ref="M535">(_xlfn.XLOOKUP($A535&amp;$Q$3,Data[Index]&amp;Data[Valid Test, Can be used for conformity (Y/N)],Data[CH4 (mg/km)])-M$2)/M$5</f>
        <v>#N/A</v>
      </c>
      <c r="N535" s="140" t="e" cm="1">
        <f t="array" ref="N535">(_xlfn.XLOOKUP($A535&amp;$Q$3,Data[Index]&amp;Data[Valid Test, Can be used for conformity (Y/N)],Data[N20 (mg/km)])-N$2)/N$5</f>
        <v>#N/A</v>
      </c>
      <c r="O535" s="141" t="e" cm="1">
        <f t="array" ref="O535">(_xlfn.XLOOKUP($A535&amp;$Q$3,Data[Index]&amp;Data[Valid Test, Can be used for conformity (Y/N)],Data[l/100km])-O$2)/O$5</f>
        <v>#N/A</v>
      </c>
      <c r="P535" s="138">
        <f>_xlfn.XLOOKUP($A535,Data[Index],Data[Comments])</f>
        <v>0</v>
      </c>
    </row>
    <row r="536" spans="1:16" x14ac:dyDescent="0.2">
      <c r="A536" s="129"/>
      <c r="B536" s="129"/>
      <c r="C536" s="129" t="e" cm="1">
        <f t="array" ref="C536">_xlfn.XLOOKUP($A536&amp;$Q$3&amp;$R$3,Data[Index]&amp;Data[Valid Test, Can be used for conformity (Y/N)]&amp;Data[Cycle],Data[Test Name])</f>
        <v>#N/A</v>
      </c>
      <c r="D536" s="167" t="e" cm="1">
        <f t="array" ref="D536">_xlfn.XLOOKUP($A536&amp;$Q$3&amp;$R$3,Data[Index]&amp;Data[Valid Test, Can be used for conformity (Y/N)]&amp;Data[Cycle],Data[Mileage (Miles)])</f>
        <v>#N/A</v>
      </c>
      <c r="E536" s="130" t="e" cm="1">
        <f t="array" ref="E536">_xlfn.XLOOKUP($A536&amp;$Q$3&amp;$R$3,Data[Index]&amp;Data[Valid Test, Can be used for conformity (Y/N)]&amp;Data[Cycle],Data[Date])</f>
        <v>#N/A</v>
      </c>
      <c r="F536" s="141" t="e" cm="1">
        <f t="array" ref="F536">(_xlfn.XLOOKUP($A536&amp;$Q$3&amp;$R$3,Data[Index]&amp;Data[Valid Test, Can be used for conformity (Y/N)]&amp;Data[Cycle],Data[CO/km (mg)])-F$2)/F$5</f>
        <v>#N/A</v>
      </c>
      <c r="G536" s="141" t="e" cm="1">
        <f t="array" ref="G536">(_xlfn.XLOOKUP($A536&amp;$Q$3,Data[Index]&amp;Data[Valid Test, Can be used for conformity (Y/N)],Data[CO2/km (g)])-G$2)/G$5</f>
        <v>#N/A</v>
      </c>
      <c r="H536" s="141" t="e" cm="1">
        <f t="array" ref="H536">(_xlfn.XLOOKUP($A536&amp;$Q$3,Data[Index]&amp;Data[Valid Test, Can be used for conformity (Y/N)],Data[THC/km (mg)])-H$2)/H$5</f>
        <v>#N/A</v>
      </c>
      <c r="I536" s="141" t="e" cm="1">
        <f t="array" ref="I536">(_xlfn.XLOOKUP($A536&amp;$Q$3,Data[Index]&amp;Data[Valid Test, Can be used for conformity (Y/N)],Data[NOx/km (mg)])-I$2)/I$5</f>
        <v>#N/A</v>
      </c>
      <c r="J536" s="141" t="e" cm="1">
        <f t="array" ref="J536">(_xlfn.XLOOKUP($A536&amp;$Q$3,Data[Index]&amp;Data[Valid Test, Can be used for conformity (Y/N)],Data[THC + NOx/km (mg)])-J$2)/J$5</f>
        <v>#N/A</v>
      </c>
      <c r="K536" s="141" t="e" cm="1">
        <f t="array" ref="K536">(_xlfn.XLOOKUP($A536&amp;$Q$3,Data[Index]&amp;Data[Valid Test, Can be used for conformity (Y/N)],Data[PN/km ('#)])-K$2)/K$5</f>
        <v>#N/A</v>
      </c>
      <c r="L536" s="141" t="e" cm="1">
        <f t="array" ref="L536">(_xlfn.XLOOKUP($A536&amp;$Q$3,Data[Index]&amp;Data[Valid Test, Can be used for conformity (Y/N)],Data[PM/km (mg)])-L$2)/L$5</f>
        <v>#N/A</v>
      </c>
      <c r="M536" s="140" t="e" cm="1">
        <f t="array" ref="M536">(_xlfn.XLOOKUP($A536&amp;$Q$3,Data[Index]&amp;Data[Valid Test, Can be used for conformity (Y/N)],Data[CH4 (mg/km)])-M$2)/M$5</f>
        <v>#N/A</v>
      </c>
      <c r="N536" s="140" t="e" cm="1">
        <f t="array" ref="N536">(_xlfn.XLOOKUP($A536&amp;$Q$3,Data[Index]&amp;Data[Valid Test, Can be used for conformity (Y/N)],Data[N20 (mg/km)])-N$2)/N$5</f>
        <v>#N/A</v>
      </c>
      <c r="O536" s="141" t="e" cm="1">
        <f t="array" ref="O536">(_xlfn.XLOOKUP($A536&amp;$Q$3,Data[Index]&amp;Data[Valid Test, Can be used for conformity (Y/N)],Data[l/100km])-O$2)/O$5</f>
        <v>#N/A</v>
      </c>
      <c r="P536" s="138">
        <f>_xlfn.XLOOKUP($A536,Data[Index],Data[Comments])</f>
        <v>0</v>
      </c>
    </row>
    <row r="537" spans="1:16" x14ac:dyDescent="0.2">
      <c r="A537" s="129"/>
      <c r="B537" s="129"/>
      <c r="C537" s="129" t="e" cm="1">
        <f t="array" ref="C537">_xlfn.XLOOKUP($A537&amp;$Q$3&amp;$R$3,Data[Index]&amp;Data[Valid Test, Can be used for conformity (Y/N)]&amp;Data[Cycle],Data[Test Name])</f>
        <v>#N/A</v>
      </c>
      <c r="D537" s="167" t="e" cm="1">
        <f t="array" ref="D537">_xlfn.XLOOKUP($A537&amp;$Q$3&amp;$R$3,Data[Index]&amp;Data[Valid Test, Can be used for conformity (Y/N)]&amp;Data[Cycle],Data[Mileage (Miles)])</f>
        <v>#N/A</v>
      </c>
      <c r="E537" s="130" t="e" cm="1">
        <f t="array" ref="E537">_xlfn.XLOOKUP($A537&amp;$Q$3&amp;$R$3,Data[Index]&amp;Data[Valid Test, Can be used for conformity (Y/N)]&amp;Data[Cycle],Data[Date])</f>
        <v>#N/A</v>
      </c>
      <c r="F537" s="141" t="e" cm="1">
        <f t="array" ref="F537">(_xlfn.XLOOKUP($A537&amp;$Q$3&amp;$R$3,Data[Index]&amp;Data[Valid Test, Can be used for conformity (Y/N)]&amp;Data[Cycle],Data[CO/km (mg)])-F$2)/F$5</f>
        <v>#N/A</v>
      </c>
      <c r="G537" s="141" t="e" cm="1">
        <f t="array" ref="G537">(_xlfn.XLOOKUP($A537&amp;$Q$3,Data[Index]&amp;Data[Valid Test, Can be used for conformity (Y/N)],Data[CO2/km (g)])-G$2)/G$5</f>
        <v>#N/A</v>
      </c>
      <c r="H537" s="141" t="e" cm="1">
        <f t="array" ref="H537">(_xlfn.XLOOKUP($A537&amp;$Q$3,Data[Index]&amp;Data[Valid Test, Can be used for conformity (Y/N)],Data[THC/km (mg)])-H$2)/H$5</f>
        <v>#N/A</v>
      </c>
      <c r="I537" s="141" t="e" cm="1">
        <f t="array" ref="I537">(_xlfn.XLOOKUP($A537&amp;$Q$3,Data[Index]&amp;Data[Valid Test, Can be used for conformity (Y/N)],Data[NOx/km (mg)])-I$2)/I$5</f>
        <v>#N/A</v>
      </c>
      <c r="J537" s="141" t="e" cm="1">
        <f t="array" ref="J537">(_xlfn.XLOOKUP($A537&amp;$Q$3,Data[Index]&amp;Data[Valid Test, Can be used for conformity (Y/N)],Data[THC + NOx/km (mg)])-J$2)/J$5</f>
        <v>#N/A</v>
      </c>
      <c r="K537" s="141" t="e" cm="1">
        <f t="array" ref="K537">(_xlfn.XLOOKUP($A537&amp;$Q$3,Data[Index]&amp;Data[Valid Test, Can be used for conformity (Y/N)],Data[PN/km ('#)])-K$2)/K$5</f>
        <v>#N/A</v>
      </c>
      <c r="L537" s="141" t="e" cm="1">
        <f t="array" ref="L537">(_xlfn.XLOOKUP($A537&amp;$Q$3,Data[Index]&amp;Data[Valid Test, Can be used for conformity (Y/N)],Data[PM/km (mg)])-L$2)/L$5</f>
        <v>#N/A</v>
      </c>
      <c r="M537" s="140" t="e" cm="1">
        <f t="array" ref="M537">(_xlfn.XLOOKUP($A537&amp;$Q$3,Data[Index]&amp;Data[Valid Test, Can be used for conformity (Y/N)],Data[CH4 (mg/km)])-M$2)/M$5</f>
        <v>#N/A</v>
      </c>
      <c r="N537" s="140" t="e" cm="1">
        <f t="array" ref="N537">(_xlfn.XLOOKUP($A537&amp;$Q$3,Data[Index]&amp;Data[Valid Test, Can be used for conformity (Y/N)],Data[N20 (mg/km)])-N$2)/N$5</f>
        <v>#N/A</v>
      </c>
      <c r="O537" s="141" t="e" cm="1">
        <f t="array" ref="O537">(_xlfn.XLOOKUP($A537&amp;$Q$3,Data[Index]&amp;Data[Valid Test, Can be used for conformity (Y/N)],Data[l/100km])-O$2)/O$5</f>
        <v>#N/A</v>
      </c>
      <c r="P537" s="138">
        <f>_xlfn.XLOOKUP($A537,Data[Index],Data[Comments])</f>
        <v>0</v>
      </c>
    </row>
    <row r="538" spans="1:16" x14ac:dyDescent="0.2">
      <c r="A538" s="129"/>
      <c r="B538" s="129"/>
      <c r="C538" s="129" t="e" cm="1">
        <f t="array" ref="C538">_xlfn.XLOOKUP($A538&amp;$Q$3&amp;$R$3,Data[Index]&amp;Data[Valid Test, Can be used for conformity (Y/N)]&amp;Data[Cycle],Data[Test Name])</f>
        <v>#N/A</v>
      </c>
      <c r="D538" s="167" t="e" cm="1">
        <f t="array" ref="D538">_xlfn.XLOOKUP($A538&amp;$Q$3&amp;$R$3,Data[Index]&amp;Data[Valid Test, Can be used for conformity (Y/N)]&amp;Data[Cycle],Data[Mileage (Miles)])</f>
        <v>#N/A</v>
      </c>
      <c r="E538" s="130" t="e" cm="1">
        <f t="array" ref="E538">_xlfn.XLOOKUP($A538&amp;$Q$3&amp;$R$3,Data[Index]&amp;Data[Valid Test, Can be used for conformity (Y/N)]&amp;Data[Cycle],Data[Date])</f>
        <v>#N/A</v>
      </c>
      <c r="F538" s="141" t="e" cm="1">
        <f t="array" ref="F538">(_xlfn.XLOOKUP($A538&amp;$Q$3&amp;$R$3,Data[Index]&amp;Data[Valid Test, Can be used for conformity (Y/N)]&amp;Data[Cycle],Data[CO/km (mg)])-F$2)/F$5</f>
        <v>#N/A</v>
      </c>
      <c r="G538" s="141" t="e" cm="1">
        <f t="array" ref="G538">(_xlfn.XLOOKUP($A538&amp;$Q$3,Data[Index]&amp;Data[Valid Test, Can be used for conformity (Y/N)],Data[CO2/km (g)])-G$2)/G$5</f>
        <v>#N/A</v>
      </c>
      <c r="H538" s="141" t="e" cm="1">
        <f t="array" ref="H538">(_xlfn.XLOOKUP($A538&amp;$Q$3,Data[Index]&amp;Data[Valid Test, Can be used for conformity (Y/N)],Data[THC/km (mg)])-H$2)/H$5</f>
        <v>#N/A</v>
      </c>
      <c r="I538" s="141" t="e" cm="1">
        <f t="array" ref="I538">(_xlfn.XLOOKUP($A538&amp;$Q$3,Data[Index]&amp;Data[Valid Test, Can be used for conformity (Y/N)],Data[NOx/km (mg)])-I$2)/I$5</f>
        <v>#N/A</v>
      </c>
      <c r="J538" s="141" t="e" cm="1">
        <f t="array" ref="J538">(_xlfn.XLOOKUP($A538&amp;$Q$3,Data[Index]&amp;Data[Valid Test, Can be used for conformity (Y/N)],Data[THC + NOx/km (mg)])-J$2)/J$5</f>
        <v>#N/A</v>
      </c>
      <c r="K538" s="141" t="e" cm="1">
        <f t="array" ref="K538">(_xlfn.XLOOKUP($A538&amp;$Q$3,Data[Index]&amp;Data[Valid Test, Can be used for conformity (Y/N)],Data[PN/km ('#)])-K$2)/K$5</f>
        <v>#N/A</v>
      </c>
      <c r="L538" s="141" t="e" cm="1">
        <f t="array" ref="L538">(_xlfn.XLOOKUP($A538&amp;$Q$3,Data[Index]&amp;Data[Valid Test, Can be used for conformity (Y/N)],Data[PM/km (mg)])-L$2)/L$5</f>
        <v>#N/A</v>
      </c>
      <c r="M538" s="140" t="e" cm="1">
        <f t="array" ref="M538">(_xlfn.XLOOKUP($A538&amp;$Q$3,Data[Index]&amp;Data[Valid Test, Can be used for conformity (Y/N)],Data[CH4 (mg/km)])-M$2)/M$5</f>
        <v>#N/A</v>
      </c>
      <c r="N538" s="140" t="e" cm="1">
        <f t="array" ref="N538">(_xlfn.XLOOKUP($A538&amp;$Q$3,Data[Index]&amp;Data[Valid Test, Can be used for conformity (Y/N)],Data[N20 (mg/km)])-N$2)/N$5</f>
        <v>#N/A</v>
      </c>
      <c r="O538" s="141" t="e" cm="1">
        <f t="array" ref="O538">(_xlfn.XLOOKUP($A538&amp;$Q$3,Data[Index]&amp;Data[Valid Test, Can be used for conformity (Y/N)],Data[l/100km])-O$2)/O$5</f>
        <v>#N/A</v>
      </c>
      <c r="P538" s="138">
        <f>_xlfn.XLOOKUP($A538,Data[Index],Data[Comments])</f>
        <v>0</v>
      </c>
    </row>
    <row r="539" spans="1:16" x14ac:dyDescent="0.2">
      <c r="A539" s="129"/>
      <c r="B539" s="129"/>
      <c r="C539" s="129" t="e" cm="1">
        <f t="array" ref="C539">_xlfn.XLOOKUP($A539&amp;$Q$3&amp;$R$3,Data[Index]&amp;Data[Valid Test, Can be used for conformity (Y/N)]&amp;Data[Cycle],Data[Test Name])</f>
        <v>#N/A</v>
      </c>
      <c r="D539" s="167" t="e" cm="1">
        <f t="array" ref="D539">_xlfn.XLOOKUP($A539&amp;$Q$3&amp;$R$3,Data[Index]&amp;Data[Valid Test, Can be used for conformity (Y/N)]&amp;Data[Cycle],Data[Mileage (Miles)])</f>
        <v>#N/A</v>
      </c>
      <c r="E539" s="130" t="e" cm="1">
        <f t="array" ref="E539">_xlfn.XLOOKUP($A539&amp;$Q$3&amp;$R$3,Data[Index]&amp;Data[Valid Test, Can be used for conformity (Y/N)]&amp;Data[Cycle],Data[Date])</f>
        <v>#N/A</v>
      </c>
      <c r="F539" s="141" t="e" cm="1">
        <f t="array" ref="F539">(_xlfn.XLOOKUP($A539&amp;$Q$3&amp;$R$3,Data[Index]&amp;Data[Valid Test, Can be used for conformity (Y/N)]&amp;Data[Cycle],Data[CO/km (mg)])-F$2)/F$5</f>
        <v>#N/A</v>
      </c>
      <c r="G539" s="141" t="e" cm="1">
        <f t="array" ref="G539">(_xlfn.XLOOKUP($A539&amp;$Q$3,Data[Index]&amp;Data[Valid Test, Can be used for conformity (Y/N)],Data[CO2/km (g)])-G$2)/G$5</f>
        <v>#N/A</v>
      </c>
      <c r="H539" s="141" t="e" cm="1">
        <f t="array" ref="H539">(_xlfn.XLOOKUP($A539&amp;$Q$3,Data[Index]&amp;Data[Valid Test, Can be used for conformity (Y/N)],Data[THC/km (mg)])-H$2)/H$5</f>
        <v>#N/A</v>
      </c>
      <c r="I539" s="141" t="e" cm="1">
        <f t="array" ref="I539">(_xlfn.XLOOKUP($A539&amp;$Q$3,Data[Index]&amp;Data[Valid Test, Can be used for conformity (Y/N)],Data[NOx/km (mg)])-I$2)/I$5</f>
        <v>#N/A</v>
      </c>
      <c r="J539" s="141" t="e" cm="1">
        <f t="array" ref="J539">(_xlfn.XLOOKUP($A539&amp;$Q$3,Data[Index]&amp;Data[Valid Test, Can be used for conformity (Y/N)],Data[THC + NOx/km (mg)])-J$2)/J$5</f>
        <v>#N/A</v>
      </c>
      <c r="K539" s="141" t="e" cm="1">
        <f t="array" ref="K539">(_xlfn.XLOOKUP($A539&amp;$Q$3,Data[Index]&amp;Data[Valid Test, Can be used for conformity (Y/N)],Data[PN/km ('#)])-K$2)/K$5</f>
        <v>#N/A</v>
      </c>
      <c r="L539" s="141" t="e" cm="1">
        <f t="array" ref="L539">(_xlfn.XLOOKUP($A539&amp;$Q$3,Data[Index]&amp;Data[Valid Test, Can be used for conformity (Y/N)],Data[PM/km (mg)])-L$2)/L$5</f>
        <v>#N/A</v>
      </c>
      <c r="M539" s="140" t="e" cm="1">
        <f t="array" ref="M539">(_xlfn.XLOOKUP($A539&amp;$Q$3,Data[Index]&amp;Data[Valid Test, Can be used for conformity (Y/N)],Data[CH4 (mg/km)])-M$2)/M$5</f>
        <v>#N/A</v>
      </c>
      <c r="N539" s="140" t="e" cm="1">
        <f t="array" ref="N539">(_xlfn.XLOOKUP($A539&amp;$Q$3,Data[Index]&amp;Data[Valid Test, Can be used for conformity (Y/N)],Data[N20 (mg/km)])-N$2)/N$5</f>
        <v>#N/A</v>
      </c>
      <c r="O539" s="141" t="e" cm="1">
        <f t="array" ref="O539">(_xlfn.XLOOKUP($A539&amp;$Q$3,Data[Index]&amp;Data[Valid Test, Can be used for conformity (Y/N)],Data[l/100km])-O$2)/O$5</f>
        <v>#N/A</v>
      </c>
      <c r="P539" s="138">
        <f>_xlfn.XLOOKUP($A539,Data[Index],Data[Comments])</f>
        <v>0</v>
      </c>
    </row>
    <row r="540" spans="1:16" x14ac:dyDescent="0.2">
      <c r="A540" s="129"/>
      <c r="B540" s="129"/>
      <c r="C540" s="129" t="e" cm="1">
        <f t="array" ref="C540">_xlfn.XLOOKUP($A540&amp;$Q$3&amp;$R$3,Data[Index]&amp;Data[Valid Test, Can be used for conformity (Y/N)]&amp;Data[Cycle],Data[Test Name])</f>
        <v>#N/A</v>
      </c>
      <c r="D540" s="167" t="e" cm="1">
        <f t="array" ref="D540">_xlfn.XLOOKUP($A540&amp;$Q$3&amp;$R$3,Data[Index]&amp;Data[Valid Test, Can be used for conformity (Y/N)]&amp;Data[Cycle],Data[Mileage (Miles)])</f>
        <v>#N/A</v>
      </c>
      <c r="E540" s="130" t="e" cm="1">
        <f t="array" ref="E540">_xlfn.XLOOKUP($A540&amp;$Q$3&amp;$R$3,Data[Index]&amp;Data[Valid Test, Can be used for conformity (Y/N)]&amp;Data[Cycle],Data[Date])</f>
        <v>#N/A</v>
      </c>
      <c r="F540" s="141" t="e" cm="1">
        <f t="array" ref="F540">(_xlfn.XLOOKUP($A540&amp;$Q$3&amp;$R$3,Data[Index]&amp;Data[Valid Test, Can be used for conformity (Y/N)]&amp;Data[Cycle],Data[CO/km (mg)])-F$2)/F$5</f>
        <v>#N/A</v>
      </c>
      <c r="G540" s="141" t="e" cm="1">
        <f t="array" ref="G540">(_xlfn.XLOOKUP($A540&amp;$Q$3,Data[Index]&amp;Data[Valid Test, Can be used for conformity (Y/N)],Data[CO2/km (g)])-G$2)/G$5</f>
        <v>#N/A</v>
      </c>
      <c r="H540" s="141" t="e" cm="1">
        <f t="array" ref="H540">(_xlfn.XLOOKUP($A540&amp;$Q$3,Data[Index]&amp;Data[Valid Test, Can be used for conformity (Y/N)],Data[THC/km (mg)])-H$2)/H$5</f>
        <v>#N/A</v>
      </c>
      <c r="I540" s="141" t="e" cm="1">
        <f t="array" ref="I540">(_xlfn.XLOOKUP($A540&amp;$Q$3,Data[Index]&amp;Data[Valid Test, Can be used for conformity (Y/N)],Data[NOx/km (mg)])-I$2)/I$5</f>
        <v>#N/A</v>
      </c>
      <c r="J540" s="141" t="e" cm="1">
        <f t="array" ref="J540">(_xlfn.XLOOKUP($A540&amp;$Q$3,Data[Index]&amp;Data[Valid Test, Can be used for conformity (Y/N)],Data[THC + NOx/km (mg)])-J$2)/J$5</f>
        <v>#N/A</v>
      </c>
      <c r="K540" s="141" t="e" cm="1">
        <f t="array" ref="K540">(_xlfn.XLOOKUP($A540&amp;$Q$3,Data[Index]&amp;Data[Valid Test, Can be used for conformity (Y/N)],Data[PN/km ('#)])-K$2)/K$5</f>
        <v>#N/A</v>
      </c>
      <c r="L540" s="141" t="e" cm="1">
        <f t="array" ref="L540">(_xlfn.XLOOKUP($A540&amp;$Q$3,Data[Index]&amp;Data[Valid Test, Can be used for conformity (Y/N)],Data[PM/km (mg)])-L$2)/L$5</f>
        <v>#N/A</v>
      </c>
      <c r="M540" s="140" t="e" cm="1">
        <f t="array" ref="M540">(_xlfn.XLOOKUP($A540&amp;$Q$3,Data[Index]&amp;Data[Valid Test, Can be used for conformity (Y/N)],Data[CH4 (mg/km)])-M$2)/M$5</f>
        <v>#N/A</v>
      </c>
      <c r="N540" s="140" t="e" cm="1">
        <f t="array" ref="N540">(_xlfn.XLOOKUP($A540&amp;$Q$3,Data[Index]&amp;Data[Valid Test, Can be used for conformity (Y/N)],Data[N20 (mg/km)])-N$2)/N$5</f>
        <v>#N/A</v>
      </c>
      <c r="O540" s="141" t="e" cm="1">
        <f t="array" ref="O540">(_xlfn.XLOOKUP($A540&amp;$Q$3,Data[Index]&amp;Data[Valid Test, Can be used for conformity (Y/N)],Data[l/100km])-O$2)/O$5</f>
        <v>#N/A</v>
      </c>
      <c r="P540" s="138">
        <f>_xlfn.XLOOKUP($A540,Data[Index],Data[Comments])</f>
        <v>0</v>
      </c>
    </row>
    <row r="541" spans="1:16" x14ac:dyDescent="0.2">
      <c r="A541" s="129"/>
      <c r="B541" s="129"/>
      <c r="C541" s="129" t="e" cm="1">
        <f t="array" ref="C541">_xlfn.XLOOKUP($A541&amp;$Q$3&amp;$R$3,Data[Index]&amp;Data[Valid Test, Can be used for conformity (Y/N)]&amp;Data[Cycle],Data[Test Name])</f>
        <v>#N/A</v>
      </c>
      <c r="D541" s="167" t="e" cm="1">
        <f t="array" ref="D541">_xlfn.XLOOKUP($A541&amp;$Q$3&amp;$R$3,Data[Index]&amp;Data[Valid Test, Can be used for conformity (Y/N)]&amp;Data[Cycle],Data[Mileage (Miles)])</f>
        <v>#N/A</v>
      </c>
      <c r="E541" s="130" t="e" cm="1">
        <f t="array" ref="E541">_xlfn.XLOOKUP($A541&amp;$Q$3&amp;$R$3,Data[Index]&amp;Data[Valid Test, Can be used for conformity (Y/N)]&amp;Data[Cycle],Data[Date])</f>
        <v>#N/A</v>
      </c>
      <c r="F541" s="141" t="e" cm="1">
        <f t="array" ref="F541">(_xlfn.XLOOKUP($A541&amp;$Q$3&amp;$R$3,Data[Index]&amp;Data[Valid Test, Can be used for conformity (Y/N)]&amp;Data[Cycle],Data[CO/km (mg)])-F$2)/F$5</f>
        <v>#N/A</v>
      </c>
      <c r="G541" s="141" t="e" cm="1">
        <f t="array" ref="G541">(_xlfn.XLOOKUP($A541&amp;$Q$3,Data[Index]&amp;Data[Valid Test, Can be used for conformity (Y/N)],Data[CO2/km (g)])-G$2)/G$5</f>
        <v>#N/A</v>
      </c>
      <c r="H541" s="141" t="e" cm="1">
        <f t="array" ref="H541">(_xlfn.XLOOKUP($A541&amp;$Q$3,Data[Index]&amp;Data[Valid Test, Can be used for conformity (Y/N)],Data[THC/km (mg)])-H$2)/H$5</f>
        <v>#N/A</v>
      </c>
      <c r="I541" s="141" t="e" cm="1">
        <f t="array" ref="I541">(_xlfn.XLOOKUP($A541&amp;$Q$3,Data[Index]&amp;Data[Valid Test, Can be used for conformity (Y/N)],Data[NOx/km (mg)])-I$2)/I$5</f>
        <v>#N/A</v>
      </c>
      <c r="J541" s="141" t="e" cm="1">
        <f t="array" ref="J541">(_xlfn.XLOOKUP($A541&amp;$Q$3,Data[Index]&amp;Data[Valid Test, Can be used for conformity (Y/N)],Data[THC + NOx/km (mg)])-J$2)/J$5</f>
        <v>#N/A</v>
      </c>
      <c r="K541" s="141" t="e" cm="1">
        <f t="array" ref="K541">(_xlfn.XLOOKUP($A541&amp;$Q$3,Data[Index]&amp;Data[Valid Test, Can be used for conformity (Y/N)],Data[PN/km ('#)])-K$2)/K$5</f>
        <v>#N/A</v>
      </c>
      <c r="L541" s="141" t="e" cm="1">
        <f t="array" ref="L541">(_xlfn.XLOOKUP($A541&amp;$Q$3,Data[Index]&amp;Data[Valid Test, Can be used for conformity (Y/N)],Data[PM/km (mg)])-L$2)/L$5</f>
        <v>#N/A</v>
      </c>
      <c r="M541" s="140" t="e" cm="1">
        <f t="array" ref="M541">(_xlfn.XLOOKUP($A541&amp;$Q$3,Data[Index]&amp;Data[Valid Test, Can be used for conformity (Y/N)],Data[CH4 (mg/km)])-M$2)/M$5</f>
        <v>#N/A</v>
      </c>
      <c r="N541" s="140" t="e" cm="1">
        <f t="array" ref="N541">(_xlfn.XLOOKUP($A541&amp;$Q$3,Data[Index]&amp;Data[Valid Test, Can be used for conformity (Y/N)],Data[N20 (mg/km)])-N$2)/N$5</f>
        <v>#N/A</v>
      </c>
      <c r="O541" s="141" t="e" cm="1">
        <f t="array" ref="O541">(_xlfn.XLOOKUP($A541&amp;$Q$3,Data[Index]&amp;Data[Valid Test, Can be used for conformity (Y/N)],Data[l/100km])-O$2)/O$5</f>
        <v>#N/A</v>
      </c>
      <c r="P541" s="138">
        <f>_xlfn.XLOOKUP($A541,Data[Index],Data[Comments])</f>
        <v>0</v>
      </c>
    </row>
    <row r="542" spans="1:16" x14ac:dyDescent="0.2">
      <c r="A542" s="129"/>
      <c r="B542" s="129"/>
      <c r="C542" s="129" t="e" cm="1">
        <f t="array" ref="C542">_xlfn.XLOOKUP($A542&amp;$Q$3&amp;$R$3,Data[Index]&amp;Data[Valid Test, Can be used for conformity (Y/N)]&amp;Data[Cycle],Data[Test Name])</f>
        <v>#N/A</v>
      </c>
      <c r="D542" s="167" t="e" cm="1">
        <f t="array" ref="D542">_xlfn.XLOOKUP($A542&amp;$Q$3&amp;$R$3,Data[Index]&amp;Data[Valid Test, Can be used for conformity (Y/N)]&amp;Data[Cycle],Data[Mileage (Miles)])</f>
        <v>#N/A</v>
      </c>
      <c r="E542" s="130" t="e" cm="1">
        <f t="array" ref="E542">_xlfn.XLOOKUP($A542&amp;$Q$3&amp;$R$3,Data[Index]&amp;Data[Valid Test, Can be used for conformity (Y/N)]&amp;Data[Cycle],Data[Date])</f>
        <v>#N/A</v>
      </c>
      <c r="F542" s="141" t="e" cm="1">
        <f t="array" ref="F542">(_xlfn.XLOOKUP($A542&amp;$Q$3&amp;$R$3,Data[Index]&amp;Data[Valid Test, Can be used for conformity (Y/N)]&amp;Data[Cycle],Data[CO/km (mg)])-F$2)/F$5</f>
        <v>#N/A</v>
      </c>
      <c r="G542" s="141" t="e" cm="1">
        <f t="array" ref="G542">(_xlfn.XLOOKUP($A542&amp;$Q$3,Data[Index]&amp;Data[Valid Test, Can be used for conformity (Y/N)],Data[CO2/km (g)])-G$2)/G$5</f>
        <v>#N/A</v>
      </c>
      <c r="H542" s="141" t="e" cm="1">
        <f t="array" ref="H542">(_xlfn.XLOOKUP($A542&amp;$Q$3,Data[Index]&amp;Data[Valid Test, Can be used for conformity (Y/N)],Data[THC/km (mg)])-H$2)/H$5</f>
        <v>#N/A</v>
      </c>
      <c r="I542" s="141" t="e" cm="1">
        <f t="array" ref="I542">(_xlfn.XLOOKUP($A542&amp;$Q$3,Data[Index]&amp;Data[Valid Test, Can be used for conformity (Y/N)],Data[NOx/km (mg)])-I$2)/I$5</f>
        <v>#N/A</v>
      </c>
      <c r="J542" s="141" t="e" cm="1">
        <f t="array" ref="J542">(_xlfn.XLOOKUP($A542&amp;$Q$3,Data[Index]&amp;Data[Valid Test, Can be used for conformity (Y/N)],Data[THC + NOx/km (mg)])-J$2)/J$5</f>
        <v>#N/A</v>
      </c>
      <c r="K542" s="141" t="e" cm="1">
        <f t="array" ref="K542">(_xlfn.XLOOKUP($A542&amp;$Q$3,Data[Index]&amp;Data[Valid Test, Can be used for conformity (Y/N)],Data[PN/km ('#)])-K$2)/K$5</f>
        <v>#N/A</v>
      </c>
      <c r="L542" s="141" t="e" cm="1">
        <f t="array" ref="L542">(_xlfn.XLOOKUP($A542&amp;$Q$3,Data[Index]&amp;Data[Valid Test, Can be used for conformity (Y/N)],Data[PM/km (mg)])-L$2)/L$5</f>
        <v>#N/A</v>
      </c>
      <c r="M542" s="140" t="e" cm="1">
        <f t="array" ref="M542">(_xlfn.XLOOKUP($A542&amp;$Q$3,Data[Index]&amp;Data[Valid Test, Can be used for conformity (Y/N)],Data[CH4 (mg/km)])-M$2)/M$5</f>
        <v>#N/A</v>
      </c>
      <c r="N542" s="140" t="e" cm="1">
        <f t="array" ref="N542">(_xlfn.XLOOKUP($A542&amp;$Q$3,Data[Index]&amp;Data[Valid Test, Can be used for conformity (Y/N)],Data[N20 (mg/km)])-N$2)/N$5</f>
        <v>#N/A</v>
      </c>
      <c r="O542" s="141" t="e" cm="1">
        <f t="array" ref="O542">(_xlfn.XLOOKUP($A542&amp;$Q$3,Data[Index]&amp;Data[Valid Test, Can be used for conformity (Y/N)],Data[l/100km])-O$2)/O$5</f>
        <v>#N/A</v>
      </c>
      <c r="P542" s="138">
        <f>_xlfn.XLOOKUP($A542,Data[Index],Data[Comments])</f>
        <v>0</v>
      </c>
    </row>
    <row r="543" spans="1:16" x14ac:dyDescent="0.2">
      <c r="A543" s="129"/>
      <c r="B543" s="129"/>
      <c r="C543" s="129" t="e" cm="1">
        <f t="array" ref="C543">_xlfn.XLOOKUP($A543&amp;$Q$3&amp;$R$3,Data[Index]&amp;Data[Valid Test, Can be used for conformity (Y/N)]&amp;Data[Cycle],Data[Test Name])</f>
        <v>#N/A</v>
      </c>
      <c r="D543" s="167" t="e" cm="1">
        <f t="array" ref="D543">_xlfn.XLOOKUP($A543&amp;$Q$3&amp;$R$3,Data[Index]&amp;Data[Valid Test, Can be used for conformity (Y/N)]&amp;Data[Cycle],Data[Mileage (Miles)])</f>
        <v>#N/A</v>
      </c>
      <c r="E543" s="130" t="e" cm="1">
        <f t="array" ref="E543">_xlfn.XLOOKUP($A543&amp;$Q$3&amp;$R$3,Data[Index]&amp;Data[Valid Test, Can be used for conformity (Y/N)]&amp;Data[Cycle],Data[Date])</f>
        <v>#N/A</v>
      </c>
      <c r="F543" s="141" t="e" cm="1">
        <f t="array" ref="F543">(_xlfn.XLOOKUP($A543&amp;$Q$3&amp;$R$3,Data[Index]&amp;Data[Valid Test, Can be used for conformity (Y/N)]&amp;Data[Cycle],Data[CO/km (mg)])-F$2)/F$5</f>
        <v>#N/A</v>
      </c>
      <c r="G543" s="141" t="e" cm="1">
        <f t="array" ref="G543">(_xlfn.XLOOKUP($A543&amp;$Q$3,Data[Index]&amp;Data[Valid Test, Can be used for conformity (Y/N)],Data[CO2/km (g)])-G$2)/G$5</f>
        <v>#N/A</v>
      </c>
      <c r="H543" s="141" t="e" cm="1">
        <f t="array" ref="H543">(_xlfn.XLOOKUP($A543&amp;$Q$3,Data[Index]&amp;Data[Valid Test, Can be used for conformity (Y/N)],Data[THC/km (mg)])-H$2)/H$5</f>
        <v>#N/A</v>
      </c>
      <c r="I543" s="141" t="e" cm="1">
        <f t="array" ref="I543">(_xlfn.XLOOKUP($A543&amp;$Q$3,Data[Index]&amp;Data[Valid Test, Can be used for conformity (Y/N)],Data[NOx/km (mg)])-I$2)/I$5</f>
        <v>#N/A</v>
      </c>
      <c r="J543" s="141" t="e" cm="1">
        <f t="array" ref="J543">(_xlfn.XLOOKUP($A543&amp;$Q$3,Data[Index]&amp;Data[Valid Test, Can be used for conformity (Y/N)],Data[THC + NOx/km (mg)])-J$2)/J$5</f>
        <v>#N/A</v>
      </c>
      <c r="K543" s="141" t="e" cm="1">
        <f t="array" ref="K543">(_xlfn.XLOOKUP($A543&amp;$Q$3,Data[Index]&amp;Data[Valid Test, Can be used for conformity (Y/N)],Data[PN/km ('#)])-K$2)/K$5</f>
        <v>#N/A</v>
      </c>
      <c r="L543" s="141" t="e" cm="1">
        <f t="array" ref="L543">(_xlfn.XLOOKUP($A543&amp;$Q$3,Data[Index]&amp;Data[Valid Test, Can be used for conformity (Y/N)],Data[PM/km (mg)])-L$2)/L$5</f>
        <v>#N/A</v>
      </c>
      <c r="M543" s="140" t="e" cm="1">
        <f t="array" ref="M543">(_xlfn.XLOOKUP($A543&amp;$Q$3,Data[Index]&amp;Data[Valid Test, Can be used for conformity (Y/N)],Data[CH4 (mg/km)])-M$2)/M$5</f>
        <v>#N/A</v>
      </c>
      <c r="N543" s="140" t="e" cm="1">
        <f t="array" ref="N543">(_xlfn.XLOOKUP($A543&amp;$Q$3,Data[Index]&amp;Data[Valid Test, Can be used for conformity (Y/N)],Data[N20 (mg/km)])-N$2)/N$5</f>
        <v>#N/A</v>
      </c>
      <c r="O543" s="141" t="e" cm="1">
        <f t="array" ref="O543">(_xlfn.XLOOKUP($A543&amp;$Q$3,Data[Index]&amp;Data[Valid Test, Can be used for conformity (Y/N)],Data[l/100km])-O$2)/O$5</f>
        <v>#N/A</v>
      </c>
      <c r="P543" s="138">
        <f>_xlfn.XLOOKUP($A543,Data[Index],Data[Comments])</f>
        <v>0</v>
      </c>
    </row>
    <row r="544" spans="1:16" x14ac:dyDescent="0.2">
      <c r="A544" s="129"/>
      <c r="B544" s="129"/>
      <c r="C544" s="129" t="e" cm="1">
        <f t="array" ref="C544">_xlfn.XLOOKUP($A544&amp;$Q$3&amp;$R$3,Data[Index]&amp;Data[Valid Test, Can be used for conformity (Y/N)]&amp;Data[Cycle],Data[Test Name])</f>
        <v>#N/A</v>
      </c>
      <c r="D544" s="167" t="e" cm="1">
        <f t="array" ref="D544">_xlfn.XLOOKUP($A544&amp;$Q$3&amp;$R$3,Data[Index]&amp;Data[Valid Test, Can be used for conformity (Y/N)]&amp;Data[Cycle],Data[Mileage (Miles)])</f>
        <v>#N/A</v>
      </c>
      <c r="E544" s="130" t="e" cm="1">
        <f t="array" ref="E544">_xlfn.XLOOKUP($A544&amp;$Q$3&amp;$R$3,Data[Index]&amp;Data[Valid Test, Can be used for conformity (Y/N)]&amp;Data[Cycle],Data[Date])</f>
        <v>#N/A</v>
      </c>
      <c r="F544" s="141" t="e" cm="1">
        <f t="array" ref="F544">(_xlfn.XLOOKUP($A544&amp;$Q$3&amp;$R$3,Data[Index]&amp;Data[Valid Test, Can be used for conformity (Y/N)]&amp;Data[Cycle],Data[CO/km (mg)])-F$2)/F$5</f>
        <v>#N/A</v>
      </c>
      <c r="G544" s="141" t="e" cm="1">
        <f t="array" ref="G544">(_xlfn.XLOOKUP($A544&amp;$Q$3,Data[Index]&amp;Data[Valid Test, Can be used for conformity (Y/N)],Data[CO2/km (g)])-G$2)/G$5</f>
        <v>#N/A</v>
      </c>
      <c r="H544" s="141" t="e" cm="1">
        <f t="array" ref="H544">(_xlfn.XLOOKUP($A544&amp;$Q$3,Data[Index]&amp;Data[Valid Test, Can be used for conformity (Y/N)],Data[THC/km (mg)])-H$2)/H$5</f>
        <v>#N/A</v>
      </c>
      <c r="I544" s="141" t="e" cm="1">
        <f t="array" ref="I544">(_xlfn.XLOOKUP($A544&amp;$Q$3,Data[Index]&amp;Data[Valid Test, Can be used for conformity (Y/N)],Data[NOx/km (mg)])-I$2)/I$5</f>
        <v>#N/A</v>
      </c>
      <c r="J544" s="141" t="e" cm="1">
        <f t="array" ref="J544">(_xlfn.XLOOKUP($A544&amp;$Q$3,Data[Index]&amp;Data[Valid Test, Can be used for conformity (Y/N)],Data[THC + NOx/km (mg)])-J$2)/J$5</f>
        <v>#N/A</v>
      </c>
      <c r="K544" s="141" t="e" cm="1">
        <f t="array" ref="K544">(_xlfn.XLOOKUP($A544&amp;$Q$3,Data[Index]&amp;Data[Valid Test, Can be used for conformity (Y/N)],Data[PN/km ('#)])-K$2)/K$5</f>
        <v>#N/A</v>
      </c>
      <c r="L544" s="141" t="e" cm="1">
        <f t="array" ref="L544">(_xlfn.XLOOKUP($A544&amp;$Q$3,Data[Index]&amp;Data[Valid Test, Can be used for conformity (Y/N)],Data[PM/km (mg)])-L$2)/L$5</f>
        <v>#N/A</v>
      </c>
      <c r="M544" s="140" t="e" cm="1">
        <f t="array" ref="M544">(_xlfn.XLOOKUP($A544&amp;$Q$3,Data[Index]&amp;Data[Valid Test, Can be used for conformity (Y/N)],Data[CH4 (mg/km)])-M$2)/M$5</f>
        <v>#N/A</v>
      </c>
      <c r="N544" s="140" t="e" cm="1">
        <f t="array" ref="N544">(_xlfn.XLOOKUP($A544&amp;$Q$3,Data[Index]&amp;Data[Valid Test, Can be used for conformity (Y/N)],Data[N20 (mg/km)])-N$2)/N$5</f>
        <v>#N/A</v>
      </c>
      <c r="O544" s="141" t="e" cm="1">
        <f t="array" ref="O544">(_xlfn.XLOOKUP($A544&amp;$Q$3,Data[Index]&amp;Data[Valid Test, Can be used for conformity (Y/N)],Data[l/100km])-O$2)/O$5</f>
        <v>#N/A</v>
      </c>
      <c r="P544" s="138">
        <f>_xlfn.XLOOKUP($A544,Data[Index],Data[Comments])</f>
        <v>0</v>
      </c>
    </row>
    <row r="545" spans="1:16" x14ac:dyDescent="0.2">
      <c r="A545" s="129"/>
      <c r="B545" s="129"/>
      <c r="C545" s="129" t="e" cm="1">
        <f t="array" ref="C545">_xlfn.XLOOKUP($A545&amp;$Q$3&amp;$R$3,Data[Index]&amp;Data[Valid Test, Can be used for conformity (Y/N)]&amp;Data[Cycle],Data[Test Name])</f>
        <v>#N/A</v>
      </c>
      <c r="D545" s="167" t="e" cm="1">
        <f t="array" ref="D545">_xlfn.XLOOKUP($A545&amp;$Q$3&amp;$R$3,Data[Index]&amp;Data[Valid Test, Can be used for conformity (Y/N)]&amp;Data[Cycle],Data[Mileage (Miles)])</f>
        <v>#N/A</v>
      </c>
      <c r="E545" s="130" t="e" cm="1">
        <f t="array" ref="E545">_xlfn.XLOOKUP($A545&amp;$Q$3&amp;$R$3,Data[Index]&amp;Data[Valid Test, Can be used for conformity (Y/N)]&amp;Data[Cycle],Data[Date])</f>
        <v>#N/A</v>
      </c>
      <c r="F545" s="141" t="e" cm="1">
        <f t="array" ref="F545">(_xlfn.XLOOKUP($A545&amp;$Q$3&amp;$R$3,Data[Index]&amp;Data[Valid Test, Can be used for conformity (Y/N)]&amp;Data[Cycle],Data[CO/km (mg)])-F$2)/F$5</f>
        <v>#N/A</v>
      </c>
      <c r="G545" s="141" t="e" cm="1">
        <f t="array" ref="G545">(_xlfn.XLOOKUP($A545&amp;$Q$3,Data[Index]&amp;Data[Valid Test, Can be used for conformity (Y/N)],Data[CO2/km (g)])-G$2)/G$5</f>
        <v>#N/A</v>
      </c>
      <c r="H545" s="141" t="e" cm="1">
        <f t="array" ref="H545">(_xlfn.XLOOKUP($A545&amp;$Q$3,Data[Index]&amp;Data[Valid Test, Can be used for conformity (Y/N)],Data[THC/km (mg)])-H$2)/H$5</f>
        <v>#N/A</v>
      </c>
      <c r="I545" s="141" t="e" cm="1">
        <f t="array" ref="I545">(_xlfn.XLOOKUP($A545&amp;$Q$3,Data[Index]&amp;Data[Valid Test, Can be used for conformity (Y/N)],Data[NOx/km (mg)])-I$2)/I$5</f>
        <v>#N/A</v>
      </c>
      <c r="J545" s="141" t="e" cm="1">
        <f t="array" ref="J545">(_xlfn.XLOOKUP($A545&amp;$Q$3,Data[Index]&amp;Data[Valid Test, Can be used for conformity (Y/N)],Data[THC + NOx/km (mg)])-J$2)/J$5</f>
        <v>#N/A</v>
      </c>
      <c r="K545" s="141" t="e" cm="1">
        <f t="array" ref="K545">(_xlfn.XLOOKUP($A545&amp;$Q$3,Data[Index]&amp;Data[Valid Test, Can be used for conformity (Y/N)],Data[PN/km ('#)])-K$2)/K$5</f>
        <v>#N/A</v>
      </c>
      <c r="L545" s="141" t="e" cm="1">
        <f t="array" ref="L545">(_xlfn.XLOOKUP($A545&amp;$Q$3,Data[Index]&amp;Data[Valid Test, Can be used for conformity (Y/N)],Data[PM/km (mg)])-L$2)/L$5</f>
        <v>#N/A</v>
      </c>
      <c r="M545" s="140" t="e" cm="1">
        <f t="array" ref="M545">(_xlfn.XLOOKUP($A545&amp;$Q$3,Data[Index]&amp;Data[Valid Test, Can be used for conformity (Y/N)],Data[CH4 (mg/km)])-M$2)/M$5</f>
        <v>#N/A</v>
      </c>
      <c r="N545" s="140" t="e" cm="1">
        <f t="array" ref="N545">(_xlfn.XLOOKUP($A545&amp;$Q$3,Data[Index]&amp;Data[Valid Test, Can be used for conformity (Y/N)],Data[N20 (mg/km)])-N$2)/N$5</f>
        <v>#N/A</v>
      </c>
      <c r="O545" s="141" t="e" cm="1">
        <f t="array" ref="O545">(_xlfn.XLOOKUP($A545&amp;$Q$3,Data[Index]&amp;Data[Valid Test, Can be used for conformity (Y/N)],Data[l/100km])-O$2)/O$5</f>
        <v>#N/A</v>
      </c>
      <c r="P545" s="138">
        <f>_xlfn.XLOOKUP($A545,Data[Index],Data[Comments])</f>
        <v>0</v>
      </c>
    </row>
    <row r="546" spans="1:16" x14ac:dyDescent="0.2">
      <c r="A546" s="129"/>
      <c r="B546" s="129"/>
      <c r="C546" s="129" t="e" cm="1">
        <f t="array" ref="C546">_xlfn.XLOOKUP($A546&amp;$Q$3&amp;$R$3,Data[Index]&amp;Data[Valid Test, Can be used for conformity (Y/N)]&amp;Data[Cycle],Data[Test Name])</f>
        <v>#N/A</v>
      </c>
      <c r="D546" s="167" t="e" cm="1">
        <f t="array" ref="D546">_xlfn.XLOOKUP($A546&amp;$Q$3&amp;$R$3,Data[Index]&amp;Data[Valid Test, Can be used for conformity (Y/N)]&amp;Data[Cycle],Data[Mileage (Miles)])</f>
        <v>#N/A</v>
      </c>
      <c r="E546" s="130" t="e" cm="1">
        <f t="array" ref="E546">_xlfn.XLOOKUP($A546&amp;$Q$3&amp;$R$3,Data[Index]&amp;Data[Valid Test, Can be used for conformity (Y/N)]&amp;Data[Cycle],Data[Date])</f>
        <v>#N/A</v>
      </c>
      <c r="F546" s="141" t="e" cm="1">
        <f t="array" ref="F546">(_xlfn.XLOOKUP($A546&amp;$Q$3&amp;$R$3,Data[Index]&amp;Data[Valid Test, Can be used for conformity (Y/N)]&amp;Data[Cycle],Data[CO/km (mg)])-F$2)/F$5</f>
        <v>#N/A</v>
      </c>
      <c r="G546" s="141" t="e" cm="1">
        <f t="array" ref="G546">(_xlfn.XLOOKUP($A546&amp;$Q$3,Data[Index]&amp;Data[Valid Test, Can be used for conformity (Y/N)],Data[CO2/km (g)])-G$2)/G$5</f>
        <v>#N/A</v>
      </c>
      <c r="H546" s="141" t="e" cm="1">
        <f t="array" ref="H546">(_xlfn.XLOOKUP($A546&amp;$Q$3,Data[Index]&amp;Data[Valid Test, Can be used for conformity (Y/N)],Data[THC/km (mg)])-H$2)/H$5</f>
        <v>#N/A</v>
      </c>
      <c r="I546" s="141" t="e" cm="1">
        <f t="array" ref="I546">(_xlfn.XLOOKUP($A546&amp;$Q$3,Data[Index]&amp;Data[Valid Test, Can be used for conformity (Y/N)],Data[NOx/km (mg)])-I$2)/I$5</f>
        <v>#N/A</v>
      </c>
      <c r="J546" s="141" t="e" cm="1">
        <f t="array" ref="J546">(_xlfn.XLOOKUP($A546&amp;$Q$3,Data[Index]&amp;Data[Valid Test, Can be used for conformity (Y/N)],Data[THC + NOx/km (mg)])-J$2)/J$5</f>
        <v>#N/A</v>
      </c>
      <c r="K546" s="141" t="e" cm="1">
        <f t="array" ref="K546">(_xlfn.XLOOKUP($A546&amp;$Q$3,Data[Index]&amp;Data[Valid Test, Can be used for conformity (Y/N)],Data[PN/km ('#)])-K$2)/K$5</f>
        <v>#N/A</v>
      </c>
      <c r="L546" s="141" t="e" cm="1">
        <f t="array" ref="L546">(_xlfn.XLOOKUP($A546&amp;$Q$3,Data[Index]&amp;Data[Valid Test, Can be used for conformity (Y/N)],Data[PM/km (mg)])-L$2)/L$5</f>
        <v>#N/A</v>
      </c>
      <c r="M546" s="140" t="e" cm="1">
        <f t="array" ref="M546">(_xlfn.XLOOKUP($A546&amp;$Q$3,Data[Index]&amp;Data[Valid Test, Can be used for conformity (Y/N)],Data[CH4 (mg/km)])-M$2)/M$5</f>
        <v>#N/A</v>
      </c>
      <c r="N546" s="140" t="e" cm="1">
        <f t="array" ref="N546">(_xlfn.XLOOKUP($A546&amp;$Q$3,Data[Index]&amp;Data[Valid Test, Can be used for conformity (Y/N)],Data[N20 (mg/km)])-N$2)/N$5</f>
        <v>#N/A</v>
      </c>
      <c r="O546" s="141" t="e" cm="1">
        <f t="array" ref="O546">(_xlfn.XLOOKUP($A546&amp;$Q$3,Data[Index]&amp;Data[Valid Test, Can be used for conformity (Y/N)],Data[l/100km])-O$2)/O$5</f>
        <v>#N/A</v>
      </c>
      <c r="P546" s="138">
        <f>_xlfn.XLOOKUP($A546,Data[Index],Data[Comments])</f>
        <v>0</v>
      </c>
    </row>
    <row r="547" spans="1:16" x14ac:dyDescent="0.2">
      <c r="A547" s="129"/>
      <c r="B547" s="129"/>
      <c r="C547" s="129" t="e" cm="1">
        <f t="array" ref="C547">_xlfn.XLOOKUP($A547&amp;$Q$3&amp;$R$3,Data[Index]&amp;Data[Valid Test, Can be used for conformity (Y/N)]&amp;Data[Cycle],Data[Test Name])</f>
        <v>#N/A</v>
      </c>
      <c r="D547" s="167" t="e" cm="1">
        <f t="array" ref="D547">_xlfn.XLOOKUP($A547&amp;$Q$3&amp;$R$3,Data[Index]&amp;Data[Valid Test, Can be used for conformity (Y/N)]&amp;Data[Cycle],Data[Mileage (Miles)])</f>
        <v>#N/A</v>
      </c>
      <c r="E547" s="130" t="e" cm="1">
        <f t="array" ref="E547">_xlfn.XLOOKUP($A547&amp;$Q$3&amp;$R$3,Data[Index]&amp;Data[Valid Test, Can be used for conformity (Y/N)]&amp;Data[Cycle],Data[Date])</f>
        <v>#N/A</v>
      </c>
      <c r="F547" s="141" t="e" cm="1">
        <f t="array" ref="F547">(_xlfn.XLOOKUP($A547&amp;$Q$3&amp;$R$3,Data[Index]&amp;Data[Valid Test, Can be used for conformity (Y/N)]&amp;Data[Cycle],Data[CO/km (mg)])-F$2)/F$5</f>
        <v>#N/A</v>
      </c>
      <c r="G547" s="141" t="e" cm="1">
        <f t="array" ref="G547">(_xlfn.XLOOKUP($A547&amp;$Q$3,Data[Index]&amp;Data[Valid Test, Can be used for conformity (Y/N)],Data[CO2/km (g)])-G$2)/G$5</f>
        <v>#N/A</v>
      </c>
      <c r="H547" s="141" t="e" cm="1">
        <f t="array" ref="H547">(_xlfn.XLOOKUP($A547&amp;$Q$3,Data[Index]&amp;Data[Valid Test, Can be used for conformity (Y/N)],Data[THC/km (mg)])-H$2)/H$5</f>
        <v>#N/A</v>
      </c>
      <c r="I547" s="141" t="e" cm="1">
        <f t="array" ref="I547">(_xlfn.XLOOKUP($A547&amp;$Q$3,Data[Index]&amp;Data[Valid Test, Can be used for conformity (Y/N)],Data[NOx/km (mg)])-I$2)/I$5</f>
        <v>#N/A</v>
      </c>
      <c r="J547" s="141" t="e" cm="1">
        <f t="array" ref="J547">(_xlfn.XLOOKUP($A547&amp;$Q$3,Data[Index]&amp;Data[Valid Test, Can be used for conformity (Y/N)],Data[THC + NOx/km (mg)])-J$2)/J$5</f>
        <v>#N/A</v>
      </c>
      <c r="K547" s="141" t="e" cm="1">
        <f t="array" ref="K547">(_xlfn.XLOOKUP($A547&amp;$Q$3,Data[Index]&amp;Data[Valid Test, Can be used for conformity (Y/N)],Data[PN/km ('#)])-K$2)/K$5</f>
        <v>#N/A</v>
      </c>
      <c r="L547" s="141" t="e" cm="1">
        <f t="array" ref="L547">(_xlfn.XLOOKUP($A547&amp;$Q$3,Data[Index]&amp;Data[Valid Test, Can be used for conformity (Y/N)],Data[PM/km (mg)])-L$2)/L$5</f>
        <v>#N/A</v>
      </c>
      <c r="M547" s="140" t="e" cm="1">
        <f t="array" ref="M547">(_xlfn.XLOOKUP($A547&amp;$Q$3,Data[Index]&amp;Data[Valid Test, Can be used for conformity (Y/N)],Data[CH4 (mg/km)])-M$2)/M$5</f>
        <v>#N/A</v>
      </c>
      <c r="N547" s="140" t="e" cm="1">
        <f t="array" ref="N547">(_xlfn.XLOOKUP($A547&amp;$Q$3,Data[Index]&amp;Data[Valid Test, Can be used for conformity (Y/N)],Data[N20 (mg/km)])-N$2)/N$5</f>
        <v>#N/A</v>
      </c>
      <c r="O547" s="141" t="e" cm="1">
        <f t="array" ref="O547">(_xlfn.XLOOKUP($A547&amp;$Q$3,Data[Index]&amp;Data[Valid Test, Can be used for conformity (Y/N)],Data[l/100km])-O$2)/O$5</f>
        <v>#N/A</v>
      </c>
      <c r="P547" s="138">
        <f>_xlfn.XLOOKUP($A547,Data[Index],Data[Comments])</f>
        <v>0</v>
      </c>
    </row>
    <row r="548" spans="1:16" x14ac:dyDescent="0.2">
      <c r="A548" s="129"/>
      <c r="B548" s="129"/>
      <c r="C548" s="129" t="e" cm="1">
        <f t="array" ref="C548">_xlfn.XLOOKUP($A548&amp;$Q$3&amp;$R$3,Data[Index]&amp;Data[Valid Test, Can be used for conformity (Y/N)]&amp;Data[Cycle],Data[Test Name])</f>
        <v>#N/A</v>
      </c>
      <c r="D548" s="167" t="e" cm="1">
        <f t="array" ref="D548">_xlfn.XLOOKUP($A548&amp;$Q$3&amp;$R$3,Data[Index]&amp;Data[Valid Test, Can be used for conformity (Y/N)]&amp;Data[Cycle],Data[Mileage (Miles)])</f>
        <v>#N/A</v>
      </c>
      <c r="E548" s="130" t="e" cm="1">
        <f t="array" ref="E548">_xlfn.XLOOKUP($A548&amp;$Q$3&amp;$R$3,Data[Index]&amp;Data[Valid Test, Can be used for conformity (Y/N)]&amp;Data[Cycle],Data[Date])</f>
        <v>#N/A</v>
      </c>
      <c r="F548" s="141" t="e" cm="1">
        <f t="array" ref="F548">(_xlfn.XLOOKUP($A548&amp;$Q$3&amp;$R$3,Data[Index]&amp;Data[Valid Test, Can be used for conformity (Y/N)]&amp;Data[Cycle],Data[CO/km (mg)])-F$2)/F$5</f>
        <v>#N/A</v>
      </c>
      <c r="G548" s="141" t="e" cm="1">
        <f t="array" ref="G548">(_xlfn.XLOOKUP($A548&amp;$Q$3,Data[Index]&amp;Data[Valid Test, Can be used for conformity (Y/N)],Data[CO2/km (g)])-G$2)/G$5</f>
        <v>#N/A</v>
      </c>
      <c r="H548" s="141" t="e" cm="1">
        <f t="array" ref="H548">(_xlfn.XLOOKUP($A548&amp;$Q$3,Data[Index]&amp;Data[Valid Test, Can be used for conformity (Y/N)],Data[THC/km (mg)])-H$2)/H$5</f>
        <v>#N/A</v>
      </c>
      <c r="I548" s="141" t="e" cm="1">
        <f t="array" ref="I548">(_xlfn.XLOOKUP($A548&amp;$Q$3,Data[Index]&amp;Data[Valid Test, Can be used for conformity (Y/N)],Data[NOx/km (mg)])-I$2)/I$5</f>
        <v>#N/A</v>
      </c>
      <c r="J548" s="141" t="e" cm="1">
        <f t="array" ref="J548">(_xlfn.XLOOKUP($A548&amp;$Q$3,Data[Index]&amp;Data[Valid Test, Can be used for conformity (Y/N)],Data[THC + NOx/km (mg)])-J$2)/J$5</f>
        <v>#N/A</v>
      </c>
      <c r="K548" s="141" t="e" cm="1">
        <f t="array" ref="K548">(_xlfn.XLOOKUP($A548&amp;$Q$3,Data[Index]&amp;Data[Valid Test, Can be used for conformity (Y/N)],Data[PN/km ('#)])-K$2)/K$5</f>
        <v>#N/A</v>
      </c>
      <c r="L548" s="141" t="e" cm="1">
        <f t="array" ref="L548">(_xlfn.XLOOKUP($A548&amp;$Q$3,Data[Index]&amp;Data[Valid Test, Can be used for conformity (Y/N)],Data[PM/km (mg)])-L$2)/L$5</f>
        <v>#N/A</v>
      </c>
      <c r="M548" s="140" t="e" cm="1">
        <f t="array" ref="M548">(_xlfn.XLOOKUP($A548&amp;$Q$3,Data[Index]&amp;Data[Valid Test, Can be used for conformity (Y/N)],Data[CH4 (mg/km)])-M$2)/M$5</f>
        <v>#N/A</v>
      </c>
      <c r="N548" s="140" t="e" cm="1">
        <f t="array" ref="N548">(_xlfn.XLOOKUP($A548&amp;$Q$3,Data[Index]&amp;Data[Valid Test, Can be used for conformity (Y/N)],Data[N20 (mg/km)])-N$2)/N$5</f>
        <v>#N/A</v>
      </c>
      <c r="O548" s="141" t="e" cm="1">
        <f t="array" ref="O548">(_xlfn.XLOOKUP($A548&amp;$Q$3,Data[Index]&amp;Data[Valid Test, Can be used for conformity (Y/N)],Data[l/100km])-O$2)/O$5</f>
        <v>#N/A</v>
      </c>
      <c r="P548" s="138">
        <f>_xlfn.XLOOKUP($A548,Data[Index],Data[Comments])</f>
        <v>0</v>
      </c>
    </row>
    <row r="549" spans="1:16" x14ac:dyDescent="0.2">
      <c r="A549" s="129"/>
      <c r="B549" s="129"/>
      <c r="C549" s="129" t="e" cm="1">
        <f t="array" ref="C549">_xlfn.XLOOKUP($A549&amp;$Q$3&amp;$R$3,Data[Index]&amp;Data[Valid Test, Can be used for conformity (Y/N)]&amp;Data[Cycle],Data[Test Name])</f>
        <v>#N/A</v>
      </c>
      <c r="D549" s="167" t="e" cm="1">
        <f t="array" ref="D549">_xlfn.XLOOKUP($A549&amp;$Q$3&amp;$R$3,Data[Index]&amp;Data[Valid Test, Can be used for conformity (Y/N)]&amp;Data[Cycle],Data[Mileage (Miles)])</f>
        <v>#N/A</v>
      </c>
      <c r="E549" s="130" t="e" cm="1">
        <f t="array" ref="E549">_xlfn.XLOOKUP($A549&amp;$Q$3&amp;$R$3,Data[Index]&amp;Data[Valid Test, Can be used for conformity (Y/N)]&amp;Data[Cycle],Data[Date])</f>
        <v>#N/A</v>
      </c>
      <c r="F549" s="141" t="e" cm="1">
        <f t="array" ref="F549">(_xlfn.XLOOKUP($A549&amp;$Q$3&amp;$R$3,Data[Index]&amp;Data[Valid Test, Can be used for conformity (Y/N)]&amp;Data[Cycle],Data[CO/km (mg)])-F$2)/F$5</f>
        <v>#N/A</v>
      </c>
      <c r="G549" s="141" t="e" cm="1">
        <f t="array" ref="G549">(_xlfn.XLOOKUP($A549&amp;$Q$3,Data[Index]&amp;Data[Valid Test, Can be used for conformity (Y/N)],Data[CO2/km (g)])-G$2)/G$5</f>
        <v>#N/A</v>
      </c>
      <c r="H549" s="141" t="e" cm="1">
        <f t="array" ref="H549">(_xlfn.XLOOKUP($A549&amp;$Q$3,Data[Index]&amp;Data[Valid Test, Can be used for conformity (Y/N)],Data[THC/km (mg)])-H$2)/H$5</f>
        <v>#N/A</v>
      </c>
      <c r="I549" s="141" t="e" cm="1">
        <f t="array" ref="I549">(_xlfn.XLOOKUP($A549&amp;$Q$3,Data[Index]&amp;Data[Valid Test, Can be used for conformity (Y/N)],Data[NOx/km (mg)])-I$2)/I$5</f>
        <v>#N/A</v>
      </c>
      <c r="J549" s="141" t="e" cm="1">
        <f t="array" ref="J549">(_xlfn.XLOOKUP($A549&amp;$Q$3,Data[Index]&amp;Data[Valid Test, Can be used for conformity (Y/N)],Data[THC + NOx/km (mg)])-J$2)/J$5</f>
        <v>#N/A</v>
      </c>
      <c r="K549" s="141" t="e" cm="1">
        <f t="array" ref="K549">(_xlfn.XLOOKUP($A549&amp;$Q$3,Data[Index]&amp;Data[Valid Test, Can be used for conformity (Y/N)],Data[PN/km ('#)])-K$2)/K$5</f>
        <v>#N/A</v>
      </c>
      <c r="L549" s="141" t="e" cm="1">
        <f t="array" ref="L549">(_xlfn.XLOOKUP($A549&amp;$Q$3,Data[Index]&amp;Data[Valid Test, Can be used for conformity (Y/N)],Data[PM/km (mg)])-L$2)/L$5</f>
        <v>#N/A</v>
      </c>
      <c r="M549" s="140" t="e" cm="1">
        <f t="array" ref="M549">(_xlfn.XLOOKUP($A549&amp;$Q$3,Data[Index]&amp;Data[Valid Test, Can be used for conformity (Y/N)],Data[CH4 (mg/km)])-M$2)/M$5</f>
        <v>#N/A</v>
      </c>
      <c r="N549" s="140" t="e" cm="1">
        <f t="array" ref="N549">(_xlfn.XLOOKUP($A549&amp;$Q$3,Data[Index]&amp;Data[Valid Test, Can be used for conformity (Y/N)],Data[N20 (mg/km)])-N$2)/N$5</f>
        <v>#N/A</v>
      </c>
      <c r="O549" s="141" t="e" cm="1">
        <f t="array" ref="O549">(_xlfn.XLOOKUP($A549&amp;$Q$3,Data[Index]&amp;Data[Valid Test, Can be used for conformity (Y/N)],Data[l/100km])-O$2)/O$5</f>
        <v>#N/A</v>
      </c>
      <c r="P549" s="138">
        <f>_xlfn.XLOOKUP($A549,Data[Index],Data[Comments])</f>
        <v>0</v>
      </c>
    </row>
    <row r="550" spans="1:16" x14ac:dyDescent="0.2">
      <c r="A550" s="129"/>
      <c r="B550" s="129"/>
      <c r="C550" s="129" t="e" cm="1">
        <f t="array" ref="C550">_xlfn.XLOOKUP($A550&amp;$Q$3&amp;$R$3,Data[Index]&amp;Data[Valid Test, Can be used for conformity (Y/N)]&amp;Data[Cycle],Data[Test Name])</f>
        <v>#N/A</v>
      </c>
      <c r="D550" s="167" t="e" cm="1">
        <f t="array" ref="D550">_xlfn.XLOOKUP($A550&amp;$Q$3&amp;$R$3,Data[Index]&amp;Data[Valid Test, Can be used for conformity (Y/N)]&amp;Data[Cycle],Data[Mileage (Miles)])</f>
        <v>#N/A</v>
      </c>
      <c r="E550" s="130" t="e" cm="1">
        <f t="array" ref="E550">_xlfn.XLOOKUP($A550&amp;$Q$3&amp;$R$3,Data[Index]&amp;Data[Valid Test, Can be used for conformity (Y/N)]&amp;Data[Cycle],Data[Date])</f>
        <v>#N/A</v>
      </c>
      <c r="F550" s="141" t="e" cm="1">
        <f t="array" ref="F550">(_xlfn.XLOOKUP($A550&amp;$Q$3&amp;$R$3,Data[Index]&amp;Data[Valid Test, Can be used for conformity (Y/N)]&amp;Data[Cycle],Data[CO/km (mg)])-F$2)/F$5</f>
        <v>#N/A</v>
      </c>
      <c r="G550" s="141" t="e" cm="1">
        <f t="array" ref="G550">(_xlfn.XLOOKUP($A550&amp;$Q$3,Data[Index]&amp;Data[Valid Test, Can be used for conformity (Y/N)],Data[CO2/km (g)])-G$2)/G$5</f>
        <v>#N/A</v>
      </c>
      <c r="H550" s="141" t="e" cm="1">
        <f t="array" ref="H550">(_xlfn.XLOOKUP($A550&amp;$Q$3,Data[Index]&amp;Data[Valid Test, Can be used for conformity (Y/N)],Data[THC/km (mg)])-H$2)/H$5</f>
        <v>#N/A</v>
      </c>
      <c r="I550" s="141" t="e" cm="1">
        <f t="array" ref="I550">(_xlfn.XLOOKUP($A550&amp;$Q$3,Data[Index]&amp;Data[Valid Test, Can be used for conformity (Y/N)],Data[NOx/km (mg)])-I$2)/I$5</f>
        <v>#N/A</v>
      </c>
      <c r="J550" s="141" t="e" cm="1">
        <f t="array" ref="J550">(_xlfn.XLOOKUP($A550&amp;$Q$3,Data[Index]&amp;Data[Valid Test, Can be used for conformity (Y/N)],Data[THC + NOx/km (mg)])-J$2)/J$5</f>
        <v>#N/A</v>
      </c>
      <c r="K550" s="141" t="e" cm="1">
        <f t="array" ref="K550">(_xlfn.XLOOKUP($A550&amp;$Q$3,Data[Index]&amp;Data[Valid Test, Can be used for conformity (Y/N)],Data[PN/km ('#)])-K$2)/K$5</f>
        <v>#N/A</v>
      </c>
      <c r="L550" s="141" t="e" cm="1">
        <f t="array" ref="L550">(_xlfn.XLOOKUP($A550&amp;$Q$3,Data[Index]&amp;Data[Valid Test, Can be used for conformity (Y/N)],Data[PM/km (mg)])-L$2)/L$5</f>
        <v>#N/A</v>
      </c>
      <c r="M550" s="140" t="e" cm="1">
        <f t="array" ref="M550">(_xlfn.XLOOKUP($A550&amp;$Q$3,Data[Index]&amp;Data[Valid Test, Can be used for conformity (Y/N)],Data[CH4 (mg/km)])-M$2)/M$5</f>
        <v>#N/A</v>
      </c>
      <c r="N550" s="140" t="e" cm="1">
        <f t="array" ref="N550">(_xlfn.XLOOKUP($A550&amp;$Q$3,Data[Index]&amp;Data[Valid Test, Can be used for conformity (Y/N)],Data[N20 (mg/km)])-N$2)/N$5</f>
        <v>#N/A</v>
      </c>
      <c r="O550" s="141" t="e" cm="1">
        <f t="array" ref="O550">(_xlfn.XLOOKUP($A550&amp;$Q$3,Data[Index]&amp;Data[Valid Test, Can be used for conformity (Y/N)],Data[l/100km])-O$2)/O$5</f>
        <v>#N/A</v>
      </c>
      <c r="P550" s="138">
        <f>_xlfn.XLOOKUP($A550,Data[Index],Data[Comments])</f>
        <v>0</v>
      </c>
    </row>
    <row r="551" spans="1:16" x14ac:dyDescent="0.2">
      <c r="A551" s="129"/>
      <c r="B551" s="129"/>
      <c r="C551" s="129" t="e" cm="1">
        <f t="array" ref="C551">_xlfn.XLOOKUP($A551&amp;$Q$3&amp;$R$3,Data[Index]&amp;Data[Valid Test, Can be used for conformity (Y/N)]&amp;Data[Cycle],Data[Test Name])</f>
        <v>#N/A</v>
      </c>
      <c r="D551" s="167" t="e" cm="1">
        <f t="array" ref="D551">_xlfn.XLOOKUP($A551&amp;$Q$3&amp;$R$3,Data[Index]&amp;Data[Valid Test, Can be used for conformity (Y/N)]&amp;Data[Cycle],Data[Mileage (Miles)])</f>
        <v>#N/A</v>
      </c>
      <c r="E551" s="130" t="e" cm="1">
        <f t="array" ref="E551">_xlfn.XLOOKUP($A551&amp;$Q$3&amp;$R$3,Data[Index]&amp;Data[Valid Test, Can be used for conformity (Y/N)]&amp;Data[Cycle],Data[Date])</f>
        <v>#N/A</v>
      </c>
      <c r="F551" s="141" t="e" cm="1">
        <f t="array" ref="F551">(_xlfn.XLOOKUP($A551&amp;$Q$3&amp;$R$3,Data[Index]&amp;Data[Valid Test, Can be used for conformity (Y/N)]&amp;Data[Cycle],Data[CO/km (mg)])-F$2)/F$5</f>
        <v>#N/A</v>
      </c>
      <c r="G551" s="141" t="e" cm="1">
        <f t="array" ref="G551">(_xlfn.XLOOKUP($A551&amp;$Q$3,Data[Index]&amp;Data[Valid Test, Can be used for conformity (Y/N)],Data[CO2/km (g)])-G$2)/G$5</f>
        <v>#N/A</v>
      </c>
      <c r="H551" s="141" t="e" cm="1">
        <f t="array" ref="H551">(_xlfn.XLOOKUP($A551&amp;$Q$3,Data[Index]&amp;Data[Valid Test, Can be used for conformity (Y/N)],Data[THC/km (mg)])-H$2)/H$5</f>
        <v>#N/A</v>
      </c>
      <c r="I551" s="141" t="e" cm="1">
        <f t="array" ref="I551">(_xlfn.XLOOKUP($A551&amp;$Q$3,Data[Index]&amp;Data[Valid Test, Can be used for conformity (Y/N)],Data[NOx/km (mg)])-I$2)/I$5</f>
        <v>#N/A</v>
      </c>
      <c r="J551" s="141" t="e" cm="1">
        <f t="array" ref="J551">(_xlfn.XLOOKUP($A551&amp;$Q$3,Data[Index]&amp;Data[Valid Test, Can be used for conformity (Y/N)],Data[THC + NOx/km (mg)])-J$2)/J$5</f>
        <v>#N/A</v>
      </c>
      <c r="K551" s="141" t="e" cm="1">
        <f t="array" ref="K551">(_xlfn.XLOOKUP($A551&amp;$Q$3,Data[Index]&amp;Data[Valid Test, Can be used for conformity (Y/N)],Data[PN/km ('#)])-K$2)/K$5</f>
        <v>#N/A</v>
      </c>
      <c r="L551" s="141" t="e" cm="1">
        <f t="array" ref="L551">(_xlfn.XLOOKUP($A551&amp;$Q$3,Data[Index]&amp;Data[Valid Test, Can be used for conformity (Y/N)],Data[PM/km (mg)])-L$2)/L$5</f>
        <v>#N/A</v>
      </c>
      <c r="M551" s="140" t="e" cm="1">
        <f t="array" ref="M551">(_xlfn.XLOOKUP($A551&amp;$Q$3,Data[Index]&amp;Data[Valid Test, Can be used for conformity (Y/N)],Data[CH4 (mg/km)])-M$2)/M$5</f>
        <v>#N/A</v>
      </c>
      <c r="N551" s="140" t="e" cm="1">
        <f t="array" ref="N551">(_xlfn.XLOOKUP($A551&amp;$Q$3,Data[Index]&amp;Data[Valid Test, Can be used for conformity (Y/N)],Data[N20 (mg/km)])-N$2)/N$5</f>
        <v>#N/A</v>
      </c>
      <c r="O551" s="141" t="e" cm="1">
        <f t="array" ref="O551">(_xlfn.XLOOKUP($A551&amp;$Q$3,Data[Index]&amp;Data[Valid Test, Can be used for conformity (Y/N)],Data[l/100km])-O$2)/O$5</f>
        <v>#N/A</v>
      </c>
      <c r="P551" s="138">
        <f>_xlfn.XLOOKUP($A551,Data[Index],Data[Comments])</f>
        <v>0</v>
      </c>
    </row>
    <row r="552" spans="1:16" x14ac:dyDescent="0.2">
      <c r="A552" s="129"/>
      <c r="B552" s="129"/>
      <c r="C552" s="129" t="e" cm="1">
        <f t="array" ref="C552">_xlfn.XLOOKUP($A552&amp;$Q$3&amp;$R$3,Data[Index]&amp;Data[Valid Test, Can be used for conformity (Y/N)]&amp;Data[Cycle],Data[Test Name])</f>
        <v>#N/A</v>
      </c>
      <c r="D552" s="167" t="e" cm="1">
        <f t="array" ref="D552">_xlfn.XLOOKUP($A552&amp;$Q$3&amp;$R$3,Data[Index]&amp;Data[Valid Test, Can be used for conformity (Y/N)]&amp;Data[Cycle],Data[Mileage (Miles)])</f>
        <v>#N/A</v>
      </c>
      <c r="E552" s="130" t="e" cm="1">
        <f t="array" ref="E552">_xlfn.XLOOKUP($A552&amp;$Q$3&amp;$R$3,Data[Index]&amp;Data[Valid Test, Can be used for conformity (Y/N)]&amp;Data[Cycle],Data[Date])</f>
        <v>#N/A</v>
      </c>
      <c r="F552" s="141" t="e" cm="1">
        <f t="array" ref="F552">(_xlfn.XLOOKUP($A552&amp;$Q$3&amp;$R$3,Data[Index]&amp;Data[Valid Test, Can be used for conformity (Y/N)]&amp;Data[Cycle],Data[CO/km (mg)])-F$2)/F$5</f>
        <v>#N/A</v>
      </c>
      <c r="G552" s="141" t="e" cm="1">
        <f t="array" ref="G552">(_xlfn.XLOOKUP($A552&amp;$Q$3,Data[Index]&amp;Data[Valid Test, Can be used for conformity (Y/N)],Data[CO2/km (g)])-G$2)/G$5</f>
        <v>#N/A</v>
      </c>
      <c r="H552" s="141" t="e" cm="1">
        <f t="array" ref="H552">(_xlfn.XLOOKUP($A552&amp;$Q$3,Data[Index]&amp;Data[Valid Test, Can be used for conformity (Y/N)],Data[THC/km (mg)])-H$2)/H$5</f>
        <v>#N/A</v>
      </c>
      <c r="I552" s="141" t="e" cm="1">
        <f t="array" ref="I552">(_xlfn.XLOOKUP($A552&amp;$Q$3,Data[Index]&amp;Data[Valid Test, Can be used for conformity (Y/N)],Data[NOx/km (mg)])-I$2)/I$5</f>
        <v>#N/A</v>
      </c>
      <c r="J552" s="141" t="e" cm="1">
        <f t="array" ref="J552">(_xlfn.XLOOKUP($A552&amp;$Q$3,Data[Index]&amp;Data[Valid Test, Can be used for conformity (Y/N)],Data[THC + NOx/km (mg)])-J$2)/J$5</f>
        <v>#N/A</v>
      </c>
      <c r="K552" s="141" t="e" cm="1">
        <f t="array" ref="K552">(_xlfn.XLOOKUP($A552&amp;$Q$3,Data[Index]&amp;Data[Valid Test, Can be used for conformity (Y/N)],Data[PN/km ('#)])-K$2)/K$5</f>
        <v>#N/A</v>
      </c>
      <c r="L552" s="141" t="e" cm="1">
        <f t="array" ref="L552">(_xlfn.XLOOKUP($A552&amp;$Q$3,Data[Index]&amp;Data[Valid Test, Can be used for conformity (Y/N)],Data[PM/km (mg)])-L$2)/L$5</f>
        <v>#N/A</v>
      </c>
      <c r="M552" s="140" t="e" cm="1">
        <f t="array" ref="M552">(_xlfn.XLOOKUP($A552&amp;$Q$3,Data[Index]&amp;Data[Valid Test, Can be used for conformity (Y/N)],Data[CH4 (mg/km)])-M$2)/M$5</f>
        <v>#N/A</v>
      </c>
      <c r="N552" s="140" t="e" cm="1">
        <f t="array" ref="N552">(_xlfn.XLOOKUP($A552&amp;$Q$3,Data[Index]&amp;Data[Valid Test, Can be used for conformity (Y/N)],Data[N20 (mg/km)])-N$2)/N$5</f>
        <v>#N/A</v>
      </c>
      <c r="O552" s="141" t="e" cm="1">
        <f t="array" ref="O552">(_xlfn.XLOOKUP($A552&amp;$Q$3,Data[Index]&amp;Data[Valid Test, Can be used for conformity (Y/N)],Data[l/100km])-O$2)/O$5</f>
        <v>#N/A</v>
      </c>
      <c r="P552" s="138">
        <f>_xlfn.XLOOKUP($A552,Data[Index],Data[Comments])</f>
        <v>0</v>
      </c>
    </row>
    <row r="553" spans="1:16" x14ac:dyDescent="0.2">
      <c r="A553" s="129"/>
      <c r="B553" s="129"/>
      <c r="C553" s="129" t="e" cm="1">
        <f t="array" ref="C553">_xlfn.XLOOKUP($A553&amp;$Q$3&amp;$R$3,Data[Index]&amp;Data[Valid Test, Can be used for conformity (Y/N)]&amp;Data[Cycle],Data[Test Name])</f>
        <v>#N/A</v>
      </c>
      <c r="D553" s="167" t="e" cm="1">
        <f t="array" ref="D553">_xlfn.XLOOKUP($A553&amp;$Q$3&amp;$R$3,Data[Index]&amp;Data[Valid Test, Can be used for conformity (Y/N)]&amp;Data[Cycle],Data[Mileage (Miles)])</f>
        <v>#N/A</v>
      </c>
      <c r="E553" s="130" t="e" cm="1">
        <f t="array" ref="E553">_xlfn.XLOOKUP($A553&amp;$Q$3&amp;$R$3,Data[Index]&amp;Data[Valid Test, Can be used for conformity (Y/N)]&amp;Data[Cycle],Data[Date])</f>
        <v>#N/A</v>
      </c>
      <c r="F553" s="141" t="e" cm="1">
        <f t="array" ref="F553">(_xlfn.XLOOKUP($A553&amp;$Q$3&amp;$R$3,Data[Index]&amp;Data[Valid Test, Can be used for conformity (Y/N)]&amp;Data[Cycle],Data[CO/km (mg)])-F$2)/F$5</f>
        <v>#N/A</v>
      </c>
      <c r="G553" s="141" t="e" cm="1">
        <f t="array" ref="G553">(_xlfn.XLOOKUP($A553&amp;$Q$3,Data[Index]&amp;Data[Valid Test, Can be used for conformity (Y/N)],Data[CO2/km (g)])-G$2)/G$5</f>
        <v>#N/A</v>
      </c>
      <c r="H553" s="141" t="e" cm="1">
        <f t="array" ref="H553">(_xlfn.XLOOKUP($A553&amp;$Q$3,Data[Index]&amp;Data[Valid Test, Can be used for conformity (Y/N)],Data[THC/km (mg)])-H$2)/H$5</f>
        <v>#N/A</v>
      </c>
      <c r="I553" s="141" t="e" cm="1">
        <f t="array" ref="I553">(_xlfn.XLOOKUP($A553&amp;$Q$3,Data[Index]&amp;Data[Valid Test, Can be used for conformity (Y/N)],Data[NOx/km (mg)])-I$2)/I$5</f>
        <v>#N/A</v>
      </c>
      <c r="J553" s="141" t="e" cm="1">
        <f t="array" ref="J553">(_xlfn.XLOOKUP($A553&amp;$Q$3,Data[Index]&amp;Data[Valid Test, Can be used for conformity (Y/N)],Data[THC + NOx/km (mg)])-J$2)/J$5</f>
        <v>#N/A</v>
      </c>
      <c r="K553" s="141" t="e" cm="1">
        <f t="array" ref="K553">(_xlfn.XLOOKUP($A553&amp;$Q$3,Data[Index]&amp;Data[Valid Test, Can be used for conformity (Y/N)],Data[PN/km ('#)])-K$2)/K$5</f>
        <v>#N/A</v>
      </c>
      <c r="L553" s="141" t="e" cm="1">
        <f t="array" ref="L553">(_xlfn.XLOOKUP($A553&amp;$Q$3,Data[Index]&amp;Data[Valid Test, Can be used for conformity (Y/N)],Data[PM/km (mg)])-L$2)/L$5</f>
        <v>#N/A</v>
      </c>
      <c r="M553" s="140" t="e" cm="1">
        <f t="array" ref="M553">(_xlfn.XLOOKUP($A553&amp;$Q$3,Data[Index]&amp;Data[Valid Test, Can be used for conformity (Y/N)],Data[CH4 (mg/km)])-M$2)/M$5</f>
        <v>#N/A</v>
      </c>
      <c r="N553" s="140" t="e" cm="1">
        <f t="array" ref="N553">(_xlfn.XLOOKUP($A553&amp;$Q$3,Data[Index]&amp;Data[Valid Test, Can be used for conformity (Y/N)],Data[N20 (mg/km)])-N$2)/N$5</f>
        <v>#N/A</v>
      </c>
      <c r="O553" s="141" t="e" cm="1">
        <f t="array" ref="O553">(_xlfn.XLOOKUP($A553&amp;$Q$3,Data[Index]&amp;Data[Valid Test, Can be used for conformity (Y/N)],Data[l/100km])-O$2)/O$5</f>
        <v>#N/A</v>
      </c>
      <c r="P553" s="138">
        <f>_xlfn.XLOOKUP($A553,Data[Index],Data[Comments])</f>
        <v>0</v>
      </c>
    </row>
    <row r="554" spans="1:16" x14ac:dyDescent="0.2">
      <c r="A554" s="129"/>
      <c r="B554" s="129"/>
      <c r="C554" s="129" t="e" cm="1">
        <f t="array" ref="C554">_xlfn.XLOOKUP($A554&amp;$Q$3&amp;$R$3,Data[Index]&amp;Data[Valid Test, Can be used for conformity (Y/N)]&amp;Data[Cycle],Data[Test Name])</f>
        <v>#N/A</v>
      </c>
      <c r="D554" s="167" t="e" cm="1">
        <f t="array" ref="D554">_xlfn.XLOOKUP($A554&amp;$Q$3&amp;$R$3,Data[Index]&amp;Data[Valid Test, Can be used for conformity (Y/N)]&amp;Data[Cycle],Data[Mileage (Miles)])</f>
        <v>#N/A</v>
      </c>
      <c r="E554" s="130" t="e" cm="1">
        <f t="array" ref="E554">_xlfn.XLOOKUP($A554&amp;$Q$3&amp;$R$3,Data[Index]&amp;Data[Valid Test, Can be used for conformity (Y/N)]&amp;Data[Cycle],Data[Date])</f>
        <v>#N/A</v>
      </c>
      <c r="F554" s="141" t="e" cm="1">
        <f t="array" ref="F554">(_xlfn.XLOOKUP($A554&amp;$Q$3&amp;$R$3,Data[Index]&amp;Data[Valid Test, Can be used for conformity (Y/N)]&amp;Data[Cycle],Data[CO/km (mg)])-F$2)/F$5</f>
        <v>#N/A</v>
      </c>
      <c r="G554" s="141" t="e" cm="1">
        <f t="array" ref="G554">(_xlfn.XLOOKUP($A554&amp;$Q$3,Data[Index]&amp;Data[Valid Test, Can be used for conformity (Y/N)],Data[CO2/km (g)])-G$2)/G$5</f>
        <v>#N/A</v>
      </c>
      <c r="H554" s="141" t="e" cm="1">
        <f t="array" ref="H554">(_xlfn.XLOOKUP($A554&amp;$Q$3,Data[Index]&amp;Data[Valid Test, Can be used for conformity (Y/N)],Data[THC/km (mg)])-H$2)/H$5</f>
        <v>#N/A</v>
      </c>
      <c r="I554" s="141" t="e" cm="1">
        <f t="array" ref="I554">(_xlfn.XLOOKUP($A554&amp;$Q$3,Data[Index]&amp;Data[Valid Test, Can be used for conformity (Y/N)],Data[NOx/km (mg)])-I$2)/I$5</f>
        <v>#N/A</v>
      </c>
      <c r="J554" s="141" t="e" cm="1">
        <f t="array" ref="J554">(_xlfn.XLOOKUP($A554&amp;$Q$3,Data[Index]&amp;Data[Valid Test, Can be used for conformity (Y/N)],Data[THC + NOx/km (mg)])-J$2)/J$5</f>
        <v>#N/A</v>
      </c>
      <c r="K554" s="141" t="e" cm="1">
        <f t="array" ref="K554">(_xlfn.XLOOKUP($A554&amp;$Q$3,Data[Index]&amp;Data[Valid Test, Can be used for conformity (Y/N)],Data[PN/km ('#)])-K$2)/K$5</f>
        <v>#N/A</v>
      </c>
      <c r="L554" s="141" t="e" cm="1">
        <f t="array" ref="L554">(_xlfn.XLOOKUP($A554&amp;$Q$3,Data[Index]&amp;Data[Valid Test, Can be used for conformity (Y/N)],Data[PM/km (mg)])-L$2)/L$5</f>
        <v>#N/A</v>
      </c>
      <c r="M554" s="140" t="e" cm="1">
        <f t="array" ref="M554">(_xlfn.XLOOKUP($A554&amp;$Q$3,Data[Index]&amp;Data[Valid Test, Can be used for conformity (Y/N)],Data[CH4 (mg/km)])-M$2)/M$5</f>
        <v>#N/A</v>
      </c>
      <c r="N554" s="140" t="e" cm="1">
        <f t="array" ref="N554">(_xlfn.XLOOKUP($A554&amp;$Q$3,Data[Index]&amp;Data[Valid Test, Can be used for conformity (Y/N)],Data[N20 (mg/km)])-N$2)/N$5</f>
        <v>#N/A</v>
      </c>
      <c r="O554" s="141" t="e" cm="1">
        <f t="array" ref="O554">(_xlfn.XLOOKUP($A554&amp;$Q$3,Data[Index]&amp;Data[Valid Test, Can be used for conformity (Y/N)],Data[l/100km])-O$2)/O$5</f>
        <v>#N/A</v>
      </c>
      <c r="P554" s="138">
        <f>_xlfn.XLOOKUP($A554,Data[Index],Data[Comments])</f>
        <v>0</v>
      </c>
    </row>
    <row r="555" spans="1:16" x14ac:dyDescent="0.2">
      <c r="A555" s="129"/>
      <c r="B555" s="129"/>
      <c r="C555" s="129" t="e" cm="1">
        <f t="array" ref="C555">_xlfn.XLOOKUP($A555&amp;$Q$3&amp;$R$3,Data[Index]&amp;Data[Valid Test, Can be used for conformity (Y/N)]&amp;Data[Cycle],Data[Test Name])</f>
        <v>#N/A</v>
      </c>
      <c r="D555" s="167" t="e" cm="1">
        <f t="array" ref="D555">_xlfn.XLOOKUP($A555&amp;$Q$3&amp;$R$3,Data[Index]&amp;Data[Valid Test, Can be used for conformity (Y/N)]&amp;Data[Cycle],Data[Mileage (Miles)])</f>
        <v>#N/A</v>
      </c>
      <c r="E555" s="130" t="e" cm="1">
        <f t="array" ref="E555">_xlfn.XLOOKUP($A555&amp;$Q$3&amp;$R$3,Data[Index]&amp;Data[Valid Test, Can be used for conformity (Y/N)]&amp;Data[Cycle],Data[Date])</f>
        <v>#N/A</v>
      </c>
      <c r="F555" s="141" t="e" cm="1">
        <f t="array" ref="F555">(_xlfn.XLOOKUP($A555&amp;$Q$3&amp;$R$3,Data[Index]&amp;Data[Valid Test, Can be used for conformity (Y/N)]&amp;Data[Cycle],Data[CO/km (mg)])-F$2)/F$5</f>
        <v>#N/A</v>
      </c>
      <c r="G555" s="141" t="e" cm="1">
        <f t="array" ref="G555">(_xlfn.XLOOKUP($A555&amp;$Q$3,Data[Index]&amp;Data[Valid Test, Can be used for conformity (Y/N)],Data[CO2/km (g)])-G$2)/G$5</f>
        <v>#N/A</v>
      </c>
      <c r="H555" s="141" t="e" cm="1">
        <f t="array" ref="H555">(_xlfn.XLOOKUP($A555&amp;$Q$3,Data[Index]&amp;Data[Valid Test, Can be used for conformity (Y/N)],Data[THC/km (mg)])-H$2)/H$5</f>
        <v>#N/A</v>
      </c>
      <c r="I555" s="141" t="e" cm="1">
        <f t="array" ref="I555">(_xlfn.XLOOKUP($A555&amp;$Q$3,Data[Index]&amp;Data[Valid Test, Can be used for conformity (Y/N)],Data[NOx/km (mg)])-I$2)/I$5</f>
        <v>#N/A</v>
      </c>
      <c r="J555" s="141" t="e" cm="1">
        <f t="array" ref="J555">(_xlfn.XLOOKUP($A555&amp;$Q$3,Data[Index]&amp;Data[Valid Test, Can be used for conformity (Y/N)],Data[THC + NOx/km (mg)])-J$2)/J$5</f>
        <v>#N/A</v>
      </c>
      <c r="K555" s="141" t="e" cm="1">
        <f t="array" ref="K555">(_xlfn.XLOOKUP($A555&amp;$Q$3,Data[Index]&amp;Data[Valid Test, Can be used for conformity (Y/N)],Data[PN/km ('#)])-K$2)/K$5</f>
        <v>#N/A</v>
      </c>
      <c r="L555" s="141" t="e" cm="1">
        <f t="array" ref="L555">(_xlfn.XLOOKUP($A555&amp;$Q$3,Data[Index]&amp;Data[Valid Test, Can be used for conformity (Y/N)],Data[PM/km (mg)])-L$2)/L$5</f>
        <v>#N/A</v>
      </c>
      <c r="M555" s="140" t="e" cm="1">
        <f t="array" ref="M555">(_xlfn.XLOOKUP($A555&amp;$Q$3,Data[Index]&amp;Data[Valid Test, Can be used for conformity (Y/N)],Data[CH4 (mg/km)])-M$2)/M$5</f>
        <v>#N/A</v>
      </c>
      <c r="N555" s="140" t="e" cm="1">
        <f t="array" ref="N555">(_xlfn.XLOOKUP($A555&amp;$Q$3,Data[Index]&amp;Data[Valid Test, Can be used for conformity (Y/N)],Data[N20 (mg/km)])-N$2)/N$5</f>
        <v>#N/A</v>
      </c>
      <c r="O555" s="141" t="e" cm="1">
        <f t="array" ref="O555">(_xlfn.XLOOKUP($A555&amp;$Q$3,Data[Index]&amp;Data[Valid Test, Can be used for conformity (Y/N)],Data[l/100km])-O$2)/O$5</f>
        <v>#N/A</v>
      </c>
      <c r="P555" s="138">
        <f>_xlfn.XLOOKUP($A555,Data[Index],Data[Comments])</f>
        <v>0</v>
      </c>
    </row>
    <row r="556" spans="1:16" x14ac:dyDescent="0.2">
      <c r="A556" s="129"/>
      <c r="B556" s="129"/>
      <c r="C556" s="129" t="e" cm="1">
        <f t="array" ref="C556">_xlfn.XLOOKUP($A556&amp;$Q$3&amp;$R$3,Data[Index]&amp;Data[Valid Test, Can be used for conformity (Y/N)]&amp;Data[Cycle],Data[Test Name])</f>
        <v>#N/A</v>
      </c>
      <c r="D556" s="167" t="e" cm="1">
        <f t="array" ref="D556">_xlfn.XLOOKUP($A556&amp;$Q$3&amp;$R$3,Data[Index]&amp;Data[Valid Test, Can be used for conformity (Y/N)]&amp;Data[Cycle],Data[Mileage (Miles)])</f>
        <v>#N/A</v>
      </c>
      <c r="E556" s="130" t="e" cm="1">
        <f t="array" ref="E556">_xlfn.XLOOKUP($A556&amp;$Q$3&amp;$R$3,Data[Index]&amp;Data[Valid Test, Can be used for conformity (Y/N)]&amp;Data[Cycle],Data[Date])</f>
        <v>#N/A</v>
      </c>
      <c r="F556" s="141" t="e" cm="1">
        <f t="array" ref="F556">(_xlfn.XLOOKUP($A556&amp;$Q$3&amp;$R$3,Data[Index]&amp;Data[Valid Test, Can be used for conformity (Y/N)]&amp;Data[Cycle],Data[CO/km (mg)])-F$2)/F$5</f>
        <v>#N/A</v>
      </c>
      <c r="G556" s="141" t="e" cm="1">
        <f t="array" ref="G556">(_xlfn.XLOOKUP($A556&amp;$Q$3,Data[Index]&amp;Data[Valid Test, Can be used for conformity (Y/N)],Data[CO2/km (g)])-G$2)/G$5</f>
        <v>#N/A</v>
      </c>
      <c r="H556" s="141" t="e" cm="1">
        <f t="array" ref="H556">(_xlfn.XLOOKUP($A556&amp;$Q$3,Data[Index]&amp;Data[Valid Test, Can be used for conformity (Y/N)],Data[THC/km (mg)])-H$2)/H$5</f>
        <v>#N/A</v>
      </c>
      <c r="I556" s="141" t="e" cm="1">
        <f t="array" ref="I556">(_xlfn.XLOOKUP($A556&amp;$Q$3,Data[Index]&amp;Data[Valid Test, Can be used for conformity (Y/N)],Data[NOx/km (mg)])-I$2)/I$5</f>
        <v>#N/A</v>
      </c>
      <c r="J556" s="141" t="e" cm="1">
        <f t="array" ref="J556">(_xlfn.XLOOKUP($A556&amp;$Q$3,Data[Index]&amp;Data[Valid Test, Can be used for conformity (Y/N)],Data[THC + NOx/km (mg)])-J$2)/J$5</f>
        <v>#N/A</v>
      </c>
      <c r="K556" s="141" t="e" cm="1">
        <f t="array" ref="K556">(_xlfn.XLOOKUP($A556&amp;$Q$3,Data[Index]&amp;Data[Valid Test, Can be used for conformity (Y/N)],Data[PN/km ('#)])-K$2)/K$5</f>
        <v>#N/A</v>
      </c>
      <c r="L556" s="141" t="e" cm="1">
        <f t="array" ref="L556">(_xlfn.XLOOKUP($A556&amp;$Q$3,Data[Index]&amp;Data[Valid Test, Can be used for conformity (Y/N)],Data[PM/km (mg)])-L$2)/L$5</f>
        <v>#N/A</v>
      </c>
      <c r="M556" s="140" t="e" cm="1">
        <f t="array" ref="M556">(_xlfn.XLOOKUP($A556&amp;$Q$3,Data[Index]&amp;Data[Valid Test, Can be used for conformity (Y/N)],Data[CH4 (mg/km)])-M$2)/M$5</f>
        <v>#N/A</v>
      </c>
      <c r="N556" s="140" t="e" cm="1">
        <f t="array" ref="N556">(_xlfn.XLOOKUP($A556&amp;$Q$3,Data[Index]&amp;Data[Valid Test, Can be used for conformity (Y/N)],Data[N20 (mg/km)])-N$2)/N$5</f>
        <v>#N/A</v>
      </c>
      <c r="O556" s="141" t="e" cm="1">
        <f t="array" ref="O556">(_xlfn.XLOOKUP($A556&amp;$Q$3,Data[Index]&amp;Data[Valid Test, Can be used for conformity (Y/N)],Data[l/100km])-O$2)/O$5</f>
        <v>#N/A</v>
      </c>
      <c r="P556" s="138">
        <f>_xlfn.XLOOKUP($A556,Data[Index],Data[Comments])</f>
        <v>0</v>
      </c>
    </row>
    <row r="557" spans="1:16" x14ac:dyDescent="0.2">
      <c r="A557" s="129"/>
      <c r="B557" s="129"/>
      <c r="C557" s="129" t="e" cm="1">
        <f t="array" ref="C557">_xlfn.XLOOKUP($A557&amp;$Q$3&amp;$R$3,Data[Index]&amp;Data[Valid Test, Can be used for conformity (Y/N)]&amp;Data[Cycle],Data[Test Name])</f>
        <v>#N/A</v>
      </c>
      <c r="D557" s="167" t="e" cm="1">
        <f t="array" ref="D557">_xlfn.XLOOKUP($A557&amp;$Q$3&amp;$R$3,Data[Index]&amp;Data[Valid Test, Can be used for conformity (Y/N)]&amp;Data[Cycle],Data[Mileage (Miles)])</f>
        <v>#N/A</v>
      </c>
      <c r="E557" s="130" t="e" cm="1">
        <f t="array" ref="E557">_xlfn.XLOOKUP($A557&amp;$Q$3&amp;$R$3,Data[Index]&amp;Data[Valid Test, Can be used for conformity (Y/N)]&amp;Data[Cycle],Data[Date])</f>
        <v>#N/A</v>
      </c>
      <c r="F557" s="141" t="e" cm="1">
        <f t="array" ref="F557">(_xlfn.XLOOKUP($A557&amp;$Q$3&amp;$R$3,Data[Index]&amp;Data[Valid Test, Can be used for conformity (Y/N)]&amp;Data[Cycle],Data[CO/km (mg)])-F$2)/F$5</f>
        <v>#N/A</v>
      </c>
      <c r="G557" s="141" t="e" cm="1">
        <f t="array" ref="G557">(_xlfn.XLOOKUP($A557&amp;$Q$3,Data[Index]&amp;Data[Valid Test, Can be used for conformity (Y/N)],Data[CO2/km (g)])-G$2)/G$5</f>
        <v>#N/A</v>
      </c>
      <c r="H557" s="141" t="e" cm="1">
        <f t="array" ref="H557">(_xlfn.XLOOKUP($A557&amp;$Q$3,Data[Index]&amp;Data[Valid Test, Can be used for conformity (Y/N)],Data[THC/km (mg)])-H$2)/H$5</f>
        <v>#N/A</v>
      </c>
      <c r="I557" s="141" t="e" cm="1">
        <f t="array" ref="I557">(_xlfn.XLOOKUP($A557&amp;$Q$3,Data[Index]&amp;Data[Valid Test, Can be used for conformity (Y/N)],Data[NOx/km (mg)])-I$2)/I$5</f>
        <v>#N/A</v>
      </c>
      <c r="J557" s="141" t="e" cm="1">
        <f t="array" ref="J557">(_xlfn.XLOOKUP($A557&amp;$Q$3,Data[Index]&amp;Data[Valid Test, Can be used for conformity (Y/N)],Data[THC + NOx/km (mg)])-J$2)/J$5</f>
        <v>#N/A</v>
      </c>
      <c r="K557" s="141" t="e" cm="1">
        <f t="array" ref="K557">(_xlfn.XLOOKUP($A557&amp;$Q$3,Data[Index]&amp;Data[Valid Test, Can be used for conformity (Y/N)],Data[PN/km ('#)])-K$2)/K$5</f>
        <v>#N/A</v>
      </c>
      <c r="L557" s="141" t="e" cm="1">
        <f t="array" ref="L557">(_xlfn.XLOOKUP($A557&amp;$Q$3,Data[Index]&amp;Data[Valid Test, Can be used for conformity (Y/N)],Data[PM/km (mg)])-L$2)/L$5</f>
        <v>#N/A</v>
      </c>
      <c r="M557" s="140" t="e" cm="1">
        <f t="array" ref="M557">(_xlfn.XLOOKUP($A557&amp;$Q$3,Data[Index]&amp;Data[Valid Test, Can be used for conformity (Y/N)],Data[CH4 (mg/km)])-M$2)/M$5</f>
        <v>#N/A</v>
      </c>
      <c r="N557" s="140" t="e" cm="1">
        <f t="array" ref="N557">(_xlfn.XLOOKUP($A557&amp;$Q$3,Data[Index]&amp;Data[Valid Test, Can be used for conformity (Y/N)],Data[N20 (mg/km)])-N$2)/N$5</f>
        <v>#N/A</v>
      </c>
      <c r="O557" s="141" t="e" cm="1">
        <f t="array" ref="O557">(_xlfn.XLOOKUP($A557&amp;$Q$3,Data[Index]&amp;Data[Valid Test, Can be used for conformity (Y/N)],Data[l/100km])-O$2)/O$5</f>
        <v>#N/A</v>
      </c>
      <c r="P557" s="138">
        <f>_xlfn.XLOOKUP($A557,Data[Index],Data[Comments])</f>
        <v>0</v>
      </c>
    </row>
    <row r="558" spans="1:16" x14ac:dyDescent="0.2">
      <c r="A558" s="129"/>
      <c r="B558" s="129"/>
      <c r="C558" s="129" t="e" cm="1">
        <f t="array" ref="C558">_xlfn.XLOOKUP($A558&amp;$Q$3&amp;$R$3,Data[Index]&amp;Data[Valid Test, Can be used for conformity (Y/N)]&amp;Data[Cycle],Data[Test Name])</f>
        <v>#N/A</v>
      </c>
      <c r="D558" s="167" t="e" cm="1">
        <f t="array" ref="D558">_xlfn.XLOOKUP($A558&amp;$Q$3&amp;$R$3,Data[Index]&amp;Data[Valid Test, Can be used for conformity (Y/N)]&amp;Data[Cycle],Data[Mileage (Miles)])</f>
        <v>#N/A</v>
      </c>
      <c r="E558" s="130" t="e" cm="1">
        <f t="array" ref="E558">_xlfn.XLOOKUP($A558&amp;$Q$3&amp;$R$3,Data[Index]&amp;Data[Valid Test, Can be used for conformity (Y/N)]&amp;Data[Cycle],Data[Date])</f>
        <v>#N/A</v>
      </c>
      <c r="F558" s="141" t="e" cm="1">
        <f t="array" ref="F558">(_xlfn.XLOOKUP($A558&amp;$Q$3&amp;$R$3,Data[Index]&amp;Data[Valid Test, Can be used for conformity (Y/N)]&amp;Data[Cycle],Data[CO/km (mg)])-F$2)/F$5</f>
        <v>#N/A</v>
      </c>
      <c r="G558" s="141" t="e" cm="1">
        <f t="array" ref="G558">(_xlfn.XLOOKUP($A558&amp;$Q$3,Data[Index]&amp;Data[Valid Test, Can be used for conformity (Y/N)],Data[CO2/km (g)])-G$2)/G$5</f>
        <v>#N/A</v>
      </c>
      <c r="H558" s="141" t="e" cm="1">
        <f t="array" ref="H558">(_xlfn.XLOOKUP($A558&amp;$Q$3,Data[Index]&amp;Data[Valid Test, Can be used for conformity (Y/N)],Data[THC/km (mg)])-H$2)/H$5</f>
        <v>#N/A</v>
      </c>
      <c r="I558" s="141" t="e" cm="1">
        <f t="array" ref="I558">(_xlfn.XLOOKUP($A558&amp;$Q$3,Data[Index]&amp;Data[Valid Test, Can be used for conformity (Y/N)],Data[NOx/km (mg)])-I$2)/I$5</f>
        <v>#N/A</v>
      </c>
      <c r="J558" s="141" t="e" cm="1">
        <f t="array" ref="J558">(_xlfn.XLOOKUP($A558&amp;$Q$3,Data[Index]&amp;Data[Valid Test, Can be used for conformity (Y/N)],Data[THC + NOx/km (mg)])-J$2)/J$5</f>
        <v>#N/A</v>
      </c>
      <c r="K558" s="141" t="e" cm="1">
        <f t="array" ref="K558">(_xlfn.XLOOKUP($A558&amp;$Q$3,Data[Index]&amp;Data[Valid Test, Can be used for conformity (Y/N)],Data[PN/km ('#)])-K$2)/K$5</f>
        <v>#N/A</v>
      </c>
      <c r="L558" s="141" t="e" cm="1">
        <f t="array" ref="L558">(_xlfn.XLOOKUP($A558&amp;$Q$3,Data[Index]&amp;Data[Valid Test, Can be used for conformity (Y/N)],Data[PM/km (mg)])-L$2)/L$5</f>
        <v>#N/A</v>
      </c>
      <c r="M558" s="140" t="e" cm="1">
        <f t="array" ref="M558">(_xlfn.XLOOKUP($A558&amp;$Q$3,Data[Index]&amp;Data[Valid Test, Can be used for conformity (Y/N)],Data[CH4 (mg/km)])-M$2)/M$5</f>
        <v>#N/A</v>
      </c>
      <c r="N558" s="140" t="e" cm="1">
        <f t="array" ref="N558">(_xlfn.XLOOKUP($A558&amp;$Q$3,Data[Index]&amp;Data[Valid Test, Can be used for conformity (Y/N)],Data[N20 (mg/km)])-N$2)/N$5</f>
        <v>#N/A</v>
      </c>
      <c r="O558" s="141" t="e" cm="1">
        <f t="array" ref="O558">(_xlfn.XLOOKUP($A558&amp;$Q$3,Data[Index]&amp;Data[Valid Test, Can be used for conformity (Y/N)],Data[l/100km])-O$2)/O$5</f>
        <v>#N/A</v>
      </c>
      <c r="P558" s="138">
        <f>_xlfn.XLOOKUP($A558,Data[Index],Data[Comments])</f>
        <v>0</v>
      </c>
    </row>
    <row r="559" spans="1:16" x14ac:dyDescent="0.2">
      <c r="A559" s="129"/>
      <c r="B559" s="129"/>
      <c r="C559" s="129" t="e" cm="1">
        <f t="array" ref="C559">_xlfn.XLOOKUP($A559&amp;$Q$3&amp;$R$3,Data[Index]&amp;Data[Valid Test, Can be used for conformity (Y/N)]&amp;Data[Cycle],Data[Test Name])</f>
        <v>#N/A</v>
      </c>
      <c r="D559" s="167" t="e" cm="1">
        <f t="array" ref="D559">_xlfn.XLOOKUP($A559&amp;$Q$3&amp;$R$3,Data[Index]&amp;Data[Valid Test, Can be used for conformity (Y/N)]&amp;Data[Cycle],Data[Mileage (Miles)])</f>
        <v>#N/A</v>
      </c>
      <c r="E559" s="130" t="e" cm="1">
        <f t="array" ref="E559">_xlfn.XLOOKUP($A559&amp;$Q$3&amp;$R$3,Data[Index]&amp;Data[Valid Test, Can be used for conformity (Y/N)]&amp;Data[Cycle],Data[Date])</f>
        <v>#N/A</v>
      </c>
      <c r="F559" s="141" t="e" cm="1">
        <f t="array" ref="F559">(_xlfn.XLOOKUP($A559&amp;$Q$3&amp;$R$3,Data[Index]&amp;Data[Valid Test, Can be used for conformity (Y/N)]&amp;Data[Cycle],Data[CO/km (mg)])-F$2)/F$5</f>
        <v>#N/A</v>
      </c>
      <c r="G559" s="141" t="e" cm="1">
        <f t="array" ref="G559">(_xlfn.XLOOKUP($A559&amp;$Q$3,Data[Index]&amp;Data[Valid Test, Can be used for conformity (Y/N)],Data[CO2/km (g)])-G$2)/G$5</f>
        <v>#N/A</v>
      </c>
      <c r="H559" s="141" t="e" cm="1">
        <f t="array" ref="H559">(_xlfn.XLOOKUP($A559&amp;$Q$3,Data[Index]&amp;Data[Valid Test, Can be used for conformity (Y/N)],Data[THC/km (mg)])-H$2)/H$5</f>
        <v>#N/A</v>
      </c>
      <c r="I559" s="141" t="e" cm="1">
        <f t="array" ref="I559">(_xlfn.XLOOKUP($A559&amp;$Q$3,Data[Index]&amp;Data[Valid Test, Can be used for conformity (Y/N)],Data[NOx/km (mg)])-I$2)/I$5</f>
        <v>#N/A</v>
      </c>
      <c r="J559" s="141" t="e" cm="1">
        <f t="array" ref="J559">(_xlfn.XLOOKUP($A559&amp;$Q$3,Data[Index]&amp;Data[Valid Test, Can be used for conformity (Y/N)],Data[THC + NOx/km (mg)])-J$2)/J$5</f>
        <v>#N/A</v>
      </c>
      <c r="K559" s="141" t="e" cm="1">
        <f t="array" ref="K559">(_xlfn.XLOOKUP($A559&amp;$Q$3,Data[Index]&amp;Data[Valid Test, Can be used for conformity (Y/N)],Data[PN/km ('#)])-K$2)/K$5</f>
        <v>#N/A</v>
      </c>
      <c r="L559" s="141" t="e" cm="1">
        <f t="array" ref="L559">(_xlfn.XLOOKUP($A559&amp;$Q$3,Data[Index]&amp;Data[Valid Test, Can be used for conformity (Y/N)],Data[PM/km (mg)])-L$2)/L$5</f>
        <v>#N/A</v>
      </c>
      <c r="M559" s="140" t="e" cm="1">
        <f t="array" ref="M559">(_xlfn.XLOOKUP($A559&amp;$Q$3,Data[Index]&amp;Data[Valid Test, Can be used for conformity (Y/N)],Data[CH4 (mg/km)])-M$2)/M$5</f>
        <v>#N/A</v>
      </c>
      <c r="N559" s="140" t="e" cm="1">
        <f t="array" ref="N559">(_xlfn.XLOOKUP($A559&amp;$Q$3,Data[Index]&amp;Data[Valid Test, Can be used for conformity (Y/N)],Data[N20 (mg/km)])-N$2)/N$5</f>
        <v>#N/A</v>
      </c>
      <c r="O559" s="141" t="e" cm="1">
        <f t="array" ref="O559">(_xlfn.XLOOKUP($A559&amp;$Q$3,Data[Index]&amp;Data[Valid Test, Can be used for conformity (Y/N)],Data[l/100km])-O$2)/O$5</f>
        <v>#N/A</v>
      </c>
      <c r="P559" s="138">
        <f>_xlfn.XLOOKUP($A559,Data[Index],Data[Comments])</f>
        <v>0</v>
      </c>
    </row>
    <row r="560" spans="1:16" x14ac:dyDescent="0.2">
      <c r="A560" s="129"/>
      <c r="B560" s="129"/>
      <c r="C560" s="129" t="e" cm="1">
        <f t="array" ref="C560">_xlfn.XLOOKUP($A560&amp;$Q$3&amp;$R$3,Data[Index]&amp;Data[Valid Test, Can be used for conformity (Y/N)]&amp;Data[Cycle],Data[Test Name])</f>
        <v>#N/A</v>
      </c>
      <c r="D560" s="167" t="e" cm="1">
        <f t="array" ref="D560">_xlfn.XLOOKUP($A560&amp;$Q$3&amp;$R$3,Data[Index]&amp;Data[Valid Test, Can be used for conformity (Y/N)]&amp;Data[Cycle],Data[Mileage (Miles)])</f>
        <v>#N/A</v>
      </c>
      <c r="E560" s="130" t="e" cm="1">
        <f t="array" ref="E560">_xlfn.XLOOKUP($A560&amp;$Q$3&amp;$R$3,Data[Index]&amp;Data[Valid Test, Can be used for conformity (Y/N)]&amp;Data[Cycle],Data[Date])</f>
        <v>#N/A</v>
      </c>
      <c r="F560" s="141" t="e" cm="1">
        <f t="array" ref="F560">(_xlfn.XLOOKUP($A560&amp;$Q$3&amp;$R$3,Data[Index]&amp;Data[Valid Test, Can be used for conformity (Y/N)]&amp;Data[Cycle],Data[CO/km (mg)])-F$2)/F$5</f>
        <v>#N/A</v>
      </c>
      <c r="G560" s="141" t="e" cm="1">
        <f t="array" ref="G560">(_xlfn.XLOOKUP($A560&amp;$Q$3,Data[Index]&amp;Data[Valid Test, Can be used for conformity (Y/N)],Data[CO2/km (g)])-G$2)/G$5</f>
        <v>#N/A</v>
      </c>
      <c r="H560" s="141" t="e" cm="1">
        <f t="array" ref="H560">(_xlfn.XLOOKUP($A560&amp;$Q$3,Data[Index]&amp;Data[Valid Test, Can be used for conformity (Y/N)],Data[THC/km (mg)])-H$2)/H$5</f>
        <v>#N/A</v>
      </c>
      <c r="I560" s="141" t="e" cm="1">
        <f t="array" ref="I560">(_xlfn.XLOOKUP($A560&amp;$Q$3,Data[Index]&amp;Data[Valid Test, Can be used for conformity (Y/N)],Data[NOx/km (mg)])-I$2)/I$5</f>
        <v>#N/A</v>
      </c>
      <c r="J560" s="141" t="e" cm="1">
        <f t="array" ref="J560">(_xlfn.XLOOKUP($A560&amp;$Q$3,Data[Index]&amp;Data[Valid Test, Can be used for conformity (Y/N)],Data[THC + NOx/km (mg)])-J$2)/J$5</f>
        <v>#N/A</v>
      </c>
      <c r="K560" s="141" t="e" cm="1">
        <f t="array" ref="K560">(_xlfn.XLOOKUP($A560&amp;$Q$3,Data[Index]&amp;Data[Valid Test, Can be used for conformity (Y/N)],Data[PN/km ('#)])-K$2)/K$5</f>
        <v>#N/A</v>
      </c>
      <c r="L560" s="141" t="e" cm="1">
        <f t="array" ref="L560">(_xlfn.XLOOKUP($A560&amp;$Q$3,Data[Index]&amp;Data[Valid Test, Can be used for conformity (Y/N)],Data[PM/km (mg)])-L$2)/L$5</f>
        <v>#N/A</v>
      </c>
      <c r="M560" s="140" t="e" cm="1">
        <f t="array" ref="M560">(_xlfn.XLOOKUP($A560&amp;$Q$3,Data[Index]&amp;Data[Valid Test, Can be used for conformity (Y/N)],Data[CH4 (mg/km)])-M$2)/M$5</f>
        <v>#N/A</v>
      </c>
      <c r="N560" s="140" t="e" cm="1">
        <f t="array" ref="N560">(_xlfn.XLOOKUP($A560&amp;$Q$3,Data[Index]&amp;Data[Valid Test, Can be used for conformity (Y/N)],Data[N20 (mg/km)])-N$2)/N$5</f>
        <v>#N/A</v>
      </c>
      <c r="O560" s="141" t="e" cm="1">
        <f t="array" ref="O560">(_xlfn.XLOOKUP($A560&amp;$Q$3,Data[Index]&amp;Data[Valid Test, Can be used for conformity (Y/N)],Data[l/100km])-O$2)/O$5</f>
        <v>#N/A</v>
      </c>
      <c r="P560" s="138">
        <f>_xlfn.XLOOKUP($A560,Data[Index],Data[Comments])</f>
        <v>0</v>
      </c>
    </row>
    <row r="561" spans="1:16" x14ac:dyDescent="0.2">
      <c r="A561" s="129"/>
      <c r="B561" s="129"/>
      <c r="C561" s="129" t="e" cm="1">
        <f t="array" ref="C561">_xlfn.XLOOKUP($A561&amp;$Q$3&amp;$R$3,Data[Index]&amp;Data[Valid Test, Can be used for conformity (Y/N)]&amp;Data[Cycle],Data[Test Name])</f>
        <v>#N/A</v>
      </c>
      <c r="D561" s="167" t="e" cm="1">
        <f t="array" ref="D561">_xlfn.XLOOKUP($A561&amp;$Q$3&amp;$R$3,Data[Index]&amp;Data[Valid Test, Can be used for conformity (Y/N)]&amp;Data[Cycle],Data[Mileage (Miles)])</f>
        <v>#N/A</v>
      </c>
      <c r="E561" s="130" t="e" cm="1">
        <f t="array" ref="E561">_xlfn.XLOOKUP($A561&amp;$Q$3&amp;$R$3,Data[Index]&amp;Data[Valid Test, Can be used for conformity (Y/N)]&amp;Data[Cycle],Data[Date])</f>
        <v>#N/A</v>
      </c>
      <c r="F561" s="141" t="e" cm="1">
        <f t="array" ref="F561">(_xlfn.XLOOKUP($A561&amp;$Q$3&amp;$R$3,Data[Index]&amp;Data[Valid Test, Can be used for conformity (Y/N)]&amp;Data[Cycle],Data[CO/km (mg)])-F$2)/F$5</f>
        <v>#N/A</v>
      </c>
      <c r="G561" s="141" t="e" cm="1">
        <f t="array" ref="G561">(_xlfn.XLOOKUP($A561&amp;$Q$3,Data[Index]&amp;Data[Valid Test, Can be used for conformity (Y/N)],Data[CO2/km (g)])-G$2)/G$5</f>
        <v>#N/A</v>
      </c>
      <c r="H561" s="141" t="e" cm="1">
        <f t="array" ref="H561">(_xlfn.XLOOKUP($A561&amp;$Q$3,Data[Index]&amp;Data[Valid Test, Can be used for conformity (Y/N)],Data[THC/km (mg)])-H$2)/H$5</f>
        <v>#N/A</v>
      </c>
      <c r="I561" s="141" t="e" cm="1">
        <f t="array" ref="I561">(_xlfn.XLOOKUP($A561&amp;$Q$3,Data[Index]&amp;Data[Valid Test, Can be used for conformity (Y/N)],Data[NOx/km (mg)])-I$2)/I$5</f>
        <v>#N/A</v>
      </c>
      <c r="J561" s="141" t="e" cm="1">
        <f t="array" ref="J561">(_xlfn.XLOOKUP($A561&amp;$Q$3,Data[Index]&amp;Data[Valid Test, Can be used for conformity (Y/N)],Data[THC + NOx/km (mg)])-J$2)/J$5</f>
        <v>#N/A</v>
      </c>
      <c r="K561" s="141" t="e" cm="1">
        <f t="array" ref="K561">(_xlfn.XLOOKUP($A561&amp;$Q$3,Data[Index]&amp;Data[Valid Test, Can be used for conformity (Y/N)],Data[PN/km ('#)])-K$2)/K$5</f>
        <v>#N/A</v>
      </c>
      <c r="L561" s="141" t="e" cm="1">
        <f t="array" ref="L561">(_xlfn.XLOOKUP($A561&amp;$Q$3,Data[Index]&amp;Data[Valid Test, Can be used for conformity (Y/N)],Data[PM/km (mg)])-L$2)/L$5</f>
        <v>#N/A</v>
      </c>
      <c r="M561" s="140" t="e" cm="1">
        <f t="array" ref="M561">(_xlfn.XLOOKUP($A561&amp;$Q$3,Data[Index]&amp;Data[Valid Test, Can be used for conformity (Y/N)],Data[CH4 (mg/km)])-M$2)/M$5</f>
        <v>#N/A</v>
      </c>
      <c r="N561" s="140" t="e" cm="1">
        <f t="array" ref="N561">(_xlfn.XLOOKUP($A561&amp;$Q$3,Data[Index]&amp;Data[Valid Test, Can be used for conformity (Y/N)],Data[N20 (mg/km)])-N$2)/N$5</f>
        <v>#N/A</v>
      </c>
      <c r="O561" s="141" t="e" cm="1">
        <f t="array" ref="O561">(_xlfn.XLOOKUP($A561&amp;$Q$3,Data[Index]&amp;Data[Valid Test, Can be used for conformity (Y/N)],Data[l/100km])-O$2)/O$5</f>
        <v>#N/A</v>
      </c>
      <c r="P561" s="138">
        <f>_xlfn.XLOOKUP($A561,Data[Index],Data[Comments])</f>
        <v>0</v>
      </c>
    </row>
    <row r="562" spans="1:16" x14ac:dyDescent="0.2">
      <c r="A562" s="129"/>
      <c r="B562" s="129"/>
      <c r="C562" s="129" t="e" cm="1">
        <f t="array" ref="C562">_xlfn.XLOOKUP($A562&amp;$Q$3&amp;$R$3,Data[Index]&amp;Data[Valid Test, Can be used for conformity (Y/N)]&amp;Data[Cycle],Data[Test Name])</f>
        <v>#N/A</v>
      </c>
      <c r="D562" s="167" t="e" cm="1">
        <f t="array" ref="D562">_xlfn.XLOOKUP($A562&amp;$Q$3&amp;$R$3,Data[Index]&amp;Data[Valid Test, Can be used for conformity (Y/N)]&amp;Data[Cycle],Data[Mileage (Miles)])</f>
        <v>#N/A</v>
      </c>
      <c r="E562" s="130" t="e" cm="1">
        <f t="array" ref="E562">_xlfn.XLOOKUP($A562&amp;$Q$3&amp;$R$3,Data[Index]&amp;Data[Valid Test, Can be used for conformity (Y/N)]&amp;Data[Cycle],Data[Date])</f>
        <v>#N/A</v>
      </c>
      <c r="F562" s="141" t="e" cm="1">
        <f t="array" ref="F562">(_xlfn.XLOOKUP($A562&amp;$Q$3&amp;$R$3,Data[Index]&amp;Data[Valid Test, Can be used for conformity (Y/N)]&amp;Data[Cycle],Data[CO/km (mg)])-F$2)/F$5</f>
        <v>#N/A</v>
      </c>
      <c r="G562" s="141" t="e" cm="1">
        <f t="array" ref="G562">(_xlfn.XLOOKUP($A562&amp;$Q$3,Data[Index]&amp;Data[Valid Test, Can be used for conformity (Y/N)],Data[CO2/km (g)])-G$2)/G$5</f>
        <v>#N/A</v>
      </c>
      <c r="H562" s="141" t="e" cm="1">
        <f t="array" ref="H562">(_xlfn.XLOOKUP($A562&amp;$Q$3,Data[Index]&amp;Data[Valid Test, Can be used for conformity (Y/N)],Data[THC/km (mg)])-H$2)/H$5</f>
        <v>#N/A</v>
      </c>
      <c r="I562" s="141" t="e" cm="1">
        <f t="array" ref="I562">(_xlfn.XLOOKUP($A562&amp;$Q$3,Data[Index]&amp;Data[Valid Test, Can be used for conformity (Y/N)],Data[NOx/km (mg)])-I$2)/I$5</f>
        <v>#N/A</v>
      </c>
      <c r="J562" s="141" t="e" cm="1">
        <f t="array" ref="J562">(_xlfn.XLOOKUP($A562&amp;$Q$3,Data[Index]&amp;Data[Valid Test, Can be used for conformity (Y/N)],Data[THC + NOx/km (mg)])-J$2)/J$5</f>
        <v>#N/A</v>
      </c>
      <c r="K562" s="141" t="e" cm="1">
        <f t="array" ref="K562">(_xlfn.XLOOKUP($A562&amp;$Q$3,Data[Index]&amp;Data[Valid Test, Can be used for conformity (Y/N)],Data[PN/km ('#)])-K$2)/K$5</f>
        <v>#N/A</v>
      </c>
      <c r="L562" s="141" t="e" cm="1">
        <f t="array" ref="L562">(_xlfn.XLOOKUP($A562&amp;$Q$3,Data[Index]&amp;Data[Valid Test, Can be used for conformity (Y/N)],Data[PM/km (mg)])-L$2)/L$5</f>
        <v>#N/A</v>
      </c>
      <c r="M562" s="140" t="e" cm="1">
        <f t="array" ref="M562">(_xlfn.XLOOKUP($A562&amp;$Q$3,Data[Index]&amp;Data[Valid Test, Can be used for conformity (Y/N)],Data[CH4 (mg/km)])-M$2)/M$5</f>
        <v>#N/A</v>
      </c>
      <c r="N562" s="140" t="e" cm="1">
        <f t="array" ref="N562">(_xlfn.XLOOKUP($A562&amp;$Q$3,Data[Index]&amp;Data[Valid Test, Can be used for conformity (Y/N)],Data[N20 (mg/km)])-N$2)/N$5</f>
        <v>#N/A</v>
      </c>
      <c r="O562" s="141" t="e" cm="1">
        <f t="array" ref="O562">(_xlfn.XLOOKUP($A562&amp;$Q$3,Data[Index]&amp;Data[Valid Test, Can be used for conformity (Y/N)],Data[l/100km])-O$2)/O$5</f>
        <v>#N/A</v>
      </c>
      <c r="P562" s="138">
        <f>_xlfn.XLOOKUP($A562,Data[Index],Data[Comments])</f>
        <v>0</v>
      </c>
    </row>
    <row r="563" spans="1:16" x14ac:dyDescent="0.2">
      <c r="A563" s="129"/>
      <c r="B563" s="129"/>
      <c r="C563" s="129" t="e" cm="1">
        <f t="array" ref="C563">_xlfn.XLOOKUP($A563&amp;$Q$3&amp;$R$3,Data[Index]&amp;Data[Valid Test, Can be used for conformity (Y/N)]&amp;Data[Cycle],Data[Test Name])</f>
        <v>#N/A</v>
      </c>
      <c r="D563" s="167" t="e" cm="1">
        <f t="array" ref="D563">_xlfn.XLOOKUP($A563&amp;$Q$3&amp;$R$3,Data[Index]&amp;Data[Valid Test, Can be used for conformity (Y/N)]&amp;Data[Cycle],Data[Mileage (Miles)])</f>
        <v>#N/A</v>
      </c>
      <c r="E563" s="130" t="e" cm="1">
        <f t="array" ref="E563">_xlfn.XLOOKUP($A563&amp;$Q$3&amp;$R$3,Data[Index]&amp;Data[Valid Test, Can be used for conformity (Y/N)]&amp;Data[Cycle],Data[Date])</f>
        <v>#N/A</v>
      </c>
      <c r="F563" s="141" t="e" cm="1">
        <f t="array" ref="F563">(_xlfn.XLOOKUP($A563&amp;$Q$3&amp;$R$3,Data[Index]&amp;Data[Valid Test, Can be used for conformity (Y/N)]&amp;Data[Cycle],Data[CO/km (mg)])-F$2)/F$5</f>
        <v>#N/A</v>
      </c>
      <c r="G563" s="141" t="e" cm="1">
        <f t="array" ref="G563">(_xlfn.XLOOKUP($A563&amp;$Q$3,Data[Index]&amp;Data[Valid Test, Can be used for conformity (Y/N)],Data[CO2/km (g)])-G$2)/G$5</f>
        <v>#N/A</v>
      </c>
      <c r="H563" s="141" t="e" cm="1">
        <f t="array" ref="H563">(_xlfn.XLOOKUP($A563&amp;$Q$3,Data[Index]&amp;Data[Valid Test, Can be used for conformity (Y/N)],Data[THC/km (mg)])-H$2)/H$5</f>
        <v>#N/A</v>
      </c>
      <c r="I563" s="141" t="e" cm="1">
        <f t="array" ref="I563">(_xlfn.XLOOKUP($A563&amp;$Q$3,Data[Index]&amp;Data[Valid Test, Can be used for conformity (Y/N)],Data[NOx/km (mg)])-I$2)/I$5</f>
        <v>#N/A</v>
      </c>
      <c r="J563" s="141" t="e" cm="1">
        <f t="array" ref="J563">(_xlfn.XLOOKUP($A563&amp;$Q$3,Data[Index]&amp;Data[Valid Test, Can be used for conformity (Y/N)],Data[THC + NOx/km (mg)])-J$2)/J$5</f>
        <v>#N/A</v>
      </c>
      <c r="K563" s="141" t="e" cm="1">
        <f t="array" ref="K563">(_xlfn.XLOOKUP($A563&amp;$Q$3,Data[Index]&amp;Data[Valid Test, Can be used for conformity (Y/N)],Data[PN/km ('#)])-K$2)/K$5</f>
        <v>#N/A</v>
      </c>
      <c r="L563" s="141" t="e" cm="1">
        <f t="array" ref="L563">(_xlfn.XLOOKUP($A563&amp;$Q$3,Data[Index]&amp;Data[Valid Test, Can be used for conformity (Y/N)],Data[PM/km (mg)])-L$2)/L$5</f>
        <v>#N/A</v>
      </c>
      <c r="M563" s="140" t="e" cm="1">
        <f t="array" ref="M563">(_xlfn.XLOOKUP($A563&amp;$Q$3,Data[Index]&amp;Data[Valid Test, Can be used for conformity (Y/N)],Data[CH4 (mg/km)])-M$2)/M$5</f>
        <v>#N/A</v>
      </c>
      <c r="N563" s="140" t="e" cm="1">
        <f t="array" ref="N563">(_xlfn.XLOOKUP($A563&amp;$Q$3,Data[Index]&amp;Data[Valid Test, Can be used for conformity (Y/N)],Data[N20 (mg/km)])-N$2)/N$5</f>
        <v>#N/A</v>
      </c>
      <c r="O563" s="141" t="e" cm="1">
        <f t="array" ref="O563">(_xlfn.XLOOKUP($A563&amp;$Q$3,Data[Index]&amp;Data[Valid Test, Can be used for conformity (Y/N)],Data[l/100km])-O$2)/O$5</f>
        <v>#N/A</v>
      </c>
      <c r="P563" s="138">
        <f>_xlfn.XLOOKUP($A563,Data[Index],Data[Comments])</f>
        <v>0</v>
      </c>
    </row>
    <row r="564" spans="1:16" x14ac:dyDescent="0.2">
      <c r="A564" s="129"/>
      <c r="B564" s="129"/>
      <c r="C564" s="129" t="e" cm="1">
        <f t="array" ref="C564">_xlfn.XLOOKUP($A564&amp;$Q$3&amp;$R$3,Data[Index]&amp;Data[Valid Test, Can be used for conformity (Y/N)]&amp;Data[Cycle],Data[Test Name])</f>
        <v>#N/A</v>
      </c>
      <c r="D564" s="167" t="e" cm="1">
        <f t="array" ref="D564">_xlfn.XLOOKUP($A564&amp;$Q$3&amp;$R$3,Data[Index]&amp;Data[Valid Test, Can be used for conformity (Y/N)]&amp;Data[Cycle],Data[Mileage (Miles)])</f>
        <v>#N/A</v>
      </c>
      <c r="E564" s="130" t="e" cm="1">
        <f t="array" ref="E564">_xlfn.XLOOKUP($A564&amp;$Q$3&amp;$R$3,Data[Index]&amp;Data[Valid Test, Can be used for conformity (Y/N)]&amp;Data[Cycle],Data[Date])</f>
        <v>#N/A</v>
      </c>
      <c r="F564" s="141" t="e" cm="1">
        <f t="array" ref="F564">(_xlfn.XLOOKUP($A564&amp;$Q$3&amp;$R$3,Data[Index]&amp;Data[Valid Test, Can be used for conformity (Y/N)]&amp;Data[Cycle],Data[CO/km (mg)])-F$2)/F$5</f>
        <v>#N/A</v>
      </c>
      <c r="G564" s="141" t="e" cm="1">
        <f t="array" ref="G564">(_xlfn.XLOOKUP($A564&amp;$Q$3,Data[Index]&amp;Data[Valid Test, Can be used for conformity (Y/N)],Data[CO2/km (g)])-G$2)/G$5</f>
        <v>#N/A</v>
      </c>
      <c r="H564" s="141" t="e" cm="1">
        <f t="array" ref="H564">(_xlfn.XLOOKUP($A564&amp;$Q$3,Data[Index]&amp;Data[Valid Test, Can be used for conformity (Y/N)],Data[THC/km (mg)])-H$2)/H$5</f>
        <v>#N/A</v>
      </c>
      <c r="I564" s="141" t="e" cm="1">
        <f t="array" ref="I564">(_xlfn.XLOOKUP($A564&amp;$Q$3,Data[Index]&amp;Data[Valid Test, Can be used for conformity (Y/N)],Data[NOx/km (mg)])-I$2)/I$5</f>
        <v>#N/A</v>
      </c>
      <c r="J564" s="141" t="e" cm="1">
        <f t="array" ref="J564">(_xlfn.XLOOKUP($A564&amp;$Q$3,Data[Index]&amp;Data[Valid Test, Can be used for conformity (Y/N)],Data[THC + NOx/km (mg)])-J$2)/J$5</f>
        <v>#N/A</v>
      </c>
      <c r="K564" s="141" t="e" cm="1">
        <f t="array" ref="K564">(_xlfn.XLOOKUP($A564&amp;$Q$3,Data[Index]&amp;Data[Valid Test, Can be used for conformity (Y/N)],Data[PN/km ('#)])-K$2)/K$5</f>
        <v>#N/A</v>
      </c>
      <c r="L564" s="141" t="e" cm="1">
        <f t="array" ref="L564">(_xlfn.XLOOKUP($A564&amp;$Q$3,Data[Index]&amp;Data[Valid Test, Can be used for conformity (Y/N)],Data[PM/km (mg)])-L$2)/L$5</f>
        <v>#N/A</v>
      </c>
      <c r="M564" s="140" t="e" cm="1">
        <f t="array" ref="M564">(_xlfn.XLOOKUP($A564&amp;$Q$3,Data[Index]&amp;Data[Valid Test, Can be used for conformity (Y/N)],Data[CH4 (mg/km)])-M$2)/M$5</f>
        <v>#N/A</v>
      </c>
      <c r="N564" s="140" t="e" cm="1">
        <f t="array" ref="N564">(_xlfn.XLOOKUP($A564&amp;$Q$3,Data[Index]&amp;Data[Valid Test, Can be used for conformity (Y/N)],Data[N20 (mg/km)])-N$2)/N$5</f>
        <v>#N/A</v>
      </c>
      <c r="O564" s="141" t="e" cm="1">
        <f t="array" ref="O564">(_xlfn.XLOOKUP($A564&amp;$Q$3,Data[Index]&amp;Data[Valid Test, Can be used for conformity (Y/N)],Data[l/100km])-O$2)/O$5</f>
        <v>#N/A</v>
      </c>
      <c r="P564" s="138">
        <f>_xlfn.XLOOKUP($A564,Data[Index],Data[Comments])</f>
        <v>0</v>
      </c>
    </row>
    <row r="565" spans="1:16" x14ac:dyDescent="0.2">
      <c r="A565" s="129"/>
      <c r="B565" s="129"/>
      <c r="C565" s="129" t="e" cm="1">
        <f t="array" ref="C565">_xlfn.XLOOKUP($A565&amp;$Q$3&amp;$R$3,Data[Index]&amp;Data[Valid Test, Can be used for conformity (Y/N)]&amp;Data[Cycle],Data[Test Name])</f>
        <v>#N/A</v>
      </c>
      <c r="D565" s="167" t="e" cm="1">
        <f t="array" ref="D565">_xlfn.XLOOKUP($A565&amp;$Q$3&amp;$R$3,Data[Index]&amp;Data[Valid Test, Can be used for conformity (Y/N)]&amp;Data[Cycle],Data[Mileage (Miles)])</f>
        <v>#N/A</v>
      </c>
      <c r="E565" s="130" t="e" cm="1">
        <f t="array" ref="E565">_xlfn.XLOOKUP($A565&amp;$Q$3&amp;$R$3,Data[Index]&amp;Data[Valid Test, Can be used for conformity (Y/N)]&amp;Data[Cycle],Data[Date])</f>
        <v>#N/A</v>
      </c>
      <c r="F565" s="141" t="e" cm="1">
        <f t="array" ref="F565">(_xlfn.XLOOKUP($A565&amp;$Q$3&amp;$R$3,Data[Index]&amp;Data[Valid Test, Can be used for conformity (Y/N)]&amp;Data[Cycle],Data[CO/km (mg)])-F$2)/F$5</f>
        <v>#N/A</v>
      </c>
      <c r="G565" s="141" t="e" cm="1">
        <f t="array" ref="G565">(_xlfn.XLOOKUP($A565&amp;$Q$3,Data[Index]&amp;Data[Valid Test, Can be used for conformity (Y/N)],Data[CO2/km (g)])-G$2)/G$5</f>
        <v>#N/A</v>
      </c>
      <c r="H565" s="141" t="e" cm="1">
        <f t="array" ref="H565">(_xlfn.XLOOKUP($A565&amp;$Q$3,Data[Index]&amp;Data[Valid Test, Can be used for conformity (Y/N)],Data[THC/km (mg)])-H$2)/H$5</f>
        <v>#N/A</v>
      </c>
      <c r="I565" s="141" t="e" cm="1">
        <f t="array" ref="I565">(_xlfn.XLOOKUP($A565&amp;$Q$3,Data[Index]&amp;Data[Valid Test, Can be used for conformity (Y/N)],Data[NOx/km (mg)])-I$2)/I$5</f>
        <v>#N/A</v>
      </c>
      <c r="J565" s="141" t="e" cm="1">
        <f t="array" ref="J565">(_xlfn.XLOOKUP($A565&amp;$Q$3,Data[Index]&amp;Data[Valid Test, Can be used for conformity (Y/N)],Data[THC + NOx/km (mg)])-J$2)/J$5</f>
        <v>#N/A</v>
      </c>
      <c r="K565" s="141" t="e" cm="1">
        <f t="array" ref="K565">(_xlfn.XLOOKUP($A565&amp;$Q$3,Data[Index]&amp;Data[Valid Test, Can be used for conformity (Y/N)],Data[PN/km ('#)])-K$2)/K$5</f>
        <v>#N/A</v>
      </c>
      <c r="L565" s="141" t="e" cm="1">
        <f t="array" ref="L565">(_xlfn.XLOOKUP($A565&amp;$Q$3,Data[Index]&amp;Data[Valid Test, Can be used for conformity (Y/N)],Data[PM/km (mg)])-L$2)/L$5</f>
        <v>#N/A</v>
      </c>
      <c r="M565" s="140" t="e" cm="1">
        <f t="array" ref="M565">(_xlfn.XLOOKUP($A565&amp;$Q$3,Data[Index]&amp;Data[Valid Test, Can be used for conformity (Y/N)],Data[CH4 (mg/km)])-M$2)/M$5</f>
        <v>#N/A</v>
      </c>
      <c r="N565" s="140" t="e" cm="1">
        <f t="array" ref="N565">(_xlfn.XLOOKUP($A565&amp;$Q$3,Data[Index]&amp;Data[Valid Test, Can be used for conformity (Y/N)],Data[N20 (mg/km)])-N$2)/N$5</f>
        <v>#N/A</v>
      </c>
      <c r="O565" s="141" t="e" cm="1">
        <f t="array" ref="O565">(_xlfn.XLOOKUP($A565&amp;$Q$3,Data[Index]&amp;Data[Valid Test, Can be used for conformity (Y/N)],Data[l/100km])-O$2)/O$5</f>
        <v>#N/A</v>
      </c>
      <c r="P565" s="138">
        <f>_xlfn.XLOOKUP($A565,Data[Index],Data[Comments])</f>
        <v>0</v>
      </c>
    </row>
    <row r="566" spans="1:16" x14ac:dyDescent="0.2">
      <c r="A566" s="129"/>
      <c r="B566" s="129"/>
      <c r="C566" s="129" t="e" cm="1">
        <f t="array" ref="C566">_xlfn.XLOOKUP($A566&amp;$Q$3&amp;$R$3,Data[Index]&amp;Data[Valid Test, Can be used for conformity (Y/N)]&amp;Data[Cycle],Data[Test Name])</f>
        <v>#N/A</v>
      </c>
      <c r="D566" s="167" t="e" cm="1">
        <f t="array" ref="D566">_xlfn.XLOOKUP($A566&amp;$Q$3&amp;$R$3,Data[Index]&amp;Data[Valid Test, Can be used for conformity (Y/N)]&amp;Data[Cycle],Data[Mileage (Miles)])</f>
        <v>#N/A</v>
      </c>
      <c r="E566" s="130" t="e" cm="1">
        <f t="array" ref="E566">_xlfn.XLOOKUP($A566&amp;$Q$3&amp;$R$3,Data[Index]&amp;Data[Valid Test, Can be used for conformity (Y/N)]&amp;Data[Cycle],Data[Date])</f>
        <v>#N/A</v>
      </c>
      <c r="F566" s="141" t="e" cm="1">
        <f t="array" ref="F566">(_xlfn.XLOOKUP($A566&amp;$Q$3&amp;$R$3,Data[Index]&amp;Data[Valid Test, Can be used for conformity (Y/N)]&amp;Data[Cycle],Data[CO/km (mg)])-F$2)/F$5</f>
        <v>#N/A</v>
      </c>
      <c r="G566" s="141" t="e" cm="1">
        <f t="array" ref="G566">(_xlfn.XLOOKUP($A566&amp;$Q$3,Data[Index]&amp;Data[Valid Test, Can be used for conformity (Y/N)],Data[CO2/km (g)])-G$2)/G$5</f>
        <v>#N/A</v>
      </c>
      <c r="H566" s="141" t="e" cm="1">
        <f t="array" ref="H566">(_xlfn.XLOOKUP($A566&amp;$Q$3,Data[Index]&amp;Data[Valid Test, Can be used for conformity (Y/N)],Data[THC/km (mg)])-H$2)/H$5</f>
        <v>#N/A</v>
      </c>
      <c r="I566" s="141" t="e" cm="1">
        <f t="array" ref="I566">(_xlfn.XLOOKUP($A566&amp;$Q$3,Data[Index]&amp;Data[Valid Test, Can be used for conformity (Y/N)],Data[NOx/km (mg)])-I$2)/I$5</f>
        <v>#N/A</v>
      </c>
      <c r="J566" s="141" t="e" cm="1">
        <f t="array" ref="J566">(_xlfn.XLOOKUP($A566&amp;$Q$3,Data[Index]&amp;Data[Valid Test, Can be used for conformity (Y/N)],Data[THC + NOx/km (mg)])-J$2)/J$5</f>
        <v>#N/A</v>
      </c>
      <c r="K566" s="141" t="e" cm="1">
        <f t="array" ref="K566">(_xlfn.XLOOKUP($A566&amp;$Q$3,Data[Index]&amp;Data[Valid Test, Can be used for conformity (Y/N)],Data[PN/km ('#)])-K$2)/K$5</f>
        <v>#N/A</v>
      </c>
      <c r="L566" s="141" t="e" cm="1">
        <f t="array" ref="L566">(_xlfn.XLOOKUP($A566&amp;$Q$3,Data[Index]&amp;Data[Valid Test, Can be used for conformity (Y/N)],Data[PM/km (mg)])-L$2)/L$5</f>
        <v>#N/A</v>
      </c>
      <c r="M566" s="140" t="e" cm="1">
        <f t="array" ref="M566">(_xlfn.XLOOKUP($A566&amp;$Q$3,Data[Index]&amp;Data[Valid Test, Can be used for conformity (Y/N)],Data[CH4 (mg/km)])-M$2)/M$5</f>
        <v>#N/A</v>
      </c>
      <c r="N566" s="140" t="e" cm="1">
        <f t="array" ref="N566">(_xlfn.XLOOKUP($A566&amp;$Q$3,Data[Index]&amp;Data[Valid Test, Can be used for conformity (Y/N)],Data[N20 (mg/km)])-N$2)/N$5</f>
        <v>#N/A</v>
      </c>
      <c r="O566" s="141" t="e" cm="1">
        <f t="array" ref="O566">(_xlfn.XLOOKUP($A566&amp;$Q$3,Data[Index]&amp;Data[Valid Test, Can be used for conformity (Y/N)],Data[l/100km])-O$2)/O$5</f>
        <v>#N/A</v>
      </c>
      <c r="P566" s="138">
        <f>_xlfn.XLOOKUP($A566,Data[Index],Data[Comments])</f>
        <v>0</v>
      </c>
    </row>
    <row r="567" spans="1:16" x14ac:dyDescent="0.2">
      <c r="A567" s="129"/>
      <c r="B567" s="129"/>
      <c r="C567" s="129" t="e" cm="1">
        <f t="array" ref="C567">_xlfn.XLOOKUP($A567&amp;$Q$3&amp;$R$3,Data[Index]&amp;Data[Valid Test, Can be used for conformity (Y/N)]&amp;Data[Cycle],Data[Test Name])</f>
        <v>#N/A</v>
      </c>
      <c r="D567" s="167" t="e" cm="1">
        <f t="array" ref="D567">_xlfn.XLOOKUP($A567&amp;$Q$3&amp;$R$3,Data[Index]&amp;Data[Valid Test, Can be used for conformity (Y/N)]&amp;Data[Cycle],Data[Mileage (Miles)])</f>
        <v>#N/A</v>
      </c>
      <c r="E567" s="130" t="e" cm="1">
        <f t="array" ref="E567">_xlfn.XLOOKUP($A567&amp;$Q$3&amp;$R$3,Data[Index]&amp;Data[Valid Test, Can be used for conformity (Y/N)]&amp;Data[Cycle],Data[Date])</f>
        <v>#N/A</v>
      </c>
      <c r="F567" s="141" t="e" cm="1">
        <f t="array" ref="F567">(_xlfn.XLOOKUP($A567&amp;$Q$3&amp;$R$3,Data[Index]&amp;Data[Valid Test, Can be used for conformity (Y/N)]&amp;Data[Cycle],Data[CO/km (mg)])-F$2)/F$5</f>
        <v>#N/A</v>
      </c>
      <c r="G567" s="141" t="e" cm="1">
        <f t="array" ref="G567">(_xlfn.XLOOKUP($A567&amp;$Q$3,Data[Index]&amp;Data[Valid Test, Can be used for conformity (Y/N)],Data[CO2/km (g)])-G$2)/G$5</f>
        <v>#N/A</v>
      </c>
      <c r="H567" s="141" t="e" cm="1">
        <f t="array" ref="H567">(_xlfn.XLOOKUP($A567&amp;$Q$3,Data[Index]&amp;Data[Valid Test, Can be used for conformity (Y/N)],Data[THC/km (mg)])-H$2)/H$5</f>
        <v>#N/A</v>
      </c>
      <c r="I567" s="141" t="e" cm="1">
        <f t="array" ref="I567">(_xlfn.XLOOKUP($A567&amp;$Q$3,Data[Index]&amp;Data[Valid Test, Can be used for conformity (Y/N)],Data[NOx/km (mg)])-I$2)/I$5</f>
        <v>#N/A</v>
      </c>
      <c r="J567" s="141" t="e" cm="1">
        <f t="array" ref="J567">(_xlfn.XLOOKUP($A567&amp;$Q$3,Data[Index]&amp;Data[Valid Test, Can be used for conformity (Y/N)],Data[THC + NOx/km (mg)])-J$2)/J$5</f>
        <v>#N/A</v>
      </c>
      <c r="K567" s="141" t="e" cm="1">
        <f t="array" ref="K567">(_xlfn.XLOOKUP($A567&amp;$Q$3,Data[Index]&amp;Data[Valid Test, Can be used for conformity (Y/N)],Data[PN/km ('#)])-K$2)/K$5</f>
        <v>#N/A</v>
      </c>
      <c r="L567" s="141" t="e" cm="1">
        <f t="array" ref="L567">(_xlfn.XLOOKUP($A567&amp;$Q$3,Data[Index]&amp;Data[Valid Test, Can be used for conformity (Y/N)],Data[PM/km (mg)])-L$2)/L$5</f>
        <v>#N/A</v>
      </c>
      <c r="M567" s="140" t="e" cm="1">
        <f t="array" ref="M567">(_xlfn.XLOOKUP($A567&amp;$Q$3,Data[Index]&amp;Data[Valid Test, Can be used for conformity (Y/N)],Data[CH4 (mg/km)])-M$2)/M$5</f>
        <v>#N/A</v>
      </c>
      <c r="N567" s="140" t="e" cm="1">
        <f t="array" ref="N567">(_xlfn.XLOOKUP($A567&amp;$Q$3,Data[Index]&amp;Data[Valid Test, Can be used for conformity (Y/N)],Data[N20 (mg/km)])-N$2)/N$5</f>
        <v>#N/A</v>
      </c>
      <c r="O567" s="141" t="e" cm="1">
        <f t="array" ref="O567">(_xlfn.XLOOKUP($A567&amp;$Q$3,Data[Index]&amp;Data[Valid Test, Can be used for conformity (Y/N)],Data[l/100km])-O$2)/O$5</f>
        <v>#N/A</v>
      </c>
      <c r="P567" s="138">
        <f>_xlfn.XLOOKUP($A567,Data[Index],Data[Comments])</f>
        <v>0</v>
      </c>
    </row>
    <row r="568" spans="1:16" x14ac:dyDescent="0.2">
      <c r="A568" s="129"/>
      <c r="B568" s="129"/>
      <c r="C568" s="129" t="e" cm="1">
        <f t="array" ref="C568">_xlfn.XLOOKUP($A568&amp;$Q$3&amp;$R$3,Data[Index]&amp;Data[Valid Test, Can be used for conformity (Y/N)]&amp;Data[Cycle],Data[Test Name])</f>
        <v>#N/A</v>
      </c>
      <c r="D568" s="167" t="e" cm="1">
        <f t="array" ref="D568">_xlfn.XLOOKUP($A568&amp;$Q$3&amp;$R$3,Data[Index]&amp;Data[Valid Test, Can be used for conformity (Y/N)]&amp;Data[Cycle],Data[Mileage (Miles)])</f>
        <v>#N/A</v>
      </c>
      <c r="E568" s="130" t="e" cm="1">
        <f t="array" ref="E568">_xlfn.XLOOKUP($A568&amp;$Q$3&amp;$R$3,Data[Index]&amp;Data[Valid Test, Can be used for conformity (Y/N)]&amp;Data[Cycle],Data[Date])</f>
        <v>#N/A</v>
      </c>
      <c r="F568" s="141" t="e" cm="1">
        <f t="array" ref="F568">(_xlfn.XLOOKUP($A568&amp;$Q$3&amp;$R$3,Data[Index]&amp;Data[Valid Test, Can be used for conformity (Y/N)]&amp;Data[Cycle],Data[CO/km (mg)])-F$2)/F$5</f>
        <v>#N/A</v>
      </c>
      <c r="G568" s="141" t="e" cm="1">
        <f t="array" ref="G568">(_xlfn.XLOOKUP($A568&amp;$Q$3,Data[Index]&amp;Data[Valid Test, Can be used for conformity (Y/N)],Data[CO2/km (g)])-G$2)/G$5</f>
        <v>#N/A</v>
      </c>
      <c r="H568" s="141" t="e" cm="1">
        <f t="array" ref="H568">(_xlfn.XLOOKUP($A568&amp;$Q$3,Data[Index]&amp;Data[Valid Test, Can be used for conformity (Y/N)],Data[THC/km (mg)])-H$2)/H$5</f>
        <v>#N/A</v>
      </c>
      <c r="I568" s="141" t="e" cm="1">
        <f t="array" ref="I568">(_xlfn.XLOOKUP($A568&amp;$Q$3,Data[Index]&amp;Data[Valid Test, Can be used for conformity (Y/N)],Data[NOx/km (mg)])-I$2)/I$5</f>
        <v>#N/A</v>
      </c>
      <c r="J568" s="141" t="e" cm="1">
        <f t="array" ref="J568">(_xlfn.XLOOKUP($A568&amp;$Q$3,Data[Index]&amp;Data[Valid Test, Can be used for conformity (Y/N)],Data[THC + NOx/km (mg)])-J$2)/J$5</f>
        <v>#N/A</v>
      </c>
      <c r="K568" s="141" t="e" cm="1">
        <f t="array" ref="K568">(_xlfn.XLOOKUP($A568&amp;$Q$3,Data[Index]&amp;Data[Valid Test, Can be used for conformity (Y/N)],Data[PN/km ('#)])-K$2)/K$5</f>
        <v>#N/A</v>
      </c>
      <c r="L568" s="141" t="e" cm="1">
        <f t="array" ref="L568">(_xlfn.XLOOKUP($A568&amp;$Q$3,Data[Index]&amp;Data[Valid Test, Can be used for conformity (Y/N)],Data[PM/km (mg)])-L$2)/L$5</f>
        <v>#N/A</v>
      </c>
      <c r="M568" s="140" t="e" cm="1">
        <f t="array" ref="M568">(_xlfn.XLOOKUP($A568&amp;$Q$3,Data[Index]&amp;Data[Valid Test, Can be used for conformity (Y/N)],Data[CH4 (mg/km)])-M$2)/M$5</f>
        <v>#N/A</v>
      </c>
      <c r="N568" s="140" t="e" cm="1">
        <f t="array" ref="N568">(_xlfn.XLOOKUP($A568&amp;$Q$3,Data[Index]&amp;Data[Valid Test, Can be used for conformity (Y/N)],Data[N20 (mg/km)])-N$2)/N$5</f>
        <v>#N/A</v>
      </c>
      <c r="O568" s="141" t="e" cm="1">
        <f t="array" ref="O568">(_xlfn.XLOOKUP($A568&amp;$Q$3,Data[Index]&amp;Data[Valid Test, Can be used for conformity (Y/N)],Data[l/100km])-O$2)/O$5</f>
        <v>#N/A</v>
      </c>
      <c r="P568" s="138">
        <f>_xlfn.XLOOKUP($A568,Data[Index],Data[Comments])</f>
        <v>0</v>
      </c>
    </row>
    <row r="569" spans="1:16" x14ac:dyDescent="0.2">
      <c r="A569" s="129"/>
      <c r="B569" s="129"/>
      <c r="C569" s="129" t="e" cm="1">
        <f t="array" ref="C569">_xlfn.XLOOKUP($A569&amp;$Q$3&amp;$R$3,Data[Index]&amp;Data[Valid Test, Can be used for conformity (Y/N)]&amp;Data[Cycle],Data[Test Name])</f>
        <v>#N/A</v>
      </c>
      <c r="D569" s="167" t="e" cm="1">
        <f t="array" ref="D569">_xlfn.XLOOKUP($A569&amp;$Q$3&amp;$R$3,Data[Index]&amp;Data[Valid Test, Can be used for conformity (Y/N)]&amp;Data[Cycle],Data[Mileage (Miles)])</f>
        <v>#N/A</v>
      </c>
      <c r="E569" s="130" t="e" cm="1">
        <f t="array" ref="E569">_xlfn.XLOOKUP($A569&amp;$Q$3&amp;$R$3,Data[Index]&amp;Data[Valid Test, Can be used for conformity (Y/N)]&amp;Data[Cycle],Data[Date])</f>
        <v>#N/A</v>
      </c>
      <c r="F569" s="141" t="e" cm="1">
        <f t="array" ref="F569">(_xlfn.XLOOKUP($A569&amp;$Q$3&amp;$R$3,Data[Index]&amp;Data[Valid Test, Can be used for conformity (Y/N)]&amp;Data[Cycle],Data[CO/km (mg)])-F$2)/F$5</f>
        <v>#N/A</v>
      </c>
      <c r="G569" s="141" t="e" cm="1">
        <f t="array" ref="G569">(_xlfn.XLOOKUP($A569&amp;$Q$3,Data[Index]&amp;Data[Valid Test, Can be used for conformity (Y/N)],Data[CO2/km (g)])-G$2)/G$5</f>
        <v>#N/A</v>
      </c>
      <c r="H569" s="141" t="e" cm="1">
        <f t="array" ref="H569">(_xlfn.XLOOKUP($A569&amp;$Q$3,Data[Index]&amp;Data[Valid Test, Can be used for conformity (Y/N)],Data[THC/km (mg)])-H$2)/H$5</f>
        <v>#N/A</v>
      </c>
      <c r="I569" s="141" t="e" cm="1">
        <f t="array" ref="I569">(_xlfn.XLOOKUP($A569&amp;$Q$3,Data[Index]&amp;Data[Valid Test, Can be used for conformity (Y/N)],Data[NOx/km (mg)])-I$2)/I$5</f>
        <v>#N/A</v>
      </c>
      <c r="J569" s="141" t="e" cm="1">
        <f t="array" ref="J569">(_xlfn.XLOOKUP($A569&amp;$Q$3,Data[Index]&amp;Data[Valid Test, Can be used for conformity (Y/N)],Data[THC + NOx/km (mg)])-J$2)/J$5</f>
        <v>#N/A</v>
      </c>
      <c r="K569" s="141" t="e" cm="1">
        <f t="array" ref="K569">(_xlfn.XLOOKUP($A569&amp;$Q$3,Data[Index]&amp;Data[Valid Test, Can be used for conformity (Y/N)],Data[PN/km ('#)])-K$2)/K$5</f>
        <v>#N/A</v>
      </c>
      <c r="L569" s="141" t="e" cm="1">
        <f t="array" ref="L569">(_xlfn.XLOOKUP($A569&amp;$Q$3,Data[Index]&amp;Data[Valid Test, Can be used for conformity (Y/N)],Data[PM/km (mg)])-L$2)/L$5</f>
        <v>#N/A</v>
      </c>
      <c r="M569" s="140" t="e" cm="1">
        <f t="array" ref="M569">(_xlfn.XLOOKUP($A569&amp;$Q$3,Data[Index]&amp;Data[Valid Test, Can be used for conformity (Y/N)],Data[CH4 (mg/km)])-M$2)/M$5</f>
        <v>#N/A</v>
      </c>
      <c r="N569" s="140" t="e" cm="1">
        <f t="array" ref="N569">(_xlfn.XLOOKUP($A569&amp;$Q$3,Data[Index]&amp;Data[Valid Test, Can be used for conformity (Y/N)],Data[N20 (mg/km)])-N$2)/N$5</f>
        <v>#N/A</v>
      </c>
      <c r="O569" s="141" t="e" cm="1">
        <f t="array" ref="O569">(_xlfn.XLOOKUP($A569&amp;$Q$3,Data[Index]&amp;Data[Valid Test, Can be used for conformity (Y/N)],Data[l/100km])-O$2)/O$5</f>
        <v>#N/A</v>
      </c>
      <c r="P569" s="138">
        <f>_xlfn.XLOOKUP($A569,Data[Index],Data[Comments])</f>
        <v>0</v>
      </c>
    </row>
    <row r="570" spans="1:16" x14ac:dyDescent="0.2">
      <c r="A570" s="129"/>
      <c r="B570" s="129"/>
      <c r="C570" s="129" t="e" cm="1">
        <f t="array" ref="C570">_xlfn.XLOOKUP($A570&amp;$Q$3&amp;$R$3,Data[Index]&amp;Data[Valid Test, Can be used for conformity (Y/N)]&amp;Data[Cycle],Data[Test Name])</f>
        <v>#N/A</v>
      </c>
      <c r="D570" s="167" t="e" cm="1">
        <f t="array" ref="D570">_xlfn.XLOOKUP($A570&amp;$Q$3&amp;$R$3,Data[Index]&amp;Data[Valid Test, Can be used for conformity (Y/N)]&amp;Data[Cycle],Data[Mileage (Miles)])</f>
        <v>#N/A</v>
      </c>
      <c r="E570" s="130" t="e" cm="1">
        <f t="array" ref="E570">_xlfn.XLOOKUP($A570&amp;$Q$3&amp;$R$3,Data[Index]&amp;Data[Valid Test, Can be used for conformity (Y/N)]&amp;Data[Cycle],Data[Date])</f>
        <v>#N/A</v>
      </c>
      <c r="F570" s="141" t="e" cm="1">
        <f t="array" ref="F570">(_xlfn.XLOOKUP($A570&amp;$Q$3&amp;$R$3,Data[Index]&amp;Data[Valid Test, Can be used for conformity (Y/N)]&amp;Data[Cycle],Data[CO/km (mg)])-F$2)/F$5</f>
        <v>#N/A</v>
      </c>
      <c r="G570" s="141" t="e" cm="1">
        <f t="array" ref="G570">(_xlfn.XLOOKUP($A570&amp;$Q$3,Data[Index]&amp;Data[Valid Test, Can be used for conformity (Y/N)],Data[CO2/km (g)])-G$2)/G$5</f>
        <v>#N/A</v>
      </c>
      <c r="H570" s="141" t="e" cm="1">
        <f t="array" ref="H570">(_xlfn.XLOOKUP($A570&amp;$Q$3,Data[Index]&amp;Data[Valid Test, Can be used for conformity (Y/N)],Data[THC/km (mg)])-H$2)/H$5</f>
        <v>#N/A</v>
      </c>
      <c r="I570" s="141" t="e" cm="1">
        <f t="array" ref="I570">(_xlfn.XLOOKUP($A570&amp;$Q$3,Data[Index]&amp;Data[Valid Test, Can be used for conformity (Y/N)],Data[NOx/km (mg)])-I$2)/I$5</f>
        <v>#N/A</v>
      </c>
      <c r="J570" s="141" t="e" cm="1">
        <f t="array" ref="J570">(_xlfn.XLOOKUP($A570&amp;$Q$3,Data[Index]&amp;Data[Valid Test, Can be used for conformity (Y/N)],Data[THC + NOx/km (mg)])-J$2)/J$5</f>
        <v>#N/A</v>
      </c>
      <c r="K570" s="141" t="e" cm="1">
        <f t="array" ref="K570">(_xlfn.XLOOKUP($A570&amp;$Q$3,Data[Index]&amp;Data[Valid Test, Can be used for conformity (Y/N)],Data[PN/km ('#)])-K$2)/K$5</f>
        <v>#N/A</v>
      </c>
      <c r="L570" s="141" t="e" cm="1">
        <f t="array" ref="L570">(_xlfn.XLOOKUP($A570&amp;$Q$3,Data[Index]&amp;Data[Valid Test, Can be used for conformity (Y/N)],Data[PM/km (mg)])-L$2)/L$5</f>
        <v>#N/A</v>
      </c>
      <c r="M570" s="140" t="e" cm="1">
        <f t="array" ref="M570">(_xlfn.XLOOKUP($A570&amp;$Q$3,Data[Index]&amp;Data[Valid Test, Can be used for conformity (Y/N)],Data[CH4 (mg/km)])-M$2)/M$5</f>
        <v>#N/A</v>
      </c>
      <c r="N570" s="140" t="e" cm="1">
        <f t="array" ref="N570">(_xlfn.XLOOKUP($A570&amp;$Q$3,Data[Index]&amp;Data[Valid Test, Can be used for conformity (Y/N)],Data[N20 (mg/km)])-N$2)/N$5</f>
        <v>#N/A</v>
      </c>
      <c r="O570" s="141" t="e" cm="1">
        <f t="array" ref="O570">(_xlfn.XLOOKUP($A570&amp;$Q$3,Data[Index]&amp;Data[Valid Test, Can be used for conformity (Y/N)],Data[l/100km])-O$2)/O$5</f>
        <v>#N/A</v>
      </c>
      <c r="P570" s="138">
        <f>_xlfn.XLOOKUP($A570,Data[Index],Data[Comments])</f>
        <v>0</v>
      </c>
    </row>
    <row r="571" spans="1:16" x14ac:dyDescent="0.2">
      <c r="A571" s="129"/>
      <c r="B571" s="129"/>
      <c r="C571" s="129" t="e" cm="1">
        <f t="array" ref="C571">_xlfn.XLOOKUP($A571&amp;$Q$3&amp;$R$3,Data[Index]&amp;Data[Valid Test, Can be used for conformity (Y/N)]&amp;Data[Cycle],Data[Test Name])</f>
        <v>#N/A</v>
      </c>
      <c r="D571" s="167" t="e" cm="1">
        <f t="array" ref="D571">_xlfn.XLOOKUP($A571&amp;$Q$3&amp;$R$3,Data[Index]&amp;Data[Valid Test, Can be used for conformity (Y/N)]&amp;Data[Cycle],Data[Mileage (Miles)])</f>
        <v>#N/A</v>
      </c>
      <c r="E571" s="130" t="e" cm="1">
        <f t="array" ref="E571">_xlfn.XLOOKUP($A571&amp;$Q$3&amp;$R$3,Data[Index]&amp;Data[Valid Test, Can be used for conformity (Y/N)]&amp;Data[Cycle],Data[Date])</f>
        <v>#N/A</v>
      </c>
      <c r="F571" s="141" t="e" cm="1">
        <f t="array" ref="F571">(_xlfn.XLOOKUP($A571&amp;$Q$3&amp;$R$3,Data[Index]&amp;Data[Valid Test, Can be used for conformity (Y/N)]&amp;Data[Cycle],Data[CO/km (mg)])-F$2)/F$5</f>
        <v>#N/A</v>
      </c>
      <c r="G571" s="141" t="e" cm="1">
        <f t="array" ref="G571">(_xlfn.XLOOKUP($A571&amp;$Q$3,Data[Index]&amp;Data[Valid Test, Can be used for conformity (Y/N)],Data[CO2/km (g)])-G$2)/G$5</f>
        <v>#N/A</v>
      </c>
      <c r="H571" s="141" t="e" cm="1">
        <f t="array" ref="H571">(_xlfn.XLOOKUP($A571&amp;$Q$3,Data[Index]&amp;Data[Valid Test, Can be used for conformity (Y/N)],Data[THC/km (mg)])-H$2)/H$5</f>
        <v>#N/A</v>
      </c>
      <c r="I571" s="141" t="e" cm="1">
        <f t="array" ref="I571">(_xlfn.XLOOKUP($A571&amp;$Q$3,Data[Index]&amp;Data[Valid Test, Can be used for conformity (Y/N)],Data[NOx/km (mg)])-I$2)/I$5</f>
        <v>#N/A</v>
      </c>
      <c r="J571" s="141" t="e" cm="1">
        <f t="array" ref="J571">(_xlfn.XLOOKUP($A571&amp;$Q$3,Data[Index]&amp;Data[Valid Test, Can be used for conformity (Y/N)],Data[THC + NOx/km (mg)])-J$2)/J$5</f>
        <v>#N/A</v>
      </c>
      <c r="K571" s="141" t="e" cm="1">
        <f t="array" ref="K571">(_xlfn.XLOOKUP($A571&amp;$Q$3,Data[Index]&amp;Data[Valid Test, Can be used for conformity (Y/N)],Data[PN/km ('#)])-K$2)/K$5</f>
        <v>#N/A</v>
      </c>
      <c r="L571" s="141" t="e" cm="1">
        <f t="array" ref="L571">(_xlfn.XLOOKUP($A571&amp;$Q$3,Data[Index]&amp;Data[Valid Test, Can be used for conformity (Y/N)],Data[PM/km (mg)])-L$2)/L$5</f>
        <v>#N/A</v>
      </c>
      <c r="M571" s="140" t="e" cm="1">
        <f t="array" ref="M571">(_xlfn.XLOOKUP($A571&amp;$Q$3,Data[Index]&amp;Data[Valid Test, Can be used for conformity (Y/N)],Data[CH4 (mg/km)])-M$2)/M$5</f>
        <v>#N/A</v>
      </c>
      <c r="N571" s="140" t="e" cm="1">
        <f t="array" ref="N571">(_xlfn.XLOOKUP($A571&amp;$Q$3,Data[Index]&amp;Data[Valid Test, Can be used for conformity (Y/N)],Data[N20 (mg/km)])-N$2)/N$5</f>
        <v>#N/A</v>
      </c>
      <c r="O571" s="141" t="e" cm="1">
        <f t="array" ref="O571">(_xlfn.XLOOKUP($A571&amp;$Q$3,Data[Index]&amp;Data[Valid Test, Can be used for conformity (Y/N)],Data[l/100km])-O$2)/O$5</f>
        <v>#N/A</v>
      </c>
      <c r="P571" s="138">
        <f>_xlfn.XLOOKUP($A571,Data[Index],Data[Comments])</f>
        <v>0</v>
      </c>
    </row>
    <row r="572" spans="1:16" x14ac:dyDescent="0.2">
      <c r="A572" s="129"/>
      <c r="B572" s="129"/>
      <c r="C572" s="129" t="e" cm="1">
        <f t="array" ref="C572">_xlfn.XLOOKUP($A572&amp;$Q$3&amp;$R$3,Data[Index]&amp;Data[Valid Test, Can be used for conformity (Y/N)]&amp;Data[Cycle],Data[Test Name])</f>
        <v>#N/A</v>
      </c>
      <c r="D572" s="167" t="e" cm="1">
        <f t="array" ref="D572">_xlfn.XLOOKUP($A572&amp;$Q$3&amp;$R$3,Data[Index]&amp;Data[Valid Test, Can be used for conformity (Y/N)]&amp;Data[Cycle],Data[Mileage (Miles)])</f>
        <v>#N/A</v>
      </c>
      <c r="E572" s="130" t="e" cm="1">
        <f t="array" ref="E572">_xlfn.XLOOKUP($A572&amp;$Q$3&amp;$R$3,Data[Index]&amp;Data[Valid Test, Can be used for conformity (Y/N)]&amp;Data[Cycle],Data[Date])</f>
        <v>#N/A</v>
      </c>
      <c r="F572" s="141" t="e" cm="1">
        <f t="array" ref="F572">(_xlfn.XLOOKUP($A572&amp;$Q$3&amp;$R$3,Data[Index]&amp;Data[Valid Test, Can be used for conformity (Y/N)]&amp;Data[Cycle],Data[CO/km (mg)])-F$2)/F$5</f>
        <v>#N/A</v>
      </c>
      <c r="G572" s="141" t="e" cm="1">
        <f t="array" ref="G572">(_xlfn.XLOOKUP($A572&amp;$Q$3,Data[Index]&amp;Data[Valid Test, Can be used for conformity (Y/N)],Data[CO2/km (g)])-G$2)/G$5</f>
        <v>#N/A</v>
      </c>
      <c r="H572" s="141" t="e" cm="1">
        <f t="array" ref="H572">(_xlfn.XLOOKUP($A572&amp;$Q$3,Data[Index]&amp;Data[Valid Test, Can be used for conformity (Y/N)],Data[THC/km (mg)])-H$2)/H$5</f>
        <v>#N/A</v>
      </c>
      <c r="I572" s="141" t="e" cm="1">
        <f t="array" ref="I572">(_xlfn.XLOOKUP($A572&amp;$Q$3,Data[Index]&amp;Data[Valid Test, Can be used for conformity (Y/N)],Data[NOx/km (mg)])-I$2)/I$5</f>
        <v>#N/A</v>
      </c>
      <c r="J572" s="141" t="e" cm="1">
        <f t="array" ref="J572">(_xlfn.XLOOKUP($A572&amp;$Q$3,Data[Index]&amp;Data[Valid Test, Can be used for conformity (Y/N)],Data[THC + NOx/km (mg)])-J$2)/J$5</f>
        <v>#N/A</v>
      </c>
      <c r="K572" s="141" t="e" cm="1">
        <f t="array" ref="K572">(_xlfn.XLOOKUP($A572&amp;$Q$3,Data[Index]&amp;Data[Valid Test, Can be used for conformity (Y/N)],Data[PN/km ('#)])-K$2)/K$5</f>
        <v>#N/A</v>
      </c>
      <c r="L572" s="141" t="e" cm="1">
        <f t="array" ref="L572">(_xlfn.XLOOKUP($A572&amp;$Q$3,Data[Index]&amp;Data[Valid Test, Can be used for conformity (Y/N)],Data[PM/km (mg)])-L$2)/L$5</f>
        <v>#N/A</v>
      </c>
      <c r="M572" s="140" t="e" cm="1">
        <f t="array" ref="M572">(_xlfn.XLOOKUP($A572&amp;$Q$3,Data[Index]&amp;Data[Valid Test, Can be used for conformity (Y/N)],Data[CH4 (mg/km)])-M$2)/M$5</f>
        <v>#N/A</v>
      </c>
      <c r="N572" s="140" t="e" cm="1">
        <f t="array" ref="N572">(_xlfn.XLOOKUP($A572&amp;$Q$3,Data[Index]&amp;Data[Valid Test, Can be used for conformity (Y/N)],Data[N20 (mg/km)])-N$2)/N$5</f>
        <v>#N/A</v>
      </c>
      <c r="O572" s="141" t="e" cm="1">
        <f t="array" ref="O572">(_xlfn.XLOOKUP($A572&amp;$Q$3,Data[Index]&amp;Data[Valid Test, Can be used for conformity (Y/N)],Data[l/100km])-O$2)/O$5</f>
        <v>#N/A</v>
      </c>
      <c r="P572" s="138">
        <f>_xlfn.XLOOKUP($A572,Data[Index],Data[Comments])</f>
        <v>0</v>
      </c>
    </row>
    <row r="573" spans="1:16" x14ac:dyDescent="0.2">
      <c r="A573" s="129"/>
      <c r="B573" s="129"/>
      <c r="C573" s="129" t="e" cm="1">
        <f t="array" ref="C573">_xlfn.XLOOKUP($A573&amp;$Q$3&amp;$R$3,Data[Index]&amp;Data[Valid Test, Can be used for conformity (Y/N)]&amp;Data[Cycle],Data[Test Name])</f>
        <v>#N/A</v>
      </c>
      <c r="D573" s="167" t="e" cm="1">
        <f t="array" ref="D573">_xlfn.XLOOKUP($A573&amp;$Q$3&amp;$R$3,Data[Index]&amp;Data[Valid Test, Can be used for conformity (Y/N)]&amp;Data[Cycle],Data[Mileage (Miles)])</f>
        <v>#N/A</v>
      </c>
      <c r="E573" s="130" t="e" cm="1">
        <f t="array" ref="E573">_xlfn.XLOOKUP($A573&amp;$Q$3&amp;$R$3,Data[Index]&amp;Data[Valid Test, Can be used for conformity (Y/N)]&amp;Data[Cycle],Data[Date])</f>
        <v>#N/A</v>
      </c>
      <c r="F573" s="141" t="e" cm="1">
        <f t="array" ref="F573">(_xlfn.XLOOKUP($A573&amp;$Q$3&amp;$R$3,Data[Index]&amp;Data[Valid Test, Can be used for conformity (Y/N)]&amp;Data[Cycle],Data[CO/km (mg)])-F$2)/F$5</f>
        <v>#N/A</v>
      </c>
      <c r="G573" s="141" t="e" cm="1">
        <f t="array" ref="G573">(_xlfn.XLOOKUP($A573&amp;$Q$3,Data[Index]&amp;Data[Valid Test, Can be used for conformity (Y/N)],Data[CO2/km (g)])-G$2)/G$5</f>
        <v>#N/A</v>
      </c>
      <c r="H573" s="141" t="e" cm="1">
        <f t="array" ref="H573">(_xlfn.XLOOKUP($A573&amp;$Q$3,Data[Index]&amp;Data[Valid Test, Can be used for conformity (Y/N)],Data[THC/km (mg)])-H$2)/H$5</f>
        <v>#N/A</v>
      </c>
      <c r="I573" s="141" t="e" cm="1">
        <f t="array" ref="I573">(_xlfn.XLOOKUP($A573&amp;$Q$3,Data[Index]&amp;Data[Valid Test, Can be used for conformity (Y/N)],Data[NOx/km (mg)])-I$2)/I$5</f>
        <v>#N/A</v>
      </c>
      <c r="J573" s="141" t="e" cm="1">
        <f t="array" ref="J573">(_xlfn.XLOOKUP($A573&amp;$Q$3,Data[Index]&amp;Data[Valid Test, Can be used for conformity (Y/N)],Data[THC + NOx/km (mg)])-J$2)/J$5</f>
        <v>#N/A</v>
      </c>
      <c r="K573" s="141" t="e" cm="1">
        <f t="array" ref="K573">(_xlfn.XLOOKUP($A573&amp;$Q$3,Data[Index]&amp;Data[Valid Test, Can be used for conformity (Y/N)],Data[PN/km ('#)])-K$2)/K$5</f>
        <v>#N/A</v>
      </c>
      <c r="L573" s="141" t="e" cm="1">
        <f t="array" ref="L573">(_xlfn.XLOOKUP($A573&amp;$Q$3,Data[Index]&amp;Data[Valid Test, Can be used for conformity (Y/N)],Data[PM/km (mg)])-L$2)/L$5</f>
        <v>#N/A</v>
      </c>
      <c r="M573" s="140" t="e" cm="1">
        <f t="array" ref="M573">(_xlfn.XLOOKUP($A573&amp;$Q$3,Data[Index]&amp;Data[Valid Test, Can be used for conformity (Y/N)],Data[CH4 (mg/km)])-M$2)/M$5</f>
        <v>#N/A</v>
      </c>
      <c r="N573" s="140" t="e" cm="1">
        <f t="array" ref="N573">(_xlfn.XLOOKUP($A573&amp;$Q$3,Data[Index]&amp;Data[Valid Test, Can be used for conformity (Y/N)],Data[N20 (mg/km)])-N$2)/N$5</f>
        <v>#N/A</v>
      </c>
      <c r="O573" s="141" t="e" cm="1">
        <f t="array" ref="O573">(_xlfn.XLOOKUP($A573&amp;$Q$3,Data[Index]&amp;Data[Valid Test, Can be used for conformity (Y/N)],Data[l/100km])-O$2)/O$5</f>
        <v>#N/A</v>
      </c>
      <c r="P573" s="138">
        <f>_xlfn.XLOOKUP($A573,Data[Index],Data[Comments])</f>
        <v>0</v>
      </c>
    </row>
    <row r="574" spans="1:16" x14ac:dyDescent="0.2">
      <c r="A574" s="129"/>
      <c r="B574" s="129"/>
      <c r="C574" s="129" t="e" cm="1">
        <f t="array" ref="C574">_xlfn.XLOOKUP($A574&amp;$Q$3&amp;$R$3,Data[Index]&amp;Data[Valid Test, Can be used for conformity (Y/N)]&amp;Data[Cycle],Data[Test Name])</f>
        <v>#N/A</v>
      </c>
      <c r="D574" s="167" t="e" cm="1">
        <f t="array" ref="D574">_xlfn.XLOOKUP($A574&amp;$Q$3&amp;$R$3,Data[Index]&amp;Data[Valid Test, Can be used for conformity (Y/N)]&amp;Data[Cycle],Data[Mileage (Miles)])</f>
        <v>#N/A</v>
      </c>
      <c r="E574" s="130" t="e" cm="1">
        <f t="array" ref="E574">_xlfn.XLOOKUP($A574&amp;$Q$3&amp;$R$3,Data[Index]&amp;Data[Valid Test, Can be used for conformity (Y/N)]&amp;Data[Cycle],Data[Date])</f>
        <v>#N/A</v>
      </c>
      <c r="F574" s="141" t="e" cm="1">
        <f t="array" ref="F574">(_xlfn.XLOOKUP($A574&amp;$Q$3&amp;$R$3,Data[Index]&amp;Data[Valid Test, Can be used for conformity (Y/N)]&amp;Data[Cycle],Data[CO/km (mg)])-F$2)/F$5</f>
        <v>#N/A</v>
      </c>
      <c r="G574" s="141" t="e" cm="1">
        <f t="array" ref="G574">(_xlfn.XLOOKUP($A574&amp;$Q$3,Data[Index]&amp;Data[Valid Test, Can be used for conformity (Y/N)],Data[CO2/km (g)])-G$2)/G$5</f>
        <v>#N/A</v>
      </c>
      <c r="H574" s="141" t="e" cm="1">
        <f t="array" ref="H574">(_xlfn.XLOOKUP($A574&amp;$Q$3,Data[Index]&amp;Data[Valid Test, Can be used for conformity (Y/N)],Data[THC/km (mg)])-H$2)/H$5</f>
        <v>#N/A</v>
      </c>
      <c r="I574" s="141" t="e" cm="1">
        <f t="array" ref="I574">(_xlfn.XLOOKUP($A574&amp;$Q$3,Data[Index]&amp;Data[Valid Test, Can be used for conformity (Y/N)],Data[NOx/km (mg)])-I$2)/I$5</f>
        <v>#N/A</v>
      </c>
      <c r="J574" s="141" t="e" cm="1">
        <f t="array" ref="J574">(_xlfn.XLOOKUP($A574&amp;$Q$3,Data[Index]&amp;Data[Valid Test, Can be used for conformity (Y/N)],Data[THC + NOx/km (mg)])-J$2)/J$5</f>
        <v>#N/A</v>
      </c>
      <c r="K574" s="141" t="e" cm="1">
        <f t="array" ref="K574">(_xlfn.XLOOKUP($A574&amp;$Q$3,Data[Index]&amp;Data[Valid Test, Can be used for conformity (Y/N)],Data[PN/km ('#)])-K$2)/K$5</f>
        <v>#N/A</v>
      </c>
      <c r="L574" s="141" t="e" cm="1">
        <f t="array" ref="L574">(_xlfn.XLOOKUP($A574&amp;$Q$3,Data[Index]&amp;Data[Valid Test, Can be used for conformity (Y/N)],Data[PM/km (mg)])-L$2)/L$5</f>
        <v>#N/A</v>
      </c>
      <c r="M574" s="140" t="e" cm="1">
        <f t="array" ref="M574">(_xlfn.XLOOKUP($A574&amp;$Q$3,Data[Index]&amp;Data[Valid Test, Can be used for conformity (Y/N)],Data[CH4 (mg/km)])-M$2)/M$5</f>
        <v>#N/A</v>
      </c>
      <c r="N574" s="140" t="e" cm="1">
        <f t="array" ref="N574">(_xlfn.XLOOKUP($A574&amp;$Q$3,Data[Index]&amp;Data[Valid Test, Can be used for conformity (Y/N)],Data[N20 (mg/km)])-N$2)/N$5</f>
        <v>#N/A</v>
      </c>
      <c r="O574" s="141" t="e" cm="1">
        <f t="array" ref="O574">(_xlfn.XLOOKUP($A574&amp;$Q$3,Data[Index]&amp;Data[Valid Test, Can be used for conformity (Y/N)],Data[l/100km])-O$2)/O$5</f>
        <v>#N/A</v>
      </c>
      <c r="P574" s="138">
        <f>_xlfn.XLOOKUP($A574,Data[Index],Data[Comments])</f>
        <v>0</v>
      </c>
    </row>
    <row r="575" spans="1:16" x14ac:dyDescent="0.2">
      <c r="A575" s="129"/>
      <c r="B575" s="129"/>
      <c r="C575" s="129" t="e" cm="1">
        <f t="array" ref="C575">_xlfn.XLOOKUP($A575&amp;$Q$3&amp;$R$3,Data[Index]&amp;Data[Valid Test, Can be used for conformity (Y/N)]&amp;Data[Cycle],Data[Test Name])</f>
        <v>#N/A</v>
      </c>
      <c r="D575" s="167" t="e" cm="1">
        <f t="array" ref="D575">_xlfn.XLOOKUP($A575&amp;$Q$3&amp;$R$3,Data[Index]&amp;Data[Valid Test, Can be used for conformity (Y/N)]&amp;Data[Cycle],Data[Mileage (Miles)])</f>
        <v>#N/A</v>
      </c>
      <c r="E575" s="130" t="e" cm="1">
        <f t="array" ref="E575">_xlfn.XLOOKUP($A575&amp;$Q$3&amp;$R$3,Data[Index]&amp;Data[Valid Test, Can be used for conformity (Y/N)]&amp;Data[Cycle],Data[Date])</f>
        <v>#N/A</v>
      </c>
      <c r="F575" s="141" t="e" cm="1">
        <f t="array" ref="F575">(_xlfn.XLOOKUP($A575&amp;$Q$3&amp;$R$3,Data[Index]&amp;Data[Valid Test, Can be used for conformity (Y/N)]&amp;Data[Cycle],Data[CO/km (mg)])-F$2)/F$5</f>
        <v>#N/A</v>
      </c>
      <c r="G575" s="141" t="e" cm="1">
        <f t="array" ref="G575">(_xlfn.XLOOKUP($A575&amp;$Q$3,Data[Index]&amp;Data[Valid Test, Can be used for conformity (Y/N)],Data[CO2/km (g)])-G$2)/G$5</f>
        <v>#N/A</v>
      </c>
      <c r="H575" s="141" t="e" cm="1">
        <f t="array" ref="H575">(_xlfn.XLOOKUP($A575&amp;$Q$3,Data[Index]&amp;Data[Valid Test, Can be used for conformity (Y/N)],Data[THC/km (mg)])-H$2)/H$5</f>
        <v>#N/A</v>
      </c>
      <c r="I575" s="141" t="e" cm="1">
        <f t="array" ref="I575">(_xlfn.XLOOKUP($A575&amp;$Q$3,Data[Index]&amp;Data[Valid Test, Can be used for conformity (Y/N)],Data[NOx/km (mg)])-I$2)/I$5</f>
        <v>#N/A</v>
      </c>
      <c r="J575" s="141" t="e" cm="1">
        <f t="array" ref="J575">(_xlfn.XLOOKUP($A575&amp;$Q$3,Data[Index]&amp;Data[Valid Test, Can be used for conformity (Y/N)],Data[THC + NOx/km (mg)])-J$2)/J$5</f>
        <v>#N/A</v>
      </c>
      <c r="K575" s="141" t="e" cm="1">
        <f t="array" ref="K575">(_xlfn.XLOOKUP($A575&amp;$Q$3,Data[Index]&amp;Data[Valid Test, Can be used for conformity (Y/N)],Data[PN/km ('#)])-K$2)/K$5</f>
        <v>#N/A</v>
      </c>
      <c r="L575" s="141" t="e" cm="1">
        <f t="array" ref="L575">(_xlfn.XLOOKUP($A575&amp;$Q$3,Data[Index]&amp;Data[Valid Test, Can be used for conformity (Y/N)],Data[PM/km (mg)])-L$2)/L$5</f>
        <v>#N/A</v>
      </c>
      <c r="M575" s="140" t="e" cm="1">
        <f t="array" ref="M575">(_xlfn.XLOOKUP($A575&amp;$Q$3,Data[Index]&amp;Data[Valid Test, Can be used for conformity (Y/N)],Data[CH4 (mg/km)])-M$2)/M$5</f>
        <v>#N/A</v>
      </c>
      <c r="N575" s="140" t="e" cm="1">
        <f t="array" ref="N575">(_xlfn.XLOOKUP($A575&amp;$Q$3,Data[Index]&amp;Data[Valid Test, Can be used for conformity (Y/N)],Data[N20 (mg/km)])-N$2)/N$5</f>
        <v>#N/A</v>
      </c>
      <c r="O575" s="141" t="e" cm="1">
        <f t="array" ref="O575">(_xlfn.XLOOKUP($A575&amp;$Q$3,Data[Index]&amp;Data[Valid Test, Can be used for conformity (Y/N)],Data[l/100km])-O$2)/O$5</f>
        <v>#N/A</v>
      </c>
      <c r="P575" s="138">
        <f>_xlfn.XLOOKUP($A575,Data[Index],Data[Comments])</f>
        <v>0</v>
      </c>
    </row>
    <row r="576" spans="1:16" x14ac:dyDescent="0.2">
      <c r="A576" s="129"/>
      <c r="B576" s="129"/>
      <c r="C576" s="129" t="e" cm="1">
        <f t="array" ref="C576">_xlfn.XLOOKUP($A576&amp;$Q$3&amp;$R$3,Data[Index]&amp;Data[Valid Test, Can be used for conformity (Y/N)]&amp;Data[Cycle],Data[Test Name])</f>
        <v>#N/A</v>
      </c>
      <c r="D576" s="167" t="e" cm="1">
        <f t="array" ref="D576">_xlfn.XLOOKUP($A576&amp;$Q$3&amp;$R$3,Data[Index]&amp;Data[Valid Test, Can be used for conformity (Y/N)]&amp;Data[Cycle],Data[Mileage (Miles)])</f>
        <v>#N/A</v>
      </c>
      <c r="E576" s="130" t="e" cm="1">
        <f t="array" ref="E576">_xlfn.XLOOKUP($A576&amp;$Q$3&amp;$R$3,Data[Index]&amp;Data[Valid Test, Can be used for conformity (Y/N)]&amp;Data[Cycle],Data[Date])</f>
        <v>#N/A</v>
      </c>
      <c r="F576" s="141" t="e" cm="1">
        <f t="array" ref="F576">(_xlfn.XLOOKUP($A576&amp;$Q$3&amp;$R$3,Data[Index]&amp;Data[Valid Test, Can be used for conformity (Y/N)]&amp;Data[Cycle],Data[CO/km (mg)])-F$2)/F$5</f>
        <v>#N/A</v>
      </c>
      <c r="G576" s="141" t="e" cm="1">
        <f t="array" ref="G576">(_xlfn.XLOOKUP($A576&amp;$Q$3,Data[Index]&amp;Data[Valid Test, Can be used for conformity (Y/N)],Data[CO2/km (g)])-G$2)/G$5</f>
        <v>#N/A</v>
      </c>
      <c r="H576" s="141" t="e" cm="1">
        <f t="array" ref="H576">(_xlfn.XLOOKUP($A576&amp;$Q$3,Data[Index]&amp;Data[Valid Test, Can be used for conformity (Y/N)],Data[THC/km (mg)])-H$2)/H$5</f>
        <v>#N/A</v>
      </c>
      <c r="I576" s="141" t="e" cm="1">
        <f t="array" ref="I576">(_xlfn.XLOOKUP($A576&amp;$Q$3,Data[Index]&amp;Data[Valid Test, Can be used for conformity (Y/N)],Data[NOx/km (mg)])-I$2)/I$5</f>
        <v>#N/A</v>
      </c>
      <c r="J576" s="141" t="e" cm="1">
        <f t="array" ref="J576">(_xlfn.XLOOKUP($A576&amp;$Q$3,Data[Index]&amp;Data[Valid Test, Can be used for conformity (Y/N)],Data[THC + NOx/km (mg)])-J$2)/J$5</f>
        <v>#N/A</v>
      </c>
      <c r="K576" s="141" t="e" cm="1">
        <f t="array" ref="K576">(_xlfn.XLOOKUP($A576&amp;$Q$3,Data[Index]&amp;Data[Valid Test, Can be used for conformity (Y/N)],Data[PN/km ('#)])-K$2)/K$5</f>
        <v>#N/A</v>
      </c>
      <c r="L576" s="141" t="e" cm="1">
        <f t="array" ref="L576">(_xlfn.XLOOKUP($A576&amp;$Q$3,Data[Index]&amp;Data[Valid Test, Can be used for conformity (Y/N)],Data[PM/km (mg)])-L$2)/L$5</f>
        <v>#N/A</v>
      </c>
      <c r="M576" s="140" t="e" cm="1">
        <f t="array" ref="M576">(_xlfn.XLOOKUP($A576&amp;$Q$3,Data[Index]&amp;Data[Valid Test, Can be used for conformity (Y/N)],Data[CH4 (mg/km)])-M$2)/M$5</f>
        <v>#N/A</v>
      </c>
      <c r="N576" s="140" t="e" cm="1">
        <f t="array" ref="N576">(_xlfn.XLOOKUP($A576&amp;$Q$3,Data[Index]&amp;Data[Valid Test, Can be used for conformity (Y/N)],Data[N20 (mg/km)])-N$2)/N$5</f>
        <v>#N/A</v>
      </c>
      <c r="O576" s="141" t="e" cm="1">
        <f t="array" ref="O576">(_xlfn.XLOOKUP($A576&amp;$Q$3,Data[Index]&amp;Data[Valid Test, Can be used for conformity (Y/N)],Data[l/100km])-O$2)/O$5</f>
        <v>#N/A</v>
      </c>
      <c r="P576" s="138">
        <f>_xlfn.XLOOKUP($A576,Data[Index],Data[Comments])</f>
        <v>0</v>
      </c>
    </row>
    <row r="577" spans="1:16" x14ac:dyDescent="0.2">
      <c r="A577" s="129"/>
      <c r="B577" s="129"/>
      <c r="C577" s="129" t="e" cm="1">
        <f t="array" ref="C577">_xlfn.XLOOKUP($A577&amp;$Q$3&amp;$R$3,Data[Index]&amp;Data[Valid Test, Can be used for conformity (Y/N)]&amp;Data[Cycle],Data[Test Name])</f>
        <v>#N/A</v>
      </c>
      <c r="D577" s="167" t="e" cm="1">
        <f t="array" ref="D577">_xlfn.XLOOKUP($A577&amp;$Q$3&amp;$R$3,Data[Index]&amp;Data[Valid Test, Can be used for conformity (Y/N)]&amp;Data[Cycle],Data[Mileage (Miles)])</f>
        <v>#N/A</v>
      </c>
      <c r="E577" s="130" t="e" cm="1">
        <f t="array" ref="E577">_xlfn.XLOOKUP($A577&amp;$Q$3&amp;$R$3,Data[Index]&amp;Data[Valid Test, Can be used for conformity (Y/N)]&amp;Data[Cycle],Data[Date])</f>
        <v>#N/A</v>
      </c>
      <c r="F577" s="141" t="e" cm="1">
        <f t="array" ref="F577">(_xlfn.XLOOKUP($A577&amp;$Q$3&amp;$R$3,Data[Index]&amp;Data[Valid Test, Can be used for conformity (Y/N)]&amp;Data[Cycle],Data[CO/km (mg)])-F$2)/F$5</f>
        <v>#N/A</v>
      </c>
      <c r="G577" s="141" t="e" cm="1">
        <f t="array" ref="G577">(_xlfn.XLOOKUP($A577&amp;$Q$3,Data[Index]&amp;Data[Valid Test, Can be used for conformity (Y/N)],Data[CO2/km (g)])-G$2)/G$5</f>
        <v>#N/A</v>
      </c>
      <c r="H577" s="141" t="e" cm="1">
        <f t="array" ref="H577">(_xlfn.XLOOKUP($A577&amp;$Q$3,Data[Index]&amp;Data[Valid Test, Can be used for conformity (Y/N)],Data[THC/km (mg)])-H$2)/H$5</f>
        <v>#N/A</v>
      </c>
      <c r="I577" s="141" t="e" cm="1">
        <f t="array" ref="I577">(_xlfn.XLOOKUP($A577&amp;$Q$3,Data[Index]&amp;Data[Valid Test, Can be used for conformity (Y/N)],Data[NOx/km (mg)])-I$2)/I$5</f>
        <v>#N/A</v>
      </c>
      <c r="J577" s="141" t="e" cm="1">
        <f t="array" ref="J577">(_xlfn.XLOOKUP($A577&amp;$Q$3,Data[Index]&amp;Data[Valid Test, Can be used for conformity (Y/N)],Data[THC + NOx/km (mg)])-J$2)/J$5</f>
        <v>#N/A</v>
      </c>
      <c r="K577" s="141" t="e" cm="1">
        <f t="array" ref="K577">(_xlfn.XLOOKUP($A577&amp;$Q$3,Data[Index]&amp;Data[Valid Test, Can be used for conformity (Y/N)],Data[PN/km ('#)])-K$2)/K$5</f>
        <v>#N/A</v>
      </c>
      <c r="L577" s="141" t="e" cm="1">
        <f t="array" ref="L577">(_xlfn.XLOOKUP($A577&amp;$Q$3,Data[Index]&amp;Data[Valid Test, Can be used for conformity (Y/N)],Data[PM/km (mg)])-L$2)/L$5</f>
        <v>#N/A</v>
      </c>
      <c r="M577" s="140" t="e" cm="1">
        <f t="array" ref="M577">(_xlfn.XLOOKUP($A577&amp;$Q$3,Data[Index]&amp;Data[Valid Test, Can be used for conformity (Y/N)],Data[CH4 (mg/km)])-M$2)/M$5</f>
        <v>#N/A</v>
      </c>
      <c r="N577" s="140" t="e" cm="1">
        <f t="array" ref="N577">(_xlfn.XLOOKUP($A577&amp;$Q$3,Data[Index]&amp;Data[Valid Test, Can be used for conformity (Y/N)],Data[N20 (mg/km)])-N$2)/N$5</f>
        <v>#N/A</v>
      </c>
      <c r="O577" s="141" t="e" cm="1">
        <f t="array" ref="O577">(_xlfn.XLOOKUP($A577&amp;$Q$3,Data[Index]&amp;Data[Valid Test, Can be used for conformity (Y/N)],Data[l/100km])-O$2)/O$5</f>
        <v>#N/A</v>
      </c>
      <c r="P577" s="138">
        <f>_xlfn.XLOOKUP($A577,Data[Index],Data[Comments])</f>
        <v>0</v>
      </c>
    </row>
    <row r="578" spans="1:16" x14ac:dyDescent="0.2">
      <c r="A578" s="129"/>
      <c r="B578" s="129"/>
      <c r="C578" s="129" t="e" cm="1">
        <f t="array" ref="C578">_xlfn.XLOOKUP($A578&amp;$Q$3&amp;$R$3,Data[Index]&amp;Data[Valid Test, Can be used for conformity (Y/N)]&amp;Data[Cycle],Data[Test Name])</f>
        <v>#N/A</v>
      </c>
      <c r="D578" s="167" t="e" cm="1">
        <f t="array" ref="D578">_xlfn.XLOOKUP($A578&amp;$Q$3&amp;$R$3,Data[Index]&amp;Data[Valid Test, Can be used for conformity (Y/N)]&amp;Data[Cycle],Data[Mileage (Miles)])</f>
        <v>#N/A</v>
      </c>
      <c r="E578" s="130" t="e" cm="1">
        <f t="array" ref="E578">_xlfn.XLOOKUP($A578&amp;$Q$3&amp;$R$3,Data[Index]&amp;Data[Valid Test, Can be used for conformity (Y/N)]&amp;Data[Cycle],Data[Date])</f>
        <v>#N/A</v>
      </c>
      <c r="F578" s="141" t="e" cm="1">
        <f t="array" ref="F578">(_xlfn.XLOOKUP($A578&amp;$Q$3&amp;$R$3,Data[Index]&amp;Data[Valid Test, Can be used for conformity (Y/N)]&amp;Data[Cycle],Data[CO/km (mg)])-F$2)/F$5</f>
        <v>#N/A</v>
      </c>
      <c r="G578" s="141" t="e" cm="1">
        <f t="array" ref="G578">(_xlfn.XLOOKUP($A578&amp;$Q$3,Data[Index]&amp;Data[Valid Test, Can be used for conformity (Y/N)],Data[CO2/km (g)])-G$2)/G$5</f>
        <v>#N/A</v>
      </c>
      <c r="H578" s="141" t="e" cm="1">
        <f t="array" ref="H578">(_xlfn.XLOOKUP($A578&amp;$Q$3,Data[Index]&amp;Data[Valid Test, Can be used for conformity (Y/N)],Data[THC/km (mg)])-H$2)/H$5</f>
        <v>#N/A</v>
      </c>
      <c r="I578" s="141" t="e" cm="1">
        <f t="array" ref="I578">(_xlfn.XLOOKUP($A578&amp;$Q$3,Data[Index]&amp;Data[Valid Test, Can be used for conformity (Y/N)],Data[NOx/km (mg)])-I$2)/I$5</f>
        <v>#N/A</v>
      </c>
      <c r="J578" s="141" t="e" cm="1">
        <f t="array" ref="J578">(_xlfn.XLOOKUP($A578&amp;$Q$3,Data[Index]&amp;Data[Valid Test, Can be used for conformity (Y/N)],Data[THC + NOx/km (mg)])-J$2)/J$5</f>
        <v>#N/A</v>
      </c>
      <c r="K578" s="141" t="e" cm="1">
        <f t="array" ref="K578">(_xlfn.XLOOKUP($A578&amp;$Q$3,Data[Index]&amp;Data[Valid Test, Can be used for conformity (Y/N)],Data[PN/km ('#)])-K$2)/K$5</f>
        <v>#N/A</v>
      </c>
      <c r="L578" s="141" t="e" cm="1">
        <f t="array" ref="L578">(_xlfn.XLOOKUP($A578&amp;$Q$3,Data[Index]&amp;Data[Valid Test, Can be used for conformity (Y/N)],Data[PM/km (mg)])-L$2)/L$5</f>
        <v>#N/A</v>
      </c>
      <c r="M578" s="140" t="e" cm="1">
        <f t="array" ref="M578">(_xlfn.XLOOKUP($A578&amp;$Q$3,Data[Index]&amp;Data[Valid Test, Can be used for conformity (Y/N)],Data[CH4 (mg/km)])-M$2)/M$5</f>
        <v>#N/A</v>
      </c>
      <c r="N578" s="140" t="e" cm="1">
        <f t="array" ref="N578">(_xlfn.XLOOKUP($A578&amp;$Q$3,Data[Index]&amp;Data[Valid Test, Can be used for conformity (Y/N)],Data[N20 (mg/km)])-N$2)/N$5</f>
        <v>#N/A</v>
      </c>
      <c r="O578" s="141" t="e" cm="1">
        <f t="array" ref="O578">(_xlfn.XLOOKUP($A578&amp;$Q$3,Data[Index]&amp;Data[Valid Test, Can be used for conformity (Y/N)],Data[l/100km])-O$2)/O$5</f>
        <v>#N/A</v>
      </c>
      <c r="P578" s="138">
        <f>_xlfn.XLOOKUP($A578,Data[Index],Data[Comments])</f>
        <v>0</v>
      </c>
    </row>
    <row r="579" spans="1:16" x14ac:dyDescent="0.2">
      <c r="A579" s="129"/>
      <c r="B579" s="129"/>
      <c r="C579" s="129" t="e" cm="1">
        <f t="array" ref="C579">_xlfn.XLOOKUP($A579&amp;$Q$3&amp;$R$3,Data[Index]&amp;Data[Valid Test, Can be used for conformity (Y/N)]&amp;Data[Cycle],Data[Test Name])</f>
        <v>#N/A</v>
      </c>
      <c r="D579" s="167" t="e" cm="1">
        <f t="array" ref="D579">_xlfn.XLOOKUP($A579&amp;$Q$3&amp;$R$3,Data[Index]&amp;Data[Valid Test, Can be used for conformity (Y/N)]&amp;Data[Cycle],Data[Mileage (Miles)])</f>
        <v>#N/A</v>
      </c>
      <c r="E579" s="130" t="e" cm="1">
        <f t="array" ref="E579">_xlfn.XLOOKUP($A579&amp;$Q$3&amp;$R$3,Data[Index]&amp;Data[Valid Test, Can be used for conformity (Y/N)]&amp;Data[Cycle],Data[Date])</f>
        <v>#N/A</v>
      </c>
      <c r="F579" s="141" t="e" cm="1">
        <f t="array" ref="F579">(_xlfn.XLOOKUP($A579&amp;$Q$3&amp;$R$3,Data[Index]&amp;Data[Valid Test, Can be used for conformity (Y/N)]&amp;Data[Cycle],Data[CO/km (mg)])-F$2)/F$5</f>
        <v>#N/A</v>
      </c>
      <c r="G579" s="141" t="e" cm="1">
        <f t="array" ref="G579">(_xlfn.XLOOKUP($A579&amp;$Q$3,Data[Index]&amp;Data[Valid Test, Can be used for conformity (Y/N)],Data[CO2/km (g)])-G$2)/G$5</f>
        <v>#N/A</v>
      </c>
      <c r="H579" s="141" t="e" cm="1">
        <f t="array" ref="H579">(_xlfn.XLOOKUP($A579&amp;$Q$3,Data[Index]&amp;Data[Valid Test, Can be used for conformity (Y/N)],Data[THC/km (mg)])-H$2)/H$5</f>
        <v>#N/A</v>
      </c>
      <c r="I579" s="141" t="e" cm="1">
        <f t="array" ref="I579">(_xlfn.XLOOKUP($A579&amp;$Q$3,Data[Index]&amp;Data[Valid Test, Can be used for conformity (Y/N)],Data[NOx/km (mg)])-I$2)/I$5</f>
        <v>#N/A</v>
      </c>
      <c r="J579" s="141" t="e" cm="1">
        <f t="array" ref="J579">(_xlfn.XLOOKUP($A579&amp;$Q$3,Data[Index]&amp;Data[Valid Test, Can be used for conformity (Y/N)],Data[THC + NOx/km (mg)])-J$2)/J$5</f>
        <v>#N/A</v>
      </c>
      <c r="K579" s="141" t="e" cm="1">
        <f t="array" ref="K579">(_xlfn.XLOOKUP($A579&amp;$Q$3,Data[Index]&amp;Data[Valid Test, Can be used for conformity (Y/N)],Data[PN/km ('#)])-K$2)/K$5</f>
        <v>#N/A</v>
      </c>
      <c r="L579" s="141" t="e" cm="1">
        <f t="array" ref="L579">(_xlfn.XLOOKUP($A579&amp;$Q$3,Data[Index]&amp;Data[Valid Test, Can be used for conformity (Y/N)],Data[PM/km (mg)])-L$2)/L$5</f>
        <v>#N/A</v>
      </c>
      <c r="M579" s="140" t="e" cm="1">
        <f t="array" ref="M579">(_xlfn.XLOOKUP($A579&amp;$Q$3,Data[Index]&amp;Data[Valid Test, Can be used for conformity (Y/N)],Data[CH4 (mg/km)])-M$2)/M$5</f>
        <v>#N/A</v>
      </c>
      <c r="N579" s="140" t="e" cm="1">
        <f t="array" ref="N579">(_xlfn.XLOOKUP($A579&amp;$Q$3,Data[Index]&amp;Data[Valid Test, Can be used for conformity (Y/N)],Data[N20 (mg/km)])-N$2)/N$5</f>
        <v>#N/A</v>
      </c>
      <c r="O579" s="141" t="e" cm="1">
        <f t="array" ref="O579">(_xlfn.XLOOKUP($A579&amp;$Q$3,Data[Index]&amp;Data[Valid Test, Can be used for conformity (Y/N)],Data[l/100km])-O$2)/O$5</f>
        <v>#N/A</v>
      </c>
      <c r="P579" s="138">
        <f>_xlfn.XLOOKUP($A579,Data[Index],Data[Comments])</f>
        <v>0</v>
      </c>
    </row>
    <row r="580" spans="1:16" x14ac:dyDescent="0.2">
      <c r="A580" s="129"/>
      <c r="B580" s="129"/>
      <c r="C580" s="129" t="e" cm="1">
        <f t="array" ref="C580">_xlfn.XLOOKUP($A580&amp;$Q$3&amp;$R$3,Data[Index]&amp;Data[Valid Test, Can be used for conformity (Y/N)]&amp;Data[Cycle],Data[Test Name])</f>
        <v>#N/A</v>
      </c>
      <c r="D580" s="167" t="e" cm="1">
        <f t="array" ref="D580">_xlfn.XLOOKUP($A580&amp;$Q$3&amp;$R$3,Data[Index]&amp;Data[Valid Test, Can be used for conformity (Y/N)]&amp;Data[Cycle],Data[Mileage (Miles)])</f>
        <v>#N/A</v>
      </c>
      <c r="E580" s="130" t="e" cm="1">
        <f t="array" ref="E580">_xlfn.XLOOKUP($A580&amp;$Q$3&amp;$R$3,Data[Index]&amp;Data[Valid Test, Can be used for conformity (Y/N)]&amp;Data[Cycle],Data[Date])</f>
        <v>#N/A</v>
      </c>
      <c r="F580" s="141" t="e" cm="1">
        <f t="array" ref="F580">(_xlfn.XLOOKUP($A580&amp;$Q$3&amp;$R$3,Data[Index]&amp;Data[Valid Test, Can be used for conformity (Y/N)]&amp;Data[Cycle],Data[CO/km (mg)])-F$2)/F$5</f>
        <v>#N/A</v>
      </c>
      <c r="G580" s="141" t="e" cm="1">
        <f t="array" ref="G580">(_xlfn.XLOOKUP($A580&amp;$Q$3,Data[Index]&amp;Data[Valid Test, Can be used for conformity (Y/N)],Data[CO2/km (g)])-G$2)/G$5</f>
        <v>#N/A</v>
      </c>
      <c r="H580" s="141" t="e" cm="1">
        <f t="array" ref="H580">(_xlfn.XLOOKUP($A580&amp;$Q$3,Data[Index]&amp;Data[Valid Test, Can be used for conformity (Y/N)],Data[THC/km (mg)])-H$2)/H$5</f>
        <v>#N/A</v>
      </c>
      <c r="I580" s="141" t="e" cm="1">
        <f t="array" ref="I580">(_xlfn.XLOOKUP($A580&amp;$Q$3,Data[Index]&amp;Data[Valid Test, Can be used for conformity (Y/N)],Data[NOx/km (mg)])-I$2)/I$5</f>
        <v>#N/A</v>
      </c>
      <c r="J580" s="141" t="e" cm="1">
        <f t="array" ref="J580">(_xlfn.XLOOKUP($A580&amp;$Q$3,Data[Index]&amp;Data[Valid Test, Can be used for conformity (Y/N)],Data[THC + NOx/km (mg)])-J$2)/J$5</f>
        <v>#N/A</v>
      </c>
      <c r="K580" s="141" t="e" cm="1">
        <f t="array" ref="K580">(_xlfn.XLOOKUP($A580&amp;$Q$3,Data[Index]&amp;Data[Valid Test, Can be used for conformity (Y/N)],Data[PN/km ('#)])-K$2)/K$5</f>
        <v>#N/A</v>
      </c>
      <c r="L580" s="141" t="e" cm="1">
        <f t="array" ref="L580">(_xlfn.XLOOKUP($A580&amp;$Q$3,Data[Index]&amp;Data[Valid Test, Can be used for conformity (Y/N)],Data[PM/km (mg)])-L$2)/L$5</f>
        <v>#N/A</v>
      </c>
      <c r="M580" s="140" t="e" cm="1">
        <f t="array" ref="M580">(_xlfn.XLOOKUP($A580&amp;$Q$3,Data[Index]&amp;Data[Valid Test, Can be used for conformity (Y/N)],Data[CH4 (mg/km)])-M$2)/M$5</f>
        <v>#N/A</v>
      </c>
      <c r="N580" s="140" t="e" cm="1">
        <f t="array" ref="N580">(_xlfn.XLOOKUP($A580&amp;$Q$3,Data[Index]&amp;Data[Valid Test, Can be used for conformity (Y/N)],Data[N20 (mg/km)])-N$2)/N$5</f>
        <v>#N/A</v>
      </c>
      <c r="O580" s="141" t="e" cm="1">
        <f t="array" ref="O580">(_xlfn.XLOOKUP($A580&amp;$Q$3,Data[Index]&amp;Data[Valid Test, Can be used for conformity (Y/N)],Data[l/100km])-O$2)/O$5</f>
        <v>#N/A</v>
      </c>
      <c r="P580" s="138">
        <f>_xlfn.XLOOKUP($A580,Data[Index],Data[Comments])</f>
        <v>0</v>
      </c>
    </row>
    <row r="581" spans="1:16" x14ac:dyDescent="0.2">
      <c r="A581" s="129"/>
      <c r="B581" s="129"/>
      <c r="C581" s="129" t="e" cm="1">
        <f t="array" ref="C581">_xlfn.XLOOKUP($A581&amp;$Q$3&amp;$R$3,Data[Index]&amp;Data[Valid Test, Can be used for conformity (Y/N)]&amp;Data[Cycle],Data[Test Name])</f>
        <v>#N/A</v>
      </c>
      <c r="D581" s="167" t="e" cm="1">
        <f t="array" ref="D581">_xlfn.XLOOKUP($A581&amp;$Q$3&amp;$R$3,Data[Index]&amp;Data[Valid Test, Can be used for conformity (Y/N)]&amp;Data[Cycle],Data[Mileage (Miles)])</f>
        <v>#N/A</v>
      </c>
      <c r="E581" s="130" t="e" cm="1">
        <f t="array" ref="E581">_xlfn.XLOOKUP($A581&amp;$Q$3&amp;$R$3,Data[Index]&amp;Data[Valid Test, Can be used for conformity (Y/N)]&amp;Data[Cycle],Data[Date])</f>
        <v>#N/A</v>
      </c>
      <c r="F581" s="141" t="e" cm="1">
        <f t="array" ref="F581">(_xlfn.XLOOKUP($A581&amp;$Q$3&amp;$R$3,Data[Index]&amp;Data[Valid Test, Can be used for conformity (Y/N)]&amp;Data[Cycle],Data[CO/km (mg)])-F$2)/F$5</f>
        <v>#N/A</v>
      </c>
      <c r="G581" s="141" t="e" cm="1">
        <f t="array" ref="G581">(_xlfn.XLOOKUP($A581&amp;$Q$3,Data[Index]&amp;Data[Valid Test, Can be used for conformity (Y/N)],Data[CO2/km (g)])-G$2)/G$5</f>
        <v>#N/A</v>
      </c>
      <c r="H581" s="141" t="e" cm="1">
        <f t="array" ref="H581">(_xlfn.XLOOKUP($A581&amp;$Q$3,Data[Index]&amp;Data[Valid Test, Can be used for conformity (Y/N)],Data[THC/km (mg)])-H$2)/H$5</f>
        <v>#N/A</v>
      </c>
      <c r="I581" s="141" t="e" cm="1">
        <f t="array" ref="I581">(_xlfn.XLOOKUP($A581&amp;$Q$3,Data[Index]&amp;Data[Valid Test, Can be used for conformity (Y/N)],Data[NOx/km (mg)])-I$2)/I$5</f>
        <v>#N/A</v>
      </c>
      <c r="J581" s="141" t="e" cm="1">
        <f t="array" ref="J581">(_xlfn.XLOOKUP($A581&amp;$Q$3,Data[Index]&amp;Data[Valid Test, Can be used for conformity (Y/N)],Data[THC + NOx/km (mg)])-J$2)/J$5</f>
        <v>#N/A</v>
      </c>
      <c r="K581" s="141" t="e" cm="1">
        <f t="array" ref="K581">(_xlfn.XLOOKUP($A581&amp;$Q$3,Data[Index]&amp;Data[Valid Test, Can be used for conformity (Y/N)],Data[PN/km ('#)])-K$2)/K$5</f>
        <v>#N/A</v>
      </c>
      <c r="L581" s="141" t="e" cm="1">
        <f t="array" ref="L581">(_xlfn.XLOOKUP($A581&amp;$Q$3,Data[Index]&amp;Data[Valid Test, Can be used for conformity (Y/N)],Data[PM/km (mg)])-L$2)/L$5</f>
        <v>#N/A</v>
      </c>
      <c r="M581" s="140" t="e" cm="1">
        <f t="array" ref="M581">(_xlfn.XLOOKUP($A581&amp;$Q$3,Data[Index]&amp;Data[Valid Test, Can be used for conformity (Y/N)],Data[CH4 (mg/km)])-M$2)/M$5</f>
        <v>#N/A</v>
      </c>
      <c r="N581" s="140" t="e" cm="1">
        <f t="array" ref="N581">(_xlfn.XLOOKUP($A581&amp;$Q$3,Data[Index]&amp;Data[Valid Test, Can be used for conformity (Y/N)],Data[N20 (mg/km)])-N$2)/N$5</f>
        <v>#N/A</v>
      </c>
      <c r="O581" s="141" t="e" cm="1">
        <f t="array" ref="O581">(_xlfn.XLOOKUP($A581&amp;$Q$3,Data[Index]&amp;Data[Valid Test, Can be used for conformity (Y/N)],Data[l/100km])-O$2)/O$5</f>
        <v>#N/A</v>
      </c>
      <c r="P581" s="138">
        <f>_xlfn.XLOOKUP($A581,Data[Index],Data[Comments])</f>
        <v>0</v>
      </c>
    </row>
    <row r="582" spans="1:16" x14ac:dyDescent="0.2">
      <c r="A582" s="129"/>
      <c r="B582" s="129"/>
      <c r="C582" s="129" t="e" cm="1">
        <f t="array" ref="C582">_xlfn.XLOOKUP($A582&amp;$Q$3&amp;$R$3,Data[Index]&amp;Data[Valid Test, Can be used for conformity (Y/N)]&amp;Data[Cycle],Data[Test Name])</f>
        <v>#N/A</v>
      </c>
      <c r="D582" s="167" t="e" cm="1">
        <f t="array" ref="D582">_xlfn.XLOOKUP($A582&amp;$Q$3&amp;$R$3,Data[Index]&amp;Data[Valid Test, Can be used for conformity (Y/N)]&amp;Data[Cycle],Data[Mileage (Miles)])</f>
        <v>#N/A</v>
      </c>
      <c r="E582" s="130" t="e" cm="1">
        <f t="array" ref="E582">_xlfn.XLOOKUP($A582&amp;$Q$3&amp;$R$3,Data[Index]&amp;Data[Valid Test, Can be used for conformity (Y/N)]&amp;Data[Cycle],Data[Date])</f>
        <v>#N/A</v>
      </c>
      <c r="F582" s="141" t="e" cm="1">
        <f t="array" ref="F582">(_xlfn.XLOOKUP($A582&amp;$Q$3&amp;$R$3,Data[Index]&amp;Data[Valid Test, Can be used for conformity (Y/N)]&amp;Data[Cycle],Data[CO/km (mg)])-F$2)/F$5</f>
        <v>#N/A</v>
      </c>
      <c r="G582" s="141" t="e" cm="1">
        <f t="array" ref="G582">(_xlfn.XLOOKUP($A582&amp;$Q$3,Data[Index]&amp;Data[Valid Test, Can be used for conformity (Y/N)],Data[CO2/km (g)])-G$2)/G$5</f>
        <v>#N/A</v>
      </c>
      <c r="H582" s="141" t="e" cm="1">
        <f t="array" ref="H582">(_xlfn.XLOOKUP($A582&amp;$Q$3,Data[Index]&amp;Data[Valid Test, Can be used for conformity (Y/N)],Data[THC/km (mg)])-H$2)/H$5</f>
        <v>#N/A</v>
      </c>
      <c r="I582" s="141" t="e" cm="1">
        <f t="array" ref="I582">(_xlfn.XLOOKUP($A582&amp;$Q$3,Data[Index]&amp;Data[Valid Test, Can be used for conformity (Y/N)],Data[NOx/km (mg)])-I$2)/I$5</f>
        <v>#N/A</v>
      </c>
      <c r="J582" s="141" t="e" cm="1">
        <f t="array" ref="J582">(_xlfn.XLOOKUP($A582&amp;$Q$3,Data[Index]&amp;Data[Valid Test, Can be used for conformity (Y/N)],Data[THC + NOx/km (mg)])-J$2)/J$5</f>
        <v>#N/A</v>
      </c>
      <c r="K582" s="141" t="e" cm="1">
        <f t="array" ref="K582">(_xlfn.XLOOKUP($A582&amp;$Q$3,Data[Index]&amp;Data[Valid Test, Can be used for conformity (Y/N)],Data[PN/km ('#)])-K$2)/K$5</f>
        <v>#N/A</v>
      </c>
      <c r="L582" s="141" t="e" cm="1">
        <f t="array" ref="L582">(_xlfn.XLOOKUP($A582&amp;$Q$3,Data[Index]&amp;Data[Valid Test, Can be used for conformity (Y/N)],Data[PM/km (mg)])-L$2)/L$5</f>
        <v>#N/A</v>
      </c>
      <c r="M582" s="140" t="e" cm="1">
        <f t="array" ref="M582">(_xlfn.XLOOKUP($A582&amp;$Q$3,Data[Index]&amp;Data[Valid Test, Can be used for conformity (Y/N)],Data[CH4 (mg/km)])-M$2)/M$5</f>
        <v>#N/A</v>
      </c>
      <c r="N582" s="140" t="e" cm="1">
        <f t="array" ref="N582">(_xlfn.XLOOKUP($A582&amp;$Q$3,Data[Index]&amp;Data[Valid Test, Can be used for conformity (Y/N)],Data[N20 (mg/km)])-N$2)/N$5</f>
        <v>#N/A</v>
      </c>
      <c r="O582" s="141" t="e" cm="1">
        <f t="array" ref="O582">(_xlfn.XLOOKUP($A582&amp;$Q$3,Data[Index]&amp;Data[Valid Test, Can be used for conformity (Y/N)],Data[l/100km])-O$2)/O$5</f>
        <v>#N/A</v>
      </c>
      <c r="P582" s="138">
        <f>_xlfn.XLOOKUP($A582,Data[Index],Data[Comments])</f>
        <v>0</v>
      </c>
    </row>
    <row r="583" spans="1:16" x14ac:dyDescent="0.2">
      <c r="A583" s="129"/>
      <c r="B583" s="129"/>
      <c r="C583" s="129" t="e" cm="1">
        <f t="array" ref="C583">_xlfn.XLOOKUP($A583&amp;$Q$3&amp;$R$3,Data[Index]&amp;Data[Valid Test, Can be used for conformity (Y/N)]&amp;Data[Cycle],Data[Test Name])</f>
        <v>#N/A</v>
      </c>
      <c r="D583" s="167" t="e" cm="1">
        <f t="array" ref="D583">_xlfn.XLOOKUP($A583&amp;$Q$3&amp;$R$3,Data[Index]&amp;Data[Valid Test, Can be used for conformity (Y/N)]&amp;Data[Cycle],Data[Mileage (Miles)])</f>
        <v>#N/A</v>
      </c>
      <c r="E583" s="130" t="e" cm="1">
        <f t="array" ref="E583">_xlfn.XLOOKUP($A583&amp;$Q$3&amp;$R$3,Data[Index]&amp;Data[Valid Test, Can be used for conformity (Y/N)]&amp;Data[Cycle],Data[Date])</f>
        <v>#N/A</v>
      </c>
      <c r="F583" s="141" t="e" cm="1">
        <f t="array" ref="F583">(_xlfn.XLOOKUP($A583&amp;$Q$3&amp;$R$3,Data[Index]&amp;Data[Valid Test, Can be used for conformity (Y/N)]&amp;Data[Cycle],Data[CO/km (mg)])-F$2)/F$5</f>
        <v>#N/A</v>
      </c>
      <c r="G583" s="141" t="e" cm="1">
        <f t="array" ref="G583">(_xlfn.XLOOKUP($A583&amp;$Q$3,Data[Index]&amp;Data[Valid Test, Can be used for conformity (Y/N)],Data[CO2/km (g)])-G$2)/G$5</f>
        <v>#N/A</v>
      </c>
      <c r="H583" s="141" t="e" cm="1">
        <f t="array" ref="H583">(_xlfn.XLOOKUP($A583&amp;$Q$3,Data[Index]&amp;Data[Valid Test, Can be used for conformity (Y/N)],Data[THC/km (mg)])-H$2)/H$5</f>
        <v>#N/A</v>
      </c>
      <c r="I583" s="141" t="e" cm="1">
        <f t="array" ref="I583">(_xlfn.XLOOKUP($A583&amp;$Q$3,Data[Index]&amp;Data[Valid Test, Can be used for conformity (Y/N)],Data[NOx/km (mg)])-I$2)/I$5</f>
        <v>#N/A</v>
      </c>
      <c r="J583" s="141" t="e" cm="1">
        <f t="array" ref="J583">(_xlfn.XLOOKUP($A583&amp;$Q$3,Data[Index]&amp;Data[Valid Test, Can be used for conformity (Y/N)],Data[THC + NOx/km (mg)])-J$2)/J$5</f>
        <v>#N/A</v>
      </c>
      <c r="K583" s="141" t="e" cm="1">
        <f t="array" ref="K583">(_xlfn.XLOOKUP($A583&amp;$Q$3,Data[Index]&amp;Data[Valid Test, Can be used for conformity (Y/N)],Data[PN/km ('#)])-K$2)/K$5</f>
        <v>#N/A</v>
      </c>
      <c r="L583" s="141" t="e" cm="1">
        <f t="array" ref="L583">(_xlfn.XLOOKUP($A583&amp;$Q$3,Data[Index]&amp;Data[Valid Test, Can be used for conformity (Y/N)],Data[PM/km (mg)])-L$2)/L$5</f>
        <v>#N/A</v>
      </c>
      <c r="M583" s="140" t="e" cm="1">
        <f t="array" ref="M583">(_xlfn.XLOOKUP($A583&amp;$Q$3,Data[Index]&amp;Data[Valid Test, Can be used for conformity (Y/N)],Data[CH4 (mg/km)])-M$2)/M$5</f>
        <v>#N/A</v>
      </c>
      <c r="N583" s="140" t="e" cm="1">
        <f t="array" ref="N583">(_xlfn.XLOOKUP($A583&amp;$Q$3,Data[Index]&amp;Data[Valid Test, Can be used for conformity (Y/N)],Data[N20 (mg/km)])-N$2)/N$5</f>
        <v>#N/A</v>
      </c>
      <c r="O583" s="141" t="e" cm="1">
        <f t="array" ref="O583">(_xlfn.XLOOKUP($A583&amp;$Q$3,Data[Index]&amp;Data[Valid Test, Can be used for conformity (Y/N)],Data[l/100km])-O$2)/O$5</f>
        <v>#N/A</v>
      </c>
      <c r="P583" s="138">
        <f>_xlfn.XLOOKUP($A583,Data[Index],Data[Comments])</f>
        <v>0</v>
      </c>
    </row>
    <row r="584" spans="1:16" x14ac:dyDescent="0.2">
      <c r="A584" s="129"/>
      <c r="B584" s="129"/>
      <c r="C584" s="129" t="e" cm="1">
        <f t="array" ref="C584">_xlfn.XLOOKUP($A584&amp;$Q$3&amp;$R$3,Data[Index]&amp;Data[Valid Test, Can be used for conformity (Y/N)]&amp;Data[Cycle],Data[Test Name])</f>
        <v>#N/A</v>
      </c>
      <c r="D584" s="167" t="e" cm="1">
        <f t="array" ref="D584">_xlfn.XLOOKUP($A584&amp;$Q$3&amp;$R$3,Data[Index]&amp;Data[Valid Test, Can be used for conformity (Y/N)]&amp;Data[Cycle],Data[Mileage (Miles)])</f>
        <v>#N/A</v>
      </c>
      <c r="E584" s="130" t="e" cm="1">
        <f t="array" ref="E584">_xlfn.XLOOKUP($A584&amp;$Q$3&amp;$R$3,Data[Index]&amp;Data[Valid Test, Can be used for conformity (Y/N)]&amp;Data[Cycle],Data[Date])</f>
        <v>#N/A</v>
      </c>
      <c r="F584" s="141" t="e" cm="1">
        <f t="array" ref="F584">(_xlfn.XLOOKUP($A584&amp;$Q$3&amp;$R$3,Data[Index]&amp;Data[Valid Test, Can be used for conformity (Y/N)]&amp;Data[Cycle],Data[CO/km (mg)])-F$2)/F$5</f>
        <v>#N/A</v>
      </c>
      <c r="G584" s="141" t="e" cm="1">
        <f t="array" ref="G584">(_xlfn.XLOOKUP($A584&amp;$Q$3,Data[Index]&amp;Data[Valid Test, Can be used for conformity (Y/N)],Data[CO2/km (g)])-G$2)/G$5</f>
        <v>#N/A</v>
      </c>
      <c r="H584" s="141" t="e" cm="1">
        <f t="array" ref="H584">(_xlfn.XLOOKUP($A584&amp;$Q$3,Data[Index]&amp;Data[Valid Test, Can be used for conformity (Y/N)],Data[THC/km (mg)])-H$2)/H$5</f>
        <v>#N/A</v>
      </c>
      <c r="I584" s="141" t="e" cm="1">
        <f t="array" ref="I584">(_xlfn.XLOOKUP($A584&amp;$Q$3,Data[Index]&amp;Data[Valid Test, Can be used for conformity (Y/N)],Data[NOx/km (mg)])-I$2)/I$5</f>
        <v>#N/A</v>
      </c>
      <c r="J584" s="141" t="e" cm="1">
        <f t="array" ref="J584">(_xlfn.XLOOKUP($A584&amp;$Q$3,Data[Index]&amp;Data[Valid Test, Can be used for conformity (Y/N)],Data[THC + NOx/km (mg)])-J$2)/J$5</f>
        <v>#N/A</v>
      </c>
      <c r="K584" s="141" t="e" cm="1">
        <f t="array" ref="K584">(_xlfn.XLOOKUP($A584&amp;$Q$3,Data[Index]&amp;Data[Valid Test, Can be used for conformity (Y/N)],Data[PN/km ('#)])-K$2)/K$5</f>
        <v>#N/A</v>
      </c>
      <c r="L584" s="141" t="e" cm="1">
        <f t="array" ref="L584">(_xlfn.XLOOKUP($A584&amp;$Q$3,Data[Index]&amp;Data[Valid Test, Can be used for conformity (Y/N)],Data[PM/km (mg)])-L$2)/L$5</f>
        <v>#N/A</v>
      </c>
      <c r="M584" s="140" t="e" cm="1">
        <f t="array" ref="M584">(_xlfn.XLOOKUP($A584&amp;$Q$3,Data[Index]&amp;Data[Valid Test, Can be used for conformity (Y/N)],Data[CH4 (mg/km)])-M$2)/M$5</f>
        <v>#N/A</v>
      </c>
      <c r="N584" s="140" t="e" cm="1">
        <f t="array" ref="N584">(_xlfn.XLOOKUP($A584&amp;$Q$3,Data[Index]&amp;Data[Valid Test, Can be used for conformity (Y/N)],Data[N20 (mg/km)])-N$2)/N$5</f>
        <v>#N/A</v>
      </c>
      <c r="O584" s="141" t="e" cm="1">
        <f t="array" ref="O584">(_xlfn.XLOOKUP($A584&amp;$Q$3,Data[Index]&amp;Data[Valid Test, Can be used for conformity (Y/N)],Data[l/100km])-O$2)/O$5</f>
        <v>#N/A</v>
      </c>
      <c r="P584" s="138">
        <f>_xlfn.XLOOKUP($A584,Data[Index],Data[Comments])</f>
        <v>0</v>
      </c>
    </row>
    <row r="585" spans="1:16" x14ac:dyDescent="0.2">
      <c r="A585" s="129"/>
      <c r="B585" s="129"/>
      <c r="C585" s="129" t="e" cm="1">
        <f t="array" ref="C585">_xlfn.XLOOKUP($A585&amp;$Q$3&amp;$R$3,Data[Index]&amp;Data[Valid Test, Can be used for conformity (Y/N)]&amp;Data[Cycle],Data[Test Name])</f>
        <v>#N/A</v>
      </c>
      <c r="D585" s="167" t="e" cm="1">
        <f t="array" ref="D585">_xlfn.XLOOKUP($A585&amp;$Q$3&amp;$R$3,Data[Index]&amp;Data[Valid Test, Can be used for conformity (Y/N)]&amp;Data[Cycle],Data[Mileage (Miles)])</f>
        <v>#N/A</v>
      </c>
      <c r="E585" s="130" t="e" cm="1">
        <f t="array" ref="E585">_xlfn.XLOOKUP($A585&amp;$Q$3&amp;$R$3,Data[Index]&amp;Data[Valid Test, Can be used for conformity (Y/N)]&amp;Data[Cycle],Data[Date])</f>
        <v>#N/A</v>
      </c>
      <c r="F585" s="141" t="e" cm="1">
        <f t="array" ref="F585">(_xlfn.XLOOKUP($A585&amp;$Q$3&amp;$R$3,Data[Index]&amp;Data[Valid Test, Can be used for conformity (Y/N)]&amp;Data[Cycle],Data[CO/km (mg)])-F$2)/F$5</f>
        <v>#N/A</v>
      </c>
      <c r="G585" s="141" t="e" cm="1">
        <f t="array" ref="G585">(_xlfn.XLOOKUP($A585&amp;$Q$3,Data[Index]&amp;Data[Valid Test, Can be used for conformity (Y/N)],Data[CO2/km (g)])-G$2)/G$5</f>
        <v>#N/A</v>
      </c>
      <c r="H585" s="141" t="e" cm="1">
        <f t="array" ref="H585">(_xlfn.XLOOKUP($A585&amp;$Q$3,Data[Index]&amp;Data[Valid Test, Can be used for conformity (Y/N)],Data[THC/km (mg)])-H$2)/H$5</f>
        <v>#N/A</v>
      </c>
      <c r="I585" s="141" t="e" cm="1">
        <f t="array" ref="I585">(_xlfn.XLOOKUP($A585&amp;$Q$3,Data[Index]&amp;Data[Valid Test, Can be used for conformity (Y/N)],Data[NOx/km (mg)])-I$2)/I$5</f>
        <v>#N/A</v>
      </c>
      <c r="J585" s="141" t="e" cm="1">
        <f t="array" ref="J585">(_xlfn.XLOOKUP($A585&amp;$Q$3,Data[Index]&amp;Data[Valid Test, Can be used for conformity (Y/N)],Data[THC + NOx/km (mg)])-J$2)/J$5</f>
        <v>#N/A</v>
      </c>
      <c r="K585" s="141" t="e" cm="1">
        <f t="array" ref="K585">(_xlfn.XLOOKUP($A585&amp;$Q$3,Data[Index]&amp;Data[Valid Test, Can be used for conformity (Y/N)],Data[PN/km ('#)])-K$2)/K$5</f>
        <v>#N/A</v>
      </c>
      <c r="L585" s="141" t="e" cm="1">
        <f t="array" ref="L585">(_xlfn.XLOOKUP($A585&amp;$Q$3,Data[Index]&amp;Data[Valid Test, Can be used for conformity (Y/N)],Data[PM/km (mg)])-L$2)/L$5</f>
        <v>#N/A</v>
      </c>
      <c r="M585" s="140" t="e" cm="1">
        <f t="array" ref="M585">(_xlfn.XLOOKUP($A585&amp;$Q$3,Data[Index]&amp;Data[Valid Test, Can be used for conformity (Y/N)],Data[CH4 (mg/km)])-M$2)/M$5</f>
        <v>#N/A</v>
      </c>
      <c r="N585" s="140" t="e" cm="1">
        <f t="array" ref="N585">(_xlfn.XLOOKUP($A585&amp;$Q$3,Data[Index]&amp;Data[Valid Test, Can be used for conformity (Y/N)],Data[N20 (mg/km)])-N$2)/N$5</f>
        <v>#N/A</v>
      </c>
      <c r="O585" s="141" t="e" cm="1">
        <f t="array" ref="O585">(_xlfn.XLOOKUP($A585&amp;$Q$3,Data[Index]&amp;Data[Valid Test, Can be used for conformity (Y/N)],Data[l/100km])-O$2)/O$5</f>
        <v>#N/A</v>
      </c>
      <c r="P585" s="138">
        <f>_xlfn.XLOOKUP($A585,Data[Index],Data[Comments])</f>
        <v>0</v>
      </c>
    </row>
    <row r="586" spans="1:16" x14ac:dyDescent="0.2">
      <c r="A586" s="129"/>
      <c r="B586" s="129"/>
      <c r="C586" s="129" t="e" cm="1">
        <f t="array" ref="C586">_xlfn.XLOOKUP($A586&amp;$Q$3&amp;$R$3,Data[Index]&amp;Data[Valid Test, Can be used for conformity (Y/N)]&amp;Data[Cycle],Data[Test Name])</f>
        <v>#N/A</v>
      </c>
      <c r="D586" s="167" t="e" cm="1">
        <f t="array" ref="D586">_xlfn.XLOOKUP($A586&amp;$Q$3&amp;$R$3,Data[Index]&amp;Data[Valid Test, Can be used for conformity (Y/N)]&amp;Data[Cycle],Data[Mileage (Miles)])</f>
        <v>#N/A</v>
      </c>
      <c r="E586" s="130" t="e" cm="1">
        <f t="array" ref="E586">_xlfn.XLOOKUP($A586&amp;$Q$3&amp;$R$3,Data[Index]&amp;Data[Valid Test, Can be used for conformity (Y/N)]&amp;Data[Cycle],Data[Date])</f>
        <v>#N/A</v>
      </c>
      <c r="F586" s="141" t="e" cm="1">
        <f t="array" ref="F586">(_xlfn.XLOOKUP($A586&amp;$Q$3&amp;$R$3,Data[Index]&amp;Data[Valid Test, Can be used for conformity (Y/N)]&amp;Data[Cycle],Data[CO/km (mg)])-F$2)/F$5</f>
        <v>#N/A</v>
      </c>
      <c r="G586" s="141" t="e" cm="1">
        <f t="array" ref="G586">(_xlfn.XLOOKUP($A586&amp;$Q$3,Data[Index]&amp;Data[Valid Test, Can be used for conformity (Y/N)],Data[CO2/km (g)])-G$2)/G$5</f>
        <v>#N/A</v>
      </c>
      <c r="H586" s="141" t="e" cm="1">
        <f t="array" ref="H586">(_xlfn.XLOOKUP($A586&amp;$Q$3,Data[Index]&amp;Data[Valid Test, Can be used for conformity (Y/N)],Data[THC/km (mg)])-H$2)/H$5</f>
        <v>#N/A</v>
      </c>
      <c r="I586" s="141" t="e" cm="1">
        <f t="array" ref="I586">(_xlfn.XLOOKUP($A586&amp;$Q$3,Data[Index]&amp;Data[Valid Test, Can be used for conformity (Y/N)],Data[NOx/km (mg)])-I$2)/I$5</f>
        <v>#N/A</v>
      </c>
      <c r="J586" s="141" t="e" cm="1">
        <f t="array" ref="J586">(_xlfn.XLOOKUP($A586&amp;$Q$3,Data[Index]&amp;Data[Valid Test, Can be used for conformity (Y/N)],Data[THC + NOx/km (mg)])-J$2)/J$5</f>
        <v>#N/A</v>
      </c>
      <c r="K586" s="141" t="e" cm="1">
        <f t="array" ref="K586">(_xlfn.XLOOKUP($A586&amp;$Q$3,Data[Index]&amp;Data[Valid Test, Can be used for conformity (Y/N)],Data[PN/km ('#)])-K$2)/K$5</f>
        <v>#N/A</v>
      </c>
      <c r="L586" s="141" t="e" cm="1">
        <f t="array" ref="L586">(_xlfn.XLOOKUP($A586&amp;$Q$3,Data[Index]&amp;Data[Valid Test, Can be used for conformity (Y/N)],Data[PM/km (mg)])-L$2)/L$5</f>
        <v>#N/A</v>
      </c>
      <c r="M586" s="140" t="e" cm="1">
        <f t="array" ref="M586">(_xlfn.XLOOKUP($A586&amp;$Q$3,Data[Index]&amp;Data[Valid Test, Can be used for conformity (Y/N)],Data[CH4 (mg/km)])-M$2)/M$5</f>
        <v>#N/A</v>
      </c>
      <c r="N586" s="140" t="e" cm="1">
        <f t="array" ref="N586">(_xlfn.XLOOKUP($A586&amp;$Q$3,Data[Index]&amp;Data[Valid Test, Can be used for conformity (Y/N)],Data[N20 (mg/km)])-N$2)/N$5</f>
        <v>#N/A</v>
      </c>
      <c r="O586" s="141" t="e" cm="1">
        <f t="array" ref="O586">(_xlfn.XLOOKUP($A586&amp;$Q$3,Data[Index]&amp;Data[Valid Test, Can be used for conformity (Y/N)],Data[l/100km])-O$2)/O$5</f>
        <v>#N/A</v>
      </c>
      <c r="P586" s="138">
        <f>_xlfn.XLOOKUP($A586,Data[Index],Data[Comments])</f>
        <v>0</v>
      </c>
    </row>
    <row r="587" spans="1:16" x14ac:dyDescent="0.2">
      <c r="A587" s="129"/>
      <c r="B587" s="129"/>
      <c r="C587" s="129" t="e" cm="1">
        <f t="array" ref="C587">_xlfn.XLOOKUP($A587&amp;$Q$3&amp;$R$3,Data[Index]&amp;Data[Valid Test, Can be used for conformity (Y/N)]&amp;Data[Cycle],Data[Test Name])</f>
        <v>#N/A</v>
      </c>
      <c r="D587" s="167" t="e" cm="1">
        <f t="array" ref="D587">_xlfn.XLOOKUP($A587&amp;$Q$3&amp;$R$3,Data[Index]&amp;Data[Valid Test, Can be used for conformity (Y/N)]&amp;Data[Cycle],Data[Mileage (Miles)])</f>
        <v>#N/A</v>
      </c>
      <c r="E587" s="130" t="e" cm="1">
        <f t="array" ref="E587">_xlfn.XLOOKUP($A587&amp;$Q$3&amp;$R$3,Data[Index]&amp;Data[Valid Test, Can be used for conformity (Y/N)]&amp;Data[Cycle],Data[Date])</f>
        <v>#N/A</v>
      </c>
      <c r="F587" s="141" t="e" cm="1">
        <f t="array" ref="F587">(_xlfn.XLOOKUP($A587&amp;$Q$3&amp;$R$3,Data[Index]&amp;Data[Valid Test, Can be used for conformity (Y/N)]&amp;Data[Cycle],Data[CO/km (mg)])-F$2)/F$5</f>
        <v>#N/A</v>
      </c>
      <c r="G587" s="141" t="e" cm="1">
        <f t="array" ref="G587">(_xlfn.XLOOKUP($A587&amp;$Q$3,Data[Index]&amp;Data[Valid Test, Can be used for conformity (Y/N)],Data[CO2/km (g)])-G$2)/G$5</f>
        <v>#N/A</v>
      </c>
      <c r="H587" s="141" t="e" cm="1">
        <f t="array" ref="H587">(_xlfn.XLOOKUP($A587&amp;$Q$3,Data[Index]&amp;Data[Valid Test, Can be used for conformity (Y/N)],Data[THC/km (mg)])-H$2)/H$5</f>
        <v>#N/A</v>
      </c>
      <c r="I587" s="141" t="e" cm="1">
        <f t="array" ref="I587">(_xlfn.XLOOKUP($A587&amp;$Q$3,Data[Index]&amp;Data[Valid Test, Can be used for conformity (Y/N)],Data[NOx/km (mg)])-I$2)/I$5</f>
        <v>#N/A</v>
      </c>
      <c r="J587" s="141" t="e" cm="1">
        <f t="array" ref="J587">(_xlfn.XLOOKUP($A587&amp;$Q$3,Data[Index]&amp;Data[Valid Test, Can be used for conformity (Y/N)],Data[THC + NOx/km (mg)])-J$2)/J$5</f>
        <v>#N/A</v>
      </c>
      <c r="K587" s="141" t="e" cm="1">
        <f t="array" ref="K587">(_xlfn.XLOOKUP($A587&amp;$Q$3,Data[Index]&amp;Data[Valid Test, Can be used for conformity (Y/N)],Data[PN/km ('#)])-K$2)/K$5</f>
        <v>#N/A</v>
      </c>
      <c r="L587" s="141" t="e" cm="1">
        <f t="array" ref="L587">(_xlfn.XLOOKUP($A587&amp;$Q$3,Data[Index]&amp;Data[Valid Test, Can be used for conformity (Y/N)],Data[PM/km (mg)])-L$2)/L$5</f>
        <v>#N/A</v>
      </c>
      <c r="M587" s="140" t="e" cm="1">
        <f t="array" ref="M587">(_xlfn.XLOOKUP($A587&amp;$Q$3,Data[Index]&amp;Data[Valid Test, Can be used for conformity (Y/N)],Data[CH4 (mg/km)])-M$2)/M$5</f>
        <v>#N/A</v>
      </c>
      <c r="N587" s="140" t="e" cm="1">
        <f t="array" ref="N587">(_xlfn.XLOOKUP($A587&amp;$Q$3,Data[Index]&amp;Data[Valid Test, Can be used for conformity (Y/N)],Data[N20 (mg/km)])-N$2)/N$5</f>
        <v>#N/A</v>
      </c>
      <c r="O587" s="141" t="e" cm="1">
        <f t="array" ref="O587">(_xlfn.XLOOKUP($A587&amp;$Q$3,Data[Index]&amp;Data[Valid Test, Can be used for conformity (Y/N)],Data[l/100km])-O$2)/O$5</f>
        <v>#N/A</v>
      </c>
      <c r="P587" s="138">
        <f>_xlfn.XLOOKUP($A587,Data[Index],Data[Comments])</f>
        <v>0</v>
      </c>
    </row>
    <row r="588" spans="1:16" x14ac:dyDescent="0.2">
      <c r="A588" s="129"/>
      <c r="B588" s="129"/>
      <c r="C588" s="129" t="e" cm="1">
        <f t="array" ref="C588">_xlfn.XLOOKUP($A588&amp;$Q$3&amp;$R$3,Data[Index]&amp;Data[Valid Test, Can be used for conformity (Y/N)]&amp;Data[Cycle],Data[Test Name])</f>
        <v>#N/A</v>
      </c>
      <c r="D588" s="167" t="e" cm="1">
        <f t="array" ref="D588">_xlfn.XLOOKUP($A588&amp;$Q$3&amp;$R$3,Data[Index]&amp;Data[Valid Test, Can be used for conformity (Y/N)]&amp;Data[Cycle],Data[Mileage (Miles)])</f>
        <v>#N/A</v>
      </c>
      <c r="E588" s="130" t="e" cm="1">
        <f t="array" ref="E588">_xlfn.XLOOKUP($A588&amp;$Q$3&amp;$R$3,Data[Index]&amp;Data[Valid Test, Can be used for conformity (Y/N)]&amp;Data[Cycle],Data[Date])</f>
        <v>#N/A</v>
      </c>
      <c r="F588" s="141" t="e" cm="1">
        <f t="array" ref="F588">(_xlfn.XLOOKUP($A588&amp;$Q$3&amp;$R$3,Data[Index]&amp;Data[Valid Test, Can be used for conformity (Y/N)]&amp;Data[Cycle],Data[CO/km (mg)])-F$2)/F$5</f>
        <v>#N/A</v>
      </c>
      <c r="G588" s="141" t="e" cm="1">
        <f t="array" ref="G588">(_xlfn.XLOOKUP($A588&amp;$Q$3,Data[Index]&amp;Data[Valid Test, Can be used for conformity (Y/N)],Data[CO2/km (g)])-G$2)/G$5</f>
        <v>#N/A</v>
      </c>
      <c r="H588" s="141" t="e" cm="1">
        <f t="array" ref="H588">(_xlfn.XLOOKUP($A588&amp;$Q$3,Data[Index]&amp;Data[Valid Test, Can be used for conformity (Y/N)],Data[THC/km (mg)])-H$2)/H$5</f>
        <v>#N/A</v>
      </c>
      <c r="I588" s="141" t="e" cm="1">
        <f t="array" ref="I588">(_xlfn.XLOOKUP($A588&amp;$Q$3,Data[Index]&amp;Data[Valid Test, Can be used for conformity (Y/N)],Data[NOx/km (mg)])-I$2)/I$5</f>
        <v>#N/A</v>
      </c>
      <c r="J588" s="141" t="e" cm="1">
        <f t="array" ref="J588">(_xlfn.XLOOKUP($A588&amp;$Q$3,Data[Index]&amp;Data[Valid Test, Can be used for conformity (Y/N)],Data[THC + NOx/km (mg)])-J$2)/J$5</f>
        <v>#N/A</v>
      </c>
      <c r="K588" s="141" t="e" cm="1">
        <f t="array" ref="K588">(_xlfn.XLOOKUP($A588&amp;$Q$3,Data[Index]&amp;Data[Valid Test, Can be used for conformity (Y/N)],Data[PN/km ('#)])-K$2)/K$5</f>
        <v>#N/A</v>
      </c>
      <c r="L588" s="141" t="e" cm="1">
        <f t="array" ref="L588">(_xlfn.XLOOKUP($A588&amp;$Q$3,Data[Index]&amp;Data[Valid Test, Can be used for conformity (Y/N)],Data[PM/km (mg)])-L$2)/L$5</f>
        <v>#N/A</v>
      </c>
      <c r="M588" s="140" t="e" cm="1">
        <f t="array" ref="M588">(_xlfn.XLOOKUP($A588&amp;$Q$3,Data[Index]&amp;Data[Valid Test, Can be used for conformity (Y/N)],Data[CH4 (mg/km)])-M$2)/M$5</f>
        <v>#N/A</v>
      </c>
      <c r="N588" s="140" t="e" cm="1">
        <f t="array" ref="N588">(_xlfn.XLOOKUP($A588&amp;$Q$3,Data[Index]&amp;Data[Valid Test, Can be used for conformity (Y/N)],Data[N20 (mg/km)])-N$2)/N$5</f>
        <v>#N/A</v>
      </c>
      <c r="O588" s="141" t="e" cm="1">
        <f t="array" ref="O588">(_xlfn.XLOOKUP($A588&amp;$Q$3,Data[Index]&amp;Data[Valid Test, Can be used for conformity (Y/N)],Data[l/100km])-O$2)/O$5</f>
        <v>#N/A</v>
      </c>
      <c r="P588" s="138">
        <f>_xlfn.XLOOKUP($A588,Data[Index],Data[Comments])</f>
        <v>0</v>
      </c>
    </row>
    <row r="589" spans="1:16" x14ac:dyDescent="0.2">
      <c r="A589" s="129"/>
      <c r="B589" s="129"/>
      <c r="C589" s="129" t="e" cm="1">
        <f t="array" ref="C589">_xlfn.XLOOKUP($A589&amp;$Q$3&amp;$R$3,Data[Index]&amp;Data[Valid Test, Can be used for conformity (Y/N)]&amp;Data[Cycle],Data[Test Name])</f>
        <v>#N/A</v>
      </c>
      <c r="D589" s="167" t="e" cm="1">
        <f t="array" ref="D589">_xlfn.XLOOKUP($A589&amp;$Q$3&amp;$R$3,Data[Index]&amp;Data[Valid Test, Can be used for conformity (Y/N)]&amp;Data[Cycle],Data[Mileage (Miles)])</f>
        <v>#N/A</v>
      </c>
      <c r="E589" s="130" t="e" cm="1">
        <f t="array" ref="E589">_xlfn.XLOOKUP($A589&amp;$Q$3&amp;$R$3,Data[Index]&amp;Data[Valid Test, Can be used for conformity (Y/N)]&amp;Data[Cycle],Data[Date])</f>
        <v>#N/A</v>
      </c>
      <c r="F589" s="141" t="e" cm="1">
        <f t="array" ref="F589">(_xlfn.XLOOKUP($A589&amp;$Q$3&amp;$R$3,Data[Index]&amp;Data[Valid Test, Can be used for conformity (Y/N)]&amp;Data[Cycle],Data[CO/km (mg)])-F$2)/F$5</f>
        <v>#N/A</v>
      </c>
      <c r="G589" s="141" t="e" cm="1">
        <f t="array" ref="G589">(_xlfn.XLOOKUP($A589&amp;$Q$3,Data[Index]&amp;Data[Valid Test, Can be used for conformity (Y/N)],Data[CO2/km (g)])-G$2)/G$5</f>
        <v>#N/A</v>
      </c>
      <c r="H589" s="141" t="e" cm="1">
        <f t="array" ref="H589">(_xlfn.XLOOKUP($A589&amp;$Q$3,Data[Index]&amp;Data[Valid Test, Can be used for conformity (Y/N)],Data[THC/km (mg)])-H$2)/H$5</f>
        <v>#N/A</v>
      </c>
      <c r="I589" s="141" t="e" cm="1">
        <f t="array" ref="I589">(_xlfn.XLOOKUP($A589&amp;$Q$3,Data[Index]&amp;Data[Valid Test, Can be used for conformity (Y/N)],Data[NOx/km (mg)])-I$2)/I$5</f>
        <v>#N/A</v>
      </c>
      <c r="J589" s="141" t="e" cm="1">
        <f t="array" ref="J589">(_xlfn.XLOOKUP($A589&amp;$Q$3,Data[Index]&amp;Data[Valid Test, Can be used for conformity (Y/N)],Data[THC + NOx/km (mg)])-J$2)/J$5</f>
        <v>#N/A</v>
      </c>
      <c r="K589" s="141" t="e" cm="1">
        <f t="array" ref="K589">(_xlfn.XLOOKUP($A589&amp;$Q$3,Data[Index]&amp;Data[Valid Test, Can be used for conformity (Y/N)],Data[PN/km ('#)])-K$2)/K$5</f>
        <v>#N/A</v>
      </c>
      <c r="L589" s="141" t="e" cm="1">
        <f t="array" ref="L589">(_xlfn.XLOOKUP($A589&amp;$Q$3,Data[Index]&amp;Data[Valid Test, Can be used for conformity (Y/N)],Data[PM/km (mg)])-L$2)/L$5</f>
        <v>#N/A</v>
      </c>
      <c r="M589" s="140" t="e" cm="1">
        <f t="array" ref="M589">(_xlfn.XLOOKUP($A589&amp;$Q$3,Data[Index]&amp;Data[Valid Test, Can be used for conformity (Y/N)],Data[CH4 (mg/km)])-M$2)/M$5</f>
        <v>#N/A</v>
      </c>
      <c r="N589" s="140" t="e" cm="1">
        <f t="array" ref="N589">(_xlfn.XLOOKUP($A589&amp;$Q$3,Data[Index]&amp;Data[Valid Test, Can be used for conformity (Y/N)],Data[N20 (mg/km)])-N$2)/N$5</f>
        <v>#N/A</v>
      </c>
      <c r="O589" s="141" t="e" cm="1">
        <f t="array" ref="O589">(_xlfn.XLOOKUP($A589&amp;$Q$3,Data[Index]&amp;Data[Valid Test, Can be used for conformity (Y/N)],Data[l/100km])-O$2)/O$5</f>
        <v>#N/A</v>
      </c>
      <c r="P589" s="138">
        <f>_xlfn.XLOOKUP($A589,Data[Index],Data[Comments])</f>
        <v>0</v>
      </c>
    </row>
    <row r="590" spans="1:16" x14ac:dyDescent="0.2">
      <c r="A590" s="129"/>
      <c r="B590" s="129"/>
      <c r="C590" s="129" t="e" cm="1">
        <f t="array" ref="C590">_xlfn.XLOOKUP($A590&amp;$Q$3&amp;$R$3,Data[Index]&amp;Data[Valid Test, Can be used for conformity (Y/N)]&amp;Data[Cycle],Data[Test Name])</f>
        <v>#N/A</v>
      </c>
      <c r="D590" s="167" t="e" cm="1">
        <f t="array" ref="D590">_xlfn.XLOOKUP($A590&amp;$Q$3&amp;$R$3,Data[Index]&amp;Data[Valid Test, Can be used for conformity (Y/N)]&amp;Data[Cycle],Data[Mileage (Miles)])</f>
        <v>#N/A</v>
      </c>
      <c r="E590" s="130" t="e" cm="1">
        <f t="array" ref="E590">_xlfn.XLOOKUP($A590&amp;$Q$3&amp;$R$3,Data[Index]&amp;Data[Valid Test, Can be used for conformity (Y/N)]&amp;Data[Cycle],Data[Date])</f>
        <v>#N/A</v>
      </c>
      <c r="F590" s="141" t="e" cm="1">
        <f t="array" ref="F590">(_xlfn.XLOOKUP($A590&amp;$Q$3&amp;$R$3,Data[Index]&amp;Data[Valid Test, Can be used for conformity (Y/N)]&amp;Data[Cycle],Data[CO/km (mg)])-F$2)/F$5</f>
        <v>#N/A</v>
      </c>
      <c r="G590" s="141" t="e" cm="1">
        <f t="array" ref="G590">(_xlfn.XLOOKUP($A590&amp;$Q$3,Data[Index]&amp;Data[Valid Test, Can be used for conformity (Y/N)],Data[CO2/km (g)])-G$2)/G$5</f>
        <v>#N/A</v>
      </c>
      <c r="H590" s="141" t="e" cm="1">
        <f t="array" ref="H590">(_xlfn.XLOOKUP($A590&amp;$Q$3,Data[Index]&amp;Data[Valid Test, Can be used for conformity (Y/N)],Data[THC/km (mg)])-H$2)/H$5</f>
        <v>#N/A</v>
      </c>
      <c r="I590" s="141" t="e" cm="1">
        <f t="array" ref="I590">(_xlfn.XLOOKUP($A590&amp;$Q$3,Data[Index]&amp;Data[Valid Test, Can be used for conformity (Y/N)],Data[NOx/km (mg)])-I$2)/I$5</f>
        <v>#N/A</v>
      </c>
      <c r="J590" s="141" t="e" cm="1">
        <f t="array" ref="J590">(_xlfn.XLOOKUP($A590&amp;$Q$3,Data[Index]&amp;Data[Valid Test, Can be used for conformity (Y/N)],Data[THC + NOx/km (mg)])-J$2)/J$5</f>
        <v>#N/A</v>
      </c>
      <c r="K590" s="141" t="e" cm="1">
        <f t="array" ref="K590">(_xlfn.XLOOKUP($A590&amp;$Q$3,Data[Index]&amp;Data[Valid Test, Can be used for conformity (Y/N)],Data[PN/km ('#)])-K$2)/K$5</f>
        <v>#N/A</v>
      </c>
      <c r="L590" s="141" t="e" cm="1">
        <f t="array" ref="L590">(_xlfn.XLOOKUP($A590&amp;$Q$3,Data[Index]&amp;Data[Valid Test, Can be used for conformity (Y/N)],Data[PM/km (mg)])-L$2)/L$5</f>
        <v>#N/A</v>
      </c>
      <c r="M590" s="140" t="e" cm="1">
        <f t="array" ref="M590">(_xlfn.XLOOKUP($A590&amp;$Q$3,Data[Index]&amp;Data[Valid Test, Can be used for conformity (Y/N)],Data[CH4 (mg/km)])-M$2)/M$5</f>
        <v>#N/A</v>
      </c>
      <c r="N590" s="140" t="e" cm="1">
        <f t="array" ref="N590">(_xlfn.XLOOKUP($A590&amp;$Q$3,Data[Index]&amp;Data[Valid Test, Can be used for conformity (Y/N)],Data[N20 (mg/km)])-N$2)/N$5</f>
        <v>#N/A</v>
      </c>
      <c r="O590" s="141" t="e" cm="1">
        <f t="array" ref="O590">(_xlfn.XLOOKUP($A590&amp;$Q$3,Data[Index]&amp;Data[Valid Test, Can be used for conformity (Y/N)],Data[l/100km])-O$2)/O$5</f>
        <v>#N/A</v>
      </c>
      <c r="P590" s="138">
        <f>_xlfn.XLOOKUP($A590,Data[Index],Data[Comments])</f>
        <v>0</v>
      </c>
    </row>
    <row r="591" spans="1:16" x14ac:dyDescent="0.2">
      <c r="A591" s="129"/>
      <c r="B591" s="129"/>
      <c r="C591" s="129" t="e" cm="1">
        <f t="array" ref="C591">_xlfn.XLOOKUP($A591&amp;$Q$3&amp;$R$3,Data[Index]&amp;Data[Valid Test, Can be used for conformity (Y/N)]&amp;Data[Cycle],Data[Test Name])</f>
        <v>#N/A</v>
      </c>
      <c r="D591" s="167" t="e" cm="1">
        <f t="array" ref="D591">_xlfn.XLOOKUP($A591&amp;$Q$3&amp;$R$3,Data[Index]&amp;Data[Valid Test, Can be used for conformity (Y/N)]&amp;Data[Cycle],Data[Mileage (Miles)])</f>
        <v>#N/A</v>
      </c>
      <c r="E591" s="130" t="e" cm="1">
        <f t="array" ref="E591">_xlfn.XLOOKUP($A591&amp;$Q$3&amp;$R$3,Data[Index]&amp;Data[Valid Test, Can be used for conformity (Y/N)]&amp;Data[Cycle],Data[Date])</f>
        <v>#N/A</v>
      </c>
      <c r="F591" s="141" t="e" cm="1">
        <f t="array" ref="F591">(_xlfn.XLOOKUP($A591&amp;$Q$3&amp;$R$3,Data[Index]&amp;Data[Valid Test, Can be used for conformity (Y/N)]&amp;Data[Cycle],Data[CO/km (mg)])-F$2)/F$5</f>
        <v>#N/A</v>
      </c>
      <c r="G591" s="141" t="e" cm="1">
        <f t="array" ref="G591">(_xlfn.XLOOKUP($A591&amp;$Q$3,Data[Index]&amp;Data[Valid Test, Can be used for conformity (Y/N)],Data[CO2/km (g)])-G$2)/G$5</f>
        <v>#N/A</v>
      </c>
      <c r="H591" s="141" t="e" cm="1">
        <f t="array" ref="H591">(_xlfn.XLOOKUP($A591&amp;$Q$3,Data[Index]&amp;Data[Valid Test, Can be used for conformity (Y/N)],Data[THC/km (mg)])-H$2)/H$5</f>
        <v>#N/A</v>
      </c>
      <c r="I591" s="141" t="e" cm="1">
        <f t="array" ref="I591">(_xlfn.XLOOKUP($A591&amp;$Q$3,Data[Index]&amp;Data[Valid Test, Can be used for conformity (Y/N)],Data[NOx/km (mg)])-I$2)/I$5</f>
        <v>#N/A</v>
      </c>
      <c r="J591" s="141" t="e" cm="1">
        <f t="array" ref="J591">(_xlfn.XLOOKUP($A591&amp;$Q$3,Data[Index]&amp;Data[Valid Test, Can be used for conformity (Y/N)],Data[THC + NOx/km (mg)])-J$2)/J$5</f>
        <v>#N/A</v>
      </c>
      <c r="K591" s="141" t="e" cm="1">
        <f t="array" ref="K591">(_xlfn.XLOOKUP($A591&amp;$Q$3,Data[Index]&amp;Data[Valid Test, Can be used for conformity (Y/N)],Data[PN/km ('#)])-K$2)/K$5</f>
        <v>#N/A</v>
      </c>
      <c r="L591" s="141" t="e" cm="1">
        <f t="array" ref="L591">(_xlfn.XLOOKUP($A591&amp;$Q$3,Data[Index]&amp;Data[Valid Test, Can be used for conformity (Y/N)],Data[PM/km (mg)])-L$2)/L$5</f>
        <v>#N/A</v>
      </c>
      <c r="M591" s="140" t="e" cm="1">
        <f t="array" ref="M591">(_xlfn.XLOOKUP($A591&amp;$Q$3,Data[Index]&amp;Data[Valid Test, Can be used for conformity (Y/N)],Data[CH4 (mg/km)])-M$2)/M$5</f>
        <v>#N/A</v>
      </c>
      <c r="N591" s="140" t="e" cm="1">
        <f t="array" ref="N591">(_xlfn.XLOOKUP($A591&amp;$Q$3,Data[Index]&amp;Data[Valid Test, Can be used for conformity (Y/N)],Data[N20 (mg/km)])-N$2)/N$5</f>
        <v>#N/A</v>
      </c>
      <c r="O591" s="141" t="e" cm="1">
        <f t="array" ref="O591">(_xlfn.XLOOKUP($A591&amp;$Q$3,Data[Index]&amp;Data[Valid Test, Can be used for conformity (Y/N)],Data[l/100km])-O$2)/O$5</f>
        <v>#N/A</v>
      </c>
      <c r="P591" s="138">
        <f>_xlfn.XLOOKUP($A591,Data[Index],Data[Comments])</f>
        <v>0</v>
      </c>
    </row>
    <row r="592" spans="1:16" x14ac:dyDescent="0.2">
      <c r="A592" s="129"/>
      <c r="B592" s="129"/>
      <c r="C592" s="129" t="e" cm="1">
        <f t="array" ref="C592">_xlfn.XLOOKUP($A592&amp;$Q$3&amp;$R$3,Data[Index]&amp;Data[Valid Test, Can be used for conformity (Y/N)]&amp;Data[Cycle],Data[Test Name])</f>
        <v>#N/A</v>
      </c>
      <c r="D592" s="167" t="e" cm="1">
        <f t="array" ref="D592">_xlfn.XLOOKUP($A592&amp;$Q$3&amp;$R$3,Data[Index]&amp;Data[Valid Test, Can be used for conformity (Y/N)]&amp;Data[Cycle],Data[Mileage (Miles)])</f>
        <v>#N/A</v>
      </c>
      <c r="E592" s="130" t="e" cm="1">
        <f t="array" ref="E592">_xlfn.XLOOKUP($A592&amp;$Q$3&amp;$R$3,Data[Index]&amp;Data[Valid Test, Can be used for conformity (Y/N)]&amp;Data[Cycle],Data[Date])</f>
        <v>#N/A</v>
      </c>
      <c r="F592" s="141" t="e" cm="1">
        <f t="array" ref="F592">(_xlfn.XLOOKUP($A592&amp;$Q$3&amp;$R$3,Data[Index]&amp;Data[Valid Test, Can be used for conformity (Y/N)]&amp;Data[Cycle],Data[CO/km (mg)])-F$2)/F$5</f>
        <v>#N/A</v>
      </c>
      <c r="G592" s="141" t="e" cm="1">
        <f t="array" ref="G592">(_xlfn.XLOOKUP($A592&amp;$Q$3,Data[Index]&amp;Data[Valid Test, Can be used for conformity (Y/N)],Data[CO2/km (g)])-G$2)/G$5</f>
        <v>#N/A</v>
      </c>
      <c r="H592" s="141" t="e" cm="1">
        <f t="array" ref="H592">(_xlfn.XLOOKUP($A592&amp;$Q$3,Data[Index]&amp;Data[Valid Test, Can be used for conformity (Y/N)],Data[THC/km (mg)])-H$2)/H$5</f>
        <v>#N/A</v>
      </c>
      <c r="I592" s="141" t="e" cm="1">
        <f t="array" ref="I592">(_xlfn.XLOOKUP($A592&amp;$Q$3,Data[Index]&amp;Data[Valid Test, Can be used for conformity (Y/N)],Data[NOx/km (mg)])-I$2)/I$5</f>
        <v>#N/A</v>
      </c>
      <c r="J592" s="141" t="e" cm="1">
        <f t="array" ref="J592">(_xlfn.XLOOKUP($A592&amp;$Q$3,Data[Index]&amp;Data[Valid Test, Can be used for conformity (Y/N)],Data[THC + NOx/km (mg)])-J$2)/J$5</f>
        <v>#N/A</v>
      </c>
      <c r="K592" s="141" t="e" cm="1">
        <f t="array" ref="K592">(_xlfn.XLOOKUP($A592&amp;$Q$3,Data[Index]&amp;Data[Valid Test, Can be used for conformity (Y/N)],Data[PN/km ('#)])-K$2)/K$5</f>
        <v>#N/A</v>
      </c>
      <c r="L592" s="141" t="e" cm="1">
        <f t="array" ref="L592">(_xlfn.XLOOKUP($A592&amp;$Q$3,Data[Index]&amp;Data[Valid Test, Can be used for conformity (Y/N)],Data[PM/km (mg)])-L$2)/L$5</f>
        <v>#N/A</v>
      </c>
      <c r="M592" s="140" t="e" cm="1">
        <f t="array" ref="M592">(_xlfn.XLOOKUP($A592&amp;$Q$3,Data[Index]&amp;Data[Valid Test, Can be used for conformity (Y/N)],Data[CH4 (mg/km)])-M$2)/M$5</f>
        <v>#N/A</v>
      </c>
      <c r="N592" s="140" t="e" cm="1">
        <f t="array" ref="N592">(_xlfn.XLOOKUP($A592&amp;$Q$3,Data[Index]&amp;Data[Valid Test, Can be used for conformity (Y/N)],Data[N20 (mg/km)])-N$2)/N$5</f>
        <v>#N/A</v>
      </c>
      <c r="O592" s="141" t="e" cm="1">
        <f t="array" ref="O592">(_xlfn.XLOOKUP($A592&amp;$Q$3,Data[Index]&amp;Data[Valid Test, Can be used for conformity (Y/N)],Data[l/100km])-O$2)/O$5</f>
        <v>#N/A</v>
      </c>
      <c r="P592" s="138">
        <f>_xlfn.XLOOKUP($A592,Data[Index],Data[Comments])</f>
        <v>0</v>
      </c>
    </row>
    <row r="593" spans="1:16" x14ac:dyDescent="0.2">
      <c r="A593" s="129"/>
      <c r="B593" s="129"/>
      <c r="C593" s="129" t="e" cm="1">
        <f t="array" ref="C593">_xlfn.XLOOKUP($A593&amp;$Q$3&amp;$R$3,Data[Index]&amp;Data[Valid Test, Can be used for conformity (Y/N)]&amp;Data[Cycle],Data[Test Name])</f>
        <v>#N/A</v>
      </c>
      <c r="D593" s="167" t="e" cm="1">
        <f t="array" ref="D593">_xlfn.XLOOKUP($A593&amp;$Q$3&amp;$R$3,Data[Index]&amp;Data[Valid Test, Can be used for conformity (Y/N)]&amp;Data[Cycle],Data[Mileage (Miles)])</f>
        <v>#N/A</v>
      </c>
      <c r="E593" s="130" t="e" cm="1">
        <f t="array" ref="E593">_xlfn.XLOOKUP($A593&amp;$Q$3&amp;$R$3,Data[Index]&amp;Data[Valid Test, Can be used for conformity (Y/N)]&amp;Data[Cycle],Data[Date])</f>
        <v>#N/A</v>
      </c>
      <c r="F593" s="141" t="e" cm="1">
        <f t="array" ref="F593">(_xlfn.XLOOKUP($A593&amp;$Q$3&amp;$R$3,Data[Index]&amp;Data[Valid Test, Can be used for conformity (Y/N)]&amp;Data[Cycle],Data[CO/km (mg)])-F$2)/F$5</f>
        <v>#N/A</v>
      </c>
      <c r="G593" s="141" t="e" cm="1">
        <f t="array" ref="G593">(_xlfn.XLOOKUP($A593&amp;$Q$3,Data[Index]&amp;Data[Valid Test, Can be used for conformity (Y/N)],Data[CO2/km (g)])-G$2)/G$5</f>
        <v>#N/A</v>
      </c>
      <c r="H593" s="141" t="e" cm="1">
        <f t="array" ref="H593">(_xlfn.XLOOKUP($A593&amp;$Q$3,Data[Index]&amp;Data[Valid Test, Can be used for conformity (Y/N)],Data[THC/km (mg)])-H$2)/H$5</f>
        <v>#N/A</v>
      </c>
      <c r="I593" s="141" t="e" cm="1">
        <f t="array" ref="I593">(_xlfn.XLOOKUP($A593&amp;$Q$3,Data[Index]&amp;Data[Valid Test, Can be used for conformity (Y/N)],Data[NOx/km (mg)])-I$2)/I$5</f>
        <v>#N/A</v>
      </c>
      <c r="J593" s="141" t="e" cm="1">
        <f t="array" ref="J593">(_xlfn.XLOOKUP($A593&amp;$Q$3,Data[Index]&amp;Data[Valid Test, Can be used for conformity (Y/N)],Data[THC + NOx/km (mg)])-J$2)/J$5</f>
        <v>#N/A</v>
      </c>
      <c r="K593" s="141" t="e" cm="1">
        <f t="array" ref="K593">(_xlfn.XLOOKUP($A593&amp;$Q$3,Data[Index]&amp;Data[Valid Test, Can be used for conformity (Y/N)],Data[PN/km ('#)])-K$2)/K$5</f>
        <v>#N/A</v>
      </c>
      <c r="L593" s="141" t="e" cm="1">
        <f t="array" ref="L593">(_xlfn.XLOOKUP($A593&amp;$Q$3,Data[Index]&amp;Data[Valid Test, Can be used for conformity (Y/N)],Data[PM/km (mg)])-L$2)/L$5</f>
        <v>#N/A</v>
      </c>
      <c r="M593" s="140" t="e" cm="1">
        <f t="array" ref="M593">(_xlfn.XLOOKUP($A593&amp;$Q$3,Data[Index]&amp;Data[Valid Test, Can be used for conformity (Y/N)],Data[CH4 (mg/km)])-M$2)/M$5</f>
        <v>#N/A</v>
      </c>
      <c r="N593" s="140" t="e" cm="1">
        <f t="array" ref="N593">(_xlfn.XLOOKUP($A593&amp;$Q$3,Data[Index]&amp;Data[Valid Test, Can be used for conformity (Y/N)],Data[N20 (mg/km)])-N$2)/N$5</f>
        <v>#N/A</v>
      </c>
      <c r="O593" s="141" t="e" cm="1">
        <f t="array" ref="O593">(_xlfn.XLOOKUP($A593&amp;$Q$3,Data[Index]&amp;Data[Valid Test, Can be used for conformity (Y/N)],Data[l/100km])-O$2)/O$5</f>
        <v>#N/A</v>
      </c>
      <c r="P593" s="138">
        <f>_xlfn.XLOOKUP($A593,Data[Index],Data[Comments])</f>
        <v>0</v>
      </c>
    </row>
    <row r="594" spans="1:16" x14ac:dyDescent="0.2">
      <c r="A594" s="129"/>
      <c r="B594" s="129"/>
      <c r="C594" s="129" t="e" cm="1">
        <f t="array" ref="C594">_xlfn.XLOOKUP($A594&amp;$Q$3&amp;$R$3,Data[Index]&amp;Data[Valid Test, Can be used for conformity (Y/N)]&amp;Data[Cycle],Data[Test Name])</f>
        <v>#N/A</v>
      </c>
      <c r="D594" s="167" t="e" cm="1">
        <f t="array" ref="D594">_xlfn.XLOOKUP($A594&amp;$Q$3&amp;$R$3,Data[Index]&amp;Data[Valid Test, Can be used for conformity (Y/N)]&amp;Data[Cycle],Data[Mileage (Miles)])</f>
        <v>#N/A</v>
      </c>
      <c r="E594" s="130" t="e" cm="1">
        <f t="array" ref="E594">_xlfn.XLOOKUP($A594&amp;$Q$3&amp;$R$3,Data[Index]&amp;Data[Valid Test, Can be used for conformity (Y/N)]&amp;Data[Cycle],Data[Date])</f>
        <v>#N/A</v>
      </c>
      <c r="F594" s="141" t="e" cm="1">
        <f t="array" ref="F594">(_xlfn.XLOOKUP($A594&amp;$Q$3&amp;$R$3,Data[Index]&amp;Data[Valid Test, Can be used for conformity (Y/N)]&amp;Data[Cycle],Data[CO/km (mg)])-F$2)/F$5</f>
        <v>#N/A</v>
      </c>
      <c r="G594" s="141" t="e" cm="1">
        <f t="array" ref="G594">(_xlfn.XLOOKUP($A594&amp;$Q$3,Data[Index]&amp;Data[Valid Test, Can be used for conformity (Y/N)],Data[CO2/km (g)])-G$2)/G$5</f>
        <v>#N/A</v>
      </c>
      <c r="H594" s="141" t="e" cm="1">
        <f t="array" ref="H594">(_xlfn.XLOOKUP($A594&amp;$Q$3,Data[Index]&amp;Data[Valid Test, Can be used for conformity (Y/N)],Data[THC/km (mg)])-H$2)/H$5</f>
        <v>#N/A</v>
      </c>
      <c r="I594" s="141" t="e" cm="1">
        <f t="array" ref="I594">(_xlfn.XLOOKUP($A594&amp;$Q$3,Data[Index]&amp;Data[Valid Test, Can be used for conformity (Y/N)],Data[NOx/km (mg)])-I$2)/I$5</f>
        <v>#N/A</v>
      </c>
      <c r="J594" s="141" t="e" cm="1">
        <f t="array" ref="J594">(_xlfn.XLOOKUP($A594&amp;$Q$3,Data[Index]&amp;Data[Valid Test, Can be used for conformity (Y/N)],Data[THC + NOx/km (mg)])-J$2)/J$5</f>
        <v>#N/A</v>
      </c>
      <c r="K594" s="141" t="e" cm="1">
        <f t="array" ref="K594">(_xlfn.XLOOKUP($A594&amp;$Q$3,Data[Index]&amp;Data[Valid Test, Can be used for conformity (Y/N)],Data[PN/km ('#)])-K$2)/K$5</f>
        <v>#N/A</v>
      </c>
      <c r="L594" s="141" t="e" cm="1">
        <f t="array" ref="L594">(_xlfn.XLOOKUP($A594&amp;$Q$3,Data[Index]&amp;Data[Valid Test, Can be used for conformity (Y/N)],Data[PM/km (mg)])-L$2)/L$5</f>
        <v>#N/A</v>
      </c>
      <c r="M594" s="140" t="e" cm="1">
        <f t="array" ref="M594">(_xlfn.XLOOKUP($A594&amp;$Q$3,Data[Index]&amp;Data[Valid Test, Can be used for conformity (Y/N)],Data[CH4 (mg/km)])-M$2)/M$5</f>
        <v>#N/A</v>
      </c>
      <c r="N594" s="140" t="e" cm="1">
        <f t="array" ref="N594">(_xlfn.XLOOKUP($A594&amp;$Q$3,Data[Index]&amp;Data[Valid Test, Can be used for conformity (Y/N)],Data[N20 (mg/km)])-N$2)/N$5</f>
        <v>#N/A</v>
      </c>
      <c r="O594" s="141" t="e" cm="1">
        <f t="array" ref="O594">(_xlfn.XLOOKUP($A594&amp;$Q$3,Data[Index]&amp;Data[Valid Test, Can be used for conformity (Y/N)],Data[l/100km])-O$2)/O$5</f>
        <v>#N/A</v>
      </c>
      <c r="P594" s="138">
        <f>_xlfn.XLOOKUP($A594,Data[Index],Data[Comments])</f>
        <v>0</v>
      </c>
    </row>
    <row r="595" spans="1:16" x14ac:dyDescent="0.2">
      <c r="A595" s="129"/>
      <c r="B595" s="129"/>
      <c r="C595" s="129" t="e" cm="1">
        <f t="array" ref="C595">_xlfn.XLOOKUP($A595&amp;$Q$3&amp;$R$3,Data[Index]&amp;Data[Valid Test, Can be used for conformity (Y/N)]&amp;Data[Cycle],Data[Test Name])</f>
        <v>#N/A</v>
      </c>
      <c r="D595" s="167" t="e" cm="1">
        <f t="array" ref="D595">_xlfn.XLOOKUP($A595&amp;$Q$3&amp;$R$3,Data[Index]&amp;Data[Valid Test, Can be used for conformity (Y/N)]&amp;Data[Cycle],Data[Mileage (Miles)])</f>
        <v>#N/A</v>
      </c>
      <c r="E595" s="130" t="e" cm="1">
        <f t="array" ref="E595">_xlfn.XLOOKUP($A595&amp;$Q$3&amp;$R$3,Data[Index]&amp;Data[Valid Test, Can be used for conformity (Y/N)]&amp;Data[Cycle],Data[Date])</f>
        <v>#N/A</v>
      </c>
      <c r="F595" s="141" t="e" cm="1">
        <f t="array" ref="F595">(_xlfn.XLOOKUP($A595&amp;$Q$3&amp;$R$3,Data[Index]&amp;Data[Valid Test, Can be used for conformity (Y/N)]&amp;Data[Cycle],Data[CO/km (mg)])-F$2)/F$5</f>
        <v>#N/A</v>
      </c>
      <c r="G595" s="141" t="e" cm="1">
        <f t="array" ref="G595">(_xlfn.XLOOKUP($A595&amp;$Q$3,Data[Index]&amp;Data[Valid Test, Can be used for conformity (Y/N)],Data[CO2/km (g)])-G$2)/G$5</f>
        <v>#N/A</v>
      </c>
      <c r="H595" s="141" t="e" cm="1">
        <f t="array" ref="H595">(_xlfn.XLOOKUP($A595&amp;$Q$3,Data[Index]&amp;Data[Valid Test, Can be used for conformity (Y/N)],Data[THC/km (mg)])-H$2)/H$5</f>
        <v>#N/A</v>
      </c>
      <c r="I595" s="141" t="e" cm="1">
        <f t="array" ref="I595">(_xlfn.XLOOKUP($A595&amp;$Q$3,Data[Index]&amp;Data[Valid Test, Can be used for conformity (Y/N)],Data[NOx/km (mg)])-I$2)/I$5</f>
        <v>#N/A</v>
      </c>
      <c r="J595" s="141" t="e" cm="1">
        <f t="array" ref="J595">(_xlfn.XLOOKUP($A595&amp;$Q$3,Data[Index]&amp;Data[Valid Test, Can be used for conformity (Y/N)],Data[THC + NOx/km (mg)])-J$2)/J$5</f>
        <v>#N/A</v>
      </c>
      <c r="K595" s="141" t="e" cm="1">
        <f t="array" ref="K595">(_xlfn.XLOOKUP($A595&amp;$Q$3,Data[Index]&amp;Data[Valid Test, Can be used for conformity (Y/N)],Data[PN/km ('#)])-K$2)/K$5</f>
        <v>#N/A</v>
      </c>
      <c r="L595" s="141" t="e" cm="1">
        <f t="array" ref="L595">(_xlfn.XLOOKUP($A595&amp;$Q$3,Data[Index]&amp;Data[Valid Test, Can be used for conformity (Y/N)],Data[PM/km (mg)])-L$2)/L$5</f>
        <v>#N/A</v>
      </c>
      <c r="M595" s="140" t="e" cm="1">
        <f t="array" ref="M595">(_xlfn.XLOOKUP($A595&amp;$Q$3,Data[Index]&amp;Data[Valid Test, Can be used for conformity (Y/N)],Data[CH4 (mg/km)])-M$2)/M$5</f>
        <v>#N/A</v>
      </c>
      <c r="N595" s="140" t="e" cm="1">
        <f t="array" ref="N595">(_xlfn.XLOOKUP($A595&amp;$Q$3,Data[Index]&amp;Data[Valid Test, Can be used for conformity (Y/N)],Data[N20 (mg/km)])-N$2)/N$5</f>
        <v>#N/A</v>
      </c>
      <c r="O595" s="141" t="e" cm="1">
        <f t="array" ref="O595">(_xlfn.XLOOKUP($A595&amp;$Q$3,Data[Index]&amp;Data[Valid Test, Can be used for conformity (Y/N)],Data[l/100km])-O$2)/O$5</f>
        <v>#N/A</v>
      </c>
      <c r="P595" s="138">
        <f>_xlfn.XLOOKUP($A595,Data[Index],Data[Comments])</f>
        <v>0</v>
      </c>
    </row>
    <row r="596" spans="1:16" x14ac:dyDescent="0.2">
      <c r="A596" s="129"/>
      <c r="B596" s="129"/>
      <c r="C596" s="129" t="e" cm="1">
        <f t="array" ref="C596">_xlfn.XLOOKUP($A596&amp;$Q$3&amp;$R$3,Data[Index]&amp;Data[Valid Test, Can be used for conformity (Y/N)]&amp;Data[Cycle],Data[Test Name])</f>
        <v>#N/A</v>
      </c>
      <c r="D596" s="167" t="e" cm="1">
        <f t="array" ref="D596">_xlfn.XLOOKUP($A596&amp;$Q$3&amp;$R$3,Data[Index]&amp;Data[Valid Test, Can be used for conformity (Y/N)]&amp;Data[Cycle],Data[Mileage (Miles)])</f>
        <v>#N/A</v>
      </c>
      <c r="E596" s="130" t="e" cm="1">
        <f t="array" ref="E596">_xlfn.XLOOKUP($A596&amp;$Q$3&amp;$R$3,Data[Index]&amp;Data[Valid Test, Can be used for conformity (Y/N)]&amp;Data[Cycle],Data[Date])</f>
        <v>#N/A</v>
      </c>
      <c r="F596" s="141" t="e" cm="1">
        <f t="array" ref="F596">(_xlfn.XLOOKUP($A596&amp;$Q$3&amp;$R$3,Data[Index]&amp;Data[Valid Test, Can be used for conformity (Y/N)]&amp;Data[Cycle],Data[CO/km (mg)])-F$2)/F$5</f>
        <v>#N/A</v>
      </c>
      <c r="G596" s="141" t="e" cm="1">
        <f t="array" ref="G596">(_xlfn.XLOOKUP($A596&amp;$Q$3,Data[Index]&amp;Data[Valid Test, Can be used for conformity (Y/N)],Data[CO2/km (g)])-G$2)/G$5</f>
        <v>#N/A</v>
      </c>
      <c r="H596" s="141" t="e" cm="1">
        <f t="array" ref="H596">(_xlfn.XLOOKUP($A596&amp;$Q$3,Data[Index]&amp;Data[Valid Test, Can be used for conformity (Y/N)],Data[THC/km (mg)])-H$2)/H$5</f>
        <v>#N/A</v>
      </c>
      <c r="I596" s="141" t="e" cm="1">
        <f t="array" ref="I596">(_xlfn.XLOOKUP($A596&amp;$Q$3,Data[Index]&amp;Data[Valid Test, Can be used for conformity (Y/N)],Data[NOx/km (mg)])-I$2)/I$5</f>
        <v>#N/A</v>
      </c>
      <c r="J596" s="141" t="e" cm="1">
        <f t="array" ref="J596">(_xlfn.XLOOKUP($A596&amp;$Q$3,Data[Index]&amp;Data[Valid Test, Can be used for conformity (Y/N)],Data[THC + NOx/km (mg)])-J$2)/J$5</f>
        <v>#N/A</v>
      </c>
      <c r="K596" s="141" t="e" cm="1">
        <f t="array" ref="K596">(_xlfn.XLOOKUP($A596&amp;$Q$3,Data[Index]&amp;Data[Valid Test, Can be used for conformity (Y/N)],Data[PN/km ('#)])-K$2)/K$5</f>
        <v>#N/A</v>
      </c>
      <c r="L596" s="141" t="e" cm="1">
        <f t="array" ref="L596">(_xlfn.XLOOKUP($A596&amp;$Q$3,Data[Index]&amp;Data[Valid Test, Can be used for conformity (Y/N)],Data[PM/km (mg)])-L$2)/L$5</f>
        <v>#N/A</v>
      </c>
      <c r="M596" s="140" t="e" cm="1">
        <f t="array" ref="M596">(_xlfn.XLOOKUP($A596&amp;$Q$3,Data[Index]&amp;Data[Valid Test, Can be used for conformity (Y/N)],Data[CH4 (mg/km)])-M$2)/M$5</f>
        <v>#N/A</v>
      </c>
      <c r="N596" s="140" t="e" cm="1">
        <f t="array" ref="N596">(_xlfn.XLOOKUP($A596&amp;$Q$3,Data[Index]&amp;Data[Valid Test, Can be used for conformity (Y/N)],Data[N20 (mg/km)])-N$2)/N$5</f>
        <v>#N/A</v>
      </c>
      <c r="O596" s="141" t="e" cm="1">
        <f t="array" ref="O596">(_xlfn.XLOOKUP($A596&amp;$Q$3,Data[Index]&amp;Data[Valid Test, Can be used for conformity (Y/N)],Data[l/100km])-O$2)/O$5</f>
        <v>#N/A</v>
      </c>
      <c r="P596" s="138">
        <f>_xlfn.XLOOKUP($A596,Data[Index],Data[Comments])</f>
        <v>0</v>
      </c>
    </row>
    <row r="597" spans="1:16" x14ac:dyDescent="0.2">
      <c r="A597" s="129"/>
      <c r="B597" s="129"/>
      <c r="C597" s="129" t="e" cm="1">
        <f t="array" ref="C597">_xlfn.XLOOKUP($A597&amp;$Q$3&amp;$R$3,Data[Index]&amp;Data[Valid Test, Can be used for conformity (Y/N)]&amp;Data[Cycle],Data[Test Name])</f>
        <v>#N/A</v>
      </c>
      <c r="D597" s="167" t="e" cm="1">
        <f t="array" ref="D597">_xlfn.XLOOKUP($A597&amp;$Q$3&amp;$R$3,Data[Index]&amp;Data[Valid Test, Can be used for conformity (Y/N)]&amp;Data[Cycle],Data[Mileage (Miles)])</f>
        <v>#N/A</v>
      </c>
      <c r="E597" s="130" t="e" cm="1">
        <f t="array" ref="E597">_xlfn.XLOOKUP($A597&amp;$Q$3&amp;$R$3,Data[Index]&amp;Data[Valid Test, Can be used for conformity (Y/N)]&amp;Data[Cycle],Data[Date])</f>
        <v>#N/A</v>
      </c>
      <c r="F597" s="141" t="e" cm="1">
        <f t="array" ref="F597">(_xlfn.XLOOKUP($A597&amp;$Q$3&amp;$R$3,Data[Index]&amp;Data[Valid Test, Can be used for conformity (Y/N)]&amp;Data[Cycle],Data[CO/km (mg)])-F$2)/F$5</f>
        <v>#N/A</v>
      </c>
      <c r="G597" s="141" t="e" cm="1">
        <f t="array" ref="G597">(_xlfn.XLOOKUP($A597&amp;$Q$3,Data[Index]&amp;Data[Valid Test, Can be used for conformity (Y/N)],Data[CO2/km (g)])-G$2)/G$5</f>
        <v>#N/A</v>
      </c>
      <c r="H597" s="141" t="e" cm="1">
        <f t="array" ref="H597">(_xlfn.XLOOKUP($A597&amp;$Q$3,Data[Index]&amp;Data[Valid Test, Can be used for conformity (Y/N)],Data[THC/km (mg)])-H$2)/H$5</f>
        <v>#N/A</v>
      </c>
      <c r="I597" s="141" t="e" cm="1">
        <f t="array" ref="I597">(_xlfn.XLOOKUP($A597&amp;$Q$3,Data[Index]&amp;Data[Valid Test, Can be used for conformity (Y/N)],Data[NOx/km (mg)])-I$2)/I$5</f>
        <v>#N/A</v>
      </c>
      <c r="J597" s="141" t="e" cm="1">
        <f t="array" ref="J597">(_xlfn.XLOOKUP($A597&amp;$Q$3,Data[Index]&amp;Data[Valid Test, Can be used for conformity (Y/N)],Data[THC + NOx/km (mg)])-J$2)/J$5</f>
        <v>#N/A</v>
      </c>
      <c r="K597" s="141" t="e" cm="1">
        <f t="array" ref="K597">(_xlfn.XLOOKUP($A597&amp;$Q$3,Data[Index]&amp;Data[Valid Test, Can be used for conformity (Y/N)],Data[PN/km ('#)])-K$2)/K$5</f>
        <v>#N/A</v>
      </c>
      <c r="L597" s="141" t="e" cm="1">
        <f t="array" ref="L597">(_xlfn.XLOOKUP($A597&amp;$Q$3,Data[Index]&amp;Data[Valid Test, Can be used for conformity (Y/N)],Data[PM/km (mg)])-L$2)/L$5</f>
        <v>#N/A</v>
      </c>
      <c r="M597" s="140" t="e" cm="1">
        <f t="array" ref="M597">(_xlfn.XLOOKUP($A597&amp;$Q$3,Data[Index]&amp;Data[Valid Test, Can be used for conformity (Y/N)],Data[CH4 (mg/km)])-M$2)/M$5</f>
        <v>#N/A</v>
      </c>
      <c r="N597" s="140" t="e" cm="1">
        <f t="array" ref="N597">(_xlfn.XLOOKUP($A597&amp;$Q$3,Data[Index]&amp;Data[Valid Test, Can be used for conformity (Y/N)],Data[N20 (mg/km)])-N$2)/N$5</f>
        <v>#N/A</v>
      </c>
      <c r="O597" s="141" t="e" cm="1">
        <f t="array" ref="O597">(_xlfn.XLOOKUP($A597&amp;$Q$3,Data[Index]&amp;Data[Valid Test, Can be used for conformity (Y/N)],Data[l/100km])-O$2)/O$5</f>
        <v>#N/A</v>
      </c>
      <c r="P597" s="138">
        <f>_xlfn.XLOOKUP($A597,Data[Index],Data[Comments])</f>
        <v>0</v>
      </c>
    </row>
    <row r="598" spans="1:16" x14ac:dyDescent="0.2">
      <c r="A598" s="129"/>
      <c r="B598" s="129"/>
      <c r="C598" s="129" t="e" cm="1">
        <f t="array" ref="C598">_xlfn.XLOOKUP($A598&amp;$Q$3&amp;$R$3,Data[Index]&amp;Data[Valid Test, Can be used for conformity (Y/N)]&amp;Data[Cycle],Data[Test Name])</f>
        <v>#N/A</v>
      </c>
      <c r="D598" s="167" t="e" cm="1">
        <f t="array" ref="D598">_xlfn.XLOOKUP($A598&amp;$Q$3&amp;$R$3,Data[Index]&amp;Data[Valid Test, Can be used for conformity (Y/N)]&amp;Data[Cycle],Data[Mileage (Miles)])</f>
        <v>#N/A</v>
      </c>
      <c r="E598" s="130" t="e" cm="1">
        <f t="array" ref="E598">_xlfn.XLOOKUP($A598&amp;$Q$3&amp;$R$3,Data[Index]&amp;Data[Valid Test, Can be used for conformity (Y/N)]&amp;Data[Cycle],Data[Date])</f>
        <v>#N/A</v>
      </c>
      <c r="F598" s="141" t="e" cm="1">
        <f t="array" ref="F598">(_xlfn.XLOOKUP($A598&amp;$Q$3&amp;$R$3,Data[Index]&amp;Data[Valid Test, Can be used for conformity (Y/N)]&amp;Data[Cycle],Data[CO/km (mg)])-F$2)/F$5</f>
        <v>#N/A</v>
      </c>
      <c r="G598" s="141" t="e" cm="1">
        <f t="array" ref="G598">(_xlfn.XLOOKUP($A598&amp;$Q$3,Data[Index]&amp;Data[Valid Test, Can be used for conformity (Y/N)],Data[CO2/km (g)])-G$2)/G$5</f>
        <v>#N/A</v>
      </c>
      <c r="H598" s="141" t="e" cm="1">
        <f t="array" ref="H598">(_xlfn.XLOOKUP($A598&amp;$Q$3,Data[Index]&amp;Data[Valid Test, Can be used for conformity (Y/N)],Data[THC/km (mg)])-H$2)/H$5</f>
        <v>#N/A</v>
      </c>
      <c r="I598" s="141" t="e" cm="1">
        <f t="array" ref="I598">(_xlfn.XLOOKUP($A598&amp;$Q$3,Data[Index]&amp;Data[Valid Test, Can be used for conformity (Y/N)],Data[NOx/km (mg)])-I$2)/I$5</f>
        <v>#N/A</v>
      </c>
      <c r="J598" s="141" t="e" cm="1">
        <f t="array" ref="J598">(_xlfn.XLOOKUP($A598&amp;$Q$3,Data[Index]&amp;Data[Valid Test, Can be used for conformity (Y/N)],Data[THC + NOx/km (mg)])-J$2)/J$5</f>
        <v>#N/A</v>
      </c>
      <c r="K598" s="141" t="e" cm="1">
        <f t="array" ref="K598">(_xlfn.XLOOKUP($A598&amp;$Q$3,Data[Index]&amp;Data[Valid Test, Can be used for conformity (Y/N)],Data[PN/km ('#)])-K$2)/K$5</f>
        <v>#N/A</v>
      </c>
      <c r="L598" s="141" t="e" cm="1">
        <f t="array" ref="L598">(_xlfn.XLOOKUP($A598&amp;$Q$3,Data[Index]&amp;Data[Valid Test, Can be used for conformity (Y/N)],Data[PM/km (mg)])-L$2)/L$5</f>
        <v>#N/A</v>
      </c>
      <c r="M598" s="140" t="e" cm="1">
        <f t="array" ref="M598">(_xlfn.XLOOKUP($A598&amp;$Q$3,Data[Index]&amp;Data[Valid Test, Can be used for conformity (Y/N)],Data[CH4 (mg/km)])-M$2)/M$5</f>
        <v>#N/A</v>
      </c>
      <c r="N598" s="140" t="e" cm="1">
        <f t="array" ref="N598">(_xlfn.XLOOKUP($A598&amp;$Q$3,Data[Index]&amp;Data[Valid Test, Can be used for conformity (Y/N)],Data[N20 (mg/km)])-N$2)/N$5</f>
        <v>#N/A</v>
      </c>
      <c r="O598" s="141" t="e" cm="1">
        <f t="array" ref="O598">(_xlfn.XLOOKUP($A598&amp;$Q$3,Data[Index]&amp;Data[Valid Test, Can be used for conformity (Y/N)],Data[l/100km])-O$2)/O$5</f>
        <v>#N/A</v>
      </c>
      <c r="P598" s="138">
        <f>_xlfn.XLOOKUP($A598,Data[Index],Data[Comments])</f>
        <v>0</v>
      </c>
    </row>
    <row r="599" spans="1:16" x14ac:dyDescent="0.2">
      <c r="A599" s="129"/>
      <c r="B599" s="129"/>
      <c r="C599" s="129" t="e" cm="1">
        <f t="array" ref="C599">_xlfn.XLOOKUP($A599&amp;$Q$3&amp;$R$3,Data[Index]&amp;Data[Valid Test, Can be used for conformity (Y/N)]&amp;Data[Cycle],Data[Test Name])</f>
        <v>#N/A</v>
      </c>
      <c r="D599" s="167" t="e" cm="1">
        <f t="array" ref="D599">_xlfn.XLOOKUP($A599&amp;$Q$3&amp;$R$3,Data[Index]&amp;Data[Valid Test, Can be used for conformity (Y/N)]&amp;Data[Cycle],Data[Mileage (Miles)])</f>
        <v>#N/A</v>
      </c>
      <c r="E599" s="130" t="e" cm="1">
        <f t="array" ref="E599">_xlfn.XLOOKUP($A599&amp;$Q$3&amp;$R$3,Data[Index]&amp;Data[Valid Test, Can be used for conformity (Y/N)]&amp;Data[Cycle],Data[Date])</f>
        <v>#N/A</v>
      </c>
      <c r="F599" s="141" t="e" cm="1">
        <f t="array" ref="F599">(_xlfn.XLOOKUP($A599&amp;$Q$3&amp;$R$3,Data[Index]&amp;Data[Valid Test, Can be used for conformity (Y/N)]&amp;Data[Cycle],Data[CO/km (mg)])-F$2)/F$5</f>
        <v>#N/A</v>
      </c>
      <c r="G599" s="141" t="e" cm="1">
        <f t="array" ref="G599">(_xlfn.XLOOKUP($A599&amp;$Q$3,Data[Index]&amp;Data[Valid Test, Can be used for conformity (Y/N)],Data[CO2/km (g)])-G$2)/G$5</f>
        <v>#N/A</v>
      </c>
      <c r="H599" s="141" t="e" cm="1">
        <f t="array" ref="H599">(_xlfn.XLOOKUP($A599&amp;$Q$3,Data[Index]&amp;Data[Valid Test, Can be used for conformity (Y/N)],Data[THC/km (mg)])-H$2)/H$5</f>
        <v>#N/A</v>
      </c>
      <c r="I599" s="141" t="e" cm="1">
        <f t="array" ref="I599">(_xlfn.XLOOKUP($A599&amp;$Q$3,Data[Index]&amp;Data[Valid Test, Can be used for conformity (Y/N)],Data[NOx/km (mg)])-I$2)/I$5</f>
        <v>#N/A</v>
      </c>
      <c r="J599" s="141" t="e" cm="1">
        <f t="array" ref="J599">(_xlfn.XLOOKUP($A599&amp;$Q$3,Data[Index]&amp;Data[Valid Test, Can be used for conformity (Y/N)],Data[THC + NOx/km (mg)])-J$2)/J$5</f>
        <v>#N/A</v>
      </c>
      <c r="K599" s="141" t="e" cm="1">
        <f t="array" ref="K599">(_xlfn.XLOOKUP($A599&amp;$Q$3,Data[Index]&amp;Data[Valid Test, Can be used for conformity (Y/N)],Data[PN/km ('#)])-K$2)/K$5</f>
        <v>#N/A</v>
      </c>
      <c r="L599" s="141" t="e" cm="1">
        <f t="array" ref="L599">(_xlfn.XLOOKUP($A599&amp;$Q$3,Data[Index]&amp;Data[Valid Test, Can be used for conformity (Y/N)],Data[PM/km (mg)])-L$2)/L$5</f>
        <v>#N/A</v>
      </c>
      <c r="M599" s="140" t="e" cm="1">
        <f t="array" ref="M599">(_xlfn.XLOOKUP($A599&amp;$Q$3,Data[Index]&amp;Data[Valid Test, Can be used for conformity (Y/N)],Data[CH4 (mg/km)])-M$2)/M$5</f>
        <v>#N/A</v>
      </c>
      <c r="N599" s="140" t="e" cm="1">
        <f t="array" ref="N599">(_xlfn.XLOOKUP($A599&amp;$Q$3,Data[Index]&amp;Data[Valid Test, Can be used for conformity (Y/N)],Data[N20 (mg/km)])-N$2)/N$5</f>
        <v>#N/A</v>
      </c>
      <c r="O599" s="141" t="e" cm="1">
        <f t="array" ref="O599">(_xlfn.XLOOKUP($A599&amp;$Q$3,Data[Index]&amp;Data[Valid Test, Can be used for conformity (Y/N)],Data[l/100km])-O$2)/O$5</f>
        <v>#N/A</v>
      </c>
      <c r="P599" s="138">
        <f>_xlfn.XLOOKUP($A599,Data[Index],Data[Comments])</f>
        <v>0</v>
      </c>
    </row>
    <row r="600" spans="1:16" x14ac:dyDescent="0.2">
      <c r="A600" s="129"/>
      <c r="B600" s="129"/>
      <c r="C600" s="129" t="e" cm="1">
        <f t="array" ref="C600">_xlfn.XLOOKUP($A600&amp;$Q$3&amp;$R$3,Data[Index]&amp;Data[Valid Test, Can be used for conformity (Y/N)]&amp;Data[Cycle],Data[Test Name])</f>
        <v>#N/A</v>
      </c>
      <c r="D600" s="167" t="e" cm="1">
        <f t="array" ref="D600">_xlfn.XLOOKUP($A600&amp;$Q$3&amp;$R$3,Data[Index]&amp;Data[Valid Test, Can be used for conformity (Y/N)]&amp;Data[Cycle],Data[Mileage (Miles)])</f>
        <v>#N/A</v>
      </c>
      <c r="E600" s="130" t="e" cm="1">
        <f t="array" ref="E600">_xlfn.XLOOKUP($A600&amp;$Q$3&amp;$R$3,Data[Index]&amp;Data[Valid Test, Can be used for conformity (Y/N)]&amp;Data[Cycle],Data[Date])</f>
        <v>#N/A</v>
      </c>
      <c r="F600" s="141" t="e" cm="1">
        <f t="array" ref="F600">(_xlfn.XLOOKUP($A600&amp;$Q$3&amp;$R$3,Data[Index]&amp;Data[Valid Test, Can be used for conformity (Y/N)]&amp;Data[Cycle],Data[CO/km (mg)])-F$2)/F$5</f>
        <v>#N/A</v>
      </c>
      <c r="G600" s="141" t="e" cm="1">
        <f t="array" ref="G600">(_xlfn.XLOOKUP($A600&amp;$Q$3,Data[Index]&amp;Data[Valid Test, Can be used for conformity (Y/N)],Data[CO2/km (g)])-G$2)/G$5</f>
        <v>#N/A</v>
      </c>
      <c r="H600" s="141" t="e" cm="1">
        <f t="array" ref="H600">(_xlfn.XLOOKUP($A600&amp;$Q$3,Data[Index]&amp;Data[Valid Test, Can be used for conformity (Y/N)],Data[THC/km (mg)])-H$2)/H$5</f>
        <v>#N/A</v>
      </c>
      <c r="I600" s="141" t="e" cm="1">
        <f t="array" ref="I600">(_xlfn.XLOOKUP($A600&amp;$Q$3,Data[Index]&amp;Data[Valid Test, Can be used for conformity (Y/N)],Data[NOx/km (mg)])-I$2)/I$5</f>
        <v>#N/A</v>
      </c>
      <c r="J600" s="141" t="e" cm="1">
        <f t="array" ref="J600">(_xlfn.XLOOKUP($A600&amp;$Q$3,Data[Index]&amp;Data[Valid Test, Can be used for conformity (Y/N)],Data[THC + NOx/km (mg)])-J$2)/J$5</f>
        <v>#N/A</v>
      </c>
      <c r="K600" s="141" t="e" cm="1">
        <f t="array" ref="K600">(_xlfn.XLOOKUP($A600&amp;$Q$3,Data[Index]&amp;Data[Valid Test, Can be used for conformity (Y/N)],Data[PN/km ('#)])-K$2)/K$5</f>
        <v>#N/A</v>
      </c>
      <c r="L600" s="141" t="e" cm="1">
        <f t="array" ref="L600">(_xlfn.XLOOKUP($A600&amp;$Q$3,Data[Index]&amp;Data[Valid Test, Can be used for conformity (Y/N)],Data[PM/km (mg)])-L$2)/L$5</f>
        <v>#N/A</v>
      </c>
      <c r="M600" s="140" t="e" cm="1">
        <f t="array" ref="M600">(_xlfn.XLOOKUP($A600&amp;$Q$3,Data[Index]&amp;Data[Valid Test, Can be used for conformity (Y/N)],Data[CH4 (mg/km)])-M$2)/M$5</f>
        <v>#N/A</v>
      </c>
      <c r="N600" s="140" t="e" cm="1">
        <f t="array" ref="N600">(_xlfn.XLOOKUP($A600&amp;$Q$3,Data[Index]&amp;Data[Valid Test, Can be used for conformity (Y/N)],Data[N20 (mg/km)])-N$2)/N$5</f>
        <v>#N/A</v>
      </c>
      <c r="O600" s="141" t="e" cm="1">
        <f t="array" ref="O600">(_xlfn.XLOOKUP($A600&amp;$Q$3,Data[Index]&amp;Data[Valid Test, Can be used for conformity (Y/N)],Data[l/100km])-O$2)/O$5</f>
        <v>#N/A</v>
      </c>
      <c r="P600" s="138">
        <f>_xlfn.XLOOKUP($A600,Data[Index],Data[Comments])</f>
        <v>0</v>
      </c>
    </row>
    <row r="601" spans="1:16" x14ac:dyDescent="0.2">
      <c r="A601" s="129"/>
      <c r="B601" s="129"/>
      <c r="C601" s="129" t="e" cm="1">
        <f t="array" ref="C601">_xlfn.XLOOKUP($A601&amp;$Q$3&amp;$R$3,Data[Index]&amp;Data[Valid Test, Can be used for conformity (Y/N)]&amp;Data[Cycle],Data[Test Name])</f>
        <v>#N/A</v>
      </c>
      <c r="D601" s="167" t="e" cm="1">
        <f t="array" ref="D601">_xlfn.XLOOKUP($A601&amp;$Q$3&amp;$R$3,Data[Index]&amp;Data[Valid Test, Can be used for conformity (Y/N)]&amp;Data[Cycle],Data[Mileage (Miles)])</f>
        <v>#N/A</v>
      </c>
      <c r="E601" s="130" t="e" cm="1">
        <f t="array" ref="E601">_xlfn.XLOOKUP($A601&amp;$Q$3&amp;$R$3,Data[Index]&amp;Data[Valid Test, Can be used for conformity (Y/N)]&amp;Data[Cycle],Data[Date])</f>
        <v>#N/A</v>
      </c>
      <c r="F601" s="141" t="e" cm="1">
        <f t="array" ref="F601">(_xlfn.XLOOKUP($A601&amp;$Q$3&amp;$R$3,Data[Index]&amp;Data[Valid Test, Can be used for conformity (Y/N)]&amp;Data[Cycle],Data[CO/km (mg)])-F$2)/F$5</f>
        <v>#N/A</v>
      </c>
      <c r="G601" s="141" t="e" cm="1">
        <f t="array" ref="G601">(_xlfn.XLOOKUP($A601&amp;$Q$3,Data[Index]&amp;Data[Valid Test, Can be used for conformity (Y/N)],Data[CO2/km (g)])-G$2)/G$5</f>
        <v>#N/A</v>
      </c>
      <c r="H601" s="141" t="e" cm="1">
        <f t="array" ref="H601">(_xlfn.XLOOKUP($A601&amp;$Q$3,Data[Index]&amp;Data[Valid Test, Can be used for conformity (Y/N)],Data[THC/km (mg)])-H$2)/H$5</f>
        <v>#N/A</v>
      </c>
      <c r="I601" s="141" t="e" cm="1">
        <f t="array" ref="I601">(_xlfn.XLOOKUP($A601&amp;$Q$3,Data[Index]&amp;Data[Valid Test, Can be used for conformity (Y/N)],Data[NOx/km (mg)])-I$2)/I$5</f>
        <v>#N/A</v>
      </c>
      <c r="J601" s="141" t="e" cm="1">
        <f t="array" ref="J601">(_xlfn.XLOOKUP($A601&amp;$Q$3,Data[Index]&amp;Data[Valid Test, Can be used for conformity (Y/N)],Data[THC + NOx/km (mg)])-J$2)/J$5</f>
        <v>#N/A</v>
      </c>
      <c r="K601" s="141" t="e" cm="1">
        <f t="array" ref="K601">(_xlfn.XLOOKUP($A601&amp;$Q$3,Data[Index]&amp;Data[Valid Test, Can be used for conformity (Y/N)],Data[PN/km ('#)])-K$2)/K$5</f>
        <v>#N/A</v>
      </c>
      <c r="L601" s="141" t="e" cm="1">
        <f t="array" ref="L601">(_xlfn.XLOOKUP($A601&amp;$Q$3,Data[Index]&amp;Data[Valid Test, Can be used for conformity (Y/N)],Data[PM/km (mg)])-L$2)/L$5</f>
        <v>#N/A</v>
      </c>
      <c r="M601" s="140" t="e" cm="1">
        <f t="array" ref="M601">(_xlfn.XLOOKUP($A601&amp;$Q$3,Data[Index]&amp;Data[Valid Test, Can be used for conformity (Y/N)],Data[CH4 (mg/km)])-M$2)/M$5</f>
        <v>#N/A</v>
      </c>
      <c r="N601" s="140" t="e" cm="1">
        <f t="array" ref="N601">(_xlfn.XLOOKUP($A601&amp;$Q$3,Data[Index]&amp;Data[Valid Test, Can be used for conformity (Y/N)],Data[N20 (mg/km)])-N$2)/N$5</f>
        <v>#N/A</v>
      </c>
      <c r="O601" s="141" t="e" cm="1">
        <f t="array" ref="O601">(_xlfn.XLOOKUP($A601&amp;$Q$3,Data[Index]&amp;Data[Valid Test, Can be used for conformity (Y/N)],Data[l/100km])-O$2)/O$5</f>
        <v>#N/A</v>
      </c>
      <c r="P601" s="138">
        <f>_xlfn.XLOOKUP($A601,Data[Index],Data[Comments])</f>
        <v>0</v>
      </c>
    </row>
    <row r="602" spans="1:16" x14ac:dyDescent="0.2">
      <c r="A602" s="129"/>
      <c r="B602" s="129"/>
      <c r="C602" s="129" t="e" cm="1">
        <f t="array" ref="C602">_xlfn.XLOOKUP($A602&amp;$Q$3&amp;$R$3,Data[Index]&amp;Data[Valid Test, Can be used for conformity (Y/N)]&amp;Data[Cycle],Data[Test Name])</f>
        <v>#N/A</v>
      </c>
      <c r="D602" s="167" t="e" cm="1">
        <f t="array" ref="D602">_xlfn.XLOOKUP($A602&amp;$Q$3&amp;$R$3,Data[Index]&amp;Data[Valid Test, Can be used for conformity (Y/N)]&amp;Data[Cycle],Data[Mileage (Miles)])</f>
        <v>#N/A</v>
      </c>
      <c r="E602" s="130" t="e" cm="1">
        <f t="array" ref="E602">_xlfn.XLOOKUP($A602&amp;$Q$3&amp;$R$3,Data[Index]&amp;Data[Valid Test, Can be used for conformity (Y/N)]&amp;Data[Cycle],Data[Date])</f>
        <v>#N/A</v>
      </c>
      <c r="F602" s="141" t="e" cm="1">
        <f t="array" ref="F602">(_xlfn.XLOOKUP($A602&amp;$Q$3&amp;$R$3,Data[Index]&amp;Data[Valid Test, Can be used for conformity (Y/N)]&amp;Data[Cycle],Data[CO/km (mg)])-F$2)/F$5</f>
        <v>#N/A</v>
      </c>
      <c r="G602" s="141" t="e" cm="1">
        <f t="array" ref="G602">(_xlfn.XLOOKUP($A602&amp;$Q$3,Data[Index]&amp;Data[Valid Test, Can be used for conformity (Y/N)],Data[CO2/km (g)])-G$2)/G$5</f>
        <v>#N/A</v>
      </c>
      <c r="H602" s="141" t="e" cm="1">
        <f t="array" ref="H602">(_xlfn.XLOOKUP($A602&amp;$Q$3,Data[Index]&amp;Data[Valid Test, Can be used for conformity (Y/N)],Data[THC/km (mg)])-H$2)/H$5</f>
        <v>#N/A</v>
      </c>
      <c r="I602" s="141" t="e" cm="1">
        <f t="array" ref="I602">(_xlfn.XLOOKUP($A602&amp;$Q$3,Data[Index]&amp;Data[Valid Test, Can be used for conformity (Y/N)],Data[NOx/km (mg)])-I$2)/I$5</f>
        <v>#N/A</v>
      </c>
      <c r="J602" s="141" t="e" cm="1">
        <f t="array" ref="J602">(_xlfn.XLOOKUP($A602&amp;$Q$3,Data[Index]&amp;Data[Valid Test, Can be used for conformity (Y/N)],Data[THC + NOx/km (mg)])-J$2)/J$5</f>
        <v>#N/A</v>
      </c>
      <c r="K602" s="141" t="e" cm="1">
        <f t="array" ref="K602">(_xlfn.XLOOKUP($A602&amp;$Q$3,Data[Index]&amp;Data[Valid Test, Can be used for conformity (Y/N)],Data[PN/km ('#)])-K$2)/K$5</f>
        <v>#N/A</v>
      </c>
      <c r="L602" s="141" t="e" cm="1">
        <f t="array" ref="L602">(_xlfn.XLOOKUP($A602&amp;$Q$3,Data[Index]&amp;Data[Valid Test, Can be used for conformity (Y/N)],Data[PM/km (mg)])-L$2)/L$5</f>
        <v>#N/A</v>
      </c>
      <c r="M602" s="140" t="e" cm="1">
        <f t="array" ref="M602">(_xlfn.XLOOKUP($A602&amp;$Q$3,Data[Index]&amp;Data[Valid Test, Can be used for conformity (Y/N)],Data[CH4 (mg/km)])-M$2)/M$5</f>
        <v>#N/A</v>
      </c>
      <c r="N602" s="140" t="e" cm="1">
        <f t="array" ref="N602">(_xlfn.XLOOKUP($A602&amp;$Q$3,Data[Index]&amp;Data[Valid Test, Can be used for conformity (Y/N)],Data[N20 (mg/km)])-N$2)/N$5</f>
        <v>#N/A</v>
      </c>
      <c r="O602" s="141" t="e" cm="1">
        <f t="array" ref="O602">(_xlfn.XLOOKUP($A602&amp;$Q$3,Data[Index]&amp;Data[Valid Test, Can be used for conformity (Y/N)],Data[l/100km])-O$2)/O$5</f>
        <v>#N/A</v>
      </c>
      <c r="P602" s="138">
        <f>_xlfn.XLOOKUP($A602,Data[Index],Data[Comments])</f>
        <v>0</v>
      </c>
    </row>
    <row r="603" spans="1:16" x14ac:dyDescent="0.2">
      <c r="A603" s="129"/>
      <c r="B603" s="129"/>
      <c r="C603" s="129" t="e" cm="1">
        <f t="array" ref="C603">_xlfn.XLOOKUP($A603&amp;$Q$3&amp;$R$3,Data[Index]&amp;Data[Valid Test, Can be used for conformity (Y/N)]&amp;Data[Cycle],Data[Test Name])</f>
        <v>#N/A</v>
      </c>
      <c r="D603" s="167" t="e" cm="1">
        <f t="array" ref="D603">_xlfn.XLOOKUP($A603&amp;$Q$3&amp;$R$3,Data[Index]&amp;Data[Valid Test, Can be used for conformity (Y/N)]&amp;Data[Cycle],Data[Mileage (Miles)])</f>
        <v>#N/A</v>
      </c>
      <c r="E603" s="130" t="e" cm="1">
        <f t="array" ref="E603">_xlfn.XLOOKUP($A603&amp;$Q$3&amp;$R$3,Data[Index]&amp;Data[Valid Test, Can be used for conformity (Y/N)]&amp;Data[Cycle],Data[Date])</f>
        <v>#N/A</v>
      </c>
      <c r="F603" s="141" t="e" cm="1">
        <f t="array" ref="F603">(_xlfn.XLOOKUP($A603&amp;$Q$3&amp;$R$3,Data[Index]&amp;Data[Valid Test, Can be used for conformity (Y/N)]&amp;Data[Cycle],Data[CO/km (mg)])-F$2)/F$5</f>
        <v>#N/A</v>
      </c>
      <c r="G603" s="141" t="e" cm="1">
        <f t="array" ref="G603">(_xlfn.XLOOKUP($A603&amp;$Q$3,Data[Index]&amp;Data[Valid Test, Can be used for conformity (Y/N)],Data[CO2/km (g)])-G$2)/G$5</f>
        <v>#N/A</v>
      </c>
      <c r="H603" s="141" t="e" cm="1">
        <f t="array" ref="H603">(_xlfn.XLOOKUP($A603&amp;$Q$3,Data[Index]&amp;Data[Valid Test, Can be used for conformity (Y/N)],Data[THC/km (mg)])-H$2)/H$5</f>
        <v>#N/A</v>
      </c>
      <c r="I603" s="141" t="e" cm="1">
        <f t="array" ref="I603">(_xlfn.XLOOKUP($A603&amp;$Q$3,Data[Index]&amp;Data[Valid Test, Can be used for conformity (Y/N)],Data[NOx/km (mg)])-I$2)/I$5</f>
        <v>#N/A</v>
      </c>
      <c r="J603" s="141" t="e" cm="1">
        <f t="array" ref="J603">(_xlfn.XLOOKUP($A603&amp;$Q$3,Data[Index]&amp;Data[Valid Test, Can be used for conformity (Y/N)],Data[THC + NOx/km (mg)])-J$2)/J$5</f>
        <v>#N/A</v>
      </c>
      <c r="K603" s="141" t="e" cm="1">
        <f t="array" ref="K603">(_xlfn.XLOOKUP($A603&amp;$Q$3,Data[Index]&amp;Data[Valid Test, Can be used for conformity (Y/N)],Data[PN/km ('#)])-K$2)/K$5</f>
        <v>#N/A</v>
      </c>
      <c r="L603" s="141" t="e" cm="1">
        <f t="array" ref="L603">(_xlfn.XLOOKUP($A603&amp;$Q$3,Data[Index]&amp;Data[Valid Test, Can be used for conformity (Y/N)],Data[PM/km (mg)])-L$2)/L$5</f>
        <v>#N/A</v>
      </c>
      <c r="M603" s="140" t="e" cm="1">
        <f t="array" ref="M603">(_xlfn.XLOOKUP($A603&amp;$Q$3,Data[Index]&amp;Data[Valid Test, Can be used for conformity (Y/N)],Data[CH4 (mg/km)])-M$2)/M$5</f>
        <v>#N/A</v>
      </c>
      <c r="N603" s="140" t="e" cm="1">
        <f t="array" ref="N603">(_xlfn.XLOOKUP($A603&amp;$Q$3,Data[Index]&amp;Data[Valid Test, Can be used for conformity (Y/N)],Data[N20 (mg/km)])-N$2)/N$5</f>
        <v>#N/A</v>
      </c>
      <c r="O603" s="141" t="e" cm="1">
        <f t="array" ref="O603">(_xlfn.XLOOKUP($A603&amp;$Q$3,Data[Index]&amp;Data[Valid Test, Can be used for conformity (Y/N)],Data[l/100km])-O$2)/O$5</f>
        <v>#N/A</v>
      </c>
      <c r="P603" s="138">
        <f>_xlfn.XLOOKUP($A603,Data[Index],Data[Comments])</f>
        <v>0</v>
      </c>
    </row>
    <row r="604" spans="1:16" x14ac:dyDescent="0.2">
      <c r="A604" s="129"/>
      <c r="B604" s="129"/>
      <c r="C604" s="129" t="e" cm="1">
        <f t="array" ref="C604">_xlfn.XLOOKUP($A604&amp;$Q$3&amp;$R$3,Data[Index]&amp;Data[Valid Test, Can be used for conformity (Y/N)]&amp;Data[Cycle],Data[Test Name])</f>
        <v>#N/A</v>
      </c>
      <c r="D604" s="167" t="e" cm="1">
        <f t="array" ref="D604">_xlfn.XLOOKUP($A604&amp;$Q$3&amp;$R$3,Data[Index]&amp;Data[Valid Test, Can be used for conformity (Y/N)]&amp;Data[Cycle],Data[Mileage (Miles)])</f>
        <v>#N/A</v>
      </c>
      <c r="E604" s="130" t="e" cm="1">
        <f t="array" ref="E604">_xlfn.XLOOKUP($A604&amp;$Q$3&amp;$R$3,Data[Index]&amp;Data[Valid Test, Can be used for conformity (Y/N)]&amp;Data[Cycle],Data[Date])</f>
        <v>#N/A</v>
      </c>
      <c r="F604" s="141" t="e" cm="1">
        <f t="array" ref="F604">(_xlfn.XLOOKUP($A604&amp;$Q$3&amp;$R$3,Data[Index]&amp;Data[Valid Test, Can be used for conformity (Y/N)]&amp;Data[Cycle],Data[CO/km (mg)])-F$2)/F$5</f>
        <v>#N/A</v>
      </c>
      <c r="G604" s="141" t="e" cm="1">
        <f t="array" ref="G604">(_xlfn.XLOOKUP($A604&amp;$Q$3,Data[Index]&amp;Data[Valid Test, Can be used for conformity (Y/N)],Data[CO2/km (g)])-G$2)/G$5</f>
        <v>#N/A</v>
      </c>
      <c r="H604" s="141" t="e" cm="1">
        <f t="array" ref="H604">(_xlfn.XLOOKUP($A604&amp;$Q$3,Data[Index]&amp;Data[Valid Test, Can be used for conformity (Y/N)],Data[THC/km (mg)])-H$2)/H$5</f>
        <v>#N/A</v>
      </c>
      <c r="I604" s="141" t="e" cm="1">
        <f t="array" ref="I604">(_xlfn.XLOOKUP($A604&amp;$Q$3,Data[Index]&amp;Data[Valid Test, Can be used for conformity (Y/N)],Data[NOx/km (mg)])-I$2)/I$5</f>
        <v>#N/A</v>
      </c>
      <c r="J604" s="141" t="e" cm="1">
        <f t="array" ref="J604">(_xlfn.XLOOKUP($A604&amp;$Q$3,Data[Index]&amp;Data[Valid Test, Can be used for conformity (Y/N)],Data[THC + NOx/km (mg)])-J$2)/J$5</f>
        <v>#N/A</v>
      </c>
      <c r="K604" s="141" t="e" cm="1">
        <f t="array" ref="K604">(_xlfn.XLOOKUP($A604&amp;$Q$3,Data[Index]&amp;Data[Valid Test, Can be used for conformity (Y/N)],Data[PN/km ('#)])-K$2)/K$5</f>
        <v>#N/A</v>
      </c>
      <c r="L604" s="141" t="e" cm="1">
        <f t="array" ref="L604">(_xlfn.XLOOKUP($A604&amp;$Q$3,Data[Index]&amp;Data[Valid Test, Can be used for conformity (Y/N)],Data[PM/km (mg)])-L$2)/L$5</f>
        <v>#N/A</v>
      </c>
      <c r="M604" s="140" t="e" cm="1">
        <f t="array" ref="M604">(_xlfn.XLOOKUP($A604&amp;$Q$3,Data[Index]&amp;Data[Valid Test, Can be used for conformity (Y/N)],Data[CH4 (mg/km)])-M$2)/M$5</f>
        <v>#N/A</v>
      </c>
      <c r="N604" s="140" t="e" cm="1">
        <f t="array" ref="N604">(_xlfn.XLOOKUP($A604&amp;$Q$3,Data[Index]&amp;Data[Valid Test, Can be used for conformity (Y/N)],Data[N20 (mg/km)])-N$2)/N$5</f>
        <v>#N/A</v>
      </c>
      <c r="O604" s="141" t="e" cm="1">
        <f t="array" ref="O604">(_xlfn.XLOOKUP($A604&amp;$Q$3,Data[Index]&amp;Data[Valid Test, Can be used for conformity (Y/N)],Data[l/100km])-O$2)/O$5</f>
        <v>#N/A</v>
      </c>
      <c r="P604" s="138">
        <f>_xlfn.XLOOKUP($A604,Data[Index],Data[Comments])</f>
        <v>0</v>
      </c>
    </row>
    <row r="605" spans="1:16" x14ac:dyDescent="0.2">
      <c r="A605" s="129"/>
      <c r="B605" s="129"/>
      <c r="C605" s="129" t="e" cm="1">
        <f t="array" ref="C605">_xlfn.XLOOKUP($A605&amp;$Q$3&amp;$R$3,Data[Index]&amp;Data[Valid Test, Can be used for conformity (Y/N)]&amp;Data[Cycle],Data[Test Name])</f>
        <v>#N/A</v>
      </c>
      <c r="D605" s="167" t="e" cm="1">
        <f t="array" ref="D605">_xlfn.XLOOKUP($A605&amp;$Q$3&amp;$R$3,Data[Index]&amp;Data[Valid Test, Can be used for conformity (Y/N)]&amp;Data[Cycle],Data[Mileage (Miles)])</f>
        <v>#N/A</v>
      </c>
      <c r="E605" s="130" t="e" cm="1">
        <f t="array" ref="E605">_xlfn.XLOOKUP($A605&amp;$Q$3&amp;$R$3,Data[Index]&amp;Data[Valid Test, Can be used for conformity (Y/N)]&amp;Data[Cycle],Data[Date])</f>
        <v>#N/A</v>
      </c>
      <c r="F605" s="141" t="e" cm="1">
        <f t="array" ref="F605">(_xlfn.XLOOKUP($A605&amp;$Q$3&amp;$R$3,Data[Index]&amp;Data[Valid Test, Can be used for conformity (Y/N)]&amp;Data[Cycle],Data[CO/km (mg)])-F$2)/F$5</f>
        <v>#N/A</v>
      </c>
      <c r="G605" s="141" t="e" cm="1">
        <f t="array" ref="G605">(_xlfn.XLOOKUP($A605&amp;$Q$3,Data[Index]&amp;Data[Valid Test, Can be used for conformity (Y/N)],Data[CO2/km (g)])-G$2)/G$5</f>
        <v>#N/A</v>
      </c>
      <c r="H605" s="141" t="e" cm="1">
        <f t="array" ref="H605">(_xlfn.XLOOKUP($A605&amp;$Q$3,Data[Index]&amp;Data[Valid Test, Can be used for conformity (Y/N)],Data[THC/km (mg)])-H$2)/H$5</f>
        <v>#N/A</v>
      </c>
      <c r="I605" s="141" t="e" cm="1">
        <f t="array" ref="I605">(_xlfn.XLOOKUP($A605&amp;$Q$3,Data[Index]&amp;Data[Valid Test, Can be used for conformity (Y/N)],Data[NOx/km (mg)])-I$2)/I$5</f>
        <v>#N/A</v>
      </c>
      <c r="J605" s="141" t="e" cm="1">
        <f t="array" ref="J605">(_xlfn.XLOOKUP($A605&amp;$Q$3,Data[Index]&amp;Data[Valid Test, Can be used for conformity (Y/N)],Data[THC + NOx/km (mg)])-J$2)/J$5</f>
        <v>#N/A</v>
      </c>
      <c r="K605" s="141" t="e" cm="1">
        <f t="array" ref="K605">(_xlfn.XLOOKUP($A605&amp;$Q$3,Data[Index]&amp;Data[Valid Test, Can be used for conformity (Y/N)],Data[PN/km ('#)])-K$2)/K$5</f>
        <v>#N/A</v>
      </c>
      <c r="L605" s="141" t="e" cm="1">
        <f t="array" ref="L605">(_xlfn.XLOOKUP($A605&amp;$Q$3,Data[Index]&amp;Data[Valid Test, Can be used for conformity (Y/N)],Data[PM/km (mg)])-L$2)/L$5</f>
        <v>#N/A</v>
      </c>
      <c r="M605" s="140" t="e" cm="1">
        <f t="array" ref="M605">(_xlfn.XLOOKUP($A605&amp;$Q$3,Data[Index]&amp;Data[Valid Test, Can be used for conformity (Y/N)],Data[CH4 (mg/km)])-M$2)/M$5</f>
        <v>#N/A</v>
      </c>
      <c r="N605" s="140" t="e" cm="1">
        <f t="array" ref="N605">(_xlfn.XLOOKUP($A605&amp;$Q$3,Data[Index]&amp;Data[Valid Test, Can be used for conformity (Y/N)],Data[N20 (mg/km)])-N$2)/N$5</f>
        <v>#N/A</v>
      </c>
      <c r="O605" s="141" t="e" cm="1">
        <f t="array" ref="O605">(_xlfn.XLOOKUP($A605&amp;$Q$3,Data[Index]&amp;Data[Valid Test, Can be used for conformity (Y/N)],Data[l/100km])-O$2)/O$5</f>
        <v>#N/A</v>
      </c>
      <c r="P605" s="138">
        <f>_xlfn.XLOOKUP($A605,Data[Index],Data[Comments])</f>
        <v>0</v>
      </c>
    </row>
    <row r="606" spans="1:16" x14ac:dyDescent="0.2">
      <c r="A606" s="129"/>
      <c r="B606" s="129"/>
      <c r="C606" s="129" t="e" cm="1">
        <f t="array" ref="C606">_xlfn.XLOOKUP($A606&amp;$Q$3&amp;$R$3,Data[Index]&amp;Data[Valid Test, Can be used for conformity (Y/N)]&amp;Data[Cycle],Data[Test Name])</f>
        <v>#N/A</v>
      </c>
      <c r="D606" s="167" t="e" cm="1">
        <f t="array" ref="D606">_xlfn.XLOOKUP($A606&amp;$Q$3&amp;$R$3,Data[Index]&amp;Data[Valid Test, Can be used for conformity (Y/N)]&amp;Data[Cycle],Data[Mileage (Miles)])</f>
        <v>#N/A</v>
      </c>
      <c r="E606" s="130" t="e" cm="1">
        <f t="array" ref="E606">_xlfn.XLOOKUP($A606&amp;$Q$3&amp;$R$3,Data[Index]&amp;Data[Valid Test, Can be used for conformity (Y/N)]&amp;Data[Cycle],Data[Date])</f>
        <v>#N/A</v>
      </c>
      <c r="F606" s="141" t="e" cm="1">
        <f t="array" ref="F606">(_xlfn.XLOOKUP($A606&amp;$Q$3&amp;$R$3,Data[Index]&amp;Data[Valid Test, Can be used for conformity (Y/N)]&amp;Data[Cycle],Data[CO/km (mg)])-F$2)/F$5</f>
        <v>#N/A</v>
      </c>
      <c r="G606" s="141" t="e" cm="1">
        <f t="array" ref="G606">(_xlfn.XLOOKUP($A606&amp;$Q$3,Data[Index]&amp;Data[Valid Test, Can be used for conformity (Y/N)],Data[CO2/km (g)])-G$2)/G$5</f>
        <v>#N/A</v>
      </c>
      <c r="H606" s="141" t="e" cm="1">
        <f t="array" ref="H606">(_xlfn.XLOOKUP($A606&amp;$Q$3,Data[Index]&amp;Data[Valid Test, Can be used for conformity (Y/N)],Data[THC/km (mg)])-H$2)/H$5</f>
        <v>#N/A</v>
      </c>
      <c r="I606" s="141" t="e" cm="1">
        <f t="array" ref="I606">(_xlfn.XLOOKUP($A606&amp;$Q$3,Data[Index]&amp;Data[Valid Test, Can be used for conformity (Y/N)],Data[NOx/km (mg)])-I$2)/I$5</f>
        <v>#N/A</v>
      </c>
      <c r="J606" s="141" t="e" cm="1">
        <f t="array" ref="J606">(_xlfn.XLOOKUP($A606&amp;$Q$3,Data[Index]&amp;Data[Valid Test, Can be used for conformity (Y/N)],Data[THC + NOx/km (mg)])-J$2)/J$5</f>
        <v>#N/A</v>
      </c>
      <c r="K606" s="141" t="e" cm="1">
        <f t="array" ref="K606">(_xlfn.XLOOKUP($A606&amp;$Q$3,Data[Index]&amp;Data[Valid Test, Can be used for conformity (Y/N)],Data[PN/km ('#)])-K$2)/K$5</f>
        <v>#N/A</v>
      </c>
      <c r="L606" s="141" t="e" cm="1">
        <f t="array" ref="L606">(_xlfn.XLOOKUP($A606&amp;$Q$3,Data[Index]&amp;Data[Valid Test, Can be used for conformity (Y/N)],Data[PM/km (mg)])-L$2)/L$5</f>
        <v>#N/A</v>
      </c>
      <c r="M606" s="140" t="e" cm="1">
        <f t="array" ref="M606">(_xlfn.XLOOKUP($A606&amp;$Q$3,Data[Index]&amp;Data[Valid Test, Can be used for conformity (Y/N)],Data[CH4 (mg/km)])-M$2)/M$5</f>
        <v>#N/A</v>
      </c>
      <c r="N606" s="140" t="e" cm="1">
        <f t="array" ref="N606">(_xlfn.XLOOKUP($A606&amp;$Q$3,Data[Index]&amp;Data[Valid Test, Can be used for conformity (Y/N)],Data[N20 (mg/km)])-N$2)/N$5</f>
        <v>#N/A</v>
      </c>
      <c r="O606" s="141" t="e" cm="1">
        <f t="array" ref="O606">(_xlfn.XLOOKUP($A606&amp;$Q$3,Data[Index]&amp;Data[Valid Test, Can be used for conformity (Y/N)],Data[l/100km])-O$2)/O$5</f>
        <v>#N/A</v>
      </c>
      <c r="P606" s="138">
        <f>_xlfn.XLOOKUP($A606,Data[Index],Data[Comments])</f>
        <v>0</v>
      </c>
    </row>
    <row r="607" spans="1:16" x14ac:dyDescent="0.2">
      <c r="A607" s="129"/>
      <c r="B607" s="129"/>
      <c r="C607" s="129" t="e" cm="1">
        <f t="array" ref="C607">_xlfn.XLOOKUP($A607&amp;$Q$3&amp;$R$3,Data[Index]&amp;Data[Valid Test, Can be used for conformity (Y/N)]&amp;Data[Cycle],Data[Test Name])</f>
        <v>#N/A</v>
      </c>
      <c r="D607" s="167" t="e" cm="1">
        <f t="array" ref="D607">_xlfn.XLOOKUP($A607&amp;$Q$3&amp;$R$3,Data[Index]&amp;Data[Valid Test, Can be used for conformity (Y/N)]&amp;Data[Cycle],Data[Mileage (Miles)])</f>
        <v>#N/A</v>
      </c>
      <c r="E607" s="130" t="e" cm="1">
        <f t="array" ref="E607">_xlfn.XLOOKUP($A607&amp;$Q$3&amp;$R$3,Data[Index]&amp;Data[Valid Test, Can be used for conformity (Y/N)]&amp;Data[Cycle],Data[Date])</f>
        <v>#N/A</v>
      </c>
      <c r="F607" s="141" t="e" cm="1">
        <f t="array" ref="F607">(_xlfn.XLOOKUP($A607&amp;$Q$3&amp;$R$3,Data[Index]&amp;Data[Valid Test, Can be used for conformity (Y/N)]&amp;Data[Cycle],Data[CO/km (mg)])-F$2)/F$5</f>
        <v>#N/A</v>
      </c>
      <c r="G607" s="141" t="e" cm="1">
        <f t="array" ref="G607">(_xlfn.XLOOKUP($A607&amp;$Q$3,Data[Index]&amp;Data[Valid Test, Can be used for conformity (Y/N)],Data[CO2/km (g)])-G$2)/G$5</f>
        <v>#N/A</v>
      </c>
      <c r="H607" s="141" t="e" cm="1">
        <f t="array" ref="H607">(_xlfn.XLOOKUP($A607&amp;$Q$3,Data[Index]&amp;Data[Valid Test, Can be used for conformity (Y/N)],Data[THC/km (mg)])-H$2)/H$5</f>
        <v>#N/A</v>
      </c>
      <c r="I607" s="141" t="e" cm="1">
        <f t="array" ref="I607">(_xlfn.XLOOKUP($A607&amp;$Q$3,Data[Index]&amp;Data[Valid Test, Can be used for conformity (Y/N)],Data[NOx/km (mg)])-I$2)/I$5</f>
        <v>#N/A</v>
      </c>
      <c r="J607" s="141" t="e" cm="1">
        <f t="array" ref="J607">(_xlfn.XLOOKUP($A607&amp;$Q$3,Data[Index]&amp;Data[Valid Test, Can be used for conformity (Y/N)],Data[THC + NOx/km (mg)])-J$2)/J$5</f>
        <v>#N/A</v>
      </c>
      <c r="K607" s="141" t="e" cm="1">
        <f t="array" ref="K607">(_xlfn.XLOOKUP($A607&amp;$Q$3,Data[Index]&amp;Data[Valid Test, Can be used for conformity (Y/N)],Data[PN/km ('#)])-K$2)/K$5</f>
        <v>#N/A</v>
      </c>
      <c r="L607" s="141" t="e" cm="1">
        <f t="array" ref="L607">(_xlfn.XLOOKUP($A607&amp;$Q$3,Data[Index]&amp;Data[Valid Test, Can be used for conformity (Y/N)],Data[PM/km (mg)])-L$2)/L$5</f>
        <v>#N/A</v>
      </c>
      <c r="M607" s="140" t="e" cm="1">
        <f t="array" ref="M607">(_xlfn.XLOOKUP($A607&amp;$Q$3,Data[Index]&amp;Data[Valid Test, Can be used for conformity (Y/N)],Data[CH4 (mg/km)])-M$2)/M$5</f>
        <v>#N/A</v>
      </c>
      <c r="N607" s="140" t="e" cm="1">
        <f t="array" ref="N607">(_xlfn.XLOOKUP($A607&amp;$Q$3,Data[Index]&amp;Data[Valid Test, Can be used for conformity (Y/N)],Data[N20 (mg/km)])-N$2)/N$5</f>
        <v>#N/A</v>
      </c>
      <c r="O607" s="141" t="e" cm="1">
        <f t="array" ref="O607">(_xlfn.XLOOKUP($A607&amp;$Q$3,Data[Index]&amp;Data[Valid Test, Can be used for conformity (Y/N)],Data[l/100km])-O$2)/O$5</f>
        <v>#N/A</v>
      </c>
      <c r="P607" s="138">
        <f>_xlfn.XLOOKUP($A607,Data[Index],Data[Comments])</f>
        <v>0</v>
      </c>
    </row>
    <row r="608" spans="1:16" x14ac:dyDescent="0.2">
      <c r="A608" s="129"/>
      <c r="B608" s="129"/>
      <c r="C608" s="129" t="e" cm="1">
        <f t="array" ref="C608">_xlfn.XLOOKUP($A608&amp;$Q$3&amp;$R$3,Data[Index]&amp;Data[Valid Test, Can be used for conformity (Y/N)]&amp;Data[Cycle],Data[Test Name])</f>
        <v>#N/A</v>
      </c>
      <c r="D608" s="167" t="e" cm="1">
        <f t="array" ref="D608">_xlfn.XLOOKUP($A608&amp;$Q$3&amp;$R$3,Data[Index]&amp;Data[Valid Test, Can be used for conformity (Y/N)]&amp;Data[Cycle],Data[Mileage (Miles)])</f>
        <v>#N/A</v>
      </c>
      <c r="E608" s="130" t="e" cm="1">
        <f t="array" ref="E608">_xlfn.XLOOKUP($A608&amp;$Q$3&amp;$R$3,Data[Index]&amp;Data[Valid Test, Can be used for conformity (Y/N)]&amp;Data[Cycle],Data[Date])</f>
        <v>#N/A</v>
      </c>
      <c r="F608" s="141" t="e" cm="1">
        <f t="array" ref="F608">(_xlfn.XLOOKUP($A608&amp;$Q$3&amp;$R$3,Data[Index]&amp;Data[Valid Test, Can be used for conformity (Y/N)]&amp;Data[Cycle],Data[CO/km (mg)])-F$2)/F$5</f>
        <v>#N/A</v>
      </c>
      <c r="G608" s="141" t="e" cm="1">
        <f t="array" ref="G608">(_xlfn.XLOOKUP($A608&amp;$Q$3,Data[Index]&amp;Data[Valid Test, Can be used for conformity (Y/N)],Data[CO2/km (g)])-G$2)/G$5</f>
        <v>#N/A</v>
      </c>
      <c r="H608" s="141" t="e" cm="1">
        <f t="array" ref="H608">(_xlfn.XLOOKUP($A608&amp;$Q$3,Data[Index]&amp;Data[Valid Test, Can be used for conformity (Y/N)],Data[THC/km (mg)])-H$2)/H$5</f>
        <v>#N/A</v>
      </c>
      <c r="I608" s="141" t="e" cm="1">
        <f t="array" ref="I608">(_xlfn.XLOOKUP($A608&amp;$Q$3,Data[Index]&amp;Data[Valid Test, Can be used for conformity (Y/N)],Data[NOx/km (mg)])-I$2)/I$5</f>
        <v>#N/A</v>
      </c>
      <c r="J608" s="141" t="e" cm="1">
        <f t="array" ref="J608">(_xlfn.XLOOKUP($A608&amp;$Q$3,Data[Index]&amp;Data[Valid Test, Can be used for conformity (Y/N)],Data[THC + NOx/km (mg)])-J$2)/J$5</f>
        <v>#N/A</v>
      </c>
      <c r="K608" s="141" t="e" cm="1">
        <f t="array" ref="K608">(_xlfn.XLOOKUP($A608&amp;$Q$3,Data[Index]&amp;Data[Valid Test, Can be used for conformity (Y/N)],Data[PN/km ('#)])-K$2)/K$5</f>
        <v>#N/A</v>
      </c>
      <c r="L608" s="141" t="e" cm="1">
        <f t="array" ref="L608">(_xlfn.XLOOKUP($A608&amp;$Q$3,Data[Index]&amp;Data[Valid Test, Can be used for conformity (Y/N)],Data[PM/km (mg)])-L$2)/L$5</f>
        <v>#N/A</v>
      </c>
      <c r="M608" s="140" t="e" cm="1">
        <f t="array" ref="M608">(_xlfn.XLOOKUP($A608&amp;$Q$3,Data[Index]&amp;Data[Valid Test, Can be used for conformity (Y/N)],Data[CH4 (mg/km)])-M$2)/M$5</f>
        <v>#N/A</v>
      </c>
      <c r="N608" s="140" t="e" cm="1">
        <f t="array" ref="N608">(_xlfn.XLOOKUP($A608&amp;$Q$3,Data[Index]&amp;Data[Valid Test, Can be used for conformity (Y/N)],Data[N20 (mg/km)])-N$2)/N$5</f>
        <v>#N/A</v>
      </c>
      <c r="O608" s="141" t="e" cm="1">
        <f t="array" ref="O608">(_xlfn.XLOOKUP($A608&amp;$Q$3,Data[Index]&amp;Data[Valid Test, Can be used for conformity (Y/N)],Data[l/100km])-O$2)/O$5</f>
        <v>#N/A</v>
      </c>
      <c r="P608" s="138">
        <f>_xlfn.XLOOKUP($A608,Data[Index],Data[Comments])</f>
        <v>0</v>
      </c>
    </row>
    <row r="609" spans="1:16" x14ac:dyDescent="0.2">
      <c r="A609" s="129"/>
      <c r="B609" s="129"/>
      <c r="C609" s="129" t="e" cm="1">
        <f t="array" ref="C609">_xlfn.XLOOKUP($A609&amp;$Q$3&amp;$R$3,Data[Index]&amp;Data[Valid Test, Can be used for conformity (Y/N)]&amp;Data[Cycle],Data[Test Name])</f>
        <v>#N/A</v>
      </c>
      <c r="D609" s="167" t="e" cm="1">
        <f t="array" ref="D609">_xlfn.XLOOKUP($A609&amp;$Q$3&amp;$R$3,Data[Index]&amp;Data[Valid Test, Can be used for conformity (Y/N)]&amp;Data[Cycle],Data[Mileage (Miles)])</f>
        <v>#N/A</v>
      </c>
      <c r="E609" s="130" t="e" cm="1">
        <f t="array" ref="E609">_xlfn.XLOOKUP($A609&amp;$Q$3&amp;$R$3,Data[Index]&amp;Data[Valid Test, Can be used for conformity (Y/N)]&amp;Data[Cycle],Data[Date])</f>
        <v>#N/A</v>
      </c>
      <c r="F609" s="141" t="e" cm="1">
        <f t="array" ref="F609">(_xlfn.XLOOKUP($A609&amp;$Q$3&amp;$R$3,Data[Index]&amp;Data[Valid Test, Can be used for conformity (Y/N)]&amp;Data[Cycle],Data[CO/km (mg)])-F$2)/F$5</f>
        <v>#N/A</v>
      </c>
      <c r="G609" s="141" t="e" cm="1">
        <f t="array" ref="G609">(_xlfn.XLOOKUP($A609&amp;$Q$3,Data[Index]&amp;Data[Valid Test, Can be used for conformity (Y/N)],Data[CO2/km (g)])-G$2)/G$5</f>
        <v>#N/A</v>
      </c>
      <c r="H609" s="141" t="e" cm="1">
        <f t="array" ref="H609">(_xlfn.XLOOKUP($A609&amp;$Q$3,Data[Index]&amp;Data[Valid Test, Can be used for conformity (Y/N)],Data[THC/km (mg)])-H$2)/H$5</f>
        <v>#N/A</v>
      </c>
      <c r="I609" s="141" t="e" cm="1">
        <f t="array" ref="I609">(_xlfn.XLOOKUP($A609&amp;$Q$3,Data[Index]&amp;Data[Valid Test, Can be used for conformity (Y/N)],Data[NOx/km (mg)])-I$2)/I$5</f>
        <v>#N/A</v>
      </c>
      <c r="J609" s="141" t="e" cm="1">
        <f t="array" ref="J609">(_xlfn.XLOOKUP($A609&amp;$Q$3,Data[Index]&amp;Data[Valid Test, Can be used for conformity (Y/N)],Data[THC + NOx/km (mg)])-J$2)/J$5</f>
        <v>#N/A</v>
      </c>
      <c r="K609" s="141" t="e" cm="1">
        <f t="array" ref="K609">(_xlfn.XLOOKUP($A609&amp;$Q$3,Data[Index]&amp;Data[Valid Test, Can be used for conformity (Y/N)],Data[PN/km ('#)])-K$2)/K$5</f>
        <v>#N/A</v>
      </c>
      <c r="L609" s="141" t="e" cm="1">
        <f t="array" ref="L609">(_xlfn.XLOOKUP($A609&amp;$Q$3,Data[Index]&amp;Data[Valid Test, Can be used for conformity (Y/N)],Data[PM/km (mg)])-L$2)/L$5</f>
        <v>#N/A</v>
      </c>
      <c r="M609" s="140" t="e" cm="1">
        <f t="array" ref="M609">(_xlfn.XLOOKUP($A609&amp;$Q$3,Data[Index]&amp;Data[Valid Test, Can be used for conformity (Y/N)],Data[CH4 (mg/km)])-M$2)/M$5</f>
        <v>#N/A</v>
      </c>
      <c r="N609" s="140" t="e" cm="1">
        <f t="array" ref="N609">(_xlfn.XLOOKUP($A609&amp;$Q$3,Data[Index]&amp;Data[Valid Test, Can be used for conformity (Y/N)],Data[N20 (mg/km)])-N$2)/N$5</f>
        <v>#N/A</v>
      </c>
      <c r="O609" s="141" t="e" cm="1">
        <f t="array" ref="O609">(_xlfn.XLOOKUP($A609&amp;$Q$3,Data[Index]&amp;Data[Valid Test, Can be used for conformity (Y/N)],Data[l/100km])-O$2)/O$5</f>
        <v>#N/A</v>
      </c>
      <c r="P609" s="138">
        <f>_xlfn.XLOOKUP($A609,Data[Index],Data[Comments])</f>
        <v>0</v>
      </c>
    </row>
    <row r="610" spans="1:16" x14ac:dyDescent="0.2">
      <c r="A610" s="129"/>
      <c r="B610" s="129"/>
      <c r="C610" s="129" t="e" cm="1">
        <f t="array" ref="C610">_xlfn.XLOOKUP($A610&amp;$Q$3&amp;$R$3,Data[Index]&amp;Data[Valid Test, Can be used for conformity (Y/N)]&amp;Data[Cycle],Data[Test Name])</f>
        <v>#N/A</v>
      </c>
      <c r="D610" s="167" t="e" cm="1">
        <f t="array" ref="D610">_xlfn.XLOOKUP($A610&amp;$Q$3&amp;$R$3,Data[Index]&amp;Data[Valid Test, Can be used for conformity (Y/N)]&amp;Data[Cycle],Data[Mileage (Miles)])</f>
        <v>#N/A</v>
      </c>
      <c r="E610" s="130" t="e" cm="1">
        <f t="array" ref="E610">_xlfn.XLOOKUP($A610&amp;$Q$3&amp;$R$3,Data[Index]&amp;Data[Valid Test, Can be used for conformity (Y/N)]&amp;Data[Cycle],Data[Date])</f>
        <v>#N/A</v>
      </c>
      <c r="F610" s="141" t="e" cm="1">
        <f t="array" ref="F610">(_xlfn.XLOOKUP($A610&amp;$Q$3&amp;$R$3,Data[Index]&amp;Data[Valid Test, Can be used for conformity (Y/N)]&amp;Data[Cycle],Data[CO/km (mg)])-F$2)/F$5</f>
        <v>#N/A</v>
      </c>
      <c r="G610" s="141" t="e" cm="1">
        <f t="array" ref="G610">(_xlfn.XLOOKUP($A610&amp;$Q$3,Data[Index]&amp;Data[Valid Test, Can be used for conformity (Y/N)],Data[CO2/km (g)])-G$2)/G$5</f>
        <v>#N/A</v>
      </c>
      <c r="H610" s="141" t="e" cm="1">
        <f t="array" ref="H610">(_xlfn.XLOOKUP($A610&amp;$Q$3,Data[Index]&amp;Data[Valid Test, Can be used for conformity (Y/N)],Data[THC/km (mg)])-H$2)/H$5</f>
        <v>#N/A</v>
      </c>
      <c r="I610" s="141" t="e" cm="1">
        <f t="array" ref="I610">(_xlfn.XLOOKUP($A610&amp;$Q$3,Data[Index]&amp;Data[Valid Test, Can be used for conformity (Y/N)],Data[NOx/km (mg)])-I$2)/I$5</f>
        <v>#N/A</v>
      </c>
      <c r="J610" s="141" t="e" cm="1">
        <f t="array" ref="J610">(_xlfn.XLOOKUP($A610&amp;$Q$3,Data[Index]&amp;Data[Valid Test, Can be used for conformity (Y/N)],Data[THC + NOx/km (mg)])-J$2)/J$5</f>
        <v>#N/A</v>
      </c>
      <c r="K610" s="141" t="e" cm="1">
        <f t="array" ref="K610">(_xlfn.XLOOKUP($A610&amp;$Q$3,Data[Index]&amp;Data[Valid Test, Can be used for conformity (Y/N)],Data[PN/km ('#)])-K$2)/K$5</f>
        <v>#N/A</v>
      </c>
      <c r="L610" s="141" t="e" cm="1">
        <f t="array" ref="L610">(_xlfn.XLOOKUP($A610&amp;$Q$3,Data[Index]&amp;Data[Valid Test, Can be used for conformity (Y/N)],Data[PM/km (mg)])-L$2)/L$5</f>
        <v>#N/A</v>
      </c>
      <c r="M610" s="140" t="e" cm="1">
        <f t="array" ref="M610">(_xlfn.XLOOKUP($A610&amp;$Q$3,Data[Index]&amp;Data[Valid Test, Can be used for conformity (Y/N)],Data[CH4 (mg/km)])-M$2)/M$5</f>
        <v>#N/A</v>
      </c>
      <c r="N610" s="140" t="e" cm="1">
        <f t="array" ref="N610">(_xlfn.XLOOKUP($A610&amp;$Q$3,Data[Index]&amp;Data[Valid Test, Can be used for conformity (Y/N)],Data[N20 (mg/km)])-N$2)/N$5</f>
        <v>#N/A</v>
      </c>
      <c r="O610" s="141" t="e" cm="1">
        <f t="array" ref="O610">(_xlfn.XLOOKUP($A610&amp;$Q$3,Data[Index]&amp;Data[Valid Test, Can be used for conformity (Y/N)],Data[l/100km])-O$2)/O$5</f>
        <v>#N/A</v>
      </c>
      <c r="P610" s="138">
        <f>_xlfn.XLOOKUP($A610,Data[Index],Data[Comments])</f>
        <v>0</v>
      </c>
    </row>
    <row r="611" spans="1:16" x14ac:dyDescent="0.2">
      <c r="A611" s="129"/>
      <c r="B611" s="129"/>
      <c r="C611" s="129" t="e" cm="1">
        <f t="array" ref="C611">_xlfn.XLOOKUP($A611&amp;$Q$3&amp;$R$3,Data[Index]&amp;Data[Valid Test, Can be used for conformity (Y/N)]&amp;Data[Cycle],Data[Test Name])</f>
        <v>#N/A</v>
      </c>
      <c r="D611" s="167" t="e" cm="1">
        <f t="array" ref="D611">_xlfn.XLOOKUP($A611&amp;$Q$3&amp;$R$3,Data[Index]&amp;Data[Valid Test, Can be used for conformity (Y/N)]&amp;Data[Cycle],Data[Mileage (Miles)])</f>
        <v>#N/A</v>
      </c>
      <c r="E611" s="130" t="e" cm="1">
        <f t="array" ref="E611">_xlfn.XLOOKUP($A611&amp;$Q$3&amp;$R$3,Data[Index]&amp;Data[Valid Test, Can be used for conformity (Y/N)]&amp;Data[Cycle],Data[Date])</f>
        <v>#N/A</v>
      </c>
      <c r="F611" s="141" t="e" cm="1">
        <f t="array" ref="F611">(_xlfn.XLOOKUP($A611&amp;$Q$3&amp;$R$3,Data[Index]&amp;Data[Valid Test, Can be used for conformity (Y/N)]&amp;Data[Cycle],Data[CO/km (mg)])-F$2)/F$5</f>
        <v>#N/A</v>
      </c>
      <c r="G611" s="141" t="e" cm="1">
        <f t="array" ref="G611">(_xlfn.XLOOKUP($A611&amp;$Q$3,Data[Index]&amp;Data[Valid Test, Can be used for conformity (Y/N)],Data[CO2/km (g)])-G$2)/G$5</f>
        <v>#N/A</v>
      </c>
      <c r="H611" s="141" t="e" cm="1">
        <f t="array" ref="H611">(_xlfn.XLOOKUP($A611&amp;$Q$3,Data[Index]&amp;Data[Valid Test, Can be used for conformity (Y/N)],Data[THC/km (mg)])-H$2)/H$5</f>
        <v>#N/A</v>
      </c>
      <c r="I611" s="141" t="e" cm="1">
        <f t="array" ref="I611">(_xlfn.XLOOKUP($A611&amp;$Q$3,Data[Index]&amp;Data[Valid Test, Can be used for conformity (Y/N)],Data[NOx/km (mg)])-I$2)/I$5</f>
        <v>#N/A</v>
      </c>
      <c r="J611" s="141" t="e" cm="1">
        <f t="array" ref="J611">(_xlfn.XLOOKUP($A611&amp;$Q$3,Data[Index]&amp;Data[Valid Test, Can be used for conformity (Y/N)],Data[THC + NOx/km (mg)])-J$2)/J$5</f>
        <v>#N/A</v>
      </c>
      <c r="K611" s="141" t="e" cm="1">
        <f t="array" ref="K611">(_xlfn.XLOOKUP($A611&amp;$Q$3,Data[Index]&amp;Data[Valid Test, Can be used for conformity (Y/N)],Data[PN/km ('#)])-K$2)/K$5</f>
        <v>#N/A</v>
      </c>
      <c r="L611" s="141" t="e" cm="1">
        <f t="array" ref="L611">(_xlfn.XLOOKUP($A611&amp;$Q$3,Data[Index]&amp;Data[Valid Test, Can be used for conformity (Y/N)],Data[PM/km (mg)])-L$2)/L$5</f>
        <v>#N/A</v>
      </c>
      <c r="M611" s="140" t="e" cm="1">
        <f t="array" ref="M611">(_xlfn.XLOOKUP($A611&amp;$Q$3,Data[Index]&amp;Data[Valid Test, Can be used for conformity (Y/N)],Data[CH4 (mg/km)])-M$2)/M$5</f>
        <v>#N/A</v>
      </c>
      <c r="N611" s="140" t="e" cm="1">
        <f t="array" ref="N611">(_xlfn.XLOOKUP($A611&amp;$Q$3,Data[Index]&amp;Data[Valid Test, Can be used for conformity (Y/N)],Data[N20 (mg/km)])-N$2)/N$5</f>
        <v>#N/A</v>
      </c>
      <c r="O611" s="141" t="e" cm="1">
        <f t="array" ref="O611">(_xlfn.XLOOKUP($A611&amp;$Q$3,Data[Index]&amp;Data[Valid Test, Can be used for conformity (Y/N)],Data[l/100km])-O$2)/O$5</f>
        <v>#N/A</v>
      </c>
      <c r="P611" s="138">
        <f>_xlfn.XLOOKUP($A611,Data[Index],Data[Comments])</f>
        <v>0</v>
      </c>
    </row>
    <row r="612" spans="1:16" x14ac:dyDescent="0.2">
      <c r="A612" s="129"/>
      <c r="B612" s="129"/>
      <c r="C612" s="129" t="e" cm="1">
        <f t="array" ref="C612">_xlfn.XLOOKUP($A612&amp;$Q$3&amp;$R$3,Data[Index]&amp;Data[Valid Test, Can be used for conformity (Y/N)]&amp;Data[Cycle],Data[Test Name])</f>
        <v>#N/A</v>
      </c>
      <c r="D612" s="167" t="e" cm="1">
        <f t="array" ref="D612">_xlfn.XLOOKUP($A612&amp;$Q$3&amp;$R$3,Data[Index]&amp;Data[Valid Test, Can be used for conformity (Y/N)]&amp;Data[Cycle],Data[Mileage (Miles)])</f>
        <v>#N/A</v>
      </c>
      <c r="E612" s="130" t="e" cm="1">
        <f t="array" ref="E612">_xlfn.XLOOKUP($A612&amp;$Q$3&amp;$R$3,Data[Index]&amp;Data[Valid Test, Can be used for conformity (Y/N)]&amp;Data[Cycle],Data[Date])</f>
        <v>#N/A</v>
      </c>
      <c r="F612" s="141" t="e" cm="1">
        <f t="array" ref="F612">(_xlfn.XLOOKUP($A612&amp;$Q$3&amp;$R$3,Data[Index]&amp;Data[Valid Test, Can be used for conformity (Y/N)]&amp;Data[Cycle],Data[CO/km (mg)])-F$2)/F$5</f>
        <v>#N/A</v>
      </c>
      <c r="G612" s="141" t="e" cm="1">
        <f t="array" ref="G612">(_xlfn.XLOOKUP($A612&amp;$Q$3,Data[Index]&amp;Data[Valid Test, Can be used for conformity (Y/N)],Data[CO2/km (g)])-G$2)/G$5</f>
        <v>#N/A</v>
      </c>
      <c r="H612" s="141" t="e" cm="1">
        <f t="array" ref="H612">(_xlfn.XLOOKUP($A612&amp;$Q$3,Data[Index]&amp;Data[Valid Test, Can be used for conformity (Y/N)],Data[THC/km (mg)])-H$2)/H$5</f>
        <v>#N/A</v>
      </c>
      <c r="I612" s="141" t="e" cm="1">
        <f t="array" ref="I612">(_xlfn.XLOOKUP($A612&amp;$Q$3,Data[Index]&amp;Data[Valid Test, Can be used for conformity (Y/N)],Data[NOx/km (mg)])-I$2)/I$5</f>
        <v>#N/A</v>
      </c>
      <c r="J612" s="141" t="e" cm="1">
        <f t="array" ref="J612">(_xlfn.XLOOKUP($A612&amp;$Q$3,Data[Index]&amp;Data[Valid Test, Can be used for conformity (Y/N)],Data[THC + NOx/km (mg)])-J$2)/J$5</f>
        <v>#N/A</v>
      </c>
      <c r="K612" s="141" t="e" cm="1">
        <f t="array" ref="K612">(_xlfn.XLOOKUP($A612&amp;$Q$3,Data[Index]&amp;Data[Valid Test, Can be used for conformity (Y/N)],Data[PN/km ('#)])-K$2)/K$5</f>
        <v>#N/A</v>
      </c>
      <c r="L612" s="141" t="e" cm="1">
        <f t="array" ref="L612">(_xlfn.XLOOKUP($A612&amp;$Q$3,Data[Index]&amp;Data[Valid Test, Can be used for conformity (Y/N)],Data[PM/km (mg)])-L$2)/L$5</f>
        <v>#N/A</v>
      </c>
      <c r="M612" s="140" t="e" cm="1">
        <f t="array" ref="M612">(_xlfn.XLOOKUP($A612&amp;$Q$3,Data[Index]&amp;Data[Valid Test, Can be used for conformity (Y/N)],Data[CH4 (mg/km)])-M$2)/M$5</f>
        <v>#N/A</v>
      </c>
      <c r="N612" s="140" t="e" cm="1">
        <f t="array" ref="N612">(_xlfn.XLOOKUP($A612&amp;$Q$3,Data[Index]&amp;Data[Valid Test, Can be used for conformity (Y/N)],Data[N20 (mg/km)])-N$2)/N$5</f>
        <v>#N/A</v>
      </c>
      <c r="O612" s="141" t="e" cm="1">
        <f t="array" ref="O612">(_xlfn.XLOOKUP($A612&amp;$Q$3,Data[Index]&amp;Data[Valid Test, Can be used for conformity (Y/N)],Data[l/100km])-O$2)/O$5</f>
        <v>#N/A</v>
      </c>
      <c r="P612" s="138">
        <f>_xlfn.XLOOKUP($A612,Data[Index],Data[Comments])</f>
        <v>0</v>
      </c>
    </row>
    <row r="613" spans="1:16" x14ac:dyDescent="0.2">
      <c r="A613" s="129"/>
      <c r="B613" s="129"/>
      <c r="C613" s="129" t="e" cm="1">
        <f t="array" ref="C613">_xlfn.XLOOKUP($A613&amp;$Q$3&amp;$R$3,Data[Index]&amp;Data[Valid Test, Can be used for conformity (Y/N)]&amp;Data[Cycle],Data[Test Name])</f>
        <v>#N/A</v>
      </c>
      <c r="D613" s="167" t="e" cm="1">
        <f t="array" ref="D613">_xlfn.XLOOKUP($A613&amp;$Q$3&amp;$R$3,Data[Index]&amp;Data[Valid Test, Can be used for conformity (Y/N)]&amp;Data[Cycle],Data[Mileage (Miles)])</f>
        <v>#N/A</v>
      </c>
      <c r="E613" s="130" t="e" cm="1">
        <f t="array" ref="E613">_xlfn.XLOOKUP($A613&amp;$Q$3&amp;$R$3,Data[Index]&amp;Data[Valid Test, Can be used for conformity (Y/N)]&amp;Data[Cycle],Data[Date])</f>
        <v>#N/A</v>
      </c>
      <c r="F613" s="141" t="e" cm="1">
        <f t="array" ref="F613">(_xlfn.XLOOKUP($A613&amp;$Q$3&amp;$R$3,Data[Index]&amp;Data[Valid Test, Can be used for conformity (Y/N)]&amp;Data[Cycle],Data[CO/km (mg)])-F$2)/F$5</f>
        <v>#N/A</v>
      </c>
      <c r="G613" s="141" t="e" cm="1">
        <f t="array" ref="G613">(_xlfn.XLOOKUP($A613&amp;$Q$3,Data[Index]&amp;Data[Valid Test, Can be used for conformity (Y/N)],Data[CO2/km (g)])-G$2)/G$5</f>
        <v>#N/A</v>
      </c>
      <c r="H613" s="141" t="e" cm="1">
        <f t="array" ref="H613">(_xlfn.XLOOKUP($A613&amp;$Q$3,Data[Index]&amp;Data[Valid Test, Can be used for conformity (Y/N)],Data[THC/km (mg)])-H$2)/H$5</f>
        <v>#N/A</v>
      </c>
      <c r="I613" s="141" t="e" cm="1">
        <f t="array" ref="I613">(_xlfn.XLOOKUP($A613&amp;$Q$3,Data[Index]&amp;Data[Valid Test, Can be used for conformity (Y/N)],Data[NOx/km (mg)])-I$2)/I$5</f>
        <v>#N/A</v>
      </c>
      <c r="J613" s="141" t="e" cm="1">
        <f t="array" ref="J613">(_xlfn.XLOOKUP($A613&amp;$Q$3,Data[Index]&amp;Data[Valid Test, Can be used for conformity (Y/N)],Data[THC + NOx/km (mg)])-J$2)/J$5</f>
        <v>#N/A</v>
      </c>
      <c r="K613" s="141" t="e" cm="1">
        <f t="array" ref="K613">(_xlfn.XLOOKUP($A613&amp;$Q$3,Data[Index]&amp;Data[Valid Test, Can be used for conformity (Y/N)],Data[PN/km ('#)])-K$2)/K$5</f>
        <v>#N/A</v>
      </c>
      <c r="L613" s="141" t="e" cm="1">
        <f t="array" ref="L613">(_xlfn.XLOOKUP($A613&amp;$Q$3,Data[Index]&amp;Data[Valid Test, Can be used for conformity (Y/N)],Data[PM/km (mg)])-L$2)/L$5</f>
        <v>#N/A</v>
      </c>
      <c r="M613" s="140" t="e" cm="1">
        <f t="array" ref="M613">(_xlfn.XLOOKUP($A613&amp;$Q$3,Data[Index]&amp;Data[Valid Test, Can be used for conformity (Y/N)],Data[CH4 (mg/km)])-M$2)/M$5</f>
        <v>#N/A</v>
      </c>
      <c r="N613" s="140" t="e" cm="1">
        <f t="array" ref="N613">(_xlfn.XLOOKUP($A613&amp;$Q$3,Data[Index]&amp;Data[Valid Test, Can be used for conformity (Y/N)],Data[N20 (mg/km)])-N$2)/N$5</f>
        <v>#N/A</v>
      </c>
      <c r="O613" s="141" t="e" cm="1">
        <f t="array" ref="O613">(_xlfn.XLOOKUP($A613&amp;$Q$3,Data[Index]&amp;Data[Valid Test, Can be used for conformity (Y/N)],Data[l/100km])-O$2)/O$5</f>
        <v>#N/A</v>
      </c>
      <c r="P613" s="138">
        <f>_xlfn.XLOOKUP($A613,Data[Index],Data[Comments])</f>
        <v>0</v>
      </c>
    </row>
    <row r="614" spans="1:16" x14ac:dyDescent="0.2">
      <c r="A614" s="129"/>
      <c r="B614" s="129"/>
      <c r="C614" s="129" t="e" cm="1">
        <f t="array" ref="C614">_xlfn.XLOOKUP($A614&amp;$Q$3&amp;$R$3,Data[Index]&amp;Data[Valid Test, Can be used for conformity (Y/N)]&amp;Data[Cycle],Data[Test Name])</f>
        <v>#N/A</v>
      </c>
      <c r="D614" s="167" t="e" cm="1">
        <f t="array" ref="D614">_xlfn.XLOOKUP($A614&amp;$Q$3&amp;$R$3,Data[Index]&amp;Data[Valid Test, Can be used for conformity (Y/N)]&amp;Data[Cycle],Data[Mileage (Miles)])</f>
        <v>#N/A</v>
      </c>
      <c r="E614" s="130" t="e" cm="1">
        <f t="array" ref="E614">_xlfn.XLOOKUP($A614&amp;$Q$3&amp;$R$3,Data[Index]&amp;Data[Valid Test, Can be used for conformity (Y/N)]&amp;Data[Cycle],Data[Date])</f>
        <v>#N/A</v>
      </c>
      <c r="F614" s="141" t="e" cm="1">
        <f t="array" ref="F614">(_xlfn.XLOOKUP($A614&amp;$Q$3&amp;$R$3,Data[Index]&amp;Data[Valid Test, Can be used for conformity (Y/N)]&amp;Data[Cycle],Data[CO/km (mg)])-F$2)/F$5</f>
        <v>#N/A</v>
      </c>
      <c r="G614" s="141" t="e" cm="1">
        <f t="array" ref="G614">(_xlfn.XLOOKUP($A614&amp;$Q$3,Data[Index]&amp;Data[Valid Test, Can be used for conformity (Y/N)],Data[CO2/km (g)])-G$2)/G$5</f>
        <v>#N/A</v>
      </c>
      <c r="H614" s="141" t="e" cm="1">
        <f t="array" ref="H614">(_xlfn.XLOOKUP($A614&amp;$Q$3,Data[Index]&amp;Data[Valid Test, Can be used for conformity (Y/N)],Data[THC/km (mg)])-H$2)/H$5</f>
        <v>#N/A</v>
      </c>
      <c r="I614" s="141" t="e" cm="1">
        <f t="array" ref="I614">(_xlfn.XLOOKUP($A614&amp;$Q$3,Data[Index]&amp;Data[Valid Test, Can be used for conformity (Y/N)],Data[NOx/km (mg)])-I$2)/I$5</f>
        <v>#N/A</v>
      </c>
      <c r="J614" s="141" t="e" cm="1">
        <f t="array" ref="J614">(_xlfn.XLOOKUP($A614&amp;$Q$3,Data[Index]&amp;Data[Valid Test, Can be used for conformity (Y/N)],Data[THC + NOx/km (mg)])-J$2)/J$5</f>
        <v>#N/A</v>
      </c>
      <c r="K614" s="141" t="e" cm="1">
        <f t="array" ref="K614">(_xlfn.XLOOKUP($A614&amp;$Q$3,Data[Index]&amp;Data[Valid Test, Can be used for conformity (Y/N)],Data[PN/km ('#)])-K$2)/K$5</f>
        <v>#N/A</v>
      </c>
      <c r="L614" s="141" t="e" cm="1">
        <f t="array" ref="L614">(_xlfn.XLOOKUP($A614&amp;$Q$3,Data[Index]&amp;Data[Valid Test, Can be used for conformity (Y/N)],Data[PM/km (mg)])-L$2)/L$5</f>
        <v>#N/A</v>
      </c>
      <c r="M614" s="140" t="e" cm="1">
        <f t="array" ref="M614">(_xlfn.XLOOKUP($A614&amp;$Q$3,Data[Index]&amp;Data[Valid Test, Can be used for conformity (Y/N)],Data[CH4 (mg/km)])-M$2)/M$5</f>
        <v>#N/A</v>
      </c>
      <c r="N614" s="140" t="e" cm="1">
        <f t="array" ref="N614">(_xlfn.XLOOKUP($A614&amp;$Q$3,Data[Index]&amp;Data[Valid Test, Can be used for conformity (Y/N)],Data[N20 (mg/km)])-N$2)/N$5</f>
        <v>#N/A</v>
      </c>
      <c r="O614" s="141" t="e" cm="1">
        <f t="array" ref="O614">(_xlfn.XLOOKUP($A614&amp;$Q$3,Data[Index]&amp;Data[Valid Test, Can be used for conformity (Y/N)],Data[l/100km])-O$2)/O$5</f>
        <v>#N/A</v>
      </c>
      <c r="P614" s="138">
        <f>_xlfn.XLOOKUP($A614,Data[Index],Data[Comments])</f>
        <v>0</v>
      </c>
    </row>
    <row r="615" spans="1:16" x14ac:dyDescent="0.2">
      <c r="A615" s="129"/>
      <c r="B615" s="129"/>
      <c r="C615" s="129" t="e" cm="1">
        <f t="array" ref="C615">_xlfn.XLOOKUP($A615&amp;$Q$3&amp;$R$3,Data[Index]&amp;Data[Valid Test, Can be used for conformity (Y/N)]&amp;Data[Cycle],Data[Test Name])</f>
        <v>#N/A</v>
      </c>
      <c r="D615" s="167" t="e" cm="1">
        <f t="array" ref="D615">_xlfn.XLOOKUP($A615&amp;$Q$3&amp;$R$3,Data[Index]&amp;Data[Valid Test, Can be used for conformity (Y/N)]&amp;Data[Cycle],Data[Mileage (Miles)])</f>
        <v>#N/A</v>
      </c>
      <c r="E615" s="130" t="e" cm="1">
        <f t="array" ref="E615">_xlfn.XLOOKUP($A615&amp;$Q$3&amp;$R$3,Data[Index]&amp;Data[Valid Test, Can be used for conformity (Y/N)]&amp;Data[Cycle],Data[Date])</f>
        <v>#N/A</v>
      </c>
      <c r="F615" s="141" t="e" cm="1">
        <f t="array" ref="F615">(_xlfn.XLOOKUP($A615&amp;$Q$3&amp;$R$3,Data[Index]&amp;Data[Valid Test, Can be used for conformity (Y/N)]&amp;Data[Cycle],Data[CO/km (mg)])-F$2)/F$5</f>
        <v>#N/A</v>
      </c>
      <c r="G615" s="141" t="e" cm="1">
        <f t="array" ref="G615">(_xlfn.XLOOKUP($A615&amp;$Q$3,Data[Index]&amp;Data[Valid Test, Can be used for conformity (Y/N)],Data[CO2/km (g)])-G$2)/G$5</f>
        <v>#N/A</v>
      </c>
      <c r="H615" s="141" t="e" cm="1">
        <f t="array" ref="H615">(_xlfn.XLOOKUP($A615&amp;$Q$3,Data[Index]&amp;Data[Valid Test, Can be used for conformity (Y/N)],Data[THC/km (mg)])-H$2)/H$5</f>
        <v>#N/A</v>
      </c>
      <c r="I615" s="141" t="e" cm="1">
        <f t="array" ref="I615">(_xlfn.XLOOKUP($A615&amp;$Q$3,Data[Index]&amp;Data[Valid Test, Can be used for conformity (Y/N)],Data[NOx/km (mg)])-I$2)/I$5</f>
        <v>#N/A</v>
      </c>
      <c r="J615" s="141" t="e" cm="1">
        <f t="array" ref="J615">(_xlfn.XLOOKUP($A615&amp;$Q$3,Data[Index]&amp;Data[Valid Test, Can be used for conformity (Y/N)],Data[THC + NOx/km (mg)])-J$2)/J$5</f>
        <v>#N/A</v>
      </c>
      <c r="K615" s="141" t="e" cm="1">
        <f t="array" ref="K615">(_xlfn.XLOOKUP($A615&amp;$Q$3,Data[Index]&amp;Data[Valid Test, Can be used for conformity (Y/N)],Data[PN/km ('#)])-K$2)/K$5</f>
        <v>#N/A</v>
      </c>
      <c r="L615" s="141" t="e" cm="1">
        <f t="array" ref="L615">(_xlfn.XLOOKUP($A615&amp;$Q$3,Data[Index]&amp;Data[Valid Test, Can be used for conformity (Y/N)],Data[PM/km (mg)])-L$2)/L$5</f>
        <v>#N/A</v>
      </c>
      <c r="M615" s="140" t="e" cm="1">
        <f t="array" ref="M615">(_xlfn.XLOOKUP($A615&amp;$Q$3,Data[Index]&amp;Data[Valid Test, Can be used for conformity (Y/N)],Data[CH4 (mg/km)])-M$2)/M$5</f>
        <v>#N/A</v>
      </c>
      <c r="N615" s="140" t="e" cm="1">
        <f t="array" ref="N615">(_xlfn.XLOOKUP($A615&amp;$Q$3,Data[Index]&amp;Data[Valid Test, Can be used for conformity (Y/N)],Data[N20 (mg/km)])-N$2)/N$5</f>
        <v>#N/A</v>
      </c>
      <c r="O615" s="141" t="e" cm="1">
        <f t="array" ref="O615">(_xlfn.XLOOKUP($A615&amp;$Q$3,Data[Index]&amp;Data[Valid Test, Can be used for conformity (Y/N)],Data[l/100km])-O$2)/O$5</f>
        <v>#N/A</v>
      </c>
      <c r="P615" s="138">
        <f>_xlfn.XLOOKUP($A615,Data[Index],Data[Comments])</f>
        <v>0</v>
      </c>
    </row>
    <row r="616" spans="1:16" x14ac:dyDescent="0.2">
      <c r="A616" s="129"/>
      <c r="B616" s="129"/>
      <c r="C616" s="129" t="e" cm="1">
        <f t="array" ref="C616">_xlfn.XLOOKUP($A616&amp;$Q$3&amp;$R$3,Data[Index]&amp;Data[Valid Test, Can be used for conformity (Y/N)]&amp;Data[Cycle],Data[Test Name])</f>
        <v>#N/A</v>
      </c>
      <c r="D616" s="167" t="e" cm="1">
        <f t="array" ref="D616">_xlfn.XLOOKUP($A616&amp;$Q$3&amp;$R$3,Data[Index]&amp;Data[Valid Test, Can be used for conformity (Y/N)]&amp;Data[Cycle],Data[Mileage (Miles)])</f>
        <v>#N/A</v>
      </c>
      <c r="E616" s="130" t="e" cm="1">
        <f t="array" ref="E616">_xlfn.XLOOKUP($A616&amp;$Q$3&amp;$R$3,Data[Index]&amp;Data[Valid Test, Can be used for conformity (Y/N)]&amp;Data[Cycle],Data[Date])</f>
        <v>#N/A</v>
      </c>
      <c r="F616" s="141" t="e" cm="1">
        <f t="array" ref="F616">(_xlfn.XLOOKUP($A616&amp;$Q$3&amp;$R$3,Data[Index]&amp;Data[Valid Test, Can be used for conformity (Y/N)]&amp;Data[Cycle],Data[CO/km (mg)])-F$2)/F$5</f>
        <v>#N/A</v>
      </c>
      <c r="G616" s="141" t="e" cm="1">
        <f t="array" ref="G616">(_xlfn.XLOOKUP($A616&amp;$Q$3,Data[Index]&amp;Data[Valid Test, Can be used for conformity (Y/N)],Data[CO2/km (g)])-G$2)/G$5</f>
        <v>#N/A</v>
      </c>
      <c r="H616" s="141" t="e" cm="1">
        <f t="array" ref="H616">(_xlfn.XLOOKUP($A616&amp;$Q$3,Data[Index]&amp;Data[Valid Test, Can be used for conformity (Y/N)],Data[THC/km (mg)])-H$2)/H$5</f>
        <v>#N/A</v>
      </c>
      <c r="I616" s="141" t="e" cm="1">
        <f t="array" ref="I616">(_xlfn.XLOOKUP($A616&amp;$Q$3,Data[Index]&amp;Data[Valid Test, Can be used for conformity (Y/N)],Data[NOx/km (mg)])-I$2)/I$5</f>
        <v>#N/A</v>
      </c>
      <c r="J616" s="141" t="e" cm="1">
        <f t="array" ref="J616">(_xlfn.XLOOKUP($A616&amp;$Q$3,Data[Index]&amp;Data[Valid Test, Can be used for conformity (Y/N)],Data[THC + NOx/km (mg)])-J$2)/J$5</f>
        <v>#N/A</v>
      </c>
      <c r="K616" s="141" t="e" cm="1">
        <f t="array" ref="K616">(_xlfn.XLOOKUP($A616&amp;$Q$3,Data[Index]&amp;Data[Valid Test, Can be used for conformity (Y/N)],Data[PN/km ('#)])-K$2)/K$5</f>
        <v>#N/A</v>
      </c>
      <c r="L616" s="141" t="e" cm="1">
        <f t="array" ref="L616">(_xlfn.XLOOKUP($A616&amp;$Q$3,Data[Index]&amp;Data[Valid Test, Can be used for conformity (Y/N)],Data[PM/km (mg)])-L$2)/L$5</f>
        <v>#N/A</v>
      </c>
      <c r="M616" s="140" t="e" cm="1">
        <f t="array" ref="M616">(_xlfn.XLOOKUP($A616&amp;$Q$3,Data[Index]&amp;Data[Valid Test, Can be used for conformity (Y/N)],Data[CH4 (mg/km)])-M$2)/M$5</f>
        <v>#N/A</v>
      </c>
      <c r="N616" s="140" t="e" cm="1">
        <f t="array" ref="N616">(_xlfn.XLOOKUP($A616&amp;$Q$3,Data[Index]&amp;Data[Valid Test, Can be used for conformity (Y/N)],Data[N20 (mg/km)])-N$2)/N$5</f>
        <v>#N/A</v>
      </c>
      <c r="O616" s="141" t="e" cm="1">
        <f t="array" ref="O616">(_xlfn.XLOOKUP($A616&amp;$Q$3,Data[Index]&amp;Data[Valid Test, Can be used for conformity (Y/N)],Data[l/100km])-O$2)/O$5</f>
        <v>#N/A</v>
      </c>
      <c r="P616" s="138">
        <f>_xlfn.XLOOKUP($A616,Data[Index],Data[Comments])</f>
        <v>0</v>
      </c>
    </row>
    <row r="617" spans="1:16" x14ac:dyDescent="0.2">
      <c r="A617" s="129"/>
      <c r="B617" s="129"/>
      <c r="C617" s="129" t="e" cm="1">
        <f t="array" ref="C617">_xlfn.XLOOKUP($A617&amp;$Q$3&amp;$R$3,Data[Index]&amp;Data[Valid Test, Can be used for conformity (Y/N)]&amp;Data[Cycle],Data[Test Name])</f>
        <v>#N/A</v>
      </c>
      <c r="D617" s="167" t="e" cm="1">
        <f t="array" ref="D617">_xlfn.XLOOKUP($A617&amp;$Q$3&amp;$R$3,Data[Index]&amp;Data[Valid Test, Can be used for conformity (Y/N)]&amp;Data[Cycle],Data[Mileage (Miles)])</f>
        <v>#N/A</v>
      </c>
      <c r="E617" s="130" t="e" cm="1">
        <f t="array" ref="E617">_xlfn.XLOOKUP($A617&amp;$Q$3&amp;$R$3,Data[Index]&amp;Data[Valid Test, Can be used for conformity (Y/N)]&amp;Data[Cycle],Data[Date])</f>
        <v>#N/A</v>
      </c>
      <c r="F617" s="141" t="e" cm="1">
        <f t="array" ref="F617">(_xlfn.XLOOKUP($A617&amp;$Q$3&amp;$R$3,Data[Index]&amp;Data[Valid Test, Can be used for conformity (Y/N)]&amp;Data[Cycle],Data[CO/km (mg)])-F$2)/F$5</f>
        <v>#N/A</v>
      </c>
      <c r="G617" s="141" t="e" cm="1">
        <f t="array" ref="G617">(_xlfn.XLOOKUP($A617&amp;$Q$3,Data[Index]&amp;Data[Valid Test, Can be used for conformity (Y/N)],Data[CO2/km (g)])-G$2)/G$5</f>
        <v>#N/A</v>
      </c>
      <c r="H617" s="141" t="e" cm="1">
        <f t="array" ref="H617">(_xlfn.XLOOKUP($A617&amp;$Q$3,Data[Index]&amp;Data[Valid Test, Can be used for conformity (Y/N)],Data[THC/km (mg)])-H$2)/H$5</f>
        <v>#N/A</v>
      </c>
      <c r="I617" s="141" t="e" cm="1">
        <f t="array" ref="I617">(_xlfn.XLOOKUP($A617&amp;$Q$3,Data[Index]&amp;Data[Valid Test, Can be used for conformity (Y/N)],Data[NOx/km (mg)])-I$2)/I$5</f>
        <v>#N/A</v>
      </c>
      <c r="J617" s="141" t="e" cm="1">
        <f t="array" ref="J617">(_xlfn.XLOOKUP($A617&amp;$Q$3,Data[Index]&amp;Data[Valid Test, Can be used for conformity (Y/N)],Data[THC + NOx/km (mg)])-J$2)/J$5</f>
        <v>#N/A</v>
      </c>
      <c r="K617" s="141" t="e" cm="1">
        <f t="array" ref="K617">(_xlfn.XLOOKUP($A617&amp;$Q$3,Data[Index]&amp;Data[Valid Test, Can be used for conformity (Y/N)],Data[PN/km ('#)])-K$2)/K$5</f>
        <v>#N/A</v>
      </c>
      <c r="L617" s="141" t="e" cm="1">
        <f t="array" ref="L617">(_xlfn.XLOOKUP($A617&amp;$Q$3,Data[Index]&amp;Data[Valid Test, Can be used for conformity (Y/N)],Data[PM/km (mg)])-L$2)/L$5</f>
        <v>#N/A</v>
      </c>
      <c r="M617" s="140" t="e" cm="1">
        <f t="array" ref="M617">(_xlfn.XLOOKUP($A617&amp;$Q$3,Data[Index]&amp;Data[Valid Test, Can be used for conformity (Y/N)],Data[CH4 (mg/km)])-M$2)/M$5</f>
        <v>#N/A</v>
      </c>
      <c r="N617" s="140" t="e" cm="1">
        <f t="array" ref="N617">(_xlfn.XLOOKUP($A617&amp;$Q$3,Data[Index]&amp;Data[Valid Test, Can be used for conformity (Y/N)],Data[N20 (mg/km)])-N$2)/N$5</f>
        <v>#N/A</v>
      </c>
      <c r="O617" s="141" t="e" cm="1">
        <f t="array" ref="O617">(_xlfn.XLOOKUP($A617&amp;$Q$3,Data[Index]&amp;Data[Valid Test, Can be used for conformity (Y/N)],Data[l/100km])-O$2)/O$5</f>
        <v>#N/A</v>
      </c>
      <c r="P617" s="138">
        <f>_xlfn.XLOOKUP($A617,Data[Index],Data[Comments])</f>
        <v>0</v>
      </c>
    </row>
    <row r="618" spans="1:16" x14ac:dyDescent="0.2">
      <c r="A618" s="129"/>
      <c r="B618" s="129"/>
      <c r="C618" s="129" t="e" cm="1">
        <f t="array" ref="C618">_xlfn.XLOOKUP($A618&amp;$Q$3&amp;$R$3,Data[Index]&amp;Data[Valid Test, Can be used for conformity (Y/N)]&amp;Data[Cycle],Data[Test Name])</f>
        <v>#N/A</v>
      </c>
      <c r="D618" s="167" t="e" cm="1">
        <f t="array" ref="D618">_xlfn.XLOOKUP($A618&amp;$Q$3&amp;$R$3,Data[Index]&amp;Data[Valid Test, Can be used for conformity (Y/N)]&amp;Data[Cycle],Data[Mileage (Miles)])</f>
        <v>#N/A</v>
      </c>
      <c r="E618" s="130" t="e" cm="1">
        <f t="array" ref="E618">_xlfn.XLOOKUP($A618&amp;$Q$3&amp;$R$3,Data[Index]&amp;Data[Valid Test, Can be used for conformity (Y/N)]&amp;Data[Cycle],Data[Date])</f>
        <v>#N/A</v>
      </c>
      <c r="F618" s="141" t="e" cm="1">
        <f t="array" ref="F618">(_xlfn.XLOOKUP($A618&amp;$Q$3&amp;$R$3,Data[Index]&amp;Data[Valid Test, Can be used for conformity (Y/N)]&amp;Data[Cycle],Data[CO/km (mg)])-F$2)/F$5</f>
        <v>#N/A</v>
      </c>
      <c r="G618" s="141" t="e" cm="1">
        <f t="array" ref="G618">(_xlfn.XLOOKUP($A618&amp;$Q$3,Data[Index]&amp;Data[Valid Test, Can be used for conformity (Y/N)],Data[CO2/km (g)])-G$2)/G$5</f>
        <v>#N/A</v>
      </c>
      <c r="H618" s="141" t="e" cm="1">
        <f t="array" ref="H618">(_xlfn.XLOOKUP($A618&amp;$Q$3,Data[Index]&amp;Data[Valid Test, Can be used for conformity (Y/N)],Data[THC/km (mg)])-H$2)/H$5</f>
        <v>#N/A</v>
      </c>
      <c r="I618" s="141" t="e" cm="1">
        <f t="array" ref="I618">(_xlfn.XLOOKUP($A618&amp;$Q$3,Data[Index]&amp;Data[Valid Test, Can be used for conformity (Y/N)],Data[NOx/km (mg)])-I$2)/I$5</f>
        <v>#N/A</v>
      </c>
      <c r="J618" s="141" t="e" cm="1">
        <f t="array" ref="J618">(_xlfn.XLOOKUP($A618&amp;$Q$3,Data[Index]&amp;Data[Valid Test, Can be used for conformity (Y/N)],Data[THC + NOx/km (mg)])-J$2)/J$5</f>
        <v>#N/A</v>
      </c>
      <c r="K618" s="141" t="e" cm="1">
        <f t="array" ref="K618">(_xlfn.XLOOKUP($A618&amp;$Q$3,Data[Index]&amp;Data[Valid Test, Can be used for conformity (Y/N)],Data[PN/km ('#)])-K$2)/K$5</f>
        <v>#N/A</v>
      </c>
      <c r="L618" s="141" t="e" cm="1">
        <f t="array" ref="L618">(_xlfn.XLOOKUP($A618&amp;$Q$3,Data[Index]&amp;Data[Valid Test, Can be used for conformity (Y/N)],Data[PM/km (mg)])-L$2)/L$5</f>
        <v>#N/A</v>
      </c>
      <c r="M618" s="140" t="e" cm="1">
        <f t="array" ref="M618">(_xlfn.XLOOKUP($A618&amp;$Q$3,Data[Index]&amp;Data[Valid Test, Can be used for conformity (Y/N)],Data[CH4 (mg/km)])-M$2)/M$5</f>
        <v>#N/A</v>
      </c>
      <c r="N618" s="140" t="e" cm="1">
        <f t="array" ref="N618">(_xlfn.XLOOKUP($A618&amp;$Q$3,Data[Index]&amp;Data[Valid Test, Can be used for conformity (Y/N)],Data[N20 (mg/km)])-N$2)/N$5</f>
        <v>#N/A</v>
      </c>
      <c r="O618" s="141" t="e" cm="1">
        <f t="array" ref="O618">(_xlfn.XLOOKUP($A618&amp;$Q$3,Data[Index]&amp;Data[Valid Test, Can be used for conformity (Y/N)],Data[l/100km])-O$2)/O$5</f>
        <v>#N/A</v>
      </c>
      <c r="P618" s="138">
        <f>_xlfn.XLOOKUP($A618,Data[Index],Data[Comments])</f>
        <v>0</v>
      </c>
    </row>
    <row r="619" spans="1:16" x14ac:dyDescent="0.2">
      <c r="A619" s="129"/>
      <c r="B619" s="129"/>
      <c r="C619" s="129" t="e" cm="1">
        <f t="array" ref="C619">_xlfn.XLOOKUP($A619&amp;$Q$3&amp;$R$3,Data[Index]&amp;Data[Valid Test, Can be used for conformity (Y/N)]&amp;Data[Cycle],Data[Test Name])</f>
        <v>#N/A</v>
      </c>
      <c r="D619" s="167" t="e" cm="1">
        <f t="array" ref="D619">_xlfn.XLOOKUP($A619&amp;$Q$3&amp;$R$3,Data[Index]&amp;Data[Valid Test, Can be used for conformity (Y/N)]&amp;Data[Cycle],Data[Mileage (Miles)])</f>
        <v>#N/A</v>
      </c>
      <c r="E619" s="130" t="e" cm="1">
        <f t="array" ref="E619">_xlfn.XLOOKUP($A619&amp;$Q$3&amp;$R$3,Data[Index]&amp;Data[Valid Test, Can be used for conformity (Y/N)]&amp;Data[Cycle],Data[Date])</f>
        <v>#N/A</v>
      </c>
      <c r="F619" s="141" t="e" cm="1">
        <f t="array" ref="F619">(_xlfn.XLOOKUP($A619&amp;$Q$3&amp;$R$3,Data[Index]&amp;Data[Valid Test, Can be used for conformity (Y/N)]&amp;Data[Cycle],Data[CO/km (mg)])-F$2)/F$5</f>
        <v>#N/A</v>
      </c>
      <c r="G619" s="141" t="e" cm="1">
        <f t="array" ref="G619">(_xlfn.XLOOKUP($A619&amp;$Q$3,Data[Index]&amp;Data[Valid Test, Can be used for conformity (Y/N)],Data[CO2/km (g)])-G$2)/G$5</f>
        <v>#N/A</v>
      </c>
      <c r="H619" s="141" t="e" cm="1">
        <f t="array" ref="H619">(_xlfn.XLOOKUP($A619&amp;$Q$3,Data[Index]&amp;Data[Valid Test, Can be used for conformity (Y/N)],Data[THC/km (mg)])-H$2)/H$5</f>
        <v>#N/A</v>
      </c>
      <c r="I619" s="141" t="e" cm="1">
        <f t="array" ref="I619">(_xlfn.XLOOKUP($A619&amp;$Q$3,Data[Index]&amp;Data[Valid Test, Can be used for conformity (Y/N)],Data[NOx/km (mg)])-I$2)/I$5</f>
        <v>#N/A</v>
      </c>
      <c r="J619" s="141" t="e" cm="1">
        <f t="array" ref="J619">(_xlfn.XLOOKUP($A619&amp;$Q$3,Data[Index]&amp;Data[Valid Test, Can be used for conformity (Y/N)],Data[THC + NOx/km (mg)])-J$2)/J$5</f>
        <v>#N/A</v>
      </c>
      <c r="K619" s="141" t="e" cm="1">
        <f t="array" ref="K619">(_xlfn.XLOOKUP($A619&amp;$Q$3,Data[Index]&amp;Data[Valid Test, Can be used for conformity (Y/N)],Data[PN/km ('#)])-K$2)/K$5</f>
        <v>#N/A</v>
      </c>
      <c r="L619" s="141" t="e" cm="1">
        <f t="array" ref="L619">(_xlfn.XLOOKUP($A619&amp;$Q$3,Data[Index]&amp;Data[Valid Test, Can be used for conformity (Y/N)],Data[PM/km (mg)])-L$2)/L$5</f>
        <v>#N/A</v>
      </c>
      <c r="M619" s="140" t="e" cm="1">
        <f t="array" ref="M619">(_xlfn.XLOOKUP($A619&amp;$Q$3,Data[Index]&amp;Data[Valid Test, Can be used for conformity (Y/N)],Data[CH4 (mg/km)])-M$2)/M$5</f>
        <v>#N/A</v>
      </c>
      <c r="N619" s="140" t="e" cm="1">
        <f t="array" ref="N619">(_xlfn.XLOOKUP($A619&amp;$Q$3,Data[Index]&amp;Data[Valid Test, Can be used for conformity (Y/N)],Data[N20 (mg/km)])-N$2)/N$5</f>
        <v>#N/A</v>
      </c>
      <c r="O619" s="141" t="e" cm="1">
        <f t="array" ref="O619">(_xlfn.XLOOKUP($A619&amp;$Q$3,Data[Index]&amp;Data[Valid Test, Can be used for conformity (Y/N)],Data[l/100km])-O$2)/O$5</f>
        <v>#N/A</v>
      </c>
      <c r="P619" s="138">
        <f>_xlfn.XLOOKUP($A619,Data[Index],Data[Comments])</f>
        <v>0</v>
      </c>
    </row>
    <row r="620" spans="1:16" x14ac:dyDescent="0.2">
      <c r="A620" s="129"/>
      <c r="B620" s="129"/>
      <c r="C620" s="129" t="e" cm="1">
        <f t="array" ref="C620">_xlfn.XLOOKUP($A620&amp;$Q$3&amp;$R$3,Data[Index]&amp;Data[Valid Test, Can be used for conformity (Y/N)]&amp;Data[Cycle],Data[Test Name])</f>
        <v>#N/A</v>
      </c>
      <c r="D620" s="167" t="e" cm="1">
        <f t="array" ref="D620">_xlfn.XLOOKUP($A620&amp;$Q$3&amp;$R$3,Data[Index]&amp;Data[Valid Test, Can be used for conformity (Y/N)]&amp;Data[Cycle],Data[Mileage (Miles)])</f>
        <v>#N/A</v>
      </c>
      <c r="E620" s="130" t="e" cm="1">
        <f t="array" ref="E620">_xlfn.XLOOKUP($A620&amp;$Q$3&amp;$R$3,Data[Index]&amp;Data[Valid Test, Can be used for conformity (Y/N)]&amp;Data[Cycle],Data[Date])</f>
        <v>#N/A</v>
      </c>
      <c r="F620" s="141" t="e" cm="1">
        <f t="array" ref="F620">(_xlfn.XLOOKUP($A620&amp;$Q$3&amp;$R$3,Data[Index]&amp;Data[Valid Test, Can be used for conformity (Y/N)]&amp;Data[Cycle],Data[CO/km (mg)])-F$2)/F$5</f>
        <v>#N/A</v>
      </c>
      <c r="G620" s="141" t="e" cm="1">
        <f t="array" ref="G620">(_xlfn.XLOOKUP($A620&amp;$Q$3,Data[Index]&amp;Data[Valid Test, Can be used for conformity (Y/N)],Data[CO2/km (g)])-G$2)/G$5</f>
        <v>#N/A</v>
      </c>
      <c r="H620" s="141" t="e" cm="1">
        <f t="array" ref="H620">(_xlfn.XLOOKUP($A620&amp;$Q$3,Data[Index]&amp;Data[Valid Test, Can be used for conformity (Y/N)],Data[THC/km (mg)])-H$2)/H$5</f>
        <v>#N/A</v>
      </c>
      <c r="I620" s="141" t="e" cm="1">
        <f t="array" ref="I620">(_xlfn.XLOOKUP($A620&amp;$Q$3,Data[Index]&amp;Data[Valid Test, Can be used for conformity (Y/N)],Data[NOx/km (mg)])-I$2)/I$5</f>
        <v>#N/A</v>
      </c>
      <c r="J620" s="141" t="e" cm="1">
        <f t="array" ref="J620">(_xlfn.XLOOKUP($A620&amp;$Q$3,Data[Index]&amp;Data[Valid Test, Can be used for conformity (Y/N)],Data[THC + NOx/km (mg)])-J$2)/J$5</f>
        <v>#N/A</v>
      </c>
      <c r="K620" s="141" t="e" cm="1">
        <f t="array" ref="K620">(_xlfn.XLOOKUP($A620&amp;$Q$3,Data[Index]&amp;Data[Valid Test, Can be used for conformity (Y/N)],Data[PN/km ('#)])-K$2)/K$5</f>
        <v>#N/A</v>
      </c>
      <c r="L620" s="141" t="e" cm="1">
        <f t="array" ref="L620">(_xlfn.XLOOKUP($A620&amp;$Q$3,Data[Index]&amp;Data[Valid Test, Can be used for conformity (Y/N)],Data[PM/km (mg)])-L$2)/L$5</f>
        <v>#N/A</v>
      </c>
      <c r="M620" s="140" t="e" cm="1">
        <f t="array" ref="M620">(_xlfn.XLOOKUP($A620&amp;$Q$3,Data[Index]&amp;Data[Valid Test, Can be used for conformity (Y/N)],Data[CH4 (mg/km)])-M$2)/M$5</f>
        <v>#N/A</v>
      </c>
      <c r="N620" s="140" t="e" cm="1">
        <f t="array" ref="N620">(_xlfn.XLOOKUP($A620&amp;$Q$3,Data[Index]&amp;Data[Valid Test, Can be used for conformity (Y/N)],Data[N20 (mg/km)])-N$2)/N$5</f>
        <v>#N/A</v>
      </c>
      <c r="O620" s="141" t="e" cm="1">
        <f t="array" ref="O620">(_xlfn.XLOOKUP($A620&amp;$Q$3,Data[Index]&amp;Data[Valid Test, Can be used for conformity (Y/N)],Data[l/100km])-O$2)/O$5</f>
        <v>#N/A</v>
      </c>
      <c r="P620" s="138">
        <f>_xlfn.XLOOKUP($A620,Data[Index],Data[Comments])</f>
        <v>0</v>
      </c>
    </row>
    <row r="621" spans="1:16" x14ac:dyDescent="0.2">
      <c r="A621" s="129"/>
      <c r="B621" s="129"/>
      <c r="C621" s="129" t="e" cm="1">
        <f t="array" ref="C621">_xlfn.XLOOKUP($A621&amp;$Q$3&amp;$R$3,Data[Index]&amp;Data[Valid Test, Can be used for conformity (Y/N)]&amp;Data[Cycle],Data[Test Name])</f>
        <v>#N/A</v>
      </c>
      <c r="D621" s="167" t="e" cm="1">
        <f t="array" ref="D621">_xlfn.XLOOKUP($A621&amp;$Q$3&amp;$R$3,Data[Index]&amp;Data[Valid Test, Can be used for conformity (Y/N)]&amp;Data[Cycle],Data[Mileage (Miles)])</f>
        <v>#N/A</v>
      </c>
      <c r="E621" s="130" t="e" cm="1">
        <f t="array" ref="E621">_xlfn.XLOOKUP($A621&amp;$Q$3&amp;$R$3,Data[Index]&amp;Data[Valid Test, Can be used for conformity (Y/N)]&amp;Data[Cycle],Data[Date])</f>
        <v>#N/A</v>
      </c>
      <c r="F621" s="141" t="e" cm="1">
        <f t="array" ref="F621">(_xlfn.XLOOKUP($A621&amp;$Q$3&amp;$R$3,Data[Index]&amp;Data[Valid Test, Can be used for conformity (Y/N)]&amp;Data[Cycle],Data[CO/km (mg)])-F$2)/F$5</f>
        <v>#N/A</v>
      </c>
      <c r="G621" s="141" t="e" cm="1">
        <f t="array" ref="G621">(_xlfn.XLOOKUP($A621&amp;$Q$3,Data[Index]&amp;Data[Valid Test, Can be used for conformity (Y/N)],Data[CO2/km (g)])-G$2)/G$5</f>
        <v>#N/A</v>
      </c>
      <c r="H621" s="141" t="e" cm="1">
        <f t="array" ref="H621">(_xlfn.XLOOKUP($A621&amp;$Q$3,Data[Index]&amp;Data[Valid Test, Can be used for conformity (Y/N)],Data[THC/km (mg)])-H$2)/H$5</f>
        <v>#N/A</v>
      </c>
      <c r="I621" s="141" t="e" cm="1">
        <f t="array" ref="I621">(_xlfn.XLOOKUP($A621&amp;$Q$3,Data[Index]&amp;Data[Valid Test, Can be used for conformity (Y/N)],Data[NOx/km (mg)])-I$2)/I$5</f>
        <v>#N/A</v>
      </c>
      <c r="J621" s="141" t="e" cm="1">
        <f t="array" ref="J621">(_xlfn.XLOOKUP($A621&amp;$Q$3,Data[Index]&amp;Data[Valid Test, Can be used for conformity (Y/N)],Data[THC + NOx/km (mg)])-J$2)/J$5</f>
        <v>#N/A</v>
      </c>
      <c r="K621" s="141" t="e" cm="1">
        <f t="array" ref="K621">(_xlfn.XLOOKUP($A621&amp;$Q$3,Data[Index]&amp;Data[Valid Test, Can be used for conformity (Y/N)],Data[PN/km ('#)])-K$2)/K$5</f>
        <v>#N/A</v>
      </c>
      <c r="L621" s="141" t="e" cm="1">
        <f t="array" ref="L621">(_xlfn.XLOOKUP($A621&amp;$Q$3,Data[Index]&amp;Data[Valid Test, Can be used for conformity (Y/N)],Data[PM/km (mg)])-L$2)/L$5</f>
        <v>#N/A</v>
      </c>
      <c r="M621" s="140" t="e" cm="1">
        <f t="array" ref="M621">(_xlfn.XLOOKUP($A621&amp;$Q$3,Data[Index]&amp;Data[Valid Test, Can be used for conformity (Y/N)],Data[CH4 (mg/km)])-M$2)/M$5</f>
        <v>#N/A</v>
      </c>
      <c r="N621" s="140" t="e" cm="1">
        <f t="array" ref="N621">(_xlfn.XLOOKUP($A621&amp;$Q$3,Data[Index]&amp;Data[Valid Test, Can be used for conformity (Y/N)],Data[N20 (mg/km)])-N$2)/N$5</f>
        <v>#N/A</v>
      </c>
      <c r="O621" s="141" t="e" cm="1">
        <f t="array" ref="O621">(_xlfn.XLOOKUP($A621&amp;$Q$3,Data[Index]&amp;Data[Valid Test, Can be used for conformity (Y/N)],Data[l/100km])-O$2)/O$5</f>
        <v>#N/A</v>
      </c>
      <c r="P621" s="138">
        <f>_xlfn.XLOOKUP($A621,Data[Index],Data[Comments])</f>
        <v>0</v>
      </c>
    </row>
    <row r="622" spans="1:16" x14ac:dyDescent="0.2">
      <c r="A622" s="129"/>
      <c r="B622" s="129"/>
      <c r="C622" s="129" t="e" cm="1">
        <f t="array" ref="C622">_xlfn.XLOOKUP($A622&amp;$Q$3&amp;$R$3,Data[Index]&amp;Data[Valid Test, Can be used for conformity (Y/N)]&amp;Data[Cycle],Data[Test Name])</f>
        <v>#N/A</v>
      </c>
      <c r="D622" s="167" t="e" cm="1">
        <f t="array" ref="D622">_xlfn.XLOOKUP($A622&amp;$Q$3&amp;$R$3,Data[Index]&amp;Data[Valid Test, Can be used for conformity (Y/N)]&amp;Data[Cycle],Data[Mileage (Miles)])</f>
        <v>#N/A</v>
      </c>
      <c r="E622" s="130" t="e" cm="1">
        <f t="array" ref="E622">_xlfn.XLOOKUP($A622&amp;$Q$3&amp;$R$3,Data[Index]&amp;Data[Valid Test, Can be used for conformity (Y/N)]&amp;Data[Cycle],Data[Date])</f>
        <v>#N/A</v>
      </c>
      <c r="F622" s="141" t="e" cm="1">
        <f t="array" ref="F622">(_xlfn.XLOOKUP($A622&amp;$Q$3&amp;$R$3,Data[Index]&amp;Data[Valid Test, Can be used for conformity (Y/N)]&amp;Data[Cycle],Data[CO/km (mg)])-F$2)/F$5</f>
        <v>#N/A</v>
      </c>
      <c r="G622" s="141" t="e" cm="1">
        <f t="array" ref="G622">(_xlfn.XLOOKUP($A622&amp;$Q$3,Data[Index]&amp;Data[Valid Test, Can be used for conformity (Y/N)],Data[CO2/km (g)])-G$2)/G$5</f>
        <v>#N/A</v>
      </c>
      <c r="H622" s="141" t="e" cm="1">
        <f t="array" ref="H622">(_xlfn.XLOOKUP($A622&amp;$Q$3,Data[Index]&amp;Data[Valid Test, Can be used for conformity (Y/N)],Data[THC/km (mg)])-H$2)/H$5</f>
        <v>#N/A</v>
      </c>
      <c r="I622" s="141" t="e" cm="1">
        <f t="array" ref="I622">(_xlfn.XLOOKUP($A622&amp;$Q$3,Data[Index]&amp;Data[Valid Test, Can be used for conformity (Y/N)],Data[NOx/km (mg)])-I$2)/I$5</f>
        <v>#N/A</v>
      </c>
      <c r="J622" s="141" t="e" cm="1">
        <f t="array" ref="J622">(_xlfn.XLOOKUP($A622&amp;$Q$3,Data[Index]&amp;Data[Valid Test, Can be used for conformity (Y/N)],Data[THC + NOx/km (mg)])-J$2)/J$5</f>
        <v>#N/A</v>
      </c>
      <c r="K622" s="141" t="e" cm="1">
        <f t="array" ref="K622">(_xlfn.XLOOKUP($A622&amp;$Q$3,Data[Index]&amp;Data[Valid Test, Can be used for conformity (Y/N)],Data[PN/km ('#)])-K$2)/K$5</f>
        <v>#N/A</v>
      </c>
      <c r="L622" s="141" t="e" cm="1">
        <f t="array" ref="L622">(_xlfn.XLOOKUP($A622&amp;$Q$3,Data[Index]&amp;Data[Valid Test, Can be used for conformity (Y/N)],Data[PM/km (mg)])-L$2)/L$5</f>
        <v>#N/A</v>
      </c>
      <c r="M622" s="140" t="e" cm="1">
        <f t="array" ref="M622">(_xlfn.XLOOKUP($A622&amp;$Q$3,Data[Index]&amp;Data[Valid Test, Can be used for conformity (Y/N)],Data[CH4 (mg/km)])-M$2)/M$5</f>
        <v>#N/A</v>
      </c>
      <c r="N622" s="140" t="e" cm="1">
        <f t="array" ref="N622">(_xlfn.XLOOKUP($A622&amp;$Q$3,Data[Index]&amp;Data[Valid Test, Can be used for conformity (Y/N)],Data[N20 (mg/km)])-N$2)/N$5</f>
        <v>#N/A</v>
      </c>
      <c r="O622" s="141" t="e" cm="1">
        <f t="array" ref="O622">(_xlfn.XLOOKUP($A622&amp;$Q$3,Data[Index]&amp;Data[Valid Test, Can be used for conformity (Y/N)],Data[l/100km])-O$2)/O$5</f>
        <v>#N/A</v>
      </c>
      <c r="P622" s="138">
        <f>_xlfn.XLOOKUP($A622,Data[Index],Data[Comments])</f>
        <v>0</v>
      </c>
    </row>
    <row r="623" spans="1:16" x14ac:dyDescent="0.2">
      <c r="A623" s="129"/>
      <c r="B623" s="129"/>
      <c r="C623" s="129" t="e" cm="1">
        <f t="array" ref="C623">_xlfn.XLOOKUP($A623&amp;$Q$3&amp;$R$3,Data[Index]&amp;Data[Valid Test, Can be used for conformity (Y/N)]&amp;Data[Cycle],Data[Test Name])</f>
        <v>#N/A</v>
      </c>
      <c r="D623" s="167" t="e" cm="1">
        <f t="array" ref="D623">_xlfn.XLOOKUP($A623&amp;$Q$3&amp;$R$3,Data[Index]&amp;Data[Valid Test, Can be used for conformity (Y/N)]&amp;Data[Cycle],Data[Mileage (Miles)])</f>
        <v>#N/A</v>
      </c>
      <c r="E623" s="130" t="e" cm="1">
        <f t="array" ref="E623">_xlfn.XLOOKUP($A623&amp;$Q$3&amp;$R$3,Data[Index]&amp;Data[Valid Test, Can be used for conformity (Y/N)]&amp;Data[Cycle],Data[Date])</f>
        <v>#N/A</v>
      </c>
      <c r="F623" s="141" t="e" cm="1">
        <f t="array" ref="F623">(_xlfn.XLOOKUP($A623&amp;$Q$3&amp;$R$3,Data[Index]&amp;Data[Valid Test, Can be used for conformity (Y/N)]&amp;Data[Cycle],Data[CO/km (mg)])-F$2)/F$5</f>
        <v>#N/A</v>
      </c>
      <c r="G623" s="141" t="e" cm="1">
        <f t="array" ref="G623">(_xlfn.XLOOKUP($A623&amp;$Q$3,Data[Index]&amp;Data[Valid Test, Can be used for conformity (Y/N)],Data[CO2/km (g)])-G$2)/G$5</f>
        <v>#N/A</v>
      </c>
      <c r="H623" s="141" t="e" cm="1">
        <f t="array" ref="H623">(_xlfn.XLOOKUP($A623&amp;$Q$3,Data[Index]&amp;Data[Valid Test, Can be used for conformity (Y/N)],Data[THC/km (mg)])-H$2)/H$5</f>
        <v>#N/A</v>
      </c>
      <c r="I623" s="141" t="e" cm="1">
        <f t="array" ref="I623">(_xlfn.XLOOKUP($A623&amp;$Q$3,Data[Index]&amp;Data[Valid Test, Can be used for conformity (Y/N)],Data[NOx/km (mg)])-I$2)/I$5</f>
        <v>#N/A</v>
      </c>
      <c r="J623" s="141" t="e" cm="1">
        <f t="array" ref="J623">(_xlfn.XLOOKUP($A623&amp;$Q$3,Data[Index]&amp;Data[Valid Test, Can be used for conformity (Y/N)],Data[THC + NOx/km (mg)])-J$2)/J$5</f>
        <v>#N/A</v>
      </c>
      <c r="K623" s="141" t="e" cm="1">
        <f t="array" ref="K623">(_xlfn.XLOOKUP($A623&amp;$Q$3,Data[Index]&amp;Data[Valid Test, Can be used for conformity (Y/N)],Data[PN/km ('#)])-K$2)/K$5</f>
        <v>#N/A</v>
      </c>
      <c r="L623" s="141" t="e" cm="1">
        <f t="array" ref="L623">(_xlfn.XLOOKUP($A623&amp;$Q$3,Data[Index]&amp;Data[Valid Test, Can be used for conformity (Y/N)],Data[PM/km (mg)])-L$2)/L$5</f>
        <v>#N/A</v>
      </c>
      <c r="M623" s="140" t="e" cm="1">
        <f t="array" ref="M623">(_xlfn.XLOOKUP($A623&amp;$Q$3,Data[Index]&amp;Data[Valid Test, Can be used for conformity (Y/N)],Data[CH4 (mg/km)])-M$2)/M$5</f>
        <v>#N/A</v>
      </c>
      <c r="N623" s="140" t="e" cm="1">
        <f t="array" ref="N623">(_xlfn.XLOOKUP($A623&amp;$Q$3,Data[Index]&amp;Data[Valid Test, Can be used for conformity (Y/N)],Data[N20 (mg/km)])-N$2)/N$5</f>
        <v>#N/A</v>
      </c>
      <c r="O623" s="141" t="e" cm="1">
        <f t="array" ref="O623">(_xlfn.XLOOKUP($A623&amp;$Q$3,Data[Index]&amp;Data[Valid Test, Can be used for conformity (Y/N)],Data[l/100km])-O$2)/O$5</f>
        <v>#N/A</v>
      </c>
      <c r="P623" s="138">
        <f>_xlfn.XLOOKUP($A623,Data[Index],Data[Comments])</f>
        <v>0</v>
      </c>
    </row>
    <row r="624" spans="1:16" x14ac:dyDescent="0.2">
      <c r="A624" s="129"/>
      <c r="B624" s="129"/>
      <c r="C624" s="129" t="e" cm="1">
        <f t="array" ref="C624">_xlfn.XLOOKUP($A624&amp;$Q$3&amp;$R$3,Data[Index]&amp;Data[Valid Test, Can be used for conformity (Y/N)]&amp;Data[Cycle],Data[Test Name])</f>
        <v>#N/A</v>
      </c>
      <c r="D624" s="167" t="e" cm="1">
        <f t="array" ref="D624">_xlfn.XLOOKUP($A624&amp;$Q$3&amp;$R$3,Data[Index]&amp;Data[Valid Test, Can be used for conformity (Y/N)]&amp;Data[Cycle],Data[Mileage (Miles)])</f>
        <v>#N/A</v>
      </c>
      <c r="E624" s="130" t="e" cm="1">
        <f t="array" ref="E624">_xlfn.XLOOKUP($A624&amp;$Q$3&amp;$R$3,Data[Index]&amp;Data[Valid Test, Can be used for conformity (Y/N)]&amp;Data[Cycle],Data[Date])</f>
        <v>#N/A</v>
      </c>
      <c r="F624" s="141" t="e" cm="1">
        <f t="array" ref="F624">(_xlfn.XLOOKUP($A624&amp;$Q$3&amp;$R$3,Data[Index]&amp;Data[Valid Test, Can be used for conformity (Y/N)]&amp;Data[Cycle],Data[CO/km (mg)])-F$2)/F$5</f>
        <v>#N/A</v>
      </c>
      <c r="G624" s="141" t="e" cm="1">
        <f t="array" ref="G624">(_xlfn.XLOOKUP($A624&amp;$Q$3,Data[Index]&amp;Data[Valid Test, Can be used for conformity (Y/N)],Data[CO2/km (g)])-G$2)/G$5</f>
        <v>#N/A</v>
      </c>
      <c r="H624" s="141" t="e" cm="1">
        <f t="array" ref="H624">(_xlfn.XLOOKUP($A624&amp;$Q$3,Data[Index]&amp;Data[Valid Test, Can be used for conformity (Y/N)],Data[THC/km (mg)])-H$2)/H$5</f>
        <v>#N/A</v>
      </c>
      <c r="I624" s="141" t="e" cm="1">
        <f t="array" ref="I624">(_xlfn.XLOOKUP($A624&amp;$Q$3,Data[Index]&amp;Data[Valid Test, Can be used for conformity (Y/N)],Data[NOx/km (mg)])-I$2)/I$5</f>
        <v>#N/A</v>
      </c>
      <c r="J624" s="141" t="e" cm="1">
        <f t="array" ref="J624">(_xlfn.XLOOKUP($A624&amp;$Q$3,Data[Index]&amp;Data[Valid Test, Can be used for conformity (Y/N)],Data[THC + NOx/km (mg)])-J$2)/J$5</f>
        <v>#N/A</v>
      </c>
      <c r="K624" s="141" t="e" cm="1">
        <f t="array" ref="K624">(_xlfn.XLOOKUP($A624&amp;$Q$3,Data[Index]&amp;Data[Valid Test, Can be used for conformity (Y/N)],Data[PN/km ('#)])-K$2)/K$5</f>
        <v>#N/A</v>
      </c>
      <c r="L624" s="141" t="e" cm="1">
        <f t="array" ref="L624">(_xlfn.XLOOKUP($A624&amp;$Q$3,Data[Index]&amp;Data[Valid Test, Can be used for conformity (Y/N)],Data[PM/km (mg)])-L$2)/L$5</f>
        <v>#N/A</v>
      </c>
      <c r="M624" s="140" t="e" cm="1">
        <f t="array" ref="M624">(_xlfn.XLOOKUP($A624&amp;$Q$3,Data[Index]&amp;Data[Valid Test, Can be used for conformity (Y/N)],Data[CH4 (mg/km)])-M$2)/M$5</f>
        <v>#N/A</v>
      </c>
      <c r="N624" s="140" t="e" cm="1">
        <f t="array" ref="N624">(_xlfn.XLOOKUP($A624&amp;$Q$3,Data[Index]&amp;Data[Valid Test, Can be used for conformity (Y/N)],Data[N20 (mg/km)])-N$2)/N$5</f>
        <v>#N/A</v>
      </c>
      <c r="O624" s="141" t="e" cm="1">
        <f t="array" ref="O624">(_xlfn.XLOOKUP($A624&amp;$Q$3,Data[Index]&amp;Data[Valid Test, Can be used for conformity (Y/N)],Data[l/100km])-O$2)/O$5</f>
        <v>#N/A</v>
      </c>
      <c r="P624" s="138">
        <f>_xlfn.XLOOKUP($A624,Data[Index],Data[Comments])</f>
        <v>0</v>
      </c>
    </row>
    <row r="625" spans="1:16" x14ac:dyDescent="0.2">
      <c r="A625" s="129"/>
      <c r="B625" s="129"/>
      <c r="C625" s="129" t="e" cm="1">
        <f t="array" ref="C625">_xlfn.XLOOKUP($A625&amp;$Q$3&amp;$R$3,Data[Index]&amp;Data[Valid Test, Can be used for conformity (Y/N)]&amp;Data[Cycle],Data[Test Name])</f>
        <v>#N/A</v>
      </c>
      <c r="D625" s="167" t="e" cm="1">
        <f t="array" ref="D625">_xlfn.XLOOKUP($A625&amp;$Q$3&amp;$R$3,Data[Index]&amp;Data[Valid Test, Can be used for conformity (Y/N)]&amp;Data[Cycle],Data[Mileage (Miles)])</f>
        <v>#N/A</v>
      </c>
      <c r="E625" s="130" t="e" cm="1">
        <f t="array" ref="E625">_xlfn.XLOOKUP($A625&amp;$Q$3&amp;$R$3,Data[Index]&amp;Data[Valid Test, Can be used for conformity (Y/N)]&amp;Data[Cycle],Data[Date])</f>
        <v>#N/A</v>
      </c>
      <c r="F625" s="141" t="e" cm="1">
        <f t="array" ref="F625">(_xlfn.XLOOKUP($A625&amp;$Q$3&amp;$R$3,Data[Index]&amp;Data[Valid Test, Can be used for conformity (Y/N)]&amp;Data[Cycle],Data[CO/km (mg)])-F$2)/F$5</f>
        <v>#N/A</v>
      </c>
      <c r="G625" s="141" t="e" cm="1">
        <f t="array" ref="G625">(_xlfn.XLOOKUP($A625&amp;$Q$3,Data[Index]&amp;Data[Valid Test, Can be used for conformity (Y/N)],Data[CO2/km (g)])-G$2)/G$5</f>
        <v>#N/A</v>
      </c>
      <c r="H625" s="141" t="e" cm="1">
        <f t="array" ref="H625">(_xlfn.XLOOKUP($A625&amp;$Q$3,Data[Index]&amp;Data[Valid Test, Can be used for conformity (Y/N)],Data[THC/km (mg)])-H$2)/H$5</f>
        <v>#N/A</v>
      </c>
      <c r="I625" s="141" t="e" cm="1">
        <f t="array" ref="I625">(_xlfn.XLOOKUP($A625&amp;$Q$3,Data[Index]&amp;Data[Valid Test, Can be used for conformity (Y/N)],Data[NOx/km (mg)])-I$2)/I$5</f>
        <v>#N/A</v>
      </c>
      <c r="J625" s="141" t="e" cm="1">
        <f t="array" ref="J625">(_xlfn.XLOOKUP($A625&amp;$Q$3,Data[Index]&amp;Data[Valid Test, Can be used for conformity (Y/N)],Data[THC + NOx/km (mg)])-J$2)/J$5</f>
        <v>#N/A</v>
      </c>
      <c r="K625" s="141" t="e" cm="1">
        <f t="array" ref="K625">(_xlfn.XLOOKUP($A625&amp;$Q$3,Data[Index]&amp;Data[Valid Test, Can be used for conformity (Y/N)],Data[PN/km ('#)])-K$2)/K$5</f>
        <v>#N/A</v>
      </c>
      <c r="L625" s="141" t="e" cm="1">
        <f t="array" ref="L625">(_xlfn.XLOOKUP($A625&amp;$Q$3,Data[Index]&amp;Data[Valid Test, Can be used for conformity (Y/N)],Data[PM/km (mg)])-L$2)/L$5</f>
        <v>#N/A</v>
      </c>
      <c r="M625" s="140" t="e" cm="1">
        <f t="array" ref="M625">(_xlfn.XLOOKUP($A625&amp;$Q$3,Data[Index]&amp;Data[Valid Test, Can be used for conformity (Y/N)],Data[CH4 (mg/km)])-M$2)/M$5</f>
        <v>#N/A</v>
      </c>
      <c r="N625" s="140" t="e" cm="1">
        <f t="array" ref="N625">(_xlfn.XLOOKUP($A625&amp;$Q$3,Data[Index]&amp;Data[Valid Test, Can be used for conformity (Y/N)],Data[N20 (mg/km)])-N$2)/N$5</f>
        <v>#N/A</v>
      </c>
      <c r="O625" s="141" t="e" cm="1">
        <f t="array" ref="O625">(_xlfn.XLOOKUP($A625&amp;$Q$3,Data[Index]&amp;Data[Valid Test, Can be used for conformity (Y/N)],Data[l/100km])-O$2)/O$5</f>
        <v>#N/A</v>
      </c>
      <c r="P625" s="138">
        <f>_xlfn.XLOOKUP($A625,Data[Index],Data[Comments])</f>
        <v>0</v>
      </c>
    </row>
    <row r="626" spans="1:16" x14ac:dyDescent="0.2">
      <c r="A626" s="129"/>
      <c r="B626" s="129"/>
      <c r="C626" s="129" t="e" cm="1">
        <f t="array" ref="C626">_xlfn.XLOOKUP($A626&amp;$Q$3&amp;$R$3,Data[Index]&amp;Data[Valid Test, Can be used for conformity (Y/N)]&amp;Data[Cycle],Data[Test Name])</f>
        <v>#N/A</v>
      </c>
      <c r="D626" s="167" t="e" cm="1">
        <f t="array" ref="D626">_xlfn.XLOOKUP($A626&amp;$Q$3&amp;$R$3,Data[Index]&amp;Data[Valid Test, Can be used for conformity (Y/N)]&amp;Data[Cycle],Data[Mileage (Miles)])</f>
        <v>#N/A</v>
      </c>
      <c r="E626" s="130" t="e" cm="1">
        <f t="array" ref="E626">_xlfn.XLOOKUP($A626&amp;$Q$3&amp;$R$3,Data[Index]&amp;Data[Valid Test, Can be used for conformity (Y/N)]&amp;Data[Cycle],Data[Date])</f>
        <v>#N/A</v>
      </c>
      <c r="F626" s="141" t="e" cm="1">
        <f t="array" ref="F626">(_xlfn.XLOOKUP($A626&amp;$Q$3&amp;$R$3,Data[Index]&amp;Data[Valid Test, Can be used for conformity (Y/N)]&amp;Data[Cycle],Data[CO/km (mg)])-F$2)/F$5</f>
        <v>#N/A</v>
      </c>
      <c r="G626" s="141" t="e" cm="1">
        <f t="array" ref="G626">(_xlfn.XLOOKUP($A626&amp;$Q$3,Data[Index]&amp;Data[Valid Test, Can be used for conformity (Y/N)],Data[CO2/km (g)])-G$2)/G$5</f>
        <v>#N/A</v>
      </c>
      <c r="H626" s="141" t="e" cm="1">
        <f t="array" ref="H626">(_xlfn.XLOOKUP($A626&amp;$Q$3,Data[Index]&amp;Data[Valid Test, Can be used for conformity (Y/N)],Data[THC/km (mg)])-H$2)/H$5</f>
        <v>#N/A</v>
      </c>
      <c r="I626" s="141" t="e" cm="1">
        <f t="array" ref="I626">(_xlfn.XLOOKUP($A626&amp;$Q$3,Data[Index]&amp;Data[Valid Test, Can be used for conformity (Y/N)],Data[NOx/km (mg)])-I$2)/I$5</f>
        <v>#N/A</v>
      </c>
      <c r="J626" s="141" t="e" cm="1">
        <f t="array" ref="J626">(_xlfn.XLOOKUP($A626&amp;$Q$3,Data[Index]&amp;Data[Valid Test, Can be used for conformity (Y/N)],Data[THC + NOx/km (mg)])-J$2)/J$5</f>
        <v>#N/A</v>
      </c>
      <c r="K626" s="141" t="e" cm="1">
        <f t="array" ref="K626">(_xlfn.XLOOKUP($A626&amp;$Q$3,Data[Index]&amp;Data[Valid Test, Can be used for conformity (Y/N)],Data[PN/km ('#)])-K$2)/K$5</f>
        <v>#N/A</v>
      </c>
      <c r="L626" s="141" t="e" cm="1">
        <f t="array" ref="L626">(_xlfn.XLOOKUP($A626&amp;$Q$3,Data[Index]&amp;Data[Valid Test, Can be used for conformity (Y/N)],Data[PM/km (mg)])-L$2)/L$5</f>
        <v>#N/A</v>
      </c>
      <c r="M626" s="140" t="e" cm="1">
        <f t="array" ref="M626">(_xlfn.XLOOKUP($A626&amp;$Q$3,Data[Index]&amp;Data[Valid Test, Can be used for conformity (Y/N)],Data[CH4 (mg/km)])-M$2)/M$5</f>
        <v>#N/A</v>
      </c>
      <c r="N626" s="140" t="e" cm="1">
        <f t="array" ref="N626">(_xlfn.XLOOKUP($A626&amp;$Q$3,Data[Index]&amp;Data[Valid Test, Can be used for conformity (Y/N)],Data[N20 (mg/km)])-N$2)/N$5</f>
        <v>#N/A</v>
      </c>
      <c r="O626" s="141" t="e" cm="1">
        <f t="array" ref="O626">(_xlfn.XLOOKUP($A626&amp;$Q$3,Data[Index]&amp;Data[Valid Test, Can be used for conformity (Y/N)],Data[l/100km])-O$2)/O$5</f>
        <v>#N/A</v>
      </c>
      <c r="P626" s="138">
        <f>_xlfn.XLOOKUP($A626,Data[Index],Data[Comments])</f>
        <v>0</v>
      </c>
    </row>
    <row r="627" spans="1:16" x14ac:dyDescent="0.2">
      <c r="A627" s="129"/>
      <c r="B627" s="129"/>
      <c r="C627" s="129" t="e" cm="1">
        <f t="array" ref="C627">_xlfn.XLOOKUP($A627&amp;$Q$3&amp;$R$3,Data[Index]&amp;Data[Valid Test, Can be used for conformity (Y/N)]&amp;Data[Cycle],Data[Test Name])</f>
        <v>#N/A</v>
      </c>
      <c r="D627" s="167" t="e" cm="1">
        <f t="array" ref="D627">_xlfn.XLOOKUP($A627&amp;$Q$3&amp;$R$3,Data[Index]&amp;Data[Valid Test, Can be used for conformity (Y/N)]&amp;Data[Cycle],Data[Mileage (Miles)])</f>
        <v>#N/A</v>
      </c>
      <c r="E627" s="130" t="e" cm="1">
        <f t="array" ref="E627">_xlfn.XLOOKUP($A627&amp;$Q$3&amp;$R$3,Data[Index]&amp;Data[Valid Test, Can be used for conformity (Y/N)]&amp;Data[Cycle],Data[Date])</f>
        <v>#N/A</v>
      </c>
      <c r="F627" s="141" t="e" cm="1">
        <f t="array" ref="F627">(_xlfn.XLOOKUP($A627&amp;$Q$3&amp;$R$3,Data[Index]&amp;Data[Valid Test, Can be used for conformity (Y/N)]&amp;Data[Cycle],Data[CO/km (mg)])-F$2)/F$5</f>
        <v>#N/A</v>
      </c>
      <c r="G627" s="141" t="e" cm="1">
        <f t="array" ref="G627">(_xlfn.XLOOKUP($A627&amp;$Q$3,Data[Index]&amp;Data[Valid Test, Can be used for conformity (Y/N)],Data[CO2/km (g)])-G$2)/G$5</f>
        <v>#N/A</v>
      </c>
      <c r="H627" s="141" t="e" cm="1">
        <f t="array" ref="H627">(_xlfn.XLOOKUP($A627&amp;$Q$3,Data[Index]&amp;Data[Valid Test, Can be used for conformity (Y/N)],Data[THC/km (mg)])-H$2)/H$5</f>
        <v>#N/A</v>
      </c>
      <c r="I627" s="141" t="e" cm="1">
        <f t="array" ref="I627">(_xlfn.XLOOKUP($A627&amp;$Q$3,Data[Index]&amp;Data[Valid Test, Can be used for conformity (Y/N)],Data[NOx/km (mg)])-I$2)/I$5</f>
        <v>#N/A</v>
      </c>
      <c r="J627" s="141" t="e" cm="1">
        <f t="array" ref="J627">(_xlfn.XLOOKUP($A627&amp;$Q$3,Data[Index]&amp;Data[Valid Test, Can be used for conformity (Y/N)],Data[THC + NOx/km (mg)])-J$2)/J$5</f>
        <v>#N/A</v>
      </c>
      <c r="K627" s="141" t="e" cm="1">
        <f t="array" ref="K627">(_xlfn.XLOOKUP($A627&amp;$Q$3,Data[Index]&amp;Data[Valid Test, Can be used for conformity (Y/N)],Data[PN/km ('#)])-K$2)/K$5</f>
        <v>#N/A</v>
      </c>
      <c r="L627" s="141" t="e" cm="1">
        <f t="array" ref="L627">(_xlfn.XLOOKUP($A627&amp;$Q$3,Data[Index]&amp;Data[Valid Test, Can be used for conformity (Y/N)],Data[PM/km (mg)])-L$2)/L$5</f>
        <v>#N/A</v>
      </c>
      <c r="M627" s="140" t="e" cm="1">
        <f t="array" ref="M627">(_xlfn.XLOOKUP($A627&amp;$Q$3,Data[Index]&amp;Data[Valid Test, Can be used for conformity (Y/N)],Data[CH4 (mg/km)])-M$2)/M$5</f>
        <v>#N/A</v>
      </c>
      <c r="N627" s="140" t="e" cm="1">
        <f t="array" ref="N627">(_xlfn.XLOOKUP($A627&amp;$Q$3,Data[Index]&amp;Data[Valid Test, Can be used for conformity (Y/N)],Data[N20 (mg/km)])-N$2)/N$5</f>
        <v>#N/A</v>
      </c>
      <c r="O627" s="141" t="e" cm="1">
        <f t="array" ref="O627">(_xlfn.XLOOKUP($A627&amp;$Q$3,Data[Index]&amp;Data[Valid Test, Can be used for conformity (Y/N)],Data[l/100km])-O$2)/O$5</f>
        <v>#N/A</v>
      </c>
      <c r="P627" s="138">
        <f>_xlfn.XLOOKUP($A627,Data[Index],Data[Comments])</f>
        <v>0</v>
      </c>
    </row>
    <row r="628" spans="1:16" x14ac:dyDescent="0.2">
      <c r="A628" s="129"/>
      <c r="B628" s="129"/>
      <c r="C628" s="129" t="e" cm="1">
        <f t="array" ref="C628">_xlfn.XLOOKUP($A628&amp;$Q$3&amp;$R$3,Data[Index]&amp;Data[Valid Test, Can be used for conformity (Y/N)]&amp;Data[Cycle],Data[Test Name])</f>
        <v>#N/A</v>
      </c>
      <c r="D628" s="167" t="e" cm="1">
        <f t="array" ref="D628">_xlfn.XLOOKUP($A628&amp;$Q$3&amp;$R$3,Data[Index]&amp;Data[Valid Test, Can be used for conformity (Y/N)]&amp;Data[Cycle],Data[Mileage (Miles)])</f>
        <v>#N/A</v>
      </c>
      <c r="E628" s="130" t="e" cm="1">
        <f t="array" ref="E628">_xlfn.XLOOKUP($A628&amp;$Q$3&amp;$R$3,Data[Index]&amp;Data[Valid Test, Can be used for conformity (Y/N)]&amp;Data[Cycle],Data[Date])</f>
        <v>#N/A</v>
      </c>
      <c r="F628" s="141" t="e" cm="1">
        <f t="array" ref="F628">(_xlfn.XLOOKUP($A628&amp;$Q$3&amp;$R$3,Data[Index]&amp;Data[Valid Test, Can be used for conformity (Y/N)]&amp;Data[Cycle],Data[CO/km (mg)])-F$2)/F$5</f>
        <v>#N/A</v>
      </c>
      <c r="G628" s="141" t="e" cm="1">
        <f t="array" ref="G628">(_xlfn.XLOOKUP($A628&amp;$Q$3,Data[Index]&amp;Data[Valid Test, Can be used for conformity (Y/N)],Data[CO2/km (g)])-G$2)/G$5</f>
        <v>#N/A</v>
      </c>
      <c r="H628" s="141" t="e" cm="1">
        <f t="array" ref="H628">(_xlfn.XLOOKUP($A628&amp;$Q$3,Data[Index]&amp;Data[Valid Test, Can be used for conformity (Y/N)],Data[THC/km (mg)])-H$2)/H$5</f>
        <v>#N/A</v>
      </c>
      <c r="I628" s="141" t="e" cm="1">
        <f t="array" ref="I628">(_xlfn.XLOOKUP($A628&amp;$Q$3,Data[Index]&amp;Data[Valid Test, Can be used for conformity (Y/N)],Data[NOx/km (mg)])-I$2)/I$5</f>
        <v>#N/A</v>
      </c>
      <c r="J628" s="141" t="e" cm="1">
        <f t="array" ref="J628">(_xlfn.XLOOKUP($A628&amp;$Q$3,Data[Index]&amp;Data[Valid Test, Can be used for conformity (Y/N)],Data[THC + NOx/km (mg)])-J$2)/J$5</f>
        <v>#N/A</v>
      </c>
      <c r="K628" s="141" t="e" cm="1">
        <f t="array" ref="K628">(_xlfn.XLOOKUP($A628&amp;$Q$3,Data[Index]&amp;Data[Valid Test, Can be used for conformity (Y/N)],Data[PN/km ('#)])-K$2)/K$5</f>
        <v>#N/A</v>
      </c>
      <c r="L628" s="141" t="e" cm="1">
        <f t="array" ref="L628">(_xlfn.XLOOKUP($A628&amp;$Q$3,Data[Index]&amp;Data[Valid Test, Can be used for conformity (Y/N)],Data[PM/km (mg)])-L$2)/L$5</f>
        <v>#N/A</v>
      </c>
      <c r="M628" s="140" t="e" cm="1">
        <f t="array" ref="M628">(_xlfn.XLOOKUP($A628&amp;$Q$3,Data[Index]&amp;Data[Valid Test, Can be used for conformity (Y/N)],Data[CH4 (mg/km)])-M$2)/M$5</f>
        <v>#N/A</v>
      </c>
      <c r="N628" s="140" t="e" cm="1">
        <f t="array" ref="N628">(_xlfn.XLOOKUP($A628&amp;$Q$3,Data[Index]&amp;Data[Valid Test, Can be used for conformity (Y/N)],Data[N20 (mg/km)])-N$2)/N$5</f>
        <v>#N/A</v>
      </c>
      <c r="O628" s="141" t="e" cm="1">
        <f t="array" ref="O628">(_xlfn.XLOOKUP($A628&amp;$Q$3,Data[Index]&amp;Data[Valid Test, Can be used for conformity (Y/N)],Data[l/100km])-O$2)/O$5</f>
        <v>#N/A</v>
      </c>
      <c r="P628" s="138">
        <f>_xlfn.XLOOKUP($A628,Data[Index],Data[Comments])</f>
        <v>0</v>
      </c>
    </row>
    <row r="629" spans="1:16" x14ac:dyDescent="0.2">
      <c r="A629" s="129"/>
      <c r="B629" s="129"/>
      <c r="C629" s="129" t="e" cm="1">
        <f t="array" ref="C629">_xlfn.XLOOKUP($A629&amp;$Q$3&amp;$R$3,Data[Index]&amp;Data[Valid Test, Can be used for conformity (Y/N)]&amp;Data[Cycle],Data[Test Name])</f>
        <v>#N/A</v>
      </c>
      <c r="D629" s="167" t="e" cm="1">
        <f t="array" ref="D629">_xlfn.XLOOKUP($A629&amp;$Q$3&amp;$R$3,Data[Index]&amp;Data[Valid Test, Can be used for conformity (Y/N)]&amp;Data[Cycle],Data[Mileage (Miles)])</f>
        <v>#N/A</v>
      </c>
      <c r="E629" s="130" t="e" cm="1">
        <f t="array" ref="E629">_xlfn.XLOOKUP($A629&amp;$Q$3&amp;$R$3,Data[Index]&amp;Data[Valid Test, Can be used for conformity (Y/N)]&amp;Data[Cycle],Data[Date])</f>
        <v>#N/A</v>
      </c>
      <c r="F629" s="141" t="e" cm="1">
        <f t="array" ref="F629">(_xlfn.XLOOKUP($A629&amp;$Q$3&amp;$R$3,Data[Index]&amp;Data[Valid Test, Can be used for conformity (Y/N)]&amp;Data[Cycle],Data[CO/km (mg)])-F$2)/F$5</f>
        <v>#N/A</v>
      </c>
      <c r="G629" s="141" t="e" cm="1">
        <f t="array" ref="G629">(_xlfn.XLOOKUP($A629&amp;$Q$3,Data[Index]&amp;Data[Valid Test, Can be used for conformity (Y/N)],Data[CO2/km (g)])-G$2)/G$5</f>
        <v>#N/A</v>
      </c>
      <c r="H629" s="141" t="e" cm="1">
        <f t="array" ref="H629">(_xlfn.XLOOKUP($A629&amp;$Q$3,Data[Index]&amp;Data[Valid Test, Can be used for conformity (Y/N)],Data[THC/km (mg)])-H$2)/H$5</f>
        <v>#N/A</v>
      </c>
      <c r="I629" s="141" t="e" cm="1">
        <f t="array" ref="I629">(_xlfn.XLOOKUP($A629&amp;$Q$3,Data[Index]&amp;Data[Valid Test, Can be used for conformity (Y/N)],Data[NOx/km (mg)])-I$2)/I$5</f>
        <v>#N/A</v>
      </c>
      <c r="J629" s="141" t="e" cm="1">
        <f t="array" ref="J629">(_xlfn.XLOOKUP($A629&amp;$Q$3,Data[Index]&amp;Data[Valid Test, Can be used for conformity (Y/N)],Data[THC + NOx/km (mg)])-J$2)/J$5</f>
        <v>#N/A</v>
      </c>
      <c r="K629" s="141" t="e" cm="1">
        <f t="array" ref="K629">(_xlfn.XLOOKUP($A629&amp;$Q$3,Data[Index]&amp;Data[Valid Test, Can be used for conformity (Y/N)],Data[PN/km ('#)])-K$2)/K$5</f>
        <v>#N/A</v>
      </c>
      <c r="L629" s="141" t="e" cm="1">
        <f t="array" ref="L629">(_xlfn.XLOOKUP($A629&amp;$Q$3,Data[Index]&amp;Data[Valid Test, Can be used for conformity (Y/N)],Data[PM/km (mg)])-L$2)/L$5</f>
        <v>#N/A</v>
      </c>
      <c r="M629" s="140" t="e" cm="1">
        <f t="array" ref="M629">(_xlfn.XLOOKUP($A629&amp;$Q$3,Data[Index]&amp;Data[Valid Test, Can be used for conformity (Y/N)],Data[CH4 (mg/km)])-M$2)/M$5</f>
        <v>#N/A</v>
      </c>
      <c r="N629" s="140" t="e" cm="1">
        <f t="array" ref="N629">(_xlfn.XLOOKUP($A629&amp;$Q$3,Data[Index]&amp;Data[Valid Test, Can be used for conformity (Y/N)],Data[N20 (mg/km)])-N$2)/N$5</f>
        <v>#N/A</v>
      </c>
      <c r="O629" s="141" t="e" cm="1">
        <f t="array" ref="O629">(_xlfn.XLOOKUP($A629&amp;$Q$3,Data[Index]&amp;Data[Valid Test, Can be used for conformity (Y/N)],Data[l/100km])-O$2)/O$5</f>
        <v>#N/A</v>
      </c>
      <c r="P629" s="138">
        <f>_xlfn.XLOOKUP($A629,Data[Index],Data[Comments])</f>
        <v>0</v>
      </c>
    </row>
    <row r="630" spans="1:16" x14ac:dyDescent="0.2">
      <c r="A630" s="129"/>
      <c r="B630" s="129"/>
      <c r="C630" s="129" t="e" cm="1">
        <f t="array" ref="C630">_xlfn.XLOOKUP($A630&amp;$Q$3&amp;$R$3,Data[Index]&amp;Data[Valid Test, Can be used for conformity (Y/N)]&amp;Data[Cycle],Data[Test Name])</f>
        <v>#N/A</v>
      </c>
      <c r="D630" s="167" t="e" cm="1">
        <f t="array" ref="D630">_xlfn.XLOOKUP($A630&amp;$Q$3&amp;$R$3,Data[Index]&amp;Data[Valid Test, Can be used for conformity (Y/N)]&amp;Data[Cycle],Data[Mileage (Miles)])</f>
        <v>#N/A</v>
      </c>
      <c r="E630" s="130" t="e" cm="1">
        <f t="array" ref="E630">_xlfn.XLOOKUP($A630&amp;$Q$3&amp;$R$3,Data[Index]&amp;Data[Valid Test, Can be used for conformity (Y/N)]&amp;Data[Cycle],Data[Date])</f>
        <v>#N/A</v>
      </c>
      <c r="F630" s="141" t="e" cm="1">
        <f t="array" ref="F630">(_xlfn.XLOOKUP($A630&amp;$Q$3&amp;$R$3,Data[Index]&amp;Data[Valid Test, Can be used for conformity (Y/N)]&amp;Data[Cycle],Data[CO/km (mg)])-F$2)/F$5</f>
        <v>#N/A</v>
      </c>
      <c r="G630" s="141" t="e" cm="1">
        <f t="array" ref="G630">(_xlfn.XLOOKUP($A630&amp;$Q$3,Data[Index]&amp;Data[Valid Test, Can be used for conformity (Y/N)],Data[CO2/km (g)])-G$2)/G$5</f>
        <v>#N/A</v>
      </c>
      <c r="H630" s="141" t="e" cm="1">
        <f t="array" ref="H630">(_xlfn.XLOOKUP($A630&amp;$Q$3,Data[Index]&amp;Data[Valid Test, Can be used for conformity (Y/N)],Data[THC/km (mg)])-H$2)/H$5</f>
        <v>#N/A</v>
      </c>
      <c r="I630" s="141" t="e" cm="1">
        <f t="array" ref="I630">(_xlfn.XLOOKUP($A630&amp;$Q$3,Data[Index]&amp;Data[Valid Test, Can be used for conformity (Y/N)],Data[NOx/km (mg)])-I$2)/I$5</f>
        <v>#N/A</v>
      </c>
      <c r="J630" s="141" t="e" cm="1">
        <f t="array" ref="J630">(_xlfn.XLOOKUP($A630&amp;$Q$3,Data[Index]&amp;Data[Valid Test, Can be used for conformity (Y/N)],Data[THC + NOx/km (mg)])-J$2)/J$5</f>
        <v>#N/A</v>
      </c>
      <c r="K630" s="141" t="e" cm="1">
        <f t="array" ref="K630">(_xlfn.XLOOKUP($A630&amp;$Q$3,Data[Index]&amp;Data[Valid Test, Can be used for conformity (Y/N)],Data[PN/km ('#)])-K$2)/K$5</f>
        <v>#N/A</v>
      </c>
      <c r="L630" s="141" t="e" cm="1">
        <f t="array" ref="L630">(_xlfn.XLOOKUP($A630&amp;$Q$3,Data[Index]&amp;Data[Valid Test, Can be used for conformity (Y/N)],Data[PM/km (mg)])-L$2)/L$5</f>
        <v>#N/A</v>
      </c>
      <c r="M630" s="140" t="e" cm="1">
        <f t="array" ref="M630">(_xlfn.XLOOKUP($A630&amp;$Q$3,Data[Index]&amp;Data[Valid Test, Can be used for conformity (Y/N)],Data[CH4 (mg/km)])-M$2)/M$5</f>
        <v>#N/A</v>
      </c>
      <c r="N630" s="140" t="e" cm="1">
        <f t="array" ref="N630">(_xlfn.XLOOKUP($A630&amp;$Q$3,Data[Index]&amp;Data[Valid Test, Can be used for conformity (Y/N)],Data[N20 (mg/km)])-N$2)/N$5</f>
        <v>#N/A</v>
      </c>
      <c r="O630" s="141" t="e" cm="1">
        <f t="array" ref="O630">(_xlfn.XLOOKUP($A630&amp;$Q$3,Data[Index]&amp;Data[Valid Test, Can be used for conformity (Y/N)],Data[l/100km])-O$2)/O$5</f>
        <v>#N/A</v>
      </c>
      <c r="P630" s="138">
        <f>_xlfn.XLOOKUP($A630,Data[Index],Data[Comments])</f>
        <v>0</v>
      </c>
    </row>
    <row r="631" spans="1:16" x14ac:dyDescent="0.2">
      <c r="A631" s="129"/>
      <c r="B631" s="129"/>
      <c r="C631" s="129" t="e" cm="1">
        <f t="array" ref="C631">_xlfn.XLOOKUP($A631&amp;$Q$3&amp;$R$3,Data[Index]&amp;Data[Valid Test, Can be used for conformity (Y/N)]&amp;Data[Cycle],Data[Test Name])</f>
        <v>#N/A</v>
      </c>
      <c r="D631" s="167" t="e" cm="1">
        <f t="array" ref="D631">_xlfn.XLOOKUP($A631&amp;$Q$3&amp;$R$3,Data[Index]&amp;Data[Valid Test, Can be used for conformity (Y/N)]&amp;Data[Cycle],Data[Mileage (Miles)])</f>
        <v>#N/A</v>
      </c>
      <c r="E631" s="130" t="e" cm="1">
        <f t="array" ref="E631">_xlfn.XLOOKUP($A631&amp;$Q$3&amp;$R$3,Data[Index]&amp;Data[Valid Test, Can be used for conformity (Y/N)]&amp;Data[Cycle],Data[Date])</f>
        <v>#N/A</v>
      </c>
      <c r="F631" s="141" t="e" cm="1">
        <f t="array" ref="F631">(_xlfn.XLOOKUP($A631&amp;$Q$3&amp;$R$3,Data[Index]&amp;Data[Valid Test, Can be used for conformity (Y/N)]&amp;Data[Cycle],Data[CO/km (mg)])-F$2)/F$5</f>
        <v>#N/A</v>
      </c>
      <c r="G631" s="141" t="e" cm="1">
        <f t="array" ref="G631">(_xlfn.XLOOKUP($A631&amp;$Q$3,Data[Index]&amp;Data[Valid Test, Can be used for conformity (Y/N)],Data[CO2/km (g)])-G$2)/G$5</f>
        <v>#N/A</v>
      </c>
      <c r="H631" s="141" t="e" cm="1">
        <f t="array" ref="H631">(_xlfn.XLOOKUP($A631&amp;$Q$3,Data[Index]&amp;Data[Valid Test, Can be used for conformity (Y/N)],Data[THC/km (mg)])-H$2)/H$5</f>
        <v>#N/A</v>
      </c>
      <c r="I631" s="141" t="e" cm="1">
        <f t="array" ref="I631">(_xlfn.XLOOKUP($A631&amp;$Q$3,Data[Index]&amp;Data[Valid Test, Can be used for conformity (Y/N)],Data[NOx/km (mg)])-I$2)/I$5</f>
        <v>#N/A</v>
      </c>
      <c r="J631" s="141" t="e" cm="1">
        <f t="array" ref="J631">(_xlfn.XLOOKUP($A631&amp;$Q$3,Data[Index]&amp;Data[Valid Test, Can be used for conformity (Y/N)],Data[THC + NOx/km (mg)])-J$2)/J$5</f>
        <v>#N/A</v>
      </c>
      <c r="K631" s="141" t="e" cm="1">
        <f t="array" ref="K631">(_xlfn.XLOOKUP($A631&amp;$Q$3,Data[Index]&amp;Data[Valid Test, Can be used for conformity (Y/N)],Data[PN/km ('#)])-K$2)/K$5</f>
        <v>#N/A</v>
      </c>
      <c r="L631" s="141" t="e" cm="1">
        <f t="array" ref="L631">(_xlfn.XLOOKUP($A631&amp;$Q$3,Data[Index]&amp;Data[Valid Test, Can be used for conformity (Y/N)],Data[PM/km (mg)])-L$2)/L$5</f>
        <v>#N/A</v>
      </c>
      <c r="M631" s="140" t="e" cm="1">
        <f t="array" ref="M631">(_xlfn.XLOOKUP($A631&amp;$Q$3,Data[Index]&amp;Data[Valid Test, Can be used for conformity (Y/N)],Data[CH4 (mg/km)])-M$2)/M$5</f>
        <v>#N/A</v>
      </c>
      <c r="N631" s="140" t="e" cm="1">
        <f t="array" ref="N631">(_xlfn.XLOOKUP($A631&amp;$Q$3,Data[Index]&amp;Data[Valid Test, Can be used for conformity (Y/N)],Data[N20 (mg/km)])-N$2)/N$5</f>
        <v>#N/A</v>
      </c>
      <c r="O631" s="141" t="e" cm="1">
        <f t="array" ref="O631">(_xlfn.XLOOKUP($A631&amp;$Q$3,Data[Index]&amp;Data[Valid Test, Can be used for conformity (Y/N)],Data[l/100km])-O$2)/O$5</f>
        <v>#N/A</v>
      </c>
      <c r="P631" s="138">
        <f>_xlfn.XLOOKUP($A631,Data[Index],Data[Comments])</f>
        <v>0</v>
      </c>
    </row>
    <row r="632" spans="1:16" x14ac:dyDescent="0.2">
      <c r="A632" s="129"/>
      <c r="B632" s="129"/>
      <c r="C632" s="129" t="e" cm="1">
        <f t="array" ref="C632">_xlfn.XLOOKUP($A632&amp;$Q$3&amp;$R$3,Data[Index]&amp;Data[Valid Test, Can be used for conformity (Y/N)]&amp;Data[Cycle],Data[Test Name])</f>
        <v>#N/A</v>
      </c>
      <c r="D632" s="167" t="e" cm="1">
        <f t="array" ref="D632">_xlfn.XLOOKUP($A632&amp;$Q$3&amp;$R$3,Data[Index]&amp;Data[Valid Test, Can be used for conformity (Y/N)]&amp;Data[Cycle],Data[Mileage (Miles)])</f>
        <v>#N/A</v>
      </c>
      <c r="E632" s="130" t="e" cm="1">
        <f t="array" ref="E632">_xlfn.XLOOKUP($A632&amp;$Q$3&amp;$R$3,Data[Index]&amp;Data[Valid Test, Can be used for conformity (Y/N)]&amp;Data[Cycle],Data[Date])</f>
        <v>#N/A</v>
      </c>
      <c r="F632" s="141" t="e" cm="1">
        <f t="array" ref="F632">(_xlfn.XLOOKUP($A632&amp;$Q$3&amp;$R$3,Data[Index]&amp;Data[Valid Test, Can be used for conformity (Y/N)]&amp;Data[Cycle],Data[CO/km (mg)])-F$2)/F$5</f>
        <v>#N/A</v>
      </c>
      <c r="G632" s="141" t="e" cm="1">
        <f t="array" ref="G632">(_xlfn.XLOOKUP($A632&amp;$Q$3,Data[Index]&amp;Data[Valid Test, Can be used for conformity (Y/N)],Data[CO2/km (g)])-G$2)/G$5</f>
        <v>#N/A</v>
      </c>
      <c r="H632" s="141" t="e" cm="1">
        <f t="array" ref="H632">(_xlfn.XLOOKUP($A632&amp;$Q$3,Data[Index]&amp;Data[Valid Test, Can be used for conformity (Y/N)],Data[THC/km (mg)])-H$2)/H$5</f>
        <v>#N/A</v>
      </c>
      <c r="I632" s="141" t="e" cm="1">
        <f t="array" ref="I632">(_xlfn.XLOOKUP($A632&amp;$Q$3,Data[Index]&amp;Data[Valid Test, Can be used for conformity (Y/N)],Data[NOx/km (mg)])-I$2)/I$5</f>
        <v>#N/A</v>
      </c>
      <c r="J632" s="141" t="e" cm="1">
        <f t="array" ref="J632">(_xlfn.XLOOKUP($A632&amp;$Q$3,Data[Index]&amp;Data[Valid Test, Can be used for conformity (Y/N)],Data[THC + NOx/km (mg)])-J$2)/J$5</f>
        <v>#N/A</v>
      </c>
      <c r="K632" s="141" t="e" cm="1">
        <f t="array" ref="K632">(_xlfn.XLOOKUP($A632&amp;$Q$3,Data[Index]&amp;Data[Valid Test, Can be used for conformity (Y/N)],Data[PN/km ('#)])-K$2)/K$5</f>
        <v>#N/A</v>
      </c>
      <c r="L632" s="141" t="e" cm="1">
        <f t="array" ref="L632">(_xlfn.XLOOKUP($A632&amp;$Q$3,Data[Index]&amp;Data[Valid Test, Can be used for conformity (Y/N)],Data[PM/km (mg)])-L$2)/L$5</f>
        <v>#N/A</v>
      </c>
      <c r="M632" s="140" t="e" cm="1">
        <f t="array" ref="M632">(_xlfn.XLOOKUP($A632&amp;$Q$3,Data[Index]&amp;Data[Valid Test, Can be used for conformity (Y/N)],Data[CH4 (mg/km)])-M$2)/M$5</f>
        <v>#N/A</v>
      </c>
      <c r="N632" s="140" t="e" cm="1">
        <f t="array" ref="N632">(_xlfn.XLOOKUP($A632&amp;$Q$3,Data[Index]&amp;Data[Valid Test, Can be used for conformity (Y/N)],Data[N20 (mg/km)])-N$2)/N$5</f>
        <v>#N/A</v>
      </c>
      <c r="O632" s="141" t="e" cm="1">
        <f t="array" ref="O632">(_xlfn.XLOOKUP($A632&amp;$Q$3,Data[Index]&amp;Data[Valid Test, Can be used for conformity (Y/N)],Data[l/100km])-O$2)/O$5</f>
        <v>#N/A</v>
      </c>
      <c r="P632" s="138">
        <f>_xlfn.XLOOKUP($A632,Data[Index],Data[Comments])</f>
        <v>0</v>
      </c>
    </row>
    <row r="633" spans="1:16" x14ac:dyDescent="0.2">
      <c r="A633" s="129"/>
      <c r="B633" s="129"/>
      <c r="C633" s="129" t="e" cm="1">
        <f t="array" ref="C633">_xlfn.XLOOKUP($A633&amp;$Q$3&amp;$R$3,Data[Index]&amp;Data[Valid Test, Can be used for conformity (Y/N)]&amp;Data[Cycle],Data[Test Name])</f>
        <v>#N/A</v>
      </c>
      <c r="D633" s="167" t="e" cm="1">
        <f t="array" ref="D633">_xlfn.XLOOKUP($A633&amp;$Q$3&amp;$R$3,Data[Index]&amp;Data[Valid Test, Can be used for conformity (Y/N)]&amp;Data[Cycle],Data[Mileage (Miles)])</f>
        <v>#N/A</v>
      </c>
      <c r="E633" s="130" t="e" cm="1">
        <f t="array" ref="E633">_xlfn.XLOOKUP($A633&amp;$Q$3&amp;$R$3,Data[Index]&amp;Data[Valid Test, Can be used for conformity (Y/N)]&amp;Data[Cycle],Data[Date])</f>
        <v>#N/A</v>
      </c>
      <c r="F633" s="141" t="e" cm="1">
        <f t="array" ref="F633">(_xlfn.XLOOKUP($A633&amp;$Q$3&amp;$R$3,Data[Index]&amp;Data[Valid Test, Can be used for conformity (Y/N)]&amp;Data[Cycle],Data[CO/km (mg)])-F$2)/F$5</f>
        <v>#N/A</v>
      </c>
      <c r="G633" s="141" t="e" cm="1">
        <f t="array" ref="G633">(_xlfn.XLOOKUP($A633&amp;$Q$3,Data[Index]&amp;Data[Valid Test, Can be used for conformity (Y/N)],Data[CO2/km (g)])-G$2)/G$5</f>
        <v>#N/A</v>
      </c>
      <c r="H633" s="141" t="e" cm="1">
        <f t="array" ref="H633">(_xlfn.XLOOKUP($A633&amp;$Q$3,Data[Index]&amp;Data[Valid Test, Can be used for conformity (Y/N)],Data[THC/km (mg)])-H$2)/H$5</f>
        <v>#N/A</v>
      </c>
      <c r="I633" s="141" t="e" cm="1">
        <f t="array" ref="I633">(_xlfn.XLOOKUP($A633&amp;$Q$3,Data[Index]&amp;Data[Valid Test, Can be used for conformity (Y/N)],Data[NOx/km (mg)])-I$2)/I$5</f>
        <v>#N/A</v>
      </c>
      <c r="J633" s="141" t="e" cm="1">
        <f t="array" ref="J633">(_xlfn.XLOOKUP($A633&amp;$Q$3,Data[Index]&amp;Data[Valid Test, Can be used for conformity (Y/N)],Data[THC + NOx/km (mg)])-J$2)/J$5</f>
        <v>#N/A</v>
      </c>
      <c r="K633" s="141" t="e" cm="1">
        <f t="array" ref="K633">(_xlfn.XLOOKUP($A633&amp;$Q$3,Data[Index]&amp;Data[Valid Test, Can be used for conformity (Y/N)],Data[PN/km ('#)])-K$2)/K$5</f>
        <v>#N/A</v>
      </c>
      <c r="L633" s="141" t="e" cm="1">
        <f t="array" ref="L633">(_xlfn.XLOOKUP($A633&amp;$Q$3,Data[Index]&amp;Data[Valid Test, Can be used for conformity (Y/N)],Data[PM/km (mg)])-L$2)/L$5</f>
        <v>#N/A</v>
      </c>
      <c r="M633" s="140" t="e" cm="1">
        <f t="array" ref="M633">(_xlfn.XLOOKUP($A633&amp;$Q$3,Data[Index]&amp;Data[Valid Test, Can be used for conformity (Y/N)],Data[CH4 (mg/km)])-M$2)/M$5</f>
        <v>#N/A</v>
      </c>
      <c r="N633" s="140" t="e" cm="1">
        <f t="array" ref="N633">(_xlfn.XLOOKUP($A633&amp;$Q$3,Data[Index]&amp;Data[Valid Test, Can be used for conformity (Y/N)],Data[N20 (mg/km)])-N$2)/N$5</f>
        <v>#N/A</v>
      </c>
      <c r="O633" s="141" t="e" cm="1">
        <f t="array" ref="O633">(_xlfn.XLOOKUP($A633&amp;$Q$3,Data[Index]&amp;Data[Valid Test, Can be used for conformity (Y/N)],Data[l/100km])-O$2)/O$5</f>
        <v>#N/A</v>
      </c>
      <c r="P633" s="138">
        <f>_xlfn.XLOOKUP($A633,Data[Index],Data[Comments])</f>
        <v>0</v>
      </c>
    </row>
    <row r="634" spans="1:16" x14ac:dyDescent="0.2">
      <c r="A634" s="129"/>
      <c r="B634" s="129"/>
      <c r="C634" s="129" t="e" cm="1">
        <f t="array" ref="C634">_xlfn.XLOOKUP($A634&amp;$Q$3&amp;$R$3,Data[Index]&amp;Data[Valid Test, Can be used for conformity (Y/N)]&amp;Data[Cycle],Data[Test Name])</f>
        <v>#N/A</v>
      </c>
      <c r="D634" s="167" t="e" cm="1">
        <f t="array" ref="D634">_xlfn.XLOOKUP($A634&amp;$Q$3&amp;$R$3,Data[Index]&amp;Data[Valid Test, Can be used for conformity (Y/N)]&amp;Data[Cycle],Data[Mileage (Miles)])</f>
        <v>#N/A</v>
      </c>
      <c r="E634" s="130" t="e" cm="1">
        <f t="array" ref="E634">_xlfn.XLOOKUP($A634&amp;$Q$3&amp;$R$3,Data[Index]&amp;Data[Valid Test, Can be used for conformity (Y/N)]&amp;Data[Cycle],Data[Date])</f>
        <v>#N/A</v>
      </c>
      <c r="F634" s="141" t="e" cm="1">
        <f t="array" ref="F634">(_xlfn.XLOOKUP($A634&amp;$Q$3&amp;$R$3,Data[Index]&amp;Data[Valid Test, Can be used for conformity (Y/N)]&amp;Data[Cycle],Data[CO/km (mg)])-F$2)/F$5</f>
        <v>#N/A</v>
      </c>
      <c r="G634" s="141" t="e" cm="1">
        <f t="array" ref="G634">(_xlfn.XLOOKUP($A634&amp;$Q$3,Data[Index]&amp;Data[Valid Test, Can be used for conformity (Y/N)],Data[CO2/km (g)])-G$2)/G$5</f>
        <v>#N/A</v>
      </c>
      <c r="H634" s="141" t="e" cm="1">
        <f t="array" ref="H634">(_xlfn.XLOOKUP($A634&amp;$Q$3,Data[Index]&amp;Data[Valid Test, Can be used for conformity (Y/N)],Data[THC/km (mg)])-H$2)/H$5</f>
        <v>#N/A</v>
      </c>
      <c r="I634" s="141" t="e" cm="1">
        <f t="array" ref="I634">(_xlfn.XLOOKUP($A634&amp;$Q$3,Data[Index]&amp;Data[Valid Test, Can be used for conformity (Y/N)],Data[NOx/km (mg)])-I$2)/I$5</f>
        <v>#N/A</v>
      </c>
      <c r="J634" s="141" t="e" cm="1">
        <f t="array" ref="J634">(_xlfn.XLOOKUP($A634&amp;$Q$3,Data[Index]&amp;Data[Valid Test, Can be used for conformity (Y/N)],Data[THC + NOx/km (mg)])-J$2)/J$5</f>
        <v>#N/A</v>
      </c>
      <c r="K634" s="141" t="e" cm="1">
        <f t="array" ref="K634">(_xlfn.XLOOKUP($A634&amp;$Q$3,Data[Index]&amp;Data[Valid Test, Can be used for conformity (Y/N)],Data[PN/km ('#)])-K$2)/K$5</f>
        <v>#N/A</v>
      </c>
      <c r="L634" s="141" t="e" cm="1">
        <f t="array" ref="L634">(_xlfn.XLOOKUP($A634&amp;$Q$3,Data[Index]&amp;Data[Valid Test, Can be used for conformity (Y/N)],Data[PM/km (mg)])-L$2)/L$5</f>
        <v>#N/A</v>
      </c>
      <c r="M634" s="140" t="e" cm="1">
        <f t="array" ref="M634">(_xlfn.XLOOKUP($A634&amp;$Q$3,Data[Index]&amp;Data[Valid Test, Can be used for conformity (Y/N)],Data[CH4 (mg/km)])-M$2)/M$5</f>
        <v>#N/A</v>
      </c>
      <c r="N634" s="140" t="e" cm="1">
        <f t="array" ref="N634">(_xlfn.XLOOKUP($A634&amp;$Q$3,Data[Index]&amp;Data[Valid Test, Can be used for conformity (Y/N)],Data[N20 (mg/km)])-N$2)/N$5</f>
        <v>#N/A</v>
      </c>
      <c r="O634" s="141" t="e" cm="1">
        <f t="array" ref="O634">(_xlfn.XLOOKUP($A634&amp;$Q$3,Data[Index]&amp;Data[Valid Test, Can be used for conformity (Y/N)],Data[l/100km])-O$2)/O$5</f>
        <v>#N/A</v>
      </c>
      <c r="P634" s="138">
        <f>_xlfn.XLOOKUP($A634,Data[Index],Data[Comments])</f>
        <v>0</v>
      </c>
    </row>
    <row r="635" spans="1:16" x14ac:dyDescent="0.2">
      <c r="A635" s="129"/>
      <c r="B635" s="129"/>
      <c r="C635" s="129" t="e" cm="1">
        <f t="array" ref="C635">_xlfn.XLOOKUP($A635&amp;$Q$3&amp;$R$3,Data[Index]&amp;Data[Valid Test, Can be used for conformity (Y/N)]&amp;Data[Cycle],Data[Test Name])</f>
        <v>#N/A</v>
      </c>
      <c r="D635" s="167" t="e" cm="1">
        <f t="array" ref="D635">_xlfn.XLOOKUP($A635&amp;$Q$3&amp;$R$3,Data[Index]&amp;Data[Valid Test, Can be used for conformity (Y/N)]&amp;Data[Cycle],Data[Mileage (Miles)])</f>
        <v>#N/A</v>
      </c>
      <c r="E635" s="130" t="e" cm="1">
        <f t="array" ref="E635">_xlfn.XLOOKUP($A635&amp;$Q$3&amp;$R$3,Data[Index]&amp;Data[Valid Test, Can be used for conformity (Y/N)]&amp;Data[Cycle],Data[Date])</f>
        <v>#N/A</v>
      </c>
      <c r="F635" s="141" t="e" cm="1">
        <f t="array" ref="F635">(_xlfn.XLOOKUP($A635&amp;$Q$3&amp;$R$3,Data[Index]&amp;Data[Valid Test, Can be used for conformity (Y/N)]&amp;Data[Cycle],Data[CO/km (mg)])-F$2)/F$5</f>
        <v>#N/A</v>
      </c>
      <c r="G635" s="141" t="e" cm="1">
        <f t="array" ref="G635">(_xlfn.XLOOKUP($A635&amp;$Q$3,Data[Index]&amp;Data[Valid Test, Can be used for conformity (Y/N)],Data[CO2/km (g)])-G$2)/G$5</f>
        <v>#N/A</v>
      </c>
      <c r="H635" s="141" t="e" cm="1">
        <f t="array" ref="H635">(_xlfn.XLOOKUP($A635&amp;$Q$3,Data[Index]&amp;Data[Valid Test, Can be used for conformity (Y/N)],Data[THC/km (mg)])-H$2)/H$5</f>
        <v>#N/A</v>
      </c>
      <c r="I635" s="141" t="e" cm="1">
        <f t="array" ref="I635">(_xlfn.XLOOKUP($A635&amp;$Q$3,Data[Index]&amp;Data[Valid Test, Can be used for conformity (Y/N)],Data[NOx/km (mg)])-I$2)/I$5</f>
        <v>#N/A</v>
      </c>
      <c r="J635" s="141" t="e" cm="1">
        <f t="array" ref="J635">(_xlfn.XLOOKUP($A635&amp;$Q$3,Data[Index]&amp;Data[Valid Test, Can be used for conformity (Y/N)],Data[THC + NOx/km (mg)])-J$2)/J$5</f>
        <v>#N/A</v>
      </c>
      <c r="K635" s="141" t="e" cm="1">
        <f t="array" ref="K635">(_xlfn.XLOOKUP($A635&amp;$Q$3,Data[Index]&amp;Data[Valid Test, Can be used for conformity (Y/N)],Data[PN/km ('#)])-K$2)/K$5</f>
        <v>#N/A</v>
      </c>
      <c r="L635" s="141" t="e" cm="1">
        <f t="array" ref="L635">(_xlfn.XLOOKUP($A635&amp;$Q$3,Data[Index]&amp;Data[Valid Test, Can be used for conformity (Y/N)],Data[PM/km (mg)])-L$2)/L$5</f>
        <v>#N/A</v>
      </c>
      <c r="M635" s="140" t="e" cm="1">
        <f t="array" ref="M635">(_xlfn.XLOOKUP($A635&amp;$Q$3,Data[Index]&amp;Data[Valid Test, Can be used for conformity (Y/N)],Data[CH4 (mg/km)])-M$2)/M$5</f>
        <v>#N/A</v>
      </c>
      <c r="N635" s="140" t="e" cm="1">
        <f t="array" ref="N635">(_xlfn.XLOOKUP($A635&amp;$Q$3,Data[Index]&amp;Data[Valid Test, Can be used for conformity (Y/N)],Data[N20 (mg/km)])-N$2)/N$5</f>
        <v>#N/A</v>
      </c>
      <c r="O635" s="141" t="e" cm="1">
        <f t="array" ref="O635">(_xlfn.XLOOKUP($A635&amp;$Q$3,Data[Index]&amp;Data[Valid Test, Can be used for conformity (Y/N)],Data[l/100km])-O$2)/O$5</f>
        <v>#N/A</v>
      </c>
      <c r="P635" s="138">
        <f>_xlfn.XLOOKUP($A635,Data[Index],Data[Comments])</f>
        <v>0</v>
      </c>
    </row>
    <row r="636" spans="1:16" x14ac:dyDescent="0.2">
      <c r="A636" s="129"/>
      <c r="B636" s="129"/>
      <c r="C636" s="129" t="e" cm="1">
        <f t="array" ref="C636">_xlfn.XLOOKUP($A636&amp;$Q$3&amp;$R$3,Data[Index]&amp;Data[Valid Test, Can be used for conformity (Y/N)]&amp;Data[Cycle],Data[Test Name])</f>
        <v>#N/A</v>
      </c>
      <c r="D636" s="167" t="e" cm="1">
        <f t="array" ref="D636">_xlfn.XLOOKUP($A636&amp;$Q$3&amp;$R$3,Data[Index]&amp;Data[Valid Test, Can be used for conformity (Y/N)]&amp;Data[Cycle],Data[Mileage (Miles)])</f>
        <v>#N/A</v>
      </c>
      <c r="E636" s="130" t="e" cm="1">
        <f t="array" ref="E636">_xlfn.XLOOKUP($A636&amp;$Q$3&amp;$R$3,Data[Index]&amp;Data[Valid Test, Can be used for conformity (Y/N)]&amp;Data[Cycle],Data[Date])</f>
        <v>#N/A</v>
      </c>
      <c r="F636" s="141" t="e" cm="1">
        <f t="array" ref="F636">(_xlfn.XLOOKUP($A636&amp;$Q$3&amp;$R$3,Data[Index]&amp;Data[Valid Test, Can be used for conformity (Y/N)]&amp;Data[Cycle],Data[CO/km (mg)])-F$2)/F$5</f>
        <v>#N/A</v>
      </c>
      <c r="G636" s="141" t="e" cm="1">
        <f t="array" ref="G636">(_xlfn.XLOOKUP($A636&amp;$Q$3,Data[Index]&amp;Data[Valid Test, Can be used for conformity (Y/N)],Data[CO2/km (g)])-G$2)/G$5</f>
        <v>#N/A</v>
      </c>
      <c r="H636" s="141" t="e" cm="1">
        <f t="array" ref="H636">(_xlfn.XLOOKUP($A636&amp;$Q$3,Data[Index]&amp;Data[Valid Test, Can be used for conformity (Y/N)],Data[THC/km (mg)])-H$2)/H$5</f>
        <v>#N/A</v>
      </c>
      <c r="I636" s="141" t="e" cm="1">
        <f t="array" ref="I636">(_xlfn.XLOOKUP($A636&amp;$Q$3,Data[Index]&amp;Data[Valid Test, Can be used for conformity (Y/N)],Data[NOx/km (mg)])-I$2)/I$5</f>
        <v>#N/A</v>
      </c>
      <c r="J636" s="141" t="e" cm="1">
        <f t="array" ref="J636">(_xlfn.XLOOKUP($A636&amp;$Q$3,Data[Index]&amp;Data[Valid Test, Can be used for conformity (Y/N)],Data[THC + NOx/km (mg)])-J$2)/J$5</f>
        <v>#N/A</v>
      </c>
      <c r="K636" s="141" t="e" cm="1">
        <f t="array" ref="K636">(_xlfn.XLOOKUP($A636&amp;$Q$3,Data[Index]&amp;Data[Valid Test, Can be used for conformity (Y/N)],Data[PN/km ('#)])-K$2)/K$5</f>
        <v>#N/A</v>
      </c>
      <c r="L636" s="141" t="e" cm="1">
        <f t="array" ref="L636">(_xlfn.XLOOKUP($A636&amp;$Q$3,Data[Index]&amp;Data[Valid Test, Can be used for conformity (Y/N)],Data[PM/km (mg)])-L$2)/L$5</f>
        <v>#N/A</v>
      </c>
      <c r="M636" s="140" t="e" cm="1">
        <f t="array" ref="M636">(_xlfn.XLOOKUP($A636&amp;$Q$3,Data[Index]&amp;Data[Valid Test, Can be used for conformity (Y/N)],Data[CH4 (mg/km)])-M$2)/M$5</f>
        <v>#N/A</v>
      </c>
      <c r="N636" s="140" t="e" cm="1">
        <f t="array" ref="N636">(_xlfn.XLOOKUP($A636&amp;$Q$3,Data[Index]&amp;Data[Valid Test, Can be used for conformity (Y/N)],Data[N20 (mg/km)])-N$2)/N$5</f>
        <v>#N/A</v>
      </c>
      <c r="O636" s="141" t="e" cm="1">
        <f t="array" ref="O636">(_xlfn.XLOOKUP($A636&amp;$Q$3,Data[Index]&amp;Data[Valid Test, Can be used for conformity (Y/N)],Data[l/100km])-O$2)/O$5</f>
        <v>#N/A</v>
      </c>
      <c r="P636" s="138">
        <f>_xlfn.XLOOKUP($A636,Data[Index],Data[Comments])</f>
        <v>0</v>
      </c>
    </row>
    <row r="637" spans="1:16" x14ac:dyDescent="0.2">
      <c r="A637" s="129"/>
      <c r="B637" s="129"/>
      <c r="C637" s="129" t="e" cm="1">
        <f t="array" ref="C637">_xlfn.XLOOKUP($A637&amp;$Q$3&amp;$R$3,Data[Index]&amp;Data[Valid Test, Can be used for conformity (Y/N)]&amp;Data[Cycle],Data[Test Name])</f>
        <v>#N/A</v>
      </c>
      <c r="D637" s="167" t="e" cm="1">
        <f t="array" ref="D637">_xlfn.XLOOKUP($A637&amp;$Q$3&amp;$R$3,Data[Index]&amp;Data[Valid Test, Can be used for conformity (Y/N)]&amp;Data[Cycle],Data[Mileage (Miles)])</f>
        <v>#N/A</v>
      </c>
      <c r="E637" s="130" t="e" cm="1">
        <f t="array" ref="E637">_xlfn.XLOOKUP($A637&amp;$Q$3&amp;$R$3,Data[Index]&amp;Data[Valid Test, Can be used for conformity (Y/N)]&amp;Data[Cycle],Data[Date])</f>
        <v>#N/A</v>
      </c>
      <c r="F637" s="141" t="e" cm="1">
        <f t="array" ref="F637">(_xlfn.XLOOKUP($A637&amp;$Q$3&amp;$R$3,Data[Index]&amp;Data[Valid Test, Can be used for conformity (Y/N)]&amp;Data[Cycle],Data[CO/km (mg)])-F$2)/F$5</f>
        <v>#N/A</v>
      </c>
      <c r="G637" s="141" t="e" cm="1">
        <f t="array" ref="G637">(_xlfn.XLOOKUP($A637&amp;$Q$3,Data[Index]&amp;Data[Valid Test, Can be used for conformity (Y/N)],Data[CO2/km (g)])-G$2)/G$5</f>
        <v>#N/A</v>
      </c>
      <c r="H637" s="141" t="e" cm="1">
        <f t="array" ref="H637">(_xlfn.XLOOKUP($A637&amp;$Q$3,Data[Index]&amp;Data[Valid Test, Can be used for conformity (Y/N)],Data[THC/km (mg)])-H$2)/H$5</f>
        <v>#N/A</v>
      </c>
      <c r="I637" s="141" t="e" cm="1">
        <f t="array" ref="I637">(_xlfn.XLOOKUP($A637&amp;$Q$3,Data[Index]&amp;Data[Valid Test, Can be used for conformity (Y/N)],Data[NOx/km (mg)])-I$2)/I$5</f>
        <v>#N/A</v>
      </c>
      <c r="J637" s="141" t="e" cm="1">
        <f t="array" ref="J637">(_xlfn.XLOOKUP($A637&amp;$Q$3,Data[Index]&amp;Data[Valid Test, Can be used for conformity (Y/N)],Data[THC + NOx/km (mg)])-J$2)/J$5</f>
        <v>#N/A</v>
      </c>
      <c r="K637" s="141" t="e" cm="1">
        <f t="array" ref="K637">(_xlfn.XLOOKUP($A637&amp;$Q$3,Data[Index]&amp;Data[Valid Test, Can be used for conformity (Y/N)],Data[PN/km ('#)])-K$2)/K$5</f>
        <v>#N/A</v>
      </c>
      <c r="L637" s="141" t="e" cm="1">
        <f t="array" ref="L637">(_xlfn.XLOOKUP($A637&amp;$Q$3,Data[Index]&amp;Data[Valid Test, Can be used for conformity (Y/N)],Data[PM/km (mg)])-L$2)/L$5</f>
        <v>#N/A</v>
      </c>
      <c r="M637" s="140" t="e" cm="1">
        <f t="array" ref="M637">(_xlfn.XLOOKUP($A637&amp;$Q$3,Data[Index]&amp;Data[Valid Test, Can be used for conformity (Y/N)],Data[CH4 (mg/km)])-M$2)/M$5</f>
        <v>#N/A</v>
      </c>
      <c r="N637" s="140" t="e" cm="1">
        <f t="array" ref="N637">(_xlfn.XLOOKUP($A637&amp;$Q$3,Data[Index]&amp;Data[Valid Test, Can be used for conformity (Y/N)],Data[N20 (mg/km)])-N$2)/N$5</f>
        <v>#N/A</v>
      </c>
      <c r="O637" s="141" t="e" cm="1">
        <f t="array" ref="O637">(_xlfn.XLOOKUP($A637&amp;$Q$3,Data[Index]&amp;Data[Valid Test, Can be used for conformity (Y/N)],Data[l/100km])-O$2)/O$5</f>
        <v>#N/A</v>
      </c>
      <c r="P637" s="138">
        <f>_xlfn.XLOOKUP($A637,Data[Index],Data[Comments])</f>
        <v>0</v>
      </c>
    </row>
    <row r="638" spans="1:16" x14ac:dyDescent="0.2">
      <c r="A638" s="129"/>
      <c r="B638" s="129"/>
      <c r="C638" s="129" t="e" cm="1">
        <f t="array" ref="C638">_xlfn.XLOOKUP($A638&amp;$Q$3&amp;$R$3,Data[Index]&amp;Data[Valid Test, Can be used for conformity (Y/N)]&amp;Data[Cycle],Data[Test Name])</f>
        <v>#N/A</v>
      </c>
      <c r="D638" s="167" t="e" cm="1">
        <f t="array" ref="D638">_xlfn.XLOOKUP($A638&amp;$Q$3&amp;$R$3,Data[Index]&amp;Data[Valid Test, Can be used for conformity (Y/N)]&amp;Data[Cycle],Data[Mileage (Miles)])</f>
        <v>#N/A</v>
      </c>
      <c r="E638" s="130" t="e" cm="1">
        <f t="array" ref="E638">_xlfn.XLOOKUP($A638&amp;$Q$3&amp;$R$3,Data[Index]&amp;Data[Valid Test, Can be used for conformity (Y/N)]&amp;Data[Cycle],Data[Date])</f>
        <v>#N/A</v>
      </c>
      <c r="F638" s="141" t="e" cm="1">
        <f t="array" ref="F638">(_xlfn.XLOOKUP($A638&amp;$Q$3&amp;$R$3,Data[Index]&amp;Data[Valid Test, Can be used for conformity (Y/N)]&amp;Data[Cycle],Data[CO/km (mg)])-F$2)/F$5</f>
        <v>#N/A</v>
      </c>
      <c r="G638" s="141" t="e" cm="1">
        <f t="array" ref="G638">(_xlfn.XLOOKUP($A638&amp;$Q$3,Data[Index]&amp;Data[Valid Test, Can be used for conformity (Y/N)],Data[CO2/km (g)])-G$2)/G$5</f>
        <v>#N/A</v>
      </c>
      <c r="H638" s="141" t="e" cm="1">
        <f t="array" ref="H638">(_xlfn.XLOOKUP($A638&amp;$Q$3,Data[Index]&amp;Data[Valid Test, Can be used for conformity (Y/N)],Data[THC/km (mg)])-H$2)/H$5</f>
        <v>#N/A</v>
      </c>
      <c r="I638" s="141" t="e" cm="1">
        <f t="array" ref="I638">(_xlfn.XLOOKUP($A638&amp;$Q$3,Data[Index]&amp;Data[Valid Test, Can be used for conformity (Y/N)],Data[NOx/km (mg)])-I$2)/I$5</f>
        <v>#N/A</v>
      </c>
      <c r="J638" s="141" t="e" cm="1">
        <f t="array" ref="J638">(_xlfn.XLOOKUP($A638&amp;$Q$3,Data[Index]&amp;Data[Valid Test, Can be used for conformity (Y/N)],Data[THC + NOx/km (mg)])-J$2)/J$5</f>
        <v>#N/A</v>
      </c>
      <c r="K638" s="141" t="e" cm="1">
        <f t="array" ref="K638">(_xlfn.XLOOKUP($A638&amp;$Q$3,Data[Index]&amp;Data[Valid Test, Can be used for conformity (Y/N)],Data[PN/km ('#)])-K$2)/K$5</f>
        <v>#N/A</v>
      </c>
      <c r="L638" s="141" t="e" cm="1">
        <f t="array" ref="L638">(_xlfn.XLOOKUP($A638&amp;$Q$3,Data[Index]&amp;Data[Valid Test, Can be used for conformity (Y/N)],Data[PM/km (mg)])-L$2)/L$5</f>
        <v>#N/A</v>
      </c>
      <c r="M638" s="140" t="e" cm="1">
        <f t="array" ref="M638">(_xlfn.XLOOKUP($A638&amp;$Q$3,Data[Index]&amp;Data[Valid Test, Can be used for conformity (Y/N)],Data[CH4 (mg/km)])-M$2)/M$5</f>
        <v>#N/A</v>
      </c>
      <c r="N638" s="140" t="e" cm="1">
        <f t="array" ref="N638">(_xlfn.XLOOKUP($A638&amp;$Q$3,Data[Index]&amp;Data[Valid Test, Can be used for conformity (Y/N)],Data[N20 (mg/km)])-N$2)/N$5</f>
        <v>#N/A</v>
      </c>
      <c r="O638" s="141" t="e" cm="1">
        <f t="array" ref="O638">(_xlfn.XLOOKUP($A638&amp;$Q$3,Data[Index]&amp;Data[Valid Test, Can be used for conformity (Y/N)],Data[l/100km])-O$2)/O$5</f>
        <v>#N/A</v>
      </c>
      <c r="P638" s="138">
        <f>_xlfn.XLOOKUP($A638,Data[Index],Data[Comments])</f>
        <v>0</v>
      </c>
    </row>
    <row r="639" spans="1:16" x14ac:dyDescent="0.2">
      <c r="A639" s="129"/>
      <c r="B639" s="129"/>
      <c r="C639" s="129" t="e" cm="1">
        <f t="array" ref="C639">_xlfn.XLOOKUP($A639&amp;$Q$3&amp;$R$3,Data[Index]&amp;Data[Valid Test, Can be used for conformity (Y/N)]&amp;Data[Cycle],Data[Test Name])</f>
        <v>#N/A</v>
      </c>
      <c r="D639" s="167" t="e" cm="1">
        <f t="array" ref="D639">_xlfn.XLOOKUP($A639&amp;$Q$3&amp;$R$3,Data[Index]&amp;Data[Valid Test, Can be used for conformity (Y/N)]&amp;Data[Cycle],Data[Mileage (Miles)])</f>
        <v>#N/A</v>
      </c>
      <c r="E639" s="130" t="e" cm="1">
        <f t="array" ref="E639">_xlfn.XLOOKUP($A639&amp;$Q$3&amp;$R$3,Data[Index]&amp;Data[Valid Test, Can be used for conformity (Y/N)]&amp;Data[Cycle],Data[Date])</f>
        <v>#N/A</v>
      </c>
      <c r="F639" s="141" t="e" cm="1">
        <f t="array" ref="F639">(_xlfn.XLOOKUP($A639&amp;$Q$3&amp;$R$3,Data[Index]&amp;Data[Valid Test, Can be used for conformity (Y/N)]&amp;Data[Cycle],Data[CO/km (mg)])-F$2)/F$5</f>
        <v>#N/A</v>
      </c>
      <c r="G639" s="141" t="e" cm="1">
        <f t="array" ref="G639">(_xlfn.XLOOKUP($A639&amp;$Q$3,Data[Index]&amp;Data[Valid Test, Can be used for conformity (Y/N)],Data[CO2/km (g)])-G$2)/G$5</f>
        <v>#N/A</v>
      </c>
      <c r="H639" s="141" t="e" cm="1">
        <f t="array" ref="H639">(_xlfn.XLOOKUP($A639&amp;$Q$3,Data[Index]&amp;Data[Valid Test, Can be used for conformity (Y/N)],Data[THC/km (mg)])-H$2)/H$5</f>
        <v>#N/A</v>
      </c>
      <c r="I639" s="141" t="e" cm="1">
        <f t="array" ref="I639">(_xlfn.XLOOKUP($A639&amp;$Q$3,Data[Index]&amp;Data[Valid Test, Can be used for conformity (Y/N)],Data[NOx/km (mg)])-I$2)/I$5</f>
        <v>#N/A</v>
      </c>
      <c r="J639" s="141" t="e" cm="1">
        <f t="array" ref="J639">(_xlfn.XLOOKUP($A639&amp;$Q$3,Data[Index]&amp;Data[Valid Test, Can be used for conformity (Y/N)],Data[THC + NOx/km (mg)])-J$2)/J$5</f>
        <v>#N/A</v>
      </c>
      <c r="K639" s="141" t="e" cm="1">
        <f t="array" ref="K639">(_xlfn.XLOOKUP($A639&amp;$Q$3,Data[Index]&amp;Data[Valid Test, Can be used for conformity (Y/N)],Data[PN/km ('#)])-K$2)/K$5</f>
        <v>#N/A</v>
      </c>
      <c r="L639" s="141" t="e" cm="1">
        <f t="array" ref="L639">(_xlfn.XLOOKUP($A639&amp;$Q$3,Data[Index]&amp;Data[Valid Test, Can be used for conformity (Y/N)],Data[PM/km (mg)])-L$2)/L$5</f>
        <v>#N/A</v>
      </c>
      <c r="M639" s="140" t="e" cm="1">
        <f t="array" ref="M639">(_xlfn.XLOOKUP($A639&amp;$Q$3,Data[Index]&amp;Data[Valid Test, Can be used for conformity (Y/N)],Data[CH4 (mg/km)])-M$2)/M$5</f>
        <v>#N/A</v>
      </c>
      <c r="N639" s="140" t="e" cm="1">
        <f t="array" ref="N639">(_xlfn.XLOOKUP($A639&amp;$Q$3,Data[Index]&amp;Data[Valid Test, Can be used for conformity (Y/N)],Data[N20 (mg/km)])-N$2)/N$5</f>
        <v>#N/A</v>
      </c>
      <c r="O639" s="141" t="e" cm="1">
        <f t="array" ref="O639">(_xlfn.XLOOKUP($A639&amp;$Q$3,Data[Index]&amp;Data[Valid Test, Can be used for conformity (Y/N)],Data[l/100km])-O$2)/O$5</f>
        <v>#N/A</v>
      </c>
      <c r="P639" s="138">
        <f>_xlfn.XLOOKUP($A639,Data[Index],Data[Comments])</f>
        <v>0</v>
      </c>
    </row>
    <row r="640" spans="1:16" x14ac:dyDescent="0.2">
      <c r="A640" s="129"/>
      <c r="B640" s="129"/>
      <c r="C640" s="129" t="e" cm="1">
        <f t="array" ref="C640">_xlfn.XLOOKUP($A640&amp;$Q$3&amp;$R$3,Data[Index]&amp;Data[Valid Test, Can be used for conformity (Y/N)]&amp;Data[Cycle],Data[Test Name])</f>
        <v>#N/A</v>
      </c>
      <c r="D640" s="167" t="e" cm="1">
        <f t="array" ref="D640">_xlfn.XLOOKUP($A640&amp;$Q$3&amp;$R$3,Data[Index]&amp;Data[Valid Test, Can be used for conformity (Y/N)]&amp;Data[Cycle],Data[Mileage (Miles)])</f>
        <v>#N/A</v>
      </c>
      <c r="E640" s="130" t="e" cm="1">
        <f t="array" ref="E640">_xlfn.XLOOKUP($A640&amp;$Q$3&amp;$R$3,Data[Index]&amp;Data[Valid Test, Can be used for conformity (Y/N)]&amp;Data[Cycle],Data[Date])</f>
        <v>#N/A</v>
      </c>
      <c r="F640" s="141" t="e" cm="1">
        <f t="array" ref="F640">(_xlfn.XLOOKUP($A640&amp;$Q$3&amp;$R$3,Data[Index]&amp;Data[Valid Test, Can be used for conformity (Y/N)]&amp;Data[Cycle],Data[CO/km (mg)])-F$2)/F$5</f>
        <v>#N/A</v>
      </c>
      <c r="G640" s="141" t="e" cm="1">
        <f t="array" ref="G640">(_xlfn.XLOOKUP($A640&amp;$Q$3,Data[Index]&amp;Data[Valid Test, Can be used for conformity (Y/N)],Data[CO2/km (g)])-G$2)/G$5</f>
        <v>#N/A</v>
      </c>
      <c r="H640" s="141" t="e" cm="1">
        <f t="array" ref="H640">(_xlfn.XLOOKUP($A640&amp;$Q$3,Data[Index]&amp;Data[Valid Test, Can be used for conformity (Y/N)],Data[THC/km (mg)])-H$2)/H$5</f>
        <v>#N/A</v>
      </c>
      <c r="I640" s="141" t="e" cm="1">
        <f t="array" ref="I640">(_xlfn.XLOOKUP($A640&amp;$Q$3,Data[Index]&amp;Data[Valid Test, Can be used for conformity (Y/N)],Data[NOx/km (mg)])-I$2)/I$5</f>
        <v>#N/A</v>
      </c>
      <c r="J640" s="141" t="e" cm="1">
        <f t="array" ref="J640">(_xlfn.XLOOKUP($A640&amp;$Q$3,Data[Index]&amp;Data[Valid Test, Can be used for conformity (Y/N)],Data[THC + NOx/km (mg)])-J$2)/J$5</f>
        <v>#N/A</v>
      </c>
      <c r="K640" s="141" t="e" cm="1">
        <f t="array" ref="K640">(_xlfn.XLOOKUP($A640&amp;$Q$3,Data[Index]&amp;Data[Valid Test, Can be used for conformity (Y/N)],Data[PN/km ('#)])-K$2)/K$5</f>
        <v>#N/A</v>
      </c>
      <c r="L640" s="141" t="e" cm="1">
        <f t="array" ref="L640">(_xlfn.XLOOKUP($A640&amp;$Q$3,Data[Index]&amp;Data[Valid Test, Can be used for conformity (Y/N)],Data[PM/km (mg)])-L$2)/L$5</f>
        <v>#N/A</v>
      </c>
      <c r="M640" s="140" t="e" cm="1">
        <f t="array" ref="M640">(_xlfn.XLOOKUP($A640&amp;$Q$3,Data[Index]&amp;Data[Valid Test, Can be used for conformity (Y/N)],Data[CH4 (mg/km)])-M$2)/M$5</f>
        <v>#N/A</v>
      </c>
      <c r="N640" s="140" t="e" cm="1">
        <f t="array" ref="N640">(_xlfn.XLOOKUP($A640&amp;$Q$3,Data[Index]&amp;Data[Valid Test, Can be used for conformity (Y/N)],Data[N20 (mg/km)])-N$2)/N$5</f>
        <v>#N/A</v>
      </c>
      <c r="O640" s="141" t="e" cm="1">
        <f t="array" ref="O640">(_xlfn.XLOOKUP($A640&amp;$Q$3,Data[Index]&amp;Data[Valid Test, Can be used for conformity (Y/N)],Data[l/100km])-O$2)/O$5</f>
        <v>#N/A</v>
      </c>
      <c r="P640" s="138">
        <f>_xlfn.XLOOKUP($A640,Data[Index],Data[Comments])</f>
        <v>0</v>
      </c>
    </row>
    <row r="641" spans="1:16" x14ac:dyDescent="0.2">
      <c r="A641" s="129"/>
      <c r="B641" s="129"/>
      <c r="C641" s="129" t="e" cm="1">
        <f t="array" ref="C641">_xlfn.XLOOKUP($A641&amp;$Q$3&amp;$R$3,Data[Index]&amp;Data[Valid Test, Can be used for conformity (Y/N)]&amp;Data[Cycle],Data[Test Name])</f>
        <v>#N/A</v>
      </c>
      <c r="D641" s="167" t="e" cm="1">
        <f t="array" ref="D641">_xlfn.XLOOKUP($A641&amp;$Q$3&amp;$R$3,Data[Index]&amp;Data[Valid Test, Can be used for conformity (Y/N)]&amp;Data[Cycle],Data[Mileage (Miles)])</f>
        <v>#N/A</v>
      </c>
      <c r="E641" s="130" t="e" cm="1">
        <f t="array" ref="E641">_xlfn.XLOOKUP($A641&amp;$Q$3&amp;$R$3,Data[Index]&amp;Data[Valid Test, Can be used for conformity (Y/N)]&amp;Data[Cycle],Data[Date])</f>
        <v>#N/A</v>
      </c>
      <c r="F641" s="141" t="e" cm="1">
        <f t="array" ref="F641">(_xlfn.XLOOKUP($A641&amp;$Q$3&amp;$R$3,Data[Index]&amp;Data[Valid Test, Can be used for conformity (Y/N)]&amp;Data[Cycle],Data[CO/km (mg)])-F$2)/F$5</f>
        <v>#N/A</v>
      </c>
      <c r="G641" s="141" t="e" cm="1">
        <f t="array" ref="G641">(_xlfn.XLOOKUP($A641&amp;$Q$3,Data[Index]&amp;Data[Valid Test, Can be used for conformity (Y/N)],Data[CO2/km (g)])-G$2)/G$5</f>
        <v>#N/A</v>
      </c>
      <c r="H641" s="141" t="e" cm="1">
        <f t="array" ref="H641">(_xlfn.XLOOKUP($A641&amp;$Q$3,Data[Index]&amp;Data[Valid Test, Can be used for conformity (Y/N)],Data[THC/km (mg)])-H$2)/H$5</f>
        <v>#N/A</v>
      </c>
      <c r="I641" s="141" t="e" cm="1">
        <f t="array" ref="I641">(_xlfn.XLOOKUP($A641&amp;$Q$3,Data[Index]&amp;Data[Valid Test, Can be used for conformity (Y/N)],Data[NOx/km (mg)])-I$2)/I$5</f>
        <v>#N/A</v>
      </c>
      <c r="J641" s="141" t="e" cm="1">
        <f t="array" ref="J641">(_xlfn.XLOOKUP($A641&amp;$Q$3,Data[Index]&amp;Data[Valid Test, Can be used for conformity (Y/N)],Data[THC + NOx/km (mg)])-J$2)/J$5</f>
        <v>#N/A</v>
      </c>
      <c r="K641" s="141" t="e" cm="1">
        <f t="array" ref="K641">(_xlfn.XLOOKUP($A641&amp;$Q$3,Data[Index]&amp;Data[Valid Test, Can be used for conformity (Y/N)],Data[PN/km ('#)])-K$2)/K$5</f>
        <v>#N/A</v>
      </c>
      <c r="L641" s="141" t="e" cm="1">
        <f t="array" ref="L641">(_xlfn.XLOOKUP($A641&amp;$Q$3,Data[Index]&amp;Data[Valid Test, Can be used for conformity (Y/N)],Data[PM/km (mg)])-L$2)/L$5</f>
        <v>#N/A</v>
      </c>
      <c r="M641" s="140" t="e" cm="1">
        <f t="array" ref="M641">(_xlfn.XLOOKUP($A641&amp;$Q$3,Data[Index]&amp;Data[Valid Test, Can be used for conformity (Y/N)],Data[CH4 (mg/km)])-M$2)/M$5</f>
        <v>#N/A</v>
      </c>
      <c r="N641" s="140" t="e" cm="1">
        <f t="array" ref="N641">(_xlfn.XLOOKUP($A641&amp;$Q$3,Data[Index]&amp;Data[Valid Test, Can be used for conformity (Y/N)],Data[N20 (mg/km)])-N$2)/N$5</f>
        <v>#N/A</v>
      </c>
      <c r="O641" s="141" t="e" cm="1">
        <f t="array" ref="O641">(_xlfn.XLOOKUP($A641&amp;$Q$3,Data[Index]&amp;Data[Valid Test, Can be used for conformity (Y/N)],Data[l/100km])-O$2)/O$5</f>
        <v>#N/A</v>
      </c>
      <c r="P641" s="138">
        <f>_xlfn.XLOOKUP($A641,Data[Index],Data[Comments])</f>
        <v>0</v>
      </c>
    </row>
    <row r="642" spans="1:16" x14ac:dyDescent="0.2">
      <c r="A642" s="129"/>
      <c r="B642" s="129"/>
      <c r="C642" s="129" t="e" cm="1">
        <f t="array" ref="C642">_xlfn.XLOOKUP($A642&amp;$Q$3&amp;$R$3,Data[Index]&amp;Data[Valid Test, Can be used for conformity (Y/N)]&amp;Data[Cycle],Data[Test Name])</f>
        <v>#N/A</v>
      </c>
      <c r="D642" s="167" t="e" cm="1">
        <f t="array" ref="D642">_xlfn.XLOOKUP($A642&amp;$Q$3&amp;$R$3,Data[Index]&amp;Data[Valid Test, Can be used for conformity (Y/N)]&amp;Data[Cycle],Data[Mileage (Miles)])</f>
        <v>#N/A</v>
      </c>
      <c r="E642" s="130" t="e" cm="1">
        <f t="array" ref="E642">_xlfn.XLOOKUP($A642&amp;$Q$3&amp;$R$3,Data[Index]&amp;Data[Valid Test, Can be used for conformity (Y/N)]&amp;Data[Cycle],Data[Date])</f>
        <v>#N/A</v>
      </c>
      <c r="F642" s="141" t="e" cm="1">
        <f t="array" ref="F642">(_xlfn.XLOOKUP($A642&amp;$Q$3&amp;$R$3,Data[Index]&amp;Data[Valid Test, Can be used for conformity (Y/N)]&amp;Data[Cycle],Data[CO/km (mg)])-F$2)/F$5</f>
        <v>#N/A</v>
      </c>
      <c r="G642" s="141" t="e" cm="1">
        <f t="array" ref="G642">(_xlfn.XLOOKUP($A642&amp;$Q$3,Data[Index]&amp;Data[Valid Test, Can be used for conformity (Y/N)],Data[CO2/km (g)])-G$2)/G$5</f>
        <v>#N/A</v>
      </c>
      <c r="H642" s="141" t="e" cm="1">
        <f t="array" ref="H642">(_xlfn.XLOOKUP($A642&amp;$Q$3,Data[Index]&amp;Data[Valid Test, Can be used for conformity (Y/N)],Data[THC/km (mg)])-H$2)/H$5</f>
        <v>#N/A</v>
      </c>
      <c r="I642" s="141" t="e" cm="1">
        <f t="array" ref="I642">(_xlfn.XLOOKUP($A642&amp;$Q$3,Data[Index]&amp;Data[Valid Test, Can be used for conformity (Y/N)],Data[NOx/km (mg)])-I$2)/I$5</f>
        <v>#N/A</v>
      </c>
      <c r="J642" s="141" t="e" cm="1">
        <f t="array" ref="J642">(_xlfn.XLOOKUP($A642&amp;$Q$3,Data[Index]&amp;Data[Valid Test, Can be used for conformity (Y/N)],Data[THC + NOx/km (mg)])-J$2)/J$5</f>
        <v>#N/A</v>
      </c>
      <c r="K642" s="141" t="e" cm="1">
        <f t="array" ref="K642">(_xlfn.XLOOKUP($A642&amp;$Q$3,Data[Index]&amp;Data[Valid Test, Can be used for conformity (Y/N)],Data[PN/km ('#)])-K$2)/K$5</f>
        <v>#N/A</v>
      </c>
      <c r="L642" s="141" t="e" cm="1">
        <f t="array" ref="L642">(_xlfn.XLOOKUP($A642&amp;$Q$3,Data[Index]&amp;Data[Valid Test, Can be used for conformity (Y/N)],Data[PM/km (mg)])-L$2)/L$5</f>
        <v>#N/A</v>
      </c>
      <c r="M642" s="140" t="e" cm="1">
        <f t="array" ref="M642">(_xlfn.XLOOKUP($A642&amp;$Q$3,Data[Index]&amp;Data[Valid Test, Can be used for conformity (Y/N)],Data[CH4 (mg/km)])-M$2)/M$5</f>
        <v>#N/A</v>
      </c>
      <c r="N642" s="140" t="e" cm="1">
        <f t="array" ref="N642">(_xlfn.XLOOKUP($A642&amp;$Q$3,Data[Index]&amp;Data[Valid Test, Can be used for conformity (Y/N)],Data[N20 (mg/km)])-N$2)/N$5</f>
        <v>#N/A</v>
      </c>
      <c r="O642" s="141" t="e" cm="1">
        <f t="array" ref="O642">(_xlfn.XLOOKUP($A642&amp;$Q$3,Data[Index]&amp;Data[Valid Test, Can be used for conformity (Y/N)],Data[l/100km])-O$2)/O$5</f>
        <v>#N/A</v>
      </c>
      <c r="P642" s="138">
        <f>_xlfn.XLOOKUP($A642,Data[Index],Data[Comments])</f>
        <v>0</v>
      </c>
    </row>
    <row r="643" spans="1:16" x14ac:dyDescent="0.2">
      <c r="A643" s="129"/>
      <c r="B643" s="129"/>
      <c r="C643" s="129" t="e" cm="1">
        <f t="array" ref="C643">_xlfn.XLOOKUP($A643&amp;$Q$3&amp;$R$3,Data[Index]&amp;Data[Valid Test, Can be used for conformity (Y/N)]&amp;Data[Cycle],Data[Test Name])</f>
        <v>#N/A</v>
      </c>
      <c r="D643" s="167" t="e" cm="1">
        <f t="array" ref="D643">_xlfn.XLOOKUP($A643&amp;$Q$3&amp;$R$3,Data[Index]&amp;Data[Valid Test, Can be used for conformity (Y/N)]&amp;Data[Cycle],Data[Mileage (Miles)])</f>
        <v>#N/A</v>
      </c>
      <c r="E643" s="130" t="e" cm="1">
        <f t="array" ref="E643">_xlfn.XLOOKUP($A643&amp;$Q$3&amp;$R$3,Data[Index]&amp;Data[Valid Test, Can be used for conformity (Y/N)]&amp;Data[Cycle],Data[Date])</f>
        <v>#N/A</v>
      </c>
      <c r="F643" s="141" t="e" cm="1">
        <f t="array" ref="F643">(_xlfn.XLOOKUP($A643&amp;$Q$3&amp;$R$3,Data[Index]&amp;Data[Valid Test, Can be used for conformity (Y/N)]&amp;Data[Cycle],Data[CO/km (mg)])-F$2)/F$5</f>
        <v>#N/A</v>
      </c>
      <c r="G643" s="141" t="e" cm="1">
        <f t="array" ref="G643">(_xlfn.XLOOKUP($A643&amp;$Q$3,Data[Index]&amp;Data[Valid Test, Can be used for conformity (Y/N)],Data[CO2/km (g)])-G$2)/G$5</f>
        <v>#N/A</v>
      </c>
      <c r="H643" s="141" t="e" cm="1">
        <f t="array" ref="H643">(_xlfn.XLOOKUP($A643&amp;$Q$3,Data[Index]&amp;Data[Valid Test, Can be used for conformity (Y/N)],Data[THC/km (mg)])-H$2)/H$5</f>
        <v>#N/A</v>
      </c>
      <c r="I643" s="141" t="e" cm="1">
        <f t="array" ref="I643">(_xlfn.XLOOKUP($A643&amp;$Q$3,Data[Index]&amp;Data[Valid Test, Can be used for conformity (Y/N)],Data[NOx/km (mg)])-I$2)/I$5</f>
        <v>#N/A</v>
      </c>
      <c r="J643" s="141" t="e" cm="1">
        <f t="array" ref="J643">(_xlfn.XLOOKUP($A643&amp;$Q$3,Data[Index]&amp;Data[Valid Test, Can be used for conformity (Y/N)],Data[THC + NOx/km (mg)])-J$2)/J$5</f>
        <v>#N/A</v>
      </c>
      <c r="K643" s="141" t="e" cm="1">
        <f t="array" ref="K643">(_xlfn.XLOOKUP($A643&amp;$Q$3,Data[Index]&amp;Data[Valid Test, Can be used for conformity (Y/N)],Data[PN/km ('#)])-K$2)/K$5</f>
        <v>#N/A</v>
      </c>
      <c r="L643" s="141" t="e" cm="1">
        <f t="array" ref="L643">(_xlfn.XLOOKUP($A643&amp;$Q$3,Data[Index]&amp;Data[Valid Test, Can be used for conformity (Y/N)],Data[PM/km (mg)])-L$2)/L$5</f>
        <v>#N/A</v>
      </c>
      <c r="M643" s="140" t="e" cm="1">
        <f t="array" ref="M643">(_xlfn.XLOOKUP($A643&amp;$Q$3,Data[Index]&amp;Data[Valid Test, Can be used for conformity (Y/N)],Data[CH4 (mg/km)])-M$2)/M$5</f>
        <v>#N/A</v>
      </c>
      <c r="N643" s="140" t="e" cm="1">
        <f t="array" ref="N643">(_xlfn.XLOOKUP($A643&amp;$Q$3,Data[Index]&amp;Data[Valid Test, Can be used for conformity (Y/N)],Data[N20 (mg/km)])-N$2)/N$5</f>
        <v>#N/A</v>
      </c>
      <c r="O643" s="141" t="e" cm="1">
        <f t="array" ref="O643">(_xlfn.XLOOKUP($A643&amp;$Q$3,Data[Index]&amp;Data[Valid Test, Can be used for conformity (Y/N)],Data[l/100km])-O$2)/O$5</f>
        <v>#N/A</v>
      </c>
      <c r="P643" s="138">
        <f>_xlfn.XLOOKUP($A643,Data[Index],Data[Comments])</f>
        <v>0</v>
      </c>
    </row>
    <row r="644" spans="1:16" x14ac:dyDescent="0.2">
      <c r="A644" s="129"/>
      <c r="B644" s="129"/>
      <c r="C644" s="129" t="e" cm="1">
        <f t="array" ref="C644">_xlfn.XLOOKUP($A644&amp;$Q$3&amp;$R$3,Data[Index]&amp;Data[Valid Test, Can be used for conformity (Y/N)]&amp;Data[Cycle],Data[Test Name])</f>
        <v>#N/A</v>
      </c>
      <c r="D644" s="167" t="e" cm="1">
        <f t="array" ref="D644">_xlfn.XLOOKUP($A644&amp;$Q$3&amp;$R$3,Data[Index]&amp;Data[Valid Test, Can be used for conformity (Y/N)]&amp;Data[Cycle],Data[Mileage (Miles)])</f>
        <v>#N/A</v>
      </c>
      <c r="E644" s="130" t="e" cm="1">
        <f t="array" ref="E644">_xlfn.XLOOKUP($A644&amp;$Q$3&amp;$R$3,Data[Index]&amp;Data[Valid Test, Can be used for conformity (Y/N)]&amp;Data[Cycle],Data[Date])</f>
        <v>#N/A</v>
      </c>
      <c r="F644" s="141" t="e" cm="1">
        <f t="array" ref="F644">(_xlfn.XLOOKUP($A644&amp;$Q$3&amp;$R$3,Data[Index]&amp;Data[Valid Test, Can be used for conformity (Y/N)]&amp;Data[Cycle],Data[CO/km (mg)])-F$2)/F$5</f>
        <v>#N/A</v>
      </c>
      <c r="G644" s="141" t="e" cm="1">
        <f t="array" ref="G644">(_xlfn.XLOOKUP($A644&amp;$Q$3,Data[Index]&amp;Data[Valid Test, Can be used for conformity (Y/N)],Data[CO2/km (g)])-G$2)/G$5</f>
        <v>#N/A</v>
      </c>
      <c r="H644" s="141" t="e" cm="1">
        <f t="array" ref="H644">(_xlfn.XLOOKUP($A644&amp;$Q$3,Data[Index]&amp;Data[Valid Test, Can be used for conformity (Y/N)],Data[THC/km (mg)])-H$2)/H$5</f>
        <v>#N/A</v>
      </c>
      <c r="I644" s="141" t="e" cm="1">
        <f t="array" ref="I644">(_xlfn.XLOOKUP($A644&amp;$Q$3,Data[Index]&amp;Data[Valid Test, Can be used for conformity (Y/N)],Data[NOx/km (mg)])-I$2)/I$5</f>
        <v>#N/A</v>
      </c>
      <c r="J644" s="141" t="e" cm="1">
        <f t="array" ref="J644">(_xlfn.XLOOKUP($A644&amp;$Q$3,Data[Index]&amp;Data[Valid Test, Can be used for conformity (Y/N)],Data[THC + NOx/km (mg)])-J$2)/J$5</f>
        <v>#N/A</v>
      </c>
      <c r="K644" s="141" t="e" cm="1">
        <f t="array" ref="K644">(_xlfn.XLOOKUP($A644&amp;$Q$3,Data[Index]&amp;Data[Valid Test, Can be used for conformity (Y/N)],Data[PN/km ('#)])-K$2)/K$5</f>
        <v>#N/A</v>
      </c>
      <c r="L644" s="141" t="e" cm="1">
        <f t="array" ref="L644">(_xlfn.XLOOKUP($A644&amp;$Q$3,Data[Index]&amp;Data[Valid Test, Can be used for conformity (Y/N)],Data[PM/km (mg)])-L$2)/L$5</f>
        <v>#N/A</v>
      </c>
      <c r="M644" s="140" t="e" cm="1">
        <f t="array" ref="M644">(_xlfn.XLOOKUP($A644&amp;$Q$3,Data[Index]&amp;Data[Valid Test, Can be used for conformity (Y/N)],Data[CH4 (mg/km)])-M$2)/M$5</f>
        <v>#N/A</v>
      </c>
      <c r="N644" s="140" t="e" cm="1">
        <f t="array" ref="N644">(_xlfn.XLOOKUP($A644&amp;$Q$3,Data[Index]&amp;Data[Valid Test, Can be used for conformity (Y/N)],Data[N20 (mg/km)])-N$2)/N$5</f>
        <v>#N/A</v>
      </c>
      <c r="O644" s="141" t="e" cm="1">
        <f t="array" ref="O644">(_xlfn.XLOOKUP($A644&amp;$Q$3,Data[Index]&amp;Data[Valid Test, Can be used for conformity (Y/N)],Data[l/100km])-O$2)/O$5</f>
        <v>#N/A</v>
      </c>
      <c r="P644" s="138">
        <f>_xlfn.XLOOKUP($A644,Data[Index],Data[Comments])</f>
        <v>0</v>
      </c>
    </row>
    <row r="645" spans="1:16" x14ac:dyDescent="0.2">
      <c r="A645" s="129"/>
      <c r="B645" s="129"/>
      <c r="C645" s="129" t="e" cm="1">
        <f t="array" ref="C645">_xlfn.XLOOKUP($A645&amp;$Q$3&amp;$R$3,Data[Index]&amp;Data[Valid Test, Can be used for conformity (Y/N)]&amp;Data[Cycle],Data[Test Name])</f>
        <v>#N/A</v>
      </c>
      <c r="D645" s="167" t="e" cm="1">
        <f t="array" ref="D645">_xlfn.XLOOKUP($A645&amp;$Q$3&amp;$R$3,Data[Index]&amp;Data[Valid Test, Can be used for conformity (Y/N)]&amp;Data[Cycle],Data[Mileage (Miles)])</f>
        <v>#N/A</v>
      </c>
      <c r="E645" s="130" t="e" cm="1">
        <f t="array" ref="E645">_xlfn.XLOOKUP($A645&amp;$Q$3&amp;$R$3,Data[Index]&amp;Data[Valid Test, Can be used for conformity (Y/N)]&amp;Data[Cycle],Data[Date])</f>
        <v>#N/A</v>
      </c>
      <c r="F645" s="141" t="e" cm="1">
        <f t="array" ref="F645">(_xlfn.XLOOKUP($A645&amp;$Q$3&amp;$R$3,Data[Index]&amp;Data[Valid Test, Can be used for conformity (Y/N)]&amp;Data[Cycle],Data[CO/km (mg)])-F$2)/F$5</f>
        <v>#N/A</v>
      </c>
      <c r="G645" s="141" t="e" cm="1">
        <f t="array" ref="G645">(_xlfn.XLOOKUP($A645&amp;$Q$3,Data[Index]&amp;Data[Valid Test, Can be used for conformity (Y/N)],Data[CO2/km (g)])-G$2)/G$5</f>
        <v>#N/A</v>
      </c>
      <c r="H645" s="141" t="e" cm="1">
        <f t="array" ref="H645">(_xlfn.XLOOKUP($A645&amp;$Q$3,Data[Index]&amp;Data[Valid Test, Can be used for conformity (Y/N)],Data[THC/km (mg)])-H$2)/H$5</f>
        <v>#N/A</v>
      </c>
      <c r="I645" s="141" t="e" cm="1">
        <f t="array" ref="I645">(_xlfn.XLOOKUP($A645&amp;$Q$3,Data[Index]&amp;Data[Valid Test, Can be used for conformity (Y/N)],Data[NOx/km (mg)])-I$2)/I$5</f>
        <v>#N/A</v>
      </c>
      <c r="J645" s="141" t="e" cm="1">
        <f t="array" ref="J645">(_xlfn.XLOOKUP($A645&amp;$Q$3,Data[Index]&amp;Data[Valid Test, Can be used for conformity (Y/N)],Data[THC + NOx/km (mg)])-J$2)/J$5</f>
        <v>#N/A</v>
      </c>
      <c r="K645" s="141" t="e" cm="1">
        <f t="array" ref="K645">(_xlfn.XLOOKUP($A645&amp;$Q$3,Data[Index]&amp;Data[Valid Test, Can be used for conformity (Y/N)],Data[PN/km ('#)])-K$2)/K$5</f>
        <v>#N/A</v>
      </c>
      <c r="L645" s="141" t="e" cm="1">
        <f t="array" ref="L645">(_xlfn.XLOOKUP($A645&amp;$Q$3,Data[Index]&amp;Data[Valid Test, Can be used for conformity (Y/N)],Data[PM/km (mg)])-L$2)/L$5</f>
        <v>#N/A</v>
      </c>
      <c r="M645" s="140" t="e" cm="1">
        <f t="array" ref="M645">(_xlfn.XLOOKUP($A645&amp;$Q$3,Data[Index]&amp;Data[Valid Test, Can be used for conformity (Y/N)],Data[CH4 (mg/km)])-M$2)/M$5</f>
        <v>#N/A</v>
      </c>
      <c r="N645" s="140" t="e" cm="1">
        <f t="array" ref="N645">(_xlfn.XLOOKUP($A645&amp;$Q$3,Data[Index]&amp;Data[Valid Test, Can be used for conformity (Y/N)],Data[N20 (mg/km)])-N$2)/N$5</f>
        <v>#N/A</v>
      </c>
      <c r="O645" s="141" t="e" cm="1">
        <f t="array" ref="O645">(_xlfn.XLOOKUP($A645&amp;$Q$3,Data[Index]&amp;Data[Valid Test, Can be used for conformity (Y/N)],Data[l/100km])-O$2)/O$5</f>
        <v>#N/A</v>
      </c>
      <c r="P645" s="138">
        <f>_xlfn.XLOOKUP($A645,Data[Index],Data[Comments])</f>
        <v>0</v>
      </c>
    </row>
    <row r="646" spans="1:16" x14ac:dyDescent="0.2">
      <c r="A646" s="129"/>
      <c r="B646" s="129"/>
      <c r="C646" s="129" t="e" cm="1">
        <f t="array" ref="C646">_xlfn.XLOOKUP($A646&amp;$Q$3&amp;$R$3,Data[Index]&amp;Data[Valid Test, Can be used for conformity (Y/N)]&amp;Data[Cycle],Data[Test Name])</f>
        <v>#N/A</v>
      </c>
      <c r="D646" s="167" t="e" cm="1">
        <f t="array" ref="D646">_xlfn.XLOOKUP($A646&amp;$Q$3&amp;$R$3,Data[Index]&amp;Data[Valid Test, Can be used for conformity (Y/N)]&amp;Data[Cycle],Data[Mileage (Miles)])</f>
        <v>#N/A</v>
      </c>
      <c r="E646" s="130" t="e" cm="1">
        <f t="array" ref="E646">_xlfn.XLOOKUP($A646&amp;$Q$3&amp;$R$3,Data[Index]&amp;Data[Valid Test, Can be used for conformity (Y/N)]&amp;Data[Cycle],Data[Date])</f>
        <v>#N/A</v>
      </c>
      <c r="F646" s="141" t="e" cm="1">
        <f t="array" ref="F646">(_xlfn.XLOOKUP($A646&amp;$Q$3&amp;$R$3,Data[Index]&amp;Data[Valid Test, Can be used for conformity (Y/N)]&amp;Data[Cycle],Data[CO/km (mg)])-F$2)/F$5</f>
        <v>#N/A</v>
      </c>
      <c r="G646" s="141" t="e" cm="1">
        <f t="array" ref="G646">(_xlfn.XLOOKUP($A646&amp;$Q$3,Data[Index]&amp;Data[Valid Test, Can be used for conformity (Y/N)],Data[CO2/km (g)])-G$2)/G$5</f>
        <v>#N/A</v>
      </c>
      <c r="H646" s="141" t="e" cm="1">
        <f t="array" ref="H646">(_xlfn.XLOOKUP($A646&amp;$Q$3,Data[Index]&amp;Data[Valid Test, Can be used for conformity (Y/N)],Data[THC/km (mg)])-H$2)/H$5</f>
        <v>#N/A</v>
      </c>
      <c r="I646" s="141" t="e" cm="1">
        <f t="array" ref="I646">(_xlfn.XLOOKUP($A646&amp;$Q$3,Data[Index]&amp;Data[Valid Test, Can be used for conformity (Y/N)],Data[NOx/km (mg)])-I$2)/I$5</f>
        <v>#N/A</v>
      </c>
      <c r="J646" s="141" t="e" cm="1">
        <f t="array" ref="J646">(_xlfn.XLOOKUP($A646&amp;$Q$3,Data[Index]&amp;Data[Valid Test, Can be used for conformity (Y/N)],Data[THC + NOx/km (mg)])-J$2)/J$5</f>
        <v>#N/A</v>
      </c>
      <c r="K646" s="141" t="e" cm="1">
        <f t="array" ref="K646">(_xlfn.XLOOKUP($A646&amp;$Q$3,Data[Index]&amp;Data[Valid Test, Can be used for conformity (Y/N)],Data[PN/km ('#)])-K$2)/K$5</f>
        <v>#N/A</v>
      </c>
      <c r="L646" s="141" t="e" cm="1">
        <f t="array" ref="L646">(_xlfn.XLOOKUP($A646&amp;$Q$3,Data[Index]&amp;Data[Valid Test, Can be used for conformity (Y/N)],Data[PM/km (mg)])-L$2)/L$5</f>
        <v>#N/A</v>
      </c>
      <c r="M646" s="140" t="e" cm="1">
        <f t="array" ref="M646">(_xlfn.XLOOKUP($A646&amp;$Q$3,Data[Index]&amp;Data[Valid Test, Can be used for conformity (Y/N)],Data[CH4 (mg/km)])-M$2)/M$5</f>
        <v>#N/A</v>
      </c>
      <c r="N646" s="140" t="e" cm="1">
        <f t="array" ref="N646">(_xlfn.XLOOKUP($A646&amp;$Q$3,Data[Index]&amp;Data[Valid Test, Can be used for conformity (Y/N)],Data[N20 (mg/km)])-N$2)/N$5</f>
        <v>#N/A</v>
      </c>
      <c r="O646" s="141" t="e" cm="1">
        <f t="array" ref="O646">(_xlfn.XLOOKUP($A646&amp;$Q$3,Data[Index]&amp;Data[Valid Test, Can be used for conformity (Y/N)],Data[l/100km])-O$2)/O$5</f>
        <v>#N/A</v>
      </c>
      <c r="P646" s="138">
        <f>_xlfn.XLOOKUP($A646,Data[Index],Data[Comments])</f>
        <v>0</v>
      </c>
    </row>
    <row r="647" spans="1:16" x14ac:dyDescent="0.2">
      <c r="A647" s="129"/>
      <c r="B647" s="129"/>
      <c r="C647" s="129" t="e" cm="1">
        <f t="array" ref="C647">_xlfn.XLOOKUP($A647&amp;$Q$3&amp;$R$3,Data[Index]&amp;Data[Valid Test, Can be used for conformity (Y/N)]&amp;Data[Cycle],Data[Test Name])</f>
        <v>#N/A</v>
      </c>
      <c r="D647" s="167" t="e" cm="1">
        <f t="array" ref="D647">_xlfn.XLOOKUP($A647&amp;$Q$3&amp;$R$3,Data[Index]&amp;Data[Valid Test, Can be used for conformity (Y/N)]&amp;Data[Cycle],Data[Mileage (Miles)])</f>
        <v>#N/A</v>
      </c>
      <c r="E647" s="130" t="e" cm="1">
        <f t="array" ref="E647">_xlfn.XLOOKUP($A647&amp;$Q$3&amp;$R$3,Data[Index]&amp;Data[Valid Test, Can be used for conformity (Y/N)]&amp;Data[Cycle],Data[Date])</f>
        <v>#N/A</v>
      </c>
      <c r="F647" s="141" t="e" cm="1">
        <f t="array" ref="F647">(_xlfn.XLOOKUP($A647&amp;$Q$3&amp;$R$3,Data[Index]&amp;Data[Valid Test, Can be used for conformity (Y/N)]&amp;Data[Cycle],Data[CO/km (mg)])-F$2)/F$5</f>
        <v>#N/A</v>
      </c>
      <c r="G647" s="141" t="e" cm="1">
        <f t="array" ref="G647">(_xlfn.XLOOKUP($A647&amp;$Q$3,Data[Index]&amp;Data[Valid Test, Can be used for conformity (Y/N)],Data[CO2/km (g)])-G$2)/G$5</f>
        <v>#N/A</v>
      </c>
      <c r="H647" s="141" t="e" cm="1">
        <f t="array" ref="H647">(_xlfn.XLOOKUP($A647&amp;$Q$3,Data[Index]&amp;Data[Valid Test, Can be used for conformity (Y/N)],Data[THC/km (mg)])-H$2)/H$5</f>
        <v>#N/A</v>
      </c>
      <c r="I647" s="141" t="e" cm="1">
        <f t="array" ref="I647">(_xlfn.XLOOKUP($A647&amp;$Q$3,Data[Index]&amp;Data[Valid Test, Can be used for conformity (Y/N)],Data[NOx/km (mg)])-I$2)/I$5</f>
        <v>#N/A</v>
      </c>
      <c r="J647" s="141" t="e" cm="1">
        <f t="array" ref="J647">(_xlfn.XLOOKUP($A647&amp;$Q$3,Data[Index]&amp;Data[Valid Test, Can be used for conformity (Y/N)],Data[THC + NOx/km (mg)])-J$2)/J$5</f>
        <v>#N/A</v>
      </c>
      <c r="K647" s="141" t="e" cm="1">
        <f t="array" ref="K647">(_xlfn.XLOOKUP($A647&amp;$Q$3,Data[Index]&amp;Data[Valid Test, Can be used for conformity (Y/N)],Data[PN/km ('#)])-K$2)/K$5</f>
        <v>#N/A</v>
      </c>
      <c r="L647" s="141" t="e" cm="1">
        <f t="array" ref="L647">(_xlfn.XLOOKUP($A647&amp;$Q$3,Data[Index]&amp;Data[Valid Test, Can be used for conformity (Y/N)],Data[PM/km (mg)])-L$2)/L$5</f>
        <v>#N/A</v>
      </c>
      <c r="M647" s="140" t="e" cm="1">
        <f t="array" ref="M647">(_xlfn.XLOOKUP($A647&amp;$Q$3,Data[Index]&amp;Data[Valid Test, Can be used for conformity (Y/N)],Data[CH4 (mg/km)])-M$2)/M$5</f>
        <v>#N/A</v>
      </c>
      <c r="N647" s="140" t="e" cm="1">
        <f t="array" ref="N647">(_xlfn.XLOOKUP($A647&amp;$Q$3,Data[Index]&amp;Data[Valid Test, Can be used for conformity (Y/N)],Data[N20 (mg/km)])-N$2)/N$5</f>
        <v>#N/A</v>
      </c>
      <c r="O647" s="141" t="e" cm="1">
        <f t="array" ref="O647">(_xlfn.XLOOKUP($A647&amp;$Q$3,Data[Index]&amp;Data[Valid Test, Can be used for conformity (Y/N)],Data[l/100km])-O$2)/O$5</f>
        <v>#N/A</v>
      </c>
      <c r="P647" s="138">
        <f>_xlfn.XLOOKUP($A647,Data[Index],Data[Comments])</f>
        <v>0</v>
      </c>
    </row>
    <row r="648" spans="1:16" x14ac:dyDescent="0.2">
      <c r="A648" s="129"/>
      <c r="B648" s="129"/>
      <c r="C648" s="129" t="e" cm="1">
        <f t="array" ref="C648">_xlfn.XLOOKUP($A648&amp;$Q$3&amp;$R$3,Data[Index]&amp;Data[Valid Test, Can be used for conformity (Y/N)]&amp;Data[Cycle],Data[Test Name])</f>
        <v>#N/A</v>
      </c>
      <c r="D648" s="167" t="e" cm="1">
        <f t="array" ref="D648">_xlfn.XLOOKUP($A648&amp;$Q$3&amp;$R$3,Data[Index]&amp;Data[Valid Test, Can be used for conformity (Y/N)]&amp;Data[Cycle],Data[Mileage (Miles)])</f>
        <v>#N/A</v>
      </c>
      <c r="E648" s="130" t="e" cm="1">
        <f t="array" ref="E648">_xlfn.XLOOKUP($A648&amp;$Q$3&amp;$R$3,Data[Index]&amp;Data[Valid Test, Can be used for conformity (Y/N)]&amp;Data[Cycle],Data[Date])</f>
        <v>#N/A</v>
      </c>
      <c r="F648" s="141" t="e" cm="1">
        <f t="array" ref="F648">(_xlfn.XLOOKUP($A648&amp;$Q$3&amp;$R$3,Data[Index]&amp;Data[Valid Test, Can be used for conformity (Y/N)]&amp;Data[Cycle],Data[CO/km (mg)])-F$2)/F$5</f>
        <v>#N/A</v>
      </c>
      <c r="G648" s="141" t="e" cm="1">
        <f t="array" ref="G648">(_xlfn.XLOOKUP($A648&amp;$Q$3,Data[Index]&amp;Data[Valid Test, Can be used for conformity (Y/N)],Data[CO2/km (g)])-G$2)/G$5</f>
        <v>#N/A</v>
      </c>
      <c r="H648" s="141" t="e" cm="1">
        <f t="array" ref="H648">(_xlfn.XLOOKUP($A648&amp;$Q$3,Data[Index]&amp;Data[Valid Test, Can be used for conformity (Y/N)],Data[THC/km (mg)])-H$2)/H$5</f>
        <v>#N/A</v>
      </c>
      <c r="I648" s="141" t="e" cm="1">
        <f t="array" ref="I648">(_xlfn.XLOOKUP($A648&amp;$Q$3,Data[Index]&amp;Data[Valid Test, Can be used for conformity (Y/N)],Data[NOx/km (mg)])-I$2)/I$5</f>
        <v>#N/A</v>
      </c>
      <c r="J648" s="141" t="e" cm="1">
        <f t="array" ref="J648">(_xlfn.XLOOKUP($A648&amp;$Q$3,Data[Index]&amp;Data[Valid Test, Can be used for conformity (Y/N)],Data[THC + NOx/km (mg)])-J$2)/J$5</f>
        <v>#N/A</v>
      </c>
      <c r="K648" s="141" t="e" cm="1">
        <f t="array" ref="K648">(_xlfn.XLOOKUP($A648&amp;$Q$3,Data[Index]&amp;Data[Valid Test, Can be used for conformity (Y/N)],Data[PN/km ('#)])-K$2)/K$5</f>
        <v>#N/A</v>
      </c>
      <c r="L648" s="141" t="e" cm="1">
        <f t="array" ref="L648">(_xlfn.XLOOKUP($A648&amp;$Q$3,Data[Index]&amp;Data[Valid Test, Can be used for conformity (Y/N)],Data[PM/km (mg)])-L$2)/L$5</f>
        <v>#N/A</v>
      </c>
      <c r="M648" s="140" t="e" cm="1">
        <f t="array" ref="M648">(_xlfn.XLOOKUP($A648&amp;$Q$3,Data[Index]&amp;Data[Valid Test, Can be used for conformity (Y/N)],Data[CH4 (mg/km)])-M$2)/M$5</f>
        <v>#N/A</v>
      </c>
      <c r="N648" s="140" t="e" cm="1">
        <f t="array" ref="N648">(_xlfn.XLOOKUP($A648&amp;$Q$3,Data[Index]&amp;Data[Valid Test, Can be used for conformity (Y/N)],Data[N20 (mg/km)])-N$2)/N$5</f>
        <v>#N/A</v>
      </c>
      <c r="O648" s="141" t="e" cm="1">
        <f t="array" ref="O648">(_xlfn.XLOOKUP($A648&amp;$Q$3,Data[Index]&amp;Data[Valid Test, Can be used for conformity (Y/N)],Data[l/100km])-O$2)/O$5</f>
        <v>#N/A</v>
      </c>
      <c r="P648" s="138">
        <f>_xlfn.XLOOKUP($A648,Data[Index],Data[Comments])</f>
        <v>0</v>
      </c>
    </row>
    <row r="649" spans="1:16" x14ac:dyDescent="0.2">
      <c r="A649" s="129"/>
      <c r="B649" s="129"/>
      <c r="C649" s="129" t="e" cm="1">
        <f t="array" ref="C649">_xlfn.XLOOKUP($A649&amp;$Q$3&amp;$R$3,Data[Index]&amp;Data[Valid Test, Can be used for conformity (Y/N)]&amp;Data[Cycle],Data[Test Name])</f>
        <v>#N/A</v>
      </c>
      <c r="D649" s="167" t="e" cm="1">
        <f t="array" ref="D649">_xlfn.XLOOKUP($A649&amp;$Q$3&amp;$R$3,Data[Index]&amp;Data[Valid Test, Can be used for conformity (Y/N)]&amp;Data[Cycle],Data[Mileage (Miles)])</f>
        <v>#N/A</v>
      </c>
      <c r="E649" s="130" t="e" cm="1">
        <f t="array" ref="E649">_xlfn.XLOOKUP($A649&amp;$Q$3&amp;$R$3,Data[Index]&amp;Data[Valid Test, Can be used for conformity (Y/N)]&amp;Data[Cycle],Data[Date])</f>
        <v>#N/A</v>
      </c>
      <c r="F649" s="141" t="e" cm="1">
        <f t="array" ref="F649">(_xlfn.XLOOKUP($A649&amp;$Q$3&amp;$R$3,Data[Index]&amp;Data[Valid Test, Can be used for conformity (Y/N)]&amp;Data[Cycle],Data[CO/km (mg)])-F$2)/F$5</f>
        <v>#N/A</v>
      </c>
      <c r="G649" s="141" t="e" cm="1">
        <f t="array" ref="G649">(_xlfn.XLOOKUP($A649&amp;$Q$3,Data[Index]&amp;Data[Valid Test, Can be used for conformity (Y/N)],Data[CO2/km (g)])-G$2)/G$5</f>
        <v>#N/A</v>
      </c>
      <c r="H649" s="141" t="e" cm="1">
        <f t="array" ref="H649">(_xlfn.XLOOKUP($A649&amp;$Q$3,Data[Index]&amp;Data[Valid Test, Can be used for conformity (Y/N)],Data[THC/km (mg)])-H$2)/H$5</f>
        <v>#N/A</v>
      </c>
      <c r="I649" s="141" t="e" cm="1">
        <f t="array" ref="I649">(_xlfn.XLOOKUP($A649&amp;$Q$3,Data[Index]&amp;Data[Valid Test, Can be used for conformity (Y/N)],Data[NOx/km (mg)])-I$2)/I$5</f>
        <v>#N/A</v>
      </c>
      <c r="J649" s="141" t="e" cm="1">
        <f t="array" ref="J649">(_xlfn.XLOOKUP($A649&amp;$Q$3,Data[Index]&amp;Data[Valid Test, Can be used for conformity (Y/N)],Data[THC + NOx/km (mg)])-J$2)/J$5</f>
        <v>#N/A</v>
      </c>
      <c r="K649" s="141" t="e" cm="1">
        <f t="array" ref="K649">(_xlfn.XLOOKUP($A649&amp;$Q$3,Data[Index]&amp;Data[Valid Test, Can be used for conformity (Y/N)],Data[PN/km ('#)])-K$2)/K$5</f>
        <v>#N/A</v>
      </c>
      <c r="L649" s="141" t="e" cm="1">
        <f t="array" ref="L649">(_xlfn.XLOOKUP($A649&amp;$Q$3,Data[Index]&amp;Data[Valid Test, Can be used for conformity (Y/N)],Data[PM/km (mg)])-L$2)/L$5</f>
        <v>#N/A</v>
      </c>
      <c r="M649" s="140" t="e" cm="1">
        <f t="array" ref="M649">(_xlfn.XLOOKUP($A649&amp;$Q$3,Data[Index]&amp;Data[Valid Test, Can be used for conformity (Y/N)],Data[CH4 (mg/km)])-M$2)/M$5</f>
        <v>#N/A</v>
      </c>
      <c r="N649" s="140" t="e" cm="1">
        <f t="array" ref="N649">(_xlfn.XLOOKUP($A649&amp;$Q$3,Data[Index]&amp;Data[Valid Test, Can be used for conformity (Y/N)],Data[N20 (mg/km)])-N$2)/N$5</f>
        <v>#N/A</v>
      </c>
      <c r="O649" s="141" t="e" cm="1">
        <f t="array" ref="O649">(_xlfn.XLOOKUP($A649&amp;$Q$3,Data[Index]&amp;Data[Valid Test, Can be used for conformity (Y/N)],Data[l/100km])-O$2)/O$5</f>
        <v>#N/A</v>
      </c>
      <c r="P649" s="138">
        <f>_xlfn.XLOOKUP($A649,Data[Index],Data[Comments])</f>
        <v>0</v>
      </c>
    </row>
    <row r="650" spans="1:16" x14ac:dyDescent="0.2">
      <c r="A650" s="129"/>
      <c r="B650" s="129"/>
      <c r="C650" s="129" t="e" cm="1">
        <f t="array" ref="C650">_xlfn.XLOOKUP($A650&amp;$Q$3&amp;$R$3,Data[Index]&amp;Data[Valid Test, Can be used for conformity (Y/N)]&amp;Data[Cycle],Data[Test Name])</f>
        <v>#N/A</v>
      </c>
      <c r="D650" s="167" t="e" cm="1">
        <f t="array" ref="D650">_xlfn.XLOOKUP($A650&amp;$Q$3&amp;$R$3,Data[Index]&amp;Data[Valid Test, Can be used for conformity (Y/N)]&amp;Data[Cycle],Data[Mileage (Miles)])</f>
        <v>#N/A</v>
      </c>
      <c r="E650" s="130" t="e" cm="1">
        <f t="array" ref="E650">_xlfn.XLOOKUP($A650&amp;$Q$3&amp;$R$3,Data[Index]&amp;Data[Valid Test, Can be used for conformity (Y/N)]&amp;Data[Cycle],Data[Date])</f>
        <v>#N/A</v>
      </c>
      <c r="F650" s="141" t="e" cm="1">
        <f t="array" ref="F650">(_xlfn.XLOOKUP($A650&amp;$Q$3&amp;$R$3,Data[Index]&amp;Data[Valid Test, Can be used for conformity (Y/N)]&amp;Data[Cycle],Data[CO/km (mg)])-F$2)/F$5</f>
        <v>#N/A</v>
      </c>
      <c r="G650" s="141" t="e" cm="1">
        <f t="array" ref="G650">(_xlfn.XLOOKUP($A650&amp;$Q$3,Data[Index]&amp;Data[Valid Test, Can be used for conformity (Y/N)],Data[CO2/km (g)])-G$2)/G$5</f>
        <v>#N/A</v>
      </c>
      <c r="H650" s="141" t="e" cm="1">
        <f t="array" ref="H650">(_xlfn.XLOOKUP($A650&amp;$Q$3,Data[Index]&amp;Data[Valid Test, Can be used for conformity (Y/N)],Data[THC/km (mg)])-H$2)/H$5</f>
        <v>#N/A</v>
      </c>
      <c r="I650" s="141" t="e" cm="1">
        <f t="array" ref="I650">(_xlfn.XLOOKUP($A650&amp;$Q$3,Data[Index]&amp;Data[Valid Test, Can be used for conformity (Y/N)],Data[NOx/km (mg)])-I$2)/I$5</f>
        <v>#N/A</v>
      </c>
      <c r="J650" s="141" t="e" cm="1">
        <f t="array" ref="J650">(_xlfn.XLOOKUP($A650&amp;$Q$3,Data[Index]&amp;Data[Valid Test, Can be used for conformity (Y/N)],Data[THC + NOx/km (mg)])-J$2)/J$5</f>
        <v>#N/A</v>
      </c>
      <c r="K650" s="141" t="e" cm="1">
        <f t="array" ref="K650">(_xlfn.XLOOKUP($A650&amp;$Q$3,Data[Index]&amp;Data[Valid Test, Can be used for conformity (Y/N)],Data[PN/km ('#)])-K$2)/K$5</f>
        <v>#N/A</v>
      </c>
      <c r="L650" s="141" t="e" cm="1">
        <f t="array" ref="L650">(_xlfn.XLOOKUP($A650&amp;$Q$3,Data[Index]&amp;Data[Valid Test, Can be used for conformity (Y/N)],Data[PM/km (mg)])-L$2)/L$5</f>
        <v>#N/A</v>
      </c>
      <c r="M650" s="140" t="e" cm="1">
        <f t="array" ref="M650">(_xlfn.XLOOKUP($A650&amp;$Q$3,Data[Index]&amp;Data[Valid Test, Can be used for conformity (Y/N)],Data[CH4 (mg/km)])-M$2)/M$5</f>
        <v>#N/A</v>
      </c>
      <c r="N650" s="140" t="e" cm="1">
        <f t="array" ref="N650">(_xlfn.XLOOKUP($A650&amp;$Q$3,Data[Index]&amp;Data[Valid Test, Can be used for conformity (Y/N)],Data[N20 (mg/km)])-N$2)/N$5</f>
        <v>#N/A</v>
      </c>
      <c r="O650" s="141" t="e" cm="1">
        <f t="array" ref="O650">(_xlfn.XLOOKUP($A650&amp;$Q$3,Data[Index]&amp;Data[Valid Test, Can be used for conformity (Y/N)],Data[l/100km])-O$2)/O$5</f>
        <v>#N/A</v>
      </c>
      <c r="P650" s="138">
        <f>_xlfn.XLOOKUP($A650,Data[Index],Data[Comments])</f>
        <v>0</v>
      </c>
    </row>
    <row r="651" spans="1:16" x14ac:dyDescent="0.2">
      <c r="A651" s="129"/>
      <c r="B651" s="129"/>
      <c r="C651" s="129" t="e" cm="1">
        <f t="array" ref="C651">_xlfn.XLOOKUP($A651&amp;$Q$3&amp;$R$3,Data[Index]&amp;Data[Valid Test, Can be used for conformity (Y/N)]&amp;Data[Cycle],Data[Test Name])</f>
        <v>#N/A</v>
      </c>
      <c r="D651" s="167" t="e" cm="1">
        <f t="array" ref="D651">_xlfn.XLOOKUP($A651&amp;$Q$3&amp;$R$3,Data[Index]&amp;Data[Valid Test, Can be used for conformity (Y/N)]&amp;Data[Cycle],Data[Mileage (Miles)])</f>
        <v>#N/A</v>
      </c>
      <c r="E651" s="130" t="e" cm="1">
        <f t="array" ref="E651">_xlfn.XLOOKUP($A651&amp;$Q$3&amp;$R$3,Data[Index]&amp;Data[Valid Test, Can be used for conformity (Y/N)]&amp;Data[Cycle],Data[Date])</f>
        <v>#N/A</v>
      </c>
      <c r="F651" s="141" t="e" cm="1">
        <f t="array" ref="F651">(_xlfn.XLOOKUP($A651&amp;$Q$3&amp;$R$3,Data[Index]&amp;Data[Valid Test, Can be used for conformity (Y/N)]&amp;Data[Cycle],Data[CO/km (mg)])-F$2)/F$5</f>
        <v>#N/A</v>
      </c>
      <c r="G651" s="141" t="e" cm="1">
        <f t="array" ref="G651">(_xlfn.XLOOKUP($A651&amp;$Q$3,Data[Index]&amp;Data[Valid Test, Can be used for conformity (Y/N)],Data[CO2/km (g)])-G$2)/G$5</f>
        <v>#N/A</v>
      </c>
      <c r="H651" s="141" t="e" cm="1">
        <f t="array" ref="H651">(_xlfn.XLOOKUP($A651&amp;$Q$3,Data[Index]&amp;Data[Valid Test, Can be used for conformity (Y/N)],Data[THC/km (mg)])-H$2)/H$5</f>
        <v>#N/A</v>
      </c>
      <c r="I651" s="141" t="e" cm="1">
        <f t="array" ref="I651">(_xlfn.XLOOKUP($A651&amp;$Q$3,Data[Index]&amp;Data[Valid Test, Can be used for conformity (Y/N)],Data[NOx/km (mg)])-I$2)/I$5</f>
        <v>#N/A</v>
      </c>
      <c r="J651" s="141" t="e" cm="1">
        <f t="array" ref="J651">(_xlfn.XLOOKUP($A651&amp;$Q$3,Data[Index]&amp;Data[Valid Test, Can be used for conformity (Y/N)],Data[THC + NOx/km (mg)])-J$2)/J$5</f>
        <v>#N/A</v>
      </c>
      <c r="K651" s="141" t="e" cm="1">
        <f t="array" ref="K651">(_xlfn.XLOOKUP($A651&amp;$Q$3,Data[Index]&amp;Data[Valid Test, Can be used for conformity (Y/N)],Data[PN/km ('#)])-K$2)/K$5</f>
        <v>#N/A</v>
      </c>
      <c r="L651" s="141" t="e" cm="1">
        <f t="array" ref="L651">(_xlfn.XLOOKUP($A651&amp;$Q$3,Data[Index]&amp;Data[Valid Test, Can be used for conformity (Y/N)],Data[PM/km (mg)])-L$2)/L$5</f>
        <v>#N/A</v>
      </c>
      <c r="M651" s="140" t="e" cm="1">
        <f t="array" ref="M651">(_xlfn.XLOOKUP($A651&amp;$Q$3,Data[Index]&amp;Data[Valid Test, Can be used for conformity (Y/N)],Data[CH4 (mg/km)])-M$2)/M$5</f>
        <v>#N/A</v>
      </c>
      <c r="N651" s="140" t="e" cm="1">
        <f t="array" ref="N651">(_xlfn.XLOOKUP($A651&amp;$Q$3,Data[Index]&amp;Data[Valid Test, Can be used for conformity (Y/N)],Data[N20 (mg/km)])-N$2)/N$5</f>
        <v>#N/A</v>
      </c>
      <c r="O651" s="141" t="e" cm="1">
        <f t="array" ref="O651">(_xlfn.XLOOKUP($A651&amp;$Q$3,Data[Index]&amp;Data[Valid Test, Can be used for conformity (Y/N)],Data[l/100km])-O$2)/O$5</f>
        <v>#N/A</v>
      </c>
      <c r="P651" s="138">
        <f>_xlfn.XLOOKUP($A651,Data[Index],Data[Comments])</f>
        <v>0</v>
      </c>
    </row>
    <row r="652" spans="1:16" x14ac:dyDescent="0.2">
      <c r="A652" s="129"/>
      <c r="B652" s="129"/>
      <c r="C652" s="129" t="e" cm="1">
        <f t="array" ref="C652">_xlfn.XLOOKUP($A652&amp;$Q$3&amp;$R$3,Data[Index]&amp;Data[Valid Test, Can be used for conformity (Y/N)]&amp;Data[Cycle],Data[Test Name])</f>
        <v>#N/A</v>
      </c>
      <c r="D652" s="167" t="e" cm="1">
        <f t="array" ref="D652">_xlfn.XLOOKUP($A652&amp;$Q$3&amp;$R$3,Data[Index]&amp;Data[Valid Test, Can be used for conformity (Y/N)]&amp;Data[Cycle],Data[Mileage (Miles)])</f>
        <v>#N/A</v>
      </c>
      <c r="E652" s="130" t="e" cm="1">
        <f t="array" ref="E652">_xlfn.XLOOKUP($A652&amp;$Q$3&amp;$R$3,Data[Index]&amp;Data[Valid Test, Can be used for conformity (Y/N)]&amp;Data[Cycle],Data[Date])</f>
        <v>#N/A</v>
      </c>
      <c r="F652" s="141" t="e" cm="1">
        <f t="array" ref="F652">(_xlfn.XLOOKUP($A652&amp;$Q$3&amp;$R$3,Data[Index]&amp;Data[Valid Test, Can be used for conformity (Y/N)]&amp;Data[Cycle],Data[CO/km (mg)])-F$2)/F$5</f>
        <v>#N/A</v>
      </c>
      <c r="G652" s="141" t="e" cm="1">
        <f t="array" ref="G652">(_xlfn.XLOOKUP($A652&amp;$Q$3,Data[Index]&amp;Data[Valid Test, Can be used for conformity (Y/N)],Data[CO2/km (g)])-G$2)/G$5</f>
        <v>#N/A</v>
      </c>
      <c r="H652" s="141" t="e" cm="1">
        <f t="array" ref="H652">(_xlfn.XLOOKUP($A652&amp;$Q$3,Data[Index]&amp;Data[Valid Test, Can be used for conformity (Y/N)],Data[THC/km (mg)])-H$2)/H$5</f>
        <v>#N/A</v>
      </c>
      <c r="I652" s="141" t="e" cm="1">
        <f t="array" ref="I652">(_xlfn.XLOOKUP($A652&amp;$Q$3,Data[Index]&amp;Data[Valid Test, Can be used for conformity (Y/N)],Data[NOx/km (mg)])-I$2)/I$5</f>
        <v>#N/A</v>
      </c>
      <c r="J652" s="141" t="e" cm="1">
        <f t="array" ref="J652">(_xlfn.XLOOKUP($A652&amp;$Q$3,Data[Index]&amp;Data[Valid Test, Can be used for conformity (Y/N)],Data[THC + NOx/km (mg)])-J$2)/J$5</f>
        <v>#N/A</v>
      </c>
      <c r="K652" s="141" t="e" cm="1">
        <f t="array" ref="K652">(_xlfn.XLOOKUP($A652&amp;$Q$3,Data[Index]&amp;Data[Valid Test, Can be used for conformity (Y/N)],Data[PN/km ('#)])-K$2)/K$5</f>
        <v>#N/A</v>
      </c>
      <c r="L652" s="141" t="e" cm="1">
        <f t="array" ref="L652">(_xlfn.XLOOKUP($A652&amp;$Q$3,Data[Index]&amp;Data[Valid Test, Can be used for conformity (Y/N)],Data[PM/km (mg)])-L$2)/L$5</f>
        <v>#N/A</v>
      </c>
      <c r="M652" s="140" t="e" cm="1">
        <f t="array" ref="M652">(_xlfn.XLOOKUP($A652&amp;$Q$3,Data[Index]&amp;Data[Valid Test, Can be used for conformity (Y/N)],Data[CH4 (mg/km)])-M$2)/M$5</f>
        <v>#N/A</v>
      </c>
      <c r="N652" s="140" t="e" cm="1">
        <f t="array" ref="N652">(_xlfn.XLOOKUP($A652&amp;$Q$3,Data[Index]&amp;Data[Valid Test, Can be used for conformity (Y/N)],Data[N20 (mg/km)])-N$2)/N$5</f>
        <v>#N/A</v>
      </c>
      <c r="O652" s="141" t="e" cm="1">
        <f t="array" ref="O652">(_xlfn.XLOOKUP($A652&amp;$Q$3,Data[Index]&amp;Data[Valid Test, Can be used for conformity (Y/N)],Data[l/100km])-O$2)/O$5</f>
        <v>#N/A</v>
      </c>
      <c r="P652" s="138">
        <f>_xlfn.XLOOKUP($A652,Data[Index],Data[Comments])</f>
        <v>0</v>
      </c>
    </row>
    <row r="653" spans="1:16" x14ac:dyDescent="0.2">
      <c r="A653" s="129"/>
      <c r="B653" s="129"/>
      <c r="C653" s="129" t="e" cm="1">
        <f t="array" ref="C653">_xlfn.XLOOKUP($A653&amp;$Q$3&amp;$R$3,Data[Index]&amp;Data[Valid Test, Can be used for conformity (Y/N)]&amp;Data[Cycle],Data[Test Name])</f>
        <v>#N/A</v>
      </c>
      <c r="D653" s="167" t="e" cm="1">
        <f t="array" ref="D653">_xlfn.XLOOKUP($A653&amp;$Q$3&amp;$R$3,Data[Index]&amp;Data[Valid Test, Can be used for conformity (Y/N)]&amp;Data[Cycle],Data[Mileage (Miles)])</f>
        <v>#N/A</v>
      </c>
      <c r="E653" s="130" t="e" cm="1">
        <f t="array" ref="E653">_xlfn.XLOOKUP($A653&amp;$Q$3&amp;$R$3,Data[Index]&amp;Data[Valid Test, Can be used for conformity (Y/N)]&amp;Data[Cycle],Data[Date])</f>
        <v>#N/A</v>
      </c>
      <c r="F653" s="141" t="e" cm="1">
        <f t="array" ref="F653">(_xlfn.XLOOKUP($A653&amp;$Q$3&amp;$R$3,Data[Index]&amp;Data[Valid Test, Can be used for conformity (Y/N)]&amp;Data[Cycle],Data[CO/km (mg)])-F$2)/F$5</f>
        <v>#N/A</v>
      </c>
      <c r="G653" s="141" t="e" cm="1">
        <f t="array" ref="G653">(_xlfn.XLOOKUP($A653&amp;$Q$3,Data[Index]&amp;Data[Valid Test, Can be used for conformity (Y/N)],Data[CO2/km (g)])-G$2)/G$5</f>
        <v>#N/A</v>
      </c>
      <c r="H653" s="141" t="e" cm="1">
        <f t="array" ref="H653">(_xlfn.XLOOKUP($A653&amp;$Q$3,Data[Index]&amp;Data[Valid Test, Can be used for conformity (Y/N)],Data[THC/km (mg)])-H$2)/H$5</f>
        <v>#N/A</v>
      </c>
      <c r="I653" s="141" t="e" cm="1">
        <f t="array" ref="I653">(_xlfn.XLOOKUP($A653&amp;$Q$3,Data[Index]&amp;Data[Valid Test, Can be used for conformity (Y/N)],Data[NOx/km (mg)])-I$2)/I$5</f>
        <v>#N/A</v>
      </c>
      <c r="J653" s="141" t="e" cm="1">
        <f t="array" ref="J653">(_xlfn.XLOOKUP($A653&amp;$Q$3,Data[Index]&amp;Data[Valid Test, Can be used for conformity (Y/N)],Data[THC + NOx/km (mg)])-J$2)/J$5</f>
        <v>#N/A</v>
      </c>
      <c r="K653" s="141" t="e" cm="1">
        <f t="array" ref="K653">(_xlfn.XLOOKUP($A653&amp;$Q$3,Data[Index]&amp;Data[Valid Test, Can be used for conformity (Y/N)],Data[PN/km ('#)])-K$2)/K$5</f>
        <v>#N/A</v>
      </c>
      <c r="L653" s="141" t="e" cm="1">
        <f t="array" ref="L653">(_xlfn.XLOOKUP($A653&amp;$Q$3,Data[Index]&amp;Data[Valid Test, Can be used for conformity (Y/N)],Data[PM/km (mg)])-L$2)/L$5</f>
        <v>#N/A</v>
      </c>
      <c r="M653" s="140" t="e" cm="1">
        <f t="array" ref="M653">(_xlfn.XLOOKUP($A653&amp;$Q$3,Data[Index]&amp;Data[Valid Test, Can be used for conformity (Y/N)],Data[CH4 (mg/km)])-M$2)/M$5</f>
        <v>#N/A</v>
      </c>
      <c r="N653" s="140" t="e" cm="1">
        <f t="array" ref="N653">(_xlfn.XLOOKUP($A653&amp;$Q$3,Data[Index]&amp;Data[Valid Test, Can be used for conformity (Y/N)],Data[N20 (mg/km)])-N$2)/N$5</f>
        <v>#N/A</v>
      </c>
      <c r="O653" s="141" t="e" cm="1">
        <f t="array" ref="O653">(_xlfn.XLOOKUP($A653&amp;$Q$3,Data[Index]&amp;Data[Valid Test, Can be used for conformity (Y/N)],Data[l/100km])-O$2)/O$5</f>
        <v>#N/A</v>
      </c>
      <c r="P653" s="138">
        <f>_xlfn.XLOOKUP($A653,Data[Index],Data[Comments])</f>
        <v>0</v>
      </c>
    </row>
    <row r="654" spans="1:16" x14ac:dyDescent="0.2">
      <c r="A654" s="129"/>
      <c r="B654" s="129"/>
      <c r="C654" s="129" t="e" cm="1">
        <f t="array" ref="C654">_xlfn.XLOOKUP($A654&amp;$Q$3&amp;$R$3,Data[Index]&amp;Data[Valid Test, Can be used for conformity (Y/N)]&amp;Data[Cycle],Data[Test Name])</f>
        <v>#N/A</v>
      </c>
      <c r="D654" s="167" t="e" cm="1">
        <f t="array" ref="D654">_xlfn.XLOOKUP($A654&amp;$Q$3&amp;$R$3,Data[Index]&amp;Data[Valid Test, Can be used for conformity (Y/N)]&amp;Data[Cycle],Data[Mileage (Miles)])</f>
        <v>#N/A</v>
      </c>
      <c r="E654" s="130" t="e" cm="1">
        <f t="array" ref="E654">_xlfn.XLOOKUP($A654&amp;$Q$3&amp;$R$3,Data[Index]&amp;Data[Valid Test, Can be used for conformity (Y/N)]&amp;Data[Cycle],Data[Date])</f>
        <v>#N/A</v>
      </c>
      <c r="F654" s="141" t="e" cm="1">
        <f t="array" ref="F654">(_xlfn.XLOOKUP($A654&amp;$Q$3&amp;$R$3,Data[Index]&amp;Data[Valid Test, Can be used for conformity (Y/N)]&amp;Data[Cycle],Data[CO/km (mg)])-F$2)/F$5</f>
        <v>#N/A</v>
      </c>
      <c r="G654" s="141" t="e" cm="1">
        <f t="array" ref="G654">(_xlfn.XLOOKUP($A654&amp;$Q$3,Data[Index]&amp;Data[Valid Test, Can be used for conformity (Y/N)],Data[CO2/km (g)])-G$2)/G$5</f>
        <v>#N/A</v>
      </c>
      <c r="H654" s="141" t="e" cm="1">
        <f t="array" ref="H654">(_xlfn.XLOOKUP($A654&amp;$Q$3,Data[Index]&amp;Data[Valid Test, Can be used for conformity (Y/N)],Data[THC/km (mg)])-H$2)/H$5</f>
        <v>#N/A</v>
      </c>
      <c r="I654" s="141" t="e" cm="1">
        <f t="array" ref="I654">(_xlfn.XLOOKUP($A654&amp;$Q$3,Data[Index]&amp;Data[Valid Test, Can be used for conformity (Y/N)],Data[NOx/km (mg)])-I$2)/I$5</f>
        <v>#N/A</v>
      </c>
      <c r="J654" s="141" t="e" cm="1">
        <f t="array" ref="J654">(_xlfn.XLOOKUP($A654&amp;$Q$3,Data[Index]&amp;Data[Valid Test, Can be used for conformity (Y/N)],Data[THC + NOx/km (mg)])-J$2)/J$5</f>
        <v>#N/A</v>
      </c>
      <c r="K654" s="141" t="e" cm="1">
        <f t="array" ref="K654">(_xlfn.XLOOKUP($A654&amp;$Q$3,Data[Index]&amp;Data[Valid Test, Can be used for conformity (Y/N)],Data[PN/km ('#)])-K$2)/K$5</f>
        <v>#N/A</v>
      </c>
      <c r="L654" s="141" t="e" cm="1">
        <f t="array" ref="L654">(_xlfn.XLOOKUP($A654&amp;$Q$3,Data[Index]&amp;Data[Valid Test, Can be used for conformity (Y/N)],Data[PM/km (mg)])-L$2)/L$5</f>
        <v>#N/A</v>
      </c>
      <c r="M654" s="140" t="e" cm="1">
        <f t="array" ref="M654">(_xlfn.XLOOKUP($A654&amp;$Q$3,Data[Index]&amp;Data[Valid Test, Can be used for conformity (Y/N)],Data[CH4 (mg/km)])-M$2)/M$5</f>
        <v>#N/A</v>
      </c>
      <c r="N654" s="140" t="e" cm="1">
        <f t="array" ref="N654">(_xlfn.XLOOKUP($A654&amp;$Q$3,Data[Index]&amp;Data[Valid Test, Can be used for conformity (Y/N)],Data[N20 (mg/km)])-N$2)/N$5</f>
        <v>#N/A</v>
      </c>
      <c r="O654" s="141" t="e" cm="1">
        <f t="array" ref="O654">(_xlfn.XLOOKUP($A654&amp;$Q$3,Data[Index]&amp;Data[Valid Test, Can be used for conformity (Y/N)],Data[l/100km])-O$2)/O$5</f>
        <v>#N/A</v>
      </c>
      <c r="P654" s="138">
        <f>_xlfn.XLOOKUP($A654,Data[Index],Data[Comments])</f>
        <v>0</v>
      </c>
    </row>
    <row r="655" spans="1:16" x14ac:dyDescent="0.2">
      <c r="A655" s="129"/>
      <c r="B655" s="129"/>
      <c r="C655" s="129" t="e" cm="1">
        <f t="array" ref="C655">_xlfn.XLOOKUP($A655&amp;$Q$3&amp;$R$3,Data[Index]&amp;Data[Valid Test, Can be used for conformity (Y/N)]&amp;Data[Cycle],Data[Test Name])</f>
        <v>#N/A</v>
      </c>
      <c r="D655" s="167" t="e" cm="1">
        <f t="array" ref="D655">_xlfn.XLOOKUP($A655&amp;$Q$3&amp;$R$3,Data[Index]&amp;Data[Valid Test, Can be used for conformity (Y/N)]&amp;Data[Cycle],Data[Mileage (Miles)])</f>
        <v>#N/A</v>
      </c>
      <c r="E655" s="130" t="e" cm="1">
        <f t="array" ref="E655">_xlfn.XLOOKUP($A655&amp;$Q$3&amp;$R$3,Data[Index]&amp;Data[Valid Test, Can be used for conformity (Y/N)]&amp;Data[Cycle],Data[Date])</f>
        <v>#N/A</v>
      </c>
      <c r="F655" s="141" t="e" cm="1">
        <f t="array" ref="F655">(_xlfn.XLOOKUP($A655&amp;$Q$3&amp;$R$3,Data[Index]&amp;Data[Valid Test, Can be used for conformity (Y/N)]&amp;Data[Cycle],Data[CO/km (mg)])-F$2)/F$5</f>
        <v>#N/A</v>
      </c>
      <c r="G655" s="141" t="e" cm="1">
        <f t="array" ref="G655">(_xlfn.XLOOKUP($A655&amp;$Q$3,Data[Index]&amp;Data[Valid Test, Can be used for conformity (Y/N)],Data[CO2/km (g)])-G$2)/G$5</f>
        <v>#N/A</v>
      </c>
      <c r="H655" s="141" t="e" cm="1">
        <f t="array" ref="H655">(_xlfn.XLOOKUP($A655&amp;$Q$3,Data[Index]&amp;Data[Valid Test, Can be used for conformity (Y/N)],Data[THC/km (mg)])-H$2)/H$5</f>
        <v>#N/A</v>
      </c>
      <c r="I655" s="141" t="e" cm="1">
        <f t="array" ref="I655">(_xlfn.XLOOKUP($A655&amp;$Q$3,Data[Index]&amp;Data[Valid Test, Can be used for conformity (Y/N)],Data[NOx/km (mg)])-I$2)/I$5</f>
        <v>#N/A</v>
      </c>
      <c r="J655" s="141" t="e" cm="1">
        <f t="array" ref="J655">(_xlfn.XLOOKUP($A655&amp;$Q$3,Data[Index]&amp;Data[Valid Test, Can be used for conformity (Y/N)],Data[THC + NOx/km (mg)])-J$2)/J$5</f>
        <v>#N/A</v>
      </c>
      <c r="K655" s="141" t="e" cm="1">
        <f t="array" ref="K655">(_xlfn.XLOOKUP($A655&amp;$Q$3,Data[Index]&amp;Data[Valid Test, Can be used for conformity (Y/N)],Data[PN/km ('#)])-K$2)/K$5</f>
        <v>#N/A</v>
      </c>
      <c r="L655" s="141" t="e" cm="1">
        <f t="array" ref="L655">(_xlfn.XLOOKUP($A655&amp;$Q$3,Data[Index]&amp;Data[Valid Test, Can be used for conformity (Y/N)],Data[PM/km (mg)])-L$2)/L$5</f>
        <v>#N/A</v>
      </c>
      <c r="M655" s="140" t="e" cm="1">
        <f t="array" ref="M655">(_xlfn.XLOOKUP($A655&amp;$Q$3,Data[Index]&amp;Data[Valid Test, Can be used for conformity (Y/N)],Data[CH4 (mg/km)])-M$2)/M$5</f>
        <v>#N/A</v>
      </c>
      <c r="N655" s="140" t="e" cm="1">
        <f t="array" ref="N655">(_xlfn.XLOOKUP($A655&amp;$Q$3,Data[Index]&amp;Data[Valid Test, Can be used for conformity (Y/N)],Data[N20 (mg/km)])-N$2)/N$5</f>
        <v>#N/A</v>
      </c>
      <c r="O655" s="141" t="e" cm="1">
        <f t="array" ref="O655">(_xlfn.XLOOKUP($A655&amp;$Q$3,Data[Index]&amp;Data[Valid Test, Can be used for conformity (Y/N)],Data[l/100km])-O$2)/O$5</f>
        <v>#N/A</v>
      </c>
      <c r="P655" s="138">
        <f>_xlfn.XLOOKUP($A655,Data[Index],Data[Comments])</f>
        <v>0</v>
      </c>
    </row>
    <row r="656" spans="1:16" x14ac:dyDescent="0.2">
      <c r="A656" s="129"/>
      <c r="B656" s="129"/>
      <c r="C656" s="129" t="e" cm="1">
        <f t="array" ref="C656">_xlfn.XLOOKUP($A656&amp;$Q$3&amp;$R$3,Data[Index]&amp;Data[Valid Test, Can be used for conformity (Y/N)]&amp;Data[Cycle],Data[Test Name])</f>
        <v>#N/A</v>
      </c>
      <c r="D656" s="167" t="e" cm="1">
        <f t="array" ref="D656">_xlfn.XLOOKUP($A656&amp;$Q$3&amp;$R$3,Data[Index]&amp;Data[Valid Test, Can be used for conformity (Y/N)]&amp;Data[Cycle],Data[Mileage (Miles)])</f>
        <v>#N/A</v>
      </c>
      <c r="E656" s="130" t="e" cm="1">
        <f t="array" ref="E656">_xlfn.XLOOKUP($A656&amp;$Q$3&amp;$R$3,Data[Index]&amp;Data[Valid Test, Can be used for conformity (Y/N)]&amp;Data[Cycle],Data[Date])</f>
        <v>#N/A</v>
      </c>
      <c r="F656" s="141" t="e" cm="1">
        <f t="array" ref="F656">(_xlfn.XLOOKUP($A656&amp;$Q$3&amp;$R$3,Data[Index]&amp;Data[Valid Test, Can be used for conformity (Y/N)]&amp;Data[Cycle],Data[CO/km (mg)])-F$2)/F$5</f>
        <v>#N/A</v>
      </c>
      <c r="G656" s="141" t="e" cm="1">
        <f t="array" ref="G656">(_xlfn.XLOOKUP($A656&amp;$Q$3,Data[Index]&amp;Data[Valid Test, Can be used for conformity (Y/N)],Data[CO2/km (g)])-G$2)/G$5</f>
        <v>#N/A</v>
      </c>
      <c r="H656" s="141" t="e" cm="1">
        <f t="array" ref="H656">(_xlfn.XLOOKUP($A656&amp;$Q$3,Data[Index]&amp;Data[Valid Test, Can be used for conformity (Y/N)],Data[THC/km (mg)])-H$2)/H$5</f>
        <v>#N/A</v>
      </c>
      <c r="I656" s="141" t="e" cm="1">
        <f t="array" ref="I656">(_xlfn.XLOOKUP($A656&amp;$Q$3,Data[Index]&amp;Data[Valid Test, Can be used for conformity (Y/N)],Data[NOx/km (mg)])-I$2)/I$5</f>
        <v>#N/A</v>
      </c>
      <c r="J656" s="141" t="e" cm="1">
        <f t="array" ref="J656">(_xlfn.XLOOKUP($A656&amp;$Q$3,Data[Index]&amp;Data[Valid Test, Can be used for conformity (Y/N)],Data[THC + NOx/km (mg)])-J$2)/J$5</f>
        <v>#N/A</v>
      </c>
      <c r="K656" s="141" t="e" cm="1">
        <f t="array" ref="K656">(_xlfn.XLOOKUP($A656&amp;$Q$3,Data[Index]&amp;Data[Valid Test, Can be used for conformity (Y/N)],Data[PN/km ('#)])-K$2)/K$5</f>
        <v>#N/A</v>
      </c>
      <c r="L656" s="141" t="e" cm="1">
        <f t="array" ref="L656">(_xlfn.XLOOKUP($A656&amp;$Q$3,Data[Index]&amp;Data[Valid Test, Can be used for conformity (Y/N)],Data[PM/km (mg)])-L$2)/L$5</f>
        <v>#N/A</v>
      </c>
      <c r="M656" s="140" t="e" cm="1">
        <f t="array" ref="M656">(_xlfn.XLOOKUP($A656&amp;$Q$3,Data[Index]&amp;Data[Valid Test, Can be used for conformity (Y/N)],Data[CH4 (mg/km)])-M$2)/M$5</f>
        <v>#N/A</v>
      </c>
      <c r="N656" s="140" t="e" cm="1">
        <f t="array" ref="N656">(_xlfn.XLOOKUP($A656&amp;$Q$3,Data[Index]&amp;Data[Valid Test, Can be used for conformity (Y/N)],Data[N20 (mg/km)])-N$2)/N$5</f>
        <v>#N/A</v>
      </c>
      <c r="O656" s="141" t="e" cm="1">
        <f t="array" ref="O656">(_xlfn.XLOOKUP($A656&amp;$Q$3,Data[Index]&amp;Data[Valid Test, Can be used for conformity (Y/N)],Data[l/100km])-O$2)/O$5</f>
        <v>#N/A</v>
      </c>
      <c r="P656" s="138">
        <f>_xlfn.XLOOKUP($A656,Data[Index],Data[Comments])</f>
        <v>0</v>
      </c>
    </row>
    <row r="657" spans="1:16" x14ac:dyDescent="0.2">
      <c r="A657" s="129"/>
      <c r="B657" s="129"/>
      <c r="C657" s="129" t="e" cm="1">
        <f t="array" ref="C657">_xlfn.XLOOKUP($A657&amp;$Q$3&amp;$R$3,Data[Index]&amp;Data[Valid Test, Can be used for conformity (Y/N)]&amp;Data[Cycle],Data[Test Name])</f>
        <v>#N/A</v>
      </c>
      <c r="D657" s="167" t="e" cm="1">
        <f t="array" ref="D657">_xlfn.XLOOKUP($A657&amp;$Q$3&amp;$R$3,Data[Index]&amp;Data[Valid Test, Can be used for conformity (Y/N)]&amp;Data[Cycle],Data[Mileage (Miles)])</f>
        <v>#N/A</v>
      </c>
      <c r="E657" s="130" t="e" cm="1">
        <f t="array" ref="E657">_xlfn.XLOOKUP($A657&amp;$Q$3&amp;$R$3,Data[Index]&amp;Data[Valid Test, Can be used for conformity (Y/N)]&amp;Data[Cycle],Data[Date])</f>
        <v>#N/A</v>
      </c>
      <c r="F657" s="141" t="e" cm="1">
        <f t="array" ref="F657">(_xlfn.XLOOKUP($A657&amp;$Q$3&amp;$R$3,Data[Index]&amp;Data[Valid Test, Can be used for conformity (Y/N)]&amp;Data[Cycle],Data[CO/km (mg)])-F$2)/F$5</f>
        <v>#N/A</v>
      </c>
      <c r="G657" s="141" t="e" cm="1">
        <f t="array" ref="G657">(_xlfn.XLOOKUP($A657&amp;$Q$3,Data[Index]&amp;Data[Valid Test, Can be used for conformity (Y/N)],Data[CO2/km (g)])-G$2)/G$5</f>
        <v>#N/A</v>
      </c>
      <c r="H657" s="141" t="e" cm="1">
        <f t="array" ref="H657">(_xlfn.XLOOKUP($A657&amp;$Q$3,Data[Index]&amp;Data[Valid Test, Can be used for conformity (Y/N)],Data[THC/km (mg)])-H$2)/H$5</f>
        <v>#N/A</v>
      </c>
      <c r="I657" s="141" t="e" cm="1">
        <f t="array" ref="I657">(_xlfn.XLOOKUP($A657&amp;$Q$3,Data[Index]&amp;Data[Valid Test, Can be used for conformity (Y/N)],Data[NOx/km (mg)])-I$2)/I$5</f>
        <v>#N/A</v>
      </c>
      <c r="J657" s="141" t="e" cm="1">
        <f t="array" ref="J657">(_xlfn.XLOOKUP($A657&amp;$Q$3,Data[Index]&amp;Data[Valid Test, Can be used for conformity (Y/N)],Data[THC + NOx/km (mg)])-J$2)/J$5</f>
        <v>#N/A</v>
      </c>
      <c r="K657" s="141" t="e" cm="1">
        <f t="array" ref="K657">(_xlfn.XLOOKUP($A657&amp;$Q$3,Data[Index]&amp;Data[Valid Test, Can be used for conformity (Y/N)],Data[PN/km ('#)])-K$2)/K$5</f>
        <v>#N/A</v>
      </c>
      <c r="L657" s="141" t="e" cm="1">
        <f t="array" ref="L657">(_xlfn.XLOOKUP($A657&amp;$Q$3,Data[Index]&amp;Data[Valid Test, Can be used for conformity (Y/N)],Data[PM/km (mg)])-L$2)/L$5</f>
        <v>#N/A</v>
      </c>
      <c r="M657" s="140" t="e" cm="1">
        <f t="array" ref="M657">(_xlfn.XLOOKUP($A657&amp;$Q$3,Data[Index]&amp;Data[Valid Test, Can be used for conformity (Y/N)],Data[CH4 (mg/km)])-M$2)/M$5</f>
        <v>#N/A</v>
      </c>
      <c r="N657" s="140" t="e" cm="1">
        <f t="array" ref="N657">(_xlfn.XLOOKUP($A657&amp;$Q$3,Data[Index]&amp;Data[Valid Test, Can be used for conformity (Y/N)],Data[N20 (mg/km)])-N$2)/N$5</f>
        <v>#N/A</v>
      </c>
      <c r="O657" s="141" t="e" cm="1">
        <f t="array" ref="O657">(_xlfn.XLOOKUP($A657&amp;$Q$3,Data[Index]&amp;Data[Valid Test, Can be used for conformity (Y/N)],Data[l/100km])-O$2)/O$5</f>
        <v>#N/A</v>
      </c>
      <c r="P657" s="138">
        <f>_xlfn.XLOOKUP($A657,Data[Index],Data[Comments])</f>
        <v>0</v>
      </c>
    </row>
    <row r="658" spans="1:16" x14ac:dyDescent="0.2">
      <c r="A658" s="129"/>
      <c r="B658" s="129"/>
      <c r="C658" s="129" t="e" cm="1">
        <f t="array" ref="C658">_xlfn.XLOOKUP($A658&amp;$Q$3&amp;$R$3,Data[Index]&amp;Data[Valid Test, Can be used for conformity (Y/N)]&amp;Data[Cycle],Data[Test Name])</f>
        <v>#N/A</v>
      </c>
      <c r="D658" s="167" t="e" cm="1">
        <f t="array" ref="D658">_xlfn.XLOOKUP($A658&amp;$Q$3&amp;$R$3,Data[Index]&amp;Data[Valid Test, Can be used for conformity (Y/N)]&amp;Data[Cycle],Data[Mileage (Miles)])</f>
        <v>#N/A</v>
      </c>
      <c r="E658" s="130" t="e" cm="1">
        <f t="array" ref="E658">_xlfn.XLOOKUP($A658&amp;$Q$3&amp;$R$3,Data[Index]&amp;Data[Valid Test, Can be used for conformity (Y/N)]&amp;Data[Cycle],Data[Date])</f>
        <v>#N/A</v>
      </c>
      <c r="F658" s="141" t="e" cm="1">
        <f t="array" ref="F658">(_xlfn.XLOOKUP($A658&amp;$Q$3&amp;$R$3,Data[Index]&amp;Data[Valid Test, Can be used for conformity (Y/N)]&amp;Data[Cycle],Data[CO/km (mg)])-F$2)/F$5</f>
        <v>#N/A</v>
      </c>
      <c r="G658" s="141" t="e" cm="1">
        <f t="array" ref="G658">(_xlfn.XLOOKUP($A658&amp;$Q$3,Data[Index]&amp;Data[Valid Test, Can be used for conformity (Y/N)],Data[CO2/km (g)])-G$2)/G$5</f>
        <v>#N/A</v>
      </c>
      <c r="H658" s="141" t="e" cm="1">
        <f t="array" ref="H658">(_xlfn.XLOOKUP($A658&amp;$Q$3,Data[Index]&amp;Data[Valid Test, Can be used for conformity (Y/N)],Data[THC/km (mg)])-H$2)/H$5</f>
        <v>#N/A</v>
      </c>
      <c r="I658" s="141" t="e" cm="1">
        <f t="array" ref="I658">(_xlfn.XLOOKUP($A658&amp;$Q$3,Data[Index]&amp;Data[Valid Test, Can be used for conformity (Y/N)],Data[NOx/km (mg)])-I$2)/I$5</f>
        <v>#N/A</v>
      </c>
      <c r="J658" s="141" t="e" cm="1">
        <f t="array" ref="J658">(_xlfn.XLOOKUP($A658&amp;$Q$3,Data[Index]&amp;Data[Valid Test, Can be used for conformity (Y/N)],Data[THC + NOx/km (mg)])-J$2)/J$5</f>
        <v>#N/A</v>
      </c>
      <c r="K658" s="141" t="e" cm="1">
        <f t="array" ref="K658">(_xlfn.XLOOKUP($A658&amp;$Q$3,Data[Index]&amp;Data[Valid Test, Can be used for conformity (Y/N)],Data[PN/km ('#)])-K$2)/K$5</f>
        <v>#N/A</v>
      </c>
      <c r="L658" s="141" t="e" cm="1">
        <f t="array" ref="L658">(_xlfn.XLOOKUP($A658&amp;$Q$3,Data[Index]&amp;Data[Valid Test, Can be used for conformity (Y/N)],Data[PM/km (mg)])-L$2)/L$5</f>
        <v>#N/A</v>
      </c>
      <c r="M658" s="140" t="e" cm="1">
        <f t="array" ref="M658">(_xlfn.XLOOKUP($A658&amp;$Q$3,Data[Index]&amp;Data[Valid Test, Can be used for conformity (Y/N)],Data[CH4 (mg/km)])-M$2)/M$5</f>
        <v>#N/A</v>
      </c>
      <c r="N658" s="140" t="e" cm="1">
        <f t="array" ref="N658">(_xlfn.XLOOKUP($A658&amp;$Q$3,Data[Index]&amp;Data[Valid Test, Can be used for conformity (Y/N)],Data[N20 (mg/km)])-N$2)/N$5</f>
        <v>#N/A</v>
      </c>
      <c r="O658" s="141" t="e" cm="1">
        <f t="array" ref="O658">(_xlfn.XLOOKUP($A658&amp;$Q$3,Data[Index]&amp;Data[Valid Test, Can be used for conformity (Y/N)],Data[l/100km])-O$2)/O$5</f>
        <v>#N/A</v>
      </c>
      <c r="P658" s="138">
        <f>_xlfn.XLOOKUP($A658,Data[Index],Data[Comments])</f>
        <v>0</v>
      </c>
    </row>
    <row r="659" spans="1:16" x14ac:dyDescent="0.2">
      <c r="A659" s="129"/>
      <c r="B659" s="129"/>
      <c r="C659" s="129" t="e" cm="1">
        <f t="array" ref="C659">_xlfn.XLOOKUP($A659&amp;$Q$3&amp;$R$3,Data[Index]&amp;Data[Valid Test, Can be used for conformity (Y/N)]&amp;Data[Cycle],Data[Test Name])</f>
        <v>#N/A</v>
      </c>
      <c r="D659" s="167" t="e" cm="1">
        <f t="array" ref="D659">_xlfn.XLOOKUP($A659&amp;$Q$3&amp;$R$3,Data[Index]&amp;Data[Valid Test, Can be used for conformity (Y/N)]&amp;Data[Cycle],Data[Mileage (Miles)])</f>
        <v>#N/A</v>
      </c>
      <c r="E659" s="130" t="e" cm="1">
        <f t="array" ref="E659">_xlfn.XLOOKUP($A659&amp;$Q$3&amp;$R$3,Data[Index]&amp;Data[Valid Test, Can be used for conformity (Y/N)]&amp;Data[Cycle],Data[Date])</f>
        <v>#N/A</v>
      </c>
      <c r="F659" s="141" t="e" cm="1">
        <f t="array" ref="F659">(_xlfn.XLOOKUP($A659&amp;$Q$3&amp;$R$3,Data[Index]&amp;Data[Valid Test, Can be used for conformity (Y/N)]&amp;Data[Cycle],Data[CO/km (mg)])-F$2)/F$5</f>
        <v>#N/A</v>
      </c>
      <c r="G659" s="141" t="e" cm="1">
        <f t="array" ref="G659">(_xlfn.XLOOKUP($A659&amp;$Q$3,Data[Index]&amp;Data[Valid Test, Can be used for conformity (Y/N)],Data[CO2/km (g)])-G$2)/G$5</f>
        <v>#N/A</v>
      </c>
      <c r="H659" s="141" t="e" cm="1">
        <f t="array" ref="H659">(_xlfn.XLOOKUP($A659&amp;$Q$3,Data[Index]&amp;Data[Valid Test, Can be used for conformity (Y/N)],Data[THC/km (mg)])-H$2)/H$5</f>
        <v>#N/A</v>
      </c>
      <c r="I659" s="141" t="e" cm="1">
        <f t="array" ref="I659">(_xlfn.XLOOKUP($A659&amp;$Q$3,Data[Index]&amp;Data[Valid Test, Can be used for conformity (Y/N)],Data[NOx/km (mg)])-I$2)/I$5</f>
        <v>#N/A</v>
      </c>
      <c r="J659" s="141" t="e" cm="1">
        <f t="array" ref="J659">(_xlfn.XLOOKUP($A659&amp;$Q$3,Data[Index]&amp;Data[Valid Test, Can be used for conformity (Y/N)],Data[THC + NOx/km (mg)])-J$2)/J$5</f>
        <v>#N/A</v>
      </c>
      <c r="K659" s="141" t="e" cm="1">
        <f t="array" ref="K659">(_xlfn.XLOOKUP($A659&amp;$Q$3,Data[Index]&amp;Data[Valid Test, Can be used for conformity (Y/N)],Data[PN/km ('#)])-K$2)/K$5</f>
        <v>#N/A</v>
      </c>
      <c r="L659" s="141" t="e" cm="1">
        <f t="array" ref="L659">(_xlfn.XLOOKUP($A659&amp;$Q$3,Data[Index]&amp;Data[Valid Test, Can be used for conformity (Y/N)],Data[PM/km (mg)])-L$2)/L$5</f>
        <v>#N/A</v>
      </c>
      <c r="M659" s="140" t="e" cm="1">
        <f t="array" ref="M659">(_xlfn.XLOOKUP($A659&amp;$Q$3,Data[Index]&amp;Data[Valid Test, Can be used for conformity (Y/N)],Data[CH4 (mg/km)])-M$2)/M$5</f>
        <v>#N/A</v>
      </c>
      <c r="N659" s="140" t="e" cm="1">
        <f t="array" ref="N659">(_xlfn.XLOOKUP($A659&amp;$Q$3,Data[Index]&amp;Data[Valid Test, Can be used for conformity (Y/N)],Data[N20 (mg/km)])-N$2)/N$5</f>
        <v>#N/A</v>
      </c>
      <c r="O659" s="141" t="e" cm="1">
        <f t="array" ref="O659">(_xlfn.XLOOKUP($A659&amp;$Q$3,Data[Index]&amp;Data[Valid Test, Can be used for conformity (Y/N)],Data[l/100km])-O$2)/O$5</f>
        <v>#N/A</v>
      </c>
      <c r="P659" s="138">
        <f>_xlfn.XLOOKUP($A659,Data[Index],Data[Comments])</f>
        <v>0</v>
      </c>
    </row>
    <row r="660" spans="1:16" x14ac:dyDescent="0.2">
      <c r="A660" s="129"/>
      <c r="B660" s="129"/>
      <c r="C660" s="129" t="e" cm="1">
        <f t="array" ref="C660">_xlfn.XLOOKUP($A660&amp;$Q$3&amp;$R$3,Data[Index]&amp;Data[Valid Test, Can be used for conformity (Y/N)]&amp;Data[Cycle],Data[Test Name])</f>
        <v>#N/A</v>
      </c>
      <c r="D660" s="167" t="e" cm="1">
        <f t="array" ref="D660">_xlfn.XLOOKUP($A660&amp;$Q$3&amp;$R$3,Data[Index]&amp;Data[Valid Test, Can be used for conformity (Y/N)]&amp;Data[Cycle],Data[Mileage (Miles)])</f>
        <v>#N/A</v>
      </c>
      <c r="E660" s="130" t="e" cm="1">
        <f t="array" ref="E660">_xlfn.XLOOKUP($A660&amp;$Q$3&amp;$R$3,Data[Index]&amp;Data[Valid Test, Can be used for conformity (Y/N)]&amp;Data[Cycle],Data[Date])</f>
        <v>#N/A</v>
      </c>
      <c r="F660" s="141" t="e" cm="1">
        <f t="array" ref="F660">(_xlfn.XLOOKUP($A660&amp;$Q$3&amp;$R$3,Data[Index]&amp;Data[Valid Test, Can be used for conformity (Y/N)]&amp;Data[Cycle],Data[CO/km (mg)])-F$2)/F$5</f>
        <v>#N/A</v>
      </c>
      <c r="G660" s="141" t="e" cm="1">
        <f t="array" ref="G660">(_xlfn.XLOOKUP($A660&amp;$Q$3,Data[Index]&amp;Data[Valid Test, Can be used for conformity (Y/N)],Data[CO2/km (g)])-G$2)/G$5</f>
        <v>#N/A</v>
      </c>
      <c r="H660" s="141" t="e" cm="1">
        <f t="array" ref="H660">(_xlfn.XLOOKUP($A660&amp;$Q$3,Data[Index]&amp;Data[Valid Test, Can be used for conformity (Y/N)],Data[THC/km (mg)])-H$2)/H$5</f>
        <v>#N/A</v>
      </c>
      <c r="I660" s="141" t="e" cm="1">
        <f t="array" ref="I660">(_xlfn.XLOOKUP($A660&amp;$Q$3,Data[Index]&amp;Data[Valid Test, Can be used for conformity (Y/N)],Data[NOx/km (mg)])-I$2)/I$5</f>
        <v>#N/A</v>
      </c>
      <c r="J660" s="141" t="e" cm="1">
        <f t="array" ref="J660">(_xlfn.XLOOKUP($A660&amp;$Q$3,Data[Index]&amp;Data[Valid Test, Can be used for conformity (Y/N)],Data[THC + NOx/km (mg)])-J$2)/J$5</f>
        <v>#N/A</v>
      </c>
      <c r="K660" s="141" t="e" cm="1">
        <f t="array" ref="K660">(_xlfn.XLOOKUP($A660&amp;$Q$3,Data[Index]&amp;Data[Valid Test, Can be used for conformity (Y/N)],Data[PN/km ('#)])-K$2)/K$5</f>
        <v>#N/A</v>
      </c>
      <c r="L660" s="141" t="e" cm="1">
        <f t="array" ref="L660">(_xlfn.XLOOKUP($A660&amp;$Q$3,Data[Index]&amp;Data[Valid Test, Can be used for conformity (Y/N)],Data[PM/km (mg)])-L$2)/L$5</f>
        <v>#N/A</v>
      </c>
      <c r="M660" s="140" t="e" cm="1">
        <f t="array" ref="M660">(_xlfn.XLOOKUP($A660&amp;$Q$3,Data[Index]&amp;Data[Valid Test, Can be used for conformity (Y/N)],Data[CH4 (mg/km)])-M$2)/M$5</f>
        <v>#N/A</v>
      </c>
      <c r="N660" s="140" t="e" cm="1">
        <f t="array" ref="N660">(_xlfn.XLOOKUP($A660&amp;$Q$3,Data[Index]&amp;Data[Valid Test, Can be used for conformity (Y/N)],Data[N20 (mg/km)])-N$2)/N$5</f>
        <v>#N/A</v>
      </c>
      <c r="O660" s="141" t="e" cm="1">
        <f t="array" ref="O660">(_xlfn.XLOOKUP($A660&amp;$Q$3,Data[Index]&amp;Data[Valid Test, Can be used for conformity (Y/N)],Data[l/100km])-O$2)/O$5</f>
        <v>#N/A</v>
      </c>
      <c r="P660" s="138">
        <f>_xlfn.XLOOKUP($A660,Data[Index],Data[Comments])</f>
        <v>0</v>
      </c>
    </row>
    <row r="661" spans="1:16" x14ac:dyDescent="0.2">
      <c r="A661" s="129"/>
      <c r="B661" s="129"/>
      <c r="C661" s="129" t="e" cm="1">
        <f t="array" ref="C661">_xlfn.XLOOKUP($A661&amp;$Q$3&amp;$R$3,Data[Index]&amp;Data[Valid Test, Can be used for conformity (Y/N)]&amp;Data[Cycle],Data[Test Name])</f>
        <v>#N/A</v>
      </c>
      <c r="D661" s="167" t="e" cm="1">
        <f t="array" ref="D661">_xlfn.XLOOKUP($A661&amp;$Q$3&amp;$R$3,Data[Index]&amp;Data[Valid Test, Can be used for conformity (Y/N)]&amp;Data[Cycle],Data[Mileage (Miles)])</f>
        <v>#N/A</v>
      </c>
      <c r="E661" s="130" t="e" cm="1">
        <f t="array" ref="E661">_xlfn.XLOOKUP($A661&amp;$Q$3&amp;$R$3,Data[Index]&amp;Data[Valid Test, Can be used for conformity (Y/N)]&amp;Data[Cycle],Data[Date])</f>
        <v>#N/A</v>
      </c>
      <c r="F661" s="141" t="e" cm="1">
        <f t="array" ref="F661">(_xlfn.XLOOKUP($A661&amp;$Q$3&amp;$R$3,Data[Index]&amp;Data[Valid Test, Can be used for conformity (Y/N)]&amp;Data[Cycle],Data[CO/km (mg)])-F$2)/F$5</f>
        <v>#N/A</v>
      </c>
      <c r="G661" s="141" t="e" cm="1">
        <f t="array" ref="G661">(_xlfn.XLOOKUP($A661&amp;$Q$3,Data[Index]&amp;Data[Valid Test, Can be used for conformity (Y/N)],Data[CO2/km (g)])-G$2)/G$5</f>
        <v>#N/A</v>
      </c>
      <c r="H661" s="141" t="e" cm="1">
        <f t="array" ref="H661">(_xlfn.XLOOKUP($A661&amp;$Q$3,Data[Index]&amp;Data[Valid Test, Can be used for conformity (Y/N)],Data[THC/km (mg)])-H$2)/H$5</f>
        <v>#N/A</v>
      </c>
      <c r="I661" s="141" t="e" cm="1">
        <f t="array" ref="I661">(_xlfn.XLOOKUP($A661&amp;$Q$3,Data[Index]&amp;Data[Valid Test, Can be used for conformity (Y/N)],Data[NOx/km (mg)])-I$2)/I$5</f>
        <v>#N/A</v>
      </c>
      <c r="J661" s="141" t="e" cm="1">
        <f t="array" ref="J661">(_xlfn.XLOOKUP($A661&amp;$Q$3,Data[Index]&amp;Data[Valid Test, Can be used for conformity (Y/N)],Data[THC + NOx/km (mg)])-J$2)/J$5</f>
        <v>#N/A</v>
      </c>
      <c r="K661" s="141" t="e" cm="1">
        <f t="array" ref="K661">(_xlfn.XLOOKUP($A661&amp;$Q$3,Data[Index]&amp;Data[Valid Test, Can be used for conformity (Y/N)],Data[PN/km ('#)])-K$2)/K$5</f>
        <v>#N/A</v>
      </c>
      <c r="L661" s="141" t="e" cm="1">
        <f t="array" ref="L661">(_xlfn.XLOOKUP($A661&amp;$Q$3,Data[Index]&amp;Data[Valid Test, Can be used for conformity (Y/N)],Data[PM/km (mg)])-L$2)/L$5</f>
        <v>#N/A</v>
      </c>
      <c r="M661" s="140" t="e" cm="1">
        <f t="array" ref="M661">(_xlfn.XLOOKUP($A661&amp;$Q$3,Data[Index]&amp;Data[Valid Test, Can be used for conformity (Y/N)],Data[CH4 (mg/km)])-M$2)/M$5</f>
        <v>#N/A</v>
      </c>
      <c r="N661" s="140" t="e" cm="1">
        <f t="array" ref="N661">(_xlfn.XLOOKUP($A661&amp;$Q$3,Data[Index]&amp;Data[Valid Test, Can be used for conformity (Y/N)],Data[N20 (mg/km)])-N$2)/N$5</f>
        <v>#N/A</v>
      </c>
      <c r="O661" s="141" t="e" cm="1">
        <f t="array" ref="O661">(_xlfn.XLOOKUP($A661&amp;$Q$3,Data[Index]&amp;Data[Valid Test, Can be used for conformity (Y/N)],Data[l/100km])-O$2)/O$5</f>
        <v>#N/A</v>
      </c>
      <c r="P661" s="138">
        <f>_xlfn.XLOOKUP($A661,Data[Index],Data[Comments])</f>
        <v>0</v>
      </c>
    </row>
    <row r="662" spans="1:16" x14ac:dyDescent="0.2">
      <c r="A662" s="129"/>
      <c r="B662" s="129"/>
      <c r="C662" s="129" t="e" cm="1">
        <f t="array" ref="C662">_xlfn.XLOOKUP($A662&amp;$Q$3&amp;$R$3,Data[Index]&amp;Data[Valid Test, Can be used for conformity (Y/N)]&amp;Data[Cycle],Data[Test Name])</f>
        <v>#N/A</v>
      </c>
      <c r="D662" s="167" t="e" cm="1">
        <f t="array" ref="D662">_xlfn.XLOOKUP($A662&amp;$Q$3&amp;$R$3,Data[Index]&amp;Data[Valid Test, Can be used for conformity (Y/N)]&amp;Data[Cycle],Data[Mileage (Miles)])</f>
        <v>#N/A</v>
      </c>
      <c r="E662" s="130" t="e" cm="1">
        <f t="array" ref="E662">_xlfn.XLOOKUP($A662&amp;$Q$3&amp;$R$3,Data[Index]&amp;Data[Valid Test, Can be used for conformity (Y/N)]&amp;Data[Cycle],Data[Date])</f>
        <v>#N/A</v>
      </c>
      <c r="F662" s="141" t="e" cm="1">
        <f t="array" ref="F662">(_xlfn.XLOOKUP($A662&amp;$Q$3&amp;$R$3,Data[Index]&amp;Data[Valid Test, Can be used for conformity (Y/N)]&amp;Data[Cycle],Data[CO/km (mg)])-F$2)/F$5</f>
        <v>#N/A</v>
      </c>
      <c r="G662" s="141" t="e" cm="1">
        <f t="array" ref="G662">(_xlfn.XLOOKUP($A662&amp;$Q$3,Data[Index]&amp;Data[Valid Test, Can be used for conformity (Y/N)],Data[CO2/km (g)])-G$2)/G$5</f>
        <v>#N/A</v>
      </c>
      <c r="H662" s="141" t="e" cm="1">
        <f t="array" ref="H662">(_xlfn.XLOOKUP($A662&amp;$Q$3,Data[Index]&amp;Data[Valid Test, Can be used for conformity (Y/N)],Data[THC/km (mg)])-H$2)/H$5</f>
        <v>#N/A</v>
      </c>
      <c r="I662" s="141" t="e" cm="1">
        <f t="array" ref="I662">(_xlfn.XLOOKUP($A662&amp;$Q$3,Data[Index]&amp;Data[Valid Test, Can be used for conformity (Y/N)],Data[NOx/km (mg)])-I$2)/I$5</f>
        <v>#N/A</v>
      </c>
      <c r="J662" s="141" t="e" cm="1">
        <f t="array" ref="J662">(_xlfn.XLOOKUP($A662&amp;$Q$3,Data[Index]&amp;Data[Valid Test, Can be used for conformity (Y/N)],Data[THC + NOx/km (mg)])-J$2)/J$5</f>
        <v>#N/A</v>
      </c>
      <c r="K662" s="141" t="e" cm="1">
        <f t="array" ref="K662">(_xlfn.XLOOKUP($A662&amp;$Q$3,Data[Index]&amp;Data[Valid Test, Can be used for conformity (Y/N)],Data[PN/km ('#)])-K$2)/K$5</f>
        <v>#N/A</v>
      </c>
      <c r="L662" s="141" t="e" cm="1">
        <f t="array" ref="L662">(_xlfn.XLOOKUP($A662&amp;$Q$3,Data[Index]&amp;Data[Valid Test, Can be used for conformity (Y/N)],Data[PM/km (mg)])-L$2)/L$5</f>
        <v>#N/A</v>
      </c>
      <c r="M662" s="140" t="e" cm="1">
        <f t="array" ref="M662">(_xlfn.XLOOKUP($A662&amp;$Q$3,Data[Index]&amp;Data[Valid Test, Can be used for conformity (Y/N)],Data[CH4 (mg/km)])-M$2)/M$5</f>
        <v>#N/A</v>
      </c>
      <c r="N662" s="140" t="e" cm="1">
        <f t="array" ref="N662">(_xlfn.XLOOKUP($A662&amp;$Q$3,Data[Index]&amp;Data[Valid Test, Can be used for conformity (Y/N)],Data[N20 (mg/km)])-N$2)/N$5</f>
        <v>#N/A</v>
      </c>
      <c r="O662" s="141" t="e" cm="1">
        <f t="array" ref="O662">(_xlfn.XLOOKUP($A662&amp;$Q$3,Data[Index]&amp;Data[Valid Test, Can be used for conformity (Y/N)],Data[l/100km])-O$2)/O$5</f>
        <v>#N/A</v>
      </c>
      <c r="P662" s="138">
        <f>_xlfn.XLOOKUP($A662,Data[Index],Data[Comments])</f>
        <v>0</v>
      </c>
    </row>
    <row r="663" spans="1:16" x14ac:dyDescent="0.2">
      <c r="A663" s="129"/>
      <c r="B663" s="129"/>
      <c r="C663" s="129" t="e" cm="1">
        <f t="array" ref="C663">_xlfn.XLOOKUP($A663&amp;$Q$3&amp;$R$3,Data[Index]&amp;Data[Valid Test, Can be used for conformity (Y/N)]&amp;Data[Cycle],Data[Test Name])</f>
        <v>#N/A</v>
      </c>
      <c r="D663" s="167" t="e" cm="1">
        <f t="array" ref="D663">_xlfn.XLOOKUP($A663&amp;$Q$3&amp;$R$3,Data[Index]&amp;Data[Valid Test, Can be used for conformity (Y/N)]&amp;Data[Cycle],Data[Mileage (Miles)])</f>
        <v>#N/A</v>
      </c>
      <c r="E663" s="130" t="e" cm="1">
        <f t="array" ref="E663">_xlfn.XLOOKUP($A663&amp;$Q$3&amp;$R$3,Data[Index]&amp;Data[Valid Test, Can be used for conformity (Y/N)]&amp;Data[Cycle],Data[Date])</f>
        <v>#N/A</v>
      </c>
      <c r="F663" s="141" t="e" cm="1">
        <f t="array" ref="F663">(_xlfn.XLOOKUP($A663&amp;$Q$3&amp;$R$3,Data[Index]&amp;Data[Valid Test, Can be used for conformity (Y/N)]&amp;Data[Cycle],Data[CO/km (mg)])-F$2)/F$5</f>
        <v>#N/A</v>
      </c>
      <c r="G663" s="141" t="e" cm="1">
        <f t="array" ref="G663">(_xlfn.XLOOKUP($A663&amp;$Q$3,Data[Index]&amp;Data[Valid Test, Can be used for conformity (Y/N)],Data[CO2/km (g)])-G$2)/G$5</f>
        <v>#N/A</v>
      </c>
      <c r="H663" s="141" t="e" cm="1">
        <f t="array" ref="H663">(_xlfn.XLOOKUP($A663&amp;$Q$3,Data[Index]&amp;Data[Valid Test, Can be used for conformity (Y/N)],Data[THC/km (mg)])-H$2)/H$5</f>
        <v>#N/A</v>
      </c>
      <c r="I663" s="141" t="e" cm="1">
        <f t="array" ref="I663">(_xlfn.XLOOKUP($A663&amp;$Q$3,Data[Index]&amp;Data[Valid Test, Can be used for conformity (Y/N)],Data[NOx/km (mg)])-I$2)/I$5</f>
        <v>#N/A</v>
      </c>
      <c r="J663" s="141" t="e" cm="1">
        <f t="array" ref="J663">(_xlfn.XLOOKUP($A663&amp;$Q$3,Data[Index]&amp;Data[Valid Test, Can be used for conformity (Y/N)],Data[THC + NOx/km (mg)])-J$2)/J$5</f>
        <v>#N/A</v>
      </c>
      <c r="K663" s="141" t="e" cm="1">
        <f t="array" ref="K663">(_xlfn.XLOOKUP($A663&amp;$Q$3,Data[Index]&amp;Data[Valid Test, Can be used for conformity (Y/N)],Data[PN/km ('#)])-K$2)/K$5</f>
        <v>#N/A</v>
      </c>
      <c r="L663" s="141" t="e" cm="1">
        <f t="array" ref="L663">(_xlfn.XLOOKUP($A663&amp;$Q$3,Data[Index]&amp;Data[Valid Test, Can be used for conformity (Y/N)],Data[PM/km (mg)])-L$2)/L$5</f>
        <v>#N/A</v>
      </c>
      <c r="M663" s="140" t="e" cm="1">
        <f t="array" ref="M663">(_xlfn.XLOOKUP($A663&amp;$Q$3,Data[Index]&amp;Data[Valid Test, Can be used for conformity (Y/N)],Data[CH4 (mg/km)])-M$2)/M$5</f>
        <v>#N/A</v>
      </c>
      <c r="N663" s="140" t="e" cm="1">
        <f t="array" ref="N663">(_xlfn.XLOOKUP($A663&amp;$Q$3,Data[Index]&amp;Data[Valid Test, Can be used for conformity (Y/N)],Data[N20 (mg/km)])-N$2)/N$5</f>
        <v>#N/A</v>
      </c>
      <c r="O663" s="141" t="e" cm="1">
        <f t="array" ref="O663">(_xlfn.XLOOKUP($A663&amp;$Q$3,Data[Index]&amp;Data[Valid Test, Can be used for conformity (Y/N)],Data[l/100km])-O$2)/O$5</f>
        <v>#N/A</v>
      </c>
      <c r="P663" s="138">
        <f>_xlfn.XLOOKUP($A663,Data[Index],Data[Comments])</f>
        <v>0</v>
      </c>
    </row>
    <row r="664" spans="1:16" x14ac:dyDescent="0.2">
      <c r="A664" s="129"/>
      <c r="B664" s="129"/>
      <c r="C664" s="129" t="e" cm="1">
        <f t="array" ref="C664">_xlfn.XLOOKUP($A664&amp;$Q$3&amp;$R$3,Data[Index]&amp;Data[Valid Test, Can be used for conformity (Y/N)]&amp;Data[Cycle],Data[Test Name])</f>
        <v>#N/A</v>
      </c>
      <c r="D664" s="167" t="e" cm="1">
        <f t="array" ref="D664">_xlfn.XLOOKUP($A664&amp;$Q$3&amp;$R$3,Data[Index]&amp;Data[Valid Test, Can be used for conformity (Y/N)]&amp;Data[Cycle],Data[Mileage (Miles)])</f>
        <v>#N/A</v>
      </c>
      <c r="E664" s="130" t="e" cm="1">
        <f t="array" ref="E664">_xlfn.XLOOKUP($A664&amp;$Q$3&amp;$R$3,Data[Index]&amp;Data[Valid Test, Can be used for conformity (Y/N)]&amp;Data[Cycle],Data[Date])</f>
        <v>#N/A</v>
      </c>
      <c r="F664" s="141" t="e" cm="1">
        <f t="array" ref="F664">(_xlfn.XLOOKUP($A664&amp;$Q$3&amp;$R$3,Data[Index]&amp;Data[Valid Test, Can be used for conformity (Y/N)]&amp;Data[Cycle],Data[CO/km (mg)])-F$2)/F$5</f>
        <v>#N/A</v>
      </c>
      <c r="G664" s="141" t="e" cm="1">
        <f t="array" ref="G664">(_xlfn.XLOOKUP($A664&amp;$Q$3,Data[Index]&amp;Data[Valid Test, Can be used for conformity (Y/N)],Data[CO2/km (g)])-G$2)/G$5</f>
        <v>#N/A</v>
      </c>
      <c r="H664" s="141" t="e" cm="1">
        <f t="array" ref="H664">(_xlfn.XLOOKUP($A664&amp;$Q$3,Data[Index]&amp;Data[Valid Test, Can be used for conformity (Y/N)],Data[THC/km (mg)])-H$2)/H$5</f>
        <v>#N/A</v>
      </c>
      <c r="I664" s="141" t="e" cm="1">
        <f t="array" ref="I664">(_xlfn.XLOOKUP($A664&amp;$Q$3,Data[Index]&amp;Data[Valid Test, Can be used for conformity (Y/N)],Data[NOx/km (mg)])-I$2)/I$5</f>
        <v>#N/A</v>
      </c>
      <c r="J664" s="141" t="e" cm="1">
        <f t="array" ref="J664">(_xlfn.XLOOKUP($A664&amp;$Q$3,Data[Index]&amp;Data[Valid Test, Can be used for conformity (Y/N)],Data[THC + NOx/km (mg)])-J$2)/J$5</f>
        <v>#N/A</v>
      </c>
      <c r="K664" s="141" t="e" cm="1">
        <f t="array" ref="K664">(_xlfn.XLOOKUP($A664&amp;$Q$3,Data[Index]&amp;Data[Valid Test, Can be used for conformity (Y/N)],Data[PN/km ('#)])-K$2)/K$5</f>
        <v>#N/A</v>
      </c>
      <c r="L664" s="141" t="e" cm="1">
        <f t="array" ref="L664">(_xlfn.XLOOKUP($A664&amp;$Q$3,Data[Index]&amp;Data[Valid Test, Can be used for conformity (Y/N)],Data[PM/km (mg)])-L$2)/L$5</f>
        <v>#N/A</v>
      </c>
      <c r="M664" s="140" t="e" cm="1">
        <f t="array" ref="M664">(_xlfn.XLOOKUP($A664&amp;$Q$3,Data[Index]&amp;Data[Valid Test, Can be used for conformity (Y/N)],Data[CH4 (mg/km)])-M$2)/M$5</f>
        <v>#N/A</v>
      </c>
      <c r="N664" s="140" t="e" cm="1">
        <f t="array" ref="N664">(_xlfn.XLOOKUP($A664&amp;$Q$3,Data[Index]&amp;Data[Valid Test, Can be used for conformity (Y/N)],Data[N20 (mg/km)])-N$2)/N$5</f>
        <v>#N/A</v>
      </c>
      <c r="O664" s="141" t="e" cm="1">
        <f t="array" ref="O664">(_xlfn.XLOOKUP($A664&amp;$Q$3,Data[Index]&amp;Data[Valid Test, Can be used for conformity (Y/N)],Data[l/100km])-O$2)/O$5</f>
        <v>#N/A</v>
      </c>
      <c r="P664" s="138">
        <f>_xlfn.XLOOKUP($A664,Data[Index],Data[Comments])</f>
        <v>0</v>
      </c>
    </row>
    <row r="665" spans="1:16" x14ac:dyDescent="0.2">
      <c r="A665" s="129"/>
      <c r="B665" s="129"/>
      <c r="C665" s="129" t="e" cm="1">
        <f t="array" ref="C665">_xlfn.XLOOKUP($A665&amp;$Q$3&amp;$R$3,Data[Index]&amp;Data[Valid Test, Can be used for conformity (Y/N)]&amp;Data[Cycle],Data[Test Name])</f>
        <v>#N/A</v>
      </c>
      <c r="D665" s="167" t="e" cm="1">
        <f t="array" ref="D665">_xlfn.XLOOKUP($A665&amp;$Q$3&amp;$R$3,Data[Index]&amp;Data[Valid Test, Can be used for conformity (Y/N)]&amp;Data[Cycle],Data[Mileage (Miles)])</f>
        <v>#N/A</v>
      </c>
      <c r="E665" s="130" t="e" cm="1">
        <f t="array" ref="E665">_xlfn.XLOOKUP($A665&amp;$Q$3&amp;$R$3,Data[Index]&amp;Data[Valid Test, Can be used for conformity (Y/N)]&amp;Data[Cycle],Data[Date])</f>
        <v>#N/A</v>
      </c>
      <c r="F665" s="141" t="e" cm="1">
        <f t="array" ref="F665">(_xlfn.XLOOKUP($A665&amp;$Q$3&amp;$R$3,Data[Index]&amp;Data[Valid Test, Can be used for conformity (Y/N)]&amp;Data[Cycle],Data[CO/km (mg)])-F$2)/F$5</f>
        <v>#N/A</v>
      </c>
      <c r="G665" s="141" t="e" cm="1">
        <f t="array" ref="G665">(_xlfn.XLOOKUP($A665&amp;$Q$3,Data[Index]&amp;Data[Valid Test, Can be used for conformity (Y/N)],Data[CO2/km (g)])-G$2)/G$5</f>
        <v>#N/A</v>
      </c>
      <c r="H665" s="141" t="e" cm="1">
        <f t="array" ref="H665">(_xlfn.XLOOKUP($A665&amp;$Q$3,Data[Index]&amp;Data[Valid Test, Can be used for conformity (Y/N)],Data[THC/km (mg)])-H$2)/H$5</f>
        <v>#N/A</v>
      </c>
      <c r="I665" s="141" t="e" cm="1">
        <f t="array" ref="I665">(_xlfn.XLOOKUP($A665&amp;$Q$3,Data[Index]&amp;Data[Valid Test, Can be used for conformity (Y/N)],Data[NOx/km (mg)])-I$2)/I$5</f>
        <v>#N/A</v>
      </c>
      <c r="J665" s="141" t="e" cm="1">
        <f t="array" ref="J665">(_xlfn.XLOOKUP($A665&amp;$Q$3,Data[Index]&amp;Data[Valid Test, Can be used for conformity (Y/N)],Data[THC + NOx/km (mg)])-J$2)/J$5</f>
        <v>#N/A</v>
      </c>
      <c r="K665" s="141" t="e" cm="1">
        <f t="array" ref="K665">(_xlfn.XLOOKUP($A665&amp;$Q$3,Data[Index]&amp;Data[Valid Test, Can be used for conformity (Y/N)],Data[PN/km ('#)])-K$2)/K$5</f>
        <v>#N/A</v>
      </c>
      <c r="L665" s="141" t="e" cm="1">
        <f t="array" ref="L665">(_xlfn.XLOOKUP($A665&amp;$Q$3,Data[Index]&amp;Data[Valid Test, Can be used for conformity (Y/N)],Data[PM/km (mg)])-L$2)/L$5</f>
        <v>#N/A</v>
      </c>
      <c r="M665" s="140" t="e" cm="1">
        <f t="array" ref="M665">(_xlfn.XLOOKUP($A665&amp;$Q$3,Data[Index]&amp;Data[Valid Test, Can be used for conformity (Y/N)],Data[CH4 (mg/km)])-M$2)/M$5</f>
        <v>#N/A</v>
      </c>
      <c r="N665" s="140" t="e" cm="1">
        <f t="array" ref="N665">(_xlfn.XLOOKUP($A665&amp;$Q$3,Data[Index]&amp;Data[Valid Test, Can be used for conformity (Y/N)],Data[N20 (mg/km)])-N$2)/N$5</f>
        <v>#N/A</v>
      </c>
      <c r="O665" s="141" t="e" cm="1">
        <f t="array" ref="O665">(_xlfn.XLOOKUP($A665&amp;$Q$3,Data[Index]&amp;Data[Valid Test, Can be used for conformity (Y/N)],Data[l/100km])-O$2)/O$5</f>
        <v>#N/A</v>
      </c>
      <c r="P665" s="138">
        <f>_xlfn.XLOOKUP($A665,Data[Index],Data[Comments])</f>
        <v>0</v>
      </c>
    </row>
    <row r="666" spans="1:16" x14ac:dyDescent="0.2">
      <c r="A666" s="129"/>
      <c r="B666" s="129"/>
      <c r="C666" s="129" t="e" cm="1">
        <f t="array" ref="C666">_xlfn.XLOOKUP($A666&amp;$Q$3&amp;$R$3,Data[Index]&amp;Data[Valid Test, Can be used for conformity (Y/N)]&amp;Data[Cycle],Data[Test Name])</f>
        <v>#N/A</v>
      </c>
      <c r="D666" s="167" t="e" cm="1">
        <f t="array" ref="D666">_xlfn.XLOOKUP($A666&amp;$Q$3&amp;$R$3,Data[Index]&amp;Data[Valid Test, Can be used for conformity (Y/N)]&amp;Data[Cycle],Data[Mileage (Miles)])</f>
        <v>#N/A</v>
      </c>
      <c r="E666" s="130" t="e" cm="1">
        <f t="array" ref="E666">_xlfn.XLOOKUP($A666&amp;$Q$3&amp;$R$3,Data[Index]&amp;Data[Valid Test, Can be used for conformity (Y/N)]&amp;Data[Cycle],Data[Date])</f>
        <v>#N/A</v>
      </c>
      <c r="F666" s="141" t="e" cm="1">
        <f t="array" ref="F666">(_xlfn.XLOOKUP($A666&amp;$Q$3&amp;$R$3,Data[Index]&amp;Data[Valid Test, Can be used for conformity (Y/N)]&amp;Data[Cycle],Data[CO/km (mg)])-F$2)/F$5</f>
        <v>#N/A</v>
      </c>
      <c r="G666" s="141" t="e" cm="1">
        <f t="array" ref="G666">(_xlfn.XLOOKUP($A666&amp;$Q$3,Data[Index]&amp;Data[Valid Test, Can be used for conformity (Y/N)],Data[CO2/km (g)])-G$2)/G$5</f>
        <v>#N/A</v>
      </c>
      <c r="H666" s="141" t="e" cm="1">
        <f t="array" ref="H666">(_xlfn.XLOOKUP($A666&amp;$Q$3,Data[Index]&amp;Data[Valid Test, Can be used for conformity (Y/N)],Data[THC/km (mg)])-H$2)/H$5</f>
        <v>#N/A</v>
      </c>
      <c r="I666" s="141" t="e" cm="1">
        <f t="array" ref="I666">(_xlfn.XLOOKUP($A666&amp;$Q$3,Data[Index]&amp;Data[Valid Test, Can be used for conformity (Y/N)],Data[NOx/km (mg)])-I$2)/I$5</f>
        <v>#N/A</v>
      </c>
      <c r="J666" s="141" t="e" cm="1">
        <f t="array" ref="J666">(_xlfn.XLOOKUP($A666&amp;$Q$3,Data[Index]&amp;Data[Valid Test, Can be used for conformity (Y/N)],Data[THC + NOx/km (mg)])-J$2)/J$5</f>
        <v>#N/A</v>
      </c>
      <c r="K666" s="141" t="e" cm="1">
        <f t="array" ref="K666">(_xlfn.XLOOKUP($A666&amp;$Q$3,Data[Index]&amp;Data[Valid Test, Can be used for conformity (Y/N)],Data[PN/km ('#)])-K$2)/K$5</f>
        <v>#N/A</v>
      </c>
      <c r="L666" s="141" t="e" cm="1">
        <f t="array" ref="L666">(_xlfn.XLOOKUP($A666&amp;$Q$3,Data[Index]&amp;Data[Valid Test, Can be used for conformity (Y/N)],Data[PM/km (mg)])-L$2)/L$5</f>
        <v>#N/A</v>
      </c>
      <c r="M666" s="140" t="e" cm="1">
        <f t="array" ref="M666">(_xlfn.XLOOKUP($A666&amp;$Q$3,Data[Index]&amp;Data[Valid Test, Can be used for conformity (Y/N)],Data[CH4 (mg/km)])-M$2)/M$5</f>
        <v>#N/A</v>
      </c>
      <c r="N666" s="140" t="e" cm="1">
        <f t="array" ref="N666">(_xlfn.XLOOKUP($A666&amp;$Q$3,Data[Index]&amp;Data[Valid Test, Can be used for conformity (Y/N)],Data[N20 (mg/km)])-N$2)/N$5</f>
        <v>#N/A</v>
      </c>
      <c r="O666" s="141" t="e" cm="1">
        <f t="array" ref="O666">(_xlfn.XLOOKUP($A666&amp;$Q$3,Data[Index]&amp;Data[Valid Test, Can be used for conformity (Y/N)],Data[l/100km])-O$2)/O$5</f>
        <v>#N/A</v>
      </c>
      <c r="P666" s="138">
        <f>_xlfn.XLOOKUP($A666,Data[Index],Data[Comments])</f>
        <v>0</v>
      </c>
    </row>
    <row r="667" spans="1:16" x14ac:dyDescent="0.2">
      <c r="A667" s="129"/>
      <c r="B667" s="129"/>
      <c r="C667" s="129" t="e" cm="1">
        <f t="array" ref="C667">_xlfn.XLOOKUP($A667&amp;$Q$3&amp;$R$3,Data[Index]&amp;Data[Valid Test, Can be used for conformity (Y/N)]&amp;Data[Cycle],Data[Test Name])</f>
        <v>#N/A</v>
      </c>
      <c r="D667" s="167" t="e" cm="1">
        <f t="array" ref="D667">_xlfn.XLOOKUP($A667&amp;$Q$3&amp;$R$3,Data[Index]&amp;Data[Valid Test, Can be used for conformity (Y/N)]&amp;Data[Cycle],Data[Mileage (Miles)])</f>
        <v>#N/A</v>
      </c>
      <c r="E667" s="130" t="e" cm="1">
        <f t="array" ref="E667">_xlfn.XLOOKUP($A667&amp;$Q$3&amp;$R$3,Data[Index]&amp;Data[Valid Test, Can be used for conformity (Y/N)]&amp;Data[Cycle],Data[Date])</f>
        <v>#N/A</v>
      </c>
      <c r="F667" s="141" t="e" cm="1">
        <f t="array" ref="F667">(_xlfn.XLOOKUP($A667&amp;$Q$3&amp;$R$3,Data[Index]&amp;Data[Valid Test, Can be used for conformity (Y/N)]&amp;Data[Cycle],Data[CO/km (mg)])-F$2)/F$5</f>
        <v>#N/A</v>
      </c>
      <c r="G667" s="141" t="e" cm="1">
        <f t="array" ref="G667">(_xlfn.XLOOKUP($A667&amp;$Q$3,Data[Index]&amp;Data[Valid Test, Can be used for conformity (Y/N)],Data[CO2/km (g)])-G$2)/G$5</f>
        <v>#N/A</v>
      </c>
      <c r="H667" s="141" t="e" cm="1">
        <f t="array" ref="H667">(_xlfn.XLOOKUP($A667&amp;$Q$3,Data[Index]&amp;Data[Valid Test, Can be used for conformity (Y/N)],Data[THC/km (mg)])-H$2)/H$5</f>
        <v>#N/A</v>
      </c>
      <c r="I667" s="141" t="e" cm="1">
        <f t="array" ref="I667">(_xlfn.XLOOKUP($A667&amp;$Q$3,Data[Index]&amp;Data[Valid Test, Can be used for conformity (Y/N)],Data[NOx/km (mg)])-I$2)/I$5</f>
        <v>#N/A</v>
      </c>
      <c r="J667" s="141" t="e" cm="1">
        <f t="array" ref="J667">(_xlfn.XLOOKUP($A667&amp;$Q$3,Data[Index]&amp;Data[Valid Test, Can be used for conformity (Y/N)],Data[THC + NOx/km (mg)])-J$2)/J$5</f>
        <v>#N/A</v>
      </c>
      <c r="K667" s="141" t="e" cm="1">
        <f t="array" ref="K667">(_xlfn.XLOOKUP($A667&amp;$Q$3,Data[Index]&amp;Data[Valid Test, Can be used for conformity (Y/N)],Data[PN/km ('#)])-K$2)/K$5</f>
        <v>#N/A</v>
      </c>
      <c r="L667" s="141" t="e" cm="1">
        <f t="array" ref="L667">(_xlfn.XLOOKUP($A667&amp;$Q$3,Data[Index]&amp;Data[Valid Test, Can be used for conformity (Y/N)],Data[PM/km (mg)])-L$2)/L$5</f>
        <v>#N/A</v>
      </c>
      <c r="M667" s="140" t="e" cm="1">
        <f t="array" ref="M667">(_xlfn.XLOOKUP($A667&amp;$Q$3,Data[Index]&amp;Data[Valid Test, Can be used for conformity (Y/N)],Data[CH4 (mg/km)])-M$2)/M$5</f>
        <v>#N/A</v>
      </c>
      <c r="N667" s="140" t="e" cm="1">
        <f t="array" ref="N667">(_xlfn.XLOOKUP($A667&amp;$Q$3,Data[Index]&amp;Data[Valid Test, Can be used for conformity (Y/N)],Data[N20 (mg/km)])-N$2)/N$5</f>
        <v>#N/A</v>
      </c>
      <c r="O667" s="141" t="e" cm="1">
        <f t="array" ref="O667">(_xlfn.XLOOKUP($A667&amp;$Q$3,Data[Index]&amp;Data[Valid Test, Can be used for conformity (Y/N)],Data[l/100km])-O$2)/O$5</f>
        <v>#N/A</v>
      </c>
      <c r="P667" s="138">
        <f>_xlfn.XLOOKUP($A667,Data[Index],Data[Comments])</f>
        <v>0</v>
      </c>
    </row>
    <row r="668" spans="1:16" x14ac:dyDescent="0.2">
      <c r="A668" s="129"/>
      <c r="B668" s="129"/>
      <c r="C668" s="129" t="e" cm="1">
        <f t="array" ref="C668">_xlfn.XLOOKUP($A668&amp;$Q$3&amp;$R$3,Data[Index]&amp;Data[Valid Test, Can be used for conformity (Y/N)]&amp;Data[Cycle],Data[Test Name])</f>
        <v>#N/A</v>
      </c>
      <c r="D668" s="167" t="e" cm="1">
        <f t="array" ref="D668">_xlfn.XLOOKUP($A668&amp;$Q$3&amp;$R$3,Data[Index]&amp;Data[Valid Test, Can be used for conformity (Y/N)]&amp;Data[Cycle],Data[Mileage (Miles)])</f>
        <v>#N/A</v>
      </c>
      <c r="E668" s="130" t="e" cm="1">
        <f t="array" ref="E668">_xlfn.XLOOKUP($A668&amp;$Q$3&amp;$R$3,Data[Index]&amp;Data[Valid Test, Can be used for conformity (Y/N)]&amp;Data[Cycle],Data[Date])</f>
        <v>#N/A</v>
      </c>
      <c r="F668" s="141" t="e" cm="1">
        <f t="array" ref="F668">(_xlfn.XLOOKUP($A668&amp;$Q$3&amp;$R$3,Data[Index]&amp;Data[Valid Test, Can be used for conformity (Y/N)]&amp;Data[Cycle],Data[CO/km (mg)])-F$2)/F$5</f>
        <v>#N/A</v>
      </c>
      <c r="G668" s="141" t="e" cm="1">
        <f t="array" ref="G668">(_xlfn.XLOOKUP($A668&amp;$Q$3,Data[Index]&amp;Data[Valid Test, Can be used for conformity (Y/N)],Data[CO2/km (g)])-G$2)/G$5</f>
        <v>#N/A</v>
      </c>
      <c r="H668" s="141" t="e" cm="1">
        <f t="array" ref="H668">(_xlfn.XLOOKUP($A668&amp;$Q$3,Data[Index]&amp;Data[Valid Test, Can be used for conformity (Y/N)],Data[THC/km (mg)])-H$2)/H$5</f>
        <v>#N/A</v>
      </c>
      <c r="I668" s="141" t="e" cm="1">
        <f t="array" ref="I668">(_xlfn.XLOOKUP($A668&amp;$Q$3,Data[Index]&amp;Data[Valid Test, Can be used for conformity (Y/N)],Data[NOx/km (mg)])-I$2)/I$5</f>
        <v>#N/A</v>
      </c>
      <c r="J668" s="141" t="e" cm="1">
        <f t="array" ref="J668">(_xlfn.XLOOKUP($A668&amp;$Q$3,Data[Index]&amp;Data[Valid Test, Can be used for conformity (Y/N)],Data[THC + NOx/km (mg)])-J$2)/J$5</f>
        <v>#N/A</v>
      </c>
      <c r="K668" s="141" t="e" cm="1">
        <f t="array" ref="K668">(_xlfn.XLOOKUP($A668&amp;$Q$3,Data[Index]&amp;Data[Valid Test, Can be used for conformity (Y/N)],Data[PN/km ('#)])-K$2)/K$5</f>
        <v>#N/A</v>
      </c>
      <c r="L668" s="141" t="e" cm="1">
        <f t="array" ref="L668">(_xlfn.XLOOKUP($A668&amp;$Q$3,Data[Index]&amp;Data[Valid Test, Can be used for conformity (Y/N)],Data[PM/km (mg)])-L$2)/L$5</f>
        <v>#N/A</v>
      </c>
      <c r="M668" s="140" t="e" cm="1">
        <f t="array" ref="M668">(_xlfn.XLOOKUP($A668&amp;$Q$3,Data[Index]&amp;Data[Valid Test, Can be used for conformity (Y/N)],Data[CH4 (mg/km)])-M$2)/M$5</f>
        <v>#N/A</v>
      </c>
      <c r="N668" s="140" t="e" cm="1">
        <f t="array" ref="N668">(_xlfn.XLOOKUP($A668&amp;$Q$3,Data[Index]&amp;Data[Valid Test, Can be used for conformity (Y/N)],Data[N20 (mg/km)])-N$2)/N$5</f>
        <v>#N/A</v>
      </c>
      <c r="O668" s="141" t="e" cm="1">
        <f t="array" ref="O668">(_xlfn.XLOOKUP($A668&amp;$Q$3,Data[Index]&amp;Data[Valid Test, Can be used for conformity (Y/N)],Data[l/100km])-O$2)/O$5</f>
        <v>#N/A</v>
      </c>
      <c r="P668" s="138">
        <f>_xlfn.XLOOKUP($A668,Data[Index],Data[Comments])</f>
        <v>0</v>
      </c>
    </row>
    <row r="669" spans="1:16" x14ac:dyDescent="0.2">
      <c r="A669" s="129"/>
      <c r="B669" s="129"/>
      <c r="C669" s="129" t="e" cm="1">
        <f t="array" ref="C669">_xlfn.XLOOKUP($A669&amp;$Q$3&amp;$R$3,Data[Index]&amp;Data[Valid Test, Can be used for conformity (Y/N)]&amp;Data[Cycle],Data[Test Name])</f>
        <v>#N/A</v>
      </c>
      <c r="D669" s="167" t="e" cm="1">
        <f t="array" ref="D669">_xlfn.XLOOKUP($A669&amp;$Q$3&amp;$R$3,Data[Index]&amp;Data[Valid Test, Can be used for conformity (Y/N)]&amp;Data[Cycle],Data[Mileage (Miles)])</f>
        <v>#N/A</v>
      </c>
      <c r="E669" s="130" t="e" cm="1">
        <f t="array" ref="E669">_xlfn.XLOOKUP($A669&amp;$Q$3&amp;$R$3,Data[Index]&amp;Data[Valid Test, Can be used for conformity (Y/N)]&amp;Data[Cycle],Data[Date])</f>
        <v>#N/A</v>
      </c>
      <c r="F669" s="141" t="e" cm="1">
        <f t="array" ref="F669">(_xlfn.XLOOKUP($A669&amp;$Q$3&amp;$R$3,Data[Index]&amp;Data[Valid Test, Can be used for conformity (Y/N)]&amp;Data[Cycle],Data[CO/km (mg)])-F$2)/F$5</f>
        <v>#N/A</v>
      </c>
      <c r="G669" s="141" t="e" cm="1">
        <f t="array" ref="G669">(_xlfn.XLOOKUP($A669&amp;$Q$3,Data[Index]&amp;Data[Valid Test, Can be used for conformity (Y/N)],Data[CO2/km (g)])-G$2)/G$5</f>
        <v>#N/A</v>
      </c>
      <c r="H669" s="141" t="e" cm="1">
        <f t="array" ref="H669">(_xlfn.XLOOKUP($A669&amp;$Q$3,Data[Index]&amp;Data[Valid Test, Can be used for conformity (Y/N)],Data[THC/km (mg)])-H$2)/H$5</f>
        <v>#N/A</v>
      </c>
      <c r="I669" s="141" t="e" cm="1">
        <f t="array" ref="I669">(_xlfn.XLOOKUP($A669&amp;$Q$3,Data[Index]&amp;Data[Valid Test, Can be used for conformity (Y/N)],Data[NOx/km (mg)])-I$2)/I$5</f>
        <v>#N/A</v>
      </c>
      <c r="J669" s="141" t="e" cm="1">
        <f t="array" ref="J669">(_xlfn.XLOOKUP($A669&amp;$Q$3,Data[Index]&amp;Data[Valid Test, Can be used for conformity (Y/N)],Data[THC + NOx/km (mg)])-J$2)/J$5</f>
        <v>#N/A</v>
      </c>
      <c r="K669" s="141" t="e" cm="1">
        <f t="array" ref="K669">(_xlfn.XLOOKUP($A669&amp;$Q$3,Data[Index]&amp;Data[Valid Test, Can be used for conformity (Y/N)],Data[PN/km ('#)])-K$2)/K$5</f>
        <v>#N/A</v>
      </c>
      <c r="L669" s="141" t="e" cm="1">
        <f t="array" ref="L669">(_xlfn.XLOOKUP($A669&amp;$Q$3,Data[Index]&amp;Data[Valid Test, Can be used for conformity (Y/N)],Data[PM/km (mg)])-L$2)/L$5</f>
        <v>#N/A</v>
      </c>
      <c r="M669" s="140" t="e" cm="1">
        <f t="array" ref="M669">(_xlfn.XLOOKUP($A669&amp;$Q$3,Data[Index]&amp;Data[Valid Test, Can be used for conformity (Y/N)],Data[CH4 (mg/km)])-M$2)/M$5</f>
        <v>#N/A</v>
      </c>
      <c r="N669" s="140" t="e" cm="1">
        <f t="array" ref="N669">(_xlfn.XLOOKUP($A669&amp;$Q$3,Data[Index]&amp;Data[Valid Test, Can be used for conformity (Y/N)],Data[N20 (mg/km)])-N$2)/N$5</f>
        <v>#N/A</v>
      </c>
      <c r="O669" s="141" t="e" cm="1">
        <f t="array" ref="O669">(_xlfn.XLOOKUP($A669&amp;$Q$3,Data[Index]&amp;Data[Valid Test, Can be used for conformity (Y/N)],Data[l/100km])-O$2)/O$5</f>
        <v>#N/A</v>
      </c>
      <c r="P669" s="138">
        <f>_xlfn.XLOOKUP($A669,Data[Index],Data[Comments])</f>
        <v>0</v>
      </c>
    </row>
    <row r="670" spans="1:16" x14ac:dyDescent="0.2">
      <c r="A670" s="129"/>
      <c r="B670" s="129"/>
      <c r="C670" s="129" t="e" cm="1">
        <f t="array" ref="C670">_xlfn.XLOOKUP($A670&amp;$Q$3&amp;$R$3,Data[Index]&amp;Data[Valid Test, Can be used for conformity (Y/N)]&amp;Data[Cycle],Data[Test Name])</f>
        <v>#N/A</v>
      </c>
      <c r="D670" s="167" t="e" cm="1">
        <f t="array" ref="D670">_xlfn.XLOOKUP($A670&amp;$Q$3&amp;$R$3,Data[Index]&amp;Data[Valid Test, Can be used for conformity (Y/N)]&amp;Data[Cycle],Data[Mileage (Miles)])</f>
        <v>#N/A</v>
      </c>
      <c r="E670" s="130" t="e" cm="1">
        <f t="array" ref="E670">_xlfn.XLOOKUP($A670&amp;$Q$3&amp;$R$3,Data[Index]&amp;Data[Valid Test, Can be used for conformity (Y/N)]&amp;Data[Cycle],Data[Date])</f>
        <v>#N/A</v>
      </c>
      <c r="F670" s="141" t="e" cm="1">
        <f t="array" ref="F670">(_xlfn.XLOOKUP($A670&amp;$Q$3&amp;$R$3,Data[Index]&amp;Data[Valid Test, Can be used for conformity (Y/N)]&amp;Data[Cycle],Data[CO/km (mg)])-F$2)/F$5</f>
        <v>#N/A</v>
      </c>
      <c r="G670" s="141" t="e" cm="1">
        <f t="array" ref="G670">(_xlfn.XLOOKUP($A670&amp;$Q$3,Data[Index]&amp;Data[Valid Test, Can be used for conformity (Y/N)],Data[CO2/km (g)])-G$2)/G$5</f>
        <v>#N/A</v>
      </c>
      <c r="H670" s="141" t="e" cm="1">
        <f t="array" ref="H670">(_xlfn.XLOOKUP($A670&amp;$Q$3,Data[Index]&amp;Data[Valid Test, Can be used for conformity (Y/N)],Data[THC/km (mg)])-H$2)/H$5</f>
        <v>#N/A</v>
      </c>
      <c r="I670" s="141" t="e" cm="1">
        <f t="array" ref="I670">(_xlfn.XLOOKUP($A670&amp;$Q$3,Data[Index]&amp;Data[Valid Test, Can be used for conformity (Y/N)],Data[NOx/km (mg)])-I$2)/I$5</f>
        <v>#N/A</v>
      </c>
      <c r="J670" s="141" t="e" cm="1">
        <f t="array" ref="J670">(_xlfn.XLOOKUP($A670&amp;$Q$3,Data[Index]&amp;Data[Valid Test, Can be used for conformity (Y/N)],Data[THC + NOx/km (mg)])-J$2)/J$5</f>
        <v>#N/A</v>
      </c>
      <c r="K670" s="141" t="e" cm="1">
        <f t="array" ref="K670">(_xlfn.XLOOKUP($A670&amp;$Q$3,Data[Index]&amp;Data[Valid Test, Can be used for conformity (Y/N)],Data[PN/km ('#)])-K$2)/K$5</f>
        <v>#N/A</v>
      </c>
      <c r="L670" s="141" t="e" cm="1">
        <f t="array" ref="L670">(_xlfn.XLOOKUP($A670&amp;$Q$3,Data[Index]&amp;Data[Valid Test, Can be used for conformity (Y/N)],Data[PM/km (mg)])-L$2)/L$5</f>
        <v>#N/A</v>
      </c>
      <c r="M670" s="140" t="e" cm="1">
        <f t="array" ref="M670">(_xlfn.XLOOKUP($A670&amp;$Q$3,Data[Index]&amp;Data[Valid Test, Can be used for conformity (Y/N)],Data[CH4 (mg/km)])-M$2)/M$5</f>
        <v>#N/A</v>
      </c>
      <c r="N670" s="140" t="e" cm="1">
        <f t="array" ref="N670">(_xlfn.XLOOKUP($A670&amp;$Q$3,Data[Index]&amp;Data[Valid Test, Can be used for conformity (Y/N)],Data[N20 (mg/km)])-N$2)/N$5</f>
        <v>#N/A</v>
      </c>
      <c r="O670" s="141" t="e" cm="1">
        <f t="array" ref="O670">(_xlfn.XLOOKUP($A670&amp;$Q$3,Data[Index]&amp;Data[Valid Test, Can be used for conformity (Y/N)],Data[l/100km])-O$2)/O$5</f>
        <v>#N/A</v>
      </c>
      <c r="P670" s="138">
        <f>_xlfn.XLOOKUP($A670,Data[Index],Data[Comments])</f>
        <v>0</v>
      </c>
    </row>
    <row r="671" spans="1:16" x14ac:dyDescent="0.2">
      <c r="A671" s="129"/>
      <c r="B671" s="129"/>
      <c r="C671" s="129" t="e" cm="1">
        <f t="array" ref="C671">_xlfn.XLOOKUP($A671&amp;$Q$3&amp;$R$3,Data[Index]&amp;Data[Valid Test, Can be used for conformity (Y/N)]&amp;Data[Cycle],Data[Test Name])</f>
        <v>#N/A</v>
      </c>
      <c r="D671" s="167" t="e" cm="1">
        <f t="array" ref="D671">_xlfn.XLOOKUP($A671&amp;$Q$3&amp;$R$3,Data[Index]&amp;Data[Valid Test, Can be used for conformity (Y/N)]&amp;Data[Cycle],Data[Mileage (Miles)])</f>
        <v>#N/A</v>
      </c>
      <c r="E671" s="130" t="e" cm="1">
        <f t="array" ref="E671">_xlfn.XLOOKUP($A671&amp;$Q$3&amp;$R$3,Data[Index]&amp;Data[Valid Test, Can be used for conformity (Y/N)]&amp;Data[Cycle],Data[Date])</f>
        <v>#N/A</v>
      </c>
      <c r="F671" s="141" t="e" cm="1">
        <f t="array" ref="F671">(_xlfn.XLOOKUP($A671&amp;$Q$3&amp;$R$3,Data[Index]&amp;Data[Valid Test, Can be used for conformity (Y/N)]&amp;Data[Cycle],Data[CO/km (mg)])-F$2)/F$5</f>
        <v>#N/A</v>
      </c>
      <c r="G671" s="141" t="e" cm="1">
        <f t="array" ref="G671">(_xlfn.XLOOKUP($A671&amp;$Q$3,Data[Index]&amp;Data[Valid Test, Can be used for conformity (Y/N)],Data[CO2/km (g)])-G$2)/G$5</f>
        <v>#N/A</v>
      </c>
      <c r="H671" s="141" t="e" cm="1">
        <f t="array" ref="H671">(_xlfn.XLOOKUP($A671&amp;$Q$3,Data[Index]&amp;Data[Valid Test, Can be used for conformity (Y/N)],Data[THC/km (mg)])-H$2)/H$5</f>
        <v>#N/A</v>
      </c>
      <c r="I671" s="141" t="e" cm="1">
        <f t="array" ref="I671">(_xlfn.XLOOKUP($A671&amp;$Q$3,Data[Index]&amp;Data[Valid Test, Can be used for conformity (Y/N)],Data[NOx/km (mg)])-I$2)/I$5</f>
        <v>#N/A</v>
      </c>
      <c r="J671" s="141" t="e" cm="1">
        <f t="array" ref="J671">(_xlfn.XLOOKUP($A671&amp;$Q$3,Data[Index]&amp;Data[Valid Test, Can be used for conformity (Y/N)],Data[THC + NOx/km (mg)])-J$2)/J$5</f>
        <v>#N/A</v>
      </c>
      <c r="K671" s="141" t="e" cm="1">
        <f t="array" ref="K671">(_xlfn.XLOOKUP($A671&amp;$Q$3,Data[Index]&amp;Data[Valid Test, Can be used for conformity (Y/N)],Data[PN/km ('#)])-K$2)/K$5</f>
        <v>#N/A</v>
      </c>
      <c r="L671" s="141" t="e" cm="1">
        <f t="array" ref="L671">(_xlfn.XLOOKUP($A671&amp;$Q$3,Data[Index]&amp;Data[Valid Test, Can be used for conformity (Y/N)],Data[PM/km (mg)])-L$2)/L$5</f>
        <v>#N/A</v>
      </c>
      <c r="M671" s="140" t="e" cm="1">
        <f t="array" ref="M671">(_xlfn.XLOOKUP($A671&amp;$Q$3,Data[Index]&amp;Data[Valid Test, Can be used for conformity (Y/N)],Data[CH4 (mg/km)])-M$2)/M$5</f>
        <v>#N/A</v>
      </c>
      <c r="N671" s="140" t="e" cm="1">
        <f t="array" ref="N671">(_xlfn.XLOOKUP($A671&amp;$Q$3,Data[Index]&amp;Data[Valid Test, Can be used for conformity (Y/N)],Data[N20 (mg/km)])-N$2)/N$5</f>
        <v>#N/A</v>
      </c>
      <c r="O671" s="141" t="e" cm="1">
        <f t="array" ref="O671">(_xlfn.XLOOKUP($A671&amp;$Q$3,Data[Index]&amp;Data[Valid Test, Can be used for conformity (Y/N)],Data[l/100km])-O$2)/O$5</f>
        <v>#N/A</v>
      </c>
      <c r="P671" s="138">
        <f>_xlfn.XLOOKUP($A671,Data[Index],Data[Comments])</f>
        <v>0</v>
      </c>
    </row>
    <row r="672" spans="1:16" x14ac:dyDescent="0.2">
      <c r="A672" s="129"/>
      <c r="B672" s="129"/>
      <c r="C672" s="129" t="e" cm="1">
        <f t="array" ref="C672">_xlfn.XLOOKUP($A672&amp;$Q$3&amp;$R$3,Data[Index]&amp;Data[Valid Test, Can be used for conformity (Y/N)]&amp;Data[Cycle],Data[Test Name])</f>
        <v>#N/A</v>
      </c>
      <c r="D672" s="167" t="e" cm="1">
        <f t="array" ref="D672">_xlfn.XLOOKUP($A672&amp;$Q$3&amp;$R$3,Data[Index]&amp;Data[Valid Test, Can be used for conformity (Y/N)]&amp;Data[Cycle],Data[Mileage (Miles)])</f>
        <v>#N/A</v>
      </c>
      <c r="E672" s="130" t="e" cm="1">
        <f t="array" ref="E672">_xlfn.XLOOKUP($A672&amp;$Q$3&amp;$R$3,Data[Index]&amp;Data[Valid Test, Can be used for conformity (Y/N)]&amp;Data[Cycle],Data[Date])</f>
        <v>#N/A</v>
      </c>
      <c r="F672" s="141" t="e" cm="1">
        <f t="array" ref="F672">(_xlfn.XLOOKUP($A672&amp;$Q$3&amp;$R$3,Data[Index]&amp;Data[Valid Test, Can be used for conformity (Y/N)]&amp;Data[Cycle],Data[CO/km (mg)])-F$2)/F$5</f>
        <v>#N/A</v>
      </c>
      <c r="G672" s="141" t="e" cm="1">
        <f t="array" ref="G672">(_xlfn.XLOOKUP($A672&amp;$Q$3,Data[Index]&amp;Data[Valid Test, Can be used for conformity (Y/N)],Data[CO2/km (g)])-G$2)/G$5</f>
        <v>#N/A</v>
      </c>
      <c r="H672" s="141" t="e" cm="1">
        <f t="array" ref="H672">(_xlfn.XLOOKUP($A672&amp;$Q$3,Data[Index]&amp;Data[Valid Test, Can be used for conformity (Y/N)],Data[THC/km (mg)])-H$2)/H$5</f>
        <v>#N/A</v>
      </c>
      <c r="I672" s="141" t="e" cm="1">
        <f t="array" ref="I672">(_xlfn.XLOOKUP($A672&amp;$Q$3,Data[Index]&amp;Data[Valid Test, Can be used for conformity (Y/N)],Data[NOx/km (mg)])-I$2)/I$5</f>
        <v>#N/A</v>
      </c>
      <c r="J672" s="141" t="e" cm="1">
        <f t="array" ref="J672">(_xlfn.XLOOKUP($A672&amp;$Q$3,Data[Index]&amp;Data[Valid Test, Can be used for conformity (Y/N)],Data[THC + NOx/km (mg)])-J$2)/J$5</f>
        <v>#N/A</v>
      </c>
      <c r="K672" s="141" t="e" cm="1">
        <f t="array" ref="K672">(_xlfn.XLOOKUP($A672&amp;$Q$3,Data[Index]&amp;Data[Valid Test, Can be used for conformity (Y/N)],Data[PN/km ('#)])-K$2)/K$5</f>
        <v>#N/A</v>
      </c>
      <c r="L672" s="141" t="e" cm="1">
        <f t="array" ref="L672">(_xlfn.XLOOKUP($A672&amp;$Q$3,Data[Index]&amp;Data[Valid Test, Can be used for conformity (Y/N)],Data[PM/km (mg)])-L$2)/L$5</f>
        <v>#N/A</v>
      </c>
      <c r="M672" s="140" t="e" cm="1">
        <f t="array" ref="M672">(_xlfn.XLOOKUP($A672&amp;$Q$3,Data[Index]&amp;Data[Valid Test, Can be used for conformity (Y/N)],Data[CH4 (mg/km)])-M$2)/M$5</f>
        <v>#N/A</v>
      </c>
      <c r="N672" s="140" t="e" cm="1">
        <f t="array" ref="N672">(_xlfn.XLOOKUP($A672&amp;$Q$3,Data[Index]&amp;Data[Valid Test, Can be used for conformity (Y/N)],Data[N20 (mg/km)])-N$2)/N$5</f>
        <v>#N/A</v>
      </c>
      <c r="O672" s="141" t="e" cm="1">
        <f t="array" ref="O672">(_xlfn.XLOOKUP($A672&amp;$Q$3,Data[Index]&amp;Data[Valid Test, Can be used for conformity (Y/N)],Data[l/100km])-O$2)/O$5</f>
        <v>#N/A</v>
      </c>
      <c r="P672" s="138">
        <f>_xlfn.XLOOKUP($A672,Data[Index],Data[Comments])</f>
        <v>0</v>
      </c>
    </row>
    <row r="673" spans="1:16" x14ac:dyDescent="0.2">
      <c r="A673" s="129"/>
      <c r="B673" s="129"/>
      <c r="C673" s="129" t="e" cm="1">
        <f t="array" ref="C673">_xlfn.XLOOKUP($A673&amp;$Q$3&amp;$R$3,Data[Index]&amp;Data[Valid Test, Can be used for conformity (Y/N)]&amp;Data[Cycle],Data[Test Name])</f>
        <v>#N/A</v>
      </c>
      <c r="D673" s="167" t="e" cm="1">
        <f t="array" ref="D673">_xlfn.XLOOKUP($A673&amp;$Q$3&amp;$R$3,Data[Index]&amp;Data[Valid Test, Can be used for conformity (Y/N)]&amp;Data[Cycle],Data[Mileage (Miles)])</f>
        <v>#N/A</v>
      </c>
      <c r="E673" s="130" t="e" cm="1">
        <f t="array" ref="E673">_xlfn.XLOOKUP($A673&amp;$Q$3&amp;$R$3,Data[Index]&amp;Data[Valid Test, Can be used for conformity (Y/N)]&amp;Data[Cycle],Data[Date])</f>
        <v>#N/A</v>
      </c>
      <c r="F673" s="141" t="e" cm="1">
        <f t="array" ref="F673">(_xlfn.XLOOKUP($A673&amp;$Q$3&amp;$R$3,Data[Index]&amp;Data[Valid Test, Can be used for conformity (Y/N)]&amp;Data[Cycle],Data[CO/km (mg)])-F$2)/F$5</f>
        <v>#N/A</v>
      </c>
      <c r="G673" s="141" t="e" cm="1">
        <f t="array" ref="G673">(_xlfn.XLOOKUP($A673&amp;$Q$3,Data[Index]&amp;Data[Valid Test, Can be used for conformity (Y/N)],Data[CO2/km (g)])-G$2)/G$5</f>
        <v>#N/A</v>
      </c>
      <c r="H673" s="141" t="e" cm="1">
        <f t="array" ref="H673">(_xlfn.XLOOKUP($A673&amp;$Q$3,Data[Index]&amp;Data[Valid Test, Can be used for conformity (Y/N)],Data[THC/km (mg)])-H$2)/H$5</f>
        <v>#N/A</v>
      </c>
      <c r="I673" s="141" t="e" cm="1">
        <f t="array" ref="I673">(_xlfn.XLOOKUP($A673&amp;$Q$3,Data[Index]&amp;Data[Valid Test, Can be used for conformity (Y/N)],Data[NOx/km (mg)])-I$2)/I$5</f>
        <v>#N/A</v>
      </c>
      <c r="J673" s="141" t="e" cm="1">
        <f t="array" ref="J673">(_xlfn.XLOOKUP($A673&amp;$Q$3,Data[Index]&amp;Data[Valid Test, Can be used for conformity (Y/N)],Data[THC + NOx/km (mg)])-J$2)/J$5</f>
        <v>#N/A</v>
      </c>
      <c r="K673" s="141" t="e" cm="1">
        <f t="array" ref="K673">(_xlfn.XLOOKUP($A673&amp;$Q$3,Data[Index]&amp;Data[Valid Test, Can be used for conformity (Y/N)],Data[PN/km ('#)])-K$2)/K$5</f>
        <v>#N/A</v>
      </c>
      <c r="L673" s="141" t="e" cm="1">
        <f t="array" ref="L673">(_xlfn.XLOOKUP($A673&amp;$Q$3,Data[Index]&amp;Data[Valid Test, Can be used for conformity (Y/N)],Data[PM/km (mg)])-L$2)/L$5</f>
        <v>#N/A</v>
      </c>
      <c r="M673" s="140" t="e" cm="1">
        <f t="array" ref="M673">(_xlfn.XLOOKUP($A673&amp;$Q$3,Data[Index]&amp;Data[Valid Test, Can be used for conformity (Y/N)],Data[CH4 (mg/km)])-M$2)/M$5</f>
        <v>#N/A</v>
      </c>
      <c r="N673" s="140" t="e" cm="1">
        <f t="array" ref="N673">(_xlfn.XLOOKUP($A673&amp;$Q$3,Data[Index]&amp;Data[Valid Test, Can be used for conformity (Y/N)],Data[N20 (mg/km)])-N$2)/N$5</f>
        <v>#N/A</v>
      </c>
      <c r="O673" s="141" t="e" cm="1">
        <f t="array" ref="O673">(_xlfn.XLOOKUP($A673&amp;$Q$3,Data[Index]&amp;Data[Valid Test, Can be used for conformity (Y/N)],Data[l/100km])-O$2)/O$5</f>
        <v>#N/A</v>
      </c>
      <c r="P673" s="138">
        <f>_xlfn.XLOOKUP($A673,Data[Index],Data[Comments])</f>
        <v>0</v>
      </c>
    </row>
    <row r="674" spans="1:16" x14ac:dyDescent="0.2">
      <c r="A674" s="129"/>
      <c r="B674" s="129"/>
      <c r="C674" s="129" t="e" cm="1">
        <f t="array" ref="C674">_xlfn.XLOOKUP($A674&amp;$Q$3&amp;$R$3,Data[Index]&amp;Data[Valid Test, Can be used for conformity (Y/N)]&amp;Data[Cycle],Data[Test Name])</f>
        <v>#N/A</v>
      </c>
      <c r="D674" s="167" t="e" cm="1">
        <f t="array" ref="D674">_xlfn.XLOOKUP($A674&amp;$Q$3&amp;$R$3,Data[Index]&amp;Data[Valid Test, Can be used for conformity (Y/N)]&amp;Data[Cycle],Data[Mileage (Miles)])</f>
        <v>#N/A</v>
      </c>
      <c r="E674" s="130" t="e" cm="1">
        <f t="array" ref="E674">_xlfn.XLOOKUP($A674&amp;$Q$3&amp;$R$3,Data[Index]&amp;Data[Valid Test, Can be used for conformity (Y/N)]&amp;Data[Cycle],Data[Date])</f>
        <v>#N/A</v>
      </c>
      <c r="F674" s="141" t="e" cm="1">
        <f t="array" ref="F674">(_xlfn.XLOOKUP($A674&amp;$Q$3&amp;$R$3,Data[Index]&amp;Data[Valid Test, Can be used for conformity (Y/N)]&amp;Data[Cycle],Data[CO/km (mg)])-F$2)/F$5</f>
        <v>#N/A</v>
      </c>
      <c r="G674" s="141" t="e" cm="1">
        <f t="array" ref="G674">(_xlfn.XLOOKUP($A674&amp;$Q$3,Data[Index]&amp;Data[Valid Test, Can be used for conformity (Y/N)],Data[CO2/km (g)])-G$2)/G$5</f>
        <v>#N/A</v>
      </c>
      <c r="H674" s="141" t="e" cm="1">
        <f t="array" ref="H674">(_xlfn.XLOOKUP($A674&amp;$Q$3,Data[Index]&amp;Data[Valid Test, Can be used for conformity (Y/N)],Data[THC/km (mg)])-H$2)/H$5</f>
        <v>#N/A</v>
      </c>
      <c r="I674" s="141" t="e" cm="1">
        <f t="array" ref="I674">(_xlfn.XLOOKUP($A674&amp;$Q$3,Data[Index]&amp;Data[Valid Test, Can be used for conformity (Y/N)],Data[NOx/km (mg)])-I$2)/I$5</f>
        <v>#N/A</v>
      </c>
      <c r="J674" s="141" t="e" cm="1">
        <f t="array" ref="J674">(_xlfn.XLOOKUP($A674&amp;$Q$3,Data[Index]&amp;Data[Valid Test, Can be used for conformity (Y/N)],Data[THC + NOx/km (mg)])-J$2)/J$5</f>
        <v>#N/A</v>
      </c>
      <c r="K674" s="141" t="e" cm="1">
        <f t="array" ref="K674">(_xlfn.XLOOKUP($A674&amp;$Q$3,Data[Index]&amp;Data[Valid Test, Can be used for conformity (Y/N)],Data[PN/km ('#)])-K$2)/K$5</f>
        <v>#N/A</v>
      </c>
      <c r="L674" s="141" t="e" cm="1">
        <f t="array" ref="L674">(_xlfn.XLOOKUP($A674&amp;$Q$3,Data[Index]&amp;Data[Valid Test, Can be used for conformity (Y/N)],Data[PM/km (mg)])-L$2)/L$5</f>
        <v>#N/A</v>
      </c>
      <c r="M674" s="140" t="e" cm="1">
        <f t="array" ref="M674">(_xlfn.XLOOKUP($A674&amp;$Q$3,Data[Index]&amp;Data[Valid Test, Can be used for conformity (Y/N)],Data[CH4 (mg/km)])-M$2)/M$5</f>
        <v>#N/A</v>
      </c>
      <c r="N674" s="140" t="e" cm="1">
        <f t="array" ref="N674">(_xlfn.XLOOKUP($A674&amp;$Q$3,Data[Index]&amp;Data[Valid Test, Can be used for conformity (Y/N)],Data[N20 (mg/km)])-N$2)/N$5</f>
        <v>#N/A</v>
      </c>
      <c r="O674" s="141" t="e" cm="1">
        <f t="array" ref="O674">(_xlfn.XLOOKUP($A674&amp;$Q$3,Data[Index]&amp;Data[Valid Test, Can be used for conformity (Y/N)],Data[l/100km])-O$2)/O$5</f>
        <v>#N/A</v>
      </c>
      <c r="P674" s="138">
        <f>_xlfn.XLOOKUP($A674,Data[Index],Data[Comments])</f>
        <v>0</v>
      </c>
    </row>
    <row r="675" spans="1:16" x14ac:dyDescent="0.2">
      <c r="A675" s="129"/>
      <c r="B675" s="129"/>
      <c r="C675" s="129" t="e" cm="1">
        <f t="array" ref="C675">_xlfn.XLOOKUP($A675&amp;$Q$3&amp;$R$3,Data[Index]&amp;Data[Valid Test, Can be used for conformity (Y/N)]&amp;Data[Cycle],Data[Test Name])</f>
        <v>#N/A</v>
      </c>
      <c r="D675" s="167" t="e" cm="1">
        <f t="array" ref="D675">_xlfn.XLOOKUP($A675&amp;$Q$3&amp;$R$3,Data[Index]&amp;Data[Valid Test, Can be used for conformity (Y/N)]&amp;Data[Cycle],Data[Mileage (Miles)])</f>
        <v>#N/A</v>
      </c>
      <c r="E675" s="130" t="e" cm="1">
        <f t="array" ref="E675">_xlfn.XLOOKUP($A675&amp;$Q$3&amp;$R$3,Data[Index]&amp;Data[Valid Test, Can be used for conformity (Y/N)]&amp;Data[Cycle],Data[Date])</f>
        <v>#N/A</v>
      </c>
      <c r="F675" s="141" t="e" cm="1">
        <f t="array" ref="F675">(_xlfn.XLOOKUP($A675&amp;$Q$3&amp;$R$3,Data[Index]&amp;Data[Valid Test, Can be used for conformity (Y/N)]&amp;Data[Cycle],Data[CO/km (mg)])-F$2)/F$5</f>
        <v>#N/A</v>
      </c>
      <c r="G675" s="141" t="e" cm="1">
        <f t="array" ref="G675">(_xlfn.XLOOKUP($A675&amp;$Q$3,Data[Index]&amp;Data[Valid Test, Can be used for conformity (Y/N)],Data[CO2/km (g)])-G$2)/G$5</f>
        <v>#N/A</v>
      </c>
      <c r="H675" s="141" t="e" cm="1">
        <f t="array" ref="H675">(_xlfn.XLOOKUP($A675&amp;$Q$3,Data[Index]&amp;Data[Valid Test, Can be used for conformity (Y/N)],Data[THC/km (mg)])-H$2)/H$5</f>
        <v>#N/A</v>
      </c>
      <c r="I675" s="141" t="e" cm="1">
        <f t="array" ref="I675">(_xlfn.XLOOKUP($A675&amp;$Q$3,Data[Index]&amp;Data[Valid Test, Can be used for conformity (Y/N)],Data[NOx/km (mg)])-I$2)/I$5</f>
        <v>#N/A</v>
      </c>
      <c r="J675" s="141" t="e" cm="1">
        <f t="array" ref="J675">(_xlfn.XLOOKUP($A675&amp;$Q$3,Data[Index]&amp;Data[Valid Test, Can be used for conformity (Y/N)],Data[THC + NOx/km (mg)])-J$2)/J$5</f>
        <v>#N/A</v>
      </c>
      <c r="K675" s="141" t="e" cm="1">
        <f t="array" ref="K675">(_xlfn.XLOOKUP($A675&amp;$Q$3,Data[Index]&amp;Data[Valid Test, Can be used for conformity (Y/N)],Data[PN/km ('#)])-K$2)/K$5</f>
        <v>#N/A</v>
      </c>
      <c r="L675" s="141" t="e" cm="1">
        <f t="array" ref="L675">(_xlfn.XLOOKUP($A675&amp;$Q$3,Data[Index]&amp;Data[Valid Test, Can be used for conformity (Y/N)],Data[PM/km (mg)])-L$2)/L$5</f>
        <v>#N/A</v>
      </c>
      <c r="M675" s="140" t="e" cm="1">
        <f t="array" ref="M675">(_xlfn.XLOOKUP($A675&amp;$Q$3,Data[Index]&amp;Data[Valid Test, Can be used for conformity (Y/N)],Data[CH4 (mg/km)])-M$2)/M$5</f>
        <v>#N/A</v>
      </c>
      <c r="N675" s="140" t="e" cm="1">
        <f t="array" ref="N675">(_xlfn.XLOOKUP($A675&amp;$Q$3,Data[Index]&amp;Data[Valid Test, Can be used for conformity (Y/N)],Data[N20 (mg/km)])-N$2)/N$5</f>
        <v>#N/A</v>
      </c>
      <c r="O675" s="141" t="e" cm="1">
        <f t="array" ref="O675">(_xlfn.XLOOKUP($A675&amp;$Q$3,Data[Index]&amp;Data[Valid Test, Can be used for conformity (Y/N)],Data[l/100km])-O$2)/O$5</f>
        <v>#N/A</v>
      </c>
      <c r="P675" s="138">
        <f>_xlfn.XLOOKUP($A675,Data[Index],Data[Comments])</f>
        <v>0</v>
      </c>
    </row>
    <row r="676" spans="1:16" x14ac:dyDescent="0.2">
      <c r="A676" s="129"/>
      <c r="B676" s="129"/>
      <c r="C676" s="129" t="e" cm="1">
        <f t="array" ref="C676">_xlfn.XLOOKUP($A676&amp;$Q$3&amp;$R$3,Data[Index]&amp;Data[Valid Test, Can be used for conformity (Y/N)]&amp;Data[Cycle],Data[Test Name])</f>
        <v>#N/A</v>
      </c>
      <c r="D676" s="167" t="e" cm="1">
        <f t="array" ref="D676">_xlfn.XLOOKUP($A676&amp;$Q$3&amp;$R$3,Data[Index]&amp;Data[Valid Test, Can be used for conformity (Y/N)]&amp;Data[Cycle],Data[Mileage (Miles)])</f>
        <v>#N/A</v>
      </c>
      <c r="E676" s="130" t="e" cm="1">
        <f t="array" ref="E676">_xlfn.XLOOKUP($A676&amp;$Q$3&amp;$R$3,Data[Index]&amp;Data[Valid Test, Can be used for conformity (Y/N)]&amp;Data[Cycle],Data[Date])</f>
        <v>#N/A</v>
      </c>
      <c r="F676" s="141" t="e" cm="1">
        <f t="array" ref="F676">(_xlfn.XLOOKUP($A676&amp;$Q$3&amp;$R$3,Data[Index]&amp;Data[Valid Test, Can be used for conformity (Y/N)]&amp;Data[Cycle],Data[CO/km (mg)])-F$2)/F$5</f>
        <v>#N/A</v>
      </c>
      <c r="G676" s="141" t="e" cm="1">
        <f t="array" ref="G676">(_xlfn.XLOOKUP($A676&amp;$Q$3,Data[Index]&amp;Data[Valid Test, Can be used for conformity (Y/N)],Data[CO2/km (g)])-G$2)/G$5</f>
        <v>#N/A</v>
      </c>
      <c r="H676" s="141" t="e" cm="1">
        <f t="array" ref="H676">(_xlfn.XLOOKUP($A676&amp;$Q$3,Data[Index]&amp;Data[Valid Test, Can be used for conformity (Y/N)],Data[THC/km (mg)])-H$2)/H$5</f>
        <v>#N/A</v>
      </c>
      <c r="I676" s="141" t="e" cm="1">
        <f t="array" ref="I676">(_xlfn.XLOOKUP($A676&amp;$Q$3,Data[Index]&amp;Data[Valid Test, Can be used for conformity (Y/N)],Data[NOx/km (mg)])-I$2)/I$5</f>
        <v>#N/A</v>
      </c>
      <c r="J676" s="141" t="e" cm="1">
        <f t="array" ref="J676">(_xlfn.XLOOKUP($A676&amp;$Q$3,Data[Index]&amp;Data[Valid Test, Can be used for conformity (Y/N)],Data[THC + NOx/km (mg)])-J$2)/J$5</f>
        <v>#N/A</v>
      </c>
      <c r="K676" s="141" t="e" cm="1">
        <f t="array" ref="K676">(_xlfn.XLOOKUP($A676&amp;$Q$3,Data[Index]&amp;Data[Valid Test, Can be used for conformity (Y/N)],Data[PN/km ('#)])-K$2)/K$5</f>
        <v>#N/A</v>
      </c>
      <c r="L676" s="141" t="e" cm="1">
        <f t="array" ref="L676">(_xlfn.XLOOKUP($A676&amp;$Q$3,Data[Index]&amp;Data[Valid Test, Can be used for conformity (Y/N)],Data[PM/km (mg)])-L$2)/L$5</f>
        <v>#N/A</v>
      </c>
      <c r="M676" s="140" t="e" cm="1">
        <f t="array" ref="M676">(_xlfn.XLOOKUP($A676&amp;$Q$3,Data[Index]&amp;Data[Valid Test, Can be used for conformity (Y/N)],Data[CH4 (mg/km)])-M$2)/M$5</f>
        <v>#N/A</v>
      </c>
      <c r="N676" s="140" t="e" cm="1">
        <f t="array" ref="N676">(_xlfn.XLOOKUP($A676&amp;$Q$3,Data[Index]&amp;Data[Valid Test, Can be used for conformity (Y/N)],Data[N20 (mg/km)])-N$2)/N$5</f>
        <v>#N/A</v>
      </c>
      <c r="O676" s="141" t="e" cm="1">
        <f t="array" ref="O676">(_xlfn.XLOOKUP($A676&amp;$Q$3,Data[Index]&amp;Data[Valid Test, Can be used for conformity (Y/N)],Data[l/100km])-O$2)/O$5</f>
        <v>#N/A</v>
      </c>
      <c r="P676" s="138">
        <f>_xlfn.XLOOKUP($A676,Data[Index],Data[Comments])</f>
        <v>0</v>
      </c>
    </row>
    <row r="677" spans="1:16" x14ac:dyDescent="0.2">
      <c r="A677" s="129"/>
      <c r="B677" s="129"/>
      <c r="C677" s="129" t="e" cm="1">
        <f t="array" ref="C677">_xlfn.XLOOKUP($A677&amp;$Q$3&amp;$R$3,Data[Index]&amp;Data[Valid Test, Can be used for conformity (Y/N)]&amp;Data[Cycle],Data[Test Name])</f>
        <v>#N/A</v>
      </c>
      <c r="D677" s="167" t="e" cm="1">
        <f t="array" ref="D677">_xlfn.XLOOKUP($A677&amp;$Q$3&amp;$R$3,Data[Index]&amp;Data[Valid Test, Can be used for conformity (Y/N)]&amp;Data[Cycle],Data[Mileage (Miles)])</f>
        <v>#N/A</v>
      </c>
      <c r="E677" s="130" t="e" cm="1">
        <f t="array" ref="E677">_xlfn.XLOOKUP($A677&amp;$Q$3&amp;$R$3,Data[Index]&amp;Data[Valid Test, Can be used for conformity (Y/N)]&amp;Data[Cycle],Data[Date])</f>
        <v>#N/A</v>
      </c>
      <c r="F677" s="141" t="e" cm="1">
        <f t="array" ref="F677">(_xlfn.XLOOKUP($A677&amp;$Q$3&amp;$R$3,Data[Index]&amp;Data[Valid Test, Can be used for conformity (Y/N)]&amp;Data[Cycle],Data[CO/km (mg)])-F$2)/F$5</f>
        <v>#N/A</v>
      </c>
      <c r="G677" s="141" t="e" cm="1">
        <f t="array" ref="G677">(_xlfn.XLOOKUP($A677&amp;$Q$3,Data[Index]&amp;Data[Valid Test, Can be used for conformity (Y/N)],Data[CO2/km (g)])-G$2)/G$5</f>
        <v>#N/A</v>
      </c>
      <c r="H677" s="141" t="e" cm="1">
        <f t="array" ref="H677">(_xlfn.XLOOKUP($A677&amp;$Q$3,Data[Index]&amp;Data[Valid Test, Can be used for conformity (Y/N)],Data[THC/km (mg)])-H$2)/H$5</f>
        <v>#N/A</v>
      </c>
      <c r="I677" s="141" t="e" cm="1">
        <f t="array" ref="I677">(_xlfn.XLOOKUP($A677&amp;$Q$3,Data[Index]&amp;Data[Valid Test, Can be used for conformity (Y/N)],Data[NOx/km (mg)])-I$2)/I$5</f>
        <v>#N/A</v>
      </c>
      <c r="J677" s="141" t="e" cm="1">
        <f t="array" ref="J677">(_xlfn.XLOOKUP($A677&amp;$Q$3,Data[Index]&amp;Data[Valid Test, Can be used for conformity (Y/N)],Data[THC + NOx/km (mg)])-J$2)/J$5</f>
        <v>#N/A</v>
      </c>
      <c r="K677" s="141" t="e" cm="1">
        <f t="array" ref="K677">(_xlfn.XLOOKUP($A677&amp;$Q$3,Data[Index]&amp;Data[Valid Test, Can be used for conformity (Y/N)],Data[PN/km ('#)])-K$2)/K$5</f>
        <v>#N/A</v>
      </c>
      <c r="L677" s="141" t="e" cm="1">
        <f t="array" ref="L677">(_xlfn.XLOOKUP($A677&amp;$Q$3,Data[Index]&amp;Data[Valid Test, Can be used for conformity (Y/N)],Data[PM/km (mg)])-L$2)/L$5</f>
        <v>#N/A</v>
      </c>
      <c r="M677" s="140" t="e" cm="1">
        <f t="array" ref="M677">(_xlfn.XLOOKUP($A677&amp;$Q$3,Data[Index]&amp;Data[Valid Test, Can be used for conformity (Y/N)],Data[CH4 (mg/km)])-M$2)/M$5</f>
        <v>#N/A</v>
      </c>
      <c r="N677" s="140" t="e" cm="1">
        <f t="array" ref="N677">(_xlfn.XLOOKUP($A677&amp;$Q$3,Data[Index]&amp;Data[Valid Test, Can be used for conformity (Y/N)],Data[N20 (mg/km)])-N$2)/N$5</f>
        <v>#N/A</v>
      </c>
      <c r="O677" s="141" t="e" cm="1">
        <f t="array" ref="O677">(_xlfn.XLOOKUP($A677&amp;$Q$3,Data[Index]&amp;Data[Valid Test, Can be used for conformity (Y/N)],Data[l/100km])-O$2)/O$5</f>
        <v>#N/A</v>
      </c>
      <c r="P677" s="138">
        <f>_xlfn.XLOOKUP($A677,Data[Index],Data[Comments])</f>
        <v>0</v>
      </c>
    </row>
    <row r="678" spans="1:16" x14ac:dyDescent="0.2">
      <c r="A678" s="129"/>
      <c r="B678" s="129"/>
      <c r="C678" s="129" t="e" cm="1">
        <f t="array" ref="C678">_xlfn.XLOOKUP($A678&amp;$Q$3&amp;$R$3,Data[Index]&amp;Data[Valid Test, Can be used for conformity (Y/N)]&amp;Data[Cycle],Data[Test Name])</f>
        <v>#N/A</v>
      </c>
      <c r="D678" s="167" t="e" cm="1">
        <f t="array" ref="D678">_xlfn.XLOOKUP($A678&amp;$Q$3&amp;$R$3,Data[Index]&amp;Data[Valid Test, Can be used for conformity (Y/N)]&amp;Data[Cycle],Data[Mileage (Miles)])</f>
        <v>#N/A</v>
      </c>
      <c r="E678" s="130" t="e" cm="1">
        <f t="array" ref="E678">_xlfn.XLOOKUP($A678&amp;$Q$3&amp;$R$3,Data[Index]&amp;Data[Valid Test, Can be used for conformity (Y/N)]&amp;Data[Cycle],Data[Date])</f>
        <v>#N/A</v>
      </c>
      <c r="F678" s="141" t="e" cm="1">
        <f t="array" ref="F678">(_xlfn.XLOOKUP($A678&amp;$Q$3&amp;$R$3,Data[Index]&amp;Data[Valid Test, Can be used for conformity (Y/N)]&amp;Data[Cycle],Data[CO/km (mg)])-F$2)/F$5</f>
        <v>#N/A</v>
      </c>
      <c r="G678" s="141" t="e" cm="1">
        <f t="array" ref="G678">(_xlfn.XLOOKUP($A678&amp;$Q$3,Data[Index]&amp;Data[Valid Test, Can be used for conformity (Y/N)],Data[CO2/km (g)])-G$2)/G$5</f>
        <v>#N/A</v>
      </c>
      <c r="H678" s="141" t="e" cm="1">
        <f t="array" ref="H678">(_xlfn.XLOOKUP($A678&amp;$Q$3,Data[Index]&amp;Data[Valid Test, Can be used for conformity (Y/N)],Data[THC/km (mg)])-H$2)/H$5</f>
        <v>#N/A</v>
      </c>
      <c r="I678" s="141" t="e" cm="1">
        <f t="array" ref="I678">(_xlfn.XLOOKUP($A678&amp;$Q$3,Data[Index]&amp;Data[Valid Test, Can be used for conformity (Y/N)],Data[NOx/km (mg)])-I$2)/I$5</f>
        <v>#N/A</v>
      </c>
      <c r="J678" s="141" t="e" cm="1">
        <f t="array" ref="J678">(_xlfn.XLOOKUP($A678&amp;$Q$3,Data[Index]&amp;Data[Valid Test, Can be used for conformity (Y/N)],Data[THC + NOx/km (mg)])-J$2)/J$5</f>
        <v>#N/A</v>
      </c>
      <c r="K678" s="141" t="e" cm="1">
        <f t="array" ref="K678">(_xlfn.XLOOKUP($A678&amp;$Q$3,Data[Index]&amp;Data[Valid Test, Can be used for conformity (Y/N)],Data[PN/km ('#)])-K$2)/K$5</f>
        <v>#N/A</v>
      </c>
      <c r="L678" s="141" t="e" cm="1">
        <f t="array" ref="L678">(_xlfn.XLOOKUP($A678&amp;$Q$3,Data[Index]&amp;Data[Valid Test, Can be used for conformity (Y/N)],Data[PM/km (mg)])-L$2)/L$5</f>
        <v>#N/A</v>
      </c>
      <c r="M678" s="140" t="e" cm="1">
        <f t="array" ref="M678">(_xlfn.XLOOKUP($A678&amp;$Q$3,Data[Index]&amp;Data[Valid Test, Can be used for conformity (Y/N)],Data[CH4 (mg/km)])-M$2)/M$5</f>
        <v>#N/A</v>
      </c>
      <c r="N678" s="140" t="e" cm="1">
        <f t="array" ref="N678">(_xlfn.XLOOKUP($A678&amp;$Q$3,Data[Index]&amp;Data[Valid Test, Can be used for conformity (Y/N)],Data[N20 (mg/km)])-N$2)/N$5</f>
        <v>#N/A</v>
      </c>
      <c r="O678" s="141" t="e" cm="1">
        <f t="array" ref="O678">(_xlfn.XLOOKUP($A678&amp;$Q$3,Data[Index]&amp;Data[Valid Test, Can be used for conformity (Y/N)],Data[l/100km])-O$2)/O$5</f>
        <v>#N/A</v>
      </c>
      <c r="P678" s="138">
        <f>_xlfn.XLOOKUP($A678,Data[Index],Data[Comments])</f>
        <v>0</v>
      </c>
    </row>
    <row r="679" spans="1:16" x14ac:dyDescent="0.2">
      <c r="A679" s="129"/>
      <c r="B679" s="129"/>
      <c r="C679" s="129" t="e" cm="1">
        <f t="array" ref="C679">_xlfn.XLOOKUP($A679&amp;$Q$3&amp;$R$3,Data[Index]&amp;Data[Valid Test, Can be used for conformity (Y/N)]&amp;Data[Cycle],Data[Test Name])</f>
        <v>#N/A</v>
      </c>
      <c r="D679" s="167" t="e" cm="1">
        <f t="array" ref="D679">_xlfn.XLOOKUP($A679&amp;$Q$3&amp;$R$3,Data[Index]&amp;Data[Valid Test, Can be used for conformity (Y/N)]&amp;Data[Cycle],Data[Mileage (Miles)])</f>
        <v>#N/A</v>
      </c>
      <c r="E679" s="130" t="e" cm="1">
        <f t="array" ref="E679">_xlfn.XLOOKUP($A679&amp;$Q$3&amp;$R$3,Data[Index]&amp;Data[Valid Test, Can be used for conformity (Y/N)]&amp;Data[Cycle],Data[Date])</f>
        <v>#N/A</v>
      </c>
      <c r="F679" s="141" t="e" cm="1">
        <f t="array" ref="F679">(_xlfn.XLOOKUP($A679&amp;$Q$3&amp;$R$3,Data[Index]&amp;Data[Valid Test, Can be used for conformity (Y/N)]&amp;Data[Cycle],Data[CO/km (mg)])-F$2)/F$5</f>
        <v>#N/A</v>
      </c>
      <c r="G679" s="141" t="e" cm="1">
        <f t="array" ref="G679">(_xlfn.XLOOKUP($A679&amp;$Q$3,Data[Index]&amp;Data[Valid Test, Can be used for conformity (Y/N)],Data[CO2/km (g)])-G$2)/G$5</f>
        <v>#N/A</v>
      </c>
      <c r="H679" s="141" t="e" cm="1">
        <f t="array" ref="H679">(_xlfn.XLOOKUP($A679&amp;$Q$3,Data[Index]&amp;Data[Valid Test, Can be used for conformity (Y/N)],Data[THC/km (mg)])-H$2)/H$5</f>
        <v>#N/A</v>
      </c>
      <c r="I679" s="141" t="e" cm="1">
        <f t="array" ref="I679">(_xlfn.XLOOKUP($A679&amp;$Q$3,Data[Index]&amp;Data[Valid Test, Can be used for conformity (Y/N)],Data[NOx/km (mg)])-I$2)/I$5</f>
        <v>#N/A</v>
      </c>
      <c r="J679" s="141" t="e" cm="1">
        <f t="array" ref="J679">(_xlfn.XLOOKUP($A679&amp;$Q$3,Data[Index]&amp;Data[Valid Test, Can be used for conformity (Y/N)],Data[THC + NOx/km (mg)])-J$2)/J$5</f>
        <v>#N/A</v>
      </c>
      <c r="K679" s="141" t="e" cm="1">
        <f t="array" ref="K679">(_xlfn.XLOOKUP($A679&amp;$Q$3,Data[Index]&amp;Data[Valid Test, Can be used for conformity (Y/N)],Data[PN/km ('#)])-K$2)/K$5</f>
        <v>#N/A</v>
      </c>
      <c r="L679" s="141" t="e" cm="1">
        <f t="array" ref="L679">(_xlfn.XLOOKUP($A679&amp;$Q$3,Data[Index]&amp;Data[Valid Test, Can be used for conformity (Y/N)],Data[PM/km (mg)])-L$2)/L$5</f>
        <v>#N/A</v>
      </c>
      <c r="M679" s="140" t="e" cm="1">
        <f t="array" ref="M679">(_xlfn.XLOOKUP($A679&amp;$Q$3,Data[Index]&amp;Data[Valid Test, Can be used for conformity (Y/N)],Data[CH4 (mg/km)])-M$2)/M$5</f>
        <v>#N/A</v>
      </c>
      <c r="N679" s="140" t="e" cm="1">
        <f t="array" ref="N679">(_xlfn.XLOOKUP($A679&amp;$Q$3,Data[Index]&amp;Data[Valid Test, Can be used for conformity (Y/N)],Data[N20 (mg/km)])-N$2)/N$5</f>
        <v>#N/A</v>
      </c>
      <c r="O679" s="141" t="e" cm="1">
        <f t="array" ref="O679">(_xlfn.XLOOKUP($A679&amp;$Q$3,Data[Index]&amp;Data[Valid Test, Can be used for conformity (Y/N)],Data[l/100km])-O$2)/O$5</f>
        <v>#N/A</v>
      </c>
      <c r="P679" s="138">
        <f>_xlfn.XLOOKUP($A679,Data[Index],Data[Comments])</f>
        <v>0</v>
      </c>
    </row>
    <row r="680" spans="1:16" x14ac:dyDescent="0.2">
      <c r="A680" s="129"/>
      <c r="B680" s="129"/>
      <c r="C680" s="129" t="e" cm="1">
        <f t="array" ref="C680">_xlfn.XLOOKUP($A680&amp;$Q$3&amp;$R$3,Data[Index]&amp;Data[Valid Test, Can be used for conformity (Y/N)]&amp;Data[Cycle],Data[Test Name])</f>
        <v>#N/A</v>
      </c>
      <c r="D680" s="167" t="e" cm="1">
        <f t="array" ref="D680">_xlfn.XLOOKUP($A680&amp;$Q$3&amp;$R$3,Data[Index]&amp;Data[Valid Test, Can be used for conformity (Y/N)]&amp;Data[Cycle],Data[Mileage (Miles)])</f>
        <v>#N/A</v>
      </c>
      <c r="E680" s="130" t="e" cm="1">
        <f t="array" ref="E680">_xlfn.XLOOKUP($A680&amp;$Q$3&amp;$R$3,Data[Index]&amp;Data[Valid Test, Can be used for conformity (Y/N)]&amp;Data[Cycle],Data[Date])</f>
        <v>#N/A</v>
      </c>
      <c r="F680" s="141" t="e" cm="1">
        <f t="array" ref="F680">(_xlfn.XLOOKUP($A680&amp;$Q$3&amp;$R$3,Data[Index]&amp;Data[Valid Test, Can be used for conformity (Y/N)]&amp;Data[Cycle],Data[CO/km (mg)])-F$2)/F$5</f>
        <v>#N/A</v>
      </c>
      <c r="G680" s="141" t="e" cm="1">
        <f t="array" ref="G680">(_xlfn.XLOOKUP($A680&amp;$Q$3,Data[Index]&amp;Data[Valid Test, Can be used for conformity (Y/N)],Data[CO2/km (g)])-G$2)/G$5</f>
        <v>#N/A</v>
      </c>
      <c r="H680" s="141" t="e" cm="1">
        <f t="array" ref="H680">(_xlfn.XLOOKUP($A680&amp;$Q$3,Data[Index]&amp;Data[Valid Test, Can be used for conformity (Y/N)],Data[THC/km (mg)])-H$2)/H$5</f>
        <v>#N/A</v>
      </c>
      <c r="I680" s="141" t="e" cm="1">
        <f t="array" ref="I680">(_xlfn.XLOOKUP($A680&amp;$Q$3,Data[Index]&amp;Data[Valid Test, Can be used for conformity (Y/N)],Data[NOx/km (mg)])-I$2)/I$5</f>
        <v>#N/A</v>
      </c>
      <c r="J680" s="141" t="e" cm="1">
        <f t="array" ref="J680">(_xlfn.XLOOKUP($A680&amp;$Q$3,Data[Index]&amp;Data[Valid Test, Can be used for conformity (Y/N)],Data[THC + NOx/km (mg)])-J$2)/J$5</f>
        <v>#N/A</v>
      </c>
      <c r="K680" s="141" t="e" cm="1">
        <f t="array" ref="K680">(_xlfn.XLOOKUP($A680&amp;$Q$3,Data[Index]&amp;Data[Valid Test, Can be used for conformity (Y/N)],Data[PN/km ('#)])-K$2)/K$5</f>
        <v>#N/A</v>
      </c>
      <c r="L680" s="141" t="e" cm="1">
        <f t="array" ref="L680">(_xlfn.XLOOKUP($A680&amp;$Q$3,Data[Index]&amp;Data[Valid Test, Can be used for conformity (Y/N)],Data[PM/km (mg)])-L$2)/L$5</f>
        <v>#N/A</v>
      </c>
      <c r="M680" s="140" t="e" cm="1">
        <f t="array" ref="M680">(_xlfn.XLOOKUP($A680&amp;$Q$3,Data[Index]&amp;Data[Valid Test, Can be used for conformity (Y/N)],Data[CH4 (mg/km)])-M$2)/M$5</f>
        <v>#N/A</v>
      </c>
      <c r="N680" s="140" t="e" cm="1">
        <f t="array" ref="N680">(_xlfn.XLOOKUP($A680&amp;$Q$3,Data[Index]&amp;Data[Valid Test, Can be used for conformity (Y/N)],Data[N20 (mg/km)])-N$2)/N$5</f>
        <v>#N/A</v>
      </c>
      <c r="O680" s="141" t="e" cm="1">
        <f t="array" ref="O680">(_xlfn.XLOOKUP($A680&amp;$Q$3,Data[Index]&amp;Data[Valid Test, Can be used for conformity (Y/N)],Data[l/100km])-O$2)/O$5</f>
        <v>#N/A</v>
      </c>
      <c r="P680" s="138">
        <f>_xlfn.XLOOKUP($A680,Data[Index],Data[Comments])</f>
        <v>0</v>
      </c>
    </row>
    <row r="681" spans="1:16" x14ac:dyDescent="0.2">
      <c r="A681" s="129"/>
      <c r="B681" s="129"/>
      <c r="C681" s="129" t="e" cm="1">
        <f t="array" ref="C681">_xlfn.XLOOKUP($A681&amp;$Q$3&amp;$R$3,Data[Index]&amp;Data[Valid Test, Can be used for conformity (Y/N)]&amp;Data[Cycle],Data[Test Name])</f>
        <v>#N/A</v>
      </c>
      <c r="D681" s="167" t="e" cm="1">
        <f t="array" ref="D681">_xlfn.XLOOKUP($A681&amp;$Q$3&amp;$R$3,Data[Index]&amp;Data[Valid Test, Can be used for conformity (Y/N)]&amp;Data[Cycle],Data[Mileage (Miles)])</f>
        <v>#N/A</v>
      </c>
      <c r="E681" s="130" t="e" cm="1">
        <f t="array" ref="E681">_xlfn.XLOOKUP($A681&amp;$Q$3&amp;$R$3,Data[Index]&amp;Data[Valid Test, Can be used for conformity (Y/N)]&amp;Data[Cycle],Data[Date])</f>
        <v>#N/A</v>
      </c>
      <c r="F681" s="141" t="e" cm="1">
        <f t="array" ref="F681">(_xlfn.XLOOKUP($A681&amp;$Q$3&amp;$R$3,Data[Index]&amp;Data[Valid Test, Can be used for conformity (Y/N)]&amp;Data[Cycle],Data[CO/km (mg)])-F$2)/F$5</f>
        <v>#N/A</v>
      </c>
      <c r="G681" s="141" t="e" cm="1">
        <f t="array" ref="G681">(_xlfn.XLOOKUP($A681&amp;$Q$3,Data[Index]&amp;Data[Valid Test, Can be used for conformity (Y/N)],Data[CO2/km (g)])-G$2)/G$5</f>
        <v>#N/A</v>
      </c>
      <c r="H681" s="141" t="e" cm="1">
        <f t="array" ref="H681">(_xlfn.XLOOKUP($A681&amp;$Q$3,Data[Index]&amp;Data[Valid Test, Can be used for conformity (Y/N)],Data[THC/km (mg)])-H$2)/H$5</f>
        <v>#N/A</v>
      </c>
      <c r="I681" s="141" t="e" cm="1">
        <f t="array" ref="I681">(_xlfn.XLOOKUP($A681&amp;$Q$3,Data[Index]&amp;Data[Valid Test, Can be used for conformity (Y/N)],Data[NOx/km (mg)])-I$2)/I$5</f>
        <v>#N/A</v>
      </c>
      <c r="J681" s="141" t="e" cm="1">
        <f t="array" ref="J681">(_xlfn.XLOOKUP($A681&amp;$Q$3,Data[Index]&amp;Data[Valid Test, Can be used for conformity (Y/N)],Data[THC + NOx/km (mg)])-J$2)/J$5</f>
        <v>#N/A</v>
      </c>
      <c r="K681" s="141" t="e" cm="1">
        <f t="array" ref="K681">(_xlfn.XLOOKUP($A681&amp;$Q$3,Data[Index]&amp;Data[Valid Test, Can be used for conformity (Y/N)],Data[PN/km ('#)])-K$2)/K$5</f>
        <v>#N/A</v>
      </c>
      <c r="L681" s="141" t="e" cm="1">
        <f t="array" ref="L681">(_xlfn.XLOOKUP($A681&amp;$Q$3,Data[Index]&amp;Data[Valid Test, Can be used for conformity (Y/N)],Data[PM/km (mg)])-L$2)/L$5</f>
        <v>#N/A</v>
      </c>
      <c r="M681" s="140" t="e" cm="1">
        <f t="array" ref="M681">(_xlfn.XLOOKUP($A681&amp;$Q$3,Data[Index]&amp;Data[Valid Test, Can be used for conformity (Y/N)],Data[CH4 (mg/km)])-M$2)/M$5</f>
        <v>#N/A</v>
      </c>
      <c r="N681" s="140" t="e" cm="1">
        <f t="array" ref="N681">(_xlfn.XLOOKUP($A681&amp;$Q$3,Data[Index]&amp;Data[Valid Test, Can be used for conformity (Y/N)],Data[N20 (mg/km)])-N$2)/N$5</f>
        <v>#N/A</v>
      </c>
      <c r="O681" s="141" t="e" cm="1">
        <f t="array" ref="O681">(_xlfn.XLOOKUP($A681&amp;$Q$3,Data[Index]&amp;Data[Valid Test, Can be used for conformity (Y/N)],Data[l/100km])-O$2)/O$5</f>
        <v>#N/A</v>
      </c>
      <c r="P681" s="138">
        <f>_xlfn.XLOOKUP($A681,Data[Index],Data[Comments])</f>
        <v>0</v>
      </c>
    </row>
    <row r="682" spans="1:16" x14ac:dyDescent="0.2">
      <c r="A682" s="129"/>
      <c r="B682" s="129"/>
      <c r="C682" s="129" t="e" cm="1">
        <f t="array" ref="C682">_xlfn.XLOOKUP($A682&amp;$Q$3&amp;$R$3,Data[Index]&amp;Data[Valid Test, Can be used for conformity (Y/N)]&amp;Data[Cycle],Data[Test Name])</f>
        <v>#N/A</v>
      </c>
      <c r="D682" s="167" t="e" cm="1">
        <f t="array" ref="D682">_xlfn.XLOOKUP($A682&amp;$Q$3&amp;$R$3,Data[Index]&amp;Data[Valid Test, Can be used for conformity (Y/N)]&amp;Data[Cycle],Data[Mileage (Miles)])</f>
        <v>#N/A</v>
      </c>
      <c r="E682" s="130" t="e" cm="1">
        <f t="array" ref="E682">_xlfn.XLOOKUP($A682&amp;$Q$3&amp;$R$3,Data[Index]&amp;Data[Valid Test, Can be used for conformity (Y/N)]&amp;Data[Cycle],Data[Date])</f>
        <v>#N/A</v>
      </c>
      <c r="F682" s="141" t="e" cm="1">
        <f t="array" ref="F682">(_xlfn.XLOOKUP($A682&amp;$Q$3&amp;$R$3,Data[Index]&amp;Data[Valid Test, Can be used for conformity (Y/N)]&amp;Data[Cycle],Data[CO/km (mg)])-F$2)/F$5</f>
        <v>#N/A</v>
      </c>
      <c r="G682" s="141" t="e" cm="1">
        <f t="array" ref="G682">(_xlfn.XLOOKUP($A682&amp;$Q$3,Data[Index]&amp;Data[Valid Test, Can be used for conformity (Y/N)],Data[CO2/km (g)])-G$2)/G$5</f>
        <v>#N/A</v>
      </c>
      <c r="H682" s="141" t="e" cm="1">
        <f t="array" ref="H682">(_xlfn.XLOOKUP($A682&amp;$Q$3,Data[Index]&amp;Data[Valid Test, Can be used for conformity (Y/N)],Data[THC/km (mg)])-H$2)/H$5</f>
        <v>#N/A</v>
      </c>
      <c r="I682" s="141" t="e" cm="1">
        <f t="array" ref="I682">(_xlfn.XLOOKUP($A682&amp;$Q$3,Data[Index]&amp;Data[Valid Test, Can be used for conformity (Y/N)],Data[NOx/km (mg)])-I$2)/I$5</f>
        <v>#N/A</v>
      </c>
      <c r="J682" s="141" t="e" cm="1">
        <f t="array" ref="J682">(_xlfn.XLOOKUP($A682&amp;$Q$3,Data[Index]&amp;Data[Valid Test, Can be used for conformity (Y/N)],Data[THC + NOx/km (mg)])-J$2)/J$5</f>
        <v>#N/A</v>
      </c>
      <c r="K682" s="141" t="e" cm="1">
        <f t="array" ref="K682">(_xlfn.XLOOKUP($A682&amp;$Q$3,Data[Index]&amp;Data[Valid Test, Can be used for conformity (Y/N)],Data[PN/km ('#)])-K$2)/K$5</f>
        <v>#N/A</v>
      </c>
      <c r="L682" s="141" t="e" cm="1">
        <f t="array" ref="L682">(_xlfn.XLOOKUP($A682&amp;$Q$3,Data[Index]&amp;Data[Valid Test, Can be used for conformity (Y/N)],Data[PM/km (mg)])-L$2)/L$5</f>
        <v>#N/A</v>
      </c>
      <c r="M682" s="140" t="e" cm="1">
        <f t="array" ref="M682">(_xlfn.XLOOKUP($A682&amp;$Q$3,Data[Index]&amp;Data[Valid Test, Can be used for conformity (Y/N)],Data[CH4 (mg/km)])-M$2)/M$5</f>
        <v>#N/A</v>
      </c>
      <c r="N682" s="140" t="e" cm="1">
        <f t="array" ref="N682">(_xlfn.XLOOKUP($A682&amp;$Q$3,Data[Index]&amp;Data[Valid Test, Can be used for conformity (Y/N)],Data[N20 (mg/km)])-N$2)/N$5</f>
        <v>#N/A</v>
      </c>
      <c r="O682" s="141" t="e" cm="1">
        <f t="array" ref="O682">(_xlfn.XLOOKUP($A682&amp;$Q$3,Data[Index]&amp;Data[Valid Test, Can be used for conformity (Y/N)],Data[l/100km])-O$2)/O$5</f>
        <v>#N/A</v>
      </c>
      <c r="P682" s="138">
        <f>_xlfn.XLOOKUP($A682,Data[Index],Data[Comments])</f>
        <v>0</v>
      </c>
    </row>
    <row r="683" spans="1:16" x14ac:dyDescent="0.2">
      <c r="A683" s="129"/>
      <c r="B683" s="129"/>
      <c r="C683" s="129" t="e" cm="1">
        <f t="array" ref="C683">_xlfn.XLOOKUP($A683&amp;$Q$3&amp;$R$3,Data[Index]&amp;Data[Valid Test, Can be used for conformity (Y/N)]&amp;Data[Cycle],Data[Test Name])</f>
        <v>#N/A</v>
      </c>
      <c r="D683" s="167" t="e" cm="1">
        <f t="array" ref="D683">_xlfn.XLOOKUP($A683&amp;$Q$3&amp;$R$3,Data[Index]&amp;Data[Valid Test, Can be used for conformity (Y/N)]&amp;Data[Cycle],Data[Mileage (Miles)])</f>
        <v>#N/A</v>
      </c>
      <c r="E683" s="130" t="e" cm="1">
        <f t="array" ref="E683">_xlfn.XLOOKUP($A683&amp;$Q$3&amp;$R$3,Data[Index]&amp;Data[Valid Test, Can be used for conformity (Y/N)]&amp;Data[Cycle],Data[Date])</f>
        <v>#N/A</v>
      </c>
      <c r="F683" s="141" t="e" cm="1">
        <f t="array" ref="F683">(_xlfn.XLOOKUP($A683&amp;$Q$3&amp;$R$3,Data[Index]&amp;Data[Valid Test, Can be used for conformity (Y/N)]&amp;Data[Cycle],Data[CO/km (mg)])-F$2)/F$5</f>
        <v>#N/A</v>
      </c>
      <c r="G683" s="141" t="e" cm="1">
        <f t="array" ref="G683">(_xlfn.XLOOKUP($A683&amp;$Q$3,Data[Index]&amp;Data[Valid Test, Can be used for conformity (Y/N)],Data[CO2/km (g)])-G$2)/G$5</f>
        <v>#N/A</v>
      </c>
      <c r="H683" s="141" t="e" cm="1">
        <f t="array" ref="H683">(_xlfn.XLOOKUP($A683&amp;$Q$3,Data[Index]&amp;Data[Valid Test, Can be used for conformity (Y/N)],Data[THC/km (mg)])-H$2)/H$5</f>
        <v>#N/A</v>
      </c>
      <c r="I683" s="141" t="e" cm="1">
        <f t="array" ref="I683">(_xlfn.XLOOKUP($A683&amp;$Q$3,Data[Index]&amp;Data[Valid Test, Can be used for conformity (Y/N)],Data[NOx/km (mg)])-I$2)/I$5</f>
        <v>#N/A</v>
      </c>
      <c r="J683" s="141" t="e" cm="1">
        <f t="array" ref="J683">(_xlfn.XLOOKUP($A683&amp;$Q$3,Data[Index]&amp;Data[Valid Test, Can be used for conformity (Y/N)],Data[THC + NOx/km (mg)])-J$2)/J$5</f>
        <v>#N/A</v>
      </c>
      <c r="K683" s="141" t="e" cm="1">
        <f t="array" ref="K683">(_xlfn.XLOOKUP($A683&amp;$Q$3,Data[Index]&amp;Data[Valid Test, Can be used for conformity (Y/N)],Data[PN/km ('#)])-K$2)/K$5</f>
        <v>#N/A</v>
      </c>
      <c r="L683" s="141" t="e" cm="1">
        <f t="array" ref="L683">(_xlfn.XLOOKUP($A683&amp;$Q$3,Data[Index]&amp;Data[Valid Test, Can be used for conformity (Y/N)],Data[PM/km (mg)])-L$2)/L$5</f>
        <v>#N/A</v>
      </c>
      <c r="M683" s="140" t="e" cm="1">
        <f t="array" ref="M683">(_xlfn.XLOOKUP($A683&amp;$Q$3,Data[Index]&amp;Data[Valid Test, Can be used for conformity (Y/N)],Data[CH4 (mg/km)])-M$2)/M$5</f>
        <v>#N/A</v>
      </c>
      <c r="N683" s="140" t="e" cm="1">
        <f t="array" ref="N683">(_xlfn.XLOOKUP($A683&amp;$Q$3,Data[Index]&amp;Data[Valid Test, Can be used for conformity (Y/N)],Data[N20 (mg/km)])-N$2)/N$5</f>
        <v>#N/A</v>
      </c>
      <c r="O683" s="141" t="e" cm="1">
        <f t="array" ref="O683">(_xlfn.XLOOKUP($A683&amp;$Q$3,Data[Index]&amp;Data[Valid Test, Can be used for conformity (Y/N)],Data[l/100km])-O$2)/O$5</f>
        <v>#N/A</v>
      </c>
      <c r="P683" s="138">
        <f>_xlfn.XLOOKUP($A683,Data[Index],Data[Comments])</f>
        <v>0</v>
      </c>
    </row>
    <row r="684" spans="1:16" x14ac:dyDescent="0.2">
      <c r="A684" s="129"/>
      <c r="B684" s="129"/>
      <c r="C684" s="129" t="e" cm="1">
        <f t="array" ref="C684">_xlfn.XLOOKUP($A684&amp;$Q$3&amp;$R$3,Data[Index]&amp;Data[Valid Test, Can be used for conformity (Y/N)]&amp;Data[Cycle],Data[Test Name])</f>
        <v>#N/A</v>
      </c>
      <c r="D684" s="167" t="e" cm="1">
        <f t="array" ref="D684">_xlfn.XLOOKUP($A684&amp;$Q$3&amp;$R$3,Data[Index]&amp;Data[Valid Test, Can be used for conformity (Y/N)]&amp;Data[Cycle],Data[Mileage (Miles)])</f>
        <v>#N/A</v>
      </c>
      <c r="E684" s="130" t="e" cm="1">
        <f t="array" ref="E684">_xlfn.XLOOKUP($A684&amp;$Q$3&amp;$R$3,Data[Index]&amp;Data[Valid Test, Can be used for conformity (Y/N)]&amp;Data[Cycle],Data[Date])</f>
        <v>#N/A</v>
      </c>
      <c r="F684" s="141" t="e" cm="1">
        <f t="array" ref="F684">(_xlfn.XLOOKUP($A684&amp;$Q$3&amp;$R$3,Data[Index]&amp;Data[Valid Test, Can be used for conformity (Y/N)]&amp;Data[Cycle],Data[CO/km (mg)])-F$2)/F$5</f>
        <v>#N/A</v>
      </c>
      <c r="G684" s="141" t="e" cm="1">
        <f t="array" ref="G684">(_xlfn.XLOOKUP($A684&amp;$Q$3,Data[Index]&amp;Data[Valid Test, Can be used for conformity (Y/N)],Data[CO2/km (g)])-G$2)/G$5</f>
        <v>#N/A</v>
      </c>
      <c r="H684" s="141" t="e" cm="1">
        <f t="array" ref="H684">(_xlfn.XLOOKUP($A684&amp;$Q$3,Data[Index]&amp;Data[Valid Test, Can be used for conformity (Y/N)],Data[THC/km (mg)])-H$2)/H$5</f>
        <v>#N/A</v>
      </c>
      <c r="I684" s="141" t="e" cm="1">
        <f t="array" ref="I684">(_xlfn.XLOOKUP($A684&amp;$Q$3,Data[Index]&amp;Data[Valid Test, Can be used for conformity (Y/N)],Data[NOx/km (mg)])-I$2)/I$5</f>
        <v>#N/A</v>
      </c>
      <c r="J684" s="141" t="e" cm="1">
        <f t="array" ref="J684">(_xlfn.XLOOKUP($A684&amp;$Q$3,Data[Index]&amp;Data[Valid Test, Can be used for conformity (Y/N)],Data[THC + NOx/km (mg)])-J$2)/J$5</f>
        <v>#N/A</v>
      </c>
      <c r="K684" s="141" t="e" cm="1">
        <f t="array" ref="K684">(_xlfn.XLOOKUP($A684&amp;$Q$3,Data[Index]&amp;Data[Valid Test, Can be used for conformity (Y/N)],Data[PN/km ('#)])-K$2)/K$5</f>
        <v>#N/A</v>
      </c>
      <c r="L684" s="141" t="e" cm="1">
        <f t="array" ref="L684">(_xlfn.XLOOKUP($A684&amp;$Q$3,Data[Index]&amp;Data[Valid Test, Can be used for conformity (Y/N)],Data[PM/km (mg)])-L$2)/L$5</f>
        <v>#N/A</v>
      </c>
      <c r="M684" s="140" t="e" cm="1">
        <f t="array" ref="M684">(_xlfn.XLOOKUP($A684&amp;$Q$3,Data[Index]&amp;Data[Valid Test, Can be used for conformity (Y/N)],Data[CH4 (mg/km)])-M$2)/M$5</f>
        <v>#N/A</v>
      </c>
      <c r="N684" s="140" t="e" cm="1">
        <f t="array" ref="N684">(_xlfn.XLOOKUP($A684&amp;$Q$3,Data[Index]&amp;Data[Valid Test, Can be used for conformity (Y/N)],Data[N20 (mg/km)])-N$2)/N$5</f>
        <v>#N/A</v>
      </c>
      <c r="O684" s="141" t="e" cm="1">
        <f t="array" ref="O684">(_xlfn.XLOOKUP($A684&amp;$Q$3,Data[Index]&amp;Data[Valid Test, Can be used for conformity (Y/N)],Data[l/100km])-O$2)/O$5</f>
        <v>#N/A</v>
      </c>
      <c r="P684" s="138">
        <f>_xlfn.XLOOKUP($A684,Data[Index],Data[Comments])</f>
        <v>0</v>
      </c>
    </row>
    <row r="685" spans="1:16" x14ac:dyDescent="0.2">
      <c r="A685" s="129"/>
      <c r="B685" s="129"/>
      <c r="C685" s="129" t="e" cm="1">
        <f t="array" ref="C685">_xlfn.XLOOKUP($A685&amp;$Q$3&amp;$R$3,Data[Index]&amp;Data[Valid Test, Can be used for conformity (Y/N)]&amp;Data[Cycle],Data[Test Name])</f>
        <v>#N/A</v>
      </c>
      <c r="D685" s="167" t="e" cm="1">
        <f t="array" ref="D685">_xlfn.XLOOKUP($A685&amp;$Q$3&amp;$R$3,Data[Index]&amp;Data[Valid Test, Can be used for conformity (Y/N)]&amp;Data[Cycle],Data[Mileage (Miles)])</f>
        <v>#N/A</v>
      </c>
      <c r="E685" s="130" t="e" cm="1">
        <f t="array" ref="E685">_xlfn.XLOOKUP($A685&amp;$Q$3&amp;$R$3,Data[Index]&amp;Data[Valid Test, Can be used for conformity (Y/N)]&amp;Data[Cycle],Data[Date])</f>
        <v>#N/A</v>
      </c>
      <c r="F685" s="141" t="e" cm="1">
        <f t="array" ref="F685">(_xlfn.XLOOKUP($A685&amp;$Q$3&amp;$R$3,Data[Index]&amp;Data[Valid Test, Can be used for conformity (Y/N)]&amp;Data[Cycle],Data[CO/km (mg)])-F$2)/F$5</f>
        <v>#N/A</v>
      </c>
      <c r="G685" s="141" t="e" cm="1">
        <f t="array" ref="G685">(_xlfn.XLOOKUP($A685&amp;$Q$3,Data[Index]&amp;Data[Valid Test, Can be used for conformity (Y/N)],Data[CO2/km (g)])-G$2)/G$5</f>
        <v>#N/A</v>
      </c>
      <c r="H685" s="141" t="e" cm="1">
        <f t="array" ref="H685">(_xlfn.XLOOKUP($A685&amp;$Q$3,Data[Index]&amp;Data[Valid Test, Can be used for conformity (Y/N)],Data[THC/km (mg)])-H$2)/H$5</f>
        <v>#N/A</v>
      </c>
      <c r="I685" s="141" t="e" cm="1">
        <f t="array" ref="I685">(_xlfn.XLOOKUP($A685&amp;$Q$3,Data[Index]&amp;Data[Valid Test, Can be used for conformity (Y/N)],Data[NOx/km (mg)])-I$2)/I$5</f>
        <v>#N/A</v>
      </c>
      <c r="J685" s="141" t="e" cm="1">
        <f t="array" ref="J685">(_xlfn.XLOOKUP($A685&amp;$Q$3,Data[Index]&amp;Data[Valid Test, Can be used for conformity (Y/N)],Data[THC + NOx/km (mg)])-J$2)/J$5</f>
        <v>#N/A</v>
      </c>
      <c r="K685" s="141" t="e" cm="1">
        <f t="array" ref="K685">(_xlfn.XLOOKUP($A685&amp;$Q$3,Data[Index]&amp;Data[Valid Test, Can be used for conformity (Y/N)],Data[PN/km ('#)])-K$2)/K$5</f>
        <v>#N/A</v>
      </c>
      <c r="L685" s="141" t="e" cm="1">
        <f t="array" ref="L685">(_xlfn.XLOOKUP($A685&amp;$Q$3,Data[Index]&amp;Data[Valid Test, Can be used for conformity (Y/N)],Data[PM/km (mg)])-L$2)/L$5</f>
        <v>#N/A</v>
      </c>
      <c r="M685" s="140" t="e" cm="1">
        <f t="array" ref="M685">(_xlfn.XLOOKUP($A685&amp;$Q$3,Data[Index]&amp;Data[Valid Test, Can be used for conformity (Y/N)],Data[CH4 (mg/km)])-M$2)/M$5</f>
        <v>#N/A</v>
      </c>
      <c r="N685" s="140" t="e" cm="1">
        <f t="array" ref="N685">(_xlfn.XLOOKUP($A685&amp;$Q$3,Data[Index]&amp;Data[Valid Test, Can be used for conformity (Y/N)],Data[N20 (mg/km)])-N$2)/N$5</f>
        <v>#N/A</v>
      </c>
      <c r="O685" s="141" t="e" cm="1">
        <f t="array" ref="O685">(_xlfn.XLOOKUP($A685&amp;$Q$3,Data[Index]&amp;Data[Valid Test, Can be used for conformity (Y/N)],Data[l/100km])-O$2)/O$5</f>
        <v>#N/A</v>
      </c>
      <c r="P685" s="138">
        <f>_xlfn.XLOOKUP($A685,Data[Index],Data[Comments])</f>
        <v>0</v>
      </c>
    </row>
    <row r="686" spans="1:16" x14ac:dyDescent="0.2">
      <c r="A686" s="129"/>
      <c r="B686" s="129"/>
      <c r="C686" s="129" t="e" cm="1">
        <f t="array" ref="C686">_xlfn.XLOOKUP($A686&amp;$Q$3&amp;$R$3,Data[Index]&amp;Data[Valid Test, Can be used for conformity (Y/N)]&amp;Data[Cycle],Data[Test Name])</f>
        <v>#N/A</v>
      </c>
      <c r="D686" s="167" t="e" cm="1">
        <f t="array" ref="D686">_xlfn.XLOOKUP($A686&amp;$Q$3&amp;$R$3,Data[Index]&amp;Data[Valid Test, Can be used for conformity (Y/N)]&amp;Data[Cycle],Data[Mileage (Miles)])</f>
        <v>#N/A</v>
      </c>
      <c r="E686" s="130" t="e" cm="1">
        <f t="array" ref="E686">_xlfn.XLOOKUP($A686&amp;$Q$3&amp;$R$3,Data[Index]&amp;Data[Valid Test, Can be used for conformity (Y/N)]&amp;Data[Cycle],Data[Date])</f>
        <v>#N/A</v>
      </c>
      <c r="F686" s="141" t="e" cm="1">
        <f t="array" ref="F686">(_xlfn.XLOOKUP($A686&amp;$Q$3&amp;$R$3,Data[Index]&amp;Data[Valid Test, Can be used for conformity (Y/N)]&amp;Data[Cycle],Data[CO/km (mg)])-F$2)/F$5</f>
        <v>#N/A</v>
      </c>
      <c r="G686" s="141" t="e" cm="1">
        <f t="array" ref="G686">(_xlfn.XLOOKUP($A686&amp;$Q$3,Data[Index]&amp;Data[Valid Test, Can be used for conformity (Y/N)],Data[CO2/km (g)])-G$2)/G$5</f>
        <v>#N/A</v>
      </c>
      <c r="H686" s="141" t="e" cm="1">
        <f t="array" ref="H686">(_xlfn.XLOOKUP($A686&amp;$Q$3,Data[Index]&amp;Data[Valid Test, Can be used for conformity (Y/N)],Data[THC/km (mg)])-H$2)/H$5</f>
        <v>#N/A</v>
      </c>
      <c r="I686" s="141" t="e" cm="1">
        <f t="array" ref="I686">(_xlfn.XLOOKUP($A686&amp;$Q$3,Data[Index]&amp;Data[Valid Test, Can be used for conformity (Y/N)],Data[NOx/km (mg)])-I$2)/I$5</f>
        <v>#N/A</v>
      </c>
      <c r="J686" s="141" t="e" cm="1">
        <f t="array" ref="J686">(_xlfn.XLOOKUP($A686&amp;$Q$3,Data[Index]&amp;Data[Valid Test, Can be used for conformity (Y/N)],Data[THC + NOx/km (mg)])-J$2)/J$5</f>
        <v>#N/A</v>
      </c>
      <c r="K686" s="141" t="e" cm="1">
        <f t="array" ref="K686">(_xlfn.XLOOKUP($A686&amp;$Q$3,Data[Index]&amp;Data[Valid Test, Can be used for conformity (Y/N)],Data[PN/km ('#)])-K$2)/K$5</f>
        <v>#N/A</v>
      </c>
      <c r="L686" s="141" t="e" cm="1">
        <f t="array" ref="L686">(_xlfn.XLOOKUP($A686&amp;$Q$3,Data[Index]&amp;Data[Valid Test, Can be used for conformity (Y/N)],Data[PM/km (mg)])-L$2)/L$5</f>
        <v>#N/A</v>
      </c>
      <c r="M686" s="140" t="e" cm="1">
        <f t="array" ref="M686">(_xlfn.XLOOKUP($A686&amp;$Q$3,Data[Index]&amp;Data[Valid Test, Can be used for conformity (Y/N)],Data[CH4 (mg/km)])-M$2)/M$5</f>
        <v>#N/A</v>
      </c>
      <c r="N686" s="140" t="e" cm="1">
        <f t="array" ref="N686">(_xlfn.XLOOKUP($A686&amp;$Q$3,Data[Index]&amp;Data[Valid Test, Can be used for conformity (Y/N)],Data[N20 (mg/km)])-N$2)/N$5</f>
        <v>#N/A</v>
      </c>
      <c r="O686" s="141" t="e" cm="1">
        <f t="array" ref="O686">(_xlfn.XLOOKUP($A686&amp;$Q$3,Data[Index]&amp;Data[Valid Test, Can be used for conformity (Y/N)],Data[l/100km])-O$2)/O$5</f>
        <v>#N/A</v>
      </c>
      <c r="P686" s="138">
        <f>_xlfn.XLOOKUP($A686,Data[Index],Data[Comments])</f>
        <v>0</v>
      </c>
    </row>
    <row r="687" spans="1:16" x14ac:dyDescent="0.2">
      <c r="A687" s="129"/>
      <c r="B687" s="129"/>
      <c r="C687" s="129" t="e" cm="1">
        <f t="array" ref="C687">_xlfn.XLOOKUP($A687&amp;$Q$3&amp;$R$3,Data[Index]&amp;Data[Valid Test, Can be used for conformity (Y/N)]&amp;Data[Cycle],Data[Test Name])</f>
        <v>#N/A</v>
      </c>
      <c r="D687" s="167" t="e" cm="1">
        <f t="array" ref="D687">_xlfn.XLOOKUP($A687&amp;$Q$3&amp;$R$3,Data[Index]&amp;Data[Valid Test, Can be used for conformity (Y/N)]&amp;Data[Cycle],Data[Mileage (Miles)])</f>
        <v>#N/A</v>
      </c>
      <c r="E687" s="130" t="e" cm="1">
        <f t="array" ref="E687">_xlfn.XLOOKUP($A687&amp;$Q$3&amp;$R$3,Data[Index]&amp;Data[Valid Test, Can be used for conformity (Y/N)]&amp;Data[Cycle],Data[Date])</f>
        <v>#N/A</v>
      </c>
      <c r="F687" s="141" t="e" cm="1">
        <f t="array" ref="F687">(_xlfn.XLOOKUP($A687&amp;$Q$3&amp;$R$3,Data[Index]&amp;Data[Valid Test, Can be used for conformity (Y/N)]&amp;Data[Cycle],Data[CO/km (mg)])-F$2)/F$5</f>
        <v>#N/A</v>
      </c>
      <c r="G687" s="141" t="e" cm="1">
        <f t="array" ref="G687">(_xlfn.XLOOKUP($A687&amp;$Q$3,Data[Index]&amp;Data[Valid Test, Can be used for conformity (Y/N)],Data[CO2/km (g)])-G$2)/G$5</f>
        <v>#N/A</v>
      </c>
      <c r="H687" s="141" t="e" cm="1">
        <f t="array" ref="H687">(_xlfn.XLOOKUP($A687&amp;$Q$3,Data[Index]&amp;Data[Valid Test, Can be used for conformity (Y/N)],Data[THC/km (mg)])-H$2)/H$5</f>
        <v>#N/A</v>
      </c>
      <c r="I687" s="141" t="e" cm="1">
        <f t="array" ref="I687">(_xlfn.XLOOKUP($A687&amp;$Q$3,Data[Index]&amp;Data[Valid Test, Can be used for conformity (Y/N)],Data[NOx/km (mg)])-I$2)/I$5</f>
        <v>#N/A</v>
      </c>
      <c r="J687" s="141" t="e" cm="1">
        <f t="array" ref="J687">(_xlfn.XLOOKUP($A687&amp;$Q$3,Data[Index]&amp;Data[Valid Test, Can be used for conformity (Y/N)],Data[THC + NOx/km (mg)])-J$2)/J$5</f>
        <v>#N/A</v>
      </c>
      <c r="K687" s="141" t="e" cm="1">
        <f t="array" ref="K687">(_xlfn.XLOOKUP($A687&amp;$Q$3,Data[Index]&amp;Data[Valid Test, Can be used for conformity (Y/N)],Data[PN/km ('#)])-K$2)/K$5</f>
        <v>#N/A</v>
      </c>
      <c r="L687" s="141" t="e" cm="1">
        <f t="array" ref="L687">(_xlfn.XLOOKUP($A687&amp;$Q$3,Data[Index]&amp;Data[Valid Test, Can be used for conformity (Y/N)],Data[PM/km (mg)])-L$2)/L$5</f>
        <v>#N/A</v>
      </c>
      <c r="M687" s="140" t="e" cm="1">
        <f t="array" ref="M687">(_xlfn.XLOOKUP($A687&amp;$Q$3,Data[Index]&amp;Data[Valid Test, Can be used for conformity (Y/N)],Data[CH4 (mg/km)])-M$2)/M$5</f>
        <v>#N/A</v>
      </c>
      <c r="N687" s="140" t="e" cm="1">
        <f t="array" ref="N687">(_xlfn.XLOOKUP($A687&amp;$Q$3,Data[Index]&amp;Data[Valid Test, Can be used for conformity (Y/N)],Data[N20 (mg/km)])-N$2)/N$5</f>
        <v>#N/A</v>
      </c>
      <c r="O687" s="141" t="e" cm="1">
        <f t="array" ref="O687">(_xlfn.XLOOKUP($A687&amp;$Q$3,Data[Index]&amp;Data[Valid Test, Can be used for conformity (Y/N)],Data[l/100km])-O$2)/O$5</f>
        <v>#N/A</v>
      </c>
      <c r="P687" s="138">
        <f>_xlfn.XLOOKUP($A687,Data[Index],Data[Comments])</f>
        <v>0</v>
      </c>
    </row>
    <row r="688" spans="1:16" x14ac:dyDescent="0.2">
      <c r="A688" s="129"/>
      <c r="B688" s="129"/>
      <c r="C688" s="129" t="e" cm="1">
        <f t="array" ref="C688">_xlfn.XLOOKUP($A688&amp;$Q$3&amp;$R$3,Data[Index]&amp;Data[Valid Test, Can be used for conformity (Y/N)]&amp;Data[Cycle],Data[Test Name])</f>
        <v>#N/A</v>
      </c>
      <c r="D688" s="167" t="e" cm="1">
        <f t="array" ref="D688">_xlfn.XLOOKUP($A688&amp;$Q$3&amp;$R$3,Data[Index]&amp;Data[Valid Test, Can be used for conformity (Y/N)]&amp;Data[Cycle],Data[Mileage (Miles)])</f>
        <v>#N/A</v>
      </c>
      <c r="E688" s="130" t="e" cm="1">
        <f t="array" ref="E688">_xlfn.XLOOKUP($A688&amp;$Q$3&amp;$R$3,Data[Index]&amp;Data[Valid Test, Can be used for conformity (Y/N)]&amp;Data[Cycle],Data[Date])</f>
        <v>#N/A</v>
      </c>
      <c r="F688" s="141" t="e" cm="1">
        <f t="array" ref="F688">(_xlfn.XLOOKUP($A688&amp;$Q$3&amp;$R$3,Data[Index]&amp;Data[Valid Test, Can be used for conformity (Y/N)]&amp;Data[Cycle],Data[CO/km (mg)])-F$2)/F$5</f>
        <v>#N/A</v>
      </c>
      <c r="G688" s="141" t="e" cm="1">
        <f t="array" ref="G688">(_xlfn.XLOOKUP($A688&amp;$Q$3,Data[Index]&amp;Data[Valid Test, Can be used for conformity (Y/N)],Data[CO2/km (g)])-G$2)/G$5</f>
        <v>#N/A</v>
      </c>
      <c r="H688" s="141" t="e" cm="1">
        <f t="array" ref="H688">(_xlfn.XLOOKUP($A688&amp;$Q$3,Data[Index]&amp;Data[Valid Test, Can be used for conformity (Y/N)],Data[THC/km (mg)])-H$2)/H$5</f>
        <v>#N/A</v>
      </c>
      <c r="I688" s="141" t="e" cm="1">
        <f t="array" ref="I688">(_xlfn.XLOOKUP($A688&amp;$Q$3,Data[Index]&amp;Data[Valid Test, Can be used for conformity (Y/N)],Data[NOx/km (mg)])-I$2)/I$5</f>
        <v>#N/A</v>
      </c>
      <c r="J688" s="141" t="e" cm="1">
        <f t="array" ref="J688">(_xlfn.XLOOKUP($A688&amp;$Q$3,Data[Index]&amp;Data[Valid Test, Can be used for conformity (Y/N)],Data[THC + NOx/km (mg)])-J$2)/J$5</f>
        <v>#N/A</v>
      </c>
      <c r="K688" s="141" t="e" cm="1">
        <f t="array" ref="K688">(_xlfn.XLOOKUP($A688&amp;$Q$3,Data[Index]&amp;Data[Valid Test, Can be used for conformity (Y/N)],Data[PN/km ('#)])-K$2)/K$5</f>
        <v>#N/A</v>
      </c>
      <c r="L688" s="141" t="e" cm="1">
        <f t="array" ref="L688">(_xlfn.XLOOKUP($A688&amp;$Q$3,Data[Index]&amp;Data[Valid Test, Can be used for conformity (Y/N)],Data[PM/km (mg)])-L$2)/L$5</f>
        <v>#N/A</v>
      </c>
      <c r="M688" s="140" t="e" cm="1">
        <f t="array" ref="M688">(_xlfn.XLOOKUP($A688&amp;$Q$3,Data[Index]&amp;Data[Valid Test, Can be used for conformity (Y/N)],Data[CH4 (mg/km)])-M$2)/M$5</f>
        <v>#N/A</v>
      </c>
      <c r="N688" s="140" t="e" cm="1">
        <f t="array" ref="N688">(_xlfn.XLOOKUP($A688&amp;$Q$3,Data[Index]&amp;Data[Valid Test, Can be used for conformity (Y/N)],Data[N20 (mg/km)])-N$2)/N$5</f>
        <v>#N/A</v>
      </c>
      <c r="O688" s="141" t="e" cm="1">
        <f t="array" ref="O688">(_xlfn.XLOOKUP($A688&amp;$Q$3,Data[Index]&amp;Data[Valid Test, Can be used for conformity (Y/N)],Data[l/100km])-O$2)/O$5</f>
        <v>#N/A</v>
      </c>
      <c r="P688" s="138">
        <f>_xlfn.XLOOKUP($A688,Data[Index],Data[Comments])</f>
        <v>0</v>
      </c>
    </row>
    <row r="689" spans="1:16" x14ac:dyDescent="0.2">
      <c r="A689" s="129"/>
      <c r="B689" s="129"/>
      <c r="C689" s="129" t="e" cm="1">
        <f t="array" ref="C689">_xlfn.XLOOKUP($A689&amp;$Q$3&amp;$R$3,Data[Index]&amp;Data[Valid Test, Can be used for conformity (Y/N)]&amp;Data[Cycle],Data[Test Name])</f>
        <v>#N/A</v>
      </c>
      <c r="D689" s="167" t="e" cm="1">
        <f t="array" ref="D689">_xlfn.XLOOKUP($A689&amp;$Q$3&amp;$R$3,Data[Index]&amp;Data[Valid Test, Can be used for conformity (Y/N)]&amp;Data[Cycle],Data[Mileage (Miles)])</f>
        <v>#N/A</v>
      </c>
      <c r="E689" s="130" t="e" cm="1">
        <f t="array" ref="E689">_xlfn.XLOOKUP($A689&amp;$Q$3&amp;$R$3,Data[Index]&amp;Data[Valid Test, Can be used for conformity (Y/N)]&amp;Data[Cycle],Data[Date])</f>
        <v>#N/A</v>
      </c>
      <c r="F689" s="141" t="e" cm="1">
        <f t="array" ref="F689">(_xlfn.XLOOKUP($A689&amp;$Q$3&amp;$R$3,Data[Index]&amp;Data[Valid Test, Can be used for conformity (Y/N)]&amp;Data[Cycle],Data[CO/km (mg)])-F$2)/F$5</f>
        <v>#N/A</v>
      </c>
      <c r="G689" s="141" t="e" cm="1">
        <f t="array" ref="G689">(_xlfn.XLOOKUP($A689&amp;$Q$3,Data[Index]&amp;Data[Valid Test, Can be used for conformity (Y/N)],Data[CO2/km (g)])-G$2)/G$5</f>
        <v>#N/A</v>
      </c>
      <c r="H689" s="141" t="e" cm="1">
        <f t="array" ref="H689">(_xlfn.XLOOKUP($A689&amp;$Q$3,Data[Index]&amp;Data[Valid Test, Can be used for conformity (Y/N)],Data[THC/km (mg)])-H$2)/H$5</f>
        <v>#N/A</v>
      </c>
      <c r="I689" s="141" t="e" cm="1">
        <f t="array" ref="I689">(_xlfn.XLOOKUP($A689&amp;$Q$3,Data[Index]&amp;Data[Valid Test, Can be used for conformity (Y/N)],Data[NOx/km (mg)])-I$2)/I$5</f>
        <v>#N/A</v>
      </c>
      <c r="J689" s="141" t="e" cm="1">
        <f t="array" ref="J689">(_xlfn.XLOOKUP($A689&amp;$Q$3,Data[Index]&amp;Data[Valid Test, Can be used for conformity (Y/N)],Data[THC + NOx/km (mg)])-J$2)/J$5</f>
        <v>#N/A</v>
      </c>
      <c r="K689" s="141" t="e" cm="1">
        <f t="array" ref="K689">(_xlfn.XLOOKUP($A689&amp;$Q$3,Data[Index]&amp;Data[Valid Test, Can be used for conformity (Y/N)],Data[PN/km ('#)])-K$2)/K$5</f>
        <v>#N/A</v>
      </c>
      <c r="L689" s="141" t="e" cm="1">
        <f t="array" ref="L689">(_xlfn.XLOOKUP($A689&amp;$Q$3,Data[Index]&amp;Data[Valid Test, Can be used for conformity (Y/N)],Data[PM/km (mg)])-L$2)/L$5</f>
        <v>#N/A</v>
      </c>
      <c r="M689" s="140" t="e" cm="1">
        <f t="array" ref="M689">(_xlfn.XLOOKUP($A689&amp;$Q$3,Data[Index]&amp;Data[Valid Test, Can be used for conformity (Y/N)],Data[CH4 (mg/km)])-M$2)/M$5</f>
        <v>#N/A</v>
      </c>
      <c r="N689" s="140" t="e" cm="1">
        <f t="array" ref="N689">(_xlfn.XLOOKUP($A689&amp;$Q$3,Data[Index]&amp;Data[Valid Test, Can be used for conformity (Y/N)],Data[N20 (mg/km)])-N$2)/N$5</f>
        <v>#N/A</v>
      </c>
      <c r="O689" s="141" t="e" cm="1">
        <f t="array" ref="O689">(_xlfn.XLOOKUP($A689&amp;$Q$3,Data[Index]&amp;Data[Valid Test, Can be used for conformity (Y/N)],Data[l/100km])-O$2)/O$5</f>
        <v>#N/A</v>
      </c>
      <c r="P689" s="138">
        <f>_xlfn.XLOOKUP($A689,Data[Index],Data[Comments])</f>
        <v>0</v>
      </c>
    </row>
    <row r="690" spans="1:16" x14ac:dyDescent="0.2">
      <c r="A690" s="129"/>
      <c r="B690" s="129"/>
      <c r="C690" s="129" t="e" cm="1">
        <f t="array" ref="C690">_xlfn.XLOOKUP($A690&amp;$Q$3&amp;$R$3,Data[Index]&amp;Data[Valid Test, Can be used for conformity (Y/N)]&amp;Data[Cycle],Data[Test Name])</f>
        <v>#N/A</v>
      </c>
      <c r="D690" s="167" t="e" cm="1">
        <f t="array" ref="D690">_xlfn.XLOOKUP($A690&amp;$Q$3&amp;$R$3,Data[Index]&amp;Data[Valid Test, Can be used for conformity (Y/N)]&amp;Data[Cycle],Data[Mileage (Miles)])</f>
        <v>#N/A</v>
      </c>
      <c r="E690" s="130" t="e" cm="1">
        <f t="array" ref="E690">_xlfn.XLOOKUP($A690&amp;$Q$3&amp;$R$3,Data[Index]&amp;Data[Valid Test, Can be used for conformity (Y/N)]&amp;Data[Cycle],Data[Date])</f>
        <v>#N/A</v>
      </c>
      <c r="F690" s="141" t="e" cm="1">
        <f t="array" ref="F690">(_xlfn.XLOOKUP($A690&amp;$Q$3&amp;$R$3,Data[Index]&amp;Data[Valid Test, Can be used for conformity (Y/N)]&amp;Data[Cycle],Data[CO/km (mg)])-F$2)/F$5</f>
        <v>#N/A</v>
      </c>
      <c r="G690" s="141" t="e" cm="1">
        <f t="array" ref="G690">(_xlfn.XLOOKUP($A690&amp;$Q$3,Data[Index]&amp;Data[Valid Test, Can be used for conformity (Y/N)],Data[CO2/km (g)])-G$2)/G$5</f>
        <v>#N/A</v>
      </c>
      <c r="H690" s="141" t="e" cm="1">
        <f t="array" ref="H690">(_xlfn.XLOOKUP($A690&amp;$Q$3,Data[Index]&amp;Data[Valid Test, Can be used for conformity (Y/N)],Data[THC/km (mg)])-H$2)/H$5</f>
        <v>#N/A</v>
      </c>
      <c r="I690" s="141" t="e" cm="1">
        <f t="array" ref="I690">(_xlfn.XLOOKUP($A690&amp;$Q$3,Data[Index]&amp;Data[Valid Test, Can be used for conformity (Y/N)],Data[NOx/km (mg)])-I$2)/I$5</f>
        <v>#N/A</v>
      </c>
      <c r="J690" s="141" t="e" cm="1">
        <f t="array" ref="J690">(_xlfn.XLOOKUP($A690&amp;$Q$3,Data[Index]&amp;Data[Valid Test, Can be used for conformity (Y/N)],Data[THC + NOx/km (mg)])-J$2)/J$5</f>
        <v>#N/A</v>
      </c>
      <c r="K690" s="141" t="e" cm="1">
        <f t="array" ref="K690">(_xlfn.XLOOKUP($A690&amp;$Q$3,Data[Index]&amp;Data[Valid Test, Can be used for conformity (Y/N)],Data[PN/km ('#)])-K$2)/K$5</f>
        <v>#N/A</v>
      </c>
      <c r="L690" s="141" t="e" cm="1">
        <f t="array" ref="L690">(_xlfn.XLOOKUP($A690&amp;$Q$3,Data[Index]&amp;Data[Valid Test, Can be used for conformity (Y/N)],Data[PM/km (mg)])-L$2)/L$5</f>
        <v>#N/A</v>
      </c>
      <c r="M690" s="140" t="e" cm="1">
        <f t="array" ref="M690">(_xlfn.XLOOKUP($A690&amp;$Q$3,Data[Index]&amp;Data[Valid Test, Can be used for conformity (Y/N)],Data[CH4 (mg/km)])-M$2)/M$5</f>
        <v>#N/A</v>
      </c>
      <c r="N690" s="140" t="e" cm="1">
        <f t="array" ref="N690">(_xlfn.XLOOKUP($A690&amp;$Q$3,Data[Index]&amp;Data[Valid Test, Can be used for conformity (Y/N)],Data[N20 (mg/km)])-N$2)/N$5</f>
        <v>#N/A</v>
      </c>
      <c r="O690" s="141" t="e" cm="1">
        <f t="array" ref="O690">(_xlfn.XLOOKUP($A690&amp;$Q$3,Data[Index]&amp;Data[Valid Test, Can be used for conformity (Y/N)],Data[l/100km])-O$2)/O$5</f>
        <v>#N/A</v>
      </c>
      <c r="P690" s="138">
        <f>_xlfn.XLOOKUP($A690,Data[Index],Data[Comments])</f>
        <v>0</v>
      </c>
    </row>
    <row r="691" spans="1:16" x14ac:dyDescent="0.2">
      <c r="A691" s="129"/>
      <c r="B691" s="129"/>
      <c r="C691" s="129" t="e" cm="1">
        <f t="array" ref="C691">_xlfn.XLOOKUP($A691&amp;$Q$3&amp;$R$3,Data[Index]&amp;Data[Valid Test, Can be used for conformity (Y/N)]&amp;Data[Cycle],Data[Test Name])</f>
        <v>#N/A</v>
      </c>
      <c r="D691" s="167" t="e" cm="1">
        <f t="array" ref="D691">_xlfn.XLOOKUP($A691&amp;$Q$3&amp;$R$3,Data[Index]&amp;Data[Valid Test, Can be used for conformity (Y/N)]&amp;Data[Cycle],Data[Mileage (Miles)])</f>
        <v>#N/A</v>
      </c>
      <c r="E691" s="130" t="e" cm="1">
        <f t="array" ref="E691">_xlfn.XLOOKUP($A691&amp;$Q$3&amp;$R$3,Data[Index]&amp;Data[Valid Test, Can be used for conformity (Y/N)]&amp;Data[Cycle],Data[Date])</f>
        <v>#N/A</v>
      </c>
      <c r="F691" s="141" t="e" cm="1">
        <f t="array" ref="F691">(_xlfn.XLOOKUP($A691&amp;$Q$3&amp;$R$3,Data[Index]&amp;Data[Valid Test, Can be used for conformity (Y/N)]&amp;Data[Cycle],Data[CO/km (mg)])-F$2)/F$5</f>
        <v>#N/A</v>
      </c>
      <c r="G691" s="141" t="e" cm="1">
        <f t="array" ref="G691">(_xlfn.XLOOKUP($A691&amp;$Q$3,Data[Index]&amp;Data[Valid Test, Can be used for conformity (Y/N)],Data[CO2/km (g)])-G$2)/G$5</f>
        <v>#N/A</v>
      </c>
      <c r="H691" s="141" t="e" cm="1">
        <f t="array" ref="H691">(_xlfn.XLOOKUP($A691&amp;$Q$3,Data[Index]&amp;Data[Valid Test, Can be used for conformity (Y/N)],Data[THC/km (mg)])-H$2)/H$5</f>
        <v>#N/A</v>
      </c>
      <c r="I691" s="141" t="e" cm="1">
        <f t="array" ref="I691">(_xlfn.XLOOKUP($A691&amp;$Q$3,Data[Index]&amp;Data[Valid Test, Can be used for conformity (Y/N)],Data[NOx/km (mg)])-I$2)/I$5</f>
        <v>#N/A</v>
      </c>
      <c r="J691" s="141" t="e" cm="1">
        <f t="array" ref="J691">(_xlfn.XLOOKUP($A691&amp;$Q$3,Data[Index]&amp;Data[Valid Test, Can be used for conformity (Y/N)],Data[THC + NOx/km (mg)])-J$2)/J$5</f>
        <v>#N/A</v>
      </c>
      <c r="K691" s="141" t="e" cm="1">
        <f t="array" ref="K691">(_xlfn.XLOOKUP($A691&amp;$Q$3,Data[Index]&amp;Data[Valid Test, Can be used for conformity (Y/N)],Data[PN/km ('#)])-K$2)/K$5</f>
        <v>#N/A</v>
      </c>
      <c r="L691" s="141" t="e" cm="1">
        <f t="array" ref="L691">(_xlfn.XLOOKUP($A691&amp;$Q$3,Data[Index]&amp;Data[Valid Test, Can be used for conformity (Y/N)],Data[PM/km (mg)])-L$2)/L$5</f>
        <v>#N/A</v>
      </c>
      <c r="M691" s="140" t="e" cm="1">
        <f t="array" ref="M691">(_xlfn.XLOOKUP($A691&amp;$Q$3,Data[Index]&amp;Data[Valid Test, Can be used for conformity (Y/N)],Data[CH4 (mg/km)])-M$2)/M$5</f>
        <v>#N/A</v>
      </c>
      <c r="N691" s="140" t="e" cm="1">
        <f t="array" ref="N691">(_xlfn.XLOOKUP($A691&amp;$Q$3,Data[Index]&amp;Data[Valid Test, Can be used for conformity (Y/N)],Data[N20 (mg/km)])-N$2)/N$5</f>
        <v>#N/A</v>
      </c>
      <c r="O691" s="141" t="e" cm="1">
        <f t="array" ref="O691">(_xlfn.XLOOKUP($A691&amp;$Q$3,Data[Index]&amp;Data[Valid Test, Can be used for conformity (Y/N)],Data[l/100km])-O$2)/O$5</f>
        <v>#N/A</v>
      </c>
      <c r="P691" s="138">
        <f>_xlfn.XLOOKUP($A691,Data[Index],Data[Comments])</f>
        <v>0</v>
      </c>
    </row>
    <row r="692" spans="1:16" x14ac:dyDescent="0.2">
      <c r="A692" s="129"/>
      <c r="B692" s="129"/>
      <c r="C692" s="129" t="e" cm="1">
        <f t="array" ref="C692">_xlfn.XLOOKUP($A692&amp;$Q$3&amp;$R$3,Data[Index]&amp;Data[Valid Test, Can be used for conformity (Y/N)]&amp;Data[Cycle],Data[Test Name])</f>
        <v>#N/A</v>
      </c>
      <c r="D692" s="167" t="e" cm="1">
        <f t="array" ref="D692">_xlfn.XLOOKUP($A692&amp;$Q$3&amp;$R$3,Data[Index]&amp;Data[Valid Test, Can be used for conformity (Y/N)]&amp;Data[Cycle],Data[Mileage (Miles)])</f>
        <v>#N/A</v>
      </c>
      <c r="E692" s="130" t="e" cm="1">
        <f t="array" ref="E692">_xlfn.XLOOKUP($A692&amp;$Q$3&amp;$R$3,Data[Index]&amp;Data[Valid Test, Can be used for conformity (Y/N)]&amp;Data[Cycle],Data[Date])</f>
        <v>#N/A</v>
      </c>
      <c r="F692" s="141" t="e" cm="1">
        <f t="array" ref="F692">(_xlfn.XLOOKUP($A692&amp;$Q$3&amp;$R$3,Data[Index]&amp;Data[Valid Test, Can be used for conformity (Y/N)]&amp;Data[Cycle],Data[CO/km (mg)])-F$2)/F$5</f>
        <v>#N/A</v>
      </c>
      <c r="G692" s="141" t="e" cm="1">
        <f t="array" ref="G692">(_xlfn.XLOOKUP($A692&amp;$Q$3,Data[Index]&amp;Data[Valid Test, Can be used for conformity (Y/N)],Data[CO2/km (g)])-G$2)/G$5</f>
        <v>#N/A</v>
      </c>
      <c r="H692" s="141" t="e" cm="1">
        <f t="array" ref="H692">(_xlfn.XLOOKUP($A692&amp;$Q$3,Data[Index]&amp;Data[Valid Test, Can be used for conformity (Y/N)],Data[THC/km (mg)])-H$2)/H$5</f>
        <v>#N/A</v>
      </c>
      <c r="I692" s="141" t="e" cm="1">
        <f t="array" ref="I692">(_xlfn.XLOOKUP($A692&amp;$Q$3,Data[Index]&amp;Data[Valid Test, Can be used for conformity (Y/N)],Data[NOx/km (mg)])-I$2)/I$5</f>
        <v>#N/A</v>
      </c>
      <c r="J692" s="141" t="e" cm="1">
        <f t="array" ref="J692">(_xlfn.XLOOKUP($A692&amp;$Q$3,Data[Index]&amp;Data[Valid Test, Can be used for conformity (Y/N)],Data[THC + NOx/km (mg)])-J$2)/J$5</f>
        <v>#N/A</v>
      </c>
      <c r="K692" s="141" t="e" cm="1">
        <f t="array" ref="K692">(_xlfn.XLOOKUP($A692&amp;$Q$3,Data[Index]&amp;Data[Valid Test, Can be used for conformity (Y/N)],Data[PN/km ('#)])-K$2)/K$5</f>
        <v>#N/A</v>
      </c>
      <c r="L692" s="141" t="e" cm="1">
        <f t="array" ref="L692">(_xlfn.XLOOKUP($A692&amp;$Q$3,Data[Index]&amp;Data[Valid Test, Can be used for conformity (Y/N)],Data[PM/km (mg)])-L$2)/L$5</f>
        <v>#N/A</v>
      </c>
      <c r="M692" s="140" t="e" cm="1">
        <f t="array" ref="M692">(_xlfn.XLOOKUP($A692&amp;$Q$3,Data[Index]&amp;Data[Valid Test, Can be used for conformity (Y/N)],Data[CH4 (mg/km)])-M$2)/M$5</f>
        <v>#N/A</v>
      </c>
      <c r="N692" s="140" t="e" cm="1">
        <f t="array" ref="N692">(_xlfn.XLOOKUP($A692&amp;$Q$3,Data[Index]&amp;Data[Valid Test, Can be used for conformity (Y/N)],Data[N20 (mg/km)])-N$2)/N$5</f>
        <v>#N/A</v>
      </c>
      <c r="O692" s="141" t="e" cm="1">
        <f t="array" ref="O692">(_xlfn.XLOOKUP($A692&amp;$Q$3,Data[Index]&amp;Data[Valid Test, Can be used for conformity (Y/N)],Data[l/100km])-O$2)/O$5</f>
        <v>#N/A</v>
      </c>
      <c r="P692" s="138">
        <f>_xlfn.XLOOKUP($A692,Data[Index],Data[Comments])</f>
        <v>0</v>
      </c>
    </row>
    <row r="693" spans="1:16" x14ac:dyDescent="0.2">
      <c r="A693" s="129"/>
      <c r="B693" s="129"/>
      <c r="C693" s="129" t="e" cm="1">
        <f t="array" ref="C693">_xlfn.XLOOKUP($A693&amp;$Q$3&amp;$R$3,Data[Index]&amp;Data[Valid Test, Can be used for conformity (Y/N)]&amp;Data[Cycle],Data[Test Name])</f>
        <v>#N/A</v>
      </c>
      <c r="D693" s="167" t="e" cm="1">
        <f t="array" ref="D693">_xlfn.XLOOKUP($A693&amp;$Q$3&amp;$R$3,Data[Index]&amp;Data[Valid Test, Can be used for conformity (Y/N)]&amp;Data[Cycle],Data[Mileage (Miles)])</f>
        <v>#N/A</v>
      </c>
      <c r="E693" s="130" t="e" cm="1">
        <f t="array" ref="E693">_xlfn.XLOOKUP($A693&amp;$Q$3&amp;$R$3,Data[Index]&amp;Data[Valid Test, Can be used for conformity (Y/N)]&amp;Data[Cycle],Data[Date])</f>
        <v>#N/A</v>
      </c>
      <c r="F693" s="141" t="e" cm="1">
        <f t="array" ref="F693">(_xlfn.XLOOKUP($A693&amp;$Q$3&amp;$R$3,Data[Index]&amp;Data[Valid Test, Can be used for conformity (Y/N)]&amp;Data[Cycle],Data[CO/km (mg)])-F$2)/F$5</f>
        <v>#N/A</v>
      </c>
      <c r="G693" s="141" t="e" cm="1">
        <f t="array" ref="G693">(_xlfn.XLOOKUP($A693&amp;$Q$3,Data[Index]&amp;Data[Valid Test, Can be used for conformity (Y/N)],Data[CO2/km (g)])-G$2)/G$5</f>
        <v>#N/A</v>
      </c>
      <c r="H693" s="141" t="e" cm="1">
        <f t="array" ref="H693">(_xlfn.XLOOKUP($A693&amp;$Q$3,Data[Index]&amp;Data[Valid Test, Can be used for conformity (Y/N)],Data[THC/km (mg)])-H$2)/H$5</f>
        <v>#N/A</v>
      </c>
      <c r="I693" s="141" t="e" cm="1">
        <f t="array" ref="I693">(_xlfn.XLOOKUP($A693&amp;$Q$3,Data[Index]&amp;Data[Valid Test, Can be used for conformity (Y/N)],Data[NOx/km (mg)])-I$2)/I$5</f>
        <v>#N/A</v>
      </c>
      <c r="J693" s="141" t="e" cm="1">
        <f t="array" ref="J693">(_xlfn.XLOOKUP($A693&amp;$Q$3,Data[Index]&amp;Data[Valid Test, Can be used for conformity (Y/N)],Data[THC + NOx/km (mg)])-J$2)/J$5</f>
        <v>#N/A</v>
      </c>
      <c r="K693" s="141" t="e" cm="1">
        <f t="array" ref="K693">(_xlfn.XLOOKUP($A693&amp;$Q$3,Data[Index]&amp;Data[Valid Test, Can be used for conformity (Y/N)],Data[PN/km ('#)])-K$2)/K$5</f>
        <v>#N/A</v>
      </c>
      <c r="L693" s="141" t="e" cm="1">
        <f t="array" ref="L693">(_xlfn.XLOOKUP($A693&amp;$Q$3,Data[Index]&amp;Data[Valid Test, Can be used for conformity (Y/N)],Data[PM/km (mg)])-L$2)/L$5</f>
        <v>#N/A</v>
      </c>
      <c r="M693" s="140" t="e" cm="1">
        <f t="array" ref="M693">(_xlfn.XLOOKUP($A693&amp;$Q$3,Data[Index]&amp;Data[Valid Test, Can be used for conformity (Y/N)],Data[CH4 (mg/km)])-M$2)/M$5</f>
        <v>#N/A</v>
      </c>
      <c r="N693" s="140" t="e" cm="1">
        <f t="array" ref="N693">(_xlfn.XLOOKUP($A693&amp;$Q$3,Data[Index]&amp;Data[Valid Test, Can be used for conformity (Y/N)],Data[N20 (mg/km)])-N$2)/N$5</f>
        <v>#N/A</v>
      </c>
      <c r="O693" s="141" t="e" cm="1">
        <f t="array" ref="O693">(_xlfn.XLOOKUP($A693&amp;$Q$3,Data[Index]&amp;Data[Valid Test, Can be used for conformity (Y/N)],Data[l/100km])-O$2)/O$5</f>
        <v>#N/A</v>
      </c>
      <c r="P693" s="138">
        <f>_xlfn.XLOOKUP($A693,Data[Index],Data[Comments])</f>
        <v>0</v>
      </c>
    </row>
    <row r="694" spans="1:16" x14ac:dyDescent="0.2">
      <c r="A694" s="129"/>
      <c r="B694" s="129"/>
      <c r="C694" s="129" t="e" cm="1">
        <f t="array" ref="C694">_xlfn.XLOOKUP($A694&amp;$Q$3&amp;$R$3,Data[Index]&amp;Data[Valid Test, Can be used for conformity (Y/N)]&amp;Data[Cycle],Data[Test Name])</f>
        <v>#N/A</v>
      </c>
      <c r="D694" s="167" t="e" cm="1">
        <f t="array" ref="D694">_xlfn.XLOOKUP($A694&amp;$Q$3&amp;$R$3,Data[Index]&amp;Data[Valid Test, Can be used for conformity (Y/N)]&amp;Data[Cycle],Data[Mileage (Miles)])</f>
        <v>#N/A</v>
      </c>
      <c r="E694" s="130" t="e" cm="1">
        <f t="array" ref="E694">_xlfn.XLOOKUP($A694&amp;$Q$3&amp;$R$3,Data[Index]&amp;Data[Valid Test, Can be used for conformity (Y/N)]&amp;Data[Cycle],Data[Date])</f>
        <v>#N/A</v>
      </c>
      <c r="F694" s="141" t="e" cm="1">
        <f t="array" ref="F694">(_xlfn.XLOOKUP($A694&amp;$Q$3&amp;$R$3,Data[Index]&amp;Data[Valid Test, Can be used for conformity (Y/N)]&amp;Data[Cycle],Data[CO/km (mg)])-F$2)/F$5</f>
        <v>#N/A</v>
      </c>
      <c r="G694" s="141" t="e" cm="1">
        <f t="array" ref="G694">(_xlfn.XLOOKUP($A694&amp;$Q$3,Data[Index]&amp;Data[Valid Test, Can be used for conformity (Y/N)],Data[CO2/km (g)])-G$2)/G$5</f>
        <v>#N/A</v>
      </c>
      <c r="H694" s="141" t="e" cm="1">
        <f t="array" ref="H694">(_xlfn.XLOOKUP($A694&amp;$Q$3,Data[Index]&amp;Data[Valid Test, Can be used for conformity (Y/N)],Data[THC/km (mg)])-H$2)/H$5</f>
        <v>#N/A</v>
      </c>
      <c r="I694" s="141" t="e" cm="1">
        <f t="array" ref="I694">(_xlfn.XLOOKUP($A694&amp;$Q$3,Data[Index]&amp;Data[Valid Test, Can be used for conformity (Y/N)],Data[NOx/km (mg)])-I$2)/I$5</f>
        <v>#N/A</v>
      </c>
      <c r="J694" s="141" t="e" cm="1">
        <f t="array" ref="J694">(_xlfn.XLOOKUP($A694&amp;$Q$3,Data[Index]&amp;Data[Valid Test, Can be used for conformity (Y/N)],Data[THC + NOx/km (mg)])-J$2)/J$5</f>
        <v>#N/A</v>
      </c>
      <c r="K694" s="141" t="e" cm="1">
        <f t="array" ref="K694">(_xlfn.XLOOKUP($A694&amp;$Q$3,Data[Index]&amp;Data[Valid Test, Can be used for conformity (Y/N)],Data[PN/km ('#)])-K$2)/K$5</f>
        <v>#N/A</v>
      </c>
      <c r="L694" s="141" t="e" cm="1">
        <f t="array" ref="L694">(_xlfn.XLOOKUP($A694&amp;$Q$3,Data[Index]&amp;Data[Valid Test, Can be used for conformity (Y/N)],Data[PM/km (mg)])-L$2)/L$5</f>
        <v>#N/A</v>
      </c>
      <c r="M694" s="140" t="e" cm="1">
        <f t="array" ref="M694">(_xlfn.XLOOKUP($A694&amp;$Q$3,Data[Index]&amp;Data[Valid Test, Can be used for conformity (Y/N)],Data[CH4 (mg/km)])-M$2)/M$5</f>
        <v>#N/A</v>
      </c>
      <c r="N694" s="140" t="e" cm="1">
        <f t="array" ref="N694">(_xlfn.XLOOKUP($A694&amp;$Q$3,Data[Index]&amp;Data[Valid Test, Can be used for conformity (Y/N)],Data[N20 (mg/km)])-N$2)/N$5</f>
        <v>#N/A</v>
      </c>
      <c r="O694" s="141" t="e" cm="1">
        <f t="array" ref="O694">(_xlfn.XLOOKUP($A694&amp;$Q$3,Data[Index]&amp;Data[Valid Test, Can be used for conformity (Y/N)],Data[l/100km])-O$2)/O$5</f>
        <v>#N/A</v>
      </c>
      <c r="P694" s="138">
        <f>_xlfn.XLOOKUP($A694,Data[Index],Data[Comments])</f>
        <v>0</v>
      </c>
    </row>
    <row r="695" spans="1:16" x14ac:dyDescent="0.2">
      <c r="A695" s="129"/>
      <c r="B695" s="129"/>
      <c r="C695" s="129" t="e" cm="1">
        <f t="array" ref="C695">_xlfn.XLOOKUP($A695&amp;$Q$3&amp;$R$3,Data[Index]&amp;Data[Valid Test, Can be used for conformity (Y/N)]&amp;Data[Cycle],Data[Test Name])</f>
        <v>#N/A</v>
      </c>
      <c r="D695" s="167" t="e" cm="1">
        <f t="array" ref="D695">_xlfn.XLOOKUP($A695&amp;$Q$3&amp;$R$3,Data[Index]&amp;Data[Valid Test, Can be used for conformity (Y/N)]&amp;Data[Cycle],Data[Mileage (Miles)])</f>
        <v>#N/A</v>
      </c>
      <c r="E695" s="130" t="e" cm="1">
        <f t="array" ref="E695">_xlfn.XLOOKUP($A695&amp;$Q$3&amp;$R$3,Data[Index]&amp;Data[Valid Test, Can be used for conformity (Y/N)]&amp;Data[Cycle],Data[Date])</f>
        <v>#N/A</v>
      </c>
      <c r="F695" s="141" t="e" cm="1">
        <f t="array" ref="F695">(_xlfn.XLOOKUP($A695&amp;$Q$3&amp;$R$3,Data[Index]&amp;Data[Valid Test, Can be used for conformity (Y/N)]&amp;Data[Cycle],Data[CO/km (mg)])-F$2)/F$5</f>
        <v>#N/A</v>
      </c>
      <c r="G695" s="141" t="e" cm="1">
        <f t="array" ref="G695">(_xlfn.XLOOKUP($A695&amp;$Q$3,Data[Index]&amp;Data[Valid Test, Can be used for conformity (Y/N)],Data[CO2/km (g)])-G$2)/G$5</f>
        <v>#N/A</v>
      </c>
      <c r="H695" s="141" t="e" cm="1">
        <f t="array" ref="H695">(_xlfn.XLOOKUP($A695&amp;$Q$3,Data[Index]&amp;Data[Valid Test, Can be used for conformity (Y/N)],Data[THC/km (mg)])-H$2)/H$5</f>
        <v>#N/A</v>
      </c>
      <c r="I695" s="141" t="e" cm="1">
        <f t="array" ref="I695">(_xlfn.XLOOKUP($A695&amp;$Q$3,Data[Index]&amp;Data[Valid Test, Can be used for conformity (Y/N)],Data[NOx/km (mg)])-I$2)/I$5</f>
        <v>#N/A</v>
      </c>
      <c r="J695" s="141" t="e" cm="1">
        <f t="array" ref="J695">(_xlfn.XLOOKUP($A695&amp;$Q$3,Data[Index]&amp;Data[Valid Test, Can be used for conformity (Y/N)],Data[THC + NOx/km (mg)])-J$2)/J$5</f>
        <v>#N/A</v>
      </c>
      <c r="K695" s="141" t="e" cm="1">
        <f t="array" ref="K695">(_xlfn.XLOOKUP($A695&amp;$Q$3,Data[Index]&amp;Data[Valid Test, Can be used for conformity (Y/N)],Data[PN/km ('#)])-K$2)/K$5</f>
        <v>#N/A</v>
      </c>
      <c r="L695" s="141" t="e" cm="1">
        <f t="array" ref="L695">(_xlfn.XLOOKUP($A695&amp;$Q$3,Data[Index]&amp;Data[Valid Test, Can be used for conformity (Y/N)],Data[PM/km (mg)])-L$2)/L$5</f>
        <v>#N/A</v>
      </c>
      <c r="M695" s="140" t="e" cm="1">
        <f t="array" ref="M695">(_xlfn.XLOOKUP($A695&amp;$Q$3,Data[Index]&amp;Data[Valid Test, Can be used for conformity (Y/N)],Data[CH4 (mg/km)])-M$2)/M$5</f>
        <v>#N/A</v>
      </c>
      <c r="N695" s="140" t="e" cm="1">
        <f t="array" ref="N695">(_xlfn.XLOOKUP($A695&amp;$Q$3,Data[Index]&amp;Data[Valid Test, Can be used for conformity (Y/N)],Data[N20 (mg/km)])-N$2)/N$5</f>
        <v>#N/A</v>
      </c>
      <c r="O695" s="141" t="e" cm="1">
        <f t="array" ref="O695">(_xlfn.XLOOKUP($A695&amp;$Q$3,Data[Index]&amp;Data[Valid Test, Can be used for conformity (Y/N)],Data[l/100km])-O$2)/O$5</f>
        <v>#N/A</v>
      </c>
      <c r="P695" s="138">
        <f>_xlfn.XLOOKUP($A695,Data[Index],Data[Comments])</f>
        <v>0</v>
      </c>
    </row>
    <row r="696" spans="1:16" x14ac:dyDescent="0.2">
      <c r="A696" s="129"/>
      <c r="B696" s="129"/>
      <c r="C696" s="129" t="e" cm="1">
        <f t="array" ref="C696">_xlfn.XLOOKUP($A696&amp;$Q$3&amp;$R$3,Data[Index]&amp;Data[Valid Test, Can be used for conformity (Y/N)]&amp;Data[Cycle],Data[Test Name])</f>
        <v>#N/A</v>
      </c>
      <c r="D696" s="167" t="e" cm="1">
        <f t="array" ref="D696">_xlfn.XLOOKUP($A696&amp;$Q$3&amp;$R$3,Data[Index]&amp;Data[Valid Test, Can be used for conformity (Y/N)]&amp;Data[Cycle],Data[Mileage (Miles)])</f>
        <v>#N/A</v>
      </c>
      <c r="E696" s="130" t="e" cm="1">
        <f t="array" ref="E696">_xlfn.XLOOKUP($A696&amp;$Q$3&amp;$R$3,Data[Index]&amp;Data[Valid Test, Can be used for conformity (Y/N)]&amp;Data[Cycle],Data[Date])</f>
        <v>#N/A</v>
      </c>
      <c r="F696" s="141" t="e" cm="1">
        <f t="array" ref="F696">(_xlfn.XLOOKUP($A696&amp;$Q$3&amp;$R$3,Data[Index]&amp;Data[Valid Test, Can be used for conformity (Y/N)]&amp;Data[Cycle],Data[CO/km (mg)])-F$2)/F$5</f>
        <v>#N/A</v>
      </c>
      <c r="G696" s="141" t="e" cm="1">
        <f t="array" ref="G696">(_xlfn.XLOOKUP($A696&amp;$Q$3,Data[Index]&amp;Data[Valid Test, Can be used for conformity (Y/N)],Data[CO2/km (g)])-G$2)/G$5</f>
        <v>#N/A</v>
      </c>
      <c r="H696" s="141" t="e" cm="1">
        <f t="array" ref="H696">(_xlfn.XLOOKUP($A696&amp;$Q$3,Data[Index]&amp;Data[Valid Test, Can be used for conformity (Y/N)],Data[THC/km (mg)])-H$2)/H$5</f>
        <v>#N/A</v>
      </c>
      <c r="I696" s="141" t="e" cm="1">
        <f t="array" ref="I696">(_xlfn.XLOOKUP($A696&amp;$Q$3,Data[Index]&amp;Data[Valid Test, Can be used for conformity (Y/N)],Data[NOx/km (mg)])-I$2)/I$5</f>
        <v>#N/A</v>
      </c>
      <c r="J696" s="141" t="e" cm="1">
        <f t="array" ref="J696">(_xlfn.XLOOKUP($A696&amp;$Q$3,Data[Index]&amp;Data[Valid Test, Can be used for conformity (Y/N)],Data[THC + NOx/km (mg)])-J$2)/J$5</f>
        <v>#N/A</v>
      </c>
      <c r="K696" s="141" t="e" cm="1">
        <f t="array" ref="K696">(_xlfn.XLOOKUP($A696&amp;$Q$3,Data[Index]&amp;Data[Valid Test, Can be used for conformity (Y/N)],Data[PN/km ('#)])-K$2)/K$5</f>
        <v>#N/A</v>
      </c>
      <c r="L696" s="141" t="e" cm="1">
        <f t="array" ref="L696">(_xlfn.XLOOKUP($A696&amp;$Q$3,Data[Index]&amp;Data[Valid Test, Can be used for conformity (Y/N)],Data[PM/km (mg)])-L$2)/L$5</f>
        <v>#N/A</v>
      </c>
      <c r="M696" s="140" t="e" cm="1">
        <f t="array" ref="M696">(_xlfn.XLOOKUP($A696&amp;$Q$3,Data[Index]&amp;Data[Valid Test, Can be used for conformity (Y/N)],Data[CH4 (mg/km)])-M$2)/M$5</f>
        <v>#N/A</v>
      </c>
      <c r="N696" s="140" t="e" cm="1">
        <f t="array" ref="N696">(_xlfn.XLOOKUP($A696&amp;$Q$3,Data[Index]&amp;Data[Valid Test, Can be used for conformity (Y/N)],Data[N20 (mg/km)])-N$2)/N$5</f>
        <v>#N/A</v>
      </c>
      <c r="O696" s="141" t="e" cm="1">
        <f t="array" ref="O696">(_xlfn.XLOOKUP($A696&amp;$Q$3,Data[Index]&amp;Data[Valid Test, Can be used for conformity (Y/N)],Data[l/100km])-O$2)/O$5</f>
        <v>#N/A</v>
      </c>
      <c r="P696" s="138">
        <f>_xlfn.XLOOKUP($A696,Data[Index],Data[Comments])</f>
        <v>0</v>
      </c>
    </row>
    <row r="697" spans="1:16" x14ac:dyDescent="0.2">
      <c r="A697" s="129"/>
      <c r="B697" s="129"/>
      <c r="C697" s="129" t="e" cm="1">
        <f t="array" ref="C697">_xlfn.XLOOKUP($A697&amp;$Q$3&amp;$R$3,Data[Index]&amp;Data[Valid Test, Can be used for conformity (Y/N)]&amp;Data[Cycle],Data[Test Name])</f>
        <v>#N/A</v>
      </c>
      <c r="D697" s="167" t="e" cm="1">
        <f t="array" ref="D697">_xlfn.XLOOKUP($A697&amp;$Q$3&amp;$R$3,Data[Index]&amp;Data[Valid Test, Can be used for conformity (Y/N)]&amp;Data[Cycle],Data[Mileage (Miles)])</f>
        <v>#N/A</v>
      </c>
      <c r="E697" s="130" t="e" cm="1">
        <f t="array" ref="E697">_xlfn.XLOOKUP($A697&amp;$Q$3&amp;$R$3,Data[Index]&amp;Data[Valid Test, Can be used for conformity (Y/N)]&amp;Data[Cycle],Data[Date])</f>
        <v>#N/A</v>
      </c>
      <c r="F697" s="141" t="e" cm="1">
        <f t="array" ref="F697">(_xlfn.XLOOKUP($A697&amp;$Q$3&amp;$R$3,Data[Index]&amp;Data[Valid Test, Can be used for conformity (Y/N)]&amp;Data[Cycle],Data[CO/km (mg)])-F$2)/F$5</f>
        <v>#N/A</v>
      </c>
      <c r="G697" s="141" t="e" cm="1">
        <f t="array" ref="G697">(_xlfn.XLOOKUP($A697&amp;$Q$3,Data[Index]&amp;Data[Valid Test, Can be used for conformity (Y/N)],Data[CO2/km (g)])-G$2)/G$5</f>
        <v>#N/A</v>
      </c>
      <c r="H697" s="141" t="e" cm="1">
        <f t="array" ref="H697">(_xlfn.XLOOKUP($A697&amp;$Q$3,Data[Index]&amp;Data[Valid Test, Can be used for conformity (Y/N)],Data[THC/km (mg)])-H$2)/H$5</f>
        <v>#N/A</v>
      </c>
      <c r="I697" s="141" t="e" cm="1">
        <f t="array" ref="I697">(_xlfn.XLOOKUP($A697&amp;$Q$3,Data[Index]&amp;Data[Valid Test, Can be used for conformity (Y/N)],Data[NOx/km (mg)])-I$2)/I$5</f>
        <v>#N/A</v>
      </c>
      <c r="J697" s="141" t="e" cm="1">
        <f t="array" ref="J697">(_xlfn.XLOOKUP($A697&amp;$Q$3,Data[Index]&amp;Data[Valid Test, Can be used for conformity (Y/N)],Data[THC + NOx/km (mg)])-J$2)/J$5</f>
        <v>#N/A</v>
      </c>
      <c r="K697" s="141" t="e" cm="1">
        <f t="array" ref="K697">(_xlfn.XLOOKUP($A697&amp;$Q$3,Data[Index]&amp;Data[Valid Test, Can be used for conformity (Y/N)],Data[PN/km ('#)])-K$2)/K$5</f>
        <v>#N/A</v>
      </c>
      <c r="L697" s="141" t="e" cm="1">
        <f t="array" ref="L697">(_xlfn.XLOOKUP($A697&amp;$Q$3,Data[Index]&amp;Data[Valid Test, Can be used for conformity (Y/N)],Data[PM/km (mg)])-L$2)/L$5</f>
        <v>#N/A</v>
      </c>
      <c r="M697" s="140" t="e" cm="1">
        <f t="array" ref="M697">(_xlfn.XLOOKUP($A697&amp;$Q$3,Data[Index]&amp;Data[Valid Test, Can be used for conformity (Y/N)],Data[CH4 (mg/km)])-M$2)/M$5</f>
        <v>#N/A</v>
      </c>
      <c r="N697" s="140" t="e" cm="1">
        <f t="array" ref="N697">(_xlfn.XLOOKUP($A697&amp;$Q$3,Data[Index]&amp;Data[Valid Test, Can be used for conformity (Y/N)],Data[N20 (mg/km)])-N$2)/N$5</f>
        <v>#N/A</v>
      </c>
      <c r="O697" s="141" t="e" cm="1">
        <f t="array" ref="O697">(_xlfn.XLOOKUP($A697&amp;$Q$3,Data[Index]&amp;Data[Valid Test, Can be used for conformity (Y/N)],Data[l/100km])-O$2)/O$5</f>
        <v>#N/A</v>
      </c>
      <c r="P697" s="138">
        <f>_xlfn.XLOOKUP($A697,Data[Index],Data[Comments])</f>
        <v>0</v>
      </c>
    </row>
    <row r="698" spans="1:16" x14ac:dyDescent="0.2">
      <c r="A698" s="129"/>
      <c r="B698" s="129"/>
      <c r="C698" s="129" t="e" cm="1">
        <f t="array" ref="C698">_xlfn.XLOOKUP($A698&amp;$Q$3&amp;$R$3,Data[Index]&amp;Data[Valid Test, Can be used for conformity (Y/N)]&amp;Data[Cycle],Data[Test Name])</f>
        <v>#N/A</v>
      </c>
      <c r="D698" s="167" t="e" cm="1">
        <f t="array" ref="D698">_xlfn.XLOOKUP($A698&amp;$Q$3&amp;$R$3,Data[Index]&amp;Data[Valid Test, Can be used for conformity (Y/N)]&amp;Data[Cycle],Data[Mileage (Miles)])</f>
        <v>#N/A</v>
      </c>
      <c r="E698" s="130" t="e" cm="1">
        <f t="array" ref="E698">_xlfn.XLOOKUP($A698&amp;$Q$3&amp;$R$3,Data[Index]&amp;Data[Valid Test, Can be used for conformity (Y/N)]&amp;Data[Cycle],Data[Date])</f>
        <v>#N/A</v>
      </c>
      <c r="F698" s="141" t="e" cm="1">
        <f t="array" ref="F698">(_xlfn.XLOOKUP($A698&amp;$Q$3&amp;$R$3,Data[Index]&amp;Data[Valid Test, Can be used for conformity (Y/N)]&amp;Data[Cycle],Data[CO/km (mg)])-F$2)/F$5</f>
        <v>#N/A</v>
      </c>
      <c r="G698" s="141" t="e" cm="1">
        <f t="array" ref="G698">(_xlfn.XLOOKUP($A698&amp;$Q$3,Data[Index]&amp;Data[Valid Test, Can be used for conformity (Y/N)],Data[CO2/km (g)])-G$2)/G$5</f>
        <v>#N/A</v>
      </c>
      <c r="H698" s="141" t="e" cm="1">
        <f t="array" ref="H698">(_xlfn.XLOOKUP($A698&amp;$Q$3,Data[Index]&amp;Data[Valid Test, Can be used for conformity (Y/N)],Data[THC/km (mg)])-H$2)/H$5</f>
        <v>#N/A</v>
      </c>
      <c r="I698" s="141" t="e" cm="1">
        <f t="array" ref="I698">(_xlfn.XLOOKUP($A698&amp;$Q$3,Data[Index]&amp;Data[Valid Test, Can be used for conformity (Y/N)],Data[NOx/km (mg)])-I$2)/I$5</f>
        <v>#N/A</v>
      </c>
      <c r="J698" s="141" t="e" cm="1">
        <f t="array" ref="J698">(_xlfn.XLOOKUP($A698&amp;$Q$3,Data[Index]&amp;Data[Valid Test, Can be used for conformity (Y/N)],Data[THC + NOx/km (mg)])-J$2)/J$5</f>
        <v>#N/A</v>
      </c>
      <c r="K698" s="141" t="e" cm="1">
        <f t="array" ref="K698">(_xlfn.XLOOKUP($A698&amp;$Q$3,Data[Index]&amp;Data[Valid Test, Can be used for conformity (Y/N)],Data[PN/km ('#)])-K$2)/K$5</f>
        <v>#N/A</v>
      </c>
      <c r="L698" s="141" t="e" cm="1">
        <f t="array" ref="L698">(_xlfn.XLOOKUP($A698&amp;$Q$3,Data[Index]&amp;Data[Valid Test, Can be used for conformity (Y/N)],Data[PM/km (mg)])-L$2)/L$5</f>
        <v>#N/A</v>
      </c>
      <c r="M698" s="140" t="e" cm="1">
        <f t="array" ref="M698">(_xlfn.XLOOKUP($A698&amp;$Q$3,Data[Index]&amp;Data[Valid Test, Can be used for conformity (Y/N)],Data[CH4 (mg/km)])-M$2)/M$5</f>
        <v>#N/A</v>
      </c>
      <c r="N698" s="140" t="e" cm="1">
        <f t="array" ref="N698">(_xlfn.XLOOKUP($A698&amp;$Q$3,Data[Index]&amp;Data[Valid Test, Can be used for conformity (Y/N)],Data[N20 (mg/km)])-N$2)/N$5</f>
        <v>#N/A</v>
      </c>
      <c r="O698" s="141" t="e" cm="1">
        <f t="array" ref="O698">(_xlfn.XLOOKUP($A698&amp;$Q$3,Data[Index]&amp;Data[Valid Test, Can be used for conformity (Y/N)],Data[l/100km])-O$2)/O$5</f>
        <v>#N/A</v>
      </c>
      <c r="P698" s="138">
        <f>_xlfn.XLOOKUP($A698,Data[Index],Data[Comments])</f>
        <v>0</v>
      </c>
    </row>
    <row r="699" spans="1:16" x14ac:dyDescent="0.2">
      <c r="A699" s="129"/>
      <c r="B699" s="129"/>
      <c r="C699" s="129" t="e" cm="1">
        <f t="array" ref="C699">_xlfn.XLOOKUP($A699&amp;$Q$3&amp;$R$3,Data[Index]&amp;Data[Valid Test, Can be used for conformity (Y/N)]&amp;Data[Cycle],Data[Test Name])</f>
        <v>#N/A</v>
      </c>
      <c r="D699" s="167" t="e" cm="1">
        <f t="array" ref="D699">_xlfn.XLOOKUP($A699&amp;$Q$3&amp;$R$3,Data[Index]&amp;Data[Valid Test, Can be used for conformity (Y/N)]&amp;Data[Cycle],Data[Mileage (Miles)])</f>
        <v>#N/A</v>
      </c>
      <c r="E699" s="130" t="e" cm="1">
        <f t="array" ref="E699">_xlfn.XLOOKUP($A699&amp;$Q$3&amp;$R$3,Data[Index]&amp;Data[Valid Test, Can be used for conformity (Y/N)]&amp;Data[Cycle],Data[Date])</f>
        <v>#N/A</v>
      </c>
      <c r="F699" s="141" t="e" cm="1">
        <f t="array" ref="F699">(_xlfn.XLOOKUP($A699&amp;$Q$3&amp;$R$3,Data[Index]&amp;Data[Valid Test, Can be used for conformity (Y/N)]&amp;Data[Cycle],Data[CO/km (mg)])-F$2)/F$5</f>
        <v>#N/A</v>
      </c>
      <c r="G699" s="141" t="e" cm="1">
        <f t="array" ref="G699">(_xlfn.XLOOKUP($A699&amp;$Q$3,Data[Index]&amp;Data[Valid Test, Can be used for conformity (Y/N)],Data[CO2/km (g)])-G$2)/G$5</f>
        <v>#N/A</v>
      </c>
      <c r="H699" s="141" t="e" cm="1">
        <f t="array" ref="H699">(_xlfn.XLOOKUP($A699&amp;$Q$3,Data[Index]&amp;Data[Valid Test, Can be used for conformity (Y/N)],Data[THC/km (mg)])-H$2)/H$5</f>
        <v>#N/A</v>
      </c>
      <c r="I699" s="141" t="e" cm="1">
        <f t="array" ref="I699">(_xlfn.XLOOKUP($A699&amp;$Q$3,Data[Index]&amp;Data[Valid Test, Can be used for conformity (Y/N)],Data[NOx/km (mg)])-I$2)/I$5</f>
        <v>#N/A</v>
      </c>
      <c r="J699" s="141" t="e" cm="1">
        <f t="array" ref="J699">(_xlfn.XLOOKUP($A699&amp;$Q$3,Data[Index]&amp;Data[Valid Test, Can be used for conformity (Y/N)],Data[THC + NOx/km (mg)])-J$2)/J$5</f>
        <v>#N/A</v>
      </c>
      <c r="K699" s="141" t="e" cm="1">
        <f t="array" ref="K699">(_xlfn.XLOOKUP($A699&amp;$Q$3,Data[Index]&amp;Data[Valid Test, Can be used for conformity (Y/N)],Data[PN/km ('#)])-K$2)/K$5</f>
        <v>#N/A</v>
      </c>
      <c r="L699" s="141" t="e" cm="1">
        <f t="array" ref="L699">(_xlfn.XLOOKUP($A699&amp;$Q$3,Data[Index]&amp;Data[Valid Test, Can be used for conformity (Y/N)],Data[PM/km (mg)])-L$2)/L$5</f>
        <v>#N/A</v>
      </c>
      <c r="M699" s="140" t="e" cm="1">
        <f t="array" ref="M699">(_xlfn.XLOOKUP($A699&amp;$Q$3,Data[Index]&amp;Data[Valid Test, Can be used for conformity (Y/N)],Data[CH4 (mg/km)])-M$2)/M$5</f>
        <v>#N/A</v>
      </c>
      <c r="N699" s="140" t="e" cm="1">
        <f t="array" ref="N699">(_xlfn.XLOOKUP($A699&amp;$Q$3,Data[Index]&amp;Data[Valid Test, Can be used for conformity (Y/N)],Data[N20 (mg/km)])-N$2)/N$5</f>
        <v>#N/A</v>
      </c>
      <c r="O699" s="141" t="e" cm="1">
        <f t="array" ref="O699">(_xlfn.XLOOKUP($A699&amp;$Q$3,Data[Index]&amp;Data[Valid Test, Can be used for conformity (Y/N)],Data[l/100km])-O$2)/O$5</f>
        <v>#N/A</v>
      </c>
      <c r="P699" s="138">
        <f>_xlfn.XLOOKUP($A699,Data[Index],Data[Comments])</f>
        <v>0</v>
      </c>
    </row>
    <row r="700" spans="1:16" x14ac:dyDescent="0.2">
      <c r="A700" s="129"/>
      <c r="B700" s="129"/>
      <c r="C700" s="129" t="e" cm="1">
        <f t="array" ref="C700">_xlfn.XLOOKUP($A700&amp;$Q$3&amp;$R$3,Data[Index]&amp;Data[Valid Test, Can be used for conformity (Y/N)]&amp;Data[Cycle],Data[Test Name])</f>
        <v>#N/A</v>
      </c>
      <c r="D700" s="167" t="e" cm="1">
        <f t="array" ref="D700">_xlfn.XLOOKUP($A700&amp;$Q$3&amp;$R$3,Data[Index]&amp;Data[Valid Test, Can be used for conformity (Y/N)]&amp;Data[Cycle],Data[Mileage (Miles)])</f>
        <v>#N/A</v>
      </c>
      <c r="E700" s="130" t="e" cm="1">
        <f t="array" ref="E700">_xlfn.XLOOKUP($A700&amp;$Q$3&amp;$R$3,Data[Index]&amp;Data[Valid Test, Can be used for conformity (Y/N)]&amp;Data[Cycle],Data[Date])</f>
        <v>#N/A</v>
      </c>
      <c r="F700" s="141" t="e" cm="1">
        <f t="array" ref="F700">(_xlfn.XLOOKUP($A700&amp;$Q$3&amp;$R$3,Data[Index]&amp;Data[Valid Test, Can be used for conformity (Y/N)]&amp;Data[Cycle],Data[CO/km (mg)])-F$2)/F$5</f>
        <v>#N/A</v>
      </c>
      <c r="G700" s="141" t="e" cm="1">
        <f t="array" ref="G700">(_xlfn.XLOOKUP($A700&amp;$Q$3,Data[Index]&amp;Data[Valid Test, Can be used for conformity (Y/N)],Data[CO2/km (g)])-G$2)/G$5</f>
        <v>#N/A</v>
      </c>
      <c r="H700" s="141" t="e" cm="1">
        <f t="array" ref="H700">(_xlfn.XLOOKUP($A700&amp;$Q$3,Data[Index]&amp;Data[Valid Test, Can be used for conformity (Y/N)],Data[THC/km (mg)])-H$2)/H$5</f>
        <v>#N/A</v>
      </c>
      <c r="I700" s="141" t="e" cm="1">
        <f t="array" ref="I700">(_xlfn.XLOOKUP($A700&amp;$Q$3,Data[Index]&amp;Data[Valid Test, Can be used for conformity (Y/N)],Data[NOx/km (mg)])-I$2)/I$5</f>
        <v>#N/A</v>
      </c>
      <c r="J700" s="141" t="e" cm="1">
        <f t="array" ref="J700">(_xlfn.XLOOKUP($A700&amp;$Q$3,Data[Index]&amp;Data[Valid Test, Can be used for conformity (Y/N)],Data[THC + NOx/km (mg)])-J$2)/J$5</f>
        <v>#N/A</v>
      </c>
      <c r="K700" s="141" t="e" cm="1">
        <f t="array" ref="K700">(_xlfn.XLOOKUP($A700&amp;$Q$3,Data[Index]&amp;Data[Valid Test, Can be used for conformity (Y/N)],Data[PN/km ('#)])-K$2)/K$5</f>
        <v>#N/A</v>
      </c>
      <c r="L700" s="141" t="e" cm="1">
        <f t="array" ref="L700">(_xlfn.XLOOKUP($A700&amp;$Q$3,Data[Index]&amp;Data[Valid Test, Can be used for conformity (Y/N)],Data[PM/km (mg)])-L$2)/L$5</f>
        <v>#N/A</v>
      </c>
      <c r="M700" s="140" t="e" cm="1">
        <f t="array" ref="M700">(_xlfn.XLOOKUP($A700&amp;$Q$3,Data[Index]&amp;Data[Valid Test, Can be used for conformity (Y/N)],Data[CH4 (mg/km)])-M$2)/M$5</f>
        <v>#N/A</v>
      </c>
      <c r="N700" s="140" t="e" cm="1">
        <f t="array" ref="N700">(_xlfn.XLOOKUP($A700&amp;$Q$3,Data[Index]&amp;Data[Valid Test, Can be used for conformity (Y/N)],Data[N20 (mg/km)])-N$2)/N$5</f>
        <v>#N/A</v>
      </c>
      <c r="O700" s="141" t="e" cm="1">
        <f t="array" ref="O700">(_xlfn.XLOOKUP($A700&amp;$Q$3,Data[Index]&amp;Data[Valid Test, Can be used for conformity (Y/N)],Data[l/100km])-O$2)/O$5</f>
        <v>#N/A</v>
      </c>
      <c r="P700" s="138">
        <f>_xlfn.XLOOKUP($A700,Data[Index],Data[Comments])</f>
        <v>0</v>
      </c>
    </row>
    <row r="701" spans="1:16" x14ac:dyDescent="0.2">
      <c r="A701" s="129"/>
      <c r="B701" s="129"/>
      <c r="C701" s="129" t="e" cm="1">
        <f t="array" ref="C701">_xlfn.XLOOKUP($A701&amp;$Q$3&amp;$R$3,Data[Index]&amp;Data[Valid Test, Can be used for conformity (Y/N)]&amp;Data[Cycle],Data[Test Name])</f>
        <v>#N/A</v>
      </c>
      <c r="D701" s="167" t="e" cm="1">
        <f t="array" ref="D701">_xlfn.XLOOKUP($A701&amp;$Q$3&amp;$R$3,Data[Index]&amp;Data[Valid Test, Can be used for conformity (Y/N)]&amp;Data[Cycle],Data[Mileage (Miles)])</f>
        <v>#N/A</v>
      </c>
      <c r="E701" s="130" t="e" cm="1">
        <f t="array" ref="E701">_xlfn.XLOOKUP($A701&amp;$Q$3&amp;$R$3,Data[Index]&amp;Data[Valid Test, Can be used for conformity (Y/N)]&amp;Data[Cycle],Data[Date])</f>
        <v>#N/A</v>
      </c>
      <c r="F701" s="141" t="e" cm="1">
        <f t="array" ref="F701">(_xlfn.XLOOKUP($A701&amp;$Q$3&amp;$R$3,Data[Index]&amp;Data[Valid Test, Can be used for conformity (Y/N)]&amp;Data[Cycle],Data[CO/km (mg)])-F$2)/F$5</f>
        <v>#N/A</v>
      </c>
      <c r="G701" s="141" t="e" cm="1">
        <f t="array" ref="G701">(_xlfn.XLOOKUP($A701&amp;$Q$3,Data[Index]&amp;Data[Valid Test, Can be used for conformity (Y/N)],Data[CO2/km (g)])-G$2)/G$5</f>
        <v>#N/A</v>
      </c>
      <c r="H701" s="141" t="e" cm="1">
        <f t="array" ref="H701">(_xlfn.XLOOKUP($A701&amp;$Q$3,Data[Index]&amp;Data[Valid Test, Can be used for conformity (Y/N)],Data[THC/km (mg)])-H$2)/H$5</f>
        <v>#N/A</v>
      </c>
      <c r="I701" s="141" t="e" cm="1">
        <f t="array" ref="I701">(_xlfn.XLOOKUP($A701&amp;$Q$3,Data[Index]&amp;Data[Valid Test, Can be used for conformity (Y/N)],Data[NOx/km (mg)])-I$2)/I$5</f>
        <v>#N/A</v>
      </c>
      <c r="J701" s="141" t="e" cm="1">
        <f t="array" ref="J701">(_xlfn.XLOOKUP($A701&amp;$Q$3,Data[Index]&amp;Data[Valid Test, Can be used for conformity (Y/N)],Data[THC + NOx/km (mg)])-J$2)/J$5</f>
        <v>#N/A</v>
      </c>
      <c r="K701" s="141" t="e" cm="1">
        <f t="array" ref="K701">(_xlfn.XLOOKUP($A701&amp;$Q$3,Data[Index]&amp;Data[Valid Test, Can be used for conformity (Y/N)],Data[PN/km ('#)])-K$2)/K$5</f>
        <v>#N/A</v>
      </c>
      <c r="L701" s="141" t="e" cm="1">
        <f t="array" ref="L701">(_xlfn.XLOOKUP($A701&amp;$Q$3,Data[Index]&amp;Data[Valid Test, Can be used for conformity (Y/N)],Data[PM/km (mg)])-L$2)/L$5</f>
        <v>#N/A</v>
      </c>
      <c r="M701" s="140" t="e" cm="1">
        <f t="array" ref="M701">(_xlfn.XLOOKUP($A701&amp;$Q$3,Data[Index]&amp;Data[Valid Test, Can be used for conformity (Y/N)],Data[CH4 (mg/km)])-M$2)/M$5</f>
        <v>#N/A</v>
      </c>
      <c r="N701" s="140" t="e" cm="1">
        <f t="array" ref="N701">(_xlfn.XLOOKUP($A701&amp;$Q$3,Data[Index]&amp;Data[Valid Test, Can be used for conformity (Y/N)],Data[N20 (mg/km)])-N$2)/N$5</f>
        <v>#N/A</v>
      </c>
      <c r="O701" s="141" t="e" cm="1">
        <f t="array" ref="O701">(_xlfn.XLOOKUP($A701&amp;$Q$3,Data[Index]&amp;Data[Valid Test, Can be used for conformity (Y/N)],Data[l/100km])-O$2)/O$5</f>
        <v>#N/A</v>
      </c>
      <c r="P701" s="138">
        <f>_xlfn.XLOOKUP($A701,Data[Index],Data[Comments])</f>
        <v>0</v>
      </c>
    </row>
    <row r="702" spans="1:16" x14ac:dyDescent="0.2">
      <c r="A702" s="129"/>
      <c r="B702" s="129"/>
      <c r="C702" s="129" t="e" cm="1">
        <f t="array" ref="C702">_xlfn.XLOOKUP($A702&amp;$Q$3&amp;$R$3,Data[Index]&amp;Data[Valid Test, Can be used for conformity (Y/N)]&amp;Data[Cycle],Data[Test Name])</f>
        <v>#N/A</v>
      </c>
      <c r="D702" s="167" t="e" cm="1">
        <f t="array" ref="D702">_xlfn.XLOOKUP($A702&amp;$Q$3&amp;$R$3,Data[Index]&amp;Data[Valid Test, Can be used for conformity (Y/N)]&amp;Data[Cycle],Data[Mileage (Miles)])</f>
        <v>#N/A</v>
      </c>
      <c r="E702" s="130" t="e" cm="1">
        <f t="array" ref="E702">_xlfn.XLOOKUP($A702&amp;$Q$3&amp;$R$3,Data[Index]&amp;Data[Valid Test, Can be used for conformity (Y/N)]&amp;Data[Cycle],Data[Date])</f>
        <v>#N/A</v>
      </c>
      <c r="F702" s="141" t="e" cm="1">
        <f t="array" ref="F702">(_xlfn.XLOOKUP($A702&amp;$Q$3&amp;$R$3,Data[Index]&amp;Data[Valid Test, Can be used for conformity (Y/N)]&amp;Data[Cycle],Data[CO/km (mg)])-F$2)/F$5</f>
        <v>#N/A</v>
      </c>
      <c r="G702" s="141" t="e" cm="1">
        <f t="array" ref="G702">(_xlfn.XLOOKUP($A702&amp;$Q$3,Data[Index]&amp;Data[Valid Test, Can be used for conformity (Y/N)],Data[CO2/km (g)])-G$2)/G$5</f>
        <v>#N/A</v>
      </c>
      <c r="H702" s="141" t="e" cm="1">
        <f t="array" ref="H702">(_xlfn.XLOOKUP($A702&amp;$Q$3,Data[Index]&amp;Data[Valid Test, Can be used for conformity (Y/N)],Data[THC/km (mg)])-H$2)/H$5</f>
        <v>#N/A</v>
      </c>
      <c r="I702" s="141" t="e" cm="1">
        <f t="array" ref="I702">(_xlfn.XLOOKUP($A702&amp;$Q$3,Data[Index]&amp;Data[Valid Test, Can be used for conformity (Y/N)],Data[NOx/km (mg)])-I$2)/I$5</f>
        <v>#N/A</v>
      </c>
      <c r="J702" s="141" t="e" cm="1">
        <f t="array" ref="J702">(_xlfn.XLOOKUP($A702&amp;$Q$3,Data[Index]&amp;Data[Valid Test, Can be used for conformity (Y/N)],Data[THC + NOx/km (mg)])-J$2)/J$5</f>
        <v>#N/A</v>
      </c>
      <c r="K702" s="141" t="e" cm="1">
        <f t="array" ref="K702">(_xlfn.XLOOKUP($A702&amp;$Q$3,Data[Index]&amp;Data[Valid Test, Can be used for conformity (Y/N)],Data[PN/km ('#)])-K$2)/K$5</f>
        <v>#N/A</v>
      </c>
      <c r="L702" s="141" t="e" cm="1">
        <f t="array" ref="L702">(_xlfn.XLOOKUP($A702&amp;$Q$3,Data[Index]&amp;Data[Valid Test, Can be used for conformity (Y/N)],Data[PM/km (mg)])-L$2)/L$5</f>
        <v>#N/A</v>
      </c>
      <c r="M702" s="140" t="e" cm="1">
        <f t="array" ref="M702">(_xlfn.XLOOKUP($A702&amp;$Q$3,Data[Index]&amp;Data[Valid Test, Can be used for conformity (Y/N)],Data[CH4 (mg/km)])-M$2)/M$5</f>
        <v>#N/A</v>
      </c>
      <c r="N702" s="140" t="e" cm="1">
        <f t="array" ref="N702">(_xlfn.XLOOKUP($A702&amp;$Q$3,Data[Index]&amp;Data[Valid Test, Can be used for conformity (Y/N)],Data[N20 (mg/km)])-N$2)/N$5</f>
        <v>#N/A</v>
      </c>
      <c r="O702" s="141" t="e" cm="1">
        <f t="array" ref="O702">(_xlfn.XLOOKUP($A702&amp;$Q$3,Data[Index]&amp;Data[Valid Test, Can be used for conformity (Y/N)],Data[l/100km])-O$2)/O$5</f>
        <v>#N/A</v>
      </c>
      <c r="P702" s="138">
        <f>_xlfn.XLOOKUP($A702,Data[Index],Data[Comments])</f>
        <v>0</v>
      </c>
    </row>
    <row r="703" spans="1:16" x14ac:dyDescent="0.2">
      <c r="A703" s="129"/>
      <c r="B703" s="129"/>
      <c r="C703" s="129" t="e" cm="1">
        <f t="array" ref="C703">_xlfn.XLOOKUP($A703&amp;$Q$3&amp;$R$3,Data[Index]&amp;Data[Valid Test, Can be used for conformity (Y/N)]&amp;Data[Cycle],Data[Test Name])</f>
        <v>#N/A</v>
      </c>
      <c r="D703" s="167" t="e" cm="1">
        <f t="array" ref="D703">_xlfn.XLOOKUP($A703&amp;$Q$3&amp;$R$3,Data[Index]&amp;Data[Valid Test, Can be used for conformity (Y/N)]&amp;Data[Cycle],Data[Mileage (Miles)])</f>
        <v>#N/A</v>
      </c>
      <c r="E703" s="130" t="e" cm="1">
        <f t="array" ref="E703">_xlfn.XLOOKUP($A703&amp;$Q$3&amp;$R$3,Data[Index]&amp;Data[Valid Test, Can be used for conformity (Y/N)]&amp;Data[Cycle],Data[Date])</f>
        <v>#N/A</v>
      </c>
      <c r="F703" s="141" t="e" cm="1">
        <f t="array" ref="F703">(_xlfn.XLOOKUP($A703&amp;$Q$3&amp;$R$3,Data[Index]&amp;Data[Valid Test, Can be used for conformity (Y/N)]&amp;Data[Cycle],Data[CO/km (mg)])-F$2)/F$5</f>
        <v>#N/A</v>
      </c>
      <c r="G703" s="141" t="e" cm="1">
        <f t="array" ref="G703">(_xlfn.XLOOKUP($A703&amp;$Q$3,Data[Index]&amp;Data[Valid Test, Can be used for conformity (Y/N)],Data[CO2/km (g)])-G$2)/G$5</f>
        <v>#N/A</v>
      </c>
      <c r="H703" s="141" t="e" cm="1">
        <f t="array" ref="H703">(_xlfn.XLOOKUP($A703&amp;$Q$3,Data[Index]&amp;Data[Valid Test, Can be used for conformity (Y/N)],Data[THC/km (mg)])-H$2)/H$5</f>
        <v>#N/A</v>
      </c>
      <c r="I703" s="141" t="e" cm="1">
        <f t="array" ref="I703">(_xlfn.XLOOKUP($A703&amp;$Q$3,Data[Index]&amp;Data[Valid Test, Can be used for conformity (Y/N)],Data[NOx/km (mg)])-I$2)/I$5</f>
        <v>#N/A</v>
      </c>
      <c r="J703" s="141" t="e" cm="1">
        <f t="array" ref="J703">(_xlfn.XLOOKUP($A703&amp;$Q$3,Data[Index]&amp;Data[Valid Test, Can be used for conformity (Y/N)],Data[THC + NOx/km (mg)])-J$2)/J$5</f>
        <v>#N/A</v>
      </c>
      <c r="K703" s="141" t="e" cm="1">
        <f t="array" ref="K703">(_xlfn.XLOOKUP($A703&amp;$Q$3,Data[Index]&amp;Data[Valid Test, Can be used for conformity (Y/N)],Data[PN/km ('#)])-K$2)/K$5</f>
        <v>#N/A</v>
      </c>
      <c r="L703" s="141" t="e" cm="1">
        <f t="array" ref="L703">(_xlfn.XLOOKUP($A703&amp;$Q$3,Data[Index]&amp;Data[Valid Test, Can be used for conformity (Y/N)],Data[PM/km (mg)])-L$2)/L$5</f>
        <v>#N/A</v>
      </c>
      <c r="M703" s="140" t="e" cm="1">
        <f t="array" ref="M703">(_xlfn.XLOOKUP($A703&amp;$Q$3,Data[Index]&amp;Data[Valid Test, Can be used for conformity (Y/N)],Data[CH4 (mg/km)])-M$2)/M$5</f>
        <v>#N/A</v>
      </c>
      <c r="N703" s="140" t="e" cm="1">
        <f t="array" ref="N703">(_xlfn.XLOOKUP($A703&amp;$Q$3,Data[Index]&amp;Data[Valid Test, Can be used for conformity (Y/N)],Data[N20 (mg/km)])-N$2)/N$5</f>
        <v>#N/A</v>
      </c>
      <c r="O703" s="141" t="e" cm="1">
        <f t="array" ref="O703">(_xlfn.XLOOKUP($A703&amp;$Q$3,Data[Index]&amp;Data[Valid Test, Can be used for conformity (Y/N)],Data[l/100km])-O$2)/O$5</f>
        <v>#N/A</v>
      </c>
      <c r="P703" s="138">
        <f>_xlfn.XLOOKUP($A703,Data[Index],Data[Comments])</f>
        <v>0</v>
      </c>
    </row>
    <row r="704" spans="1:16" x14ac:dyDescent="0.2">
      <c r="A704" s="129"/>
      <c r="B704" s="129"/>
      <c r="C704" s="129" t="e" cm="1">
        <f t="array" ref="C704">_xlfn.XLOOKUP($A704&amp;$Q$3&amp;$R$3,Data[Index]&amp;Data[Valid Test, Can be used for conformity (Y/N)]&amp;Data[Cycle],Data[Test Name])</f>
        <v>#N/A</v>
      </c>
      <c r="D704" s="167" t="e" cm="1">
        <f t="array" ref="D704">_xlfn.XLOOKUP($A704&amp;$Q$3&amp;$R$3,Data[Index]&amp;Data[Valid Test, Can be used for conformity (Y/N)]&amp;Data[Cycle],Data[Mileage (Miles)])</f>
        <v>#N/A</v>
      </c>
      <c r="E704" s="130" t="e" cm="1">
        <f t="array" ref="E704">_xlfn.XLOOKUP($A704&amp;$Q$3&amp;$R$3,Data[Index]&amp;Data[Valid Test, Can be used for conformity (Y/N)]&amp;Data[Cycle],Data[Date])</f>
        <v>#N/A</v>
      </c>
      <c r="F704" s="141" t="e" cm="1">
        <f t="array" ref="F704">(_xlfn.XLOOKUP($A704&amp;$Q$3&amp;$R$3,Data[Index]&amp;Data[Valid Test, Can be used for conformity (Y/N)]&amp;Data[Cycle],Data[CO/km (mg)])-F$2)/F$5</f>
        <v>#N/A</v>
      </c>
      <c r="G704" s="141" t="e" cm="1">
        <f t="array" ref="G704">(_xlfn.XLOOKUP($A704&amp;$Q$3,Data[Index]&amp;Data[Valid Test, Can be used for conformity (Y/N)],Data[CO2/km (g)])-G$2)/G$5</f>
        <v>#N/A</v>
      </c>
      <c r="H704" s="141" t="e" cm="1">
        <f t="array" ref="H704">(_xlfn.XLOOKUP($A704&amp;$Q$3,Data[Index]&amp;Data[Valid Test, Can be used for conformity (Y/N)],Data[THC/km (mg)])-H$2)/H$5</f>
        <v>#N/A</v>
      </c>
      <c r="I704" s="141" t="e" cm="1">
        <f t="array" ref="I704">(_xlfn.XLOOKUP($A704&amp;$Q$3,Data[Index]&amp;Data[Valid Test, Can be used for conformity (Y/N)],Data[NOx/km (mg)])-I$2)/I$5</f>
        <v>#N/A</v>
      </c>
      <c r="J704" s="141" t="e" cm="1">
        <f t="array" ref="J704">(_xlfn.XLOOKUP($A704&amp;$Q$3,Data[Index]&amp;Data[Valid Test, Can be used for conformity (Y/N)],Data[THC + NOx/km (mg)])-J$2)/J$5</f>
        <v>#N/A</v>
      </c>
      <c r="K704" s="141" t="e" cm="1">
        <f t="array" ref="K704">(_xlfn.XLOOKUP($A704&amp;$Q$3,Data[Index]&amp;Data[Valid Test, Can be used for conformity (Y/N)],Data[PN/km ('#)])-K$2)/K$5</f>
        <v>#N/A</v>
      </c>
      <c r="L704" s="141" t="e" cm="1">
        <f t="array" ref="L704">(_xlfn.XLOOKUP($A704&amp;$Q$3,Data[Index]&amp;Data[Valid Test, Can be used for conformity (Y/N)],Data[PM/km (mg)])-L$2)/L$5</f>
        <v>#N/A</v>
      </c>
      <c r="M704" s="140" t="e" cm="1">
        <f t="array" ref="M704">(_xlfn.XLOOKUP($A704&amp;$Q$3,Data[Index]&amp;Data[Valid Test, Can be used for conformity (Y/N)],Data[CH4 (mg/km)])-M$2)/M$5</f>
        <v>#N/A</v>
      </c>
      <c r="N704" s="140" t="e" cm="1">
        <f t="array" ref="N704">(_xlfn.XLOOKUP($A704&amp;$Q$3,Data[Index]&amp;Data[Valid Test, Can be used for conformity (Y/N)],Data[N20 (mg/km)])-N$2)/N$5</f>
        <v>#N/A</v>
      </c>
      <c r="O704" s="141" t="e" cm="1">
        <f t="array" ref="O704">(_xlfn.XLOOKUP($A704&amp;$Q$3,Data[Index]&amp;Data[Valid Test, Can be used for conformity (Y/N)],Data[l/100km])-O$2)/O$5</f>
        <v>#N/A</v>
      </c>
      <c r="P704" s="138">
        <f>_xlfn.XLOOKUP($A704,Data[Index],Data[Comments])</f>
        <v>0</v>
      </c>
    </row>
    <row r="705" spans="1:16" x14ac:dyDescent="0.2">
      <c r="A705" s="129"/>
      <c r="B705" s="129"/>
      <c r="C705" s="129" t="e" cm="1">
        <f t="array" ref="C705">_xlfn.XLOOKUP($A705&amp;$Q$3&amp;$R$3,Data[Index]&amp;Data[Valid Test, Can be used for conformity (Y/N)]&amp;Data[Cycle],Data[Test Name])</f>
        <v>#N/A</v>
      </c>
      <c r="D705" s="167" t="e" cm="1">
        <f t="array" ref="D705">_xlfn.XLOOKUP($A705&amp;$Q$3&amp;$R$3,Data[Index]&amp;Data[Valid Test, Can be used for conformity (Y/N)]&amp;Data[Cycle],Data[Mileage (Miles)])</f>
        <v>#N/A</v>
      </c>
      <c r="E705" s="130" t="e" cm="1">
        <f t="array" ref="E705">_xlfn.XLOOKUP($A705&amp;$Q$3&amp;$R$3,Data[Index]&amp;Data[Valid Test, Can be used for conformity (Y/N)]&amp;Data[Cycle],Data[Date])</f>
        <v>#N/A</v>
      </c>
      <c r="F705" s="141" t="e" cm="1">
        <f t="array" ref="F705">(_xlfn.XLOOKUP($A705&amp;$Q$3&amp;$R$3,Data[Index]&amp;Data[Valid Test, Can be used for conformity (Y/N)]&amp;Data[Cycle],Data[CO/km (mg)])-F$2)/F$5</f>
        <v>#N/A</v>
      </c>
      <c r="G705" s="141" t="e" cm="1">
        <f t="array" ref="G705">(_xlfn.XLOOKUP($A705&amp;$Q$3,Data[Index]&amp;Data[Valid Test, Can be used for conformity (Y/N)],Data[CO2/km (g)])-G$2)/G$5</f>
        <v>#N/A</v>
      </c>
      <c r="H705" s="141" t="e" cm="1">
        <f t="array" ref="H705">(_xlfn.XLOOKUP($A705&amp;$Q$3,Data[Index]&amp;Data[Valid Test, Can be used for conformity (Y/N)],Data[THC/km (mg)])-H$2)/H$5</f>
        <v>#N/A</v>
      </c>
      <c r="I705" s="141" t="e" cm="1">
        <f t="array" ref="I705">(_xlfn.XLOOKUP($A705&amp;$Q$3,Data[Index]&amp;Data[Valid Test, Can be used for conformity (Y/N)],Data[NOx/km (mg)])-I$2)/I$5</f>
        <v>#N/A</v>
      </c>
      <c r="J705" s="141" t="e" cm="1">
        <f t="array" ref="J705">(_xlfn.XLOOKUP($A705&amp;$Q$3,Data[Index]&amp;Data[Valid Test, Can be used for conformity (Y/N)],Data[THC + NOx/km (mg)])-J$2)/J$5</f>
        <v>#N/A</v>
      </c>
      <c r="K705" s="141" t="e" cm="1">
        <f t="array" ref="K705">(_xlfn.XLOOKUP($A705&amp;$Q$3,Data[Index]&amp;Data[Valid Test, Can be used for conformity (Y/N)],Data[PN/km ('#)])-K$2)/K$5</f>
        <v>#N/A</v>
      </c>
      <c r="L705" s="141" t="e" cm="1">
        <f t="array" ref="L705">(_xlfn.XLOOKUP($A705&amp;$Q$3,Data[Index]&amp;Data[Valid Test, Can be used for conformity (Y/N)],Data[PM/km (mg)])-L$2)/L$5</f>
        <v>#N/A</v>
      </c>
      <c r="M705" s="140" t="e" cm="1">
        <f t="array" ref="M705">(_xlfn.XLOOKUP($A705&amp;$Q$3,Data[Index]&amp;Data[Valid Test, Can be used for conformity (Y/N)],Data[CH4 (mg/km)])-M$2)/M$5</f>
        <v>#N/A</v>
      </c>
      <c r="N705" s="140" t="e" cm="1">
        <f t="array" ref="N705">(_xlfn.XLOOKUP($A705&amp;$Q$3,Data[Index]&amp;Data[Valid Test, Can be used for conformity (Y/N)],Data[N20 (mg/km)])-N$2)/N$5</f>
        <v>#N/A</v>
      </c>
      <c r="O705" s="141" t="e" cm="1">
        <f t="array" ref="O705">(_xlfn.XLOOKUP($A705&amp;$Q$3,Data[Index]&amp;Data[Valid Test, Can be used for conformity (Y/N)],Data[l/100km])-O$2)/O$5</f>
        <v>#N/A</v>
      </c>
      <c r="P705" s="138">
        <f>_xlfn.XLOOKUP($A705,Data[Index],Data[Comments])</f>
        <v>0</v>
      </c>
    </row>
    <row r="706" spans="1:16" x14ac:dyDescent="0.2">
      <c r="A706" s="129"/>
      <c r="B706" s="129"/>
      <c r="C706" s="129" t="e" cm="1">
        <f t="array" ref="C706">_xlfn.XLOOKUP($A706&amp;$Q$3&amp;$R$3,Data[Index]&amp;Data[Valid Test, Can be used for conformity (Y/N)]&amp;Data[Cycle],Data[Test Name])</f>
        <v>#N/A</v>
      </c>
      <c r="D706" s="167" t="e" cm="1">
        <f t="array" ref="D706">_xlfn.XLOOKUP($A706&amp;$Q$3&amp;$R$3,Data[Index]&amp;Data[Valid Test, Can be used for conformity (Y/N)]&amp;Data[Cycle],Data[Mileage (Miles)])</f>
        <v>#N/A</v>
      </c>
      <c r="E706" s="130" t="e" cm="1">
        <f t="array" ref="E706">_xlfn.XLOOKUP($A706&amp;$Q$3&amp;$R$3,Data[Index]&amp;Data[Valid Test, Can be used for conformity (Y/N)]&amp;Data[Cycle],Data[Date])</f>
        <v>#N/A</v>
      </c>
      <c r="F706" s="141" t="e" cm="1">
        <f t="array" ref="F706">(_xlfn.XLOOKUP($A706&amp;$Q$3&amp;$R$3,Data[Index]&amp;Data[Valid Test, Can be used for conformity (Y/N)]&amp;Data[Cycle],Data[CO/km (mg)])-F$2)/F$5</f>
        <v>#N/A</v>
      </c>
      <c r="G706" s="141" t="e" cm="1">
        <f t="array" ref="G706">(_xlfn.XLOOKUP($A706&amp;$Q$3,Data[Index]&amp;Data[Valid Test, Can be used for conformity (Y/N)],Data[CO2/km (g)])-G$2)/G$5</f>
        <v>#N/A</v>
      </c>
      <c r="H706" s="141" t="e" cm="1">
        <f t="array" ref="H706">(_xlfn.XLOOKUP($A706&amp;$Q$3,Data[Index]&amp;Data[Valid Test, Can be used for conformity (Y/N)],Data[THC/km (mg)])-H$2)/H$5</f>
        <v>#N/A</v>
      </c>
      <c r="I706" s="141" t="e" cm="1">
        <f t="array" ref="I706">(_xlfn.XLOOKUP($A706&amp;$Q$3,Data[Index]&amp;Data[Valid Test, Can be used for conformity (Y/N)],Data[NOx/km (mg)])-I$2)/I$5</f>
        <v>#N/A</v>
      </c>
      <c r="J706" s="141" t="e" cm="1">
        <f t="array" ref="J706">(_xlfn.XLOOKUP($A706&amp;$Q$3,Data[Index]&amp;Data[Valid Test, Can be used for conformity (Y/N)],Data[THC + NOx/km (mg)])-J$2)/J$5</f>
        <v>#N/A</v>
      </c>
      <c r="K706" s="141" t="e" cm="1">
        <f t="array" ref="K706">(_xlfn.XLOOKUP($A706&amp;$Q$3,Data[Index]&amp;Data[Valid Test, Can be used for conformity (Y/N)],Data[PN/km ('#)])-K$2)/K$5</f>
        <v>#N/A</v>
      </c>
      <c r="L706" s="141" t="e" cm="1">
        <f t="array" ref="L706">(_xlfn.XLOOKUP($A706&amp;$Q$3,Data[Index]&amp;Data[Valid Test, Can be used for conformity (Y/N)],Data[PM/km (mg)])-L$2)/L$5</f>
        <v>#N/A</v>
      </c>
      <c r="M706" s="140" t="e" cm="1">
        <f t="array" ref="M706">(_xlfn.XLOOKUP($A706&amp;$Q$3,Data[Index]&amp;Data[Valid Test, Can be used for conformity (Y/N)],Data[CH4 (mg/km)])-M$2)/M$5</f>
        <v>#N/A</v>
      </c>
      <c r="N706" s="140" t="e" cm="1">
        <f t="array" ref="N706">(_xlfn.XLOOKUP($A706&amp;$Q$3,Data[Index]&amp;Data[Valid Test, Can be used for conformity (Y/N)],Data[N20 (mg/km)])-N$2)/N$5</f>
        <v>#N/A</v>
      </c>
      <c r="O706" s="141" t="e" cm="1">
        <f t="array" ref="O706">(_xlfn.XLOOKUP($A706&amp;$Q$3,Data[Index]&amp;Data[Valid Test, Can be used for conformity (Y/N)],Data[l/100km])-O$2)/O$5</f>
        <v>#N/A</v>
      </c>
      <c r="P706" s="138">
        <f>_xlfn.XLOOKUP($A706,Data[Index],Data[Comments])</f>
        <v>0</v>
      </c>
    </row>
    <row r="707" spans="1:16" x14ac:dyDescent="0.2">
      <c r="A707" s="129"/>
      <c r="B707" s="129"/>
      <c r="C707" s="129" t="e" cm="1">
        <f t="array" ref="C707">_xlfn.XLOOKUP($A707&amp;$Q$3&amp;$R$3,Data[Index]&amp;Data[Valid Test, Can be used for conformity (Y/N)]&amp;Data[Cycle],Data[Test Name])</f>
        <v>#N/A</v>
      </c>
      <c r="D707" s="167" t="e" cm="1">
        <f t="array" ref="D707">_xlfn.XLOOKUP($A707&amp;$Q$3&amp;$R$3,Data[Index]&amp;Data[Valid Test, Can be used for conformity (Y/N)]&amp;Data[Cycle],Data[Mileage (Miles)])</f>
        <v>#N/A</v>
      </c>
      <c r="E707" s="130" t="e" cm="1">
        <f t="array" ref="E707">_xlfn.XLOOKUP($A707&amp;$Q$3&amp;$R$3,Data[Index]&amp;Data[Valid Test, Can be used for conformity (Y/N)]&amp;Data[Cycle],Data[Date])</f>
        <v>#N/A</v>
      </c>
      <c r="F707" s="141" t="e" cm="1">
        <f t="array" ref="F707">(_xlfn.XLOOKUP($A707&amp;$Q$3&amp;$R$3,Data[Index]&amp;Data[Valid Test, Can be used for conformity (Y/N)]&amp;Data[Cycle],Data[CO/km (mg)])-F$2)/F$5</f>
        <v>#N/A</v>
      </c>
      <c r="G707" s="141" t="e" cm="1">
        <f t="array" ref="G707">(_xlfn.XLOOKUP($A707&amp;$Q$3,Data[Index]&amp;Data[Valid Test, Can be used for conformity (Y/N)],Data[CO2/km (g)])-G$2)/G$5</f>
        <v>#N/A</v>
      </c>
      <c r="H707" s="141" t="e" cm="1">
        <f t="array" ref="H707">(_xlfn.XLOOKUP($A707&amp;$Q$3,Data[Index]&amp;Data[Valid Test, Can be used for conformity (Y/N)],Data[THC/km (mg)])-H$2)/H$5</f>
        <v>#N/A</v>
      </c>
      <c r="I707" s="141" t="e" cm="1">
        <f t="array" ref="I707">(_xlfn.XLOOKUP($A707&amp;$Q$3,Data[Index]&amp;Data[Valid Test, Can be used for conformity (Y/N)],Data[NOx/km (mg)])-I$2)/I$5</f>
        <v>#N/A</v>
      </c>
      <c r="J707" s="141" t="e" cm="1">
        <f t="array" ref="J707">(_xlfn.XLOOKUP($A707&amp;$Q$3,Data[Index]&amp;Data[Valid Test, Can be used for conformity (Y/N)],Data[THC + NOx/km (mg)])-J$2)/J$5</f>
        <v>#N/A</v>
      </c>
      <c r="K707" s="141" t="e" cm="1">
        <f t="array" ref="K707">(_xlfn.XLOOKUP($A707&amp;$Q$3,Data[Index]&amp;Data[Valid Test, Can be used for conformity (Y/N)],Data[PN/km ('#)])-K$2)/K$5</f>
        <v>#N/A</v>
      </c>
      <c r="L707" s="141" t="e" cm="1">
        <f t="array" ref="L707">(_xlfn.XLOOKUP($A707&amp;$Q$3,Data[Index]&amp;Data[Valid Test, Can be used for conformity (Y/N)],Data[PM/km (mg)])-L$2)/L$5</f>
        <v>#N/A</v>
      </c>
      <c r="M707" s="140" t="e" cm="1">
        <f t="array" ref="M707">(_xlfn.XLOOKUP($A707&amp;$Q$3,Data[Index]&amp;Data[Valid Test, Can be used for conformity (Y/N)],Data[CH4 (mg/km)])-M$2)/M$5</f>
        <v>#N/A</v>
      </c>
      <c r="N707" s="140" t="e" cm="1">
        <f t="array" ref="N707">(_xlfn.XLOOKUP($A707&amp;$Q$3,Data[Index]&amp;Data[Valid Test, Can be used for conformity (Y/N)],Data[N20 (mg/km)])-N$2)/N$5</f>
        <v>#N/A</v>
      </c>
      <c r="O707" s="141" t="e" cm="1">
        <f t="array" ref="O707">(_xlfn.XLOOKUP($A707&amp;$Q$3,Data[Index]&amp;Data[Valid Test, Can be used for conformity (Y/N)],Data[l/100km])-O$2)/O$5</f>
        <v>#N/A</v>
      </c>
      <c r="P707" s="138">
        <f>_xlfn.XLOOKUP($A707,Data[Index],Data[Comments])</f>
        <v>0</v>
      </c>
    </row>
    <row r="708" spans="1:16" x14ac:dyDescent="0.2">
      <c r="A708" s="129"/>
      <c r="B708" s="129"/>
      <c r="C708" s="129" t="e" cm="1">
        <f t="array" ref="C708">_xlfn.XLOOKUP($A708&amp;$Q$3&amp;$R$3,Data[Index]&amp;Data[Valid Test, Can be used for conformity (Y/N)]&amp;Data[Cycle],Data[Test Name])</f>
        <v>#N/A</v>
      </c>
      <c r="D708" s="167" t="e" cm="1">
        <f t="array" ref="D708">_xlfn.XLOOKUP($A708&amp;$Q$3&amp;$R$3,Data[Index]&amp;Data[Valid Test, Can be used for conformity (Y/N)]&amp;Data[Cycle],Data[Mileage (Miles)])</f>
        <v>#N/A</v>
      </c>
      <c r="E708" s="130" t="e" cm="1">
        <f t="array" ref="E708">_xlfn.XLOOKUP($A708&amp;$Q$3&amp;$R$3,Data[Index]&amp;Data[Valid Test, Can be used for conformity (Y/N)]&amp;Data[Cycle],Data[Date])</f>
        <v>#N/A</v>
      </c>
      <c r="F708" s="141" t="e" cm="1">
        <f t="array" ref="F708">(_xlfn.XLOOKUP($A708&amp;$Q$3&amp;$R$3,Data[Index]&amp;Data[Valid Test, Can be used for conformity (Y/N)]&amp;Data[Cycle],Data[CO/km (mg)])-F$2)/F$5</f>
        <v>#N/A</v>
      </c>
      <c r="G708" s="141" t="e" cm="1">
        <f t="array" ref="G708">(_xlfn.XLOOKUP($A708&amp;$Q$3,Data[Index]&amp;Data[Valid Test, Can be used for conformity (Y/N)],Data[CO2/km (g)])-G$2)/G$5</f>
        <v>#N/A</v>
      </c>
      <c r="H708" s="141" t="e" cm="1">
        <f t="array" ref="H708">(_xlfn.XLOOKUP($A708&amp;$Q$3,Data[Index]&amp;Data[Valid Test, Can be used for conformity (Y/N)],Data[THC/km (mg)])-H$2)/H$5</f>
        <v>#N/A</v>
      </c>
      <c r="I708" s="141" t="e" cm="1">
        <f t="array" ref="I708">(_xlfn.XLOOKUP($A708&amp;$Q$3,Data[Index]&amp;Data[Valid Test, Can be used for conformity (Y/N)],Data[NOx/km (mg)])-I$2)/I$5</f>
        <v>#N/A</v>
      </c>
      <c r="J708" s="141" t="e" cm="1">
        <f t="array" ref="J708">(_xlfn.XLOOKUP($A708&amp;$Q$3,Data[Index]&amp;Data[Valid Test, Can be used for conformity (Y/N)],Data[THC + NOx/km (mg)])-J$2)/J$5</f>
        <v>#N/A</v>
      </c>
      <c r="K708" s="141" t="e" cm="1">
        <f t="array" ref="K708">(_xlfn.XLOOKUP($A708&amp;$Q$3,Data[Index]&amp;Data[Valid Test, Can be used for conformity (Y/N)],Data[PN/km ('#)])-K$2)/K$5</f>
        <v>#N/A</v>
      </c>
      <c r="L708" s="141" t="e" cm="1">
        <f t="array" ref="L708">(_xlfn.XLOOKUP($A708&amp;$Q$3,Data[Index]&amp;Data[Valid Test, Can be used for conformity (Y/N)],Data[PM/km (mg)])-L$2)/L$5</f>
        <v>#N/A</v>
      </c>
      <c r="M708" s="140" t="e" cm="1">
        <f t="array" ref="M708">(_xlfn.XLOOKUP($A708&amp;$Q$3,Data[Index]&amp;Data[Valid Test, Can be used for conformity (Y/N)],Data[CH4 (mg/km)])-M$2)/M$5</f>
        <v>#N/A</v>
      </c>
      <c r="N708" s="140" t="e" cm="1">
        <f t="array" ref="N708">(_xlfn.XLOOKUP($A708&amp;$Q$3,Data[Index]&amp;Data[Valid Test, Can be used for conformity (Y/N)],Data[N20 (mg/km)])-N$2)/N$5</f>
        <v>#N/A</v>
      </c>
      <c r="O708" s="141" t="e" cm="1">
        <f t="array" ref="O708">(_xlfn.XLOOKUP($A708&amp;$Q$3,Data[Index]&amp;Data[Valid Test, Can be used for conformity (Y/N)],Data[l/100km])-O$2)/O$5</f>
        <v>#N/A</v>
      </c>
      <c r="P708" s="138">
        <f>_xlfn.XLOOKUP($A708,Data[Index],Data[Comments])</f>
        <v>0</v>
      </c>
    </row>
    <row r="709" spans="1:16" x14ac:dyDescent="0.2">
      <c r="A709" s="129"/>
      <c r="B709" s="129"/>
      <c r="C709" s="129" t="e" cm="1">
        <f t="array" ref="C709">_xlfn.XLOOKUP($A709&amp;$Q$3&amp;$R$3,Data[Index]&amp;Data[Valid Test, Can be used for conformity (Y/N)]&amp;Data[Cycle],Data[Test Name])</f>
        <v>#N/A</v>
      </c>
      <c r="D709" s="167" t="e" cm="1">
        <f t="array" ref="D709">_xlfn.XLOOKUP($A709&amp;$Q$3&amp;$R$3,Data[Index]&amp;Data[Valid Test, Can be used for conformity (Y/N)]&amp;Data[Cycle],Data[Mileage (Miles)])</f>
        <v>#N/A</v>
      </c>
      <c r="E709" s="130" t="e" cm="1">
        <f t="array" ref="E709">_xlfn.XLOOKUP($A709&amp;$Q$3&amp;$R$3,Data[Index]&amp;Data[Valid Test, Can be used for conformity (Y/N)]&amp;Data[Cycle],Data[Date])</f>
        <v>#N/A</v>
      </c>
      <c r="F709" s="141" t="e" cm="1">
        <f t="array" ref="F709">(_xlfn.XLOOKUP($A709&amp;$Q$3&amp;$R$3,Data[Index]&amp;Data[Valid Test, Can be used for conformity (Y/N)]&amp;Data[Cycle],Data[CO/km (mg)])-F$2)/F$5</f>
        <v>#N/A</v>
      </c>
      <c r="G709" s="141" t="e" cm="1">
        <f t="array" ref="G709">(_xlfn.XLOOKUP($A709&amp;$Q$3,Data[Index]&amp;Data[Valid Test, Can be used for conformity (Y/N)],Data[CO2/km (g)])-G$2)/G$5</f>
        <v>#N/A</v>
      </c>
      <c r="H709" s="141" t="e" cm="1">
        <f t="array" ref="H709">(_xlfn.XLOOKUP($A709&amp;$Q$3,Data[Index]&amp;Data[Valid Test, Can be used for conformity (Y/N)],Data[THC/km (mg)])-H$2)/H$5</f>
        <v>#N/A</v>
      </c>
      <c r="I709" s="141" t="e" cm="1">
        <f t="array" ref="I709">(_xlfn.XLOOKUP($A709&amp;$Q$3,Data[Index]&amp;Data[Valid Test, Can be used for conformity (Y/N)],Data[NOx/km (mg)])-I$2)/I$5</f>
        <v>#N/A</v>
      </c>
      <c r="J709" s="141" t="e" cm="1">
        <f t="array" ref="J709">(_xlfn.XLOOKUP($A709&amp;$Q$3,Data[Index]&amp;Data[Valid Test, Can be used for conformity (Y/N)],Data[THC + NOx/km (mg)])-J$2)/J$5</f>
        <v>#N/A</v>
      </c>
      <c r="K709" s="141" t="e" cm="1">
        <f t="array" ref="K709">(_xlfn.XLOOKUP($A709&amp;$Q$3,Data[Index]&amp;Data[Valid Test, Can be used for conformity (Y/N)],Data[PN/km ('#)])-K$2)/K$5</f>
        <v>#N/A</v>
      </c>
      <c r="L709" s="141" t="e" cm="1">
        <f t="array" ref="L709">(_xlfn.XLOOKUP($A709&amp;$Q$3,Data[Index]&amp;Data[Valid Test, Can be used for conformity (Y/N)],Data[PM/km (mg)])-L$2)/L$5</f>
        <v>#N/A</v>
      </c>
      <c r="M709" s="140" t="e" cm="1">
        <f t="array" ref="M709">(_xlfn.XLOOKUP($A709&amp;$Q$3,Data[Index]&amp;Data[Valid Test, Can be used for conformity (Y/N)],Data[CH4 (mg/km)])-M$2)/M$5</f>
        <v>#N/A</v>
      </c>
      <c r="N709" s="140" t="e" cm="1">
        <f t="array" ref="N709">(_xlfn.XLOOKUP($A709&amp;$Q$3,Data[Index]&amp;Data[Valid Test, Can be used for conformity (Y/N)],Data[N20 (mg/km)])-N$2)/N$5</f>
        <v>#N/A</v>
      </c>
      <c r="O709" s="141" t="e" cm="1">
        <f t="array" ref="O709">(_xlfn.XLOOKUP($A709&amp;$Q$3,Data[Index]&amp;Data[Valid Test, Can be used for conformity (Y/N)],Data[l/100km])-O$2)/O$5</f>
        <v>#N/A</v>
      </c>
      <c r="P709" s="138">
        <f>_xlfn.XLOOKUP($A709,Data[Index],Data[Comments])</f>
        <v>0</v>
      </c>
    </row>
    <row r="710" spans="1:16" x14ac:dyDescent="0.2">
      <c r="A710" s="129"/>
      <c r="B710" s="129"/>
      <c r="C710" s="129" t="e" cm="1">
        <f t="array" ref="C710">_xlfn.XLOOKUP($A710&amp;$Q$3&amp;$R$3,Data[Index]&amp;Data[Valid Test, Can be used for conformity (Y/N)]&amp;Data[Cycle],Data[Test Name])</f>
        <v>#N/A</v>
      </c>
      <c r="D710" s="167" t="e" cm="1">
        <f t="array" ref="D710">_xlfn.XLOOKUP($A710&amp;$Q$3&amp;$R$3,Data[Index]&amp;Data[Valid Test, Can be used for conformity (Y/N)]&amp;Data[Cycle],Data[Mileage (Miles)])</f>
        <v>#N/A</v>
      </c>
      <c r="E710" s="130" t="e" cm="1">
        <f t="array" ref="E710">_xlfn.XLOOKUP($A710&amp;$Q$3&amp;$R$3,Data[Index]&amp;Data[Valid Test, Can be used for conformity (Y/N)]&amp;Data[Cycle],Data[Date])</f>
        <v>#N/A</v>
      </c>
      <c r="F710" s="141" t="e" cm="1">
        <f t="array" ref="F710">(_xlfn.XLOOKUP($A710&amp;$Q$3&amp;$R$3,Data[Index]&amp;Data[Valid Test, Can be used for conformity (Y/N)]&amp;Data[Cycle],Data[CO/km (mg)])-F$2)/F$5</f>
        <v>#N/A</v>
      </c>
      <c r="G710" s="141" t="e" cm="1">
        <f t="array" ref="G710">(_xlfn.XLOOKUP($A710&amp;$Q$3,Data[Index]&amp;Data[Valid Test, Can be used for conformity (Y/N)],Data[CO2/km (g)])-G$2)/G$5</f>
        <v>#N/A</v>
      </c>
      <c r="H710" s="141" t="e" cm="1">
        <f t="array" ref="H710">(_xlfn.XLOOKUP($A710&amp;$Q$3,Data[Index]&amp;Data[Valid Test, Can be used for conformity (Y/N)],Data[THC/km (mg)])-H$2)/H$5</f>
        <v>#N/A</v>
      </c>
      <c r="I710" s="141" t="e" cm="1">
        <f t="array" ref="I710">(_xlfn.XLOOKUP($A710&amp;$Q$3,Data[Index]&amp;Data[Valid Test, Can be used for conformity (Y/N)],Data[NOx/km (mg)])-I$2)/I$5</f>
        <v>#N/A</v>
      </c>
      <c r="J710" s="141" t="e" cm="1">
        <f t="array" ref="J710">(_xlfn.XLOOKUP($A710&amp;$Q$3,Data[Index]&amp;Data[Valid Test, Can be used for conformity (Y/N)],Data[THC + NOx/km (mg)])-J$2)/J$5</f>
        <v>#N/A</v>
      </c>
      <c r="K710" s="141" t="e" cm="1">
        <f t="array" ref="K710">(_xlfn.XLOOKUP($A710&amp;$Q$3,Data[Index]&amp;Data[Valid Test, Can be used for conformity (Y/N)],Data[PN/km ('#)])-K$2)/K$5</f>
        <v>#N/A</v>
      </c>
      <c r="L710" s="141" t="e" cm="1">
        <f t="array" ref="L710">(_xlfn.XLOOKUP($A710&amp;$Q$3,Data[Index]&amp;Data[Valid Test, Can be used for conformity (Y/N)],Data[PM/km (mg)])-L$2)/L$5</f>
        <v>#N/A</v>
      </c>
      <c r="M710" s="140" t="e" cm="1">
        <f t="array" ref="M710">(_xlfn.XLOOKUP($A710&amp;$Q$3,Data[Index]&amp;Data[Valid Test, Can be used for conformity (Y/N)],Data[CH4 (mg/km)])-M$2)/M$5</f>
        <v>#N/A</v>
      </c>
      <c r="N710" s="140" t="e" cm="1">
        <f t="array" ref="N710">(_xlfn.XLOOKUP($A710&amp;$Q$3,Data[Index]&amp;Data[Valid Test, Can be used for conformity (Y/N)],Data[N20 (mg/km)])-N$2)/N$5</f>
        <v>#N/A</v>
      </c>
      <c r="O710" s="141" t="e" cm="1">
        <f t="array" ref="O710">(_xlfn.XLOOKUP($A710&amp;$Q$3,Data[Index]&amp;Data[Valid Test, Can be used for conformity (Y/N)],Data[l/100km])-O$2)/O$5</f>
        <v>#N/A</v>
      </c>
      <c r="P710" s="138">
        <f>_xlfn.XLOOKUP($A710,Data[Index],Data[Comments])</f>
        <v>0</v>
      </c>
    </row>
    <row r="711" spans="1:16" x14ac:dyDescent="0.2">
      <c r="A711" s="129"/>
      <c r="B711" s="129"/>
      <c r="C711" s="129" t="e" cm="1">
        <f t="array" ref="C711">_xlfn.XLOOKUP($A711&amp;$Q$3&amp;$R$3,Data[Index]&amp;Data[Valid Test, Can be used for conformity (Y/N)]&amp;Data[Cycle],Data[Test Name])</f>
        <v>#N/A</v>
      </c>
      <c r="D711" s="167" t="e" cm="1">
        <f t="array" ref="D711">_xlfn.XLOOKUP($A711&amp;$Q$3&amp;$R$3,Data[Index]&amp;Data[Valid Test, Can be used for conformity (Y/N)]&amp;Data[Cycle],Data[Mileage (Miles)])</f>
        <v>#N/A</v>
      </c>
      <c r="E711" s="130" t="e" cm="1">
        <f t="array" ref="E711">_xlfn.XLOOKUP($A711&amp;$Q$3&amp;$R$3,Data[Index]&amp;Data[Valid Test, Can be used for conformity (Y/N)]&amp;Data[Cycle],Data[Date])</f>
        <v>#N/A</v>
      </c>
      <c r="F711" s="141" t="e" cm="1">
        <f t="array" ref="F711">(_xlfn.XLOOKUP($A711&amp;$Q$3&amp;$R$3,Data[Index]&amp;Data[Valid Test, Can be used for conformity (Y/N)]&amp;Data[Cycle],Data[CO/km (mg)])-F$2)/F$5</f>
        <v>#N/A</v>
      </c>
      <c r="G711" s="141" t="e" cm="1">
        <f t="array" ref="G711">(_xlfn.XLOOKUP($A711&amp;$Q$3,Data[Index]&amp;Data[Valid Test, Can be used for conformity (Y/N)],Data[CO2/km (g)])-G$2)/G$5</f>
        <v>#N/A</v>
      </c>
      <c r="H711" s="141" t="e" cm="1">
        <f t="array" ref="H711">(_xlfn.XLOOKUP($A711&amp;$Q$3,Data[Index]&amp;Data[Valid Test, Can be used for conformity (Y/N)],Data[THC/km (mg)])-H$2)/H$5</f>
        <v>#N/A</v>
      </c>
      <c r="I711" s="141" t="e" cm="1">
        <f t="array" ref="I711">(_xlfn.XLOOKUP($A711&amp;$Q$3,Data[Index]&amp;Data[Valid Test, Can be used for conformity (Y/N)],Data[NOx/km (mg)])-I$2)/I$5</f>
        <v>#N/A</v>
      </c>
      <c r="J711" s="141" t="e" cm="1">
        <f t="array" ref="J711">(_xlfn.XLOOKUP($A711&amp;$Q$3,Data[Index]&amp;Data[Valid Test, Can be used for conformity (Y/N)],Data[THC + NOx/km (mg)])-J$2)/J$5</f>
        <v>#N/A</v>
      </c>
      <c r="K711" s="141" t="e" cm="1">
        <f t="array" ref="K711">(_xlfn.XLOOKUP($A711&amp;$Q$3,Data[Index]&amp;Data[Valid Test, Can be used for conformity (Y/N)],Data[PN/km ('#)])-K$2)/K$5</f>
        <v>#N/A</v>
      </c>
      <c r="L711" s="141" t="e" cm="1">
        <f t="array" ref="L711">(_xlfn.XLOOKUP($A711&amp;$Q$3,Data[Index]&amp;Data[Valid Test, Can be used for conformity (Y/N)],Data[PM/km (mg)])-L$2)/L$5</f>
        <v>#N/A</v>
      </c>
      <c r="M711" s="140" t="e" cm="1">
        <f t="array" ref="M711">(_xlfn.XLOOKUP($A711&amp;$Q$3,Data[Index]&amp;Data[Valid Test, Can be used for conformity (Y/N)],Data[CH4 (mg/km)])-M$2)/M$5</f>
        <v>#N/A</v>
      </c>
      <c r="N711" s="140" t="e" cm="1">
        <f t="array" ref="N711">(_xlfn.XLOOKUP($A711&amp;$Q$3,Data[Index]&amp;Data[Valid Test, Can be used for conformity (Y/N)],Data[N20 (mg/km)])-N$2)/N$5</f>
        <v>#N/A</v>
      </c>
      <c r="O711" s="141" t="e" cm="1">
        <f t="array" ref="O711">(_xlfn.XLOOKUP($A711&amp;$Q$3,Data[Index]&amp;Data[Valid Test, Can be used for conformity (Y/N)],Data[l/100km])-O$2)/O$5</f>
        <v>#N/A</v>
      </c>
      <c r="P711" s="138">
        <f>_xlfn.XLOOKUP($A711,Data[Index],Data[Comments])</f>
        <v>0</v>
      </c>
    </row>
    <row r="712" spans="1:16" x14ac:dyDescent="0.2">
      <c r="A712" s="129"/>
      <c r="B712" s="129"/>
      <c r="C712" s="129" t="e" cm="1">
        <f t="array" ref="C712">_xlfn.XLOOKUP($A712&amp;$Q$3&amp;$R$3,Data[Index]&amp;Data[Valid Test, Can be used for conformity (Y/N)]&amp;Data[Cycle],Data[Test Name])</f>
        <v>#N/A</v>
      </c>
      <c r="D712" s="167" t="e" cm="1">
        <f t="array" ref="D712">_xlfn.XLOOKUP($A712&amp;$Q$3&amp;$R$3,Data[Index]&amp;Data[Valid Test, Can be used for conformity (Y/N)]&amp;Data[Cycle],Data[Mileage (Miles)])</f>
        <v>#N/A</v>
      </c>
      <c r="E712" s="130" t="e" cm="1">
        <f t="array" ref="E712">_xlfn.XLOOKUP($A712&amp;$Q$3&amp;$R$3,Data[Index]&amp;Data[Valid Test, Can be used for conformity (Y/N)]&amp;Data[Cycle],Data[Date])</f>
        <v>#N/A</v>
      </c>
      <c r="F712" s="141" t="e" cm="1">
        <f t="array" ref="F712">(_xlfn.XLOOKUP($A712&amp;$Q$3&amp;$R$3,Data[Index]&amp;Data[Valid Test, Can be used for conformity (Y/N)]&amp;Data[Cycle],Data[CO/km (mg)])-F$2)/F$5</f>
        <v>#N/A</v>
      </c>
      <c r="G712" s="141" t="e" cm="1">
        <f t="array" ref="G712">(_xlfn.XLOOKUP($A712&amp;$Q$3,Data[Index]&amp;Data[Valid Test, Can be used for conformity (Y/N)],Data[CO2/km (g)])-G$2)/G$5</f>
        <v>#N/A</v>
      </c>
      <c r="H712" s="141" t="e" cm="1">
        <f t="array" ref="H712">(_xlfn.XLOOKUP($A712&amp;$Q$3,Data[Index]&amp;Data[Valid Test, Can be used for conformity (Y/N)],Data[THC/km (mg)])-H$2)/H$5</f>
        <v>#N/A</v>
      </c>
      <c r="I712" s="141" t="e" cm="1">
        <f t="array" ref="I712">(_xlfn.XLOOKUP($A712&amp;$Q$3,Data[Index]&amp;Data[Valid Test, Can be used for conformity (Y/N)],Data[NOx/km (mg)])-I$2)/I$5</f>
        <v>#N/A</v>
      </c>
      <c r="J712" s="141" t="e" cm="1">
        <f t="array" ref="J712">(_xlfn.XLOOKUP($A712&amp;$Q$3,Data[Index]&amp;Data[Valid Test, Can be used for conformity (Y/N)],Data[THC + NOx/km (mg)])-J$2)/J$5</f>
        <v>#N/A</v>
      </c>
      <c r="K712" s="141" t="e" cm="1">
        <f t="array" ref="K712">(_xlfn.XLOOKUP($A712&amp;$Q$3,Data[Index]&amp;Data[Valid Test, Can be used for conformity (Y/N)],Data[PN/km ('#)])-K$2)/K$5</f>
        <v>#N/A</v>
      </c>
      <c r="L712" s="141" t="e" cm="1">
        <f t="array" ref="L712">(_xlfn.XLOOKUP($A712&amp;$Q$3,Data[Index]&amp;Data[Valid Test, Can be used for conformity (Y/N)],Data[PM/km (mg)])-L$2)/L$5</f>
        <v>#N/A</v>
      </c>
      <c r="M712" s="140" t="e" cm="1">
        <f t="array" ref="M712">(_xlfn.XLOOKUP($A712&amp;$Q$3,Data[Index]&amp;Data[Valid Test, Can be used for conformity (Y/N)],Data[CH4 (mg/km)])-M$2)/M$5</f>
        <v>#N/A</v>
      </c>
      <c r="N712" s="140" t="e" cm="1">
        <f t="array" ref="N712">(_xlfn.XLOOKUP($A712&amp;$Q$3,Data[Index]&amp;Data[Valid Test, Can be used for conformity (Y/N)],Data[N20 (mg/km)])-N$2)/N$5</f>
        <v>#N/A</v>
      </c>
      <c r="O712" s="141" t="e" cm="1">
        <f t="array" ref="O712">(_xlfn.XLOOKUP($A712&amp;$Q$3,Data[Index]&amp;Data[Valid Test, Can be used for conformity (Y/N)],Data[l/100km])-O$2)/O$5</f>
        <v>#N/A</v>
      </c>
      <c r="P712" s="138">
        <f>_xlfn.XLOOKUP($A712,Data[Index],Data[Comments])</f>
        <v>0</v>
      </c>
    </row>
    <row r="713" spans="1:16" x14ac:dyDescent="0.2">
      <c r="A713" s="129"/>
      <c r="B713" s="129"/>
      <c r="C713" s="129" t="e" cm="1">
        <f t="array" ref="C713">_xlfn.XLOOKUP($A713&amp;$Q$3&amp;$R$3,Data[Index]&amp;Data[Valid Test, Can be used for conformity (Y/N)]&amp;Data[Cycle],Data[Test Name])</f>
        <v>#N/A</v>
      </c>
      <c r="D713" s="167" t="e" cm="1">
        <f t="array" ref="D713">_xlfn.XLOOKUP($A713&amp;$Q$3&amp;$R$3,Data[Index]&amp;Data[Valid Test, Can be used for conformity (Y/N)]&amp;Data[Cycle],Data[Mileage (Miles)])</f>
        <v>#N/A</v>
      </c>
      <c r="E713" s="130" t="e" cm="1">
        <f t="array" ref="E713">_xlfn.XLOOKUP($A713&amp;$Q$3&amp;$R$3,Data[Index]&amp;Data[Valid Test, Can be used for conformity (Y/N)]&amp;Data[Cycle],Data[Date])</f>
        <v>#N/A</v>
      </c>
      <c r="F713" s="141" t="e" cm="1">
        <f t="array" ref="F713">(_xlfn.XLOOKUP($A713&amp;$Q$3&amp;$R$3,Data[Index]&amp;Data[Valid Test, Can be used for conformity (Y/N)]&amp;Data[Cycle],Data[CO/km (mg)])-F$2)/F$5</f>
        <v>#N/A</v>
      </c>
      <c r="G713" s="141" t="e" cm="1">
        <f t="array" ref="G713">(_xlfn.XLOOKUP($A713&amp;$Q$3,Data[Index]&amp;Data[Valid Test, Can be used for conformity (Y/N)],Data[CO2/km (g)])-G$2)/G$5</f>
        <v>#N/A</v>
      </c>
      <c r="H713" s="141" t="e" cm="1">
        <f t="array" ref="H713">(_xlfn.XLOOKUP($A713&amp;$Q$3,Data[Index]&amp;Data[Valid Test, Can be used for conformity (Y/N)],Data[THC/km (mg)])-H$2)/H$5</f>
        <v>#N/A</v>
      </c>
      <c r="I713" s="141" t="e" cm="1">
        <f t="array" ref="I713">(_xlfn.XLOOKUP($A713&amp;$Q$3,Data[Index]&amp;Data[Valid Test, Can be used for conformity (Y/N)],Data[NOx/km (mg)])-I$2)/I$5</f>
        <v>#N/A</v>
      </c>
      <c r="J713" s="141" t="e" cm="1">
        <f t="array" ref="J713">(_xlfn.XLOOKUP($A713&amp;$Q$3,Data[Index]&amp;Data[Valid Test, Can be used for conformity (Y/N)],Data[THC + NOx/km (mg)])-J$2)/J$5</f>
        <v>#N/A</v>
      </c>
      <c r="K713" s="141" t="e" cm="1">
        <f t="array" ref="K713">(_xlfn.XLOOKUP($A713&amp;$Q$3,Data[Index]&amp;Data[Valid Test, Can be used for conformity (Y/N)],Data[PN/km ('#)])-K$2)/K$5</f>
        <v>#N/A</v>
      </c>
      <c r="L713" s="141" t="e" cm="1">
        <f t="array" ref="L713">(_xlfn.XLOOKUP($A713&amp;$Q$3,Data[Index]&amp;Data[Valid Test, Can be used for conformity (Y/N)],Data[PM/km (mg)])-L$2)/L$5</f>
        <v>#N/A</v>
      </c>
      <c r="M713" s="140" t="e" cm="1">
        <f t="array" ref="M713">(_xlfn.XLOOKUP($A713&amp;$Q$3,Data[Index]&amp;Data[Valid Test, Can be used for conformity (Y/N)],Data[CH4 (mg/km)])-M$2)/M$5</f>
        <v>#N/A</v>
      </c>
      <c r="N713" s="140" t="e" cm="1">
        <f t="array" ref="N713">(_xlfn.XLOOKUP($A713&amp;$Q$3,Data[Index]&amp;Data[Valid Test, Can be used for conformity (Y/N)],Data[N20 (mg/km)])-N$2)/N$5</f>
        <v>#N/A</v>
      </c>
      <c r="O713" s="141" t="e" cm="1">
        <f t="array" ref="O713">(_xlfn.XLOOKUP($A713&amp;$Q$3,Data[Index]&amp;Data[Valid Test, Can be used for conformity (Y/N)],Data[l/100km])-O$2)/O$5</f>
        <v>#N/A</v>
      </c>
      <c r="P713" s="138">
        <f>_xlfn.XLOOKUP($A713,Data[Index],Data[Comments])</f>
        <v>0</v>
      </c>
    </row>
    <row r="714" spans="1:16" x14ac:dyDescent="0.2">
      <c r="A714" s="129"/>
      <c r="B714" s="129"/>
      <c r="C714" s="129" t="e" cm="1">
        <f t="array" ref="C714">_xlfn.XLOOKUP($A714&amp;$Q$3&amp;$R$3,Data[Index]&amp;Data[Valid Test, Can be used for conformity (Y/N)]&amp;Data[Cycle],Data[Test Name])</f>
        <v>#N/A</v>
      </c>
      <c r="D714" s="167" t="e" cm="1">
        <f t="array" ref="D714">_xlfn.XLOOKUP($A714&amp;$Q$3&amp;$R$3,Data[Index]&amp;Data[Valid Test, Can be used for conformity (Y/N)]&amp;Data[Cycle],Data[Mileage (Miles)])</f>
        <v>#N/A</v>
      </c>
      <c r="E714" s="130" t="e" cm="1">
        <f t="array" ref="E714">_xlfn.XLOOKUP($A714&amp;$Q$3&amp;$R$3,Data[Index]&amp;Data[Valid Test, Can be used for conformity (Y/N)]&amp;Data[Cycle],Data[Date])</f>
        <v>#N/A</v>
      </c>
      <c r="F714" s="141" t="e" cm="1">
        <f t="array" ref="F714">(_xlfn.XLOOKUP($A714&amp;$Q$3&amp;$R$3,Data[Index]&amp;Data[Valid Test, Can be used for conformity (Y/N)]&amp;Data[Cycle],Data[CO/km (mg)])-F$2)/F$5</f>
        <v>#N/A</v>
      </c>
      <c r="G714" s="141" t="e" cm="1">
        <f t="array" ref="G714">(_xlfn.XLOOKUP($A714&amp;$Q$3,Data[Index]&amp;Data[Valid Test, Can be used for conformity (Y/N)],Data[CO2/km (g)])-G$2)/G$5</f>
        <v>#N/A</v>
      </c>
      <c r="H714" s="141" t="e" cm="1">
        <f t="array" ref="H714">(_xlfn.XLOOKUP($A714&amp;$Q$3,Data[Index]&amp;Data[Valid Test, Can be used for conformity (Y/N)],Data[THC/km (mg)])-H$2)/H$5</f>
        <v>#N/A</v>
      </c>
      <c r="I714" s="141" t="e" cm="1">
        <f t="array" ref="I714">(_xlfn.XLOOKUP($A714&amp;$Q$3,Data[Index]&amp;Data[Valid Test, Can be used for conformity (Y/N)],Data[NOx/km (mg)])-I$2)/I$5</f>
        <v>#N/A</v>
      </c>
      <c r="J714" s="141" t="e" cm="1">
        <f t="array" ref="J714">(_xlfn.XLOOKUP($A714&amp;$Q$3,Data[Index]&amp;Data[Valid Test, Can be used for conformity (Y/N)],Data[THC + NOx/km (mg)])-J$2)/J$5</f>
        <v>#N/A</v>
      </c>
      <c r="K714" s="141" t="e" cm="1">
        <f t="array" ref="K714">(_xlfn.XLOOKUP($A714&amp;$Q$3,Data[Index]&amp;Data[Valid Test, Can be used for conformity (Y/N)],Data[PN/km ('#)])-K$2)/K$5</f>
        <v>#N/A</v>
      </c>
      <c r="L714" s="141" t="e" cm="1">
        <f t="array" ref="L714">(_xlfn.XLOOKUP($A714&amp;$Q$3,Data[Index]&amp;Data[Valid Test, Can be used for conformity (Y/N)],Data[PM/km (mg)])-L$2)/L$5</f>
        <v>#N/A</v>
      </c>
      <c r="M714" s="140" t="e" cm="1">
        <f t="array" ref="M714">(_xlfn.XLOOKUP($A714&amp;$Q$3,Data[Index]&amp;Data[Valid Test, Can be used for conformity (Y/N)],Data[CH4 (mg/km)])-M$2)/M$5</f>
        <v>#N/A</v>
      </c>
      <c r="N714" s="140" t="e" cm="1">
        <f t="array" ref="N714">(_xlfn.XLOOKUP($A714&amp;$Q$3,Data[Index]&amp;Data[Valid Test, Can be used for conformity (Y/N)],Data[N20 (mg/km)])-N$2)/N$5</f>
        <v>#N/A</v>
      </c>
      <c r="O714" s="141" t="e" cm="1">
        <f t="array" ref="O714">(_xlfn.XLOOKUP($A714&amp;$Q$3,Data[Index]&amp;Data[Valid Test, Can be used for conformity (Y/N)],Data[l/100km])-O$2)/O$5</f>
        <v>#N/A</v>
      </c>
      <c r="P714" s="138">
        <f>_xlfn.XLOOKUP($A714,Data[Index],Data[Comments])</f>
        <v>0</v>
      </c>
    </row>
    <row r="715" spans="1:16" x14ac:dyDescent="0.2">
      <c r="A715" s="129"/>
      <c r="B715" s="129"/>
      <c r="C715" s="129" t="e" cm="1">
        <f t="array" ref="C715">_xlfn.XLOOKUP($A715&amp;$Q$3&amp;$R$3,Data[Index]&amp;Data[Valid Test, Can be used for conformity (Y/N)]&amp;Data[Cycle],Data[Test Name])</f>
        <v>#N/A</v>
      </c>
      <c r="D715" s="167" t="e" cm="1">
        <f t="array" ref="D715">_xlfn.XLOOKUP($A715&amp;$Q$3&amp;$R$3,Data[Index]&amp;Data[Valid Test, Can be used for conformity (Y/N)]&amp;Data[Cycle],Data[Mileage (Miles)])</f>
        <v>#N/A</v>
      </c>
      <c r="E715" s="130" t="e" cm="1">
        <f t="array" ref="E715">_xlfn.XLOOKUP($A715&amp;$Q$3&amp;$R$3,Data[Index]&amp;Data[Valid Test, Can be used for conformity (Y/N)]&amp;Data[Cycle],Data[Date])</f>
        <v>#N/A</v>
      </c>
      <c r="F715" s="141" t="e" cm="1">
        <f t="array" ref="F715">(_xlfn.XLOOKUP($A715&amp;$Q$3&amp;$R$3,Data[Index]&amp;Data[Valid Test, Can be used for conformity (Y/N)]&amp;Data[Cycle],Data[CO/km (mg)])-F$2)/F$5</f>
        <v>#N/A</v>
      </c>
      <c r="G715" s="141" t="e" cm="1">
        <f t="array" ref="G715">(_xlfn.XLOOKUP($A715&amp;$Q$3,Data[Index]&amp;Data[Valid Test, Can be used for conformity (Y/N)],Data[CO2/km (g)])-G$2)/G$5</f>
        <v>#N/A</v>
      </c>
      <c r="H715" s="141" t="e" cm="1">
        <f t="array" ref="H715">(_xlfn.XLOOKUP($A715&amp;$Q$3,Data[Index]&amp;Data[Valid Test, Can be used for conformity (Y/N)],Data[THC/km (mg)])-H$2)/H$5</f>
        <v>#N/A</v>
      </c>
      <c r="I715" s="141" t="e" cm="1">
        <f t="array" ref="I715">(_xlfn.XLOOKUP($A715&amp;$Q$3,Data[Index]&amp;Data[Valid Test, Can be used for conformity (Y/N)],Data[NOx/km (mg)])-I$2)/I$5</f>
        <v>#N/A</v>
      </c>
      <c r="J715" s="141" t="e" cm="1">
        <f t="array" ref="J715">(_xlfn.XLOOKUP($A715&amp;$Q$3,Data[Index]&amp;Data[Valid Test, Can be used for conformity (Y/N)],Data[THC + NOx/km (mg)])-J$2)/J$5</f>
        <v>#N/A</v>
      </c>
      <c r="K715" s="141" t="e" cm="1">
        <f t="array" ref="K715">(_xlfn.XLOOKUP($A715&amp;$Q$3,Data[Index]&amp;Data[Valid Test, Can be used for conformity (Y/N)],Data[PN/km ('#)])-K$2)/K$5</f>
        <v>#N/A</v>
      </c>
      <c r="L715" s="141" t="e" cm="1">
        <f t="array" ref="L715">(_xlfn.XLOOKUP($A715&amp;$Q$3,Data[Index]&amp;Data[Valid Test, Can be used for conformity (Y/N)],Data[PM/km (mg)])-L$2)/L$5</f>
        <v>#N/A</v>
      </c>
      <c r="M715" s="140" t="e" cm="1">
        <f t="array" ref="M715">(_xlfn.XLOOKUP($A715&amp;$Q$3,Data[Index]&amp;Data[Valid Test, Can be used for conformity (Y/N)],Data[CH4 (mg/km)])-M$2)/M$5</f>
        <v>#N/A</v>
      </c>
      <c r="N715" s="140" t="e" cm="1">
        <f t="array" ref="N715">(_xlfn.XLOOKUP($A715&amp;$Q$3,Data[Index]&amp;Data[Valid Test, Can be used for conformity (Y/N)],Data[N20 (mg/km)])-N$2)/N$5</f>
        <v>#N/A</v>
      </c>
      <c r="O715" s="141" t="e" cm="1">
        <f t="array" ref="O715">(_xlfn.XLOOKUP($A715&amp;$Q$3,Data[Index]&amp;Data[Valid Test, Can be used for conformity (Y/N)],Data[l/100km])-O$2)/O$5</f>
        <v>#N/A</v>
      </c>
      <c r="P715" s="138">
        <f>_xlfn.XLOOKUP($A715,Data[Index],Data[Comments])</f>
        <v>0</v>
      </c>
    </row>
    <row r="716" spans="1:16" x14ac:dyDescent="0.2">
      <c r="A716" s="129"/>
      <c r="B716" s="129"/>
      <c r="C716" s="129" t="e" cm="1">
        <f t="array" ref="C716">_xlfn.XLOOKUP($A716&amp;$Q$3&amp;$R$3,Data[Index]&amp;Data[Valid Test, Can be used for conformity (Y/N)]&amp;Data[Cycle],Data[Test Name])</f>
        <v>#N/A</v>
      </c>
      <c r="D716" s="167" t="e" cm="1">
        <f t="array" ref="D716">_xlfn.XLOOKUP($A716&amp;$Q$3&amp;$R$3,Data[Index]&amp;Data[Valid Test, Can be used for conformity (Y/N)]&amp;Data[Cycle],Data[Mileage (Miles)])</f>
        <v>#N/A</v>
      </c>
      <c r="E716" s="130" t="e" cm="1">
        <f t="array" ref="E716">_xlfn.XLOOKUP($A716&amp;$Q$3&amp;$R$3,Data[Index]&amp;Data[Valid Test, Can be used for conformity (Y/N)]&amp;Data[Cycle],Data[Date])</f>
        <v>#N/A</v>
      </c>
      <c r="F716" s="141" t="e" cm="1">
        <f t="array" ref="F716">(_xlfn.XLOOKUP($A716&amp;$Q$3&amp;$R$3,Data[Index]&amp;Data[Valid Test, Can be used for conformity (Y/N)]&amp;Data[Cycle],Data[CO/km (mg)])-F$2)/F$5</f>
        <v>#N/A</v>
      </c>
      <c r="G716" s="141" t="e" cm="1">
        <f t="array" ref="G716">(_xlfn.XLOOKUP($A716&amp;$Q$3,Data[Index]&amp;Data[Valid Test, Can be used for conformity (Y/N)],Data[CO2/km (g)])-G$2)/G$5</f>
        <v>#N/A</v>
      </c>
      <c r="H716" s="141" t="e" cm="1">
        <f t="array" ref="H716">(_xlfn.XLOOKUP($A716&amp;$Q$3,Data[Index]&amp;Data[Valid Test, Can be used for conformity (Y/N)],Data[THC/km (mg)])-H$2)/H$5</f>
        <v>#N/A</v>
      </c>
      <c r="I716" s="141" t="e" cm="1">
        <f t="array" ref="I716">(_xlfn.XLOOKUP($A716&amp;$Q$3,Data[Index]&amp;Data[Valid Test, Can be used for conformity (Y/N)],Data[NOx/km (mg)])-I$2)/I$5</f>
        <v>#N/A</v>
      </c>
      <c r="J716" s="141" t="e" cm="1">
        <f t="array" ref="J716">(_xlfn.XLOOKUP($A716&amp;$Q$3,Data[Index]&amp;Data[Valid Test, Can be used for conformity (Y/N)],Data[THC + NOx/km (mg)])-J$2)/J$5</f>
        <v>#N/A</v>
      </c>
      <c r="K716" s="141" t="e" cm="1">
        <f t="array" ref="K716">(_xlfn.XLOOKUP($A716&amp;$Q$3,Data[Index]&amp;Data[Valid Test, Can be used for conformity (Y/N)],Data[PN/km ('#)])-K$2)/K$5</f>
        <v>#N/A</v>
      </c>
      <c r="L716" s="141" t="e" cm="1">
        <f t="array" ref="L716">(_xlfn.XLOOKUP($A716&amp;$Q$3,Data[Index]&amp;Data[Valid Test, Can be used for conformity (Y/N)],Data[PM/km (mg)])-L$2)/L$5</f>
        <v>#N/A</v>
      </c>
      <c r="M716" s="140" t="e" cm="1">
        <f t="array" ref="M716">(_xlfn.XLOOKUP($A716&amp;$Q$3,Data[Index]&amp;Data[Valid Test, Can be used for conformity (Y/N)],Data[CH4 (mg/km)])-M$2)/M$5</f>
        <v>#N/A</v>
      </c>
      <c r="N716" s="140" t="e" cm="1">
        <f t="array" ref="N716">(_xlfn.XLOOKUP($A716&amp;$Q$3,Data[Index]&amp;Data[Valid Test, Can be used for conformity (Y/N)],Data[N20 (mg/km)])-N$2)/N$5</f>
        <v>#N/A</v>
      </c>
      <c r="O716" s="141" t="e" cm="1">
        <f t="array" ref="O716">(_xlfn.XLOOKUP($A716&amp;$Q$3,Data[Index]&amp;Data[Valid Test, Can be used for conformity (Y/N)],Data[l/100km])-O$2)/O$5</f>
        <v>#N/A</v>
      </c>
      <c r="P716" s="138">
        <f>_xlfn.XLOOKUP($A716,Data[Index],Data[Comments])</f>
        <v>0</v>
      </c>
    </row>
    <row r="717" spans="1:16" x14ac:dyDescent="0.2">
      <c r="A717" s="129"/>
      <c r="B717" s="129"/>
      <c r="C717" s="129" t="e" cm="1">
        <f t="array" ref="C717">_xlfn.XLOOKUP($A717&amp;$Q$3&amp;$R$3,Data[Index]&amp;Data[Valid Test, Can be used for conformity (Y/N)]&amp;Data[Cycle],Data[Test Name])</f>
        <v>#N/A</v>
      </c>
      <c r="D717" s="167" t="e" cm="1">
        <f t="array" ref="D717">_xlfn.XLOOKUP($A717&amp;$Q$3&amp;$R$3,Data[Index]&amp;Data[Valid Test, Can be used for conformity (Y/N)]&amp;Data[Cycle],Data[Mileage (Miles)])</f>
        <v>#N/A</v>
      </c>
      <c r="E717" s="130" t="e" cm="1">
        <f t="array" ref="E717">_xlfn.XLOOKUP($A717&amp;$Q$3&amp;$R$3,Data[Index]&amp;Data[Valid Test, Can be used for conformity (Y/N)]&amp;Data[Cycle],Data[Date])</f>
        <v>#N/A</v>
      </c>
      <c r="F717" s="141" t="e" cm="1">
        <f t="array" ref="F717">(_xlfn.XLOOKUP($A717&amp;$Q$3&amp;$R$3,Data[Index]&amp;Data[Valid Test, Can be used for conformity (Y/N)]&amp;Data[Cycle],Data[CO/km (mg)])-F$2)/F$5</f>
        <v>#N/A</v>
      </c>
      <c r="G717" s="141" t="e" cm="1">
        <f t="array" ref="G717">(_xlfn.XLOOKUP($A717&amp;$Q$3,Data[Index]&amp;Data[Valid Test, Can be used for conformity (Y/N)],Data[CO2/km (g)])-G$2)/G$5</f>
        <v>#N/A</v>
      </c>
      <c r="H717" s="141" t="e" cm="1">
        <f t="array" ref="H717">(_xlfn.XLOOKUP($A717&amp;$Q$3,Data[Index]&amp;Data[Valid Test, Can be used for conformity (Y/N)],Data[THC/km (mg)])-H$2)/H$5</f>
        <v>#N/A</v>
      </c>
      <c r="I717" s="141" t="e" cm="1">
        <f t="array" ref="I717">(_xlfn.XLOOKUP($A717&amp;$Q$3,Data[Index]&amp;Data[Valid Test, Can be used for conformity (Y/N)],Data[NOx/km (mg)])-I$2)/I$5</f>
        <v>#N/A</v>
      </c>
      <c r="J717" s="141" t="e" cm="1">
        <f t="array" ref="J717">(_xlfn.XLOOKUP($A717&amp;$Q$3,Data[Index]&amp;Data[Valid Test, Can be used for conformity (Y/N)],Data[THC + NOx/km (mg)])-J$2)/J$5</f>
        <v>#N/A</v>
      </c>
      <c r="K717" s="141" t="e" cm="1">
        <f t="array" ref="K717">(_xlfn.XLOOKUP($A717&amp;$Q$3,Data[Index]&amp;Data[Valid Test, Can be used for conformity (Y/N)],Data[PN/km ('#)])-K$2)/K$5</f>
        <v>#N/A</v>
      </c>
      <c r="L717" s="141" t="e" cm="1">
        <f t="array" ref="L717">(_xlfn.XLOOKUP($A717&amp;$Q$3,Data[Index]&amp;Data[Valid Test, Can be used for conformity (Y/N)],Data[PM/km (mg)])-L$2)/L$5</f>
        <v>#N/A</v>
      </c>
      <c r="M717" s="140" t="e" cm="1">
        <f t="array" ref="M717">(_xlfn.XLOOKUP($A717&amp;$Q$3,Data[Index]&amp;Data[Valid Test, Can be used for conformity (Y/N)],Data[CH4 (mg/km)])-M$2)/M$5</f>
        <v>#N/A</v>
      </c>
      <c r="N717" s="140" t="e" cm="1">
        <f t="array" ref="N717">(_xlfn.XLOOKUP($A717&amp;$Q$3,Data[Index]&amp;Data[Valid Test, Can be used for conformity (Y/N)],Data[N20 (mg/km)])-N$2)/N$5</f>
        <v>#N/A</v>
      </c>
      <c r="O717" s="141" t="e" cm="1">
        <f t="array" ref="O717">(_xlfn.XLOOKUP($A717&amp;$Q$3,Data[Index]&amp;Data[Valid Test, Can be used for conformity (Y/N)],Data[l/100km])-O$2)/O$5</f>
        <v>#N/A</v>
      </c>
      <c r="P717" s="138">
        <f>_xlfn.XLOOKUP($A717,Data[Index],Data[Comments])</f>
        <v>0</v>
      </c>
    </row>
    <row r="718" spans="1:16" x14ac:dyDescent="0.2">
      <c r="A718" s="129"/>
      <c r="B718" s="129"/>
      <c r="C718" s="129" t="e" cm="1">
        <f t="array" ref="C718">_xlfn.XLOOKUP($A718&amp;$Q$3&amp;$R$3,Data[Index]&amp;Data[Valid Test, Can be used for conformity (Y/N)]&amp;Data[Cycle],Data[Test Name])</f>
        <v>#N/A</v>
      </c>
      <c r="D718" s="167" t="e" cm="1">
        <f t="array" ref="D718">_xlfn.XLOOKUP($A718&amp;$Q$3&amp;$R$3,Data[Index]&amp;Data[Valid Test, Can be used for conformity (Y/N)]&amp;Data[Cycle],Data[Mileage (Miles)])</f>
        <v>#N/A</v>
      </c>
      <c r="E718" s="130" t="e" cm="1">
        <f t="array" ref="E718">_xlfn.XLOOKUP($A718&amp;$Q$3&amp;$R$3,Data[Index]&amp;Data[Valid Test, Can be used for conformity (Y/N)]&amp;Data[Cycle],Data[Date])</f>
        <v>#N/A</v>
      </c>
      <c r="F718" s="141" t="e" cm="1">
        <f t="array" ref="F718">(_xlfn.XLOOKUP($A718&amp;$Q$3&amp;$R$3,Data[Index]&amp;Data[Valid Test, Can be used for conformity (Y/N)]&amp;Data[Cycle],Data[CO/km (mg)])-F$2)/F$5</f>
        <v>#N/A</v>
      </c>
      <c r="G718" s="141" t="e" cm="1">
        <f t="array" ref="G718">(_xlfn.XLOOKUP($A718&amp;$Q$3,Data[Index]&amp;Data[Valid Test, Can be used for conformity (Y/N)],Data[CO2/km (g)])-G$2)/G$5</f>
        <v>#N/A</v>
      </c>
      <c r="H718" s="141" t="e" cm="1">
        <f t="array" ref="H718">(_xlfn.XLOOKUP($A718&amp;$Q$3,Data[Index]&amp;Data[Valid Test, Can be used for conformity (Y/N)],Data[THC/km (mg)])-H$2)/H$5</f>
        <v>#N/A</v>
      </c>
      <c r="I718" s="141" t="e" cm="1">
        <f t="array" ref="I718">(_xlfn.XLOOKUP($A718&amp;$Q$3,Data[Index]&amp;Data[Valid Test, Can be used for conformity (Y/N)],Data[NOx/km (mg)])-I$2)/I$5</f>
        <v>#N/A</v>
      </c>
      <c r="J718" s="141" t="e" cm="1">
        <f t="array" ref="J718">(_xlfn.XLOOKUP($A718&amp;$Q$3,Data[Index]&amp;Data[Valid Test, Can be used for conformity (Y/N)],Data[THC + NOx/km (mg)])-J$2)/J$5</f>
        <v>#N/A</v>
      </c>
      <c r="K718" s="141" t="e" cm="1">
        <f t="array" ref="K718">(_xlfn.XLOOKUP($A718&amp;$Q$3,Data[Index]&amp;Data[Valid Test, Can be used for conformity (Y/N)],Data[PN/km ('#)])-K$2)/K$5</f>
        <v>#N/A</v>
      </c>
      <c r="L718" s="141" t="e" cm="1">
        <f t="array" ref="L718">(_xlfn.XLOOKUP($A718&amp;$Q$3,Data[Index]&amp;Data[Valid Test, Can be used for conformity (Y/N)],Data[PM/km (mg)])-L$2)/L$5</f>
        <v>#N/A</v>
      </c>
      <c r="M718" s="140" t="e" cm="1">
        <f t="array" ref="M718">(_xlfn.XLOOKUP($A718&amp;$Q$3,Data[Index]&amp;Data[Valid Test, Can be used for conformity (Y/N)],Data[CH4 (mg/km)])-M$2)/M$5</f>
        <v>#N/A</v>
      </c>
      <c r="N718" s="140" t="e" cm="1">
        <f t="array" ref="N718">(_xlfn.XLOOKUP($A718&amp;$Q$3,Data[Index]&amp;Data[Valid Test, Can be used for conformity (Y/N)],Data[N20 (mg/km)])-N$2)/N$5</f>
        <v>#N/A</v>
      </c>
      <c r="O718" s="141" t="e" cm="1">
        <f t="array" ref="O718">(_xlfn.XLOOKUP($A718&amp;$Q$3,Data[Index]&amp;Data[Valid Test, Can be used for conformity (Y/N)],Data[l/100km])-O$2)/O$5</f>
        <v>#N/A</v>
      </c>
      <c r="P718" s="138">
        <f>_xlfn.XLOOKUP($A718,Data[Index],Data[Comments])</f>
        <v>0</v>
      </c>
    </row>
    <row r="719" spans="1:16" x14ac:dyDescent="0.2">
      <c r="A719" s="129"/>
      <c r="B719" s="129"/>
      <c r="C719" s="129" t="e" cm="1">
        <f t="array" ref="C719">_xlfn.XLOOKUP($A719&amp;$Q$3&amp;$R$3,Data[Index]&amp;Data[Valid Test, Can be used for conformity (Y/N)]&amp;Data[Cycle],Data[Test Name])</f>
        <v>#N/A</v>
      </c>
      <c r="D719" s="167" t="e" cm="1">
        <f t="array" ref="D719">_xlfn.XLOOKUP($A719&amp;$Q$3&amp;$R$3,Data[Index]&amp;Data[Valid Test, Can be used for conformity (Y/N)]&amp;Data[Cycle],Data[Mileage (Miles)])</f>
        <v>#N/A</v>
      </c>
      <c r="E719" s="130" t="e" cm="1">
        <f t="array" ref="E719">_xlfn.XLOOKUP($A719&amp;$Q$3&amp;$R$3,Data[Index]&amp;Data[Valid Test, Can be used for conformity (Y/N)]&amp;Data[Cycle],Data[Date])</f>
        <v>#N/A</v>
      </c>
      <c r="F719" s="141" t="e" cm="1">
        <f t="array" ref="F719">(_xlfn.XLOOKUP($A719&amp;$Q$3&amp;$R$3,Data[Index]&amp;Data[Valid Test, Can be used for conformity (Y/N)]&amp;Data[Cycle],Data[CO/km (mg)])-F$2)/F$5</f>
        <v>#N/A</v>
      </c>
      <c r="G719" s="141" t="e" cm="1">
        <f t="array" ref="G719">(_xlfn.XLOOKUP($A719&amp;$Q$3,Data[Index]&amp;Data[Valid Test, Can be used for conformity (Y/N)],Data[CO2/km (g)])-G$2)/G$5</f>
        <v>#N/A</v>
      </c>
      <c r="H719" s="141" t="e" cm="1">
        <f t="array" ref="H719">(_xlfn.XLOOKUP($A719&amp;$Q$3,Data[Index]&amp;Data[Valid Test, Can be used for conformity (Y/N)],Data[THC/km (mg)])-H$2)/H$5</f>
        <v>#N/A</v>
      </c>
      <c r="I719" s="141" t="e" cm="1">
        <f t="array" ref="I719">(_xlfn.XLOOKUP($A719&amp;$Q$3,Data[Index]&amp;Data[Valid Test, Can be used for conformity (Y/N)],Data[NOx/km (mg)])-I$2)/I$5</f>
        <v>#N/A</v>
      </c>
      <c r="J719" s="141" t="e" cm="1">
        <f t="array" ref="J719">(_xlfn.XLOOKUP($A719&amp;$Q$3,Data[Index]&amp;Data[Valid Test, Can be used for conformity (Y/N)],Data[THC + NOx/km (mg)])-J$2)/J$5</f>
        <v>#N/A</v>
      </c>
      <c r="K719" s="141" t="e" cm="1">
        <f t="array" ref="K719">(_xlfn.XLOOKUP($A719&amp;$Q$3,Data[Index]&amp;Data[Valid Test, Can be used for conformity (Y/N)],Data[PN/km ('#)])-K$2)/K$5</f>
        <v>#N/A</v>
      </c>
      <c r="L719" s="141" t="e" cm="1">
        <f t="array" ref="L719">(_xlfn.XLOOKUP($A719&amp;$Q$3,Data[Index]&amp;Data[Valid Test, Can be used for conformity (Y/N)],Data[PM/km (mg)])-L$2)/L$5</f>
        <v>#N/A</v>
      </c>
      <c r="M719" s="140" t="e" cm="1">
        <f t="array" ref="M719">(_xlfn.XLOOKUP($A719&amp;$Q$3,Data[Index]&amp;Data[Valid Test, Can be used for conformity (Y/N)],Data[CH4 (mg/km)])-M$2)/M$5</f>
        <v>#N/A</v>
      </c>
      <c r="N719" s="140" t="e" cm="1">
        <f t="array" ref="N719">(_xlfn.XLOOKUP($A719&amp;$Q$3,Data[Index]&amp;Data[Valid Test, Can be used for conformity (Y/N)],Data[N20 (mg/km)])-N$2)/N$5</f>
        <v>#N/A</v>
      </c>
      <c r="O719" s="141" t="e" cm="1">
        <f t="array" ref="O719">(_xlfn.XLOOKUP($A719&amp;$Q$3,Data[Index]&amp;Data[Valid Test, Can be used for conformity (Y/N)],Data[l/100km])-O$2)/O$5</f>
        <v>#N/A</v>
      </c>
      <c r="P719" s="138">
        <f>_xlfn.XLOOKUP($A719,Data[Index],Data[Comments])</f>
        <v>0</v>
      </c>
    </row>
    <row r="720" spans="1:16" x14ac:dyDescent="0.2">
      <c r="A720" s="129"/>
      <c r="B720" s="129"/>
      <c r="C720" s="129" t="e" cm="1">
        <f t="array" ref="C720">_xlfn.XLOOKUP($A720&amp;$Q$3&amp;$R$3,Data[Index]&amp;Data[Valid Test, Can be used for conformity (Y/N)]&amp;Data[Cycle],Data[Test Name])</f>
        <v>#N/A</v>
      </c>
      <c r="D720" s="167" t="e" cm="1">
        <f t="array" ref="D720">_xlfn.XLOOKUP($A720&amp;$Q$3&amp;$R$3,Data[Index]&amp;Data[Valid Test, Can be used for conformity (Y/N)]&amp;Data[Cycle],Data[Mileage (Miles)])</f>
        <v>#N/A</v>
      </c>
      <c r="E720" s="130" t="e" cm="1">
        <f t="array" ref="E720">_xlfn.XLOOKUP($A720&amp;$Q$3&amp;$R$3,Data[Index]&amp;Data[Valid Test, Can be used for conformity (Y/N)]&amp;Data[Cycle],Data[Date])</f>
        <v>#N/A</v>
      </c>
      <c r="F720" s="141" t="e" cm="1">
        <f t="array" ref="F720">(_xlfn.XLOOKUP($A720&amp;$Q$3&amp;$R$3,Data[Index]&amp;Data[Valid Test, Can be used for conformity (Y/N)]&amp;Data[Cycle],Data[CO/km (mg)])-F$2)/F$5</f>
        <v>#N/A</v>
      </c>
      <c r="G720" s="141" t="e" cm="1">
        <f t="array" ref="G720">(_xlfn.XLOOKUP($A720&amp;$Q$3,Data[Index]&amp;Data[Valid Test, Can be used for conformity (Y/N)],Data[CO2/km (g)])-G$2)/G$5</f>
        <v>#N/A</v>
      </c>
      <c r="H720" s="141" t="e" cm="1">
        <f t="array" ref="H720">(_xlfn.XLOOKUP($A720&amp;$Q$3,Data[Index]&amp;Data[Valid Test, Can be used for conformity (Y/N)],Data[THC/km (mg)])-H$2)/H$5</f>
        <v>#N/A</v>
      </c>
      <c r="I720" s="141" t="e" cm="1">
        <f t="array" ref="I720">(_xlfn.XLOOKUP($A720&amp;$Q$3,Data[Index]&amp;Data[Valid Test, Can be used for conformity (Y/N)],Data[NOx/km (mg)])-I$2)/I$5</f>
        <v>#N/A</v>
      </c>
      <c r="J720" s="141" t="e" cm="1">
        <f t="array" ref="J720">(_xlfn.XLOOKUP($A720&amp;$Q$3,Data[Index]&amp;Data[Valid Test, Can be used for conformity (Y/N)],Data[THC + NOx/km (mg)])-J$2)/J$5</f>
        <v>#N/A</v>
      </c>
      <c r="K720" s="141" t="e" cm="1">
        <f t="array" ref="K720">(_xlfn.XLOOKUP($A720&amp;$Q$3,Data[Index]&amp;Data[Valid Test, Can be used for conformity (Y/N)],Data[PN/km ('#)])-K$2)/K$5</f>
        <v>#N/A</v>
      </c>
      <c r="L720" s="141" t="e" cm="1">
        <f t="array" ref="L720">(_xlfn.XLOOKUP($A720&amp;$Q$3,Data[Index]&amp;Data[Valid Test, Can be used for conformity (Y/N)],Data[PM/km (mg)])-L$2)/L$5</f>
        <v>#N/A</v>
      </c>
      <c r="M720" s="140" t="e" cm="1">
        <f t="array" ref="M720">(_xlfn.XLOOKUP($A720&amp;$Q$3,Data[Index]&amp;Data[Valid Test, Can be used for conformity (Y/N)],Data[CH4 (mg/km)])-M$2)/M$5</f>
        <v>#N/A</v>
      </c>
      <c r="N720" s="140" t="e" cm="1">
        <f t="array" ref="N720">(_xlfn.XLOOKUP($A720&amp;$Q$3,Data[Index]&amp;Data[Valid Test, Can be used for conformity (Y/N)],Data[N20 (mg/km)])-N$2)/N$5</f>
        <v>#N/A</v>
      </c>
      <c r="O720" s="141" t="e" cm="1">
        <f t="array" ref="O720">(_xlfn.XLOOKUP($A720&amp;$Q$3,Data[Index]&amp;Data[Valid Test, Can be used for conformity (Y/N)],Data[l/100km])-O$2)/O$5</f>
        <v>#N/A</v>
      </c>
      <c r="P720" s="138">
        <f>_xlfn.XLOOKUP($A720,Data[Index],Data[Comments])</f>
        <v>0</v>
      </c>
    </row>
    <row r="721" spans="1:16" x14ac:dyDescent="0.2">
      <c r="A721" s="129"/>
      <c r="B721" s="129"/>
      <c r="C721" s="129" t="e" cm="1">
        <f t="array" ref="C721">_xlfn.XLOOKUP($A721&amp;$Q$3&amp;$R$3,Data[Index]&amp;Data[Valid Test, Can be used for conformity (Y/N)]&amp;Data[Cycle],Data[Test Name])</f>
        <v>#N/A</v>
      </c>
      <c r="D721" s="167" t="e" cm="1">
        <f t="array" ref="D721">_xlfn.XLOOKUP($A721&amp;$Q$3&amp;$R$3,Data[Index]&amp;Data[Valid Test, Can be used for conformity (Y/N)]&amp;Data[Cycle],Data[Mileage (Miles)])</f>
        <v>#N/A</v>
      </c>
      <c r="E721" s="130" t="e" cm="1">
        <f t="array" ref="E721">_xlfn.XLOOKUP($A721&amp;$Q$3&amp;$R$3,Data[Index]&amp;Data[Valid Test, Can be used for conformity (Y/N)]&amp;Data[Cycle],Data[Date])</f>
        <v>#N/A</v>
      </c>
      <c r="F721" s="141" t="e" cm="1">
        <f t="array" ref="F721">(_xlfn.XLOOKUP($A721&amp;$Q$3&amp;$R$3,Data[Index]&amp;Data[Valid Test, Can be used for conformity (Y/N)]&amp;Data[Cycle],Data[CO/km (mg)])-F$2)/F$5</f>
        <v>#N/A</v>
      </c>
      <c r="G721" s="141" t="e" cm="1">
        <f t="array" ref="G721">(_xlfn.XLOOKUP($A721&amp;$Q$3,Data[Index]&amp;Data[Valid Test, Can be used for conformity (Y/N)],Data[CO2/km (g)])-G$2)/G$5</f>
        <v>#N/A</v>
      </c>
      <c r="H721" s="141" t="e" cm="1">
        <f t="array" ref="H721">(_xlfn.XLOOKUP($A721&amp;$Q$3,Data[Index]&amp;Data[Valid Test, Can be used for conformity (Y/N)],Data[THC/km (mg)])-H$2)/H$5</f>
        <v>#N/A</v>
      </c>
      <c r="I721" s="141" t="e" cm="1">
        <f t="array" ref="I721">(_xlfn.XLOOKUP($A721&amp;$Q$3,Data[Index]&amp;Data[Valid Test, Can be used for conformity (Y/N)],Data[NOx/km (mg)])-I$2)/I$5</f>
        <v>#N/A</v>
      </c>
      <c r="J721" s="141" t="e" cm="1">
        <f t="array" ref="J721">(_xlfn.XLOOKUP($A721&amp;$Q$3,Data[Index]&amp;Data[Valid Test, Can be used for conformity (Y/N)],Data[THC + NOx/km (mg)])-J$2)/J$5</f>
        <v>#N/A</v>
      </c>
      <c r="K721" s="141" t="e" cm="1">
        <f t="array" ref="K721">(_xlfn.XLOOKUP($A721&amp;$Q$3,Data[Index]&amp;Data[Valid Test, Can be used for conformity (Y/N)],Data[PN/km ('#)])-K$2)/K$5</f>
        <v>#N/A</v>
      </c>
      <c r="L721" s="141" t="e" cm="1">
        <f t="array" ref="L721">(_xlfn.XLOOKUP($A721&amp;$Q$3,Data[Index]&amp;Data[Valid Test, Can be used for conformity (Y/N)],Data[PM/km (mg)])-L$2)/L$5</f>
        <v>#N/A</v>
      </c>
      <c r="M721" s="140" t="e" cm="1">
        <f t="array" ref="M721">(_xlfn.XLOOKUP($A721&amp;$Q$3,Data[Index]&amp;Data[Valid Test, Can be used for conformity (Y/N)],Data[CH4 (mg/km)])-M$2)/M$5</f>
        <v>#N/A</v>
      </c>
      <c r="N721" s="140" t="e" cm="1">
        <f t="array" ref="N721">(_xlfn.XLOOKUP($A721&amp;$Q$3,Data[Index]&amp;Data[Valid Test, Can be used for conformity (Y/N)],Data[N20 (mg/km)])-N$2)/N$5</f>
        <v>#N/A</v>
      </c>
      <c r="O721" s="141" t="e" cm="1">
        <f t="array" ref="O721">(_xlfn.XLOOKUP($A721&amp;$Q$3,Data[Index]&amp;Data[Valid Test, Can be used for conformity (Y/N)],Data[l/100km])-O$2)/O$5</f>
        <v>#N/A</v>
      </c>
      <c r="P721" s="138">
        <f>_xlfn.XLOOKUP($A721,Data[Index],Data[Comments])</f>
        <v>0</v>
      </c>
    </row>
    <row r="722" spans="1:16" x14ac:dyDescent="0.2">
      <c r="A722" s="129"/>
      <c r="B722" s="129"/>
      <c r="C722" s="129" t="e" cm="1">
        <f t="array" ref="C722">_xlfn.XLOOKUP($A722&amp;$Q$3&amp;$R$3,Data[Index]&amp;Data[Valid Test, Can be used for conformity (Y/N)]&amp;Data[Cycle],Data[Test Name])</f>
        <v>#N/A</v>
      </c>
      <c r="D722" s="167" t="e" cm="1">
        <f t="array" ref="D722">_xlfn.XLOOKUP($A722&amp;$Q$3&amp;$R$3,Data[Index]&amp;Data[Valid Test, Can be used for conformity (Y/N)]&amp;Data[Cycle],Data[Mileage (Miles)])</f>
        <v>#N/A</v>
      </c>
      <c r="E722" s="130" t="e" cm="1">
        <f t="array" ref="E722">_xlfn.XLOOKUP($A722&amp;$Q$3&amp;$R$3,Data[Index]&amp;Data[Valid Test, Can be used for conformity (Y/N)]&amp;Data[Cycle],Data[Date])</f>
        <v>#N/A</v>
      </c>
      <c r="F722" s="141" t="e" cm="1">
        <f t="array" ref="F722">(_xlfn.XLOOKUP($A722&amp;$Q$3&amp;$R$3,Data[Index]&amp;Data[Valid Test, Can be used for conformity (Y/N)]&amp;Data[Cycle],Data[CO/km (mg)])-F$2)/F$5</f>
        <v>#N/A</v>
      </c>
      <c r="G722" s="141" t="e" cm="1">
        <f t="array" ref="G722">(_xlfn.XLOOKUP($A722&amp;$Q$3,Data[Index]&amp;Data[Valid Test, Can be used for conformity (Y/N)],Data[CO2/km (g)])-G$2)/G$5</f>
        <v>#N/A</v>
      </c>
      <c r="H722" s="141" t="e" cm="1">
        <f t="array" ref="H722">(_xlfn.XLOOKUP($A722&amp;$Q$3,Data[Index]&amp;Data[Valid Test, Can be used for conformity (Y/N)],Data[THC/km (mg)])-H$2)/H$5</f>
        <v>#N/A</v>
      </c>
      <c r="I722" s="141" t="e" cm="1">
        <f t="array" ref="I722">(_xlfn.XLOOKUP($A722&amp;$Q$3,Data[Index]&amp;Data[Valid Test, Can be used for conformity (Y/N)],Data[NOx/km (mg)])-I$2)/I$5</f>
        <v>#N/A</v>
      </c>
      <c r="J722" s="141" t="e" cm="1">
        <f t="array" ref="J722">(_xlfn.XLOOKUP($A722&amp;$Q$3,Data[Index]&amp;Data[Valid Test, Can be used for conformity (Y/N)],Data[THC + NOx/km (mg)])-J$2)/J$5</f>
        <v>#N/A</v>
      </c>
      <c r="K722" s="141" t="e" cm="1">
        <f t="array" ref="K722">(_xlfn.XLOOKUP($A722&amp;$Q$3,Data[Index]&amp;Data[Valid Test, Can be used for conformity (Y/N)],Data[PN/km ('#)])-K$2)/K$5</f>
        <v>#N/A</v>
      </c>
      <c r="L722" s="141" t="e" cm="1">
        <f t="array" ref="L722">(_xlfn.XLOOKUP($A722&amp;$Q$3,Data[Index]&amp;Data[Valid Test, Can be used for conformity (Y/N)],Data[PM/km (mg)])-L$2)/L$5</f>
        <v>#N/A</v>
      </c>
      <c r="M722" s="140" t="e" cm="1">
        <f t="array" ref="M722">(_xlfn.XLOOKUP($A722&amp;$Q$3,Data[Index]&amp;Data[Valid Test, Can be used for conformity (Y/N)],Data[CH4 (mg/km)])-M$2)/M$5</f>
        <v>#N/A</v>
      </c>
      <c r="N722" s="140" t="e" cm="1">
        <f t="array" ref="N722">(_xlfn.XLOOKUP($A722&amp;$Q$3,Data[Index]&amp;Data[Valid Test, Can be used for conformity (Y/N)],Data[N20 (mg/km)])-N$2)/N$5</f>
        <v>#N/A</v>
      </c>
      <c r="O722" s="141" t="e" cm="1">
        <f t="array" ref="O722">(_xlfn.XLOOKUP($A722&amp;$Q$3,Data[Index]&amp;Data[Valid Test, Can be used for conformity (Y/N)],Data[l/100km])-O$2)/O$5</f>
        <v>#N/A</v>
      </c>
      <c r="P722" s="138">
        <f>_xlfn.XLOOKUP($A722,Data[Index],Data[Comments])</f>
        <v>0</v>
      </c>
    </row>
    <row r="723" spans="1:16" x14ac:dyDescent="0.2">
      <c r="A723" s="129"/>
      <c r="B723" s="129"/>
      <c r="C723" s="129" t="e" cm="1">
        <f t="array" ref="C723">_xlfn.XLOOKUP($A723&amp;$Q$3&amp;$R$3,Data[Index]&amp;Data[Valid Test, Can be used for conformity (Y/N)]&amp;Data[Cycle],Data[Test Name])</f>
        <v>#N/A</v>
      </c>
      <c r="D723" s="167" t="e" cm="1">
        <f t="array" ref="D723">_xlfn.XLOOKUP($A723&amp;$Q$3&amp;$R$3,Data[Index]&amp;Data[Valid Test, Can be used for conformity (Y/N)]&amp;Data[Cycle],Data[Mileage (Miles)])</f>
        <v>#N/A</v>
      </c>
      <c r="E723" s="130" t="e" cm="1">
        <f t="array" ref="E723">_xlfn.XLOOKUP($A723&amp;$Q$3&amp;$R$3,Data[Index]&amp;Data[Valid Test, Can be used for conformity (Y/N)]&amp;Data[Cycle],Data[Date])</f>
        <v>#N/A</v>
      </c>
      <c r="F723" s="141" t="e" cm="1">
        <f t="array" ref="F723">(_xlfn.XLOOKUP($A723&amp;$Q$3&amp;$R$3,Data[Index]&amp;Data[Valid Test, Can be used for conformity (Y/N)]&amp;Data[Cycle],Data[CO/km (mg)])-F$2)/F$5</f>
        <v>#N/A</v>
      </c>
      <c r="G723" s="141" t="e" cm="1">
        <f t="array" ref="G723">(_xlfn.XLOOKUP($A723&amp;$Q$3,Data[Index]&amp;Data[Valid Test, Can be used for conformity (Y/N)],Data[CO2/km (g)])-G$2)/G$5</f>
        <v>#N/A</v>
      </c>
      <c r="H723" s="141" t="e" cm="1">
        <f t="array" ref="H723">(_xlfn.XLOOKUP($A723&amp;$Q$3,Data[Index]&amp;Data[Valid Test, Can be used for conformity (Y/N)],Data[THC/km (mg)])-H$2)/H$5</f>
        <v>#N/A</v>
      </c>
      <c r="I723" s="141" t="e" cm="1">
        <f t="array" ref="I723">(_xlfn.XLOOKUP($A723&amp;$Q$3,Data[Index]&amp;Data[Valid Test, Can be used for conformity (Y/N)],Data[NOx/km (mg)])-I$2)/I$5</f>
        <v>#N/A</v>
      </c>
      <c r="J723" s="141" t="e" cm="1">
        <f t="array" ref="J723">(_xlfn.XLOOKUP($A723&amp;$Q$3,Data[Index]&amp;Data[Valid Test, Can be used for conformity (Y/N)],Data[THC + NOx/km (mg)])-J$2)/J$5</f>
        <v>#N/A</v>
      </c>
      <c r="K723" s="141" t="e" cm="1">
        <f t="array" ref="K723">(_xlfn.XLOOKUP($A723&amp;$Q$3,Data[Index]&amp;Data[Valid Test, Can be used for conformity (Y/N)],Data[PN/km ('#)])-K$2)/K$5</f>
        <v>#N/A</v>
      </c>
      <c r="L723" s="141" t="e" cm="1">
        <f t="array" ref="L723">(_xlfn.XLOOKUP($A723&amp;$Q$3,Data[Index]&amp;Data[Valid Test, Can be used for conformity (Y/N)],Data[PM/km (mg)])-L$2)/L$5</f>
        <v>#N/A</v>
      </c>
      <c r="M723" s="140" t="e" cm="1">
        <f t="array" ref="M723">(_xlfn.XLOOKUP($A723&amp;$Q$3,Data[Index]&amp;Data[Valid Test, Can be used for conformity (Y/N)],Data[CH4 (mg/km)])-M$2)/M$5</f>
        <v>#N/A</v>
      </c>
      <c r="N723" s="140" t="e" cm="1">
        <f t="array" ref="N723">(_xlfn.XLOOKUP($A723&amp;$Q$3,Data[Index]&amp;Data[Valid Test, Can be used for conformity (Y/N)],Data[N20 (mg/km)])-N$2)/N$5</f>
        <v>#N/A</v>
      </c>
      <c r="O723" s="141" t="e" cm="1">
        <f t="array" ref="O723">(_xlfn.XLOOKUP($A723&amp;$Q$3,Data[Index]&amp;Data[Valid Test, Can be used for conformity (Y/N)],Data[l/100km])-O$2)/O$5</f>
        <v>#N/A</v>
      </c>
      <c r="P723" s="138">
        <f>_xlfn.XLOOKUP($A723,Data[Index],Data[Comments])</f>
        <v>0</v>
      </c>
    </row>
    <row r="724" spans="1:16" x14ac:dyDescent="0.2">
      <c r="A724" s="129"/>
      <c r="B724" s="129"/>
      <c r="C724" s="129" t="e" cm="1">
        <f t="array" ref="C724">_xlfn.XLOOKUP($A724&amp;$Q$3&amp;$R$3,Data[Index]&amp;Data[Valid Test, Can be used for conformity (Y/N)]&amp;Data[Cycle],Data[Test Name])</f>
        <v>#N/A</v>
      </c>
      <c r="D724" s="167" t="e" cm="1">
        <f t="array" ref="D724">_xlfn.XLOOKUP($A724&amp;$Q$3&amp;$R$3,Data[Index]&amp;Data[Valid Test, Can be used for conformity (Y/N)]&amp;Data[Cycle],Data[Mileage (Miles)])</f>
        <v>#N/A</v>
      </c>
      <c r="E724" s="130" t="e" cm="1">
        <f t="array" ref="E724">_xlfn.XLOOKUP($A724&amp;$Q$3&amp;$R$3,Data[Index]&amp;Data[Valid Test, Can be used for conformity (Y/N)]&amp;Data[Cycle],Data[Date])</f>
        <v>#N/A</v>
      </c>
      <c r="F724" s="141" t="e" cm="1">
        <f t="array" ref="F724">(_xlfn.XLOOKUP($A724&amp;$Q$3&amp;$R$3,Data[Index]&amp;Data[Valid Test, Can be used for conformity (Y/N)]&amp;Data[Cycle],Data[CO/km (mg)])-F$2)/F$5</f>
        <v>#N/A</v>
      </c>
      <c r="G724" s="141" t="e" cm="1">
        <f t="array" ref="G724">(_xlfn.XLOOKUP($A724&amp;$Q$3,Data[Index]&amp;Data[Valid Test, Can be used for conformity (Y/N)],Data[CO2/km (g)])-G$2)/G$5</f>
        <v>#N/A</v>
      </c>
      <c r="H724" s="141" t="e" cm="1">
        <f t="array" ref="H724">(_xlfn.XLOOKUP($A724&amp;$Q$3,Data[Index]&amp;Data[Valid Test, Can be used for conformity (Y/N)],Data[THC/km (mg)])-H$2)/H$5</f>
        <v>#N/A</v>
      </c>
      <c r="I724" s="141" t="e" cm="1">
        <f t="array" ref="I724">(_xlfn.XLOOKUP($A724&amp;$Q$3,Data[Index]&amp;Data[Valid Test, Can be used for conformity (Y/N)],Data[NOx/km (mg)])-I$2)/I$5</f>
        <v>#N/A</v>
      </c>
      <c r="J724" s="141" t="e" cm="1">
        <f t="array" ref="J724">(_xlfn.XLOOKUP($A724&amp;$Q$3,Data[Index]&amp;Data[Valid Test, Can be used for conformity (Y/N)],Data[THC + NOx/km (mg)])-J$2)/J$5</f>
        <v>#N/A</v>
      </c>
      <c r="K724" s="141" t="e" cm="1">
        <f t="array" ref="K724">(_xlfn.XLOOKUP($A724&amp;$Q$3,Data[Index]&amp;Data[Valid Test, Can be used for conformity (Y/N)],Data[PN/km ('#)])-K$2)/K$5</f>
        <v>#N/A</v>
      </c>
      <c r="L724" s="141" t="e" cm="1">
        <f t="array" ref="L724">(_xlfn.XLOOKUP($A724&amp;$Q$3,Data[Index]&amp;Data[Valid Test, Can be used for conformity (Y/N)],Data[PM/km (mg)])-L$2)/L$5</f>
        <v>#N/A</v>
      </c>
      <c r="M724" s="140" t="e" cm="1">
        <f t="array" ref="M724">(_xlfn.XLOOKUP($A724&amp;$Q$3,Data[Index]&amp;Data[Valid Test, Can be used for conformity (Y/N)],Data[CH4 (mg/km)])-M$2)/M$5</f>
        <v>#N/A</v>
      </c>
      <c r="N724" s="140" t="e" cm="1">
        <f t="array" ref="N724">(_xlfn.XLOOKUP($A724&amp;$Q$3,Data[Index]&amp;Data[Valid Test, Can be used for conformity (Y/N)],Data[N20 (mg/km)])-N$2)/N$5</f>
        <v>#N/A</v>
      </c>
      <c r="O724" s="141" t="e" cm="1">
        <f t="array" ref="O724">(_xlfn.XLOOKUP($A724&amp;$Q$3,Data[Index]&amp;Data[Valid Test, Can be used for conformity (Y/N)],Data[l/100km])-O$2)/O$5</f>
        <v>#N/A</v>
      </c>
      <c r="P724" s="138">
        <f>_xlfn.XLOOKUP($A724,Data[Index],Data[Comments])</f>
        <v>0</v>
      </c>
    </row>
    <row r="725" spans="1:16" x14ac:dyDescent="0.2">
      <c r="A725" s="129"/>
      <c r="B725" s="129"/>
      <c r="C725" s="129" t="e" cm="1">
        <f t="array" ref="C725">_xlfn.XLOOKUP($A725&amp;$Q$3&amp;$R$3,Data[Index]&amp;Data[Valid Test, Can be used for conformity (Y/N)]&amp;Data[Cycle],Data[Test Name])</f>
        <v>#N/A</v>
      </c>
      <c r="D725" s="167" t="e" cm="1">
        <f t="array" ref="D725">_xlfn.XLOOKUP($A725&amp;$Q$3&amp;$R$3,Data[Index]&amp;Data[Valid Test, Can be used for conformity (Y/N)]&amp;Data[Cycle],Data[Mileage (Miles)])</f>
        <v>#N/A</v>
      </c>
      <c r="E725" s="130" t="e" cm="1">
        <f t="array" ref="E725">_xlfn.XLOOKUP($A725&amp;$Q$3&amp;$R$3,Data[Index]&amp;Data[Valid Test, Can be used for conformity (Y/N)]&amp;Data[Cycle],Data[Date])</f>
        <v>#N/A</v>
      </c>
      <c r="F725" s="141" t="e" cm="1">
        <f t="array" ref="F725">(_xlfn.XLOOKUP($A725&amp;$Q$3&amp;$R$3,Data[Index]&amp;Data[Valid Test, Can be used for conformity (Y/N)]&amp;Data[Cycle],Data[CO/km (mg)])-F$2)/F$5</f>
        <v>#N/A</v>
      </c>
      <c r="G725" s="141" t="e" cm="1">
        <f t="array" ref="G725">(_xlfn.XLOOKUP($A725&amp;$Q$3,Data[Index]&amp;Data[Valid Test, Can be used for conformity (Y/N)],Data[CO2/km (g)])-G$2)/G$5</f>
        <v>#N/A</v>
      </c>
      <c r="H725" s="141" t="e" cm="1">
        <f t="array" ref="H725">(_xlfn.XLOOKUP($A725&amp;$Q$3,Data[Index]&amp;Data[Valid Test, Can be used for conformity (Y/N)],Data[THC/km (mg)])-H$2)/H$5</f>
        <v>#N/A</v>
      </c>
      <c r="I725" s="141" t="e" cm="1">
        <f t="array" ref="I725">(_xlfn.XLOOKUP($A725&amp;$Q$3,Data[Index]&amp;Data[Valid Test, Can be used for conformity (Y/N)],Data[NOx/km (mg)])-I$2)/I$5</f>
        <v>#N/A</v>
      </c>
      <c r="J725" s="141" t="e" cm="1">
        <f t="array" ref="J725">(_xlfn.XLOOKUP($A725&amp;$Q$3,Data[Index]&amp;Data[Valid Test, Can be used for conformity (Y/N)],Data[THC + NOx/km (mg)])-J$2)/J$5</f>
        <v>#N/A</v>
      </c>
      <c r="K725" s="141" t="e" cm="1">
        <f t="array" ref="K725">(_xlfn.XLOOKUP($A725&amp;$Q$3,Data[Index]&amp;Data[Valid Test, Can be used for conformity (Y/N)],Data[PN/km ('#)])-K$2)/K$5</f>
        <v>#N/A</v>
      </c>
      <c r="L725" s="141" t="e" cm="1">
        <f t="array" ref="L725">(_xlfn.XLOOKUP($A725&amp;$Q$3,Data[Index]&amp;Data[Valid Test, Can be used for conformity (Y/N)],Data[PM/km (mg)])-L$2)/L$5</f>
        <v>#N/A</v>
      </c>
      <c r="M725" s="140" t="e" cm="1">
        <f t="array" ref="M725">(_xlfn.XLOOKUP($A725&amp;$Q$3,Data[Index]&amp;Data[Valid Test, Can be used for conformity (Y/N)],Data[CH4 (mg/km)])-M$2)/M$5</f>
        <v>#N/A</v>
      </c>
      <c r="N725" s="140" t="e" cm="1">
        <f t="array" ref="N725">(_xlfn.XLOOKUP($A725&amp;$Q$3,Data[Index]&amp;Data[Valid Test, Can be used for conformity (Y/N)],Data[N20 (mg/km)])-N$2)/N$5</f>
        <v>#N/A</v>
      </c>
      <c r="O725" s="141" t="e" cm="1">
        <f t="array" ref="O725">(_xlfn.XLOOKUP($A725&amp;$Q$3,Data[Index]&amp;Data[Valid Test, Can be used for conformity (Y/N)],Data[l/100km])-O$2)/O$5</f>
        <v>#N/A</v>
      </c>
      <c r="P725" s="138">
        <f>_xlfn.XLOOKUP($A725,Data[Index],Data[Comments])</f>
        <v>0</v>
      </c>
    </row>
    <row r="726" spans="1:16" x14ac:dyDescent="0.2">
      <c r="A726" s="129"/>
      <c r="B726" s="129"/>
      <c r="C726" s="129" t="e" cm="1">
        <f t="array" ref="C726">_xlfn.XLOOKUP($A726&amp;$Q$3&amp;$R$3,Data[Index]&amp;Data[Valid Test, Can be used for conformity (Y/N)]&amp;Data[Cycle],Data[Test Name])</f>
        <v>#N/A</v>
      </c>
      <c r="D726" s="167" t="e" cm="1">
        <f t="array" ref="D726">_xlfn.XLOOKUP($A726&amp;$Q$3&amp;$R$3,Data[Index]&amp;Data[Valid Test, Can be used for conformity (Y/N)]&amp;Data[Cycle],Data[Mileage (Miles)])</f>
        <v>#N/A</v>
      </c>
      <c r="E726" s="130" t="e" cm="1">
        <f t="array" ref="E726">_xlfn.XLOOKUP($A726&amp;$Q$3&amp;$R$3,Data[Index]&amp;Data[Valid Test, Can be used for conformity (Y/N)]&amp;Data[Cycle],Data[Date])</f>
        <v>#N/A</v>
      </c>
      <c r="F726" s="141" t="e" cm="1">
        <f t="array" ref="F726">(_xlfn.XLOOKUP($A726&amp;$Q$3&amp;$R$3,Data[Index]&amp;Data[Valid Test, Can be used for conformity (Y/N)]&amp;Data[Cycle],Data[CO/km (mg)])-F$2)/F$5</f>
        <v>#N/A</v>
      </c>
      <c r="G726" s="141" t="e" cm="1">
        <f t="array" ref="G726">(_xlfn.XLOOKUP($A726&amp;$Q$3,Data[Index]&amp;Data[Valid Test, Can be used for conformity (Y/N)],Data[CO2/km (g)])-G$2)/G$5</f>
        <v>#N/A</v>
      </c>
      <c r="H726" s="141" t="e" cm="1">
        <f t="array" ref="H726">(_xlfn.XLOOKUP($A726&amp;$Q$3,Data[Index]&amp;Data[Valid Test, Can be used for conformity (Y/N)],Data[THC/km (mg)])-H$2)/H$5</f>
        <v>#N/A</v>
      </c>
      <c r="I726" s="141" t="e" cm="1">
        <f t="array" ref="I726">(_xlfn.XLOOKUP($A726&amp;$Q$3,Data[Index]&amp;Data[Valid Test, Can be used for conformity (Y/N)],Data[NOx/km (mg)])-I$2)/I$5</f>
        <v>#N/A</v>
      </c>
      <c r="J726" s="141" t="e" cm="1">
        <f t="array" ref="J726">(_xlfn.XLOOKUP($A726&amp;$Q$3,Data[Index]&amp;Data[Valid Test, Can be used for conformity (Y/N)],Data[THC + NOx/km (mg)])-J$2)/J$5</f>
        <v>#N/A</v>
      </c>
      <c r="K726" s="141" t="e" cm="1">
        <f t="array" ref="K726">(_xlfn.XLOOKUP($A726&amp;$Q$3,Data[Index]&amp;Data[Valid Test, Can be used for conformity (Y/N)],Data[PN/km ('#)])-K$2)/K$5</f>
        <v>#N/A</v>
      </c>
      <c r="L726" s="141" t="e" cm="1">
        <f t="array" ref="L726">(_xlfn.XLOOKUP($A726&amp;$Q$3,Data[Index]&amp;Data[Valid Test, Can be used for conformity (Y/N)],Data[PM/km (mg)])-L$2)/L$5</f>
        <v>#N/A</v>
      </c>
      <c r="M726" s="140" t="e" cm="1">
        <f t="array" ref="M726">(_xlfn.XLOOKUP($A726&amp;$Q$3,Data[Index]&amp;Data[Valid Test, Can be used for conformity (Y/N)],Data[CH4 (mg/km)])-M$2)/M$5</f>
        <v>#N/A</v>
      </c>
      <c r="N726" s="140" t="e" cm="1">
        <f t="array" ref="N726">(_xlfn.XLOOKUP($A726&amp;$Q$3,Data[Index]&amp;Data[Valid Test, Can be used for conformity (Y/N)],Data[N20 (mg/km)])-N$2)/N$5</f>
        <v>#N/A</v>
      </c>
      <c r="O726" s="141" t="e" cm="1">
        <f t="array" ref="O726">(_xlfn.XLOOKUP($A726&amp;$Q$3,Data[Index]&amp;Data[Valid Test, Can be used for conformity (Y/N)],Data[l/100km])-O$2)/O$5</f>
        <v>#N/A</v>
      </c>
      <c r="P726" s="138">
        <f>_xlfn.XLOOKUP($A726,Data[Index],Data[Comments])</f>
        <v>0</v>
      </c>
    </row>
    <row r="727" spans="1:16" x14ac:dyDescent="0.2">
      <c r="A727" s="129"/>
      <c r="B727" s="129"/>
      <c r="C727" s="129" t="e" cm="1">
        <f t="array" ref="C727">_xlfn.XLOOKUP($A727&amp;$Q$3&amp;$R$3,Data[Index]&amp;Data[Valid Test, Can be used for conformity (Y/N)]&amp;Data[Cycle],Data[Test Name])</f>
        <v>#N/A</v>
      </c>
      <c r="D727" s="167" t="e" cm="1">
        <f t="array" ref="D727">_xlfn.XLOOKUP($A727&amp;$Q$3&amp;$R$3,Data[Index]&amp;Data[Valid Test, Can be used for conformity (Y/N)]&amp;Data[Cycle],Data[Mileage (Miles)])</f>
        <v>#N/A</v>
      </c>
      <c r="E727" s="130" t="e" cm="1">
        <f t="array" ref="E727">_xlfn.XLOOKUP($A727&amp;$Q$3&amp;$R$3,Data[Index]&amp;Data[Valid Test, Can be used for conformity (Y/N)]&amp;Data[Cycle],Data[Date])</f>
        <v>#N/A</v>
      </c>
      <c r="F727" s="141" t="e" cm="1">
        <f t="array" ref="F727">(_xlfn.XLOOKUP($A727&amp;$Q$3&amp;$R$3,Data[Index]&amp;Data[Valid Test, Can be used for conformity (Y/N)]&amp;Data[Cycle],Data[CO/km (mg)])-F$2)/F$5</f>
        <v>#N/A</v>
      </c>
      <c r="G727" s="141" t="e" cm="1">
        <f t="array" ref="G727">(_xlfn.XLOOKUP($A727&amp;$Q$3,Data[Index]&amp;Data[Valid Test, Can be used for conformity (Y/N)],Data[CO2/km (g)])-G$2)/G$5</f>
        <v>#N/A</v>
      </c>
      <c r="H727" s="141" t="e" cm="1">
        <f t="array" ref="H727">(_xlfn.XLOOKUP($A727&amp;$Q$3,Data[Index]&amp;Data[Valid Test, Can be used for conformity (Y/N)],Data[THC/km (mg)])-H$2)/H$5</f>
        <v>#N/A</v>
      </c>
      <c r="I727" s="141" t="e" cm="1">
        <f t="array" ref="I727">(_xlfn.XLOOKUP($A727&amp;$Q$3,Data[Index]&amp;Data[Valid Test, Can be used for conformity (Y/N)],Data[NOx/km (mg)])-I$2)/I$5</f>
        <v>#N/A</v>
      </c>
      <c r="J727" s="141" t="e" cm="1">
        <f t="array" ref="J727">(_xlfn.XLOOKUP($A727&amp;$Q$3,Data[Index]&amp;Data[Valid Test, Can be used for conformity (Y/N)],Data[THC + NOx/km (mg)])-J$2)/J$5</f>
        <v>#N/A</v>
      </c>
      <c r="K727" s="141" t="e" cm="1">
        <f t="array" ref="K727">(_xlfn.XLOOKUP($A727&amp;$Q$3,Data[Index]&amp;Data[Valid Test, Can be used for conformity (Y/N)],Data[PN/km ('#)])-K$2)/K$5</f>
        <v>#N/A</v>
      </c>
      <c r="L727" s="141" t="e" cm="1">
        <f t="array" ref="L727">(_xlfn.XLOOKUP($A727&amp;$Q$3,Data[Index]&amp;Data[Valid Test, Can be used for conformity (Y/N)],Data[PM/km (mg)])-L$2)/L$5</f>
        <v>#N/A</v>
      </c>
      <c r="M727" s="140" t="e" cm="1">
        <f t="array" ref="M727">(_xlfn.XLOOKUP($A727&amp;$Q$3,Data[Index]&amp;Data[Valid Test, Can be used for conformity (Y/N)],Data[CH4 (mg/km)])-M$2)/M$5</f>
        <v>#N/A</v>
      </c>
      <c r="N727" s="140" t="e" cm="1">
        <f t="array" ref="N727">(_xlfn.XLOOKUP($A727&amp;$Q$3,Data[Index]&amp;Data[Valid Test, Can be used for conformity (Y/N)],Data[N20 (mg/km)])-N$2)/N$5</f>
        <v>#N/A</v>
      </c>
      <c r="O727" s="141" t="e" cm="1">
        <f t="array" ref="O727">(_xlfn.XLOOKUP($A727&amp;$Q$3,Data[Index]&amp;Data[Valid Test, Can be used for conformity (Y/N)],Data[l/100km])-O$2)/O$5</f>
        <v>#N/A</v>
      </c>
      <c r="P727" s="138">
        <f>_xlfn.XLOOKUP($A727,Data[Index],Data[Comments])</f>
        <v>0</v>
      </c>
    </row>
    <row r="728" spans="1:16" x14ac:dyDescent="0.2">
      <c r="A728" s="129"/>
      <c r="B728" s="129"/>
      <c r="C728" s="129" t="e" cm="1">
        <f t="array" ref="C728">_xlfn.XLOOKUP($A728&amp;$Q$3&amp;$R$3,Data[Index]&amp;Data[Valid Test, Can be used for conformity (Y/N)]&amp;Data[Cycle],Data[Test Name])</f>
        <v>#N/A</v>
      </c>
      <c r="D728" s="167" t="e" cm="1">
        <f t="array" ref="D728">_xlfn.XLOOKUP($A728&amp;$Q$3&amp;$R$3,Data[Index]&amp;Data[Valid Test, Can be used for conformity (Y/N)]&amp;Data[Cycle],Data[Mileage (Miles)])</f>
        <v>#N/A</v>
      </c>
      <c r="E728" s="130" t="e" cm="1">
        <f t="array" ref="E728">_xlfn.XLOOKUP($A728&amp;$Q$3&amp;$R$3,Data[Index]&amp;Data[Valid Test, Can be used for conformity (Y/N)]&amp;Data[Cycle],Data[Date])</f>
        <v>#N/A</v>
      </c>
      <c r="F728" s="141" t="e" cm="1">
        <f t="array" ref="F728">(_xlfn.XLOOKUP($A728&amp;$Q$3&amp;$R$3,Data[Index]&amp;Data[Valid Test, Can be used for conformity (Y/N)]&amp;Data[Cycle],Data[CO/km (mg)])-F$2)/F$5</f>
        <v>#N/A</v>
      </c>
      <c r="G728" s="141" t="e" cm="1">
        <f t="array" ref="G728">(_xlfn.XLOOKUP($A728&amp;$Q$3,Data[Index]&amp;Data[Valid Test, Can be used for conformity (Y/N)],Data[CO2/km (g)])-G$2)/G$5</f>
        <v>#N/A</v>
      </c>
      <c r="H728" s="141" t="e" cm="1">
        <f t="array" ref="H728">(_xlfn.XLOOKUP($A728&amp;$Q$3,Data[Index]&amp;Data[Valid Test, Can be used for conformity (Y/N)],Data[THC/km (mg)])-H$2)/H$5</f>
        <v>#N/A</v>
      </c>
      <c r="I728" s="141" t="e" cm="1">
        <f t="array" ref="I728">(_xlfn.XLOOKUP($A728&amp;$Q$3,Data[Index]&amp;Data[Valid Test, Can be used for conformity (Y/N)],Data[NOx/km (mg)])-I$2)/I$5</f>
        <v>#N/A</v>
      </c>
      <c r="J728" s="141" t="e" cm="1">
        <f t="array" ref="J728">(_xlfn.XLOOKUP($A728&amp;$Q$3,Data[Index]&amp;Data[Valid Test, Can be used for conformity (Y/N)],Data[THC + NOx/km (mg)])-J$2)/J$5</f>
        <v>#N/A</v>
      </c>
      <c r="K728" s="141" t="e" cm="1">
        <f t="array" ref="K728">(_xlfn.XLOOKUP($A728&amp;$Q$3,Data[Index]&amp;Data[Valid Test, Can be used for conformity (Y/N)],Data[PN/km ('#)])-K$2)/K$5</f>
        <v>#N/A</v>
      </c>
      <c r="L728" s="141" t="e" cm="1">
        <f t="array" ref="L728">(_xlfn.XLOOKUP($A728&amp;$Q$3,Data[Index]&amp;Data[Valid Test, Can be used for conformity (Y/N)],Data[PM/km (mg)])-L$2)/L$5</f>
        <v>#N/A</v>
      </c>
      <c r="M728" s="140" t="e" cm="1">
        <f t="array" ref="M728">(_xlfn.XLOOKUP($A728&amp;$Q$3,Data[Index]&amp;Data[Valid Test, Can be used for conformity (Y/N)],Data[CH4 (mg/km)])-M$2)/M$5</f>
        <v>#N/A</v>
      </c>
      <c r="N728" s="140" t="e" cm="1">
        <f t="array" ref="N728">(_xlfn.XLOOKUP($A728&amp;$Q$3,Data[Index]&amp;Data[Valid Test, Can be used for conformity (Y/N)],Data[N20 (mg/km)])-N$2)/N$5</f>
        <v>#N/A</v>
      </c>
      <c r="O728" s="141" t="e" cm="1">
        <f t="array" ref="O728">(_xlfn.XLOOKUP($A728&amp;$Q$3,Data[Index]&amp;Data[Valid Test, Can be used for conformity (Y/N)],Data[l/100km])-O$2)/O$5</f>
        <v>#N/A</v>
      </c>
      <c r="P728" s="138">
        <f>_xlfn.XLOOKUP($A728,Data[Index],Data[Comments])</f>
        <v>0</v>
      </c>
    </row>
    <row r="729" spans="1:16" x14ac:dyDescent="0.2">
      <c r="A729" s="129"/>
      <c r="B729" s="129"/>
      <c r="C729" s="129" t="e" cm="1">
        <f t="array" ref="C729">_xlfn.XLOOKUP($A729&amp;$Q$3&amp;$R$3,Data[Index]&amp;Data[Valid Test, Can be used for conformity (Y/N)]&amp;Data[Cycle],Data[Test Name])</f>
        <v>#N/A</v>
      </c>
      <c r="D729" s="167" t="e" cm="1">
        <f t="array" ref="D729">_xlfn.XLOOKUP($A729&amp;$Q$3&amp;$R$3,Data[Index]&amp;Data[Valid Test, Can be used for conformity (Y/N)]&amp;Data[Cycle],Data[Mileage (Miles)])</f>
        <v>#N/A</v>
      </c>
      <c r="E729" s="130" t="e" cm="1">
        <f t="array" ref="E729">_xlfn.XLOOKUP($A729&amp;$Q$3&amp;$R$3,Data[Index]&amp;Data[Valid Test, Can be used for conformity (Y/N)]&amp;Data[Cycle],Data[Date])</f>
        <v>#N/A</v>
      </c>
      <c r="F729" s="141" t="e" cm="1">
        <f t="array" ref="F729">(_xlfn.XLOOKUP($A729&amp;$Q$3&amp;$R$3,Data[Index]&amp;Data[Valid Test, Can be used for conformity (Y/N)]&amp;Data[Cycle],Data[CO/km (mg)])-F$2)/F$5</f>
        <v>#N/A</v>
      </c>
      <c r="G729" s="141" t="e" cm="1">
        <f t="array" ref="G729">(_xlfn.XLOOKUP($A729&amp;$Q$3,Data[Index]&amp;Data[Valid Test, Can be used for conformity (Y/N)],Data[CO2/km (g)])-G$2)/G$5</f>
        <v>#N/A</v>
      </c>
      <c r="H729" s="141" t="e" cm="1">
        <f t="array" ref="H729">(_xlfn.XLOOKUP($A729&amp;$Q$3,Data[Index]&amp;Data[Valid Test, Can be used for conformity (Y/N)],Data[THC/km (mg)])-H$2)/H$5</f>
        <v>#N/A</v>
      </c>
      <c r="I729" s="141" t="e" cm="1">
        <f t="array" ref="I729">(_xlfn.XLOOKUP($A729&amp;$Q$3,Data[Index]&amp;Data[Valid Test, Can be used for conformity (Y/N)],Data[NOx/km (mg)])-I$2)/I$5</f>
        <v>#N/A</v>
      </c>
      <c r="J729" s="141" t="e" cm="1">
        <f t="array" ref="J729">(_xlfn.XLOOKUP($A729&amp;$Q$3,Data[Index]&amp;Data[Valid Test, Can be used for conformity (Y/N)],Data[THC + NOx/km (mg)])-J$2)/J$5</f>
        <v>#N/A</v>
      </c>
      <c r="K729" s="141" t="e" cm="1">
        <f t="array" ref="K729">(_xlfn.XLOOKUP($A729&amp;$Q$3,Data[Index]&amp;Data[Valid Test, Can be used for conformity (Y/N)],Data[PN/km ('#)])-K$2)/K$5</f>
        <v>#N/A</v>
      </c>
      <c r="L729" s="141" t="e" cm="1">
        <f t="array" ref="L729">(_xlfn.XLOOKUP($A729&amp;$Q$3,Data[Index]&amp;Data[Valid Test, Can be used for conformity (Y/N)],Data[PM/km (mg)])-L$2)/L$5</f>
        <v>#N/A</v>
      </c>
      <c r="M729" s="140" t="e" cm="1">
        <f t="array" ref="M729">(_xlfn.XLOOKUP($A729&amp;$Q$3,Data[Index]&amp;Data[Valid Test, Can be used for conformity (Y/N)],Data[CH4 (mg/km)])-M$2)/M$5</f>
        <v>#N/A</v>
      </c>
      <c r="N729" s="140" t="e" cm="1">
        <f t="array" ref="N729">(_xlfn.XLOOKUP($A729&amp;$Q$3,Data[Index]&amp;Data[Valid Test, Can be used for conformity (Y/N)],Data[N20 (mg/km)])-N$2)/N$5</f>
        <v>#N/A</v>
      </c>
      <c r="O729" s="141" t="e" cm="1">
        <f t="array" ref="O729">(_xlfn.XLOOKUP($A729&amp;$Q$3,Data[Index]&amp;Data[Valid Test, Can be used for conformity (Y/N)],Data[l/100km])-O$2)/O$5</f>
        <v>#N/A</v>
      </c>
      <c r="P729" s="138">
        <f>_xlfn.XLOOKUP($A729,Data[Index],Data[Comments])</f>
        <v>0</v>
      </c>
    </row>
    <row r="730" spans="1:16" x14ac:dyDescent="0.2">
      <c r="A730" s="129"/>
      <c r="B730" s="129"/>
      <c r="C730" s="129" t="e" cm="1">
        <f t="array" ref="C730">_xlfn.XLOOKUP($A730&amp;$Q$3&amp;$R$3,Data[Index]&amp;Data[Valid Test, Can be used for conformity (Y/N)]&amp;Data[Cycle],Data[Test Name])</f>
        <v>#N/A</v>
      </c>
      <c r="D730" s="167" t="e" cm="1">
        <f t="array" ref="D730">_xlfn.XLOOKUP($A730&amp;$Q$3&amp;$R$3,Data[Index]&amp;Data[Valid Test, Can be used for conformity (Y/N)]&amp;Data[Cycle],Data[Mileage (Miles)])</f>
        <v>#N/A</v>
      </c>
      <c r="E730" s="130" t="e" cm="1">
        <f t="array" ref="E730">_xlfn.XLOOKUP($A730&amp;$Q$3&amp;$R$3,Data[Index]&amp;Data[Valid Test, Can be used for conformity (Y/N)]&amp;Data[Cycle],Data[Date])</f>
        <v>#N/A</v>
      </c>
      <c r="F730" s="141" t="e" cm="1">
        <f t="array" ref="F730">(_xlfn.XLOOKUP($A730&amp;$Q$3&amp;$R$3,Data[Index]&amp;Data[Valid Test, Can be used for conformity (Y/N)]&amp;Data[Cycle],Data[CO/km (mg)])-F$2)/F$5</f>
        <v>#N/A</v>
      </c>
      <c r="G730" s="141" t="e" cm="1">
        <f t="array" ref="G730">(_xlfn.XLOOKUP($A730&amp;$Q$3,Data[Index]&amp;Data[Valid Test, Can be used for conformity (Y/N)],Data[CO2/km (g)])-G$2)/G$5</f>
        <v>#N/A</v>
      </c>
      <c r="H730" s="141" t="e" cm="1">
        <f t="array" ref="H730">(_xlfn.XLOOKUP($A730&amp;$Q$3,Data[Index]&amp;Data[Valid Test, Can be used for conformity (Y/N)],Data[THC/km (mg)])-H$2)/H$5</f>
        <v>#N/A</v>
      </c>
      <c r="I730" s="141" t="e" cm="1">
        <f t="array" ref="I730">(_xlfn.XLOOKUP($A730&amp;$Q$3,Data[Index]&amp;Data[Valid Test, Can be used for conformity (Y/N)],Data[NOx/km (mg)])-I$2)/I$5</f>
        <v>#N/A</v>
      </c>
      <c r="J730" s="141" t="e" cm="1">
        <f t="array" ref="J730">(_xlfn.XLOOKUP($A730&amp;$Q$3,Data[Index]&amp;Data[Valid Test, Can be used for conformity (Y/N)],Data[THC + NOx/km (mg)])-J$2)/J$5</f>
        <v>#N/A</v>
      </c>
      <c r="K730" s="141" t="e" cm="1">
        <f t="array" ref="K730">(_xlfn.XLOOKUP($A730&amp;$Q$3,Data[Index]&amp;Data[Valid Test, Can be used for conformity (Y/N)],Data[PN/km ('#)])-K$2)/K$5</f>
        <v>#N/A</v>
      </c>
      <c r="L730" s="141" t="e" cm="1">
        <f t="array" ref="L730">(_xlfn.XLOOKUP($A730&amp;$Q$3,Data[Index]&amp;Data[Valid Test, Can be used for conformity (Y/N)],Data[PM/km (mg)])-L$2)/L$5</f>
        <v>#N/A</v>
      </c>
      <c r="M730" s="140" t="e" cm="1">
        <f t="array" ref="M730">(_xlfn.XLOOKUP($A730&amp;$Q$3,Data[Index]&amp;Data[Valid Test, Can be used for conformity (Y/N)],Data[CH4 (mg/km)])-M$2)/M$5</f>
        <v>#N/A</v>
      </c>
      <c r="N730" s="140" t="e" cm="1">
        <f t="array" ref="N730">(_xlfn.XLOOKUP($A730&amp;$Q$3,Data[Index]&amp;Data[Valid Test, Can be used for conformity (Y/N)],Data[N20 (mg/km)])-N$2)/N$5</f>
        <v>#N/A</v>
      </c>
      <c r="O730" s="141" t="e" cm="1">
        <f t="array" ref="O730">(_xlfn.XLOOKUP($A730&amp;$Q$3,Data[Index]&amp;Data[Valid Test, Can be used for conformity (Y/N)],Data[l/100km])-O$2)/O$5</f>
        <v>#N/A</v>
      </c>
      <c r="P730" s="138">
        <f>_xlfn.XLOOKUP($A730,Data[Index],Data[Comments])</f>
        <v>0</v>
      </c>
    </row>
    <row r="731" spans="1:16" x14ac:dyDescent="0.2">
      <c r="A731" s="129"/>
      <c r="B731" s="129"/>
      <c r="C731" s="129" t="e" cm="1">
        <f t="array" ref="C731">_xlfn.XLOOKUP($A731&amp;$Q$3&amp;$R$3,Data[Index]&amp;Data[Valid Test, Can be used for conformity (Y/N)]&amp;Data[Cycle],Data[Test Name])</f>
        <v>#N/A</v>
      </c>
      <c r="D731" s="167" t="e" cm="1">
        <f t="array" ref="D731">_xlfn.XLOOKUP($A731&amp;$Q$3&amp;$R$3,Data[Index]&amp;Data[Valid Test, Can be used for conformity (Y/N)]&amp;Data[Cycle],Data[Mileage (Miles)])</f>
        <v>#N/A</v>
      </c>
      <c r="E731" s="130" t="e" cm="1">
        <f t="array" ref="E731">_xlfn.XLOOKUP($A731&amp;$Q$3&amp;$R$3,Data[Index]&amp;Data[Valid Test, Can be used for conformity (Y/N)]&amp;Data[Cycle],Data[Date])</f>
        <v>#N/A</v>
      </c>
      <c r="F731" s="141" t="e" cm="1">
        <f t="array" ref="F731">(_xlfn.XLOOKUP($A731&amp;$Q$3&amp;$R$3,Data[Index]&amp;Data[Valid Test, Can be used for conformity (Y/N)]&amp;Data[Cycle],Data[CO/km (mg)])-F$2)/F$5</f>
        <v>#N/A</v>
      </c>
      <c r="G731" s="141" t="e" cm="1">
        <f t="array" ref="G731">(_xlfn.XLOOKUP($A731&amp;$Q$3,Data[Index]&amp;Data[Valid Test, Can be used for conformity (Y/N)],Data[CO2/km (g)])-G$2)/G$5</f>
        <v>#N/A</v>
      </c>
      <c r="H731" s="141" t="e" cm="1">
        <f t="array" ref="H731">(_xlfn.XLOOKUP($A731&amp;$Q$3,Data[Index]&amp;Data[Valid Test, Can be used for conformity (Y/N)],Data[THC/km (mg)])-H$2)/H$5</f>
        <v>#N/A</v>
      </c>
      <c r="I731" s="141" t="e" cm="1">
        <f t="array" ref="I731">(_xlfn.XLOOKUP($A731&amp;$Q$3,Data[Index]&amp;Data[Valid Test, Can be used for conformity (Y/N)],Data[NOx/km (mg)])-I$2)/I$5</f>
        <v>#N/A</v>
      </c>
      <c r="J731" s="141" t="e" cm="1">
        <f t="array" ref="J731">(_xlfn.XLOOKUP($A731&amp;$Q$3,Data[Index]&amp;Data[Valid Test, Can be used for conformity (Y/N)],Data[THC + NOx/km (mg)])-J$2)/J$5</f>
        <v>#N/A</v>
      </c>
      <c r="K731" s="141" t="e" cm="1">
        <f t="array" ref="K731">(_xlfn.XLOOKUP($A731&amp;$Q$3,Data[Index]&amp;Data[Valid Test, Can be used for conformity (Y/N)],Data[PN/km ('#)])-K$2)/K$5</f>
        <v>#N/A</v>
      </c>
      <c r="L731" s="141" t="e" cm="1">
        <f t="array" ref="L731">(_xlfn.XLOOKUP($A731&amp;$Q$3,Data[Index]&amp;Data[Valid Test, Can be used for conformity (Y/N)],Data[PM/km (mg)])-L$2)/L$5</f>
        <v>#N/A</v>
      </c>
      <c r="M731" s="140" t="e" cm="1">
        <f t="array" ref="M731">(_xlfn.XLOOKUP($A731&amp;$Q$3,Data[Index]&amp;Data[Valid Test, Can be used for conformity (Y/N)],Data[CH4 (mg/km)])-M$2)/M$5</f>
        <v>#N/A</v>
      </c>
      <c r="N731" s="140" t="e" cm="1">
        <f t="array" ref="N731">(_xlfn.XLOOKUP($A731&amp;$Q$3,Data[Index]&amp;Data[Valid Test, Can be used for conformity (Y/N)],Data[N20 (mg/km)])-N$2)/N$5</f>
        <v>#N/A</v>
      </c>
      <c r="O731" s="141" t="e" cm="1">
        <f t="array" ref="O731">(_xlfn.XLOOKUP($A731&amp;$Q$3,Data[Index]&amp;Data[Valid Test, Can be used for conformity (Y/N)],Data[l/100km])-O$2)/O$5</f>
        <v>#N/A</v>
      </c>
      <c r="P731" s="138">
        <f>_xlfn.XLOOKUP($A731,Data[Index],Data[Comments])</f>
        <v>0</v>
      </c>
    </row>
    <row r="732" spans="1:16" x14ac:dyDescent="0.2">
      <c r="A732" s="129"/>
      <c r="B732" s="129"/>
      <c r="C732" s="129" t="e" cm="1">
        <f t="array" ref="C732">_xlfn.XLOOKUP($A732&amp;$Q$3&amp;$R$3,Data[Index]&amp;Data[Valid Test, Can be used for conformity (Y/N)]&amp;Data[Cycle],Data[Test Name])</f>
        <v>#N/A</v>
      </c>
      <c r="D732" s="167" t="e" cm="1">
        <f t="array" ref="D732">_xlfn.XLOOKUP($A732&amp;$Q$3&amp;$R$3,Data[Index]&amp;Data[Valid Test, Can be used for conformity (Y/N)]&amp;Data[Cycle],Data[Mileage (Miles)])</f>
        <v>#N/A</v>
      </c>
      <c r="E732" s="130" t="e" cm="1">
        <f t="array" ref="E732">_xlfn.XLOOKUP($A732&amp;$Q$3&amp;$R$3,Data[Index]&amp;Data[Valid Test, Can be used for conformity (Y/N)]&amp;Data[Cycle],Data[Date])</f>
        <v>#N/A</v>
      </c>
      <c r="F732" s="141" t="e" cm="1">
        <f t="array" ref="F732">(_xlfn.XLOOKUP($A732&amp;$Q$3&amp;$R$3,Data[Index]&amp;Data[Valid Test, Can be used for conformity (Y/N)]&amp;Data[Cycle],Data[CO/km (mg)])-F$2)/F$5</f>
        <v>#N/A</v>
      </c>
      <c r="G732" s="141" t="e" cm="1">
        <f t="array" ref="G732">(_xlfn.XLOOKUP($A732&amp;$Q$3,Data[Index]&amp;Data[Valid Test, Can be used for conformity (Y/N)],Data[CO2/km (g)])-G$2)/G$5</f>
        <v>#N/A</v>
      </c>
      <c r="H732" s="141" t="e" cm="1">
        <f t="array" ref="H732">(_xlfn.XLOOKUP($A732&amp;$Q$3,Data[Index]&amp;Data[Valid Test, Can be used for conformity (Y/N)],Data[THC/km (mg)])-H$2)/H$5</f>
        <v>#N/A</v>
      </c>
      <c r="I732" s="141" t="e" cm="1">
        <f t="array" ref="I732">(_xlfn.XLOOKUP($A732&amp;$Q$3,Data[Index]&amp;Data[Valid Test, Can be used for conformity (Y/N)],Data[NOx/km (mg)])-I$2)/I$5</f>
        <v>#N/A</v>
      </c>
      <c r="J732" s="141" t="e" cm="1">
        <f t="array" ref="J732">(_xlfn.XLOOKUP($A732&amp;$Q$3,Data[Index]&amp;Data[Valid Test, Can be used for conformity (Y/N)],Data[THC + NOx/km (mg)])-J$2)/J$5</f>
        <v>#N/A</v>
      </c>
      <c r="K732" s="141" t="e" cm="1">
        <f t="array" ref="K732">(_xlfn.XLOOKUP($A732&amp;$Q$3,Data[Index]&amp;Data[Valid Test, Can be used for conformity (Y/N)],Data[PN/km ('#)])-K$2)/K$5</f>
        <v>#N/A</v>
      </c>
      <c r="L732" s="141" t="e" cm="1">
        <f t="array" ref="L732">(_xlfn.XLOOKUP($A732&amp;$Q$3,Data[Index]&amp;Data[Valid Test, Can be used for conformity (Y/N)],Data[PM/km (mg)])-L$2)/L$5</f>
        <v>#N/A</v>
      </c>
      <c r="M732" s="140" t="e" cm="1">
        <f t="array" ref="M732">(_xlfn.XLOOKUP($A732&amp;$Q$3,Data[Index]&amp;Data[Valid Test, Can be used for conformity (Y/N)],Data[CH4 (mg/km)])-M$2)/M$5</f>
        <v>#N/A</v>
      </c>
      <c r="N732" s="140" t="e" cm="1">
        <f t="array" ref="N732">(_xlfn.XLOOKUP($A732&amp;$Q$3,Data[Index]&amp;Data[Valid Test, Can be used for conformity (Y/N)],Data[N20 (mg/km)])-N$2)/N$5</f>
        <v>#N/A</v>
      </c>
      <c r="O732" s="141" t="e" cm="1">
        <f t="array" ref="O732">(_xlfn.XLOOKUP($A732&amp;$Q$3,Data[Index]&amp;Data[Valid Test, Can be used for conformity (Y/N)],Data[l/100km])-O$2)/O$5</f>
        <v>#N/A</v>
      </c>
      <c r="P732" s="138">
        <f>_xlfn.XLOOKUP($A732,Data[Index],Data[Comments])</f>
        <v>0</v>
      </c>
    </row>
    <row r="733" spans="1:16" x14ac:dyDescent="0.2">
      <c r="A733" s="129"/>
      <c r="B733" s="129"/>
      <c r="C733" s="129" t="e" cm="1">
        <f t="array" ref="C733">_xlfn.XLOOKUP($A733&amp;$Q$3&amp;$R$3,Data[Index]&amp;Data[Valid Test, Can be used for conformity (Y/N)]&amp;Data[Cycle],Data[Test Name])</f>
        <v>#N/A</v>
      </c>
      <c r="D733" s="167" t="e" cm="1">
        <f t="array" ref="D733">_xlfn.XLOOKUP($A733&amp;$Q$3&amp;$R$3,Data[Index]&amp;Data[Valid Test, Can be used for conformity (Y/N)]&amp;Data[Cycle],Data[Mileage (Miles)])</f>
        <v>#N/A</v>
      </c>
      <c r="E733" s="130" t="e" cm="1">
        <f t="array" ref="E733">_xlfn.XLOOKUP($A733&amp;$Q$3&amp;$R$3,Data[Index]&amp;Data[Valid Test, Can be used for conformity (Y/N)]&amp;Data[Cycle],Data[Date])</f>
        <v>#N/A</v>
      </c>
      <c r="F733" s="141" t="e" cm="1">
        <f t="array" ref="F733">(_xlfn.XLOOKUP($A733&amp;$Q$3&amp;$R$3,Data[Index]&amp;Data[Valid Test, Can be used for conformity (Y/N)]&amp;Data[Cycle],Data[CO/km (mg)])-F$2)/F$5</f>
        <v>#N/A</v>
      </c>
      <c r="G733" s="141" t="e" cm="1">
        <f t="array" ref="G733">(_xlfn.XLOOKUP($A733&amp;$Q$3,Data[Index]&amp;Data[Valid Test, Can be used for conformity (Y/N)],Data[CO2/km (g)])-G$2)/G$5</f>
        <v>#N/A</v>
      </c>
      <c r="H733" s="141" t="e" cm="1">
        <f t="array" ref="H733">(_xlfn.XLOOKUP($A733&amp;$Q$3,Data[Index]&amp;Data[Valid Test, Can be used for conformity (Y/N)],Data[THC/km (mg)])-H$2)/H$5</f>
        <v>#N/A</v>
      </c>
      <c r="I733" s="141" t="e" cm="1">
        <f t="array" ref="I733">(_xlfn.XLOOKUP($A733&amp;$Q$3,Data[Index]&amp;Data[Valid Test, Can be used for conformity (Y/N)],Data[NOx/km (mg)])-I$2)/I$5</f>
        <v>#N/A</v>
      </c>
      <c r="J733" s="141" t="e" cm="1">
        <f t="array" ref="J733">(_xlfn.XLOOKUP($A733&amp;$Q$3,Data[Index]&amp;Data[Valid Test, Can be used for conformity (Y/N)],Data[THC + NOx/km (mg)])-J$2)/J$5</f>
        <v>#N/A</v>
      </c>
      <c r="K733" s="141" t="e" cm="1">
        <f t="array" ref="K733">(_xlfn.XLOOKUP($A733&amp;$Q$3,Data[Index]&amp;Data[Valid Test, Can be used for conformity (Y/N)],Data[PN/km ('#)])-K$2)/K$5</f>
        <v>#N/A</v>
      </c>
      <c r="L733" s="141" t="e" cm="1">
        <f t="array" ref="L733">(_xlfn.XLOOKUP($A733&amp;$Q$3,Data[Index]&amp;Data[Valid Test, Can be used for conformity (Y/N)],Data[PM/km (mg)])-L$2)/L$5</f>
        <v>#N/A</v>
      </c>
      <c r="M733" s="140" t="e" cm="1">
        <f t="array" ref="M733">(_xlfn.XLOOKUP($A733&amp;$Q$3,Data[Index]&amp;Data[Valid Test, Can be used for conformity (Y/N)],Data[CH4 (mg/km)])-M$2)/M$5</f>
        <v>#N/A</v>
      </c>
      <c r="N733" s="140" t="e" cm="1">
        <f t="array" ref="N733">(_xlfn.XLOOKUP($A733&amp;$Q$3,Data[Index]&amp;Data[Valid Test, Can be used for conformity (Y/N)],Data[N20 (mg/km)])-N$2)/N$5</f>
        <v>#N/A</v>
      </c>
      <c r="O733" s="141" t="e" cm="1">
        <f t="array" ref="O733">(_xlfn.XLOOKUP($A733&amp;$Q$3,Data[Index]&amp;Data[Valid Test, Can be used for conformity (Y/N)],Data[l/100km])-O$2)/O$5</f>
        <v>#N/A</v>
      </c>
      <c r="P733" s="138">
        <f>_xlfn.XLOOKUP($A733,Data[Index],Data[Comments])</f>
        <v>0</v>
      </c>
    </row>
    <row r="734" spans="1:16" x14ac:dyDescent="0.2">
      <c r="A734" s="129"/>
      <c r="B734" s="129"/>
      <c r="C734" s="129" t="e" cm="1">
        <f t="array" ref="C734">_xlfn.XLOOKUP($A734&amp;$Q$3&amp;$R$3,Data[Index]&amp;Data[Valid Test, Can be used for conformity (Y/N)]&amp;Data[Cycle],Data[Test Name])</f>
        <v>#N/A</v>
      </c>
      <c r="D734" s="167" t="e" cm="1">
        <f t="array" ref="D734">_xlfn.XLOOKUP($A734&amp;$Q$3&amp;$R$3,Data[Index]&amp;Data[Valid Test, Can be used for conformity (Y/N)]&amp;Data[Cycle],Data[Mileage (Miles)])</f>
        <v>#N/A</v>
      </c>
      <c r="E734" s="130" t="e" cm="1">
        <f t="array" ref="E734">_xlfn.XLOOKUP($A734&amp;$Q$3&amp;$R$3,Data[Index]&amp;Data[Valid Test, Can be used for conformity (Y/N)]&amp;Data[Cycle],Data[Date])</f>
        <v>#N/A</v>
      </c>
      <c r="F734" s="141" t="e" cm="1">
        <f t="array" ref="F734">(_xlfn.XLOOKUP($A734&amp;$Q$3&amp;$R$3,Data[Index]&amp;Data[Valid Test, Can be used for conformity (Y/N)]&amp;Data[Cycle],Data[CO/km (mg)])-F$2)/F$5</f>
        <v>#N/A</v>
      </c>
      <c r="G734" s="141" t="e" cm="1">
        <f t="array" ref="G734">(_xlfn.XLOOKUP($A734&amp;$Q$3,Data[Index]&amp;Data[Valid Test, Can be used for conformity (Y/N)],Data[CO2/km (g)])-G$2)/G$5</f>
        <v>#N/A</v>
      </c>
      <c r="H734" s="141" t="e" cm="1">
        <f t="array" ref="H734">(_xlfn.XLOOKUP($A734&amp;$Q$3,Data[Index]&amp;Data[Valid Test, Can be used for conformity (Y/N)],Data[THC/km (mg)])-H$2)/H$5</f>
        <v>#N/A</v>
      </c>
      <c r="I734" s="141" t="e" cm="1">
        <f t="array" ref="I734">(_xlfn.XLOOKUP($A734&amp;$Q$3,Data[Index]&amp;Data[Valid Test, Can be used for conformity (Y/N)],Data[NOx/km (mg)])-I$2)/I$5</f>
        <v>#N/A</v>
      </c>
      <c r="J734" s="141" t="e" cm="1">
        <f t="array" ref="J734">(_xlfn.XLOOKUP($A734&amp;$Q$3,Data[Index]&amp;Data[Valid Test, Can be used for conformity (Y/N)],Data[THC + NOx/km (mg)])-J$2)/J$5</f>
        <v>#N/A</v>
      </c>
      <c r="K734" s="141" t="e" cm="1">
        <f t="array" ref="K734">(_xlfn.XLOOKUP($A734&amp;$Q$3,Data[Index]&amp;Data[Valid Test, Can be used for conformity (Y/N)],Data[PN/km ('#)])-K$2)/K$5</f>
        <v>#N/A</v>
      </c>
      <c r="L734" s="141" t="e" cm="1">
        <f t="array" ref="L734">(_xlfn.XLOOKUP($A734&amp;$Q$3,Data[Index]&amp;Data[Valid Test, Can be used for conformity (Y/N)],Data[PM/km (mg)])-L$2)/L$5</f>
        <v>#N/A</v>
      </c>
      <c r="M734" s="140" t="e" cm="1">
        <f t="array" ref="M734">(_xlfn.XLOOKUP($A734&amp;$Q$3,Data[Index]&amp;Data[Valid Test, Can be used for conformity (Y/N)],Data[CH4 (mg/km)])-M$2)/M$5</f>
        <v>#N/A</v>
      </c>
      <c r="N734" s="140" t="e" cm="1">
        <f t="array" ref="N734">(_xlfn.XLOOKUP($A734&amp;$Q$3,Data[Index]&amp;Data[Valid Test, Can be used for conformity (Y/N)],Data[N20 (mg/km)])-N$2)/N$5</f>
        <v>#N/A</v>
      </c>
      <c r="O734" s="141" t="e" cm="1">
        <f t="array" ref="O734">(_xlfn.XLOOKUP($A734&amp;$Q$3,Data[Index]&amp;Data[Valid Test, Can be used for conformity (Y/N)],Data[l/100km])-O$2)/O$5</f>
        <v>#N/A</v>
      </c>
      <c r="P734" s="138">
        <f>_xlfn.XLOOKUP($A734,Data[Index],Data[Comments])</f>
        <v>0</v>
      </c>
    </row>
    <row r="735" spans="1:16" x14ac:dyDescent="0.2">
      <c r="A735" s="129"/>
      <c r="B735" s="129"/>
      <c r="C735" s="129" t="e" cm="1">
        <f t="array" ref="C735">_xlfn.XLOOKUP($A735&amp;$Q$3&amp;$R$3,Data[Index]&amp;Data[Valid Test, Can be used for conformity (Y/N)]&amp;Data[Cycle],Data[Test Name])</f>
        <v>#N/A</v>
      </c>
      <c r="D735" s="167" t="e" cm="1">
        <f t="array" ref="D735">_xlfn.XLOOKUP($A735&amp;$Q$3&amp;$R$3,Data[Index]&amp;Data[Valid Test, Can be used for conformity (Y/N)]&amp;Data[Cycle],Data[Mileage (Miles)])</f>
        <v>#N/A</v>
      </c>
      <c r="E735" s="130" t="e" cm="1">
        <f t="array" ref="E735">_xlfn.XLOOKUP($A735&amp;$Q$3&amp;$R$3,Data[Index]&amp;Data[Valid Test, Can be used for conformity (Y/N)]&amp;Data[Cycle],Data[Date])</f>
        <v>#N/A</v>
      </c>
      <c r="F735" s="141" t="e" cm="1">
        <f t="array" ref="F735">(_xlfn.XLOOKUP($A735&amp;$Q$3&amp;$R$3,Data[Index]&amp;Data[Valid Test, Can be used for conformity (Y/N)]&amp;Data[Cycle],Data[CO/km (mg)])-F$2)/F$5</f>
        <v>#N/A</v>
      </c>
      <c r="G735" s="141" t="e" cm="1">
        <f t="array" ref="G735">(_xlfn.XLOOKUP($A735&amp;$Q$3,Data[Index]&amp;Data[Valid Test, Can be used for conformity (Y/N)],Data[CO2/km (g)])-G$2)/G$5</f>
        <v>#N/A</v>
      </c>
      <c r="H735" s="141" t="e" cm="1">
        <f t="array" ref="H735">(_xlfn.XLOOKUP($A735&amp;$Q$3,Data[Index]&amp;Data[Valid Test, Can be used for conformity (Y/N)],Data[THC/km (mg)])-H$2)/H$5</f>
        <v>#N/A</v>
      </c>
      <c r="I735" s="141" t="e" cm="1">
        <f t="array" ref="I735">(_xlfn.XLOOKUP($A735&amp;$Q$3,Data[Index]&amp;Data[Valid Test, Can be used for conformity (Y/N)],Data[NOx/km (mg)])-I$2)/I$5</f>
        <v>#N/A</v>
      </c>
      <c r="J735" s="141" t="e" cm="1">
        <f t="array" ref="J735">(_xlfn.XLOOKUP($A735&amp;$Q$3,Data[Index]&amp;Data[Valid Test, Can be used for conformity (Y/N)],Data[THC + NOx/km (mg)])-J$2)/J$5</f>
        <v>#N/A</v>
      </c>
      <c r="K735" s="141" t="e" cm="1">
        <f t="array" ref="K735">(_xlfn.XLOOKUP($A735&amp;$Q$3,Data[Index]&amp;Data[Valid Test, Can be used for conformity (Y/N)],Data[PN/km ('#)])-K$2)/K$5</f>
        <v>#N/A</v>
      </c>
      <c r="L735" s="141" t="e" cm="1">
        <f t="array" ref="L735">(_xlfn.XLOOKUP($A735&amp;$Q$3,Data[Index]&amp;Data[Valid Test, Can be used for conformity (Y/N)],Data[PM/km (mg)])-L$2)/L$5</f>
        <v>#N/A</v>
      </c>
      <c r="M735" s="140" t="e" cm="1">
        <f t="array" ref="M735">(_xlfn.XLOOKUP($A735&amp;$Q$3,Data[Index]&amp;Data[Valid Test, Can be used for conformity (Y/N)],Data[CH4 (mg/km)])-M$2)/M$5</f>
        <v>#N/A</v>
      </c>
      <c r="N735" s="140" t="e" cm="1">
        <f t="array" ref="N735">(_xlfn.XLOOKUP($A735&amp;$Q$3,Data[Index]&amp;Data[Valid Test, Can be used for conformity (Y/N)],Data[N20 (mg/km)])-N$2)/N$5</f>
        <v>#N/A</v>
      </c>
      <c r="O735" s="141" t="e" cm="1">
        <f t="array" ref="O735">(_xlfn.XLOOKUP($A735&amp;$Q$3,Data[Index]&amp;Data[Valid Test, Can be used for conformity (Y/N)],Data[l/100km])-O$2)/O$5</f>
        <v>#N/A</v>
      </c>
      <c r="P735" s="138">
        <f>_xlfn.XLOOKUP($A735,Data[Index],Data[Comments])</f>
        <v>0</v>
      </c>
    </row>
    <row r="736" spans="1:16" x14ac:dyDescent="0.2">
      <c r="A736" s="129"/>
      <c r="B736" s="129"/>
      <c r="C736" s="129" t="e" cm="1">
        <f t="array" ref="C736">_xlfn.XLOOKUP($A736&amp;$Q$3&amp;$R$3,Data[Index]&amp;Data[Valid Test, Can be used for conformity (Y/N)]&amp;Data[Cycle],Data[Test Name])</f>
        <v>#N/A</v>
      </c>
      <c r="D736" s="167" t="e" cm="1">
        <f t="array" ref="D736">_xlfn.XLOOKUP($A736&amp;$Q$3&amp;$R$3,Data[Index]&amp;Data[Valid Test, Can be used for conformity (Y/N)]&amp;Data[Cycle],Data[Mileage (Miles)])</f>
        <v>#N/A</v>
      </c>
      <c r="E736" s="130" t="e" cm="1">
        <f t="array" ref="E736">_xlfn.XLOOKUP($A736&amp;$Q$3&amp;$R$3,Data[Index]&amp;Data[Valid Test, Can be used for conformity (Y/N)]&amp;Data[Cycle],Data[Date])</f>
        <v>#N/A</v>
      </c>
      <c r="F736" s="141" t="e" cm="1">
        <f t="array" ref="F736">(_xlfn.XLOOKUP($A736&amp;$Q$3&amp;$R$3,Data[Index]&amp;Data[Valid Test, Can be used for conformity (Y/N)]&amp;Data[Cycle],Data[CO/km (mg)])-F$2)/F$5</f>
        <v>#N/A</v>
      </c>
      <c r="G736" s="141" t="e" cm="1">
        <f t="array" ref="G736">(_xlfn.XLOOKUP($A736&amp;$Q$3,Data[Index]&amp;Data[Valid Test, Can be used for conformity (Y/N)],Data[CO2/km (g)])-G$2)/G$5</f>
        <v>#N/A</v>
      </c>
      <c r="H736" s="141" t="e" cm="1">
        <f t="array" ref="H736">(_xlfn.XLOOKUP($A736&amp;$Q$3,Data[Index]&amp;Data[Valid Test, Can be used for conformity (Y/N)],Data[THC/km (mg)])-H$2)/H$5</f>
        <v>#N/A</v>
      </c>
      <c r="I736" s="141" t="e" cm="1">
        <f t="array" ref="I736">(_xlfn.XLOOKUP($A736&amp;$Q$3,Data[Index]&amp;Data[Valid Test, Can be used for conformity (Y/N)],Data[NOx/km (mg)])-I$2)/I$5</f>
        <v>#N/A</v>
      </c>
      <c r="J736" s="141" t="e" cm="1">
        <f t="array" ref="J736">(_xlfn.XLOOKUP($A736&amp;$Q$3,Data[Index]&amp;Data[Valid Test, Can be used for conformity (Y/N)],Data[THC + NOx/km (mg)])-J$2)/J$5</f>
        <v>#N/A</v>
      </c>
      <c r="K736" s="141" t="e" cm="1">
        <f t="array" ref="K736">(_xlfn.XLOOKUP($A736&amp;$Q$3,Data[Index]&amp;Data[Valid Test, Can be used for conformity (Y/N)],Data[PN/km ('#)])-K$2)/K$5</f>
        <v>#N/A</v>
      </c>
      <c r="L736" s="141" t="e" cm="1">
        <f t="array" ref="L736">(_xlfn.XLOOKUP($A736&amp;$Q$3,Data[Index]&amp;Data[Valid Test, Can be used for conformity (Y/N)],Data[PM/km (mg)])-L$2)/L$5</f>
        <v>#N/A</v>
      </c>
      <c r="M736" s="140" t="e" cm="1">
        <f t="array" ref="M736">(_xlfn.XLOOKUP($A736&amp;$Q$3,Data[Index]&amp;Data[Valid Test, Can be used for conformity (Y/N)],Data[CH4 (mg/km)])-M$2)/M$5</f>
        <v>#N/A</v>
      </c>
      <c r="N736" s="140" t="e" cm="1">
        <f t="array" ref="N736">(_xlfn.XLOOKUP($A736&amp;$Q$3,Data[Index]&amp;Data[Valid Test, Can be used for conformity (Y/N)],Data[N20 (mg/km)])-N$2)/N$5</f>
        <v>#N/A</v>
      </c>
      <c r="O736" s="141" t="e" cm="1">
        <f t="array" ref="O736">(_xlfn.XLOOKUP($A736&amp;$Q$3,Data[Index]&amp;Data[Valid Test, Can be used for conformity (Y/N)],Data[l/100km])-O$2)/O$5</f>
        <v>#N/A</v>
      </c>
      <c r="P736" s="138">
        <f>_xlfn.XLOOKUP($A736,Data[Index],Data[Comments])</f>
        <v>0</v>
      </c>
    </row>
    <row r="737" spans="1:16" x14ac:dyDescent="0.2">
      <c r="A737" s="129"/>
      <c r="B737" s="129"/>
      <c r="C737" s="129" t="e" cm="1">
        <f t="array" ref="C737">_xlfn.XLOOKUP($A737&amp;$Q$3&amp;$R$3,Data[Index]&amp;Data[Valid Test, Can be used for conformity (Y/N)]&amp;Data[Cycle],Data[Test Name])</f>
        <v>#N/A</v>
      </c>
      <c r="D737" s="167" t="e" cm="1">
        <f t="array" ref="D737">_xlfn.XLOOKUP($A737&amp;$Q$3&amp;$R$3,Data[Index]&amp;Data[Valid Test, Can be used for conformity (Y/N)]&amp;Data[Cycle],Data[Mileage (Miles)])</f>
        <v>#N/A</v>
      </c>
      <c r="E737" s="130" t="e" cm="1">
        <f t="array" ref="E737">_xlfn.XLOOKUP($A737&amp;$Q$3&amp;$R$3,Data[Index]&amp;Data[Valid Test, Can be used for conformity (Y/N)]&amp;Data[Cycle],Data[Date])</f>
        <v>#N/A</v>
      </c>
      <c r="F737" s="141" t="e" cm="1">
        <f t="array" ref="F737">(_xlfn.XLOOKUP($A737&amp;$Q$3&amp;$R$3,Data[Index]&amp;Data[Valid Test, Can be used for conformity (Y/N)]&amp;Data[Cycle],Data[CO/km (mg)])-F$2)/F$5</f>
        <v>#N/A</v>
      </c>
      <c r="G737" s="141" t="e" cm="1">
        <f t="array" ref="G737">(_xlfn.XLOOKUP($A737&amp;$Q$3,Data[Index]&amp;Data[Valid Test, Can be used for conformity (Y/N)],Data[CO2/km (g)])-G$2)/G$5</f>
        <v>#N/A</v>
      </c>
      <c r="H737" s="141" t="e" cm="1">
        <f t="array" ref="H737">(_xlfn.XLOOKUP($A737&amp;$Q$3,Data[Index]&amp;Data[Valid Test, Can be used for conformity (Y/N)],Data[THC/km (mg)])-H$2)/H$5</f>
        <v>#N/A</v>
      </c>
      <c r="I737" s="141" t="e" cm="1">
        <f t="array" ref="I737">(_xlfn.XLOOKUP($A737&amp;$Q$3,Data[Index]&amp;Data[Valid Test, Can be used for conformity (Y/N)],Data[NOx/km (mg)])-I$2)/I$5</f>
        <v>#N/A</v>
      </c>
      <c r="J737" s="141" t="e" cm="1">
        <f t="array" ref="J737">(_xlfn.XLOOKUP($A737&amp;$Q$3,Data[Index]&amp;Data[Valid Test, Can be used for conformity (Y/N)],Data[THC + NOx/km (mg)])-J$2)/J$5</f>
        <v>#N/A</v>
      </c>
      <c r="K737" s="141" t="e" cm="1">
        <f t="array" ref="K737">(_xlfn.XLOOKUP($A737&amp;$Q$3,Data[Index]&amp;Data[Valid Test, Can be used for conformity (Y/N)],Data[PN/km ('#)])-K$2)/K$5</f>
        <v>#N/A</v>
      </c>
      <c r="L737" s="141" t="e" cm="1">
        <f t="array" ref="L737">(_xlfn.XLOOKUP($A737&amp;$Q$3,Data[Index]&amp;Data[Valid Test, Can be used for conformity (Y/N)],Data[PM/km (mg)])-L$2)/L$5</f>
        <v>#N/A</v>
      </c>
      <c r="M737" s="140" t="e" cm="1">
        <f t="array" ref="M737">(_xlfn.XLOOKUP($A737&amp;$Q$3,Data[Index]&amp;Data[Valid Test, Can be used for conformity (Y/N)],Data[CH4 (mg/km)])-M$2)/M$5</f>
        <v>#N/A</v>
      </c>
      <c r="N737" s="140" t="e" cm="1">
        <f t="array" ref="N737">(_xlfn.XLOOKUP($A737&amp;$Q$3,Data[Index]&amp;Data[Valid Test, Can be used for conformity (Y/N)],Data[N20 (mg/km)])-N$2)/N$5</f>
        <v>#N/A</v>
      </c>
      <c r="O737" s="141" t="e" cm="1">
        <f t="array" ref="O737">(_xlfn.XLOOKUP($A737&amp;$Q$3,Data[Index]&amp;Data[Valid Test, Can be used for conformity (Y/N)],Data[l/100km])-O$2)/O$5</f>
        <v>#N/A</v>
      </c>
      <c r="P737" s="138">
        <f>_xlfn.XLOOKUP($A737,Data[Index],Data[Comments])</f>
        <v>0</v>
      </c>
    </row>
    <row r="738" spans="1:16" x14ac:dyDescent="0.2">
      <c r="A738" s="129"/>
      <c r="B738" s="129"/>
      <c r="C738" s="129" t="e" cm="1">
        <f t="array" ref="C738">_xlfn.XLOOKUP($A738&amp;$Q$3&amp;$R$3,Data[Index]&amp;Data[Valid Test, Can be used for conformity (Y/N)]&amp;Data[Cycle],Data[Test Name])</f>
        <v>#N/A</v>
      </c>
      <c r="D738" s="167" t="e" cm="1">
        <f t="array" ref="D738">_xlfn.XLOOKUP($A738&amp;$Q$3&amp;$R$3,Data[Index]&amp;Data[Valid Test, Can be used for conformity (Y/N)]&amp;Data[Cycle],Data[Mileage (Miles)])</f>
        <v>#N/A</v>
      </c>
      <c r="E738" s="130" t="e" cm="1">
        <f t="array" ref="E738">_xlfn.XLOOKUP($A738&amp;$Q$3&amp;$R$3,Data[Index]&amp;Data[Valid Test, Can be used for conformity (Y/N)]&amp;Data[Cycle],Data[Date])</f>
        <v>#N/A</v>
      </c>
      <c r="F738" s="141" t="e" cm="1">
        <f t="array" ref="F738">(_xlfn.XLOOKUP($A738&amp;$Q$3&amp;$R$3,Data[Index]&amp;Data[Valid Test, Can be used for conformity (Y/N)]&amp;Data[Cycle],Data[CO/km (mg)])-F$2)/F$5</f>
        <v>#N/A</v>
      </c>
      <c r="G738" s="141" t="e" cm="1">
        <f t="array" ref="G738">(_xlfn.XLOOKUP($A738&amp;$Q$3,Data[Index]&amp;Data[Valid Test, Can be used for conformity (Y/N)],Data[CO2/km (g)])-G$2)/G$5</f>
        <v>#N/A</v>
      </c>
      <c r="H738" s="141" t="e" cm="1">
        <f t="array" ref="H738">(_xlfn.XLOOKUP($A738&amp;$Q$3,Data[Index]&amp;Data[Valid Test, Can be used for conformity (Y/N)],Data[THC/km (mg)])-H$2)/H$5</f>
        <v>#N/A</v>
      </c>
      <c r="I738" s="141" t="e" cm="1">
        <f t="array" ref="I738">(_xlfn.XLOOKUP($A738&amp;$Q$3,Data[Index]&amp;Data[Valid Test, Can be used for conformity (Y/N)],Data[NOx/km (mg)])-I$2)/I$5</f>
        <v>#N/A</v>
      </c>
      <c r="J738" s="141" t="e" cm="1">
        <f t="array" ref="J738">(_xlfn.XLOOKUP($A738&amp;$Q$3,Data[Index]&amp;Data[Valid Test, Can be used for conformity (Y/N)],Data[THC + NOx/km (mg)])-J$2)/J$5</f>
        <v>#N/A</v>
      </c>
      <c r="K738" s="141" t="e" cm="1">
        <f t="array" ref="K738">(_xlfn.XLOOKUP($A738&amp;$Q$3,Data[Index]&amp;Data[Valid Test, Can be used for conformity (Y/N)],Data[PN/km ('#)])-K$2)/K$5</f>
        <v>#N/A</v>
      </c>
      <c r="L738" s="141" t="e" cm="1">
        <f t="array" ref="L738">(_xlfn.XLOOKUP($A738&amp;$Q$3,Data[Index]&amp;Data[Valid Test, Can be used for conformity (Y/N)],Data[PM/km (mg)])-L$2)/L$5</f>
        <v>#N/A</v>
      </c>
      <c r="M738" s="140" t="e" cm="1">
        <f t="array" ref="M738">(_xlfn.XLOOKUP($A738&amp;$Q$3,Data[Index]&amp;Data[Valid Test, Can be used for conformity (Y/N)],Data[CH4 (mg/km)])-M$2)/M$5</f>
        <v>#N/A</v>
      </c>
      <c r="N738" s="140" t="e" cm="1">
        <f t="array" ref="N738">(_xlfn.XLOOKUP($A738&amp;$Q$3,Data[Index]&amp;Data[Valid Test, Can be used for conformity (Y/N)],Data[N20 (mg/km)])-N$2)/N$5</f>
        <v>#N/A</v>
      </c>
      <c r="O738" s="141" t="e" cm="1">
        <f t="array" ref="O738">(_xlfn.XLOOKUP($A738&amp;$Q$3,Data[Index]&amp;Data[Valid Test, Can be used for conformity (Y/N)],Data[l/100km])-O$2)/O$5</f>
        <v>#N/A</v>
      </c>
      <c r="P738" s="138">
        <f>_xlfn.XLOOKUP($A738,Data[Index],Data[Comments])</f>
        <v>0</v>
      </c>
    </row>
    <row r="739" spans="1:16" x14ac:dyDescent="0.2">
      <c r="A739" s="129"/>
      <c r="B739" s="129"/>
      <c r="C739" s="129" t="e" cm="1">
        <f t="array" ref="C739">_xlfn.XLOOKUP($A739&amp;$Q$3&amp;$R$3,Data[Index]&amp;Data[Valid Test, Can be used for conformity (Y/N)]&amp;Data[Cycle],Data[Test Name])</f>
        <v>#N/A</v>
      </c>
      <c r="D739" s="167" t="e" cm="1">
        <f t="array" ref="D739">_xlfn.XLOOKUP($A739&amp;$Q$3&amp;$R$3,Data[Index]&amp;Data[Valid Test, Can be used for conformity (Y/N)]&amp;Data[Cycle],Data[Mileage (Miles)])</f>
        <v>#N/A</v>
      </c>
      <c r="E739" s="130" t="e" cm="1">
        <f t="array" ref="E739">_xlfn.XLOOKUP($A739&amp;$Q$3&amp;$R$3,Data[Index]&amp;Data[Valid Test, Can be used for conformity (Y/N)]&amp;Data[Cycle],Data[Date])</f>
        <v>#N/A</v>
      </c>
      <c r="F739" s="141" t="e" cm="1">
        <f t="array" ref="F739">(_xlfn.XLOOKUP($A739&amp;$Q$3&amp;$R$3,Data[Index]&amp;Data[Valid Test, Can be used for conformity (Y/N)]&amp;Data[Cycle],Data[CO/km (mg)])-F$2)/F$5</f>
        <v>#N/A</v>
      </c>
      <c r="G739" s="141" t="e" cm="1">
        <f t="array" ref="G739">(_xlfn.XLOOKUP($A739&amp;$Q$3,Data[Index]&amp;Data[Valid Test, Can be used for conformity (Y/N)],Data[CO2/km (g)])-G$2)/G$5</f>
        <v>#N/A</v>
      </c>
      <c r="H739" s="141" t="e" cm="1">
        <f t="array" ref="H739">(_xlfn.XLOOKUP($A739&amp;$Q$3,Data[Index]&amp;Data[Valid Test, Can be used for conformity (Y/N)],Data[THC/km (mg)])-H$2)/H$5</f>
        <v>#N/A</v>
      </c>
      <c r="I739" s="141" t="e" cm="1">
        <f t="array" ref="I739">(_xlfn.XLOOKUP($A739&amp;$Q$3,Data[Index]&amp;Data[Valid Test, Can be used for conformity (Y/N)],Data[NOx/km (mg)])-I$2)/I$5</f>
        <v>#N/A</v>
      </c>
      <c r="J739" s="141" t="e" cm="1">
        <f t="array" ref="J739">(_xlfn.XLOOKUP($A739&amp;$Q$3,Data[Index]&amp;Data[Valid Test, Can be used for conformity (Y/N)],Data[THC + NOx/km (mg)])-J$2)/J$5</f>
        <v>#N/A</v>
      </c>
      <c r="K739" s="141" t="e" cm="1">
        <f t="array" ref="K739">(_xlfn.XLOOKUP($A739&amp;$Q$3,Data[Index]&amp;Data[Valid Test, Can be used for conformity (Y/N)],Data[PN/km ('#)])-K$2)/K$5</f>
        <v>#N/A</v>
      </c>
      <c r="L739" s="141" t="e" cm="1">
        <f t="array" ref="L739">(_xlfn.XLOOKUP($A739&amp;$Q$3,Data[Index]&amp;Data[Valid Test, Can be used for conformity (Y/N)],Data[PM/km (mg)])-L$2)/L$5</f>
        <v>#N/A</v>
      </c>
      <c r="M739" s="140" t="e" cm="1">
        <f t="array" ref="M739">(_xlfn.XLOOKUP($A739&amp;$Q$3,Data[Index]&amp;Data[Valid Test, Can be used for conformity (Y/N)],Data[CH4 (mg/km)])-M$2)/M$5</f>
        <v>#N/A</v>
      </c>
      <c r="N739" s="140" t="e" cm="1">
        <f t="array" ref="N739">(_xlfn.XLOOKUP($A739&amp;$Q$3,Data[Index]&amp;Data[Valid Test, Can be used for conformity (Y/N)],Data[N20 (mg/km)])-N$2)/N$5</f>
        <v>#N/A</v>
      </c>
      <c r="O739" s="141" t="e" cm="1">
        <f t="array" ref="O739">(_xlfn.XLOOKUP($A739&amp;$Q$3,Data[Index]&amp;Data[Valid Test, Can be used for conformity (Y/N)],Data[l/100km])-O$2)/O$5</f>
        <v>#N/A</v>
      </c>
      <c r="P739" s="138">
        <f>_xlfn.XLOOKUP($A739,Data[Index],Data[Comments])</f>
        <v>0</v>
      </c>
    </row>
    <row r="740" spans="1:16" x14ac:dyDescent="0.2">
      <c r="A740" s="129"/>
      <c r="B740" s="129"/>
      <c r="C740" s="129" t="e" cm="1">
        <f t="array" ref="C740">_xlfn.XLOOKUP($A740&amp;$Q$3&amp;$R$3,Data[Index]&amp;Data[Valid Test, Can be used for conformity (Y/N)]&amp;Data[Cycle],Data[Test Name])</f>
        <v>#N/A</v>
      </c>
      <c r="D740" s="167" t="e" cm="1">
        <f t="array" ref="D740">_xlfn.XLOOKUP($A740&amp;$Q$3&amp;$R$3,Data[Index]&amp;Data[Valid Test, Can be used for conformity (Y/N)]&amp;Data[Cycle],Data[Mileage (Miles)])</f>
        <v>#N/A</v>
      </c>
      <c r="E740" s="130" t="e" cm="1">
        <f t="array" ref="E740">_xlfn.XLOOKUP($A740&amp;$Q$3&amp;$R$3,Data[Index]&amp;Data[Valid Test, Can be used for conformity (Y/N)]&amp;Data[Cycle],Data[Date])</f>
        <v>#N/A</v>
      </c>
      <c r="F740" s="141" t="e" cm="1">
        <f t="array" ref="F740">(_xlfn.XLOOKUP($A740&amp;$Q$3&amp;$R$3,Data[Index]&amp;Data[Valid Test, Can be used for conformity (Y/N)]&amp;Data[Cycle],Data[CO/km (mg)])-F$2)/F$5</f>
        <v>#N/A</v>
      </c>
      <c r="G740" s="141" t="e" cm="1">
        <f t="array" ref="G740">(_xlfn.XLOOKUP($A740&amp;$Q$3,Data[Index]&amp;Data[Valid Test, Can be used for conformity (Y/N)],Data[CO2/km (g)])-G$2)/G$5</f>
        <v>#N/A</v>
      </c>
      <c r="H740" s="141" t="e" cm="1">
        <f t="array" ref="H740">(_xlfn.XLOOKUP($A740&amp;$Q$3,Data[Index]&amp;Data[Valid Test, Can be used for conformity (Y/N)],Data[THC/km (mg)])-H$2)/H$5</f>
        <v>#N/A</v>
      </c>
      <c r="I740" s="141" t="e" cm="1">
        <f t="array" ref="I740">(_xlfn.XLOOKUP($A740&amp;$Q$3,Data[Index]&amp;Data[Valid Test, Can be used for conformity (Y/N)],Data[NOx/km (mg)])-I$2)/I$5</f>
        <v>#N/A</v>
      </c>
      <c r="J740" s="141" t="e" cm="1">
        <f t="array" ref="J740">(_xlfn.XLOOKUP($A740&amp;$Q$3,Data[Index]&amp;Data[Valid Test, Can be used for conformity (Y/N)],Data[THC + NOx/km (mg)])-J$2)/J$5</f>
        <v>#N/A</v>
      </c>
      <c r="K740" s="141" t="e" cm="1">
        <f t="array" ref="K740">(_xlfn.XLOOKUP($A740&amp;$Q$3,Data[Index]&amp;Data[Valid Test, Can be used for conformity (Y/N)],Data[PN/km ('#)])-K$2)/K$5</f>
        <v>#N/A</v>
      </c>
      <c r="L740" s="141" t="e" cm="1">
        <f t="array" ref="L740">(_xlfn.XLOOKUP($A740&amp;$Q$3,Data[Index]&amp;Data[Valid Test, Can be used for conformity (Y/N)],Data[PM/km (mg)])-L$2)/L$5</f>
        <v>#N/A</v>
      </c>
      <c r="M740" s="140" t="e" cm="1">
        <f t="array" ref="M740">(_xlfn.XLOOKUP($A740&amp;$Q$3,Data[Index]&amp;Data[Valid Test, Can be used for conformity (Y/N)],Data[CH4 (mg/km)])-M$2)/M$5</f>
        <v>#N/A</v>
      </c>
      <c r="N740" s="140" t="e" cm="1">
        <f t="array" ref="N740">(_xlfn.XLOOKUP($A740&amp;$Q$3,Data[Index]&amp;Data[Valid Test, Can be used for conformity (Y/N)],Data[N20 (mg/km)])-N$2)/N$5</f>
        <v>#N/A</v>
      </c>
      <c r="O740" s="141" t="e" cm="1">
        <f t="array" ref="O740">(_xlfn.XLOOKUP($A740&amp;$Q$3,Data[Index]&amp;Data[Valid Test, Can be used for conformity (Y/N)],Data[l/100km])-O$2)/O$5</f>
        <v>#N/A</v>
      </c>
      <c r="P740" s="138">
        <f>_xlfn.XLOOKUP($A740,Data[Index],Data[Comments])</f>
        <v>0</v>
      </c>
    </row>
    <row r="741" spans="1:16" x14ac:dyDescent="0.2">
      <c r="A741" s="129"/>
      <c r="B741" s="129"/>
      <c r="C741" s="129" t="e" cm="1">
        <f t="array" ref="C741">_xlfn.XLOOKUP($A741&amp;$Q$3&amp;$R$3,Data[Index]&amp;Data[Valid Test, Can be used for conformity (Y/N)]&amp;Data[Cycle],Data[Test Name])</f>
        <v>#N/A</v>
      </c>
      <c r="D741" s="167" t="e" cm="1">
        <f t="array" ref="D741">_xlfn.XLOOKUP($A741&amp;$Q$3&amp;$R$3,Data[Index]&amp;Data[Valid Test, Can be used for conformity (Y/N)]&amp;Data[Cycle],Data[Mileage (Miles)])</f>
        <v>#N/A</v>
      </c>
      <c r="E741" s="130" t="e" cm="1">
        <f t="array" ref="E741">_xlfn.XLOOKUP($A741&amp;$Q$3&amp;$R$3,Data[Index]&amp;Data[Valid Test, Can be used for conformity (Y/N)]&amp;Data[Cycle],Data[Date])</f>
        <v>#N/A</v>
      </c>
      <c r="F741" s="141" t="e" cm="1">
        <f t="array" ref="F741">(_xlfn.XLOOKUP($A741&amp;$Q$3&amp;$R$3,Data[Index]&amp;Data[Valid Test, Can be used for conformity (Y/N)]&amp;Data[Cycle],Data[CO/km (mg)])-F$2)/F$5</f>
        <v>#N/A</v>
      </c>
      <c r="G741" s="141" t="e" cm="1">
        <f t="array" ref="G741">(_xlfn.XLOOKUP($A741&amp;$Q$3,Data[Index]&amp;Data[Valid Test, Can be used for conformity (Y/N)],Data[CO2/km (g)])-G$2)/G$5</f>
        <v>#N/A</v>
      </c>
      <c r="H741" s="141" t="e" cm="1">
        <f t="array" ref="H741">(_xlfn.XLOOKUP($A741&amp;$Q$3,Data[Index]&amp;Data[Valid Test, Can be used for conformity (Y/N)],Data[THC/km (mg)])-H$2)/H$5</f>
        <v>#N/A</v>
      </c>
      <c r="I741" s="141" t="e" cm="1">
        <f t="array" ref="I741">(_xlfn.XLOOKUP($A741&amp;$Q$3,Data[Index]&amp;Data[Valid Test, Can be used for conformity (Y/N)],Data[NOx/km (mg)])-I$2)/I$5</f>
        <v>#N/A</v>
      </c>
      <c r="J741" s="141" t="e" cm="1">
        <f t="array" ref="J741">(_xlfn.XLOOKUP($A741&amp;$Q$3,Data[Index]&amp;Data[Valid Test, Can be used for conformity (Y/N)],Data[THC + NOx/km (mg)])-J$2)/J$5</f>
        <v>#N/A</v>
      </c>
      <c r="K741" s="141" t="e" cm="1">
        <f t="array" ref="K741">(_xlfn.XLOOKUP($A741&amp;$Q$3,Data[Index]&amp;Data[Valid Test, Can be used for conformity (Y/N)],Data[PN/km ('#)])-K$2)/K$5</f>
        <v>#N/A</v>
      </c>
      <c r="L741" s="141" t="e" cm="1">
        <f t="array" ref="L741">(_xlfn.XLOOKUP($A741&amp;$Q$3,Data[Index]&amp;Data[Valid Test, Can be used for conformity (Y/N)],Data[PM/km (mg)])-L$2)/L$5</f>
        <v>#N/A</v>
      </c>
      <c r="M741" s="140" t="e" cm="1">
        <f t="array" ref="M741">(_xlfn.XLOOKUP($A741&amp;$Q$3,Data[Index]&amp;Data[Valid Test, Can be used for conformity (Y/N)],Data[CH4 (mg/km)])-M$2)/M$5</f>
        <v>#N/A</v>
      </c>
      <c r="N741" s="140" t="e" cm="1">
        <f t="array" ref="N741">(_xlfn.XLOOKUP($A741&amp;$Q$3,Data[Index]&amp;Data[Valid Test, Can be used for conformity (Y/N)],Data[N20 (mg/km)])-N$2)/N$5</f>
        <v>#N/A</v>
      </c>
      <c r="O741" s="141" t="e" cm="1">
        <f t="array" ref="O741">(_xlfn.XLOOKUP($A741&amp;$Q$3,Data[Index]&amp;Data[Valid Test, Can be used for conformity (Y/N)],Data[l/100km])-O$2)/O$5</f>
        <v>#N/A</v>
      </c>
      <c r="P741" s="138">
        <f>_xlfn.XLOOKUP($A741,Data[Index],Data[Comments])</f>
        <v>0</v>
      </c>
    </row>
    <row r="742" spans="1:16" x14ac:dyDescent="0.2">
      <c r="A742" s="129"/>
      <c r="B742" s="129"/>
      <c r="C742" s="129" t="e" cm="1">
        <f t="array" ref="C742">_xlfn.XLOOKUP($A742&amp;$Q$3&amp;$R$3,Data[Index]&amp;Data[Valid Test, Can be used for conformity (Y/N)]&amp;Data[Cycle],Data[Test Name])</f>
        <v>#N/A</v>
      </c>
      <c r="D742" s="167" t="e" cm="1">
        <f t="array" ref="D742">_xlfn.XLOOKUP($A742&amp;$Q$3&amp;$R$3,Data[Index]&amp;Data[Valid Test, Can be used for conformity (Y/N)]&amp;Data[Cycle],Data[Mileage (Miles)])</f>
        <v>#N/A</v>
      </c>
      <c r="E742" s="130" t="e" cm="1">
        <f t="array" ref="E742">_xlfn.XLOOKUP($A742&amp;$Q$3&amp;$R$3,Data[Index]&amp;Data[Valid Test, Can be used for conformity (Y/N)]&amp;Data[Cycle],Data[Date])</f>
        <v>#N/A</v>
      </c>
      <c r="F742" s="141" t="e" cm="1">
        <f t="array" ref="F742">(_xlfn.XLOOKUP($A742&amp;$Q$3&amp;$R$3,Data[Index]&amp;Data[Valid Test, Can be used for conformity (Y/N)]&amp;Data[Cycle],Data[CO/km (mg)])-F$2)/F$5</f>
        <v>#N/A</v>
      </c>
      <c r="G742" s="141" t="e" cm="1">
        <f t="array" ref="G742">(_xlfn.XLOOKUP($A742&amp;$Q$3,Data[Index]&amp;Data[Valid Test, Can be used for conformity (Y/N)],Data[CO2/km (g)])-G$2)/G$5</f>
        <v>#N/A</v>
      </c>
      <c r="H742" s="141" t="e" cm="1">
        <f t="array" ref="H742">(_xlfn.XLOOKUP($A742&amp;$Q$3,Data[Index]&amp;Data[Valid Test, Can be used for conformity (Y/N)],Data[THC/km (mg)])-H$2)/H$5</f>
        <v>#N/A</v>
      </c>
      <c r="I742" s="141" t="e" cm="1">
        <f t="array" ref="I742">(_xlfn.XLOOKUP($A742&amp;$Q$3,Data[Index]&amp;Data[Valid Test, Can be used for conformity (Y/N)],Data[NOx/km (mg)])-I$2)/I$5</f>
        <v>#N/A</v>
      </c>
      <c r="J742" s="141" t="e" cm="1">
        <f t="array" ref="J742">(_xlfn.XLOOKUP($A742&amp;$Q$3,Data[Index]&amp;Data[Valid Test, Can be used for conformity (Y/N)],Data[THC + NOx/km (mg)])-J$2)/J$5</f>
        <v>#N/A</v>
      </c>
      <c r="K742" s="141" t="e" cm="1">
        <f t="array" ref="K742">(_xlfn.XLOOKUP($A742&amp;$Q$3,Data[Index]&amp;Data[Valid Test, Can be used for conformity (Y/N)],Data[PN/km ('#)])-K$2)/K$5</f>
        <v>#N/A</v>
      </c>
      <c r="L742" s="141" t="e" cm="1">
        <f t="array" ref="L742">(_xlfn.XLOOKUP($A742&amp;$Q$3,Data[Index]&amp;Data[Valid Test, Can be used for conformity (Y/N)],Data[PM/km (mg)])-L$2)/L$5</f>
        <v>#N/A</v>
      </c>
      <c r="M742" s="140" t="e" cm="1">
        <f t="array" ref="M742">(_xlfn.XLOOKUP($A742&amp;$Q$3,Data[Index]&amp;Data[Valid Test, Can be used for conformity (Y/N)],Data[CH4 (mg/km)])-M$2)/M$5</f>
        <v>#N/A</v>
      </c>
      <c r="N742" s="140" t="e" cm="1">
        <f t="array" ref="N742">(_xlfn.XLOOKUP($A742&amp;$Q$3,Data[Index]&amp;Data[Valid Test, Can be used for conformity (Y/N)],Data[N20 (mg/km)])-N$2)/N$5</f>
        <v>#N/A</v>
      </c>
      <c r="O742" s="141" t="e" cm="1">
        <f t="array" ref="O742">(_xlfn.XLOOKUP($A742&amp;$Q$3,Data[Index]&amp;Data[Valid Test, Can be used for conformity (Y/N)],Data[l/100km])-O$2)/O$5</f>
        <v>#N/A</v>
      </c>
      <c r="P742" s="138">
        <f>_xlfn.XLOOKUP($A742,Data[Index],Data[Comments])</f>
        <v>0</v>
      </c>
    </row>
    <row r="743" spans="1:16" x14ac:dyDescent="0.2">
      <c r="A743" s="129"/>
      <c r="B743" s="129"/>
      <c r="C743" s="129" t="e" cm="1">
        <f t="array" ref="C743">_xlfn.XLOOKUP($A743&amp;$Q$3&amp;$R$3,Data[Index]&amp;Data[Valid Test, Can be used for conformity (Y/N)]&amp;Data[Cycle],Data[Test Name])</f>
        <v>#N/A</v>
      </c>
      <c r="D743" s="167" t="e" cm="1">
        <f t="array" ref="D743">_xlfn.XLOOKUP($A743&amp;$Q$3&amp;$R$3,Data[Index]&amp;Data[Valid Test, Can be used for conformity (Y/N)]&amp;Data[Cycle],Data[Mileage (Miles)])</f>
        <v>#N/A</v>
      </c>
      <c r="E743" s="130" t="e" cm="1">
        <f t="array" ref="E743">_xlfn.XLOOKUP($A743&amp;$Q$3&amp;$R$3,Data[Index]&amp;Data[Valid Test, Can be used for conformity (Y/N)]&amp;Data[Cycle],Data[Date])</f>
        <v>#N/A</v>
      </c>
      <c r="F743" s="141" t="e" cm="1">
        <f t="array" ref="F743">(_xlfn.XLOOKUP($A743&amp;$Q$3&amp;$R$3,Data[Index]&amp;Data[Valid Test, Can be used for conformity (Y/N)]&amp;Data[Cycle],Data[CO/km (mg)])-F$2)/F$5</f>
        <v>#N/A</v>
      </c>
      <c r="G743" s="141" t="e" cm="1">
        <f t="array" ref="G743">(_xlfn.XLOOKUP($A743&amp;$Q$3,Data[Index]&amp;Data[Valid Test, Can be used for conformity (Y/N)],Data[CO2/km (g)])-G$2)/G$5</f>
        <v>#N/A</v>
      </c>
      <c r="H743" s="141" t="e" cm="1">
        <f t="array" ref="H743">(_xlfn.XLOOKUP($A743&amp;$Q$3,Data[Index]&amp;Data[Valid Test, Can be used for conformity (Y/N)],Data[THC/km (mg)])-H$2)/H$5</f>
        <v>#N/A</v>
      </c>
      <c r="I743" s="141" t="e" cm="1">
        <f t="array" ref="I743">(_xlfn.XLOOKUP($A743&amp;$Q$3,Data[Index]&amp;Data[Valid Test, Can be used for conformity (Y/N)],Data[NOx/km (mg)])-I$2)/I$5</f>
        <v>#N/A</v>
      </c>
      <c r="J743" s="141" t="e" cm="1">
        <f t="array" ref="J743">(_xlfn.XLOOKUP($A743&amp;$Q$3,Data[Index]&amp;Data[Valid Test, Can be used for conformity (Y/N)],Data[THC + NOx/km (mg)])-J$2)/J$5</f>
        <v>#N/A</v>
      </c>
      <c r="K743" s="141" t="e" cm="1">
        <f t="array" ref="K743">(_xlfn.XLOOKUP($A743&amp;$Q$3,Data[Index]&amp;Data[Valid Test, Can be used for conformity (Y/N)],Data[PN/km ('#)])-K$2)/K$5</f>
        <v>#N/A</v>
      </c>
      <c r="L743" s="141" t="e" cm="1">
        <f t="array" ref="L743">(_xlfn.XLOOKUP($A743&amp;$Q$3,Data[Index]&amp;Data[Valid Test, Can be used for conformity (Y/N)],Data[PM/km (mg)])-L$2)/L$5</f>
        <v>#N/A</v>
      </c>
      <c r="M743" s="140" t="e" cm="1">
        <f t="array" ref="M743">(_xlfn.XLOOKUP($A743&amp;$Q$3,Data[Index]&amp;Data[Valid Test, Can be used for conformity (Y/N)],Data[CH4 (mg/km)])-M$2)/M$5</f>
        <v>#N/A</v>
      </c>
      <c r="N743" s="140" t="e" cm="1">
        <f t="array" ref="N743">(_xlfn.XLOOKUP($A743&amp;$Q$3,Data[Index]&amp;Data[Valid Test, Can be used for conformity (Y/N)],Data[N20 (mg/km)])-N$2)/N$5</f>
        <v>#N/A</v>
      </c>
      <c r="O743" s="141" t="e" cm="1">
        <f t="array" ref="O743">(_xlfn.XLOOKUP($A743&amp;$Q$3,Data[Index]&amp;Data[Valid Test, Can be used for conformity (Y/N)],Data[l/100km])-O$2)/O$5</f>
        <v>#N/A</v>
      </c>
      <c r="P743" s="138">
        <f>_xlfn.XLOOKUP($A743,Data[Index],Data[Comments])</f>
        <v>0</v>
      </c>
    </row>
    <row r="744" spans="1:16" x14ac:dyDescent="0.2">
      <c r="A744" s="129"/>
      <c r="B744" s="129"/>
      <c r="C744" s="129" t="e" cm="1">
        <f t="array" ref="C744">_xlfn.XLOOKUP($A744&amp;$Q$3&amp;$R$3,Data[Index]&amp;Data[Valid Test, Can be used for conformity (Y/N)]&amp;Data[Cycle],Data[Test Name])</f>
        <v>#N/A</v>
      </c>
      <c r="D744" s="167" t="e" cm="1">
        <f t="array" ref="D744">_xlfn.XLOOKUP($A744&amp;$Q$3&amp;$R$3,Data[Index]&amp;Data[Valid Test, Can be used for conformity (Y/N)]&amp;Data[Cycle],Data[Mileage (Miles)])</f>
        <v>#N/A</v>
      </c>
      <c r="E744" s="130" t="e" cm="1">
        <f t="array" ref="E744">_xlfn.XLOOKUP($A744&amp;$Q$3&amp;$R$3,Data[Index]&amp;Data[Valid Test, Can be used for conformity (Y/N)]&amp;Data[Cycle],Data[Date])</f>
        <v>#N/A</v>
      </c>
      <c r="F744" s="141" t="e" cm="1">
        <f t="array" ref="F744">(_xlfn.XLOOKUP($A744&amp;$Q$3&amp;$R$3,Data[Index]&amp;Data[Valid Test, Can be used for conformity (Y/N)]&amp;Data[Cycle],Data[CO/km (mg)])-F$2)/F$5</f>
        <v>#N/A</v>
      </c>
      <c r="G744" s="141" t="e" cm="1">
        <f t="array" ref="G744">(_xlfn.XLOOKUP($A744&amp;$Q$3,Data[Index]&amp;Data[Valid Test, Can be used for conformity (Y/N)],Data[CO2/km (g)])-G$2)/G$5</f>
        <v>#N/A</v>
      </c>
      <c r="H744" s="141" t="e" cm="1">
        <f t="array" ref="H744">(_xlfn.XLOOKUP($A744&amp;$Q$3,Data[Index]&amp;Data[Valid Test, Can be used for conformity (Y/N)],Data[THC/km (mg)])-H$2)/H$5</f>
        <v>#N/A</v>
      </c>
      <c r="I744" s="141" t="e" cm="1">
        <f t="array" ref="I744">(_xlfn.XLOOKUP($A744&amp;$Q$3,Data[Index]&amp;Data[Valid Test, Can be used for conformity (Y/N)],Data[NOx/km (mg)])-I$2)/I$5</f>
        <v>#N/A</v>
      </c>
      <c r="J744" s="141" t="e" cm="1">
        <f t="array" ref="J744">(_xlfn.XLOOKUP($A744&amp;$Q$3,Data[Index]&amp;Data[Valid Test, Can be used for conformity (Y/N)],Data[THC + NOx/km (mg)])-J$2)/J$5</f>
        <v>#N/A</v>
      </c>
      <c r="K744" s="141" t="e" cm="1">
        <f t="array" ref="K744">(_xlfn.XLOOKUP($A744&amp;$Q$3,Data[Index]&amp;Data[Valid Test, Can be used for conformity (Y/N)],Data[PN/km ('#)])-K$2)/K$5</f>
        <v>#N/A</v>
      </c>
      <c r="L744" s="141" t="e" cm="1">
        <f t="array" ref="L744">(_xlfn.XLOOKUP($A744&amp;$Q$3,Data[Index]&amp;Data[Valid Test, Can be used for conformity (Y/N)],Data[PM/km (mg)])-L$2)/L$5</f>
        <v>#N/A</v>
      </c>
      <c r="M744" s="140" t="e" cm="1">
        <f t="array" ref="M744">(_xlfn.XLOOKUP($A744&amp;$Q$3,Data[Index]&amp;Data[Valid Test, Can be used for conformity (Y/N)],Data[CH4 (mg/km)])-M$2)/M$5</f>
        <v>#N/A</v>
      </c>
      <c r="N744" s="140" t="e" cm="1">
        <f t="array" ref="N744">(_xlfn.XLOOKUP($A744&amp;$Q$3,Data[Index]&amp;Data[Valid Test, Can be used for conformity (Y/N)],Data[N20 (mg/km)])-N$2)/N$5</f>
        <v>#N/A</v>
      </c>
      <c r="O744" s="141" t="e" cm="1">
        <f t="array" ref="O744">(_xlfn.XLOOKUP($A744&amp;$Q$3,Data[Index]&amp;Data[Valid Test, Can be used for conformity (Y/N)],Data[l/100km])-O$2)/O$5</f>
        <v>#N/A</v>
      </c>
      <c r="P744" s="138">
        <f>_xlfn.XLOOKUP($A744,Data[Index],Data[Comments])</f>
        <v>0</v>
      </c>
    </row>
    <row r="745" spans="1:16" x14ac:dyDescent="0.2">
      <c r="A745" s="129"/>
      <c r="B745" s="129"/>
      <c r="C745" s="129" t="e" cm="1">
        <f t="array" ref="C745">_xlfn.XLOOKUP($A745&amp;$Q$3&amp;$R$3,Data[Index]&amp;Data[Valid Test, Can be used for conformity (Y/N)]&amp;Data[Cycle],Data[Test Name])</f>
        <v>#N/A</v>
      </c>
      <c r="D745" s="167" t="e" cm="1">
        <f t="array" ref="D745">_xlfn.XLOOKUP($A745&amp;$Q$3&amp;$R$3,Data[Index]&amp;Data[Valid Test, Can be used for conformity (Y/N)]&amp;Data[Cycle],Data[Mileage (Miles)])</f>
        <v>#N/A</v>
      </c>
      <c r="E745" s="130" t="e" cm="1">
        <f t="array" ref="E745">_xlfn.XLOOKUP($A745&amp;$Q$3&amp;$R$3,Data[Index]&amp;Data[Valid Test, Can be used for conformity (Y/N)]&amp;Data[Cycle],Data[Date])</f>
        <v>#N/A</v>
      </c>
      <c r="F745" s="141" t="e" cm="1">
        <f t="array" ref="F745">(_xlfn.XLOOKUP($A745&amp;$Q$3&amp;$R$3,Data[Index]&amp;Data[Valid Test, Can be used for conformity (Y/N)]&amp;Data[Cycle],Data[CO/km (mg)])-F$2)/F$5</f>
        <v>#N/A</v>
      </c>
      <c r="G745" s="141" t="e" cm="1">
        <f t="array" ref="G745">(_xlfn.XLOOKUP($A745&amp;$Q$3,Data[Index]&amp;Data[Valid Test, Can be used for conformity (Y/N)],Data[CO2/km (g)])-G$2)/G$5</f>
        <v>#N/A</v>
      </c>
      <c r="H745" s="141" t="e" cm="1">
        <f t="array" ref="H745">(_xlfn.XLOOKUP($A745&amp;$Q$3,Data[Index]&amp;Data[Valid Test, Can be used for conformity (Y/N)],Data[THC/km (mg)])-H$2)/H$5</f>
        <v>#N/A</v>
      </c>
      <c r="I745" s="141" t="e" cm="1">
        <f t="array" ref="I745">(_xlfn.XLOOKUP($A745&amp;$Q$3,Data[Index]&amp;Data[Valid Test, Can be used for conformity (Y/N)],Data[NOx/km (mg)])-I$2)/I$5</f>
        <v>#N/A</v>
      </c>
      <c r="J745" s="141" t="e" cm="1">
        <f t="array" ref="J745">(_xlfn.XLOOKUP($A745&amp;$Q$3,Data[Index]&amp;Data[Valid Test, Can be used for conformity (Y/N)],Data[THC + NOx/km (mg)])-J$2)/J$5</f>
        <v>#N/A</v>
      </c>
      <c r="K745" s="141" t="e" cm="1">
        <f t="array" ref="K745">(_xlfn.XLOOKUP($A745&amp;$Q$3,Data[Index]&amp;Data[Valid Test, Can be used for conformity (Y/N)],Data[PN/km ('#)])-K$2)/K$5</f>
        <v>#N/A</v>
      </c>
      <c r="L745" s="141" t="e" cm="1">
        <f t="array" ref="L745">(_xlfn.XLOOKUP($A745&amp;$Q$3,Data[Index]&amp;Data[Valid Test, Can be used for conformity (Y/N)],Data[PM/km (mg)])-L$2)/L$5</f>
        <v>#N/A</v>
      </c>
      <c r="M745" s="140" t="e" cm="1">
        <f t="array" ref="M745">(_xlfn.XLOOKUP($A745&amp;$Q$3,Data[Index]&amp;Data[Valid Test, Can be used for conformity (Y/N)],Data[CH4 (mg/km)])-M$2)/M$5</f>
        <v>#N/A</v>
      </c>
      <c r="N745" s="140" t="e" cm="1">
        <f t="array" ref="N745">(_xlfn.XLOOKUP($A745&amp;$Q$3,Data[Index]&amp;Data[Valid Test, Can be used for conformity (Y/N)],Data[N20 (mg/km)])-N$2)/N$5</f>
        <v>#N/A</v>
      </c>
      <c r="O745" s="141" t="e" cm="1">
        <f t="array" ref="O745">(_xlfn.XLOOKUP($A745&amp;$Q$3,Data[Index]&amp;Data[Valid Test, Can be used for conformity (Y/N)],Data[l/100km])-O$2)/O$5</f>
        <v>#N/A</v>
      </c>
      <c r="P745" s="138">
        <f>_xlfn.XLOOKUP($A745,Data[Index],Data[Comments])</f>
        <v>0</v>
      </c>
    </row>
    <row r="746" spans="1:16" x14ac:dyDescent="0.2">
      <c r="A746" s="129"/>
      <c r="B746" s="129"/>
      <c r="C746" s="129" t="e" cm="1">
        <f t="array" ref="C746">_xlfn.XLOOKUP($A746&amp;$Q$3&amp;$R$3,Data[Index]&amp;Data[Valid Test, Can be used for conformity (Y/N)]&amp;Data[Cycle],Data[Test Name])</f>
        <v>#N/A</v>
      </c>
      <c r="D746" s="167" t="e" cm="1">
        <f t="array" ref="D746">_xlfn.XLOOKUP($A746&amp;$Q$3&amp;$R$3,Data[Index]&amp;Data[Valid Test, Can be used for conformity (Y/N)]&amp;Data[Cycle],Data[Mileage (Miles)])</f>
        <v>#N/A</v>
      </c>
      <c r="E746" s="130" t="e" cm="1">
        <f t="array" ref="E746">_xlfn.XLOOKUP($A746&amp;$Q$3&amp;$R$3,Data[Index]&amp;Data[Valid Test, Can be used for conformity (Y/N)]&amp;Data[Cycle],Data[Date])</f>
        <v>#N/A</v>
      </c>
      <c r="F746" s="141" t="e" cm="1">
        <f t="array" ref="F746">(_xlfn.XLOOKUP($A746&amp;$Q$3&amp;$R$3,Data[Index]&amp;Data[Valid Test, Can be used for conformity (Y/N)]&amp;Data[Cycle],Data[CO/km (mg)])-F$2)/F$5</f>
        <v>#N/A</v>
      </c>
      <c r="G746" s="141" t="e" cm="1">
        <f t="array" ref="G746">(_xlfn.XLOOKUP($A746&amp;$Q$3,Data[Index]&amp;Data[Valid Test, Can be used for conformity (Y/N)],Data[CO2/km (g)])-G$2)/G$5</f>
        <v>#N/A</v>
      </c>
      <c r="H746" s="141" t="e" cm="1">
        <f t="array" ref="H746">(_xlfn.XLOOKUP($A746&amp;$Q$3,Data[Index]&amp;Data[Valid Test, Can be used for conformity (Y/N)],Data[THC/km (mg)])-H$2)/H$5</f>
        <v>#N/A</v>
      </c>
      <c r="I746" s="141" t="e" cm="1">
        <f t="array" ref="I746">(_xlfn.XLOOKUP($A746&amp;$Q$3,Data[Index]&amp;Data[Valid Test, Can be used for conformity (Y/N)],Data[NOx/km (mg)])-I$2)/I$5</f>
        <v>#N/A</v>
      </c>
      <c r="J746" s="141" t="e" cm="1">
        <f t="array" ref="J746">(_xlfn.XLOOKUP($A746&amp;$Q$3,Data[Index]&amp;Data[Valid Test, Can be used for conformity (Y/N)],Data[THC + NOx/km (mg)])-J$2)/J$5</f>
        <v>#N/A</v>
      </c>
      <c r="K746" s="141" t="e" cm="1">
        <f t="array" ref="K746">(_xlfn.XLOOKUP($A746&amp;$Q$3,Data[Index]&amp;Data[Valid Test, Can be used for conformity (Y/N)],Data[PN/km ('#)])-K$2)/K$5</f>
        <v>#N/A</v>
      </c>
      <c r="L746" s="141" t="e" cm="1">
        <f t="array" ref="L746">(_xlfn.XLOOKUP($A746&amp;$Q$3,Data[Index]&amp;Data[Valid Test, Can be used for conformity (Y/N)],Data[PM/km (mg)])-L$2)/L$5</f>
        <v>#N/A</v>
      </c>
      <c r="M746" s="140" t="e" cm="1">
        <f t="array" ref="M746">(_xlfn.XLOOKUP($A746&amp;$Q$3,Data[Index]&amp;Data[Valid Test, Can be used for conformity (Y/N)],Data[CH4 (mg/km)])-M$2)/M$5</f>
        <v>#N/A</v>
      </c>
      <c r="N746" s="140" t="e" cm="1">
        <f t="array" ref="N746">(_xlfn.XLOOKUP($A746&amp;$Q$3,Data[Index]&amp;Data[Valid Test, Can be used for conformity (Y/N)],Data[N20 (mg/km)])-N$2)/N$5</f>
        <v>#N/A</v>
      </c>
      <c r="O746" s="141" t="e" cm="1">
        <f t="array" ref="O746">(_xlfn.XLOOKUP($A746&amp;$Q$3,Data[Index]&amp;Data[Valid Test, Can be used for conformity (Y/N)],Data[l/100km])-O$2)/O$5</f>
        <v>#N/A</v>
      </c>
      <c r="P746" s="138">
        <f>_xlfn.XLOOKUP($A746,Data[Index],Data[Comments])</f>
        <v>0</v>
      </c>
    </row>
    <row r="747" spans="1:16" x14ac:dyDescent="0.2">
      <c r="A747" s="129"/>
      <c r="B747" s="129"/>
      <c r="C747" s="129" t="e" cm="1">
        <f t="array" ref="C747">_xlfn.XLOOKUP($A747&amp;$Q$3&amp;$R$3,Data[Index]&amp;Data[Valid Test, Can be used for conformity (Y/N)]&amp;Data[Cycle],Data[Test Name])</f>
        <v>#N/A</v>
      </c>
      <c r="D747" s="167" t="e" cm="1">
        <f t="array" ref="D747">_xlfn.XLOOKUP($A747&amp;$Q$3&amp;$R$3,Data[Index]&amp;Data[Valid Test, Can be used for conformity (Y/N)]&amp;Data[Cycle],Data[Mileage (Miles)])</f>
        <v>#N/A</v>
      </c>
      <c r="E747" s="130" t="e" cm="1">
        <f t="array" ref="E747">_xlfn.XLOOKUP($A747&amp;$Q$3&amp;$R$3,Data[Index]&amp;Data[Valid Test, Can be used for conformity (Y/N)]&amp;Data[Cycle],Data[Date])</f>
        <v>#N/A</v>
      </c>
      <c r="F747" s="141" t="e" cm="1">
        <f t="array" ref="F747">(_xlfn.XLOOKUP($A747&amp;$Q$3&amp;$R$3,Data[Index]&amp;Data[Valid Test, Can be used for conformity (Y/N)]&amp;Data[Cycle],Data[CO/km (mg)])-F$2)/F$5</f>
        <v>#N/A</v>
      </c>
      <c r="G747" s="141" t="e" cm="1">
        <f t="array" ref="G747">(_xlfn.XLOOKUP($A747&amp;$Q$3,Data[Index]&amp;Data[Valid Test, Can be used for conformity (Y/N)],Data[CO2/km (g)])-G$2)/G$5</f>
        <v>#N/A</v>
      </c>
      <c r="H747" s="141" t="e" cm="1">
        <f t="array" ref="H747">(_xlfn.XLOOKUP($A747&amp;$Q$3,Data[Index]&amp;Data[Valid Test, Can be used for conformity (Y/N)],Data[THC/km (mg)])-H$2)/H$5</f>
        <v>#N/A</v>
      </c>
      <c r="I747" s="141" t="e" cm="1">
        <f t="array" ref="I747">(_xlfn.XLOOKUP($A747&amp;$Q$3,Data[Index]&amp;Data[Valid Test, Can be used for conformity (Y/N)],Data[NOx/km (mg)])-I$2)/I$5</f>
        <v>#N/A</v>
      </c>
      <c r="J747" s="141" t="e" cm="1">
        <f t="array" ref="J747">(_xlfn.XLOOKUP($A747&amp;$Q$3,Data[Index]&amp;Data[Valid Test, Can be used for conformity (Y/N)],Data[THC + NOx/km (mg)])-J$2)/J$5</f>
        <v>#N/A</v>
      </c>
      <c r="K747" s="141" t="e" cm="1">
        <f t="array" ref="K747">(_xlfn.XLOOKUP($A747&amp;$Q$3,Data[Index]&amp;Data[Valid Test, Can be used for conformity (Y/N)],Data[PN/km ('#)])-K$2)/K$5</f>
        <v>#N/A</v>
      </c>
      <c r="L747" s="141" t="e" cm="1">
        <f t="array" ref="L747">(_xlfn.XLOOKUP($A747&amp;$Q$3,Data[Index]&amp;Data[Valid Test, Can be used for conformity (Y/N)],Data[PM/km (mg)])-L$2)/L$5</f>
        <v>#N/A</v>
      </c>
      <c r="M747" s="140" t="e" cm="1">
        <f t="array" ref="M747">(_xlfn.XLOOKUP($A747&amp;$Q$3,Data[Index]&amp;Data[Valid Test, Can be used for conformity (Y/N)],Data[CH4 (mg/km)])-M$2)/M$5</f>
        <v>#N/A</v>
      </c>
      <c r="N747" s="140" t="e" cm="1">
        <f t="array" ref="N747">(_xlfn.XLOOKUP($A747&amp;$Q$3,Data[Index]&amp;Data[Valid Test, Can be used for conformity (Y/N)],Data[N20 (mg/km)])-N$2)/N$5</f>
        <v>#N/A</v>
      </c>
      <c r="O747" s="141" t="e" cm="1">
        <f t="array" ref="O747">(_xlfn.XLOOKUP($A747&amp;$Q$3,Data[Index]&amp;Data[Valid Test, Can be used for conformity (Y/N)],Data[l/100km])-O$2)/O$5</f>
        <v>#N/A</v>
      </c>
      <c r="P747" s="138">
        <f>_xlfn.XLOOKUP($A747,Data[Index],Data[Comments])</f>
        <v>0</v>
      </c>
    </row>
    <row r="748" spans="1:16" x14ac:dyDescent="0.2">
      <c r="A748" s="129"/>
      <c r="B748" s="129"/>
      <c r="C748" s="129" t="e" cm="1">
        <f t="array" ref="C748">_xlfn.XLOOKUP($A748&amp;$Q$3&amp;$R$3,Data[Index]&amp;Data[Valid Test, Can be used for conformity (Y/N)]&amp;Data[Cycle],Data[Test Name])</f>
        <v>#N/A</v>
      </c>
      <c r="D748" s="167" t="e" cm="1">
        <f t="array" ref="D748">_xlfn.XLOOKUP($A748&amp;$Q$3&amp;$R$3,Data[Index]&amp;Data[Valid Test, Can be used for conformity (Y/N)]&amp;Data[Cycle],Data[Mileage (Miles)])</f>
        <v>#N/A</v>
      </c>
      <c r="E748" s="130" t="e" cm="1">
        <f t="array" ref="E748">_xlfn.XLOOKUP($A748&amp;$Q$3&amp;$R$3,Data[Index]&amp;Data[Valid Test, Can be used for conformity (Y/N)]&amp;Data[Cycle],Data[Date])</f>
        <v>#N/A</v>
      </c>
      <c r="F748" s="141" t="e" cm="1">
        <f t="array" ref="F748">(_xlfn.XLOOKUP($A748&amp;$Q$3&amp;$R$3,Data[Index]&amp;Data[Valid Test, Can be used for conformity (Y/N)]&amp;Data[Cycle],Data[CO/km (mg)])-F$2)/F$5</f>
        <v>#N/A</v>
      </c>
      <c r="G748" s="141" t="e" cm="1">
        <f t="array" ref="G748">(_xlfn.XLOOKUP($A748&amp;$Q$3,Data[Index]&amp;Data[Valid Test, Can be used for conformity (Y/N)],Data[CO2/km (g)])-G$2)/G$5</f>
        <v>#N/A</v>
      </c>
      <c r="H748" s="141" t="e" cm="1">
        <f t="array" ref="H748">(_xlfn.XLOOKUP($A748&amp;$Q$3,Data[Index]&amp;Data[Valid Test, Can be used for conformity (Y/N)],Data[THC/km (mg)])-H$2)/H$5</f>
        <v>#N/A</v>
      </c>
      <c r="I748" s="141" t="e" cm="1">
        <f t="array" ref="I748">(_xlfn.XLOOKUP($A748&amp;$Q$3,Data[Index]&amp;Data[Valid Test, Can be used for conformity (Y/N)],Data[NOx/km (mg)])-I$2)/I$5</f>
        <v>#N/A</v>
      </c>
      <c r="J748" s="141" t="e" cm="1">
        <f t="array" ref="J748">(_xlfn.XLOOKUP($A748&amp;$Q$3,Data[Index]&amp;Data[Valid Test, Can be used for conformity (Y/N)],Data[THC + NOx/km (mg)])-J$2)/J$5</f>
        <v>#N/A</v>
      </c>
      <c r="K748" s="141" t="e" cm="1">
        <f t="array" ref="K748">(_xlfn.XLOOKUP($A748&amp;$Q$3,Data[Index]&amp;Data[Valid Test, Can be used for conformity (Y/N)],Data[PN/km ('#)])-K$2)/K$5</f>
        <v>#N/A</v>
      </c>
      <c r="L748" s="141" t="e" cm="1">
        <f t="array" ref="L748">(_xlfn.XLOOKUP($A748&amp;$Q$3,Data[Index]&amp;Data[Valid Test, Can be used for conformity (Y/N)],Data[PM/km (mg)])-L$2)/L$5</f>
        <v>#N/A</v>
      </c>
      <c r="M748" s="140" t="e" cm="1">
        <f t="array" ref="M748">(_xlfn.XLOOKUP($A748&amp;$Q$3,Data[Index]&amp;Data[Valid Test, Can be used for conformity (Y/N)],Data[CH4 (mg/km)])-M$2)/M$5</f>
        <v>#N/A</v>
      </c>
      <c r="N748" s="140" t="e" cm="1">
        <f t="array" ref="N748">(_xlfn.XLOOKUP($A748&amp;$Q$3,Data[Index]&amp;Data[Valid Test, Can be used for conformity (Y/N)],Data[N20 (mg/km)])-N$2)/N$5</f>
        <v>#N/A</v>
      </c>
      <c r="O748" s="141" t="e" cm="1">
        <f t="array" ref="O748">(_xlfn.XLOOKUP($A748&amp;$Q$3,Data[Index]&amp;Data[Valid Test, Can be used for conformity (Y/N)],Data[l/100km])-O$2)/O$5</f>
        <v>#N/A</v>
      </c>
      <c r="P748" s="138">
        <f>_xlfn.XLOOKUP($A748,Data[Index],Data[Comments])</f>
        <v>0</v>
      </c>
    </row>
    <row r="749" spans="1:16" x14ac:dyDescent="0.2">
      <c r="A749" s="129"/>
      <c r="B749" s="129"/>
      <c r="C749" s="129" t="e" cm="1">
        <f t="array" ref="C749">_xlfn.XLOOKUP($A749&amp;$Q$3&amp;$R$3,Data[Index]&amp;Data[Valid Test, Can be used for conformity (Y/N)]&amp;Data[Cycle],Data[Test Name])</f>
        <v>#N/A</v>
      </c>
      <c r="D749" s="167" t="e" cm="1">
        <f t="array" ref="D749">_xlfn.XLOOKUP($A749&amp;$Q$3&amp;$R$3,Data[Index]&amp;Data[Valid Test, Can be used for conformity (Y/N)]&amp;Data[Cycle],Data[Mileage (Miles)])</f>
        <v>#N/A</v>
      </c>
      <c r="E749" s="130" t="e" cm="1">
        <f t="array" ref="E749">_xlfn.XLOOKUP($A749&amp;$Q$3&amp;$R$3,Data[Index]&amp;Data[Valid Test, Can be used for conformity (Y/N)]&amp;Data[Cycle],Data[Date])</f>
        <v>#N/A</v>
      </c>
      <c r="F749" s="141" t="e" cm="1">
        <f t="array" ref="F749">(_xlfn.XLOOKUP($A749&amp;$Q$3&amp;$R$3,Data[Index]&amp;Data[Valid Test, Can be used for conformity (Y/N)]&amp;Data[Cycle],Data[CO/km (mg)])-F$2)/F$5</f>
        <v>#N/A</v>
      </c>
      <c r="G749" s="141" t="e" cm="1">
        <f t="array" ref="G749">(_xlfn.XLOOKUP($A749&amp;$Q$3,Data[Index]&amp;Data[Valid Test, Can be used for conformity (Y/N)],Data[CO2/km (g)])-G$2)/G$5</f>
        <v>#N/A</v>
      </c>
      <c r="H749" s="141" t="e" cm="1">
        <f t="array" ref="H749">(_xlfn.XLOOKUP($A749&amp;$Q$3,Data[Index]&amp;Data[Valid Test, Can be used for conformity (Y/N)],Data[THC/km (mg)])-H$2)/H$5</f>
        <v>#N/A</v>
      </c>
      <c r="I749" s="141" t="e" cm="1">
        <f t="array" ref="I749">(_xlfn.XLOOKUP($A749&amp;$Q$3,Data[Index]&amp;Data[Valid Test, Can be used for conformity (Y/N)],Data[NOx/km (mg)])-I$2)/I$5</f>
        <v>#N/A</v>
      </c>
      <c r="J749" s="141" t="e" cm="1">
        <f t="array" ref="J749">(_xlfn.XLOOKUP($A749&amp;$Q$3,Data[Index]&amp;Data[Valid Test, Can be used for conformity (Y/N)],Data[THC + NOx/km (mg)])-J$2)/J$5</f>
        <v>#N/A</v>
      </c>
      <c r="K749" s="141" t="e" cm="1">
        <f t="array" ref="K749">(_xlfn.XLOOKUP($A749&amp;$Q$3,Data[Index]&amp;Data[Valid Test, Can be used for conformity (Y/N)],Data[PN/km ('#)])-K$2)/K$5</f>
        <v>#N/A</v>
      </c>
      <c r="L749" s="141" t="e" cm="1">
        <f t="array" ref="L749">(_xlfn.XLOOKUP($A749&amp;$Q$3,Data[Index]&amp;Data[Valid Test, Can be used for conformity (Y/N)],Data[PM/km (mg)])-L$2)/L$5</f>
        <v>#N/A</v>
      </c>
      <c r="M749" s="140" t="e" cm="1">
        <f t="array" ref="M749">(_xlfn.XLOOKUP($A749&amp;$Q$3,Data[Index]&amp;Data[Valid Test, Can be used for conformity (Y/N)],Data[CH4 (mg/km)])-M$2)/M$5</f>
        <v>#N/A</v>
      </c>
      <c r="N749" s="140" t="e" cm="1">
        <f t="array" ref="N749">(_xlfn.XLOOKUP($A749&amp;$Q$3,Data[Index]&amp;Data[Valid Test, Can be used for conformity (Y/N)],Data[N20 (mg/km)])-N$2)/N$5</f>
        <v>#N/A</v>
      </c>
      <c r="O749" s="141" t="e" cm="1">
        <f t="array" ref="O749">(_xlfn.XLOOKUP($A749&amp;$Q$3,Data[Index]&amp;Data[Valid Test, Can be used for conformity (Y/N)],Data[l/100km])-O$2)/O$5</f>
        <v>#N/A</v>
      </c>
      <c r="P749" s="138">
        <f>_xlfn.XLOOKUP($A749,Data[Index],Data[Comments])</f>
        <v>0</v>
      </c>
    </row>
    <row r="750" spans="1:16" x14ac:dyDescent="0.2">
      <c r="A750" s="129"/>
      <c r="B750" s="129"/>
      <c r="C750" s="129" t="e" cm="1">
        <f t="array" ref="C750">_xlfn.XLOOKUP($A750&amp;$Q$3&amp;$R$3,Data[Index]&amp;Data[Valid Test, Can be used for conformity (Y/N)]&amp;Data[Cycle],Data[Test Name])</f>
        <v>#N/A</v>
      </c>
      <c r="D750" s="167" t="e" cm="1">
        <f t="array" ref="D750">_xlfn.XLOOKUP($A750&amp;$Q$3&amp;$R$3,Data[Index]&amp;Data[Valid Test, Can be used for conformity (Y/N)]&amp;Data[Cycle],Data[Mileage (Miles)])</f>
        <v>#N/A</v>
      </c>
      <c r="E750" s="130" t="e" cm="1">
        <f t="array" ref="E750">_xlfn.XLOOKUP($A750&amp;$Q$3&amp;$R$3,Data[Index]&amp;Data[Valid Test, Can be used for conformity (Y/N)]&amp;Data[Cycle],Data[Date])</f>
        <v>#N/A</v>
      </c>
      <c r="F750" s="141" t="e" cm="1">
        <f t="array" ref="F750">(_xlfn.XLOOKUP($A750&amp;$Q$3&amp;$R$3,Data[Index]&amp;Data[Valid Test, Can be used for conformity (Y/N)]&amp;Data[Cycle],Data[CO/km (mg)])-F$2)/F$5</f>
        <v>#N/A</v>
      </c>
      <c r="G750" s="141" t="e" cm="1">
        <f t="array" ref="G750">(_xlfn.XLOOKUP($A750&amp;$Q$3,Data[Index]&amp;Data[Valid Test, Can be used for conformity (Y/N)],Data[CO2/km (g)])-G$2)/G$5</f>
        <v>#N/A</v>
      </c>
      <c r="H750" s="141" t="e" cm="1">
        <f t="array" ref="H750">(_xlfn.XLOOKUP($A750&amp;$Q$3,Data[Index]&amp;Data[Valid Test, Can be used for conformity (Y/N)],Data[THC/km (mg)])-H$2)/H$5</f>
        <v>#N/A</v>
      </c>
      <c r="I750" s="141" t="e" cm="1">
        <f t="array" ref="I750">(_xlfn.XLOOKUP($A750&amp;$Q$3,Data[Index]&amp;Data[Valid Test, Can be used for conformity (Y/N)],Data[NOx/km (mg)])-I$2)/I$5</f>
        <v>#N/A</v>
      </c>
      <c r="J750" s="141" t="e" cm="1">
        <f t="array" ref="J750">(_xlfn.XLOOKUP($A750&amp;$Q$3,Data[Index]&amp;Data[Valid Test, Can be used for conformity (Y/N)],Data[THC + NOx/km (mg)])-J$2)/J$5</f>
        <v>#N/A</v>
      </c>
      <c r="K750" s="141" t="e" cm="1">
        <f t="array" ref="K750">(_xlfn.XLOOKUP($A750&amp;$Q$3,Data[Index]&amp;Data[Valid Test, Can be used for conformity (Y/N)],Data[PN/km ('#)])-K$2)/K$5</f>
        <v>#N/A</v>
      </c>
      <c r="L750" s="141" t="e" cm="1">
        <f t="array" ref="L750">(_xlfn.XLOOKUP($A750&amp;$Q$3,Data[Index]&amp;Data[Valid Test, Can be used for conformity (Y/N)],Data[PM/km (mg)])-L$2)/L$5</f>
        <v>#N/A</v>
      </c>
      <c r="M750" s="140" t="e" cm="1">
        <f t="array" ref="M750">(_xlfn.XLOOKUP($A750&amp;$Q$3,Data[Index]&amp;Data[Valid Test, Can be used for conformity (Y/N)],Data[CH4 (mg/km)])-M$2)/M$5</f>
        <v>#N/A</v>
      </c>
      <c r="N750" s="140" t="e" cm="1">
        <f t="array" ref="N750">(_xlfn.XLOOKUP($A750&amp;$Q$3,Data[Index]&amp;Data[Valid Test, Can be used for conformity (Y/N)],Data[N20 (mg/km)])-N$2)/N$5</f>
        <v>#N/A</v>
      </c>
      <c r="O750" s="141" t="e" cm="1">
        <f t="array" ref="O750">(_xlfn.XLOOKUP($A750&amp;$Q$3,Data[Index]&amp;Data[Valid Test, Can be used for conformity (Y/N)],Data[l/100km])-O$2)/O$5</f>
        <v>#N/A</v>
      </c>
      <c r="P750" s="138">
        <f>_xlfn.XLOOKUP($A750,Data[Index],Data[Comments])</f>
        <v>0</v>
      </c>
    </row>
    <row r="751" spans="1:16" x14ac:dyDescent="0.2">
      <c r="A751" s="129"/>
      <c r="B751" s="129"/>
      <c r="C751" s="129" t="e" cm="1">
        <f t="array" ref="C751">_xlfn.XLOOKUP($A751&amp;$Q$3&amp;$R$3,Data[Index]&amp;Data[Valid Test, Can be used for conformity (Y/N)]&amp;Data[Cycle],Data[Test Name])</f>
        <v>#N/A</v>
      </c>
      <c r="D751" s="167" t="e" cm="1">
        <f t="array" ref="D751">_xlfn.XLOOKUP($A751&amp;$Q$3&amp;$R$3,Data[Index]&amp;Data[Valid Test, Can be used for conformity (Y/N)]&amp;Data[Cycle],Data[Mileage (Miles)])</f>
        <v>#N/A</v>
      </c>
      <c r="E751" s="130" t="e" cm="1">
        <f t="array" ref="E751">_xlfn.XLOOKUP($A751&amp;$Q$3&amp;$R$3,Data[Index]&amp;Data[Valid Test, Can be used for conformity (Y/N)]&amp;Data[Cycle],Data[Date])</f>
        <v>#N/A</v>
      </c>
      <c r="F751" s="141" t="e" cm="1">
        <f t="array" ref="F751">(_xlfn.XLOOKUP($A751&amp;$Q$3&amp;$R$3,Data[Index]&amp;Data[Valid Test, Can be used for conformity (Y/N)]&amp;Data[Cycle],Data[CO/km (mg)])-F$2)/F$5</f>
        <v>#N/A</v>
      </c>
      <c r="G751" s="141" t="e" cm="1">
        <f t="array" ref="G751">(_xlfn.XLOOKUP($A751&amp;$Q$3,Data[Index]&amp;Data[Valid Test, Can be used for conformity (Y/N)],Data[CO2/km (g)])-G$2)/G$5</f>
        <v>#N/A</v>
      </c>
      <c r="H751" s="141" t="e" cm="1">
        <f t="array" ref="H751">(_xlfn.XLOOKUP($A751&amp;$Q$3,Data[Index]&amp;Data[Valid Test, Can be used for conformity (Y/N)],Data[THC/km (mg)])-H$2)/H$5</f>
        <v>#N/A</v>
      </c>
      <c r="I751" s="141" t="e" cm="1">
        <f t="array" ref="I751">(_xlfn.XLOOKUP($A751&amp;$Q$3,Data[Index]&amp;Data[Valid Test, Can be used for conformity (Y/N)],Data[NOx/km (mg)])-I$2)/I$5</f>
        <v>#N/A</v>
      </c>
      <c r="J751" s="141" t="e" cm="1">
        <f t="array" ref="J751">(_xlfn.XLOOKUP($A751&amp;$Q$3,Data[Index]&amp;Data[Valid Test, Can be used for conformity (Y/N)],Data[THC + NOx/km (mg)])-J$2)/J$5</f>
        <v>#N/A</v>
      </c>
      <c r="K751" s="141" t="e" cm="1">
        <f t="array" ref="K751">(_xlfn.XLOOKUP($A751&amp;$Q$3,Data[Index]&amp;Data[Valid Test, Can be used for conformity (Y/N)],Data[PN/km ('#)])-K$2)/K$5</f>
        <v>#N/A</v>
      </c>
      <c r="L751" s="141" t="e" cm="1">
        <f t="array" ref="L751">(_xlfn.XLOOKUP($A751&amp;$Q$3,Data[Index]&amp;Data[Valid Test, Can be used for conformity (Y/N)],Data[PM/km (mg)])-L$2)/L$5</f>
        <v>#N/A</v>
      </c>
      <c r="M751" s="140" t="e" cm="1">
        <f t="array" ref="M751">(_xlfn.XLOOKUP($A751&amp;$Q$3,Data[Index]&amp;Data[Valid Test, Can be used for conformity (Y/N)],Data[CH4 (mg/km)])-M$2)/M$5</f>
        <v>#N/A</v>
      </c>
      <c r="N751" s="140" t="e" cm="1">
        <f t="array" ref="N751">(_xlfn.XLOOKUP($A751&amp;$Q$3,Data[Index]&amp;Data[Valid Test, Can be used for conformity (Y/N)],Data[N20 (mg/km)])-N$2)/N$5</f>
        <v>#N/A</v>
      </c>
      <c r="O751" s="141" t="e" cm="1">
        <f t="array" ref="O751">(_xlfn.XLOOKUP($A751&amp;$Q$3,Data[Index]&amp;Data[Valid Test, Can be used for conformity (Y/N)],Data[l/100km])-O$2)/O$5</f>
        <v>#N/A</v>
      </c>
      <c r="P751" s="138">
        <f>_xlfn.XLOOKUP($A751,Data[Index],Data[Comments])</f>
        <v>0</v>
      </c>
    </row>
    <row r="752" spans="1:16" x14ac:dyDescent="0.2">
      <c r="A752" s="129"/>
      <c r="B752" s="129"/>
      <c r="C752" s="129" t="e" cm="1">
        <f t="array" ref="C752">_xlfn.XLOOKUP($A752&amp;$Q$3&amp;$R$3,Data[Index]&amp;Data[Valid Test, Can be used for conformity (Y/N)]&amp;Data[Cycle],Data[Test Name])</f>
        <v>#N/A</v>
      </c>
      <c r="D752" s="167" t="e" cm="1">
        <f t="array" ref="D752">_xlfn.XLOOKUP($A752&amp;$Q$3&amp;$R$3,Data[Index]&amp;Data[Valid Test, Can be used for conformity (Y/N)]&amp;Data[Cycle],Data[Mileage (Miles)])</f>
        <v>#N/A</v>
      </c>
      <c r="E752" s="130" t="e" cm="1">
        <f t="array" ref="E752">_xlfn.XLOOKUP($A752&amp;$Q$3&amp;$R$3,Data[Index]&amp;Data[Valid Test, Can be used for conformity (Y/N)]&amp;Data[Cycle],Data[Date])</f>
        <v>#N/A</v>
      </c>
      <c r="F752" s="141" t="e" cm="1">
        <f t="array" ref="F752">(_xlfn.XLOOKUP($A752&amp;$Q$3&amp;$R$3,Data[Index]&amp;Data[Valid Test, Can be used for conformity (Y/N)]&amp;Data[Cycle],Data[CO/km (mg)])-F$2)/F$5</f>
        <v>#N/A</v>
      </c>
      <c r="G752" s="141" t="e" cm="1">
        <f t="array" ref="G752">(_xlfn.XLOOKUP($A752&amp;$Q$3,Data[Index]&amp;Data[Valid Test, Can be used for conformity (Y/N)],Data[CO2/km (g)])-G$2)/G$5</f>
        <v>#N/A</v>
      </c>
      <c r="H752" s="141" t="e" cm="1">
        <f t="array" ref="H752">(_xlfn.XLOOKUP($A752&amp;$Q$3,Data[Index]&amp;Data[Valid Test, Can be used for conformity (Y/N)],Data[THC/km (mg)])-H$2)/H$5</f>
        <v>#N/A</v>
      </c>
      <c r="I752" s="141" t="e" cm="1">
        <f t="array" ref="I752">(_xlfn.XLOOKUP($A752&amp;$Q$3,Data[Index]&amp;Data[Valid Test, Can be used for conformity (Y/N)],Data[NOx/km (mg)])-I$2)/I$5</f>
        <v>#N/A</v>
      </c>
      <c r="J752" s="141" t="e" cm="1">
        <f t="array" ref="J752">(_xlfn.XLOOKUP($A752&amp;$Q$3,Data[Index]&amp;Data[Valid Test, Can be used for conformity (Y/N)],Data[THC + NOx/km (mg)])-J$2)/J$5</f>
        <v>#N/A</v>
      </c>
      <c r="K752" s="141" t="e" cm="1">
        <f t="array" ref="K752">(_xlfn.XLOOKUP($A752&amp;$Q$3,Data[Index]&amp;Data[Valid Test, Can be used for conformity (Y/N)],Data[PN/km ('#)])-K$2)/K$5</f>
        <v>#N/A</v>
      </c>
      <c r="L752" s="141" t="e" cm="1">
        <f t="array" ref="L752">(_xlfn.XLOOKUP($A752&amp;$Q$3,Data[Index]&amp;Data[Valid Test, Can be used for conformity (Y/N)],Data[PM/km (mg)])-L$2)/L$5</f>
        <v>#N/A</v>
      </c>
      <c r="M752" s="140" t="e" cm="1">
        <f t="array" ref="M752">(_xlfn.XLOOKUP($A752&amp;$Q$3,Data[Index]&amp;Data[Valid Test, Can be used for conformity (Y/N)],Data[CH4 (mg/km)])-M$2)/M$5</f>
        <v>#N/A</v>
      </c>
      <c r="N752" s="140" t="e" cm="1">
        <f t="array" ref="N752">(_xlfn.XLOOKUP($A752&amp;$Q$3,Data[Index]&amp;Data[Valid Test, Can be used for conformity (Y/N)],Data[N20 (mg/km)])-N$2)/N$5</f>
        <v>#N/A</v>
      </c>
      <c r="O752" s="141" t="e" cm="1">
        <f t="array" ref="O752">(_xlfn.XLOOKUP($A752&amp;$Q$3,Data[Index]&amp;Data[Valid Test, Can be used for conformity (Y/N)],Data[l/100km])-O$2)/O$5</f>
        <v>#N/A</v>
      </c>
      <c r="P752" s="138">
        <f>_xlfn.XLOOKUP($A752,Data[Index],Data[Comments])</f>
        <v>0</v>
      </c>
    </row>
    <row r="753" spans="1:16" x14ac:dyDescent="0.2">
      <c r="A753" s="129"/>
      <c r="B753" s="129"/>
      <c r="C753" s="129" t="e" cm="1">
        <f t="array" ref="C753">_xlfn.XLOOKUP($A753&amp;$Q$3&amp;$R$3,Data[Index]&amp;Data[Valid Test, Can be used for conformity (Y/N)]&amp;Data[Cycle],Data[Test Name])</f>
        <v>#N/A</v>
      </c>
      <c r="D753" s="167" t="e" cm="1">
        <f t="array" ref="D753">_xlfn.XLOOKUP($A753&amp;$Q$3&amp;$R$3,Data[Index]&amp;Data[Valid Test, Can be used for conformity (Y/N)]&amp;Data[Cycle],Data[Mileage (Miles)])</f>
        <v>#N/A</v>
      </c>
      <c r="E753" s="130" t="e" cm="1">
        <f t="array" ref="E753">_xlfn.XLOOKUP($A753&amp;$Q$3&amp;$R$3,Data[Index]&amp;Data[Valid Test, Can be used for conformity (Y/N)]&amp;Data[Cycle],Data[Date])</f>
        <v>#N/A</v>
      </c>
      <c r="F753" s="141" t="e" cm="1">
        <f t="array" ref="F753">(_xlfn.XLOOKUP($A753&amp;$Q$3&amp;$R$3,Data[Index]&amp;Data[Valid Test, Can be used for conformity (Y/N)]&amp;Data[Cycle],Data[CO/km (mg)])-F$2)/F$5</f>
        <v>#N/A</v>
      </c>
      <c r="G753" s="141" t="e" cm="1">
        <f t="array" ref="G753">(_xlfn.XLOOKUP($A753&amp;$Q$3,Data[Index]&amp;Data[Valid Test, Can be used for conformity (Y/N)],Data[CO2/km (g)])-G$2)/G$5</f>
        <v>#N/A</v>
      </c>
      <c r="H753" s="141" t="e" cm="1">
        <f t="array" ref="H753">(_xlfn.XLOOKUP($A753&amp;$Q$3,Data[Index]&amp;Data[Valid Test, Can be used for conformity (Y/N)],Data[THC/km (mg)])-H$2)/H$5</f>
        <v>#N/A</v>
      </c>
      <c r="I753" s="141" t="e" cm="1">
        <f t="array" ref="I753">(_xlfn.XLOOKUP($A753&amp;$Q$3,Data[Index]&amp;Data[Valid Test, Can be used for conformity (Y/N)],Data[NOx/km (mg)])-I$2)/I$5</f>
        <v>#N/A</v>
      </c>
      <c r="J753" s="141" t="e" cm="1">
        <f t="array" ref="J753">(_xlfn.XLOOKUP($A753&amp;$Q$3,Data[Index]&amp;Data[Valid Test, Can be used for conformity (Y/N)],Data[THC + NOx/km (mg)])-J$2)/J$5</f>
        <v>#N/A</v>
      </c>
      <c r="K753" s="141" t="e" cm="1">
        <f t="array" ref="K753">(_xlfn.XLOOKUP($A753&amp;$Q$3,Data[Index]&amp;Data[Valid Test, Can be used for conformity (Y/N)],Data[PN/km ('#)])-K$2)/K$5</f>
        <v>#N/A</v>
      </c>
      <c r="L753" s="141" t="e" cm="1">
        <f t="array" ref="L753">(_xlfn.XLOOKUP($A753&amp;$Q$3,Data[Index]&amp;Data[Valid Test, Can be used for conformity (Y/N)],Data[PM/km (mg)])-L$2)/L$5</f>
        <v>#N/A</v>
      </c>
      <c r="M753" s="140" t="e" cm="1">
        <f t="array" ref="M753">(_xlfn.XLOOKUP($A753&amp;$Q$3,Data[Index]&amp;Data[Valid Test, Can be used for conformity (Y/N)],Data[CH4 (mg/km)])-M$2)/M$5</f>
        <v>#N/A</v>
      </c>
      <c r="N753" s="140" t="e" cm="1">
        <f t="array" ref="N753">(_xlfn.XLOOKUP($A753&amp;$Q$3,Data[Index]&amp;Data[Valid Test, Can be used for conformity (Y/N)],Data[N20 (mg/km)])-N$2)/N$5</f>
        <v>#N/A</v>
      </c>
      <c r="O753" s="141" t="e" cm="1">
        <f t="array" ref="O753">(_xlfn.XLOOKUP($A753&amp;$Q$3,Data[Index]&amp;Data[Valid Test, Can be used for conformity (Y/N)],Data[l/100km])-O$2)/O$5</f>
        <v>#N/A</v>
      </c>
      <c r="P753" s="138">
        <f>_xlfn.XLOOKUP($A753,Data[Index],Data[Comments])</f>
        <v>0</v>
      </c>
    </row>
    <row r="754" spans="1:16" x14ac:dyDescent="0.2">
      <c r="A754" s="129"/>
      <c r="B754" s="129"/>
      <c r="C754" s="129" t="e" cm="1">
        <f t="array" ref="C754">_xlfn.XLOOKUP($A754&amp;$Q$3&amp;$R$3,Data[Index]&amp;Data[Valid Test, Can be used for conformity (Y/N)]&amp;Data[Cycle],Data[Test Name])</f>
        <v>#N/A</v>
      </c>
      <c r="D754" s="167" t="e" cm="1">
        <f t="array" ref="D754">_xlfn.XLOOKUP($A754&amp;$Q$3&amp;$R$3,Data[Index]&amp;Data[Valid Test, Can be used for conformity (Y/N)]&amp;Data[Cycle],Data[Mileage (Miles)])</f>
        <v>#N/A</v>
      </c>
      <c r="E754" s="130" t="e" cm="1">
        <f t="array" ref="E754">_xlfn.XLOOKUP($A754&amp;$Q$3&amp;$R$3,Data[Index]&amp;Data[Valid Test, Can be used for conformity (Y/N)]&amp;Data[Cycle],Data[Date])</f>
        <v>#N/A</v>
      </c>
      <c r="F754" s="141" t="e" cm="1">
        <f t="array" ref="F754">(_xlfn.XLOOKUP($A754&amp;$Q$3&amp;$R$3,Data[Index]&amp;Data[Valid Test, Can be used for conformity (Y/N)]&amp;Data[Cycle],Data[CO/km (mg)])-F$2)/F$5</f>
        <v>#N/A</v>
      </c>
      <c r="G754" s="141" t="e" cm="1">
        <f t="array" ref="G754">(_xlfn.XLOOKUP($A754&amp;$Q$3,Data[Index]&amp;Data[Valid Test, Can be used for conformity (Y/N)],Data[CO2/km (g)])-G$2)/G$5</f>
        <v>#N/A</v>
      </c>
      <c r="H754" s="141" t="e" cm="1">
        <f t="array" ref="H754">(_xlfn.XLOOKUP($A754&amp;$Q$3,Data[Index]&amp;Data[Valid Test, Can be used for conformity (Y/N)],Data[THC/km (mg)])-H$2)/H$5</f>
        <v>#N/A</v>
      </c>
      <c r="I754" s="141" t="e" cm="1">
        <f t="array" ref="I754">(_xlfn.XLOOKUP($A754&amp;$Q$3,Data[Index]&amp;Data[Valid Test, Can be used for conformity (Y/N)],Data[NOx/km (mg)])-I$2)/I$5</f>
        <v>#N/A</v>
      </c>
      <c r="J754" s="141" t="e" cm="1">
        <f t="array" ref="J754">(_xlfn.XLOOKUP($A754&amp;$Q$3,Data[Index]&amp;Data[Valid Test, Can be used for conformity (Y/N)],Data[THC + NOx/km (mg)])-J$2)/J$5</f>
        <v>#N/A</v>
      </c>
      <c r="K754" s="141" t="e" cm="1">
        <f t="array" ref="K754">(_xlfn.XLOOKUP($A754&amp;$Q$3,Data[Index]&amp;Data[Valid Test, Can be used for conformity (Y/N)],Data[PN/km ('#)])-K$2)/K$5</f>
        <v>#N/A</v>
      </c>
      <c r="L754" s="141" t="e" cm="1">
        <f t="array" ref="L754">(_xlfn.XLOOKUP($A754&amp;$Q$3,Data[Index]&amp;Data[Valid Test, Can be used for conformity (Y/N)],Data[PM/km (mg)])-L$2)/L$5</f>
        <v>#N/A</v>
      </c>
      <c r="M754" s="140" t="e" cm="1">
        <f t="array" ref="M754">(_xlfn.XLOOKUP($A754&amp;$Q$3,Data[Index]&amp;Data[Valid Test, Can be used for conformity (Y/N)],Data[CH4 (mg/km)])-M$2)/M$5</f>
        <v>#N/A</v>
      </c>
      <c r="N754" s="140" t="e" cm="1">
        <f t="array" ref="N754">(_xlfn.XLOOKUP($A754&amp;$Q$3,Data[Index]&amp;Data[Valid Test, Can be used for conformity (Y/N)],Data[N20 (mg/km)])-N$2)/N$5</f>
        <v>#N/A</v>
      </c>
      <c r="O754" s="141" t="e" cm="1">
        <f t="array" ref="O754">(_xlfn.XLOOKUP($A754&amp;$Q$3,Data[Index]&amp;Data[Valid Test, Can be used for conformity (Y/N)],Data[l/100km])-O$2)/O$5</f>
        <v>#N/A</v>
      </c>
      <c r="P754" s="138">
        <f>_xlfn.XLOOKUP($A754,Data[Index],Data[Comments])</f>
        <v>0</v>
      </c>
    </row>
    <row r="755" spans="1:16" x14ac:dyDescent="0.2">
      <c r="A755" s="129"/>
      <c r="B755" s="129"/>
      <c r="C755" s="129" t="e" cm="1">
        <f t="array" ref="C755">_xlfn.XLOOKUP($A755&amp;$Q$3&amp;$R$3,Data[Index]&amp;Data[Valid Test, Can be used for conformity (Y/N)]&amp;Data[Cycle],Data[Test Name])</f>
        <v>#N/A</v>
      </c>
      <c r="D755" s="167" t="e" cm="1">
        <f t="array" ref="D755">_xlfn.XLOOKUP($A755&amp;$Q$3&amp;$R$3,Data[Index]&amp;Data[Valid Test, Can be used for conformity (Y/N)]&amp;Data[Cycle],Data[Mileage (Miles)])</f>
        <v>#N/A</v>
      </c>
      <c r="E755" s="130" t="e" cm="1">
        <f t="array" ref="E755">_xlfn.XLOOKUP($A755&amp;$Q$3&amp;$R$3,Data[Index]&amp;Data[Valid Test, Can be used for conformity (Y/N)]&amp;Data[Cycle],Data[Date])</f>
        <v>#N/A</v>
      </c>
      <c r="F755" s="141" t="e" cm="1">
        <f t="array" ref="F755">(_xlfn.XLOOKUP($A755&amp;$Q$3&amp;$R$3,Data[Index]&amp;Data[Valid Test, Can be used for conformity (Y/N)]&amp;Data[Cycle],Data[CO/km (mg)])-F$2)/F$5</f>
        <v>#N/A</v>
      </c>
      <c r="G755" s="141" t="e" cm="1">
        <f t="array" ref="G755">(_xlfn.XLOOKUP($A755&amp;$Q$3,Data[Index]&amp;Data[Valid Test, Can be used for conformity (Y/N)],Data[CO2/km (g)])-G$2)/G$5</f>
        <v>#N/A</v>
      </c>
      <c r="H755" s="141" t="e" cm="1">
        <f t="array" ref="H755">(_xlfn.XLOOKUP($A755&amp;$Q$3,Data[Index]&amp;Data[Valid Test, Can be used for conformity (Y/N)],Data[THC/km (mg)])-H$2)/H$5</f>
        <v>#N/A</v>
      </c>
      <c r="I755" s="141" t="e" cm="1">
        <f t="array" ref="I755">(_xlfn.XLOOKUP($A755&amp;$Q$3,Data[Index]&amp;Data[Valid Test, Can be used for conformity (Y/N)],Data[NOx/km (mg)])-I$2)/I$5</f>
        <v>#N/A</v>
      </c>
      <c r="J755" s="141" t="e" cm="1">
        <f t="array" ref="J755">(_xlfn.XLOOKUP($A755&amp;$Q$3,Data[Index]&amp;Data[Valid Test, Can be used for conformity (Y/N)],Data[THC + NOx/km (mg)])-J$2)/J$5</f>
        <v>#N/A</v>
      </c>
      <c r="K755" s="141" t="e" cm="1">
        <f t="array" ref="K755">(_xlfn.XLOOKUP($A755&amp;$Q$3,Data[Index]&amp;Data[Valid Test, Can be used for conformity (Y/N)],Data[PN/km ('#)])-K$2)/K$5</f>
        <v>#N/A</v>
      </c>
      <c r="L755" s="141" t="e" cm="1">
        <f t="array" ref="L755">(_xlfn.XLOOKUP($A755&amp;$Q$3,Data[Index]&amp;Data[Valid Test, Can be used for conformity (Y/N)],Data[PM/km (mg)])-L$2)/L$5</f>
        <v>#N/A</v>
      </c>
      <c r="M755" s="140" t="e" cm="1">
        <f t="array" ref="M755">(_xlfn.XLOOKUP($A755&amp;$Q$3,Data[Index]&amp;Data[Valid Test, Can be used for conformity (Y/N)],Data[CH4 (mg/km)])-M$2)/M$5</f>
        <v>#N/A</v>
      </c>
      <c r="N755" s="140" t="e" cm="1">
        <f t="array" ref="N755">(_xlfn.XLOOKUP($A755&amp;$Q$3,Data[Index]&amp;Data[Valid Test, Can be used for conformity (Y/N)],Data[N20 (mg/km)])-N$2)/N$5</f>
        <v>#N/A</v>
      </c>
      <c r="O755" s="141" t="e" cm="1">
        <f t="array" ref="O755">(_xlfn.XLOOKUP($A755&amp;$Q$3,Data[Index]&amp;Data[Valid Test, Can be used for conformity (Y/N)],Data[l/100km])-O$2)/O$5</f>
        <v>#N/A</v>
      </c>
      <c r="P755" s="138">
        <f>_xlfn.XLOOKUP($A755,Data[Index],Data[Comments])</f>
        <v>0</v>
      </c>
    </row>
    <row r="756" spans="1:16" x14ac:dyDescent="0.2">
      <c r="A756" s="129"/>
      <c r="B756" s="129"/>
      <c r="C756" s="129" t="e" cm="1">
        <f t="array" ref="C756">_xlfn.XLOOKUP($A756&amp;$Q$3&amp;$R$3,Data[Index]&amp;Data[Valid Test, Can be used for conformity (Y/N)]&amp;Data[Cycle],Data[Test Name])</f>
        <v>#N/A</v>
      </c>
      <c r="D756" s="167" t="e" cm="1">
        <f t="array" ref="D756">_xlfn.XLOOKUP($A756&amp;$Q$3&amp;$R$3,Data[Index]&amp;Data[Valid Test, Can be used for conformity (Y/N)]&amp;Data[Cycle],Data[Mileage (Miles)])</f>
        <v>#N/A</v>
      </c>
      <c r="E756" s="130" t="e" cm="1">
        <f t="array" ref="E756">_xlfn.XLOOKUP($A756&amp;$Q$3&amp;$R$3,Data[Index]&amp;Data[Valid Test, Can be used for conformity (Y/N)]&amp;Data[Cycle],Data[Date])</f>
        <v>#N/A</v>
      </c>
      <c r="F756" s="141" t="e" cm="1">
        <f t="array" ref="F756">(_xlfn.XLOOKUP($A756&amp;$Q$3&amp;$R$3,Data[Index]&amp;Data[Valid Test, Can be used for conformity (Y/N)]&amp;Data[Cycle],Data[CO/km (mg)])-F$2)/F$5</f>
        <v>#N/A</v>
      </c>
      <c r="G756" s="141" t="e" cm="1">
        <f t="array" ref="G756">(_xlfn.XLOOKUP($A756&amp;$Q$3,Data[Index]&amp;Data[Valid Test, Can be used for conformity (Y/N)],Data[CO2/km (g)])-G$2)/G$5</f>
        <v>#N/A</v>
      </c>
      <c r="H756" s="141" t="e" cm="1">
        <f t="array" ref="H756">(_xlfn.XLOOKUP($A756&amp;$Q$3,Data[Index]&amp;Data[Valid Test, Can be used for conformity (Y/N)],Data[THC/km (mg)])-H$2)/H$5</f>
        <v>#N/A</v>
      </c>
      <c r="I756" s="141" t="e" cm="1">
        <f t="array" ref="I756">(_xlfn.XLOOKUP($A756&amp;$Q$3,Data[Index]&amp;Data[Valid Test, Can be used for conformity (Y/N)],Data[NOx/km (mg)])-I$2)/I$5</f>
        <v>#N/A</v>
      </c>
      <c r="J756" s="141" t="e" cm="1">
        <f t="array" ref="J756">(_xlfn.XLOOKUP($A756&amp;$Q$3,Data[Index]&amp;Data[Valid Test, Can be used for conformity (Y/N)],Data[THC + NOx/km (mg)])-J$2)/J$5</f>
        <v>#N/A</v>
      </c>
      <c r="K756" s="141" t="e" cm="1">
        <f t="array" ref="K756">(_xlfn.XLOOKUP($A756&amp;$Q$3,Data[Index]&amp;Data[Valid Test, Can be used for conformity (Y/N)],Data[PN/km ('#)])-K$2)/K$5</f>
        <v>#N/A</v>
      </c>
      <c r="L756" s="141" t="e" cm="1">
        <f t="array" ref="L756">(_xlfn.XLOOKUP($A756&amp;$Q$3,Data[Index]&amp;Data[Valid Test, Can be used for conformity (Y/N)],Data[PM/km (mg)])-L$2)/L$5</f>
        <v>#N/A</v>
      </c>
      <c r="M756" s="140" t="e" cm="1">
        <f t="array" ref="M756">(_xlfn.XLOOKUP($A756&amp;$Q$3,Data[Index]&amp;Data[Valid Test, Can be used for conformity (Y/N)],Data[CH4 (mg/km)])-M$2)/M$5</f>
        <v>#N/A</v>
      </c>
      <c r="N756" s="140" t="e" cm="1">
        <f t="array" ref="N756">(_xlfn.XLOOKUP($A756&amp;$Q$3,Data[Index]&amp;Data[Valid Test, Can be used for conformity (Y/N)],Data[N20 (mg/km)])-N$2)/N$5</f>
        <v>#N/A</v>
      </c>
      <c r="O756" s="141" t="e" cm="1">
        <f t="array" ref="O756">(_xlfn.XLOOKUP($A756&amp;$Q$3,Data[Index]&amp;Data[Valid Test, Can be used for conformity (Y/N)],Data[l/100km])-O$2)/O$5</f>
        <v>#N/A</v>
      </c>
      <c r="P756" s="138">
        <f>_xlfn.XLOOKUP($A756,Data[Index],Data[Comments])</f>
        <v>0</v>
      </c>
    </row>
    <row r="757" spans="1:16" x14ac:dyDescent="0.2">
      <c r="A757" s="129"/>
      <c r="B757" s="129"/>
      <c r="C757" s="129" t="e" cm="1">
        <f t="array" ref="C757">_xlfn.XLOOKUP($A757&amp;$Q$3&amp;$R$3,Data[Index]&amp;Data[Valid Test, Can be used for conformity (Y/N)]&amp;Data[Cycle],Data[Test Name])</f>
        <v>#N/A</v>
      </c>
      <c r="D757" s="167" t="e" cm="1">
        <f t="array" ref="D757">_xlfn.XLOOKUP($A757&amp;$Q$3&amp;$R$3,Data[Index]&amp;Data[Valid Test, Can be used for conformity (Y/N)]&amp;Data[Cycle],Data[Mileage (Miles)])</f>
        <v>#N/A</v>
      </c>
      <c r="E757" s="130" t="e" cm="1">
        <f t="array" ref="E757">_xlfn.XLOOKUP($A757&amp;$Q$3&amp;$R$3,Data[Index]&amp;Data[Valid Test, Can be used for conformity (Y/N)]&amp;Data[Cycle],Data[Date])</f>
        <v>#N/A</v>
      </c>
      <c r="F757" s="141" t="e" cm="1">
        <f t="array" ref="F757">(_xlfn.XLOOKUP($A757&amp;$Q$3&amp;$R$3,Data[Index]&amp;Data[Valid Test, Can be used for conformity (Y/N)]&amp;Data[Cycle],Data[CO/km (mg)])-F$2)/F$5</f>
        <v>#N/A</v>
      </c>
      <c r="G757" s="141" t="e" cm="1">
        <f t="array" ref="G757">(_xlfn.XLOOKUP($A757&amp;$Q$3,Data[Index]&amp;Data[Valid Test, Can be used for conformity (Y/N)],Data[CO2/km (g)])-G$2)/G$5</f>
        <v>#N/A</v>
      </c>
      <c r="H757" s="141" t="e" cm="1">
        <f t="array" ref="H757">(_xlfn.XLOOKUP($A757&amp;$Q$3,Data[Index]&amp;Data[Valid Test, Can be used for conformity (Y/N)],Data[THC/km (mg)])-H$2)/H$5</f>
        <v>#N/A</v>
      </c>
      <c r="I757" s="141" t="e" cm="1">
        <f t="array" ref="I757">(_xlfn.XLOOKUP($A757&amp;$Q$3,Data[Index]&amp;Data[Valid Test, Can be used for conformity (Y/N)],Data[NOx/km (mg)])-I$2)/I$5</f>
        <v>#N/A</v>
      </c>
      <c r="J757" s="141" t="e" cm="1">
        <f t="array" ref="J757">(_xlfn.XLOOKUP($A757&amp;$Q$3,Data[Index]&amp;Data[Valid Test, Can be used for conformity (Y/N)],Data[THC + NOx/km (mg)])-J$2)/J$5</f>
        <v>#N/A</v>
      </c>
      <c r="K757" s="141" t="e" cm="1">
        <f t="array" ref="K757">(_xlfn.XLOOKUP($A757&amp;$Q$3,Data[Index]&amp;Data[Valid Test, Can be used for conformity (Y/N)],Data[PN/km ('#)])-K$2)/K$5</f>
        <v>#N/A</v>
      </c>
      <c r="L757" s="141" t="e" cm="1">
        <f t="array" ref="L757">(_xlfn.XLOOKUP($A757&amp;$Q$3,Data[Index]&amp;Data[Valid Test, Can be used for conformity (Y/N)],Data[PM/km (mg)])-L$2)/L$5</f>
        <v>#N/A</v>
      </c>
      <c r="M757" s="140" t="e" cm="1">
        <f t="array" ref="M757">(_xlfn.XLOOKUP($A757&amp;$Q$3,Data[Index]&amp;Data[Valid Test, Can be used for conformity (Y/N)],Data[CH4 (mg/km)])-M$2)/M$5</f>
        <v>#N/A</v>
      </c>
      <c r="N757" s="140" t="e" cm="1">
        <f t="array" ref="N757">(_xlfn.XLOOKUP($A757&amp;$Q$3,Data[Index]&amp;Data[Valid Test, Can be used for conformity (Y/N)],Data[N20 (mg/km)])-N$2)/N$5</f>
        <v>#N/A</v>
      </c>
      <c r="O757" s="141" t="e" cm="1">
        <f t="array" ref="O757">(_xlfn.XLOOKUP($A757&amp;$Q$3,Data[Index]&amp;Data[Valid Test, Can be used for conformity (Y/N)],Data[l/100km])-O$2)/O$5</f>
        <v>#N/A</v>
      </c>
      <c r="P757" s="138">
        <f>_xlfn.XLOOKUP($A757,Data[Index],Data[Comments])</f>
        <v>0</v>
      </c>
    </row>
    <row r="758" spans="1:16" x14ac:dyDescent="0.2">
      <c r="A758" s="129"/>
      <c r="B758" s="129"/>
      <c r="C758" s="129" t="e" cm="1">
        <f t="array" ref="C758">_xlfn.XLOOKUP($A758&amp;$Q$3&amp;$R$3,Data[Index]&amp;Data[Valid Test, Can be used for conformity (Y/N)]&amp;Data[Cycle],Data[Test Name])</f>
        <v>#N/A</v>
      </c>
      <c r="D758" s="167" t="e" cm="1">
        <f t="array" ref="D758">_xlfn.XLOOKUP($A758&amp;$Q$3&amp;$R$3,Data[Index]&amp;Data[Valid Test, Can be used for conformity (Y/N)]&amp;Data[Cycle],Data[Mileage (Miles)])</f>
        <v>#N/A</v>
      </c>
      <c r="E758" s="130" t="e" cm="1">
        <f t="array" ref="E758">_xlfn.XLOOKUP($A758&amp;$Q$3&amp;$R$3,Data[Index]&amp;Data[Valid Test, Can be used for conformity (Y/N)]&amp;Data[Cycle],Data[Date])</f>
        <v>#N/A</v>
      </c>
      <c r="F758" s="141" t="e" cm="1">
        <f t="array" ref="F758">(_xlfn.XLOOKUP($A758&amp;$Q$3&amp;$R$3,Data[Index]&amp;Data[Valid Test, Can be used for conformity (Y/N)]&amp;Data[Cycle],Data[CO/km (mg)])-F$2)/F$5</f>
        <v>#N/A</v>
      </c>
      <c r="G758" s="141" t="e" cm="1">
        <f t="array" ref="G758">(_xlfn.XLOOKUP($A758&amp;$Q$3,Data[Index]&amp;Data[Valid Test, Can be used for conformity (Y/N)],Data[CO2/km (g)])-G$2)/G$5</f>
        <v>#N/A</v>
      </c>
      <c r="H758" s="141" t="e" cm="1">
        <f t="array" ref="H758">(_xlfn.XLOOKUP($A758&amp;$Q$3,Data[Index]&amp;Data[Valid Test, Can be used for conformity (Y/N)],Data[THC/km (mg)])-H$2)/H$5</f>
        <v>#N/A</v>
      </c>
      <c r="I758" s="141" t="e" cm="1">
        <f t="array" ref="I758">(_xlfn.XLOOKUP($A758&amp;$Q$3,Data[Index]&amp;Data[Valid Test, Can be used for conformity (Y/N)],Data[NOx/km (mg)])-I$2)/I$5</f>
        <v>#N/A</v>
      </c>
      <c r="J758" s="141" t="e" cm="1">
        <f t="array" ref="J758">(_xlfn.XLOOKUP($A758&amp;$Q$3,Data[Index]&amp;Data[Valid Test, Can be used for conformity (Y/N)],Data[THC + NOx/km (mg)])-J$2)/J$5</f>
        <v>#N/A</v>
      </c>
      <c r="K758" s="141" t="e" cm="1">
        <f t="array" ref="K758">(_xlfn.XLOOKUP($A758&amp;$Q$3,Data[Index]&amp;Data[Valid Test, Can be used for conformity (Y/N)],Data[PN/km ('#)])-K$2)/K$5</f>
        <v>#N/A</v>
      </c>
      <c r="L758" s="141" t="e" cm="1">
        <f t="array" ref="L758">(_xlfn.XLOOKUP($A758&amp;$Q$3,Data[Index]&amp;Data[Valid Test, Can be used for conformity (Y/N)],Data[PM/km (mg)])-L$2)/L$5</f>
        <v>#N/A</v>
      </c>
      <c r="M758" s="140" t="e" cm="1">
        <f t="array" ref="M758">(_xlfn.XLOOKUP($A758&amp;$Q$3,Data[Index]&amp;Data[Valid Test, Can be used for conformity (Y/N)],Data[CH4 (mg/km)])-M$2)/M$5</f>
        <v>#N/A</v>
      </c>
      <c r="N758" s="140" t="e" cm="1">
        <f t="array" ref="N758">(_xlfn.XLOOKUP($A758&amp;$Q$3,Data[Index]&amp;Data[Valid Test, Can be used for conformity (Y/N)],Data[N20 (mg/km)])-N$2)/N$5</f>
        <v>#N/A</v>
      </c>
      <c r="O758" s="141" t="e" cm="1">
        <f t="array" ref="O758">(_xlfn.XLOOKUP($A758&amp;$Q$3,Data[Index]&amp;Data[Valid Test, Can be used for conformity (Y/N)],Data[l/100km])-O$2)/O$5</f>
        <v>#N/A</v>
      </c>
      <c r="P758" s="138">
        <f>_xlfn.XLOOKUP($A758,Data[Index],Data[Comments])</f>
        <v>0</v>
      </c>
    </row>
    <row r="759" spans="1:16" x14ac:dyDescent="0.2">
      <c r="A759" s="129"/>
      <c r="B759" s="129"/>
      <c r="C759" s="129" t="e" cm="1">
        <f t="array" ref="C759">_xlfn.XLOOKUP($A759&amp;$Q$3&amp;$R$3,Data[Index]&amp;Data[Valid Test, Can be used for conformity (Y/N)]&amp;Data[Cycle],Data[Test Name])</f>
        <v>#N/A</v>
      </c>
      <c r="D759" s="167" t="e" cm="1">
        <f t="array" ref="D759">_xlfn.XLOOKUP($A759&amp;$Q$3&amp;$R$3,Data[Index]&amp;Data[Valid Test, Can be used for conformity (Y/N)]&amp;Data[Cycle],Data[Mileage (Miles)])</f>
        <v>#N/A</v>
      </c>
      <c r="E759" s="130" t="e" cm="1">
        <f t="array" ref="E759">_xlfn.XLOOKUP($A759&amp;$Q$3&amp;$R$3,Data[Index]&amp;Data[Valid Test, Can be used for conformity (Y/N)]&amp;Data[Cycle],Data[Date])</f>
        <v>#N/A</v>
      </c>
      <c r="F759" s="141" t="e" cm="1">
        <f t="array" ref="F759">(_xlfn.XLOOKUP($A759&amp;$Q$3&amp;$R$3,Data[Index]&amp;Data[Valid Test, Can be used for conformity (Y/N)]&amp;Data[Cycle],Data[CO/km (mg)])-F$2)/F$5</f>
        <v>#N/A</v>
      </c>
      <c r="G759" s="141" t="e" cm="1">
        <f t="array" ref="G759">(_xlfn.XLOOKUP($A759&amp;$Q$3,Data[Index]&amp;Data[Valid Test, Can be used for conformity (Y/N)],Data[CO2/km (g)])-G$2)/G$5</f>
        <v>#N/A</v>
      </c>
      <c r="H759" s="141" t="e" cm="1">
        <f t="array" ref="H759">(_xlfn.XLOOKUP($A759&amp;$Q$3,Data[Index]&amp;Data[Valid Test, Can be used for conformity (Y/N)],Data[THC/km (mg)])-H$2)/H$5</f>
        <v>#N/A</v>
      </c>
      <c r="I759" s="141" t="e" cm="1">
        <f t="array" ref="I759">(_xlfn.XLOOKUP($A759&amp;$Q$3,Data[Index]&amp;Data[Valid Test, Can be used for conformity (Y/N)],Data[NOx/km (mg)])-I$2)/I$5</f>
        <v>#N/A</v>
      </c>
      <c r="J759" s="141" t="e" cm="1">
        <f t="array" ref="J759">(_xlfn.XLOOKUP($A759&amp;$Q$3,Data[Index]&amp;Data[Valid Test, Can be used for conformity (Y/N)],Data[THC + NOx/km (mg)])-J$2)/J$5</f>
        <v>#N/A</v>
      </c>
      <c r="K759" s="141" t="e" cm="1">
        <f t="array" ref="K759">(_xlfn.XLOOKUP($A759&amp;$Q$3,Data[Index]&amp;Data[Valid Test, Can be used for conformity (Y/N)],Data[PN/km ('#)])-K$2)/K$5</f>
        <v>#N/A</v>
      </c>
      <c r="L759" s="141" t="e" cm="1">
        <f t="array" ref="L759">(_xlfn.XLOOKUP($A759&amp;$Q$3,Data[Index]&amp;Data[Valid Test, Can be used for conformity (Y/N)],Data[PM/km (mg)])-L$2)/L$5</f>
        <v>#N/A</v>
      </c>
      <c r="M759" s="140" t="e" cm="1">
        <f t="array" ref="M759">(_xlfn.XLOOKUP($A759&amp;$Q$3,Data[Index]&amp;Data[Valid Test, Can be used for conformity (Y/N)],Data[CH4 (mg/km)])-M$2)/M$5</f>
        <v>#N/A</v>
      </c>
      <c r="N759" s="140" t="e" cm="1">
        <f t="array" ref="N759">(_xlfn.XLOOKUP($A759&amp;$Q$3,Data[Index]&amp;Data[Valid Test, Can be used for conformity (Y/N)],Data[N20 (mg/km)])-N$2)/N$5</f>
        <v>#N/A</v>
      </c>
      <c r="O759" s="141" t="e" cm="1">
        <f t="array" ref="O759">(_xlfn.XLOOKUP($A759&amp;$Q$3,Data[Index]&amp;Data[Valid Test, Can be used for conformity (Y/N)],Data[l/100km])-O$2)/O$5</f>
        <v>#N/A</v>
      </c>
      <c r="P759" s="138">
        <f>_xlfn.XLOOKUP($A759,Data[Index],Data[Comments])</f>
        <v>0</v>
      </c>
    </row>
    <row r="760" spans="1:16" x14ac:dyDescent="0.2">
      <c r="A760" s="129"/>
      <c r="B760" s="129"/>
      <c r="C760" s="129" t="e" cm="1">
        <f t="array" ref="C760">_xlfn.XLOOKUP($A760&amp;$Q$3&amp;$R$3,Data[Index]&amp;Data[Valid Test, Can be used for conformity (Y/N)]&amp;Data[Cycle],Data[Test Name])</f>
        <v>#N/A</v>
      </c>
      <c r="D760" s="167" t="e" cm="1">
        <f t="array" ref="D760">_xlfn.XLOOKUP($A760&amp;$Q$3&amp;$R$3,Data[Index]&amp;Data[Valid Test, Can be used for conformity (Y/N)]&amp;Data[Cycle],Data[Mileage (Miles)])</f>
        <v>#N/A</v>
      </c>
      <c r="E760" s="130" t="e" cm="1">
        <f t="array" ref="E760">_xlfn.XLOOKUP($A760&amp;$Q$3&amp;$R$3,Data[Index]&amp;Data[Valid Test, Can be used for conformity (Y/N)]&amp;Data[Cycle],Data[Date])</f>
        <v>#N/A</v>
      </c>
      <c r="F760" s="141" t="e" cm="1">
        <f t="array" ref="F760">(_xlfn.XLOOKUP($A760&amp;$Q$3&amp;$R$3,Data[Index]&amp;Data[Valid Test, Can be used for conformity (Y/N)]&amp;Data[Cycle],Data[CO/km (mg)])-F$2)/F$5</f>
        <v>#N/A</v>
      </c>
      <c r="G760" s="141" t="e" cm="1">
        <f t="array" ref="G760">(_xlfn.XLOOKUP($A760&amp;$Q$3,Data[Index]&amp;Data[Valid Test, Can be used for conformity (Y/N)],Data[CO2/km (g)])-G$2)/G$5</f>
        <v>#N/A</v>
      </c>
      <c r="H760" s="141" t="e" cm="1">
        <f t="array" ref="H760">(_xlfn.XLOOKUP($A760&amp;$Q$3,Data[Index]&amp;Data[Valid Test, Can be used for conformity (Y/N)],Data[THC/km (mg)])-H$2)/H$5</f>
        <v>#N/A</v>
      </c>
      <c r="I760" s="141" t="e" cm="1">
        <f t="array" ref="I760">(_xlfn.XLOOKUP($A760&amp;$Q$3,Data[Index]&amp;Data[Valid Test, Can be used for conformity (Y/N)],Data[NOx/km (mg)])-I$2)/I$5</f>
        <v>#N/A</v>
      </c>
      <c r="J760" s="141" t="e" cm="1">
        <f t="array" ref="J760">(_xlfn.XLOOKUP($A760&amp;$Q$3,Data[Index]&amp;Data[Valid Test, Can be used for conformity (Y/N)],Data[THC + NOx/km (mg)])-J$2)/J$5</f>
        <v>#N/A</v>
      </c>
      <c r="K760" s="141" t="e" cm="1">
        <f t="array" ref="K760">(_xlfn.XLOOKUP($A760&amp;$Q$3,Data[Index]&amp;Data[Valid Test, Can be used for conformity (Y/N)],Data[PN/km ('#)])-K$2)/K$5</f>
        <v>#N/A</v>
      </c>
      <c r="L760" s="141" t="e" cm="1">
        <f t="array" ref="L760">(_xlfn.XLOOKUP($A760&amp;$Q$3,Data[Index]&amp;Data[Valid Test, Can be used for conformity (Y/N)],Data[PM/km (mg)])-L$2)/L$5</f>
        <v>#N/A</v>
      </c>
      <c r="M760" s="140" t="e" cm="1">
        <f t="array" ref="M760">(_xlfn.XLOOKUP($A760&amp;$Q$3,Data[Index]&amp;Data[Valid Test, Can be used for conformity (Y/N)],Data[CH4 (mg/km)])-M$2)/M$5</f>
        <v>#N/A</v>
      </c>
      <c r="N760" s="140" t="e" cm="1">
        <f t="array" ref="N760">(_xlfn.XLOOKUP($A760&amp;$Q$3,Data[Index]&amp;Data[Valid Test, Can be used for conformity (Y/N)],Data[N20 (mg/km)])-N$2)/N$5</f>
        <v>#N/A</v>
      </c>
      <c r="O760" s="141" t="e" cm="1">
        <f t="array" ref="O760">(_xlfn.XLOOKUP($A760&amp;$Q$3,Data[Index]&amp;Data[Valid Test, Can be used for conformity (Y/N)],Data[l/100km])-O$2)/O$5</f>
        <v>#N/A</v>
      </c>
      <c r="P760" s="138">
        <f>_xlfn.XLOOKUP($A760,Data[Index],Data[Comments])</f>
        <v>0</v>
      </c>
    </row>
    <row r="761" spans="1:16" x14ac:dyDescent="0.2">
      <c r="A761" s="129"/>
      <c r="B761" s="129"/>
      <c r="C761" s="129" t="e" cm="1">
        <f t="array" ref="C761">_xlfn.XLOOKUP($A761&amp;$Q$3&amp;$R$3,Data[Index]&amp;Data[Valid Test, Can be used for conformity (Y/N)]&amp;Data[Cycle],Data[Test Name])</f>
        <v>#N/A</v>
      </c>
      <c r="D761" s="167" t="e" cm="1">
        <f t="array" ref="D761">_xlfn.XLOOKUP($A761&amp;$Q$3&amp;$R$3,Data[Index]&amp;Data[Valid Test, Can be used for conformity (Y/N)]&amp;Data[Cycle],Data[Mileage (Miles)])</f>
        <v>#N/A</v>
      </c>
      <c r="E761" s="130" t="e" cm="1">
        <f t="array" ref="E761">_xlfn.XLOOKUP($A761&amp;$Q$3&amp;$R$3,Data[Index]&amp;Data[Valid Test, Can be used for conformity (Y/N)]&amp;Data[Cycle],Data[Date])</f>
        <v>#N/A</v>
      </c>
      <c r="F761" s="141" t="e" cm="1">
        <f t="array" ref="F761">(_xlfn.XLOOKUP($A761&amp;$Q$3&amp;$R$3,Data[Index]&amp;Data[Valid Test, Can be used for conformity (Y/N)]&amp;Data[Cycle],Data[CO/km (mg)])-F$2)/F$5</f>
        <v>#N/A</v>
      </c>
      <c r="G761" s="141" t="e" cm="1">
        <f t="array" ref="G761">(_xlfn.XLOOKUP($A761&amp;$Q$3,Data[Index]&amp;Data[Valid Test, Can be used for conformity (Y/N)],Data[CO2/km (g)])-G$2)/G$5</f>
        <v>#N/A</v>
      </c>
      <c r="H761" s="141" t="e" cm="1">
        <f t="array" ref="H761">(_xlfn.XLOOKUP($A761&amp;$Q$3,Data[Index]&amp;Data[Valid Test, Can be used for conformity (Y/N)],Data[THC/km (mg)])-H$2)/H$5</f>
        <v>#N/A</v>
      </c>
      <c r="I761" s="141" t="e" cm="1">
        <f t="array" ref="I761">(_xlfn.XLOOKUP($A761&amp;$Q$3,Data[Index]&amp;Data[Valid Test, Can be used for conformity (Y/N)],Data[NOx/km (mg)])-I$2)/I$5</f>
        <v>#N/A</v>
      </c>
      <c r="J761" s="141" t="e" cm="1">
        <f t="array" ref="J761">(_xlfn.XLOOKUP($A761&amp;$Q$3,Data[Index]&amp;Data[Valid Test, Can be used for conformity (Y/N)],Data[THC + NOx/km (mg)])-J$2)/J$5</f>
        <v>#N/A</v>
      </c>
      <c r="K761" s="141" t="e" cm="1">
        <f t="array" ref="K761">(_xlfn.XLOOKUP($A761&amp;$Q$3,Data[Index]&amp;Data[Valid Test, Can be used for conformity (Y/N)],Data[PN/km ('#)])-K$2)/K$5</f>
        <v>#N/A</v>
      </c>
      <c r="L761" s="141" t="e" cm="1">
        <f t="array" ref="L761">(_xlfn.XLOOKUP($A761&amp;$Q$3,Data[Index]&amp;Data[Valid Test, Can be used for conformity (Y/N)],Data[PM/km (mg)])-L$2)/L$5</f>
        <v>#N/A</v>
      </c>
      <c r="M761" s="140" t="e" cm="1">
        <f t="array" ref="M761">(_xlfn.XLOOKUP($A761&amp;$Q$3,Data[Index]&amp;Data[Valid Test, Can be used for conformity (Y/N)],Data[CH4 (mg/km)])-M$2)/M$5</f>
        <v>#N/A</v>
      </c>
      <c r="N761" s="140" t="e" cm="1">
        <f t="array" ref="N761">(_xlfn.XLOOKUP($A761&amp;$Q$3,Data[Index]&amp;Data[Valid Test, Can be used for conformity (Y/N)],Data[N20 (mg/km)])-N$2)/N$5</f>
        <v>#N/A</v>
      </c>
      <c r="O761" s="141" t="e" cm="1">
        <f t="array" ref="O761">(_xlfn.XLOOKUP($A761&amp;$Q$3,Data[Index]&amp;Data[Valid Test, Can be used for conformity (Y/N)],Data[l/100km])-O$2)/O$5</f>
        <v>#N/A</v>
      </c>
      <c r="P761" s="138">
        <f>_xlfn.XLOOKUP($A761,Data[Index],Data[Comments])</f>
        <v>0</v>
      </c>
    </row>
    <row r="762" spans="1:16" x14ac:dyDescent="0.2">
      <c r="A762" s="129"/>
      <c r="B762" s="129"/>
      <c r="C762" s="129" t="e" cm="1">
        <f t="array" ref="C762">_xlfn.XLOOKUP($A762&amp;$Q$3&amp;$R$3,Data[Index]&amp;Data[Valid Test, Can be used for conformity (Y/N)]&amp;Data[Cycle],Data[Test Name])</f>
        <v>#N/A</v>
      </c>
      <c r="D762" s="167" t="e" cm="1">
        <f t="array" ref="D762">_xlfn.XLOOKUP($A762&amp;$Q$3&amp;$R$3,Data[Index]&amp;Data[Valid Test, Can be used for conformity (Y/N)]&amp;Data[Cycle],Data[Mileage (Miles)])</f>
        <v>#N/A</v>
      </c>
      <c r="E762" s="130" t="e" cm="1">
        <f t="array" ref="E762">_xlfn.XLOOKUP($A762&amp;$Q$3&amp;$R$3,Data[Index]&amp;Data[Valid Test, Can be used for conformity (Y/N)]&amp;Data[Cycle],Data[Date])</f>
        <v>#N/A</v>
      </c>
      <c r="F762" s="141" t="e" cm="1">
        <f t="array" ref="F762">(_xlfn.XLOOKUP($A762&amp;$Q$3&amp;$R$3,Data[Index]&amp;Data[Valid Test, Can be used for conformity (Y/N)]&amp;Data[Cycle],Data[CO/km (mg)])-F$2)/F$5</f>
        <v>#N/A</v>
      </c>
      <c r="G762" s="141" t="e" cm="1">
        <f t="array" ref="G762">(_xlfn.XLOOKUP($A762&amp;$Q$3,Data[Index]&amp;Data[Valid Test, Can be used for conformity (Y/N)],Data[CO2/km (g)])-G$2)/G$5</f>
        <v>#N/A</v>
      </c>
      <c r="H762" s="141" t="e" cm="1">
        <f t="array" ref="H762">(_xlfn.XLOOKUP($A762&amp;$Q$3,Data[Index]&amp;Data[Valid Test, Can be used for conformity (Y/N)],Data[THC/km (mg)])-H$2)/H$5</f>
        <v>#N/A</v>
      </c>
      <c r="I762" s="141" t="e" cm="1">
        <f t="array" ref="I762">(_xlfn.XLOOKUP($A762&amp;$Q$3,Data[Index]&amp;Data[Valid Test, Can be used for conformity (Y/N)],Data[NOx/km (mg)])-I$2)/I$5</f>
        <v>#N/A</v>
      </c>
      <c r="J762" s="141" t="e" cm="1">
        <f t="array" ref="J762">(_xlfn.XLOOKUP($A762&amp;$Q$3,Data[Index]&amp;Data[Valid Test, Can be used for conformity (Y/N)],Data[THC + NOx/km (mg)])-J$2)/J$5</f>
        <v>#N/A</v>
      </c>
      <c r="K762" s="141" t="e" cm="1">
        <f t="array" ref="K762">(_xlfn.XLOOKUP($A762&amp;$Q$3,Data[Index]&amp;Data[Valid Test, Can be used for conformity (Y/N)],Data[PN/km ('#)])-K$2)/K$5</f>
        <v>#N/A</v>
      </c>
      <c r="L762" s="141" t="e" cm="1">
        <f t="array" ref="L762">(_xlfn.XLOOKUP($A762&amp;$Q$3,Data[Index]&amp;Data[Valid Test, Can be used for conformity (Y/N)],Data[PM/km (mg)])-L$2)/L$5</f>
        <v>#N/A</v>
      </c>
      <c r="M762" s="140" t="e" cm="1">
        <f t="array" ref="M762">(_xlfn.XLOOKUP($A762&amp;$Q$3,Data[Index]&amp;Data[Valid Test, Can be used for conformity (Y/N)],Data[CH4 (mg/km)])-M$2)/M$5</f>
        <v>#N/A</v>
      </c>
      <c r="N762" s="140" t="e" cm="1">
        <f t="array" ref="N762">(_xlfn.XLOOKUP($A762&amp;$Q$3,Data[Index]&amp;Data[Valid Test, Can be used for conformity (Y/N)],Data[N20 (mg/km)])-N$2)/N$5</f>
        <v>#N/A</v>
      </c>
      <c r="O762" s="141" t="e" cm="1">
        <f t="array" ref="O762">(_xlfn.XLOOKUP($A762&amp;$Q$3,Data[Index]&amp;Data[Valid Test, Can be used for conformity (Y/N)],Data[l/100km])-O$2)/O$5</f>
        <v>#N/A</v>
      </c>
      <c r="P762" s="138">
        <f>_xlfn.XLOOKUP($A762,Data[Index],Data[Comments])</f>
        <v>0</v>
      </c>
    </row>
    <row r="763" spans="1:16" x14ac:dyDescent="0.2">
      <c r="A763" s="129"/>
      <c r="B763" s="129"/>
      <c r="C763" s="129" t="e" cm="1">
        <f t="array" ref="C763">_xlfn.XLOOKUP($A763&amp;$Q$3&amp;$R$3,Data[Index]&amp;Data[Valid Test, Can be used for conformity (Y/N)]&amp;Data[Cycle],Data[Test Name])</f>
        <v>#N/A</v>
      </c>
      <c r="D763" s="167" t="e" cm="1">
        <f t="array" ref="D763">_xlfn.XLOOKUP($A763&amp;$Q$3&amp;$R$3,Data[Index]&amp;Data[Valid Test, Can be used for conformity (Y/N)]&amp;Data[Cycle],Data[Mileage (Miles)])</f>
        <v>#N/A</v>
      </c>
      <c r="E763" s="130" t="e" cm="1">
        <f t="array" ref="E763">_xlfn.XLOOKUP($A763&amp;$Q$3&amp;$R$3,Data[Index]&amp;Data[Valid Test, Can be used for conformity (Y/N)]&amp;Data[Cycle],Data[Date])</f>
        <v>#N/A</v>
      </c>
      <c r="F763" s="141" t="e" cm="1">
        <f t="array" ref="F763">(_xlfn.XLOOKUP($A763&amp;$Q$3&amp;$R$3,Data[Index]&amp;Data[Valid Test, Can be used for conformity (Y/N)]&amp;Data[Cycle],Data[CO/km (mg)])-F$2)/F$5</f>
        <v>#N/A</v>
      </c>
      <c r="G763" s="141" t="e" cm="1">
        <f t="array" ref="G763">(_xlfn.XLOOKUP($A763&amp;$Q$3,Data[Index]&amp;Data[Valid Test, Can be used for conformity (Y/N)],Data[CO2/km (g)])-G$2)/G$5</f>
        <v>#N/A</v>
      </c>
      <c r="H763" s="141" t="e" cm="1">
        <f t="array" ref="H763">(_xlfn.XLOOKUP($A763&amp;$Q$3,Data[Index]&amp;Data[Valid Test, Can be used for conformity (Y/N)],Data[THC/km (mg)])-H$2)/H$5</f>
        <v>#N/A</v>
      </c>
      <c r="I763" s="141" t="e" cm="1">
        <f t="array" ref="I763">(_xlfn.XLOOKUP($A763&amp;$Q$3,Data[Index]&amp;Data[Valid Test, Can be used for conformity (Y/N)],Data[NOx/km (mg)])-I$2)/I$5</f>
        <v>#N/A</v>
      </c>
      <c r="J763" s="141" t="e" cm="1">
        <f t="array" ref="J763">(_xlfn.XLOOKUP($A763&amp;$Q$3,Data[Index]&amp;Data[Valid Test, Can be used for conformity (Y/N)],Data[THC + NOx/km (mg)])-J$2)/J$5</f>
        <v>#N/A</v>
      </c>
      <c r="K763" s="141" t="e" cm="1">
        <f t="array" ref="K763">(_xlfn.XLOOKUP($A763&amp;$Q$3,Data[Index]&amp;Data[Valid Test, Can be used for conformity (Y/N)],Data[PN/km ('#)])-K$2)/K$5</f>
        <v>#N/A</v>
      </c>
      <c r="L763" s="141" t="e" cm="1">
        <f t="array" ref="L763">(_xlfn.XLOOKUP($A763&amp;$Q$3,Data[Index]&amp;Data[Valid Test, Can be used for conformity (Y/N)],Data[PM/km (mg)])-L$2)/L$5</f>
        <v>#N/A</v>
      </c>
      <c r="M763" s="140" t="e" cm="1">
        <f t="array" ref="M763">(_xlfn.XLOOKUP($A763&amp;$Q$3,Data[Index]&amp;Data[Valid Test, Can be used for conformity (Y/N)],Data[CH4 (mg/km)])-M$2)/M$5</f>
        <v>#N/A</v>
      </c>
      <c r="N763" s="140" t="e" cm="1">
        <f t="array" ref="N763">(_xlfn.XLOOKUP($A763&amp;$Q$3,Data[Index]&amp;Data[Valid Test, Can be used for conformity (Y/N)],Data[N20 (mg/km)])-N$2)/N$5</f>
        <v>#N/A</v>
      </c>
      <c r="O763" s="141" t="e" cm="1">
        <f t="array" ref="O763">(_xlfn.XLOOKUP($A763&amp;$Q$3,Data[Index]&amp;Data[Valid Test, Can be used for conformity (Y/N)],Data[l/100km])-O$2)/O$5</f>
        <v>#N/A</v>
      </c>
      <c r="P763" s="138">
        <f>_xlfn.XLOOKUP($A763,Data[Index],Data[Comments])</f>
        <v>0</v>
      </c>
    </row>
    <row r="764" spans="1:16" x14ac:dyDescent="0.2">
      <c r="A764" s="129"/>
      <c r="B764" s="129"/>
      <c r="C764" s="129" t="e" cm="1">
        <f t="array" ref="C764">_xlfn.XLOOKUP($A764&amp;$Q$3&amp;$R$3,Data[Index]&amp;Data[Valid Test, Can be used for conformity (Y/N)]&amp;Data[Cycle],Data[Test Name])</f>
        <v>#N/A</v>
      </c>
      <c r="D764" s="167" t="e" cm="1">
        <f t="array" ref="D764">_xlfn.XLOOKUP($A764&amp;$Q$3&amp;$R$3,Data[Index]&amp;Data[Valid Test, Can be used for conformity (Y/N)]&amp;Data[Cycle],Data[Mileage (Miles)])</f>
        <v>#N/A</v>
      </c>
      <c r="E764" s="130" t="e" cm="1">
        <f t="array" ref="E764">_xlfn.XLOOKUP($A764&amp;$Q$3&amp;$R$3,Data[Index]&amp;Data[Valid Test, Can be used for conformity (Y/N)]&amp;Data[Cycle],Data[Date])</f>
        <v>#N/A</v>
      </c>
      <c r="F764" s="141" t="e" cm="1">
        <f t="array" ref="F764">(_xlfn.XLOOKUP($A764&amp;$Q$3&amp;$R$3,Data[Index]&amp;Data[Valid Test, Can be used for conformity (Y/N)]&amp;Data[Cycle],Data[CO/km (mg)])-F$2)/F$5</f>
        <v>#N/A</v>
      </c>
      <c r="G764" s="141" t="e" cm="1">
        <f t="array" ref="G764">(_xlfn.XLOOKUP($A764&amp;$Q$3,Data[Index]&amp;Data[Valid Test, Can be used for conformity (Y/N)],Data[CO2/km (g)])-G$2)/G$5</f>
        <v>#N/A</v>
      </c>
      <c r="H764" s="141" t="e" cm="1">
        <f t="array" ref="H764">(_xlfn.XLOOKUP($A764&amp;$Q$3,Data[Index]&amp;Data[Valid Test, Can be used for conformity (Y/N)],Data[THC/km (mg)])-H$2)/H$5</f>
        <v>#N/A</v>
      </c>
      <c r="I764" s="141" t="e" cm="1">
        <f t="array" ref="I764">(_xlfn.XLOOKUP($A764&amp;$Q$3,Data[Index]&amp;Data[Valid Test, Can be used for conformity (Y/N)],Data[NOx/km (mg)])-I$2)/I$5</f>
        <v>#N/A</v>
      </c>
      <c r="J764" s="141" t="e" cm="1">
        <f t="array" ref="J764">(_xlfn.XLOOKUP($A764&amp;$Q$3,Data[Index]&amp;Data[Valid Test, Can be used for conformity (Y/N)],Data[THC + NOx/km (mg)])-J$2)/J$5</f>
        <v>#N/A</v>
      </c>
      <c r="K764" s="141" t="e" cm="1">
        <f t="array" ref="K764">(_xlfn.XLOOKUP($A764&amp;$Q$3,Data[Index]&amp;Data[Valid Test, Can be used for conformity (Y/N)],Data[PN/km ('#)])-K$2)/K$5</f>
        <v>#N/A</v>
      </c>
      <c r="L764" s="141" t="e" cm="1">
        <f t="array" ref="L764">(_xlfn.XLOOKUP($A764&amp;$Q$3,Data[Index]&amp;Data[Valid Test, Can be used for conformity (Y/N)],Data[PM/km (mg)])-L$2)/L$5</f>
        <v>#N/A</v>
      </c>
      <c r="M764" s="140" t="e" cm="1">
        <f t="array" ref="M764">(_xlfn.XLOOKUP($A764&amp;$Q$3,Data[Index]&amp;Data[Valid Test, Can be used for conformity (Y/N)],Data[CH4 (mg/km)])-M$2)/M$5</f>
        <v>#N/A</v>
      </c>
      <c r="N764" s="140" t="e" cm="1">
        <f t="array" ref="N764">(_xlfn.XLOOKUP($A764&amp;$Q$3,Data[Index]&amp;Data[Valid Test, Can be used for conformity (Y/N)],Data[N20 (mg/km)])-N$2)/N$5</f>
        <v>#N/A</v>
      </c>
      <c r="O764" s="141" t="e" cm="1">
        <f t="array" ref="O764">(_xlfn.XLOOKUP($A764&amp;$Q$3,Data[Index]&amp;Data[Valid Test, Can be used for conformity (Y/N)],Data[l/100km])-O$2)/O$5</f>
        <v>#N/A</v>
      </c>
      <c r="P764" s="138">
        <f>_xlfn.XLOOKUP($A764,Data[Index],Data[Comments])</f>
        <v>0</v>
      </c>
    </row>
    <row r="765" spans="1:16" x14ac:dyDescent="0.2">
      <c r="A765" s="129"/>
      <c r="B765" s="129"/>
      <c r="C765" s="129" t="e" cm="1">
        <f t="array" ref="C765">_xlfn.XLOOKUP($A765&amp;$Q$3&amp;$R$3,Data[Index]&amp;Data[Valid Test, Can be used for conformity (Y/N)]&amp;Data[Cycle],Data[Test Name])</f>
        <v>#N/A</v>
      </c>
      <c r="D765" s="167" t="e" cm="1">
        <f t="array" ref="D765">_xlfn.XLOOKUP($A765&amp;$Q$3&amp;$R$3,Data[Index]&amp;Data[Valid Test, Can be used for conformity (Y/N)]&amp;Data[Cycle],Data[Mileage (Miles)])</f>
        <v>#N/A</v>
      </c>
      <c r="E765" s="130" t="e" cm="1">
        <f t="array" ref="E765">_xlfn.XLOOKUP($A765&amp;$Q$3&amp;$R$3,Data[Index]&amp;Data[Valid Test, Can be used for conformity (Y/N)]&amp;Data[Cycle],Data[Date])</f>
        <v>#N/A</v>
      </c>
      <c r="F765" s="141" t="e" cm="1">
        <f t="array" ref="F765">(_xlfn.XLOOKUP($A765&amp;$Q$3&amp;$R$3,Data[Index]&amp;Data[Valid Test, Can be used for conformity (Y/N)]&amp;Data[Cycle],Data[CO/km (mg)])-F$2)/F$5</f>
        <v>#N/A</v>
      </c>
      <c r="G765" s="141" t="e" cm="1">
        <f t="array" ref="G765">(_xlfn.XLOOKUP($A765&amp;$Q$3,Data[Index]&amp;Data[Valid Test, Can be used for conformity (Y/N)],Data[CO2/km (g)])-G$2)/G$5</f>
        <v>#N/A</v>
      </c>
      <c r="H765" s="141" t="e" cm="1">
        <f t="array" ref="H765">(_xlfn.XLOOKUP($A765&amp;$Q$3,Data[Index]&amp;Data[Valid Test, Can be used for conformity (Y/N)],Data[THC/km (mg)])-H$2)/H$5</f>
        <v>#N/A</v>
      </c>
      <c r="I765" s="141" t="e" cm="1">
        <f t="array" ref="I765">(_xlfn.XLOOKUP($A765&amp;$Q$3,Data[Index]&amp;Data[Valid Test, Can be used for conformity (Y/N)],Data[NOx/km (mg)])-I$2)/I$5</f>
        <v>#N/A</v>
      </c>
      <c r="J765" s="141" t="e" cm="1">
        <f t="array" ref="J765">(_xlfn.XLOOKUP($A765&amp;$Q$3,Data[Index]&amp;Data[Valid Test, Can be used for conformity (Y/N)],Data[THC + NOx/km (mg)])-J$2)/J$5</f>
        <v>#N/A</v>
      </c>
      <c r="K765" s="141" t="e" cm="1">
        <f t="array" ref="K765">(_xlfn.XLOOKUP($A765&amp;$Q$3,Data[Index]&amp;Data[Valid Test, Can be used for conformity (Y/N)],Data[PN/km ('#)])-K$2)/K$5</f>
        <v>#N/A</v>
      </c>
      <c r="L765" s="141" t="e" cm="1">
        <f t="array" ref="L765">(_xlfn.XLOOKUP($A765&amp;$Q$3,Data[Index]&amp;Data[Valid Test, Can be used for conformity (Y/N)],Data[PM/km (mg)])-L$2)/L$5</f>
        <v>#N/A</v>
      </c>
      <c r="M765" s="140" t="e" cm="1">
        <f t="array" ref="M765">(_xlfn.XLOOKUP($A765&amp;$Q$3,Data[Index]&amp;Data[Valid Test, Can be used for conformity (Y/N)],Data[CH4 (mg/km)])-M$2)/M$5</f>
        <v>#N/A</v>
      </c>
      <c r="N765" s="140" t="e" cm="1">
        <f t="array" ref="N765">(_xlfn.XLOOKUP($A765&amp;$Q$3,Data[Index]&amp;Data[Valid Test, Can be used for conformity (Y/N)],Data[N20 (mg/km)])-N$2)/N$5</f>
        <v>#N/A</v>
      </c>
      <c r="O765" s="141" t="e" cm="1">
        <f t="array" ref="O765">(_xlfn.XLOOKUP($A765&amp;$Q$3,Data[Index]&amp;Data[Valid Test, Can be used for conformity (Y/N)],Data[l/100km])-O$2)/O$5</f>
        <v>#N/A</v>
      </c>
      <c r="P765" s="138">
        <f>_xlfn.XLOOKUP($A765,Data[Index],Data[Comments])</f>
        <v>0</v>
      </c>
    </row>
    <row r="766" spans="1:16" x14ac:dyDescent="0.2">
      <c r="A766" s="129"/>
      <c r="B766" s="129"/>
      <c r="C766" s="129" t="e" cm="1">
        <f t="array" ref="C766">_xlfn.XLOOKUP($A766&amp;$Q$3&amp;$R$3,Data[Index]&amp;Data[Valid Test, Can be used for conformity (Y/N)]&amp;Data[Cycle],Data[Test Name])</f>
        <v>#N/A</v>
      </c>
      <c r="D766" s="167" t="e" cm="1">
        <f t="array" ref="D766">_xlfn.XLOOKUP($A766&amp;$Q$3&amp;$R$3,Data[Index]&amp;Data[Valid Test, Can be used for conformity (Y/N)]&amp;Data[Cycle],Data[Mileage (Miles)])</f>
        <v>#N/A</v>
      </c>
      <c r="E766" s="130" t="e" cm="1">
        <f t="array" ref="E766">_xlfn.XLOOKUP($A766&amp;$Q$3&amp;$R$3,Data[Index]&amp;Data[Valid Test, Can be used for conformity (Y/N)]&amp;Data[Cycle],Data[Date])</f>
        <v>#N/A</v>
      </c>
      <c r="F766" s="141" t="e" cm="1">
        <f t="array" ref="F766">(_xlfn.XLOOKUP($A766&amp;$Q$3&amp;$R$3,Data[Index]&amp;Data[Valid Test, Can be used for conformity (Y/N)]&amp;Data[Cycle],Data[CO/km (mg)])-F$2)/F$5</f>
        <v>#N/A</v>
      </c>
      <c r="G766" s="141" t="e" cm="1">
        <f t="array" ref="G766">(_xlfn.XLOOKUP($A766&amp;$Q$3,Data[Index]&amp;Data[Valid Test, Can be used for conformity (Y/N)],Data[CO2/km (g)])-G$2)/G$5</f>
        <v>#N/A</v>
      </c>
      <c r="H766" s="141" t="e" cm="1">
        <f t="array" ref="H766">(_xlfn.XLOOKUP($A766&amp;$Q$3,Data[Index]&amp;Data[Valid Test, Can be used for conformity (Y/N)],Data[THC/km (mg)])-H$2)/H$5</f>
        <v>#N/A</v>
      </c>
      <c r="I766" s="141" t="e" cm="1">
        <f t="array" ref="I766">(_xlfn.XLOOKUP($A766&amp;$Q$3,Data[Index]&amp;Data[Valid Test, Can be used for conformity (Y/N)],Data[NOx/km (mg)])-I$2)/I$5</f>
        <v>#N/A</v>
      </c>
      <c r="J766" s="141" t="e" cm="1">
        <f t="array" ref="J766">(_xlfn.XLOOKUP($A766&amp;$Q$3,Data[Index]&amp;Data[Valid Test, Can be used for conformity (Y/N)],Data[THC + NOx/km (mg)])-J$2)/J$5</f>
        <v>#N/A</v>
      </c>
      <c r="K766" s="141" t="e" cm="1">
        <f t="array" ref="K766">(_xlfn.XLOOKUP($A766&amp;$Q$3,Data[Index]&amp;Data[Valid Test, Can be used for conformity (Y/N)],Data[PN/km ('#)])-K$2)/K$5</f>
        <v>#N/A</v>
      </c>
      <c r="L766" s="141" t="e" cm="1">
        <f t="array" ref="L766">(_xlfn.XLOOKUP($A766&amp;$Q$3,Data[Index]&amp;Data[Valid Test, Can be used for conformity (Y/N)],Data[PM/km (mg)])-L$2)/L$5</f>
        <v>#N/A</v>
      </c>
      <c r="M766" s="140" t="e" cm="1">
        <f t="array" ref="M766">(_xlfn.XLOOKUP($A766&amp;$Q$3,Data[Index]&amp;Data[Valid Test, Can be used for conformity (Y/N)],Data[CH4 (mg/km)])-M$2)/M$5</f>
        <v>#N/A</v>
      </c>
      <c r="N766" s="140" t="e" cm="1">
        <f t="array" ref="N766">(_xlfn.XLOOKUP($A766&amp;$Q$3,Data[Index]&amp;Data[Valid Test, Can be used for conformity (Y/N)],Data[N20 (mg/km)])-N$2)/N$5</f>
        <v>#N/A</v>
      </c>
      <c r="O766" s="141" t="e" cm="1">
        <f t="array" ref="O766">(_xlfn.XLOOKUP($A766&amp;$Q$3,Data[Index]&amp;Data[Valid Test, Can be used for conformity (Y/N)],Data[l/100km])-O$2)/O$5</f>
        <v>#N/A</v>
      </c>
      <c r="P766" s="138">
        <f>_xlfn.XLOOKUP($A766,Data[Index],Data[Comments])</f>
        <v>0</v>
      </c>
    </row>
    <row r="767" spans="1:16" x14ac:dyDescent="0.2">
      <c r="A767" s="129"/>
      <c r="B767" s="129"/>
      <c r="C767" s="129" t="e" cm="1">
        <f t="array" ref="C767">_xlfn.XLOOKUP($A767&amp;$Q$3&amp;$R$3,Data[Index]&amp;Data[Valid Test, Can be used for conformity (Y/N)]&amp;Data[Cycle],Data[Test Name])</f>
        <v>#N/A</v>
      </c>
      <c r="D767" s="167" t="e" cm="1">
        <f t="array" ref="D767">_xlfn.XLOOKUP($A767&amp;$Q$3&amp;$R$3,Data[Index]&amp;Data[Valid Test, Can be used for conformity (Y/N)]&amp;Data[Cycle],Data[Mileage (Miles)])</f>
        <v>#N/A</v>
      </c>
      <c r="E767" s="130" t="e" cm="1">
        <f t="array" ref="E767">_xlfn.XLOOKUP($A767&amp;$Q$3&amp;$R$3,Data[Index]&amp;Data[Valid Test, Can be used for conformity (Y/N)]&amp;Data[Cycle],Data[Date])</f>
        <v>#N/A</v>
      </c>
      <c r="F767" s="141" t="e" cm="1">
        <f t="array" ref="F767">(_xlfn.XLOOKUP($A767&amp;$Q$3&amp;$R$3,Data[Index]&amp;Data[Valid Test, Can be used for conformity (Y/N)]&amp;Data[Cycle],Data[CO/km (mg)])-F$2)/F$5</f>
        <v>#N/A</v>
      </c>
      <c r="G767" s="141" t="e" cm="1">
        <f t="array" ref="G767">(_xlfn.XLOOKUP($A767&amp;$Q$3,Data[Index]&amp;Data[Valid Test, Can be used for conformity (Y/N)],Data[CO2/km (g)])-G$2)/G$5</f>
        <v>#N/A</v>
      </c>
      <c r="H767" s="141" t="e" cm="1">
        <f t="array" ref="H767">(_xlfn.XLOOKUP($A767&amp;$Q$3,Data[Index]&amp;Data[Valid Test, Can be used for conformity (Y/N)],Data[THC/km (mg)])-H$2)/H$5</f>
        <v>#N/A</v>
      </c>
      <c r="I767" s="141" t="e" cm="1">
        <f t="array" ref="I767">(_xlfn.XLOOKUP($A767&amp;$Q$3,Data[Index]&amp;Data[Valid Test, Can be used for conformity (Y/N)],Data[NOx/km (mg)])-I$2)/I$5</f>
        <v>#N/A</v>
      </c>
      <c r="J767" s="141" t="e" cm="1">
        <f t="array" ref="J767">(_xlfn.XLOOKUP($A767&amp;$Q$3,Data[Index]&amp;Data[Valid Test, Can be used for conformity (Y/N)],Data[THC + NOx/km (mg)])-J$2)/J$5</f>
        <v>#N/A</v>
      </c>
      <c r="K767" s="141" t="e" cm="1">
        <f t="array" ref="K767">(_xlfn.XLOOKUP($A767&amp;$Q$3,Data[Index]&amp;Data[Valid Test, Can be used for conformity (Y/N)],Data[PN/km ('#)])-K$2)/K$5</f>
        <v>#N/A</v>
      </c>
      <c r="L767" s="141" t="e" cm="1">
        <f t="array" ref="L767">(_xlfn.XLOOKUP($A767&amp;$Q$3,Data[Index]&amp;Data[Valid Test, Can be used for conformity (Y/N)],Data[PM/km (mg)])-L$2)/L$5</f>
        <v>#N/A</v>
      </c>
      <c r="M767" s="140" t="e" cm="1">
        <f t="array" ref="M767">(_xlfn.XLOOKUP($A767&amp;$Q$3,Data[Index]&amp;Data[Valid Test, Can be used for conformity (Y/N)],Data[CH4 (mg/km)])-M$2)/M$5</f>
        <v>#N/A</v>
      </c>
      <c r="N767" s="140" t="e" cm="1">
        <f t="array" ref="N767">(_xlfn.XLOOKUP($A767&amp;$Q$3,Data[Index]&amp;Data[Valid Test, Can be used for conformity (Y/N)],Data[N20 (mg/km)])-N$2)/N$5</f>
        <v>#N/A</v>
      </c>
      <c r="O767" s="141" t="e" cm="1">
        <f t="array" ref="O767">(_xlfn.XLOOKUP($A767&amp;$Q$3,Data[Index]&amp;Data[Valid Test, Can be used for conformity (Y/N)],Data[l/100km])-O$2)/O$5</f>
        <v>#N/A</v>
      </c>
      <c r="P767" s="138">
        <f>_xlfn.XLOOKUP($A767,Data[Index],Data[Comments])</f>
        <v>0</v>
      </c>
    </row>
    <row r="768" spans="1:16" x14ac:dyDescent="0.2">
      <c r="A768" s="129"/>
      <c r="B768" s="129"/>
      <c r="C768" s="129" t="e" cm="1">
        <f t="array" ref="C768">_xlfn.XLOOKUP($A768&amp;$Q$3&amp;$R$3,Data[Index]&amp;Data[Valid Test, Can be used for conformity (Y/N)]&amp;Data[Cycle],Data[Test Name])</f>
        <v>#N/A</v>
      </c>
      <c r="D768" s="167" t="e" cm="1">
        <f t="array" ref="D768">_xlfn.XLOOKUP($A768&amp;$Q$3&amp;$R$3,Data[Index]&amp;Data[Valid Test, Can be used for conformity (Y/N)]&amp;Data[Cycle],Data[Mileage (Miles)])</f>
        <v>#N/A</v>
      </c>
      <c r="E768" s="130" t="e" cm="1">
        <f t="array" ref="E768">_xlfn.XLOOKUP($A768&amp;$Q$3&amp;$R$3,Data[Index]&amp;Data[Valid Test, Can be used for conformity (Y/N)]&amp;Data[Cycle],Data[Date])</f>
        <v>#N/A</v>
      </c>
      <c r="F768" s="141" t="e" cm="1">
        <f t="array" ref="F768">(_xlfn.XLOOKUP($A768&amp;$Q$3&amp;$R$3,Data[Index]&amp;Data[Valid Test, Can be used for conformity (Y/N)]&amp;Data[Cycle],Data[CO/km (mg)])-F$2)/F$5</f>
        <v>#N/A</v>
      </c>
      <c r="G768" s="141" t="e" cm="1">
        <f t="array" ref="G768">(_xlfn.XLOOKUP($A768&amp;$Q$3,Data[Index]&amp;Data[Valid Test, Can be used for conformity (Y/N)],Data[CO2/km (g)])-G$2)/G$5</f>
        <v>#N/A</v>
      </c>
      <c r="H768" s="141" t="e" cm="1">
        <f t="array" ref="H768">(_xlfn.XLOOKUP($A768&amp;$Q$3,Data[Index]&amp;Data[Valid Test, Can be used for conformity (Y/N)],Data[THC/km (mg)])-H$2)/H$5</f>
        <v>#N/A</v>
      </c>
      <c r="I768" s="141" t="e" cm="1">
        <f t="array" ref="I768">(_xlfn.XLOOKUP($A768&amp;$Q$3,Data[Index]&amp;Data[Valid Test, Can be used for conformity (Y/N)],Data[NOx/km (mg)])-I$2)/I$5</f>
        <v>#N/A</v>
      </c>
      <c r="J768" s="141" t="e" cm="1">
        <f t="array" ref="J768">(_xlfn.XLOOKUP($A768&amp;$Q$3,Data[Index]&amp;Data[Valid Test, Can be used for conformity (Y/N)],Data[THC + NOx/km (mg)])-J$2)/J$5</f>
        <v>#N/A</v>
      </c>
      <c r="K768" s="141" t="e" cm="1">
        <f t="array" ref="K768">(_xlfn.XLOOKUP($A768&amp;$Q$3,Data[Index]&amp;Data[Valid Test, Can be used for conformity (Y/N)],Data[PN/km ('#)])-K$2)/K$5</f>
        <v>#N/A</v>
      </c>
      <c r="L768" s="141" t="e" cm="1">
        <f t="array" ref="L768">(_xlfn.XLOOKUP($A768&amp;$Q$3,Data[Index]&amp;Data[Valid Test, Can be used for conformity (Y/N)],Data[PM/km (mg)])-L$2)/L$5</f>
        <v>#N/A</v>
      </c>
      <c r="M768" s="140" t="e" cm="1">
        <f t="array" ref="M768">(_xlfn.XLOOKUP($A768&amp;$Q$3,Data[Index]&amp;Data[Valid Test, Can be used for conformity (Y/N)],Data[CH4 (mg/km)])-M$2)/M$5</f>
        <v>#N/A</v>
      </c>
      <c r="N768" s="140" t="e" cm="1">
        <f t="array" ref="N768">(_xlfn.XLOOKUP($A768&amp;$Q$3,Data[Index]&amp;Data[Valid Test, Can be used for conformity (Y/N)],Data[N20 (mg/km)])-N$2)/N$5</f>
        <v>#N/A</v>
      </c>
      <c r="O768" s="141" t="e" cm="1">
        <f t="array" ref="O768">(_xlfn.XLOOKUP($A768&amp;$Q$3,Data[Index]&amp;Data[Valid Test, Can be used for conformity (Y/N)],Data[l/100km])-O$2)/O$5</f>
        <v>#N/A</v>
      </c>
      <c r="P768" s="138">
        <f>_xlfn.XLOOKUP($A768,Data[Index],Data[Comments])</f>
        <v>0</v>
      </c>
    </row>
    <row r="769" spans="1:16" x14ac:dyDescent="0.2">
      <c r="A769" s="129"/>
      <c r="B769" s="129"/>
      <c r="C769" s="129" t="e" cm="1">
        <f t="array" ref="C769">_xlfn.XLOOKUP($A769&amp;$Q$3&amp;$R$3,Data[Index]&amp;Data[Valid Test, Can be used for conformity (Y/N)]&amp;Data[Cycle],Data[Test Name])</f>
        <v>#N/A</v>
      </c>
      <c r="D769" s="167" t="e" cm="1">
        <f t="array" ref="D769">_xlfn.XLOOKUP($A769&amp;$Q$3&amp;$R$3,Data[Index]&amp;Data[Valid Test, Can be used for conformity (Y/N)]&amp;Data[Cycle],Data[Mileage (Miles)])</f>
        <v>#N/A</v>
      </c>
      <c r="E769" s="130" t="e" cm="1">
        <f t="array" ref="E769">_xlfn.XLOOKUP($A769&amp;$Q$3&amp;$R$3,Data[Index]&amp;Data[Valid Test, Can be used for conformity (Y/N)]&amp;Data[Cycle],Data[Date])</f>
        <v>#N/A</v>
      </c>
      <c r="F769" s="141" t="e" cm="1">
        <f t="array" ref="F769">(_xlfn.XLOOKUP($A769&amp;$Q$3&amp;$R$3,Data[Index]&amp;Data[Valid Test, Can be used for conformity (Y/N)]&amp;Data[Cycle],Data[CO/km (mg)])-F$2)/F$5</f>
        <v>#N/A</v>
      </c>
      <c r="G769" s="141" t="e" cm="1">
        <f t="array" ref="G769">(_xlfn.XLOOKUP($A769&amp;$Q$3,Data[Index]&amp;Data[Valid Test, Can be used for conformity (Y/N)],Data[CO2/km (g)])-G$2)/G$5</f>
        <v>#N/A</v>
      </c>
      <c r="H769" s="141" t="e" cm="1">
        <f t="array" ref="H769">(_xlfn.XLOOKUP($A769&amp;$Q$3,Data[Index]&amp;Data[Valid Test, Can be used for conformity (Y/N)],Data[THC/km (mg)])-H$2)/H$5</f>
        <v>#N/A</v>
      </c>
      <c r="I769" s="141" t="e" cm="1">
        <f t="array" ref="I769">(_xlfn.XLOOKUP($A769&amp;$Q$3,Data[Index]&amp;Data[Valid Test, Can be used for conformity (Y/N)],Data[NOx/km (mg)])-I$2)/I$5</f>
        <v>#N/A</v>
      </c>
      <c r="J769" s="141" t="e" cm="1">
        <f t="array" ref="J769">(_xlfn.XLOOKUP($A769&amp;$Q$3,Data[Index]&amp;Data[Valid Test, Can be used for conformity (Y/N)],Data[THC + NOx/km (mg)])-J$2)/J$5</f>
        <v>#N/A</v>
      </c>
      <c r="K769" s="141" t="e" cm="1">
        <f t="array" ref="K769">(_xlfn.XLOOKUP($A769&amp;$Q$3,Data[Index]&amp;Data[Valid Test, Can be used for conformity (Y/N)],Data[PN/km ('#)])-K$2)/K$5</f>
        <v>#N/A</v>
      </c>
      <c r="L769" s="141" t="e" cm="1">
        <f t="array" ref="L769">(_xlfn.XLOOKUP($A769&amp;$Q$3,Data[Index]&amp;Data[Valid Test, Can be used for conformity (Y/N)],Data[PM/km (mg)])-L$2)/L$5</f>
        <v>#N/A</v>
      </c>
      <c r="M769" s="140" t="e" cm="1">
        <f t="array" ref="M769">(_xlfn.XLOOKUP($A769&amp;$Q$3,Data[Index]&amp;Data[Valid Test, Can be used for conformity (Y/N)],Data[CH4 (mg/km)])-M$2)/M$5</f>
        <v>#N/A</v>
      </c>
      <c r="N769" s="140" t="e" cm="1">
        <f t="array" ref="N769">(_xlfn.XLOOKUP($A769&amp;$Q$3,Data[Index]&amp;Data[Valid Test, Can be used for conformity (Y/N)],Data[N20 (mg/km)])-N$2)/N$5</f>
        <v>#N/A</v>
      </c>
      <c r="O769" s="141" t="e" cm="1">
        <f t="array" ref="O769">(_xlfn.XLOOKUP($A769&amp;$Q$3,Data[Index]&amp;Data[Valid Test, Can be used for conformity (Y/N)],Data[l/100km])-O$2)/O$5</f>
        <v>#N/A</v>
      </c>
      <c r="P769" s="138">
        <f>_xlfn.XLOOKUP($A769,Data[Index],Data[Comments])</f>
        <v>0</v>
      </c>
    </row>
    <row r="770" spans="1:16" x14ac:dyDescent="0.2">
      <c r="A770" s="129"/>
      <c r="B770" s="129"/>
      <c r="C770" s="129" t="e" cm="1">
        <f t="array" ref="C770">_xlfn.XLOOKUP($A770&amp;$Q$3&amp;$R$3,Data[Index]&amp;Data[Valid Test, Can be used for conformity (Y/N)]&amp;Data[Cycle],Data[Test Name])</f>
        <v>#N/A</v>
      </c>
      <c r="D770" s="167" t="e" cm="1">
        <f t="array" ref="D770">_xlfn.XLOOKUP($A770&amp;$Q$3&amp;$R$3,Data[Index]&amp;Data[Valid Test, Can be used for conformity (Y/N)]&amp;Data[Cycle],Data[Mileage (Miles)])</f>
        <v>#N/A</v>
      </c>
      <c r="E770" s="130" t="e" cm="1">
        <f t="array" ref="E770">_xlfn.XLOOKUP($A770&amp;$Q$3&amp;$R$3,Data[Index]&amp;Data[Valid Test, Can be used for conformity (Y/N)]&amp;Data[Cycle],Data[Date])</f>
        <v>#N/A</v>
      </c>
      <c r="F770" s="141" t="e" cm="1">
        <f t="array" ref="F770">(_xlfn.XLOOKUP($A770&amp;$Q$3&amp;$R$3,Data[Index]&amp;Data[Valid Test, Can be used for conformity (Y/N)]&amp;Data[Cycle],Data[CO/km (mg)])-F$2)/F$5</f>
        <v>#N/A</v>
      </c>
      <c r="G770" s="141" t="e" cm="1">
        <f t="array" ref="G770">(_xlfn.XLOOKUP($A770&amp;$Q$3,Data[Index]&amp;Data[Valid Test, Can be used for conformity (Y/N)],Data[CO2/km (g)])-G$2)/G$5</f>
        <v>#N/A</v>
      </c>
      <c r="H770" s="141" t="e" cm="1">
        <f t="array" ref="H770">(_xlfn.XLOOKUP($A770&amp;$Q$3,Data[Index]&amp;Data[Valid Test, Can be used for conformity (Y/N)],Data[THC/km (mg)])-H$2)/H$5</f>
        <v>#N/A</v>
      </c>
      <c r="I770" s="141" t="e" cm="1">
        <f t="array" ref="I770">(_xlfn.XLOOKUP($A770&amp;$Q$3,Data[Index]&amp;Data[Valid Test, Can be used for conformity (Y/N)],Data[NOx/km (mg)])-I$2)/I$5</f>
        <v>#N/A</v>
      </c>
      <c r="J770" s="141" t="e" cm="1">
        <f t="array" ref="J770">(_xlfn.XLOOKUP($A770&amp;$Q$3,Data[Index]&amp;Data[Valid Test, Can be used for conformity (Y/N)],Data[THC + NOx/km (mg)])-J$2)/J$5</f>
        <v>#N/A</v>
      </c>
      <c r="K770" s="141" t="e" cm="1">
        <f t="array" ref="K770">(_xlfn.XLOOKUP($A770&amp;$Q$3,Data[Index]&amp;Data[Valid Test, Can be used for conformity (Y/N)],Data[PN/km ('#)])-K$2)/K$5</f>
        <v>#N/A</v>
      </c>
      <c r="L770" s="141" t="e" cm="1">
        <f t="array" ref="L770">(_xlfn.XLOOKUP($A770&amp;$Q$3,Data[Index]&amp;Data[Valid Test, Can be used for conformity (Y/N)],Data[PM/km (mg)])-L$2)/L$5</f>
        <v>#N/A</v>
      </c>
      <c r="M770" s="140" t="e" cm="1">
        <f t="array" ref="M770">(_xlfn.XLOOKUP($A770&amp;$Q$3,Data[Index]&amp;Data[Valid Test, Can be used for conformity (Y/N)],Data[CH4 (mg/km)])-M$2)/M$5</f>
        <v>#N/A</v>
      </c>
      <c r="N770" s="140" t="e" cm="1">
        <f t="array" ref="N770">(_xlfn.XLOOKUP($A770&amp;$Q$3,Data[Index]&amp;Data[Valid Test, Can be used for conformity (Y/N)],Data[N20 (mg/km)])-N$2)/N$5</f>
        <v>#N/A</v>
      </c>
      <c r="O770" s="141" t="e" cm="1">
        <f t="array" ref="O770">(_xlfn.XLOOKUP($A770&amp;$Q$3,Data[Index]&amp;Data[Valid Test, Can be used for conformity (Y/N)],Data[l/100km])-O$2)/O$5</f>
        <v>#N/A</v>
      </c>
      <c r="P770" s="138">
        <f>_xlfn.XLOOKUP($A770,Data[Index],Data[Comments])</f>
        <v>0</v>
      </c>
    </row>
    <row r="771" spans="1:16" x14ac:dyDescent="0.2">
      <c r="A771" s="129"/>
      <c r="B771" s="129"/>
      <c r="C771" s="129" t="e" cm="1">
        <f t="array" ref="C771">_xlfn.XLOOKUP($A771&amp;$Q$3&amp;$R$3,Data[Index]&amp;Data[Valid Test, Can be used for conformity (Y/N)]&amp;Data[Cycle],Data[Test Name])</f>
        <v>#N/A</v>
      </c>
      <c r="D771" s="167" t="e" cm="1">
        <f t="array" ref="D771">_xlfn.XLOOKUP($A771&amp;$Q$3&amp;$R$3,Data[Index]&amp;Data[Valid Test, Can be used for conformity (Y/N)]&amp;Data[Cycle],Data[Mileage (Miles)])</f>
        <v>#N/A</v>
      </c>
      <c r="E771" s="130" t="e" cm="1">
        <f t="array" ref="E771">_xlfn.XLOOKUP($A771&amp;$Q$3&amp;$R$3,Data[Index]&amp;Data[Valid Test, Can be used for conformity (Y/N)]&amp;Data[Cycle],Data[Date])</f>
        <v>#N/A</v>
      </c>
      <c r="F771" s="141" t="e" cm="1">
        <f t="array" ref="F771">(_xlfn.XLOOKUP($A771&amp;$Q$3&amp;$R$3,Data[Index]&amp;Data[Valid Test, Can be used for conformity (Y/N)]&amp;Data[Cycle],Data[CO/km (mg)])-F$2)/F$5</f>
        <v>#N/A</v>
      </c>
      <c r="G771" s="141" t="e" cm="1">
        <f t="array" ref="G771">(_xlfn.XLOOKUP($A771&amp;$Q$3,Data[Index]&amp;Data[Valid Test, Can be used for conformity (Y/N)],Data[CO2/km (g)])-G$2)/G$5</f>
        <v>#N/A</v>
      </c>
      <c r="H771" s="141" t="e" cm="1">
        <f t="array" ref="H771">(_xlfn.XLOOKUP($A771&amp;$Q$3,Data[Index]&amp;Data[Valid Test, Can be used for conformity (Y/N)],Data[THC/km (mg)])-H$2)/H$5</f>
        <v>#N/A</v>
      </c>
      <c r="I771" s="141" t="e" cm="1">
        <f t="array" ref="I771">(_xlfn.XLOOKUP($A771&amp;$Q$3,Data[Index]&amp;Data[Valid Test, Can be used for conformity (Y/N)],Data[NOx/km (mg)])-I$2)/I$5</f>
        <v>#N/A</v>
      </c>
      <c r="J771" s="141" t="e" cm="1">
        <f t="array" ref="J771">(_xlfn.XLOOKUP($A771&amp;$Q$3,Data[Index]&amp;Data[Valid Test, Can be used for conformity (Y/N)],Data[THC + NOx/km (mg)])-J$2)/J$5</f>
        <v>#N/A</v>
      </c>
      <c r="K771" s="141" t="e" cm="1">
        <f t="array" ref="K771">(_xlfn.XLOOKUP($A771&amp;$Q$3,Data[Index]&amp;Data[Valid Test, Can be used for conformity (Y/N)],Data[PN/km ('#)])-K$2)/K$5</f>
        <v>#N/A</v>
      </c>
      <c r="L771" s="141" t="e" cm="1">
        <f t="array" ref="L771">(_xlfn.XLOOKUP($A771&amp;$Q$3,Data[Index]&amp;Data[Valid Test, Can be used for conformity (Y/N)],Data[PM/km (mg)])-L$2)/L$5</f>
        <v>#N/A</v>
      </c>
      <c r="M771" s="140" t="e" cm="1">
        <f t="array" ref="M771">(_xlfn.XLOOKUP($A771&amp;$Q$3,Data[Index]&amp;Data[Valid Test, Can be used for conformity (Y/N)],Data[CH4 (mg/km)])-M$2)/M$5</f>
        <v>#N/A</v>
      </c>
      <c r="N771" s="140" t="e" cm="1">
        <f t="array" ref="N771">(_xlfn.XLOOKUP($A771&amp;$Q$3,Data[Index]&amp;Data[Valid Test, Can be used for conformity (Y/N)],Data[N20 (mg/km)])-N$2)/N$5</f>
        <v>#N/A</v>
      </c>
      <c r="O771" s="141" t="e" cm="1">
        <f t="array" ref="O771">(_xlfn.XLOOKUP($A771&amp;$Q$3,Data[Index]&amp;Data[Valid Test, Can be used for conformity (Y/N)],Data[l/100km])-O$2)/O$5</f>
        <v>#N/A</v>
      </c>
      <c r="P771" s="138">
        <f>_xlfn.XLOOKUP($A771,Data[Index],Data[Comments])</f>
        <v>0</v>
      </c>
    </row>
    <row r="772" spans="1:16" x14ac:dyDescent="0.2">
      <c r="A772" s="129"/>
      <c r="B772" s="129"/>
      <c r="C772" s="129" t="e" cm="1">
        <f t="array" ref="C772">_xlfn.XLOOKUP($A772&amp;$Q$3&amp;$R$3,Data[Index]&amp;Data[Valid Test, Can be used for conformity (Y/N)]&amp;Data[Cycle],Data[Test Name])</f>
        <v>#N/A</v>
      </c>
      <c r="D772" s="167" t="e" cm="1">
        <f t="array" ref="D772">_xlfn.XLOOKUP($A772&amp;$Q$3&amp;$R$3,Data[Index]&amp;Data[Valid Test, Can be used for conformity (Y/N)]&amp;Data[Cycle],Data[Mileage (Miles)])</f>
        <v>#N/A</v>
      </c>
      <c r="E772" s="130" t="e" cm="1">
        <f t="array" ref="E772">_xlfn.XLOOKUP($A772&amp;$Q$3&amp;$R$3,Data[Index]&amp;Data[Valid Test, Can be used for conformity (Y/N)]&amp;Data[Cycle],Data[Date])</f>
        <v>#N/A</v>
      </c>
      <c r="F772" s="141" t="e" cm="1">
        <f t="array" ref="F772">(_xlfn.XLOOKUP($A772&amp;$Q$3&amp;$R$3,Data[Index]&amp;Data[Valid Test, Can be used for conformity (Y/N)]&amp;Data[Cycle],Data[CO/km (mg)])-F$2)/F$5</f>
        <v>#N/A</v>
      </c>
      <c r="G772" s="141" t="e" cm="1">
        <f t="array" ref="G772">(_xlfn.XLOOKUP($A772&amp;$Q$3,Data[Index]&amp;Data[Valid Test, Can be used for conformity (Y/N)],Data[CO2/km (g)])-G$2)/G$5</f>
        <v>#N/A</v>
      </c>
      <c r="H772" s="141" t="e" cm="1">
        <f t="array" ref="H772">(_xlfn.XLOOKUP($A772&amp;$Q$3,Data[Index]&amp;Data[Valid Test, Can be used for conformity (Y/N)],Data[THC/km (mg)])-H$2)/H$5</f>
        <v>#N/A</v>
      </c>
      <c r="I772" s="141" t="e" cm="1">
        <f t="array" ref="I772">(_xlfn.XLOOKUP($A772&amp;$Q$3,Data[Index]&amp;Data[Valid Test, Can be used for conformity (Y/N)],Data[NOx/km (mg)])-I$2)/I$5</f>
        <v>#N/A</v>
      </c>
      <c r="J772" s="141" t="e" cm="1">
        <f t="array" ref="J772">(_xlfn.XLOOKUP($A772&amp;$Q$3,Data[Index]&amp;Data[Valid Test, Can be used for conformity (Y/N)],Data[THC + NOx/km (mg)])-J$2)/J$5</f>
        <v>#N/A</v>
      </c>
      <c r="K772" s="141" t="e" cm="1">
        <f t="array" ref="K772">(_xlfn.XLOOKUP($A772&amp;$Q$3,Data[Index]&amp;Data[Valid Test, Can be used for conformity (Y/N)],Data[PN/km ('#)])-K$2)/K$5</f>
        <v>#N/A</v>
      </c>
      <c r="L772" s="141" t="e" cm="1">
        <f t="array" ref="L772">(_xlfn.XLOOKUP($A772&amp;$Q$3,Data[Index]&amp;Data[Valid Test, Can be used for conformity (Y/N)],Data[PM/km (mg)])-L$2)/L$5</f>
        <v>#N/A</v>
      </c>
      <c r="M772" s="140" t="e" cm="1">
        <f t="array" ref="M772">(_xlfn.XLOOKUP($A772&amp;$Q$3,Data[Index]&amp;Data[Valid Test, Can be used for conformity (Y/N)],Data[CH4 (mg/km)])-M$2)/M$5</f>
        <v>#N/A</v>
      </c>
      <c r="N772" s="140" t="e" cm="1">
        <f t="array" ref="N772">(_xlfn.XLOOKUP($A772&amp;$Q$3,Data[Index]&amp;Data[Valid Test, Can be used for conformity (Y/N)],Data[N20 (mg/km)])-N$2)/N$5</f>
        <v>#N/A</v>
      </c>
      <c r="O772" s="141" t="e" cm="1">
        <f t="array" ref="O772">(_xlfn.XLOOKUP($A772&amp;$Q$3,Data[Index]&amp;Data[Valid Test, Can be used for conformity (Y/N)],Data[l/100km])-O$2)/O$5</f>
        <v>#N/A</v>
      </c>
      <c r="P772" s="138">
        <f>_xlfn.XLOOKUP($A772,Data[Index],Data[Comments])</f>
        <v>0</v>
      </c>
    </row>
    <row r="773" spans="1:16" x14ac:dyDescent="0.2">
      <c r="A773" s="129"/>
      <c r="B773" s="129"/>
      <c r="C773" s="129" t="e" cm="1">
        <f t="array" ref="C773">_xlfn.XLOOKUP($A773&amp;$Q$3&amp;$R$3,Data[Index]&amp;Data[Valid Test, Can be used for conformity (Y/N)]&amp;Data[Cycle],Data[Test Name])</f>
        <v>#N/A</v>
      </c>
      <c r="D773" s="167" t="e" cm="1">
        <f t="array" ref="D773">_xlfn.XLOOKUP($A773&amp;$Q$3&amp;$R$3,Data[Index]&amp;Data[Valid Test, Can be used for conformity (Y/N)]&amp;Data[Cycle],Data[Mileage (Miles)])</f>
        <v>#N/A</v>
      </c>
      <c r="E773" s="130" t="e" cm="1">
        <f t="array" ref="E773">_xlfn.XLOOKUP($A773&amp;$Q$3&amp;$R$3,Data[Index]&amp;Data[Valid Test, Can be used for conformity (Y/N)]&amp;Data[Cycle],Data[Date])</f>
        <v>#N/A</v>
      </c>
      <c r="F773" s="141" t="e" cm="1">
        <f t="array" ref="F773">(_xlfn.XLOOKUP($A773&amp;$Q$3&amp;$R$3,Data[Index]&amp;Data[Valid Test, Can be used for conformity (Y/N)]&amp;Data[Cycle],Data[CO/km (mg)])-F$2)/F$5</f>
        <v>#N/A</v>
      </c>
      <c r="G773" s="141" t="e" cm="1">
        <f t="array" ref="G773">(_xlfn.XLOOKUP($A773&amp;$Q$3,Data[Index]&amp;Data[Valid Test, Can be used for conformity (Y/N)],Data[CO2/km (g)])-G$2)/G$5</f>
        <v>#N/A</v>
      </c>
      <c r="H773" s="141" t="e" cm="1">
        <f t="array" ref="H773">(_xlfn.XLOOKUP($A773&amp;$Q$3,Data[Index]&amp;Data[Valid Test, Can be used for conformity (Y/N)],Data[THC/km (mg)])-H$2)/H$5</f>
        <v>#N/A</v>
      </c>
      <c r="I773" s="141" t="e" cm="1">
        <f t="array" ref="I773">(_xlfn.XLOOKUP($A773&amp;$Q$3,Data[Index]&amp;Data[Valid Test, Can be used for conformity (Y/N)],Data[NOx/km (mg)])-I$2)/I$5</f>
        <v>#N/A</v>
      </c>
      <c r="J773" s="141" t="e" cm="1">
        <f t="array" ref="J773">(_xlfn.XLOOKUP($A773&amp;$Q$3,Data[Index]&amp;Data[Valid Test, Can be used for conformity (Y/N)],Data[THC + NOx/km (mg)])-J$2)/J$5</f>
        <v>#N/A</v>
      </c>
      <c r="K773" s="141" t="e" cm="1">
        <f t="array" ref="K773">(_xlfn.XLOOKUP($A773&amp;$Q$3,Data[Index]&amp;Data[Valid Test, Can be used for conformity (Y/N)],Data[PN/km ('#)])-K$2)/K$5</f>
        <v>#N/A</v>
      </c>
      <c r="L773" s="141" t="e" cm="1">
        <f t="array" ref="L773">(_xlfn.XLOOKUP($A773&amp;$Q$3,Data[Index]&amp;Data[Valid Test, Can be used for conformity (Y/N)],Data[PM/km (mg)])-L$2)/L$5</f>
        <v>#N/A</v>
      </c>
      <c r="M773" s="140" t="e" cm="1">
        <f t="array" ref="M773">(_xlfn.XLOOKUP($A773&amp;$Q$3,Data[Index]&amp;Data[Valid Test, Can be used for conformity (Y/N)],Data[CH4 (mg/km)])-M$2)/M$5</f>
        <v>#N/A</v>
      </c>
      <c r="N773" s="140" t="e" cm="1">
        <f t="array" ref="N773">(_xlfn.XLOOKUP($A773&amp;$Q$3,Data[Index]&amp;Data[Valid Test, Can be used for conformity (Y/N)],Data[N20 (mg/km)])-N$2)/N$5</f>
        <v>#N/A</v>
      </c>
      <c r="O773" s="141" t="e" cm="1">
        <f t="array" ref="O773">(_xlfn.XLOOKUP($A773&amp;$Q$3,Data[Index]&amp;Data[Valid Test, Can be used for conformity (Y/N)],Data[l/100km])-O$2)/O$5</f>
        <v>#N/A</v>
      </c>
      <c r="P773" s="138">
        <f>_xlfn.XLOOKUP($A773,Data[Index],Data[Comments])</f>
        <v>0</v>
      </c>
    </row>
    <row r="774" spans="1:16" x14ac:dyDescent="0.2">
      <c r="A774" s="129"/>
      <c r="B774" s="129"/>
      <c r="C774" s="129" t="e" cm="1">
        <f t="array" ref="C774">_xlfn.XLOOKUP($A774&amp;$Q$3&amp;$R$3,Data[Index]&amp;Data[Valid Test, Can be used for conformity (Y/N)]&amp;Data[Cycle],Data[Test Name])</f>
        <v>#N/A</v>
      </c>
      <c r="D774" s="167" t="e" cm="1">
        <f t="array" ref="D774">_xlfn.XLOOKUP($A774&amp;$Q$3&amp;$R$3,Data[Index]&amp;Data[Valid Test, Can be used for conformity (Y/N)]&amp;Data[Cycle],Data[Mileage (Miles)])</f>
        <v>#N/A</v>
      </c>
      <c r="E774" s="130" t="e" cm="1">
        <f t="array" ref="E774">_xlfn.XLOOKUP($A774&amp;$Q$3&amp;$R$3,Data[Index]&amp;Data[Valid Test, Can be used for conformity (Y/N)]&amp;Data[Cycle],Data[Date])</f>
        <v>#N/A</v>
      </c>
      <c r="F774" s="141" t="e" cm="1">
        <f t="array" ref="F774">(_xlfn.XLOOKUP($A774&amp;$Q$3&amp;$R$3,Data[Index]&amp;Data[Valid Test, Can be used for conformity (Y/N)]&amp;Data[Cycle],Data[CO/km (mg)])-F$2)/F$5</f>
        <v>#N/A</v>
      </c>
      <c r="G774" s="141" t="e" cm="1">
        <f t="array" ref="G774">(_xlfn.XLOOKUP($A774&amp;$Q$3,Data[Index]&amp;Data[Valid Test, Can be used for conformity (Y/N)],Data[CO2/km (g)])-G$2)/G$5</f>
        <v>#N/A</v>
      </c>
      <c r="H774" s="141" t="e" cm="1">
        <f t="array" ref="H774">(_xlfn.XLOOKUP($A774&amp;$Q$3,Data[Index]&amp;Data[Valid Test, Can be used for conformity (Y/N)],Data[THC/km (mg)])-H$2)/H$5</f>
        <v>#N/A</v>
      </c>
      <c r="I774" s="141" t="e" cm="1">
        <f t="array" ref="I774">(_xlfn.XLOOKUP($A774&amp;$Q$3,Data[Index]&amp;Data[Valid Test, Can be used for conformity (Y/N)],Data[NOx/km (mg)])-I$2)/I$5</f>
        <v>#N/A</v>
      </c>
      <c r="J774" s="141" t="e" cm="1">
        <f t="array" ref="J774">(_xlfn.XLOOKUP($A774&amp;$Q$3,Data[Index]&amp;Data[Valid Test, Can be used for conformity (Y/N)],Data[THC + NOx/km (mg)])-J$2)/J$5</f>
        <v>#N/A</v>
      </c>
      <c r="K774" s="141" t="e" cm="1">
        <f t="array" ref="K774">(_xlfn.XLOOKUP($A774&amp;$Q$3,Data[Index]&amp;Data[Valid Test, Can be used for conformity (Y/N)],Data[PN/km ('#)])-K$2)/K$5</f>
        <v>#N/A</v>
      </c>
      <c r="L774" s="141" t="e" cm="1">
        <f t="array" ref="L774">(_xlfn.XLOOKUP($A774&amp;$Q$3,Data[Index]&amp;Data[Valid Test, Can be used for conformity (Y/N)],Data[PM/km (mg)])-L$2)/L$5</f>
        <v>#N/A</v>
      </c>
      <c r="M774" s="140" t="e" cm="1">
        <f t="array" ref="M774">(_xlfn.XLOOKUP($A774&amp;$Q$3,Data[Index]&amp;Data[Valid Test, Can be used for conformity (Y/N)],Data[CH4 (mg/km)])-M$2)/M$5</f>
        <v>#N/A</v>
      </c>
      <c r="N774" s="140" t="e" cm="1">
        <f t="array" ref="N774">(_xlfn.XLOOKUP($A774&amp;$Q$3,Data[Index]&amp;Data[Valid Test, Can be used for conformity (Y/N)],Data[N20 (mg/km)])-N$2)/N$5</f>
        <v>#N/A</v>
      </c>
      <c r="O774" s="141" t="e" cm="1">
        <f t="array" ref="O774">(_xlfn.XLOOKUP($A774&amp;$Q$3,Data[Index]&amp;Data[Valid Test, Can be used for conformity (Y/N)],Data[l/100km])-O$2)/O$5</f>
        <v>#N/A</v>
      </c>
      <c r="P774" s="138">
        <f>_xlfn.XLOOKUP($A774,Data[Index],Data[Comments])</f>
        <v>0</v>
      </c>
    </row>
    <row r="775" spans="1:16" x14ac:dyDescent="0.2">
      <c r="A775" s="129"/>
      <c r="B775" s="129"/>
      <c r="C775" s="129" t="e" cm="1">
        <f t="array" ref="C775">_xlfn.XLOOKUP($A775&amp;$Q$3&amp;$R$3,Data[Index]&amp;Data[Valid Test, Can be used for conformity (Y/N)]&amp;Data[Cycle],Data[Test Name])</f>
        <v>#N/A</v>
      </c>
      <c r="D775" s="167" t="e" cm="1">
        <f t="array" ref="D775">_xlfn.XLOOKUP($A775&amp;$Q$3&amp;$R$3,Data[Index]&amp;Data[Valid Test, Can be used for conformity (Y/N)]&amp;Data[Cycle],Data[Mileage (Miles)])</f>
        <v>#N/A</v>
      </c>
      <c r="E775" s="130" t="e" cm="1">
        <f t="array" ref="E775">_xlfn.XLOOKUP($A775&amp;$Q$3&amp;$R$3,Data[Index]&amp;Data[Valid Test, Can be used for conformity (Y/N)]&amp;Data[Cycle],Data[Date])</f>
        <v>#N/A</v>
      </c>
      <c r="F775" s="141" t="e" cm="1">
        <f t="array" ref="F775">(_xlfn.XLOOKUP($A775&amp;$Q$3&amp;$R$3,Data[Index]&amp;Data[Valid Test, Can be used for conformity (Y/N)]&amp;Data[Cycle],Data[CO/km (mg)])-F$2)/F$5</f>
        <v>#N/A</v>
      </c>
      <c r="G775" s="141" t="e" cm="1">
        <f t="array" ref="G775">(_xlfn.XLOOKUP($A775&amp;$Q$3,Data[Index]&amp;Data[Valid Test, Can be used for conformity (Y/N)],Data[CO2/km (g)])-G$2)/G$5</f>
        <v>#N/A</v>
      </c>
      <c r="H775" s="141" t="e" cm="1">
        <f t="array" ref="H775">(_xlfn.XLOOKUP($A775&amp;$Q$3,Data[Index]&amp;Data[Valid Test, Can be used for conformity (Y/N)],Data[THC/km (mg)])-H$2)/H$5</f>
        <v>#N/A</v>
      </c>
      <c r="I775" s="141" t="e" cm="1">
        <f t="array" ref="I775">(_xlfn.XLOOKUP($A775&amp;$Q$3,Data[Index]&amp;Data[Valid Test, Can be used for conformity (Y/N)],Data[NOx/km (mg)])-I$2)/I$5</f>
        <v>#N/A</v>
      </c>
      <c r="J775" s="141" t="e" cm="1">
        <f t="array" ref="J775">(_xlfn.XLOOKUP($A775&amp;$Q$3,Data[Index]&amp;Data[Valid Test, Can be used for conformity (Y/N)],Data[THC + NOx/km (mg)])-J$2)/J$5</f>
        <v>#N/A</v>
      </c>
      <c r="K775" s="141" t="e" cm="1">
        <f t="array" ref="K775">(_xlfn.XLOOKUP($A775&amp;$Q$3,Data[Index]&amp;Data[Valid Test, Can be used for conformity (Y/N)],Data[PN/km ('#)])-K$2)/K$5</f>
        <v>#N/A</v>
      </c>
      <c r="L775" s="141" t="e" cm="1">
        <f t="array" ref="L775">(_xlfn.XLOOKUP($A775&amp;$Q$3,Data[Index]&amp;Data[Valid Test, Can be used for conformity (Y/N)],Data[PM/km (mg)])-L$2)/L$5</f>
        <v>#N/A</v>
      </c>
      <c r="M775" s="140" t="e" cm="1">
        <f t="array" ref="M775">(_xlfn.XLOOKUP($A775&amp;$Q$3,Data[Index]&amp;Data[Valid Test, Can be used for conformity (Y/N)],Data[CH4 (mg/km)])-M$2)/M$5</f>
        <v>#N/A</v>
      </c>
      <c r="N775" s="140" t="e" cm="1">
        <f t="array" ref="N775">(_xlfn.XLOOKUP($A775&amp;$Q$3,Data[Index]&amp;Data[Valid Test, Can be used for conformity (Y/N)],Data[N20 (mg/km)])-N$2)/N$5</f>
        <v>#N/A</v>
      </c>
      <c r="O775" s="141" t="e" cm="1">
        <f t="array" ref="O775">(_xlfn.XLOOKUP($A775&amp;$Q$3,Data[Index]&amp;Data[Valid Test, Can be used for conformity (Y/N)],Data[l/100km])-O$2)/O$5</f>
        <v>#N/A</v>
      </c>
      <c r="P775" s="138">
        <f>_xlfn.XLOOKUP($A775,Data[Index],Data[Comments])</f>
        <v>0</v>
      </c>
    </row>
    <row r="776" spans="1:16" x14ac:dyDescent="0.2">
      <c r="A776" s="129"/>
      <c r="B776" s="129"/>
      <c r="C776" s="129" t="e" cm="1">
        <f t="array" ref="C776">_xlfn.XLOOKUP($A776&amp;$Q$3&amp;$R$3,Data[Index]&amp;Data[Valid Test, Can be used for conformity (Y/N)]&amp;Data[Cycle],Data[Test Name])</f>
        <v>#N/A</v>
      </c>
      <c r="D776" s="167" t="e" cm="1">
        <f t="array" ref="D776">_xlfn.XLOOKUP($A776&amp;$Q$3&amp;$R$3,Data[Index]&amp;Data[Valid Test, Can be used for conformity (Y/N)]&amp;Data[Cycle],Data[Mileage (Miles)])</f>
        <v>#N/A</v>
      </c>
      <c r="E776" s="130" t="e" cm="1">
        <f t="array" ref="E776">_xlfn.XLOOKUP($A776&amp;$Q$3&amp;$R$3,Data[Index]&amp;Data[Valid Test, Can be used for conformity (Y/N)]&amp;Data[Cycle],Data[Date])</f>
        <v>#N/A</v>
      </c>
      <c r="F776" s="141" t="e" cm="1">
        <f t="array" ref="F776">(_xlfn.XLOOKUP($A776&amp;$Q$3&amp;$R$3,Data[Index]&amp;Data[Valid Test, Can be used for conformity (Y/N)]&amp;Data[Cycle],Data[CO/km (mg)])-F$2)/F$5</f>
        <v>#N/A</v>
      </c>
      <c r="G776" s="141" t="e" cm="1">
        <f t="array" ref="G776">(_xlfn.XLOOKUP($A776&amp;$Q$3,Data[Index]&amp;Data[Valid Test, Can be used for conformity (Y/N)],Data[CO2/km (g)])-G$2)/G$5</f>
        <v>#N/A</v>
      </c>
      <c r="H776" s="141" t="e" cm="1">
        <f t="array" ref="H776">(_xlfn.XLOOKUP($A776&amp;$Q$3,Data[Index]&amp;Data[Valid Test, Can be used for conformity (Y/N)],Data[THC/km (mg)])-H$2)/H$5</f>
        <v>#N/A</v>
      </c>
      <c r="I776" s="141" t="e" cm="1">
        <f t="array" ref="I776">(_xlfn.XLOOKUP($A776&amp;$Q$3,Data[Index]&amp;Data[Valid Test, Can be used for conformity (Y/N)],Data[NOx/km (mg)])-I$2)/I$5</f>
        <v>#N/A</v>
      </c>
      <c r="J776" s="141" t="e" cm="1">
        <f t="array" ref="J776">(_xlfn.XLOOKUP($A776&amp;$Q$3,Data[Index]&amp;Data[Valid Test, Can be used for conformity (Y/N)],Data[THC + NOx/km (mg)])-J$2)/J$5</f>
        <v>#N/A</v>
      </c>
      <c r="K776" s="141" t="e" cm="1">
        <f t="array" ref="K776">(_xlfn.XLOOKUP($A776&amp;$Q$3,Data[Index]&amp;Data[Valid Test, Can be used for conformity (Y/N)],Data[PN/km ('#)])-K$2)/K$5</f>
        <v>#N/A</v>
      </c>
      <c r="L776" s="141" t="e" cm="1">
        <f t="array" ref="L776">(_xlfn.XLOOKUP($A776&amp;$Q$3,Data[Index]&amp;Data[Valid Test, Can be used for conformity (Y/N)],Data[PM/km (mg)])-L$2)/L$5</f>
        <v>#N/A</v>
      </c>
      <c r="M776" s="140" t="e" cm="1">
        <f t="array" ref="M776">(_xlfn.XLOOKUP($A776&amp;$Q$3,Data[Index]&amp;Data[Valid Test, Can be used for conformity (Y/N)],Data[CH4 (mg/km)])-M$2)/M$5</f>
        <v>#N/A</v>
      </c>
      <c r="N776" s="140" t="e" cm="1">
        <f t="array" ref="N776">(_xlfn.XLOOKUP($A776&amp;$Q$3,Data[Index]&amp;Data[Valid Test, Can be used for conformity (Y/N)],Data[N20 (mg/km)])-N$2)/N$5</f>
        <v>#N/A</v>
      </c>
      <c r="O776" s="141" t="e" cm="1">
        <f t="array" ref="O776">(_xlfn.XLOOKUP($A776&amp;$Q$3,Data[Index]&amp;Data[Valid Test, Can be used for conformity (Y/N)],Data[l/100km])-O$2)/O$5</f>
        <v>#N/A</v>
      </c>
      <c r="P776" s="138">
        <f>_xlfn.XLOOKUP($A776,Data[Index],Data[Comments])</f>
        <v>0</v>
      </c>
    </row>
    <row r="777" spans="1:16" x14ac:dyDescent="0.2">
      <c r="A777" s="129"/>
      <c r="B777" s="129"/>
      <c r="C777" s="129" t="e" cm="1">
        <f t="array" ref="C777">_xlfn.XLOOKUP($A777&amp;$Q$3&amp;$R$3,Data[Index]&amp;Data[Valid Test, Can be used for conformity (Y/N)]&amp;Data[Cycle],Data[Test Name])</f>
        <v>#N/A</v>
      </c>
      <c r="D777" s="167" t="e" cm="1">
        <f t="array" ref="D777">_xlfn.XLOOKUP($A777&amp;$Q$3&amp;$R$3,Data[Index]&amp;Data[Valid Test, Can be used for conformity (Y/N)]&amp;Data[Cycle],Data[Mileage (Miles)])</f>
        <v>#N/A</v>
      </c>
      <c r="E777" s="130" t="e" cm="1">
        <f t="array" ref="E777">_xlfn.XLOOKUP($A777&amp;$Q$3&amp;$R$3,Data[Index]&amp;Data[Valid Test, Can be used for conformity (Y/N)]&amp;Data[Cycle],Data[Date])</f>
        <v>#N/A</v>
      </c>
      <c r="F777" s="141" t="e" cm="1">
        <f t="array" ref="F777">(_xlfn.XLOOKUP($A777&amp;$Q$3&amp;$R$3,Data[Index]&amp;Data[Valid Test, Can be used for conformity (Y/N)]&amp;Data[Cycle],Data[CO/km (mg)])-F$2)/F$5</f>
        <v>#N/A</v>
      </c>
      <c r="G777" s="141" t="e" cm="1">
        <f t="array" ref="G777">(_xlfn.XLOOKUP($A777&amp;$Q$3,Data[Index]&amp;Data[Valid Test, Can be used for conformity (Y/N)],Data[CO2/km (g)])-G$2)/G$5</f>
        <v>#N/A</v>
      </c>
      <c r="H777" s="141" t="e" cm="1">
        <f t="array" ref="H777">(_xlfn.XLOOKUP($A777&amp;$Q$3,Data[Index]&amp;Data[Valid Test, Can be used for conformity (Y/N)],Data[THC/km (mg)])-H$2)/H$5</f>
        <v>#N/A</v>
      </c>
      <c r="I777" s="141" t="e" cm="1">
        <f t="array" ref="I777">(_xlfn.XLOOKUP($A777&amp;$Q$3,Data[Index]&amp;Data[Valid Test, Can be used for conformity (Y/N)],Data[NOx/km (mg)])-I$2)/I$5</f>
        <v>#N/A</v>
      </c>
      <c r="J777" s="141" t="e" cm="1">
        <f t="array" ref="J777">(_xlfn.XLOOKUP($A777&amp;$Q$3,Data[Index]&amp;Data[Valid Test, Can be used for conformity (Y/N)],Data[THC + NOx/km (mg)])-J$2)/J$5</f>
        <v>#N/A</v>
      </c>
      <c r="K777" s="141" t="e" cm="1">
        <f t="array" ref="K777">(_xlfn.XLOOKUP($A777&amp;$Q$3,Data[Index]&amp;Data[Valid Test, Can be used for conformity (Y/N)],Data[PN/km ('#)])-K$2)/K$5</f>
        <v>#N/A</v>
      </c>
      <c r="L777" s="141" t="e" cm="1">
        <f t="array" ref="L777">(_xlfn.XLOOKUP($A777&amp;$Q$3,Data[Index]&amp;Data[Valid Test, Can be used for conformity (Y/N)],Data[PM/km (mg)])-L$2)/L$5</f>
        <v>#N/A</v>
      </c>
      <c r="M777" s="140" t="e" cm="1">
        <f t="array" ref="M777">(_xlfn.XLOOKUP($A777&amp;$Q$3,Data[Index]&amp;Data[Valid Test, Can be used for conformity (Y/N)],Data[CH4 (mg/km)])-M$2)/M$5</f>
        <v>#N/A</v>
      </c>
      <c r="N777" s="140" t="e" cm="1">
        <f t="array" ref="N777">(_xlfn.XLOOKUP($A777&amp;$Q$3,Data[Index]&amp;Data[Valid Test, Can be used for conformity (Y/N)],Data[N20 (mg/km)])-N$2)/N$5</f>
        <v>#N/A</v>
      </c>
      <c r="O777" s="141" t="e" cm="1">
        <f t="array" ref="O777">(_xlfn.XLOOKUP($A777&amp;$Q$3,Data[Index]&amp;Data[Valid Test, Can be used for conformity (Y/N)],Data[l/100km])-O$2)/O$5</f>
        <v>#N/A</v>
      </c>
      <c r="P777" s="138">
        <f>_xlfn.XLOOKUP($A777,Data[Index],Data[Comments])</f>
        <v>0</v>
      </c>
    </row>
    <row r="778" spans="1:16" x14ac:dyDescent="0.2">
      <c r="A778" s="129"/>
      <c r="B778" s="129"/>
      <c r="C778" s="129" t="e" cm="1">
        <f t="array" ref="C778">_xlfn.XLOOKUP($A778&amp;$Q$3&amp;$R$3,Data[Index]&amp;Data[Valid Test, Can be used for conformity (Y/N)]&amp;Data[Cycle],Data[Test Name])</f>
        <v>#N/A</v>
      </c>
      <c r="D778" s="167" t="e" cm="1">
        <f t="array" ref="D778">_xlfn.XLOOKUP($A778&amp;$Q$3&amp;$R$3,Data[Index]&amp;Data[Valid Test, Can be used for conformity (Y/N)]&amp;Data[Cycle],Data[Mileage (Miles)])</f>
        <v>#N/A</v>
      </c>
      <c r="E778" s="130" t="e" cm="1">
        <f t="array" ref="E778">_xlfn.XLOOKUP($A778&amp;$Q$3&amp;$R$3,Data[Index]&amp;Data[Valid Test, Can be used for conformity (Y/N)]&amp;Data[Cycle],Data[Date])</f>
        <v>#N/A</v>
      </c>
      <c r="F778" s="141" t="e" cm="1">
        <f t="array" ref="F778">(_xlfn.XLOOKUP($A778&amp;$Q$3&amp;$R$3,Data[Index]&amp;Data[Valid Test, Can be used for conformity (Y/N)]&amp;Data[Cycle],Data[CO/km (mg)])-F$2)/F$5</f>
        <v>#N/A</v>
      </c>
      <c r="G778" s="141" t="e" cm="1">
        <f t="array" ref="G778">(_xlfn.XLOOKUP($A778&amp;$Q$3,Data[Index]&amp;Data[Valid Test, Can be used for conformity (Y/N)],Data[CO2/km (g)])-G$2)/G$5</f>
        <v>#N/A</v>
      </c>
      <c r="H778" s="141" t="e" cm="1">
        <f t="array" ref="H778">(_xlfn.XLOOKUP($A778&amp;$Q$3,Data[Index]&amp;Data[Valid Test, Can be used for conformity (Y/N)],Data[THC/km (mg)])-H$2)/H$5</f>
        <v>#N/A</v>
      </c>
      <c r="I778" s="141" t="e" cm="1">
        <f t="array" ref="I778">(_xlfn.XLOOKUP($A778&amp;$Q$3,Data[Index]&amp;Data[Valid Test, Can be used for conformity (Y/N)],Data[NOx/km (mg)])-I$2)/I$5</f>
        <v>#N/A</v>
      </c>
      <c r="J778" s="141" t="e" cm="1">
        <f t="array" ref="J778">(_xlfn.XLOOKUP($A778&amp;$Q$3,Data[Index]&amp;Data[Valid Test, Can be used for conformity (Y/N)],Data[THC + NOx/km (mg)])-J$2)/J$5</f>
        <v>#N/A</v>
      </c>
      <c r="K778" s="141" t="e" cm="1">
        <f t="array" ref="K778">(_xlfn.XLOOKUP($A778&amp;$Q$3,Data[Index]&amp;Data[Valid Test, Can be used for conformity (Y/N)],Data[PN/km ('#)])-K$2)/K$5</f>
        <v>#N/A</v>
      </c>
      <c r="L778" s="141" t="e" cm="1">
        <f t="array" ref="L778">(_xlfn.XLOOKUP($A778&amp;$Q$3,Data[Index]&amp;Data[Valid Test, Can be used for conformity (Y/N)],Data[PM/km (mg)])-L$2)/L$5</f>
        <v>#N/A</v>
      </c>
      <c r="M778" s="140" t="e" cm="1">
        <f t="array" ref="M778">(_xlfn.XLOOKUP($A778&amp;$Q$3,Data[Index]&amp;Data[Valid Test, Can be used for conformity (Y/N)],Data[CH4 (mg/km)])-M$2)/M$5</f>
        <v>#N/A</v>
      </c>
      <c r="N778" s="140" t="e" cm="1">
        <f t="array" ref="N778">(_xlfn.XLOOKUP($A778&amp;$Q$3,Data[Index]&amp;Data[Valid Test, Can be used for conformity (Y/N)],Data[N20 (mg/km)])-N$2)/N$5</f>
        <v>#N/A</v>
      </c>
      <c r="O778" s="141" t="e" cm="1">
        <f t="array" ref="O778">(_xlfn.XLOOKUP($A778&amp;$Q$3,Data[Index]&amp;Data[Valid Test, Can be used for conformity (Y/N)],Data[l/100km])-O$2)/O$5</f>
        <v>#N/A</v>
      </c>
      <c r="P778" s="138">
        <f>_xlfn.XLOOKUP($A778,Data[Index],Data[Comments])</f>
        <v>0</v>
      </c>
    </row>
    <row r="779" spans="1:16" x14ac:dyDescent="0.2">
      <c r="A779" s="129"/>
      <c r="B779" s="129"/>
      <c r="C779" s="129" t="e" cm="1">
        <f t="array" ref="C779">_xlfn.XLOOKUP($A779&amp;$Q$3&amp;$R$3,Data[Index]&amp;Data[Valid Test, Can be used for conformity (Y/N)]&amp;Data[Cycle],Data[Test Name])</f>
        <v>#N/A</v>
      </c>
      <c r="D779" s="167" t="e" cm="1">
        <f t="array" ref="D779">_xlfn.XLOOKUP($A779&amp;$Q$3&amp;$R$3,Data[Index]&amp;Data[Valid Test, Can be used for conformity (Y/N)]&amp;Data[Cycle],Data[Mileage (Miles)])</f>
        <v>#N/A</v>
      </c>
      <c r="E779" s="130" t="e" cm="1">
        <f t="array" ref="E779">_xlfn.XLOOKUP($A779&amp;$Q$3&amp;$R$3,Data[Index]&amp;Data[Valid Test, Can be used for conformity (Y/N)]&amp;Data[Cycle],Data[Date])</f>
        <v>#N/A</v>
      </c>
      <c r="F779" s="141" t="e" cm="1">
        <f t="array" ref="F779">(_xlfn.XLOOKUP($A779&amp;$Q$3&amp;$R$3,Data[Index]&amp;Data[Valid Test, Can be used for conformity (Y/N)]&amp;Data[Cycle],Data[CO/km (mg)])-F$2)/F$5</f>
        <v>#N/A</v>
      </c>
      <c r="G779" s="141" t="e" cm="1">
        <f t="array" ref="G779">(_xlfn.XLOOKUP($A779&amp;$Q$3,Data[Index]&amp;Data[Valid Test, Can be used for conformity (Y/N)],Data[CO2/km (g)])-G$2)/G$5</f>
        <v>#N/A</v>
      </c>
      <c r="H779" s="141" t="e" cm="1">
        <f t="array" ref="H779">(_xlfn.XLOOKUP($A779&amp;$Q$3,Data[Index]&amp;Data[Valid Test, Can be used for conformity (Y/N)],Data[THC/km (mg)])-H$2)/H$5</f>
        <v>#N/A</v>
      </c>
      <c r="I779" s="141" t="e" cm="1">
        <f t="array" ref="I779">(_xlfn.XLOOKUP($A779&amp;$Q$3,Data[Index]&amp;Data[Valid Test, Can be used for conformity (Y/N)],Data[NOx/km (mg)])-I$2)/I$5</f>
        <v>#N/A</v>
      </c>
      <c r="J779" s="141" t="e" cm="1">
        <f t="array" ref="J779">(_xlfn.XLOOKUP($A779&amp;$Q$3,Data[Index]&amp;Data[Valid Test, Can be used for conformity (Y/N)],Data[THC + NOx/km (mg)])-J$2)/J$5</f>
        <v>#N/A</v>
      </c>
      <c r="K779" s="141" t="e" cm="1">
        <f t="array" ref="K779">(_xlfn.XLOOKUP($A779&amp;$Q$3,Data[Index]&amp;Data[Valid Test, Can be used for conformity (Y/N)],Data[PN/km ('#)])-K$2)/K$5</f>
        <v>#N/A</v>
      </c>
      <c r="L779" s="141" t="e" cm="1">
        <f t="array" ref="L779">(_xlfn.XLOOKUP($A779&amp;$Q$3,Data[Index]&amp;Data[Valid Test, Can be used for conformity (Y/N)],Data[PM/km (mg)])-L$2)/L$5</f>
        <v>#N/A</v>
      </c>
      <c r="M779" s="140" t="e" cm="1">
        <f t="array" ref="M779">(_xlfn.XLOOKUP($A779&amp;$Q$3,Data[Index]&amp;Data[Valid Test, Can be used for conformity (Y/N)],Data[CH4 (mg/km)])-M$2)/M$5</f>
        <v>#N/A</v>
      </c>
      <c r="N779" s="140" t="e" cm="1">
        <f t="array" ref="N779">(_xlfn.XLOOKUP($A779&amp;$Q$3,Data[Index]&amp;Data[Valid Test, Can be used for conformity (Y/N)],Data[N20 (mg/km)])-N$2)/N$5</f>
        <v>#N/A</v>
      </c>
      <c r="O779" s="141" t="e" cm="1">
        <f t="array" ref="O779">(_xlfn.XLOOKUP($A779&amp;$Q$3,Data[Index]&amp;Data[Valid Test, Can be used for conformity (Y/N)],Data[l/100km])-O$2)/O$5</f>
        <v>#N/A</v>
      </c>
      <c r="P779" s="138">
        <f>_xlfn.XLOOKUP($A779,Data[Index],Data[Comments])</f>
        <v>0</v>
      </c>
    </row>
    <row r="780" spans="1:16" x14ac:dyDescent="0.2">
      <c r="A780" s="129"/>
      <c r="B780" s="129"/>
      <c r="C780" s="129" t="e" cm="1">
        <f t="array" ref="C780">_xlfn.XLOOKUP($A780&amp;$Q$3&amp;$R$3,Data[Index]&amp;Data[Valid Test, Can be used for conformity (Y/N)]&amp;Data[Cycle],Data[Test Name])</f>
        <v>#N/A</v>
      </c>
      <c r="D780" s="167" t="e" cm="1">
        <f t="array" ref="D780">_xlfn.XLOOKUP($A780&amp;$Q$3&amp;$R$3,Data[Index]&amp;Data[Valid Test, Can be used for conformity (Y/N)]&amp;Data[Cycle],Data[Mileage (Miles)])</f>
        <v>#N/A</v>
      </c>
      <c r="E780" s="130" t="e" cm="1">
        <f t="array" ref="E780">_xlfn.XLOOKUP($A780&amp;$Q$3&amp;$R$3,Data[Index]&amp;Data[Valid Test, Can be used for conformity (Y/N)]&amp;Data[Cycle],Data[Date])</f>
        <v>#N/A</v>
      </c>
      <c r="F780" s="141" t="e" cm="1">
        <f t="array" ref="F780">(_xlfn.XLOOKUP($A780&amp;$Q$3&amp;$R$3,Data[Index]&amp;Data[Valid Test, Can be used for conformity (Y/N)]&amp;Data[Cycle],Data[CO/km (mg)])-F$2)/F$5</f>
        <v>#N/A</v>
      </c>
      <c r="G780" s="141" t="e" cm="1">
        <f t="array" ref="G780">(_xlfn.XLOOKUP($A780&amp;$Q$3,Data[Index]&amp;Data[Valid Test, Can be used for conformity (Y/N)],Data[CO2/km (g)])-G$2)/G$5</f>
        <v>#N/A</v>
      </c>
      <c r="H780" s="141" t="e" cm="1">
        <f t="array" ref="H780">(_xlfn.XLOOKUP($A780&amp;$Q$3,Data[Index]&amp;Data[Valid Test, Can be used for conformity (Y/N)],Data[THC/km (mg)])-H$2)/H$5</f>
        <v>#N/A</v>
      </c>
      <c r="I780" s="141" t="e" cm="1">
        <f t="array" ref="I780">(_xlfn.XLOOKUP($A780&amp;$Q$3,Data[Index]&amp;Data[Valid Test, Can be used for conformity (Y/N)],Data[NOx/km (mg)])-I$2)/I$5</f>
        <v>#N/A</v>
      </c>
      <c r="J780" s="141" t="e" cm="1">
        <f t="array" ref="J780">(_xlfn.XLOOKUP($A780&amp;$Q$3,Data[Index]&amp;Data[Valid Test, Can be used for conformity (Y/N)],Data[THC + NOx/km (mg)])-J$2)/J$5</f>
        <v>#N/A</v>
      </c>
      <c r="K780" s="141" t="e" cm="1">
        <f t="array" ref="K780">(_xlfn.XLOOKUP($A780&amp;$Q$3,Data[Index]&amp;Data[Valid Test, Can be used for conformity (Y/N)],Data[PN/km ('#)])-K$2)/K$5</f>
        <v>#N/A</v>
      </c>
      <c r="L780" s="141" t="e" cm="1">
        <f t="array" ref="L780">(_xlfn.XLOOKUP($A780&amp;$Q$3,Data[Index]&amp;Data[Valid Test, Can be used for conformity (Y/N)],Data[PM/km (mg)])-L$2)/L$5</f>
        <v>#N/A</v>
      </c>
      <c r="M780" s="140" t="e" cm="1">
        <f t="array" ref="M780">(_xlfn.XLOOKUP($A780&amp;$Q$3,Data[Index]&amp;Data[Valid Test, Can be used for conformity (Y/N)],Data[CH4 (mg/km)])-M$2)/M$5</f>
        <v>#N/A</v>
      </c>
      <c r="N780" s="140" t="e" cm="1">
        <f t="array" ref="N780">(_xlfn.XLOOKUP($A780&amp;$Q$3,Data[Index]&amp;Data[Valid Test, Can be used for conformity (Y/N)],Data[N20 (mg/km)])-N$2)/N$5</f>
        <v>#N/A</v>
      </c>
      <c r="O780" s="141" t="e" cm="1">
        <f t="array" ref="O780">(_xlfn.XLOOKUP($A780&amp;$Q$3,Data[Index]&amp;Data[Valid Test, Can be used for conformity (Y/N)],Data[l/100km])-O$2)/O$5</f>
        <v>#N/A</v>
      </c>
      <c r="P780" s="138">
        <f>_xlfn.XLOOKUP($A780,Data[Index],Data[Comments])</f>
        <v>0</v>
      </c>
    </row>
    <row r="781" spans="1:16" x14ac:dyDescent="0.2">
      <c r="A781" s="129"/>
      <c r="B781" s="129"/>
      <c r="C781" s="129" t="e" cm="1">
        <f t="array" ref="C781">_xlfn.XLOOKUP($A781&amp;$Q$3&amp;$R$3,Data[Index]&amp;Data[Valid Test, Can be used for conformity (Y/N)]&amp;Data[Cycle],Data[Test Name])</f>
        <v>#N/A</v>
      </c>
      <c r="D781" s="167" t="e" cm="1">
        <f t="array" ref="D781">_xlfn.XLOOKUP($A781&amp;$Q$3&amp;$R$3,Data[Index]&amp;Data[Valid Test, Can be used for conformity (Y/N)]&amp;Data[Cycle],Data[Mileage (Miles)])</f>
        <v>#N/A</v>
      </c>
      <c r="E781" s="130" t="e" cm="1">
        <f t="array" ref="E781">_xlfn.XLOOKUP($A781&amp;$Q$3&amp;$R$3,Data[Index]&amp;Data[Valid Test, Can be used for conformity (Y/N)]&amp;Data[Cycle],Data[Date])</f>
        <v>#N/A</v>
      </c>
      <c r="F781" s="141" t="e" cm="1">
        <f t="array" ref="F781">(_xlfn.XLOOKUP($A781&amp;$Q$3&amp;$R$3,Data[Index]&amp;Data[Valid Test, Can be used for conformity (Y/N)]&amp;Data[Cycle],Data[CO/km (mg)])-F$2)/F$5</f>
        <v>#N/A</v>
      </c>
      <c r="G781" s="141" t="e" cm="1">
        <f t="array" ref="G781">(_xlfn.XLOOKUP($A781&amp;$Q$3,Data[Index]&amp;Data[Valid Test, Can be used for conformity (Y/N)],Data[CO2/km (g)])-G$2)/G$5</f>
        <v>#N/A</v>
      </c>
      <c r="H781" s="141" t="e" cm="1">
        <f t="array" ref="H781">(_xlfn.XLOOKUP($A781&amp;$Q$3,Data[Index]&amp;Data[Valid Test, Can be used for conformity (Y/N)],Data[THC/km (mg)])-H$2)/H$5</f>
        <v>#N/A</v>
      </c>
      <c r="I781" s="141" t="e" cm="1">
        <f t="array" ref="I781">(_xlfn.XLOOKUP($A781&amp;$Q$3,Data[Index]&amp;Data[Valid Test, Can be used for conformity (Y/N)],Data[NOx/km (mg)])-I$2)/I$5</f>
        <v>#N/A</v>
      </c>
      <c r="J781" s="141" t="e" cm="1">
        <f t="array" ref="J781">(_xlfn.XLOOKUP($A781&amp;$Q$3,Data[Index]&amp;Data[Valid Test, Can be used for conformity (Y/N)],Data[THC + NOx/km (mg)])-J$2)/J$5</f>
        <v>#N/A</v>
      </c>
      <c r="K781" s="141" t="e" cm="1">
        <f t="array" ref="K781">(_xlfn.XLOOKUP($A781&amp;$Q$3,Data[Index]&amp;Data[Valid Test, Can be used for conformity (Y/N)],Data[PN/km ('#)])-K$2)/K$5</f>
        <v>#N/A</v>
      </c>
      <c r="L781" s="141" t="e" cm="1">
        <f t="array" ref="L781">(_xlfn.XLOOKUP($A781&amp;$Q$3,Data[Index]&amp;Data[Valid Test, Can be used for conformity (Y/N)],Data[PM/km (mg)])-L$2)/L$5</f>
        <v>#N/A</v>
      </c>
      <c r="M781" s="140" t="e" cm="1">
        <f t="array" ref="M781">(_xlfn.XLOOKUP($A781&amp;$Q$3,Data[Index]&amp;Data[Valid Test, Can be used for conformity (Y/N)],Data[CH4 (mg/km)])-M$2)/M$5</f>
        <v>#N/A</v>
      </c>
      <c r="N781" s="140" t="e" cm="1">
        <f t="array" ref="N781">(_xlfn.XLOOKUP($A781&amp;$Q$3,Data[Index]&amp;Data[Valid Test, Can be used for conformity (Y/N)],Data[N20 (mg/km)])-N$2)/N$5</f>
        <v>#N/A</v>
      </c>
      <c r="O781" s="141" t="e" cm="1">
        <f t="array" ref="O781">(_xlfn.XLOOKUP($A781&amp;$Q$3,Data[Index]&amp;Data[Valid Test, Can be used for conformity (Y/N)],Data[l/100km])-O$2)/O$5</f>
        <v>#N/A</v>
      </c>
      <c r="P781" s="138">
        <f>_xlfn.XLOOKUP($A781,Data[Index],Data[Comments])</f>
        <v>0</v>
      </c>
    </row>
    <row r="782" spans="1:16" x14ac:dyDescent="0.2">
      <c r="A782" s="129"/>
      <c r="B782" s="129"/>
      <c r="C782" s="129" t="e" cm="1">
        <f t="array" ref="C782">_xlfn.XLOOKUP($A782&amp;$Q$3&amp;$R$3,Data[Index]&amp;Data[Valid Test, Can be used for conformity (Y/N)]&amp;Data[Cycle],Data[Test Name])</f>
        <v>#N/A</v>
      </c>
      <c r="D782" s="167" t="e" cm="1">
        <f t="array" ref="D782">_xlfn.XLOOKUP($A782&amp;$Q$3&amp;$R$3,Data[Index]&amp;Data[Valid Test, Can be used for conformity (Y/N)]&amp;Data[Cycle],Data[Mileage (Miles)])</f>
        <v>#N/A</v>
      </c>
      <c r="E782" s="130" t="e" cm="1">
        <f t="array" ref="E782">_xlfn.XLOOKUP($A782&amp;$Q$3&amp;$R$3,Data[Index]&amp;Data[Valid Test, Can be used for conformity (Y/N)]&amp;Data[Cycle],Data[Date])</f>
        <v>#N/A</v>
      </c>
      <c r="F782" s="141" t="e" cm="1">
        <f t="array" ref="F782">(_xlfn.XLOOKUP($A782&amp;$Q$3&amp;$R$3,Data[Index]&amp;Data[Valid Test, Can be used for conformity (Y/N)]&amp;Data[Cycle],Data[CO/km (mg)])-F$2)/F$5</f>
        <v>#N/A</v>
      </c>
      <c r="G782" s="141" t="e" cm="1">
        <f t="array" ref="G782">(_xlfn.XLOOKUP($A782&amp;$Q$3,Data[Index]&amp;Data[Valid Test, Can be used for conformity (Y/N)],Data[CO2/km (g)])-G$2)/G$5</f>
        <v>#N/A</v>
      </c>
      <c r="H782" s="141" t="e" cm="1">
        <f t="array" ref="H782">(_xlfn.XLOOKUP($A782&amp;$Q$3,Data[Index]&amp;Data[Valid Test, Can be used for conformity (Y/N)],Data[THC/km (mg)])-H$2)/H$5</f>
        <v>#N/A</v>
      </c>
      <c r="I782" s="141" t="e" cm="1">
        <f t="array" ref="I782">(_xlfn.XLOOKUP($A782&amp;$Q$3,Data[Index]&amp;Data[Valid Test, Can be used for conformity (Y/N)],Data[NOx/km (mg)])-I$2)/I$5</f>
        <v>#N/A</v>
      </c>
      <c r="J782" s="141" t="e" cm="1">
        <f t="array" ref="J782">(_xlfn.XLOOKUP($A782&amp;$Q$3,Data[Index]&amp;Data[Valid Test, Can be used for conformity (Y/N)],Data[THC + NOx/km (mg)])-J$2)/J$5</f>
        <v>#N/A</v>
      </c>
      <c r="K782" s="141" t="e" cm="1">
        <f t="array" ref="K782">(_xlfn.XLOOKUP($A782&amp;$Q$3,Data[Index]&amp;Data[Valid Test, Can be used for conformity (Y/N)],Data[PN/km ('#)])-K$2)/K$5</f>
        <v>#N/A</v>
      </c>
      <c r="L782" s="141" t="e" cm="1">
        <f t="array" ref="L782">(_xlfn.XLOOKUP($A782&amp;$Q$3,Data[Index]&amp;Data[Valid Test, Can be used for conformity (Y/N)],Data[PM/km (mg)])-L$2)/L$5</f>
        <v>#N/A</v>
      </c>
      <c r="M782" s="140" t="e" cm="1">
        <f t="array" ref="M782">(_xlfn.XLOOKUP($A782&amp;$Q$3,Data[Index]&amp;Data[Valid Test, Can be used for conformity (Y/N)],Data[CH4 (mg/km)])-M$2)/M$5</f>
        <v>#N/A</v>
      </c>
      <c r="N782" s="140" t="e" cm="1">
        <f t="array" ref="N782">(_xlfn.XLOOKUP($A782&amp;$Q$3,Data[Index]&amp;Data[Valid Test, Can be used for conformity (Y/N)],Data[N20 (mg/km)])-N$2)/N$5</f>
        <v>#N/A</v>
      </c>
      <c r="O782" s="141" t="e" cm="1">
        <f t="array" ref="O782">(_xlfn.XLOOKUP($A782&amp;$Q$3,Data[Index]&amp;Data[Valid Test, Can be used for conformity (Y/N)],Data[l/100km])-O$2)/O$5</f>
        <v>#N/A</v>
      </c>
      <c r="P782" s="138">
        <f>_xlfn.XLOOKUP($A782,Data[Index],Data[Comments])</f>
        <v>0</v>
      </c>
    </row>
    <row r="783" spans="1:16" x14ac:dyDescent="0.2">
      <c r="A783" s="129"/>
      <c r="B783" s="129"/>
      <c r="C783" s="129" t="e" cm="1">
        <f t="array" ref="C783">_xlfn.XLOOKUP($A783&amp;$Q$3&amp;$R$3,Data[Index]&amp;Data[Valid Test, Can be used for conformity (Y/N)]&amp;Data[Cycle],Data[Test Name])</f>
        <v>#N/A</v>
      </c>
      <c r="D783" s="167" t="e" cm="1">
        <f t="array" ref="D783">_xlfn.XLOOKUP($A783&amp;$Q$3&amp;$R$3,Data[Index]&amp;Data[Valid Test, Can be used for conformity (Y/N)]&amp;Data[Cycle],Data[Mileage (Miles)])</f>
        <v>#N/A</v>
      </c>
      <c r="E783" s="130" t="e" cm="1">
        <f t="array" ref="E783">_xlfn.XLOOKUP($A783&amp;$Q$3&amp;$R$3,Data[Index]&amp;Data[Valid Test, Can be used for conformity (Y/N)]&amp;Data[Cycle],Data[Date])</f>
        <v>#N/A</v>
      </c>
      <c r="F783" s="141" t="e" cm="1">
        <f t="array" ref="F783">(_xlfn.XLOOKUP($A783&amp;$Q$3&amp;$R$3,Data[Index]&amp;Data[Valid Test, Can be used for conformity (Y/N)]&amp;Data[Cycle],Data[CO/km (mg)])-F$2)/F$5</f>
        <v>#N/A</v>
      </c>
      <c r="G783" s="141" t="e" cm="1">
        <f t="array" ref="G783">(_xlfn.XLOOKUP($A783&amp;$Q$3,Data[Index]&amp;Data[Valid Test, Can be used for conformity (Y/N)],Data[CO2/km (g)])-G$2)/G$5</f>
        <v>#N/A</v>
      </c>
      <c r="H783" s="141" t="e" cm="1">
        <f t="array" ref="H783">(_xlfn.XLOOKUP($A783&amp;$Q$3,Data[Index]&amp;Data[Valid Test, Can be used for conformity (Y/N)],Data[THC/km (mg)])-H$2)/H$5</f>
        <v>#N/A</v>
      </c>
      <c r="I783" s="141" t="e" cm="1">
        <f t="array" ref="I783">(_xlfn.XLOOKUP($A783&amp;$Q$3,Data[Index]&amp;Data[Valid Test, Can be used for conformity (Y/N)],Data[NOx/km (mg)])-I$2)/I$5</f>
        <v>#N/A</v>
      </c>
      <c r="J783" s="141" t="e" cm="1">
        <f t="array" ref="J783">(_xlfn.XLOOKUP($A783&amp;$Q$3,Data[Index]&amp;Data[Valid Test, Can be used for conformity (Y/N)],Data[THC + NOx/km (mg)])-J$2)/J$5</f>
        <v>#N/A</v>
      </c>
      <c r="K783" s="141" t="e" cm="1">
        <f t="array" ref="K783">(_xlfn.XLOOKUP($A783&amp;$Q$3,Data[Index]&amp;Data[Valid Test, Can be used for conformity (Y/N)],Data[PN/km ('#)])-K$2)/K$5</f>
        <v>#N/A</v>
      </c>
      <c r="L783" s="141" t="e" cm="1">
        <f t="array" ref="L783">(_xlfn.XLOOKUP($A783&amp;$Q$3,Data[Index]&amp;Data[Valid Test, Can be used for conformity (Y/N)],Data[PM/km (mg)])-L$2)/L$5</f>
        <v>#N/A</v>
      </c>
      <c r="M783" s="140" t="e" cm="1">
        <f t="array" ref="M783">(_xlfn.XLOOKUP($A783&amp;$Q$3,Data[Index]&amp;Data[Valid Test, Can be used for conformity (Y/N)],Data[CH4 (mg/km)])-M$2)/M$5</f>
        <v>#N/A</v>
      </c>
      <c r="N783" s="140" t="e" cm="1">
        <f t="array" ref="N783">(_xlfn.XLOOKUP($A783&amp;$Q$3,Data[Index]&amp;Data[Valid Test, Can be used for conformity (Y/N)],Data[N20 (mg/km)])-N$2)/N$5</f>
        <v>#N/A</v>
      </c>
      <c r="O783" s="141" t="e" cm="1">
        <f t="array" ref="O783">(_xlfn.XLOOKUP($A783&amp;$Q$3,Data[Index]&amp;Data[Valid Test, Can be used for conformity (Y/N)],Data[l/100km])-O$2)/O$5</f>
        <v>#N/A</v>
      </c>
      <c r="P783" s="138">
        <f>_xlfn.XLOOKUP($A783,Data[Index],Data[Comments])</f>
        <v>0</v>
      </c>
    </row>
    <row r="784" spans="1:16" x14ac:dyDescent="0.2">
      <c r="A784" s="129"/>
      <c r="B784" s="129"/>
      <c r="C784" s="129" t="e" cm="1">
        <f t="array" ref="C784">_xlfn.XLOOKUP($A784&amp;$Q$3&amp;$R$3,Data[Index]&amp;Data[Valid Test, Can be used for conformity (Y/N)]&amp;Data[Cycle],Data[Test Name])</f>
        <v>#N/A</v>
      </c>
      <c r="D784" s="167" t="e" cm="1">
        <f t="array" ref="D784">_xlfn.XLOOKUP($A784&amp;$Q$3&amp;$R$3,Data[Index]&amp;Data[Valid Test, Can be used for conformity (Y/N)]&amp;Data[Cycle],Data[Mileage (Miles)])</f>
        <v>#N/A</v>
      </c>
      <c r="E784" s="130" t="e" cm="1">
        <f t="array" ref="E784">_xlfn.XLOOKUP($A784&amp;$Q$3&amp;$R$3,Data[Index]&amp;Data[Valid Test, Can be used for conformity (Y/N)]&amp;Data[Cycle],Data[Date])</f>
        <v>#N/A</v>
      </c>
      <c r="F784" s="141" t="e" cm="1">
        <f t="array" ref="F784">(_xlfn.XLOOKUP($A784&amp;$Q$3&amp;$R$3,Data[Index]&amp;Data[Valid Test, Can be used for conformity (Y/N)]&amp;Data[Cycle],Data[CO/km (mg)])-F$2)/F$5</f>
        <v>#N/A</v>
      </c>
      <c r="G784" s="141" t="e" cm="1">
        <f t="array" ref="G784">(_xlfn.XLOOKUP($A784&amp;$Q$3,Data[Index]&amp;Data[Valid Test, Can be used for conformity (Y/N)],Data[CO2/km (g)])-G$2)/G$5</f>
        <v>#N/A</v>
      </c>
      <c r="H784" s="141" t="e" cm="1">
        <f t="array" ref="H784">(_xlfn.XLOOKUP($A784&amp;$Q$3,Data[Index]&amp;Data[Valid Test, Can be used for conformity (Y/N)],Data[THC/km (mg)])-H$2)/H$5</f>
        <v>#N/A</v>
      </c>
      <c r="I784" s="141" t="e" cm="1">
        <f t="array" ref="I784">(_xlfn.XLOOKUP($A784&amp;$Q$3,Data[Index]&amp;Data[Valid Test, Can be used for conformity (Y/N)],Data[NOx/km (mg)])-I$2)/I$5</f>
        <v>#N/A</v>
      </c>
      <c r="J784" s="141" t="e" cm="1">
        <f t="array" ref="J784">(_xlfn.XLOOKUP($A784&amp;$Q$3,Data[Index]&amp;Data[Valid Test, Can be used for conformity (Y/N)],Data[THC + NOx/km (mg)])-J$2)/J$5</f>
        <v>#N/A</v>
      </c>
      <c r="K784" s="141" t="e" cm="1">
        <f t="array" ref="K784">(_xlfn.XLOOKUP($A784&amp;$Q$3,Data[Index]&amp;Data[Valid Test, Can be used for conformity (Y/N)],Data[PN/km ('#)])-K$2)/K$5</f>
        <v>#N/A</v>
      </c>
      <c r="L784" s="141" t="e" cm="1">
        <f t="array" ref="L784">(_xlfn.XLOOKUP($A784&amp;$Q$3,Data[Index]&amp;Data[Valid Test, Can be used for conformity (Y/N)],Data[PM/km (mg)])-L$2)/L$5</f>
        <v>#N/A</v>
      </c>
      <c r="M784" s="140" t="e" cm="1">
        <f t="array" ref="M784">(_xlfn.XLOOKUP($A784&amp;$Q$3,Data[Index]&amp;Data[Valid Test, Can be used for conformity (Y/N)],Data[CH4 (mg/km)])-M$2)/M$5</f>
        <v>#N/A</v>
      </c>
      <c r="N784" s="140" t="e" cm="1">
        <f t="array" ref="N784">(_xlfn.XLOOKUP($A784&amp;$Q$3,Data[Index]&amp;Data[Valid Test, Can be used for conformity (Y/N)],Data[N20 (mg/km)])-N$2)/N$5</f>
        <v>#N/A</v>
      </c>
      <c r="O784" s="141" t="e" cm="1">
        <f t="array" ref="O784">(_xlfn.XLOOKUP($A784&amp;$Q$3,Data[Index]&amp;Data[Valid Test, Can be used for conformity (Y/N)],Data[l/100km])-O$2)/O$5</f>
        <v>#N/A</v>
      </c>
      <c r="P784" s="138">
        <f>_xlfn.XLOOKUP($A784,Data[Index],Data[Comments])</f>
        <v>0</v>
      </c>
    </row>
    <row r="785" spans="1:16" x14ac:dyDescent="0.2">
      <c r="A785" s="129"/>
      <c r="B785" s="129"/>
      <c r="C785" s="129" t="e" cm="1">
        <f t="array" ref="C785">_xlfn.XLOOKUP($A785&amp;$Q$3&amp;$R$3,Data[Index]&amp;Data[Valid Test, Can be used for conformity (Y/N)]&amp;Data[Cycle],Data[Test Name])</f>
        <v>#N/A</v>
      </c>
      <c r="D785" s="167" t="e" cm="1">
        <f t="array" ref="D785">_xlfn.XLOOKUP($A785&amp;$Q$3&amp;$R$3,Data[Index]&amp;Data[Valid Test, Can be used for conformity (Y/N)]&amp;Data[Cycle],Data[Mileage (Miles)])</f>
        <v>#N/A</v>
      </c>
      <c r="E785" s="130" t="e" cm="1">
        <f t="array" ref="E785">_xlfn.XLOOKUP($A785&amp;$Q$3&amp;$R$3,Data[Index]&amp;Data[Valid Test, Can be used for conformity (Y/N)]&amp;Data[Cycle],Data[Date])</f>
        <v>#N/A</v>
      </c>
      <c r="F785" s="141" t="e" cm="1">
        <f t="array" ref="F785">(_xlfn.XLOOKUP($A785&amp;$Q$3&amp;$R$3,Data[Index]&amp;Data[Valid Test, Can be used for conformity (Y/N)]&amp;Data[Cycle],Data[CO/km (mg)])-F$2)/F$5</f>
        <v>#N/A</v>
      </c>
      <c r="G785" s="141" t="e" cm="1">
        <f t="array" ref="G785">(_xlfn.XLOOKUP($A785&amp;$Q$3,Data[Index]&amp;Data[Valid Test, Can be used for conformity (Y/N)],Data[CO2/km (g)])-G$2)/G$5</f>
        <v>#N/A</v>
      </c>
      <c r="H785" s="141" t="e" cm="1">
        <f t="array" ref="H785">(_xlfn.XLOOKUP($A785&amp;$Q$3,Data[Index]&amp;Data[Valid Test, Can be used for conformity (Y/N)],Data[THC/km (mg)])-H$2)/H$5</f>
        <v>#N/A</v>
      </c>
      <c r="I785" s="141" t="e" cm="1">
        <f t="array" ref="I785">(_xlfn.XLOOKUP($A785&amp;$Q$3,Data[Index]&amp;Data[Valid Test, Can be used for conformity (Y/N)],Data[NOx/km (mg)])-I$2)/I$5</f>
        <v>#N/A</v>
      </c>
      <c r="J785" s="141" t="e" cm="1">
        <f t="array" ref="J785">(_xlfn.XLOOKUP($A785&amp;$Q$3,Data[Index]&amp;Data[Valid Test, Can be used for conformity (Y/N)],Data[THC + NOx/km (mg)])-J$2)/J$5</f>
        <v>#N/A</v>
      </c>
      <c r="K785" s="141" t="e" cm="1">
        <f t="array" ref="K785">(_xlfn.XLOOKUP($A785&amp;$Q$3,Data[Index]&amp;Data[Valid Test, Can be used for conformity (Y/N)],Data[PN/km ('#)])-K$2)/K$5</f>
        <v>#N/A</v>
      </c>
      <c r="L785" s="141" t="e" cm="1">
        <f t="array" ref="L785">(_xlfn.XLOOKUP($A785&amp;$Q$3,Data[Index]&amp;Data[Valid Test, Can be used for conformity (Y/N)],Data[PM/km (mg)])-L$2)/L$5</f>
        <v>#N/A</v>
      </c>
      <c r="M785" s="140" t="e" cm="1">
        <f t="array" ref="M785">(_xlfn.XLOOKUP($A785&amp;$Q$3,Data[Index]&amp;Data[Valid Test, Can be used for conformity (Y/N)],Data[CH4 (mg/km)])-M$2)/M$5</f>
        <v>#N/A</v>
      </c>
      <c r="N785" s="140" t="e" cm="1">
        <f t="array" ref="N785">(_xlfn.XLOOKUP($A785&amp;$Q$3,Data[Index]&amp;Data[Valid Test, Can be used for conformity (Y/N)],Data[N20 (mg/km)])-N$2)/N$5</f>
        <v>#N/A</v>
      </c>
      <c r="O785" s="141" t="e" cm="1">
        <f t="array" ref="O785">(_xlfn.XLOOKUP($A785&amp;$Q$3,Data[Index]&amp;Data[Valid Test, Can be used for conformity (Y/N)],Data[l/100km])-O$2)/O$5</f>
        <v>#N/A</v>
      </c>
      <c r="P785" s="138">
        <f>_xlfn.XLOOKUP($A785,Data[Index],Data[Comments])</f>
        <v>0</v>
      </c>
    </row>
    <row r="786" spans="1:16" x14ac:dyDescent="0.2">
      <c r="A786" s="129"/>
      <c r="B786" s="129"/>
      <c r="C786" s="129" t="e" cm="1">
        <f t="array" ref="C786">_xlfn.XLOOKUP($A786&amp;$Q$3&amp;$R$3,Data[Index]&amp;Data[Valid Test, Can be used for conformity (Y/N)]&amp;Data[Cycle],Data[Test Name])</f>
        <v>#N/A</v>
      </c>
      <c r="D786" s="167" t="e" cm="1">
        <f t="array" ref="D786">_xlfn.XLOOKUP($A786&amp;$Q$3&amp;$R$3,Data[Index]&amp;Data[Valid Test, Can be used for conformity (Y/N)]&amp;Data[Cycle],Data[Mileage (Miles)])</f>
        <v>#N/A</v>
      </c>
      <c r="E786" s="130" t="e" cm="1">
        <f t="array" ref="E786">_xlfn.XLOOKUP($A786&amp;$Q$3&amp;$R$3,Data[Index]&amp;Data[Valid Test, Can be used for conformity (Y/N)]&amp;Data[Cycle],Data[Date])</f>
        <v>#N/A</v>
      </c>
      <c r="F786" s="141" t="e" cm="1">
        <f t="array" ref="F786">(_xlfn.XLOOKUP($A786&amp;$Q$3&amp;$R$3,Data[Index]&amp;Data[Valid Test, Can be used for conformity (Y/N)]&amp;Data[Cycle],Data[CO/km (mg)])-F$2)/F$5</f>
        <v>#N/A</v>
      </c>
      <c r="G786" s="141" t="e" cm="1">
        <f t="array" ref="G786">(_xlfn.XLOOKUP($A786&amp;$Q$3,Data[Index]&amp;Data[Valid Test, Can be used for conformity (Y/N)],Data[CO2/km (g)])-G$2)/G$5</f>
        <v>#N/A</v>
      </c>
      <c r="H786" s="141" t="e" cm="1">
        <f t="array" ref="H786">(_xlfn.XLOOKUP($A786&amp;$Q$3,Data[Index]&amp;Data[Valid Test, Can be used for conformity (Y/N)],Data[THC/km (mg)])-H$2)/H$5</f>
        <v>#N/A</v>
      </c>
      <c r="I786" s="141" t="e" cm="1">
        <f t="array" ref="I786">(_xlfn.XLOOKUP($A786&amp;$Q$3,Data[Index]&amp;Data[Valid Test, Can be used for conformity (Y/N)],Data[NOx/km (mg)])-I$2)/I$5</f>
        <v>#N/A</v>
      </c>
      <c r="J786" s="141" t="e" cm="1">
        <f t="array" ref="J786">(_xlfn.XLOOKUP($A786&amp;$Q$3,Data[Index]&amp;Data[Valid Test, Can be used for conformity (Y/N)],Data[THC + NOx/km (mg)])-J$2)/J$5</f>
        <v>#N/A</v>
      </c>
      <c r="K786" s="141" t="e" cm="1">
        <f t="array" ref="K786">(_xlfn.XLOOKUP($A786&amp;$Q$3,Data[Index]&amp;Data[Valid Test, Can be used for conformity (Y/N)],Data[PN/km ('#)])-K$2)/K$5</f>
        <v>#N/A</v>
      </c>
      <c r="L786" s="141" t="e" cm="1">
        <f t="array" ref="L786">(_xlfn.XLOOKUP($A786&amp;$Q$3,Data[Index]&amp;Data[Valid Test, Can be used for conformity (Y/N)],Data[PM/km (mg)])-L$2)/L$5</f>
        <v>#N/A</v>
      </c>
      <c r="M786" s="140" t="e" cm="1">
        <f t="array" ref="M786">(_xlfn.XLOOKUP($A786&amp;$Q$3,Data[Index]&amp;Data[Valid Test, Can be used for conformity (Y/N)],Data[CH4 (mg/km)])-M$2)/M$5</f>
        <v>#N/A</v>
      </c>
      <c r="N786" s="140" t="e" cm="1">
        <f t="array" ref="N786">(_xlfn.XLOOKUP($A786&amp;$Q$3,Data[Index]&amp;Data[Valid Test, Can be used for conformity (Y/N)],Data[N20 (mg/km)])-N$2)/N$5</f>
        <v>#N/A</v>
      </c>
      <c r="O786" s="141" t="e" cm="1">
        <f t="array" ref="O786">(_xlfn.XLOOKUP($A786&amp;$Q$3,Data[Index]&amp;Data[Valid Test, Can be used for conformity (Y/N)],Data[l/100km])-O$2)/O$5</f>
        <v>#N/A</v>
      </c>
      <c r="P786" s="138">
        <f>_xlfn.XLOOKUP($A786,Data[Index],Data[Comments])</f>
        <v>0</v>
      </c>
    </row>
    <row r="787" spans="1:16" x14ac:dyDescent="0.2">
      <c r="A787" s="129"/>
      <c r="B787" s="129"/>
      <c r="C787" s="129" t="e" cm="1">
        <f t="array" ref="C787">_xlfn.XLOOKUP($A787&amp;$Q$3&amp;$R$3,Data[Index]&amp;Data[Valid Test, Can be used for conformity (Y/N)]&amp;Data[Cycle],Data[Test Name])</f>
        <v>#N/A</v>
      </c>
      <c r="D787" s="167" t="e" cm="1">
        <f t="array" ref="D787">_xlfn.XLOOKUP($A787&amp;$Q$3&amp;$R$3,Data[Index]&amp;Data[Valid Test, Can be used for conformity (Y/N)]&amp;Data[Cycle],Data[Mileage (Miles)])</f>
        <v>#N/A</v>
      </c>
      <c r="E787" s="130" t="e" cm="1">
        <f t="array" ref="E787">_xlfn.XLOOKUP($A787&amp;$Q$3&amp;$R$3,Data[Index]&amp;Data[Valid Test, Can be used for conformity (Y/N)]&amp;Data[Cycle],Data[Date])</f>
        <v>#N/A</v>
      </c>
      <c r="F787" s="141" t="e" cm="1">
        <f t="array" ref="F787">(_xlfn.XLOOKUP($A787&amp;$Q$3&amp;$R$3,Data[Index]&amp;Data[Valid Test, Can be used for conformity (Y/N)]&amp;Data[Cycle],Data[CO/km (mg)])-F$2)/F$5</f>
        <v>#N/A</v>
      </c>
      <c r="G787" s="141" t="e" cm="1">
        <f t="array" ref="G787">(_xlfn.XLOOKUP($A787&amp;$Q$3,Data[Index]&amp;Data[Valid Test, Can be used for conformity (Y/N)],Data[CO2/km (g)])-G$2)/G$5</f>
        <v>#N/A</v>
      </c>
      <c r="H787" s="141" t="e" cm="1">
        <f t="array" ref="H787">(_xlfn.XLOOKUP($A787&amp;$Q$3,Data[Index]&amp;Data[Valid Test, Can be used for conformity (Y/N)],Data[THC/km (mg)])-H$2)/H$5</f>
        <v>#N/A</v>
      </c>
      <c r="I787" s="141" t="e" cm="1">
        <f t="array" ref="I787">(_xlfn.XLOOKUP($A787&amp;$Q$3,Data[Index]&amp;Data[Valid Test, Can be used for conformity (Y/N)],Data[NOx/km (mg)])-I$2)/I$5</f>
        <v>#N/A</v>
      </c>
      <c r="J787" s="141" t="e" cm="1">
        <f t="array" ref="J787">(_xlfn.XLOOKUP($A787&amp;$Q$3,Data[Index]&amp;Data[Valid Test, Can be used for conformity (Y/N)],Data[THC + NOx/km (mg)])-J$2)/J$5</f>
        <v>#N/A</v>
      </c>
      <c r="K787" s="141" t="e" cm="1">
        <f t="array" ref="K787">(_xlfn.XLOOKUP($A787&amp;$Q$3,Data[Index]&amp;Data[Valid Test, Can be used for conformity (Y/N)],Data[PN/km ('#)])-K$2)/K$5</f>
        <v>#N/A</v>
      </c>
      <c r="L787" s="141" t="e" cm="1">
        <f t="array" ref="L787">(_xlfn.XLOOKUP($A787&amp;$Q$3,Data[Index]&amp;Data[Valid Test, Can be used for conformity (Y/N)],Data[PM/km (mg)])-L$2)/L$5</f>
        <v>#N/A</v>
      </c>
      <c r="M787" s="140" t="e" cm="1">
        <f t="array" ref="M787">(_xlfn.XLOOKUP($A787&amp;$Q$3,Data[Index]&amp;Data[Valid Test, Can be used for conformity (Y/N)],Data[CH4 (mg/km)])-M$2)/M$5</f>
        <v>#N/A</v>
      </c>
      <c r="N787" s="140" t="e" cm="1">
        <f t="array" ref="N787">(_xlfn.XLOOKUP($A787&amp;$Q$3,Data[Index]&amp;Data[Valid Test, Can be used for conformity (Y/N)],Data[N20 (mg/km)])-N$2)/N$5</f>
        <v>#N/A</v>
      </c>
      <c r="O787" s="141" t="e" cm="1">
        <f t="array" ref="O787">(_xlfn.XLOOKUP($A787&amp;$Q$3,Data[Index]&amp;Data[Valid Test, Can be used for conformity (Y/N)],Data[l/100km])-O$2)/O$5</f>
        <v>#N/A</v>
      </c>
      <c r="P787" s="138">
        <f>_xlfn.XLOOKUP($A787,Data[Index],Data[Comments])</f>
        <v>0</v>
      </c>
    </row>
    <row r="788" spans="1:16" x14ac:dyDescent="0.2">
      <c r="A788" s="129"/>
      <c r="B788" s="129"/>
      <c r="C788" s="129" t="e" cm="1">
        <f t="array" ref="C788">_xlfn.XLOOKUP($A788&amp;$Q$3&amp;$R$3,Data[Index]&amp;Data[Valid Test, Can be used for conformity (Y/N)]&amp;Data[Cycle],Data[Test Name])</f>
        <v>#N/A</v>
      </c>
      <c r="D788" s="167" t="e" cm="1">
        <f t="array" ref="D788">_xlfn.XLOOKUP($A788&amp;$Q$3&amp;$R$3,Data[Index]&amp;Data[Valid Test, Can be used for conformity (Y/N)]&amp;Data[Cycle],Data[Mileage (Miles)])</f>
        <v>#N/A</v>
      </c>
      <c r="E788" s="130" t="e" cm="1">
        <f t="array" ref="E788">_xlfn.XLOOKUP($A788&amp;$Q$3&amp;$R$3,Data[Index]&amp;Data[Valid Test, Can be used for conformity (Y/N)]&amp;Data[Cycle],Data[Date])</f>
        <v>#N/A</v>
      </c>
      <c r="F788" s="141" t="e" cm="1">
        <f t="array" ref="F788">(_xlfn.XLOOKUP($A788&amp;$Q$3&amp;$R$3,Data[Index]&amp;Data[Valid Test, Can be used for conformity (Y/N)]&amp;Data[Cycle],Data[CO/km (mg)])-F$2)/F$5</f>
        <v>#N/A</v>
      </c>
      <c r="G788" s="141" t="e" cm="1">
        <f t="array" ref="G788">(_xlfn.XLOOKUP($A788&amp;$Q$3,Data[Index]&amp;Data[Valid Test, Can be used for conformity (Y/N)],Data[CO2/km (g)])-G$2)/G$5</f>
        <v>#N/A</v>
      </c>
      <c r="H788" s="141" t="e" cm="1">
        <f t="array" ref="H788">(_xlfn.XLOOKUP($A788&amp;$Q$3,Data[Index]&amp;Data[Valid Test, Can be used for conformity (Y/N)],Data[THC/km (mg)])-H$2)/H$5</f>
        <v>#N/A</v>
      </c>
      <c r="I788" s="141" t="e" cm="1">
        <f t="array" ref="I788">(_xlfn.XLOOKUP($A788&amp;$Q$3,Data[Index]&amp;Data[Valid Test, Can be used for conformity (Y/N)],Data[NOx/km (mg)])-I$2)/I$5</f>
        <v>#N/A</v>
      </c>
      <c r="J788" s="141" t="e" cm="1">
        <f t="array" ref="J788">(_xlfn.XLOOKUP($A788&amp;$Q$3,Data[Index]&amp;Data[Valid Test, Can be used for conformity (Y/N)],Data[THC + NOx/km (mg)])-J$2)/J$5</f>
        <v>#N/A</v>
      </c>
      <c r="K788" s="141" t="e" cm="1">
        <f t="array" ref="K788">(_xlfn.XLOOKUP($A788&amp;$Q$3,Data[Index]&amp;Data[Valid Test, Can be used for conformity (Y/N)],Data[PN/km ('#)])-K$2)/K$5</f>
        <v>#N/A</v>
      </c>
      <c r="L788" s="141" t="e" cm="1">
        <f t="array" ref="L788">(_xlfn.XLOOKUP($A788&amp;$Q$3,Data[Index]&amp;Data[Valid Test, Can be used for conformity (Y/N)],Data[PM/km (mg)])-L$2)/L$5</f>
        <v>#N/A</v>
      </c>
      <c r="M788" s="140" t="e" cm="1">
        <f t="array" ref="M788">(_xlfn.XLOOKUP($A788&amp;$Q$3,Data[Index]&amp;Data[Valid Test, Can be used for conformity (Y/N)],Data[CH4 (mg/km)])-M$2)/M$5</f>
        <v>#N/A</v>
      </c>
      <c r="N788" s="140" t="e" cm="1">
        <f t="array" ref="N788">(_xlfn.XLOOKUP($A788&amp;$Q$3,Data[Index]&amp;Data[Valid Test, Can be used for conformity (Y/N)],Data[N20 (mg/km)])-N$2)/N$5</f>
        <v>#N/A</v>
      </c>
      <c r="O788" s="141" t="e" cm="1">
        <f t="array" ref="O788">(_xlfn.XLOOKUP($A788&amp;$Q$3,Data[Index]&amp;Data[Valid Test, Can be used for conformity (Y/N)],Data[l/100km])-O$2)/O$5</f>
        <v>#N/A</v>
      </c>
      <c r="P788" s="138">
        <f>_xlfn.XLOOKUP($A788,Data[Index],Data[Comments])</f>
        <v>0</v>
      </c>
    </row>
    <row r="789" spans="1:16" x14ac:dyDescent="0.2">
      <c r="A789" s="129"/>
      <c r="B789" s="129"/>
      <c r="C789" s="129" t="e" cm="1">
        <f t="array" ref="C789">_xlfn.XLOOKUP($A789&amp;$Q$3&amp;$R$3,Data[Index]&amp;Data[Valid Test, Can be used for conformity (Y/N)]&amp;Data[Cycle],Data[Test Name])</f>
        <v>#N/A</v>
      </c>
      <c r="D789" s="167" t="e" cm="1">
        <f t="array" ref="D789">_xlfn.XLOOKUP($A789&amp;$Q$3&amp;$R$3,Data[Index]&amp;Data[Valid Test, Can be used for conformity (Y/N)]&amp;Data[Cycle],Data[Mileage (Miles)])</f>
        <v>#N/A</v>
      </c>
      <c r="E789" s="130" t="e" cm="1">
        <f t="array" ref="E789">_xlfn.XLOOKUP($A789&amp;$Q$3&amp;$R$3,Data[Index]&amp;Data[Valid Test, Can be used for conformity (Y/N)]&amp;Data[Cycle],Data[Date])</f>
        <v>#N/A</v>
      </c>
      <c r="F789" s="141" t="e" cm="1">
        <f t="array" ref="F789">(_xlfn.XLOOKUP($A789&amp;$Q$3&amp;$R$3,Data[Index]&amp;Data[Valid Test, Can be used for conformity (Y/N)]&amp;Data[Cycle],Data[CO/km (mg)])-F$2)/F$5</f>
        <v>#N/A</v>
      </c>
      <c r="G789" s="141" t="e" cm="1">
        <f t="array" ref="G789">(_xlfn.XLOOKUP($A789&amp;$Q$3,Data[Index]&amp;Data[Valid Test, Can be used for conformity (Y/N)],Data[CO2/km (g)])-G$2)/G$5</f>
        <v>#N/A</v>
      </c>
      <c r="H789" s="141" t="e" cm="1">
        <f t="array" ref="H789">(_xlfn.XLOOKUP($A789&amp;$Q$3,Data[Index]&amp;Data[Valid Test, Can be used for conformity (Y/N)],Data[THC/km (mg)])-H$2)/H$5</f>
        <v>#N/A</v>
      </c>
      <c r="I789" s="141" t="e" cm="1">
        <f t="array" ref="I789">(_xlfn.XLOOKUP($A789&amp;$Q$3,Data[Index]&amp;Data[Valid Test, Can be used for conformity (Y/N)],Data[NOx/km (mg)])-I$2)/I$5</f>
        <v>#N/A</v>
      </c>
      <c r="J789" s="141" t="e" cm="1">
        <f t="array" ref="J789">(_xlfn.XLOOKUP($A789&amp;$Q$3,Data[Index]&amp;Data[Valid Test, Can be used for conformity (Y/N)],Data[THC + NOx/km (mg)])-J$2)/J$5</f>
        <v>#N/A</v>
      </c>
      <c r="K789" s="141" t="e" cm="1">
        <f t="array" ref="K789">(_xlfn.XLOOKUP($A789&amp;$Q$3,Data[Index]&amp;Data[Valid Test, Can be used for conformity (Y/N)],Data[PN/km ('#)])-K$2)/K$5</f>
        <v>#N/A</v>
      </c>
      <c r="L789" s="141" t="e" cm="1">
        <f t="array" ref="L789">(_xlfn.XLOOKUP($A789&amp;$Q$3,Data[Index]&amp;Data[Valid Test, Can be used for conformity (Y/N)],Data[PM/km (mg)])-L$2)/L$5</f>
        <v>#N/A</v>
      </c>
      <c r="M789" s="140" t="e" cm="1">
        <f t="array" ref="M789">(_xlfn.XLOOKUP($A789&amp;$Q$3,Data[Index]&amp;Data[Valid Test, Can be used for conformity (Y/N)],Data[CH4 (mg/km)])-M$2)/M$5</f>
        <v>#N/A</v>
      </c>
      <c r="N789" s="140" t="e" cm="1">
        <f t="array" ref="N789">(_xlfn.XLOOKUP($A789&amp;$Q$3,Data[Index]&amp;Data[Valid Test, Can be used for conformity (Y/N)],Data[N20 (mg/km)])-N$2)/N$5</f>
        <v>#N/A</v>
      </c>
      <c r="O789" s="141" t="e" cm="1">
        <f t="array" ref="O789">(_xlfn.XLOOKUP($A789&amp;$Q$3,Data[Index]&amp;Data[Valid Test, Can be used for conformity (Y/N)],Data[l/100km])-O$2)/O$5</f>
        <v>#N/A</v>
      </c>
      <c r="P789" s="138">
        <f>_xlfn.XLOOKUP($A789,Data[Index],Data[Comments])</f>
        <v>0</v>
      </c>
    </row>
    <row r="790" spans="1:16" x14ac:dyDescent="0.2">
      <c r="A790" s="129"/>
      <c r="B790" s="129"/>
      <c r="C790" s="129" t="e" cm="1">
        <f t="array" ref="C790">_xlfn.XLOOKUP($A790&amp;$Q$3&amp;$R$3,Data[Index]&amp;Data[Valid Test, Can be used for conformity (Y/N)]&amp;Data[Cycle],Data[Test Name])</f>
        <v>#N/A</v>
      </c>
      <c r="D790" s="167" t="e" cm="1">
        <f t="array" ref="D790">_xlfn.XLOOKUP($A790&amp;$Q$3&amp;$R$3,Data[Index]&amp;Data[Valid Test, Can be used for conformity (Y/N)]&amp;Data[Cycle],Data[Mileage (Miles)])</f>
        <v>#N/A</v>
      </c>
      <c r="E790" s="130" t="e" cm="1">
        <f t="array" ref="E790">_xlfn.XLOOKUP($A790&amp;$Q$3&amp;$R$3,Data[Index]&amp;Data[Valid Test, Can be used for conformity (Y/N)]&amp;Data[Cycle],Data[Date])</f>
        <v>#N/A</v>
      </c>
      <c r="F790" s="141" t="e" cm="1">
        <f t="array" ref="F790">(_xlfn.XLOOKUP($A790&amp;$Q$3&amp;$R$3,Data[Index]&amp;Data[Valid Test, Can be used for conformity (Y/N)]&amp;Data[Cycle],Data[CO/km (mg)])-F$2)/F$5</f>
        <v>#N/A</v>
      </c>
      <c r="G790" s="141" t="e" cm="1">
        <f t="array" ref="G790">(_xlfn.XLOOKUP($A790&amp;$Q$3,Data[Index]&amp;Data[Valid Test, Can be used for conformity (Y/N)],Data[CO2/km (g)])-G$2)/G$5</f>
        <v>#N/A</v>
      </c>
      <c r="H790" s="141" t="e" cm="1">
        <f t="array" ref="H790">(_xlfn.XLOOKUP($A790&amp;$Q$3,Data[Index]&amp;Data[Valid Test, Can be used for conformity (Y/N)],Data[THC/km (mg)])-H$2)/H$5</f>
        <v>#N/A</v>
      </c>
      <c r="I790" s="141" t="e" cm="1">
        <f t="array" ref="I790">(_xlfn.XLOOKUP($A790&amp;$Q$3,Data[Index]&amp;Data[Valid Test, Can be used for conformity (Y/N)],Data[NOx/km (mg)])-I$2)/I$5</f>
        <v>#N/A</v>
      </c>
      <c r="J790" s="141" t="e" cm="1">
        <f t="array" ref="J790">(_xlfn.XLOOKUP($A790&amp;$Q$3,Data[Index]&amp;Data[Valid Test, Can be used for conformity (Y/N)],Data[THC + NOx/km (mg)])-J$2)/J$5</f>
        <v>#N/A</v>
      </c>
      <c r="K790" s="141" t="e" cm="1">
        <f t="array" ref="K790">(_xlfn.XLOOKUP($A790&amp;$Q$3,Data[Index]&amp;Data[Valid Test, Can be used for conformity (Y/N)],Data[PN/km ('#)])-K$2)/K$5</f>
        <v>#N/A</v>
      </c>
      <c r="L790" s="141" t="e" cm="1">
        <f t="array" ref="L790">(_xlfn.XLOOKUP($A790&amp;$Q$3,Data[Index]&amp;Data[Valid Test, Can be used for conformity (Y/N)],Data[PM/km (mg)])-L$2)/L$5</f>
        <v>#N/A</v>
      </c>
      <c r="M790" s="140" t="e" cm="1">
        <f t="array" ref="M790">(_xlfn.XLOOKUP($A790&amp;$Q$3,Data[Index]&amp;Data[Valid Test, Can be used for conformity (Y/N)],Data[CH4 (mg/km)])-M$2)/M$5</f>
        <v>#N/A</v>
      </c>
      <c r="N790" s="140" t="e" cm="1">
        <f t="array" ref="N790">(_xlfn.XLOOKUP($A790&amp;$Q$3,Data[Index]&amp;Data[Valid Test, Can be used for conformity (Y/N)],Data[N20 (mg/km)])-N$2)/N$5</f>
        <v>#N/A</v>
      </c>
      <c r="O790" s="141" t="e" cm="1">
        <f t="array" ref="O790">(_xlfn.XLOOKUP($A790&amp;$Q$3,Data[Index]&amp;Data[Valid Test, Can be used for conformity (Y/N)],Data[l/100km])-O$2)/O$5</f>
        <v>#N/A</v>
      </c>
      <c r="P790" s="138">
        <f>_xlfn.XLOOKUP($A790,Data[Index],Data[Comments])</f>
        <v>0</v>
      </c>
    </row>
    <row r="791" spans="1:16" x14ac:dyDescent="0.2">
      <c r="A791" s="129"/>
      <c r="B791" s="129"/>
      <c r="C791" s="129" t="e" cm="1">
        <f t="array" ref="C791">_xlfn.XLOOKUP($A791&amp;$Q$3&amp;$R$3,Data[Index]&amp;Data[Valid Test, Can be used for conformity (Y/N)]&amp;Data[Cycle],Data[Test Name])</f>
        <v>#N/A</v>
      </c>
      <c r="D791" s="167" t="e" cm="1">
        <f t="array" ref="D791">_xlfn.XLOOKUP($A791&amp;$Q$3&amp;$R$3,Data[Index]&amp;Data[Valid Test, Can be used for conformity (Y/N)]&amp;Data[Cycle],Data[Mileage (Miles)])</f>
        <v>#N/A</v>
      </c>
      <c r="E791" s="130" t="e" cm="1">
        <f t="array" ref="E791">_xlfn.XLOOKUP($A791&amp;$Q$3&amp;$R$3,Data[Index]&amp;Data[Valid Test, Can be used for conformity (Y/N)]&amp;Data[Cycle],Data[Date])</f>
        <v>#N/A</v>
      </c>
      <c r="F791" s="141" t="e" cm="1">
        <f t="array" ref="F791">(_xlfn.XLOOKUP($A791&amp;$Q$3&amp;$R$3,Data[Index]&amp;Data[Valid Test, Can be used for conformity (Y/N)]&amp;Data[Cycle],Data[CO/km (mg)])-F$2)/F$5</f>
        <v>#N/A</v>
      </c>
      <c r="G791" s="141" t="e" cm="1">
        <f t="array" ref="G791">(_xlfn.XLOOKUP($A791&amp;$Q$3,Data[Index]&amp;Data[Valid Test, Can be used for conformity (Y/N)],Data[CO2/km (g)])-G$2)/G$5</f>
        <v>#N/A</v>
      </c>
      <c r="H791" s="141" t="e" cm="1">
        <f t="array" ref="H791">(_xlfn.XLOOKUP($A791&amp;$Q$3,Data[Index]&amp;Data[Valid Test, Can be used for conformity (Y/N)],Data[THC/km (mg)])-H$2)/H$5</f>
        <v>#N/A</v>
      </c>
      <c r="I791" s="141" t="e" cm="1">
        <f t="array" ref="I791">(_xlfn.XLOOKUP($A791&amp;$Q$3,Data[Index]&amp;Data[Valid Test, Can be used for conformity (Y/N)],Data[NOx/km (mg)])-I$2)/I$5</f>
        <v>#N/A</v>
      </c>
      <c r="J791" s="141" t="e" cm="1">
        <f t="array" ref="J791">(_xlfn.XLOOKUP($A791&amp;$Q$3,Data[Index]&amp;Data[Valid Test, Can be used for conformity (Y/N)],Data[THC + NOx/km (mg)])-J$2)/J$5</f>
        <v>#N/A</v>
      </c>
      <c r="K791" s="141" t="e" cm="1">
        <f t="array" ref="K791">(_xlfn.XLOOKUP($A791&amp;$Q$3,Data[Index]&amp;Data[Valid Test, Can be used for conformity (Y/N)],Data[PN/km ('#)])-K$2)/K$5</f>
        <v>#N/A</v>
      </c>
      <c r="L791" s="141" t="e" cm="1">
        <f t="array" ref="L791">(_xlfn.XLOOKUP($A791&amp;$Q$3,Data[Index]&amp;Data[Valid Test, Can be used for conformity (Y/N)],Data[PM/km (mg)])-L$2)/L$5</f>
        <v>#N/A</v>
      </c>
      <c r="M791" s="140" t="e" cm="1">
        <f t="array" ref="M791">(_xlfn.XLOOKUP($A791&amp;$Q$3,Data[Index]&amp;Data[Valid Test, Can be used for conformity (Y/N)],Data[CH4 (mg/km)])-M$2)/M$5</f>
        <v>#N/A</v>
      </c>
      <c r="N791" s="140" t="e" cm="1">
        <f t="array" ref="N791">(_xlfn.XLOOKUP($A791&amp;$Q$3,Data[Index]&amp;Data[Valid Test, Can be used for conformity (Y/N)],Data[N20 (mg/km)])-N$2)/N$5</f>
        <v>#N/A</v>
      </c>
      <c r="O791" s="141" t="e" cm="1">
        <f t="array" ref="O791">(_xlfn.XLOOKUP($A791&amp;$Q$3,Data[Index]&amp;Data[Valid Test, Can be used for conformity (Y/N)],Data[l/100km])-O$2)/O$5</f>
        <v>#N/A</v>
      </c>
      <c r="P791" s="138">
        <f>_xlfn.XLOOKUP($A791,Data[Index],Data[Comments])</f>
        <v>0</v>
      </c>
    </row>
    <row r="792" spans="1:16" x14ac:dyDescent="0.2">
      <c r="A792" s="129"/>
      <c r="B792" s="129"/>
      <c r="C792" s="129" t="e" cm="1">
        <f t="array" ref="C792">_xlfn.XLOOKUP($A792&amp;$Q$3&amp;$R$3,Data[Index]&amp;Data[Valid Test, Can be used for conformity (Y/N)]&amp;Data[Cycle],Data[Test Name])</f>
        <v>#N/A</v>
      </c>
      <c r="D792" s="167" t="e" cm="1">
        <f t="array" ref="D792">_xlfn.XLOOKUP($A792&amp;$Q$3&amp;$R$3,Data[Index]&amp;Data[Valid Test, Can be used for conformity (Y/N)]&amp;Data[Cycle],Data[Mileage (Miles)])</f>
        <v>#N/A</v>
      </c>
      <c r="E792" s="130" t="e" cm="1">
        <f t="array" ref="E792">_xlfn.XLOOKUP($A792&amp;$Q$3&amp;$R$3,Data[Index]&amp;Data[Valid Test, Can be used for conformity (Y/N)]&amp;Data[Cycle],Data[Date])</f>
        <v>#N/A</v>
      </c>
      <c r="F792" s="141" t="e" cm="1">
        <f t="array" ref="F792">(_xlfn.XLOOKUP($A792&amp;$Q$3&amp;$R$3,Data[Index]&amp;Data[Valid Test, Can be used for conformity (Y/N)]&amp;Data[Cycle],Data[CO/km (mg)])-F$2)/F$5</f>
        <v>#N/A</v>
      </c>
      <c r="G792" s="141" t="e" cm="1">
        <f t="array" ref="G792">(_xlfn.XLOOKUP($A792&amp;$Q$3,Data[Index]&amp;Data[Valid Test, Can be used for conformity (Y/N)],Data[CO2/km (g)])-G$2)/G$5</f>
        <v>#N/A</v>
      </c>
      <c r="H792" s="141" t="e" cm="1">
        <f t="array" ref="H792">(_xlfn.XLOOKUP($A792&amp;$Q$3,Data[Index]&amp;Data[Valid Test, Can be used for conformity (Y/N)],Data[THC/km (mg)])-H$2)/H$5</f>
        <v>#N/A</v>
      </c>
      <c r="I792" s="141" t="e" cm="1">
        <f t="array" ref="I792">(_xlfn.XLOOKUP($A792&amp;$Q$3,Data[Index]&amp;Data[Valid Test, Can be used for conformity (Y/N)],Data[NOx/km (mg)])-I$2)/I$5</f>
        <v>#N/A</v>
      </c>
      <c r="J792" s="141" t="e" cm="1">
        <f t="array" ref="J792">(_xlfn.XLOOKUP($A792&amp;$Q$3,Data[Index]&amp;Data[Valid Test, Can be used for conformity (Y/N)],Data[THC + NOx/km (mg)])-J$2)/J$5</f>
        <v>#N/A</v>
      </c>
      <c r="K792" s="141" t="e" cm="1">
        <f t="array" ref="K792">(_xlfn.XLOOKUP($A792&amp;$Q$3,Data[Index]&amp;Data[Valid Test, Can be used for conformity (Y/N)],Data[PN/km ('#)])-K$2)/K$5</f>
        <v>#N/A</v>
      </c>
      <c r="L792" s="141" t="e" cm="1">
        <f t="array" ref="L792">(_xlfn.XLOOKUP($A792&amp;$Q$3,Data[Index]&amp;Data[Valid Test, Can be used for conformity (Y/N)],Data[PM/km (mg)])-L$2)/L$5</f>
        <v>#N/A</v>
      </c>
      <c r="M792" s="140" t="e" cm="1">
        <f t="array" ref="M792">(_xlfn.XLOOKUP($A792&amp;$Q$3,Data[Index]&amp;Data[Valid Test, Can be used for conformity (Y/N)],Data[CH4 (mg/km)])-M$2)/M$5</f>
        <v>#N/A</v>
      </c>
      <c r="N792" s="140" t="e" cm="1">
        <f t="array" ref="N792">(_xlfn.XLOOKUP($A792&amp;$Q$3,Data[Index]&amp;Data[Valid Test, Can be used for conformity (Y/N)],Data[N20 (mg/km)])-N$2)/N$5</f>
        <v>#N/A</v>
      </c>
      <c r="O792" s="141" t="e" cm="1">
        <f t="array" ref="O792">(_xlfn.XLOOKUP($A792&amp;$Q$3,Data[Index]&amp;Data[Valid Test, Can be used for conformity (Y/N)],Data[l/100km])-O$2)/O$5</f>
        <v>#N/A</v>
      </c>
      <c r="P792" s="138">
        <f>_xlfn.XLOOKUP($A792,Data[Index],Data[Comments])</f>
        <v>0</v>
      </c>
    </row>
    <row r="793" spans="1:16" x14ac:dyDescent="0.2">
      <c r="A793" s="129"/>
      <c r="B793" s="129"/>
      <c r="C793" s="129" t="e" cm="1">
        <f t="array" ref="C793">_xlfn.XLOOKUP($A793&amp;$Q$3&amp;$R$3,Data[Index]&amp;Data[Valid Test, Can be used for conformity (Y/N)]&amp;Data[Cycle],Data[Test Name])</f>
        <v>#N/A</v>
      </c>
      <c r="D793" s="167" t="e" cm="1">
        <f t="array" ref="D793">_xlfn.XLOOKUP($A793&amp;$Q$3&amp;$R$3,Data[Index]&amp;Data[Valid Test, Can be used for conformity (Y/N)]&amp;Data[Cycle],Data[Mileage (Miles)])</f>
        <v>#N/A</v>
      </c>
      <c r="E793" s="130" t="e" cm="1">
        <f t="array" ref="E793">_xlfn.XLOOKUP($A793&amp;$Q$3&amp;$R$3,Data[Index]&amp;Data[Valid Test, Can be used for conformity (Y/N)]&amp;Data[Cycle],Data[Date])</f>
        <v>#N/A</v>
      </c>
      <c r="F793" s="141" t="e" cm="1">
        <f t="array" ref="F793">(_xlfn.XLOOKUP($A793&amp;$Q$3&amp;$R$3,Data[Index]&amp;Data[Valid Test, Can be used for conformity (Y/N)]&amp;Data[Cycle],Data[CO/km (mg)])-F$2)/F$5</f>
        <v>#N/A</v>
      </c>
      <c r="G793" s="141" t="e" cm="1">
        <f t="array" ref="G793">(_xlfn.XLOOKUP($A793&amp;$Q$3,Data[Index]&amp;Data[Valid Test, Can be used for conformity (Y/N)],Data[CO2/km (g)])-G$2)/G$5</f>
        <v>#N/A</v>
      </c>
      <c r="H793" s="141" t="e" cm="1">
        <f t="array" ref="H793">(_xlfn.XLOOKUP($A793&amp;$Q$3,Data[Index]&amp;Data[Valid Test, Can be used for conformity (Y/N)],Data[THC/km (mg)])-H$2)/H$5</f>
        <v>#N/A</v>
      </c>
      <c r="I793" s="141" t="e" cm="1">
        <f t="array" ref="I793">(_xlfn.XLOOKUP($A793&amp;$Q$3,Data[Index]&amp;Data[Valid Test, Can be used for conformity (Y/N)],Data[NOx/km (mg)])-I$2)/I$5</f>
        <v>#N/A</v>
      </c>
      <c r="J793" s="141" t="e" cm="1">
        <f t="array" ref="J793">(_xlfn.XLOOKUP($A793&amp;$Q$3,Data[Index]&amp;Data[Valid Test, Can be used for conformity (Y/N)],Data[THC + NOx/km (mg)])-J$2)/J$5</f>
        <v>#N/A</v>
      </c>
      <c r="K793" s="141" t="e" cm="1">
        <f t="array" ref="K793">(_xlfn.XLOOKUP($A793&amp;$Q$3,Data[Index]&amp;Data[Valid Test, Can be used for conformity (Y/N)],Data[PN/km ('#)])-K$2)/K$5</f>
        <v>#N/A</v>
      </c>
      <c r="L793" s="141" t="e" cm="1">
        <f t="array" ref="L793">(_xlfn.XLOOKUP($A793&amp;$Q$3,Data[Index]&amp;Data[Valid Test, Can be used for conformity (Y/N)],Data[PM/km (mg)])-L$2)/L$5</f>
        <v>#N/A</v>
      </c>
      <c r="M793" s="140" t="e" cm="1">
        <f t="array" ref="M793">(_xlfn.XLOOKUP($A793&amp;$Q$3,Data[Index]&amp;Data[Valid Test, Can be used for conformity (Y/N)],Data[CH4 (mg/km)])-M$2)/M$5</f>
        <v>#N/A</v>
      </c>
      <c r="N793" s="140" t="e" cm="1">
        <f t="array" ref="N793">(_xlfn.XLOOKUP($A793&amp;$Q$3,Data[Index]&amp;Data[Valid Test, Can be used for conformity (Y/N)],Data[N20 (mg/km)])-N$2)/N$5</f>
        <v>#N/A</v>
      </c>
      <c r="O793" s="141" t="e" cm="1">
        <f t="array" ref="O793">(_xlfn.XLOOKUP($A793&amp;$Q$3,Data[Index]&amp;Data[Valid Test, Can be used for conformity (Y/N)],Data[l/100km])-O$2)/O$5</f>
        <v>#N/A</v>
      </c>
      <c r="P793" s="138">
        <f>_xlfn.XLOOKUP($A793,Data[Index],Data[Comments])</f>
        <v>0</v>
      </c>
    </row>
    <row r="794" spans="1:16" x14ac:dyDescent="0.2">
      <c r="A794" s="129"/>
      <c r="B794" s="129"/>
      <c r="C794" s="129" t="e" cm="1">
        <f t="array" ref="C794">_xlfn.XLOOKUP($A794&amp;$Q$3&amp;$R$3,Data[Index]&amp;Data[Valid Test, Can be used for conformity (Y/N)]&amp;Data[Cycle],Data[Test Name])</f>
        <v>#N/A</v>
      </c>
      <c r="D794" s="167" t="e" cm="1">
        <f t="array" ref="D794">_xlfn.XLOOKUP($A794&amp;$Q$3&amp;$R$3,Data[Index]&amp;Data[Valid Test, Can be used for conformity (Y/N)]&amp;Data[Cycle],Data[Mileage (Miles)])</f>
        <v>#N/A</v>
      </c>
      <c r="E794" s="130" t="e" cm="1">
        <f t="array" ref="E794">_xlfn.XLOOKUP($A794&amp;$Q$3&amp;$R$3,Data[Index]&amp;Data[Valid Test, Can be used for conformity (Y/N)]&amp;Data[Cycle],Data[Date])</f>
        <v>#N/A</v>
      </c>
      <c r="F794" s="141" t="e" cm="1">
        <f t="array" ref="F794">(_xlfn.XLOOKUP($A794&amp;$Q$3&amp;$R$3,Data[Index]&amp;Data[Valid Test, Can be used for conformity (Y/N)]&amp;Data[Cycle],Data[CO/km (mg)])-F$2)/F$5</f>
        <v>#N/A</v>
      </c>
      <c r="G794" s="141" t="e" cm="1">
        <f t="array" ref="G794">(_xlfn.XLOOKUP($A794&amp;$Q$3,Data[Index]&amp;Data[Valid Test, Can be used for conformity (Y/N)],Data[CO2/km (g)])-G$2)/G$5</f>
        <v>#N/A</v>
      </c>
      <c r="H794" s="141" t="e" cm="1">
        <f t="array" ref="H794">(_xlfn.XLOOKUP($A794&amp;$Q$3,Data[Index]&amp;Data[Valid Test, Can be used for conformity (Y/N)],Data[THC/km (mg)])-H$2)/H$5</f>
        <v>#N/A</v>
      </c>
      <c r="I794" s="141" t="e" cm="1">
        <f t="array" ref="I794">(_xlfn.XLOOKUP($A794&amp;$Q$3,Data[Index]&amp;Data[Valid Test, Can be used for conformity (Y/N)],Data[NOx/km (mg)])-I$2)/I$5</f>
        <v>#N/A</v>
      </c>
      <c r="J794" s="141" t="e" cm="1">
        <f t="array" ref="J794">(_xlfn.XLOOKUP($A794&amp;$Q$3,Data[Index]&amp;Data[Valid Test, Can be used for conformity (Y/N)],Data[THC + NOx/km (mg)])-J$2)/J$5</f>
        <v>#N/A</v>
      </c>
      <c r="K794" s="141" t="e" cm="1">
        <f t="array" ref="K794">(_xlfn.XLOOKUP($A794&amp;$Q$3,Data[Index]&amp;Data[Valid Test, Can be used for conformity (Y/N)],Data[PN/km ('#)])-K$2)/K$5</f>
        <v>#N/A</v>
      </c>
      <c r="L794" s="141" t="e" cm="1">
        <f t="array" ref="L794">(_xlfn.XLOOKUP($A794&amp;$Q$3,Data[Index]&amp;Data[Valid Test, Can be used for conformity (Y/N)],Data[PM/km (mg)])-L$2)/L$5</f>
        <v>#N/A</v>
      </c>
      <c r="M794" s="140" t="e" cm="1">
        <f t="array" ref="M794">(_xlfn.XLOOKUP($A794&amp;$Q$3,Data[Index]&amp;Data[Valid Test, Can be used for conformity (Y/N)],Data[CH4 (mg/km)])-M$2)/M$5</f>
        <v>#N/A</v>
      </c>
      <c r="N794" s="140" t="e" cm="1">
        <f t="array" ref="N794">(_xlfn.XLOOKUP($A794&amp;$Q$3,Data[Index]&amp;Data[Valid Test, Can be used for conformity (Y/N)],Data[N20 (mg/km)])-N$2)/N$5</f>
        <v>#N/A</v>
      </c>
      <c r="O794" s="141" t="e" cm="1">
        <f t="array" ref="O794">(_xlfn.XLOOKUP($A794&amp;$Q$3,Data[Index]&amp;Data[Valid Test, Can be used for conformity (Y/N)],Data[l/100km])-O$2)/O$5</f>
        <v>#N/A</v>
      </c>
      <c r="P794" s="138">
        <f>_xlfn.XLOOKUP($A794,Data[Index],Data[Comments])</f>
        <v>0</v>
      </c>
    </row>
    <row r="795" spans="1:16" x14ac:dyDescent="0.2">
      <c r="A795" s="129"/>
      <c r="B795" s="129"/>
      <c r="C795" s="129" t="e" cm="1">
        <f t="array" ref="C795">_xlfn.XLOOKUP($A795&amp;$Q$3&amp;$R$3,Data[Index]&amp;Data[Valid Test, Can be used for conformity (Y/N)]&amp;Data[Cycle],Data[Test Name])</f>
        <v>#N/A</v>
      </c>
      <c r="D795" s="167" t="e" cm="1">
        <f t="array" ref="D795">_xlfn.XLOOKUP($A795&amp;$Q$3&amp;$R$3,Data[Index]&amp;Data[Valid Test, Can be used for conformity (Y/N)]&amp;Data[Cycle],Data[Mileage (Miles)])</f>
        <v>#N/A</v>
      </c>
      <c r="E795" s="130" t="e" cm="1">
        <f t="array" ref="E795">_xlfn.XLOOKUP($A795&amp;$Q$3&amp;$R$3,Data[Index]&amp;Data[Valid Test, Can be used for conformity (Y/N)]&amp;Data[Cycle],Data[Date])</f>
        <v>#N/A</v>
      </c>
      <c r="F795" s="141" t="e" cm="1">
        <f t="array" ref="F795">(_xlfn.XLOOKUP($A795&amp;$Q$3&amp;$R$3,Data[Index]&amp;Data[Valid Test, Can be used for conformity (Y/N)]&amp;Data[Cycle],Data[CO/km (mg)])-F$2)/F$5</f>
        <v>#N/A</v>
      </c>
      <c r="G795" s="141" t="e" cm="1">
        <f t="array" ref="G795">(_xlfn.XLOOKUP($A795&amp;$Q$3,Data[Index]&amp;Data[Valid Test, Can be used for conformity (Y/N)],Data[CO2/km (g)])-G$2)/G$5</f>
        <v>#N/A</v>
      </c>
      <c r="H795" s="141" t="e" cm="1">
        <f t="array" ref="H795">(_xlfn.XLOOKUP($A795&amp;$Q$3,Data[Index]&amp;Data[Valid Test, Can be used for conformity (Y/N)],Data[THC/km (mg)])-H$2)/H$5</f>
        <v>#N/A</v>
      </c>
      <c r="I795" s="141" t="e" cm="1">
        <f t="array" ref="I795">(_xlfn.XLOOKUP($A795&amp;$Q$3,Data[Index]&amp;Data[Valid Test, Can be used for conformity (Y/N)],Data[NOx/km (mg)])-I$2)/I$5</f>
        <v>#N/A</v>
      </c>
      <c r="J795" s="141" t="e" cm="1">
        <f t="array" ref="J795">(_xlfn.XLOOKUP($A795&amp;$Q$3,Data[Index]&amp;Data[Valid Test, Can be used for conformity (Y/N)],Data[THC + NOx/km (mg)])-J$2)/J$5</f>
        <v>#N/A</v>
      </c>
      <c r="K795" s="141" t="e" cm="1">
        <f t="array" ref="K795">(_xlfn.XLOOKUP($A795&amp;$Q$3,Data[Index]&amp;Data[Valid Test, Can be used for conformity (Y/N)],Data[PN/km ('#)])-K$2)/K$5</f>
        <v>#N/A</v>
      </c>
      <c r="L795" s="141" t="e" cm="1">
        <f t="array" ref="L795">(_xlfn.XLOOKUP($A795&amp;$Q$3,Data[Index]&amp;Data[Valid Test, Can be used for conformity (Y/N)],Data[PM/km (mg)])-L$2)/L$5</f>
        <v>#N/A</v>
      </c>
      <c r="M795" s="140" t="e" cm="1">
        <f t="array" ref="M795">(_xlfn.XLOOKUP($A795&amp;$Q$3,Data[Index]&amp;Data[Valid Test, Can be used for conformity (Y/N)],Data[CH4 (mg/km)])-M$2)/M$5</f>
        <v>#N/A</v>
      </c>
      <c r="N795" s="140" t="e" cm="1">
        <f t="array" ref="N795">(_xlfn.XLOOKUP($A795&amp;$Q$3,Data[Index]&amp;Data[Valid Test, Can be used for conformity (Y/N)],Data[N20 (mg/km)])-N$2)/N$5</f>
        <v>#N/A</v>
      </c>
      <c r="O795" s="141" t="e" cm="1">
        <f t="array" ref="O795">(_xlfn.XLOOKUP($A795&amp;$Q$3,Data[Index]&amp;Data[Valid Test, Can be used for conformity (Y/N)],Data[l/100km])-O$2)/O$5</f>
        <v>#N/A</v>
      </c>
      <c r="P795" s="138">
        <f>_xlfn.XLOOKUP($A795,Data[Index],Data[Comments])</f>
        <v>0</v>
      </c>
    </row>
    <row r="796" spans="1:16" x14ac:dyDescent="0.2">
      <c r="A796" s="129"/>
      <c r="B796" s="129"/>
      <c r="C796" s="129" t="e" cm="1">
        <f t="array" ref="C796">_xlfn.XLOOKUP($A796&amp;$Q$3&amp;$R$3,Data[Index]&amp;Data[Valid Test, Can be used for conformity (Y/N)]&amp;Data[Cycle],Data[Test Name])</f>
        <v>#N/A</v>
      </c>
      <c r="D796" s="167" t="e" cm="1">
        <f t="array" ref="D796">_xlfn.XLOOKUP($A796&amp;$Q$3&amp;$R$3,Data[Index]&amp;Data[Valid Test, Can be used for conformity (Y/N)]&amp;Data[Cycle],Data[Mileage (Miles)])</f>
        <v>#N/A</v>
      </c>
      <c r="E796" s="130" t="e" cm="1">
        <f t="array" ref="E796">_xlfn.XLOOKUP($A796&amp;$Q$3&amp;$R$3,Data[Index]&amp;Data[Valid Test, Can be used for conformity (Y/N)]&amp;Data[Cycle],Data[Date])</f>
        <v>#N/A</v>
      </c>
      <c r="F796" s="141" t="e" cm="1">
        <f t="array" ref="F796">(_xlfn.XLOOKUP($A796&amp;$Q$3&amp;$R$3,Data[Index]&amp;Data[Valid Test, Can be used for conformity (Y/N)]&amp;Data[Cycle],Data[CO/km (mg)])-F$2)/F$5</f>
        <v>#N/A</v>
      </c>
      <c r="G796" s="141" t="e" cm="1">
        <f t="array" ref="G796">(_xlfn.XLOOKUP($A796&amp;$Q$3,Data[Index]&amp;Data[Valid Test, Can be used for conformity (Y/N)],Data[CO2/km (g)])-G$2)/G$5</f>
        <v>#N/A</v>
      </c>
      <c r="H796" s="141" t="e" cm="1">
        <f t="array" ref="H796">(_xlfn.XLOOKUP($A796&amp;$Q$3,Data[Index]&amp;Data[Valid Test, Can be used for conformity (Y/N)],Data[THC/km (mg)])-H$2)/H$5</f>
        <v>#N/A</v>
      </c>
      <c r="I796" s="141" t="e" cm="1">
        <f t="array" ref="I796">(_xlfn.XLOOKUP($A796&amp;$Q$3,Data[Index]&amp;Data[Valid Test, Can be used for conformity (Y/N)],Data[NOx/km (mg)])-I$2)/I$5</f>
        <v>#N/A</v>
      </c>
      <c r="J796" s="141" t="e" cm="1">
        <f t="array" ref="J796">(_xlfn.XLOOKUP($A796&amp;$Q$3,Data[Index]&amp;Data[Valid Test, Can be used for conformity (Y/N)],Data[THC + NOx/km (mg)])-J$2)/J$5</f>
        <v>#N/A</v>
      </c>
      <c r="K796" s="141" t="e" cm="1">
        <f t="array" ref="K796">(_xlfn.XLOOKUP($A796&amp;$Q$3,Data[Index]&amp;Data[Valid Test, Can be used for conformity (Y/N)],Data[PN/km ('#)])-K$2)/K$5</f>
        <v>#N/A</v>
      </c>
      <c r="L796" s="141" t="e" cm="1">
        <f t="array" ref="L796">(_xlfn.XLOOKUP($A796&amp;$Q$3,Data[Index]&amp;Data[Valid Test, Can be used for conformity (Y/N)],Data[PM/km (mg)])-L$2)/L$5</f>
        <v>#N/A</v>
      </c>
      <c r="M796" s="140" t="e" cm="1">
        <f t="array" ref="M796">(_xlfn.XLOOKUP($A796&amp;$Q$3,Data[Index]&amp;Data[Valid Test, Can be used for conformity (Y/N)],Data[CH4 (mg/km)])-M$2)/M$5</f>
        <v>#N/A</v>
      </c>
      <c r="N796" s="140" t="e" cm="1">
        <f t="array" ref="N796">(_xlfn.XLOOKUP($A796&amp;$Q$3,Data[Index]&amp;Data[Valid Test, Can be used for conformity (Y/N)],Data[N20 (mg/km)])-N$2)/N$5</f>
        <v>#N/A</v>
      </c>
      <c r="O796" s="141" t="e" cm="1">
        <f t="array" ref="O796">(_xlfn.XLOOKUP($A796&amp;$Q$3,Data[Index]&amp;Data[Valid Test, Can be used for conformity (Y/N)],Data[l/100km])-O$2)/O$5</f>
        <v>#N/A</v>
      </c>
      <c r="P796" s="138">
        <f>_xlfn.XLOOKUP($A796,Data[Index],Data[Comments])</f>
        <v>0</v>
      </c>
    </row>
    <row r="797" spans="1:16" x14ac:dyDescent="0.2">
      <c r="A797" s="129"/>
      <c r="B797" s="129"/>
      <c r="C797" s="129" t="e" cm="1">
        <f t="array" ref="C797">_xlfn.XLOOKUP($A797&amp;$Q$3&amp;$R$3,Data[Index]&amp;Data[Valid Test, Can be used for conformity (Y/N)]&amp;Data[Cycle],Data[Test Name])</f>
        <v>#N/A</v>
      </c>
      <c r="D797" s="167" t="e" cm="1">
        <f t="array" ref="D797">_xlfn.XLOOKUP($A797&amp;$Q$3&amp;$R$3,Data[Index]&amp;Data[Valid Test, Can be used for conformity (Y/N)]&amp;Data[Cycle],Data[Mileage (Miles)])</f>
        <v>#N/A</v>
      </c>
      <c r="E797" s="130" t="e" cm="1">
        <f t="array" ref="E797">_xlfn.XLOOKUP($A797&amp;$Q$3&amp;$R$3,Data[Index]&amp;Data[Valid Test, Can be used for conformity (Y/N)]&amp;Data[Cycle],Data[Date])</f>
        <v>#N/A</v>
      </c>
      <c r="F797" s="141" t="e" cm="1">
        <f t="array" ref="F797">(_xlfn.XLOOKUP($A797&amp;$Q$3&amp;$R$3,Data[Index]&amp;Data[Valid Test, Can be used for conformity (Y/N)]&amp;Data[Cycle],Data[CO/km (mg)])-F$2)/F$5</f>
        <v>#N/A</v>
      </c>
      <c r="G797" s="141" t="e" cm="1">
        <f t="array" ref="G797">(_xlfn.XLOOKUP($A797&amp;$Q$3,Data[Index]&amp;Data[Valid Test, Can be used for conformity (Y/N)],Data[CO2/km (g)])-G$2)/G$5</f>
        <v>#N/A</v>
      </c>
      <c r="H797" s="141" t="e" cm="1">
        <f t="array" ref="H797">(_xlfn.XLOOKUP($A797&amp;$Q$3,Data[Index]&amp;Data[Valid Test, Can be used for conformity (Y/N)],Data[THC/km (mg)])-H$2)/H$5</f>
        <v>#N/A</v>
      </c>
      <c r="I797" s="141" t="e" cm="1">
        <f t="array" ref="I797">(_xlfn.XLOOKUP($A797&amp;$Q$3,Data[Index]&amp;Data[Valid Test, Can be used for conformity (Y/N)],Data[NOx/km (mg)])-I$2)/I$5</f>
        <v>#N/A</v>
      </c>
      <c r="J797" s="141" t="e" cm="1">
        <f t="array" ref="J797">(_xlfn.XLOOKUP($A797&amp;$Q$3,Data[Index]&amp;Data[Valid Test, Can be used for conformity (Y/N)],Data[THC + NOx/km (mg)])-J$2)/J$5</f>
        <v>#N/A</v>
      </c>
      <c r="K797" s="141" t="e" cm="1">
        <f t="array" ref="K797">(_xlfn.XLOOKUP($A797&amp;$Q$3,Data[Index]&amp;Data[Valid Test, Can be used for conformity (Y/N)],Data[PN/km ('#)])-K$2)/K$5</f>
        <v>#N/A</v>
      </c>
      <c r="L797" s="141" t="e" cm="1">
        <f t="array" ref="L797">(_xlfn.XLOOKUP($A797&amp;$Q$3,Data[Index]&amp;Data[Valid Test, Can be used for conformity (Y/N)],Data[PM/km (mg)])-L$2)/L$5</f>
        <v>#N/A</v>
      </c>
      <c r="M797" s="140" t="e" cm="1">
        <f t="array" ref="M797">(_xlfn.XLOOKUP($A797&amp;$Q$3,Data[Index]&amp;Data[Valid Test, Can be used for conformity (Y/N)],Data[CH4 (mg/km)])-M$2)/M$5</f>
        <v>#N/A</v>
      </c>
      <c r="N797" s="140" t="e" cm="1">
        <f t="array" ref="N797">(_xlfn.XLOOKUP($A797&amp;$Q$3,Data[Index]&amp;Data[Valid Test, Can be used for conformity (Y/N)],Data[N20 (mg/km)])-N$2)/N$5</f>
        <v>#N/A</v>
      </c>
      <c r="O797" s="141" t="e" cm="1">
        <f t="array" ref="O797">(_xlfn.XLOOKUP($A797&amp;$Q$3,Data[Index]&amp;Data[Valid Test, Can be used for conformity (Y/N)],Data[l/100km])-O$2)/O$5</f>
        <v>#N/A</v>
      </c>
      <c r="P797" s="138">
        <f>_xlfn.XLOOKUP($A797,Data[Index],Data[Comments])</f>
        <v>0</v>
      </c>
    </row>
    <row r="798" spans="1:16" x14ac:dyDescent="0.2">
      <c r="A798" s="129"/>
      <c r="B798" s="129"/>
      <c r="C798" s="129" t="e" cm="1">
        <f t="array" ref="C798">_xlfn.XLOOKUP($A798&amp;$Q$3&amp;$R$3,Data[Index]&amp;Data[Valid Test, Can be used for conformity (Y/N)]&amp;Data[Cycle],Data[Test Name])</f>
        <v>#N/A</v>
      </c>
      <c r="D798" s="167" t="e" cm="1">
        <f t="array" ref="D798">_xlfn.XLOOKUP($A798&amp;$Q$3&amp;$R$3,Data[Index]&amp;Data[Valid Test, Can be used for conformity (Y/N)]&amp;Data[Cycle],Data[Mileage (Miles)])</f>
        <v>#N/A</v>
      </c>
      <c r="E798" s="130" t="e" cm="1">
        <f t="array" ref="E798">_xlfn.XLOOKUP($A798&amp;$Q$3&amp;$R$3,Data[Index]&amp;Data[Valid Test, Can be used for conformity (Y/N)]&amp;Data[Cycle],Data[Date])</f>
        <v>#N/A</v>
      </c>
      <c r="F798" s="141" t="e" cm="1">
        <f t="array" ref="F798">(_xlfn.XLOOKUP($A798&amp;$Q$3&amp;$R$3,Data[Index]&amp;Data[Valid Test, Can be used for conformity (Y/N)]&amp;Data[Cycle],Data[CO/km (mg)])-F$2)/F$5</f>
        <v>#N/A</v>
      </c>
      <c r="G798" s="141" t="e" cm="1">
        <f t="array" ref="G798">(_xlfn.XLOOKUP($A798&amp;$Q$3,Data[Index]&amp;Data[Valid Test, Can be used for conformity (Y/N)],Data[CO2/km (g)])-G$2)/G$5</f>
        <v>#N/A</v>
      </c>
      <c r="H798" s="141" t="e" cm="1">
        <f t="array" ref="H798">(_xlfn.XLOOKUP($A798&amp;$Q$3,Data[Index]&amp;Data[Valid Test, Can be used for conformity (Y/N)],Data[THC/km (mg)])-H$2)/H$5</f>
        <v>#N/A</v>
      </c>
      <c r="I798" s="141" t="e" cm="1">
        <f t="array" ref="I798">(_xlfn.XLOOKUP($A798&amp;$Q$3,Data[Index]&amp;Data[Valid Test, Can be used for conformity (Y/N)],Data[NOx/km (mg)])-I$2)/I$5</f>
        <v>#N/A</v>
      </c>
      <c r="J798" s="141" t="e" cm="1">
        <f t="array" ref="J798">(_xlfn.XLOOKUP($A798&amp;$Q$3,Data[Index]&amp;Data[Valid Test, Can be used for conformity (Y/N)],Data[THC + NOx/km (mg)])-J$2)/J$5</f>
        <v>#N/A</v>
      </c>
      <c r="K798" s="141" t="e" cm="1">
        <f t="array" ref="K798">(_xlfn.XLOOKUP($A798&amp;$Q$3,Data[Index]&amp;Data[Valid Test, Can be used for conformity (Y/N)],Data[PN/km ('#)])-K$2)/K$5</f>
        <v>#N/A</v>
      </c>
      <c r="L798" s="141" t="e" cm="1">
        <f t="array" ref="L798">(_xlfn.XLOOKUP($A798&amp;$Q$3,Data[Index]&amp;Data[Valid Test, Can be used for conformity (Y/N)],Data[PM/km (mg)])-L$2)/L$5</f>
        <v>#N/A</v>
      </c>
      <c r="M798" s="140" t="e" cm="1">
        <f t="array" ref="M798">(_xlfn.XLOOKUP($A798&amp;$Q$3,Data[Index]&amp;Data[Valid Test, Can be used for conformity (Y/N)],Data[CH4 (mg/km)])-M$2)/M$5</f>
        <v>#N/A</v>
      </c>
      <c r="N798" s="140" t="e" cm="1">
        <f t="array" ref="N798">(_xlfn.XLOOKUP($A798&amp;$Q$3,Data[Index]&amp;Data[Valid Test, Can be used for conformity (Y/N)],Data[N20 (mg/km)])-N$2)/N$5</f>
        <v>#N/A</v>
      </c>
      <c r="O798" s="141" t="e" cm="1">
        <f t="array" ref="O798">(_xlfn.XLOOKUP($A798&amp;$Q$3,Data[Index]&amp;Data[Valid Test, Can be used for conformity (Y/N)],Data[l/100km])-O$2)/O$5</f>
        <v>#N/A</v>
      </c>
      <c r="P798" s="138">
        <f>_xlfn.XLOOKUP($A798,Data[Index],Data[Comments])</f>
        <v>0</v>
      </c>
    </row>
    <row r="799" spans="1:16" x14ac:dyDescent="0.2">
      <c r="A799" s="129"/>
      <c r="B799" s="129"/>
      <c r="C799" s="129" t="e" cm="1">
        <f t="array" ref="C799">_xlfn.XLOOKUP($A799&amp;$Q$3&amp;$R$3,Data[Index]&amp;Data[Valid Test, Can be used for conformity (Y/N)]&amp;Data[Cycle],Data[Test Name])</f>
        <v>#N/A</v>
      </c>
      <c r="D799" s="167" t="e" cm="1">
        <f t="array" ref="D799">_xlfn.XLOOKUP($A799&amp;$Q$3&amp;$R$3,Data[Index]&amp;Data[Valid Test, Can be used for conformity (Y/N)]&amp;Data[Cycle],Data[Mileage (Miles)])</f>
        <v>#N/A</v>
      </c>
      <c r="E799" s="130" t="e" cm="1">
        <f t="array" ref="E799">_xlfn.XLOOKUP($A799&amp;$Q$3&amp;$R$3,Data[Index]&amp;Data[Valid Test, Can be used for conformity (Y/N)]&amp;Data[Cycle],Data[Date])</f>
        <v>#N/A</v>
      </c>
      <c r="F799" s="141" t="e" cm="1">
        <f t="array" ref="F799">(_xlfn.XLOOKUP($A799&amp;$Q$3&amp;$R$3,Data[Index]&amp;Data[Valid Test, Can be used for conformity (Y/N)]&amp;Data[Cycle],Data[CO/km (mg)])-F$2)/F$5</f>
        <v>#N/A</v>
      </c>
      <c r="G799" s="141" t="e" cm="1">
        <f t="array" ref="G799">(_xlfn.XLOOKUP($A799&amp;$Q$3,Data[Index]&amp;Data[Valid Test, Can be used for conformity (Y/N)],Data[CO2/km (g)])-G$2)/G$5</f>
        <v>#N/A</v>
      </c>
      <c r="H799" s="141" t="e" cm="1">
        <f t="array" ref="H799">(_xlfn.XLOOKUP($A799&amp;$Q$3,Data[Index]&amp;Data[Valid Test, Can be used for conformity (Y/N)],Data[THC/km (mg)])-H$2)/H$5</f>
        <v>#N/A</v>
      </c>
      <c r="I799" s="141" t="e" cm="1">
        <f t="array" ref="I799">(_xlfn.XLOOKUP($A799&amp;$Q$3,Data[Index]&amp;Data[Valid Test, Can be used for conformity (Y/N)],Data[NOx/km (mg)])-I$2)/I$5</f>
        <v>#N/A</v>
      </c>
      <c r="J799" s="141" t="e" cm="1">
        <f t="array" ref="J799">(_xlfn.XLOOKUP($A799&amp;$Q$3,Data[Index]&amp;Data[Valid Test, Can be used for conformity (Y/N)],Data[THC + NOx/km (mg)])-J$2)/J$5</f>
        <v>#N/A</v>
      </c>
      <c r="K799" s="141" t="e" cm="1">
        <f t="array" ref="K799">(_xlfn.XLOOKUP($A799&amp;$Q$3,Data[Index]&amp;Data[Valid Test, Can be used for conformity (Y/N)],Data[PN/km ('#)])-K$2)/K$5</f>
        <v>#N/A</v>
      </c>
      <c r="L799" s="141" t="e" cm="1">
        <f t="array" ref="L799">(_xlfn.XLOOKUP($A799&amp;$Q$3,Data[Index]&amp;Data[Valid Test, Can be used for conformity (Y/N)],Data[PM/km (mg)])-L$2)/L$5</f>
        <v>#N/A</v>
      </c>
      <c r="M799" s="140" t="e" cm="1">
        <f t="array" ref="M799">(_xlfn.XLOOKUP($A799&amp;$Q$3,Data[Index]&amp;Data[Valid Test, Can be used for conformity (Y/N)],Data[CH4 (mg/km)])-M$2)/M$5</f>
        <v>#N/A</v>
      </c>
      <c r="N799" s="140" t="e" cm="1">
        <f t="array" ref="N799">(_xlfn.XLOOKUP($A799&amp;$Q$3,Data[Index]&amp;Data[Valid Test, Can be used for conformity (Y/N)],Data[N20 (mg/km)])-N$2)/N$5</f>
        <v>#N/A</v>
      </c>
      <c r="O799" s="141" t="e" cm="1">
        <f t="array" ref="O799">(_xlfn.XLOOKUP($A799&amp;$Q$3,Data[Index]&amp;Data[Valid Test, Can be used for conformity (Y/N)],Data[l/100km])-O$2)/O$5</f>
        <v>#N/A</v>
      </c>
      <c r="P799" s="138">
        <f>_xlfn.XLOOKUP($A799,Data[Index],Data[Comments])</f>
        <v>0</v>
      </c>
    </row>
    <row r="800" spans="1:16" x14ac:dyDescent="0.2">
      <c r="A800" s="129"/>
      <c r="B800" s="129"/>
      <c r="C800" s="129" t="e" cm="1">
        <f t="array" ref="C800">_xlfn.XLOOKUP($A800&amp;$Q$3&amp;$R$3,Data[Index]&amp;Data[Valid Test, Can be used for conformity (Y/N)]&amp;Data[Cycle],Data[Test Name])</f>
        <v>#N/A</v>
      </c>
      <c r="D800" s="167" t="e" cm="1">
        <f t="array" ref="D800">_xlfn.XLOOKUP($A800&amp;$Q$3&amp;$R$3,Data[Index]&amp;Data[Valid Test, Can be used for conformity (Y/N)]&amp;Data[Cycle],Data[Mileage (Miles)])</f>
        <v>#N/A</v>
      </c>
      <c r="E800" s="130" t="e" cm="1">
        <f t="array" ref="E800">_xlfn.XLOOKUP($A800&amp;$Q$3&amp;$R$3,Data[Index]&amp;Data[Valid Test, Can be used for conformity (Y/N)]&amp;Data[Cycle],Data[Date])</f>
        <v>#N/A</v>
      </c>
      <c r="F800" s="141" t="e" cm="1">
        <f t="array" ref="F800">(_xlfn.XLOOKUP($A800&amp;$Q$3&amp;$R$3,Data[Index]&amp;Data[Valid Test, Can be used for conformity (Y/N)]&amp;Data[Cycle],Data[CO/km (mg)])-F$2)/F$5</f>
        <v>#N/A</v>
      </c>
      <c r="G800" s="141" t="e" cm="1">
        <f t="array" ref="G800">(_xlfn.XLOOKUP($A800&amp;$Q$3,Data[Index]&amp;Data[Valid Test, Can be used for conformity (Y/N)],Data[CO2/km (g)])-G$2)/G$5</f>
        <v>#N/A</v>
      </c>
      <c r="H800" s="141" t="e" cm="1">
        <f t="array" ref="H800">(_xlfn.XLOOKUP($A800&amp;$Q$3,Data[Index]&amp;Data[Valid Test, Can be used for conformity (Y/N)],Data[THC/km (mg)])-H$2)/H$5</f>
        <v>#N/A</v>
      </c>
      <c r="I800" s="141" t="e" cm="1">
        <f t="array" ref="I800">(_xlfn.XLOOKUP($A800&amp;$Q$3,Data[Index]&amp;Data[Valid Test, Can be used for conformity (Y/N)],Data[NOx/km (mg)])-I$2)/I$5</f>
        <v>#N/A</v>
      </c>
      <c r="J800" s="141" t="e" cm="1">
        <f t="array" ref="J800">(_xlfn.XLOOKUP($A800&amp;$Q$3,Data[Index]&amp;Data[Valid Test, Can be used for conformity (Y/N)],Data[THC + NOx/km (mg)])-J$2)/J$5</f>
        <v>#N/A</v>
      </c>
      <c r="K800" s="141" t="e" cm="1">
        <f t="array" ref="K800">(_xlfn.XLOOKUP($A800&amp;$Q$3,Data[Index]&amp;Data[Valid Test, Can be used for conformity (Y/N)],Data[PN/km ('#)])-K$2)/K$5</f>
        <v>#N/A</v>
      </c>
      <c r="L800" s="141" t="e" cm="1">
        <f t="array" ref="L800">(_xlfn.XLOOKUP($A800&amp;$Q$3,Data[Index]&amp;Data[Valid Test, Can be used for conformity (Y/N)],Data[PM/km (mg)])-L$2)/L$5</f>
        <v>#N/A</v>
      </c>
      <c r="M800" s="140" t="e" cm="1">
        <f t="array" ref="M800">(_xlfn.XLOOKUP($A800&amp;$Q$3,Data[Index]&amp;Data[Valid Test, Can be used for conformity (Y/N)],Data[CH4 (mg/km)])-M$2)/M$5</f>
        <v>#N/A</v>
      </c>
      <c r="N800" s="140" t="e" cm="1">
        <f t="array" ref="N800">(_xlfn.XLOOKUP($A800&amp;$Q$3,Data[Index]&amp;Data[Valid Test, Can be used for conformity (Y/N)],Data[N20 (mg/km)])-N$2)/N$5</f>
        <v>#N/A</v>
      </c>
      <c r="O800" s="141" t="e" cm="1">
        <f t="array" ref="O800">(_xlfn.XLOOKUP($A800&amp;$Q$3,Data[Index]&amp;Data[Valid Test, Can be used for conformity (Y/N)],Data[l/100km])-O$2)/O$5</f>
        <v>#N/A</v>
      </c>
      <c r="P800" s="138">
        <f>_xlfn.XLOOKUP($A800,Data[Index],Data[Comments])</f>
        <v>0</v>
      </c>
    </row>
    <row r="801" spans="1:16" x14ac:dyDescent="0.2">
      <c r="A801" s="129"/>
      <c r="B801" s="129"/>
      <c r="C801" s="129" t="e" cm="1">
        <f t="array" ref="C801">_xlfn.XLOOKUP($A801&amp;$Q$3&amp;$R$3,Data[Index]&amp;Data[Valid Test, Can be used for conformity (Y/N)]&amp;Data[Cycle],Data[Test Name])</f>
        <v>#N/A</v>
      </c>
      <c r="D801" s="167" t="e" cm="1">
        <f t="array" ref="D801">_xlfn.XLOOKUP($A801&amp;$Q$3&amp;$R$3,Data[Index]&amp;Data[Valid Test, Can be used for conformity (Y/N)]&amp;Data[Cycle],Data[Mileage (Miles)])</f>
        <v>#N/A</v>
      </c>
      <c r="E801" s="130" t="e" cm="1">
        <f t="array" ref="E801">_xlfn.XLOOKUP($A801&amp;$Q$3&amp;$R$3,Data[Index]&amp;Data[Valid Test, Can be used for conformity (Y/N)]&amp;Data[Cycle],Data[Date])</f>
        <v>#N/A</v>
      </c>
      <c r="F801" s="141" t="e" cm="1">
        <f t="array" ref="F801">(_xlfn.XLOOKUP($A801&amp;$Q$3&amp;$R$3,Data[Index]&amp;Data[Valid Test, Can be used for conformity (Y/N)]&amp;Data[Cycle],Data[CO/km (mg)])-F$2)/F$5</f>
        <v>#N/A</v>
      </c>
      <c r="G801" s="141" t="e" cm="1">
        <f t="array" ref="G801">(_xlfn.XLOOKUP($A801&amp;$Q$3,Data[Index]&amp;Data[Valid Test, Can be used for conformity (Y/N)],Data[CO2/km (g)])-G$2)/G$5</f>
        <v>#N/A</v>
      </c>
      <c r="H801" s="141" t="e" cm="1">
        <f t="array" ref="H801">(_xlfn.XLOOKUP($A801&amp;$Q$3,Data[Index]&amp;Data[Valid Test, Can be used for conformity (Y/N)],Data[THC/km (mg)])-H$2)/H$5</f>
        <v>#N/A</v>
      </c>
      <c r="I801" s="141" t="e" cm="1">
        <f t="array" ref="I801">(_xlfn.XLOOKUP($A801&amp;$Q$3,Data[Index]&amp;Data[Valid Test, Can be used for conformity (Y/N)],Data[NOx/km (mg)])-I$2)/I$5</f>
        <v>#N/A</v>
      </c>
      <c r="J801" s="141" t="e" cm="1">
        <f t="array" ref="J801">(_xlfn.XLOOKUP($A801&amp;$Q$3,Data[Index]&amp;Data[Valid Test, Can be used for conformity (Y/N)],Data[THC + NOx/km (mg)])-J$2)/J$5</f>
        <v>#N/A</v>
      </c>
      <c r="K801" s="141" t="e" cm="1">
        <f t="array" ref="K801">(_xlfn.XLOOKUP($A801&amp;$Q$3,Data[Index]&amp;Data[Valid Test, Can be used for conformity (Y/N)],Data[PN/km ('#)])-K$2)/K$5</f>
        <v>#N/A</v>
      </c>
      <c r="L801" s="141" t="e" cm="1">
        <f t="array" ref="L801">(_xlfn.XLOOKUP($A801&amp;$Q$3,Data[Index]&amp;Data[Valid Test, Can be used for conformity (Y/N)],Data[PM/km (mg)])-L$2)/L$5</f>
        <v>#N/A</v>
      </c>
      <c r="M801" s="140" t="e" cm="1">
        <f t="array" ref="M801">(_xlfn.XLOOKUP($A801&amp;$Q$3,Data[Index]&amp;Data[Valid Test, Can be used for conformity (Y/N)],Data[CH4 (mg/km)])-M$2)/M$5</f>
        <v>#N/A</v>
      </c>
      <c r="N801" s="140" t="e" cm="1">
        <f t="array" ref="N801">(_xlfn.XLOOKUP($A801&amp;$Q$3,Data[Index]&amp;Data[Valid Test, Can be used for conformity (Y/N)],Data[N20 (mg/km)])-N$2)/N$5</f>
        <v>#N/A</v>
      </c>
      <c r="O801" s="141" t="e" cm="1">
        <f t="array" ref="O801">(_xlfn.XLOOKUP($A801&amp;$Q$3,Data[Index]&amp;Data[Valid Test, Can be used for conformity (Y/N)],Data[l/100km])-O$2)/O$5</f>
        <v>#N/A</v>
      </c>
      <c r="P801" s="138">
        <f>_xlfn.XLOOKUP($A801,Data[Index],Data[Comments])</f>
        <v>0</v>
      </c>
    </row>
    <row r="802" spans="1:16" x14ac:dyDescent="0.2">
      <c r="A802" s="129"/>
      <c r="B802" s="129"/>
      <c r="C802" s="129" t="e" cm="1">
        <f t="array" ref="C802">_xlfn.XLOOKUP($A802&amp;$Q$3&amp;$R$3,Data[Index]&amp;Data[Valid Test, Can be used for conformity (Y/N)]&amp;Data[Cycle],Data[Test Name])</f>
        <v>#N/A</v>
      </c>
      <c r="D802" s="167" t="e" cm="1">
        <f t="array" ref="D802">_xlfn.XLOOKUP($A802&amp;$Q$3&amp;$R$3,Data[Index]&amp;Data[Valid Test, Can be used for conformity (Y/N)]&amp;Data[Cycle],Data[Mileage (Miles)])</f>
        <v>#N/A</v>
      </c>
      <c r="E802" s="130" t="e" cm="1">
        <f t="array" ref="E802">_xlfn.XLOOKUP($A802&amp;$Q$3&amp;$R$3,Data[Index]&amp;Data[Valid Test, Can be used for conformity (Y/N)]&amp;Data[Cycle],Data[Date])</f>
        <v>#N/A</v>
      </c>
      <c r="F802" s="141" t="e" cm="1">
        <f t="array" ref="F802">(_xlfn.XLOOKUP($A802&amp;$Q$3&amp;$R$3,Data[Index]&amp;Data[Valid Test, Can be used for conformity (Y/N)]&amp;Data[Cycle],Data[CO/km (mg)])-F$2)/F$5</f>
        <v>#N/A</v>
      </c>
      <c r="G802" s="141" t="e" cm="1">
        <f t="array" ref="G802">(_xlfn.XLOOKUP($A802&amp;$Q$3,Data[Index]&amp;Data[Valid Test, Can be used for conformity (Y/N)],Data[CO2/km (g)])-G$2)/G$5</f>
        <v>#N/A</v>
      </c>
      <c r="H802" s="141" t="e" cm="1">
        <f t="array" ref="H802">(_xlfn.XLOOKUP($A802&amp;$Q$3,Data[Index]&amp;Data[Valid Test, Can be used for conformity (Y/N)],Data[THC/km (mg)])-H$2)/H$5</f>
        <v>#N/A</v>
      </c>
      <c r="I802" s="141" t="e" cm="1">
        <f t="array" ref="I802">(_xlfn.XLOOKUP($A802&amp;$Q$3,Data[Index]&amp;Data[Valid Test, Can be used for conformity (Y/N)],Data[NOx/km (mg)])-I$2)/I$5</f>
        <v>#N/A</v>
      </c>
      <c r="J802" s="141" t="e" cm="1">
        <f t="array" ref="J802">(_xlfn.XLOOKUP($A802&amp;$Q$3,Data[Index]&amp;Data[Valid Test, Can be used for conformity (Y/N)],Data[THC + NOx/km (mg)])-J$2)/J$5</f>
        <v>#N/A</v>
      </c>
      <c r="K802" s="141" t="e" cm="1">
        <f t="array" ref="K802">(_xlfn.XLOOKUP($A802&amp;$Q$3,Data[Index]&amp;Data[Valid Test, Can be used for conformity (Y/N)],Data[PN/km ('#)])-K$2)/K$5</f>
        <v>#N/A</v>
      </c>
      <c r="L802" s="141" t="e" cm="1">
        <f t="array" ref="L802">(_xlfn.XLOOKUP($A802&amp;$Q$3,Data[Index]&amp;Data[Valid Test, Can be used for conformity (Y/N)],Data[PM/km (mg)])-L$2)/L$5</f>
        <v>#N/A</v>
      </c>
      <c r="M802" s="140" t="e" cm="1">
        <f t="array" ref="M802">(_xlfn.XLOOKUP($A802&amp;$Q$3,Data[Index]&amp;Data[Valid Test, Can be used for conformity (Y/N)],Data[CH4 (mg/km)])-M$2)/M$5</f>
        <v>#N/A</v>
      </c>
      <c r="N802" s="140" t="e" cm="1">
        <f t="array" ref="N802">(_xlfn.XLOOKUP($A802&amp;$Q$3,Data[Index]&amp;Data[Valid Test, Can be used for conformity (Y/N)],Data[N20 (mg/km)])-N$2)/N$5</f>
        <v>#N/A</v>
      </c>
      <c r="O802" s="141" t="e" cm="1">
        <f t="array" ref="O802">(_xlfn.XLOOKUP($A802&amp;$Q$3,Data[Index]&amp;Data[Valid Test, Can be used for conformity (Y/N)],Data[l/100km])-O$2)/O$5</f>
        <v>#N/A</v>
      </c>
      <c r="P802" s="138">
        <f>_xlfn.XLOOKUP($A802,Data[Index],Data[Comments])</f>
        <v>0</v>
      </c>
    </row>
    <row r="803" spans="1:16" x14ac:dyDescent="0.2">
      <c r="A803" s="129"/>
      <c r="B803" s="129"/>
      <c r="C803" s="129" t="e" cm="1">
        <f t="array" ref="C803">_xlfn.XLOOKUP($A803&amp;$Q$3&amp;$R$3,Data[Index]&amp;Data[Valid Test, Can be used for conformity (Y/N)]&amp;Data[Cycle],Data[Test Name])</f>
        <v>#N/A</v>
      </c>
      <c r="D803" s="167" t="e" cm="1">
        <f t="array" ref="D803">_xlfn.XLOOKUP($A803&amp;$Q$3&amp;$R$3,Data[Index]&amp;Data[Valid Test, Can be used for conformity (Y/N)]&amp;Data[Cycle],Data[Mileage (Miles)])</f>
        <v>#N/A</v>
      </c>
      <c r="E803" s="130" t="e" cm="1">
        <f t="array" ref="E803">_xlfn.XLOOKUP($A803&amp;$Q$3&amp;$R$3,Data[Index]&amp;Data[Valid Test, Can be used for conformity (Y/N)]&amp;Data[Cycle],Data[Date])</f>
        <v>#N/A</v>
      </c>
      <c r="F803" s="141" t="e" cm="1">
        <f t="array" ref="F803">(_xlfn.XLOOKUP($A803&amp;$Q$3&amp;$R$3,Data[Index]&amp;Data[Valid Test, Can be used for conformity (Y/N)]&amp;Data[Cycle],Data[CO/km (mg)])-F$2)/F$5</f>
        <v>#N/A</v>
      </c>
      <c r="G803" s="141" t="e" cm="1">
        <f t="array" ref="G803">(_xlfn.XLOOKUP($A803&amp;$Q$3,Data[Index]&amp;Data[Valid Test, Can be used for conformity (Y/N)],Data[CO2/km (g)])-G$2)/G$5</f>
        <v>#N/A</v>
      </c>
      <c r="H803" s="141" t="e" cm="1">
        <f t="array" ref="H803">(_xlfn.XLOOKUP($A803&amp;$Q$3,Data[Index]&amp;Data[Valid Test, Can be used for conformity (Y/N)],Data[THC/km (mg)])-H$2)/H$5</f>
        <v>#N/A</v>
      </c>
      <c r="I803" s="141" t="e" cm="1">
        <f t="array" ref="I803">(_xlfn.XLOOKUP($A803&amp;$Q$3,Data[Index]&amp;Data[Valid Test, Can be used for conformity (Y/N)],Data[NOx/km (mg)])-I$2)/I$5</f>
        <v>#N/A</v>
      </c>
      <c r="J803" s="141" t="e" cm="1">
        <f t="array" ref="J803">(_xlfn.XLOOKUP($A803&amp;$Q$3,Data[Index]&amp;Data[Valid Test, Can be used for conformity (Y/N)],Data[THC + NOx/km (mg)])-J$2)/J$5</f>
        <v>#N/A</v>
      </c>
      <c r="K803" s="141" t="e" cm="1">
        <f t="array" ref="K803">(_xlfn.XLOOKUP($A803&amp;$Q$3,Data[Index]&amp;Data[Valid Test, Can be used for conformity (Y/N)],Data[PN/km ('#)])-K$2)/K$5</f>
        <v>#N/A</v>
      </c>
      <c r="L803" s="141" t="e" cm="1">
        <f t="array" ref="L803">(_xlfn.XLOOKUP($A803&amp;$Q$3,Data[Index]&amp;Data[Valid Test, Can be used for conformity (Y/N)],Data[PM/km (mg)])-L$2)/L$5</f>
        <v>#N/A</v>
      </c>
      <c r="M803" s="140" t="e" cm="1">
        <f t="array" ref="M803">(_xlfn.XLOOKUP($A803&amp;$Q$3,Data[Index]&amp;Data[Valid Test, Can be used for conformity (Y/N)],Data[CH4 (mg/km)])-M$2)/M$5</f>
        <v>#N/A</v>
      </c>
      <c r="N803" s="140" t="e" cm="1">
        <f t="array" ref="N803">(_xlfn.XLOOKUP($A803&amp;$Q$3,Data[Index]&amp;Data[Valid Test, Can be used for conformity (Y/N)],Data[N20 (mg/km)])-N$2)/N$5</f>
        <v>#N/A</v>
      </c>
      <c r="O803" s="141" t="e" cm="1">
        <f t="array" ref="O803">(_xlfn.XLOOKUP($A803&amp;$Q$3,Data[Index]&amp;Data[Valid Test, Can be used for conformity (Y/N)],Data[l/100km])-O$2)/O$5</f>
        <v>#N/A</v>
      </c>
      <c r="P803" s="138">
        <f>_xlfn.XLOOKUP($A803,Data[Index],Data[Comments])</f>
        <v>0</v>
      </c>
    </row>
    <row r="804" spans="1:16" x14ac:dyDescent="0.2">
      <c r="A804" s="129"/>
      <c r="B804" s="129"/>
      <c r="C804" s="129" t="e" cm="1">
        <f t="array" ref="C804">_xlfn.XLOOKUP($A804&amp;$Q$3&amp;$R$3,Data[Index]&amp;Data[Valid Test, Can be used for conformity (Y/N)]&amp;Data[Cycle],Data[Test Name])</f>
        <v>#N/A</v>
      </c>
      <c r="D804" s="167" t="e" cm="1">
        <f t="array" ref="D804">_xlfn.XLOOKUP($A804&amp;$Q$3&amp;$R$3,Data[Index]&amp;Data[Valid Test, Can be used for conformity (Y/N)]&amp;Data[Cycle],Data[Mileage (Miles)])</f>
        <v>#N/A</v>
      </c>
      <c r="E804" s="130" t="e" cm="1">
        <f t="array" ref="E804">_xlfn.XLOOKUP($A804&amp;$Q$3&amp;$R$3,Data[Index]&amp;Data[Valid Test, Can be used for conformity (Y/N)]&amp;Data[Cycle],Data[Date])</f>
        <v>#N/A</v>
      </c>
      <c r="F804" s="141" t="e" cm="1">
        <f t="array" ref="F804">(_xlfn.XLOOKUP($A804&amp;$Q$3&amp;$R$3,Data[Index]&amp;Data[Valid Test, Can be used for conformity (Y/N)]&amp;Data[Cycle],Data[CO/km (mg)])-F$2)/F$5</f>
        <v>#N/A</v>
      </c>
      <c r="G804" s="141" t="e" cm="1">
        <f t="array" ref="G804">(_xlfn.XLOOKUP($A804&amp;$Q$3,Data[Index]&amp;Data[Valid Test, Can be used for conformity (Y/N)],Data[CO2/km (g)])-G$2)/G$5</f>
        <v>#N/A</v>
      </c>
      <c r="H804" s="141" t="e" cm="1">
        <f t="array" ref="H804">(_xlfn.XLOOKUP($A804&amp;$Q$3,Data[Index]&amp;Data[Valid Test, Can be used for conformity (Y/N)],Data[THC/km (mg)])-H$2)/H$5</f>
        <v>#N/A</v>
      </c>
      <c r="I804" s="141" t="e" cm="1">
        <f t="array" ref="I804">(_xlfn.XLOOKUP($A804&amp;$Q$3,Data[Index]&amp;Data[Valid Test, Can be used for conformity (Y/N)],Data[NOx/km (mg)])-I$2)/I$5</f>
        <v>#N/A</v>
      </c>
      <c r="J804" s="141" t="e" cm="1">
        <f t="array" ref="J804">(_xlfn.XLOOKUP($A804&amp;$Q$3,Data[Index]&amp;Data[Valid Test, Can be used for conformity (Y/N)],Data[THC + NOx/km (mg)])-J$2)/J$5</f>
        <v>#N/A</v>
      </c>
      <c r="K804" s="141" t="e" cm="1">
        <f t="array" ref="K804">(_xlfn.XLOOKUP($A804&amp;$Q$3,Data[Index]&amp;Data[Valid Test, Can be used for conformity (Y/N)],Data[PN/km ('#)])-K$2)/K$5</f>
        <v>#N/A</v>
      </c>
      <c r="L804" s="141" t="e" cm="1">
        <f t="array" ref="L804">(_xlfn.XLOOKUP($A804&amp;$Q$3,Data[Index]&amp;Data[Valid Test, Can be used for conformity (Y/N)],Data[PM/km (mg)])-L$2)/L$5</f>
        <v>#N/A</v>
      </c>
      <c r="M804" s="140" t="e" cm="1">
        <f t="array" ref="M804">(_xlfn.XLOOKUP($A804&amp;$Q$3,Data[Index]&amp;Data[Valid Test, Can be used for conformity (Y/N)],Data[CH4 (mg/km)])-M$2)/M$5</f>
        <v>#N/A</v>
      </c>
      <c r="N804" s="140" t="e" cm="1">
        <f t="array" ref="N804">(_xlfn.XLOOKUP($A804&amp;$Q$3,Data[Index]&amp;Data[Valid Test, Can be used for conformity (Y/N)],Data[N20 (mg/km)])-N$2)/N$5</f>
        <v>#N/A</v>
      </c>
      <c r="O804" s="141" t="e" cm="1">
        <f t="array" ref="O804">(_xlfn.XLOOKUP($A804&amp;$Q$3,Data[Index]&amp;Data[Valid Test, Can be used for conformity (Y/N)],Data[l/100km])-O$2)/O$5</f>
        <v>#N/A</v>
      </c>
      <c r="P804" s="138">
        <f>_xlfn.XLOOKUP($A804,Data[Index],Data[Comments])</f>
        <v>0</v>
      </c>
    </row>
    <row r="805" spans="1:16" x14ac:dyDescent="0.2">
      <c r="A805" s="129"/>
      <c r="B805" s="129"/>
      <c r="C805" s="129" t="e" cm="1">
        <f t="array" ref="C805">_xlfn.XLOOKUP($A805&amp;$Q$3&amp;$R$3,Data[Index]&amp;Data[Valid Test, Can be used for conformity (Y/N)]&amp;Data[Cycle],Data[Test Name])</f>
        <v>#N/A</v>
      </c>
      <c r="D805" s="167" t="e" cm="1">
        <f t="array" ref="D805">_xlfn.XLOOKUP($A805&amp;$Q$3&amp;$R$3,Data[Index]&amp;Data[Valid Test, Can be used for conformity (Y/N)]&amp;Data[Cycle],Data[Mileage (Miles)])</f>
        <v>#N/A</v>
      </c>
      <c r="E805" s="130" t="e" cm="1">
        <f t="array" ref="E805">_xlfn.XLOOKUP($A805&amp;$Q$3&amp;$R$3,Data[Index]&amp;Data[Valid Test, Can be used for conformity (Y/N)]&amp;Data[Cycle],Data[Date])</f>
        <v>#N/A</v>
      </c>
      <c r="F805" s="141" t="e" cm="1">
        <f t="array" ref="F805">(_xlfn.XLOOKUP($A805&amp;$Q$3&amp;$R$3,Data[Index]&amp;Data[Valid Test, Can be used for conformity (Y/N)]&amp;Data[Cycle],Data[CO/km (mg)])-F$2)/F$5</f>
        <v>#N/A</v>
      </c>
      <c r="G805" s="141" t="e" cm="1">
        <f t="array" ref="G805">(_xlfn.XLOOKUP($A805&amp;$Q$3,Data[Index]&amp;Data[Valid Test, Can be used for conformity (Y/N)],Data[CO2/km (g)])-G$2)/G$5</f>
        <v>#N/A</v>
      </c>
      <c r="H805" s="141" t="e" cm="1">
        <f t="array" ref="H805">(_xlfn.XLOOKUP($A805&amp;$Q$3,Data[Index]&amp;Data[Valid Test, Can be used for conformity (Y/N)],Data[THC/km (mg)])-H$2)/H$5</f>
        <v>#N/A</v>
      </c>
      <c r="I805" s="141" t="e" cm="1">
        <f t="array" ref="I805">(_xlfn.XLOOKUP($A805&amp;$Q$3,Data[Index]&amp;Data[Valid Test, Can be used for conformity (Y/N)],Data[NOx/km (mg)])-I$2)/I$5</f>
        <v>#N/A</v>
      </c>
      <c r="J805" s="141" t="e" cm="1">
        <f t="array" ref="J805">(_xlfn.XLOOKUP($A805&amp;$Q$3,Data[Index]&amp;Data[Valid Test, Can be used for conformity (Y/N)],Data[THC + NOx/km (mg)])-J$2)/J$5</f>
        <v>#N/A</v>
      </c>
      <c r="K805" s="141" t="e" cm="1">
        <f t="array" ref="K805">(_xlfn.XLOOKUP($A805&amp;$Q$3,Data[Index]&amp;Data[Valid Test, Can be used for conformity (Y/N)],Data[PN/km ('#)])-K$2)/K$5</f>
        <v>#N/A</v>
      </c>
      <c r="L805" s="141" t="e" cm="1">
        <f t="array" ref="L805">(_xlfn.XLOOKUP($A805&amp;$Q$3,Data[Index]&amp;Data[Valid Test, Can be used for conformity (Y/N)],Data[PM/km (mg)])-L$2)/L$5</f>
        <v>#N/A</v>
      </c>
      <c r="M805" s="140" t="e" cm="1">
        <f t="array" ref="M805">(_xlfn.XLOOKUP($A805&amp;$Q$3,Data[Index]&amp;Data[Valid Test, Can be used for conformity (Y/N)],Data[CH4 (mg/km)])-M$2)/M$5</f>
        <v>#N/A</v>
      </c>
      <c r="N805" s="140" t="e" cm="1">
        <f t="array" ref="N805">(_xlfn.XLOOKUP($A805&amp;$Q$3,Data[Index]&amp;Data[Valid Test, Can be used for conformity (Y/N)],Data[N20 (mg/km)])-N$2)/N$5</f>
        <v>#N/A</v>
      </c>
      <c r="O805" s="141" t="e" cm="1">
        <f t="array" ref="O805">(_xlfn.XLOOKUP($A805&amp;$Q$3,Data[Index]&amp;Data[Valid Test, Can be used for conformity (Y/N)],Data[l/100km])-O$2)/O$5</f>
        <v>#N/A</v>
      </c>
      <c r="P805" s="138">
        <f>_xlfn.XLOOKUP($A805,Data[Index],Data[Comments])</f>
        <v>0</v>
      </c>
    </row>
    <row r="806" spans="1:16" x14ac:dyDescent="0.2">
      <c r="A806" s="129"/>
      <c r="B806" s="129"/>
      <c r="C806" s="129" t="e" cm="1">
        <f t="array" ref="C806">_xlfn.XLOOKUP($A806&amp;$Q$3&amp;$R$3,Data[Index]&amp;Data[Valid Test, Can be used for conformity (Y/N)]&amp;Data[Cycle],Data[Test Name])</f>
        <v>#N/A</v>
      </c>
      <c r="D806" s="167" t="e" cm="1">
        <f t="array" ref="D806">_xlfn.XLOOKUP($A806&amp;$Q$3&amp;$R$3,Data[Index]&amp;Data[Valid Test, Can be used for conformity (Y/N)]&amp;Data[Cycle],Data[Mileage (Miles)])</f>
        <v>#N/A</v>
      </c>
      <c r="E806" s="130" t="e" cm="1">
        <f t="array" ref="E806">_xlfn.XLOOKUP($A806&amp;$Q$3&amp;$R$3,Data[Index]&amp;Data[Valid Test, Can be used for conformity (Y/N)]&amp;Data[Cycle],Data[Date])</f>
        <v>#N/A</v>
      </c>
      <c r="F806" s="141" t="e" cm="1">
        <f t="array" ref="F806">(_xlfn.XLOOKUP($A806&amp;$Q$3&amp;$R$3,Data[Index]&amp;Data[Valid Test, Can be used for conformity (Y/N)]&amp;Data[Cycle],Data[CO/km (mg)])-F$2)/F$5</f>
        <v>#N/A</v>
      </c>
      <c r="G806" s="141" t="e" cm="1">
        <f t="array" ref="G806">(_xlfn.XLOOKUP($A806&amp;$Q$3,Data[Index]&amp;Data[Valid Test, Can be used for conformity (Y/N)],Data[CO2/km (g)])-G$2)/G$5</f>
        <v>#N/A</v>
      </c>
      <c r="H806" s="141" t="e" cm="1">
        <f t="array" ref="H806">(_xlfn.XLOOKUP($A806&amp;$Q$3,Data[Index]&amp;Data[Valid Test, Can be used for conformity (Y/N)],Data[THC/km (mg)])-H$2)/H$5</f>
        <v>#N/A</v>
      </c>
      <c r="I806" s="141" t="e" cm="1">
        <f t="array" ref="I806">(_xlfn.XLOOKUP($A806&amp;$Q$3,Data[Index]&amp;Data[Valid Test, Can be used for conformity (Y/N)],Data[NOx/km (mg)])-I$2)/I$5</f>
        <v>#N/A</v>
      </c>
      <c r="J806" s="141" t="e" cm="1">
        <f t="array" ref="J806">(_xlfn.XLOOKUP($A806&amp;$Q$3,Data[Index]&amp;Data[Valid Test, Can be used for conformity (Y/N)],Data[THC + NOx/km (mg)])-J$2)/J$5</f>
        <v>#N/A</v>
      </c>
      <c r="K806" s="141" t="e" cm="1">
        <f t="array" ref="K806">(_xlfn.XLOOKUP($A806&amp;$Q$3,Data[Index]&amp;Data[Valid Test, Can be used for conformity (Y/N)],Data[PN/km ('#)])-K$2)/K$5</f>
        <v>#N/A</v>
      </c>
      <c r="L806" s="141" t="e" cm="1">
        <f t="array" ref="L806">(_xlfn.XLOOKUP($A806&amp;$Q$3,Data[Index]&amp;Data[Valid Test, Can be used for conformity (Y/N)],Data[PM/km (mg)])-L$2)/L$5</f>
        <v>#N/A</v>
      </c>
      <c r="M806" s="140" t="e" cm="1">
        <f t="array" ref="M806">(_xlfn.XLOOKUP($A806&amp;$Q$3,Data[Index]&amp;Data[Valid Test, Can be used for conformity (Y/N)],Data[CH4 (mg/km)])-M$2)/M$5</f>
        <v>#N/A</v>
      </c>
      <c r="N806" s="140" t="e" cm="1">
        <f t="array" ref="N806">(_xlfn.XLOOKUP($A806&amp;$Q$3,Data[Index]&amp;Data[Valid Test, Can be used for conformity (Y/N)],Data[N20 (mg/km)])-N$2)/N$5</f>
        <v>#N/A</v>
      </c>
      <c r="O806" s="141" t="e" cm="1">
        <f t="array" ref="O806">(_xlfn.XLOOKUP($A806&amp;$Q$3,Data[Index]&amp;Data[Valid Test, Can be used for conformity (Y/N)],Data[l/100km])-O$2)/O$5</f>
        <v>#N/A</v>
      </c>
      <c r="P806" s="138">
        <f>_xlfn.XLOOKUP($A806,Data[Index],Data[Comments])</f>
        <v>0</v>
      </c>
    </row>
    <row r="807" spans="1:16" x14ac:dyDescent="0.2">
      <c r="A807" s="129"/>
      <c r="B807" s="129"/>
      <c r="C807" s="129" t="e" cm="1">
        <f t="array" ref="C807">_xlfn.XLOOKUP($A807&amp;$Q$3&amp;$R$3,Data[Index]&amp;Data[Valid Test, Can be used for conformity (Y/N)]&amp;Data[Cycle],Data[Test Name])</f>
        <v>#N/A</v>
      </c>
      <c r="D807" s="167" t="e" cm="1">
        <f t="array" ref="D807">_xlfn.XLOOKUP($A807&amp;$Q$3&amp;$R$3,Data[Index]&amp;Data[Valid Test, Can be used for conformity (Y/N)]&amp;Data[Cycle],Data[Mileage (Miles)])</f>
        <v>#N/A</v>
      </c>
      <c r="E807" s="130" t="e" cm="1">
        <f t="array" ref="E807">_xlfn.XLOOKUP($A807&amp;$Q$3&amp;$R$3,Data[Index]&amp;Data[Valid Test, Can be used for conformity (Y/N)]&amp;Data[Cycle],Data[Date])</f>
        <v>#N/A</v>
      </c>
      <c r="F807" s="141" t="e" cm="1">
        <f t="array" ref="F807">(_xlfn.XLOOKUP($A807&amp;$Q$3&amp;$R$3,Data[Index]&amp;Data[Valid Test, Can be used for conformity (Y/N)]&amp;Data[Cycle],Data[CO/km (mg)])-F$2)/F$5</f>
        <v>#N/A</v>
      </c>
      <c r="G807" s="141" t="e" cm="1">
        <f t="array" ref="G807">(_xlfn.XLOOKUP($A807&amp;$Q$3,Data[Index]&amp;Data[Valid Test, Can be used for conformity (Y/N)],Data[CO2/km (g)])-G$2)/G$5</f>
        <v>#N/A</v>
      </c>
      <c r="H807" s="141" t="e" cm="1">
        <f t="array" ref="H807">(_xlfn.XLOOKUP($A807&amp;$Q$3,Data[Index]&amp;Data[Valid Test, Can be used for conformity (Y/N)],Data[THC/km (mg)])-H$2)/H$5</f>
        <v>#N/A</v>
      </c>
      <c r="I807" s="141" t="e" cm="1">
        <f t="array" ref="I807">(_xlfn.XLOOKUP($A807&amp;$Q$3,Data[Index]&amp;Data[Valid Test, Can be used for conformity (Y/N)],Data[NOx/km (mg)])-I$2)/I$5</f>
        <v>#N/A</v>
      </c>
      <c r="J807" s="141" t="e" cm="1">
        <f t="array" ref="J807">(_xlfn.XLOOKUP($A807&amp;$Q$3,Data[Index]&amp;Data[Valid Test, Can be used for conformity (Y/N)],Data[THC + NOx/km (mg)])-J$2)/J$5</f>
        <v>#N/A</v>
      </c>
      <c r="K807" s="141" t="e" cm="1">
        <f t="array" ref="K807">(_xlfn.XLOOKUP($A807&amp;$Q$3,Data[Index]&amp;Data[Valid Test, Can be used for conformity (Y/N)],Data[PN/km ('#)])-K$2)/K$5</f>
        <v>#N/A</v>
      </c>
      <c r="L807" s="141" t="e" cm="1">
        <f t="array" ref="L807">(_xlfn.XLOOKUP($A807&amp;$Q$3,Data[Index]&amp;Data[Valid Test, Can be used for conformity (Y/N)],Data[PM/km (mg)])-L$2)/L$5</f>
        <v>#N/A</v>
      </c>
      <c r="M807" s="140" t="e" cm="1">
        <f t="array" ref="M807">(_xlfn.XLOOKUP($A807&amp;$Q$3,Data[Index]&amp;Data[Valid Test, Can be used for conformity (Y/N)],Data[CH4 (mg/km)])-M$2)/M$5</f>
        <v>#N/A</v>
      </c>
      <c r="N807" s="140" t="e" cm="1">
        <f t="array" ref="N807">(_xlfn.XLOOKUP($A807&amp;$Q$3,Data[Index]&amp;Data[Valid Test, Can be used for conformity (Y/N)],Data[N20 (mg/km)])-N$2)/N$5</f>
        <v>#N/A</v>
      </c>
      <c r="O807" s="141" t="e" cm="1">
        <f t="array" ref="O807">(_xlfn.XLOOKUP($A807&amp;$Q$3,Data[Index]&amp;Data[Valid Test, Can be used for conformity (Y/N)],Data[l/100km])-O$2)/O$5</f>
        <v>#N/A</v>
      </c>
      <c r="P807" s="138">
        <f>_xlfn.XLOOKUP($A807,Data[Index],Data[Comments])</f>
        <v>0</v>
      </c>
    </row>
    <row r="808" spans="1:16" x14ac:dyDescent="0.2">
      <c r="A808" s="129"/>
      <c r="B808" s="129"/>
      <c r="C808" s="129" t="e" cm="1">
        <f t="array" ref="C808">_xlfn.XLOOKUP($A808&amp;$Q$3&amp;$R$3,Data[Index]&amp;Data[Valid Test, Can be used for conformity (Y/N)]&amp;Data[Cycle],Data[Test Name])</f>
        <v>#N/A</v>
      </c>
      <c r="D808" s="167" t="e" cm="1">
        <f t="array" ref="D808">_xlfn.XLOOKUP($A808&amp;$Q$3&amp;$R$3,Data[Index]&amp;Data[Valid Test, Can be used for conformity (Y/N)]&amp;Data[Cycle],Data[Mileage (Miles)])</f>
        <v>#N/A</v>
      </c>
      <c r="E808" s="130" t="e" cm="1">
        <f t="array" ref="E808">_xlfn.XLOOKUP($A808&amp;$Q$3&amp;$R$3,Data[Index]&amp;Data[Valid Test, Can be used for conformity (Y/N)]&amp;Data[Cycle],Data[Date])</f>
        <v>#N/A</v>
      </c>
      <c r="F808" s="141" t="e" cm="1">
        <f t="array" ref="F808">(_xlfn.XLOOKUP($A808&amp;$Q$3&amp;$R$3,Data[Index]&amp;Data[Valid Test, Can be used for conformity (Y/N)]&amp;Data[Cycle],Data[CO/km (mg)])-F$2)/F$5</f>
        <v>#N/A</v>
      </c>
      <c r="G808" s="141" t="e" cm="1">
        <f t="array" ref="G808">(_xlfn.XLOOKUP($A808&amp;$Q$3,Data[Index]&amp;Data[Valid Test, Can be used for conformity (Y/N)],Data[CO2/km (g)])-G$2)/G$5</f>
        <v>#N/A</v>
      </c>
      <c r="H808" s="141" t="e" cm="1">
        <f t="array" ref="H808">(_xlfn.XLOOKUP($A808&amp;$Q$3,Data[Index]&amp;Data[Valid Test, Can be used for conformity (Y/N)],Data[THC/km (mg)])-H$2)/H$5</f>
        <v>#N/A</v>
      </c>
      <c r="I808" s="141" t="e" cm="1">
        <f t="array" ref="I808">(_xlfn.XLOOKUP($A808&amp;$Q$3,Data[Index]&amp;Data[Valid Test, Can be used for conformity (Y/N)],Data[NOx/km (mg)])-I$2)/I$5</f>
        <v>#N/A</v>
      </c>
      <c r="J808" s="141" t="e" cm="1">
        <f t="array" ref="J808">(_xlfn.XLOOKUP($A808&amp;$Q$3,Data[Index]&amp;Data[Valid Test, Can be used for conformity (Y/N)],Data[THC + NOx/km (mg)])-J$2)/J$5</f>
        <v>#N/A</v>
      </c>
      <c r="K808" s="141" t="e" cm="1">
        <f t="array" ref="K808">(_xlfn.XLOOKUP($A808&amp;$Q$3,Data[Index]&amp;Data[Valid Test, Can be used for conformity (Y/N)],Data[PN/km ('#)])-K$2)/K$5</f>
        <v>#N/A</v>
      </c>
      <c r="L808" s="141" t="e" cm="1">
        <f t="array" ref="L808">(_xlfn.XLOOKUP($A808&amp;$Q$3,Data[Index]&amp;Data[Valid Test, Can be used for conformity (Y/N)],Data[PM/km (mg)])-L$2)/L$5</f>
        <v>#N/A</v>
      </c>
      <c r="M808" s="140" t="e" cm="1">
        <f t="array" ref="M808">(_xlfn.XLOOKUP($A808&amp;$Q$3,Data[Index]&amp;Data[Valid Test, Can be used for conformity (Y/N)],Data[CH4 (mg/km)])-M$2)/M$5</f>
        <v>#N/A</v>
      </c>
      <c r="N808" s="140" t="e" cm="1">
        <f t="array" ref="N808">(_xlfn.XLOOKUP($A808&amp;$Q$3,Data[Index]&amp;Data[Valid Test, Can be used for conformity (Y/N)],Data[N20 (mg/km)])-N$2)/N$5</f>
        <v>#N/A</v>
      </c>
      <c r="O808" s="141" t="e" cm="1">
        <f t="array" ref="O808">(_xlfn.XLOOKUP($A808&amp;$Q$3,Data[Index]&amp;Data[Valid Test, Can be used for conformity (Y/N)],Data[l/100km])-O$2)/O$5</f>
        <v>#N/A</v>
      </c>
      <c r="P808" s="138">
        <f>_xlfn.XLOOKUP($A808,Data[Index],Data[Comments])</f>
        <v>0</v>
      </c>
    </row>
    <row r="809" spans="1:16" x14ac:dyDescent="0.2">
      <c r="A809" s="129"/>
      <c r="B809" s="129"/>
      <c r="C809" s="129" t="e" cm="1">
        <f t="array" ref="C809">_xlfn.XLOOKUP($A809&amp;$Q$3&amp;$R$3,Data[Index]&amp;Data[Valid Test, Can be used for conformity (Y/N)]&amp;Data[Cycle],Data[Test Name])</f>
        <v>#N/A</v>
      </c>
      <c r="D809" s="167" t="e" cm="1">
        <f t="array" ref="D809">_xlfn.XLOOKUP($A809&amp;$Q$3&amp;$R$3,Data[Index]&amp;Data[Valid Test, Can be used for conformity (Y/N)]&amp;Data[Cycle],Data[Mileage (Miles)])</f>
        <v>#N/A</v>
      </c>
      <c r="E809" s="130" t="e" cm="1">
        <f t="array" ref="E809">_xlfn.XLOOKUP($A809&amp;$Q$3&amp;$R$3,Data[Index]&amp;Data[Valid Test, Can be used for conformity (Y/N)]&amp;Data[Cycle],Data[Date])</f>
        <v>#N/A</v>
      </c>
      <c r="F809" s="141" t="e" cm="1">
        <f t="array" ref="F809">(_xlfn.XLOOKUP($A809&amp;$Q$3&amp;$R$3,Data[Index]&amp;Data[Valid Test, Can be used for conformity (Y/N)]&amp;Data[Cycle],Data[CO/km (mg)])-F$2)/F$5</f>
        <v>#N/A</v>
      </c>
      <c r="G809" s="141" t="e" cm="1">
        <f t="array" ref="G809">(_xlfn.XLOOKUP($A809&amp;$Q$3,Data[Index]&amp;Data[Valid Test, Can be used for conformity (Y/N)],Data[CO2/km (g)])-G$2)/G$5</f>
        <v>#N/A</v>
      </c>
      <c r="H809" s="141" t="e" cm="1">
        <f t="array" ref="H809">(_xlfn.XLOOKUP($A809&amp;$Q$3,Data[Index]&amp;Data[Valid Test, Can be used for conformity (Y/N)],Data[THC/km (mg)])-H$2)/H$5</f>
        <v>#N/A</v>
      </c>
      <c r="I809" s="141" t="e" cm="1">
        <f t="array" ref="I809">(_xlfn.XLOOKUP($A809&amp;$Q$3,Data[Index]&amp;Data[Valid Test, Can be used for conformity (Y/N)],Data[NOx/km (mg)])-I$2)/I$5</f>
        <v>#N/A</v>
      </c>
      <c r="J809" s="141" t="e" cm="1">
        <f t="array" ref="J809">(_xlfn.XLOOKUP($A809&amp;$Q$3,Data[Index]&amp;Data[Valid Test, Can be used for conformity (Y/N)],Data[THC + NOx/km (mg)])-J$2)/J$5</f>
        <v>#N/A</v>
      </c>
      <c r="K809" s="141" t="e" cm="1">
        <f t="array" ref="K809">(_xlfn.XLOOKUP($A809&amp;$Q$3,Data[Index]&amp;Data[Valid Test, Can be used for conformity (Y/N)],Data[PN/km ('#)])-K$2)/K$5</f>
        <v>#N/A</v>
      </c>
      <c r="L809" s="141" t="e" cm="1">
        <f t="array" ref="L809">(_xlfn.XLOOKUP($A809&amp;$Q$3,Data[Index]&amp;Data[Valid Test, Can be used for conformity (Y/N)],Data[PM/km (mg)])-L$2)/L$5</f>
        <v>#N/A</v>
      </c>
      <c r="M809" s="140" t="e" cm="1">
        <f t="array" ref="M809">(_xlfn.XLOOKUP($A809&amp;$Q$3,Data[Index]&amp;Data[Valid Test, Can be used for conformity (Y/N)],Data[CH4 (mg/km)])-M$2)/M$5</f>
        <v>#N/A</v>
      </c>
      <c r="N809" s="140" t="e" cm="1">
        <f t="array" ref="N809">(_xlfn.XLOOKUP($A809&amp;$Q$3,Data[Index]&amp;Data[Valid Test, Can be used for conformity (Y/N)],Data[N20 (mg/km)])-N$2)/N$5</f>
        <v>#N/A</v>
      </c>
      <c r="O809" s="141" t="e" cm="1">
        <f t="array" ref="O809">(_xlfn.XLOOKUP($A809&amp;$Q$3,Data[Index]&amp;Data[Valid Test, Can be used for conformity (Y/N)],Data[l/100km])-O$2)/O$5</f>
        <v>#N/A</v>
      </c>
      <c r="P809" s="138">
        <f>_xlfn.XLOOKUP($A809,Data[Index],Data[Comments])</f>
        <v>0</v>
      </c>
    </row>
    <row r="810" spans="1:16" x14ac:dyDescent="0.2">
      <c r="A810" s="129"/>
      <c r="B810" s="129"/>
      <c r="C810" s="129" t="e" cm="1">
        <f t="array" ref="C810">_xlfn.XLOOKUP($A810&amp;$Q$3&amp;$R$3,Data[Index]&amp;Data[Valid Test, Can be used for conformity (Y/N)]&amp;Data[Cycle],Data[Test Name])</f>
        <v>#N/A</v>
      </c>
      <c r="D810" s="167" t="e" cm="1">
        <f t="array" ref="D810">_xlfn.XLOOKUP($A810&amp;$Q$3&amp;$R$3,Data[Index]&amp;Data[Valid Test, Can be used for conformity (Y/N)]&amp;Data[Cycle],Data[Mileage (Miles)])</f>
        <v>#N/A</v>
      </c>
      <c r="E810" s="130" t="e" cm="1">
        <f t="array" ref="E810">_xlfn.XLOOKUP($A810&amp;$Q$3&amp;$R$3,Data[Index]&amp;Data[Valid Test, Can be used for conformity (Y/N)]&amp;Data[Cycle],Data[Date])</f>
        <v>#N/A</v>
      </c>
      <c r="F810" s="141" t="e" cm="1">
        <f t="array" ref="F810">(_xlfn.XLOOKUP($A810&amp;$Q$3&amp;$R$3,Data[Index]&amp;Data[Valid Test, Can be used for conformity (Y/N)]&amp;Data[Cycle],Data[CO/km (mg)])-F$2)/F$5</f>
        <v>#N/A</v>
      </c>
      <c r="G810" s="141" t="e" cm="1">
        <f t="array" ref="G810">(_xlfn.XLOOKUP($A810&amp;$Q$3,Data[Index]&amp;Data[Valid Test, Can be used for conformity (Y/N)],Data[CO2/km (g)])-G$2)/G$5</f>
        <v>#N/A</v>
      </c>
      <c r="H810" s="141" t="e" cm="1">
        <f t="array" ref="H810">(_xlfn.XLOOKUP($A810&amp;$Q$3,Data[Index]&amp;Data[Valid Test, Can be used for conformity (Y/N)],Data[THC/km (mg)])-H$2)/H$5</f>
        <v>#N/A</v>
      </c>
      <c r="I810" s="141" t="e" cm="1">
        <f t="array" ref="I810">(_xlfn.XLOOKUP($A810&amp;$Q$3,Data[Index]&amp;Data[Valid Test, Can be used for conformity (Y/N)],Data[NOx/km (mg)])-I$2)/I$5</f>
        <v>#N/A</v>
      </c>
      <c r="J810" s="141" t="e" cm="1">
        <f t="array" ref="J810">(_xlfn.XLOOKUP($A810&amp;$Q$3,Data[Index]&amp;Data[Valid Test, Can be used for conformity (Y/N)],Data[THC + NOx/km (mg)])-J$2)/J$5</f>
        <v>#N/A</v>
      </c>
      <c r="K810" s="141" t="e" cm="1">
        <f t="array" ref="K810">(_xlfn.XLOOKUP($A810&amp;$Q$3,Data[Index]&amp;Data[Valid Test, Can be used for conformity (Y/N)],Data[PN/km ('#)])-K$2)/K$5</f>
        <v>#N/A</v>
      </c>
      <c r="L810" s="141" t="e" cm="1">
        <f t="array" ref="L810">(_xlfn.XLOOKUP($A810&amp;$Q$3,Data[Index]&amp;Data[Valid Test, Can be used for conformity (Y/N)],Data[PM/km (mg)])-L$2)/L$5</f>
        <v>#N/A</v>
      </c>
      <c r="M810" s="140" t="e" cm="1">
        <f t="array" ref="M810">(_xlfn.XLOOKUP($A810&amp;$Q$3,Data[Index]&amp;Data[Valid Test, Can be used for conformity (Y/N)],Data[CH4 (mg/km)])-M$2)/M$5</f>
        <v>#N/A</v>
      </c>
      <c r="N810" s="140" t="e" cm="1">
        <f t="array" ref="N810">(_xlfn.XLOOKUP($A810&amp;$Q$3,Data[Index]&amp;Data[Valid Test, Can be used for conformity (Y/N)],Data[N20 (mg/km)])-N$2)/N$5</f>
        <v>#N/A</v>
      </c>
      <c r="O810" s="141" t="e" cm="1">
        <f t="array" ref="O810">(_xlfn.XLOOKUP($A810&amp;$Q$3,Data[Index]&amp;Data[Valid Test, Can be used for conformity (Y/N)],Data[l/100km])-O$2)/O$5</f>
        <v>#N/A</v>
      </c>
      <c r="P810" s="138">
        <f>_xlfn.XLOOKUP($A810,Data[Index],Data[Comments])</f>
        <v>0</v>
      </c>
    </row>
    <row r="811" spans="1:16" x14ac:dyDescent="0.2">
      <c r="A811" s="129"/>
      <c r="B811" s="129"/>
      <c r="C811" s="129" t="e" cm="1">
        <f t="array" ref="C811">_xlfn.XLOOKUP($A811&amp;$Q$3&amp;$R$3,Data[Index]&amp;Data[Valid Test, Can be used for conformity (Y/N)]&amp;Data[Cycle],Data[Test Name])</f>
        <v>#N/A</v>
      </c>
      <c r="D811" s="167" t="e" cm="1">
        <f t="array" ref="D811">_xlfn.XLOOKUP($A811&amp;$Q$3&amp;$R$3,Data[Index]&amp;Data[Valid Test, Can be used for conformity (Y/N)]&amp;Data[Cycle],Data[Mileage (Miles)])</f>
        <v>#N/A</v>
      </c>
      <c r="E811" s="130" t="e" cm="1">
        <f t="array" ref="E811">_xlfn.XLOOKUP($A811&amp;$Q$3&amp;$R$3,Data[Index]&amp;Data[Valid Test, Can be used for conformity (Y/N)]&amp;Data[Cycle],Data[Date])</f>
        <v>#N/A</v>
      </c>
      <c r="F811" s="141" t="e" cm="1">
        <f t="array" ref="F811">(_xlfn.XLOOKUP($A811&amp;$Q$3&amp;$R$3,Data[Index]&amp;Data[Valid Test, Can be used for conformity (Y/N)]&amp;Data[Cycle],Data[CO/km (mg)])-F$2)/F$5</f>
        <v>#N/A</v>
      </c>
      <c r="G811" s="141" t="e" cm="1">
        <f t="array" ref="G811">(_xlfn.XLOOKUP($A811&amp;$Q$3,Data[Index]&amp;Data[Valid Test, Can be used for conformity (Y/N)],Data[CO2/km (g)])-G$2)/G$5</f>
        <v>#N/A</v>
      </c>
      <c r="H811" s="141" t="e" cm="1">
        <f t="array" ref="H811">(_xlfn.XLOOKUP($A811&amp;$Q$3,Data[Index]&amp;Data[Valid Test, Can be used for conformity (Y/N)],Data[THC/km (mg)])-H$2)/H$5</f>
        <v>#N/A</v>
      </c>
      <c r="I811" s="141" t="e" cm="1">
        <f t="array" ref="I811">(_xlfn.XLOOKUP($A811&amp;$Q$3,Data[Index]&amp;Data[Valid Test, Can be used for conformity (Y/N)],Data[NOx/km (mg)])-I$2)/I$5</f>
        <v>#N/A</v>
      </c>
      <c r="J811" s="141" t="e" cm="1">
        <f t="array" ref="J811">(_xlfn.XLOOKUP($A811&amp;$Q$3,Data[Index]&amp;Data[Valid Test, Can be used for conformity (Y/N)],Data[THC + NOx/km (mg)])-J$2)/J$5</f>
        <v>#N/A</v>
      </c>
      <c r="K811" s="141" t="e" cm="1">
        <f t="array" ref="K811">(_xlfn.XLOOKUP($A811&amp;$Q$3,Data[Index]&amp;Data[Valid Test, Can be used for conformity (Y/N)],Data[PN/km ('#)])-K$2)/K$5</f>
        <v>#N/A</v>
      </c>
      <c r="L811" s="141" t="e" cm="1">
        <f t="array" ref="L811">(_xlfn.XLOOKUP($A811&amp;$Q$3,Data[Index]&amp;Data[Valid Test, Can be used for conformity (Y/N)],Data[PM/km (mg)])-L$2)/L$5</f>
        <v>#N/A</v>
      </c>
      <c r="M811" s="140" t="e" cm="1">
        <f t="array" ref="M811">(_xlfn.XLOOKUP($A811&amp;$Q$3,Data[Index]&amp;Data[Valid Test, Can be used for conformity (Y/N)],Data[CH4 (mg/km)])-M$2)/M$5</f>
        <v>#N/A</v>
      </c>
      <c r="N811" s="140" t="e" cm="1">
        <f t="array" ref="N811">(_xlfn.XLOOKUP($A811&amp;$Q$3,Data[Index]&amp;Data[Valid Test, Can be used for conformity (Y/N)],Data[N20 (mg/km)])-N$2)/N$5</f>
        <v>#N/A</v>
      </c>
      <c r="O811" s="141" t="e" cm="1">
        <f t="array" ref="O811">(_xlfn.XLOOKUP($A811&amp;$Q$3,Data[Index]&amp;Data[Valid Test, Can be used for conformity (Y/N)],Data[l/100km])-O$2)/O$5</f>
        <v>#N/A</v>
      </c>
      <c r="P811" s="138">
        <f>_xlfn.XLOOKUP($A811,Data[Index],Data[Comments])</f>
        <v>0</v>
      </c>
    </row>
    <row r="812" spans="1:16" x14ac:dyDescent="0.2">
      <c r="A812" s="129"/>
      <c r="B812" s="129"/>
      <c r="C812" s="129" t="e" cm="1">
        <f t="array" ref="C812">_xlfn.XLOOKUP($A812&amp;$Q$3&amp;$R$3,Data[Index]&amp;Data[Valid Test, Can be used for conformity (Y/N)]&amp;Data[Cycle],Data[Test Name])</f>
        <v>#N/A</v>
      </c>
      <c r="D812" s="167" t="e" cm="1">
        <f t="array" ref="D812">_xlfn.XLOOKUP($A812&amp;$Q$3&amp;$R$3,Data[Index]&amp;Data[Valid Test, Can be used for conformity (Y/N)]&amp;Data[Cycle],Data[Mileage (Miles)])</f>
        <v>#N/A</v>
      </c>
      <c r="E812" s="130" t="e" cm="1">
        <f t="array" ref="E812">_xlfn.XLOOKUP($A812&amp;$Q$3&amp;$R$3,Data[Index]&amp;Data[Valid Test, Can be used for conformity (Y/N)]&amp;Data[Cycle],Data[Date])</f>
        <v>#N/A</v>
      </c>
      <c r="F812" s="141" t="e" cm="1">
        <f t="array" ref="F812">(_xlfn.XLOOKUP($A812&amp;$Q$3&amp;$R$3,Data[Index]&amp;Data[Valid Test, Can be used for conformity (Y/N)]&amp;Data[Cycle],Data[CO/km (mg)])-F$2)/F$5</f>
        <v>#N/A</v>
      </c>
      <c r="G812" s="141" t="e" cm="1">
        <f t="array" ref="G812">(_xlfn.XLOOKUP($A812&amp;$Q$3,Data[Index]&amp;Data[Valid Test, Can be used for conformity (Y/N)],Data[CO2/km (g)])-G$2)/G$5</f>
        <v>#N/A</v>
      </c>
      <c r="H812" s="141" t="e" cm="1">
        <f t="array" ref="H812">(_xlfn.XLOOKUP($A812&amp;$Q$3,Data[Index]&amp;Data[Valid Test, Can be used for conformity (Y/N)],Data[THC/km (mg)])-H$2)/H$5</f>
        <v>#N/A</v>
      </c>
      <c r="I812" s="141" t="e" cm="1">
        <f t="array" ref="I812">(_xlfn.XLOOKUP($A812&amp;$Q$3,Data[Index]&amp;Data[Valid Test, Can be used for conformity (Y/N)],Data[NOx/km (mg)])-I$2)/I$5</f>
        <v>#N/A</v>
      </c>
      <c r="J812" s="141" t="e" cm="1">
        <f t="array" ref="J812">(_xlfn.XLOOKUP($A812&amp;$Q$3,Data[Index]&amp;Data[Valid Test, Can be used for conformity (Y/N)],Data[THC + NOx/km (mg)])-J$2)/J$5</f>
        <v>#N/A</v>
      </c>
      <c r="K812" s="141" t="e" cm="1">
        <f t="array" ref="K812">(_xlfn.XLOOKUP($A812&amp;$Q$3,Data[Index]&amp;Data[Valid Test, Can be used for conformity (Y/N)],Data[PN/km ('#)])-K$2)/K$5</f>
        <v>#N/A</v>
      </c>
      <c r="L812" s="141" t="e" cm="1">
        <f t="array" ref="L812">(_xlfn.XLOOKUP($A812&amp;$Q$3,Data[Index]&amp;Data[Valid Test, Can be used for conformity (Y/N)],Data[PM/km (mg)])-L$2)/L$5</f>
        <v>#N/A</v>
      </c>
      <c r="M812" s="140" t="e" cm="1">
        <f t="array" ref="M812">(_xlfn.XLOOKUP($A812&amp;$Q$3,Data[Index]&amp;Data[Valid Test, Can be used for conformity (Y/N)],Data[CH4 (mg/km)])-M$2)/M$5</f>
        <v>#N/A</v>
      </c>
      <c r="N812" s="140" t="e" cm="1">
        <f t="array" ref="N812">(_xlfn.XLOOKUP($A812&amp;$Q$3,Data[Index]&amp;Data[Valid Test, Can be used for conformity (Y/N)],Data[N20 (mg/km)])-N$2)/N$5</f>
        <v>#N/A</v>
      </c>
      <c r="O812" s="141" t="e" cm="1">
        <f t="array" ref="O812">(_xlfn.XLOOKUP($A812&amp;$Q$3,Data[Index]&amp;Data[Valid Test, Can be used for conformity (Y/N)],Data[l/100km])-O$2)/O$5</f>
        <v>#N/A</v>
      </c>
      <c r="P812" s="138">
        <f>_xlfn.XLOOKUP($A812,Data[Index],Data[Comments])</f>
        <v>0</v>
      </c>
    </row>
    <row r="813" spans="1:16" x14ac:dyDescent="0.2">
      <c r="A813" s="129"/>
      <c r="B813" s="129"/>
      <c r="C813" s="129" t="e" cm="1">
        <f t="array" ref="C813">_xlfn.XLOOKUP($A813&amp;$Q$3&amp;$R$3,Data[Index]&amp;Data[Valid Test, Can be used for conformity (Y/N)]&amp;Data[Cycle],Data[Test Name])</f>
        <v>#N/A</v>
      </c>
      <c r="D813" s="167" t="e" cm="1">
        <f t="array" ref="D813">_xlfn.XLOOKUP($A813&amp;$Q$3&amp;$R$3,Data[Index]&amp;Data[Valid Test, Can be used for conformity (Y/N)]&amp;Data[Cycle],Data[Mileage (Miles)])</f>
        <v>#N/A</v>
      </c>
      <c r="E813" s="130" t="e" cm="1">
        <f t="array" ref="E813">_xlfn.XLOOKUP($A813&amp;$Q$3&amp;$R$3,Data[Index]&amp;Data[Valid Test, Can be used for conformity (Y/N)]&amp;Data[Cycle],Data[Date])</f>
        <v>#N/A</v>
      </c>
      <c r="F813" s="141" t="e" cm="1">
        <f t="array" ref="F813">(_xlfn.XLOOKUP($A813&amp;$Q$3&amp;$R$3,Data[Index]&amp;Data[Valid Test, Can be used for conformity (Y/N)]&amp;Data[Cycle],Data[CO/km (mg)])-F$2)/F$5</f>
        <v>#N/A</v>
      </c>
      <c r="G813" s="141" t="e" cm="1">
        <f t="array" ref="G813">(_xlfn.XLOOKUP($A813&amp;$Q$3,Data[Index]&amp;Data[Valid Test, Can be used for conformity (Y/N)],Data[CO2/km (g)])-G$2)/G$5</f>
        <v>#N/A</v>
      </c>
      <c r="H813" s="141" t="e" cm="1">
        <f t="array" ref="H813">(_xlfn.XLOOKUP($A813&amp;$Q$3,Data[Index]&amp;Data[Valid Test, Can be used for conformity (Y/N)],Data[THC/km (mg)])-H$2)/H$5</f>
        <v>#N/A</v>
      </c>
      <c r="I813" s="141" t="e" cm="1">
        <f t="array" ref="I813">(_xlfn.XLOOKUP($A813&amp;$Q$3,Data[Index]&amp;Data[Valid Test, Can be used for conformity (Y/N)],Data[NOx/km (mg)])-I$2)/I$5</f>
        <v>#N/A</v>
      </c>
      <c r="J813" s="141" t="e" cm="1">
        <f t="array" ref="J813">(_xlfn.XLOOKUP($A813&amp;$Q$3,Data[Index]&amp;Data[Valid Test, Can be used for conformity (Y/N)],Data[THC + NOx/km (mg)])-J$2)/J$5</f>
        <v>#N/A</v>
      </c>
      <c r="K813" s="141" t="e" cm="1">
        <f t="array" ref="K813">(_xlfn.XLOOKUP($A813&amp;$Q$3,Data[Index]&amp;Data[Valid Test, Can be used for conformity (Y/N)],Data[PN/km ('#)])-K$2)/K$5</f>
        <v>#N/A</v>
      </c>
      <c r="L813" s="141" t="e" cm="1">
        <f t="array" ref="L813">(_xlfn.XLOOKUP($A813&amp;$Q$3,Data[Index]&amp;Data[Valid Test, Can be used for conformity (Y/N)],Data[PM/km (mg)])-L$2)/L$5</f>
        <v>#N/A</v>
      </c>
      <c r="M813" s="140" t="e" cm="1">
        <f t="array" ref="M813">(_xlfn.XLOOKUP($A813&amp;$Q$3,Data[Index]&amp;Data[Valid Test, Can be used for conformity (Y/N)],Data[CH4 (mg/km)])-M$2)/M$5</f>
        <v>#N/A</v>
      </c>
      <c r="N813" s="140" t="e" cm="1">
        <f t="array" ref="N813">(_xlfn.XLOOKUP($A813&amp;$Q$3,Data[Index]&amp;Data[Valid Test, Can be used for conformity (Y/N)],Data[N20 (mg/km)])-N$2)/N$5</f>
        <v>#N/A</v>
      </c>
      <c r="O813" s="141" t="e" cm="1">
        <f t="array" ref="O813">(_xlfn.XLOOKUP($A813&amp;$Q$3,Data[Index]&amp;Data[Valid Test, Can be used for conformity (Y/N)],Data[l/100km])-O$2)/O$5</f>
        <v>#N/A</v>
      </c>
      <c r="P813" s="138">
        <f>_xlfn.XLOOKUP($A813,Data[Index],Data[Comments])</f>
        <v>0</v>
      </c>
    </row>
    <row r="814" spans="1:16" x14ac:dyDescent="0.2">
      <c r="A814" s="129"/>
      <c r="B814" s="129"/>
      <c r="C814" s="129" t="e" cm="1">
        <f t="array" ref="C814">_xlfn.XLOOKUP($A814&amp;$Q$3&amp;$R$3,Data[Index]&amp;Data[Valid Test, Can be used for conformity (Y/N)]&amp;Data[Cycle],Data[Test Name])</f>
        <v>#N/A</v>
      </c>
      <c r="D814" s="167" t="e" cm="1">
        <f t="array" ref="D814">_xlfn.XLOOKUP($A814&amp;$Q$3&amp;$R$3,Data[Index]&amp;Data[Valid Test, Can be used for conformity (Y/N)]&amp;Data[Cycle],Data[Mileage (Miles)])</f>
        <v>#N/A</v>
      </c>
      <c r="E814" s="130" t="e" cm="1">
        <f t="array" ref="E814">_xlfn.XLOOKUP($A814&amp;$Q$3&amp;$R$3,Data[Index]&amp;Data[Valid Test, Can be used for conformity (Y/N)]&amp;Data[Cycle],Data[Date])</f>
        <v>#N/A</v>
      </c>
      <c r="F814" s="141" t="e" cm="1">
        <f t="array" ref="F814">(_xlfn.XLOOKUP($A814&amp;$Q$3&amp;$R$3,Data[Index]&amp;Data[Valid Test, Can be used for conformity (Y/N)]&amp;Data[Cycle],Data[CO/km (mg)])-F$2)/F$5</f>
        <v>#N/A</v>
      </c>
      <c r="G814" s="141" t="e" cm="1">
        <f t="array" ref="G814">(_xlfn.XLOOKUP($A814&amp;$Q$3,Data[Index]&amp;Data[Valid Test, Can be used for conformity (Y/N)],Data[CO2/km (g)])-G$2)/G$5</f>
        <v>#N/A</v>
      </c>
      <c r="H814" s="141" t="e" cm="1">
        <f t="array" ref="H814">(_xlfn.XLOOKUP($A814&amp;$Q$3,Data[Index]&amp;Data[Valid Test, Can be used for conformity (Y/N)],Data[THC/km (mg)])-H$2)/H$5</f>
        <v>#N/A</v>
      </c>
      <c r="I814" s="141" t="e" cm="1">
        <f t="array" ref="I814">(_xlfn.XLOOKUP($A814&amp;$Q$3,Data[Index]&amp;Data[Valid Test, Can be used for conformity (Y/N)],Data[NOx/km (mg)])-I$2)/I$5</f>
        <v>#N/A</v>
      </c>
      <c r="J814" s="141" t="e" cm="1">
        <f t="array" ref="J814">(_xlfn.XLOOKUP($A814&amp;$Q$3,Data[Index]&amp;Data[Valid Test, Can be used for conformity (Y/N)],Data[THC + NOx/km (mg)])-J$2)/J$5</f>
        <v>#N/A</v>
      </c>
      <c r="K814" s="141" t="e" cm="1">
        <f t="array" ref="K814">(_xlfn.XLOOKUP($A814&amp;$Q$3,Data[Index]&amp;Data[Valid Test, Can be used for conformity (Y/N)],Data[PN/km ('#)])-K$2)/K$5</f>
        <v>#N/A</v>
      </c>
      <c r="L814" s="141" t="e" cm="1">
        <f t="array" ref="L814">(_xlfn.XLOOKUP($A814&amp;$Q$3,Data[Index]&amp;Data[Valid Test, Can be used for conformity (Y/N)],Data[PM/km (mg)])-L$2)/L$5</f>
        <v>#N/A</v>
      </c>
      <c r="M814" s="140" t="e" cm="1">
        <f t="array" ref="M814">(_xlfn.XLOOKUP($A814&amp;$Q$3,Data[Index]&amp;Data[Valid Test, Can be used for conformity (Y/N)],Data[CH4 (mg/km)])-M$2)/M$5</f>
        <v>#N/A</v>
      </c>
      <c r="N814" s="140" t="e" cm="1">
        <f t="array" ref="N814">(_xlfn.XLOOKUP($A814&amp;$Q$3,Data[Index]&amp;Data[Valid Test, Can be used for conformity (Y/N)],Data[N20 (mg/km)])-N$2)/N$5</f>
        <v>#N/A</v>
      </c>
      <c r="O814" s="141" t="e" cm="1">
        <f t="array" ref="O814">(_xlfn.XLOOKUP($A814&amp;$Q$3,Data[Index]&amp;Data[Valid Test, Can be used for conformity (Y/N)],Data[l/100km])-O$2)/O$5</f>
        <v>#N/A</v>
      </c>
      <c r="P814" s="138">
        <f>_xlfn.XLOOKUP($A814,Data[Index],Data[Comments])</f>
        <v>0</v>
      </c>
    </row>
    <row r="815" spans="1:16" x14ac:dyDescent="0.2">
      <c r="A815" s="129"/>
      <c r="B815" s="129"/>
      <c r="C815" s="129" t="e" cm="1">
        <f t="array" ref="C815">_xlfn.XLOOKUP($A815&amp;$Q$3&amp;$R$3,Data[Index]&amp;Data[Valid Test, Can be used for conformity (Y/N)]&amp;Data[Cycle],Data[Test Name])</f>
        <v>#N/A</v>
      </c>
      <c r="D815" s="167" t="e" cm="1">
        <f t="array" ref="D815">_xlfn.XLOOKUP($A815&amp;$Q$3&amp;$R$3,Data[Index]&amp;Data[Valid Test, Can be used for conformity (Y/N)]&amp;Data[Cycle],Data[Mileage (Miles)])</f>
        <v>#N/A</v>
      </c>
      <c r="E815" s="130" t="e" cm="1">
        <f t="array" ref="E815">_xlfn.XLOOKUP($A815&amp;$Q$3&amp;$R$3,Data[Index]&amp;Data[Valid Test, Can be used for conformity (Y/N)]&amp;Data[Cycle],Data[Date])</f>
        <v>#N/A</v>
      </c>
      <c r="F815" s="141" t="e" cm="1">
        <f t="array" ref="F815">(_xlfn.XLOOKUP($A815&amp;$Q$3&amp;$R$3,Data[Index]&amp;Data[Valid Test, Can be used for conformity (Y/N)]&amp;Data[Cycle],Data[CO/km (mg)])-F$2)/F$5</f>
        <v>#N/A</v>
      </c>
      <c r="G815" s="141" t="e" cm="1">
        <f t="array" ref="G815">(_xlfn.XLOOKUP($A815&amp;$Q$3,Data[Index]&amp;Data[Valid Test, Can be used for conformity (Y/N)],Data[CO2/km (g)])-G$2)/G$5</f>
        <v>#N/A</v>
      </c>
      <c r="H815" s="141" t="e" cm="1">
        <f t="array" ref="H815">(_xlfn.XLOOKUP($A815&amp;$Q$3,Data[Index]&amp;Data[Valid Test, Can be used for conformity (Y/N)],Data[THC/km (mg)])-H$2)/H$5</f>
        <v>#N/A</v>
      </c>
      <c r="I815" s="141" t="e" cm="1">
        <f t="array" ref="I815">(_xlfn.XLOOKUP($A815&amp;$Q$3,Data[Index]&amp;Data[Valid Test, Can be used for conformity (Y/N)],Data[NOx/km (mg)])-I$2)/I$5</f>
        <v>#N/A</v>
      </c>
      <c r="J815" s="141" t="e" cm="1">
        <f t="array" ref="J815">(_xlfn.XLOOKUP($A815&amp;$Q$3,Data[Index]&amp;Data[Valid Test, Can be used for conformity (Y/N)],Data[THC + NOx/km (mg)])-J$2)/J$5</f>
        <v>#N/A</v>
      </c>
      <c r="K815" s="141" t="e" cm="1">
        <f t="array" ref="K815">(_xlfn.XLOOKUP($A815&amp;$Q$3,Data[Index]&amp;Data[Valid Test, Can be used for conformity (Y/N)],Data[PN/km ('#)])-K$2)/K$5</f>
        <v>#N/A</v>
      </c>
      <c r="L815" s="141" t="e" cm="1">
        <f t="array" ref="L815">(_xlfn.XLOOKUP($A815&amp;$Q$3,Data[Index]&amp;Data[Valid Test, Can be used for conformity (Y/N)],Data[PM/km (mg)])-L$2)/L$5</f>
        <v>#N/A</v>
      </c>
      <c r="M815" s="140" t="e" cm="1">
        <f t="array" ref="M815">(_xlfn.XLOOKUP($A815&amp;$Q$3,Data[Index]&amp;Data[Valid Test, Can be used for conformity (Y/N)],Data[CH4 (mg/km)])-M$2)/M$5</f>
        <v>#N/A</v>
      </c>
      <c r="N815" s="140" t="e" cm="1">
        <f t="array" ref="N815">(_xlfn.XLOOKUP($A815&amp;$Q$3,Data[Index]&amp;Data[Valid Test, Can be used for conformity (Y/N)],Data[N20 (mg/km)])-N$2)/N$5</f>
        <v>#N/A</v>
      </c>
      <c r="O815" s="141" t="e" cm="1">
        <f t="array" ref="O815">(_xlfn.XLOOKUP($A815&amp;$Q$3,Data[Index]&amp;Data[Valid Test, Can be used for conformity (Y/N)],Data[l/100km])-O$2)/O$5</f>
        <v>#N/A</v>
      </c>
      <c r="P815" s="138">
        <f>_xlfn.XLOOKUP($A815,Data[Index],Data[Comments])</f>
        <v>0</v>
      </c>
    </row>
    <row r="816" spans="1:16" x14ac:dyDescent="0.2">
      <c r="A816" s="129"/>
      <c r="B816" s="129"/>
      <c r="C816" s="129" t="e" cm="1">
        <f t="array" ref="C816">_xlfn.XLOOKUP($A816&amp;$Q$3&amp;$R$3,Data[Index]&amp;Data[Valid Test, Can be used for conformity (Y/N)]&amp;Data[Cycle],Data[Test Name])</f>
        <v>#N/A</v>
      </c>
      <c r="D816" s="167" t="e" cm="1">
        <f t="array" ref="D816">_xlfn.XLOOKUP($A816&amp;$Q$3&amp;$R$3,Data[Index]&amp;Data[Valid Test, Can be used for conformity (Y/N)]&amp;Data[Cycle],Data[Mileage (Miles)])</f>
        <v>#N/A</v>
      </c>
      <c r="E816" s="130" t="e" cm="1">
        <f t="array" ref="E816">_xlfn.XLOOKUP($A816&amp;$Q$3&amp;$R$3,Data[Index]&amp;Data[Valid Test, Can be used for conformity (Y/N)]&amp;Data[Cycle],Data[Date])</f>
        <v>#N/A</v>
      </c>
      <c r="F816" s="141" t="e" cm="1">
        <f t="array" ref="F816">(_xlfn.XLOOKUP($A816&amp;$Q$3&amp;$R$3,Data[Index]&amp;Data[Valid Test, Can be used for conformity (Y/N)]&amp;Data[Cycle],Data[CO/km (mg)])-F$2)/F$5</f>
        <v>#N/A</v>
      </c>
      <c r="G816" s="141" t="e" cm="1">
        <f t="array" ref="G816">(_xlfn.XLOOKUP($A816&amp;$Q$3,Data[Index]&amp;Data[Valid Test, Can be used for conformity (Y/N)],Data[CO2/km (g)])-G$2)/G$5</f>
        <v>#N/A</v>
      </c>
      <c r="H816" s="141" t="e" cm="1">
        <f t="array" ref="H816">(_xlfn.XLOOKUP($A816&amp;$Q$3,Data[Index]&amp;Data[Valid Test, Can be used for conformity (Y/N)],Data[THC/km (mg)])-H$2)/H$5</f>
        <v>#N/A</v>
      </c>
      <c r="I816" s="141" t="e" cm="1">
        <f t="array" ref="I816">(_xlfn.XLOOKUP($A816&amp;$Q$3,Data[Index]&amp;Data[Valid Test, Can be used for conformity (Y/N)],Data[NOx/km (mg)])-I$2)/I$5</f>
        <v>#N/A</v>
      </c>
      <c r="J816" s="141" t="e" cm="1">
        <f t="array" ref="J816">(_xlfn.XLOOKUP($A816&amp;$Q$3,Data[Index]&amp;Data[Valid Test, Can be used for conformity (Y/N)],Data[THC + NOx/km (mg)])-J$2)/J$5</f>
        <v>#N/A</v>
      </c>
      <c r="K816" s="141" t="e" cm="1">
        <f t="array" ref="K816">(_xlfn.XLOOKUP($A816&amp;$Q$3,Data[Index]&amp;Data[Valid Test, Can be used for conformity (Y/N)],Data[PN/km ('#)])-K$2)/K$5</f>
        <v>#N/A</v>
      </c>
      <c r="L816" s="141" t="e" cm="1">
        <f t="array" ref="L816">(_xlfn.XLOOKUP($A816&amp;$Q$3,Data[Index]&amp;Data[Valid Test, Can be used for conformity (Y/N)],Data[PM/km (mg)])-L$2)/L$5</f>
        <v>#N/A</v>
      </c>
      <c r="M816" s="140" t="e" cm="1">
        <f t="array" ref="M816">(_xlfn.XLOOKUP($A816&amp;$Q$3,Data[Index]&amp;Data[Valid Test, Can be used for conformity (Y/N)],Data[CH4 (mg/km)])-M$2)/M$5</f>
        <v>#N/A</v>
      </c>
      <c r="N816" s="140" t="e" cm="1">
        <f t="array" ref="N816">(_xlfn.XLOOKUP($A816&amp;$Q$3,Data[Index]&amp;Data[Valid Test, Can be used for conformity (Y/N)],Data[N20 (mg/km)])-N$2)/N$5</f>
        <v>#N/A</v>
      </c>
      <c r="O816" s="141" t="e" cm="1">
        <f t="array" ref="O816">(_xlfn.XLOOKUP($A816&amp;$Q$3,Data[Index]&amp;Data[Valid Test, Can be used for conformity (Y/N)],Data[l/100km])-O$2)/O$5</f>
        <v>#N/A</v>
      </c>
      <c r="P816" s="138">
        <f>_xlfn.XLOOKUP($A816,Data[Index],Data[Comments])</f>
        <v>0</v>
      </c>
    </row>
    <row r="817" spans="1:16" x14ac:dyDescent="0.2">
      <c r="A817" s="129"/>
      <c r="B817" s="129"/>
      <c r="C817" s="129" t="e" cm="1">
        <f t="array" ref="C817">_xlfn.XLOOKUP($A817&amp;$Q$3&amp;$R$3,Data[Index]&amp;Data[Valid Test, Can be used for conformity (Y/N)]&amp;Data[Cycle],Data[Test Name])</f>
        <v>#N/A</v>
      </c>
      <c r="D817" s="167" t="e" cm="1">
        <f t="array" ref="D817">_xlfn.XLOOKUP($A817&amp;$Q$3&amp;$R$3,Data[Index]&amp;Data[Valid Test, Can be used for conformity (Y/N)]&amp;Data[Cycle],Data[Mileage (Miles)])</f>
        <v>#N/A</v>
      </c>
      <c r="E817" s="130" t="e" cm="1">
        <f t="array" ref="E817">_xlfn.XLOOKUP($A817&amp;$Q$3&amp;$R$3,Data[Index]&amp;Data[Valid Test, Can be used for conformity (Y/N)]&amp;Data[Cycle],Data[Date])</f>
        <v>#N/A</v>
      </c>
      <c r="F817" s="141" t="e" cm="1">
        <f t="array" ref="F817">(_xlfn.XLOOKUP($A817&amp;$Q$3&amp;$R$3,Data[Index]&amp;Data[Valid Test, Can be used for conformity (Y/N)]&amp;Data[Cycle],Data[CO/km (mg)])-F$2)/F$5</f>
        <v>#N/A</v>
      </c>
      <c r="G817" s="141" t="e" cm="1">
        <f t="array" ref="G817">(_xlfn.XLOOKUP($A817&amp;$Q$3,Data[Index]&amp;Data[Valid Test, Can be used for conformity (Y/N)],Data[CO2/km (g)])-G$2)/G$5</f>
        <v>#N/A</v>
      </c>
      <c r="H817" s="141" t="e" cm="1">
        <f t="array" ref="H817">(_xlfn.XLOOKUP($A817&amp;$Q$3,Data[Index]&amp;Data[Valid Test, Can be used for conformity (Y/N)],Data[THC/km (mg)])-H$2)/H$5</f>
        <v>#N/A</v>
      </c>
      <c r="I817" s="141" t="e" cm="1">
        <f t="array" ref="I817">(_xlfn.XLOOKUP($A817&amp;$Q$3,Data[Index]&amp;Data[Valid Test, Can be used for conformity (Y/N)],Data[NOx/km (mg)])-I$2)/I$5</f>
        <v>#N/A</v>
      </c>
      <c r="J817" s="141" t="e" cm="1">
        <f t="array" ref="J817">(_xlfn.XLOOKUP($A817&amp;$Q$3,Data[Index]&amp;Data[Valid Test, Can be used for conformity (Y/N)],Data[THC + NOx/km (mg)])-J$2)/J$5</f>
        <v>#N/A</v>
      </c>
      <c r="K817" s="141" t="e" cm="1">
        <f t="array" ref="K817">(_xlfn.XLOOKUP($A817&amp;$Q$3,Data[Index]&amp;Data[Valid Test, Can be used for conformity (Y/N)],Data[PN/km ('#)])-K$2)/K$5</f>
        <v>#N/A</v>
      </c>
      <c r="L817" s="141" t="e" cm="1">
        <f t="array" ref="L817">(_xlfn.XLOOKUP($A817&amp;$Q$3,Data[Index]&amp;Data[Valid Test, Can be used for conformity (Y/N)],Data[PM/km (mg)])-L$2)/L$5</f>
        <v>#N/A</v>
      </c>
      <c r="M817" s="140" t="e" cm="1">
        <f t="array" ref="M817">(_xlfn.XLOOKUP($A817&amp;$Q$3,Data[Index]&amp;Data[Valid Test, Can be used for conformity (Y/N)],Data[CH4 (mg/km)])-M$2)/M$5</f>
        <v>#N/A</v>
      </c>
      <c r="N817" s="140" t="e" cm="1">
        <f t="array" ref="N817">(_xlfn.XLOOKUP($A817&amp;$Q$3,Data[Index]&amp;Data[Valid Test, Can be used for conformity (Y/N)],Data[N20 (mg/km)])-N$2)/N$5</f>
        <v>#N/A</v>
      </c>
      <c r="O817" s="141" t="e" cm="1">
        <f t="array" ref="O817">(_xlfn.XLOOKUP($A817&amp;$Q$3,Data[Index]&amp;Data[Valid Test, Can be used for conformity (Y/N)],Data[l/100km])-O$2)/O$5</f>
        <v>#N/A</v>
      </c>
      <c r="P817" s="138">
        <f>_xlfn.XLOOKUP($A817,Data[Index],Data[Comments])</f>
        <v>0</v>
      </c>
    </row>
    <row r="818" spans="1:16" x14ac:dyDescent="0.2">
      <c r="A818" s="129"/>
      <c r="B818" s="129"/>
      <c r="C818" s="129" t="e" cm="1">
        <f t="array" ref="C818">_xlfn.XLOOKUP($A818&amp;$Q$3&amp;$R$3,Data[Index]&amp;Data[Valid Test, Can be used for conformity (Y/N)]&amp;Data[Cycle],Data[Test Name])</f>
        <v>#N/A</v>
      </c>
      <c r="D818" s="167" t="e" cm="1">
        <f t="array" ref="D818">_xlfn.XLOOKUP($A818&amp;$Q$3&amp;$R$3,Data[Index]&amp;Data[Valid Test, Can be used for conformity (Y/N)]&amp;Data[Cycle],Data[Mileage (Miles)])</f>
        <v>#N/A</v>
      </c>
      <c r="E818" s="130" t="e" cm="1">
        <f t="array" ref="E818">_xlfn.XLOOKUP($A818&amp;$Q$3&amp;$R$3,Data[Index]&amp;Data[Valid Test, Can be used for conformity (Y/N)]&amp;Data[Cycle],Data[Date])</f>
        <v>#N/A</v>
      </c>
      <c r="F818" s="141" t="e" cm="1">
        <f t="array" ref="F818">(_xlfn.XLOOKUP($A818&amp;$Q$3&amp;$R$3,Data[Index]&amp;Data[Valid Test, Can be used for conformity (Y/N)]&amp;Data[Cycle],Data[CO/km (mg)])-F$2)/F$5</f>
        <v>#N/A</v>
      </c>
      <c r="G818" s="141" t="e" cm="1">
        <f t="array" ref="G818">(_xlfn.XLOOKUP($A818&amp;$Q$3,Data[Index]&amp;Data[Valid Test, Can be used for conformity (Y/N)],Data[CO2/km (g)])-G$2)/G$5</f>
        <v>#N/A</v>
      </c>
      <c r="H818" s="141" t="e" cm="1">
        <f t="array" ref="H818">(_xlfn.XLOOKUP($A818&amp;$Q$3,Data[Index]&amp;Data[Valid Test, Can be used for conformity (Y/N)],Data[THC/km (mg)])-H$2)/H$5</f>
        <v>#N/A</v>
      </c>
      <c r="I818" s="141" t="e" cm="1">
        <f t="array" ref="I818">(_xlfn.XLOOKUP($A818&amp;$Q$3,Data[Index]&amp;Data[Valid Test, Can be used for conformity (Y/N)],Data[NOx/km (mg)])-I$2)/I$5</f>
        <v>#N/A</v>
      </c>
      <c r="J818" s="141" t="e" cm="1">
        <f t="array" ref="J818">(_xlfn.XLOOKUP($A818&amp;$Q$3,Data[Index]&amp;Data[Valid Test, Can be used for conformity (Y/N)],Data[THC + NOx/km (mg)])-J$2)/J$5</f>
        <v>#N/A</v>
      </c>
      <c r="K818" s="141" t="e" cm="1">
        <f t="array" ref="K818">(_xlfn.XLOOKUP($A818&amp;$Q$3,Data[Index]&amp;Data[Valid Test, Can be used for conformity (Y/N)],Data[PN/km ('#)])-K$2)/K$5</f>
        <v>#N/A</v>
      </c>
      <c r="L818" s="141" t="e" cm="1">
        <f t="array" ref="L818">(_xlfn.XLOOKUP($A818&amp;$Q$3,Data[Index]&amp;Data[Valid Test, Can be used for conformity (Y/N)],Data[PM/km (mg)])-L$2)/L$5</f>
        <v>#N/A</v>
      </c>
      <c r="M818" s="140" t="e" cm="1">
        <f t="array" ref="M818">(_xlfn.XLOOKUP($A818&amp;$Q$3,Data[Index]&amp;Data[Valid Test, Can be used for conformity (Y/N)],Data[CH4 (mg/km)])-M$2)/M$5</f>
        <v>#N/A</v>
      </c>
      <c r="N818" s="140" t="e" cm="1">
        <f t="array" ref="N818">(_xlfn.XLOOKUP($A818&amp;$Q$3,Data[Index]&amp;Data[Valid Test, Can be used for conformity (Y/N)],Data[N20 (mg/km)])-N$2)/N$5</f>
        <v>#N/A</v>
      </c>
      <c r="O818" s="141" t="e" cm="1">
        <f t="array" ref="O818">(_xlfn.XLOOKUP($A818&amp;$Q$3,Data[Index]&amp;Data[Valid Test, Can be used for conformity (Y/N)],Data[l/100km])-O$2)/O$5</f>
        <v>#N/A</v>
      </c>
      <c r="P818" s="138">
        <f>_xlfn.XLOOKUP($A818,Data[Index],Data[Comments])</f>
        <v>0</v>
      </c>
    </row>
    <row r="819" spans="1:16" x14ac:dyDescent="0.2">
      <c r="A819" s="129"/>
      <c r="B819" s="129"/>
      <c r="C819" s="129" t="e" cm="1">
        <f t="array" ref="C819">_xlfn.XLOOKUP($A819&amp;$Q$3&amp;$R$3,Data[Index]&amp;Data[Valid Test, Can be used for conformity (Y/N)]&amp;Data[Cycle],Data[Test Name])</f>
        <v>#N/A</v>
      </c>
      <c r="D819" s="167" t="e" cm="1">
        <f t="array" ref="D819">_xlfn.XLOOKUP($A819&amp;$Q$3&amp;$R$3,Data[Index]&amp;Data[Valid Test, Can be used for conformity (Y/N)]&amp;Data[Cycle],Data[Mileage (Miles)])</f>
        <v>#N/A</v>
      </c>
      <c r="E819" s="130" t="e" cm="1">
        <f t="array" ref="E819">_xlfn.XLOOKUP($A819&amp;$Q$3&amp;$R$3,Data[Index]&amp;Data[Valid Test, Can be used for conformity (Y/N)]&amp;Data[Cycle],Data[Date])</f>
        <v>#N/A</v>
      </c>
      <c r="F819" s="141" t="e" cm="1">
        <f t="array" ref="F819">(_xlfn.XLOOKUP($A819&amp;$Q$3&amp;$R$3,Data[Index]&amp;Data[Valid Test, Can be used for conformity (Y/N)]&amp;Data[Cycle],Data[CO/km (mg)])-F$2)/F$5</f>
        <v>#N/A</v>
      </c>
      <c r="G819" s="141" t="e" cm="1">
        <f t="array" ref="G819">(_xlfn.XLOOKUP($A819&amp;$Q$3,Data[Index]&amp;Data[Valid Test, Can be used for conformity (Y/N)],Data[CO2/km (g)])-G$2)/G$5</f>
        <v>#N/A</v>
      </c>
      <c r="H819" s="141" t="e" cm="1">
        <f t="array" ref="H819">(_xlfn.XLOOKUP($A819&amp;$Q$3,Data[Index]&amp;Data[Valid Test, Can be used for conformity (Y/N)],Data[THC/km (mg)])-H$2)/H$5</f>
        <v>#N/A</v>
      </c>
      <c r="I819" s="141" t="e" cm="1">
        <f t="array" ref="I819">(_xlfn.XLOOKUP($A819&amp;$Q$3,Data[Index]&amp;Data[Valid Test, Can be used for conformity (Y/N)],Data[NOx/km (mg)])-I$2)/I$5</f>
        <v>#N/A</v>
      </c>
      <c r="J819" s="141" t="e" cm="1">
        <f t="array" ref="J819">(_xlfn.XLOOKUP($A819&amp;$Q$3,Data[Index]&amp;Data[Valid Test, Can be used for conformity (Y/N)],Data[THC + NOx/km (mg)])-J$2)/J$5</f>
        <v>#N/A</v>
      </c>
      <c r="K819" s="141" t="e" cm="1">
        <f t="array" ref="K819">(_xlfn.XLOOKUP($A819&amp;$Q$3,Data[Index]&amp;Data[Valid Test, Can be used for conformity (Y/N)],Data[PN/km ('#)])-K$2)/K$5</f>
        <v>#N/A</v>
      </c>
      <c r="L819" s="141" t="e" cm="1">
        <f t="array" ref="L819">(_xlfn.XLOOKUP($A819&amp;$Q$3,Data[Index]&amp;Data[Valid Test, Can be used for conformity (Y/N)],Data[PM/km (mg)])-L$2)/L$5</f>
        <v>#N/A</v>
      </c>
      <c r="M819" s="140" t="e" cm="1">
        <f t="array" ref="M819">(_xlfn.XLOOKUP($A819&amp;$Q$3,Data[Index]&amp;Data[Valid Test, Can be used for conformity (Y/N)],Data[CH4 (mg/km)])-M$2)/M$5</f>
        <v>#N/A</v>
      </c>
      <c r="N819" s="140" t="e" cm="1">
        <f t="array" ref="N819">(_xlfn.XLOOKUP($A819&amp;$Q$3,Data[Index]&amp;Data[Valid Test, Can be used for conformity (Y/N)],Data[N20 (mg/km)])-N$2)/N$5</f>
        <v>#N/A</v>
      </c>
      <c r="O819" s="141" t="e" cm="1">
        <f t="array" ref="O819">(_xlfn.XLOOKUP($A819&amp;$Q$3,Data[Index]&amp;Data[Valid Test, Can be used for conformity (Y/N)],Data[l/100km])-O$2)/O$5</f>
        <v>#N/A</v>
      </c>
      <c r="P819" s="138">
        <f>_xlfn.XLOOKUP($A819,Data[Index],Data[Comments])</f>
        <v>0</v>
      </c>
    </row>
    <row r="820" spans="1:16" x14ac:dyDescent="0.2">
      <c r="A820" s="129"/>
      <c r="B820" s="129"/>
      <c r="C820" s="129" t="e" cm="1">
        <f t="array" ref="C820">_xlfn.XLOOKUP($A820&amp;$Q$3&amp;$R$3,Data[Index]&amp;Data[Valid Test, Can be used for conformity (Y/N)]&amp;Data[Cycle],Data[Test Name])</f>
        <v>#N/A</v>
      </c>
      <c r="D820" s="167" t="e" cm="1">
        <f t="array" ref="D820">_xlfn.XLOOKUP($A820&amp;$Q$3&amp;$R$3,Data[Index]&amp;Data[Valid Test, Can be used for conformity (Y/N)]&amp;Data[Cycle],Data[Mileage (Miles)])</f>
        <v>#N/A</v>
      </c>
      <c r="E820" s="130" t="e" cm="1">
        <f t="array" ref="E820">_xlfn.XLOOKUP($A820&amp;$Q$3&amp;$R$3,Data[Index]&amp;Data[Valid Test, Can be used for conformity (Y/N)]&amp;Data[Cycle],Data[Date])</f>
        <v>#N/A</v>
      </c>
      <c r="F820" s="141" t="e" cm="1">
        <f t="array" ref="F820">(_xlfn.XLOOKUP($A820&amp;$Q$3&amp;$R$3,Data[Index]&amp;Data[Valid Test, Can be used for conformity (Y/N)]&amp;Data[Cycle],Data[CO/km (mg)])-F$2)/F$5</f>
        <v>#N/A</v>
      </c>
      <c r="G820" s="141" t="e" cm="1">
        <f t="array" ref="G820">(_xlfn.XLOOKUP($A820&amp;$Q$3,Data[Index]&amp;Data[Valid Test, Can be used for conformity (Y/N)],Data[CO2/km (g)])-G$2)/G$5</f>
        <v>#N/A</v>
      </c>
      <c r="H820" s="141" t="e" cm="1">
        <f t="array" ref="H820">(_xlfn.XLOOKUP($A820&amp;$Q$3,Data[Index]&amp;Data[Valid Test, Can be used for conformity (Y/N)],Data[THC/km (mg)])-H$2)/H$5</f>
        <v>#N/A</v>
      </c>
      <c r="I820" s="141" t="e" cm="1">
        <f t="array" ref="I820">(_xlfn.XLOOKUP($A820&amp;$Q$3,Data[Index]&amp;Data[Valid Test, Can be used for conformity (Y/N)],Data[NOx/km (mg)])-I$2)/I$5</f>
        <v>#N/A</v>
      </c>
      <c r="J820" s="141" t="e" cm="1">
        <f t="array" ref="J820">(_xlfn.XLOOKUP($A820&amp;$Q$3,Data[Index]&amp;Data[Valid Test, Can be used for conformity (Y/N)],Data[THC + NOx/km (mg)])-J$2)/J$5</f>
        <v>#N/A</v>
      </c>
      <c r="K820" s="141" t="e" cm="1">
        <f t="array" ref="K820">(_xlfn.XLOOKUP($A820&amp;$Q$3,Data[Index]&amp;Data[Valid Test, Can be used for conformity (Y/N)],Data[PN/km ('#)])-K$2)/K$5</f>
        <v>#N/A</v>
      </c>
      <c r="L820" s="141" t="e" cm="1">
        <f t="array" ref="L820">(_xlfn.XLOOKUP($A820&amp;$Q$3,Data[Index]&amp;Data[Valid Test, Can be used for conformity (Y/N)],Data[PM/km (mg)])-L$2)/L$5</f>
        <v>#N/A</v>
      </c>
      <c r="M820" s="140" t="e" cm="1">
        <f t="array" ref="M820">(_xlfn.XLOOKUP($A820&amp;$Q$3,Data[Index]&amp;Data[Valid Test, Can be used for conformity (Y/N)],Data[CH4 (mg/km)])-M$2)/M$5</f>
        <v>#N/A</v>
      </c>
      <c r="N820" s="140" t="e" cm="1">
        <f t="array" ref="N820">(_xlfn.XLOOKUP($A820&amp;$Q$3,Data[Index]&amp;Data[Valid Test, Can be used for conformity (Y/N)],Data[N20 (mg/km)])-N$2)/N$5</f>
        <v>#N/A</v>
      </c>
      <c r="O820" s="141" t="e" cm="1">
        <f t="array" ref="O820">(_xlfn.XLOOKUP($A820&amp;$Q$3,Data[Index]&amp;Data[Valid Test, Can be used for conformity (Y/N)],Data[l/100km])-O$2)/O$5</f>
        <v>#N/A</v>
      </c>
      <c r="P820" s="138">
        <f>_xlfn.XLOOKUP($A820,Data[Index],Data[Comments])</f>
        <v>0</v>
      </c>
    </row>
    <row r="821" spans="1:16" x14ac:dyDescent="0.2">
      <c r="A821" s="129"/>
      <c r="B821" s="129"/>
      <c r="C821" s="129" t="e" cm="1">
        <f t="array" ref="C821">_xlfn.XLOOKUP($A821&amp;$Q$3&amp;$R$3,Data[Index]&amp;Data[Valid Test, Can be used for conformity (Y/N)]&amp;Data[Cycle],Data[Test Name])</f>
        <v>#N/A</v>
      </c>
      <c r="D821" s="167" t="e" cm="1">
        <f t="array" ref="D821">_xlfn.XLOOKUP($A821&amp;$Q$3&amp;$R$3,Data[Index]&amp;Data[Valid Test, Can be used for conformity (Y/N)]&amp;Data[Cycle],Data[Mileage (Miles)])</f>
        <v>#N/A</v>
      </c>
      <c r="E821" s="130" t="e" cm="1">
        <f t="array" ref="E821">_xlfn.XLOOKUP($A821&amp;$Q$3&amp;$R$3,Data[Index]&amp;Data[Valid Test, Can be used for conformity (Y/N)]&amp;Data[Cycle],Data[Date])</f>
        <v>#N/A</v>
      </c>
      <c r="F821" s="141" t="e" cm="1">
        <f t="array" ref="F821">(_xlfn.XLOOKUP($A821&amp;$Q$3&amp;$R$3,Data[Index]&amp;Data[Valid Test, Can be used for conformity (Y/N)]&amp;Data[Cycle],Data[CO/km (mg)])-F$2)/F$5</f>
        <v>#N/A</v>
      </c>
      <c r="G821" s="141" t="e" cm="1">
        <f t="array" ref="G821">(_xlfn.XLOOKUP($A821&amp;$Q$3,Data[Index]&amp;Data[Valid Test, Can be used for conformity (Y/N)],Data[CO2/km (g)])-G$2)/G$5</f>
        <v>#N/A</v>
      </c>
      <c r="H821" s="141" t="e" cm="1">
        <f t="array" ref="H821">(_xlfn.XLOOKUP($A821&amp;$Q$3,Data[Index]&amp;Data[Valid Test, Can be used for conformity (Y/N)],Data[THC/km (mg)])-H$2)/H$5</f>
        <v>#N/A</v>
      </c>
      <c r="I821" s="141" t="e" cm="1">
        <f t="array" ref="I821">(_xlfn.XLOOKUP($A821&amp;$Q$3,Data[Index]&amp;Data[Valid Test, Can be used for conformity (Y/N)],Data[NOx/km (mg)])-I$2)/I$5</f>
        <v>#N/A</v>
      </c>
      <c r="J821" s="141" t="e" cm="1">
        <f t="array" ref="J821">(_xlfn.XLOOKUP($A821&amp;$Q$3,Data[Index]&amp;Data[Valid Test, Can be used for conformity (Y/N)],Data[THC + NOx/km (mg)])-J$2)/J$5</f>
        <v>#N/A</v>
      </c>
      <c r="K821" s="141" t="e" cm="1">
        <f t="array" ref="K821">(_xlfn.XLOOKUP($A821&amp;$Q$3,Data[Index]&amp;Data[Valid Test, Can be used for conformity (Y/N)],Data[PN/km ('#)])-K$2)/K$5</f>
        <v>#N/A</v>
      </c>
      <c r="L821" s="141" t="e" cm="1">
        <f t="array" ref="L821">(_xlfn.XLOOKUP($A821&amp;$Q$3,Data[Index]&amp;Data[Valid Test, Can be used for conformity (Y/N)],Data[PM/km (mg)])-L$2)/L$5</f>
        <v>#N/A</v>
      </c>
      <c r="M821" s="140" t="e" cm="1">
        <f t="array" ref="M821">(_xlfn.XLOOKUP($A821&amp;$Q$3,Data[Index]&amp;Data[Valid Test, Can be used for conformity (Y/N)],Data[CH4 (mg/km)])-M$2)/M$5</f>
        <v>#N/A</v>
      </c>
      <c r="N821" s="140" t="e" cm="1">
        <f t="array" ref="N821">(_xlfn.XLOOKUP($A821&amp;$Q$3,Data[Index]&amp;Data[Valid Test, Can be used for conformity (Y/N)],Data[N20 (mg/km)])-N$2)/N$5</f>
        <v>#N/A</v>
      </c>
      <c r="O821" s="141" t="e" cm="1">
        <f t="array" ref="O821">(_xlfn.XLOOKUP($A821&amp;$Q$3,Data[Index]&amp;Data[Valid Test, Can be used for conformity (Y/N)],Data[l/100km])-O$2)/O$5</f>
        <v>#N/A</v>
      </c>
      <c r="P821" s="138">
        <f>_xlfn.XLOOKUP($A821,Data[Index],Data[Comments])</f>
        <v>0</v>
      </c>
    </row>
    <row r="822" spans="1:16" x14ac:dyDescent="0.2">
      <c r="A822" s="129"/>
      <c r="B822" s="129"/>
      <c r="C822" s="129" t="e" cm="1">
        <f t="array" ref="C822">_xlfn.XLOOKUP($A822&amp;$Q$3&amp;$R$3,Data[Index]&amp;Data[Valid Test, Can be used for conformity (Y/N)]&amp;Data[Cycle],Data[Test Name])</f>
        <v>#N/A</v>
      </c>
      <c r="D822" s="167" t="e" cm="1">
        <f t="array" ref="D822">_xlfn.XLOOKUP($A822&amp;$Q$3&amp;$R$3,Data[Index]&amp;Data[Valid Test, Can be used for conformity (Y/N)]&amp;Data[Cycle],Data[Mileage (Miles)])</f>
        <v>#N/A</v>
      </c>
      <c r="E822" s="130" t="e" cm="1">
        <f t="array" ref="E822">_xlfn.XLOOKUP($A822&amp;$Q$3&amp;$R$3,Data[Index]&amp;Data[Valid Test, Can be used for conformity (Y/N)]&amp;Data[Cycle],Data[Date])</f>
        <v>#N/A</v>
      </c>
      <c r="F822" s="141" t="e" cm="1">
        <f t="array" ref="F822">(_xlfn.XLOOKUP($A822&amp;$Q$3&amp;$R$3,Data[Index]&amp;Data[Valid Test, Can be used for conformity (Y/N)]&amp;Data[Cycle],Data[CO/km (mg)])-F$2)/F$5</f>
        <v>#N/A</v>
      </c>
      <c r="G822" s="141" t="e" cm="1">
        <f t="array" ref="G822">(_xlfn.XLOOKUP($A822&amp;$Q$3,Data[Index]&amp;Data[Valid Test, Can be used for conformity (Y/N)],Data[CO2/km (g)])-G$2)/G$5</f>
        <v>#N/A</v>
      </c>
      <c r="H822" s="141" t="e" cm="1">
        <f t="array" ref="H822">(_xlfn.XLOOKUP($A822&amp;$Q$3,Data[Index]&amp;Data[Valid Test, Can be used for conformity (Y/N)],Data[THC/km (mg)])-H$2)/H$5</f>
        <v>#N/A</v>
      </c>
      <c r="I822" s="141" t="e" cm="1">
        <f t="array" ref="I822">(_xlfn.XLOOKUP($A822&amp;$Q$3,Data[Index]&amp;Data[Valid Test, Can be used for conformity (Y/N)],Data[NOx/km (mg)])-I$2)/I$5</f>
        <v>#N/A</v>
      </c>
      <c r="J822" s="141" t="e" cm="1">
        <f t="array" ref="J822">(_xlfn.XLOOKUP($A822&amp;$Q$3,Data[Index]&amp;Data[Valid Test, Can be used for conformity (Y/N)],Data[THC + NOx/km (mg)])-J$2)/J$5</f>
        <v>#N/A</v>
      </c>
      <c r="K822" s="141" t="e" cm="1">
        <f t="array" ref="K822">(_xlfn.XLOOKUP($A822&amp;$Q$3,Data[Index]&amp;Data[Valid Test, Can be used for conformity (Y/N)],Data[PN/km ('#)])-K$2)/K$5</f>
        <v>#N/A</v>
      </c>
      <c r="L822" s="141" t="e" cm="1">
        <f t="array" ref="L822">(_xlfn.XLOOKUP($A822&amp;$Q$3,Data[Index]&amp;Data[Valid Test, Can be used for conformity (Y/N)],Data[PM/km (mg)])-L$2)/L$5</f>
        <v>#N/A</v>
      </c>
      <c r="M822" s="140" t="e" cm="1">
        <f t="array" ref="M822">(_xlfn.XLOOKUP($A822&amp;$Q$3,Data[Index]&amp;Data[Valid Test, Can be used for conformity (Y/N)],Data[CH4 (mg/km)])-M$2)/M$5</f>
        <v>#N/A</v>
      </c>
      <c r="N822" s="140" t="e" cm="1">
        <f t="array" ref="N822">(_xlfn.XLOOKUP($A822&amp;$Q$3,Data[Index]&amp;Data[Valid Test, Can be used for conformity (Y/N)],Data[N20 (mg/km)])-N$2)/N$5</f>
        <v>#N/A</v>
      </c>
      <c r="O822" s="141" t="e" cm="1">
        <f t="array" ref="O822">(_xlfn.XLOOKUP($A822&amp;$Q$3,Data[Index]&amp;Data[Valid Test, Can be used for conformity (Y/N)],Data[l/100km])-O$2)/O$5</f>
        <v>#N/A</v>
      </c>
      <c r="P822" s="138">
        <f>_xlfn.XLOOKUP($A822,Data[Index],Data[Comments])</f>
        <v>0</v>
      </c>
    </row>
    <row r="823" spans="1:16" x14ac:dyDescent="0.2">
      <c r="A823" s="129"/>
      <c r="B823" s="129"/>
      <c r="C823" s="129" t="e" cm="1">
        <f t="array" ref="C823">_xlfn.XLOOKUP($A823&amp;$Q$3&amp;$R$3,Data[Index]&amp;Data[Valid Test, Can be used for conformity (Y/N)]&amp;Data[Cycle],Data[Test Name])</f>
        <v>#N/A</v>
      </c>
      <c r="D823" s="167" t="e" cm="1">
        <f t="array" ref="D823">_xlfn.XLOOKUP($A823&amp;$Q$3&amp;$R$3,Data[Index]&amp;Data[Valid Test, Can be used for conformity (Y/N)]&amp;Data[Cycle],Data[Mileage (Miles)])</f>
        <v>#N/A</v>
      </c>
      <c r="E823" s="130" t="e" cm="1">
        <f t="array" ref="E823">_xlfn.XLOOKUP($A823&amp;$Q$3&amp;$R$3,Data[Index]&amp;Data[Valid Test, Can be used for conformity (Y/N)]&amp;Data[Cycle],Data[Date])</f>
        <v>#N/A</v>
      </c>
      <c r="F823" s="141" t="e" cm="1">
        <f t="array" ref="F823">(_xlfn.XLOOKUP($A823&amp;$Q$3&amp;$R$3,Data[Index]&amp;Data[Valid Test, Can be used for conformity (Y/N)]&amp;Data[Cycle],Data[CO/km (mg)])-F$2)/F$5</f>
        <v>#N/A</v>
      </c>
      <c r="G823" s="141" t="e" cm="1">
        <f t="array" ref="G823">(_xlfn.XLOOKUP($A823&amp;$Q$3,Data[Index]&amp;Data[Valid Test, Can be used for conformity (Y/N)],Data[CO2/km (g)])-G$2)/G$5</f>
        <v>#N/A</v>
      </c>
      <c r="H823" s="141" t="e" cm="1">
        <f t="array" ref="H823">(_xlfn.XLOOKUP($A823&amp;$Q$3,Data[Index]&amp;Data[Valid Test, Can be used for conformity (Y/N)],Data[THC/km (mg)])-H$2)/H$5</f>
        <v>#N/A</v>
      </c>
      <c r="I823" s="141" t="e" cm="1">
        <f t="array" ref="I823">(_xlfn.XLOOKUP($A823&amp;$Q$3,Data[Index]&amp;Data[Valid Test, Can be used for conformity (Y/N)],Data[NOx/km (mg)])-I$2)/I$5</f>
        <v>#N/A</v>
      </c>
      <c r="J823" s="141" t="e" cm="1">
        <f t="array" ref="J823">(_xlfn.XLOOKUP($A823&amp;$Q$3,Data[Index]&amp;Data[Valid Test, Can be used for conformity (Y/N)],Data[THC + NOx/km (mg)])-J$2)/J$5</f>
        <v>#N/A</v>
      </c>
      <c r="K823" s="141" t="e" cm="1">
        <f t="array" ref="K823">(_xlfn.XLOOKUP($A823&amp;$Q$3,Data[Index]&amp;Data[Valid Test, Can be used for conformity (Y/N)],Data[PN/km ('#)])-K$2)/K$5</f>
        <v>#N/A</v>
      </c>
      <c r="L823" s="141" t="e" cm="1">
        <f t="array" ref="L823">(_xlfn.XLOOKUP($A823&amp;$Q$3,Data[Index]&amp;Data[Valid Test, Can be used for conformity (Y/N)],Data[PM/km (mg)])-L$2)/L$5</f>
        <v>#N/A</v>
      </c>
      <c r="M823" s="140" t="e" cm="1">
        <f t="array" ref="M823">(_xlfn.XLOOKUP($A823&amp;$Q$3,Data[Index]&amp;Data[Valid Test, Can be used for conformity (Y/N)],Data[CH4 (mg/km)])-M$2)/M$5</f>
        <v>#N/A</v>
      </c>
      <c r="N823" s="140" t="e" cm="1">
        <f t="array" ref="N823">(_xlfn.XLOOKUP($A823&amp;$Q$3,Data[Index]&amp;Data[Valid Test, Can be used for conformity (Y/N)],Data[N20 (mg/km)])-N$2)/N$5</f>
        <v>#N/A</v>
      </c>
      <c r="O823" s="141" t="e" cm="1">
        <f t="array" ref="O823">(_xlfn.XLOOKUP($A823&amp;$Q$3,Data[Index]&amp;Data[Valid Test, Can be used for conformity (Y/N)],Data[l/100km])-O$2)/O$5</f>
        <v>#N/A</v>
      </c>
      <c r="P823" s="138">
        <f>_xlfn.XLOOKUP($A823,Data[Index],Data[Comments])</f>
        <v>0</v>
      </c>
    </row>
    <row r="824" spans="1:16" x14ac:dyDescent="0.2">
      <c r="A824" s="129"/>
      <c r="B824" s="129"/>
      <c r="C824" s="129" t="e" cm="1">
        <f t="array" ref="C824">_xlfn.XLOOKUP($A824&amp;$Q$3&amp;$R$3,Data[Index]&amp;Data[Valid Test, Can be used for conformity (Y/N)]&amp;Data[Cycle],Data[Test Name])</f>
        <v>#N/A</v>
      </c>
      <c r="D824" s="167" t="e" cm="1">
        <f t="array" ref="D824">_xlfn.XLOOKUP($A824&amp;$Q$3&amp;$R$3,Data[Index]&amp;Data[Valid Test, Can be used for conformity (Y/N)]&amp;Data[Cycle],Data[Mileage (Miles)])</f>
        <v>#N/A</v>
      </c>
      <c r="E824" s="130" t="e" cm="1">
        <f t="array" ref="E824">_xlfn.XLOOKUP($A824&amp;$Q$3&amp;$R$3,Data[Index]&amp;Data[Valid Test, Can be used for conformity (Y/N)]&amp;Data[Cycle],Data[Date])</f>
        <v>#N/A</v>
      </c>
      <c r="F824" s="141" t="e" cm="1">
        <f t="array" ref="F824">(_xlfn.XLOOKUP($A824&amp;$Q$3&amp;$R$3,Data[Index]&amp;Data[Valid Test, Can be used for conformity (Y/N)]&amp;Data[Cycle],Data[CO/km (mg)])-F$2)/F$5</f>
        <v>#N/A</v>
      </c>
      <c r="G824" s="141" t="e" cm="1">
        <f t="array" ref="G824">(_xlfn.XLOOKUP($A824&amp;$Q$3,Data[Index]&amp;Data[Valid Test, Can be used for conformity (Y/N)],Data[CO2/km (g)])-G$2)/G$5</f>
        <v>#N/A</v>
      </c>
      <c r="H824" s="141" t="e" cm="1">
        <f t="array" ref="H824">(_xlfn.XLOOKUP($A824&amp;$Q$3,Data[Index]&amp;Data[Valid Test, Can be used for conformity (Y/N)],Data[THC/km (mg)])-H$2)/H$5</f>
        <v>#N/A</v>
      </c>
      <c r="I824" s="141" t="e" cm="1">
        <f t="array" ref="I824">(_xlfn.XLOOKUP($A824&amp;$Q$3,Data[Index]&amp;Data[Valid Test, Can be used for conformity (Y/N)],Data[NOx/km (mg)])-I$2)/I$5</f>
        <v>#N/A</v>
      </c>
      <c r="J824" s="141" t="e" cm="1">
        <f t="array" ref="J824">(_xlfn.XLOOKUP($A824&amp;$Q$3,Data[Index]&amp;Data[Valid Test, Can be used for conformity (Y/N)],Data[THC + NOx/km (mg)])-J$2)/J$5</f>
        <v>#N/A</v>
      </c>
      <c r="K824" s="141" t="e" cm="1">
        <f t="array" ref="K824">(_xlfn.XLOOKUP($A824&amp;$Q$3,Data[Index]&amp;Data[Valid Test, Can be used for conformity (Y/N)],Data[PN/km ('#)])-K$2)/K$5</f>
        <v>#N/A</v>
      </c>
      <c r="L824" s="141" t="e" cm="1">
        <f t="array" ref="L824">(_xlfn.XLOOKUP($A824&amp;$Q$3,Data[Index]&amp;Data[Valid Test, Can be used for conformity (Y/N)],Data[PM/km (mg)])-L$2)/L$5</f>
        <v>#N/A</v>
      </c>
      <c r="M824" s="140" t="e" cm="1">
        <f t="array" ref="M824">(_xlfn.XLOOKUP($A824&amp;$Q$3,Data[Index]&amp;Data[Valid Test, Can be used for conformity (Y/N)],Data[CH4 (mg/km)])-M$2)/M$5</f>
        <v>#N/A</v>
      </c>
      <c r="N824" s="140" t="e" cm="1">
        <f t="array" ref="N824">(_xlfn.XLOOKUP($A824&amp;$Q$3,Data[Index]&amp;Data[Valid Test, Can be used for conformity (Y/N)],Data[N20 (mg/km)])-N$2)/N$5</f>
        <v>#N/A</v>
      </c>
      <c r="O824" s="141" t="e" cm="1">
        <f t="array" ref="O824">(_xlfn.XLOOKUP($A824&amp;$Q$3,Data[Index]&amp;Data[Valid Test, Can be used for conformity (Y/N)],Data[l/100km])-O$2)/O$5</f>
        <v>#N/A</v>
      </c>
      <c r="P824" s="138">
        <f>_xlfn.XLOOKUP($A824,Data[Index],Data[Comments])</f>
        <v>0</v>
      </c>
    </row>
    <row r="825" spans="1:16" x14ac:dyDescent="0.2">
      <c r="A825" s="129"/>
      <c r="B825" s="129"/>
      <c r="C825" s="129" t="e" cm="1">
        <f t="array" ref="C825">_xlfn.XLOOKUP($A825&amp;$Q$3&amp;$R$3,Data[Index]&amp;Data[Valid Test, Can be used for conformity (Y/N)]&amp;Data[Cycle],Data[Test Name])</f>
        <v>#N/A</v>
      </c>
      <c r="D825" s="167" t="e" cm="1">
        <f t="array" ref="D825">_xlfn.XLOOKUP($A825&amp;$Q$3&amp;$R$3,Data[Index]&amp;Data[Valid Test, Can be used for conformity (Y/N)]&amp;Data[Cycle],Data[Mileage (Miles)])</f>
        <v>#N/A</v>
      </c>
      <c r="E825" s="130" t="e" cm="1">
        <f t="array" ref="E825">_xlfn.XLOOKUP($A825&amp;$Q$3&amp;$R$3,Data[Index]&amp;Data[Valid Test, Can be used for conformity (Y/N)]&amp;Data[Cycle],Data[Date])</f>
        <v>#N/A</v>
      </c>
      <c r="F825" s="141" t="e" cm="1">
        <f t="array" ref="F825">(_xlfn.XLOOKUP($A825&amp;$Q$3&amp;$R$3,Data[Index]&amp;Data[Valid Test, Can be used for conformity (Y/N)]&amp;Data[Cycle],Data[CO/km (mg)])-F$2)/F$5</f>
        <v>#N/A</v>
      </c>
      <c r="G825" s="141" t="e" cm="1">
        <f t="array" ref="G825">(_xlfn.XLOOKUP($A825&amp;$Q$3,Data[Index]&amp;Data[Valid Test, Can be used for conformity (Y/N)],Data[CO2/km (g)])-G$2)/G$5</f>
        <v>#N/A</v>
      </c>
      <c r="H825" s="141" t="e" cm="1">
        <f t="array" ref="H825">(_xlfn.XLOOKUP($A825&amp;$Q$3,Data[Index]&amp;Data[Valid Test, Can be used for conformity (Y/N)],Data[THC/km (mg)])-H$2)/H$5</f>
        <v>#N/A</v>
      </c>
      <c r="I825" s="141" t="e" cm="1">
        <f t="array" ref="I825">(_xlfn.XLOOKUP($A825&amp;$Q$3,Data[Index]&amp;Data[Valid Test, Can be used for conformity (Y/N)],Data[NOx/km (mg)])-I$2)/I$5</f>
        <v>#N/A</v>
      </c>
      <c r="J825" s="141" t="e" cm="1">
        <f t="array" ref="J825">(_xlfn.XLOOKUP($A825&amp;$Q$3,Data[Index]&amp;Data[Valid Test, Can be used for conformity (Y/N)],Data[THC + NOx/km (mg)])-J$2)/J$5</f>
        <v>#N/A</v>
      </c>
      <c r="K825" s="141" t="e" cm="1">
        <f t="array" ref="K825">(_xlfn.XLOOKUP($A825&amp;$Q$3,Data[Index]&amp;Data[Valid Test, Can be used for conformity (Y/N)],Data[PN/km ('#)])-K$2)/K$5</f>
        <v>#N/A</v>
      </c>
      <c r="L825" s="141" t="e" cm="1">
        <f t="array" ref="L825">(_xlfn.XLOOKUP($A825&amp;$Q$3,Data[Index]&amp;Data[Valid Test, Can be used for conformity (Y/N)],Data[PM/km (mg)])-L$2)/L$5</f>
        <v>#N/A</v>
      </c>
      <c r="M825" s="140" t="e" cm="1">
        <f t="array" ref="M825">(_xlfn.XLOOKUP($A825&amp;$Q$3,Data[Index]&amp;Data[Valid Test, Can be used for conformity (Y/N)],Data[CH4 (mg/km)])-M$2)/M$5</f>
        <v>#N/A</v>
      </c>
      <c r="N825" s="140" t="e" cm="1">
        <f t="array" ref="N825">(_xlfn.XLOOKUP($A825&amp;$Q$3,Data[Index]&amp;Data[Valid Test, Can be used for conformity (Y/N)],Data[N20 (mg/km)])-N$2)/N$5</f>
        <v>#N/A</v>
      </c>
      <c r="O825" s="141" t="e" cm="1">
        <f t="array" ref="O825">(_xlfn.XLOOKUP($A825&amp;$Q$3,Data[Index]&amp;Data[Valid Test, Can be used for conformity (Y/N)],Data[l/100km])-O$2)/O$5</f>
        <v>#N/A</v>
      </c>
      <c r="P825" s="138">
        <f>_xlfn.XLOOKUP($A825,Data[Index],Data[Comments])</f>
        <v>0</v>
      </c>
    </row>
    <row r="826" spans="1:16" x14ac:dyDescent="0.2">
      <c r="A826" s="129"/>
      <c r="B826" s="129"/>
      <c r="C826" s="129" t="e" cm="1">
        <f t="array" ref="C826">_xlfn.XLOOKUP($A826&amp;$Q$3&amp;$R$3,Data[Index]&amp;Data[Valid Test, Can be used for conformity (Y/N)]&amp;Data[Cycle],Data[Test Name])</f>
        <v>#N/A</v>
      </c>
      <c r="D826" s="167" t="e" cm="1">
        <f t="array" ref="D826">_xlfn.XLOOKUP($A826&amp;$Q$3&amp;$R$3,Data[Index]&amp;Data[Valid Test, Can be used for conformity (Y/N)]&amp;Data[Cycle],Data[Mileage (Miles)])</f>
        <v>#N/A</v>
      </c>
      <c r="E826" s="130" t="e" cm="1">
        <f t="array" ref="E826">_xlfn.XLOOKUP($A826&amp;$Q$3&amp;$R$3,Data[Index]&amp;Data[Valid Test, Can be used for conformity (Y/N)]&amp;Data[Cycle],Data[Date])</f>
        <v>#N/A</v>
      </c>
      <c r="F826" s="141" t="e" cm="1">
        <f t="array" ref="F826">(_xlfn.XLOOKUP($A826&amp;$Q$3&amp;$R$3,Data[Index]&amp;Data[Valid Test, Can be used for conformity (Y/N)]&amp;Data[Cycle],Data[CO/km (mg)])-F$2)/F$5</f>
        <v>#N/A</v>
      </c>
      <c r="G826" s="141" t="e" cm="1">
        <f t="array" ref="G826">(_xlfn.XLOOKUP($A826&amp;$Q$3,Data[Index]&amp;Data[Valid Test, Can be used for conformity (Y/N)],Data[CO2/km (g)])-G$2)/G$5</f>
        <v>#N/A</v>
      </c>
      <c r="H826" s="141" t="e" cm="1">
        <f t="array" ref="H826">(_xlfn.XLOOKUP($A826&amp;$Q$3,Data[Index]&amp;Data[Valid Test, Can be used for conformity (Y/N)],Data[THC/km (mg)])-H$2)/H$5</f>
        <v>#N/A</v>
      </c>
      <c r="I826" s="141" t="e" cm="1">
        <f t="array" ref="I826">(_xlfn.XLOOKUP($A826&amp;$Q$3,Data[Index]&amp;Data[Valid Test, Can be used for conformity (Y/N)],Data[NOx/km (mg)])-I$2)/I$5</f>
        <v>#N/A</v>
      </c>
      <c r="J826" s="141" t="e" cm="1">
        <f t="array" ref="J826">(_xlfn.XLOOKUP($A826&amp;$Q$3,Data[Index]&amp;Data[Valid Test, Can be used for conformity (Y/N)],Data[THC + NOx/km (mg)])-J$2)/J$5</f>
        <v>#N/A</v>
      </c>
      <c r="K826" s="141" t="e" cm="1">
        <f t="array" ref="K826">(_xlfn.XLOOKUP($A826&amp;$Q$3,Data[Index]&amp;Data[Valid Test, Can be used for conformity (Y/N)],Data[PN/km ('#)])-K$2)/K$5</f>
        <v>#N/A</v>
      </c>
      <c r="L826" s="141" t="e" cm="1">
        <f t="array" ref="L826">(_xlfn.XLOOKUP($A826&amp;$Q$3,Data[Index]&amp;Data[Valid Test, Can be used for conformity (Y/N)],Data[PM/km (mg)])-L$2)/L$5</f>
        <v>#N/A</v>
      </c>
      <c r="M826" s="140" t="e" cm="1">
        <f t="array" ref="M826">(_xlfn.XLOOKUP($A826&amp;$Q$3,Data[Index]&amp;Data[Valid Test, Can be used for conformity (Y/N)],Data[CH4 (mg/km)])-M$2)/M$5</f>
        <v>#N/A</v>
      </c>
      <c r="N826" s="140" t="e" cm="1">
        <f t="array" ref="N826">(_xlfn.XLOOKUP($A826&amp;$Q$3,Data[Index]&amp;Data[Valid Test, Can be used for conformity (Y/N)],Data[N20 (mg/km)])-N$2)/N$5</f>
        <v>#N/A</v>
      </c>
      <c r="O826" s="141" t="e" cm="1">
        <f t="array" ref="O826">(_xlfn.XLOOKUP($A826&amp;$Q$3,Data[Index]&amp;Data[Valid Test, Can be used for conformity (Y/N)],Data[l/100km])-O$2)/O$5</f>
        <v>#N/A</v>
      </c>
      <c r="P826" s="138">
        <f>_xlfn.XLOOKUP($A826,Data[Index],Data[Comments])</f>
        <v>0</v>
      </c>
    </row>
    <row r="827" spans="1:16" x14ac:dyDescent="0.2">
      <c r="A827" s="129"/>
      <c r="B827" s="129"/>
      <c r="C827" s="129" t="e" cm="1">
        <f t="array" ref="C827">_xlfn.XLOOKUP($A827&amp;$Q$3&amp;$R$3,Data[Index]&amp;Data[Valid Test, Can be used for conformity (Y/N)]&amp;Data[Cycle],Data[Test Name])</f>
        <v>#N/A</v>
      </c>
      <c r="D827" s="167" t="e" cm="1">
        <f t="array" ref="D827">_xlfn.XLOOKUP($A827&amp;$Q$3&amp;$R$3,Data[Index]&amp;Data[Valid Test, Can be used for conformity (Y/N)]&amp;Data[Cycle],Data[Mileage (Miles)])</f>
        <v>#N/A</v>
      </c>
      <c r="E827" s="130" t="e" cm="1">
        <f t="array" ref="E827">_xlfn.XLOOKUP($A827&amp;$Q$3&amp;$R$3,Data[Index]&amp;Data[Valid Test, Can be used for conformity (Y/N)]&amp;Data[Cycle],Data[Date])</f>
        <v>#N/A</v>
      </c>
      <c r="F827" s="141" t="e" cm="1">
        <f t="array" ref="F827">(_xlfn.XLOOKUP($A827&amp;$Q$3&amp;$R$3,Data[Index]&amp;Data[Valid Test, Can be used for conformity (Y/N)]&amp;Data[Cycle],Data[CO/km (mg)])-F$2)/F$5</f>
        <v>#N/A</v>
      </c>
      <c r="G827" s="141" t="e" cm="1">
        <f t="array" ref="G827">(_xlfn.XLOOKUP($A827&amp;$Q$3,Data[Index]&amp;Data[Valid Test, Can be used for conformity (Y/N)],Data[CO2/km (g)])-G$2)/G$5</f>
        <v>#N/A</v>
      </c>
      <c r="H827" s="141" t="e" cm="1">
        <f t="array" ref="H827">(_xlfn.XLOOKUP($A827&amp;$Q$3,Data[Index]&amp;Data[Valid Test, Can be used for conformity (Y/N)],Data[THC/km (mg)])-H$2)/H$5</f>
        <v>#N/A</v>
      </c>
      <c r="I827" s="141" t="e" cm="1">
        <f t="array" ref="I827">(_xlfn.XLOOKUP($A827&amp;$Q$3,Data[Index]&amp;Data[Valid Test, Can be used for conformity (Y/N)],Data[NOx/km (mg)])-I$2)/I$5</f>
        <v>#N/A</v>
      </c>
      <c r="J827" s="141" t="e" cm="1">
        <f t="array" ref="J827">(_xlfn.XLOOKUP($A827&amp;$Q$3,Data[Index]&amp;Data[Valid Test, Can be used for conformity (Y/N)],Data[THC + NOx/km (mg)])-J$2)/J$5</f>
        <v>#N/A</v>
      </c>
      <c r="K827" s="141" t="e" cm="1">
        <f t="array" ref="K827">(_xlfn.XLOOKUP($A827&amp;$Q$3,Data[Index]&amp;Data[Valid Test, Can be used for conformity (Y/N)],Data[PN/km ('#)])-K$2)/K$5</f>
        <v>#N/A</v>
      </c>
      <c r="L827" s="141" t="e" cm="1">
        <f t="array" ref="L827">(_xlfn.XLOOKUP($A827&amp;$Q$3,Data[Index]&amp;Data[Valid Test, Can be used for conformity (Y/N)],Data[PM/km (mg)])-L$2)/L$5</f>
        <v>#N/A</v>
      </c>
      <c r="M827" s="140" t="e" cm="1">
        <f t="array" ref="M827">(_xlfn.XLOOKUP($A827&amp;$Q$3,Data[Index]&amp;Data[Valid Test, Can be used for conformity (Y/N)],Data[CH4 (mg/km)])-M$2)/M$5</f>
        <v>#N/A</v>
      </c>
      <c r="N827" s="140" t="e" cm="1">
        <f t="array" ref="N827">(_xlfn.XLOOKUP($A827&amp;$Q$3,Data[Index]&amp;Data[Valid Test, Can be used for conformity (Y/N)],Data[N20 (mg/km)])-N$2)/N$5</f>
        <v>#N/A</v>
      </c>
      <c r="O827" s="141" t="e" cm="1">
        <f t="array" ref="O827">(_xlfn.XLOOKUP($A827&amp;$Q$3,Data[Index]&amp;Data[Valid Test, Can be used for conformity (Y/N)],Data[l/100km])-O$2)/O$5</f>
        <v>#N/A</v>
      </c>
      <c r="P827" s="138">
        <f>_xlfn.XLOOKUP($A827,Data[Index],Data[Comments])</f>
        <v>0</v>
      </c>
    </row>
    <row r="828" spans="1:16" x14ac:dyDescent="0.2">
      <c r="A828" s="129"/>
      <c r="B828" s="129"/>
      <c r="C828" s="129" t="e" cm="1">
        <f t="array" ref="C828">_xlfn.XLOOKUP($A828&amp;$Q$3&amp;$R$3,Data[Index]&amp;Data[Valid Test, Can be used for conformity (Y/N)]&amp;Data[Cycle],Data[Test Name])</f>
        <v>#N/A</v>
      </c>
      <c r="D828" s="167" t="e" cm="1">
        <f t="array" ref="D828">_xlfn.XLOOKUP($A828&amp;$Q$3&amp;$R$3,Data[Index]&amp;Data[Valid Test, Can be used for conformity (Y/N)]&amp;Data[Cycle],Data[Mileage (Miles)])</f>
        <v>#N/A</v>
      </c>
      <c r="E828" s="130" t="e" cm="1">
        <f t="array" ref="E828">_xlfn.XLOOKUP($A828&amp;$Q$3&amp;$R$3,Data[Index]&amp;Data[Valid Test, Can be used for conformity (Y/N)]&amp;Data[Cycle],Data[Date])</f>
        <v>#N/A</v>
      </c>
      <c r="F828" s="141" t="e" cm="1">
        <f t="array" ref="F828">(_xlfn.XLOOKUP($A828&amp;$Q$3&amp;$R$3,Data[Index]&amp;Data[Valid Test, Can be used for conformity (Y/N)]&amp;Data[Cycle],Data[CO/km (mg)])-F$2)/F$5</f>
        <v>#N/A</v>
      </c>
      <c r="G828" s="141" t="e" cm="1">
        <f t="array" ref="G828">(_xlfn.XLOOKUP($A828&amp;$Q$3,Data[Index]&amp;Data[Valid Test, Can be used for conformity (Y/N)],Data[CO2/km (g)])-G$2)/G$5</f>
        <v>#N/A</v>
      </c>
      <c r="H828" s="141" t="e" cm="1">
        <f t="array" ref="H828">(_xlfn.XLOOKUP($A828&amp;$Q$3,Data[Index]&amp;Data[Valid Test, Can be used for conformity (Y/N)],Data[THC/km (mg)])-H$2)/H$5</f>
        <v>#N/A</v>
      </c>
      <c r="I828" s="141" t="e" cm="1">
        <f t="array" ref="I828">(_xlfn.XLOOKUP($A828&amp;$Q$3,Data[Index]&amp;Data[Valid Test, Can be used for conformity (Y/N)],Data[NOx/km (mg)])-I$2)/I$5</f>
        <v>#N/A</v>
      </c>
      <c r="J828" s="141" t="e" cm="1">
        <f t="array" ref="J828">(_xlfn.XLOOKUP($A828&amp;$Q$3,Data[Index]&amp;Data[Valid Test, Can be used for conformity (Y/N)],Data[THC + NOx/km (mg)])-J$2)/J$5</f>
        <v>#N/A</v>
      </c>
      <c r="K828" s="141" t="e" cm="1">
        <f t="array" ref="K828">(_xlfn.XLOOKUP($A828&amp;$Q$3,Data[Index]&amp;Data[Valid Test, Can be used for conformity (Y/N)],Data[PN/km ('#)])-K$2)/K$5</f>
        <v>#N/A</v>
      </c>
      <c r="L828" s="141" t="e" cm="1">
        <f t="array" ref="L828">(_xlfn.XLOOKUP($A828&amp;$Q$3,Data[Index]&amp;Data[Valid Test, Can be used for conformity (Y/N)],Data[PM/km (mg)])-L$2)/L$5</f>
        <v>#N/A</v>
      </c>
      <c r="M828" s="140" t="e" cm="1">
        <f t="array" ref="M828">(_xlfn.XLOOKUP($A828&amp;$Q$3,Data[Index]&amp;Data[Valid Test, Can be used for conformity (Y/N)],Data[CH4 (mg/km)])-M$2)/M$5</f>
        <v>#N/A</v>
      </c>
      <c r="N828" s="140" t="e" cm="1">
        <f t="array" ref="N828">(_xlfn.XLOOKUP($A828&amp;$Q$3,Data[Index]&amp;Data[Valid Test, Can be used for conformity (Y/N)],Data[N20 (mg/km)])-N$2)/N$5</f>
        <v>#N/A</v>
      </c>
      <c r="O828" s="141" t="e" cm="1">
        <f t="array" ref="O828">(_xlfn.XLOOKUP($A828&amp;$Q$3,Data[Index]&amp;Data[Valid Test, Can be used for conformity (Y/N)],Data[l/100km])-O$2)/O$5</f>
        <v>#N/A</v>
      </c>
      <c r="P828" s="138">
        <f>_xlfn.XLOOKUP($A828,Data[Index],Data[Comments])</f>
        <v>0</v>
      </c>
    </row>
    <row r="829" spans="1:16" x14ac:dyDescent="0.2">
      <c r="A829" s="129"/>
      <c r="B829" s="129"/>
      <c r="C829" s="129" t="e" cm="1">
        <f t="array" ref="C829">_xlfn.XLOOKUP($A829&amp;$Q$3&amp;$R$3,Data[Index]&amp;Data[Valid Test, Can be used for conformity (Y/N)]&amp;Data[Cycle],Data[Test Name])</f>
        <v>#N/A</v>
      </c>
      <c r="D829" s="167" t="e" cm="1">
        <f t="array" ref="D829">_xlfn.XLOOKUP($A829&amp;$Q$3&amp;$R$3,Data[Index]&amp;Data[Valid Test, Can be used for conformity (Y/N)]&amp;Data[Cycle],Data[Mileage (Miles)])</f>
        <v>#N/A</v>
      </c>
      <c r="E829" s="130" t="e" cm="1">
        <f t="array" ref="E829">_xlfn.XLOOKUP($A829&amp;$Q$3&amp;$R$3,Data[Index]&amp;Data[Valid Test, Can be used for conformity (Y/N)]&amp;Data[Cycle],Data[Date])</f>
        <v>#N/A</v>
      </c>
      <c r="F829" s="141" t="e" cm="1">
        <f t="array" ref="F829">(_xlfn.XLOOKUP($A829&amp;$Q$3&amp;$R$3,Data[Index]&amp;Data[Valid Test, Can be used for conformity (Y/N)]&amp;Data[Cycle],Data[CO/km (mg)])-F$2)/F$5</f>
        <v>#N/A</v>
      </c>
      <c r="G829" s="141" t="e" cm="1">
        <f t="array" ref="G829">(_xlfn.XLOOKUP($A829&amp;$Q$3,Data[Index]&amp;Data[Valid Test, Can be used for conformity (Y/N)],Data[CO2/km (g)])-G$2)/G$5</f>
        <v>#N/A</v>
      </c>
      <c r="H829" s="141" t="e" cm="1">
        <f t="array" ref="H829">(_xlfn.XLOOKUP($A829&amp;$Q$3,Data[Index]&amp;Data[Valid Test, Can be used for conformity (Y/N)],Data[THC/km (mg)])-H$2)/H$5</f>
        <v>#N/A</v>
      </c>
      <c r="I829" s="141" t="e" cm="1">
        <f t="array" ref="I829">(_xlfn.XLOOKUP($A829&amp;$Q$3,Data[Index]&amp;Data[Valid Test, Can be used for conformity (Y/N)],Data[NOx/km (mg)])-I$2)/I$5</f>
        <v>#N/A</v>
      </c>
      <c r="J829" s="141" t="e" cm="1">
        <f t="array" ref="J829">(_xlfn.XLOOKUP($A829&amp;$Q$3,Data[Index]&amp;Data[Valid Test, Can be used for conformity (Y/N)],Data[THC + NOx/km (mg)])-J$2)/J$5</f>
        <v>#N/A</v>
      </c>
      <c r="K829" s="141" t="e" cm="1">
        <f t="array" ref="K829">(_xlfn.XLOOKUP($A829&amp;$Q$3,Data[Index]&amp;Data[Valid Test, Can be used for conformity (Y/N)],Data[PN/km ('#)])-K$2)/K$5</f>
        <v>#N/A</v>
      </c>
      <c r="L829" s="141" t="e" cm="1">
        <f t="array" ref="L829">(_xlfn.XLOOKUP($A829&amp;$Q$3,Data[Index]&amp;Data[Valid Test, Can be used for conformity (Y/N)],Data[PM/km (mg)])-L$2)/L$5</f>
        <v>#N/A</v>
      </c>
      <c r="M829" s="140" t="e" cm="1">
        <f t="array" ref="M829">(_xlfn.XLOOKUP($A829&amp;$Q$3,Data[Index]&amp;Data[Valid Test, Can be used for conformity (Y/N)],Data[CH4 (mg/km)])-M$2)/M$5</f>
        <v>#N/A</v>
      </c>
      <c r="N829" s="140" t="e" cm="1">
        <f t="array" ref="N829">(_xlfn.XLOOKUP($A829&amp;$Q$3,Data[Index]&amp;Data[Valid Test, Can be used for conformity (Y/N)],Data[N20 (mg/km)])-N$2)/N$5</f>
        <v>#N/A</v>
      </c>
      <c r="O829" s="141" t="e" cm="1">
        <f t="array" ref="O829">(_xlfn.XLOOKUP($A829&amp;$Q$3,Data[Index]&amp;Data[Valid Test, Can be used for conformity (Y/N)],Data[l/100km])-O$2)/O$5</f>
        <v>#N/A</v>
      </c>
      <c r="P829" s="138">
        <f>_xlfn.XLOOKUP($A829,Data[Index],Data[Comments])</f>
        <v>0</v>
      </c>
    </row>
    <row r="830" spans="1:16" x14ac:dyDescent="0.2">
      <c r="A830" s="129"/>
      <c r="B830" s="129"/>
      <c r="C830" s="129" t="e" cm="1">
        <f t="array" ref="C830">_xlfn.XLOOKUP($A830&amp;$Q$3&amp;$R$3,Data[Index]&amp;Data[Valid Test, Can be used for conformity (Y/N)]&amp;Data[Cycle],Data[Test Name])</f>
        <v>#N/A</v>
      </c>
      <c r="D830" s="167" t="e" cm="1">
        <f t="array" ref="D830">_xlfn.XLOOKUP($A830&amp;$Q$3&amp;$R$3,Data[Index]&amp;Data[Valid Test, Can be used for conformity (Y/N)]&amp;Data[Cycle],Data[Mileage (Miles)])</f>
        <v>#N/A</v>
      </c>
      <c r="E830" s="130" t="e" cm="1">
        <f t="array" ref="E830">_xlfn.XLOOKUP($A830&amp;$Q$3&amp;$R$3,Data[Index]&amp;Data[Valid Test, Can be used for conformity (Y/N)]&amp;Data[Cycle],Data[Date])</f>
        <v>#N/A</v>
      </c>
      <c r="F830" s="141" t="e" cm="1">
        <f t="array" ref="F830">(_xlfn.XLOOKUP($A830&amp;$Q$3&amp;$R$3,Data[Index]&amp;Data[Valid Test, Can be used for conformity (Y/N)]&amp;Data[Cycle],Data[CO/km (mg)])-F$2)/F$5</f>
        <v>#N/A</v>
      </c>
      <c r="G830" s="141" t="e" cm="1">
        <f t="array" ref="G830">(_xlfn.XLOOKUP($A830&amp;$Q$3,Data[Index]&amp;Data[Valid Test, Can be used for conformity (Y/N)],Data[CO2/km (g)])-G$2)/G$5</f>
        <v>#N/A</v>
      </c>
      <c r="H830" s="141" t="e" cm="1">
        <f t="array" ref="H830">(_xlfn.XLOOKUP($A830&amp;$Q$3,Data[Index]&amp;Data[Valid Test, Can be used for conformity (Y/N)],Data[THC/km (mg)])-H$2)/H$5</f>
        <v>#N/A</v>
      </c>
      <c r="I830" s="141" t="e" cm="1">
        <f t="array" ref="I830">(_xlfn.XLOOKUP($A830&amp;$Q$3,Data[Index]&amp;Data[Valid Test, Can be used for conformity (Y/N)],Data[NOx/km (mg)])-I$2)/I$5</f>
        <v>#N/A</v>
      </c>
      <c r="J830" s="141" t="e" cm="1">
        <f t="array" ref="J830">(_xlfn.XLOOKUP($A830&amp;$Q$3,Data[Index]&amp;Data[Valid Test, Can be used for conformity (Y/N)],Data[THC + NOx/km (mg)])-J$2)/J$5</f>
        <v>#N/A</v>
      </c>
      <c r="K830" s="141" t="e" cm="1">
        <f t="array" ref="K830">(_xlfn.XLOOKUP($A830&amp;$Q$3,Data[Index]&amp;Data[Valid Test, Can be used for conformity (Y/N)],Data[PN/km ('#)])-K$2)/K$5</f>
        <v>#N/A</v>
      </c>
      <c r="L830" s="141" t="e" cm="1">
        <f t="array" ref="L830">(_xlfn.XLOOKUP($A830&amp;$Q$3,Data[Index]&amp;Data[Valid Test, Can be used for conformity (Y/N)],Data[PM/km (mg)])-L$2)/L$5</f>
        <v>#N/A</v>
      </c>
      <c r="M830" s="140" t="e" cm="1">
        <f t="array" ref="M830">(_xlfn.XLOOKUP($A830&amp;$Q$3,Data[Index]&amp;Data[Valid Test, Can be used for conformity (Y/N)],Data[CH4 (mg/km)])-M$2)/M$5</f>
        <v>#N/A</v>
      </c>
      <c r="N830" s="140" t="e" cm="1">
        <f t="array" ref="N830">(_xlfn.XLOOKUP($A830&amp;$Q$3,Data[Index]&amp;Data[Valid Test, Can be used for conformity (Y/N)],Data[N20 (mg/km)])-N$2)/N$5</f>
        <v>#N/A</v>
      </c>
      <c r="O830" s="141" t="e" cm="1">
        <f t="array" ref="O830">(_xlfn.XLOOKUP($A830&amp;$Q$3,Data[Index]&amp;Data[Valid Test, Can be used for conformity (Y/N)],Data[l/100km])-O$2)/O$5</f>
        <v>#N/A</v>
      </c>
      <c r="P830" s="138">
        <f>_xlfn.XLOOKUP($A830,Data[Index],Data[Comments])</f>
        <v>0</v>
      </c>
    </row>
    <row r="831" spans="1:16" x14ac:dyDescent="0.2">
      <c r="A831" s="129"/>
      <c r="B831" s="129"/>
      <c r="C831" s="129" t="e" cm="1">
        <f t="array" ref="C831">_xlfn.XLOOKUP($A831&amp;$Q$3&amp;$R$3,Data[Index]&amp;Data[Valid Test, Can be used for conformity (Y/N)]&amp;Data[Cycle],Data[Test Name])</f>
        <v>#N/A</v>
      </c>
      <c r="D831" s="167" t="e" cm="1">
        <f t="array" ref="D831">_xlfn.XLOOKUP($A831&amp;$Q$3&amp;$R$3,Data[Index]&amp;Data[Valid Test, Can be used for conformity (Y/N)]&amp;Data[Cycle],Data[Mileage (Miles)])</f>
        <v>#N/A</v>
      </c>
      <c r="E831" s="130" t="e" cm="1">
        <f t="array" ref="E831">_xlfn.XLOOKUP($A831&amp;$Q$3&amp;$R$3,Data[Index]&amp;Data[Valid Test, Can be used for conformity (Y/N)]&amp;Data[Cycle],Data[Date])</f>
        <v>#N/A</v>
      </c>
      <c r="F831" s="141" t="e" cm="1">
        <f t="array" ref="F831">(_xlfn.XLOOKUP($A831&amp;$Q$3&amp;$R$3,Data[Index]&amp;Data[Valid Test, Can be used for conformity (Y/N)]&amp;Data[Cycle],Data[CO/km (mg)])-F$2)/F$5</f>
        <v>#N/A</v>
      </c>
      <c r="G831" s="141" t="e" cm="1">
        <f t="array" ref="G831">(_xlfn.XLOOKUP($A831&amp;$Q$3,Data[Index]&amp;Data[Valid Test, Can be used for conformity (Y/N)],Data[CO2/km (g)])-G$2)/G$5</f>
        <v>#N/A</v>
      </c>
      <c r="H831" s="141" t="e" cm="1">
        <f t="array" ref="H831">(_xlfn.XLOOKUP($A831&amp;$Q$3,Data[Index]&amp;Data[Valid Test, Can be used for conformity (Y/N)],Data[THC/km (mg)])-H$2)/H$5</f>
        <v>#N/A</v>
      </c>
      <c r="I831" s="141" t="e" cm="1">
        <f t="array" ref="I831">(_xlfn.XLOOKUP($A831&amp;$Q$3,Data[Index]&amp;Data[Valid Test, Can be used for conformity (Y/N)],Data[NOx/km (mg)])-I$2)/I$5</f>
        <v>#N/A</v>
      </c>
      <c r="J831" s="141" t="e" cm="1">
        <f t="array" ref="J831">(_xlfn.XLOOKUP($A831&amp;$Q$3,Data[Index]&amp;Data[Valid Test, Can be used for conformity (Y/N)],Data[THC + NOx/km (mg)])-J$2)/J$5</f>
        <v>#N/A</v>
      </c>
      <c r="K831" s="141" t="e" cm="1">
        <f t="array" ref="K831">(_xlfn.XLOOKUP($A831&amp;$Q$3,Data[Index]&amp;Data[Valid Test, Can be used for conformity (Y/N)],Data[PN/km ('#)])-K$2)/K$5</f>
        <v>#N/A</v>
      </c>
      <c r="L831" s="141" t="e" cm="1">
        <f t="array" ref="L831">(_xlfn.XLOOKUP($A831&amp;$Q$3,Data[Index]&amp;Data[Valid Test, Can be used for conformity (Y/N)],Data[PM/km (mg)])-L$2)/L$5</f>
        <v>#N/A</v>
      </c>
      <c r="M831" s="140" t="e" cm="1">
        <f t="array" ref="M831">(_xlfn.XLOOKUP($A831&amp;$Q$3,Data[Index]&amp;Data[Valid Test, Can be used for conformity (Y/N)],Data[CH4 (mg/km)])-M$2)/M$5</f>
        <v>#N/A</v>
      </c>
      <c r="N831" s="140" t="e" cm="1">
        <f t="array" ref="N831">(_xlfn.XLOOKUP($A831&amp;$Q$3,Data[Index]&amp;Data[Valid Test, Can be used for conformity (Y/N)],Data[N20 (mg/km)])-N$2)/N$5</f>
        <v>#N/A</v>
      </c>
      <c r="O831" s="141" t="e" cm="1">
        <f t="array" ref="O831">(_xlfn.XLOOKUP($A831&amp;$Q$3,Data[Index]&amp;Data[Valid Test, Can be used for conformity (Y/N)],Data[l/100km])-O$2)/O$5</f>
        <v>#N/A</v>
      </c>
      <c r="P831" s="138">
        <f>_xlfn.XLOOKUP($A831,Data[Index],Data[Comments])</f>
        <v>0</v>
      </c>
    </row>
    <row r="832" spans="1:16" x14ac:dyDescent="0.2">
      <c r="A832" s="129"/>
      <c r="B832" s="129"/>
      <c r="C832" s="129" t="e" cm="1">
        <f t="array" ref="C832">_xlfn.XLOOKUP($A832&amp;$Q$3&amp;$R$3,Data[Index]&amp;Data[Valid Test, Can be used for conformity (Y/N)]&amp;Data[Cycle],Data[Test Name])</f>
        <v>#N/A</v>
      </c>
      <c r="D832" s="167" t="e" cm="1">
        <f t="array" ref="D832">_xlfn.XLOOKUP($A832&amp;$Q$3&amp;$R$3,Data[Index]&amp;Data[Valid Test, Can be used for conformity (Y/N)]&amp;Data[Cycle],Data[Mileage (Miles)])</f>
        <v>#N/A</v>
      </c>
      <c r="E832" s="130" t="e" cm="1">
        <f t="array" ref="E832">_xlfn.XLOOKUP($A832&amp;$Q$3&amp;$R$3,Data[Index]&amp;Data[Valid Test, Can be used for conformity (Y/N)]&amp;Data[Cycle],Data[Date])</f>
        <v>#N/A</v>
      </c>
      <c r="F832" s="141" t="e" cm="1">
        <f t="array" ref="F832">(_xlfn.XLOOKUP($A832&amp;$Q$3&amp;$R$3,Data[Index]&amp;Data[Valid Test, Can be used for conformity (Y/N)]&amp;Data[Cycle],Data[CO/km (mg)])-F$2)/F$5</f>
        <v>#N/A</v>
      </c>
      <c r="G832" s="141" t="e" cm="1">
        <f t="array" ref="G832">(_xlfn.XLOOKUP($A832&amp;$Q$3,Data[Index]&amp;Data[Valid Test, Can be used for conformity (Y/N)],Data[CO2/km (g)])-G$2)/G$5</f>
        <v>#N/A</v>
      </c>
      <c r="H832" s="141" t="e" cm="1">
        <f t="array" ref="H832">(_xlfn.XLOOKUP($A832&amp;$Q$3,Data[Index]&amp;Data[Valid Test, Can be used for conformity (Y/N)],Data[THC/km (mg)])-H$2)/H$5</f>
        <v>#N/A</v>
      </c>
      <c r="I832" s="141" t="e" cm="1">
        <f t="array" ref="I832">(_xlfn.XLOOKUP($A832&amp;$Q$3,Data[Index]&amp;Data[Valid Test, Can be used for conformity (Y/N)],Data[NOx/km (mg)])-I$2)/I$5</f>
        <v>#N/A</v>
      </c>
      <c r="J832" s="141" t="e" cm="1">
        <f t="array" ref="J832">(_xlfn.XLOOKUP($A832&amp;$Q$3,Data[Index]&amp;Data[Valid Test, Can be used for conformity (Y/N)],Data[THC + NOx/km (mg)])-J$2)/J$5</f>
        <v>#N/A</v>
      </c>
      <c r="K832" s="141" t="e" cm="1">
        <f t="array" ref="K832">(_xlfn.XLOOKUP($A832&amp;$Q$3,Data[Index]&amp;Data[Valid Test, Can be used for conformity (Y/N)],Data[PN/km ('#)])-K$2)/K$5</f>
        <v>#N/A</v>
      </c>
      <c r="L832" s="141" t="e" cm="1">
        <f t="array" ref="L832">(_xlfn.XLOOKUP($A832&amp;$Q$3,Data[Index]&amp;Data[Valid Test, Can be used for conformity (Y/N)],Data[PM/km (mg)])-L$2)/L$5</f>
        <v>#N/A</v>
      </c>
      <c r="M832" s="140" t="e" cm="1">
        <f t="array" ref="M832">(_xlfn.XLOOKUP($A832&amp;$Q$3,Data[Index]&amp;Data[Valid Test, Can be used for conformity (Y/N)],Data[CH4 (mg/km)])-M$2)/M$5</f>
        <v>#N/A</v>
      </c>
      <c r="N832" s="140" t="e" cm="1">
        <f t="array" ref="N832">(_xlfn.XLOOKUP($A832&amp;$Q$3,Data[Index]&amp;Data[Valid Test, Can be used for conformity (Y/N)],Data[N20 (mg/km)])-N$2)/N$5</f>
        <v>#N/A</v>
      </c>
      <c r="O832" s="141" t="e" cm="1">
        <f t="array" ref="O832">(_xlfn.XLOOKUP($A832&amp;$Q$3,Data[Index]&amp;Data[Valid Test, Can be used for conformity (Y/N)],Data[l/100km])-O$2)/O$5</f>
        <v>#N/A</v>
      </c>
      <c r="P832" s="138">
        <f>_xlfn.XLOOKUP($A832,Data[Index],Data[Comments])</f>
        <v>0</v>
      </c>
    </row>
    <row r="833" spans="1:16" x14ac:dyDescent="0.2">
      <c r="A833" s="129"/>
      <c r="B833" s="129"/>
      <c r="C833" s="129" t="e" cm="1">
        <f t="array" ref="C833">_xlfn.XLOOKUP($A833&amp;$Q$3&amp;$R$3,Data[Index]&amp;Data[Valid Test, Can be used for conformity (Y/N)]&amp;Data[Cycle],Data[Test Name])</f>
        <v>#N/A</v>
      </c>
      <c r="D833" s="167" t="e" cm="1">
        <f t="array" ref="D833">_xlfn.XLOOKUP($A833&amp;$Q$3&amp;$R$3,Data[Index]&amp;Data[Valid Test, Can be used for conformity (Y/N)]&amp;Data[Cycle],Data[Mileage (Miles)])</f>
        <v>#N/A</v>
      </c>
      <c r="E833" s="130" t="e" cm="1">
        <f t="array" ref="E833">_xlfn.XLOOKUP($A833&amp;$Q$3&amp;$R$3,Data[Index]&amp;Data[Valid Test, Can be used for conformity (Y/N)]&amp;Data[Cycle],Data[Date])</f>
        <v>#N/A</v>
      </c>
      <c r="F833" s="141" t="e" cm="1">
        <f t="array" ref="F833">(_xlfn.XLOOKUP($A833&amp;$Q$3&amp;$R$3,Data[Index]&amp;Data[Valid Test, Can be used for conformity (Y/N)]&amp;Data[Cycle],Data[CO/km (mg)])-F$2)/F$5</f>
        <v>#N/A</v>
      </c>
      <c r="G833" s="141" t="e" cm="1">
        <f t="array" ref="G833">(_xlfn.XLOOKUP($A833&amp;$Q$3,Data[Index]&amp;Data[Valid Test, Can be used for conformity (Y/N)],Data[CO2/km (g)])-G$2)/G$5</f>
        <v>#N/A</v>
      </c>
      <c r="H833" s="141" t="e" cm="1">
        <f t="array" ref="H833">(_xlfn.XLOOKUP($A833&amp;$Q$3,Data[Index]&amp;Data[Valid Test, Can be used for conformity (Y/N)],Data[THC/km (mg)])-H$2)/H$5</f>
        <v>#N/A</v>
      </c>
      <c r="I833" s="141" t="e" cm="1">
        <f t="array" ref="I833">(_xlfn.XLOOKUP($A833&amp;$Q$3,Data[Index]&amp;Data[Valid Test, Can be used for conformity (Y/N)],Data[NOx/km (mg)])-I$2)/I$5</f>
        <v>#N/A</v>
      </c>
      <c r="J833" s="141" t="e" cm="1">
        <f t="array" ref="J833">(_xlfn.XLOOKUP($A833&amp;$Q$3,Data[Index]&amp;Data[Valid Test, Can be used for conformity (Y/N)],Data[THC + NOx/km (mg)])-J$2)/J$5</f>
        <v>#N/A</v>
      </c>
      <c r="K833" s="141" t="e" cm="1">
        <f t="array" ref="K833">(_xlfn.XLOOKUP($A833&amp;$Q$3,Data[Index]&amp;Data[Valid Test, Can be used for conformity (Y/N)],Data[PN/km ('#)])-K$2)/K$5</f>
        <v>#N/A</v>
      </c>
      <c r="L833" s="141" t="e" cm="1">
        <f t="array" ref="L833">(_xlfn.XLOOKUP($A833&amp;$Q$3,Data[Index]&amp;Data[Valid Test, Can be used for conformity (Y/N)],Data[PM/km (mg)])-L$2)/L$5</f>
        <v>#N/A</v>
      </c>
      <c r="M833" s="140" t="e" cm="1">
        <f t="array" ref="M833">(_xlfn.XLOOKUP($A833&amp;$Q$3,Data[Index]&amp;Data[Valid Test, Can be used for conformity (Y/N)],Data[CH4 (mg/km)])-M$2)/M$5</f>
        <v>#N/A</v>
      </c>
      <c r="N833" s="140" t="e" cm="1">
        <f t="array" ref="N833">(_xlfn.XLOOKUP($A833&amp;$Q$3,Data[Index]&amp;Data[Valid Test, Can be used for conformity (Y/N)],Data[N20 (mg/km)])-N$2)/N$5</f>
        <v>#N/A</v>
      </c>
      <c r="O833" s="141" t="e" cm="1">
        <f t="array" ref="O833">(_xlfn.XLOOKUP($A833&amp;$Q$3,Data[Index]&amp;Data[Valid Test, Can be used for conformity (Y/N)],Data[l/100km])-O$2)/O$5</f>
        <v>#N/A</v>
      </c>
      <c r="P833" s="138">
        <f>_xlfn.XLOOKUP($A833,Data[Index],Data[Comments])</f>
        <v>0</v>
      </c>
    </row>
    <row r="834" spans="1:16" x14ac:dyDescent="0.2">
      <c r="A834" s="129"/>
      <c r="B834" s="129"/>
      <c r="C834" s="129" t="e" cm="1">
        <f t="array" ref="C834">_xlfn.XLOOKUP($A834&amp;$Q$3&amp;$R$3,Data[Index]&amp;Data[Valid Test, Can be used for conformity (Y/N)]&amp;Data[Cycle],Data[Test Name])</f>
        <v>#N/A</v>
      </c>
      <c r="D834" s="167" t="e" cm="1">
        <f t="array" ref="D834">_xlfn.XLOOKUP($A834&amp;$Q$3&amp;$R$3,Data[Index]&amp;Data[Valid Test, Can be used for conformity (Y/N)]&amp;Data[Cycle],Data[Mileage (Miles)])</f>
        <v>#N/A</v>
      </c>
      <c r="E834" s="130" t="e" cm="1">
        <f t="array" ref="E834">_xlfn.XLOOKUP($A834&amp;$Q$3&amp;$R$3,Data[Index]&amp;Data[Valid Test, Can be used for conformity (Y/N)]&amp;Data[Cycle],Data[Date])</f>
        <v>#N/A</v>
      </c>
      <c r="F834" s="141" t="e" cm="1">
        <f t="array" ref="F834">(_xlfn.XLOOKUP($A834&amp;$Q$3&amp;$R$3,Data[Index]&amp;Data[Valid Test, Can be used for conformity (Y/N)]&amp;Data[Cycle],Data[CO/km (mg)])-F$2)/F$5</f>
        <v>#N/A</v>
      </c>
      <c r="G834" s="141" t="e" cm="1">
        <f t="array" ref="G834">(_xlfn.XLOOKUP($A834&amp;$Q$3,Data[Index]&amp;Data[Valid Test, Can be used for conformity (Y/N)],Data[CO2/km (g)])-G$2)/G$5</f>
        <v>#N/A</v>
      </c>
      <c r="H834" s="141" t="e" cm="1">
        <f t="array" ref="H834">(_xlfn.XLOOKUP($A834&amp;$Q$3,Data[Index]&amp;Data[Valid Test, Can be used for conformity (Y/N)],Data[THC/km (mg)])-H$2)/H$5</f>
        <v>#N/A</v>
      </c>
      <c r="I834" s="141" t="e" cm="1">
        <f t="array" ref="I834">(_xlfn.XLOOKUP($A834&amp;$Q$3,Data[Index]&amp;Data[Valid Test, Can be used for conformity (Y/N)],Data[NOx/km (mg)])-I$2)/I$5</f>
        <v>#N/A</v>
      </c>
      <c r="J834" s="141" t="e" cm="1">
        <f t="array" ref="J834">(_xlfn.XLOOKUP($A834&amp;$Q$3,Data[Index]&amp;Data[Valid Test, Can be used for conformity (Y/N)],Data[THC + NOx/km (mg)])-J$2)/J$5</f>
        <v>#N/A</v>
      </c>
      <c r="K834" s="141" t="e" cm="1">
        <f t="array" ref="K834">(_xlfn.XLOOKUP($A834&amp;$Q$3,Data[Index]&amp;Data[Valid Test, Can be used for conformity (Y/N)],Data[PN/km ('#)])-K$2)/K$5</f>
        <v>#N/A</v>
      </c>
      <c r="L834" s="141" t="e" cm="1">
        <f t="array" ref="L834">(_xlfn.XLOOKUP($A834&amp;$Q$3,Data[Index]&amp;Data[Valid Test, Can be used for conformity (Y/N)],Data[PM/km (mg)])-L$2)/L$5</f>
        <v>#N/A</v>
      </c>
      <c r="M834" s="140" t="e" cm="1">
        <f t="array" ref="M834">(_xlfn.XLOOKUP($A834&amp;$Q$3,Data[Index]&amp;Data[Valid Test, Can be used for conformity (Y/N)],Data[CH4 (mg/km)])-M$2)/M$5</f>
        <v>#N/A</v>
      </c>
      <c r="N834" s="140" t="e" cm="1">
        <f t="array" ref="N834">(_xlfn.XLOOKUP($A834&amp;$Q$3,Data[Index]&amp;Data[Valid Test, Can be used for conformity (Y/N)],Data[N20 (mg/km)])-N$2)/N$5</f>
        <v>#N/A</v>
      </c>
      <c r="O834" s="141" t="e" cm="1">
        <f t="array" ref="O834">(_xlfn.XLOOKUP($A834&amp;$Q$3,Data[Index]&amp;Data[Valid Test, Can be used for conformity (Y/N)],Data[l/100km])-O$2)/O$5</f>
        <v>#N/A</v>
      </c>
      <c r="P834" s="138">
        <f>_xlfn.XLOOKUP($A834,Data[Index],Data[Comments])</f>
        <v>0</v>
      </c>
    </row>
    <row r="835" spans="1:16" x14ac:dyDescent="0.2">
      <c r="A835" s="129"/>
      <c r="B835" s="129"/>
      <c r="C835" s="129" t="e" cm="1">
        <f t="array" ref="C835">_xlfn.XLOOKUP($A835&amp;$Q$3&amp;$R$3,Data[Index]&amp;Data[Valid Test, Can be used for conformity (Y/N)]&amp;Data[Cycle],Data[Test Name])</f>
        <v>#N/A</v>
      </c>
      <c r="D835" s="167" t="e" cm="1">
        <f t="array" ref="D835">_xlfn.XLOOKUP($A835&amp;$Q$3&amp;$R$3,Data[Index]&amp;Data[Valid Test, Can be used for conformity (Y/N)]&amp;Data[Cycle],Data[Mileage (Miles)])</f>
        <v>#N/A</v>
      </c>
      <c r="E835" s="130" t="e" cm="1">
        <f t="array" ref="E835">_xlfn.XLOOKUP($A835&amp;$Q$3&amp;$R$3,Data[Index]&amp;Data[Valid Test, Can be used for conformity (Y/N)]&amp;Data[Cycle],Data[Date])</f>
        <v>#N/A</v>
      </c>
      <c r="F835" s="141" t="e" cm="1">
        <f t="array" ref="F835">(_xlfn.XLOOKUP($A835&amp;$Q$3&amp;$R$3,Data[Index]&amp;Data[Valid Test, Can be used for conformity (Y/N)]&amp;Data[Cycle],Data[CO/km (mg)])-F$2)/F$5</f>
        <v>#N/A</v>
      </c>
      <c r="G835" s="141" t="e" cm="1">
        <f t="array" ref="G835">(_xlfn.XLOOKUP($A835&amp;$Q$3,Data[Index]&amp;Data[Valid Test, Can be used for conformity (Y/N)],Data[CO2/km (g)])-G$2)/G$5</f>
        <v>#N/A</v>
      </c>
      <c r="H835" s="141" t="e" cm="1">
        <f t="array" ref="H835">(_xlfn.XLOOKUP($A835&amp;$Q$3,Data[Index]&amp;Data[Valid Test, Can be used for conformity (Y/N)],Data[THC/km (mg)])-H$2)/H$5</f>
        <v>#N/A</v>
      </c>
      <c r="I835" s="141" t="e" cm="1">
        <f t="array" ref="I835">(_xlfn.XLOOKUP($A835&amp;$Q$3,Data[Index]&amp;Data[Valid Test, Can be used for conformity (Y/N)],Data[NOx/km (mg)])-I$2)/I$5</f>
        <v>#N/A</v>
      </c>
      <c r="J835" s="141" t="e" cm="1">
        <f t="array" ref="J835">(_xlfn.XLOOKUP($A835&amp;$Q$3,Data[Index]&amp;Data[Valid Test, Can be used for conformity (Y/N)],Data[THC + NOx/km (mg)])-J$2)/J$5</f>
        <v>#N/A</v>
      </c>
      <c r="K835" s="141" t="e" cm="1">
        <f t="array" ref="K835">(_xlfn.XLOOKUP($A835&amp;$Q$3,Data[Index]&amp;Data[Valid Test, Can be used for conformity (Y/N)],Data[PN/km ('#)])-K$2)/K$5</f>
        <v>#N/A</v>
      </c>
      <c r="L835" s="141" t="e" cm="1">
        <f t="array" ref="L835">(_xlfn.XLOOKUP($A835&amp;$Q$3,Data[Index]&amp;Data[Valid Test, Can be used for conformity (Y/N)],Data[PM/km (mg)])-L$2)/L$5</f>
        <v>#N/A</v>
      </c>
      <c r="M835" s="140" t="e" cm="1">
        <f t="array" ref="M835">(_xlfn.XLOOKUP($A835&amp;$Q$3,Data[Index]&amp;Data[Valid Test, Can be used for conformity (Y/N)],Data[CH4 (mg/km)])-M$2)/M$5</f>
        <v>#N/A</v>
      </c>
      <c r="N835" s="140" t="e" cm="1">
        <f t="array" ref="N835">(_xlfn.XLOOKUP($A835&amp;$Q$3,Data[Index]&amp;Data[Valid Test, Can be used for conformity (Y/N)],Data[N20 (mg/km)])-N$2)/N$5</f>
        <v>#N/A</v>
      </c>
      <c r="O835" s="141" t="e" cm="1">
        <f t="array" ref="O835">(_xlfn.XLOOKUP($A835&amp;$Q$3,Data[Index]&amp;Data[Valid Test, Can be used for conformity (Y/N)],Data[l/100km])-O$2)/O$5</f>
        <v>#N/A</v>
      </c>
      <c r="P835" s="138">
        <f>_xlfn.XLOOKUP($A835,Data[Index],Data[Comments])</f>
        <v>0</v>
      </c>
    </row>
    <row r="836" spans="1:16" x14ac:dyDescent="0.2">
      <c r="A836" s="129"/>
      <c r="B836" s="129"/>
      <c r="C836" s="129" t="e" cm="1">
        <f t="array" ref="C836">_xlfn.XLOOKUP($A836&amp;$Q$3&amp;$R$3,Data[Index]&amp;Data[Valid Test, Can be used for conformity (Y/N)]&amp;Data[Cycle],Data[Test Name])</f>
        <v>#N/A</v>
      </c>
      <c r="D836" s="167" t="e" cm="1">
        <f t="array" ref="D836">_xlfn.XLOOKUP($A836&amp;$Q$3&amp;$R$3,Data[Index]&amp;Data[Valid Test, Can be used for conformity (Y/N)]&amp;Data[Cycle],Data[Mileage (Miles)])</f>
        <v>#N/A</v>
      </c>
      <c r="E836" s="130" t="e" cm="1">
        <f t="array" ref="E836">_xlfn.XLOOKUP($A836&amp;$Q$3&amp;$R$3,Data[Index]&amp;Data[Valid Test, Can be used for conformity (Y/N)]&amp;Data[Cycle],Data[Date])</f>
        <v>#N/A</v>
      </c>
      <c r="F836" s="141" t="e" cm="1">
        <f t="array" ref="F836">(_xlfn.XLOOKUP($A836&amp;$Q$3&amp;$R$3,Data[Index]&amp;Data[Valid Test, Can be used for conformity (Y/N)]&amp;Data[Cycle],Data[CO/km (mg)])-F$2)/F$5</f>
        <v>#N/A</v>
      </c>
      <c r="G836" s="141" t="e" cm="1">
        <f t="array" ref="G836">(_xlfn.XLOOKUP($A836&amp;$Q$3,Data[Index]&amp;Data[Valid Test, Can be used for conformity (Y/N)],Data[CO2/km (g)])-G$2)/G$5</f>
        <v>#N/A</v>
      </c>
      <c r="H836" s="141" t="e" cm="1">
        <f t="array" ref="H836">(_xlfn.XLOOKUP($A836&amp;$Q$3,Data[Index]&amp;Data[Valid Test, Can be used for conformity (Y/N)],Data[THC/km (mg)])-H$2)/H$5</f>
        <v>#N/A</v>
      </c>
      <c r="I836" s="141" t="e" cm="1">
        <f t="array" ref="I836">(_xlfn.XLOOKUP($A836&amp;$Q$3,Data[Index]&amp;Data[Valid Test, Can be used for conformity (Y/N)],Data[NOx/km (mg)])-I$2)/I$5</f>
        <v>#N/A</v>
      </c>
      <c r="J836" s="141" t="e" cm="1">
        <f t="array" ref="J836">(_xlfn.XLOOKUP($A836&amp;$Q$3,Data[Index]&amp;Data[Valid Test, Can be used for conformity (Y/N)],Data[THC + NOx/km (mg)])-J$2)/J$5</f>
        <v>#N/A</v>
      </c>
      <c r="K836" s="141" t="e" cm="1">
        <f t="array" ref="K836">(_xlfn.XLOOKUP($A836&amp;$Q$3,Data[Index]&amp;Data[Valid Test, Can be used for conformity (Y/N)],Data[PN/km ('#)])-K$2)/K$5</f>
        <v>#N/A</v>
      </c>
      <c r="L836" s="141" t="e" cm="1">
        <f t="array" ref="L836">(_xlfn.XLOOKUP($A836&amp;$Q$3,Data[Index]&amp;Data[Valid Test, Can be used for conformity (Y/N)],Data[PM/km (mg)])-L$2)/L$5</f>
        <v>#N/A</v>
      </c>
      <c r="M836" s="140" t="e" cm="1">
        <f t="array" ref="M836">(_xlfn.XLOOKUP($A836&amp;$Q$3,Data[Index]&amp;Data[Valid Test, Can be used for conformity (Y/N)],Data[CH4 (mg/km)])-M$2)/M$5</f>
        <v>#N/A</v>
      </c>
      <c r="N836" s="140" t="e" cm="1">
        <f t="array" ref="N836">(_xlfn.XLOOKUP($A836&amp;$Q$3,Data[Index]&amp;Data[Valid Test, Can be used for conformity (Y/N)],Data[N20 (mg/km)])-N$2)/N$5</f>
        <v>#N/A</v>
      </c>
      <c r="O836" s="141" t="e" cm="1">
        <f t="array" ref="O836">(_xlfn.XLOOKUP($A836&amp;$Q$3,Data[Index]&amp;Data[Valid Test, Can be used for conformity (Y/N)],Data[l/100km])-O$2)/O$5</f>
        <v>#N/A</v>
      </c>
      <c r="P836" s="138">
        <f>_xlfn.XLOOKUP($A836,Data[Index],Data[Comments])</f>
        <v>0</v>
      </c>
    </row>
    <row r="837" spans="1:16" x14ac:dyDescent="0.2">
      <c r="A837" s="129"/>
      <c r="B837" s="129"/>
      <c r="C837" s="129" t="e" cm="1">
        <f t="array" ref="C837">_xlfn.XLOOKUP($A837&amp;$Q$3&amp;$R$3,Data[Index]&amp;Data[Valid Test, Can be used for conformity (Y/N)]&amp;Data[Cycle],Data[Test Name])</f>
        <v>#N/A</v>
      </c>
      <c r="D837" s="167" t="e" cm="1">
        <f t="array" ref="D837">_xlfn.XLOOKUP($A837&amp;$Q$3&amp;$R$3,Data[Index]&amp;Data[Valid Test, Can be used for conformity (Y/N)]&amp;Data[Cycle],Data[Mileage (Miles)])</f>
        <v>#N/A</v>
      </c>
      <c r="E837" s="130" t="e" cm="1">
        <f t="array" ref="E837">_xlfn.XLOOKUP($A837&amp;$Q$3&amp;$R$3,Data[Index]&amp;Data[Valid Test, Can be used for conformity (Y/N)]&amp;Data[Cycle],Data[Date])</f>
        <v>#N/A</v>
      </c>
      <c r="F837" s="141" t="e" cm="1">
        <f t="array" ref="F837">(_xlfn.XLOOKUP($A837&amp;$Q$3&amp;$R$3,Data[Index]&amp;Data[Valid Test, Can be used for conformity (Y/N)]&amp;Data[Cycle],Data[CO/km (mg)])-F$2)/F$5</f>
        <v>#N/A</v>
      </c>
      <c r="G837" s="141" t="e" cm="1">
        <f t="array" ref="G837">(_xlfn.XLOOKUP($A837&amp;$Q$3,Data[Index]&amp;Data[Valid Test, Can be used for conformity (Y/N)],Data[CO2/km (g)])-G$2)/G$5</f>
        <v>#N/A</v>
      </c>
      <c r="H837" s="141" t="e" cm="1">
        <f t="array" ref="H837">(_xlfn.XLOOKUP($A837&amp;$Q$3,Data[Index]&amp;Data[Valid Test, Can be used for conformity (Y/N)],Data[THC/km (mg)])-H$2)/H$5</f>
        <v>#N/A</v>
      </c>
      <c r="I837" s="141" t="e" cm="1">
        <f t="array" ref="I837">(_xlfn.XLOOKUP($A837&amp;$Q$3,Data[Index]&amp;Data[Valid Test, Can be used for conformity (Y/N)],Data[NOx/km (mg)])-I$2)/I$5</f>
        <v>#N/A</v>
      </c>
      <c r="J837" s="141" t="e" cm="1">
        <f t="array" ref="J837">(_xlfn.XLOOKUP($A837&amp;$Q$3,Data[Index]&amp;Data[Valid Test, Can be used for conformity (Y/N)],Data[THC + NOx/km (mg)])-J$2)/J$5</f>
        <v>#N/A</v>
      </c>
      <c r="K837" s="141" t="e" cm="1">
        <f t="array" ref="K837">(_xlfn.XLOOKUP($A837&amp;$Q$3,Data[Index]&amp;Data[Valid Test, Can be used for conformity (Y/N)],Data[PN/km ('#)])-K$2)/K$5</f>
        <v>#N/A</v>
      </c>
      <c r="L837" s="141" t="e" cm="1">
        <f t="array" ref="L837">(_xlfn.XLOOKUP($A837&amp;$Q$3,Data[Index]&amp;Data[Valid Test, Can be used for conformity (Y/N)],Data[PM/km (mg)])-L$2)/L$5</f>
        <v>#N/A</v>
      </c>
      <c r="M837" s="140" t="e" cm="1">
        <f t="array" ref="M837">(_xlfn.XLOOKUP($A837&amp;$Q$3,Data[Index]&amp;Data[Valid Test, Can be used for conformity (Y/N)],Data[CH4 (mg/km)])-M$2)/M$5</f>
        <v>#N/A</v>
      </c>
      <c r="N837" s="140" t="e" cm="1">
        <f t="array" ref="N837">(_xlfn.XLOOKUP($A837&amp;$Q$3,Data[Index]&amp;Data[Valid Test, Can be used for conformity (Y/N)],Data[N20 (mg/km)])-N$2)/N$5</f>
        <v>#N/A</v>
      </c>
      <c r="O837" s="141" t="e" cm="1">
        <f t="array" ref="O837">(_xlfn.XLOOKUP($A837&amp;$Q$3,Data[Index]&amp;Data[Valid Test, Can be used for conformity (Y/N)],Data[l/100km])-O$2)/O$5</f>
        <v>#N/A</v>
      </c>
      <c r="P837" s="138">
        <f>_xlfn.XLOOKUP($A837,Data[Index],Data[Comments])</f>
        <v>0</v>
      </c>
    </row>
    <row r="838" spans="1:16" x14ac:dyDescent="0.2">
      <c r="A838" s="129"/>
      <c r="B838" s="129"/>
      <c r="C838" s="129" t="e" cm="1">
        <f t="array" ref="C838">_xlfn.XLOOKUP($A838&amp;$Q$3&amp;$R$3,Data[Index]&amp;Data[Valid Test, Can be used for conformity (Y/N)]&amp;Data[Cycle],Data[Test Name])</f>
        <v>#N/A</v>
      </c>
      <c r="D838" s="167" t="e" cm="1">
        <f t="array" ref="D838">_xlfn.XLOOKUP($A838&amp;$Q$3&amp;$R$3,Data[Index]&amp;Data[Valid Test, Can be used for conformity (Y/N)]&amp;Data[Cycle],Data[Mileage (Miles)])</f>
        <v>#N/A</v>
      </c>
      <c r="E838" s="130" t="e" cm="1">
        <f t="array" ref="E838">_xlfn.XLOOKUP($A838&amp;$Q$3&amp;$R$3,Data[Index]&amp;Data[Valid Test, Can be used for conformity (Y/N)]&amp;Data[Cycle],Data[Date])</f>
        <v>#N/A</v>
      </c>
      <c r="F838" s="141" t="e" cm="1">
        <f t="array" ref="F838">(_xlfn.XLOOKUP($A838&amp;$Q$3&amp;$R$3,Data[Index]&amp;Data[Valid Test, Can be used for conformity (Y/N)]&amp;Data[Cycle],Data[CO/km (mg)])-F$2)/F$5</f>
        <v>#N/A</v>
      </c>
      <c r="G838" s="141" t="e" cm="1">
        <f t="array" ref="G838">(_xlfn.XLOOKUP($A838&amp;$Q$3,Data[Index]&amp;Data[Valid Test, Can be used for conformity (Y/N)],Data[CO2/km (g)])-G$2)/G$5</f>
        <v>#N/A</v>
      </c>
      <c r="H838" s="141" t="e" cm="1">
        <f t="array" ref="H838">(_xlfn.XLOOKUP($A838&amp;$Q$3,Data[Index]&amp;Data[Valid Test, Can be used for conformity (Y/N)],Data[THC/km (mg)])-H$2)/H$5</f>
        <v>#N/A</v>
      </c>
      <c r="I838" s="141" t="e" cm="1">
        <f t="array" ref="I838">(_xlfn.XLOOKUP($A838&amp;$Q$3,Data[Index]&amp;Data[Valid Test, Can be used for conformity (Y/N)],Data[NOx/km (mg)])-I$2)/I$5</f>
        <v>#N/A</v>
      </c>
      <c r="J838" s="141" t="e" cm="1">
        <f t="array" ref="J838">(_xlfn.XLOOKUP($A838&amp;$Q$3,Data[Index]&amp;Data[Valid Test, Can be used for conformity (Y/N)],Data[THC + NOx/km (mg)])-J$2)/J$5</f>
        <v>#N/A</v>
      </c>
      <c r="K838" s="141" t="e" cm="1">
        <f t="array" ref="K838">(_xlfn.XLOOKUP($A838&amp;$Q$3,Data[Index]&amp;Data[Valid Test, Can be used for conformity (Y/N)],Data[PN/km ('#)])-K$2)/K$5</f>
        <v>#N/A</v>
      </c>
      <c r="L838" s="141" t="e" cm="1">
        <f t="array" ref="L838">(_xlfn.XLOOKUP($A838&amp;$Q$3,Data[Index]&amp;Data[Valid Test, Can be used for conformity (Y/N)],Data[PM/km (mg)])-L$2)/L$5</f>
        <v>#N/A</v>
      </c>
      <c r="M838" s="140" t="e" cm="1">
        <f t="array" ref="M838">(_xlfn.XLOOKUP($A838&amp;$Q$3,Data[Index]&amp;Data[Valid Test, Can be used for conformity (Y/N)],Data[CH4 (mg/km)])-M$2)/M$5</f>
        <v>#N/A</v>
      </c>
      <c r="N838" s="140" t="e" cm="1">
        <f t="array" ref="N838">(_xlfn.XLOOKUP($A838&amp;$Q$3,Data[Index]&amp;Data[Valid Test, Can be used for conformity (Y/N)],Data[N20 (mg/km)])-N$2)/N$5</f>
        <v>#N/A</v>
      </c>
      <c r="O838" s="141" t="e" cm="1">
        <f t="array" ref="O838">(_xlfn.XLOOKUP($A838&amp;$Q$3,Data[Index]&amp;Data[Valid Test, Can be used for conformity (Y/N)],Data[l/100km])-O$2)/O$5</f>
        <v>#N/A</v>
      </c>
      <c r="P838" s="138">
        <f>_xlfn.XLOOKUP($A838,Data[Index],Data[Comments])</f>
        <v>0</v>
      </c>
    </row>
    <row r="839" spans="1:16" x14ac:dyDescent="0.2">
      <c r="A839" s="129"/>
      <c r="B839" s="129"/>
      <c r="C839" s="129" t="e" cm="1">
        <f t="array" ref="C839">_xlfn.XLOOKUP($A839&amp;$Q$3&amp;$R$3,Data[Index]&amp;Data[Valid Test, Can be used for conformity (Y/N)]&amp;Data[Cycle],Data[Test Name])</f>
        <v>#N/A</v>
      </c>
      <c r="D839" s="167" t="e" cm="1">
        <f t="array" ref="D839">_xlfn.XLOOKUP($A839&amp;$Q$3&amp;$R$3,Data[Index]&amp;Data[Valid Test, Can be used for conformity (Y/N)]&amp;Data[Cycle],Data[Mileage (Miles)])</f>
        <v>#N/A</v>
      </c>
      <c r="E839" s="130" t="e" cm="1">
        <f t="array" ref="E839">_xlfn.XLOOKUP($A839&amp;$Q$3&amp;$R$3,Data[Index]&amp;Data[Valid Test, Can be used for conformity (Y/N)]&amp;Data[Cycle],Data[Date])</f>
        <v>#N/A</v>
      </c>
      <c r="F839" s="141" t="e" cm="1">
        <f t="array" ref="F839">(_xlfn.XLOOKUP($A839&amp;$Q$3&amp;$R$3,Data[Index]&amp;Data[Valid Test, Can be used for conformity (Y/N)]&amp;Data[Cycle],Data[CO/km (mg)])-F$2)/F$5</f>
        <v>#N/A</v>
      </c>
      <c r="G839" s="141" t="e" cm="1">
        <f t="array" ref="G839">(_xlfn.XLOOKUP($A839&amp;$Q$3,Data[Index]&amp;Data[Valid Test, Can be used for conformity (Y/N)],Data[CO2/km (g)])-G$2)/G$5</f>
        <v>#N/A</v>
      </c>
      <c r="H839" s="141" t="e" cm="1">
        <f t="array" ref="H839">(_xlfn.XLOOKUP($A839&amp;$Q$3,Data[Index]&amp;Data[Valid Test, Can be used for conformity (Y/N)],Data[THC/km (mg)])-H$2)/H$5</f>
        <v>#N/A</v>
      </c>
      <c r="I839" s="141" t="e" cm="1">
        <f t="array" ref="I839">(_xlfn.XLOOKUP($A839&amp;$Q$3,Data[Index]&amp;Data[Valid Test, Can be used for conformity (Y/N)],Data[NOx/km (mg)])-I$2)/I$5</f>
        <v>#N/A</v>
      </c>
      <c r="J839" s="141" t="e" cm="1">
        <f t="array" ref="J839">(_xlfn.XLOOKUP($A839&amp;$Q$3,Data[Index]&amp;Data[Valid Test, Can be used for conformity (Y/N)],Data[THC + NOx/km (mg)])-J$2)/J$5</f>
        <v>#N/A</v>
      </c>
      <c r="K839" s="141" t="e" cm="1">
        <f t="array" ref="K839">(_xlfn.XLOOKUP($A839&amp;$Q$3,Data[Index]&amp;Data[Valid Test, Can be used for conformity (Y/N)],Data[PN/km ('#)])-K$2)/K$5</f>
        <v>#N/A</v>
      </c>
      <c r="L839" s="141" t="e" cm="1">
        <f t="array" ref="L839">(_xlfn.XLOOKUP($A839&amp;$Q$3,Data[Index]&amp;Data[Valid Test, Can be used for conformity (Y/N)],Data[PM/km (mg)])-L$2)/L$5</f>
        <v>#N/A</v>
      </c>
      <c r="M839" s="140" t="e" cm="1">
        <f t="array" ref="M839">(_xlfn.XLOOKUP($A839&amp;$Q$3,Data[Index]&amp;Data[Valid Test, Can be used for conformity (Y/N)],Data[CH4 (mg/km)])-M$2)/M$5</f>
        <v>#N/A</v>
      </c>
      <c r="N839" s="140" t="e" cm="1">
        <f t="array" ref="N839">(_xlfn.XLOOKUP($A839&amp;$Q$3,Data[Index]&amp;Data[Valid Test, Can be used for conformity (Y/N)],Data[N20 (mg/km)])-N$2)/N$5</f>
        <v>#N/A</v>
      </c>
      <c r="O839" s="141" t="e" cm="1">
        <f t="array" ref="O839">(_xlfn.XLOOKUP($A839&amp;$Q$3,Data[Index]&amp;Data[Valid Test, Can be used for conformity (Y/N)],Data[l/100km])-O$2)/O$5</f>
        <v>#N/A</v>
      </c>
      <c r="P839" s="138">
        <f>_xlfn.XLOOKUP($A839,Data[Index],Data[Comments])</f>
        <v>0</v>
      </c>
    </row>
    <row r="840" spans="1:16" x14ac:dyDescent="0.2">
      <c r="A840" s="129"/>
      <c r="B840" s="129"/>
      <c r="C840" s="129" t="e" cm="1">
        <f t="array" ref="C840">_xlfn.XLOOKUP($A840&amp;$Q$3&amp;$R$3,Data[Index]&amp;Data[Valid Test, Can be used for conformity (Y/N)]&amp;Data[Cycle],Data[Test Name])</f>
        <v>#N/A</v>
      </c>
      <c r="D840" s="167" t="e" cm="1">
        <f t="array" ref="D840">_xlfn.XLOOKUP($A840&amp;$Q$3&amp;$R$3,Data[Index]&amp;Data[Valid Test, Can be used for conformity (Y/N)]&amp;Data[Cycle],Data[Mileage (Miles)])</f>
        <v>#N/A</v>
      </c>
      <c r="E840" s="130" t="e" cm="1">
        <f t="array" ref="E840">_xlfn.XLOOKUP($A840&amp;$Q$3&amp;$R$3,Data[Index]&amp;Data[Valid Test, Can be used for conformity (Y/N)]&amp;Data[Cycle],Data[Date])</f>
        <v>#N/A</v>
      </c>
      <c r="F840" s="141" t="e" cm="1">
        <f t="array" ref="F840">(_xlfn.XLOOKUP($A840&amp;$Q$3&amp;$R$3,Data[Index]&amp;Data[Valid Test, Can be used for conformity (Y/N)]&amp;Data[Cycle],Data[CO/km (mg)])-F$2)/F$5</f>
        <v>#N/A</v>
      </c>
      <c r="G840" s="141" t="e" cm="1">
        <f t="array" ref="G840">(_xlfn.XLOOKUP($A840&amp;$Q$3,Data[Index]&amp;Data[Valid Test, Can be used for conformity (Y/N)],Data[CO2/km (g)])-G$2)/G$5</f>
        <v>#N/A</v>
      </c>
      <c r="H840" s="141" t="e" cm="1">
        <f t="array" ref="H840">(_xlfn.XLOOKUP($A840&amp;$Q$3,Data[Index]&amp;Data[Valid Test, Can be used for conformity (Y/N)],Data[THC/km (mg)])-H$2)/H$5</f>
        <v>#N/A</v>
      </c>
      <c r="I840" s="141" t="e" cm="1">
        <f t="array" ref="I840">(_xlfn.XLOOKUP($A840&amp;$Q$3,Data[Index]&amp;Data[Valid Test, Can be used for conformity (Y/N)],Data[NOx/km (mg)])-I$2)/I$5</f>
        <v>#N/A</v>
      </c>
      <c r="J840" s="141" t="e" cm="1">
        <f t="array" ref="J840">(_xlfn.XLOOKUP($A840&amp;$Q$3,Data[Index]&amp;Data[Valid Test, Can be used for conformity (Y/N)],Data[THC + NOx/km (mg)])-J$2)/J$5</f>
        <v>#N/A</v>
      </c>
      <c r="K840" s="141" t="e" cm="1">
        <f t="array" ref="K840">(_xlfn.XLOOKUP($A840&amp;$Q$3,Data[Index]&amp;Data[Valid Test, Can be used for conformity (Y/N)],Data[PN/km ('#)])-K$2)/K$5</f>
        <v>#N/A</v>
      </c>
      <c r="L840" s="141" t="e" cm="1">
        <f t="array" ref="L840">(_xlfn.XLOOKUP($A840&amp;$Q$3,Data[Index]&amp;Data[Valid Test, Can be used for conformity (Y/N)],Data[PM/km (mg)])-L$2)/L$5</f>
        <v>#N/A</v>
      </c>
      <c r="M840" s="140" t="e" cm="1">
        <f t="array" ref="M840">(_xlfn.XLOOKUP($A840&amp;$Q$3,Data[Index]&amp;Data[Valid Test, Can be used for conformity (Y/N)],Data[CH4 (mg/km)])-M$2)/M$5</f>
        <v>#N/A</v>
      </c>
      <c r="N840" s="140" t="e" cm="1">
        <f t="array" ref="N840">(_xlfn.XLOOKUP($A840&amp;$Q$3,Data[Index]&amp;Data[Valid Test, Can be used for conformity (Y/N)],Data[N20 (mg/km)])-N$2)/N$5</f>
        <v>#N/A</v>
      </c>
      <c r="O840" s="141" t="e" cm="1">
        <f t="array" ref="O840">(_xlfn.XLOOKUP($A840&amp;$Q$3,Data[Index]&amp;Data[Valid Test, Can be used for conformity (Y/N)],Data[l/100km])-O$2)/O$5</f>
        <v>#N/A</v>
      </c>
      <c r="P840" s="138">
        <f>_xlfn.XLOOKUP($A840,Data[Index],Data[Comments])</f>
        <v>0</v>
      </c>
    </row>
    <row r="841" spans="1:16" x14ac:dyDescent="0.2">
      <c r="A841" s="129"/>
      <c r="B841" s="129"/>
      <c r="C841" s="129" t="e" cm="1">
        <f t="array" ref="C841">_xlfn.XLOOKUP($A841&amp;$Q$3&amp;$R$3,Data[Index]&amp;Data[Valid Test, Can be used for conformity (Y/N)]&amp;Data[Cycle],Data[Test Name])</f>
        <v>#N/A</v>
      </c>
      <c r="D841" s="167" t="e" cm="1">
        <f t="array" ref="D841">_xlfn.XLOOKUP($A841&amp;$Q$3&amp;$R$3,Data[Index]&amp;Data[Valid Test, Can be used for conformity (Y/N)]&amp;Data[Cycle],Data[Mileage (Miles)])</f>
        <v>#N/A</v>
      </c>
      <c r="E841" s="130" t="e" cm="1">
        <f t="array" ref="E841">_xlfn.XLOOKUP($A841&amp;$Q$3&amp;$R$3,Data[Index]&amp;Data[Valid Test, Can be used for conformity (Y/N)]&amp;Data[Cycle],Data[Date])</f>
        <v>#N/A</v>
      </c>
      <c r="F841" s="141" t="e" cm="1">
        <f t="array" ref="F841">(_xlfn.XLOOKUP($A841&amp;$Q$3&amp;$R$3,Data[Index]&amp;Data[Valid Test, Can be used for conformity (Y/N)]&amp;Data[Cycle],Data[CO/km (mg)])-F$2)/F$5</f>
        <v>#N/A</v>
      </c>
      <c r="G841" s="141" t="e" cm="1">
        <f t="array" ref="G841">(_xlfn.XLOOKUP($A841&amp;$Q$3,Data[Index]&amp;Data[Valid Test, Can be used for conformity (Y/N)],Data[CO2/km (g)])-G$2)/G$5</f>
        <v>#N/A</v>
      </c>
      <c r="H841" s="141" t="e" cm="1">
        <f t="array" ref="H841">(_xlfn.XLOOKUP($A841&amp;$Q$3,Data[Index]&amp;Data[Valid Test, Can be used for conformity (Y/N)],Data[THC/km (mg)])-H$2)/H$5</f>
        <v>#N/A</v>
      </c>
      <c r="I841" s="141" t="e" cm="1">
        <f t="array" ref="I841">(_xlfn.XLOOKUP($A841&amp;$Q$3,Data[Index]&amp;Data[Valid Test, Can be used for conformity (Y/N)],Data[NOx/km (mg)])-I$2)/I$5</f>
        <v>#N/A</v>
      </c>
      <c r="J841" s="141" t="e" cm="1">
        <f t="array" ref="J841">(_xlfn.XLOOKUP($A841&amp;$Q$3,Data[Index]&amp;Data[Valid Test, Can be used for conformity (Y/N)],Data[THC + NOx/km (mg)])-J$2)/J$5</f>
        <v>#N/A</v>
      </c>
      <c r="K841" s="141" t="e" cm="1">
        <f t="array" ref="K841">(_xlfn.XLOOKUP($A841&amp;$Q$3,Data[Index]&amp;Data[Valid Test, Can be used for conformity (Y/N)],Data[PN/km ('#)])-K$2)/K$5</f>
        <v>#N/A</v>
      </c>
      <c r="L841" s="141" t="e" cm="1">
        <f t="array" ref="L841">(_xlfn.XLOOKUP($A841&amp;$Q$3,Data[Index]&amp;Data[Valid Test, Can be used for conformity (Y/N)],Data[PM/km (mg)])-L$2)/L$5</f>
        <v>#N/A</v>
      </c>
      <c r="M841" s="140" t="e" cm="1">
        <f t="array" ref="M841">(_xlfn.XLOOKUP($A841&amp;$Q$3,Data[Index]&amp;Data[Valid Test, Can be used for conformity (Y/N)],Data[CH4 (mg/km)])-M$2)/M$5</f>
        <v>#N/A</v>
      </c>
      <c r="N841" s="140" t="e" cm="1">
        <f t="array" ref="N841">(_xlfn.XLOOKUP($A841&amp;$Q$3,Data[Index]&amp;Data[Valid Test, Can be used for conformity (Y/N)],Data[N20 (mg/km)])-N$2)/N$5</f>
        <v>#N/A</v>
      </c>
      <c r="O841" s="141" t="e" cm="1">
        <f t="array" ref="O841">(_xlfn.XLOOKUP($A841&amp;$Q$3,Data[Index]&amp;Data[Valid Test, Can be used for conformity (Y/N)],Data[l/100km])-O$2)/O$5</f>
        <v>#N/A</v>
      </c>
      <c r="P841" s="138">
        <f>_xlfn.XLOOKUP($A841,Data[Index],Data[Comments])</f>
        <v>0</v>
      </c>
    </row>
    <row r="842" spans="1:16" x14ac:dyDescent="0.2">
      <c r="A842" s="129"/>
      <c r="B842" s="129"/>
      <c r="C842" s="129" t="e" cm="1">
        <f t="array" ref="C842">_xlfn.XLOOKUP($A842&amp;$Q$3&amp;$R$3,Data[Index]&amp;Data[Valid Test, Can be used for conformity (Y/N)]&amp;Data[Cycle],Data[Test Name])</f>
        <v>#N/A</v>
      </c>
      <c r="D842" s="167" t="e" cm="1">
        <f t="array" ref="D842">_xlfn.XLOOKUP($A842&amp;$Q$3&amp;$R$3,Data[Index]&amp;Data[Valid Test, Can be used for conformity (Y/N)]&amp;Data[Cycle],Data[Mileage (Miles)])</f>
        <v>#N/A</v>
      </c>
      <c r="E842" s="130" t="e" cm="1">
        <f t="array" ref="E842">_xlfn.XLOOKUP($A842&amp;$Q$3&amp;$R$3,Data[Index]&amp;Data[Valid Test, Can be used for conformity (Y/N)]&amp;Data[Cycle],Data[Date])</f>
        <v>#N/A</v>
      </c>
      <c r="F842" s="141" t="e" cm="1">
        <f t="array" ref="F842">(_xlfn.XLOOKUP($A842&amp;$Q$3&amp;$R$3,Data[Index]&amp;Data[Valid Test, Can be used for conformity (Y/N)]&amp;Data[Cycle],Data[CO/km (mg)])-F$2)/F$5</f>
        <v>#N/A</v>
      </c>
      <c r="G842" s="141" t="e" cm="1">
        <f t="array" ref="G842">(_xlfn.XLOOKUP($A842&amp;$Q$3,Data[Index]&amp;Data[Valid Test, Can be used for conformity (Y/N)],Data[CO2/km (g)])-G$2)/G$5</f>
        <v>#N/A</v>
      </c>
      <c r="H842" s="141" t="e" cm="1">
        <f t="array" ref="H842">(_xlfn.XLOOKUP($A842&amp;$Q$3,Data[Index]&amp;Data[Valid Test, Can be used for conformity (Y/N)],Data[THC/km (mg)])-H$2)/H$5</f>
        <v>#N/A</v>
      </c>
      <c r="I842" s="141" t="e" cm="1">
        <f t="array" ref="I842">(_xlfn.XLOOKUP($A842&amp;$Q$3,Data[Index]&amp;Data[Valid Test, Can be used for conformity (Y/N)],Data[NOx/km (mg)])-I$2)/I$5</f>
        <v>#N/A</v>
      </c>
      <c r="J842" s="141" t="e" cm="1">
        <f t="array" ref="J842">(_xlfn.XLOOKUP($A842&amp;$Q$3,Data[Index]&amp;Data[Valid Test, Can be used for conformity (Y/N)],Data[THC + NOx/km (mg)])-J$2)/J$5</f>
        <v>#N/A</v>
      </c>
      <c r="K842" s="141" t="e" cm="1">
        <f t="array" ref="K842">(_xlfn.XLOOKUP($A842&amp;$Q$3,Data[Index]&amp;Data[Valid Test, Can be used for conformity (Y/N)],Data[PN/km ('#)])-K$2)/K$5</f>
        <v>#N/A</v>
      </c>
      <c r="L842" s="141" t="e" cm="1">
        <f t="array" ref="L842">(_xlfn.XLOOKUP($A842&amp;$Q$3,Data[Index]&amp;Data[Valid Test, Can be used for conformity (Y/N)],Data[PM/km (mg)])-L$2)/L$5</f>
        <v>#N/A</v>
      </c>
      <c r="M842" s="140" t="e" cm="1">
        <f t="array" ref="M842">(_xlfn.XLOOKUP($A842&amp;$Q$3,Data[Index]&amp;Data[Valid Test, Can be used for conformity (Y/N)],Data[CH4 (mg/km)])-M$2)/M$5</f>
        <v>#N/A</v>
      </c>
      <c r="N842" s="140" t="e" cm="1">
        <f t="array" ref="N842">(_xlfn.XLOOKUP($A842&amp;$Q$3,Data[Index]&amp;Data[Valid Test, Can be used for conformity (Y/N)],Data[N20 (mg/km)])-N$2)/N$5</f>
        <v>#N/A</v>
      </c>
      <c r="O842" s="141" t="e" cm="1">
        <f t="array" ref="O842">(_xlfn.XLOOKUP($A842&amp;$Q$3,Data[Index]&amp;Data[Valid Test, Can be used for conformity (Y/N)],Data[l/100km])-O$2)/O$5</f>
        <v>#N/A</v>
      </c>
      <c r="P842" s="138">
        <f>_xlfn.XLOOKUP($A842,Data[Index],Data[Comments])</f>
        <v>0</v>
      </c>
    </row>
    <row r="843" spans="1:16" x14ac:dyDescent="0.2">
      <c r="A843" s="129"/>
      <c r="B843" s="129"/>
      <c r="C843" s="129" t="e" cm="1">
        <f t="array" ref="C843">_xlfn.XLOOKUP($A843&amp;$Q$3&amp;$R$3,Data[Index]&amp;Data[Valid Test, Can be used for conformity (Y/N)]&amp;Data[Cycle],Data[Test Name])</f>
        <v>#N/A</v>
      </c>
      <c r="D843" s="167" t="e" cm="1">
        <f t="array" ref="D843">_xlfn.XLOOKUP($A843&amp;$Q$3&amp;$R$3,Data[Index]&amp;Data[Valid Test, Can be used for conformity (Y/N)]&amp;Data[Cycle],Data[Mileage (Miles)])</f>
        <v>#N/A</v>
      </c>
      <c r="E843" s="130" t="e" cm="1">
        <f t="array" ref="E843">_xlfn.XLOOKUP($A843&amp;$Q$3&amp;$R$3,Data[Index]&amp;Data[Valid Test, Can be used for conformity (Y/N)]&amp;Data[Cycle],Data[Date])</f>
        <v>#N/A</v>
      </c>
      <c r="F843" s="141" t="e" cm="1">
        <f t="array" ref="F843">(_xlfn.XLOOKUP($A843&amp;$Q$3&amp;$R$3,Data[Index]&amp;Data[Valid Test, Can be used for conformity (Y/N)]&amp;Data[Cycle],Data[CO/km (mg)])-F$2)/F$5</f>
        <v>#N/A</v>
      </c>
      <c r="G843" s="141" t="e" cm="1">
        <f t="array" ref="G843">(_xlfn.XLOOKUP($A843&amp;$Q$3,Data[Index]&amp;Data[Valid Test, Can be used for conformity (Y/N)],Data[CO2/km (g)])-G$2)/G$5</f>
        <v>#N/A</v>
      </c>
      <c r="H843" s="141" t="e" cm="1">
        <f t="array" ref="H843">(_xlfn.XLOOKUP($A843&amp;$Q$3,Data[Index]&amp;Data[Valid Test, Can be used for conformity (Y/N)],Data[THC/km (mg)])-H$2)/H$5</f>
        <v>#N/A</v>
      </c>
      <c r="I843" s="141" t="e" cm="1">
        <f t="array" ref="I843">(_xlfn.XLOOKUP($A843&amp;$Q$3,Data[Index]&amp;Data[Valid Test, Can be used for conformity (Y/N)],Data[NOx/km (mg)])-I$2)/I$5</f>
        <v>#N/A</v>
      </c>
      <c r="J843" s="141" t="e" cm="1">
        <f t="array" ref="J843">(_xlfn.XLOOKUP($A843&amp;$Q$3,Data[Index]&amp;Data[Valid Test, Can be used for conformity (Y/N)],Data[THC + NOx/km (mg)])-J$2)/J$5</f>
        <v>#N/A</v>
      </c>
      <c r="K843" s="141" t="e" cm="1">
        <f t="array" ref="K843">(_xlfn.XLOOKUP($A843&amp;$Q$3,Data[Index]&amp;Data[Valid Test, Can be used for conformity (Y/N)],Data[PN/km ('#)])-K$2)/K$5</f>
        <v>#N/A</v>
      </c>
      <c r="L843" s="141" t="e" cm="1">
        <f t="array" ref="L843">(_xlfn.XLOOKUP($A843&amp;$Q$3,Data[Index]&amp;Data[Valid Test, Can be used for conformity (Y/N)],Data[PM/km (mg)])-L$2)/L$5</f>
        <v>#N/A</v>
      </c>
      <c r="M843" s="140" t="e" cm="1">
        <f t="array" ref="M843">(_xlfn.XLOOKUP($A843&amp;$Q$3,Data[Index]&amp;Data[Valid Test, Can be used for conformity (Y/N)],Data[CH4 (mg/km)])-M$2)/M$5</f>
        <v>#N/A</v>
      </c>
      <c r="N843" s="140" t="e" cm="1">
        <f t="array" ref="N843">(_xlfn.XLOOKUP($A843&amp;$Q$3,Data[Index]&amp;Data[Valid Test, Can be used for conformity (Y/N)],Data[N20 (mg/km)])-N$2)/N$5</f>
        <v>#N/A</v>
      </c>
      <c r="O843" s="141" t="e" cm="1">
        <f t="array" ref="O843">(_xlfn.XLOOKUP($A843&amp;$Q$3,Data[Index]&amp;Data[Valid Test, Can be used for conformity (Y/N)],Data[l/100km])-O$2)/O$5</f>
        <v>#N/A</v>
      </c>
      <c r="P843" s="138">
        <f>_xlfn.XLOOKUP($A843,Data[Index],Data[Comments])</f>
        <v>0</v>
      </c>
    </row>
    <row r="844" spans="1:16" x14ac:dyDescent="0.2">
      <c r="A844" s="129"/>
      <c r="B844" s="129"/>
      <c r="C844" s="129" t="e" cm="1">
        <f t="array" ref="C844">_xlfn.XLOOKUP($A844&amp;$Q$3&amp;$R$3,Data[Index]&amp;Data[Valid Test, Can be used for conformity (Y/N)]&amp;Data[Cycle],Data[Test Name])</f>
        <v>#N/A</v>
      </c>
      <c r="D844" s="167" t="e" cm="1">
        <f t="array" ref="D844">_xlfn.XLOOKUP($A844&amp;$Q$3&amp;$R$3,Data[Index]&amp;Data[Valid Test, Can be used for conformity (Y/N)]&amp;Data[Cycle],Data[Mileage (Miles)])</f>
        <v>#N/A</v>
      </c>
      <c r="E844" s="130" t="e" cm="1">
        <f t="array" ref="E844">_xlfn.XLOOKUP($A844&amp;$Q$3&amp;$R$3,Data[Index]&amp;Data[Valid Test, Can be used for conformity (Y/N)]&amp;Data[Cycle],Data[Date])</f>
        <v>#N/A</v>
      </c>
      <c r="F844" s="141" t="e" cm="1">
        <f t="array" ref="F844">(_xlfn.XLOOKUP($A844&amp;$Q$3&amp;$R$3,Data[Index]&amp;Data[Valid Test, Can be used for conformity (Y/N)]&amp;Data[Cycle],Data[CO/km (mg)])-F$2)/F$5</f>
        <v>#N/A</v>
      </c>
      <c r="G844" s="141" t="e" cm="1">
        <f t="array" ref="G844">(_xlfn.XLOOKUP($A844&amp;$Q$3,Data[Index]&amp;Data[Valid Test, Can be used for conformity (Y/N)],Data[CO2/km (g)])-G$2)/G$5</f>
        <v>#N/A</v>
      </c>
      <c r="H844" s="141" t="e" cm="1">
        <f t="array" ref="H844">(_xlfn.XLOOKUP($A844&amp;$Q$3,Data[Index]&amp;Data[Valid Test, Can be used for conformity (Y/N)],Data[THC/km (mg)])-H$2)/H$5</f>
        <v>#N/A</v>
      </c>
      <c r="I844" s="141" t="e" cm="1">
        <f t="array" ref="I844">(_xlfn.XLOOKUP($A844&amp;$Q$3,Data[Index]&amp;Data[Valid Test, Can be used for conformity (Y/N)],Data[NOx/km (mg)])-I$2)/I$5</f>
        <v>#N/A</v>
      </c>
      <c r="J844" s="141" t="e" cm="1">
        <f t="array" ref="J844">(_xlfn.XLOOKUP($A844&amp;$Q$3,Data[Index]&amp;Data[Valid Test, Can be used for conformity (Y/N)],Data[THC + NOx/km (mg)])-J$2)/J$5</f>
        <v>#N/A</v>
      </c>
      <c r="K844" s="141" t="e" cm="1">
        <f t="array" ref="K844">(_xlfn.XLOOKUP($A844&amp;$Q$3,Data[Index]&amp;Data[Valid Test, Can be used for conformity (Y/N)],Data[PN/km ('#)])-K$2)/K$5</f>
        <v>#N/A</v>
      </c>
      <c r="L844" s="141" t="e" cm="1">
        <f t="array" ref="L844">(_xlfn.XLOOKUP($A844&amp;$Q$3,Data[Index]&amp;Data[Valid Test, Can be used for conformity (Y/N)],Data[PM/km (mg)])-L$2)/L$5</f>
        <v>#N/A</v>
      </c>
      <c r="M844" s="140" t="e" cm="1">
        <f t="array" ref="M844">(_xlfn.XLOOKUP($A844&amp;$Q$3,Data[Index]&amp;Data[Valid Test, Can be used for conformity (Y/N)],Data[CH4 (mg/km)])-M$2)/M$5</f>
        <v>#N/A</v>
      </c>
      <c r="N844" s="140" t="e" cm="1">
        <f t="array" ref="N844">(_xlfn.XLOOKUP($A844&amp;$Q$3,Data[Index]&amp;Data[Valid Test, Can be used for conformity (Y/N)],Data[N20 (mg/km)])-N$2)/N$5</f>
        <v>#N/A</v>
      </c>
      <c r="O844" s="141" t="e" cm="1">
        <f t="array" ref="O844">(_xlfn.XLOOKUP($A844&amp;$Q$3,Data[Index]&amp;Data[Valid Test, Can be used for conformity (Y/N)],Data[l/100km])-O$2)/O$5</f>
        <v>#N/A</v>
      </c>
      <c r="P844" s="138">
        <f>_xlfn.XLOOKUP($A844,Data[Index],Data[Comments])</f>
        <v>0</v>
      </c>
    </row>
    <row r="845" spans="1:16" x14ac:dyDescent="0.2">
      <c r="A845" s="129"/>
      <c r="B845" s="129"/>
      <c r="C845" s="129" t="e" cm="1">
        <f t="array" ref="C845">_xlfn.XLOOKUP($A845&amp;$Q$3&amp;$R$3,Data[Index]&amp;Data[Valid Test, Can be used for conformity (Y/N)]&amp;Data[Cycle],Data[Test Name])</f>
        <v>#N/A</v>
      </c>
      <c r="D845" s="167" t="e" cm="1">
        <f t="array" ref="D845">_xlfn.XLOOKUP($A845&amp;$Q$3&amp;$R$3,Data[Index]&amp;Data[Valid Test, Can be used for conformity (Y/N)]&amp;Data[Cycle],Data[Mileage (Miles)])</f>
        <v>#N/A</v>
      </c>
      <c r="E845" s="130" t="e" cm="1">
        <f t="array" ref="E845">_xlfn.XLOOKUP($A845&amp;$Q$3&amp;$R$3,Data[Index]&amp;Data[Valid Test, Can be used for conformity (Y/N)]&amp;Data[Cycle],Data[Date])</f>
        <v>#N/A</v>
      </c>
      <c r="F845" s="141" t="e" cm="1">
        <f t="array" ref="F845">(_xlfn.XLOOKUP($A845&amp;$Q$3&amp;$R$3,Data[Index]&amp;Data[Valid Test, Can be used for conformity (Y/N)]&amp;Data[Cycle],Data[CO/km (mg)])-F$2)/F$5</f>
        <v>#N/A</v>
      </c>
      <c r="G845" s="141" t="e" cm="1">
        <f t="array" ref="G845">(_xlfn.XLOOKUP($A845&amp;$Q$3,Data[Index]&amp;Data[Valid Test, Can be used for conformity (Y/N)],Data[CO2/km (g)])-G$2)/G$5</f>
        <v>#N/A</v>
      </c>
      <c r="H845" s="141" t="e" cm="1">
        <f t="array" ref="H845">(_xlfn.XLOOKUP($A845&amp;$Q$3,Data[Index]&amp;Data[Valid Test, Can be used for conformity (Y/N)],Data[THC/km (mg)])-H$2)/H$5</f>
        <v>#N/A</v>
      </c>
      <c r="I845" s="141" t="e" cm="1">
        <f t="array" ref="I845">(_xlfn.XLOOKUP($A845&amp;$Q$3,Data[Index]&amp;Data[Valid Test, Can be used for conformity (Y/N)],Data[NOx/km (mg)])-I$2)/I$5</f>
        <v>#N/A</v>
      </c>
      <c r="J845" s="141" t="e" cm="1">
        <f t="array" ref="J845">(_xlfn.XLOOKUP($A845&amp;$Q$3,Data[Index]&amp;Data[Valid Test, Can be used for conformity (Y/N)],Data[THC + NOx/km (mg)])-J$2)/J$5</f>
        <v>#N/A</v>
      </c>
      <c r="K845" s="141" t="e" cm="1">
        <f t="array" ref="K845">(_xlfn.XLOOKUP($A845&amp;$Q$3,Data[Index]&amp;Data[Valid Test, Can be used for conformity (Y/N)],Data[PN/km ('#)])-K$2)/K$5</f>
        <v>#N/A</v>
      </c>
      <c r="L845" s="141" t="e" cm="1">
        <f t="array" ref="L845">(_xlfn.XLOOKUP($A845&amp;$Q$3,Data[Index]&amp;Data[Valid Test, Can be used for conformity (Y/N)],Data[PM/km (mg)])-L$2)/L$5</f>
        <v>#N/A</v>
      </c>
      <c r="M845" s="140" t="e" cm="1">
        <f t="array" ref="M845">(_xlfn.XLOOKUP($A845&amp;$Q$3,Data[Index]&amp;Data[Valid Test, Can be used for conformity (Y/N)],Data[CH4 (mg/km)])-M$2)/M$5</f>
        <v>#N/A</v>
      </c>
      <c r="N845" s="140" t="e" cm="1">
        <f t="array" ref="N845">(_xlfn.XLOOKUP($A845&amp;$Q$3,Data[Index]&amp;Data[Valid Test, Can be used for conformity (Y/N)],Data[N20 (mg/km)])-N$2)/N$5</f>
        <v>#N/A</v>
      </c>
      <c r="O845" s="141" t="e" cm="1">
        <f t="array" ref="O845">(_xlfn.XLOOKUP($A845&amp;$Q$3,Data[Index]&amp;Data[Valid Test, Can be used for conformity (Y/N)],Data[l/100km])-O$2)/O$5</f>
        <v>#N/A</v>
      </c>
      <c r="P845" s="138">
        <f>_xlfn.XLOOKUP($A845,Data[Index],Data[Comments])</f>
        <v>0</v>
      </c>
    </row>
    <row r="846" spans="1:16" x14ac:dyDescent="0.2">
      <c r="A846" s="129"/>
      <c r="B846" s="129"/>
      <c r="C846" s="129" t="e" cm="1">
        <f t="array" ref="C846">_xlfn.XLOOKUP($A846&amp;$Q$3&amp;$R$3,Data[Index]&amp;Data[Valid Test, Can be used for conformity (Y/N)]&amp;Data[Cycle],Data[Test Name])</f>
        <v>#N/A</v>
      </c>
      <c r="D846" s="167" t="e" cm="1">
        <f t="array" ref="D846">_xlfn.XLOOKUP($A846&amp;$Q$3&amp;$R$3,Data[Index]&amp;Data[Valid Test, Can be used for conformity (Y/N)]&amp;Data[Cycle],Data[Mileage (Miles)])</f>
        <v>#N/A</v>
      </c>
      <c r="E846" s="130" t="e" cm="1">
        <f t="array" ref="E846">_xlfn.XLOOKUP($A846&amp;$Q$3&amp;$R$3,Data[Index]&amp;Data[Valid Test, Can be used for conformity (Y/N)]&amp;Data[Cycle],Data[Date])</f>
        <v>#N/A</v>
      </c>
      <c r="F846" s="141" t="e" cm="1">
        <f t="array" ref="F846">(_xlfn.XLOOKUP($A846&amp;$Q$3&amp;$R$3,Data[Index]&amp;Data[Valid Test, Can be used for conformity (Y/N)]&amp;Data[Cycle],Data[CO/km (mg)])-F$2)/F$5</f>
        <v>#N/A</v>
      </c>
      <c r="G846" s="141" t="e" cm="1">
        <f t="array" ref="G846">(_xlfn.XLOOKUP($A846&amp;$Q$3,Data[Index]&amp;Data[Valid Test, Can be used for conformity (Y/N)],Data[CO2/km (g)])-G$2)/G$5</f>
        <v>#N/A</v>
      </c>
      <c r="H846" s="141" t="e" cm="1">
        <f t="array" ref="H846">(_xlfn.XLOOKUP($A846&amp;$Q$3,Data[Index]&amp;Data[Valid Test, Can be used for conformity (Y/N)],Data[THC/km (mg)])-H$2)/H$5</f>
        <v>#N/A</v>
      </c>
      <c r="I846" s="141" t="e" cm="1">
        <f t="array" ref="I846">(_xlfn.XLOOKUP($A846&amp;$Q$3,Data[Index]&amp;Data[Valid Test, Can be used for conformity (Y/N)],Data[NOx/km (mg)])-I$2)/I$5</f>
        <v>#N/A</v>
      </c>
      <c r="J846" s="141" t="e" cm="1">
        <f t="array" ref="J846">(_xlfn.XLOOKUP($A846&amp;$Q$3,Data[Index]&amp;Data[Valid Test, Can be used for conformity (Y/N)],Data[THC + NOx/km (mg)])-J$2)/J$5</f>
        <v>#N/A</v>
      </c>
      <c r="K846" s="141" t="e" cm="1">
        <f t="array" ref="K846">(_xlfn.XLOOKUP($A846&amp;$Q$3,Data[Index]&amp;Data[Valid Test, Can be used for conformity (Y/N)],Data[PN/km ('#)])-K$2)/K$5</f>
        <v>#N/A</v>
      </c>
      <c r="L846" s="141" t="e" cm="1">
        <f t="array" ref="L846">(_xlfn.XLOOKUP($A846&amp;$Q$3,Data[Index]&amp;Data[Valid Test, Can be used for conformity (Y/N)],Data[PM/km (mg)])-L$2)/L$5</f>
        <v>#N/A</v>
      </c>
      <c r="M846" s="140" t="e" cm="1">
        <f t="array" ref="M846">(_xlfn.XLOOKUP($A846&amp;$Q$3,Data[Index]&amp;Data[Valid Test, Can be used for conformity (Y/N)],Data[CH4 (mg/km)])-M$2)/M$5</f>
        <v>#N/A</v>
      </c>
      <c r="N846" s="140" t="e" cm="1">
        <f t="array" ref="N846">(_xlfn.XLOOKUP($A846&amp;$Q$3,Data[Index]&amp;Data[Valid Test, Can be used for conformity (Y/N)],Data[N20 (mg/km)])-N$2)/N$5</f>
        <v>#N/A</v>
      </c>
      <c r="O846" s="141" t="e" cm="1">
        <f t="array" ref="O846">(_xlfn.XLOOKUP($A846&amp;$Q$3,Data[Index]&amp;Data[Valid Test, Can be used for conformity (Y/N)],Data[l/100km])-O$2)/O$5</f>
        <v>#N/A</v>
      </c>
      <c r="P846" s="138">
        <f>_xlfn.XLOOKUP($A846,Data[Index],Data[Comments])</f>
        <v>0</v>
      </c>
    </row>
    <row r="847" spans="1:16" x14ac:dyDescent="0.2">
      <c r="A847" s="129"/>
      <c r="B847" s="129"/>
      <c r="C847" s="129" t="e" cm="1">
        <f t="array" ref="C847">_xlfn.XLOOKUP($A847&amp;$Q$3&amp;$R$3,Data[Index]&amp;Data[Valid Test, Can be used for conformity (Y/N)]&amp;Data[Cycle],Data[Test Name])</f>
        <v>#N/A</v>
      </c>
      <c r="D847" s="167" t="e" cm="1">
        <f t="array" ref="D847">_xlfn.XLOOKUP($A847&amp;$Q$3&amp;$R$3,Data[Index]&amp;Data[Valid Test, Can be used for conformity (Y/N)]&amp;Data[Cycle],Data[Mileage (Miles)])</f>
        <v>#N/A</v>
      </c>
      <c r="E847" s="130" t="e" cm="1">
        <f t="array" ref="E847">_xlfn.XLOOKUP($A847&amp;$Q$3&amp;$R$3,Data[Index]&amp;Data[Valid Test, Can be used for conformity (Y/N)]&amp;Data[Cycle],Data[Date])</f>
        <v>#N/A</v>
      </c>
      <c r="F847" s="141" t="e" cm="1">
        <f t="array" ref="F847">(_xlfn.XLOOKUP($A847&amp;$Q$3&amp;$R$3,Data[Index]&amp;Data[Valid Test, Can be used for conformity (Y/N)]&amp;Data[Cycle],Data[CO/km (mg)])-F$2)/F$5</f>
        <v>#N/A</v>
      </c>
      <c r="G847" s="141" t="e" cm="1">
        <f t="array" ref="G847">(_xlfn.XLOOKUP($A847&amp;$Q$3,Data[Index]&amp;Data[Valid Test, Can be used for conformity (Y/N)],Data[CO2/km (g)])-G$2)/G$5</f>
        <v>#N/A</v>
      </c>
      <c r="H847" s="141" t="e" cm="1">
        <f t="array" ref="H847">(_xlfn.XLOOKUP($A847&amp;$Q$3,Data[Index]&amp;Data[Valid Test, Can be used for conformity (Y/N)],Data[THC/km (mg)])-H$2)/H$5</f>
        <v>#N/A</v>
      </c>
      <c r="I847" s="141" t="e" cm="1">
        <f t="array" ref="I847">(_xlfn.XLOOKUP($A847&amp;$Q$3,Data[Index]&amp;Data[Valid Test, Can be used for conformity (Y/N)],Data[NOx/km (mg)])-I$2)/I$5</f>
        <v>#N/A</v>
      </c>
      <c r="J847" s="141" t="e" cm="1">
        <f t="array" ref="J847">(_xlfn.XLOOKUP($A847&amp;$Q$3,Data[Index]&amp;Data[Valid Test, Can be used for conformity (Y/N)],Data[THC + NOx/km (mg)])-J$2)/J$5</f>
        <v>#N/A</v>
      </c>
      <c r="K847" s="141" t="e" cm="1">
        <f t="array" ref="K847">(_xlfn.XLOOKUP($A847&amp;$Q$3,Data[Index]&amp;Data[Valid Test, Can be used for conformity (Y/N)],Data[PN/km ('#)])-K$2)/K$5</f>
        <v>#N/A</v>
      </c>
      <c r="L847" s="141" t="e" cm="1">
        <f t="array" ref="L847">(_xlfn.XLOOKUP($A847&amp;$Q$3,Data[Index]&amp;Data[Valid Test, Can be used for conformity (Y/N)],Data[PM/km (mg)])-L$2)/L$5</f>
        <v>#N/A</v>
      </c>
      <c r="M847" s="140" t="e" cm="1">
        <f t="array" ref="M847">(_xlfn.XLOOKUP($A847&amp;$Q$3,Data[Index]&amp;Data[Valid Test, Can be used for conformity (Y/N)],Data[CH4 (mg/km)])-M$2)/M$5</f>
        <v>#N/A</v>
      </c>
      <c r="N847" s="140" t="e" cm="1">
        <f t="array" ref="N847">(_xlfn.XLOOKUP($A847&amp;$Q$3,Data[Index]&amp;Data[Valid Test, Can be used for conformity (Y/N)],Data[N20 (mg/km)])-N$2)/N$5</f>
        <v>#N/A</v>
      </c>
      <c r="O847" s="141" t="e" cm="1">
        <f t="array" ref="O847">(_xlfn.XLOOKUP($A847&amp;$Q$3,Data[Index]&amp;Data[Valid Test, Can be used for conformity (Y/N)],Data[l/100km])-O$2)/O$5</f>
        <v>#N/A</v>
      </c>
      <c r="P847" s="138">
        <f>_xlfn.XLOOKUP($A847,Data[Index],Data[Comments])</f>
        <v>0</v>
      </c>
    </row>
    <row r="848" spans="1:16" x14ac:dyDescent="0.2">
      <c r="A848" s="129"/>
      <c r="B848" s="129"/>
      <c r="C848" s="129" t="e" cm="1">
        <f t="array" ref="C848">_xlfn.XLOOKUP($A848&amp;$Q$3&amp;$R$3,Data[Index]&amp;Data[Valid Test, Can be used for conformity (Y/N)]&amp;Data[Cycle],Data[Test Name])</f>
        <v>#N/A</v>
      </c>
      <c r="D848" s="167" t="e" cm="1">
        <f t="array" ref="D848">_xlfn.XLOOKUP($A848&amp;$Q$3&amp;$R$3,Data[Index]&amp;Data[Valid Test, Can be used for conformity (Y/N)]&amp;Data[Cycle],Data[Mileage (Miles)])</f>
        <v>#N/A</v>
      </c>
      <c r="E848" s="130" t="e" cm="1">
        <f t="array" ref="E848">_xlfn.XLOOKUP($A848&amp;$Q$3&amp;$R$3,Data[Index]&amp;Data[Valid Test, Can be used for conformity (Y/N)]&amp;Data[Cycle],Data[Date])</f>
        <v>#N/A</v>
      </c>
      <c r="F848" s="141" t="e" cm="1">
        <f t="array" ref="F848">(_xlfn.XLOOKUP($A848&amp;$Q$3&amp;$R$3,Data[Index]&amp;Data[Valid Test, Can be used for conformity (Y/N)]&amp;Data[Cycle],Data[CO/km (mg)])-F$2)/F$5</f>
        <v>#N/A</v>
      </c>
      <c r="G848" s="141" t="e" cm="1">
        <f t="array" ref="G848">(_xlfn.XLOOKUP($A848&amp;$Q$3,Data[Index]&amp;Data[Valid Test, Can be used for conformity (Y/N)],Data[CO2/km (g)])-G$2)/G$5</f>
        <v>#N/A</v>
      </c>
      <c r="H848" s="141" t="e" cm="1">
        <f t="array" ref="H848">(_xlfn.XLOOKUP($A848&amp;$Q$3,Data[Index]&amp;Data[Valid Test, Can be used for conformity (Y/N)],Data[THC/km (mg)])-H$2)/H$5</f>
        <v>#N/A</v>
      </c>
      <c r="I848" s="141" t="e" cm="1">
        <f t="array" ref="I848">(_xlfn.XLOOKUP($A848&amp;$Q$3,Data[Index]&amp;Data[Valid Test, Can be used for conformity (Y/N)],Data[NOx/km (mg)])-I$2)/I$5</f>
        <v>#N/A</v>
      </c>
      <c r="J848" s="141" t="e" cm="1">
        <f t="array" ref="J848">(_xlfn.XLOOKUP($A848&amp;$Q$3,Data[Index]&amp;Data[Valid Test, Can be used for conformity (Y/N)],Data[THC + NOx/km (mg)])-J$2)/J$5</f>
        <v>#N/A</v>
      </c>
      <c r="K848" s="141" t="e" cm="1">
        <f t="array" ref="K848">(_xlfn.XLOOKUP($A848&amp;$Q$3,Data[Index]&amp;Data[Valid Test, Can be used for conformity (Y/N)],Data[PN/km ('#)])-K$2)/K$5</f>
        <v>#N/A</v>
      </c>
      <c r="L848" s="141" t="e" cm="1">
        <f t="array" ref="L848">(_xlfn.XLOOKUP($A848&amp;$Q$3,Data[Index]&amp;Data[Valid Test, Can be used for conformity (Y/N)],Data[PM/km (mg)])-L$2)/L$5</f>
        <v>#N/A</v>
      </c>
      <c r="M848" s="140" t="e" cm="1">
        <f t="array" ref="M848">(_xlfn.XLOOKUP($A848&amp;$Q$3,Data[Index]&amp;Data[Valid Test, Can be used for conformity (Y/N)],Data[CH4 (mg/km)])-M$2)/M$5</f>
        <v>#N/A</v>
      </c>
      <c r="N848" s="140" t="e" cm="1">
        <f t="array" ref="N848">(_xlfn.XLOOKUP($A848&amp;$Q$3,Data[Index]&amp;Data[Valid Test, Can be used for conformity (Y/N)],Data[N20 (mg/km)])-N$2)/N$5</f>
        <v>#N/A</v>
      </c>
      <c r="O848" s="141" t="e" cm="1">
        <f t="array" ref="O848">(_xlfn.XLOOKUP($A848&amp;$Q$3,Data[Index]&amp;Data[Valid Test, Can be used for conformity (Y/N)],Data[l/100km])-O$2)/O$5</f>
        <v>#N/A</v>
      </c>
      <c r="P848" s="138">
        <f>_xlfn.XLOOKUP($A848,Data[Index],Data[Comments])</f>
        <v>0</v>
      </c>
    </row>
    <row r="849" spans="1:16" x14ac:dyDescent="0.2">
      <c r="A849" s="129"/>
      <c r="B849" s="129"/>
      <c r="C849" s="129" t="e" cm="1">
        <f t="array" ref="C849">_xlfn.XLOOKUP($A849&amp;$Q$3&amp;$R$3,Data[Index]&amp;Data[Valid Test, Can be used for conformity (Y/N)]&amp;Data[Cycle],Data[Test Name])</f>
        <v>#N/A</v>
      </c>
      <c r="D849" s="167" t="e" cm="1">
        <f t="array" ref="D849">_xlfn.XLOOKUP($A849&amp;$Q$3&amp;$R$3,Data[Index]&amp;Data[Valid Test, Can be used for conformity (Y/N)]&amp;Data[Cycle],Data[Mileage (Miles)])</f>
        <v>#N/A</v>
      </c>
      <c r="E849" s="130" t="e" cm="1">
        <f t="array" ref="E849">_xlfn.XLOOKUP($A849&amp;$Q$3&amp;$R$3,Data[Index]&amp;Data[Valid Test, Can be used for conformity (Y/N)]&amp;Data[Cycle],Data[Date])</f>
        <v>#N/A</v>
      </c>
      <c r="F849" s="141" t="e" cm="1">
        <f t="array" ref="F849">(_xlfn.XLOOKUP($A849&amp;$Q$3&amp;$R$3,Data[Index]&amp;Data[Valid Test, Can be used for conformity (Y/N)]&amp;Data[Cycle],Data[CO/km (mg)])-F$2)/F$5</f>
        <v>#N/A</v>
      </c>
      <c r="G849" s="141" t="e" cm="1">
        <f t="array" ref="G849">(_xlfn.XLOOKUP($A849&amp;$Q$3,Data[Index]&amp;Data[Valid Test, Can be used for conformity (Y/N)],Data[CO2/km (g)])-G$2)/G$5</f>
        <v>#N/A</v>
      </c>
      <c r="H849" s="141" t="e" cm="1">
        <f t="array" ref="H849">(_xlfn.XLOOKUP($A849&amp;$Q$3,Data[Index]&amp;Data[Valid Test, Can be used for conformity (Y/N)],Data[THC/km (mg)])-H$2)/H$5</f>
        <v>#N/A</v>
      </c>
      <c r="I849" s="141" t="e" cm="1">
        <f t="array" ref="I849">(_xlfn.XLOOKUP($A849&amp;$Q$3,Data[Index]&amp;Data[Valid Test, Can be used for conformity (Y/N)],Data[NOx/km (mg)])-I$2)/I$5</f>
        <v>#N/A</v>
      </c>
      <c r="J849" s="141" t="e" cm="1">
        <f t="array" ref="J849">(_xlfn.XLOOKUP($A849&amp;$Q$3,Data[Index]&amp;Data[Valid Test, Can be used for conformity (Y/N)],Data[THC + NOx/km (mg)])-J$2)/J$5</f>
        <v>#N/A</v>
      </c>
      <c r="K849" s="141" t="e" cm="1">
        <f t="array" ref="K849">(_xlfn.XLOOKUP($A849&amp;$Q$3,Data[Index]&amp;Data[Valid Test, Can be used for conformity (Y/N)],Data[PN/km ('#)])-K$2)/K$5</f>
        <v>#N/A</v>
      </c>
      <c r="L849" s="141" t="e" cm="1">
        <f t="array" ref="L849">(_xlfn.XLOOKUP($A849&amp;$Q$3,Data[Index]&amp;Data[Valid Test, Can be used for conformity (Y/N)],Data[PM/km (mg)])-L$2)/L$5</f>
        <v>#N/A</v>
      </c>
      <c r="M849" s="140" t="e" cm="1">
        <f t="array" ref="M849">(_xlfn.XLOOKUP($A849&amp;$Q$3,Data[Index]&amp;Data[Valid Test, Can be used for conformity (Y/N)],Data[CH4 (mg/km)])-M$2)/M$5</f>
        <v>#N/A</v>
      </c>
      <c r="N849" s="140" t="e" cm="1">
        <f t="array" ref="N849">(_xlfn.XLOOKUP($A849&amp;$Q$3,Data[Index]&amp;Data[Valid Test, Can be used for conformity (Y/N)],Data[N20 (mg/km)])-N$2)/N$5</f>
        <v>#N/A</v>
      </c>
      <c r="O849" s="141" t="e" cm="1">
        <f t="array" ref="O849">(_xlfn.XLOOKUP($A849&amp;$Q$3,Data[Index]&amp;Data[Valid Test, Can be used for conformity (Y/N)],Data[l/100km])-O$2)/O$5</f>
        <v>#N/A</v>
      </c>
      <c r="P849" s="138">
        <f>_xlfn.XLOOKUP($A849,Data[Index],Data[Comments])</f>
        <v>0</v>
      </c>
    </row>
    <row r="850" spans="1:16" x14ac:dyDescent="0.2">
      <c r="A850" s="129"/>
      <c r="B850" s="129"/>
      <c r="C850" s="129" t="e" cm="1">
        <f t="array" ref="C850">_xlfn.XLOOKUP($A850&amp;$Q$3&amp;$R$3,Data[Index]&amp;Data[Valid Test, Can be used for conformity (Y/N)]&amp;Data[Cycle],Data[Test Name])</f>
        <v>#N/A</v>
      </c>
      <c r="D850" s="167" t="e" cm="1">
        <f t="array" ref="D850">_xlfn.XLOOKUP($A850&amp;$Q$3&amp;$R$3,Data[Index]&amp;Data[Valid Test, Can be used for conformity (Y/N)]&amp;Data[Cycle],Data[Mileage (Miles)])</f>
        <v>#N/A</v>
      </c>
      <c r="E850" s="130" t="e" cm="1">
        <f t="array" ref="E850">_xlfn.XLOOKUP($A850&amp;$Q$3&amp;$R$3,Data[Index]&amp;Data[Valid Test, Can be used for conformity (Y/N)]&amp;Data[Cycle],Data[Date])</f>
        <v>#N/A</v>
      </c>
      <c r="F850" s="141" t="e" cm="1">
        <f t="array" ref="F850">(_xlfn.XLOOKUP($A850&amp;$Q$3&amp;$R$3,Data[Index]&amp;Data[Valid Test, Can be used for conformity (Y/N)]&amp;Data[Cycle],Data[CO/km (mg)])-F$2)/F$5</f>
        <v>#N/A</v>
      </c>
      <c r="G850" s="141" t="e" cm="1">
        <f t="array" ref="G850">(_xlfn.XLOOKUP($A850&amp;$Q$3,Data[Index]&amp;Data[Valid Test, Can be used for conformity (Y/N)],Data[CO2/km (g)])-G$2)/G$5</f>
        <v>#N/A</v>
      </c>
      <c r="H850" s="141" t="e" cm="1">
        <f t="array" ref="H850">(_xlfn.XLOOKUP($A850&amp;$Q$3,Data[Index]&amp;Data[Valid Test, Can be used for conformity (Y/N)],Data[THC/km (mg)])-H$2)/H$5</f>
        <v>#N/A</v>
      </c>
      <c r="I850" s="141" t="e" cm="1">
        <f t="array" ref="I850">(_xlfn.XLOOKUP($A850&amp;$Q$3,Data[Index]&amp;Data[Valid Test, Can be used for conformity (Y/N)],Data[NOx/km (mg)])-I$2)/I$5</f>
        <v>#N/A</v>
      </c>
      <c r="J850" s="141" t="e" cm="1">
        <f t="array" ref="J850">(_xlfn.XLOOKUP($A850&amp;$Q$3,Data[Index]&amp;Data[Valid Test, Can be used for conformity (Y/N)],Data[THC + NOx/km (mg)])-J$2)/J$5</f>
        <v>#N/A</v>
      </c>
      <c r="K850" s="141" t="e" cm="1">
        <f t="array" ref="K850">(_xlfn.XLOOKUP($A850&amp;$Q$3,Data[Index]&amp;Data[Valid Test, Can be used for conformity (Y/N)],Data[PN/km ('#)])-K$2)/K$5</f>
        <v>#N/A</v>
      </c>
      <c r="L850" s="141" t="e" cm="1">
        <f t="array" ref="L850">(_xlfn.XLOOKUP($A850&amp;$Q$3,Data[Index]&amp;Data[Valid Test, Can be used for conformity (Y/N)],Data[PM/km (mg)])-L$2)/L$5</f>
        <v>#N/A</v>
      </c>
      <c r="M850" s="140" t="e" cm="1">
        <f t="array" ref="M850">(_xlfn.XLOOKUP($A850&amp;$Q$3,Data[Index]&amp;Data[Valid Test, Can be used for conformity (Y/N)],Data[CH4 (mg/km)])-M$2)/M$5</f>
        <v>#N/A</v>
      </c>
      <c r="N850" s="140" t="e" cm="1">
        <f t="array" ref="N850">(_xlfn.XLOOKUP($A850&amp;$Q$3,Data[Index]&amp;Data[Valid Test, Can be used for conformity (Y/N)],Data[N20 (mg/km)])-N$2)/N$5</f>
        <v>#N/A</v>
      </c>
      <c r="O850" s="141" t="e" cm="1">
        <f t="array" ref="O850">(_xlfn.XLOOKUP($A850&amp;$Q$3,Data[Index]&amp;Data[Valid Test, Can be used for conformity (Y/N)],Data[l/100km])-O$2)/O$5</f>
        <v>#N/A</v>
      </c>
      <c r="P850" s="138">
        <f>_xlfn.XLOOKUP($A850,Data[Index],Data[Comments])</f>
        <v>0</v>
      </c>
    </row>
    <row r="851" spans="1:16" x14ac:dyDescent="0.2">
      <c r="A851" s="129"/>
      <c r="B851" s="129"/>
      <c r="C851" s="129" t="e" cm="1">
        <f t="array" ref="C851">_xlfn.XLOOKUP($A851&amp;$Q$3&amp;$R$3,Data[Index]&amp;Data[Valid Test, Can be used for conformity (Y/N)]&amp;Data[Cycle],Data[Test Name])</f>
        <v>#N/A</v>
      </c>
      <c r="D851" s="167" t="e" cm="1">
        <f t="array" ref="D851">_xlfn.XLOOKUP($A851&amp;$Q$3&amp;$R$3,Data[Index]&amp;Data[Valid Test, Can be used for conformity (Y/N)]&amp;Data[Cycle],Data[Mileage (Miles)])</f>
        <v>#N/A</v>
      </c>
      <c r="E851" s="130" t="e" cm="1">
        <f t="array" ref="E851">_xlfn.XLOOKUP($A851&amp;$Q$3&amp;$R$3,Data[Index]&amp;Data[Valid Test, Can be used for conformity (Y/N)]&amp;Data[Cycle],Data[Date])</f>
        <v>#N/A</v>
      </c>
      <c r="F851" s="141" t="e" cm="1">
        <f t="array" ref="F851">(_xlfn.XLOOKUP($A851&amp;$Q$3&amp;$R$3,Data[Index]&amp;Data[Valid Test, Can be used for conformity (Y/N)]&amp;Data[Cycle],Data[CO/km (mg)])-F$2)/F$5</f>
        <v>#N/A</v>
      </c>
      <c r="G851" s="141" t="e" cm="1">
        <f t="array" ref="G851">(_xlfn.XLOOKUP($A851&amp;$Q$3,Data[Index]&amp;Data[Valid Test, Can be used for conformity (Y/N)],Data[CO2/km (g)])-G$2)/G$5</f>
        <v>#N/A</v>
      </c>
      <c r="H851" s="141" t="e" cm="1">
        <f t="array" ref="H851">(_xlfn.XLOOKUP($A851&amp;$Q$3,Data[Index]&amp;Data[Valid Test, Can be used for conformity (Y/N)],Data[THC/km (mg)])-H$2)/H$5</f>
        <v>#N/A</v>
      </c>
      <c r="I851" s="141" t="e" cm="1">
        <f t="array" ref="I851">(_xlfn.XLOOKUP($A851&amp;$Q$3,Data[Index]&amp;Data[Valid Test, Can be used for conformity (Y/N)],Data[NOx/km (mg)])-I$2)/I$5</f>
        <v>#N/A</v>
      </c>
      <c r="J851" s="141" t="e" cm="1">
        <f t="array" ref="J851">(_xlfn.XLOOKUP($A851&amp;$Q$3,Data[Index]&amp;Data[Valid Test, Can be used for conformity (Y/N)],Data[THC + NOx/km (mg)])-J$2)/J$5</f>
        <v>#N/A</v>
      </c>
      <c r="K851" s="141" t="e" cm="1">
        <f t="array" ref="K851">(_xlfn.XLOOKUP($A851&amp;$Q$3,Data[Index]&amp;Data[Valid Test, Can be used for conformity (Y/N)],Data[PN/km ('#)])-K$2)/K$5</f>
        <v>#N/A</v>
      </c>
      <c r="L851" s="141" t="e" cm="1">
        <f t="array" ref="L851">(_xlfn.XLOOKUP($A851&amp;$Q$3,Data[Index]&amp;Data[Valid Test, Can be used for conformity (Y/N)],Data[PM/km (mg)])-L$2)/L$5</f>
        <v>#N/A</v>
      </c>
      <c r="M851" s="140" t="e" cm="1">
        <f t="array" ref="M851">(_xlfn.XLOOKUP($A851&amp;$Q$3,Data[Index]&amp;Data[Valid Test, Can be used for conformity (Y/N)],Data[CH4 (mg/km)])-M$2)/M$5</f>
        <v>#N/A</v>
      </c>
      <c r="N851" s="140" t="e" cm="1">
        <f t="array" ref="N851">(_xlfn.XLOOKUP($A851&amp;$Q$3,Data[Index]&amp;Data[Valid Test, Can be used for conformity (Y/N)],Data[N20 (mg/km)])-N$2)/N$5</f>
        <v>#N/A</v>
      </c>
      <c r="O851" s="141" t="e" cm="1">
        <f t="array" ref="O851">(_xlfn.XLOOKUP($A851&amp;$Q$3,Data[Index]&amp;Data[Valid Test, Can be used for conformity (Y/N)],Data[l/100km])-O$2)/O$5</f>
        <v>#N/A</v>
      </c>
      <c r="P851" s="138">
        <f>_xlfn.XLOOKUP($A851,Data[Index],Data[Comments])</f>
        <v>0</v>
      </c>
    </row>
    <row r="852" spans="1:16" x14ac:dyDescent="0.2">
      <c r="A852" s="129"/>
      <c r="B852" s="129"/>
      <c r="C852" s="129" t="e" cm="1">
        <f t="array" ref="C852">_xlfn.XLOOKUP($A852&amp;$Q$3&amp;$R$3,Data[Index]&amp;Data[Valid Test, Can be used for conformity (Y/N)]&amp;Data[Cycle],Data[Test Name])</f>
        <v>#N/A</v>
      </c>
      <c r="D852" s="167" t="e" cm="1">
        <f t="array" ref="D852">_xlfn.XLOOKUP($A852&amp;$Q$3&amp;$R$3,Data[Index]&amp;Data[Valid Test, Can be used for conformity (Y/N)]&amp;Data[Cycle],Data[Mileage (Miles)])</f>
        <v>#N/A</v>
      </c>
      <c r="E852" s="130" t="e" cm="1">
        <f t="array" ref="E852">_xlfn.XLOOKUP($A852&amp;$Q$3&amp;$R$3,Data[Index]&amp;Data[Valid Test, Can be used for conformity (Y/N)]&amp;Data[Cycle],Data[Date])</f>
        <v>#N/A</v>
      </c>
      <c r="F852" s="141" t="e" cm="1">
        <f t="array" ref="F852">(_xlfn.XLOOKUP($A852&amp;$Q$3&amp;$R$3,Data[Index]&amp;Data[Valid Test, Can be used for conformity (Y/N)]&amp;Data[Cycle],Data[CO/km (mg)])-F$2)/F$5</f>
        <v>#N/A</v>
      </c>
      <c r="G852" s="141" t="e" cm="1">
        <f t="array" ref="G852">(_xlfn.XLOOKUP($A852&amp;$Q$3,Data[Index]&amp;Data[Valid Test, Can be used for conformity (Y/N)],Data[CO2/km (g)])-G$2)/G$5</f>
        <v>#N/A</v>
      </c>
      <c r="H852" s="141" t="e" cm="1">
        <f t="array" ref="H852">(_xlfn.XLOOKUP($A852&amp;$Q$3,Data[Index]&amp;Data[Valid Test, Can be used for conformity (Y/N)],Data[THC/km (mg)])-H$2)/H$5</f>
        <v>#N/A</v>
      </c>
      <c r="I852" s="141" t="e" cm="1">
        <f t="array" ref="I852">(_xlfn.XLOOKUP($A852&amp;$Q$3,Data[Index]&amp;Data[Valid Test, Can be used for conformity (Y/N)],Data[NOx/km (mg)])-I$2)/I$5</f>
        <v>#N/A</v>
      </c>
      <c r="J852" s="141" t="e" cm="1">
        <f t="array" ref="J852">(_xlfn.XLOOKUP($A852&amp;$Q$3,Data[Index]&amp;Data[Valid Test, Can be used for conformity (Y/N)],Data[THC + NOx/km (mg)])-J$2)/J$5</f>
        <v>#N/A</v>
      </c>
      <c r="K852" s="141" t="e" cm="1">
        <f t="array" ref="K852">(_xlfn.XLOOKUP($A852&amp;$Q$3,Data[Index]&amp;Data[Valid Test, Can be used for conformity (Y/N)],Data[PN/km ('#)])-K$2)/K$5</f>
        <v>#N/A</v>
      </c>
      <c r="L852" s="141" t="e" cm="1">
        <f t="array" ref="L852">(_xlfn.XLOOKUP($A852&amp;$Q$3,Data[Index]&amp;Data[Valid Test, Can be used for conformity (Y/N)],Data[PM/km (mg)])-L$2)/L$5</f>
        <v>#N/A</v>
      </c>
      <c r="M852" s="140" t="e" cm="1">
        <f t="array" ref="M852">(_xlfn.XLOOKUP($A852&amp;$Q$3,Data[Index]&amp;Data[Valid Test, Can be used for conformity (Y/N)],Data[CH4 (mg/km)])-M$2)/M$5</f>
        <v>#N/A</v>
      </c>
      <c r="N852" s="140" t="e" cm="1">
        <f t="array" ref="N852">(_xlfn.XLOOKUP($A852&amp;$Q$3,Data[Index]&amp;Data[Valid Test, Can be used for conformity (Y/N)],Data[N20 (mg/km)])-N$2)/N$5</f>
        <v>#N/A</v>
      </c>
      <c r="O852" s="141" t="e" cm="1">
        <f t="array" ref="O852">(_xlfn.XLOOKUP($A852&amp;$Q$3,Data[Index]&amp;Data[Valid Test, Can be used for conformity (Y/N)],Data[l/100km])-O$2)/O$5</f>
        <v>#N/A</v>
      </c>
      <c r="P852" s="138">
        <f>_xlfn.XLOOKUP($A852,Data[Index],Data[Comments])</f>
        <v>0</v>
      </c>
    </row>
    <row r="853" spans="1:16" x14ac:dyDescent="0.2">
      <c r="A853" s="129"/>
      <c r="B853" s="129"/>
      <c r="C853" s="129" t="e" cm="1">
        <f t="array" ref="C853">_xlfn.XLOOKUP($A853&amp;$Q$3&amp;$R$3,Data[Index]&amp;Data[Valid Test, Can be used for conformity (Y/N)]&amp;Data[Cycle],Data[Test Name])</f>
        <v>#N/A</v>
      </c>
      <c r="D853" s="167" t="e" cm="1">
        <f t="array" ref="D853">_xlfn.XLOOKUP($A853&amp;$Q$3&amp;$R$3,Data[Index]&amp;Data[Valid Test, Can be used for conformity (Y/N)]&amp;Data[Cycle],Data[Mileage (Miles)])</f>
        <v>#N/A</v>
      </c>
      <c r="E853" s="130" t="e" cm="1">
        <f t="array" ref="E853">_xlfn.XLOOKUP($A853&amp;$Q$3&amp;$R$3,Data[Index]&amp;Data[Valid Test, Can be used for conformity (Y/N)]&amp;Data[Cycle],Data[Date])</f>
        <v>#N/A</v>
      </c>
      <c r="F853" s="141" t="e" cm="1">
        <f t="array" ref="F853">(_xlfn.XLOOKUP($A853&amp;$Q$3&amp;$R$3,Data[Index]&amp;Data[Valid Test, Can be used for conformity (Y/N)]&amp;Data[Cycle],Data[CO/km (mg)])-F$2)/F$5</f>
        <v>#N/A</v>
      </c>
      <c r="G853" s="141" t="e" cm="1">
        <f t="array" ref="G853">(_xlfn.XLOOKUP($A853&amp;$Q$3,Data[Index]&amp;Data[Valid Test, Can be used for conformity (Y/N)],Data[CO2/km (g)])-G$2)/G$5</f>
        <v>#N/A</v>
      </c>
      <c r="H853" s="141" t="e" cm="1">
        <f t="array" ref="H853">(_xlfn.XLOOKUP($A853&amp;$Q$3,Data[Index]&amp;Data[Valid Test, Can be used for conformity (Y/N)],Data[THC/km (mg)])-H$2)/H$5</f>
        <v>#N/A</v>
      </c>
      <c r="I853" s="141" t="e" cm="1">
        <f t="array" ref="I853">(_xlfn.XLOOKUP($A853&amp;$Q$3,Data[Index]&amp;Data[Valid Test, Can be used for conformity (Y/N)],Data[NOx/km (mg)])-I$2)/I$5</f>
        <v>#N/A</v>
      </c>
      <c r="J853" s="141" t="e" cm="1">
        <f t="array" ref="J853">(_xlfn.XLOOKUP($A853&amp;$Q$3,Data[Index]&amp;Data[Valid Test, Can be used for conformity (Y/N)],Data[THC + NOx/km (mg)])-J$2)/J$5</f>
        <v>#N/A</v>
      </c>
      <c r="K853" s="141" t="e" cm="1">
        <f t="array" ref="K853">(_xlfn.XLOOKUP($A853&amp;$Q$3,Data[Index]&amp;Data[Valid Test, Can be used for conformity (Y/N)],Data[PN/km ('#)])-K$2)/K$5</f>
        <v>#N/A</v>
      </c>
      <c r="L853" s="141" t="e" cm="1">
        <f t="array" ref="L853">(_xlfn.XLOOKUP($A853&amp;$Q$3,Data[Index]&amp;Data[Valid Test, Can be used for conformity (Y/N)],Data[PM/km (mg)])-L$2)/L$5</f>
        <v>#N/A</v>
      </c>
      <c r="M853" s="140" t="e" cm="1">
        <f t="array" ref="M853">(_xlfn.XLOOKUP($A853&amp;$Q$3,Data[Index]&amp;Data[Valid Test, Can be used for conformity (Y/N)],Data[CH4 (mg/km)])-M$2)/M$5</f>
        <v>#N/A</v>
      </c>
      <c r="N853" s="140" t="e" cm="1">
        <f t="array" ref="N853">(_xlfn.XLOOKUP($A853&amp;$Q$3,Data[Index]&amp;Data[Valid Test, Can be used for conformity (Y/N)],Data[N20 (mg/km)])-N$2)/N$5</f>
        <v>#N/A</v>
      </c>
      <c r="O853" s="141" t="e" cm="1">
        <f t="array" ref="O853">(_xlfn.XLOOKUP($A853&amp;$Q$3,Data[Index]&amp;Data[Valid Test, Can be used for conformity (Y/N)],Data[l/100km])-O$2)/O$5</f>
        <v>#N/A</v>
      </c>
      <c r="P853" s="138">
        <f>_xlfn.XLOOKUP($A853,Data[Index],Data[Comments])</f>
        <v>0</v>
      </c>
    </row>
    <row r="854" spans="1:16" x14ac:dyDescent="0.2">
      <c r="A854" s="129"/>
      <c r="B854" s="129"/>
      <c r="C854" s="129" t="e" cm="1">
        <f t="array" ref="C854">_xlfn.XLOOKUP($A854&amp;$Q$3&amp;$R$3,Data[Index]&amp;Data[Valid Test, Can be used for conformity (Y/N)]&amp;Data[Cycle],Data[Test Name])</f>
        <v>#N/A</v>
      </c>
      <c r="D854" s="167" t="e" cm="1">
        <f t="array" ref="D854">_xlfn.XLOOKUP($A854&amp;$Q$3&amp;$R$3,Data[Index]&amp;Data[Valid Test, Can be used for conformity (Y/N)]&amp;Data[Cycle],Data[Mileage (Miles)])</f>
        <v>#N/A</v>
      </c>
      <c r="E854" s="130" t="e" cm="1">
        <f t="array" ref="E854">_xlfn.XLOOKUP($A854&amp;$Q$3&amp;$R$3,Data[Index]&amp;Data[Valid Test, Can be used for conformity (Y/N)]&amp;Data[Cycle],Data[Date])</f>
        <v>#N/A</v>
      </c>
      <c r="F854" s="141" t="e" cm="1">
        <f t="array" ref="F854">(_xlfn.XLOOKUP($A854&amp;$Q$3&amp;$R$3,Data[Index]&amp;Data[Valid Test, Can be used for conformity (Y/N)]&amp;Data[Cycle],Data[CO/km (mg)])-F$2)/F$5</f>
        <v>#N/A</v>
      </c>
      <c r="G854" s="141" t="e" cm="1">
        <f t="array" ref="G854">(_xlfn.XLOOKUP($A854&amp;$Q$3,Data[Index]&amp;Data[Valid Test, Can be used for conformity (Y/N)],Data[CO2/km (g)])-G$2)/G$5</f>
        <v>#N/A</v>
      </c>
      <c r="H854" s="141" t="e" cm="1">
        <f t="array" ref="H854">(_xlfn.XLOOKUP($A854&amp;$Q$3,Data[Index]&amp;Data[Valid Test, Can be used for conformity (Y/N)],Data[THC/km (mg)])-H$2)/H$5</f>
        <v>#N/A</v>
      </c>
      <c r="I854" s="141" t="e" cm="1">
        <f t="array" ref="I854">(_xlfn.XLOOKUP($A854&amp;$Q$3,Data[Index]&amp;Data[Valid Test, Can be used for conformity (Y/N)],Data[NOx/km (mg)])-I$2)/I$5</f>
        <v>#N/A</v>
      </c>
      <c r="J854" s="141" t="e" cm="1">
        <f t="array" ref="J854">(_xlfn.XLOOKUP($A854&amp;$Q$3,Data[Index]&amp;Data[Valid Test, Can be used for conformity (Y/N)],Data[THC + NOx/km (mg)])-J$2)/J$5</f>
        <v>#N/A</v>
      </c>
      <c r="K854" s="141" t="e" cm="1">
        <f t="array" ref="K854">(_xlfn.XLOOKUP($A854&amp;$Q$3,Data[Index]&amp;Data[Valid Test, Can be used for conformity (Y/N)],Data[PN/km ('#)])-K$2)/K$5</f>
        <v>#N/A</v>
      </c>
      <c r="L854" s="141" t="e" cm="1">
        <f t="array" ref="L854">(_xlfn.XLOOKUP($A854&amp;$Q$3,Data[Index]&amp;Data[Valid Test, Can be used for conformity (Y/N)],Data[PM/km (mg)])-L$2)/L$5</f>
        <v>#N/A</v>
      </c>
      <c r="M854" s="140" t="e" cm="1">
        <f t="array" ref="M854">(_xlfn.XLOOKUP($A854&amp;$Q$3,Data[Index]&amp;Data[Valid Test, Can be used for conformity (Y/N)],Data[CH4 (mg/km)])-M$2)/M$5</f>
        <v>#N/A</v>
      </c>
      <c r="N854" s="140" t="e" cm="1">
        <f t="array" ref="N854">(_xlfn.XLOOKUP($A854&amp;$Q$3,Data[Index]&amp;Data[Valid Test, Can be used for conformity (Y/N)],Data[N20 (mg/km)])-N$2)/N$5</f>
        <v>#N/A</v>
      </c>
      <c r="O854" s="141" t="e" cm="1">
        <f t="array" ref="O854">(_xlfn.XLOOKUP($A854&amp;$Q$3,Data[Index]&amp;Data[Valid Test, Can be used for conformity (Y/N)],Data[l/100km])-O$2)/O$5</f>
        <v>#N/A</v>
      </c>
      <c r="P854" s="138">
        <f>_xlfn.XLOOKUP($A854,Data[Index],Data[Comments])</f>
        <v>0</v>
      </c>
    </row>
    <row r="855" spans="1:16" x14ac:dyDescent="0.2">
      <c r="A855" s="129"/>
      <c r="B855" s="129"/>
      <c r="C855" s="129" t="e" cm="1">
        <f t="array" ref="C855">_xlfn.XLOOKUP($A855&amp;$Q$3&amp;$R$3,Data[Index]&amp;Data[Valid Test, Can be used for conformity (Y/N)]&amp;Data[Cycle],Data[Test Name])</f>
        <v>#N/A</v>
      </c>
      <c r="D855" s="167" t="e" cm="1">
        <f t="array" ref="D855">_xlfn.XLOOKUP($A855&amp;$Q$3&amp;$R$3,Data[Index]&amp;Data[Valid Test, Can be used for conformity (Y/N)]&amp;Data[Cycle],Data[Mileage (Miles)])</f>
        <v>#N/A</v>
      </c>
      <c r="E855" s="130" t="e" cm="1">
        <f t="array" ref="E855">_xlfn.XLOOKUP($A855&amp;$Q$3&amp;$R$3,Data[Index]&amp;Data[Valid Test, Can be used for conformity (Y/N)]&amp;Data[Cycle],Data[Date])</f>
        <v>#N/A</v>
      </c>
      <c r="F855" s="141" t="e" cm="1">
        <f t="array" ref="F855">(_xlfn.XLOOKUP($A855&amp;$Q$3&amp;$R$3,Data[Index]&amp;Data[Valid Test, Can be used for conformity (Y/N)]&amp;Data[Cycle],Data[CO/km (mg)])-F$2)/F$5</f>
        <v>#N/A</v>
      </c>
      <c r="G855" s="141" t="e" cm="1">
        <f t="array" ref="G855">(_xlfn.XLOOKUP($A855&amp;$Q$3,Data[Index]&amp;Data[Valid Test, Can be used for conformity (Y/N)],Data[CO2/km (g)])-G$2)/G$5</f>
        <v>#N/A</v>
      </c>
      <c r="H855" s="141" t="e" cm="1">
        <f t="array" ref="H855">(_xlfn.XLOOKUP($A855&amp;$Q$3,Data[Index]&amp;Data[Valid Test, Can be used for conformity (Y/N)],Data[THC/km (mg)])-H$2)/H$5</f>
        <v>#N/A</v>
      </c>
      <c r="I855" s="141" t="e" cm="1">
        <f t="array" ref="I855">(_xlfn.XLOOKUP($A855&amp;$Q$3,Data[Index]&amp;Data[Valid Test, Can be used for conformity (Y/N)],Data[NOx/km (mg)])-I$2)/I$5</f>
        <v>#N/A</v>
      </c>
      <c r="J855" s="141" t="e" cm="1">
        <f t="array" ref="J855">(_xlfn.XLOOKUP($A855&amp;$Q$3,Data[Index]&amp;Data[Valid Test, Can be used for conformity (Y/N)],Data[THC + NOx/km (mg)])-J$2)/J$5</f>
        <v>#N/A</v>
      </c>
      <c r="K855" s="141" t="e" cm="1">
        <f t="array" ref="K855">(_xlfn.XLOOKUP($A855&amp;$Q$3,Data[Index]&amp;Data[Valid Test, Can be used for conformity (Y/N)],Data[PN/km ('#)])-K$2)/K$5</f>
        <v>#N/A</v>
      </c>
      <c r="L855" s="141" t="e" cm="1">
        <f t="array" ref="L855">(_xlfn.XLOOKUP($A855&amp;$Q$3,Data[Index]&amp;Data[Valid Test, Can be used for conformity (Y/N)],Data[PM/km (mg)])-L$2)/L$5</f>
        <v>#N/A</v>
      </c>
      <c r="M855" s="140" t="e" cm="1">
        <f t="array" ref="M855">(_xlfn.XLOOKUP($A855&amp;$Q$3,Data[Index]&amp;Data[Valid Test, Can be used for conformity (Y/N)],Data[CH4 (mg/km)])-M$2)/M$5</f>
        <v>#N/A</v>
      </c>
      <c r="N855" s="140" t="e" cm="1">
        <f t="array" ref="N855">(_xlfn.XLOOKUP($A855&amp;$Q$3,Data[Index]&amp;Data[Valid Test, Can be used for conformity (Y/N)],Data[N20 (mg/km)])-N$2)/N$5</f>
        <v>#N/A</v>
      </c>
      <c r="O855" s="141" t="e" cm="1">
        <f t="array" ref="O855">(_xlfn.XLOOKUP($A855&amp;$Q$3,Data[Index]&amp;Data[Valid Test, Can be used for conformity (Y/N)],Data[l/100km])-O$2)/O$5</f>
        <v>#N/A</v>
      </c>
      <c r="P855" s="138">
        <f>_xlfn.XLOOKUP($A855,Data[Index],Data[Comments])</f>
        <v>0</v>
      </c>
    </row>
    <row r="856" spans="1:16" x14ac:dyDescent="0.2">
      <c r="A856" s="129"/>
      <c r="B856" s="129"/>
      <c r="C856" s="129" t="e" cm="1">
        <f t="array" ref="C856">_xlfn.XLOOKUP($A856&amp;$Q$3&amp;$R$3,Data[Index]&amp;Data[Valid Test, Can be used for conformity (Y/N)]&amp;Data[Cycle],Data[Test Name])</f>
        <v>#N/A</v>
      </c>
      <c r="D856" s="167" t="e" cm="1">
        <f t="array" ref="D856">_xlfn.XLOOKUP($A856&amp;$Q$3&amp;$R$3,Data[Index]&amp;Data[Valid Test, Can be used for conformity (Y/N)]&amp;Data[Cycle],Data[Mileage (Miles)])</f>
        <v>#N/A</v>
      </c>
      <c r="E856" s="130" t="e" cm="1">
        <f t="array" ref="E856">_xlfn.XLOOKUP($A856&amp;$Q$3&amp;$R$3,Data[Index]&amp;Data[Valid Test, Can be used for conformity (Y/N)]&amp;Data[Cycle],Data[Date])</f>
        <v>#N/A</v>
      </c>
      <c r="F856" s="141" t="e" cm="1">
        <f t="array" ref="F856">(_xlfn.XLOOKUP($A856&amp;$Q$3&amp;$R$3,Data[Index]&amp;Data[Valid Test, Can be used for conformity (Y/N)]&amp;Data[Cycle],Data[CO/km (mg)])-F$2)/F$5</f>
        <v>#N/A</v>
      </c>
      <c r="G856" s="141" t="e" cm="1">
        <f t="array" ref="G856">(_xlfn.XLOOKUP($A856&amp;$Q$3,Data[Index]&amp;Data[Valid Test, Can be used for conformity (Y/N)],Data[CO2/km (g)])-G$2)/G$5</f>
        <v>#N/A</v>
      </c>
      <c r="H856" s="141" t="e" cm="1">
        <f t="array" ref="H856">(_xlfn.XLOOKUP($A856&amp;$Q$3,Data[Index]&amp;Data[Valid Test, Can be used for conformity (Y/N)],Data[THC/km (mg)])-H$2)/H$5</f>
        <v>#N/A</v>
      </c>
      <c r="I856" s="141" t="e" cm="1">
        <f t="array" ref="I856">(_xlfn.XLOOKUP($A856&amp;$Q$3,Data[Index]&amp;Data[Valid Test, Can be used for conformity (Y/N)],Data[NOx/km (mg)])-I$2)/I$5</f>
        <v>#N/A</v>
      </c>
      <c r="J856" s="141" t="e" cm="1">
        <f t="array" ref="J856">(_xlfn.XLOOKUP($A856&amp;$Q$3,Data[Index]&amp;Data[Valid Test, Can be used for conformity (Y/N)],Data[THC + NOx/km (mg)])-J$2)/J$5</f>
        <v>#N/A</v>
      </c>
      <c r="K856" s="141" t="e" cm="1">
        <f t="array" ref="K856">(_xlfn.XLOOKUP($A856&amp;$Q$3,Data[Index]&amp;Data[Valid Test, Can be used for conformity (Y/N)],Data[PN/km ('#)])-K$2)/K$5</f>
        <v>#N/A</v>
      </c>
      <c r="L856" s="141" t="e" cm="1">
        <f t="array" ref="L856">(_xlfn.XLOOKUP($A856&amp;$Q$3,Data[Index]&amp;Data[Valid Test, Can be used for conformity (Y/N)],Data[PM/km (mg)])-L$2)/L$5</f>
        <v>#N/A</v>
      </c>
      <c r="M856" s="140" t="e" cm="1">
        <f t="array" ref="M856">(_xlfn.XLOOKUP($A856&amp;$Q$3,Data[Index]&amp;Data[Valid Test, Can be used for conformity (Y/N)],Data[CH4 (mg/km)])-M$2)/M$5</f>
        <v>#N/A</v>
      </c>
      <c r="N856" s="140" t="e" cm="1">
        <f t="array" ref="N856">(_xlfn.XLOOKUP($A856&amp;$Q$3,Data[Index]&amp;Data[Valid Test, Can be used for conformity (Y/N)],Data[N20 (mg/km)])-N$2)/N$5</f>
        <v>#N/A</v>
      </c>
      <c r="O856" s="141" t="e" cm="1">
        <f t="array" ref="O856">(_xlfn.XLOOKUP($A856&amp;$Q$3,Data[Index]&amp;Data[Valid Test, Can be used for conformity (Y/N)],Data[l/100km])-O$2)/O$5</f>
        <v>#N/A</v>
      </c>
      <c r="P856" s="138">
        <f>_xlfn.XLOOKUP($A856,Data[Index],Data[Comments])</f>
        <v>0</v>
      </c>
    </row>
    <row r="857" spans="1:16" x14ac:dyDescent="0.2">
      <c r="A857" s="129"/>
      <c r="B857" s="129"/>
      <c r="C857" s="129" t="e" cm="1">
        <f t="array" ref="C857">_xlfn.XLOOKUP($A857&amp;$Q$3&amp;$R$3,Data[Index]&amp;Data[Valid Test, Can be used for conformity (Y/N)]&amp;Data[Cycle],Data[Test Name])</f>
        <v>#N/A</v>
      </c>
      <c r="D857" s="167" t="e" cm="1">
        <f t="array" ref="D857">_xlfn.XLOOKUP($A857&amp;$Q$3&amp;$R$3,Data[Index]&amp;Data[Valid Test, Can be used for conformity (Y/N)]&amp;Data[Cycle],Data[Mileage (Miles)])</f>
        <v>#N/A</v>
      </c>
      <c r="E857" s="130" t="e" cm="1">
        <f t="array" ref="E857">_xlfn.XLOOKUP($A857&amp;$Q$3&amp;$R$3,Data[Index]&amp;Data[Valid Test, Can be used for conformity (Y/N)]&amp;Data[Cycle],Data[Date])</f>
        <v>#N/A</v>
      </c>
      <c r="F857" s="141" t="e" cm="1">
        <f t="array" ref="F857">(_xlfn.XLOOKUP($A857&amp;$Q$3&amp;$R$3,Data[Index]&amp;Data[Valid Test, Can be used for conformity (Y/N)]&amp;Data[Cycle],Data[CO/km (mg)])-F$2)/F$5</f>
        <v>#N/A</v>
      </c>
      <c r="G857" s="141" t="e" cm="1">
        <f t="array" ref="G857">(_xlfn.XLOOKUP($A857&amp;$Q$3,Data[Index]&amp;Data[Valid Test, Can be used for conformity (Y/N)],Data[CO2/km (g)])-G$2)/G$5</f>
        <v>#N/A</v>
      </c>
      <c r="H857" s="141" t="e" cm="1">
        <f t="array" ref="H857">(_xlfn.XLOOKUP($A857&amp;$Q$3,Data[Index]&amp;Data[Valid Test, Can be used for conformity (Y/N)],Data[THC/km (mg)])-H$2)/H$5</f>
        <v>#N/A</v>
      </c>
      <c r="I857" s="141" t="e" cm="1">
        <f t="array" ref="I857">(_xlfn.XLOOKUP($A857&amp;$Q$3,Data[Index]&amp;Data[Valid Test, Can be used for conformity (Y/N)],Data[NOx/km (mg)])-I$2)/I$5</f>
        <v>#N/A</v>
      </c>
      <c r="J857" s="141" t="e" cm="1">
        <f t="array" ref="J857">(_xlfn.XLOOKUP($A857&amp;$Q$3,Data[Index]&amp;Data[Valid Test, Can be used for conformity (Y/N)],Data[THC + NOx/km (mg)])-J$2)/J$5</f>
        <v>#N/A</v>
      </c>
      <c r="K857" s="141" t="e" cm="1">
        <f t="array" ref="K857">(_xlfn.XLOOKUP($A857&amp;$Q$3,Data[Index]&amp;Data[Valid Test, Can be used for conformity (Y/N)],Data[PN/km ('#)])-K$2)/K$5</f>
        <v>#N/A</v>
      </c>
      <c r="L857" s="141" t="e" cm="1">
        <f t="array" ref="L857">(_xlfn.XLOOKUP($A857&amp;$Q$3,Data[Index]&amp;Data[Valid Test, Can be used for conformity (Y/N)],Data[PM/km (mg)])-L$2)/L$5</f>
        <v>#N/A</v>
      </c>
      <c r="M857" s="140" t="e" cm="1">
        <f t="array" ref="M857">(_xlfn.XLOOKUP($A857&amp;$Q$3,Data[Index]&amp;Data[Valid Test, Can be used for conformity (Y/N)],Data[CH4 (mg/km)])-M$2)/M$5</f>
        <v>#N/A</v>
      </c>
      <c r="N857" s="140" t="e" cm="1">
        <f t="array" ref="N857">(_xlfn.XLOOKUP($A857&amp;$Q$3,Data[Index]&amp;Data[Valid Test, Can be used for conformity (Y/N)],Data[N20 (mg/km)])-N$2)/N$5</f>
        <v>#N/A</v>
      </c>
      <c r="O857" s="141" t="e" cm="1">
        <f t="array" ref="O857">(_xlfn.XLOOKUP($A857&amp;$Q$3,Data[Index]&amp;Data[Valid Test, Can be used for conformity (Y/N)],Data[l/100km])-O$2)/O$5</f>
        <v>#N/A</v>
      </c>
      <c r="P857" s="138">
        <f>_xlfn.XLOOKUP($A857,Data[Index],Data[Comments])</f>
        <v>0</v>
      </c>
    </row>
    <row r="858" spans="1:16" x14ac:dyDescent="0.2">
      <c r="A858" s="129"/>
      <c r="B858" s="129"/>
      <c r="C858" s="129" t="e" cm="1">
        <f t="array" ref="C858">_xlfn.XLOOKUP($A858&amp;$Q$3&amp;$R$3,Data[Index]&amp;Data[Valid Test, Can be used for conformity (Y/N)]&amp;Data[Cycle],Data[Test Name])</f>
        <v>#N/A</v>
      </c>
      <c r="D858" s="167" t="e" cm="1">
        <f t="array" ref="D858">_xlfn.XLOOKUP($A858&amp;$Q$3&amp;$R$3,Data[Index]&amp;Data[Valid Test, Can be used for conformity (Y/N)]&amp;Data[Cycle],Data[Mileage (Miles)])</f>
        <v>#N/A</v>
      </c>
      <c r="E858" s="130" t="e" cm="1">
        <f t="array" ref="E858">_xlfn.XLOOKUP($A858&amp;$Q$3&amp;$R$3,Data[Index]&amp;Data[Valid Test, Can be used for conformity (Y/N)]&amp;Data[Cycle],Data[Date])</f>
        <v>#N/A</v>
      </c>
      <c r="F858" s="141" t="e" cm="1">
        <f t="array" ref="F858">(_xlfn.XLOOKUP($A858&amp;$Q$3&amp;$R$3,Data[Index]&amp;Data[Valid Test, Can be used for conformity (Y/N)]&amp;Data[Cycle],Data[CO/km (mg)])-F$2)/F$5</f>
        <v>#N/A</v>
      </c>
      <c r="G858" s="141" t="e" cm="1">
        <f t="array" ref="G858">(_xlfn.XLOOKUP($A858&amp;$Q$3,Data[Index]&amp;Data[Valid Test, Can be used for conformity (Y/N)],Data[CO2/km (g)])-G$2)/G$5</f>
        <v>#N/A</v>
      </c>
      <c r="H858" s="141" t="e" cm="1">
        <f t="array" ref="H858">(_xlfn.XLOOKUP($A858&amp;$Q$3,Data[Index]&amp;Data[Valid Test, Can be used for conformity (Y/N)],Data[THC/km (mg)])-H$2)/H$5</f>
        <v>#N/A</v>
      </c>
      <c r="I858" s="141" t="e" cm="1">
        <f t="array" ref="I858">(_xlfn.XLOOKUP($A858&amp;$Q$3,Data[Index]&amp;Data[Valid Test, Can be used for conformity (Y/N)],Data[NOx/km (mg)])-I$2)/I$5</f>
        <v>#N/A</v>
      </c>
      <c r="J858" s="141" t="e" cm="1">
        <f t="array" ref="J858">(_xlfn.XLOOKUP($A858&amp;$Q$3,Data[Index]&amp;Data[Valid Test, Can be used for conformity (Y/N)],Data[THC + NOx/km (mg)])-J$2)/J$5</f>
        <v>#N/A</v>
      </c>
      <c r="K858" s="141" t="e" cm="1">
        <f t="array" ref="K858">(_xlfn.XLOOKUP($A858&amp;$Q$3,Data[Index]&amp;Data[Valid Test, Can be used for conformity (Y/N)],Data[PN/km ('#)])-K$2)/K$5</f>
        <v>#N/A</v>
      </c>
      <c r="L858" s="141" t="e" cm="1">
        <f t="array" ref="L858">(_xlfn.XLOOKUP($A858&amp;$Q$3,Data[Index]&amp;Data[Valid Test, Can be used for conformity (Y/N)],Data[PM/km (mg)])-L$2)/L$5</f>
        <v>#N/A</v>
      </c>
      <c r="M858" s="140" t="e" cm="1">
        <f t="array" ref="M858">(_xlfn.XLOOKUP($A858&amp;$Q$3,Data[Index]&amp;Data[Valid Test, Can be used for conformity (Y/N)],Data[CH4 (mg/km)])-M$2)/M$5</f>
        <v>#N/A</v>
      </c>
      <c r="N858" s="140" t="e" cm="1">
        <f t="array" ref="N858">(_xlfn.XLOOKUP($A858&amp;$Q$3,Data[Index]&amp;Data[Valid Test, Can be used for conformity (Y/N)],Data[N20 (mg/km)])-N$2)/N$5</f>
        <v>#N/A</v>
      </c>
      <c r="O858" s="141" t="e" cm="1">
        <f t="array" ref="O858">(_xlfn.XLOOKUP($A858&amp;$Q$3,Data[Index]&amp;Data[Valid Test, Can be used for conformity (Y/N)],Data[l/100km])-O$2)/O$5</f>
        <v>#N/A</v>
      </c>
      <c r="P858" s="138">
        <f>_xlfn.XLOOKUP($A858,Data[Index],Data[Comments])</f>
        <v>0</v>
      </c>
    </row>
    <row r="859" spans="1:16" x14ac:dyDescent="0.2">
      <c r="A859" s="129"/>
      <c r="B859" s="129"/>
      <c r="C859" s="129" t="e" cm="1">
        <f t="array" ref="C859">_xlfn.XLOOKUP($A859&amp;$Q$3&amp;$R$3,Data[Index]&amp;Data[Valid Test, Can be used for conformity (Y/N)]&amp;Data[Cycle],Data[Test Name])</f>
        <v>#N/A</v>
      </c>
      <c r="D859" s="167" t="e" cm="1">
        <f t="array" ref="D859">_xlfn.XLOOKUP($A859&amp;$Q$3&amp;$R$3,Data[Index]&amp;Data[Valid Test, Can be used for conformity (Y/N)]&amp;Data[Cycle],Data[Mileage (Miles)])</f>
        <v>#N/A</v>
      </c>
      <c r="E859" s="130" t="e" cm="1">
        <f t="array" ref="E859">_xlfn.XLOOKUP($A859&amp;$Q$3&amp;$R$3,Data[Index]&amp;Data[Valid Test, Can be used for conformity (Y/N)]&amp;Data[Cycle],Data[Date])</f>
        <v>#N/A</v>
      </c>
      <c r="F859" s="141" t="e" cm="1">
        <f t="array" ref="F859">(_xlfn.XLOOKUP($A859&amp;$Q$3&amp;$R$3,Data[Index]&amp;Data[Valid Test, Can be used for conformity (Y/N)]&amp;Data[Cycle],Data[CO/km (mg)])-F$2)/F$5</f>
        <v>#N/A</v>
      </c>
      <c r="G859" s="141" t="e" cm="1">
        <f t="array" ref="G859">(_xlfn.XLOOKUP($A859&amp;$Q$3,Data[Index]&amp;Data[Valid Test, Can be used for conformity (Y/N)],Data[CO2/km (g)])-G$2)/G$5</f>
        <v>#N/A</v>
      </c>
      <c r="H859" s="141" t="e" cm="1">
        <f t="array" ref="H859">(_xlfn.XLOOKUP($A859&amp;$Q$3,Data[Index]&amp;Data[Valid Test, Can be used for conformity (Y/N)],Data[THC/km (mg)])-H$2)/H$5</f>
        <v>#N/A</v>
      </c>
      <c r="I859" s="141" t="e" cm="1">
        <f t="array" ref="I859">(_xlfn.XLOOKUP($A859&amp;$Q$3,Data[Index]&amp;Data[Valid Test, Can be used for conformity (Y/N)],Data[NOx/km (mg)])-I$2)/I$5</f>
        <v>#N/A</v>
      </c>
      <c r="J859" s="141" t="e" cm="1">
        <f t="array" ref="J859">(_xlfn.XLOOKUP($A859&amp;$Q$3,Data[Index]&amp;Data[Valid Test, Can be used for conformity (Y/N)],Data[THC + NOx/km (mg)])-J$2)/J$5</f>
        <v>#N/A</v>
      </c>
      <c r="K859" s="141" t="e" cm="1">
        <f t="array" ref="K859">(_xlfn.XLOOKUP($A859&amp;$Q$3,Data[Index]&amp;Data[Valid Test, Can be used for conformity (Y/N)],Data[PN/km ('#)])-K$2)/K$5</f>
        <v>#N/A</v>
      </c>
      <c r="L859" s="141" t="e" cm="1">
        <f t="array" ref="L859">(_xlfn.XLOOKUP($A859&amp;$Q$3,Data[Index]&amp;Data[Valid Test, Can be used for conformity (Y/N)],Data[PM/km (mg)])-L$2)/L$5</f>
        <v>#N/A</v>
      </c>
      <c r="M859" s="140" t="e" cm="1">
        <f t="array" ref="M859">(_xlfn.XLOOKUP($A859&amp;$Q$3,Data[Index]&amp;Data[Valid Test, Can be used for conformity (Y/N)],Data[CH4 (mg/km)])-M$2)/M$5</f>
        <v>#N/A</v>
      </c>
      <c r="N859" s="140" t="e" cm="1">
        <f t="array" ref="N859">(_xlfn.XLOOKUP($A859&amp;$Q$3,Data[Index]&amp;Data[Valid Test, Can be used for conformity (Y/N)],Data[N20 (mg/km)])-N$2)/N$5</f>
        <v>#N/A</v>
      </c>
      <c r="O859" s="141" t="e" cm="1">
        <f t="array" ref="O859">(_xlfn.XLOOKUP($A859&amp;$Q$3,Data[Index]&amp;Data[Valid Test, Can be used for conformity (Y/N)],Data[l/100km])-O$2)/O$5</f>
        <v>#N/A</v>
      </c>
      <c r="P859" s="138">
        <f>_xlfn.XLOOKUP($A859,Data[Index],Data[Comments])</f>
        <v>0</v>
      </c>
    </row>
    <row r="860" spans="1:16" x14ac:dyDescent="0.2">
      <c r="A860" s="129"/>
      <c r="B860" s="129"/>
      <c r="C860" s="129" t="e" cm="1">
        <f t="array" ref="C860">_xlfn.XLOOKUP($A860&amp;$Q$3&amp;$R$3,Data[Index]&amp;Data[Valid Test, Can be used for conformity (Y/N)]&amp;Data[Cycle],Data[Test Name])</f>
        <v>#N/A</v>
      </c>
      <c r="D860" s="167" t="e" cm="1">
        <f t="array" ref="D860">_xlfn.XLOOKUP($A860&amp;$Q$3&amp;$R$3,Data[Index]&amp;Data[Valid Test, Can be used for conformity (Y/N)]&amp;Data[Cycle],Data[Mileage (Miles)])</f>
        <v>#N/A</v>
      </c>
      <c r="E860" s="130" t="e" cm="1">
        <f t="array" ref="E860">_xlfn.XLOOKUP($A860&amp;$Q$3&amp;$R$3,Data[Index]&amp;Data[Valid Test, Can be used for conformity (Y/N)]&amp;Data[Cycle],Data[Date])</f>
        <v>#N/A</v>
      </c>
      <c r="F860" s="141" t="e" cm="1">
        <f t="array" ref="F860">(_xlfn.XLOOKUP($A860&amp;$Q$3&amp;$R$3,Data[Index]&amp;Data[Valid Test, Can be used for conformity (Y/N)]&amp;Data[Cycle],Data[CO/km (mg)])-F$2)/F$5</f>
        <v>#N/A</v>
      </c>
      <c r="G860" s="141" t="e" cm="1">
        <f t="array" ref="G860">(_xlfn.XLOOKUP($A860&amp;$Q$3,Data[Index]&amp;Data[Valid Test, Can be used for conformity (Y/N)],Data[CO2/km (g)])-G$2)/G$5</f>
        <v>#N/A</v>
      </c>
      <c r="H860" s="141" t="e" cm="1">
        <f t="array" ref="H860">(_xlfn.XLOOKUP($A860&amp;$Q$3,Data[Index]&amp;Data[Valid Test, Can be used for conformity (Y/N)],Data[THC/km (mg)])-H$2)/H$5</f>
        <v>#N/A</v>
      </c>
      <c r="I860" s="141" t="e" cm="1">
        <f t="array" ref="I860">(_xlfn.XLOOKUP($A860&amp;$Q$3,Data[Index]&amp;Data[Valid Test, Can be used for conformity (Y/N)],Data[NOx/km (mg)])-I$2)/I$5</f>
        <v>#N/A</v>
      </c>
      <c r="J860" s="141" t="e" cm="1">
        <f t="array" ref="J860">(_xlfn.XLOOKUP($A860&amp;$Q$3,Data[Index]&amp;Data[Valid Test, Can be used for conformity (Y/N)],Data[THC + NOx/km (mg)])-J$2)/J$5</f>
        <v>#N/A</v>
      </c>
      <c r="K860" s="141" t="e" cm="1">
        <f t="array" ref="K860">(_xlfn.XLOOKUP($A860&amp;$Q$3,Data[Index]&amp;Data[Valid Test, Can be used for conformity (Y/N)],Data[PN/km ('#)])-K$2)/K$5</f>
        <v>#N/A</v>
      </c>
      <c r="L860" s="141" t="e" cm="1">
        <f t="array" ref="L860">(_xlfn.XLOOKUP($A860&amp;$Q$3,Data[Index]&amp;Data[Valid Test, Can be used for conformity (Y/N)],Data[PM/km (mg)])-L$2)/L$5</f>
        <v>#N/A</v>
      </c>
      <c r="M860" s="140" t="e" cm="1">
        <f t="array" ref="M860">(_xlfn.XLOOKUP($A860&amp;$Q$3,Data[Index]&amp;Data[Valid Test, Can be used for conformity (Y/N)],Data[CH4 (mg/km)])-M$2)/M$5</f>
        <v>#N/A</v>
      </c>
      <c r="N860" s="140" t="e" cm="1">
        <f t="array" ref="N860">(_xlfn.XLOOKUP($A860&amp;$Q$3,Data[Index]&amp;Data[Valid Test, Can be used for conformity (Y/N)],Data[N20 (mg/km)])-N$2)/N$5</f>
        <v>#N/A</v>
      </c>
      <c r="O860" s="141" t="e" cm="1">
        <f t="array" ref="O860">(_xlfn.XLOOKUP($A860&amp;$Q$3,Data[Index]&amp;Data[Valid Test, Can be used for conformity (Y/N)],Data[l/100km])-O$2)/O$5</f>
        <v>#N/A</v>
      </c>
      <c r="P860" s="138">
        <f>_xlfn.XLOOKUP($A860,Data[Index],Data[Comments])</f>
        <v>0</v>
      </c>
    </row>
    <row r="861" spans="1:16" x14ac:dyDescent="0.2">
      <c r="A861" s="129"/>
      <c r="B861" s="129"/>
      <c r="C861" s="129" t="e" cm="1">
        <f t="array" ref="C861">_xlfn.XLOOKUP($A861&amp;$Q$3&amp;$R$3,Data[Index]&amp;Data[Valid Test, Can be used for conformity (Y/N)]&amp;Data[Cycle],Data[Test Name])</f>
        <v>#N/A</v>
      </c>
      <c r="D861" s="167" t="e" cm="1">
        <f t="array" ref="D861">_xlfn.XLOOKUP($A861&amp;$Q$3&amp;$R$3,Data[Index]&amp;Data[Valid Test, Can be used for conformity (Y/N)]&amp;Data[Cycle],Data[Mileage (Miles)])</f>
        <v>#N/A</v>
      </c>
      <c r="E861" s="130" t="e" cm="1">
        <f t="array" ref="E861">_xlfn.XLOOKUP($A861&amp;$Q$3&amp;$R$3,Data[Index]&amp;Data[Valid Test, Can be used for conformity (Y/N)]&amp;Data[Cycle],Data[Date])</f>
        <v>#N/A</v>
      </c>
      <c r="F861" s="141" t="e" cm="1">
        <f t="array" ref="F861">(_xlfn.XLOOKUP($A861&amp;$Q$3&amp;$R$3,Data[Index]&amp;Data[Valid Test, Can be used for conformity (Y/N)]&amp;Data[Cycle],Data[CO/km (mg)])-F$2)/F$5</f>
        <v>#N/A</v>
      </c>
      <c r="G861" s="141" t="e" cm="1">
        <f t="array" ref="G861">(_xlfn.XLOOKUP($A861&amp;$Q$3,Data[Index]&amp;Data[Valid Test, Can be used for conformity (Y/N)],Data[CO2/km (g)])-G$2)/G$5</f>
        <v>#N/A</v>
      </c>
      <c r="H861" s="141" t="e" cm="1">
        <f t="array" ref="H861">(_xlfn.XLOOKUP($A861&amp;$Q$3,Data[Index]&amp;Data[Valid Test, Can be used for conformity (Y/N)],Data[THC/km (mg)])-H$2)/H$5</f>
        <v>#N/A</v>
      </c>
      <c r="I861" s="141" t="e" cm="1">
        <f t="array" ref="I861">(_xlfn.XLOOKUP($A861&amp;$Q$3,Data[Index]&amp;Data[Valid Test, Can be used for conformity (Y/N)],Data[NOx/km (mg)])-I$2)/I$5</f>
        <v>#N/A</v>
      </c>
      <c r="J861" s="141" t="e" cm="1">
        <f t="array" ref="J861">(_xlfn.XLOOKUP($A861&amp;$Q$3,Data[Index]&amp;Data[Valid Test, Can be used for conformity (Y/N)],Data[THC + NOx/km (mg)])-J$2)/J$5</f>
        <v>#N/A</v>
      </c>
      <c r="K861" s="141" t="e" cm="1">
        <f t="array" ref="K861">(_xlfn.XLOOKUP($A861&amp;$Q$3,Data[Index]&amp;Data[Valid Test, Can be used for conformity (Y/N)],Data[PN/km ('#)])-K$2)/K$5</f>
        <v>#N/A</v>
      </c>
      <c r="L861" s="141" t="e" cm="1">
        <f t="array" ref="L861">(_xlfn.XLOOKUP($A861&amp;$Q$3,Data[Index]&amp;Data[Valid Test, Can be used for conformity (Y/N)],Data[PM/km (mg)])-L$2)/L$5</f>
        <v>#N/A</v>
      </c>
      <c r="M861" s="140" t="e" cm="1">
        <f t="array" ref="M861">(_xlfn.XLOOKUP($A861&amp;$Q$3,Data[Index]&amp;Data[Valid Test, Can be used for conformity (Y/N)],Data[CH4 (mg/km)])-M$2)/M$5</f>
        <v>#N/A</v>
      </c>
      <c r="N861" s="140" t="e" cm="1">
        <f t="array" ref="N861">(_xlfn.XLOOKUP($A861&amp;$Q$3,Data[Index]&amp;Data[Valid Test, Can be used for conformity (Y/N)],Data[N20 (mg/km)])-N$2)/N$5</f>
        <v>#N/A</v>
      </c>
      <c r="O861" s="141" t="e" cm="1">
        <f t="array" ref="O861">(_xlfn.XLOOKUP($A861&amp;$Q$3,Data[Index]&amp;Data[Valid Test, Can be used for conformity (Y/N)],Data[l/100km])-O$2)/O$5</f>
        <v>#N/A</v>
      </c>
      <c r="P861" s="138">
        <f>_xlfn.XLOOKUP($A861,Data[Index],Data[Comments])</f>
        <v>0</v>
      </c>
    </row>
    <row r="862" spans="1:16" x14ac:dyDescent="0.2">
      <c r="A862" s="129"/>
      <c r="B862" s="129"/>
      <c r="C862" s="129" t="e" cm="1">
        <f t="array" ref="C862">_xlfn.XLOOKUP($A862&amp;$Q$3&amp;$R$3,Data[Index]&amp;Data[Valid Test, Can be used for conformity (Y/N)]&amp;Data[Cycle],Data[Test Name])</f>
        <v>#N/A</v>
      </c>
      <c r="D862" s="167" t="e" cm="1">
        <f t="array" ref="D862">_xlfn.XLOOKUP($A862&amp;$Q$3&amp;$R$3,Data[Index]&amp;Data[Valid Test, Can be used for conformity (Y/N)]&amp;Data[Cycle],Data[Mileage (Miles)])</f>
        <v>#N/A</v>
      </c>
      <c r="E862" s="130" t="e" cm="1">
        <f t="array" ref="E862">_xlfn.XLOOKUP($A862&amp;$Q$3&amp;$R$3,Data[Index]&amp;Data[Valid Test, Can be used for conformity (Y/N)]&amp;Data[Cycle],Data[Date])</f>
        <v>#N/A</v>
      </c>
      <c r="F862" s="141" t="e" cm="1">
        <f t="array" ref="F862">(_xlfn.XLOOKUP($A862&amp;$Q$3&amp;$R$3,Data[Index]&amp;Data[Valid Test, Can be used for conformity (Y/N)]&amp;Data[Cycle],Data[CO/km (mg)])-F$2)/F$5</f>
        <v>#N/A</v>
      </c>
      <c r="G862" s="141" t="e" cm="1">
        <f t="array" ref="G862">(_xlfn.XLOOKUP($A862&amp;$Q$3,Data[Index]&amp;Data[Valid Test, Can be used for conformity (Y/N)],Data[CO2/km (g)])-G$2)/G$5</f>
        <v>#N/A</v>
      </c>
      <c r="H862" s="141" t="e" cm="1">
        <f t="array" ref="H862">(_xlfn.XLOOKUP($A862&amp;$Q$3,Data[Index]&amp;Data[Valid Test, Can be used for conformity (Y/N)],Data[THC/km (mg)])-H$2)/H$5</f>
        <v>#N/A</v>
      </c>
      <c r="I862" s="141" t="e" cm="1">
        <f t="array" ref="I862">(_xlfn.XLOOKUP($A862&amp;$Q$3,Data[Index]&amp;Data[Valid Test, Can be used for conformity (Y/N)],Data[NOx/km (mg)])-I$2)/I$5</f>
        <v>#N/A</v>
      </c>
      <c r="J862" s="141" t="e" cm="1">
        <f t="array" ref="J862">(_xlfn.XLOOKUP($A862&amp;$Q$3,Data[Index]&amp;Data[Valid Test, Can be used for conformity (Y/N)],Data[THC + NOx/km (mg)])-J$2)/J$5</f>
        <v>#N/A</v>
      </c>
      <c r="K862" s="141" t="e" cm="1">
        <f t="array" ref="K862">(_xlfn.XLOOKUP($A862&amp;$Q$3,Data[Index]&amp;Data[Valid Test, Can be used for conformity (Y/N)],Data[PN/km ('#)])-K$2)/K$5</f>
        <v>#N/A</v>
      </c>
      <c r="L862" s="141" t="e" cm="1">
        <f t="array" ref="L862">(_xlfn.XLOOKUP($A862&amp;$Q$3,Data[Index]&amp;Data[Valid Test, Can be used for conformity (Y/N)],Data[PM/km (mg)])-L$2)/L$5</f>
        <v>#N/A</v>
      </c>
      <c r="M862" s="140" t="e" cm="1">
        <f t="array" ref="M862">(_xlfn.XLOOKUP($A862&amp;$Q$3,Data[Index]&amp;Data[Valid Test, Can be used for conformity (Y/N)],Data[CH4 (mg/km)])-M$2)/M$5</f>
        <v>#N/A</v>
      </c>
      <c r="N862" s="140" t="e" cm="1">
        <f t="array" ref="N862">(_xlfn.XLOOKUP($A862&amp;$Q$3,Data[Index]&amp;Data[Valid Test, Can be used for conformity (Y/N)],Data[N20 (mg/km)])-N$2)/N$5</f>
        <v>#N/A</v>
      </c>
      <c r="O862" s="141" t="e" cm="1">
        <f t="array" ref="O862">(_xlfn.XLOOKUP($A862&amp;$Q$3,Data[Index]&amp;Data[Valid Test, Can be used for conformity (Y/N)],Data[l/100km])-O$2)/O$5</f>
        <v>#N/A</v>
      </c>
      <c r="P862" s="138">
        <f>_xlfn.XLOOKUP($A862,Data[Index],Data[Comments])</f>
        <v>0</v>
      </c>
    </row>
    <row r="863" spans="1:16" x14ac:dyDescent="0.2">
      <c r="A863" s="129"/>
      <c r="B863" s="129"/>
      <c r="C863" s="129" t="e" cm="1">
        <f t="array" ref="C863">_xlfn.XLOOKUP($A863&amp;$Q$3&amp;$R$3,Data[Index]&amp;Data[Valid Test, Can be used for conformity (Y/N)]&amp;Data[Cycle],Data[Test Name])</f>
        <v>#N/A</v>
      </c>
      <c r="D863" s="167" t="e" cm="1">
        <f t="array" ref="D863">_xlfn.XLOOKUP($A863&amp;$Q$3&amp;$R$3,Data[Index]&amp;Data[Valid Test, Can be used for conformity (Y/N)]&amp;Data[Cycle],Data[Mileage (Miles)])</f>
        <v>#N/A</v>
      </c>
      <c r="E863" s="130" t="e" cm="1">
        <f t="array" ref="E863">_xlfn.XLOOKUP($A863&amp;$Q$3&amp;$R$3,Data[Index]&amp;Data[Valid Test, Can be used for conformity (Y/N)]&amp;Data[Cycle],Data[Date])</f>
        <v>#N/A</v>
      </c>
      <c r="F863" s="141" t="e" cm="1">
        <f t="array" ref="F863">(_xlfn.XLOOKUP($A863&amp;$Q$3&amp;$R$3,Data[Index]&amp;Data[Valid Test, Can be used for conformity (Y/N)]&amp;Data[Cycle],Data[CO/km (mg)])-F$2)/F$5</f>
        <v>#N/A</v>
      </c>
      <c r="G863" s="141" t="e" cm="1">
        <f t="array" ref="G863">(_xlfn.XLOOKUP($A863&amp;$Q$3,Data[Index]&amp;Data[Valid Test, Can be used for conformity (Y/N)],Data[CO2/km (g)])-G$2)/G$5</f>
        <v>#N/A</v>
      </c>
      <c r="H863" s="141" t="e" cm="1">
        <f t="array" ref="H863">(_xlfn.XLOOKUP($A863&amp;$Q$3,Data[Index]&amp;Data[Valid Test, Can be used for conformity (Y/N)],Data[THC/km (mg)])-H$2)/H$5</f>
        <v>#N/A</v>
      </c>
      <c r="I863" s="141" t="e" cm="1">
        <f t="array" ref="I863">(_xlfn.XLOOKUP($A863&amp;$Q$3,Data[Index]&amp;Data[Valid Test, Can be used for conformity (Y/N)],Data[NOx/km (mg)])-I$2)/I$5</f>
        <v>#N/A</v>
      </c>
      <c r="J863" s="141" t="e" cm="1">
        <f t="array" ref="J863">(_xlfn.XLOOKUP($A863&amp;$Q$3,Data[Index]&amp;Data[Valid Test, Can be used for conformity (Y/N)],Data[THC + NOx/km (mg)])-J$2)/J$5</f>
        <v>#N/A</v>
      </c>
      <c r="K863" s="141" t="e" cm="1">
        <f t="array" ref="K863">(_xlfn.XLOOKUP($A863&amp;$Q$3,Data[Index]&amp;Data[Valid Test, Can be used for conformity (Y/N)],Data[PN/km ('#)])-K$2)/K$5</f>
        <v>#N/A</v>
      </c>
      <c r="L863" s="141" t="e" cm="1">
        <f t="array" ref="L863">(_xlfn.XLOOKUP($A863&amp;$Q$3,Data[Index]&amp;Data[Valid Test, Can be used for conformity (Y/N)],Data[PM/km (mg)])-L$2)/L$5</f>
        <v>#N/A</v>
      </c>
      <c r="M863" s="140" t="e" cm="1">
        <f t="array" ref="M863">(_xlfn.XLOOKUP($A863&amp;$Q$3,Data[Index]&amp;Data[Valid Test, Can be used for conformity (Y/N)],Data[CH4 (mg/km)])-M$2)/M$5</f>
        <v>#N/A</v>
      </c>
      <c r="N863" s="140" t="e" cm="1">
        <f t="array" ref="N863">(_xlfn.XLOOKUP($A863&amp;$Q$3,Data[Index]&amp;Data[Valid Test, Can be used for conformity (Y/N)],Data[N20 (mg/km)])-N$2)/N$5</f>
        <v>#N/A</v>
      </c>
      <c r="O863" s="141" t="e" cm="1">
        <f t="array" ref="O863">(_xlfn.XLOOKUP($A863&amp;$Q$3,Data[Index]&amp;Data[Valid Test, Can be used for conformity (Y/N)],Data[l/100km])-O$2)/O$5</f>
        <v>#N/A</v>
      </c>
      <c r="P863" s="138">
        <f>_xlfn.XLOOKUP($A863,Data[Index],Data[Comments])</f>
        <v>0</v>
      </c>
    </row>
    <row r="864" spans="1:16" x14ac:dyDescent="0.2">
      <c r="A864" s="129"/>
      <c r="B864" s="129"/>
      <c r="C864" s="129" t="e" cm="1">
        <f t="array" ref="C864">_xlfn.XLOOKUP($A864&amp;$Q$3&amp;$R$3,Data[Index]&amp;Data[Valid Test, Can be used for conformity (Y/N)]&amp;Data[Cycle],Data[Test Name])</f>
        <v>#N/A</v>
      </c>
      <c r="D864" s="167" t="e" cm="1">
        <f t="array" ref="D864">_xlfn.XLOOKUP($A864&amp;$Q$3&amp;$R$3,Data[Index]&amp;Data[Valid Test, Can be used for conformity (Y/N)]&amp;Data[Cycle],Data[Mileage (Miles)])</f>
        <v>#N/A</v>
      </c>
      <c r="E864" s="130" t="e" cm="1">
        <f t="array" ref="E864">_xlfn.XLOOKUP($A864&amp;$Q$3&amp;$R$3,Data[Index]&amp;Data[Valid Test, Can be used for conformity (Y/N)]&amp;Data[Cycle],Data[Date])</f>
        <v>#N/A</v>
      </c>
      <c r="F864" s="141" t="e" cm="1">
        <f t="array" ref="F864">(_xlfn.XLOOKUP($A864&amp;$Q$3&amp;$R$3,Data[Index]&amp;Data[Valid Test, Can be used for conformity (Y/N)]&amp;Data[Cycle],Data[CO/km (mg)])-F$2)/F$5</f>
        <v>#N/A</v>
      </c>
      <c r="G864" s="141" t="e" cm="1">
        <f t="array" ref="G864">(_xlfn.XLOOKUP($A864&amp;$Q$3,Data[Index]&amp;Data[Valid Test, Can be used for conformity (Y/N)],Data[CO2/km (g)])-G$2)/G$5</f>
        <v>#N/A</v>
      </c>
      <c r="H864" s="141" t="e" cm="1">
        <f t="array" ref="H864">(_xlfn.XLOOKUP($A864&amp;$Q$3,Data[Index]&amp;Data[Valid Test, Can be used for conformity (Y/N)],Data[THC/km (mg)])-H$2)/H$5</f>
        <v>#N/A</v>
      </c>
      <c r="I864" s="141" t="e" cm="1">
        <f t="array" ref="I864">(_xlfn.XLOOKUP($A864&amp;$Q$3,Data[Index]&amp;Data[Valid Test, Can be used for conformity (Y/N)],Data[NOx/km (mg)])-I$2)/I$5</f>
        <v>#N/A</v>
      </c>
      <c r="J864" s="141" t="e" cm="1">
        <f t="array" ref="J864">(_xlfn.XLOOKUP($A864&amp;$Q$3,Data[Index]&amp;Data[Valid Test, Can be used for conformity (Y/N)],Data[THC + NOx/km (mg)])-J$2)/J$5</f>
        <v>#N/A</v>
      </c>
      <c r="K864" s="141" t="e" cm="1">
        <f t="array" ref="K864">(_xlfn.XLOOKUP($A864&amp;$Q$3,Data[Index]&amp;Data[Valid Test, Can be used for conformity (Y/N)],Data[PN/km ('#)])-K$2)/K$5</f>
        <v>#N/A</v>
      </c>
      <c r="L864" s="141" t="e" cm="1">
        <f t="array" ref="L864">(_xlfn.XLOOKUP($A864&amp;$Q$3,Data[Index]&amp;Data[Valid Test, Can be used for conformity (Y/N)],Data[PM/km (mg)])-L$2)/L$5</f>
        <v>#N/A</v>
      </c>
      <c r="M864" s="140" t="e" cm="1">
        <f t="array" ref="M864">(_xlfn.XLOOKUP($A864&amp;$Q$3,Data[Index]&amp;Data[Valid Test, Can be used for conformity (Y/N)],Data[CH4 (mg/km)])-M$2)/M$5</f>
        <v>#N/A</v>
      </c>
      <c r="N864" s="140" t="e" cm="1">
        <f t="array" ref="N864">(_xlfn.XLOOKUP($A864&amp;$Q$3,Data[Index]&amp;Data[Valid Test, Can be used for conformity (Y/N)],Data[N20 (mg/km)])-N$2)/N$5</f>
        <v>#N/A</v>
      </c>
      <c r="O864" s="141" t="e" cm="1">
        <f t="array" ref="O864">(_xlfn.XLOOKUP($A864&amp;$Q$3,Data[Index]&amp;Data[Valid Test, Can be used for conformity (Y/N)],Data[l/100km])-O$2)/O$5</f>
        <v>#N/A</v>
      </c>
      <c r="P864" s="138">
        <f>_xlfn.XLOOKUP($A864,Data[Index],Data[Comments])</f>
        <v>0</v>
      </c>
    </row>
    <row r="865" spans="1:16" x14ac:dyDescent="0.2">
      <c r="A865" s="129"/>
      <c r="B865" s="129"/>
      <c r="C865" s="129" t="e" cm="1">
        <f t="array" ref="C865">_xlfn.XLOOKUP($A865&amp;$Q$3&amp;$R$3,Data[Index]&amp;Data[Valid Test, Can be used for conformity (Y/N)]&amp;Data[Cycle],Data[Test Name])</f>
        <v>#N/A</v>
      </c>
      <c r="D865" s="167" t="e" cm="1">
        <f t="array" ref="D865">_xlfn.XLOOKUP($A865&amp;$Q$3&amp;$R$3,Data[Index]&amp;Data[Valid Test, Can be used for conformity (Y/N)]&amp;Data[Cycle],Data[Mileage (Miles)])</f>
        <v>#N/A</v>
      </c>
      <c r="E865" s="130" t="e" cm="1">
        <f t="array" ref="E865">_xlfn.XLOOKUP($A865&amp;$Q$3&amp;$R$3,Data[Index]&amp;Data[Valid Test, Can be used for conformity (Y/N)]&amp;Data[Cycle],Data[Date])</f>
        <v>#N/A</v>
      </c>
      <c r="F865" s="141" t="e" cm="1">
        <f t="array" ref="F865">(_xlfn.XLOOKUP($A865&amp;$Q$3&amp;$R$3,Data[Index]&amp;Data[Valid Test, Can be used for conformity (Y/N)]&amp;Data[Cycle],Data[CO/km (mg)])-F$2)/F$5</f>
        <v>#N/A</v>
      </c>
      <c r="G865" s="141" t="e" cm="1">
        <f t="array" ref="G865">(_xlfn.XLOOKUP($A865&amp;$Q$3,Data[Index]&amp;Data[Valid Test, Can be used for conformity (Y/N)],Data[CO2/km (g)])-G$2)/G$5</f>
        <v>#N/A</v>
      </c>
      <c r="H865" s="141" t="e" cm="1">
        <f t="array" ref="H865">(_xlfn.XLOOKUP($A865&amp;$Q$3,Data[Index]&amp;Data[Valid Test, Can be used for conformity (Y/N)],Data[THC/km (mg)])-H$2)/H$5</f>
        <v>#N/A</v>
      </c>
      <c r="I865" s="141" t="e" cm="1">
        <f t="array" ref="I865">(_xlfn.XLOOKUP($A865&amp;$Q$3,Data[Index]&amp;Data[Valid Test, Can be used for conformity (Y/N)],Data[NOx/km (mg)])-I$2)/I$5</f>
        <v>#N/A</v>
      </c>
      <c r="J865" s="141" t="e" cm="1">
        <f t="array" ref="J865">(_xlfn.XLOOKUP($A865&amp;$Q$3,Data[Index]&amp;Data[Valid Test, Can be used for conformity (Y/N)],Data[THC + NOx/km (mg)])-J$2)/J$5</f>
        <v>#N/A</v>
      </c>
      <c r="K865" s="141" t="e" cm="1">
        <f t="array" ref="K865">(_xlfn.XLOOKUP($A865&amp;$Q$3,Data[Index]&amp;Data[Valid Test, Can be used for conformity (Y/N)],Data[PN/km ('#)])-K$2)/K$5</f>
        <v>#N/A</v>
      </c>
      <c r="L865" s="141" t="e" cm="1">
        <f t="array" ref="L865">(_xlfn.XLOOKUP($A865&amp;$Q$3,Data[Index]&amp;Data[Valid Test, Can be used for conformity (Y/N)],Data[PM/km (mg)])-L$2)/L$5</f>
        <v>#N/A</v>
      </c>
      <c r="M865" s="140" t="e" cm="1">
        <f t="array" ref="M865">(_xlfn.XLOOKUP($A865&amp;$Q$3,Data[Index]&amp;Data[Valid Test, Can be used for conformity (Y/N)],Data[CH4 (mg/km)])-M$2)/M$5</f>
        <v>#N/A</v>
      </c>
      <c r="N865" s="140" t="e" cm="1">
        <f t="array" ref="N865">(_xlfn.XLOOKUP($A865&amp;$Q$3,Data[Index]&amp;Data[Valid Test, Can be used for conformity (Y/N)],Data[N20 (mg/km)])-N$2)/N$5</f>
        <v>#N/A</v>
      </c>
      <c r="O865" s="141" t="e" cm="1">
        <f t="array" ref="O865">(_xlfn.XLOOKUP($A865&amp;$Q$3,Data[Index]&amp;Data[Valid Test, Can be used for conformity (Y/N)],Data[l/100km])-O$2)/O$5</f>
        <v>#N/A</v>
      </c>
      <c r="P865" s="138">
        <f>_xlfn.XLOOKUP($A865,Data[Index],Data[Comments])</f>
        <v>0</v>
      </c>
    </row>
    <row r="866" spans="1:16" x14ac:dyDescent="0.2">
      <c r="A866" s="129"/>
      <c r="B866" s="129"/>
      <c r="C866" s="129" t="e" cm="1">
        <f t="array" ref="C866">_xlfn.XLOOKUP($A866&amp;$Q$3&amp;$R$3,Data[Index]&amp;Data[Valid Test, Can be used for conformity (Y/N)]&amp;Data[Cycle],Data[Test Name])</f>
        <v>#N/A</v>
      </c>
      <c r="D866" s="167" t="e" cm="1">
        <f t="array" ref="D866">_xlfn.XLOOKUP($A866&amp;$Q$3&amp;$R$3,Data[Index]&amp;Data[Valid Test, Can be used for conformity (Y/N)]&amp;Data[Cycle],Data[Mileage (Miles)])</f>
        <v>#N/A</v>
      </c>
      <c r="E866" s="130" t="e" cm="1">
        <f t="array" ref="E866">_xlfn.XLOOKUP($A866&amp;$Q$3&amp;$R$3,Data[Index]&amp;Data[Valid Test, Can be used for conformity (Y/N)]&amp;Data[Cycle],Data[Date])</f>
        <v>#N/A</v>
      </c>
      <c r="F866" s="141" t="e" cm="1">
        <f t="array" ref="F866">(_xlfn.XLOOKUP($A866&amp;$Q$3&amp;$R$3,Data[Index]&amp;Data[Valid Test, Can be used for conformity (Y/N)]&amp;Data[Cycle],Data[CO/km (mg)])-F$2)/F$5</f>
        <v>#N/A</v>
      </c>
      <c r="G866" s="141" t="e" cm="1">
        <f t="array" ref="G866">(_xlfn.XLOOKUP($A866&amp;$Q$3,Data[Index]&amp;Data[Valid Test, Can be used for conformity (Y/N)],Data[CO2/km (g)])-G$2)/G$5</f>
        <v>#N/A</v>
      </c>
      <c r="H866" s="141" t="e" cm="1">
        <f t="array" ref="H866">(_xlfn.XLOOKUP($A866&amp;$Q$3,Data[Index]&amp;Data[Valid Test, Can be used for conformity (Y/N)],Data[THC/km (mg)])-H$2)/H$5</f>
        <v>#N/A</v>
      </c>
      <c r="I866" s="141" t="e" cm="1">
        <f t="array" ref="I866">(_xlfn.XLOOKUP($A866&amp;$Q$3,Data[Index]&amp;Data[Valid Test, Can be used for conformity (Y/N)],Data[NOx/km (mg)])-I$2)/I$5</f>
        <v>#N/A</v>
      </c>
      <c r="J866" s="141" t="e" cm="1">
        <f t="array" ref="J866">(_xlfn.XLOOKUP($A866&amp;$Q$3,Data[Index]&amp;Data[Valid Test, Can be used for conformity (Y/N)],Data[THC + NOx/km (mg)])-J$2)/J$5</f>
        <v>#N/A</v>
      </c>
      <c r="K866" s="141" t="e" cm="1">
        <f t="array" ref="K866">(_xlfn.XLOOKUP($A866&amp;$Q$3,Data[Index]&amp;Data[Valid Test, Can be used for conformity (Y/N)],Data[PN/km ('#)])-K$2)/K$5</f>
        <v>#N/A</v>
      </c>
      <c r="L866" s="141" t="e" cm="1">
        <f t="array" ref="L866">(_xlfn.XLOOKUP($A866&amp;$Q$3,Data[Index]&amp;Data[Valid Test, Can be used for conformity (Y/N)],Data[PM/km (mg)])-L$2)/L$5</f>
        <v>#N/A</v>
      </c>
      <c r="M866" s="140" t="e" cm="1">
        <f t="array" ref="M866">(_xlfn.XLOOKUP($A866&amp;$Q$3,Data[Index]&amp;Data[Valid Test, Can be used for conformity (Y/N)],Data[CH4 (mg/km)])-M$2)/M$5</f>
        <v>#N/A</v>
      </c>
      <c r="N866" s="140" t="e" cm="1">
        <f t="array" ref="N866">(_xlfn.XLOOKUP($A866&amp;$Q$3,Data[Index]&amp;Data[Valid Test, Can be used for conformity (Y/N)],Data[N20 (mg/km)])-N$2)/N$5</f>
        <v>#N/A</v>
      </c>
      <c r="O866" s="141" t="e" cm="1">
        <f t="array" ref="O866">(_xlfn.XLOOKUP($A866&amp;$Q$3,Data[Index]&amp;Data[Valid Test, Can be used for conformity (Y/N)],Data[l/100km])-O$2)/O$5</f>
        <v>#N/A</v>
      </c>
      <c r="P866" s="138">
        <f>_xlfn.XLOOKUP($A866,Data[Index],Data[Comments])</f>
        <v>0</v>
      </c>
    </row>
    <row r="867" spans="1:16" x14ac:dyDescent="0.2">
      <c r="A867" s="129"/>
      <c r="B867" s="129"/>
      <c r="C867" s="129" t="e" cm="1">
        <f t="array" ref="C867">_xlfn.XLOOKUP($A867&amp;$Q$3&amp;$R$3,Data[Index]&amp;Data[Valid Test, Can be used for conformity (Y/N)]&amp;Data[Cycle],Data[Test Name])</f>
        <v>#N/A</v>
      </c>
      <c r="D867" s="167" t="e" cm="1">
        <f t="array" ref="D867">_xlfn.XLOOKUP($A867&amp;$Q$3&amp;$R$3,Data[Index]&amp;Data[Valid Test, Can be used for conformity (Y/N)]&amp;Data[Cycle],Data[Mileage (Miles)])</f>
        <v>#N/A</v>
      </c>
      <c r="E867" s="130" t="e" cm="1">
        <f t="array" ref="E867">_xlfn.XLOOKUP($A867&amp;$Q$3&amp;$R$3,Data[Index]&amp;Data[Valid Test, Can be used for conformity (Y/N)]&amp;Data[Cycle],Data[Date])</f>
        <v>#N/A</v>
      </c>
      <c r="F867" s="141" t="e" cm="1">
        <f t="array" ref="F867">(_xlfn.XLOOKUP($A867&amp;$Q$3&amp;$R$3,Data[Index]&amp;Data[Valid Test, Can be used for conformity (Y/N)]&amp;Data[Cycle],Data[CO/km (mg)])-F$2)/F$5</f>
        <v>#N/A</v>
      </c>
      <c r="G867" s="141" t="e" cm="1">
        <f t="array" ref="G867">(_xlfn.XLOOKUP($A867&amp;$Q$3,Data[Index]&amp;Data[Valid Test, Can be used for conformity (Y/N)],Data[CO2/km (g)])-G$2)/G$5</f>
        <v>#N/A</v>
      </c>
      <c r="H867" s="141" t="e" cm="1">
        <f t="array" ref="H867">(_xlfn.XLOOKUP($A867&amp;$Q$3,Data[Index]&amp;Data[Valid Test, Can be used for conformity (Y/N)],Data[THC/km (mg)])-H$2)/H$5</f>
        <v>#N/A</v>
      </c>
      <c r="I867" s="141" t="e" cm="1">
        <f t="array" ref="I867">(_xlfn.XLOOKUP($A867&amp;$Q$3,Data[Index]&amp;Data[Valid Test, Can be used for conformity (Y/N)],Data[NOx/km (mg)])-I$2)/I$5</f>
        <v>#N/A</v>
      </c>
      <c r="J867" s="141" t="e" cm="1">
        <f t="array" ref="J867">(_xlfn.XLOOKUP($A867&amp;$Q$3,Data[Index]&amp;Data[Valid Test, Can be used for conformity (Y/N)],Data[THC + NOx/km (mg)])-J$2)/J$5</f>
        <v>#N/A</v>
      </c>
      <c r="K867" s="141" t="e" cm="1">
        <f t="array" ref="K867">(_xlfn.XLOOKUP($A867&amp;$Q$3,Data[Index]&amp;Data[Valid Test, Can be used for conformity (Y/N)],Data[PN/km ('#)])-K$2)/K$5</f>
        <v>#N/A</v>
      </c>
      <c r="L867" s="141" t="e" cm="1">
        <f t="array" ref="L867">(_xlfn.XLOOKUP($A867&amp;$Q$3,Data[Index]&amp;Data[Valid Test, Can be used for conformity (Y/N)],Data[PM/km (mg)])-L$2)/L$5</f>
        <v>#N/A</v>
      </c>
      <c r="M867" s="140" t="e" cm="1">
        <f t="array" ref="M867">(_xlfn.XLOOKUP($A867&amp;$Q$3,Data[Index]&amp;Data[Valid Test, Can be used for conformity (Y/N)],Data[CH4 (mg/km)])-M$2)/M$5</f>
        <v>#N/A</v>
      </c>
      <c r="N867" s="140" t="e" cm="1">
        <f t="array" ref="N867">(_xlfn.XLOOKUP($A867&amp;$Q$3,Data[Index]&amp;Data[Valid Test, Can be used for conformity (Y/N)],Data[N20 (mg/km)])-N$2)/N$5</f>
        <v>#N/A</v>
      </c>
      <c r="O867" s="141" t="e" cm="1">
        <f t="array" ref="O867">(_xlfn.XLOOKUP($A867&amp;$Q$3,Data[Index]&amp;Data[Valid Test, Can be used for conformity (Y/N)],Data[l/100km])-O$2)/O$5</f>
        <v>#N/A</v>
      </c>
      <c r="P867" s="138">
        <f>_xlfn.XLOOKUP($A867,Data[Index],Data[Comments])</f>
        <v>0</v>
      </c>
    </row>
    <row r="868" spans="1:16" x14ac:dyDescent="0.2">
      <c r="A868" s="129"/>
      <c r="B868" s="129"/>
      <c r="C868" s="129" t="e" cm="1">
        <f t="array" ref="C868">_xlfn.XLOOKUP($A868&amp;$Q$3&amp;$R$3,Data[Index]&amp;Data[Valid Test, Can be used for conformity (Y/N)]&amp;Data[Cycle],Data[Test Name])</f>
        <v>#N/A</v>
      </c>
      <c r="D868" s="167" t="e" cm="1">
        <f t="array" ref="D868">_xlfn.XLOOKUP($A868&amp;$Q$3&amp;$R$3,Data[Index]&amp;Data[Valid Test, Can be used for conformity (Y/N)]&amp;Data[Cycle],Data[Mileage (Miles)])</f>
        <v>#N/A</v>
      </c>
      <c r="E868" s="130" t="e" cm="1">
        <f t="array" ref="E868">_xlfn.XLOOKUP($A868&amp;$Q$3&amp;$R$3,Data[Index]&amp;Data[Valid Test, Can be used for conformity (Y/N)]&amp;Data[Cycle],Data[Date])</f>
        <v>#N/A</v>
      </c>
      <c r="F868" s="141" t="e" cm="1">
        <f t="array" ref="F868">(_xlfn.XLOOKUP($A868&amp;$Q$3&amp;$R$3,Data[Index]&amp;Data[Valid Test, Can be used for conformity (Y/N)]&amp;Data[Cycle],Data[CO/km (mg)])-F$2)/F$5</f>
        <v>#N/A</v>
      </c>
      <c r="G868" s="141" t="e" cm="1">
        <f t="array" ref="G868">(_xlfn.XLOOKUP($A868&amp;$Q$3,Data[Index]&amp;Data[Valid Test, Can be used for conformity (Y/N)],Data[CO2/km (g)])-G$2)/G$5</f>
        <v>#N/A</v>
      </c>
      <c r="H868" s="141" t="e" cm="1">
        <f t="array" ref="H868">(_xlfn.XLOOKUP($A868&amp;$Q$3,Data[Index]&amp;Data[Valid Test, Can be used for conformity (Y/N)],Data[THC/km (mg)])-H$2)/H$5</f>
        <v>#N/A</v>
      </c>
      <c r="I868" s="141" t="e" cm="1">
        <f t="array" ref="I868">(_xlfn.XLOOKUP($A868&amp;$Q$3,Data[Index]&amp;Data[Valid Test, Can be used for conformity (Y/N)],Data[NOx/km (mg)])-I$2)/I$5</f>
        <v>#N/A</v>
      </c>
      <c r="J868" s="141" t="e" cm="1">
        <f t="array" ref="J868">(_xlfn.XLOOKUP($A868&amp;$Q$3,Data[Index]&amp;Data[Valid Test, Can be used for conformity (Y/N)],Data[THC + NOx/km (mg)])-J$2)/J$5</f>
        <v>#N/A</v>
      </c>
      <c r="K868" s="141" t="e" cm="1">
        <f t="array" ref="K868">(_xlfn.XLOOKUP($A868&amp;$Q$3,Data[Index]&amp;Data[Valid Test, Can be used for conformity (Y/N)],Data[PN/km ('#)])-K$2)/K$5</f>
        <v>#N/A</v>
      </c>
      <c r="L868" s="141" t="e" cm="1">
        <f t="array" ref="L868">(_xlfn.XLOOKUP($A868&amp;$Q$3,Data[Index]&amp;Data[Valid Test, Can be used for conformity (Y/N)],Data[PM/km (mg)])-L$2)/L$5</f>
        <v>#N/A</v>
      </c>
      <c r="M868" s="140" t="e" cm="1">
        <f t="array" ref="M868">(_xlfn.XLOOKUP($A868&amp;$Q$3,Data[Index]&amp;Data[Valid Test, Can be used for conformity (Y/N)],Data[CH4 (mg/km)])-M$2)/M$5</f>
        <v>#N/A</v>
      </c>
      <c r="N868" s="140" t="e" cm="1">
        <f t="array" ref="N868">(_xlfn.XLOOKUP($A868&amp;$Q$3,Data[Index]&amp;Data[Valid Test, Can be used for conformity (Y/N)],Data[N20 (mg/km)])-N$2)/N$5</f>
        <v>#N/A</v>
      </c>
      <c r="O868" s="141" t="e" cm="1">
        <f t="array" ref="O868">(_xlfn.XLOOKUP($A868&amp;$Q$3,Data[Index]&amp;Data[Valid Test, Can be used for conformity (Y/N)],Data[l/100km])-O$2)/O$5</f>
        <v>#N/A</v>
      </c>
      <c r="P868" s="138">
        <f>_xlfn.XLOOKUP($A868,Data[Index],Data[Comments])</f>
        <v>0</v>
      </c>
    </row>
    <row r="869" spans="1:16" x14ac:dyDescent="0.2">
      <c r="A869" s="129"/>
      <c r="B869" s="129"/>
      <c r="C869" s="129" t="e" cm="1">
        <f t="array" ref="C869">_xlfn.XLOOKUP($A869&amp;$Q$3&amp;$R$3,Data[Index]&amp;Data[Valid Test, Can be used for conformity (Y/N)]&amp;Data[Cycle],Data[Test Name])</f>
        <v>#N/A</v>
      </c>
      <c r="D869" s="167" t="e" cm="1">
        <f t="array" ref="D869">_xlfn.XLOOKUP($A869&amp;$Q$3&amp;$R$3,Data[Index]&amp;Data[Valid Test, Can be used for conformity (Y/N)]&amp;Data[Cycle],Data[Mileage (Miles)])</f>
        <v>#N/A</v>
      </c>
      <c r="E869" s="130" t="e" cm="1">
        <f t="array" ref="E869">_xlfn.XLOOKUP($A869&amp;$Q$3&amp;$R$3,Data[Index]&amp;Data[Valid Test, Can be used for conformity (Y/N)]&amp;Data[Cycle],Data[Date])</f>
        <v>#N/A</v>
      </c>
      <c r="F869" s="141" t="e" cm="1">
        <f t="array" ref="F869">(_xlfn.XLOOKUP($A869&amp;$Q$3&amp;$R$3,Data[Index]&amp;Data[Valid Test, Can be used for conformity (Y/N)]&amp;Data[Cycle],Data[CO/km (mg)])-F$2)/F$5</f>
        <v>#N/A</v>
      </c>
      <c r="G869" s="141" t="e" cm="1">
        <f t="array" ref="G869">(_xlfn.XLOOKUP($A869&amp;$Q$3,Data[Index]&amp;Data[Valid Test, Can be used for conformity (Y/N)],Data[CO2/km (g)])-G$2)/G$5</f>
        <v>#N/A</v>
      </c>
      <c r="H869" s="141" t="e" cm="1">
        <f t="array" ref="H869">(_xlfn.XLOOKUP($A869&amp;$Q$3,Data[Index]&amp;Data[Valid Test, Can be used for conformity (Y/N)],Data[THC/km (mg)])-H$2)/H$5</f>
        <v>#N/A</v>
      </c>
      <c r="I869" s="141" t="e" cm="1">
        <f t="array" ref="I869">(_xlfn.XLOOKUP($A869&amp;$Q$3,Data[Index]&amp;Data[Valid Test, Can be used for conformity (Y/N)],Data[NOx/km (mg)])-I$2)/I$5</f>
        <v>#N/A</v>
      </c>
      <c r="J869" s="141" t="e" cm="1">
        <f t="array" ref="J869">(_xlfn.XLOOKUP($A869&amp;$Q$3,Data[Index]&amp;Data[Valid Test, Can be used for conformity (Y/N)],Data[THC + NOx/km (mg)])-J$2)/J$5</f>
        <v>#N/A</v>
      </c>
      <c r="K869" s="141" t="e" cm="1">
        <f t="array" ref="K869">(_xlfn.XLOOKUP($A869&amp;$Q$3,Data[Index]&amp;Data[Valid Test, Can be used for conformity (Y/N)],Data[PN/km ('#)])-K$2)/K$5</f>
        <v>#N/A</v>
      </c>
      <c r="L869" s="141" t="e" cm="1">
        <f t="array" ref="L869">(_xlfn.XLOOKUP($A869&amp;$Q$3,Data[Index]&amp;Data[Valid Test, Can be used for conformity (Y/N)],Data[PM/km (mg)])-L$2)/L$5</f>
        <v>#N/A</v>
      </c>
      <c r="M869" s="140" t="e" cm="1">
        <f t="array" ref="M869">(_xlfn.XLOOKUP($A869&amp;$Q$3,Data[Index]&amp;Data[Valid Test, Can be used for conformity (Y/N)],Data[CH4 (mg/km)])-M$2)/M$5</f>
        <v>#N/A</v>
      </c>
      <c r="N869" s="140" t="e" cm="1">
        <f t="array" ref="N869">(_xlfn.XLOOKUP($A869&amp;$Q$3,Data[Index]&amp;Data[Valid Test, Can be used for conformity (Y/N)],Data[N20 (mg/km)])-N$2)/N$5</f>
        <v>#N/A</v>
      </c>
      <c r="O869" s="141" t="e" cm="1">
        <f t="array" ref="O869">(_xlfn.XLOOKUP($A869&amp;$Q$3,Data[Index]&amp;Data[Valid Test, Can be used for conformity (Y/N)],Data[l/100km])-O$2)/O$5</f>
        <v>#N/A</v>
      </c>
      <c r="P869" s="138">
        <f>_xlfn.XLOOKUP($A869,Data[Index],Data[Comments])</f>
        <v>0</v>
      </c>
    </row>
    <row r="870" spans="1:16" x14ac:dyDescent="0.2">
      <c r="A870" s="129"/>
      <c r="B870" s="129"/>
      <c r="C870" s="129" t="e" cm="1">
        <f t="array" ref="C870">_xlfn.XLOOKUP($A870&amp;$Q$3&amp;$R$3,Data[Index]&amp;Data[Valid Test, Can be used for conformity (Y/N)]&amp;Data[Cycle],Data[Test Name])</f>
        <v>#N/A</v>
      </c>
      <c r="D870" s="167" t="e" cm="1">
        <f t="array" ref="D870">_xlfn.XLOOKUP($A870&amp;$Q$3&amp;$R$3,Data[Index]&amp;Data[Valid Test, Can be used for conformity (Y/N)]&amp;Data[Cycle],Data[Mileage (Miles)])</f>
        <v>#N/A</v>
      </c>
      <c r="E870" s="130" t="e" cm="1">
        <f t="array" ref="E870">_xlfn.XLOOKUP($A870&amp;$Q$3&amp;$R$3,Data[Index]&amp;Data[Valid Test, Can be used for conformity (Y/N)]&amp;Data[Cycle],Data[Date])</f>
        <v>#N/A</v>
      </c>
      <c r="F870" s="141" t="e" cm="1">
        <f t="array" ref="F870">(_xlfn.XLOOKUP($A870&amp;$Q$3&amp;$R$3,Data[Index]&amp;Data[Valid Test, Can be used for conformity (Y/N)]&amp;Data[Cycle],Data[CO/km (mg)])-F$2)/F$5</f>
        <v>#N/A</v>
      </c>
      <c r="G870" s="141" t="e" cm="1">
        <f t="array" ref="G870">(_xlfn.XLOOKUP($A870&amp;$Q$3,Data[Index]&amp;Data[Valid Test, Can be used for conformity (Y/N)],Data[CO2/km (g)])-G$2)/G$5</f>
        <v>#N/A</v>
      </c>
      <c r="H870" s="141" t="e" cm="1">
        <f t="array" ref="H870">(_xlfn.XLOOKUP($A870&amp;$Q$3,Data[Index]&amp;Data[Valid Test, Can be used for conformity (Y/N)],Data[THC/km (mg)])-H$2)/H$5</f>
        <v>#N/A</v>
      </c>
      <c r="I870" s="141" t="e" cm="1">
        <f t="array" ref="I870">(_xlfn.XLOOKUP($A870&amp;$Q$3,Data[Index]&amp;Data[Valid Test, Can be used for conformity (Y/N)],Data[NOx/km (mg)])-I$2)/I$5</f>
        <v>#N/A</v>
      </c>
      <c r="J870" s="141" t="e" cm="1">
        <f t="array" ref="J870">(_xlfn.XLOOKUP($A870&amp;$Q$3,Data[Index]&amp;Data[Valid Test, Can be used for conformity (Y/N)],Data[THC + NOx/km (mg)])-J$2)/J$5</f>
        <v>#N/A</v>
      </c>
      <c r="K870" s="141" t="e" cm="1">
        <f t="array" ref="K870">(_xlfn.XLOOKUP($A870&amp;$Q$3,Data[Index]&amp;Data[Valid Test, Can be used for conformity (Y/N)],Data[PN/km ('#)])-K$2)/K$5</f>
        <v>#N/A</v>
      </c>
      <c r="L870" s="141" t="e" cm="1">
        <f t="array" ref="L870">(_xlfn.XLOOKUP($A870&amp;$Q$3,Data[Index]&amp;Data[Valid Test, Can be used for conformity (Y/N)],Data[PM/km (mg)])-L$2)/L$5</f>
        <v>#N/A</v>
      </c>
      <c r="M870" s="140" t="e" cm="1">
        <f t="array" ref="M870">(_xlfn.XLOOKUP($A870&amp;$Q$3,Data[Index]&amp;Data[Valid Test, Can be used for conformity (Y/N)],Data[CH4 (mg/km)])-M$2)/M$5</f>
        <v>#N/A</v>
      </c>
      <c r="N870" s="140" t="e" cm="1">
        <f t="array" ref="N870">(_xlfn.XLOOKUP($A870&amp;$Q$3,Data[Index]&amp;Data[Valid Test, Can be used for conformity (Y/N)],Data[N20 (mg/km)])-N$2)/N$5</f>
        <v>#N/A</v>
      </c>
      <c r="O870" s="141" t="e" cm="1">
        <f t="array" ref="O870">(_xlfn.XLOOKUP($A870&amp;$Q$3,Data[Index]&amp;Data[Valid Test, Can be used for conformity (Y/N)],Data[l/100km])-O$2)/O$5</f>
        <v>#N/A</v>
      </c>
      <c r="P870" s="138">
        <f>_xlfn.XLOOKUP($A870,Data[Index],Data[Comments])</f>
        <v>0</v>
      </c>
    </row>
    <row r="871" spans="1:16" x14ac:dyDescent="0.2">
      <c r="A871" s="129"/>
      <c r="B871" s="129"/>
      <c r="C871" s="129" t="e" cm="1">
        <f t="array" ref="C871">_xlfn.XLOOKUP($A871&amp;$Q$3&amp;$R$3,Data[Index]&amp;Data[Valid Test, Can be used for conformity (Y/N)]&amp;Data[Cycle],Data[Test Name])</f>
        <v>#N/A</v>
      </c>
      <c r="D871" s="167" t="e" cm="1">
        <f t="array" ref="D871">_xlfn.XLOOKUP($A871&amp;$Q$3&amp;$R$3,Data[Index]&amp;Data[Valid Test, Can be used for conformity (Y/N)]&amp;Data[Cycle],Data[Mileage (Miles)])</f>
        <v>#N/A</v>
      </c>
      <c r="E871" s="130" t="e" cm="1">
        <f t="array" ref="E871">_xlfn.XLOOKUP($A871&amp;$Q$3&amp;$R$3,Data[Index]&amp;Data[Valid Test, Can be used for conformity (Y/N)]&amp;Data[Cycle],Data[Date])</f>
        <v>#N/A</v>
      </c>
      <c r="F871" s="141" t="e" cm="1">
        <f t="array" ref="F871">(_xlfn.XLOOKUP($A871&amp;$Q$3&amp;$R$3,Data[Index]&amp;Data[Valid Test, Can be used for conformity (Y/N)]&amp;Data[Cycle],Data[CO/km (mg)])-F$2)/F$5</f>
        <v>#N/A</v>
      </c>
      <c r="G871" s="141" t="e" cm="1">
        <f t="array" ref="G871">(_xlfn.XLOOKUP($A871&amp;$Q$3,Data[Index]&amp;Data[Valid Test, Can be used for conformity (Y/N)],Data[CO2/km (g)])-G$2)/G$5</f>
        <v>#N/A</v>
      </c>
      <c r="H871" s="141" t="e" cm="1">
        <f t="array" ref="H871">(_xlfn.XLOOKUP($A871&amp;$Q$3,Data[Index]&amp;Data[Valid Test, Can be used for conformity (Y/N)],Data[THC/km (mg)])-H$2)/H$5</f>
        <v>#N/A</v>
      </c>
      <c r="I871" s="141" t="e" cm="1">
        <f t="array" ref="I871">(_xlfn.XLOOKUP($A871&amp;$Q$3,Data[Index]&amp;Data[Valid Test, Can be used for conformity (Y/N)],Data[NOx/km (mg)])-I$2)/I$5</f>
        <v>#N/A</v>
      </c>
      <c r="J871" s="141" t="e" cm="1">
        <f t="array" ref="J871">(_xlfn.XLOOKUP($A871&amp;$Q$3,Data[Index]&amp;Data[Valid Test, Can be used for conformity (Y/N)],Data[THC + NOx/km (mg)])-J$2)/J$5</f>
        <v>#N/A</v>
      </c>
      <c r="K871" s="141" t="e" cm="1">
        <f t="array" ref="K871">(_xlfn.XLOOKUP($A871&amp;$Q$3,Data[Index]&amp;Data[Valid Test, Can be used for conformity (Y/N)],Data[PN/km ('#)])-K$2)/K$5</f>
        <v>#N/A</v>
      </c>
      <c r="L871" s="141" t="e" cm="1">
        <f t="array" ref="L871">(_xlfn.XLOOKUP($A871&amp;$Q$3,Data[Index]&amp;Data[Valid Test, Can be used for conformity (Y/N)],Data[PM/km (mg)])-L$2)/L$5</f>
        <v>#N/A</v>
      </c>
      <c r="M871" s="140" t="e" cm="1">
        <f t="array" ref="M871">(_xlfn.XLOOKUP($A871&amp;$Q$3,Data[Index]&amp;Data[Valid Test, Can be used for conformity (Y/N)],Data[CH4 (mg/km)])-M$2)/M$5</f>
        <v>#N/A</v>
      </c>
      <c r="N871" s="140" t="e" cm="1">
        <f t="array" ref="N871">(_xlfn.XLOOKUP($A871&amp;$Q$3,Data[Index]&amp;Data[Valid Test, Can be used for conformity (Y/N)],Data[N20 (mg/km)])-N$2)/N$5</f>
        <v>#N/A</v>
      </c>
      <c r="O871" s="141" t="e" cm="1">
        <f t="array" ref="O871">(_xlfn.XLOOKUP($A871&amp;$Q$3,Data[Index]&amp;Data[Valid Test, Can be used for conformity (Y/N)],Data[l/100km])-O$2)/O$5</f>
        <v>#N/A</v>
      </c>
      <c r="P871" s="138">
        <f>_xlfn.XLOOKUP($A871,Data[Index],Data[Comments])</f>
        <v>0</v>
      </c>
    </row>
    <row r="872" spans="1:16" x14ac:dyDescent="0.2">
      <c r="A872" s="129"/>
      <c r="B872" s="129"/>
      <c r="C872" s="129" t="e" cm="1">
        <f t="array" ref="C872">_xlfn.XLOOKUP($A872&amp;$Q$3&amp;$R$3,Data[Index]&amp;Data[Valid Test, Can be used for conformity (Y/N)]&amp;Data[Cycle],Data[Test Name])</f>
        <v>#N/A</v>
      </c>
      <c r="D872" s="167" t="e" cm="1">
        <f t="array" ref="D872">_xlfn.XLOOKUP($A872&amp;$Q$3&amp;$R$3,Data[Index]&amp;Data[Valid Test, Can be used for conformity (Y/N)]&amp;Data[Cycle],Data[Mileage (Miles)])</f>
        <v>#N/A</v>
      </c>
      <c r="E872" s="130" t="e" cm="1">
        <f t="array" ref="E872">_xlfn.XLOOKUP($A872&amp;$Q$3&amp;$R$3,Data[Index]&amp;Data[Valid Test, Can be used for conformity (Y/N)]&amp;Data[Cycle],Data[Date])</f>
        <v>#N/A</v>
      </c>
      <c r="F872" s="141" t="e" cm="1">
        <f t="array" ref="F872">(_xlfn.XLOOKUP($A872&amp;$Q$3&amp;$R$3,Data[Index]&amp;Data[Valid Test, Can be used for conformity (Y/N)]&amp;Data[Cycle],Data[CO/km (mg)])-F$2)/F$5</f>
        <v>#N/A</v>
      </c>
      <c r="G872" s="141" t="e" cm="1">
        <f t="array" ref="G872">(_xlfn.XLOOKUP($A872&amp;$Q$3,Data[Index]&amp;Data[Valid Test, Can be used for conformity (Y/N)],Data[CO2/km (g)])-G$2)/G$5</f>
        <v>#N/A</v>
      </c>
      <c r="H872" s="141" t="e" cm="1">
        <f t="array" ref="H872">(_xlfn.XLOOKUP($A872&amp;$Q$3,Data[Index]&amp;Data[Valid Test, Can be used for conformity (Y/N)],Data[THC/km (mg)])-H$2)/H$5</f>
        <v>#N/A</v>
      </c>
      <c r="I872" s="141" t="e" cm="1">
        <f t="array" ref="I872">(_xlfn.XLOOKUP($A872&amp;$Q$3,Data[Index]&amp;Data[Valid Test, Can be used for conformity (Y/N)],Data[NOx/km (mg)])-I$2)/I$5</f>
        <v>#N/A</v>
      </c>
      <c r="J872" s="141" t="e" cm="1">
        <f t="array" ref="J872">(_xlfn.XLOOKUP($A872&amp;$Q$3,Data[Index]&amp;Data[Valid Test, Can be used for conformity (Y/N)],Data[THC + NOx/km (mg)])-J$2)/J$5</f>
        <v>#N/A</v>
      </c>
      <c r="K872" s="141" t="e" cm="1">
        <f t="array" ref="K872">(_xlfn.XLOOKUP($A872&amp;$Q$3,Data[Index]&amp;Data[Valid Test, Can be used for conformity (Y/N)],Data[PN/km ('#)])-K$2)/K$5</f>
        <v>#N/A</v>
      </c>
      <c r="L872" s="141" t="e" cm="1">
        <f t="array" ref="L872">(_xlfn.XLOOKUP($A872&amp;$Q$3,Data[Index]&amp;Data[Valid Test, Can be used for conformity (Y/N)],Data[PM/km (mg)])-L$2)/L$5</f>
        <v>#N/A</v>
      </c>
      <c r="M872" s="140" t="e" cm="1">
        <f t="array" ref="M872">(_xlfn.XLOOKUP($A872&amp;$Q$3,Data[Index]&amp;Data[Valid Test, Can be used for conformity (Y/N)],Data[CH4 (mg/km)])-M$2)/M$5</f>
        <v>#N/A</v>
      </c>
      <c r="N872" s="140" t="e" cm="1">
        <f t="array" ref="N872">(_xlfn.XLOOKUP($A872&amp;$Q$3,Data[Index]&amp;Data[Valid Test, Can be used for conformity (Y/N)],Data[N20 (mg/km)])-N$2)/N$5</f>
        <v>#N/A</v>
      </c>
      <c r="O872" s="141" t="e" cm="1">
        <f t="array" ref="O872">(_xlfn.XLOOKUP($A872&amp;$Q$3,Data[Index]&amp;Data[Valid Test, Can be used for conformity (Y/N)],Data[l/100km])-O$2)/O$5</f>
        <v>#N/A</v>
      </c>
      <c r="P872" s="138">
        <f>_xlfn.XLOOKUP($A872,Data[Index],Data[Comments])</f>
        <v>0</v>
      </c>
    </row>
    <row r="873" spans="1:16" x14ac:dyDescent="0.2">
      <c r="A873" s="129"/>
      <c r="B873" s="129"/>
      <c r="C873" s="129" t="e" cm="1">
        <f t="array" ref="C873">_xlfn.XLOOKUP($A873&amp;$Q$3&amp;$R$3,Data[Index]&amp;Data[Valid Test, Can be used for conformity (Y/N)]&amp;Data[Cycle],Data[Test Name])</f>
        <v>#N/A</v>
      </c>
      <c r="D873" s="167" t="e" cm="1">
        <f t="array" ref="D873">_xlfn.XLOOKUP($A873&amp;$Q$3&amp;$R$3,Data[Index]&amp;Data[Valid Test, Can be used for conformity (Y/N)]&amp;Data[Cycle],Data[Mileage (Miles)])</f>
        <v>#N/A</v>
      </c>
      <c r="E873" s="130" t="e" cm="1">
        <f t="array" ref="E873">_xlfn.XLOOKUP($A873&amp;$Q$3&amp;$R$3,Data[Index]&amp;Data[Valid Test, Can be used for conformity (Y/N)]&amp;Data[Cycle],Data[Date])</f>
        <v>#N/A</v>
      </c>
      <c r="F873" s="141" t="e" cm="1">
        <f t="array" ref="F873">(_xlfn.XLOOKUP($A873&amp;$Q$3&amp;$R$3,Data[Index]&amp;Data[Valid Test, Can be used for conformity (Y/N)]&amp;Data[Cycle],Data[CO/km (mg)])-F$2)/F$5</f>
        <v>#N/A</v>
      </c>
      <c r="G873" s="141" t="e" cm="1">
        <f t="array" ref="G873">(_xlfn.XLOOKUP($A873&amp;$Q$3,Data[Index]&amp;Data[Valid Test, Can be used for conformity (Y/N)],Data[CO2/km (g)])-G$2)/G$5</f>
        <v>#N/A</v>
      </c>
      <c r="H873" s="141" t="e" cm="1">
        <f t="array" ref="H873">(_xlfn.XLOOKUP($A873&amp;$Q$3,Data[Index]&amp;Data[Valid Test, Can be used for conformity (Y/N)],Data[THC/km (mg)])-H$2)/H$5</f>
        <v>#N/A</v>
      </c>
      <c r="I873" s="141" t="e" cm="1">
        <f t="array" ref="I873">(_xlfn.XLOOKUP($A873&amp;$Q$3,Data[Index]&amp;Data[Valid Test, Can be used for conformity (Y/N)],Data[NOx/km (mg)])-I$2)/I$5</f>
        <v>#N/A</v>
      </c>
      <c r="J873" s="141" t="e" cm="1">
        <f t="array" ref="J873">(_xlfn.XLOOKUP($A873&amp;$Q$3,Data[Index]&amp;Data[Valid Test, Can be used for conformity (Y/N)],Data[THC + NOx/km (mg)])-J$2)/J$5</f>
        <v>#N/A</v>
      </c>
      <c r="K873" s="141" t="e" cm="1">
        <f t="array" ref="K873">(_xlfn.XLOOKUP($A873&amp;$Q$3,Data[Index]&amp;Data[Valid Test, Can be used for conformity (Y/N)],Data[PN/km ('#)])-K$2)/K$5</f>
        <v>#N/A</v>
      </c>
      <c r="L873" s="141" t="e" cm="1">
        <f t="array" ref="L873">(_xlfn.XLOOKUP($A873&amp;$Q$3,Data[Index]&amp;Data[Valid Test, Can be used for conformity (Y/N)],Data[PM/km (mg)])-L$2)/L$5</f>
        <v>#N/A</v>
      </c>
      <c r="M873" s="140" t="e" cm="1">
        <f t="array" ref="M873">(_xlfn.XLOOKUP($A873&amp;$Q$3,Data[Index]&amp;Data[Valid Test, Can be used for conformity (Y/N)],Data[CH4 (mg/km)])-M$2)/M$5</f>
        <v>#N/A</v>
      </c>
      <c r="N873" s="140" t="e" cm="1">
        <f t="array" ref="N873">(_xlfn.XLOOKUP($A873&amp;$Q$3,Data[Index]&amp;Data[Valid Test, Can be used for conformity (Y/N)],Data[N20 (mg/km)])-N$2)/N$5</f>
        <v>#N/A</v>
      </c>
      <c r="O873" s="141" t="e" cm="1">
        <f t="array" ref="O873">(_xlfn.XLOOKUP($A873&amp;$Q$3,Data[Index]&amp;Data[Valid Test, Can be used for conformity (Y/N)],Data[l/100km])-O$2)/O$5</f>
        <v>#N/A</v>
      </c>
      <c r="P873" s="138">
        <f>_xlfn.XLOOKUP($A873,Data[Index],Data[Comments])</f>
        <v>0</v>
      </c>
    </row>
    <row r="874" spans="1:16" x14ac:dyDescent="0.2">
      <c r="A874" s="129"/>
      <c r="B874" s="129"/>
      <c r="C874" s="129" t="e" cm="1">
        <f t="array" ref="C874">_xlfn.XLOOKUP($A874&amp;$Q$3&amp;$R$3,Data[Index]&amp;Data[Valid Test, Can be used for conformity (Y/N)]&amp;Data[Cycle],Data[Test Name])</f>
        <v>#N/A</v>
      </c>
      <c r="D874" s="167" t="e" cm="1">
        <f t="array" ref="D874">_xlfn.XLOOKUP($A874&amp;$Q$3&amp;$R$3,Data[Index]&amp;Data[Valid Test, Can be used for conformity (Y/N)]&amp;Data[Cycle],Data[Mileage (Miles)])</f>
        <v>#N/A</v>
      </c>
      <c r="E874" s="130" t="e" cm="1">
        <f t="array" ref="E874">_xlfn.XLOOKUP($A874&amp;$Q$3&amp;$R$3,Data[Index]&amp;Data[Valid Test, Can be used for conformity (Y/N)]&amp;Data[Cycle],Data[Date])</f>
        <v>#N/A</v>
      </c>
      <c r="F874" s="141" t="e" cm="1">
        <f t="array" ref="F874">(_xlfn.XLOOKUP($A874&amp;$Q$3&amp;$R$3,Data[Index]&amp;Data[Valid Test, Can be used for conformity (Y/N)]&amp;Data[Cycle],Data[CO/km (mg)])-F$2)/F$5</f>
        <v>#N/A</v>
      </c>
      <c r="G874" s="141" t="e" cm="1">
        <f t="array" ref="G874">(_xlfn.XLOOKUP($A874&amp;$Q$3,Data[Index]&amp;Data[Valid Test, Can be used for conformity (Y/N)],Data[CO2/km (g)])-G$2)/G$5</f>
        <v>#N/A</v>
      </c>
      <c r="H874" s="141" t="e" cm="1">
        <f t="array" ref="H874">(_xlfn.XLOOKUP($A874&amp;$Q$3,Data[Index]&amp;Data[Valid Test, Can be used for conformity (Y/N)],Data[THC/km (mg)])-H$2)/H$5</f>
        <v>#N/A</v>
      </c>
      <c r="I874" s="141" t="e" cm="1">
        <f t="array" ref="I874">(_xlfn.XLOOKUP($A874&amp;$Q$3,Data[Index]&amp;Data[Valid Test, Can be used for conformity (Y/N)],Data[NOx/km (mg)])-I$2)/I$5</f>
        <v>#N/A</v>
      </c>
      <c r="J874" s="141" t="e" cm="1">
        <f t="array" ref="J874">(_xlfn.XLOOKUP($A874&amp;$Q$3,Data[Index]&amp;Data[Valid Test, Can be used for conformity (Y/N)],Data[THC + NOx/km (mg)])-J$2)/J$5</f>
        <v>#N/A</v>
      </c>
      <c r="K874" s="141" t="e" cm="1">
        <f t="array" ref="K874">(_xlfn.XLOOKUP($A874&amp;$Q$3,Data[Index]&amp;Data[Valid Test, Can be used for conformity (Y/N)],Data[PN/km ('#)])-K$2)/K$5</f>
        <v>#N/A</v>
      </c>
      <c r="L874" s="141" t="e" cm="1">
        <f t="array" ref="L874">(_xlfn.XLOOKUP($A874&amp;$Q$3,Data[Index]&amp;Data[Valid Test, Can be used for conformity (Y/N)],Data[PM/km (mg)])-L$2)/L$5</f>
        <v>#N/A</v>
      </c>
      <c r="M874" s="140" t="e" cm="1">
        <f t="array" ref="M874">(_xlfn.XLOOKUP($A874&amp;$Q$3,Data[Index]&amp;Data[Valid Test, Can be used for conformity (Y/N)],Data[CH4 (mg/km)])-M$2)/M$5</f>
        <v>#N/A</v>
      </c>
      <c r="N874" s="140" t="e" cm="1">
        <f t="array" ref="N874">(_xlfn.XLOOKUP($A874&amp;$Q$3,Data[Index]&amp;Data[Valid Test, Can be used for conformity (Y/N)],Data[N20 (mg/km)])-N$2)/N$5</f>
        <v>#N/A</v>
      </c>
      <c r="O874" s="141" t="e" cm="1">
        <f t="array" ref="O874">(_xlfn.XLOOKUP($A874&amp;$Q$3,Data[Index]&amp;Data[Valid Test, Can be used for conformity (Y/N)],Data[l/100km])-O$2)/O$5</f>
        <v>#N/A</v>
      </c>
      <c r="P874" s="138">
        <f>_xlfn.XLOOKUP($A874,Data[Index],Data[Comments])</f>
        <v>0</v>
      </c>
    </row>
    <row r="875" spans="1:16" x14ac:dyDescent="0.2">
      <c r="A875" s="129"/>
      <c r="B875" s="129"/>
      <c r="C875" s="129" t="e" cm="1">
        <f t="array" ref="C875">_xlfn.XLOOKUP($A875&amp;$Q$3&amp;$R$3,Data[Index]&amp;Data[Valid Test, Can be used for conformity (Y/N)]&amp;Data[Cycle],Data[Test Name])</f>
        <v>#N/A</v>
      </c>
      <c r="D875" s="167" t="e" cm="1">
        <f t="array" ref="D875">_xlfn.XLOOKUP($A875&amp;$Q$3&amp;$R$3,Data[Index]&amp;Data[Valid Test, Can be used for conformity (Y/N)]&amp;Data[Cycle],Data[Mileage (Miles)])</f>
        <v>#N/A</v>
      </c>
      <c r="E875" s="130" t="e" cm="1">
        <f t="array" ref="E875">_xlfn.XLOOKUP($A875&amp;$Q$3&amp;$R$3,Data[Index]&amp;Data[Valid Test, Can be used for conformity (Y/N)]&amp;Data[Cycle],Data[Date])</f>
        <v>#N/A</v>
      </c>
      <c r="F875" s="141" t="e" cm="1">
        <f t="array" ref="F875">(_xlfn.XLOOKUP($A875&amp;$Q$3&amp;$R$3,Data[Index]&amp;Data[Valid Test, Can be used for conformity (Y/N)]&amp;Data[Cycle],Data[CO/km (mg)])-F$2)/F$5</f>
        <v>#N/A</v>
      </c>
      <c r="G875" s="141" t="e" cm="1">
        <f t="array" ref="G875">(_xlfn.XLOOKUP($A875&amp;$Q$3,Data[Index]&amp;Data[Valid Test, Can be used for conformity (Y/N)],Data[CO2/km (g)])-G$2)/G$5</f>
        <v>#N/A</v>
      </c>
      <c r="H875" s="141" t="e" cm="1">
        <f t="array" ref="H875">(_xlfn.XLOOKUP($A875&amp;$Q$3,Data[Index]&amp;Data[Valid Test, Can be used for conformity (Y/N)],Data[THC/km (mg)])-H$2)/H$5</f>
        <v>#N/A</v>
      </c>
      <c r="I875" s="141" t="e" cm="1">
        <f t="array" ref="I875">(_xlfn.XLOOKUP($A875&amp;$Q$3,Data[Index]&amp;Data[Valid Test, Can be used for conformity (Y/N)],Data[NOx/km (mg)])-I$2)/I$5</f>
        <v>#N/A</v>
      </c>
      <c r="J875" s="141" t="e" cm="1">
        <f t="array" ref="J875">(_xlfn.XLOOKUP($A875&amp;$Q$3,Data[Index]&amp;Data[Valid Test, Can be used for conformity (Y/N)],Data[THC + NOx/km (mg)])-J$2)/J$5</f>
        <v>#N/A</v>
      </c>
      <c r="K875" s="141" t="e" cm="1">
        <f t="array" ref="K875">(_xlfn.XLOOKUP($A875&amp;$Q$3,Data[Index]&amp;Data[Valid Test, Can be used for conformity (Y/N)],Data[PN/km ('#)])-K$2)/K$5</f>
        <v>#N/A</v>
      </c>
      <c r="L875" s="141" t="e" cm="1">
        <f t="array" ref="L875">(_xlfn.XLOOKUP($A875&amp;$Q$3,Data[Index]&amp;Data[Valid Test, Can be used for conformity (Y/N)],Data[PM/km (mg)])-L$2)/L$5</f>
        <v>#N/A</v>
      </c>
      <c r="M875" s="140" t="e" cm="1">
        <f t="array" ref="M875">(_xlfn.XLOOKUP($A875&amp;$Q$3,Data[Index]&amp;Data[Valid Test, Can be used for conformity (Y/N)],Data[CH4 (mg/km)])-M$2)/M$5</f>
        <v>#N/A</v>
      </c>
      <c r="N875" s="140" t="e" cm="1">
        <f t="array" ref="N875">(_xlfn.XLOOKUP($A875&amp;$Q$3,Data[Index]&amp;Data[Valid Test, Can be used for conformity (Y/N)],Data[N20 (mg/km)])-N$2)/N$5</f>
        <v>#N/A</v>
      </c>
      <c r="O875" s="141" t="e" cm="1">
        <f t="array" ref="O875">(_xlfn.XLOOKUP($A875&amp;$Q$3,Data[Index]&amp;Data[Valid Test, Can be used for conformity (Y/N)],Data[l/100km])-O$2)/O$5</f>
        <v>#N/A</v>
      </c>
      <c r="P875" s="138">
        <f>_xlfn.XLOOKUP($A875,Data[Index],Data[Comments])</f>
        <v>0</v>
      </c>
    </row>
    <row r="876" spans="1:16" x14ac:dyDescent="0.2">
      <c r="A876" s="129"/>
      <c r="B876" s="129"/>
      <c r="C876" s="129" t="e" cm="1">
        <f t="array" ref="C876">_xlfn.XLOOKUP($A876&amp;$Q$3&amp;$R$3,Data[Index]&amp;Data[Valid Test, Can be used for conformity (Y/N)]&amp;Data[Cycle],Data[Test Name])</f>
        <v>#N/A</v>
      </c>
      <c r="D876" s="167" t="e" cm="1">
        <f t="array" ref="D876">_xlfn.XLOOKUP($A876&amp;$Q$3&amp;$R$3,Data[Index]&amp;Data[Valid Test, Can be used for conformity (Y/N)]&amp;Data[Cycle],Data[Mileage (Miles)])</f>
        <v>#N/A</v>
      </c>
      <c r="E876" s="130" t="e" cm="1">
        <f t="array" ref="E876">_xlfn.XLOOKUP($A876&amp;$Q$3&amp;$R$3,Data[Index]&amp;Data[Valid Test, Can be used for conformity (Y/N)]&amp;Data[Cycle],Data[Date])</f>
        <v>#N/A</v>
      </c>
      <c r="F876" s="141" t="e" cm="1">
        <f t="array" ref="F876">(_xlfn.XLOOKUP($A876&amp;$Q$3&amp;$R$3,Data[Index]&amp;Data[Valid Test, Can be used for conformity (Y/N)]&amp;Data[Cycle],Data[CO/km (mg)])-F$2)/F$5</f>
        <v>#N/A</v>
      </c>
      <c r="G876" s="141" t="e" cm="1">
        <f t="array" ref="G876">(_xlfn.XLOOKUP($A876&amp;$Q$3,Data[Index]&amp;Data[Valid Test, Can be used for conformity (Y/N)],Data[CO2/km (g)])-G$2)/G$5</f>
        <v>#N/A</v>
      </c>
      <c r="H876" s="141" t="e" cm="1">
        <f t="array" ref="H876">(_xlfn.XLOOKUP($A876&amp;$Q$3,Data[Index]&amp;Data[Valid Test, Can be used for conformity (Y/N)],Data[THC/km (mg)])-H$2)/H$5</f>
        <v>#N/A</v>
      </c>
      <c r="I876" s="141" t="e" cm="1">
        <f t="array" ref="I876">(_xlfn.XLOOKUP($A876&amp;$Q$3,Data[Index]&amp;Data[Valid Test, Can be used for conformity (Y/N)],Data[NOx/km (mg)])-I$2)/I$5</f>
        <v>#N/A</v>
      </c>
      <c r="J876" s="141" t="e" cm="1">
        <f t="array" ref="J876">(_xlfn.XLOOKUP($A876&amp;$Q$3,Data[Index]&amp;Data[Valid Test, Can be used for conformity (Y/N)],Data[THC + NOx/km (mg)])-J$2)/J$5</f>
        <v>#N/A</v>
      </c>
      <c r="K876" s="141" t="e" cm="1">
        <f t="array" ref="K876">(_xlfn.XLOOKUP($A876&amp;$Q$3,Data[Index]&amp;Data[Valid Test, Can be used for conformity (Y/N)],Data[PN/km ('#)])-K$2)/K$5</f>
        <v>#N/A</v>
      </c>
      <c r="L876" s="141" t="e" cm="1">
        <f t="array" ref="L876">(_xlfn.XLOOKUP($A876&amp;$Q$3,Data[Index]&amp;Data[Valid Test, Can be used for conformity (Y/N)],Data[PM/km (mg)])-L$2)/L$5</f>
        <v>#N/A</v>
      </c>
      <c r="M876" s="140" t="e" cm="1">
        <f t="array" ref="M876">(_xlfn.XLOOKUP($A876&amp;$Q$3,Data[Index]&amp;Data[Valid Test, Can be used for conformity (Y/N)],Data[CH4 (mg/km)])-M$2)/M$5</f>
        <v>#N/A</v>
      </c>
      <c r="N876" s="140" t="e" cm="1">
        <f t="array" ref="N876">(_xlfn.XLOOKUP($A876&amp;$Q$3,Data[Index]&amp;Data[Valid Test, Can be used for conformity (Y/N)],Data[N20 (mg/km)])-N$2)/N$5</f>
        <v>#N/A</v>
      </c>
      <c r="O876" s="141" t="e" cm="1">
        <f t="array" ref="O876">(_xlfn.XLOOKUP($A876&amp;$Q$3,Data[Index]&amp;Data[Valid Test, Can be used for conformity (Y/N)],Data[l/100km])-O$2)/O$5</f>
        <v>#N/A</v>
      </c>
      <c r="P876" s="138">
        <f>_xlfn.XLOOKUP($A876,Data[Index],Data[Comments])</f>
        <v>0</v>
      </c>
    </row>
    <row r="877" spans="1:16" x14ac:dyDescent="0.2">
      <c r="A877" s="129"/>
      <c r="B877" s="129"/>
      <c r="C877" s="129" t="e" cm="1">
        <f t="array" ref="C877">_xlfn.XLOOKUP($A877&amp;$Q$3&amp;$R$3,Data[Index]&amp;Data[Valid Test, Can be used for conformity (Y/N)]&amp;Data[Cycle],Data[Test Name])</f>
        <v>#N/A</v>
      </c>
      <c r="D877" s="167" t="e" cm="1">
        <f t="array" ref="D877">_xlfn.XLOOKUP($A877&amp;$Q$3&amp;$R$3,Data[Index]&amp;Data[Valid Test, Can be used for conformity (Y/N)]&amp;Data[Cycle],Data[Mileage (Miles)])</f>
        <v>#N/A</v>
      </c>
      <c r="E877" s="130" t="e" cm="1">
        <f t="array" ref="E877">_xlfn.XLOOKUP($A877&amp;$Q$3&amp;$R$3,Data[Index]&amp;Data[Valid Test, Can be used for conformity (Y/N)]&amp;Data[Cycle],Data[Date])</f>
        <v>#N/A</v>
      </c>
      <c r="F877" s="141" t="e" cm="1">
        <f t="array" ref="F877">(_xlfn.XLOOKUP($A877&amp;$Q$3&amp;$R$3,Data[Index]&amp;Data[Valid Test, Can be used for conformity (Y/N)]&amp;Data[Cycle],Data[CO/km (mg)])-F$2)/F$5</f>
        <v>#N/A</v>
      </c>
      <c r="G877" s="141" t="e" cm="1">
        <f t="array" ref="G877">(_xlfn.XLOOKUP($A877&amp;$Q$3,Data[Index]&amp;Data[Valid Test, Can be used for conformity (Y/N)],Data[CO2/km (g)])-G$2)/G$5</f>
        <v>#N/A</v>
      </c>
      <c r="H877" s="141" t="e" cm="1">
        <f t="array" ref="H877">(_xlfn.XLOOKUP($A877&amp;$Q$3,Data[Index]&amp;Data[Valid Test, Can be used for conformity (Y/N)],Data[THC/km (mg)])-H$2)/H$5</f>
        <v>#N/A</v>
      </c>
      <c r="I877" s="141" t="e" cm="1">
        <f t="array" ref="I877">(_xlfn.XLOOKUP($A877&amp;$Q$3,Data[Index]&amp;Data[Valid Test, Can be used for conformity (Y/N)],Data[NOx/km (mg)])-I$2)/I$5</f>
        <v>#N/A</v>
      </c>
      <c r="J877" s="141" t="e" cm="1">
        <f t="array" ref="J877">(_xlfn.XLOOKUP($A877&amp;$Q$3,Data[Index]&amp;Data[Valid Test, Can be used for conformity (Y/N)],Data[THC + NOx/km (mg)])-J$2)/J$5</f>
        <v>#N/A</v>
      </c>
      <c r="K877" s="141" t="e" cm="1">
        <f t="array" ref="K877">(_xlfn.XLOOKUP($A877&amp;$Q$3,Data[Index]&amp;Data[Valid Test, Can be used for conformity (Y/N)],Data[PN/km ('#)])-K$2)/K$5</f>
        <v>#N/A</v>
      </c>
      <c r="L877" s="141" t="e" cm="1">
        <f t="array" ref="L877">(_xlfn.XLOOKUP($A877&amp;$Q$3,Data[Index]&amp;Data[Valid Test, Can be used for conformity (Y/N)],Data[PM/km (mg)])-L$2)/L$5</f>
        <v>#N/A</v>
      </c>
      <c r="M877" s="140" t="e" cm="1">
        <f t="array" ref="M877">(_xlfn.XLOOKUP($A877&amp;$Q$3,Data[Index]&amp;Data[Valid Test, Can be used for conformity (Y/N)],Data[CH4 (mg/km)])-M$2)/M$5</f>
        <v>#N/A</v>
      </c>
      <c r="N877" s="140" t="e" cm="1">
        <f t="array" ref="N877">(_xlfn.XLOOKUP($A877&amp;$Q$3,Data[Index]&amp;Data[Valid Test, Can be used for conformity (Y/N)],Data[N20 (mg/km)])-N$2)/N$5</f>
        <v>#N/A</v>
      </c>
      <c r="O877" s="141" t="e" cm="1">
        <f t="array" ref="O877">(_xlfn.XLOOKUP($A877&amp;$Q$3,Data[Index]&amp;Data[Valid Test, Can be used for conformity (Y/N)],Data[l/100km])-O$2)/O$5</f>
        <v>#N/A</v>
      </c>
      <c r="P877" s="138">
        <f>_xlfn.XLOOKUP($A877,Data[Index],Data[Comments])</f>
        <v>0</v>
      </c>
    </row>
    <row r="878" spans="1:16" x14ac:dyDescent="0.2">
      <c r="A878" s="129"/>
      <c r="B878" s="129"/>
      <c r="C878" s="129" t="e" cm="1">
        <f t="array" ref="C878">_xlfn.XLOOKUP($A878&amp;$Q$3&amp;$R$3,Data[Index]&amp;Data[Valid Test, Can be used for conformity (Y/N)]&amp;Data[Cycle],Data[Test Name])</f>
        <v>#N/A</v>
      </c>
      <c r="D878" s="167" t="e" cm="1">
        <f t="array" ref="D878">_xlfn.XLOOKUP($A878&amp;$Q$3&amp;$R$3,Data[Index]&amp;Data[Valid Test, Can be used for conformity (Y/N)]&amp;Data[Cycle],Data[Mileage (Miles)])</f>
        <v>#N/A</v>
      </c>
      <c r="E878" s="130" t="e" cm="1">
        <f t="array" ref="E878">_xlfn.XLOOKUP($A878&amp;$Q$3&amp;$R$3,Data[Index]&amp;Data[Valid Test, Can be used for conformity (Y/N)]&amp;Data[Cycle],Data[Date])</f>
        <v>#N/A</v>
      </c>
      <c r="F878" s="141" t="e" cm="1">
        <f t="array" ref="F878">(_xlfn.XLOOKUP($A878&amp;$Q$3&amp;$R$3,Data[Index]&amp;Data[Valid Test, Can be used for conformity (Y/N)]&amp;Data[Cycle],Data[CO/km (mg)])-F$2)/F$5</f>
        <v>#N/A</v>
      </c>
      <c r="G878" s="141" t="e" cm="1">
        <f t="array" ref="G878">(_xlfn.XLOOKUP($A878&amp;$Q$3,Data[Index]&amp;Data[Valid Test, Can be used for conformity (Y/N)],Data[CO2/km (g)])-G$2)/G$5</f>
        <v>#N/A</v>
      </c>
      <c r="H878" s="141" t="e" cm="1">
        <f t="array" ref="H878">(_xlfn.XLOOKUP($A878&amp;$Q$3,Data[Index]&amp;Data[Valid Test, Can be used for conformity (Y/N)],Data[THC/km (mg)])-H$2)/H$5</f>
        <v>#N/A</v>
      </c>
      <c r="I878" s="141" t="e" cm="1">
        <f t="array" ref="I878">(_xlfn.XLOOKUP($A878&amp;$Q$3,Data[Index]&amp;Data[Valid Test, Can be used for conformity (Y/N)],Data[NOx/km (mg)])-I$2)/I$5</f>
        <v>#N/A</v>
      </c>
      <c r="J878" s="141" t="e" cm="1">
        <f t="array" ref="J878">(_xlfn.XLOOKUP($A878&amp;$Q$3,Data[Index]&amp;Data[Valid Test, Can be used for conformity (Y/N)],Data[THC + NOx/km (mg)])-J$2)/J$5</f>
        <v>#N/A</v>
      </c>
      <c r="K878" s="141" t="e" cm="1">
        <f t="array" ref="K878">(_xlfn.XLOOKUP($A878&amp;$Q$3,Data[Index]&amp;Data[Valid Test, Can be used for conformity (Y/N)],Data[PN/km ('#)])-K$2)/K$5</f>
        <v>#N/A</v>
      </c>
      <c r="L878" s="141" t="e" cm="1">
        <f t="array" ref="L878">(_xlfn.XLOOKUP($A878&amp;$Q$3,Data[Index]&amp;Data[Valid Test, Can be used for conformity (Y/N)],Data[PM/km (mg)])-L$2)/L$5</f>
        <v>#N/A</v>
      </c>
      <c r="M878" s="140" t="e" cm="1">
        <f t="array" ref="M878">(_xlfn.XLOOKUP($A878&amp;$Q$3,Data[Index]&amp;Data[Valid Test, Can be used for conformity (Y/N)],Data[CH4 (mg/km)])-M$2)/M$5</f>
        <v>#N/A</v>
      </c>
      <c r="N878" s="140" t="e" cm="1">
        <f t="array" ref="N878">(_xlfn.XLOOKUP($A878&amp;$Q$3,Data[Index]&amp;Data[Valid Test, Can be used for conformity (Y/N)],Data[N20 (mg/km)])-N$2)/N$5</f>
        <v>#N/A</v>
      </c>
      <c r="O878" s="141" t="e" cm="1">
        <f t="array" ref="O878">(_xlfn.XLOOKUP($A878&amp;$Q$3,Data[Index]&amp;Data[Valid Test, Can be used for conformity (Y/N)],Data[l/100km])-O$2)/O$5</f>
        <v>#N/A</v>
      </c>
      <c r="P878" s="138">
        <f>_xlfn.XLOOKUP($A878,Data[Index],Data[Comments])</f>
        <v>0</v>
      </c>
    </row>
    <row r="879" spans="1:16" x14ac:dyDescent="0.2">
      <c r="A879" s="129"/>
      <c r="B879" s="129"/>
      <c r="C879" s="129" t="e" cm="1">
        <f t="array" ref="C879">_xlfn.XLOOKUP($A879&amp;$Q$3&amp;$R$3,Data[Index]&amp;Data[Valid Test, Can be used for conformity (Y/N)]&amp;Data[Cycle],Data[Test Name])</f>
        <v>#N/A</v>
      </c>
      <c r="D879" s="167" t="e" cm="1">
        <f t="array" ref="D879">_xlfn.XLOOKUP($A879&amp;$Q$3&amp;$R$3,Data[Index]&amp;Data[Valid Test, Can be used for conformity (Y/N)]&amp;Data[Cycle],Data[Mileage (Miles)])</f>
        <v>#N/A</v>
      </c>
      <c r="E879" s="130" t="e" cm="1">
        <f t="array" ref="E879">_xlfn.XLOOKUP($A879&amp;$Q$3&amp;$R$3,Data[Index]&amp;Data[Valid Test, Can be used for conformity (Y/N)]&amp;Data[Cycle],Data[Date])</f>
        <v>#N/A</v>
      </c>
      <c r="F879" s="141" t="e" cm="1">
        <f t="array" ref="F879">(_xlfn.XLOOKUP($A879&amp;$Q$3&amp;$R$3,Data[Index]&amp;Data[Valid Test, Can be used for conformity (Y/N)]&amp;Data[Cycle],Data[CO/km (mg)])-F$2)/F$5</f>
        <v>#N/A</v>
      </c>
      <c r="G879" s="141" t="e" cm="1">
        <f t="array" ref="G879">(_xlfn.XLOOKUP($A879&amp;$Q$3,Data[Index]&amp;Data[Valid Test, Can be used for conformity (Y/N)],Data[CO2/km (g)])-G$2)/G$5</f>
        <v>#N/A</v>
      </c>
      <c r="H879" s="141" t="e" cm="1">
        <f t="array" ref="H879">(_xlfn.XLOOKUP($A879&amp;$Q$3,Data[Index]&amp;Data[Valid Test, Can be used for conformity (Y/N)],Data[THC/km (mg)])-H$2)/H$5</f>
        <v>#N/A</v>
      </c>
      <c r="I879" s="141" t="e" cm="1">
        <f t="array" ref="I879">(_xlfn.XLOOKUP($A879&amp;$Q$3,Data[Index]&amp;Data[Valid Test, Can be used for conformity (Y/N)],Data[NOx/km (mg)])-I$2)/I$5</f>
        <v>#N/A</v>
      </c>
      <c r="J879" s="141" t="e" cm="1">
        <f t="array" ref="J879">(_xlfn.XLOOKUP($A879&amp;$Q$3,Data[Index]&amp;Data[Valid Test, Can be used for conformity (Y/N)],Data[THC + NOx/km (mg)])-J$2)/J$5</f>
        <v>#N/A</v>
      </c>
      <c r="K879" s="141" t="e" cm="1">
        <f t="array" ref="K879">(_xlfn.XLOOKUP($A879&amp;$Q$3,Data[Index]&amp;Data[Valid Test, Can be used for conformity (Y/N)],Data[PN/km ('#)])-K$2)/K$5</f>
        <v>#N/A</v>
      </c>
      <c r="L879" s="141" t="e" cm="1">
        <f t="array" ref="L879">(_xlfn.XLOOKUP($A879&amp;$Q$3,Data[Index]&amp;Data[Valid Test, Can be used for conformity (Y/N)],Data[PM/km (mg)])-L$2)/L$5</f>
        <v>#N/A</v>
      </c>
      <c r="M879" s="140" t="e" cm="1">
        <f t="array" ref="M879">(_xlfn.XLOOKUP($A879&amp;$Q$3,Data[Index]&amp;Data[Valid Test, Can be used for conformity (Y/N)],Data[CH4 (mg/km)])-M$2)/M$5</f>
        <v>#N/A</v>
      </c>
      <c r="N879" s="140" t="e" cm="1">
        <f t="array" ref="N879">(_xlfn.XLOOKUP($A879&amp;$Q$3,Data[Index]&amp;Data[Valid Test, Can be used for conformity (Y/N)],Data[N20 (mg/km)])-N$2)/N$5</f>
        <v>#N/A</v>
      </c>
      <c r="O879" s="141" t="e" cm="1">
        <f t="array" ref="O879">(_xlfn.XLOOKUP($A879&amp;$Q$3,Data[Index]&amp;Data[Valid Test, Can be used for conformity (Y/N)],Data[l/100km])-O$2)/O$5</f>
        <v>#N/A</v>
      </c>
      <c r="P879" s="138">
        <f>_xlfn.XLOOKUP($A879,Data[Index],Data[Comments])</f>
        <v>0</v>
      </c>
    </row>
    <row r="880" spans="1:16" x14ac:dyDescent="0.2">
      <c r="A880" s="129"/>
      <c r="B880" s="129"/>
      <c r="C880" s="129" t="e" cm="1">
        <f t="array" ref="C880">_xlfn.XLOOKUP($A880&amp;$Q$3&amp;$R$3,Data[Index]&amp;Data[Valid Test, Can be used for conformity (Y/N)]&amp;Data[Cycle],Data[Test Name])</f>
        <v>#N/A</v>
      </c>
      <c r="D880" s="167" t="e" cm="1">
        <f t="array" ref="D880">_xlfn.XLOOKUP($A880&amp;$Q$3&amp;$R$3,Data[Index]&amp;Data[Valid Test, Can be used for conformity (Y/N)]&amp;Data[Cycle],Data[Mileage (Miles)])</f>
        <v>#N/A</v>
      </c>
      <c r="E880" s="130" t="e" cm="1">
        <f t="array" ref="E880">_xlfn.XLOOKUP($A880&amp;$Q$3&amp;$R$3,Data[Index]&amp;Data[Valid Test, Can be used for conformity (Y/N)]&amp;Data[Cycle],Data[Date])</f>
        <v>#N/A</v>
      </c>
      <c r="F880" s="141" t="e" cm="1">
        <f t="array" ref="F880">(_xlfn.XLOOKUP($A880&amp;$Q$3&amp;$R$3,Data[Index]&amp;Data[Valid Test, Can be used for conformity (Y/N)]&amp;Data[Cycle],Data[CO/km (mg)])-F$2)/F$5</f>
        <v>#N/A</v>
      </c>
      <c r="G880" s="141" t="e" cm="1">
        <f t="array" ref="G880">(_xlfn.XLOOKUP($A880&amp;$Q$3,Data[Index]&amp;Data[Valid Test, Can be used for conformity (Y/N)],Data[CO2/km (g)])-G$2)/G$5</f>
        <v>#N/A</v>
      </c>
      <c r="H880" s="141" t="e" cm="1">
        <f t="array" ref="H880">(_xlfn.XLOOKUP($A880&amp;$Q$3,Data[Index]&amp;Data[Valid Test, Can be used for conformity (Y/N)],Data[THC/km (mg)])-H$2)/H$5</f>
        <v>#N/A</v>
      </c>
      <c r="I880" s="141" t="e" cm="1">
        <f t="array" ref="I880">(_xlfn.XLOOKUP($A880&amp;$Q$3,Data[Index]&amp;Data[Valid Test, Can be used for conformity (Y/N)],Data[NOx/km (mg)])-I$2)/I$5</f>
        <v>#N/A</v>
      </c>
      <c r="J880" s="141" t="e" cm="1">
        <f t="array" ref="J880">(_xlfn.XLOOKUP($A880&amp;$Q$3,Data[Index]&amp;Data[Valid Test, Can be used for conformity (Y/N)],Data[THC + NOx/km (mg)])-J$2)/J$5</f>
        <v>#N/A</v>
      </c>
      <c r="K880" s="141" t="e" cm="1">
        <f t="array" ref="K880">(_xlfn.XLOOKUP($A880&amp;$Q$3,Data[Index]&amp;Data[Valid Test, Can be used for conformity (Y/N)],Data[PN/km ('#)])-K$2)/K$5</f>
        <v>#N/A</v>
      </c>
      <c r="L880" s="141" t="e" cm="1">
        <f t="array" ref="L880">(_xlfn.XLOOKUP($A880&amp;$Q$3,Data[Index]&amp;Data[Valid Test, Can be used for conformity (Y/N)],Data[PM/km (mg)])-L$2)/L$5</f>
        <v>#N/A</v>
      </c>
      <c r="M880" s="140" t="e" cm="1">
        <f t="array" ref="M880">(_xlfn.XLOOKUP($A880&amp;$Q$3,Data[Index]&amp;Data[Valid Test, Can be used for conformity (Y/N)],Data[CH4 (mg/km)])-M$2)/M$5</f>
        <v>#N/A</v>
      </c>
      <c r="N880" s="140" t="e" cm="1">
        <f t="array" ref="N880">(_xlfn.XLOOKUP($A880&amp;$Q$3,Data[Index]&amp;Data[Valid Test, Can be used for conformity (Y/N)],Data[N20 (mg/km)])-N$2)/N$5</f>
        <v>#N/A</v>
      </c>
      <c r="O880" s="141" t="e" cm="1">
        <f t="array" ref="O880">(_xlfn.XLOOKUP($A880&amp;$Q$3,Data[Index]&amp;Data[Valid Test, Can be used for conformity (Y/N)],Data[l/100km])-O$2)/O$5</f>
        <v>#N/A</v>
      </c>
      <c r="P880" s="138">
        <f>_xlfn.XLOOKUP($A880,Data[Index],Data[Comments])</f>
        <v>0</v>
      </c>
    </row>
    <row r="881" spans="1:16" x14ac:dyDescent="0.2">
      <c r="A881" s="129"/>
      <c r="B881" s="129"/>
      <c r="C881" s="129" t="e" cm="1">
        <f t="array" ref="C881">_xlfn.XLOOKUP($A881&amp;$Q$3&amp;$R$3,Data[Index]&amp;Data[Valid Test, Can be used for conformity (Y/N)]&amp;Data[Cycle],Data[Test Name])</f>
        <v>#N/A</v>
      </c>
      <c r="D881" s="167" t="e" cm="1">
        <f t="array" ref="D881">_xlfn.XLOOKUP($A881&amp;$Q$3&amp;$R$3,Data[Index]&amp;Data[Valid Test, Can be used for conformity (Y/N)]&amp;Data[Cycle],Data[Mileage (Miles)])</f>
        <v>#N/A</v>
      </c>
      <c r="E881" s="130" t="e" cm="1">
        <f t="array" ref="E881">_xlfn.XLOOKUP($A881&amp;$Q$3&amp;$R$3,Data[Index]&amp;Data[Valid Test, Can be used for conformity (Y/N)]&amp;Data[Cycle],Data[Date])</f>
        <v>#N/A</v>
      </c>
      <c r="F881" s="141" t="e" cm="1">
        <f t="array" ref="F881">(_xlfn.XLOOKUP($A881&amp;$Q$3&amp;$R$3,Data[Index]&amp;Data[Valid Test, Can be used for conformity (Y/N)]&amp;Data[Cycle],Data[CO/km (mg)])-F$2)/F$5</f>
        <v>#N/A</v>
      </c>
      <c r="G881" s="141" t="e" cm="1">
        <f t="array" ref="G881">(_xlfn.XLOOKUP($A881&amp;$Q$3,Data[Index]&amp;Data[Valid Test, Can be used for conformity (Y/N)],Data[CO2/km (g)])-G$2)/G$5</f>
        <v>#N/A</v>
      </c>
      <c r="H881" s="141" t="e" cm="1">
        <f t="array" ref="H881">(_xlfn.XLOOKUP($A881&amp;$Q$3,Data[Index]&amp;Data[Valid Test, Can be used for conformity (Y/N)],Data[THC/km (mg)])-H$2)/H$5</f>
        <v>#N/A</v>
      </c>
      <c r="I881" s="141" t="e" cm="1">
        <f t="array" ref="I881">(_xlfn.XLOOKUP($A881&amp;$Q$3,Data[Index]&amp;Data[Valid Test, Can be used for conformity (Y/N)],Data[NOx/km (mg)])-I$2)/I$5</f>
        <v>#N/A</v>
      </c>
      <c r="J881" s="141" t="e" cm="1">
        <f t="array" ref="J881">(_xlfn.XLOOKUP($A881&amp;$Q$3,Data[Index]&amp;Data[Valid Test, Can be used for conformity (Y/N)],Data[THC + NOx/km (mg)])-J$2)/J$5</f>
        <v>#N/A</v>
      </c>
      <c r="K881" s="141" t="e" cm="1">
        <f t="array" ref="K881">(_xlfn.XLOOKUP($A881&amp;$Q$3,Data[Index]&amp;Data[Valid Test, Can be used for conformity (Y/N)],Data[PN/km ('#)])-K$2)/K$5</f>
        <v>#N/A</v>
      </c>
      <c r="L881" s="141" t="e" cm="1">
        <f t="array" ref="L881">(_xlfn.XLOOKUP($A881&amp;$Q$3,Data[Index]&amp;Data[Valid Test, Can be used for conformity (Y/N)],Data[PM/km (mg)])-L$2)/L$5</f>
        <v>#N/A</v>
      </c>
      <c r="M881" s="140" t="e" cm="1">
        <f t="array" ref="M881">(_xlfn.XLOOKUP($A881&amp;$Q$3,Data[Index]&amp;Data[Valid Test, Can be used for conformity (Y/N)],Data[CH4 (mg/km)])-M$2)/M$5</f>
        <v>#N/A</v>
      </c>
      <c r="N881" s="140" t="e" cm="1">
        <f t="array" ref="N881">(_xlfn.XLOOKUP($A881&amp;$Q$3,Data[Index]&amp;Data[Valid Test, Can be used for conformity (Y/N)],Data[N20 (mg/km)])-N$2)/N$5</f>
        <v>#N/A</v>
      </c>
      <c r="O881" s="141" t="e" cm="1">
        <f t="array" ref="O881">(_xlfn.XLOOKUP($A881&amp;$Q$3,Data[Index]&amp;Data[Valid Test, Can be used for conformity (Y/N)],Data[l/100km])-O$2)/O$5</f>
        <v>#N/A</v>
      </c>
      <c r="P881" s="138">
        <f>_xlfn.XLOOKUP($A881,Data[Index],Data[Comments])</f>
        <v>0</v>
      </c>
    </row>
    <row r="882" spans="1:16" x14ac:dyDescent="0.2">
      <c r="A882" s="129"/>
      <c r="B882" s="129"/>
      <c r="C882" s="129" t="e" cm="1">
        <f t="array" ref="C882">_xlfn.XLOOKUP($A882&amp;$Q$3&amp;$R$3,Data[Index]&amp;Data[Valid Test, Can be used for conformity (Y/N)]&amp;Data[Cycle],Data[Test Name])</f>
        <v>#N/A</v>
      </c>
      <c r="D882" s="167" t="e" cm="1">
        <f t="array" ref="D882">_xlfn.XLOOKUP($A882&amp;$Q$3&amp;$R$3,Data[Index]&amp;Data[Valid Test, Can be used for conformity (Y/N)]&amp;Data[Cycle],Data[Mileage (Miles)])</f>
        <v>#N/A</v>
      </c>
      <c r="E882" s="130" t="e" cm="1">
        <f t="array" ref="E882">_xlfn.XLOOKUP($A882&amp;$Q$3&amp;$R$3,Data[Index]&amp;Data[Valid Test, Can be used for conformity (Y/N)]&amp;Data[Cycle],Data[Date])</f>
        <v>#N/A</v>
      </c>
      <c r="F882" s="141" t="e" cm="1">
        <f t="array" ref="F882">(_xlfn.XLOOKUP($A882&amp;$Q$3&amp;$R$3,Data[Index]&amp;Data[Valid Test, Can be used for conformity (Y/N)]&amp;Data[Cycle],Data[CO/km (mg)])-F$2)/F$5</f>
        <v>#N/A</v>
      </c>
      <c r="G882" s="141" t="e" cm="1">
        <f t="array" ref="G882">(_xlfn.XLOOKUP($A882&amp;$Q$3,Data[Index]&amp;Data[Valid Test, Can be used for conformity (Y/N)],Data[CO2/km (g)])-G$2)/G$5</f>
        <v>#N/A</v>
      </c>
      <c r="H882" s="141" t="e" cm="1">
        <f t="array" ref="H882">(_xlfn.XLOOKUP($A882&amp;$Q$3,Data[Index]&amp;Data[Valid Test, Can be used for conformity (Y/N)],Data[THC/km (mg)])-H$2)/H$5</f>
        <v>#N/A</v>
      </c>
      <c r="I882" s="141" t="e" cm="1">
        <f t="array" ref="I882">(_xlfn.XLOOKUP($A882&amp;$Q$3,Data[Index]&amp;Data[Valid Test, Can be used for conformity (Y/N)],Data[NOx/km (mg)])-I$2)/I$5</f>
        <v>#N/A</v>
      </c>
      <c r="J882" s="141" t="e" cm="1">
        <f t="array" ref="J882">(_xlfn.XLOOKUP($A882&amp;$Q$3,Data[Index]&amp;Data[Valid Test, Can be used for conformity (Y/N)],Data[THC + NOx/km (mg)])-J$2)/J$5</f>
        <v>#N/A</v>
      </c>
      <c r="K882" s="141" t="e" cm="1">
        <f t="array" ref="K882">(_xlfn.XLOOKUP($A882&amp;$Q$3,Data[Index]&amp;Data[Valid Test, Can be used for conformity (Y/N)],Data[PN/km ('#)])-K$2)/K$5</f>
        <v>#N/A</v>
      </c>
      <c r="L882" s="141" t="e" cm="1">
        <f t="array" ref="L882">(_xlfn.XLOOKUP($A882&amp;$Q$3,Data[Index]&amp;Data[Valid Test, Can be used for conformity (Y/N)],Data[PM/km (mg)])-L$2)/L$5</f>
        <v>#N/A</v>
      </c>
      <c r="M882" s="140" t="e" cm="1">
        <f t="array" ref="M882">(_xlfn.XLOOKUP($A882&amp;$Q$3,Data[Index]&amp;Data[Valid Test, Can be used for conformity (Y/N)],Data[CH4 (mg/km)])-M$2)/M$5</f>
        <v>#N/A</v>
      </c>
      <c r="N882" s="140" t="e" cm="1">
        <f t="array" ref="N882">(_xlfn.XLOOKUP($A882&amp;$Q$3,Data[Index]&amp;Data[Valid Test, Can be used for conformity (Y/N)],Data[N20 (mg/km)])-N$2)/N$5</f>
        <v>#N/A</v>
      </c>
      <c r="O882" s="141" t="e" cm="1">
        <f t="array" ref="O882">(_xlfn.XLOOKUP($A882&amp;$Q$3,Data[Index]&amp;Data[Valid Test, Can be used for conformity (Y/N)],Data[l/100km])-O$2)/O$5</f>
        <v>#N/A</v>
      </c>
      <c r="P882" s="138">
        <f>_xlfn.XLOOKUP($A882,Data[Index],Data[Comments])</f>
        <v>0</v>
      </c>
    </row>
    <row r="883" spans="1:16" x14ac:dyDescent="0.2">
      <c r="A883" s="129"/>
      <c r="B883" s="129"/>
      <c r="C883" s="129" t="e" cm="1">
        <f t="array" ref="C883">_xlfn.XLOOKUP($A883&amp;$Q$3&amp;$R$3,Data[Index]&amp;Data[Valid Test, Can be used for conformity (Y/N)]&amp;Data[Cycle],Data[Test Name])</f>
        <v>#N/A</v>
      </c>
      <c r="D883" s="167" t="e" cm="1">
        <f t="array" ref="D883">_xlfn.XLOOKUP($A883&amp;$Q$3&amp;$R$3,Data[Index]&amp;Data[Valid Test, Can be used for conformity (Y/N)]&amp;Data[Cycle],Data[Mileage (Miles)])</f>
        <v>#N/A</v>
      </c>
      <c r="E883" s="130" t="e" cm="1">
        <f t="array" ref="E883">_xlfn.XLOOKUP($A883&amp;$Q$3&amp;$R$3,Data[Index]&amp;Data[Valid Test, Can be used for conformity (Y/N)]&amp;Data[Cycle],Data[Date])</f>
        <v>#N/A</v>
      </c>
      <c r="F883" s="141" t="e" cm="1">
        <f t="array" ref="F883">(_xlfn.XLOOKUP($A883&amp;$Q$3&amp;$R$3,Data[Index]&amp;Data[Valid Test, Can be used for conformity (Y/N)]&amp;Data[Cycle],Data[CO/km (mg)])-F$2)/F$5</f>
        <v>#N/A</v>
      </c>
      <c r="G883" s="141" t="e" cm="1">
        <f t="array" ref="G883">(_xlfn.XLOOKUP($A883&amp;$Q$3,Data[Index]&amp;Data[Valid Test, Can be used for conformity (Y/N)],Data[CO2/km (g)])-G$2)/G$5</f>
        <v>#N/A</v>
      </c>
      <c r="H883" s="141" t="e" cm="1">
        <f t="array" ref="H883">(_xlfn.XLOOKUP($A883&amp;$Q$3,Data[Index]&amp;Data[Valid Test, Can be used for conformity (Y/N)],Data[THC/km (mg)])-H$2)/H$5</f>
        <v>#N/A</v>
      </c>
      <c r="I883" s="141" t="e" cm="1">
        <f t="array" ref="I883">(_xlfn.XLOOKUP($A883&amp;$Q$3,Data[Index]&amp;Data[Valid Test, Can be used for conformity (Y/N)],Data[NOx/km (mg)])-I$2)/I$5</f>
        <v>#N/A</v>
      </c>
      <c r="J883" s="141" t="e" cm="1">
        <f t="array" ref="J883">(_xlfn.XLOOKUP($A883&amp;$Q$3,Data[Index]&amp;Data[Valid Test, Can be used for conformity (Y/N)],Data[THC + NOx/km (mg)])-J$2)/J$5</f>
        <v>#N/A</v>
      </c>
      <c r="K883" s="141" t="e" cm="1">
        <f t="array" ref="K883">(_xlfn.XLOOKUP($A883&amp;$Q$3,Data[Index]&amp;Data[Valid Test, Can be used for conformity (Y/N)],Data[PN/km ('#)])-K$2)/K$5</f>
        <v>#N/A</v>
      </c>
      <c r="L883" s="141" t="e" cm="1">
        <f t="array" ref="L883">(_xlfn.XLOOKUP($A883&amp;$Q$3,Data[Index]&amp;Data[Valid Test, Can be used for conformity (Y/N)],Data[PM/km (mg)])-L$2)/L$5</f>
        <v>#N/A</v>
      </c>
      <c r="M883" s="140" t="e" cm="1">
        <f t="array" ref="M883">(_xlfn.XLOOKUP($A883&amp;$Q$3,Data[Index]&amp;Data[Valid Test, Can be used for conformity (Y/N)],Data[CH4 (mg/km)])-M$2)/M$5</f>
        <v>#N/A</v>
      </c>
      <c r="N883" s="140" t="e" cm="1">
        <f t="array" ref="N883">(_xlfn.XLOOKUP($A883&amp;$Q$3,Data[Index]&amp;Data[Valid Test, Can be used for conformity (Y/N)],Data[N20 (mg/km)])-N$2)/N$5</f>
        <v>#N/A</v>
      </c>
      <c r="O883" s="141" t="e" cm="1">
        <f t="array" ref="O883">(_xlfn.XLOOKUP($A883&amp;$Q$3,Data[Index]&amp;Data[Valid Test, Can be used for conformity (Y/N)],Data[l/100km])-O$2)/O$5</f>
        <v>#N/A</v>
      </c>
      <c r="P883" s="138">
        <f>_xlfn.XLOOKUP($A883,Data[Index],Data[Comments])</f>
        <v>0</v>
      </c>
    </row>
    <row r="884" spans="1:16" x14ac:dyDescent="0.2">
      <c r="A884" s="129"/>
      <c r="B884" s="129"/>
      <c r="C884" s="129" t="e" cm="1">
        <f t="array" ref="C884">_xlfn.XLOOKUP($A884&amp;$Q$3&amp;$R$3,Data[Index]&amp;Data[Valid Test, Can be used for conformity (Y/N)]&amp;Data[Cycle],Data[Test Name])</f>
        <v>#N/A</v>
      </c>
      <c r="D884" s="167" t="e" cm="1">
        <f t="array" ref="D884">_xlfn.XLOOKUP($A884&amp;$Q$3&amp;$R$3,Data[Index]&amp;Data[Valid Test, Can be used for conformity (Y/N)]&amp;Data[Cycle],Data[Mileage (Miles)])</f>
        <v>#N/A</v>
      </c>
      <c r="E884" s="130" t="e" cm="1">
        <f t="array" ref="E884">_xlfn.XLOOKUP($A884&amp;$Q$3&amp;$R$3,Data[Index]&amp;Data[Valid Test, Can be used for conformity (Y/N)]&amp;Data[Cycle],Data[Date])</f>
        <v>#N/A</v>
      </c>
      <c r="F884" s="141" t="e" cm="1">
        <f t="array" ref="F884">(_xlfn.XLOOKUP($A884&amp;$Q$3&amp;$R$3,Data[Index]&amp;Data[Valid Test, Can be used for conformity (Y/N)]&amp;Data[Cycle],Data[CO/km (mg)])-F$2)/F$5</f>
        <v>#N/A</v>
      </c>
      <c r="G884" s="141" t="e" cm="1">
        <f t="array" ref="G884">(_xlfn.XLOOKUP($A884&amp;$Q$3,Data[Index]&amp;Data[Valid Test, Can be used for conformity (Y/N)],Data[CO2/km (g)])-G$2)/G$5</f>
        <v>#N/A</v>
      </c>
      <c r="H884" s="141" t="e" cm="1">
        <f t="array" ref="H884">(_xlfn.XLOOKUP($A884&amp;$Q$3,Data[Index]&amp;Data[Valid Test, Can be used for conformity (Y/N)],Data[THC/km (mg)])-H$2)/H$5</f>
        <v>#N/A</v>
      </c>
      <c r="I884" s="141" t="e" cm="1">
        <f t="array" ref="I884">(_xlfn.XLOOKUP($A884&amp;$Q$3,Data[Index]&amp;Data[Valid Test, Can be used for conformity (Y/N)],Data[NOx/km (mg)])-I$2)/I$5</f>
        <v>#N/A</v>
      </c>
      <c r="J884" s="141" t="e" cm="1">
        <f t="array" ref="J884">(_xlfn.XLOOKUP($A884&amp;$Q$3,Data[Index]&amp;Data[Valid Test, Can be used for conformity (Y/N)],Data[THC + NOx/km (mg)])-J$2)/J$5</f>
        <v>#N/A</v>
      </c>
      <c r="K884" s="141" t="e" cm="1">
        <f t="array" ref="K884">(_xlfn.XLOOKUP($A884&amp;$Q$3,Data[Index]&amp;Data[Valid Test, Can be used for conformity (Y/N)],Data[PN/km ('#)])-K$2)/K$5</f>
        <v>#N/A</v>
      </c>
      <c r="L884" s="141" t="e" cm="1">
        <f t="array" ref="L884">(_xlfn.XLOOKUP($A884&amp;$Q$3,Data[Index]&amp;Data[Valid Test, Can be used for conformity (Y/N)],Data[PM/km (mg)])-L$2)/L$5</f>
        <v>#N/A</v>
      </c>
      <c r="M884" s="140" t="e" cm="1">
        <f t="array" ref="M884">(_xlfn.XLOOKUP($A884&amp;$Q$3,Data[Index]&amp;Data[Valid Test, Can be used for conformity (Y/N)],Data[CH4 (mg/km)])-M$2)/M$5</f>
        <v>#N/A</v>
      </c>
      <c r="N884" s="140" t="e" cm="1">
        <f t="array" ref="N884">(_xlfn.XLOOKUP($A884&amp;$Q$3,Data[Index]&amp;Data[Valid Test, Can be used for conformity (Y/N)],Data[N20 (mg/km)])-N$2)/N$5</f>
        <v>#N/A</v>
      </c>
      <c r="O884" s="141" t="e" cm="1">
        <f t="array" ref="O884">(_xlfn.XLOOKUP($A884&amp;$Q$3,Data[Index]&amp;Data[Valid Test, Can be used for conformity (Y/N)],Data[l/100km])-O$2)/O$5</f>
        <v>#N/A</v>
      </c>
      <c r="P884" s="138">
        <f>_xlfn.XLOOKUP($A884,Data[Index],Data[Comments])</f>
        <v>0</v>
      </c>
    </row>
    <row r="885" spans="1:16" x14ac:dyDescent="0.2">
      <c r="A885" s="129"/>
      <c r="B885" s="129"/>
      <c r="C885" s="129" t="e" cm="1">
        <f t="array" ref="C885">_xlfn.XLOOKUP($A885&amp;$Q$3&amp;$R$3,Data[Index]&amp;Data[Valid Test, Can be used for conformity (Y/N)]&amp;Data[Cycle],Data[Test Name])</f>
        <v>#N/A</v>
      </c>
      <c r="D885" s="167" t="e" cm="1">
        <f t="array" ref="D885">_xlfn.XLOOKUP($A885&amp;$Q$3&amp;$R$3,Data[Index]&amp;Data[Valid Test, Can be used for conformity (Y/N)]&amp;Data[Cycle],Data[Mileage (Miles)])</f>
        <v>#N/A</v>
      </c>
      <c r="E885" s="130" t="e" cm="1">
        <f t="array" ref="E885">_xlfn.XLOOKUP($A885&amp;$Q$3&amp;$R$3,Data[Index]&amp;Data[Valid Test, Can be used for conformity (Y/N)]&amp;Data[Cycle],Data[Date])</f>
        <v>#N/A</v>
      </c>
      <c r="F885" s="141" t="e" cm="1">
        <f t="array" ref="F885">(_xlfn.XLOOKUP($A885&amp;$Q$3&amp;$R$3,Data[Index]&amp;Data[Valid Test, Can be used for conformity (Y/N)]&amp;Data[Cycle],Data[CO/km (mg)])-F$2)/F$5</f>
        <v>#N/A</v>
      </c>
      <c r="G885" s="141" t="e" cm="1">
        <f t="array" ref="G885">(_xlfn.XLOOKUP($A885&amp;$Q$3,Data[Index]&amp;Data[Valid Test, Can be used for conformity (Y/N)],Data[CO2/km (g)])-G$2)/G$5</f>
        <v>#N/A</v>
      </c>
      <c r="H885" s="141" t="e" cm="1">
        <f t="array" ref="H885">(_xlfn.XLOOKUP($A885&amp;$Q$3,Data[Index]&amp;Data[Valid Test, Can be used for conformity (Y/N)],Data[THC/km (mg)])-H$2)/H$5</f>
        <v>#N/A</v>
      </c>
      <c r="I885" s="141" t="e" cm="1">
        <f t="array" ref="I885">(_xlfn.XLOOKUP($A885&amp;$Q$3,Data[Index]&amp;Data[Valid Test, Can be used for conformity (Y/N)],Data[NOx/km (mg)])-I$2)/I$5</f>
        <v>#N/A</v>
      </c>
      <c r="J885" s="141" t="e" cm="1">
        <f t="array" ref="J885">(_xlfn.XLOOKUP($A885&amp;$Q$3,Data[Index]&amp;Data[Valid Test, Can be used for conformity (Y/N)],Data[THC + NOx/km (mg)])-J$2)/J$5</f>
        <v>#N/A</v>
      </c>
      <c r="K885" s="141" t="e" cm="1">
        <f t="array" ref="K885">(_xlfn.XLOOKUP($A885&amp;$Q$3,Data[Index]&amp;Data[Valid Test, Can be used for conformity (Y/N)],Data[PN/km ('#)])-K$2)/K$5</f>
        <v>#N/A</v>
      </c>
      <c r="L885" s="141" t="e" cm="1">
        <f t="array" ref="L885">(_xlfn.XLOOKUP($A885&amp;$Q$3,Data[Index]&amp;Data[Valid Test, Can be used for conformity (Y/N)],Data[PM/km (mg)])-L$2)/L$5</f>
        <v>#N/A</v>
      </c>
      <c r="M885" s="140" t="e" cm="1">
        <f t="array" ref="M885">(_xlfn.XLOOKUP($A885&amp;$Q$3,Data[Index]&amp;Data[Valid Test, Can be used for conformity (Y/N)],Data[CH4 (mg/km)])-M$2)/M$5</f>
        <v>#N/A</v>
      </c>
      <c r="N885" s="140" t="e" cm="1">
        <f t="array" ref="N885">(_xlfn.XLOOKUP($A885&amp;$Q$3,Data[Index]&amp;Data[Valid Test, Can be used for conformity (Y/N)],Data[N20 (mg/km)])-N$2)/N$5</f>
        <v>#N/A</v>
      </c>
      <c r="O885" s="141" t="e" cm="1">
        <f t="array" ref="O885">(_xlfn.XLOOKUP($A885&amp;$Q$3,Data[Index]&amp;Data[Valid Test, Can be used for conformity (Y/N)],Data[l/100km])-O$2)/O$5</f>
        <v>#N/A</v>
      </c>
      <c r="P885" s="138">
        <f>_xlfn.XLOOKUP($A885,Data[Index],Data[Comments])</f>
        <v>0</v>
      </c>
    </row>
    <row r="886" spans="1:16" x14ac:dyDescent="0.2">
      <c r="A886" s="129"/>
      <c r="B886" s="129"/>
      <c r="C886" s="129" t="e" cm="1">
        <f t="array" ref="C886">_xlfn.XLOOKUP($A886&amp;$Q$3&amp;$R$3,Data[Index]&amp;Data[Valid Test, Can be used for conformity (Y/N)]&amp;Data[Cycle],Data[Test Name])</f>
        <v>#N/A</v>
      </c>
      <c r="D886" s="167" t="e" cm="1">
        <f t="array" ref="D886">_xlfn.XLOOKUP($A886&amp;$Q$3&amp;$R$3,Data[Index]&amp;Data[Valid Test, Can be used for conformity (Y/N)]&amp;Data[Cycle],Data[Mileage (Miles)])</f>
        <v>#N/A</v>
      </c>
      <c r="E886" s="130" t="e" cm="1">
        <f t="array" ref="E886">_xlfn.XLOOKUP($A886&amp;$Q$3&amp;$R$3,Data[Index]&amp;Data[Valid Test, Can be used for conformity (Y/N)]&amp;Data[Cycle],Data[Date])</f>
        <v>#N/A</v>
      </c>
      <c r="F886" s="141" t="e" cm="1">
        <f t="array" ref="F886">(_xlfn.XLOOKUP($A886&amp;$Q$3&amp;$R$3,Data[Index]&amp;Data[Valid Test, Can be used for conformity (Y/N)]&amp;Data[Cycle],Data[CO/km (mg)])-F$2)/F$5</f>
        <v>#N/A</v>
      </c>
      <c r="G886" s="141" t="e" cm="1">
        <f t="array" ref="G886">(_xlfn.XLOOKUP($A886&amp;$Q$3,Data[Index]&amp;Data[Valid Test, Can be used for conformity (Y/N)],Data[CO2/km (g)])-G$2)/G$5</f>
        <v>#N/A</v>
      </c>
      <c r="H886" s="141" t="e" cm="1">
        <f t="array" ref="H886">(_xlfn.XLOOKUP($A886&amp;$Q$3,Data[Index]&amp;Data[Valid Test, Can be used for conformity (Y/N)],Data[THC/km (mg)])-H$2)/H$5</f>
        <v>#N/A</v>
      </c>
      <c r="I886" s="141" t="e" cm="1">
        <f t="array" ref="I886">(_xlfn.XLOOKUP($A886&amp;$Q$3,Data[Index]&amp;Data[Valid Test, Can be used for conformity (Y/N)],Data[NOx/km (mg)])-I$2)/I$5</f>
        <v>#N/A</v>
      </c>
      <c r="J886" s="141" t="e" cm="1">
        <f t="array" ref="J886">(_xlfn.XLOOKUP($A886&amp;$Q$3,Data[Index]&amp;Data[Valid Test, Can be used for conformity (Y/N)],Data[THC + NOx/km (mg)])-J$2)/J$5</f>
        <v>#N/A</v>
      </c>
      <c r="K886" s="141" t="e" cm="1">
        <f t="array" ref="K886">(_xlfn.XLOOKUP($A886&amp;$Q$3,Data[Index]&amp;Data[Valid Test, Can be used for conformity (Y/N)],Data[PN/km ('#)])-K$2)/K$5</f>
        <v>#N/A</v>
      </c>
      <c r="L886" s="141" t="e" cm="1">
        <f t="array" ref="L886">(_xlfn.XLOOKUP($A886&amp;$Q$3,Data[Index]&amp;Data[Valid Test, Can be used for conformity (Y/N)],Data[PM/km (mg)])-L$2)/L$5</f>
        <v>#N/A</v>
      </c>
      <c r="M886" s="140" t="e" cm="1">
        <f t="array" ref="M886">(_xlfn.XLOOKUP($A886&amp;$Q$3,Data[Index]&amp;Data[Valid Test, Can be used for conformity (Y/N)],Data[CH4 (mg/km)])-M$2)/M$5</f>
        <v>#N/A</v>
      </c>
      <c r="N886" s="140" t="e" cm="1">
        <f t="array" ref="N886">(_xlfn.XLOOKUP($A886&amp;$Q$3,Data[Index]&amp;Data[Valid Test, Can be used for conformity (Y/N)],Data[N20 (mg/km)])-N$2)/N$5</f>
        <v>#N/A</v>
      </c>
      <c r="O886" s="141" t="e" cm="1">
        <f t="array" ref="O886">(_xlfn.XLOOKUP($A886&amp;$Q$3,Data[Index]&amp;Data[Valid Test, Can be used for conformity (Y/N)],Data[l/100km])-O$2)/O$5</f>
        <v>#N/A</v>
      </c>
      <c r="P886" s="138">
        <f>_xlfn.XLOOKUP($A886,Data[Index],Data[Comments])</f>
        <v>0</v>
      </c>
    </row>
    <row r="887" spans="1:16" x14ac:dyDescent="0.2">
      <c r="A887" s="129"/>
      <c r="B887" s="129"/>
      <c r="C887" s="129" t="e" cm="1">
        <f t="array" ref="C887">_xlfn.XLOOKUP($A887&amp;$Q$3&amp;$R$3,Data[Index]&amp;Data[Valid Test, Can be used for conformity (Y/N)]&amp;Data[Cycle],Data[Test Name])</f>
        <v>#N/A</v>
      </c>
      <c r="D887" s="167" t="e" cm="1">
        <f t="array" ref="D887">_xlfn.XLOOKUP($A887&amp;$Q$3&amp;$R$3,Data[Index]&amp;Data[Valid Test, Can be used for conformity (Y/N)]&amp;Data[Cycle],Data[Mileage (Miles)])</f>
        <v>#N/A</v>
      </c>
      <c r="E887" s="130" t="e" cm="1">
        <f t="array" ref="E887">_xlfn.XLOOKUP($A887&amp;$Q$3&amp;$R$3,Data[Index]&amp;Data[Valid Test, Can be used for conformity (Y/N)]&amp;Data[Cycle],Data[Date])</f>
        <v>#N/A</v>
      </c>
      <c r="F887" s="141" t="e" cm="1">
        <f t="array" ref="F887">(_xlfn.XLOOKUP($A887&amp;$Q$3&amp;$R$3,Data[Index]&amp;Data[Valid Test, Can be used for conformity (Y/N)]&amp;Data[Cycle],Data[CO/km (mg)])-F$2)/F$5</f>
        <v>#N/A</v>
      </c>
      <c r="G887" s="141" t="e" cm="1">
        <f t="array" ref="G887">(_xlfn.XLOOKUP($A887&amp;$Q$3,Data[Index]&amp;Data[Valid Test, Can be used for conformity (Y/N)],Data[CO2/km (g)])-G$2)/G$5</f>
        <v>#N/A</v>
      </c>
      <c r="H887" s="141" t="e" cm="1">
        <f t="array" ref="H887">(_xlfn.XLOOKUP($A887&amp;$Q$3,Data[Index]&amp;Data[Valid Test, Can be used for conformity (Y/N)],Data[THC/km (mg)])-H$2)/H$5</f>
        <v>#N/A</v>
      </c>
      <c r="I887" s="141" t="e" cm="1">
        <f t="array" ref="I887">(_xlfn.XLOOKUP($A887&amp;$Q$3,Data[Index]&amp;Data[Valid Test, Can be used for conformity (Y/N)],Data[NOx/km (mg)])-I$2)/I$5</f>
        <v>#N/A</v>
      </c>
      <c r="J887" s="141" t="e" cm="1">
        <f t="array" ref="J887">(_xlfn.XLOOKUP($A887&amp;$Q$3,Data[Index]&amp;Data[Valid Test, Can be used for conformity (Y/N)],Data[THC + NOx/km (mg)])-J$2)/J$5</f>
        <v>#N/A</v>
      </c>
      <c r="K887" s="141" t="e" cm="1">
        <f t="array" ref="K887">(_xlfn.XLOOKUP($A887&amp;$Q$3,Data[Index]&amp;Data[Valid Test, Can be used for conformity (Y/N)],Data[PN/km ('#)])-K$2)/K$5</f>
        <v>#N/A</v>
      </c>
      <c r="L887" s="141" t="e" cm="1">
        <f t="array" ref="L887">(_xlfn.XLOOKUP($A887&amp;$Q$3,Data[Index]&amp;Data[Valid Test, Can be used for conformity (Y/N)],Data[PM/km (mg)])-L$2)/L$5</f>
        <v>#N/A</v>
      </c>
      <c r="M887" s="140" t="e" cm="1">
        <f t="array" ref="M887">(_xlfn.XLOOKUP($A887&amp;$Q$3,Data[Index]&amp;Data[Valid Test, Can be used for conformity (Y/N)],Data[CH4 (mg/km)])-M$2)/M$5</f>
        <v>#N/A</v>
      </c>
      <c r="N887" s="140" t="e" cm="1">
        <f t="array" ref="N887">(_xlfn.XLOOKUP($A887&amp;$Q$3,Data[Index]&amp;Data[Valid Test, Can be used for conformity (Y/N)],Data[N20 (mg/km)])-N$2)/N$5</f>
        <v>#N/A</v>
      </c>
      <c r="O887" s="141" t="e" cm="1">
        <f t="array" ref="O887">(_xlfn.XLOOKUP($A887&amp;$Q$3,Data[Index]&amp;Data[Valid Test, Can be used for conformity (Y/N)],Data[l/100km])-O$2)/O$5</f>
        <v>#N/A</v>
      </c>
      <c r="P887" s="138">
        <f>_xlfn.XLOOKUP($A887,Data[Index],Data[Comments])</f>
        <v>0</v>
      </c>
    </row>
    <row r="888" spans="1:16" x14ac:dyDescent="0.2">
      <c r="A888" s="129"/>
      <c r="B888" s="129"/>
      <c r="C888" s="129" t="e" cm="1">
        <f t="array" ref="C888">_xlfn.XLOOKUP($A888&amp;$Q$3&amp;$R$3,Data[Index]&amp;Data[Valid Test, Can be used for conformity (Y/N)]&amp;Data[Cycle],Data[Test Name])</f>
        <v>#N/A</v>
      </c>
      <c r="D888" s="167" t="e" cm="1">
        <f t="array" ref="D888">_xlfn.XLOOKUP($A888&amp;$Q$3&amp;$R$3,Data[Index]&amp;Data[Valid Test, Can be used for conformity (Y/N)]&amp;Data[Cycle],Data[Mileage (Miles)])</f>
        <v>#N/A</v>
      </c>
      <c r="E888" s="130" t="e" cm="1">
        <f t="array" ref="E888">_xlfn.XLOOKUP($A888&amp;$Q$3&amp;$R$3,Data[Index]&amp;Data[Valid Test, Can be used for conformity (Y/N)]&amp;Data[Cycle],Data[Date])</f>
        <v>#N/A</v>
      </c>
      <c r="F888" s="141" t="e" cm="1">
        <f t="array" ref="F888">(_xlfn.XLOOKUP($A888&amp;$Q$3&amp;$R$3,Data[Index]&amp;Data[Valid Test, Can be used for conformity (Y/N)]&amp;Data[Cycle],Data[CO/km (mg)])-F$2)/F$5</f>
        <v>#N/A</v>
      </c>
      <c r="G888" s="141" t="e" cm="1">
        <f t="array" ref="G888">(_xlfn.XLOOKUP($A888&amp;$Q$3,Data[Index]&amp;Data[Valid Test, Can be used for conformity (Y/N)],Data[CO2/km (g)])-G$2)/G$5</f>
        <v>#N/A</v>
      </c>
      <c r="H888" s="141" t="e" cm="1">
        <f t="array" ref="H888">(_xlfn.XLOOKUP($A888&amp;$Q$3,Data[Index]&amp;Data[Valid Test, Can be used for conformity (Y/N)],Data[THC/km (mg)])-H$2)/H$5</f>
        <v>#N/A</v>
      </c>
      <c r="I888" s="141" t="e" cm="1">
        <f t="array" ref="I888">(_xlfn.XLOOKUP($A888&amp;$Q$3,Data[Index]&amp;Data[Valid Test, Can be used for conformity (Y/N)],Data[NOx/km (mg)])-I$2)/I$5</f>
        <v>#N/A</v>
      </c>
      <c r="J888" s="141" t="e" cm="1">
        <f t="array" ref="J888">(_xlfn.XLOOKUP($A888&amp;$Q$3,Data[Index]&amp;Data[Valid Test, Can be used for conformity (Y/N)],Data[THC + NOx/km (mg)])-J$2)/J$5</f>
        <v>#N/A</v>
      </c>
      <c r="K888" s="141" t="e" cm="1">
        <f t="array" ref="K888">(_xlfn.XLOOKUP($A888&amp;$Q$3,Data[Index]&amp;Data[Valid Test, Can be used for conformity (Y/N)],Data[PN/km ('#)])-K$2)/K$5</f>
        <v>#N/A</v>
      </c>
      <c r="L888" s="141" t="e" cm="1">
        <f t="array" ref="L888">(_xlfn.XLOOKUP($A888&amp;$Q$3,Data[Index]&amp;Data[Valid Test, Can be used for conformity (Y/N)],Data[PM/km (mg)])-L$2)/L$5</f>
        <v>#N/A</v>
      </c>
      <c r="M888" s="140" t="e" cm="1">
        <f t="array" ref="M888">(_xlfn.XLOOKUP($A888&amp;$Q$3,Data[Index]&amp;Data[Valid Test, Can be used for conformity (Y/N)],Data[CH4 (mg/km)])-M$2)/M$5</f>
        <v>#N/A</v>
      </c>
      <c r="N888" s="140" t="e" cm="1">
        <f t="array" ref="N888">(_xlfn.XLOOKUP($A888&amp;$Q$3,Data[Index]&amp;Data[Valid Test, Can be used for conformity (Y/N)],Data[N20 (mg/km)])-N$2)/N$5</f>
        <v>#N/A</v>
      </c>
      <c r="O888" s="141" t="e" cm="1">
        <f t="array" ref="O888">(_xlfn.XLOOKUP($A888&amp;$Q$3,Data[Index]&amp;Data[Valid Test, Can be used for conformity (Y/N)],Data[l/100km])-O$2)/O$5</f>
        <v>#N/A</v>
      </c>
      <c r="P888" s="138">
        <f>_xlfn.XLOOKUP($A888,Data[Index],Data[Comments])</f>
        <v>0</v>
      </c>
    </row>
    <row r="889" spans="1:16" x14ac:dyDescent="0.2">
      <c r="A889" s="129"/>
      <c r="B889" s="129"/>
      <c r="C889" s="129" t="e" cm="1">
        <f t="array" ref="C889">_xlfn.XLOOKUP($A889&amp;$Q$3&amp;$R$3,Data[Index]&amp;Data[Valid Test, Can be used for conformity (Y/N)]&amp;Data[Cycle],Data[Test Name])</f>
        <v>#N/A</v>
      </c>
      <c r="D889" s="167" t="e" cm="1">
        <f t="array" ref="D889">_xlfn.XLOOKUP($A889&amp;$Q$3&amp;$R$3,Data[Index]&amp;Data[Valid Test, Can be used for conformity (Y/N)]&amp;Data[Cycle],Data[Mileage (Miles)])</f>
        <v>#N/A</v>
      </c>
      <c r="E889" s="130" t="e" cm="1">
        <f t="array" ref="E889">_xlfn.XLOOKUP($A889&amp;$Q$3&amp;$R$3,Data[Index]&amp;Data[Valid Test, Can be used for conformity (Y/N)]&amp;Data[Cycle],Data[Date])</f>
        <v>#N/A</v>
      </c>
      <c r="F889" s="141" t="e" cm="1">
        <f t="array" ref="F889">(_xlfn.XLOOKUP($A889&amp;$Q$3&amp;$R$3,Data[Index]&amp;Data[Valid Test, Can be used for conformity (Y/N)]&amp;Data[Cycle],Data[CO/km (mg)])-F$2)/F$5</f>
        <v>#N/A</v>
      </c>
      <c r="G889" s="141" t="e" cm="1">
        <f t="array" ref="G889">(_xlfn.XLOOKUP($A889&amp;$Q$3,Data[Index]&amp;Data[Valid Test, Can be used for conformity (Y/N)],Data[CO2/km (g)])-G$2)/G$5</f>
        <v>#N/A</v>
      </c>
      <c r="H889" s="141" t="e" cm="1">
        <f t="array" ref="H889">(_xlfn.XLOOKUP($A889&amp;$Q$3,Data[Index]&amp;Data[Valid Test, Can be used for conformity (Y/N)],Data[THC/km (mg)])-H$2)/H$5</f>
        <v>#N/A</v>
      </c>
      <c r="I889" s="141" t="e" cm="1">
        <f t="array" ref="I889">(_xlfn.XLOOKUP($A889&amp;$Q$3,Data[Index]&amp;Data[Valid Test, Can be used for conformity (Y/N)],Data[NOx/km (mg)])-I$2)/I$5</f>
        <v>#N/A</v>
      </c>
      <c r="J889" s="141" t="e" cm="1">
        <f t="array" ref="J889">(_xlfn.XLOOKUP($A889&amp;$Q$3,Data[Index]&amp;Data[Valid Test, Can be used for conformity (Y/N)],Data[THC + NOx/km (mg)])-J$2)/J$5</f>
        <v>#N/A</v>
      </c>
      <c r="K889" s="141" t="e" cm="1">
        <f t="array" ref="K889">(_xlfn.XLOOKUP($A889&amp;$Q$3,Data[Index]&amp;Data[Valid Test, Can be used for conformity (Y/N)],Data[PN/km ('#)])-K$2)/K$5</f>
        <v>#N/A</v>
      </c>
      <c r="L889" s="141" t="e" cm="1">
        <f t="array" ref="L889">(_xlfn.XLOOKUP($A889&amp;$Q$3,Data[Index]&amp;Data[Valid Test, Can be used for conformity (Y/N)],Data[PM/km (mg)])-L$2)/L$5</f>
        <v>#N/A</v>
      </c>
      <c r="M889" s="140" t="e" cm="1">
        <f t="array" ref="M889">(_xlfn.XLOOKUP($A889&amp;$Q$3,Data[Index]&amp;Data[Valid Test, Can be used for conformity (Y/N)],Data[CH4 (mg/km)])-M$2)/M$5</f>
        <v>#N/A</v>
      </c>
      <c r="N889" s="140" t="e" cm="1">
        <f t="array" ref="N889">(_xlfn.XLOOKUP($A889&amp;$Q$3,Data[Index]&amp;Data[Valid Test, Can be used for conformity (Y/N)],Data[N20 (mg/km)])-N$2)/N$5</f>
        <v>#N/A</v>
      </c>
      <c r="O889" s="141" t="e" cm="1">
        <f t="array" ref="O889">(_xlfn.XLOOKUP($A889&amp;$Q$3,Data[Index]&amp;Data[Valid Test, Can be used for conformity (Y/N)],Data[l/100km])-O$2)/O$5</f>
        <v>#N/A</v>
      </c>
      <c r="P889" s="138">
        <f>_xlfn.XLOOKUP($A889,Data[Index],Data[Comments])</f>
        <v>0</v>
      </c>
    </row>
    <row r="890" spans="1:16" x14ac:dyDescent="0.2">
      <c r="A890" s="129"/>
      <c r="B890" s="129"/>
      <c r="C890" s="129" t="e" cm="1">
        <f t="array" ref="C890">_xlfn.XLOOKUP($A890&amp;$Q$3&amp;$R$3,Data[Index]&amp;Data[Valid Test, Can be used for conformity (Y/N)]&amp;Data[Cycle],Data[Test Name])</f>
        <v>#N/A</v>
      </c>
      <c r="D890" s="167" t="e" cm="1">
        <f t="array" ref="D890">_xlfn.XLOOKUP($A890&amp;$Q$3&amp;$R$3,Data[Index]&amp;Data[Valid Test, Can be used for conformity (Y/N)]&amp;Data[Cycle],Data[Mileage (Miles)])</f>
        <v>#N/A</v>
      </c>
      <c r="E890" s="130" t="e" cm="1">
        <f t="array" ref="E890">_xlfn.XLOOKUP($A890&amp;$Q$3&amp;$R$3,Data[Index]&amp;Data[Valid Test, Can be used for conformity (Y/N)]&amp;Data[Cycle],Data[Date])</f>
        <v>#N/A</v>
      </c>
      <c r="F890" s="141" t="e" cm="1">
        <f t="array" ref="F890">(_xlfn.XLOOKUP($A890&amp;$Q$3&amp;$R$3,Data[Index]&amp;Data[Valid Test, Can be used for conformity (Y/N)]&amp;Data[Cycle],Data[CO/km (mg)])-F$2)/F$5</f>
        <v>#N/A</v>
      </c>
      <c r="G890" s="141" t="e" cm="1">
        <f t="array" ref="G890">(_xlfn.XLOOKUP($A890&amp;$Q$3,Data[Index]&amp;Data[Valid Test, Can be used for conformity (Y/N)],Data[CO2/km (g)])-G$2)/G$5</f>
        <v>#N/A</v>
      </c>
      <c r="H890" s="141" t="e" cm="1">
        <f t="array" ref="H890">(_xlfn.XLOOKUP($A890&amp;$Q$3,Data[Index]&amp;Data[Valid Test, Can be used for conformity (Y/N)],Data[THC/km (mg)])-H$2)/H$5</f>
        <v>#N/A</v>
      </c>
      <c r="I890" s="141" t="e" cm="1">
        <f t="array" ref="I890">(_xlfn.XLOOKUP($A890&amp;$Q$3,Data[Index]&amp;Data[Valid Test, Can be used for conformity (Y/N)],Data[NOx/km (mg)])-I$2)/I$5</f>
        <v>#N/A</v>
      </c>
      <c r="J890" s="141" t="e" cm="1">
        <f t="array" ref="J890">(_xlfn.XLOOKUP($A890&amp;$Q$3,Data[Index]&amp;Data[Valid Test, Can be used for conformity (Y/N)],Data[THC + NOx/km (mg)])-J$2)/J$5</f>
        <v>#N/A</v>
      </c>
      <c r="K890" s="141" t="e" cm="1">
        <f t="array" ref="K890">(_xlfn.XLOOKUP($A890&amp;$Q$3,Data[Index]&amp;Data[Valid Test, Can be used for conformity (Y/N)],Data[PN/km ('#)])-K$2)/K$5</f>
        <v>#N/A</v>
      </c>
      <c r="L890" s="141" t="e" cm="1">
        <f t="array" ref="L890">(_xlfn.XLOOKUP($A890&amp;$Q$3,Data[Index]&amp;Data[Valid Test, Can be used for conformity (Y/N)],Data[PM/km (mg)])-L$2)/L$5</f>
        <v>#N/A</v>
      </c>
      <c r="M890" s="140" t="e" cm="1">
        <f t="array" ref="M890">(_xlfn.XLOOKUP($A890&amp;$Q$3,Data[Index]&amp;Data[Valid Test, Can be used for conformity (Y/N)],Data[CH4 (mg/km)])-M$2)/M$5</f>
        <v>#N/A</v>
      </c>
      <c r="N890" s="140" t="e" cm="1">
        <f t="array" ref="N890">(_xlfn.XLOOKUP($A890&amp;$Q$3,Data[Index]&amp;Data[Valid Test, Can be used for conformity (Y/N)],Data[N20 (mg/km)])-N$2)/N$5</f>
        <v>#N/A</v>
      </c>
      <c r="O890" s="141" t="e" cm="1">
        <f t="array" ref="O890">(_xlfn.XLOOKUP($A890&amp;$Q$3,Data[Index]&amp;Data[Valid Test, Can be used for conformity (Y/N)],Data[l/100km])-O$2)/O$5</f>
        <v>#N/A</v>
      </c>
      <c r="P890" s="138">
        <f>_xlfn.XLOOKUP($A890,Data[Index],Data[Comments])</f>
        <v>0</v>
      </c>
    </row>
    <row r="891" spans="1:16" x14ac:dyDescent="0.2">
      <c r="A891" s="129"/>
      <c r="B891" s="129"/>
      <c r="C891" s="129" t="e" cm="1">
        <f t="array" ref="C891">_xlfn.XLOOKUP($A891&amp;$Q$3&amp;$R$3,Data[Index]&amp;Data[Valid Test, Can be used for conformity (Y/N)]&amp;Data[Cycle],Data[Test Name])</f>
        <v>#N/A</v>
      </c>
      <c r="D891" s="167" t="e" cm="1">
        <f t="array" ref="D891">_xlfn.XLOOKUP($A891&amp;$Q$3&amp;$R$3,Data[Index]&amp;Data[Valid Test, Can be used for conformity (Y/N)]&amp;Data[Cycle],Data[Mileage (Miles)])</f>
        <v>#N/A</v>
      </c>
      <c r="E891" s="130" t="e" cm="1">
        <f t="array" ref="E891">_xlfn.XLOOKUP($A891&amp;$Q$3&amp;$R$3,Data[Index]&amp;Data[Valid Test, Can be used for conformity (Y/N)]&amp;Data[Cycle],Data[Date])</f>
        <v>#N/A</v>
      </c>
      <c r="F891" s="141" t="e" cm="1">
        <f t="array" ref="F891">(_xlfn.XLOOKUP($A891&amp;$Q$3&amp;$R$3,Data[Index]&amp;Data[Valid Test, Can be used for conformity (Y/N)]&amp;Data[Cycle],Data[CO/km (mg)])-F$2)/F$5</f>
        <v>#N/A</v>
      </c>
      <c r="G891" s="141" t="e" cm="1">
        <f t="array" ref="G891">(_xlfn.XLOOKUP($A891&amp;$Q$3,Data[Index]&amp;Data[Valid Test, Can be used for conformity (Y/N)],Data[CO2/km (g)])-G$2)/G$5</f>
        <v>#N/A</v>
      </c>
      <c r="H891" s="141" t="e" cm="1">
        <f t="array" ref="H891">(_xlfn.XLOOKUP($A891&amp;$Q$3,Data[Index]&amp;Data[Valid Test, Can be used for conformity (Y/N)],Data[THC/km (mg)])-H$2)/H$5</f>
        <v>#N/A</v>
      </c>
      <c r="I891" s="141" t="e" cm="1">
        <f t="array" ref="I891">(_xlfn.XLOOKUP($A891&amp;$Q$3,Data[Index]&amp;Data[Valid Test, Can be used for conformity (Y/N)],Data[NOx/km (mg)])-I$2)/I$5</f>
        <v>#N/A</v>
      </c>
      <c r="J891" s="141" t="e" cm="1">
        <f t="array" ref="J891">(_xlfn.XLOOKUP($A891&amp;$Q$3,Data[Index]&amp;Data[Valid Test, Can be used for conformity (Y/N)],Data[THC + NOx/km (mg)])-J$2)/J$5</f>
        <v>#N/A</v>
      </c>
      <c r="K891" s="141" t="e" cm="1">
        <f t="array" ref="K891">(_xlfn.XLOOKUP($A891&amp;$Q$3,Data[Index]&amp;Data[Valid Test, Can be used for conformity (Y/N)],Data[PN/km ('#)])-K$2)/K$5</f>
        <v>#N/A</v>
      </c>
      <c r="L891" s="141" t="e" cm="1">
        <f t="array" ref="L891">(_xlfn.XLOOKUP($A891&amp;$Q$3,Data[Index]&amp;Data[Valid Test, Can be used for conformity (Y/N)],Data[PM/km (mg)])-L$2)/L$5</f>
        <v>#N/A</v>
      </c>
      <c r="M891" s="140" t="e" cm="1">
        <f t="array" ref="M891">(_xlfn.XLOOKUP($A891&amp;$Q$3,Data[Index]&amp;Data[Valid Test, Can be used for conformity (Y/N)],Data[CH4 (mg/km)])-M$2)/M$5</f>
        <v>#N/A</v>
      </c>
      <c r="N891" s="140" t="e" cm="1">
        <f t="array" ref="N891">(_xlfn.XLOOKUP($A891&amp;$Q$3,Data[Index]&amp;Data[Valid Test, Can be used for conformity (Y/N)],Data[N20 (mg/km)])-N$2)/N$5</f>
        <v>#N/A</v>
      </c>
      <c r="O891" s="141" t="e" cm="1">
        <f t="array" ref="O891">(_xlfn.XLOOKUP($A891&amp;$Q$3,Data[Index]&amp;Data[Valid Test, Can be used for conformity (Y/N)],Data[l/100km])-O$2)/O$5</f>
        <v>#N/A</v>
      </c>
      <c r="P891" s="138">
        <f>_xlfn.XLOOKUP($A891,Data[Index],Data[Comments])</f>
        <v>0</v>
      </c>
    </row>
    <row r="892" spans="1:16" x14ac:dyDescent="0.2">
      <c r="A892" s="129"/>
      <c r="B892" s="129"/>
      <c r="C892" s="129" t="e" cm="1">
        <f t="array" ref="C892">_xlfn.XLOOKUP($A892&amp;$Q$3&amp;$R$3,Data[Index]&amp;Data[Valid Test, Can be used for conformity (Y/N)]&amp;Data[Cycle],Data[Test Name])</f>
        <v>#N/A</v>
      </c>
      <c r="D892" s="167" t="e" cm="1">
        <f t="array" ref="D892">_xlfn.XLOOKUP($A892&amp;$Q$3&amp;$R$3,Data[Index]&amp;Data[Valid Test, Can be used for conformity (Y/N)]&amp;Data[Cycle],Data[Mileage (Miles)])</f>
        <v>#N/A</v>
      </c>
      <c r="E892" s="130" t="e" cm="1">
        <f t="array" ref="E892">_xlfn.XLOOKUP($A892&amp;$Q$3&amp;$R$3,Data[Index]&amp;Data[Valid Test, Can be used for conformity (Y/N)]&amp;Data[Cycle],Data[Date])</f>
        <v>#N/A</v>
      </c>
      <c r="F892" s="141" t="e" cm="1">
        <f t="array" ref="F892">(_xlfn.XLOOKUP($A892&amp;$Q$3&amp;$R$3,Data[Index]&amp;Data[Valid Test, Can be used for conformity (Y/N)]&amp;Data[Cycle],Data[CO/km (mg)])-F$2)/F$5</f>
        <v>#N/A</v>
      </c>
      <c r="G892" s="141" t="e" cm="1">
        <f t="array" ref="G892">(_xlfn.XLOOKUP($A892&amp;$Q$3,Data[Index]&amp;Data[Valid Test, Can be used for conformity (Y/N)],Data[CO2/km (g)])-G$2)/G$5</f>
        <v>#N/A</v>
      </c>
      <c r="H892" s="141" t="e" cm="1">
        <f t="array" ref="H892">(_xlfn.XLOOKUP($A892&amp;$Q$3,Data[Index]&amp;Data[Valid Test, Can be used for conformity (Y/N)],Data[THC/km (mg)])-H$2)/H$5</f>
        <v>#N/A</v>
      </c>
      <c r="I892" s="141" t="e" cm="1">
        <f t="array" ref="I892">(_xlfn.XLOOKUP($A892&amp;$Q$3,Data[Index]&amp;Data[Valid Test, Can be used for conformity (Y/N)],Data[NOx/km (mg)])-I$2)/I$5</f>
        <v>#N/A</v>
      </c>
      <c r="J892" s="141" t="e" cm="1">
        <f t="array" ref="J892">(_xlfn.XLOOKUP($A892&amp;$Q$3,Data[Index]&amp;Data[Valid Test, Can be used for conformity (Y/N)],Data[THC + NOx/km (mg)])-J$2)/J$5</f>
        <v>#N/A</v>
      </c>
      <c r="K892" s="141" t="e" cm="1">
        <f t="array" ref="K892">(_xlfn.XLOOKUP($A892&amp;$Q$3,Data[Index]&amp;Data[Valid Test, Can be used for conformity (Y/N)],Data[PN/km ('#)])-K$2)/K$5</f>
        <v>#N/A</v>
      </c>
      <c r="L892" s="141" t="e" cm="1">
        <f t="array" ref="L892">(_xlfn.XLOOKUP($A892&amp;$Q$3,Data[Index]&amp;Data[Valid Test, Can be used for conformity (Y/N)],Data[PM/km (mg)])-L$2)/L$5</f>
        <v>#N/A</v>
      </c>
      <c r="M892" s="140" t="e" cm="1">
        <f t="array" ref="M892">(_xlfn.XLOOKUP($A892&amp;$Q$3,Data[Index]&amp;Data[Valid Test, Can be used for conformity (Y/N)],Data[CH4 (mg/km)])-M$2)/M$5</f>
        <v>#N/A</v>
      </c>
      <c r="N892" s="140" t="e" cm="1">
        <f t="array" ref="N892">(_xlfn.XLOOKUP($A892&amp;$Q$3,Data[Index]&amp;Data[Valid Test, Can be used for conformity (Y/N)],Data[N20 (mg/km)])-N$2)/N$5</f>
        <v>#N/A</v>
      </c>
      <c r="O892" s="141" t="e" cm="1">
        <f t="array" ref="O892">(_xlfn.XLOOKUP($A892&amp;$Q$3,Data[Index]&amp;Data[Valid Test, Can be used for conformity (Y/N)],Data[l/100km])-O$2)/O$5</f>
        <v>#N/A</v>
      </c>
      <c r="P892" s="138">
        <f>_xlfn.XLOOKUP($A892,Data[Index],Data[Comments])</f>
        <v>0</v>
      </c>
    </row>
    <row r="893" spans="1:16" x14ac:dyDescent="0.2">
      <c r="A893" s="129"/>
      <c r="B893" s="129"/>
      <c r="C893" s="129" t="e" cm="1">
        <f t="array" ref="C893">_xlfn.XLOOKUP($A893&amp;$Q$3&amp;$R$3,Data[Index]&amp;Data[Valid Test, Can be used for conformity (Y/N)]&amp;Data[Cycle],Data[Test Name])</f>
        <v>#N/A</v>
      </c>
      <c r="D893" s="167" t="e" cm="1">
        <f t="array" ref="D893">_xlfn.XLOOKUP($A893&amp;$Q$3&amp;$R$3,Data[Index]&amp;Data[Valid Test, Can be used for conformity (Y/N)]&amp;Data[Cycle],Data[Mileage (Miles)])</f>
        <v>#N/A</v>
      </c>
      <c r="E893" s="130" t="e" cm="1">
        <f t="array" ref="E893">_xlfn.XLOOKUP($A893&amp;$Q$3&amp;$R$3,Data[Index]&amp;Data[Valid Test, Can be used for conformity (Y/N)]&amp;Data[Cycle],Data[Date])</f>
        <v>#N/A</v>
      </c>
      <c r="F893" s="141" t="e" cm="1">
        <f t="array" ref="F893">(_xlfn.XLOOKUP($A893&amp;$Q$3&amp;$R$3,Data[Index]&amp;Data[Valid Test, Can be used for conformity (Y/N)]&amp;Data[Cycle],Data[CO/km (mg)])-F$2)/F$5</f>
        <v>#N/A</v>
      </c>
      <c r="G893" s="141" t="e" cm="1">
        <f t="array" ref="G893">(_xlfn.XLOOKUP($A893&amp;$Q$3,Data[Index]&amp;Data[Valid Test, Can be used for conformity (Y/N)],Data[CO2/km (g)])-G$2)/G$5</f>
        <v>#N/A</v>
      </c>
      <c r="H893" s="141" t="e" cm="1">
        <f t="array" ref="H893">(_xlfn.XLOOKUP($A893&amp;$Q$3,Data[Index]&amp;Data[Valid Test, Can be used for conformity (Y/N)],Data[THC/km (mg)])-H$2)/H$5</f>
        <v>#N/A</v>
      </c>
      <c r="I893" s="141" t="e" cm="1">
        <f t="array" ref="I893">(_xlfn.XLOOKUP($A893&amp;$Q$3,Data[Index]&amp;Data[Valid Test, Can be used for conformity (Y/N)],Data[NOx/km (mg)])-I$2)/I$5</f>
        <v>#N/A</v>
      </c>
      <c r="J893" s="141" t="e" cm="1">
        <f t="array" ref="J893">(_xlfn.XLOOKUP($A893&amp;$Q$3,Data[Index]&amp;Data[Valid Test, Can be used for conformity (Y/N)],Data[THC + NOx/km (mg)])-J$2)/J$5</f>
        <v>#N/A</v>
      </c>
      <c r="K893" s="141" t="e" cm="1">
        <f t="array" ref="K893">(_xlfn.XLOOKUP($A893&amp;$Q$3,Data[Index]&amp;Data[Valid Test, Can be used for conformity (Y/N)],Data[PN/km ('#)])-K$2)/K$5</f>
        <v>#N/A</v>
      </c>
      <c r="L893" s="141" t="e" cm="1">
        <f t="array" ref="L893">(_xlfn.XLOOKUP($A893&amp;$Q$3,Data[Index]&amp;Data[Valid Test, Can be used for conformity (Y/N)],Data[PM/km (mg)])-L$2)/L$5</f>
        <v>#N/A</v>
      </c>
      <c r="M893" s="140" t="e" cm="1">
        <f t="array" ref="M893">(_xlfn.XLOOKUP($A893&amp;$Q$3,Data[Index]&amp;Data[Valid Test, Can be used for conformity (Y/N)],Data[CH4 (mg/km)])-M$2)/M$5</f>
        <v>#N/A</v>
      </c>
      <c r="N893" s="140" t="e" cm="1">
        <f t="array" ref="N893">(_xlfn.XLOOKUP($A893&amp;$Q$3,Data[Index]&amp;Data[Valid Test, Can be used for conformity (Y/N)],Data[N20 (mg/km)])-N$2)/N$5</f>
        <v>#N/A</v>
      </c>
      <c r="O893" s="141" t="e" cm="1">
        <f t="array" ref="O893">(_xlfn.XLOOKUP($A893&amp;$Q$3,Data[Index]&amp;Data[Valid Test, Can be used for conformity (Y/N)],Data[l/100km])-O$2)/O$5</f>
        <v>#N/A</v>
      </c>
      <c r="P893" s="138">
        <f>_xlfn.XLOOKUP($A893,Data[Index],Data[Comments])</f>
        <v>0</v>
      </c>
    </row>
    <row r="894" spans="1:16" x14ac:dyDescent="0.2">
      <c r="A894" s="129"/>
      <c r="B894" s="129"/>
      <c r="C894" s="129" t="e" cm="1">
        <f t="array" ref="C894">_xlfn.XLOOKUP($A894&amp;$Q$3&amp;$R$3,Data[Index]&amp;Data[Valid Test, Can be used for conformity (Y/N)]&amp;Data[Cycle],Data[Test Name])</f>
        <v>#N/A</v>
      </c>
      <c r="D894" s="167" t="e" cm="1">
        <f t="array" ref="D894">_xlfn.XLOOKUP($A894&amp;$Q$3&amp;$R$3,Data[Index]&amp;Data[Valid Test, Can be used for conformity (Y/N)]&amp;Data[Cycle],Data[Mileage (Miles)])</f>
        <v>#N/A</v>
      </c>
      <c r="E894" s="130" t="e" cm="1">
        <f t="array" ref="E894">_xlfn.XLOOKUP($A894&amp;$Q$3&amp;$R$3,Data[Index]&amp;Data[Valid Test, Can be used for conformity (Y/N)]&amp;Data[Cycle],Data[Date])</f>
        <v>#N/A</v>
      </c>
      <c r="F894" s="141" t="e" cm="1">
        <f t="array" ref="F894">(_xlfn.XLOOKUP($A894&amp;$Q$3&amp;$R$3,Data[Index]&amp;Data[Valid Test, Can be used for conformity (Y/N)]&amp;Data[Cycle],Data[CO/km (mg)])-F$2)/F$5</f>
        <v>#N/A</v>
      </c>
      <c r="G894" s="141" t="e" cm="1">
        <f t="array" ref="G894">(_xlfn.XLOOKUP($A894&amp;$Q$3,Data[Index]&amp;Data[Valid Test, Can be used for conformity (Y/N)],Data[CO2/km (g)])-G$2)/G$5</f>
        <v>#N/A</v>
      </c>
      <c r="H894" s="141" t="e" cm="1">
        <f t="array" ref="H894">(_xlfn.XLOOKUP($A894&amp;$Q$3,Data[Index]&amp;Data[Valid Test, Can be used for conformity (Y/N)],Data[THC/km (mg)])-H$2)/H$5</f>
        <v>#N/A</v>
      </c>
      <c r="I894" s="141" t="e" cm="1">
        <f t="array" ref="I894">(_xlfn.XLOOKUP($A894&amp;$Q$3,Data[Index]&amp;Data[Valid Test, Can be used for conformity (Y/N)],Data[NOx/km (mg)])-I$2)/I$5</f>
        <v>#N/A</v>
      </c>
      <c r="J894" s="141" t="e" cm="1">
        <f t="array" ref="J894">(_xlfn.XLOOKUP($A894&amp;$Q$3,Data[Index]&amp;Data[Valid Test, Can be used for conformity (Y/N)],Data[THC + NOx/km (mg)])-J$2)/J$5</f>
        <v>#N/A</v>
      </c>
      <c r="K894" s="141" t="e" cm="1">
        <f t="array" ref="K894">(_xlfn.XLOOKUP($A894&amp;$Q$3,Data[Index]&amp;Data[Valid Test, Can be used for conformity (Y/N)],Data[PN/km ('#)])-K$2)/K$5</f>
        <v>#N/A</v>
      </c>
      <c r="L894" s="141" t="e" cm="1">
        <f t="array" ref="L894">(_xlfn.XLOOKUP($A894&amp;$Q$3,Data[Index]&amp;Data[Valid Test, Can be used for conformity (Y/N)],Data[PM/km (mg)])-L$2)/L$5</f>
        <v>#N/A</v>
      </c>
      <c r="M894" s="140" t="e" cm="1">
        <f t="array" ref="M894">(_xlfn.XLOOKUP($A894&amp;$Q$3,Data[Index]&amp;Data[Valid Test, Can be used for conformity (Y/N)],Data[CH4 (mg/km)])-M$2)/M$5</f>
        <v>#N/A</v>
      </c>
      <c r="N894" s="140" t="e" cm="1">
        <f t="array" ref="N894">(_xlfn.XLOOKUP($A894&amp;$Q$3,Data[Index]&amp;Data[Valid Test, Can be used for conformity (Y/N)],Data[N20 (mg/km)])-N$2)/N$5</f>
        <v>#N/A</v>
      </c>
      <c r="O894" s="141" t="e" cm="1">
        <f t="array" ref="O894">(_xlfn.XLOOKUP($A894&amp;$Q$3,Data[Index]&amp;Data[Valid Test, Can be used for conformity (Y/N)],Data[l/100km])-O$2)/O$5</f>
        <v>#N/A</v>
      </c>
      <c r="P894" s="138">
        <f>_xlfn.XLOOKUP($A894,Data[Index],Data[Comments])</f>
        <v>0</v>
      </c>
    </row>
    <row r="895" spans="1:16" x14ac:dyDescent="0.2">
      <c r="A895" s="129"/>
      <c r="B895" s="129"/>
      <c r="C895" s="129" t="e" cm="1">
        <f t="array" ref="C895">_xlfn.XLOOKUP($A895&amp;$Q$3&amp;$R$3,Data[Index]&amp;Data[Valid Test, Can be used for conformity (Y/N)]&amp;Data[Cycle],Data[Test Name])</f>
        <v>#N/A</v>
      </c>
      <c r="D895" s="167" t="e" cm="1">
        <f t="array" ref="D895">_xlfn.XLOOKUP($A895&amp;$Q$3&amp;$R$3,Data[Index]&amp;Data[Valid Test, Can be used for conformity (Y/N)]&amp;Data[Cycle],Data[Mileage (Miles)])</f>
        <v>#N/A</v>
      </c>
      <c r="E895" s="130" t="e" cm="1">
        <f t="array" ref="E895">_xlfn.XLOOKUP($A895&amp;$Q$3&amp;$R$3,Data[Index]&amp;Data[Valid Test, Can be used for conformity (Y/N)]&amp;Data[Cycle],Data[Date])</f>
        <v>#N/A</v>
      </c>
      <c r="F895" s="141" t="e" cm="1">
        <f t="array" ref="F895">(_xlfn.XLOOKUP($A895&amp;$Q$3&amp;$R$3,Data[Index]&amp;Data[Valid Test, Can be used for conformity (Y/N)]&amp;Data[Cycle],Data[CO/km (mg)])-F$2)/F$5</f>
        <v>#N/A</v>
      </c>
      <c r="G895" s="141" t="e" cm="1">
        <f t="array" ref="G895">(_xlfn.XLOOKUP($A895&amp;$Q$3,Data[Index]&amp;Data[Valid Test, Can be used for conformity (Y/N)],Data[CO2/km (g)])-G$2)/G$5</f>
        <v>#N/A</v>
      </c>
      <c r="H895" s="141" t="e" cm="1">
        <f t="array" ref="H895">(_xlfn.XLOOKUP($A895&amp;$Q$3,Data[Index]&amp;Data[Valid Test, Can be used for conformity (Y/N)],Data[THC/km (mg)])-H$2)/H$5</f>
        <v>#N/A</v>
      </c>
      <c r="I895" s="141" t="e" cm="1">
        <f t="array" ref="I895">(_xlfn.XLOOKUP($A895&amp;$Q$3,Data[Index]&amp;Data[Valid Test, Can be used for conformity (Y/N)],Data[NOx/km (mg)])-I$2)/I$5</f>
        <v>#N/A</v>
      </c>
      <c r="J895" s="141" t="e" cm="1">
        <f t="array" ref="J895">(_xlfn.XLOOKUP($A895&amp;$Q$3,Data[Index]&amp;Data[Valid Test, Can be used for conformity (Y/N)],Data[THC + NOx/km (mg)])-J$2)/J$5</f>
        <v>#N/A</v>
      </c>
      <c r="K895" s="141" t="e" cm="1">
        <f t="array" ref="K895">(_xlfn.XLOOKUP($A895&amp;$Q$3,Data[Index]&amp;Data[Valid Test, Can be used for conformity (Y/N)],Data[PN/km ('#)])-K$2)/K$5</f>
        <v>#N/A</v>
      </c>
      <c r="L895" s="141" t="e" cm="1">
        <f t="array" ref="L895">(_xlfn.XLOOKUP($A895&amp;$Q$3,Data[Index]&amp;Data[Valid Test, Can be used for conformity (Y/N)],Data[PM/km (mg)])-L$2)/L$5</f>
        <v>#N/A</v>
      </c>
      <c r="M895" s="140" t="e" cm="1">
        <f t="array" ref="M895">(_xlfn.XLOOKUP($A895&amp;$Q$3,Data[Index]&amp;Data[Valid Test, Can be used for conformity (Y/N)],Data[CH4 (mg/km)])-M$2)/M$5</f>
        <v>#N/A</v>
      </c>
      <c r="N895" s="140" t="e" cm="1">
        <f t="array" ref="N895">(_xlfn.XLOOKUP($A895&amp;$Q$3,Data[Index]&amp;Data[Valid Test, Can be used for conformity (Y/N)],Data[N20 (mg/km)])-N$2)/N$5</f>
        <v>#N/A</v>
      </c>
      <c r="O895" s="141" t="e" cm="1">
        <f t="array" ref="O895">(_xlfn.XLOOKUP($A895&amp;$Q$3,Data[Index]&amp;Data[Valid Test, Can be used for conformity (Y/N)],Data[l/100km])-O$2)/O$5</f>
        <v>#N/A</v>
      </c>
      <c r="P895" s="138">
        <f>_xlfn.XLOOKUP($A895,Data[Index],Data[Comments])</f>
        <v>0</v>
      </c>
    </row>
    <row r="896" spans="1:16" x14ac:dyDescent="0.2">
      <c r="A896" s="129"/>
      <c r="B896" s="129"/>
      <c r="C896" s="129" t="e" cm="1">
        <f t="array" ref="C896">_xlfn.XLOOKUP($A896&amp;$Q$3&amp;$R$3,Data[Index]&amp;Data[Valid Test, Can be used for conformity (Y/N)]&amp;Data[Cycle],Data[Test Name])</f>
        <v>#N/A</v>
      </c>
      <c r="D896" s="167" t="e" cm="1">
        <f t="array" ref="D896">_xlfn.XLOOKUP($A896&amp;$Q$3&amp;$R$3,Data[Index]&amp;Data[Valid Test, Can be used for conformity (Y/N)]&amp;Data[Cycle],Data[Mileage (Miles)])</f>
        <v>#N/A</v>
      </c>
      <c r="E896" s="130" t="e" cm="1">
        <f t="array" ref="E896">_xlfn.XLOOKUP($A896&amp;$Q$3&amp;$R$3,Data[Index]&amp;Data[Valid Test, Can be used for conformity (Y/N)]&amp;Data[Cycle],Data[Date])</f>
        <v>#N/A</v>
      </c>
      <c r="F896" s="141" t="e" cm="1">
        <f t="array" ref="F896">(_xlfn.XLOOKUP($A896&amp;$Q$3&amp;$R$3,Data[Index]&amp;Data[Valid Test, Can be used for conformity (Y/N)]&amp;Data[Cycle],Data[CO/km (mg)])-F$2)/F$5</f>
        <v>#N/A</v>
      </c>
      <c r="G896" s="141" t="e" cm="1">
        <f t="array" ref="G896">(_xlfn.XLOOKUP($A896&amp;$Q$3,Data[Index]&amp;Data[Valid Test, Can be used for conformity (Y/N)],Data[CO2/km (g)])-G$2)/G$5</f>
        <v>#N/A</v>
      </c>
      <c r="H896" s="141" t="e" cm="1">
        <f t="array" ref="H896">(_xlfn.XLOOKUP($A896&amp;$Q$3,Data[Index]&amp;Data[Valid Test, Can be used for conformity (Y/N)],Data[THC/km (mg)])-H$2)/H$5</f>
        <v>#N/A</v>
      </c>
      <c r="I896" s="141" t="e" cm="1">
        <f t="array" ref="I896">(_xlfn.XLOOKUP($A896&amp;$Q$3,Data[Index]&amp;Data[Valid Test, Can be used for conformity (Y/N)],Data[NOx/km (mg)])-I$2)/I$5</f>
        <v>#N/A</v>
      </c>
      <c r="J896" s="141" t="e" cm="1">
        <f t="array" ref="J896">(_xlfn.XLOOKUP($A896&amp;$Q$3,Data[Index]&amp;Data[Valid Test, Can be used for conformity (Y/N)],Data[THC + NOx/km (mg)])-J$2)/J$5</f>
        <v>#N/A</v>
      </c>
      <c r="K896" s="141" t="e" cm="1">
        <f t="array" ref="K896">(_xlfn.XLOOKUP($A896&amp;$Q$3,Data[Index]&amp;Data[Valid Test, Can be used for conformity (Y/N)],Data[PN/km ('#)])-K$2)/K$5</f>
        <v>#N/A</v>
      </c>
      <c r="L896" s="141" t="e" cm="1">
        <f t="array" ref="L896">(_xlfn.XLOOKUP($A896&amp;$Q$3,Data[Index]&amp;Data[Valid Test, Can be used for conformity (Y/N)],Data[PM/km (mg)])-L$2)/L$5</f>
        <v>#N/A</v>
      </c>
      <c r="M896" s="140" t="e" cm="1">
        <f t="array" ref="M896">(_xlfn.XLOOKUP($A896&amp;$Q$3,Data[Index]&amp;Data[Valid Test, Can be used for conformity (Y/N)],Data[CH4 (mg/km)])-M$2)/M$5</f>
        <v>#N/A</v>
      </c>
      <c r="N896" s="140" t="e" cm="1">
        <f t="array" ref="N896">(_xlfn.XLOOKUP($A896&amp;$Q$3,Data[Index]&amp;Data[Valid Test, Can be used for conformity (Y/N)],Data[N20 (mg/km)])-N$2)/N$5</f>
        <v>#N/A</v>
      </c>
      <c r="O896" s="141" t="e" cm="1">
        <f t="array" ref="O896">(_xlfn.XLOOKUP($A896&amp;$Q$3,Data[Index]&amp;Data[Valid Test, Can be used for conformity (Y/N)],Data[l/100km])-O$2)/O$5</f>
        <v>#N/A</v>
      </c>
      <c r="P896" s="138">
        <f>_xlfn.XLOOKUP($A896,Data[Index],Data[Comments])</f>
        <v>0</v>
      </c>
    </row>
    <row r="897" spans="1:16" x14ac:dyDescent="0.2">
      <c r="A897" s="129"/>
      <c r="B897" s="129"/>
      <c r="C897" s="129" t="e" cm="1">
        <f t="array" ref="C897">_xlfn.XLOOKUP($A897&amp;$Q$3&amp;$R$3,Data[Index]&amp;Data[Valid Test, Can be used for conformity (Y/N)]&amp;Data[Cycle],Data[Test Name])</f>
        <v>#N/A</v>
      </c>
      <c r="D897" s="167" t="e" cm="1">
        <f t="array" ref="D897">_xlfn.XLOOKUP($A897&amp;$Q$3&amp;$R$3,Data[Index]&amp;Data[Valid Test, Can be used for conformity (Y/N)]&amp;Data[Cycle],Data[Mileage (Miles)])</f>
        <v>#N/A</v>
      </c>
      <c r="E897" s="130" t="e" cm="1">
        <f t="array" ref="E897">_xlfn.XLOOKUP($A897&amp;$Q$3&amp;$R$3,Data[Index]&amp;Data[Valid Test, Can be used for conformity (Y/N)]&amp;Data[Cycle],Data[Date])</f>
        <v>#N/A</v>
      </c>
      <c r="F897" s="141" t="e" cm="1">
        <f t="array" ref="F897">(_xlfn.XLOOKUP($A897&amp;$Q$3&amp;$R$3,Data[Index]&amp;Data[Valid Test, Can be used for conformity (Y/N)]&amp;Data[Cycle],Data[CO/km (mg)])-F$2)/F$5</f>
        <v>#N/A</v>
      </c>
      <c r="G897" s="141" t="e" cm="1">
        <f t="array" ref="G897">(_xlfn.XLOOKUP($A897&amp;$Q$3,Data[Index]&amp;Data[Valid Test, Can be used for conformity (Y/N)],Data[CO2/km (g)])-G$2)/G$5</f>
        <v>#N/A</v>
      </c>
      <c r="H897" s="141" t="e" cm="1">
        <f t="array" ref="H897">(_xlfn.XLOOKUP($A897&amp;$Q$3,Data[Index]&amp;Data[Valid Test, Can be used for conformity (Y/N)],Data[THC/km (mg)])-H$2)/H$5</f>
        <v>#N/A</v>
      </c>
      <c r="I897" s="141" t="e" cm="1">
        <f t="array" ref="I897">(_xlfn.XLOOKUP($A897&amp;$Q$3,Data[Index]&amp;Data[Valid Test, Can be used for conformity (Y/N)],Data[NOx/km (mg)])-I$2)/I$5</f>
        <v>#N/A</v>
      </c>
      <c r="J897" s="141" t="e" cm="1">
        <f t="array" ref="J897">(_xlfn.XLOOKUP($A897&amp;$Q$3,Data[Index]&amp;Data[Valid Test, Can be used for conformity (Y/N)],Data[THC + NOx/km (mg)])-J$2)/J$5</f>
        <v>#N/A</v>
      </c>
      <c r="K897" s="141" t="e" cm="1">
        <f t="array" ref="K897">(_xlfn.XLOOKUP($A897&amp;$Q$3,Data[Index]&amp;Data[Valid Test, Can be used for conformity (Y/N)],Data[PN/km ('#)])-K$2)/K$5</f>
        <v>#N/A</v>
      </c>
      <c r="L897" s="141" t="e" cm="1">
        <f t="array" ref="L897">(_xlfn.XLOOKUP($A897&amp;$Q$3,Data[Index]&amp;Data[Valid Test, Can be used for conformity (Y/N)],Data[PM/km (mg)])-L$2)/L$5</f>
        <v>#N/A</v>
      </c>
      <c r="M897" s="140" t="e" cm="1">
        <f t="array" ref="M897">(_xlfn.XLOOKUP($A897&amp;$Q$3,Data[Index]&amp;Data[Valid Test, Can be used for conformity (Y/N)],Data[CH4 (mg/km)])-M$2)/M$5</f>
        <v>#N/A</v>
      </c>
      <c r="N897" s="140" t="e" cm="1">
        <f t="array" ref="N897">(_xlfn.XLOOKUP($A897&amp;$Q$3,Data[Index]&amp;Data[Valid Test, Can be used for conformity (Y/N)],Data[N20 (mg/km)])-N$2)/N$5</f>
        <v>#N/A</v>
      </c>
      <c r="O897" s="141" t="e" cm="1">
        <f t="array" ref="O897">(_xlfn.XLOOKUP($A897&amp;$Q$3,Data[Index]&amp;Data[Valid Test, Can be used for conformity (Y/N)],Data[l/100km])-O$2)/O$5</f>
        <v>#N/A</v>
      </c>
      <c r="P897" s="138">
        <f>_xlfn.XLOOKUP($A897,Data[Index],Data[Comments])</f>
        <v>0</v>
      </c>
    </row>
    <row r="898" spans="1:16" x14ac:dyDescent="0.2">
      <c r="A898" s="129"/>
      <c r="B898" s="129"/>
      <c r="C898" s="129" t="e" cm="1">
        <f t="array" ref="C898">_xlfn.XLOOKUP($A898&amp;$Q$3&amp;$R$3,Data[Index]&amp;Data[Valid Test, Can be used for conformity (Y/N)]&amp;Data[Cycle],Data[Test Name])</f>
        <v>#N/A</v>
      </c>
      <c r="D898" s="167" t="e" cm="1">
        <f t="array" ref="D898">_xlfn.XLOOKUP($A898&amp;$Q$3&amp;$R$3,Data[Index]&amp;Data[Valid Test, Can be used for conformity (Y/N)]&amp;Data[Cycle],Data[Mileage (Miles)])</f>
        <v>#N/A</v>
      </c>
      <c r="E898" s="130" t="e" cm="1">
        <f t="array" ref="E898">_xlfn.XLOOKUP($A898&amp;$Q$3&amp;$R$3,Data[Index]&amp;Data[Valid Test, Can be used for conformity (Y/N)]&amp;Data[Cycle],Data[Date])</f>
        <v>#N/A</v>
      </c>
      <c r="F898" s="141" t="e" cm="1">
        <f t="array" ref="F898">(_xlfn.XLOOKUP($A898&amp;$Q$3&amp;$R$3,Data[Index]&amp;Data[Valid Test, Can be used for conformity (Y/N)]&amp;Data[Cycle],Data[CO/km (mg)])-F$2)/F$5</f>
        <v>#N/A</v>
      </c>
      <c r="G898" s="141" t="e" cm="1">
        <f t="array" ref="G898">(_xlfn.XLOOKUP($A898&amp;$Q$3,Data[Index]&amp;Data[Valid Test, Can be used for conformity (Y/N)],Data[CO2/km (g)])-G$2)/G$5</f>
        <v>#N/A</v>
      </c>
      <c r="H898" s="141" t="e" cm="1">
        <f t="array" ref="H898">(_xlfn.XLOOKUP($A898&amp;$Q$3,Data[Index]&amp;Data[Valid Test, Can be used for conformity (Y/N)],Data[THC/km (mg)])-H$2)/H$5</f>
        <v>#N/A</v>
      </c>
      <c r="I898" s="141" t="e" cm="1">
        <f t="array" ref="I898">(_xlfn.XLOOKUP($A898&amp;$Q$3,Data[Index]&amp;Data[Valid Test, Can be used for conformity (Y/N)],Data[NOx/km (mg)])-I$2)/I$5</f>
        <v>#N/A</v>
      </c>
      <c r="J898" s="141" t="e" cm="1">
        <f t="array" ref="J898">(_xlfn.XLOOKUP($A898&amp;$Q$3,Data[Index]&amp;Data[Valid Test, Can be used for conformity (Y/N)],Data[THC + NOx/km (mg)])-J$2)/J$5</f>
        <v>#N/A</v>
      </c>
      <c r="K898" s="141" t="e" cm="1">
        <f t="array" ref="K898">(_xlfn.XLOOKUP($A898&amp;$Q$3,Data[Index]&amp;Data[Valid Test, Can be used for conformity (Y/N)],Data[PN/km ('#)])-K$2)/K$5</f>
        <v>#N/A</v>
      </c>
      <c r="L898" s="141" t="e" cm="1">
        <f t="array" ref="L898">(_xlfn.XLOOKUP($A898&amp;$Q$3,Data[Index]&amp;Data[Valid Test, Can be used for conformity (Y/N)],Data[PM/km (mg)])-L$2)/L$5</f>
        <v>#N/A</v>
      </c>
      <c r="M898" s="140" t="e" cm="1">
        <f t="array" ref="M898">(_xlfn.XLOOKUP($A898&amp;$Q$3,Data[Index]&amp;Data[Valid Test, Can be used for conformity (Y/N)],Data[CH4 (mg/km)])-M$2)/M$5</f>
        <v>#N/A</v>
      </c>
      <c r="N898" s="140" t="e" cm="1">
        <f t="array" ref="N898">(_xlfn.XLOOKUP($A898&amp;$Q$3,Data[Index]&amp;Data[Valid Test, Can be used for conformity (Y/N)],Data[N20 (mg/km)])-N$2)/N$5</f>
        <v>#N/A</v>
      </c>
      <c r="O898" s="141" t="e" cm="1">
        <f t="array" ref="O898">(_xlfn.XLOOKUP($A898&amp;$Q$3,Data[Index]&amp;Data[Valid Test, Can be used for conformity (Y/N)],Data[l/100km])-O$2)/O$5</f>
        <v>#N/A</v>
      </c>
      <c r="P898" s="138">
        <f>_xlfn.XLOOKUP($A898,Data[Index],Data[Comments])</f>
        <v>0</v>
      </c>
    </row>
    <row r="899" spans="1:16" x14ac:dyDescent="0.2">
      <c r="A899" s="129"/>
      <c r="B899" s="129"/>
      <c r="C899" s="129" t="e" cm="1">
        <f t="array" ref="C899">_xlfn.XLOOKUP($A899&amp;$Q$3&amp;$R$3,Data[Index]&amp;Data[Valid Test, Can be used for conformity (Y/N)]&amp;Data[Cycle],Data[Test Name])</f>
        <v>#N/A</v>
      </c>
      <c r="D899" s="167" t="e" cm="1">
        <f t="array" ref="D899">_xlfn.XLOOKUP($A899&amp;$Q$3&amp;$R$3,Data[Index]&amp;Data[Valid Test, Can be used for conformity (Y/N)]&amp;Data[Cycle],Data[Mileage (Miles)])</f>
        <v>#N/A</v>
      </c>
      <c r="E899" s="130" t="e" cm="1">
        <f t="array" ref="E899">_xlfn.XLOOKUP($A899&amp;$Q$3&amp;$R$3,Data[Index]&amp;Data[Valid Test, Can be used for conformity (Y/N)]&amp;Data[Cycle],Data[Date])</f>
        <v>#N/A</v>
      </c>
      <c r="F899" s="141" t="e" cm="1">
        <f t="array" ref="F899">(_xlfn.XLOOKUP($A899&amp;$Q$3&amp;$R$3,Data[Index]&amp;Data[Valid Test, Can be used for conformity (Y/N)]&amp;Data[Cycle],Data[CO/km (mg)])-F$2)/F$5</f>
        <v>#N/A</v>
      </c>
      <c r="G899" s="141" t="e" cm="1">
        <f t="array" ref="G899">(_xlfn.XLOOKUP($A899&amp;$Q$3,Data[Index]&amp;Data[Valid Test, Can be used for conformity (Y/N)],Data[CO2/km (g)])-G$2)/G$5</f>
        <v>#N/A</v>
      </c>
      <c r="H899" s="141" t="e" cm="1">
        <f t="array" ref="H899">(_xlfn.XLOOKUP($A899&amp;$Q$3,Data[Index]&amp;Data[Valid Test, Can be used for conformity (Y/N)],Data[THC/km (mg)])-H$2)/H$5</f>
        <v>#N/A</v>
      </c>
      <c r="I899" s="141" t="e" cm="1">
        <f t="array" ref="I899">(_xlfn.XLOOKUP($A899&amp;$Q$3,Data[Index]&amp;Data[Valid Test, Can be used for conformity (Y/N)],Data[NOx/km (mg)])-I$2)/I$5</f>
        <v>#N/A</v>
      </c>
      <c r="J899" s="141" t="e" cm="1">
        <f t="array" ref="J899">(_xlfn.XLOOKUP($A899&amp;$Q$3,Data[Index]&amp;Data[Valid Test, Can be used for conformity (Y/N)],Data[THC + NOx/km (mg)])-J$2)/J$5</f>
        <v>#N/A</v>
      </c>
      <c r="K899" s="141" t="e" cm="1">
        <f t="array" ref="K899">(_xlfn.XLOOKUP($A899&amp;$Q$3,Data[Index]&amp;Data[Valid Test, Can be used for conformity (Y/N)],Data[PN/km ('#)])-K$2)/K$5</f>
        <v>#N/A</v>
      </c>
      <c r="L899" s="141" t="e" cm="1">
        <f t="array" ref="L899">(_xlfn.XLOOKUP($A899&amp;$Q$3,Data[Index]&amp;Data[Valid Test, Can be used for conformity (Y/N)],Data[PM/km (mg)])-L$2)/L$5</f>
        <v>#N/A</v>
      </c>
      <c r="M899" s="140" t="e" cm="1">
        <f t="array" ref="M899">(_xlfn.XLOOKUP($A899&amp;$Q$3,Data[Index]&amp;Data[Valid Test, Can be used for conformity (Y/N)],Data[CH4 (mg/km)])-M$2)/M$5</f>
        <v>#N/A</v>
      </c>
      <c r="N899" s="140" t="e" cm="1">
        <f t="array" ref="N899">(_xlfn.XLOOKUP($A899&amp;$Q$3,Data[Index]&amp;Data[Valid Test, Can be used for conformity (Y/N)],Data[N20 (mg/km)])-N$2)/N$5</f>
        <v>#N/A</v>
      </c>
      <c r="O899" s="141" t="e" cm="1">
        <f t="array" ref="O899">(_xlfn.XLOOKUP($A899&amp;$Q$3,Data[Index]&amp;Data[Valid Test, Can be used for conformity (Y/N)],Data[l/100km])-O$2)/O$5</f>
        <v>#N/A</v>
      </c>
      <c r="P899" s="138">
        <f>_xlfn.XLOOKUP($A899,Data[Index],Data[Comments])</f>
        <v>0</v>
      </c>
    </row>
    <row r="900" spans="1:16" x14ac:dyDescent="0.2">
      <c r="A900" s="129"/>
      <c r="B900" s="129"/>
      <c r="C900" s="129" t="e" cm="1">
        <f t="array" ref="C900">_xlfn.XLOOKUP($A900&amp;$Q$3&amp;$R$3,Data[Index]&amp;Data[Valid Test, Can be used for conformity (Y/N)]&amp;Data[Cycle],Data[Test Name])</f>
        <v>#N/A</v>
      </c>
      <c r="D900" s="167" t="e" cm="1">
        <f t="array" ref="D900">_xlfn.XLOOKUP($A900&amp;$Q$3&amp;$R$3,Data[Index]&amp;Data[Valid Test, Can be used for conformity (Y/N)]&amp;Data[Cycle],Data[Mileage (Miles)])</f>
        <v>#N/A</v>
      </c>
      <c r="E900" s="130" t="e" cm="1">
        <f t="array" ref="E900">_xlfn.XLOOKUP($A900&amp;$Q$3&amp;$R$3,Data[Index]&amp;Data[Valid Test, Can be used for conformity (Y/N)]&amp;Data[Cycle],Data[Date])</f>
        <v>#N/A</v>
      </c>
      <c r="F900" s="141" t="e" cm="1">
        <f t="array" ref="F900">(_xlfn.XLOOKUP($A900&amp;$Q$3&amp;$R$3,Data[Index]&amp;Data[Valid Test, Can be used for conformity (Y/N)]&amp;Data[Cycle],Data[CO/km (mg)])-F$2)/F$5</f>
        <v>#N/A</v>
      </c>
      <c r="G900" s="141" t="e" cm="1">
        <f t="array" ref="G900">(_xlfn.XLOOKUP($A900&amp;$Q$3,Data[Index]&amp;Data[Valid Test, Can be used for conformity (Y/N)],Data[CO2/km (g)])-G$2)/G$5</f>
        <v>#N/A</v>
      </c>
      <c r="H900" s="141" t="e" cm="1">
        <f t="array" ref="H900">(_xlfn.XLOOKUP($A900&amp;$Q$3,Data[Index]&amp;Data[Valid Test, Can be used for conformity (Y/N)],Data[THC/km (mg)])-H$2)/H$5</f>
        <v>#N/A</v>
      </c>
      <c r="I900" s="141" t="e" cm="1">
        <f t="array" ref="I900">(_xlfn.XLOOKUP($A900&amp;$Q$3,Data[Index]&amp;Data[Valid Test, Can be used for conformity (Y/N)],Data[NOx/km (mg)])-I$2)/I$5</f>
        <v>#N/A</v>
      </c>
      <c r="J900" s="141" t="e" cm="1">
        <f t="array" ref="J900">(_xlfn.XLOOKUP($A900&amp;$Q$3,Data[Index]&amp;Data[Valid Test, Can be used for conformity (Y/N)],Data[THC + NOx/km (mg)])-J$2)/J$5</f>
        <v>#N/A</v>
      </c>
      <c r="K900" s="141" t="e" cm="1">
        <f t="array" ref="K900">(_xlfn.XLOOKUP($A900&amp;$Q$3,Data[Index]&amp;Data[Valid Test, Can be used for conformity (Y/N)],Data[PN/km ('#)])-K$2)/K$5</f>
        <v>#N/A</v>
      </c>
      <c r="L900" s="141" t="e" cm="1">
        <f t="array" ref="L900">(_xlfn.XLOOKUP($A900&amp;$Q$3,Data[Index]&amp;Data[Valid Test, Can be used for conformity (Y/N)],Data[PM/km (mg)])-L$2)/L$5</f>
        <v>#N/A</v>
      </c>
      <c r="M900" s="140" t="e" cm="1">
        <f t="array" ref="M900">(_xlfn.XLOOKUP($A900&amp;$Q$3,Data[Index]&amp;Data[Valid Test, Can be used for conformity (Y/N)],Data[CH4 (mg/km)])-M$2)/M$5</f>
        <v>#N/A</v>
      </c>
      <c r="N900" s="140" t="e" cm="1">
        <f t="array" ref="N900">(_xlfn.XLOOKUP($A900&amp;$Q$3,Data[Index]&amp;Data[Valid Test, Can be used for conformity (Y/N)],Data[N20 (mg/km)])-N$2)/N$5</f>
        <v>#N/A</v>
      </c>
      <c r="O900" s="141" t="e" cm="1">
        <f t="array" ref="O900">(_xlfn.XLOOKUP($A900&amp;$Q$3,Data[Index]&amp;Data[Valid Test, Can be used for conformity (Y/N)],Data[l/100km])-O$2)/O$5</f>
        <v>#N/A</v>
      </c>
      <c r="P900" s="138">
        <f>_xlfn.XLOOKUP($A900,Data[Index],Data[Comments])</f>
        <v>0</v>
      </c>
    </row>
    <row r="901" spans="1:16" x14ac:dyDescent="0.2">
      <c r="A901" s="129"/>
      <c r="B901" s="129"/>
      <c r="C901" s="129" t="e" cm="1">
        <f t="array" ref="C901">_xlfn.XLOOKUP($A901&amp;$Q$3&amp;$R$3,Data[Index]&amp;Data[Valid Test, Can be used for conformity (Y/N)]&amp;Data[Cycle],Data[Test Name])</f>
        <v>#N/A</v>
      </c>
      <c r="D901" s="167" t="e" cm="1">
        <f t="array" ref="D901">_xlfn.XLOOKUP($A901&amp;$Q$3&amp;$R$3,Data[Index]&amp;Data[Valid Test, Can be used for conformity (Y/N)]&amp;Data[Cycle],Data[Mileage (Miles)])</f>
        <v>#N/A</v>
      </c>
      <c r="E901" s="130" t="e" cm="1">
        <f t="array" ref="E901">_xlfn.XLOOKUP($A901&amp;$Q$3&amp;$R$3,Data[Index]&amp;Data[Valid Test, Can be used for conformity (Y/N)]&amp;Data[Cycle],Data[Date])</f>
        <v>#N/A</v>
      </c>
      <c r="F901" s="141" t="e" cm="1">
        <f t="array" ref="F901">(_xlfn.XLOOKUP($A901&amp;$Q$3&amp;$R$3,Data[Index]&amp;Data[Valid Test, Can be used for conformity (Y/N)]&amp;Data[Cycle],Data[CO/km (mg)])-F$2)/F$5</f>
        <v>#N/A</v>
      </c>
      <c r="G901" s="141" t="e" cm="1">
        <f t="array" ref="G901">(_xlfn.XLOOKUP($A901&amp;$Q$3,Data[Index]&amp;Data[Valid Test, Can be used for conformity (Y/N)],Data[CO2/km (g)])-G$2)/G$5</f>
        <v>#N/A</v>
      </c>
      <c r="H901" s="141" t="e" cm="1">
        <f t="array" ref="H901">(_xlfn.XLOOKUP($A901&amp;$Q$3,Data[Index]&amp;Data[Valid Test, Can be used for conformity (Y/N)],Data[THC/km (mg)])-H$2)/H$5</f>
        <v>#N/A</v>
      </c>
      <c r="I901" s="141" t="e" cm="1">
        <f t="array" ref="I901">(_xlfn.XLOOKUP($A901&amp;$Q$3,Data[Index]&amp;Data[Valid Test, Can be used for conformity (Y/N)],Data[NOx/km (mg)])-I$2)/I$5</f>
        <v>#N/A</v>
      </c>
      <c r="J901" s="141" t="e" cm="1">
        <f t="array" ref="J901">(_xlfn.XLOOKUP($A901&amp;$Q$3,Data[Index]&amp;Data[Valid Test, Can be used for conformity (Y/N)],Data[THC + NOx/km (mg)])-J$2)/J$5</f>
        <v>#N/A</v>
      </c>
      <c r="K901" s="141" t="e" cm="1">
        <f t="array" ref="K901">(_xlfn.XLOOKUP($A901&amp;$Q$3,Data[Index]&amp;Data[Valid Test, Can be used for conformity (Y/N)],Data[PN/km ('#)])-K$2)/K$5</f>
        <v>#N/A</v>
      </c>
      <c r="L901" s="141" t="e" cm="1">
        <f t="array" ref="L901">(_xlfn.XLOOKUP($A901&amp;$Q$3,Data[Index]&amp;Data[Valid Test, Can be used for conformity (Y/N)],Data[PM/km (mg)])-L$2)/L$5</f>
        <v>#N/A</v>
      </c>
      <c r="M901" s="140" t="e" cm="1">
        <f t="array" ref="M901">(_xlfn.XLOOKUP($A901&amp;$Q$3,Data[Index]&amp;Data[Valid Test, Can be used for conformity (Y/N)],Data[CH4 (mg/km)])-M$2)/M$5</f>
        <v>#N/A</v>
      </c>
      <c r="N901" s="140" t="e" cm="1">
        <f t="array" ref="N901">(_xlfn.XLOOKUP($A901&amp;$Q$3,Data[Index]&amp;Data[Valid Test, Can be used for conformity (Y/N)],Data[N20 (mg/km)])-N$2)/N$5</f>
        <v>#N/A</v>
      </c>
      <c r="O901" s="141" t="e" cm="1">
        <f t="array" ref="O901">(_xlfn.XLOOKUP($A901&amp;$Q$3,Data[Index]&amp;Data[Valid Test, Can be used for conformity (Y/N)],Data[l/100km])-O$2)/O$5</f>
        <v>#N/A</v>
      </c>
      <c r="P901" s="138">
        <f>_xlfn.XLOOKUP($A901,Data[Index],Data[Comments])</f>
        <v>0</v>
      </c>
    </row>
    <row r="902" spans="1:16" x14ac:dyDescent="0.2">
      <c r="A902" s="129"/>
      <c r="B902" s="129"/>
      <c r="C902" s="129" t="e" cm="1">
        <f t="array" ref="C902">_xlfn.XLOOKUP($A902&amp;$Q$3&amp;$R$3,Data[Index]&amp;Data[Valid Test, Can be used for conformity (Y/N)]&amp;Data[Cycle],Data[Test Name])</f>
        <v>#N/A</v>
      </c>
      <c r="D902" s="167" t="e" cm="1">
        <f t="array" ref="D902">_xlfn.XLOOKUP($A902&amp;$Q$3&amp;$R$3,Data[Index]&amp;Data[Valid Test, Can be used for conformity (Y/N)]&amp;Data[Cycle],Data[Mileage (Miles)])</f>
        <v>#N/A</v>
      </c>
      <c r="E902" s="130" t="e" cm="1">
        <f t="array" ref="E902">_xlfn.XLOOKUP($A902&amp;$Q$3&amp;$R$3,Data[Index]&amp;Data[Valid Test, Can be used for conformity (Y/N)]&amp;Data[Cycle],Data[Date])</f>
        <v>#N/A</v>
      </c>
      <c r="F902" s="141" t="e" cm="1">
        <f t="array" ref="F902">(_xlfn.XLOOKUP($A902&amp;$Q$3&amp;$R$3,Data[Index]&amp;Data[Valid Test, Can be used for conformity (Y/N)]&amp;Data[Cycle],Data[CO/km (mg)])-F$2)/F$5</f>
        <v>#N/A</v>
      </c>
      <c r="G902" s="141" t="e" cm="1">
        <f t="array" ref="G902">(_xlfn.XLOOKUP($A902&amp;$Q$3,Data[Index]&amp;Data[Valid Test, Can be used for conformity (Y/N)],Data[CO2/km (g)])-G$2)/G$5</f>
        <v>#N/A</v>
      </c>
      <c r="H902" s="141" t="e" cm="1">
        <f t="array" ref="H902">(_xlfn.XLOOKUP($A902&amp;$Q$3,Data[Index]&amp;Data[Valid Test, Can be used for conformity (Y/N)],Data[THC/km (mg)])-H$2)/H$5</f>
        <v>#N/A</v>
      </c>
      <c r="I902" s="141" t="e" cm="1">
        <f t="array" ref="I902">(_xlfn.XLOOKUP($A902&amp;$Q$3,Data[Index]&amp;Data[Valid Test, Can be used for conformity (Y/N)],Data[NOx/km (mg)])-I$2)/I$5</f>
        <v>#N/A</v>
      </c>
      <c r="J902" s="141" t="e" cm="1">
        <f t="array" ref="J902">(_xlfn.XLOOKUP($A902&amp;$Q$3,Data[Index]&amp;Data[Valid Test, Can be used for conformity (Y/N)],Data[THC + NOx/km (mg)])-J$2)/J$5</f>
        <v>#N/A</v>
      </c>
      <c r="K902" s="141" t="e" cm="1">
        <f t="array" ref="K902">(_xlfn.XLOOKUP($A902&amp;$Q$3,Data[Index]&amp;Data[Valid Test, Can be used for conformity (Y/N)],Data[PN/km ('#)])-K$2)/K$5</f>
        <v>#N/A</v>
      </c>
      <c r="L902" s="141" t="e" cm="1">
        <f t="array" ref="L902">(_xlfn.XLOOKUP($A902&amp;$Q$3,Data[Index]&amp;Data[Valid Test, Can be used for conformity (Y/N)],Data[PM/km (mg)])-L$2)/L$5</f>
        <v>#N/A</v>
      </c>
      <c r="M902" s="140" t="e" cm="1">
        <f t="array" ref="M902">(_xlfn.XLOOKUP($A902&amp;$Q$3,Data[Index]&amp;Data[Valid Test, Can be used for conformity (Y/N)],Data[CH4 (mg/km)])-M$2)/M$5</f>
        <v>#N/A</v>
      </c>
      <c r="N902" s="140" t="e" cm="1">
        <f t="array" ref="N902">(_xlfn.XLOOKUP($A902&amp;$Q$3,Data[Index]&amp;Data[Valid Test, Can be used for conformity (Y/N)],Data[N20 (mg/km)])-N$2)/N$5</f>
        <v>#N/A</v>
      </c>
      <c r="O902" s="141" t="e" cm="1">
        <f t="array" ref="O902">(_xlfn.XLOOKUP($A902&amp;$Q$3,Data[Index]&amp;Data[Valid Test, Can be used for conformity (Y/N)],Data[l/100km])-O$2)/O$5</f>
        <v>#N/A</v>
      </c>
      <c r="P902" s="138">
        <f>_xlfn.XLOOKUP($A902,Data[Index],Data[Comments])</f>
        <v>0</v>
      </c>
    </row>
    <row r="903" spans="1:16" x14ac:dyDescent="0.2">
      <c r="A903" s="129"/>
      <c r="B903" s="129"/>
      <c r="C903" s="129" t="e" cm="1">
        <f t="array" ref="C903">_xlfn.XLOOKUP($A903&amp;$Q$3&amp;$R$3,Data[Index]&amp;Data[Valid Test, Can be used for conformity (Y/N)]&amp;Data[Cycle],Data[Test Name])</f>
        <v>#N/A</v>
      </c>
      <c r="D903" s="167" t="e" cm="1">
        <f t="array" ref="D903">_xlfn.XLOOKUP($A903&amp;$Q$3&amp;$R$3,Data[Index]&amp;Data[Valid Test, Can be used for conformity (Y/N)]&amp;Data[Cycle],Data[Mileage (Miles)])</f>
        <v>#N/A</v>
      </c>
      <c r="E903" s="130" t="e" cm="1">
        <f t="array" ref="E903">_xlfn.XLOOKUP($A903&amp;$Q$3&amp;$R$3,Data[Index]&amp;Data[Valid Test, Can be used for conformity (Y/N)]&amp;Data[Cycle],Data[Date])</f>
        <v>#N/A</v>
      </c>
      <c r="F903" s="141" t="e" cm="1">
        <f t="array" ref="F903">(_xlfn.XLOOKUP($A903&amp;$Q$3&amp;$R$3,Data[Index]&amp;Data[Valid Test, Can be used for conformity (Y/N)]&amp;Data[Cycle],Data[CO/km (mg)])-F$2)/F$5</f>
        <v>#N/A</v>
      </c>
      <c r="G903" s="141" t="e" cm="1">
        <f t="array" ref="G903">(_xlfn.XLOOKUP($A903&amp;$Q$3,Data[Index]&amp;Data[Valid Test, Can be used for conformity (Y/N)],Data[CO2/km (g)])-G$2)/G$5</f>
        <v>#N/A</v>
      </c>
      <c r="H903" s="141" t="e" cm="1">
        <f t="array" ref="H903">(_xlfn.XLOOKUP($A903&amp;$Q$3,Data[Index]&amp;Data[Valid Test, Can be used for conformity (Y/N)],Data[THC/km (mg)])-H$2)/H$5</f>
        <v>#N/A</v>
      </c>
      <c r="I903" s="141" t="e" cm="1">
        <f t="array" ref="I903">(_xlfn.XLOOKUP($A903&amp;$Q$3,Data[Index]&amp;Data[Valid Test, Can be used for conformity (Y/N)],Data[NOx/km (mg)])-I$2)/I$5</f>
        <v>#N/A</v>
      </c>
      <c r="J903" s="141" t="e" cm="1">
        <f t="array" ref="J903">(_xlfn.XLOOKUP($A903&amp;$Q$3,Data[Index]&amp;Data[Valid Test, Can be used for conformity (Y/N)],Data[THC + NOx/km (mg)])-J$2)/J$5</f>
        <v>#N/A</v>
      </c>
      <c r="K903" s="141" t="e" cm="1">
        <f t="array" ref="K903">(_xlfn.XLOOKUP($A903&amp;$Q$3,Data[Index]&amp;Data[Valid Test, Can be used for conformity (Y/N)],Data[PN/km ('#)])-K$2)/K$5</f>
        <v>#N/A</v>
      </c>
      <c r="L903" s="141" t="e" cm="1">
        <f t="array" ref="L903">(_xlfn.XLOOKUP($A903&amp;$Q$3,Data[Index]&amp;Data[Valid Test, Can be used for conformity (Y/N)],Data[PM/km (mg)])-L$2)/L$5</f>
        <v>#N/A</v>
      </c>
      <c r="M903" s="140" t="e" cm="1">
        <f t="array" ref="M903">(_xlfn.XLOOKUP($A903&amp;$Q$3,Data[Index]&amp;Data[Valid Test, Can be used for conformity (Y/N)],Data[CH4 (mg/km)])-M$2)/M$5</f>
        <v>#N/A</v>
      </c>
      <c r="N903" s="140" t="e" cm="1">
        <f t="array" ref="N903">(_xlfn.XLOOKUP($A903&amp;$Q$3,Data[Index]&amp;Data[Valid Test, Can be used for conformity (Y/N)],Data[N20 (mg/km)])-N$2)/N$5</f>
        <v>#N/A</v>
      </c>
      <c r="O903" s="141" t="e" cm="1">
        <f t="array" ref="O903">(_xlfn.XLOOKUP($A903&amp;$Q$3,Data[Index]&amp;Data[Valid Test, Can be used for conformity (Y/N)],Data[l/100km])-O$2)/O$5</f>
        <v>#N/A</v>
      </c>
      <c r="P903" s="138">
        <f>_xlfn.XLOOKUP($A903,Data[Index],Data[Comments])</f>
        <v>0</v>
      </c>
    </row>
    <row r="904" spans="1:16" x14ac:dyDescent="0.2">
      <c r="A904" s="129"/>
      <c r="B904" s="129"/>
      <c r="C904" s="129" t="e" cm="1">
        <f t="array" ref="C904">_xlfn.XLOOKUP($A904&amp;$Q$3&amp;$R$3,Data[Index]&amp;Data[Valid Test, Can be used for conformity (Y/N)]&amp;Data[Cycle],Data[Test Name])</f>
        <v>#N/A</v>
      </c>
      <c r="D904" s="167" t="e" cm="1">
        <f t="array" ref="D904">_xlfn.XLOOKUP($A904&amp;$Q$3&amp;$R$3,Data[Index]&amp;Data[Valid Test, Can be used for conformity (Y/N)]&amp;Data[Cycle],Data[Mileage (Miles)])</f>
        <v>#N/A</v>
      </c>
      <c r="E904" s="130" t="e" cm="1">
        <f t="array" ref="E904">_xlfn.XLOOKUP($A904&amp;$Q$3&amp;$R$3,Data[Index]&amp;Data[Valid Test, Can be used for conformity (Y/N)]&amp;Data[Cycle],Data[Date])</f>
        <v>#N/A</v>
      </c>
      <c r="F904" s="141" t="e" cm="1">
        <f t="array" ref="F904">(_xlfn.XLOOKUP($A904&amp;$Q$3&amp;$R$3,Data[Index]&amp;Data[Valid Test, Can be used for conformity (Y/N)]&amp;Data[Cycle],Data[CO/km (mg)])-F$2)/F$5</f>
        <v>#N/A</v>
      </c>
      <c r="G904" s="141" t="e" cm="1">
        <f t="array" ref="G904">(_xlfn.XLOOKUP($A904&amp;$Q$3,Data[Index]&amp;Data[Valid Test, Can be used for conformity (Y/N)],Data[CO2/km (g)])-G$2)/G$5</f>
        <v>#N/A</v>
      </c>
      <c r="H904" s="141" t="e" cm="1">
        <f t="array" ref="H904">(_xlfn.XLOOKUP($A904&amp;$Q$3,Data[Index]&amp;Data[Valid Test, Can be used for conformity (Y/N)],Data[THC/km (mg)])-H$2)/H$5</f>
        <v>#N/A</v>
      </c>
      <c r="I904" s="141" t="e" cm="1">
        <f t="array" ref="I904">(_xlfn.XLOOKUP($A904&amp;$Q$3,Data[Index]&amp;Data[Valid Test, Can be used for conformity (Y/N)],Data[NOx/km (mg)])-I$2)/I$5</f>
        <v>#N/A</v>
      </c>
      <c r="J904" s="141" t="e" cm="1">
        <f t="array" ref="J904">(_xlfn.XLOOKUP($A904&amp;$Q$3,Data[Index]&amp;Data[Valid Test, Can be used for conformity (Y/N)],Data[THC + NOx/km (mg)])-J$2)/J$5</f>
        <v>#N/A</v>
      </c>
      <c r="K904" s="141" t="e" cm="1">
        <f t="array" ref="K904">(_xlfn.XLOOKUP($A904&amp;$Q$3,Data[Index]&amp;Data[Valid Test, Can be used for conformity (Y/N)],Data[PN/km ('#)])-K$2)/K$5</f>
        <v>#N/A</v>
      </c>
      <c r="L904" s="141" t="e" cm="1">
        <f t="array" ref="L904">(_xlfn.XLOOKUP($A904&amp;$Q$3,Data[Index]&amp;Data[Valid Test, Can be used for conformity (Y/N)],Data[PM/km (mg)])-L$2)/L$5</f>
        <v>#N/A</v>
      </c>
      <c r="M904" s="140" t="e" cm="1">
        <f t="array" ref="M904">(_xlfn.XLOOKUP($A904&amp;$Q$3,Data[Index]&amp;Data[Valid Test, Can be used for conformity (Y/N)],Data[CH4 (mg/km)])-M$2)/M$5</f>
        <v>#N/A</v>
      </c>
      <c r="N904" s="140" t="e" cm="1">
        <f t="array" ref="N904">(_xlfn.XLOOKUP($A904&amp;$Q$3,Data[Index]&amp;Data[Valid Test, Can be used for conformity (Y/N)],Data[N20 (mg/km)])-N$2)/N$5</f>
        <v>#N/A</v>
      </c>
      <c r="O904" s="141" t="e" cm="1">
        <f t="array" ref="O904">(_xlfn.XLOOKUP($A904&amp;$Q$3,Data[Index]&amp;Data[Valid Test, Can be used for conformity (Y/N)],Data[l/100km])-O$2)/O$5</f>
        <v>#N/A</v>
      </c>
      <c r="P904" s="138">
        <f>_xlfn.XLOOKUP($A904,Data[Index],Data[Comments])</f>
        <v>0</v>
      </c>
    </row>
    <row r="905" spans="1:16" x14ac:dyDescent="0.2">
      <c r="A905" s="129"/>
      <c r="B905" s="129"/>
      <c r="C905" s="129" t="e" cm="1">
        <f t="array" ref="C905">_xlfn.XLOOKUP($A905&amp;$Q$3&amp;$R$3,Data[Index]&amp;Data[Valid Test, Can be used for conformity (Y/N)]&amp;Data[Cycle],Data[Test Name])</f>
        <v>#N/A</v>
      </c>
      <c r="D905" s="167" t="e" cm="1">
        <f t="array" ref="D905">_xlfn.XLOOKUP($A905&amp;$Q$3&amp;$R$3,Data[Index]&amp;Data[Valid Test, Can be used for conformity (Y/N)]&amp;Data[Cycle],Data[Mileage (Miles)])</f>
        <v>#N/A</v>
      </c>
      <c r="E905" s="130" t="e" cm="1">
        <f t="array" ref="E905">_xlfn.XLOOKUP($A905&amp;$Q$3&amp;$R$3,Data[Index]&amp;Data[Valid Test, Can be used for conformity (Y/N)]&amp;Data[Cycle],Data[Date])</f>
        <v>#N/A</v>
      </c>
      <c r="F905" s="141" t="e" cm="1">
        <f t="array" ref="F905">(_xlfn.XLOOKUP($A905&amp;$Q$3&amp;$R$3,Data[Index]&amp;Data[Valid Test, Can be used for conformity (Y/N)]&amp;Data[Cycle],Data[CO/km (mg)])-F$2)/F$5</f>
        <v>#N/A</v>
      </c>
      <c r="G905" s="141" t="e" cm="1">
        <f t="array" ref="G905">(_xlfn.XLOOKUP($A905&amp;$Q$3,Data[Index]&amp;Data[Valid Test, Can be used for conformity (Y/N)],Data[CO2/km (g)])-G$2)/G$5</f>
        <v>#N/A</v>
      </c>
      <c r="H905" s="141" t="e" cm="1">
        <f t="array" ref="H905">(_xlfn.XLOOKUP($A905&amp;$Q$3,Data[Index]&amp;Data[Valid Test, Can be used for conformity (Y/N)],Data[THC/km (mg)])-H$2)/H$5</f>
        <v>#N/A</v>
      </c>
      <c r="I905" s="141" t="e" cm="1">
        <f t="array" ref="I905">(_xlfn.XLOOKUP($A905&amp;$Q$3,Data[Index]&amp;Data[Valid Test, Can be used for conformity (Y/N)],Data[NOx/km (mg)])-I$2)/I$5</f>
        <v>#N/A</v>
      </c>
      <c r="J905" s="141" t="e" cm="1">
        <f t="array" ref="J905">(_xlfn.XLOOKUP($A905&amp;$Q$3,Data[Index]&amp;Data[Valid Test, Can be used for conformity (Y/N)],Data[THC + NOx/km (mg)])-J$2)/J$5</f>
        <v>#N/A</v>
      </c>
      <c r="K905" s="141" t="e" cm="1">
        <f t="array" ref="K905">(_xlfn.XLOOKUP($A905&amp;$Q$3,Data[Index]&amp;Data[Valid Test, Can be used for conformity (Y/N)],Data[PN/km ('#)])-K$2)/K$5</f>
        <v>#N/A</v>
      </c>
      <c r="L905" s="141" t="e" cm="1">
        <f t="array" ref="L905">(_xlfn.XLOOKUP($A905&amp;$Q$3,Data[Index]&amp;Data[Valid Test, Can be used for conformity (Y/N)],Data[PM/km (mg)])-L$2)/L$5</f>
        <v>#N/A</v>
      </c>
      <c r="M905" s="140" t="e" cm="1">
        <f t="array" ref="M905">(_xlfn.XLOOKUP($A905&amp;$Q$3,Data[Index]&amp;Data[Valid Test, Can be used for conformity (Y/N)],Data[CH4 (mg/km)])-M$2)/M$5</f>
        <v>#N/A</v>
      </c>
      <c r="N905" s="140" t="e" cm="1">
        <f t="array" ref="N905">(_xlfn.XLOOKUP($A905&amp;$Q$3,Data[Index]&amp;Data[Valid Test, Can be used for conformity (Y/N)],Data[N20 (mg/km)])-N$2)/N$5</f>
        <v>#N/A</v>
      </c>
      <c r="O905" s="141" t="e" cm="1">
        <f t="array" ref="O905">(_xlfn.XLOOKUP($A905&amp;$Q$3,Data[Index]&amp;Data[Valid Test, Can be used for conformity (Y/N)],Data[l/100km])-O$2)/O$5</f>
        <v>#N/A</v>
      </c>
      <c r="P905" s="138">
        <f>_xlfn.XLOOKUP($A905,Data[Index],Data[Comments])</f>
        <v>0</v>
      </c>
    </row>
    <row r="906" spans="1:16" x14ac:dyDescent="0.2">
      <c r="A906" s="129"/>
      <c r="B906" s="129"/>
      <c r="C906" s="129" t="e" cm="1">
        <f t="array" ref="C906">_xlfn.XLOOKUP($A906&amp;$Q$3&amp;$R$3,Data[Index]&amp;Data[Valid Test, Can be used for conformity (Y/N)]&amp;Data[Cycle],Data[Test Name])</f>
        <v>#N/A</v>
      </c>
      <c r="D906" s="167" t="e" cm="1">
        <f t="array" ref="D906">_xlfn.XLOOKUP($A906&amp;$Q$3&amp;$R$3,Data[Index]&amp;Data[Valid Test, Can be used for conformity (Y/N)]&amp;Data[Cycle],Data[Mileage (Miles)])</f>
        <v>#N/A</v>
      </c>
      <c r="E906" s="130" t="e" cm="1">
        <f t="array" ref="E906">_xlfn.XLOOKUP($A906&amp;$Q$3&amp;$R$3,Data[Index]&amp;Data[Valid Test, Can be used for conformity (Y/N)]&amp;Data[Cycle],Data[Date])</f>
        <v>#N/A</v>
      </c>
      <c r="F906" s="141" t="e" cm="1">
        <f t="array" ref="F906">(_xlfn.XLOOKUP($A906&amp;$Q$3&amp;$R$3,Data[Index]&amp;Data[Valid Test, Can be used for conformity (Y/N)]&amp;Data[Cycle],Data[CO/km (mg)])-F$2)/F$5</f>
        <v>#N/A</v>
      </c>
      <c r="G906" s="141" t="e" cm="1">
        <f t="array" ref="G906">(_xlfn.XLOOKUP($A906&amp;$Q$3,Data[Index]&amp;Data[Valid Test, Can be used for conformity (Y/N)],Data[CO2/km (g)])-G$2)/G$5</f>
        <v>#N/A</v>
      </c>
      <c r="H906" s="141" t="e" cm="1">
        <f t="array" ref="H906">(_xlfn.XLOOKUP($A906&amp;$Q$3,Data[Index]&amp;Data[Valid Test, Can be used for conformity (Y/N)],Data[THC/km (mg)])-H$2)/H$5</f>
        <v>#N/A</v>
      </c>
      <c r="I906" s="141" t="e" cm="1">
        <f t="array" ref="I906">(_xlfn.XLOOKUP($A906&amp;$Q$3,Data[Index]&amp;Data[Valid Test, Can be used for conformity (Y/N)],Data[NOx/km (mg)])-I$2)/I$5</f>
        <v>#N/A</v>
      </c>
      <c r="J906" s="141" t="e" cm="1">
        <f t="array" ref="J906">(_xlfn.XLOOKUP($A906&amp;$Q$3,Data[Index]&amp;Data[Valid Test, Can be used for conformity (Y/N)],Data[THC + NOx/km (mg)])-J$2)/J$5</f>
        <v>#N/A</v>
      </c>
      <c r="K906" s="141" t="e" cm="1">
        <f t="array" ref="K906">(_xlfn.XLOOKUP($A906&amp;$Q$3,Data[Index]&amp;Data[Valid Test, Can be used for conformity (Y/N)],Data[PN/km ('#)])-K$2)/K$5</f>
        <v>#N/A</v>
      </c>
      <c r="L906" s="141" t="e" cm="1">
        <f t="array" ref="L906">(_xlfn.XLOOKUP($A906&amp;$Q$3,Data[Index]&amp;Data[Valid Test, Can be used for conformity (Y/N)],Data[PM/km (mg)])-L$2)/L$5</f>
        <v>#N/A</v>
      </c>
      <c r="M906" s="140" t="e" cm="1">
        <f t="array" ref="M906">(_xlfn.XLOOKUP($A906&amp;$Q$3,Data[Index]&amp;Data[Valid Test, Can be used for conformity (Y/N)],Data[CH4 (mg/km)])-M$2)/M$5</f>
        <v>#N/A</v>
      </c>
      <c r="N906" s="140" t="e" cm="1">
        <f t="array" ref="N906">(_xlfn.XLOOKUP($A906&amp;$Q$3,Data[Index]&amp;Data[Valid Test, Can be used for conformity (Y/N)],Data[N20 (mg/km)])-N$2)/N$5</f>
        <v>#N/A</v>
      </c>
      <c r="O906" s="141" t="e" cm="1">
        <f t="array" ref="O906">(_xlfn.XLOOKUP($A906&amp;$Q$3,Data[Index]&amp;Data[Valid Test, Can be used for conformity (Y/N)],Data[l/100km])-O$2)/O$5</f>
        <v>#N/A</v>
      </c>
      <c r="P906" s="138">
        <f>_xlfn.XLOOKUP($A906,Data[Index],Data[Comments])</f>
        <v>0</v>
      </c>
    </row>
    <row r="907" spans="1:16" x14ac:dyDescent="0.2">
      <c r="A907" s="129"/>
      <c r="B907" s="129"/>
      <c r="C907" s="129" t="e" cm="1">
        <f t="array" ref="C907">_xlfn.XLOOKUP($A907&amp;$Q$3&amp;$R$3,Data[Index]&amp;Data[Valid Test, Can be used for conformity (Y/N)]&amp;Data[Cycle],Data[Test Name])</f>
        <v>#N/A</v>
      </c>
      <c r="D907" s="167" t="e" cm="1">
        <f t="array" ref="D907">_xlfn.XLOOKUP($A907&amp;$Q$3&amp;$R$3,Data[Index]&amp;Data[Valid Test, Can be used for conformity (Y/N)]&amp;Data[Cycle],Data[Mileage (Miles)])</f>
        <v>#N/A</v>
      </c>
      <c r="E907" s="130" t="e" cm="1">
        <f t="array" ref="E907">_xlfn.XLOOKUP($A907&amp;$Q$3&amp;$R$3,Data[Index]&amp;Data[Valid Test, Can be used for conformity (Y/N)]&amp;Data[Cycle],Data[Date])</f>
        <v>#N/A</v>
      </c>
      <c r="F907" s="141" t="e" cm="1">
        <f t="array" ref="F907">(_xlfn.XLOOKUP($A907&amp;$Q$3&amp;$R$3,Data[Index]&amp;Data[Valid Test, Can be used for conformity (Y/N)]&amp;Data[Cycle],Data[CO/km (mg)])-F$2)/F$5</f>
        <v>#N/A</v>
      </c>
      <c r="G907" s="141" t="e" cm="1">
        <f t="array" ref="G907">(_xlfn.XLOOKUP($A907&amp;$Q$3,Data[Index]&amp;Data[Valid Test, Can be used for conformity (Y/N)],Data[CO2/km (g)])-G$2)/G$5</f>
        <v>#N/A</v>
      </c>
      <c r="H907" s="141" t="e" cm="1">
        <f t="array" ref="H907">(_xlfn.XLOOKUP($A907&amp;$Q$3,Data[Index]&amp;Data[Valid Test, Can be used for conformity (Y/N)],Data[THC/km (mg)])-H$2)/H$5</f>
        <v>#N/A</v>
      </c>
      <c r="I907" s="141" t="e" cm="1">
        <f t="array" ref="I907">(_xlfn.XLOOKUP($A907&amp;$Q$3,Data[Index]&amp;Data[Valid Test, Can be used for conformity (Y/N)],Data[NOx/km (mg)])-I$2)/I$5</f>
        <v>#N/A</v>
      </c>
      <c r="J907" s="141" t="e" cm="1">
        <f t="array" ref="J907">(_xlfn.XLOOKUP($A907&amp;$Q$3,Data[Index]&amp;Data[Valid Test, Can be used for conformity (Y/N)],Data[THC + NOx/km (mg)])-J$2)/J$5</f>
        <v>#N/A</v>
      </c>
      <c r="K907" s="141" t="e" cm="1">
        <f t="array" ref="K907">(_xlfn.XLOOKUP($A907&amp;$Q$3,Data[Index]&amp;Data[Valid Test, Can be used for conformity (Y/N)],Data[PN/km ('#)])-K$2)/K$5</f>
        <v>#N/A</v>
      </c>
      <c r="L907" s="141" t="e" cm="1">
        <f t="array" ref="L907">(_xlfn.XLOOKUP($A907&amp;$Q$3,Data[Index]&amp;Data[Valid Test, Can be used for conformity (Y/N)],Data[PM/km (mg)])-L$2)/L$5</f>
        <v>#N/A</v>
      </c>
      <c r="M907" s="140" t="e" cm="1">
        <f t="array" ref="M907">(_xlfn.XLOOKUP($A907&amp;$Q$3,Data[Index]&amp;Data[Valid Test, Can be used for conformity (Y/N)],Data[CH4 (mg/km)])-M$2)/M$5</f>
        <v>#N/A</v>
      </c>
      <c r="N907" s="140" t="e" cm="1">
        <f t="array" ref="N907">(_xlfn.XLOOKUP($A907&amp;$Q$3,Data[Index]&amp;Data[Valid Test, Can be used for conformity (Y/N)],Data[N20 (mg/km)])-N$2)/N$5</f>
        <v>#N/A</v>
      </c>
      <c r="O907" s="141" t="e" cm="1">
        <f t="array" ref="O907">(_xlfn.XLOOKUP($A907&amp;$Q$3,Data[Index]&amp;Data[Valid Test, Can be used for conformity (Y/N)],Data[l/100km])-O$2)/O$5</f>
        <v>#N/A</v>
      </c>
      <c r="P907" s="138">
        <f>_xlfn.XLOOKUP($A907,Data[Index],Data[Comments])</f>
        <v>0</v>
      </c>
    </row>
    <row r="908" spans="1:16" x14ac:dyDescent="0.2">
      <c r="A908" s="129"/>
      <c r="B908" s="129"/>
      <c r="C908" s="129" t="e" cm="1">
        <f t="array" ref="C908">_xlfn.XLOOKUP($A908&amp;$Q$3&amp;$R$3,Data[Index]&amp;Data[Valid Test, Can be used for conformity (Y/N)]&amp;Data[Cycle],Data[Test Name])</f>
        <v>#N/A</v>
      </c>
      <c r="D908" s="167" t="e" cm="1">
        <f t="array" ref="D908">_xlfn.XLOOKUP($A908&amp;$Q$3&amp;$R$3,Data[Index]&amp;Data[Valid Test, Can be used for conformity (Y/N)]&amp;Data[Cycle],Data[Mileage (Miles)])</f>
        <v>#N/A</v>
      </c>
      <c r="E908" s="130" t="e" cm="1">
        <f t="array" ref="E908">_xlfn.XLOOKUP($A908&amp;$Q$3&amp;$R$3,Data[Index]&amp;Data[Valid Test, Can be used for conformity (Y/N)]&amp;Data[Cycle],Data[Date])</f>
        <v>#N/A</v>
      </c>
      <c r="F908" s="141" t="e" cm="1">
        <f t="array" ref="F908">(_xlfn.XLOOKUP($A908&amp;$Q$3&amp;$R$3,Data[Index]&amp;Data[Valid Test, Can be used for conformity (Y/N)]&amp;Data[Cycle],Data[CO/km (mg)])-F$2)/F$5</f>
        <v>#N/A</v>
      </c>
      <c r="G908" s="141" t="e" cm="1">
        <f t="array" ref="G908">(_xlfn.XLOOKUP($A908&amp;$Q$3,Data[Index]&amp;Data[Valid Test, Can be used for conformity (Y/N)],Data[CO2/km (g)])-G$2)/G$5</f>
        <v>#N/A</v>
      </c>
      <c r="H908" s="141" t="e" cm="1">
        <f t="array" ref="H908">(_xlfn.XLOOKUP($A908&amp;$Q$3,Data[Index]&amp;Data[Valid Test, Can be used for conformity (Y/N)],Data[THC/km (mg)])-H$2)/H$5</f>
        <v>#N/A</v>
      </c>
      <c r="I908" s="141" t="e" cm="1">
        <f t="array" ref="I908">(_xlfn.XLOOKUP($A908&amp;$Q$3,Data[Index]&amp;Data[Valid Test, Can be used for conformity (Y/N)],Data[NOx/km (mg)])-I$2)/I$5</f>
        <v>#N/A</v>
      </c>
      <c r="J908" s="141" t="e" cm="1">
        <f t="array" ref="J908">(_xlfn.XLOOKUP($A908&amp;$Q$3,Data[Index]&amp;Data[Valid Test, Can be used for conformity (Y/N)],Data[THC + NOx/km (mg)])-J$2)/J$5</f>
        <v>#N/A</v>
      </c>
      <c r="K908" s="141" t="e" cm="1">
        <f t="array" ref="K908">(_xlfn.XLOOKUP($A908&amp;$Q$3,Data[Index]&amp;Data[Valid Test, Can be used for conformity (Y/N)],Data[PN/km ('#)])-K$2)/K$5</f>
        <v>#N/A</v>
      </c>
      <c r="L908" s="141" t="e" cm="1">
        <f t="array" ref="L908">(_xlfn.XLOOKUP($A908&amp;$Q$3,Data[Index]&amp;Data[Valid Test, Can be used for conformity (Y/N)],Data[PM/km (mg)])-L$2)/L$5</f>
        <v>#N/A</v>
      </c>
      <c r="M908" s="140" t="e" cm="1">
        <f t="array" ref="M908">(_xlfn.XLOOKUP($A908&amp;$Q$3,Data[Index]&amp;Data[Valid Test, Can be used for conformity (Y/N)],Data[CH4 (mg/km)])-M$2)/M$5</f>
        <v>#N/A</v>
      </c>
      <c r="N908" s="140" t="e" cm="1">
        <f t="array" ref="N908">(_xlfn.XLOOKUP($A908&amp;$Q$3,Data[Index]&amp;Data[Valid Test, Can be used for conformity (Y/N)],Data[N20 (mg/km)])-N$2)/N$5</f>
        <v>#N/A</v>
      </c>
      <c r="O908" s="141" t="e" cm="1">
        <f t="array" ref="O908">(_xlfn.XLOOKUP($A908&amp;$Q$3,Data[Index]&amp;Data[Valid Test, Can be used for conformity (Y/N)],Data[l/100km])-O$2)/O$5</f>
        <v>#N/A</v>
      </c>
      <c r="P908" s="138">
        <f>_xlfn.XLOOKUP($A908,Data[Index],Data[Comments])</f>
        <v>0</v>
      </c>
    </row>
    <row r="909" spans="1:16" x14ac:dyDescent="0.2">
      <c r="A909" s="129"/>
      <c r="B909" s="129"/>
      <c r="C909" s="129" t="e" cm="1">
        <f t="array" ref="C909">_xlfn.XLOOKUP($A909&amp;$Q$3&amp;$R$3,Data[Index]&amp;Data[Valid Test, Can be used for conformity (Y/N)]&amp;Data[Cycle],Data[Test Name])</f>
        <v>#N/A</v>
      </c>
      <c r="D909" s="167" t="e" cm="1">
        <f t="array" ref="D909">_xlfn.XLOOKUP($A909&amp;$Q$3&amp;$R$3,Data[Index]&amp;Data[Valid Test, Can be used for conformity (Y/N)]&amp;Data[Cycle],Data[Mileage (Miles)])</f>
        <v>#N/A</v>
      </c>
      <c r="E909" s="130" t="e" cm="1">
        <f t="array" ref="E909">_xlfn.XLOOKUP($A909&amp;$Q$3&amp;$R$3,Data[Index]&amp;Data[Valid Test, Can be used for conformity (Y/N)]&amp;Data[Cycle],Data[Date])</f>
        <v>#N/A</v>
      </c>
      <c r="F909" s="141" t="e" cm="1">
        <f t="array" ref="F909">(_xlfn.XLOOKUP($A909&amp;$Q$3&amp;$R$3,Data[Index]&amp;Data[Valid Test, Can be used for conformity (Y/N)]&amp;Data[Cycle],Data[CO/km (mg)])-F$2)/F$5</f>
        <v>#N/A</v>
      </c>
      <c r="G909" s="141" t="e" cm="1">
        <f t="array" ref="G909">(_xlfn.XLOOKUP($A909&amp;$Q$3,Data[Index]&amp;Data[Valid Test, Can be used for conformity (Y/N)],Data[CO2/km (g)])-G$2)/G$5</f>
        <v>#N/A</v>
      </c>
      <c r="H909" s="141" t="e" cm="1">
        <f t="array" ref="H909">(_xlfn.XLOOKUP($A909&amp;$Q$3,Data[Index]&amp;Data[Valid Test, Can be used for conformity (Y/N)],Data[THC/km (mg)])-H$2)/H$5</f>
        <v>#N/A</v>
      </c>
      <c r="I909" s="141" t="e" cm="1">
        <f t="array" ref="I909">(_xlfn.XLOOKUP($A909&amp;$Q$3,Data[Index]&amp;Data[Valid Test, Can be used for conformity (Y/N)],Data[NOx/km (mg)])-I$2)/I$5</f>
        <v>#N/A</v>
      </c>
      <c r="J909" s="141" t="e" cm="1">
        <f t="array" ref="J909">(_xlfn.XLOOKUP($A909&amp;$Q$3,Data[Index]&amp;Data[Valid Test, Can be used for conformity (Y/N)],Data[THC + NOx/km (mg)])-J$2)/J$5</f>
        <v>#N/A</v>
      </c>
      <c r="K909" s="141" t="e" cm="1">
        <f t="array" ref="K909">(_xlfn.XLOOKUP($A909&amp;$Q$3,Data[Index]&amp;Data[Valid Test, Can be used for conformity (Y/N)],Data[PN/km ('#)])-K$2)/K$5</f>
        <v>#N/A</v>
      </c>
      <c r="L909" s="141" t="e" cm="1">
        <f t="array" ref="L909">(_xlfn.XLOOKUP($A909&amp;$Q$3,Data[Index]&amp;Data[Valid Test, Can be used for conformity (Y/N)],Data[PM/km (mg)])-L$2)/L$5</f>
        <v>#N/A</v>
      </c>
      <c r="M909" s="140" t="e" cm="1">
        <f t="array" ref="M909">(_xlfn.XLOOKUP($A909&amp;$Q$3,Data[Index]&amp;Data[Valid Test, Can be used for conformity (Y/N)],Data[CH4 (mg/km)])-M$2)/M$5</f>
        <v>#N/A</v>
      </c>
      <c r="N909" s="140" t="e" cm="1">
        <f t="array" ref="N909">(_xlfn.XLOOKUP($A909&amp;$Q$3,Data[Index]&amp;Data[Valid Test, Can be used for conformity (Y/N)],Data[N20 (mg/km)])-N$2)/N$5</f>
        <v>#N/A</v>
      </c>
      <c r="O909" s="141" t="e" cm="1">
        <f t="array" ref="O909">(_xlfn.XLOOKUP($A909&amp;$Q$3,Data[Index]&amp;Data[Valid Test, Can be used for conformity (Y/N)],Data[l/100km])-O$2)/O$5</f>
        <v>#N/A</v>
      </c>
      <c r="P909" s="138">
        <f>_xlfn.XLOOKUP($A909,Data[Index],Data[Comments])</f>
        <v>0</v>
      </c>
    </row>
    <row r="910" spans="1:16" x14ac:dyDescent="0.2">
      <c r="A910" s="129"/>
      <c r="B910" s="129"/>
      <c r="C910" s="129" t="e" cm="1">
        <f t="array" ref="C910">_xlfn.XLOOKUP($A910&amp;$Q$3&amp;$R$3,Data[Index]&amp;Data[Valid Test, Can be used for conformity (Y/N)]&amp;Data[Cycle],Data[Test Name])</f>
        <v>#N/A</v>
      </c>
      <c r="D910" s="167" t="e" cm="1">
        <f t="array" ref="D910">_xlfn.XLOOKUP($A910&amp;$Q$3&amp;$R$3,Data[Index]&amp;Data[Valid Test, Can be used for conformity (Y/N)]&amp;Data[Cycle],Data[Mileage (Miles)])</f>
        <v>#N/A</v>
      </c>
      <c r="E910" s="130" t="e" cm="1">
        <f t="array" ref="E910">_xlfn.XLOOKUP($A910&amp;$Q$3&amp;$R$3,Data[Index]&amp;Data[Valid Test, Can be used for conformity (Y/N)]&amp;Data[Cycle],Data[Date])</f>
        <v>#N/A</v>
      </c>
      <c r="F910" s="141" t="e" cm="1">
        <f t="array" ref="F910">(_xlfn.XLOOKUP($A910&amp;$Q$3&amp;$R$3,Data[Index]&amp;Data[Valid Test, Can be used for conformity (Y/N)]&amp;Data[Cycle],Data[CO/km (mg)])-F$2)/F$5</f>
        <v>#N/A</v>
      </c>
      <c r="G910" s="141" t="e" cm="1">
        <f t="array" ref="G910">(_xlfn.XLOOKUP($A910&amp;$Q$3,Data[Index]&amp;Data[Valid Test, Can be used for conformity (Y/N)],Data[CO2/km (g)])-G$2)/G$5</f>
        <v>#N/A</v>
      </c>
      <c r="H910" s="141" t="e" cm="1">
        <f t="array" ref="H910">(_xlfn.XLOOKUP($A910&amp;$Q$3,Data[Index]&amp;Data[Valid Test, Can be used for conformity (Y/N)],Data[THC/km (mg)])-H$2)/H$5</f>
        <v>#N/A</v>
      </c>
      <c r="I910" s="141" t="e" cm="1">
        <f t="array" ref="I910">(_xlfn.XLOOKUP($A910&amp;$Q$3,Data[Index]&amp;Data[Valid Test, Can be used for conformity (Y/N)],Data[NOx/km (mg)])-I$2)/I$5</f>
        <v>#N/A</v>
      </c>
      <c r="J910" s="141" t="e" cm="1">
        <f t="array" ref="J910">(_xlfn.XLOOKUP($A910&amp;$Q$3,Data[Index]&amp;Data[Valid Test, Can be used for conformity (Y/N)],Data[THC + NOx/km (mg)])-J$2)/J$5</f>
        <v>#N/A</v>
      </c>
      <c r="K910" s="141" t="e" cm="1">
        <f t="array" ref="K910">(_xlfn.XLOOKUP($A910&amp;$Q$3,Data[Index]&amp;Data[Valid Test, Can be used for conformity (Y/N)],Data[PN/km ('#)])-K$2)/K$5</f>
        <v>#N/A</v>
      </c>
      <c r="L910" s="141" t="e" cm="1">
        <f t="array" ref="L910">(_xlfn.XLOOKUP($A910&amp;$Q$3,Data[Index]&amp;Data[Valid Test, Can be used for conformity (Y/N)],Data[PM/km (mg)])-L$2)/L$5</f>
        <v>#N/A</v>
      </c>
      <c r="M910" s="140" t="e" cm="1">
        <f t="array" ref="M910">(_xlfn.XLOOKUP($A910&amp;$Q$3,Data[Index]&amp;Data[Valid Test, Can be used for conformity (Y/N)],Data[CH4 (mg/km)])-M$2)/M$5</f>
        <v>#N/A</v>
      </c>
      <c r="N910" s="140" t="e" cm="1">
        <f t="array" ref="N910">(_xlfn.XLOOKUP($A910&amp;$Q$3,Data[Index]&amp;Data[Valid Test, Can be used for conformity (Y/N)],Data[N20 (mg/km)])-N$2)/N$5</f>
        <v>#N/A</v>
      </c>
      <c r="O910" s="141" t="e" cm="1">
        <f t="array" ref="O910">(_xlfn.XLOOKUP($A910&amp;$Q$3,Data[Index]&amp;Data[Valid Test, Can be used for conformity (Y/N)],Data[l/100km])-O$2)/O$5</f>
        <v>#N/A</v>
      </c>
      <c r="P910" s="138">
        <f>_xlfn.XLOOKUP($A910,Data[Index],Data[Comments])</f>
        <v>0</v>
      </c>
    </row>
    <row r="911" spans="1:16" x14ac:dyDescent="0.2">
      <c r="A911" s="129"/>
      <c r="B911" s="129"/>
      <c r="C911" s="129" t="e" cm="1">
        <f t="array" ref="C911">_xlfn.XLOOKUP($A911&amp;$Q$3&amp;$R$3,Data[Index]&amp;Data[Valid Test, Can be used for conformity (Y/N)]&amp;Data[Cycle],Data[Test Name])</f>
        <v>#N/A</v>
      </c>
      <c r="D911" s="167" t="e" cm="1">
        <f t="array" ref="D911">_xlfn.XLOOKUP($A911&amp;$Q$3&amp;$R$3,Data[Index]&amp;Data[Valid Test, Can be used for conformity (Y/N)]&amp;Data[Cycle],Data[Mileage (Miles)])</f>
        <v>#N/A</v>
      </c>
      <c r="E911" s="130" t="e" cm="1">
        <f t="array" ref="E911">_xlfn.XLOOKUP($A911&amp;$Q$3&amp;$R$3,Data[Index]&amp;Data[Valid Test, Can be used for conformity (Y/N)]&amp;Data[Cycle],Data[Date])</f>
        <v>#N/A</v>
      </c>
      <c r="F911" s="141" t="e" cm="1">
        <f t="array" ref="F911">(_xlfn.XLOOKUP($A911&amp;$Q$3&amp;$R$3,Data[Index]&amp;Data[Valid Test, Can be used for conformity (Y/N)]&amp;Data[Cycle],Data[CO/km (mg)])-F$2)/F$5</f>
        <v>#N/A</v>
      </c>
      <c r="G911" s="141" t="e" cm="1">
        <f t="array" ref="G911">(_xlfn.XLOOKUP($A911&amp;$Q$3,Data[Index]&amp;Data[Valid Test, Can be used for conformity (Y/N)],Data[CO2/km (g)])-G$2)/G$5</f>
        <v>#N/A</v>
      </c>
      <c r="H911" s="141" t="e" cm="1">
        <f t="array" ref="H911">(_xlfn.XLOOKUP($A911&amp;$Q$3,Data[Index]&amp;Data[Valid Test, Can be used for conformity (Y/N)],Data[THC/km (mg)])-H$2)/H$5</f>
        <v>#N/A</v>
      </c>
      <c r="I911" s="141" t="e" cm="1">
        <f t="array" ref="I911">(_xlfn.XLOOKUP($A911&amp;$Q$3,Data[Index]&amp;Data[Valid Test, Can be used for conformity (Y/N)],Data[NOx/km (mg)])-I$2)/I$5</f>
        <v>#N/A</v>
      </c>
      <c r="J911" s="141" t="e" cm="1">
        <f t="array" ref="J911">(_xlfn.XLOOKUP($A911&amp;$Q$3,Data[Index]&amp;Data[Valid Test, Can be used for conformity (Y/N)],Data[THC + NOx/km (mg)])-J$2)/J$5</f>
        <v>#N/A</v>
      </c>
      <c r="K911" s="141" t="e" cm="1">
        <f t="array" ref="K911">(_xlfn.XLOOKUP($A911&amp;$Q$3,Data[Index]&amp;Data[Valid Test, Can be used for conformity (Y/N)],Data[PN/km ('#)])-K$2)/K$5</f>
        <v>#N/A</v>
      </c>
      <c r="L911" s="141" t="e" cm="1">
        <f t="array" ref="L911">(_xlfn.XLOOKUP($A911&amp;$Q$3,Data[Index]&amp;Data[Valid Test, Can be used for conformity (Y/N)],Data[PM/km (mg)])-L$2)/L$5</f>
        <v>#N/A</v>
      </c>
      <c r="M911" s="140" t="e" cm="1">
        <f t="array" ref="M911">(_xlfn.XLOOKUP($A911&amp;$Q$3,Data[Index]&amp;Data[Valid Test, Can be used for conformity (Y/N)],Data[CH4 (mg/km)])-M$2)/M$5</f>
        <v>#N/A</v>
      </c>
      <c r="N911" s="140" t="e" cm="1">
        <f t="array" ref="N911">(_xlfn.XLOOKUP($A911&amp;$Q$3,Data[Index]&amp;Data[Valid Test, Can be used for conformity (Y/N)],Data[N20 (mg/km)])-N$2)/N$5</f>
        <v>#N/A</v>
      </c>
      <c r="O911" s="141" t="e" cm="1">
        <f t="array" ref="O911">(_xlfn.XLOOKUP($A911&amp;$Q$3,Data[Index]&amp;Data[Valid Test, Can be used for conformity (Y/N)],Data[l/100km])-O$2)/O$5</f>
        <v>#N/A</v>
      </c>
      <c r="P911" s="138">
        <f>_xlfn.XLOOKUP($A911,Data[Index],Data[Comments])</f>
        <v>0</v>
      </c>
    </row>
    <row r="912" spans="1:16" x14ac:dyDescent="0.2">
      <c r="A912" s="129"/>
      <c r="B912" s="129"/>
      <c r="C912" s="129" t="e" cm="1">
        <f t="array" ref="C912">_xlfn.XLOOKUP($A912&amp;$Q$3&amp;$R$3,Data[Index]&amp;Data[Valid Test, Can be used for conformity (Y/N)]&amp;Data[Cycle],Data[Test Name])</f>
        <v>#N/A</v>
      </c>
      <c r="D912" s="167" t="e" cm="1">
        <f t="array" ref="D912">_xlfn.XLOOKUP($A912&amp;$Q$3&amp;$R$3,Data[Index]&amp;Data[Valid Test, Can be used for conformity (Y/N)]&amp;Data[Cycle],Data[Mileage (Miles)])</f>
        <v>#N/A</v>
      </c>
      <c r="E912" s="130" t="e" cm="1">
        <f t="array" ref="E912">_xlfn.XLOOKUP($A912&amp;$Q$3&amp;$R$3,Data[Index]&amp;Data[Valid Test, Can be used for conformity (Y/N)]&amp;Data[Cycle],Data[Date])</f>
        <v>#N/A</v>
      </c>
      <c r="F912" s="141" t="e" cm="1">
        <f t="array" ref="F912">(_xlfn.XLOOKUP($A912&amp;$Q$3&amp;$R$3,Data[Index]&amp;Data[Valid Test, Can be used for conformity (Y/N)]&amp;Data[Cycle],Data[CO/km (mg)])-F$2)/F$5</f>
        <v>#N/A</v>
      </c>
      <c r="G912" s="141" t="e" cm="1">
        <f t="array" ref="G912">(_xlfn.XLOOKUP($A912&amp;$Q$3,Data[Index]&amp;Data[Valid Test, Can be used for conformity (Y/N)],Data[CO2/km (g)])-G$2)/G$5</f>
        <v>#N/A</v>
      </c>
      <c r="H912" s="141" t="e" cm="1">
        <f t="array" ref="H912">(_xlfn.XLOOKUP($A912&amp;$Q$3,Data[Index]&amp;Data[Valid Test, Can be used for conformity (Y/N)],Data[THC/km (mg)])-H$2)/H$5</f>
        <v>#N/A</v>
      </c>
      <c r="I912" s="141" t="e" cm="1">
        <f t="array" ref="I912">(_xlfn.XLOOKUP($A912&amp;$Q$3,Data[Index]&amp;Data[Valid Test, Can be used for conformity (Y/N)],Data[NOx/km (mg)])-I$2)/I$5</f>
        <v>#N/A</v>
      </c>
      <c r="J912" s="141" t="e" cm="1">
        <f t="array" ref="J912">(_xlfn.XLOOKUP($A912&amp;$Q$3,Data[Index]&amp;Data[Valid Test, Can be used for conformity (Y/N)],Data[THC + NOx/km (mg)])-J$2)/J$5</f>
        <v>#N/A</v>
      </c>
      <c r="K912" s="141" t="e" cm="1">
        <f t="array" ref="K912">(_xlfn.XLOOKUP($A912&amp;$Q$3,Data[Index]&amp;Data[Valid Test, Can be used for conformity (Y/N)],Data[PN/km ('#)])-K$2)/K$5</f>
        <v>#N/A</v>
      </c>
      <c r="L912" s="141" t="e" cm="1">
        <f t="array" ref="L912">(_xlfn.XLOOKUP($A912&amp;$Q$3,Data[Index]&amp;Data[Valid Test, Can be used for conformity (Y/N)],Data[PM/km (mg)])-L$2)/L$5</f>
        <v>#N/A</v>
      </c>
      <c r="M912" s="140" t="e" cm="1">
        <f t="array" ref="M912">(_xlfn.XLOOKUP($A912&amp;$Q$3,Data[Index]&amp;Data[Valid Test, Can be used for conformity (Y/N)],Data[CH4 (mg/km)])-M$2)/M$5</f>
        <v>#N/A</v>
      </c>
      <c r="N912" s="140" t="e" cm="1">
        <f t="array" ref="N912">(_xlfn.XLOOKUP($A912&amp;$Q$3,Data[Index]&amp;Data[Valid Test, Can be used for conformity (Y/N)],Data[N20 (mg/km)])-N$2)/N$5</f>
        <v>#N/A</v>
      </c>
      <c r="O912" s="141" t="e" cm="1">
        <f t="array" ref="O912">(_xlfn.XLOOKUP($A912&amp;$Q$3,Data[Index]&amp;Data[Valid Test, Can be used for conformity (Y/N)],Data[l/100km])-O$2)/O$5</f>
        <v>#N/A</v>
      </c>
      <c r="P912" s="138">
        <f>_xlfn.XLOOKUP($A912,Data[Index],Data[Comments])</f>
        <v>0</v>
      </c>
    </row>
    <row r="913" spans="1:16" x14ac:dyDescent="0.2">
      <c r="A913" s="129"/>
      <c r="B913" s="129"/>
      <c r="C913" s="129" t="e" cm="1">
        <f t="array" ref="C913">_xlfn.XLOOKUP($A913&amp;$Q$3&amp;$R$3,Data[Index]&amp;Data[Valid Test, Can be used for conformity (Y/N)]&amp;Data[Cycle],Data[Test Name])</f>
        <v>#N/A</v>
      </c>
      <c r="D913" s="167" t="e" cm="1">
        <f t="array" ref="D913">_xlfn.XLOOKUP($A913&amp;$Q$3&amp;$R$3,Data[Index]&amp;Data[Valid Test, Can be used for conformity (Y/N)]&amp;Data[Cycle],Data[Mileage (Miles)])</f>
        <v>#N/A</v>
      </c>
      <c r="E913" s="130" t="e" cm="1">
        <f t="array" ref="E913">_xlfn.XLOOKUP($A913&amp;$Q$3&amp;$R$3,Data[Index]&amp;Data[Valid Test, Can be used for conformity (Y/N)]&amp;Data[Cycle],Data[Date])</f>
        <v>#N/A</v>
      </c>
      <c r="F913" s="141" t="e" cm="1">
        <f t="array" ref="F913">(_xlfn.XLOOKUP($A913&amp;$Q$3&amp;$R$3,Data[Index]&amp;Data[Valid Test, Can be used for conformity (Y/N)]&amp;Data[Cycle],Data[CO/km (mg)])-F$2)/F$5</f>
        <v>#N/A</v>
      </c>
      <c r="G913" s="141" t="e" cm="1">
        <f t="array" ref="G913">(_xlfn.XLOOKUP($A913&amp;$Q$3,Data[Index]&amp;Data[Valid Test, Can be used for conformity (Y/N)],Data[CO2/km (g)])-G$2)/G$5</f>
        <v>#N/A</v>
      </c>
      <c r="H913" s="141" t="e" cm="1">
        <f t="array" ref="H913">(_xlfn.XLOOKUP($A913&amp;$Q$3,Data[Index]&amp;Data[Valid Test, Can be used for conformity (Y/N)],Data[THC/km (mg)])-H$2)/H$5</f>
        <v>#N/A</v>
      </c>
      <c r="I913" s="141" t="e" cm="1">
        <f t="array" ref="I913">(_xlfn.XLOOKUP($A913&amp;$Q$3,Data[Index]&amp;Data[Valid Test, Can be used for conformity (Y/N)],Data[NOx/km (mg)])-I$2)/I$5</f>
        <v>#N/A</v>
      </c>
      <c r="J913" s="141" t="e" cm="1">
        <f t="array" ref="J913">(_xlfn.XLOOKUP($A913&amp;$Q$3,Data[Index]&amp;Data[Valid Test, Can be used for conformity (Y/N)],Data[THC + NOx/km (mg)])-J$2)/J$5</f>
        <v>#N/A</v>
      </c>
      <c r="K913" s="141" t="e" cm="1">
        <f t="array" ref="K913">(_xlfn.XLOOKUP($A913&amp;$Q$3,Data[Index]&amp;Data[Valid Test, Can be used for conformity (Y/N)],Data[PN/km ('#)])-K$2)/K$5</f>
        <v>#N/A</v>
      </c>
      <c r="L913" s="141" t="e" cm="1">
        <f t="array" ref="L913">(_xlfn.XLOOKUP($A913&amp;$Q$3,Data[Index]&amp;Data[Valid Test, Can be used for conformity (Y/N)],Data[PM/km (mg)])-L$2)/L$5</f>
        <v>#N/A</v>
      </c>
      <c r="M913" s="140" t="e" cm="1">
        <f t="array" ref="M913">(_xlfn.XLOOKUP($A913&amp;$Q$3,Data[Index]&amp;Data[Valid Test, Can be used for conformity (Y/N)],Data[CH4 (mg/km)])-M$2)/M$5</f>
        <v>#N/A</v>
      </c>
      <c r="N913" s="140" t="e" cm="1">
        <f t="array" ref="N913">(_xlfn.XLOOKUP($A913&amp;$Q$3,Data[Index]&amp;Data[Valid Test, Can be used for conformity (Y/N)],Data[N20 (mg/km)])-N$2)/N$5</f>
        <v>#N/A</v>
      </c>
      <c r="O913" s="141" t="e" cm="1">
        <f t="array" ref="O913">(_xlfn.XLOOKUP($A913&amp;$Q$3,Data[Index]&amp;Data[Valid Test, Can be used for conformity (Y/N)],Data[l/100km])-O$2)/O$5</f>
        <v>#N/A</v>
      </c>
      <c r="P913" s="138">
        <f>_xlfn.XLOOKUP($A913,Data[Index],Data[Comments])</f>
        <v>0</v>
      </c>
    </row>
    <row r="914" spans="1:16" x14ac:dyDescent="0.2">
      <c r="A914" s="129"/>
      <c r="B914" s="129"/>
      <c r="C914" s="129" t="e" cm="1">
        <f t="array" ref="C914">_xlfn.XLOOKUP($A914&amp;$Q$3&amp;$R$3,Data[Index]&amp;Data[Valid Test, Can be used for conformity (Y/N)]&amp;Data[Cycle],Data[Test Name])</f>
        <v>#N/A</v>
      </c>
      <c r="D914" s="167" t="e" cm="1">
        <f t="array" ref="D914">_xlfn.XLOOKUP($A914&amp;$Q$3&amp;$R$3,Data[Index]&amp;Data[Valid Test, Can be used for conformity (Y/N)]&amp;Data[Cycle],Data[Mileage (Miles)])</f>
        <v>#N/A</v>
      </c>
      <c r="E914" s="130" t="e" cm="1">
        <f t="array" ref="E914">_xlfn.XLOOKUP($A914&amp;$Q$3&amp;$R$3,Data[Index]&amp;Data[Valid Test, Can be used for conformity (Y/N)]&amp;Data[Cycle],Data[Date])</f>
        <v>#N/A</v>
      </c>
      <c r="F914" s="141" t="e" cm="1">
        <f t="array" ref="F914">(_xlfn.XLOOKUP($A914&amp;$Q$3&amp;$R$3,Data[Index]&amp;Data[Valid Test, Can be used for conformity (Y/N)]&amp;Data[Cycle],Data[CO/km (mg)])-F$2)/F$5</f>
        <v>#N/A</v>
      </c>
      <c r="G914" s="141" t="e" cm="1">
        <f t="array" ref="G914">(_xlfn.XLOOKUP($A914&amp;$Q$3,Data[Index]&amp;Data[Valid Test, Can be used for conformity (Y/N)],Data[CO2/km (g)])-G$2)/G$5</f>
        <v>#N/A</v>
      </c>
      <c r="H914" s="141" t="e" cm="1">
        <f t="array" ref="H914">(_xlfn.XLOOKUP($A914&amp;$Q$3,Data[Index]&amp;Data[Valid Test, Can be used for conformity (Y/N)],Data[THC/km (mg)])-H$2)/H$5</f>
        <v>#N/A</v>
      </c>
      <c r="I914" s="141" t="e" cm="1">
        <f t="array" ref="I914">(_xlfn.XLOOKUP($A914&amp;$Q$3,Data[Index]&amp;Data[Valid Test, Can be used for conformity (Y/N)],Data[NOx/km (mg)])-I$2)/I$5</f>
        <v>#N/A</v>
      </c>
      <c r="J914" s="141" t="e" cm="1">
        <f t="array" ref="J914">(_xlfn.XLOOKUP($A914&amp;$Q$3,Data[Index]&amp;Data[Valid Test, Can be used for conformity (Y/N)],Data[THC + NOx/km (mg)])-J$2)/J$5</f>
        <v>#N/A</v>
      </c>
      <c r="K914" s="141" t="e" cm="1">
        <f t="array" ref="K914">(_xlfn.XLOOKUP($A914&amp;$Q$3,Data[Index]&amp;Data[Valid Test, Can be used for conformity (Y/N)],Data[PN/km ('#)])-K$2)/K$5</f>
        <v>#N/A</v>
      </c>
      <c r="L914" s="141" t="e" cm="1">
        <f t="array" ref="L914">(_xlfn.XLOOKUP($A914&amp;$Q$3,Data[Index]&amp;Data[Valid Test, Can be used for conformity (Y/N)],Data[PM/km (mg)])-L$2)/L$5</f>
        <v>#N/A</v>
      </c>
      <c r="M914" s="140" t="e" cm="1">
        <f t="array" ref="M914">(_xlfn.XLOOKUP($A914&amp;$Q$3,Data[Index]&amp;Data[Valid Test, Can be used for conformity (Y/N)],Data[CH4 (mg/km)])-M$2)/M$5</f>
        <v>#N/A</v>
      </c>
      <c r="N914" s="140" t="e" cm="1">
        <f t="array" ref="N914">(_xlfn.XLOOKUP($A914&amp;$Q$3,Data[Index]&amp;Data[Valid Test, Can be used for conformity (Y/N)],Data[N20 (mg/km)])-N$2)/N$5</f>
        <v>#N/A</v>
      </c>
      <c r="O914" s="141" t="e" cm="1">
        <f t="array" ref="O914">(_xlfn.XLOOKUP($A914&amp;$Q$3,Data[Index]&amp;Data[Valid Test, Can be used for conformity (Y/N)],Data[l/100km])-O$2)/O$5</f>
        <v>#N/A</v>
      </c>
      <c r="P914" s="138">
        <f>_xlfn.XLOOKUP($A914,Data[Index],Data[Comments])</f>
        <v>0</v>
      </c>
    </row>
    <row r="915" spans="1:16" x14ac:dyDescent="0.2">
      <c r="A915" s="129"/>
      <c r="B915" s="129"/>
      <c r="C915" s="129" t="e" cm="1">
        <f t="array" ref="C915">_xlfn.XLOOKUP($A915&amp;$Q$3&amp;$R$3,Data[Index]&amp;Data[Valid Test, Can be used for conformity (Y/N)]&amp;Data[Cycle],Data[Test Name])</f>
        <v>#N/A</v>
      </c>
      <c r="D915" s="167" t="e" cm="1">
        <f t="array" ref="D915">_xlfn.XLOOKUP($A915&amp;$Q$3&amp;$R$3,Data[Index]&amp;Data[Valid Test, Can be used for conformity (Y/N)]&amp;Data[Cycle],Data[Mileage (Miles)])</f>
        <v>#N/A</v>
      </c>
      <c r="E915" s="130" t="e" cm="1">
        <f t="array" ref="E915">_xlfn.XLOOKUP($A915&amp;$Q$3&amp;$R$3,Data[Index]&amp;Data[Valid Test, Can be used for conformity (Y/N)]&amp;Data[Cycle],Data[Date])</f>
        <v>#N/A</v>
      </c>
      <c r="F915" s="141" t="e" cm="1">
        <f t="array" ref="F915">(_xlfn.XLOOKUP($A915&amp;$Q$3&amp;$R$3,Data[Index]&amp;Data[Valid Test, Can be used for conformity (Y/N)]&amp;Data[Cycle],Data[CO/km (mg)])-F$2)/F$5</f>
        <v>#N/A</v>
      </c>
      <c r="G915" s="141" t="e" cm="1">
        <f t="array" ref="G915">(_xlfn.XLOOKUP($A915&amp;$Q$3,Data[Index]&amp;Data[Valid Test, Can be used for conformity (Y/N)],Data[CO2/km (g)])-G$2)/G$5</f>
        <v>#N/A</v>
      </c>
      <c r="H915" s="141" t="e" cm="1">
        <f t="array" ref="H915">(_xlfn.XLOOKUP($A915&amp;$Q$3,Data[Index]&amp;Data[Valid Test, Can be used for conformity (Y/N)],Data[THC/km (mg)])-H$2)/H$5</f>
        <v>#N/A</v>
      </c>
      <c r="I915" s="141" t="e" cm="1">
        <f t="array" ref="I915">(_xlfn.XLOOKUP($A915&amp;$Q$3,Data[Index]&amp;Data[Valid Test, Can be used for conformity (Y/N)],Data[NOx/km (mg)])-I$2)/I$5</f>
        <v>#N/A</v>
      </c>
      <c r="J915" s="141" t="e" cm="1">
        <f t="array" ref="J915">(_xlfn.XLOOKUP($A915&amp;$Q$3,Data[Index]&amp;Data[Valid Test, Can be used for conformity (Y/N)],Data[THC + NOx/km (mg)])-J$2)/J$5</f>
        <v>#N/A</v>
      </c>
      <c r="K915" s="141" t="e" cm="1">
        <f t="array" ref="K915">(_xlfn.XLOOKUP($A915&amp;$Q$3,Data[Index]&amp;Data[Valid Test, Can be used for conformity (Y/N)],Data[PN/km ('#)])-K$2)/K$5</f>
        <v>#N/A</v>
      </c>
      <c r="L915" s="141" t="e" cm="1">
        <f t="array" ref="L915">(_xlfn.XLOOKUP($A915&amp;$Q$3,Data[Index]&amp;Data[Valid Test, Can be used for conformity (Y/N)],Data[PM/km (mg)])-L$2)/L$5</f>
        <v>#N/A</v>
      </c>
      <c r="M915" s="140" t="e" cm="1">
        <f t="array" ref="M915">(_xlfn.XLOOKUP($A915&amp;$Q$3,Data[Index]&amp;Data[Valid Test, Can be used for conformity (Y/N)],Data[CH4 (mg/km)])-M$2)/M$5</f>
        <v>#N/A</v>
      </c>
      <c r="N915" s="140" t="e" cm="1">
        <f t="array" ref="N915">(_xlfn.XLOOKUP($A915&amp;$Q$3,Data[Index]&amp;Data[Valid Test, Can be used for conformity (Y/N)],Data[N20 (mg/km)])-N$2)/N$5</f>
        <v>#N/A</v>
      </c>
      <c r="O915" s="141" t="e" cm="1">
        <f t="array" ref="O915">(_xlfn.XLOOKUP($A915&amp;$Q$3,Data[Index]&amp;Data[Valid Test, Can be used for conformity (Y/N)],Data[l/100km])-O$2)/O$5</f>
        <v>#N/A</v>
      </c>
      <c r="P915" s="138">
        <f>_xlfn.XLOOKUP($A915,Data[Index],Data[Comments])</f>
        <v>0</v>
      </c>
    </row>
    <row r="916" spans="1:16" x14ac:dyDescent="0.2">
      <c r="A916" s="129"/>
      <c r="B916" s="129"/>
      <c r="C916" s="129" t="e" cm="1">
        <f t="array" ref="C916">_xlfn.XLOOKUP($A916&amp;$Q$3&amp;$R$3,Data[Index]&amp;Data[Valid Test, Can be used for conformity (Y/N)]&amp;Data[Cycle],Data[Test Name])</f>
        <v>#N/A</v>
      </c>
      <c r="D916" s="167" t="e" cm="1">
        <f t="array" ref="D916">_xlfn.XLOOKUP($A916&amp;$Q$3&amp;$R$3,Data[Index]&amp;Data[Valid Test, Can be used for conformity (Y/N)]&amp;Data[Cycle],Data[Mileage (Miles)])</f>
        <v>#N/A</v>
      </c>
      <c r="E916" s="130" t="e" cm="1">
        <f t="array" ref="E916">_xlfn.XLOOKUP($A916&amp;$Q$3&amp;$R$3,Data[Index]&amp;Data[Valid Test, Can be used for conformity (Y/N)]&amp;Data[Cycle],Data[Date])</f>
        <v>#N/A</v>
      </c>
      <c r="F916" s="141" t="e" cm="1">
        <f t="array" ref="F916">(_xlfn.XLOOKUP($A916&amp;$Q$3&amp;$R$3,Data[Index]&amp;Data[Valid Test, Can be used for conformity (Y/N)]&amp;Data[Cycle],Data[CO/km (mg)])-F$2)/F$5</f>
        <v>#N/A</v>
      </c>
      <c r="G916" s="141" t="e" cm="1">
        <f t="array" ref="G916">(_xlfn.XLOOKUP($A916&amp;$Q$3,Data[Index]&amp;Data[Valid Test, Can be used for conformity (Y/N)],Data[CO2/km (g)])-G$2)/G$5</f>
        <v>#N/A</v>
      </c>
      <c r="H916" s="141" t="e" cm="1">
        <f t="array" ref="H916">(_xlfn.XLOOKUP($A916&amp;$Q$3,Data[Index]&amp;Data[Valid Test, Can be used for conformity (Y/N)],Data[THC/km (mg)])-H$2)/H$5</f>
        <v>#N/A</v>
      </c>
      <c r="I916" s="141" t="e" cm="1">
        <f t="array" ref="I916">(_xlfn.XLOOKUP($A916&amp;$Q$3,Data[Index]&amp;Data[Valid Test, Can be used for conformity (Y/N)],Data[NOx/km (mg)])-I$2)/I$5</f>
        <v>#N/A</v>
      </c>
      <c r="J916" s="141" t="e" cm="1">
        <f t="array" ref="J916">(_xlfn.XLOOKUP($A916&amp;$Q$3,Data[Index]&amp;Data[Valid Test, Can be used for conformity (Y/N)],Data[THC + NOx/km (mg)])-J$2)/J$5</f>
        <v>#N/A</v>
      </c>
      <c r="K916" s="141" t="e" cm="1">
        <f t="array" ref="K916">(_xlfn.XLOOKUP($A916&amp;$Q$3,Data[Index]&amp;Data[Valid Test, Can be used for conformity (Y/N)],Data[PN/km ('#)])-K$2)/K$5</f>
        <v>#N/A</v>
      </c>
      <c r="L916" s="141" t="e" cm="1">
        <f t="array" ref="L916">(_xlfn.XLOOKUP($A916&amp;$Q$3,Data[Index]&amp;Data[Valid Test, Can be used for conformity (Y/N)],Data[PM/km (mg)])-L$2)/L$5</f>
        <v>#N/A</v>
      </c>
      <c r="M916" s="140" t="e" cm="1">
        <f t="array" ref="M916">(_xlfn.XLOOKUP($A916&amp;$Q$3,Data[Index]&amp;Data[Valid Test, Can be used for conformity (Y/N)],Data[CH4 (mg/km)])-M$2)/M$5</f>
        <v>#N/A</v>
      </c>
      <c r="N916" s="140" t="e" cm="1">
        <f t="array" ref="N916">(_xlfn.XLOOKUP($A916&amp;$Q$3,Data[Index]&amp;Data[Valid Test, Can be used for conformity (Y/N)],Data[N20 (mg/km)])-N$2)/N$5</f>
        <v>#N/A</v>
      </c>
      <c r="O916" s="141" t="e" cm="1">
        <f t="array" ref="O916">(_xlfn.XLOOKUP($A916&amp;$Q$3,Data[Index]&amp;Data[Valid Test, Can be used for conformity (Y/N)],Data[l/100km])-O$2)/O$5</f>
        <v>#N/A</v>
      </c>
      <c r="P916" s="138">
        <f>_xlfn.XLOOKUP($A916,Data[Index],Data[Comments])</f>
        <v>0</v>
      </c>
    </row>
    <row r="917" spans="1:16" x14ac:dyDescent="0.2">
      <c r="A917" s="129"/>
      <c r="B917" s="129"/>
      <c r="C917" s="129" t="e" cm="1">
        <f t="array" ref="C917">_xlfn.XLOOKUP($A917&amp;$Q$3&amp;$R$3,Data[Index]&amp;Data[Valid Test, Can be used for conformity (Y/N)]&amp;Data[Cycle],Data[Test Name])</f>
        <v>#N/A</v>
      </c>
      <c r="D917" s="167" t="e" cm="1">
        <f t="array" ref="D917">_xlfn.XLOOKUP($A917&amp;$Q$3&amp;$R$3,Data[Index]&amp;Data[Valid Test, Can be used for conformity (Y/N)]&amp;Data[Cycle],Data[Mileage (Miles)])</f>
        <v>#N/A</v>
      </c>
      <c r="E917" s="130" t="e" cm="1">
        <f t="array" ref="E917">_xlfn.XLOOKUP($A917&amp;$Q$3&amp;$R$3,Data[Index]&amp;Data[Valid Test, Can be used for conformity (Y/N)]&amp;Data[Cycle],Data[Date])</f>
        <v>#N/A</v>
      </c>
      <c r="F917" s="141" t="e" cm="1">
        <f t="array" ref="F917">(_xlfn.XLOOKUP($A917&amp;$Q$3&amp;$R$3,Data[Index]&amp;Data[Valid Test, Can be used for conformity (Y/N)]&amp;Data[Cycle],Data[CO/km (mg)])-F$2)/F$5</f>
        <v>#N/A</v>
      </c>
      <c r="G917" s="141" t="e" cm="1">
        <f t="array" ref="G917">(_xlfn.XLOOKUP($A917&amp;$Q$3,Data[Index]&amp;Data[Valid Test, Can be used for conformity (Y/N)],Data[CO2/km (g)])-G$2)/G$5</f>
        <v>#N/A</v>
      </c>
      <c r="H917" s="141" t="e" cm="1">
        <f t="array" ref="H917">(_xlfn.XLOOKUP($A917&amp;$Q$3,Data[Index]&amp;Data[Valid Test, Can be used for conformity (Y/N)],Data[THC/km (mg)])-H$2)/H$5</f>
        <v>#N/A</v>
      </c>
      <c r="I917" s="141" t="e" cm="1">
        <f t="array" ref="I917">(_xlfn.XLOOKUP($A917&amp;$Q$3,Data[Index]&amp;Data[Valid Test, Can be used for conformity (Y/N)],Data[NOx/km (mg)])-I$2)/I$5</f>
        <v>#N/A</v>
      </c>
      <c r="J917" s="141" t="e" cm="1">
        <f t="array" ref="J917">(_xlfn.XLOOKUP($A917&amp;$Q$3,Data[Index]&amp;Data[Valid Test, Can be used for conformity (Y/N)],Data[THC + NOx/km (mg)])-J$2)/J$5</f>
        <v>#N/A</v>
      </c>
      <c r="K917" s="141" t="e" cm="1">
        <f t="array" ref="K917">(_xlfn.XLOOKUP($A917&amp;$Q$3,Data[Index]&amp;Data[Valid Test, Can be used for conformity (Y/N)],Data[PN/km ('#)])-K$2)/K$5</f>
        <v>#N/A</v>
      </c>
      <c r="L917" s="141" t="e" cm="1">
        <f t="array" ref="L917">(_xlfn.XLOOKUP($A917&amp;$Q$3,Data[Index]&amp;Data[Valid Test, Can be used for conformity (Y/N)],Data[PM/km (mg)])-L$2)/L$5</f>
        <v>#N/A</v>
      </c>
      <c r="M917" s="140" t="e" cm="1">
        <f t="array" ref="M917">(_xlfn.XLOOKUP($A917&amp;$Q$3,Data[Index]&amp;Data[Valid Test, Can be used for conformity (Y/N)],Data[CH4 (mg/km)])-M$2)/M$5</f>
        <v>#N/A</v>
      </c>
      <c r="N917" s="140" t="e" cm="1">
        <f t="array" ref="N917">(_xlfn.XLOOKUP($A917&amp;$Q$3,Data[Index]&amp;Data[Valid Test, Can be used for conformity (Y/N)],Data[N20 (mg/km)])-N$2)/N$5</f>
        <v>#N/A</v>
      </c>
      <c r="O917" s="141" t="e" cm="1">
        <f t="array" ref="O917">(_xlfn.XLOOKUP($A917&amp;$Q$3,Data[Index]&amp;Data[Valid Test, Can be used for conformity (Y/N)],Data[l/100km])-O$2)/O$5</f>
        <v>#N/A</v>
      </c>
      <c r="P917" s="138">
        <f>_xlfn.XLOOKUP($A917,Data[Index],Data[Comments])</f>
        <v>0</v>
      </c>
    </row>
    <row r="918" spans="1:16" x14ac:dyDescent="0.2">
      <c r="A918" s="129"/>
      <c r="B918" s="129"/>
      <c r="C918" s="129" t="e" cm="1">
        <f t="array" ref="C918">_xlfn.XLOOKUP($A918&amp;$Q$3&amp;$R$3,Data[Index]&amp;Data[Valid Test, Can be used for conformity (Y/N)]&amp;Data[Cycle],Data[Test Name])</f>
        <v>#N/A</v>
      </c>
      <c r="D918" s="167" t="e" cm="1">
        <f t="array" ref="D918">_xlfn.XLOOKUP($A918&amp;$Q$3&amp;$R$3,Data[Index]&amp;Data[Valid Test, Can be used for conformity (Y/N)]&amp;Data[Cycle],Data[Mileage (Miles)])</f>
        <v>#N/A</v>
      </c>
      <c r="E918" s="130" t="e" cm="1">
        <f t="array" ref="E918">_xlfn.XLOOKUP($A918&amp;$Q$3&amp;$R$3,Data[Index]&amp;Data[Valid Test, Can be used for conformity (Y/N)]&amp;Data[Cycle],Data[Date])</f>
        <v>#N/A</v>
      </c>
      <c r="F918" s="141" t="e" cm="1">
        <f t="array" ref="F918">(_xlfn.XLOOKUP($A918&amp;$Q$3&amp;$R$3,Data[Index]&amp;Data[Valid Test, Can be used for conformity (Y/N)]&amp;Data[Cycle],Data[CO/km (mg)])-F$2)/F$5</f>
        <v>#N/A</v>
      </c>
      <c r="G918" s="141" t="e" cm="1">
        <f t="array" ref="G918">(_xlfn.XLOOKUP($A918&amp;$Q$3,Data[Index]&amp;Data[Valid Test, Can be used for conformity (Y/N)],Data[CO2/km (g)])-G$2)/G$5</f>
        <v>#N/A</v>
      </c>
      <c r="H918" s="141" t="e" cm="1">
        <f t="array" ref="H918">(_xlfn.XLOOKUP($A918&amp;$Q$3,Data[Index]&amp;Data[Valid Test, Can be used for conformity (Y/N)],Data[THC/km (mg)])-H$2)/H$5</f>
        <v>#N/A</v>
      </c>
      <c r="I918" s="141" t="e" cm="1">
        <f t="array" ref="I918">(_xlfn.XLOOKUP($A918&amp;$Q$3,Data[Index]&amp;Data[Valid Test, Can be used for conformity (Y/N)],Data[NOx/km (mg)])-I$2)/I$5</f>
        <v>#N/A</v>
      </c>
      <c r="J918" s="141" t="e" cm="1">
        <f t="array" ref="J918">(_xlfn.XLOOKUP($A918&amp;$Q$3,Data[Index]&amp;Data[Valid Test, Can be used for conformity (Y/N)],Data[THC + NOx/km (mg)])-J$2)/J$5</f>
        <v>#N/A</v>
      </c>
      <c r="K918" s="141" t="e" cm="1">
        <f t="array" ref="K918">(_xlfn.XLOOKUP($A918&amp;$Q$3,Data[Index]&amp;Data[Valid Test, Can be used for conformity (Y/N)],Data[PN/km ('#)])-K$2)/K$5</f>
        <v>#N/A</v>
      </c>
      <c r="L918" s="141" t="e" cm="1">
        <f t="array" ref="L918">(_xlfn.XLOOKUP($A918&amp;$Q$3,Data[Index]&amp;Data[Valid Test, Can be used for conformity (Y/N)],Data[PM/km (mg)])-L$2)/L$5</f>
        <v>#N/A</v>
      </c>
      <c r="M918" s="140" t="e" cm="1">
        <f t="array" ref="M918">(_xlfn.XLOOKUP($A918&amp;$Q$3,Data[Index]&amp;Data[Valid Test, Can be used for conformity (Y/N)],Data[CH4 (mg/km)])-M$2)/M$5</f>
        <v>#N/A</v>
      </c>
      <c r="N918" s="140" t="e" cm="1">
        <f t="array" ref="N918">(_xlfn.XLOOKUP($A918&amp;$Q$3,Data[Index]&amp;Data[Valid Test, Can be used for conformity (Y/N)],Data[N20 (mg/km)])-N$2)/N$5</f>
        <v>#N/A</v>
      </c>
      <c r="O918" s="141" t="e" cm="1">
        <f t="array" ref="O918">(_xlfn.XLOOKUP($A918&amp;$Q$3,Data[Index]&amp;Data[Valid Test, Can be used for conformity (Y/N)],Data[l/100km])-O$2)/O$5</f>
        <v>#N/A</v>
      </c>
      <c r="P918" s="138">
        <f>_xlfn.XLOOKUP($A918,Data[Index],Data[Comments])</f>
        <v>0</v>
      </c>
    </row>
    <row r="919" spans="1:16" x14ac:dyDescent="0.2">
      <c r="A919" s="129"/>
      <c r="B919" s="129"/>
      <c r="C919" s="129" t="e" cm="1">
        <f t="array" ref="C919">_xlfn.XLOOKUP($A919&amp;$Q$3&amp;$R$3,Data[Index]&amp;Data[Valid Test, Can be used for conformity (Y/N)]&amp;Data[Cycle],Data[Test Name])</f>
        <v>#N/A</v>
      </c>
      <c r="D919" s="167" t="e" cm="1">
        <f t="array" ref="D919">_xlfn.XLOOKUP($A919&amp;$Q$3&amp;$R$3,Data[Index]&amp;Data[Valid Test, Can be used for conformity (Y/N)]&amp;Data[Cycle],Data[Mileage (Miles)])</f>
        <v>#N/A</v>
      </c>
      <c r="E919" s="130" t="e" cm="1">
        <f t="array" ref="E919">_xlfn.XLOOKUP($A919&amp;$Q$3&amp;$R$3,Data[Index]&amp;Data[Valid Test, Can be used for conformity (Y/N)]&amp;Data[Cycle],Data[Date])</f>
        <v>#N/A</v>
      </c>
      <c r="F919" s="141" t="e" cm="1">
        <f t="array" ref="F919">(_xlfn.XLOOKUP($A919&amp;$Q$3&amp;$R$3,Data[Index]&amp;Data[Valid Test, Can be used for conformity (Y/N)]&amp;Data[Cycle],Data[CO/km (mg)])-F$2)/F$5</f>
        <v>#N/A</v>
      </c>
      <c r="G919" s="141" t="e" cm="1">
        <f t="array" ref="G919">(_xlfn.XLOOKUP($A919&amp;$Q$3,Data[Index]&amp;Data[Valid Test, Can be used for conformity (Y/N)],Data[CO2/km (g)])-G$2)/G$5</f>
        <v>#N/A</v>
      </c>
      <c r="H919" s="141" t="e" cm="1">
        <f t="array" ref="H919">(_xlfn.XLOOKUP($A919&amp;$Q$3,Data[Index]&amp;Data[Valid Test, Can be used for conformity (Y/N)],Data[THC/km (mg)])-H$2)/H$5</f>
        <v>#N/A</v>
      </c>
      <c r="I919" s="141" t="e" cm="1">
        <f t="array" ref="I919">(_xlfn.XLOOKUP($A919&amp;$Q$3,Data[Index]&amp;Data[Valid Test, Can be used for conformity (Y/N)],Data[NOx/km (mg)])-I$2)/I$5</f>
        <v>#N/A</v>
      </c>
      <c r="J919" s="141" t="e" cm="1">
        <f t="array" ref="J919">(_xlfn.XLOOKUP($A919&amp;$Q$3,Data[Index]&amp;Data[Valid Test, Can be used for conformity (Y/N)],Data[THC + NOx/km (mg)])-J$2)/J$5</f>
        <v>#N/A</v>
      </c>
      <c r="K919" s="141" t="e" cm="1">
        <f t="array" ref="K919">(_xlfn.XLOOKUP($A919&amp;$Q$3,Data[Index]&amp;Data[Valid Test, Can be used for conformity (Y/N)],Data[PN/km ('#)])-K$2)/K$5</f>
        <v>#N/A</v>
      </c>
      <c r="L919" s="141" t="e" cm="1">
        <f t="array" ref="L919">(_xlfn.XLOOKUP($A919&amp;$Q$3,Data[Index]&amp;Data[Valid Test, Can be used for conformity (Y/N)],Data[PM/km (mg)])-L$2)/L$5</f>
        <v>#N/A</v>
      </c>
      <c r="M919" s="140" t="e" cm="1">
        <f t="array" ref="M919">(_xlfn.XLOOKUP($A919&amp;$Q$3,Data[Index]&amp;Data[Valid Test, Can be used for conformity (Y/N)],Data[CH4 (mg/km)])-M$2)/M$5</f>
        <v>#N/A</v>
      </c>
      <c r="N919" s="140" t="e" cm="1">
        <f t="array" ref="N919">(_xlfn.XLOOKUP($A919&amp;$Q$3,Data[Index]&amp;Data[Valid Test, Can be used for conformity (Y/N)],Data[N20 (mg/km)])-N$2)/N$5</f>
        <v>#N/A</v>
      </c>
      <c r="O919" s="141" t="e" cm="1">
        <f t="array" ref="O919">(_xlfn.XLOOKUP($A919&amp;$Q$3,Data[Index]&amp;Data[Valid Test, Can be used for conformity (Y/N)],Data[l/100km])-O$2)/O$5</f>
        <v>#N/A</v>
      </c>
      <c r="P919" s="138">
        <f>_xlfn.XLOOKUP($A919,Data[Index],Data[Comments])</f>
        <v>0</v>
      </c>
    </row>
    <row r="920" spans="1:16" x14ac:dyDescent="0.2">
      <c r="A920" s="129"/>
      <c r="B920" s="129"/>
      <c r="C920" s="129" t="e" cm="1">
        <f t="array" ref="C920">_xlfn.XLOOKUP($A920&amp;$Q$3&amp;$R$3,Data[Index]&amp;Data[Valid Test, Can be used for conformity (Y/N)]&amp;Data[Cycle],Data[Test Name])</f>
        <v>#N/A</v>
      </c>
      <c r="D920" s="167" t="e" cm="1">
        <f t="array" ref="D920">_xlfn.XLOOKUP($A920&amp;$Q$3&amp;$R$3,Data[Index]&amp;Data[Valid Test, Can be used for conformity (Y/N)]&amp;Data[Cycle],Data[Mileage (Miles)])</f>
        <v>#N/A</v>
      </c>
      <c r="E920" s="130" t="e" cm="1">
        <f t="array" ref="E920">_xlfn.XLOOKUP($A920&amp;$Q$3&amp;$R$3,Data[Index]&amp;Data[Valid Test, Can be used for conformity (Y/N)]&amp;Data[Cycle],Data[Date])</f>
        <v>#N/A</v>
      </c>
      <c r="F920" s="141" t="e" cm="1">
        <f t="array" ref="F920">(_xlfn.XLOOKUP($A920&amp;$Q$3&amp;$R$3,Data[Index]&amp;Data[Valid Test, Can be used for conformity (Y/N)]&amp;Data[Cycle],Data[CO/km (mg)])-F$2)/F$5</f>
        <v>#N/A</v>
      </c>
      <c r="G920" s="141" t="e" cm="1">
        <f t="array" ref="G920">(_xlfn.XLOOKUP($A920&amp;$Q$3,Data[Index]&amp;Data[Valid Test, Can be used for conformity (Y/N)],Data[CO2/km (g)])-G$2)/G$5</f>
        <v>#N/A</v>
      </c>
      <c r="H920" s="141" t="e" cm="1">
        <f t="array" ref="H920">(_xlfn.XLOOKUP($A920&amp;$Q$3,Data[Index]&amp;Data[Valid Test, Can be used for conformity (Y/N)],Data[THC/km (mg)])-H$2)/H$5</f>
        <v>#N/A</v>
      </c>
      <c r="I920" s="141" t="e" cm="1">
        <f t="array" ref="I920">(_xlfn.XLOOKUP($A920&amp;$Q$3,Data[Index]&amp;Data[Valid Test, Can be used for conformity (Y/N)],Data[NOx/km (mg)])-I$2)/I$5</f>
        <v>#N/A</v>
      </c>
      <c r="J920" s="141" t="e" cm="1">
        <f t="array" ref="J920">(_xlfn.XLOOKUP($A920&amp;$Q$3,Data[Index]&amp;Data[Valid Test, Can be used for conformity (Y/N)],Data[THC + NOx/km (mg)])-J$2)/J$5</f>
        <v>#N/A</v>
      </c>
      <c r="K920" s="141" t="e" cm="1">
        <f t="array" ref="K920">(_xlfn.XLOOKUP($A920&amp;$Q$3,Data[Index]&amp;Data[Valid Test, Can be used for conformity (Y/N)],Data[PN/km ('#)])-K$2)/K$5</f>
        <v>#N/A</v>
      </c>
      <c r="L920" s="141" t="e" cm="1">
        <f t="array" ref="L920">(_xlfn.XLOOKUP($A920&amp;$Q$3,Data[Index]&amp;Data[Valid Test, Can be used for conformity (Y/N)],Data[PM/km (mg)])-L$2)/L$5</f>
        <v>#N/A</v>
      </c>
      <c r="M920" s="140" t="e" cm="1">
        <f t="array" ref="M920">(_xlfn.XLOOKUP($A920&amp;$Q$3,Data[Index]&amp;Data[Valid Test, Can be used for conformity (Y/N)],Data[CH4 (mg/km)])-M$2)/M$5</f>
        <v>#N/A</v>
      </c>
      <c r="N920" s="140" t="e" cm="1">
        <f t="array" ref="N920">(_xlfn.XLOOKUP($A920&amp;$Q$3,Data[Index]&amp;Data[Valid Test, Can be used for conformity (Y/N)],Data[N20 (mg/km)])-N$2)/N$5</f>
        <v>#N/A</v>
      </c>
      <c r="O920" s="141" t="e" cm="1">
        <f t="array" ref="O920">(_xlfn.XLOOKUP($A920&amp;$Q$3,Data[Index]&amp;Data[Valid Test, Can be used for conformity (Y/N)],Data[l/100km])-O$2)/O$5</f>
        <v>#N/A</v>
      </c>
      <c r="P920" s="138">
        <f>_xlfn.XLOOKUP($A920,Data[Index],Data[Comments])</f>
        <v>0</v>
      </c>
    </row>
    <row r="921" spans="1:16" x14ac:dyDescent="0.2">
      <c r="A921" s="129"/>
      <c r="B921" s="129"/>
      <c r="C921" s="129" t="e" cm="1">
        <f t="array" ref="C921">_xlfn.XLOOKUP($A921&amp;$Q$3&amp;$R$3,Data[Index]&amp;Data[Valid Test, Can be used for conformity (Y/N)]&amp;Data[Cycle],Data[Test Name])</f>
        <v>#N/A</v>
      </c>
      <c r="D921" s="167" t="e" cm="1">
        <f t="array" ref="D921">_xlfn.XLOOKUP($A921&amp;$Q$3&amp;$R$3,Data[Index]&amp;Data[Valid Test, Can be used for conformity (Y/N)]&amp;Data[Cycle],Data[Mileage (Miles)])</f>
        <v>#N/A</v>
      </c>
      <c r="E921" s="130" t="e" cm="1">
        <f t="array" ref="E921">_xlfn.XLOOKUP($A921&amp;$Q$3&amp;$R$3,Data[Index]&amp;Data[Valid Test, Can be used for conformity (Y/N)]&amp;Data[Cycle],Data[Date])</f>
        <v>#N/A</v>
      </c>
      <c r="F921" s="141" t="e" cm="1">
        <f t="array" ref="F921">(_xlfn.XLOOKUP($A921&amp;$Q$3&amp;$R$3,Data[Index]&amp;Data[Valid Test, Can be used for conformity (Y/N)]&amp;Data[Cycle],Data[CO/km (mg)])-F$2)/F$5</f>
        <v>#N/A</v>
      </c>
      <c r="G921" s="141" t="e" cm="1">
        <f t="array" ref="G921">(_xlfn.XLOOKUP($A921&amp;$Q$3,Data[Index]&amp;Data[Valid Test, Can be used for conformity (Y/N)],Data[CO2/km (g)])-G$2)/G$5</f>
        <v>#N/A</v>
      </c>
      <c r="H921" s="141" t="e" cm="1">
        <f t="array" ref="H921">(_xlfn.XLOOKUP($A921&amp;$Q$3,Data[Index]&amp;Data[Valid Test, Can be used for conformity (Y/N)],Data[THC/km (mg)])-H$2)/H$5</f>
        <v>#N/A</v>
      </c>
      <c r="I921" s="141" t="e" cm="1">
        <f t="array" ref="I921">(_xlfn.XLOOKUP($A921&amp;$Q$3,Data[Index]&amp;Data[Valid Test, Can be used for conformity (Y/N)],Data[NOx/km (mg)])-I$2)/I$5</f>
        <v>#N/A</v>
      </c>
      <c r="J921" s="141" t="e" cm="1">
        <f t="array" ref="J921">(_xlfn.XLOOKUP($A921&amp;$Q$3,Data[Index]&amp;Data[Valid Test, Can be used for conformity (Y/N)],Data[THC + NOx/km (mg)])-J$2)/J$5</f>
        <v>#N/A</v>
      </c>
      <c r="K921" s="141" t="e" cm="1">
        <f t="array" ref="K921">(_xlfn.XLOOKUP($A921&amp;$Q$3,Data[Index]&amp;Data[Valid Test, Can be used for conformity (Y/N)],Data[PN/km ('#)])-K$2)/K$5</f>
        <v>#N/A</v>
      </c>
      <c r="L921" s="141" t="e" cm="1">
        <f t="array" ref="L921">(_xlfn.XLOOKUP($A921&amp;$Q$3,Data[Index]&amp;Data[Valid Test, Can be used for conformity (Y/N)],Data[PM/km (mg)])-L$2)/L$5</f>
        <v>#N/A</v>
      </c>
      <c r="M921" s="140" t="e" cm="1">
        <f t="array" ref="M921">(_xlfn.XLOOKUP($A921&amp;$Q$3,Data[Index]&amp;Data[Valid Test, Can be used for conformity (Y/N)],Data[CH4 (mg/km)])-M$2)/M$5</f>
        <v>#N/A</v>
      </c>
      <c r="N921" s="140" t="e" cm="1">
        <f t="array" ref="N921">(_xlfn.XLOOKUP($A921&amp;$Q$3,Data[Index]&amp;Data[Valid Test, Can be used for conformity (Y/N)],Data[N20 (mg/km)])-N$2)/N$5</f>
        <v>#N/A</v>
      </c>
      <c r="O921" s="141" t="e" cm="1">
        <f t="array" ref="O921">(_xlfn.XLOOKUP($A921&amp;$Q$3,Data[Index]&amp;Data[Valid Test, Can be used for conformity (Y/N)],Data[l/100km])-O$2)/O$5</f>
        <v>#N/A</v>
      </c>
      <c r="P921" s="138">
        <f>_xlfn.XLOOKUP($A921,Data[Index],Data[Comments])</f>
        <v>0</v>
      </c>
    </row>
    <row r="922" spans="1:16" x14ac:dyDescent="0.2">
      <c r="A922" s="129"/>
      <c r="B922" s="129"/>
      <c r="C922" s="129" t="e" cm="1">
        <f t="array" ref="C922">_xlfn.XLOOKUP($A922&amp;$Q$3&amp;$R$3,Data[Index]&amp;Data[Valid Test, Can be used for conformity (Y/N)]&amp;Data[Cycle],Data[Test Name])</f>
        <v>#N/A</v>
      </c>
      <c r="D922" s="167" t="e" cm="1">
        <f t="array" ref="D922">_xlfn.XLOOKUP($A922&amp;$Q$3&amp;$R$3,Data[Index]&amp;Data[Valid Test, Can be used for conformity (Y/N)]&amp;Data[Cycle],Data[Mileage (Miles)])</f>
        <v>#N/A</v>
      </c>
      <c r="E922" s="130" t="e" cm="1">
        <f t="array" ref="E922">_xlfn.XLOOKUP($A922&amp;$Q$3&amp;$R$3,Data[Index]&amp;Data[Valid Test, Can be used for conformity (Y/N)]&amp;Data[Cycle],Data[Date])</f>
        <v>#N/A</v>
      </c>
      <c r="F922" s="141" t="e" cm="1">
        <f t="array" ref="F922">(_xlfn.XLOOKUP($A922&amp;$Q$3&amp;$R$3,Data[Index]&amp;Data[Valid Test, Can be used for conformity (Y/N)]&amp;Data[Cycle],Data[CO/km (mg)])-F$2)/F$5</f>
        <v>#N/A</v>
      </c>
      <c r="G922" s="141" t="e" cm="1">
        <f t="array" ref="G922">(_xlfn.XLOOKUP($A922&amp;$Q$3,Data[Index]&amp;Data[Valid Test, Can be used for conformity (Y/N)],Data[CO2/km (g)])-G$2)/G$5</f>
        <v>#N/A</v>
      </c>
      <c r="H922" s="141" t="e" cm="1">
        <f t="array" ref="H922">(_xlfn.XLOOKUP($A922&amp;$Q$3,Data[Index]&amp;Data[Valid Test, Can be used for conformity (Y/N)],Data[THC/km (mg)])-H$2)/H$5</f>
        <v>#N/A</v>
      </c>
      <c r="I922" s="141" t="e" cm="1">
        <f t="array" ref="I922">(_xlfn.XLOOKUP($A922&amp;$Q$3,Data[Index]&amp;Data[Valid Test, Can be used for conformity (Y/N)],Data[NOx/km (mg)])-I$2)/I$5</f>
        <v>#N/A</v>
      </c>
      <c r="J922" s="141" t="e" cm="1">
        <f t="array" ref="J922">(_xlfn.XLOOKUP($A922&amp;$Q$3,Data[Index]&amp;Data[Valid Test, Can be used for conformity (Y/N)],Data[THC + NOx/km (mg)])-J$2)/J$5</f>
        <v>#N/A</v>
      </c>
      <c r="K922" s="141" t="e" cm="1">
        <f t="array" ref="K922">(_xlfn.XLOOKUP($A922&amp;$Q$3,Data[Index]&amp;Data[Valid Test, Can be used for conformity (Y/N)],Data[PN/km ('#)])-K$2)/K$5</f>
        <v>#N/A</v>
      </c>
      <c r="L922" s="141" t="e" cm="1">
        <f t="array" ref="L922">(_xlfn.XLOOKUP($A922&amp;$Q$3,Data[Index]&amp;Data[Valid Test, Can be used for conformity (Y/N)],Data[PM/km (mg)])-L$2)/L$5</f>
        <v>#N/A</v>
      </c>
      <c r="M922" s="140" t="e" cm="1">
        <f t="array" ref="M922">(_xlfn.XLOOKUP($A922&amp;$Q$3,Data[Index]&amp;Data[Valid Test, Can be used for conformity (Y/N)],Data[CH4 (mg/km)])-M$2)/M$5</f>
        <v>#N/A</v>
      </c>
      <c r="N922" s="140" t="e" cm="1">
        <f t="array" ref="N922">(_xlfn.XLOOKUP($A922&amp;$Q$3,Data[Index]&amp;Data[Valid Test, Can be used for conformity (Y/N)],Data[N20 (mg/km)])-N$2)/N$5</f>
        <v>#N/A</v>
      </c>
      <c r="O922" s="141" t="e" cm="1">
        <f t="array" ref="O922">(_xlfn.XLOOKUP($A922&amp;$Q$3,Data[Index]&amp;Data[Valid Test, Can be used for conformity (Y/N)],Data[l/100km])-O$2)/O$5</f>
        <v>#N/A</v>
      </c>
      <c r="P922" s="138">
        <f>_xlfn.XLOOKUP($A922,Data[Index],Data[Comments])</f>
        <v>0</v>
      </c>
    </row>
    <row r="923" spans="1:16" x14ac:dyDescent="0.2">
      <c r="A923" s="129"/>
      <c r="B923" s="129"/>
      <c r="C923" s="129" t="e" cm="1">
        <f t="array" ref="C923">_xlfn.XLOOKUP($A923&amp;$Q$3&amp;$R$3,Data[Index]&amp;Data[Valid Test, Can be used for conformity (Y/N)]&amp;Data[Cycle],Data[Test Name])</f>
        <v>#N/A</v>
      </c>
      <c r="D923" s="167" t="e" cm="1">
        <f t="array" ref="D923">_xlfn.XLOOKUP($A923&amp;$Q$3&amp;$R$3,Data[Index]&amp;Data[Valid Test, Can be used for conformity (Y/N)]&amp;Data[Cycle],Data[Mileage (Miles)])</f>
        <v>#N/A</v>
      </c>
      <c r="E923" s="130" t="e" cm="1">
        <f t="array" ref="E923">_xlfn.XLOOKUP($A923&amp;$Q$3&amp;$R$3,Data[Index]&amp;Data[Valid Test, Can be used for conformity (Y/N)]&amp;Data[Cycle],Data[Date])</f>
        <v>#N/A</v>
      </c>
      <c r="F923" s="141" t="e" cm="1">
        <f t="array" ref="F923">(_xlfn.XLOOKUP($A923&amp;$Q$3&amp;$R$3,Data[Index]&amp;Data[Valid Test, Can be used for conformity (Y/N)]&amp;Data[Cycle],Data[CO/km (mg)])-F$2)/F$5</f>
        <v>#N/A</v>
      </c>
      <c r="G923" s="141" t="e" cm="1">
        <f t="array" ref="G923">(_xlfn.XLOOKUP($A923&amp;$Q$3,Data[Index]&amp;Data[Valid Test, Can be used for conformity (Y/N)],Data[CO2/km (g)])-G$2)/G$5</f>
        <v>#N/A</v>
      </c>
      <c r="H923" s="141" t="e" cm="1">
        <f t="array" ref="H923">(_xlfn.XLOOKUP($A923&amp;$Q$3,Data[Index]&amp;Data[Valid Test, Can be used for conformity (Y/N)],Data[THC/km (mg)])-H$2)/H$5</f>
        <v>#N/A</v>
      </c>
      <c r="I923" s="141" t="e" cm="1">
        <f t="array" ref="I923">(_xlfn.XLOOKUP($A923&amp;$Q$3,Data[Index]&amp;Data[Valid Test, Can be used for conformity (Y/N)],Data[NOx/km (mg)])-I$2)/I$5</f>
        <v>#N/A</v>
      </c>
      <c r="J923" s="141" t="e" cm="1">
        <f t="array" ref="J923">(_xlfn.XLOOKUP($A923&amp;$Q$3,Data[Index]&amp;Data[Valid Test, Can be used for conformity (Y/N)],Data[THC + NOx/km (mg)])-J$2)/J$5</f>
        <v>#N/A</v>
      </c>
      <c r="K923" s="141" t="e" cm="1">
        <f t="array" ref="K923">(_xlfn.XLOOKUP($A923&amp;$Q$3,Data[Index]&amp;Data[Valid Test, Can be used for conformity (Y/N)],Data[PN/km ('#)])-K$2)/K$5</f>
        <v>#N/A</v>
      </c>
      <c r="L923" s="141" t="e" cm="1">
        <f t="array" ref="L923">(_xlfn.XLOOKUP($A923&amp;$Q$3,Data[Index]&amp;Data[Valid Test, Can be used for conformity (Y/N)],Data[PM/km (mg)])-L$2)/L$5</f>
        <v>#N/A</v>
      </c>
      <c r="M923" s="140" t="e" cm="1">
        <f t="array" ref="M923">(_xlfn.XLOOKUP($A923&amp;$Q$3,Data[Index]&amp;Data[Valid Test, Can be used for conformity (Y/N)],Data[CH4 (mg/km)])-M$2)/M$5</f>
        <v>#N/A</v>
      </c>
      <c r="N923" s="140" t="e" cm="1">
        <f t="array" ref="N923">(_xlfn.XLOOKUP($A923&amp;$Q$3,Data[Index]&amp;Data[Valid Test, Can be used for conformity (Y/N)],Data[N20 (mg/km)])-N$2)/N$5</f>
        <v>#N/A</v>
      </c>
      <c r="O923" s="141" t="e" cm="1">
        <f t="array" ref="O923">(_xlfn.XLOOKUP($A923&amp;$Q$3,Data[Index]&amp;Data[Valid Test, Can be used for conformity (Y/N)],Data[l/100km])-O$2)/O$5</f>
        <v>#N/A</v>
      </c>
      <c r="P923" s="138">
        <f>_xlfn.XLOOKUP($A923,Data[Index],Data[Comments])</f>
        <v>0</v>
      </c>
    </row>
    <row r="924" spans="1:16" x14ac:dyDescent="0.2">
      <c r="A924" s="129"/>
      <c r="B924" s="129"/>
      <c r="C924" s="129" t="e" cm="1">
        <f t="array" ref="C924">_xlfn.XLOOKUP($A924&amp;$Q$3&amp;$R$3,Data[Index]&amp;Data[Valid Test, Can be used for conformity (Y/N)]&amp;Data[Cycle],Data[Test Name])</f>
        <v>#N/A</v>
      </c>
      <c r="D924" s="167" t="e" cm="1">
        <f t="array" ref="D924">_xlfn.XLOOKUP($A924&amp;$Q$3&amp;$R$3,Data[Index]&amp;Data[Valid Test, Can be used for conformity (Y/N)]&amp;Data[Cycle],Data[Mileage (Miles)])</f>
        <v>#N/A</v>
      </c>
      <c r="E924" s="130" t="e" cm="1">
        <f t="array" ref="E924">_xlfn.XLOOKUP($A924&amp;$Q$3&amp;$R$3,Data[Index]&amp;Data[Valid Test, Can be used for conformity (Y/N)]&amp;Data[Cycle],Data[Date])</f>
        <v>#N/A</v>
      </c>
      <c r="F924" s="141" t="e" cm="1">
        <f t="array" ref="F924">(_xlfn.XLOOKUP($A924&amp;$Q$3&amp;$R$3,Data[Index]&amp;Data[Valid Test, Can be used for conformity (Y/N)]&amp;Data[Cycle],Data[CO/km (mg)])-F$2)/F$5</f>
        <v>#N/A</v>
      </c>
      <c r="G924" s="141" t="e" cm="1">
        <f t="array" ref="G924">(_xlfn.XLOOKUP($A924&amp;$Q$3,Data[Index]&amp;Data[Valid Test, Can be used for conformity (Y/N)],Data[CO2/km (g)])-G$2)/G$5</f>
        <v>#N/A</v>
      </c>
      <c r="H924" s="141" t="e" cm="1">
        <f t="array" ref="H924">(_xlfn.XLOOKUP($A924&amp;$Q$3,Data[Index]&amp;Data[Valid Test, Can be used for conformity (Y/N)],Data[THC/km (mg)])-H$2)/H$5</f>
        <v>#N/A</v>
      </c>
      <c r="I924" s="141" t="e" cm="1">
        <f t="array" ref="I924">(_xlfn.XLOOKUP($A924&amp;$Q$3,Data[Index]&amp;Data[Valid Test, Can be used for conformity (Y/N)],Data[NOx/km (mg)])-I$2)/I$5</f>
        <v>#N/A</v>
      </c>
      <c r="J924" s="141" t="e" cm="1">
        <f t="array" ref="J924">(_xlfn.XLOOKUP($A924&amp;$Q$3,Data[Index]&amp;Data[Valid Test, Can be used for conformity (Y/N)],Data[THC + NOx/km (mg)])-J$2)/J$5</f>
        <v>#N/A</v>
      </c>
      <c r="K924" s="141" t="e" cm="1">
        <f t="array" ref="K924">(_xlfn.XLOOKUP($A924&amp;$Q$3,Data[Index]&amp;Data[Valid Test, Can be used for conformity (Y/N)],Data[PN/km ('#)])-K$2)/K$5</f>
        <v>#N/A</v>
      </c>
      <c r="L924" s="141" t="e" cm="1">
        <f t="array" ref="L924">(_xlfn.XLOOKUP($A924&amp;$Q$3,Data[Index]&amp;Data[Valid Test, Can be used for conformity (Y/N)],Data[PM/km (mg)])-L$2)/L$5</f>
        <v>#N/A</v>
      </c>
      <c r="M924" s="140" t="e" cm="1">
        <f t="array" ref="M924">(_xlfn.XLOOKUP($A924&amp;$Q$3,Data[Index]&amp;Data[Valid Test, Can be used for conformity (Y/N)],Data[CH4 (mg/km)])-M$2)/M$5</f>
        <v>#N/A</v>
      </c>
      <c r="N924" s="140" t="e" cm="1">
        <f t="array" ref="N924">(_xlfn.XLOOKUP($A924&amp;$Q$3,Data[Index]&amp;Data[Valid Test, Can be used for conformity (Y/N)],Data[N20 (mg/km)])-N$2)/N$5</f>
        <v>#N/A</v>
      </c>
      <c r="O924" s="141" t="e" cm="1">
        <f t="array" ref="O924">(_xlfn.XLOOKUP($A924&amp;$Q$3,Data[Index]&amp;Data[Valid Test, Can be used for conformity (Y/N)],Data[l/100km])-O$2)/O$5</f>
        <v>#N/A</v>
      </c>
      <c r="P924" s="138">
        <f>_xlfn.XLOOKUP($A924,Data[Index],Data[Comments])</f>
        <v>0</v>
      </c>
    </row>
    <row r="925" spans="1:16" x14ac:dyDescent="0.2">
      <c r="A925" s="129"/>
      <c r="B925" s="129"/>
      <c r="C925" s="129" t="e" cm="1">
        <f t="array" ref="C925">_xlfn.XLOOKUP($A925&amp;$Q$3&amp;$R$3,Data[Index]&amp;Data[Valid Test, Can be used for conformity (Y/N)]&amp;Data[Cycle],Data[Test Name])</f>
        <v>#N/A</v>
      </c>
      <c r="D925" s="167" t="e" cm="1">
        <f t="array" ref="D925">_xlfn.XLOOKUP($A925&amp;$Q$3&amp;$R$3,Data[Index]&amp;Data[Valid Test, Can be used for conformity (Y/N)]&amp;Data[Cycle],Data[Mileage (Miles)])</f>
        <v>#N/A</v>
      </c>
      <c r="E925" s="130" t="e" cm="1">
        <f t="array" ref="E925">_xlfn.XLOOKUP($A925&amp;$Q$3&amp;$R$3,Data[Index]&amp;Data[Valid Test, Can be used for conformity (Y/N)]&amp;Data[Cycle],Data[Date])</f>
        <v>#N/A</v>
      </c>
      <c r="F925" s="141" t="e" cm="1">
        <f t="array" ref="F925">(_xlfn.XLOOKUP($A925&amp;$Q$3&amp;$R$3,Data[Index]&amp;Data[Valid Test, Can be used for conformity (Y/N)]&amp;Data[Cycle],Data[CO/km (mg)])-F$2)/F$5</f>
        <v>#N/A</v>
      </c>
      <c r="G925" s="141" t="e" cm="1">
        <f t="array" ref="G925">(_xlfn.XLOOKUP($A925&amp;$Q$3,Data[Index]&amp;Data[Valid Test, Can be used for conformity (Y/N)],Data[CO2/km (g)])-G$2)/G$5</f>
        <v>#N/A</v>
      </c>
      <c r="H925" s="141" t="e" cm="1">
        <f t="array" ref="H925">(_xlfn.XLOOKUP($A925&amp;$Q$3,Data[Index]&amp;Data[Valid Test, Can be used for conformity (Y/N)],Data[THC/km (mg)])-H$2)/H$5</f>
        <v>#N/A</v>
      </c>
      <c r="I925" s="141" t="e" cm="1">
        <f t="array" ref="I925">(_xlfn.XLOOKUP($A925&amp;$Q$3,Data[Index]&amp;Data[Valid Test, Can be used for conformity (Y/N)],Data[NOx/km (mg)])-I$2)/I$5</f>
        <v>#N/A</v>
      </c>
      <c r="J925" s="141" t="e" cm="1">
        <f t="array" ref="J925">(_xlfn.XLOOKUP($A925&amp;$Q$3,Data[Index]&amp;Data[Valid Test, Can be used for conformity (Y/N)],Data[THC + NOx/km (mg)])-J$2)/J$5</f>
        <v>#N/A</v>
      </c>
      <c r="K925" s="141" t="e" cm="1">
        <f t="array" ref="K925">(_xlfn.XLOOKUP($A925&amp;$Q$3,Data[Index]&amp;Data[Valid Test, Can be used for conformity (Y/N)],Data[PN/km ('#)])-K$2)/K$5</f>
        <v>#N/A</v>
      </c>
      <c r="L925" s="141" t="e" cm="1">
        <f t="array" ref="L925">(_xlfn.XLOOKUP($A925&amp;$Q$3,Data[Index]&amp;Data[Valid Test, Can be used for conformity (Y/N)],Data[PM/km (mg)])-L$2)/L$5</f>
        <v>#N/A</v>
      </c>
      <c r="M925" s="140" t="e" cm="1">
        <f t="array" ref="M925">(_xlfn.XLOOKUP($A925&amp;$Q$3,Data[Index]&amp;Data[Valid Test, Can be used for conformity (Y/N)],Data[CH4 (mg/km)])-M$2)/M$5</f>
        <v>#N/A</v>
      </c>
      <c r="N925" s="140" t="e" cm="1">
        <f t="array" ref="N925">(_xlfn.XLOOKUP($A925&amp;$Q$3,Data[Index]&amp;Data[Valid Test, Can be used for conformity (Y/N)],Data[N20 (mg/km)])-N$2)/N$5</f>
        <v>#N/A</v>
      </c>
      <c r="O925" s="141" t="e" cm="1">
        <f t="array" ref="O925">(_xlfn.XLOOKUP($A925&amp;$Q$3,Data[Index]&amp;Data[Valid Test, Can be used for conformity (Y/N)],Data[l/100km])-O$2)/O$5</f>
        <v>#N/A</v>
      </c>
      <c r="P925" s="138">
        <f>_xlfn.XLOOKUP($A925,Data[Index],Data[Comments])</f>
        <v>0</v>
      </c>
    </row>
    <row r="926" spans="1:16" x14ac:dyDescent="0.2">
      <c r="A926" s="129"/>
      <c r="B926" s="129"/>
      <c r="C926" s="129" t="e" cm="1">
        <f t="array" ref="C926">_xlfn.XLOOKUP($A926&amp;$Q$3&amp;$R$3,Data[Index]&amp;Data[Valid Test, Can be used for conformity (Y/N)]&amp;Data[Cycle],Data[Test Name])</f>
        <v>#N/A</v>
      </c>
      <c r="D926" s="167" t="e" cm="1">
        <f t="array" ref="D926">_xlfn.XLOOKUP($A926&amp;$Q$3&amp;$R$3,Data[Index]&amp;Data[Valid Test, Can be used for conformity (Y/N)]&amp;Data[Cycle],Data[Mileage (Miles)])</f>
        <v>#N/A</v>
      </c>
      <c r="E926" s="130" t="e" cm="1">
        <f t="array" ref="E926">_xlfn.XLOOKUP($A926&amp;$Q$3&amp;$R$3,Data[Index]&amp;Data[Valid Test, Can be used for conformity (Y/N)]&amp;Data[Cycle],Data[Date])</f>
        <v>#N/A</v>
      </c>
      <c r="F926" s="141" t="e" cm="1">
        <f t="array" ref="F926">(_xlfn.XLOOKUP($A926&amp;$Q$3&amp;$R$3,Data[Index]&amp;Data[Valid Test, Can be used for conformity (Y/N)]&amp;Data[Cycle],Data[CO/km (mg)])-F$2)/F$5</f>
        <v>#N/A</v>
      </c>
      <c r="G926" s="141" t="e" cm="1">
        <f t="array" ref="G926">(_xlfn.XLOOKUP($A926&amp;$Q$3,Data[Index]&amp;Data[Valid Test, Can be used for conformity (Y/N)],Data[CO2/km (g)])-G$2)/G$5</f>
        <v>#N/A</v>
      </c>
      <c r="H926" s="141" t="e" cm="1">
        <f t="array" ref="H926">(_xlfn.XLOOKUP($A926&amp;$Q$3,Data[Index]&amp;Data[Valid Test, Can be used for conformity (Y/N)],Data[THC/km (mg)])-H$2)/H$5</f>
        <v>#N/A</v>
      </c>
      <c r="I926" s="141" t="e" cm="1">
        <f t="array" ref="I926">(_xlfn.XLOOKUP($A926&amp;$Q$3,Data[Index]&amp;Data[Valid Test, Can be used for conformity (Y/N)],Data[NOx/km (mg)])-I$2)/I$5</f>
        <v>#N/A</v>
      </c>
      <c r="J926" s="141" t="e" cm="1">
        <f t="array" ref="J926">(_xlfn.XLOOKUP($A926&amp;$Q$3,Data[Index]&amp;Data[Valid Test, Can be used for conformity (Y/N)],Data[THC + NOx/km (mg)])-J$2)/J$5</f>
        <v>#N/A</v>
      </c>
      <c r="K926" s="141" t="e" cm="1">
        <f t="array" ref="K926">(_xlfn.XLOOKUP($A926&amp;$Q$3,Data[Index]&amp;Data[Valid Test, Can be used for conformity (Y/N)],Data[PN/km ('#)])-K$2)/K$5</f>
        <v>#N/A</v>
      </c>
      <c r="L926" s="141" t="e" cm="1">
        <f t="array" ref="L926">(_xlfn.XLOOKUP($A926&amp;$Q$3,Data[Index]&amp;Data[Valid Test, Can be used for conformity (Y/N)],Data[PM/km (mg)])-L$2)/L$5</f>
        <v>#N/A</v>
      </c>
      <c r="M926" s="140" t="e" cm="1">
        <f t="array" ref="M926">(_xlfn.XLOOKUP($A926&amp;$Q$3,Data[Index]&amp;Data[Valid Test, Can be used for conformity (Y/N)],Data[CH4 (mg/km)])-M$2)/M$5</f>
        <v>#N/A</v>
      </c>
      <c r="N926" s="140" t="e" cm="1">
        <f t="array" ref="N926">(_xlfn.XLOOKUP($A926&amp;$Q$3,Data[Index]&amp;Data[Valid Test, Can be used for conformity (Y/N)],Data[N20 (mg/km)])-N$2)/N$5</f>
        <v>#N/A</v>
      </c>
      <c r="O926" s="141" t="e" cm="1">
        <f t="array" ref="O926">(_xlfn.XLOOKUP($A926&amp;$Q$3,Data[Index]&amp;Data[Valid Test, Can be used for conformity (Y/N)],Data[l/100km])-O$2)/O$5</f>
        <v>#N/A</v>
      </c>
      <c r="P926" s="138">
        <f>_xlfn.XLOOKUP($A926,Data[Index],Data[Comments])</f>
        <v>0</v>
      </c>
    </row>
    <row r="927" spans="1:16" x14ac:dyDescent="0.2">
      <c r="A927" s="129"/>
      <c r="B927" s="129"/>
      <c r="C927" s="129" t="e" cm="1">
        <f t="array" ref="C927">_xlfn.XLOOKUP($A927&amp;$Q$3&amp;$R$3,Data[Index]&amp;Data[Valid Test, Can be used for conformity (Y/N)]&amp;Data[Cycle],Data[Test Name])</f>
        <v>#N/A</v>
      </c>
      <c r="D927" s="167" t="e" cm="1">
        <f t="array" ref="D927">_xlfn.XLOOKUP($A927&amp;$Q$3&amp;$R$3,Data[Index]&amp;Data[Valid Test, Can be used for conformity (Y/N)]&amp;Data[Cycle],Data[Mileage (Miles)])</f>
        <v>#N/A</v>
      </c>
      <c r="E927" s="130" t="e" cm="1">
        <f t="array" ref="E927">_xlfn.XLOOKUP($A927&amp;$Q$3&amp;$R$3,Data[Index]&amp;Data[Valid Test, Can be used for conformity (Y/N)]&amp;Data[Cycle],Data[Date])</f>
        <v>#N/A</v>
      </c>
      <c r="F927" s="141" t="e" cm="1">
        <f t="array" ref="F927">(_xlfn.XLOOKUP($A927&amp;$Q$3&amp;$R$3,Data[Index]&amp;Data[Valid Test, Can be used for conformity (Y/N)]&amp;Data[Cycle],Data[CO/km (mg)])-F$2)/F$5</f>
        <v>#N/A</v>
      </c>
      <c r="G927" s="141" t="e" cm="1">
        <f t="array" ref="G927">(_xlfn.XLOOKUP($A927&amp;$Q$3,Data[Index]&amp;Data[Valid Test, Can be used for conformity (Y/N)],Data[CO2/km (g)])-G$2)/G$5</f>
        <v>#N/A</v>
      </c>
      <c r="H927" s="141" t="e" cm="1">
        <f t="array" ref="H927">(_xlfn.XLOOKUP($A927&amp;$Q$3,Data[Index]&amp;Data[Valid Test, Can be used for conformity (Y/N)],Data[THC/km (mg)])-H$2)/H$5</f>
        <v>#N/A</v>
      </c>
      <c r="I927" s="141" t="e" cm="1">
        <f t="array" ref="I927">(_xlfn.XLOOKUP($A927&amp;$Q$3,Data[Index]&amp;Data[Valid Test, Can be used for conformity (Y/N)],Data[NOx/km (mg)])-I$2)/I$5</f>
        <v>#N/A</v>
      </c>
      <c r="J927" s="141" t="e" cm="1">
        <f t="array" ref="J927">(_xlfn.XLOOKUP($A927&amp;$Q$3,Data[Index]&amp;Data[Valid Test, Can be used for conformity (Y/N)],Data[THC + NOx/km (mg)])-J$2)/J$5</f>
        <v>#N/A</v>
      </c>
      <c r="K927" s="141" t="e" cm="1">
        <f t="array" ref="K927">(_xlfn.XLOOKUP($A927&amp;$Q$3,Data[Index]&amp;Data[Valid Test, Can be used for conformity (Y/N)],Data[PN/km ('#)])-K$2)/K$5</f>
        <v>#N/A</v>
      </c>
      <c r="L927" s="141" t="e" cm="1">
        <f t="array" ref="L927">(_xlfn.XLOOKUP($A927&amp;$Q$3,Data[Index]&amp;Data[Valid Test, Can be used for conformity (Y/N)],Data[PM/km (mg)])-L$2)/L$5</f>
        <v>#N/A</v>
      </c>
      <c r="M927" s="140" t="e" cm="1">
        <f t="array" ref="M927">(_xlfn.XLOOKUP($A927&amp;$Q$3,Data[Index]&amp;Data[Valid Test, Can be used for conformity (Y/N)],Data[CH4 (mg/km)])-M$2)/M$5</f>
        <v>#N/A</v>
      </c>
      <c r="N927" s="140" t="e" cm="1">
        <f t="array" ref="N927">(_xlfn.XLOOKUP($A927&amp;$Q$3,Data[Index]&amp;Data[Valid Test, Can be used for conformity (Y/N)],Data[N20 (mg/km)])-N$2)/N$5</f>
        <v>#N/A</v>
      </c>
      <c r="O927" s="141" t="e" cm="1">
        <f t="array" ref="O927">(_xlfn.XLOOKUP($A927&amp;$Q$3,Data[Index]&amp;Data[Valid Test, Can be used for conformity (Y/N)],Data[l/100km])-O$2)/O$5</f>
        <v>#N/A</v>
      </c>
      <c r="P927" s="138">
        <f>_xlfn.XLOOKUP($A927,Data[Index],Data[Comments])</f>
        <v>0</v>
      </c>
    </row>
    <row r="928" spans="1:16" x14ac:dyDescent="0.2">
      <c r="A928" s="129"/>
      <c r="B928" s="129"/>
      <c r="C928" s="129" t="e" cm="1">
        <f t="array" ref="C928">_xlfn.XLOOKUP($A928&amp;$Q$3&amp;$R$3,Data[Index]&amp;Data[Valid Test, Can be used for conformity (Y/N)]&amp;Data[Cycle],Data[Test Name])</f>
        <v>#N/A</v>
      </c>
      <c r="D928" s="167" t="e" cm="1">
        <f t="array" ref="D928">_xlfn.XLOOKUP($A928&amp;$Q$3&amp;$R$3,Data[Index]&amp;Data[Valid Test, Can be used for conformity (Y/N)]&amp;Data[Cycle],Data[Mileage (Miles)])</f>
        <v>#N/A</v>
      </c>
      <c r="E928" s="130" t="e" cm="1">
        <f t="array" ref="E928">_xlfn.XLOOKUP($A928&amp;$Q$3&amp;$R$3,Data[Index]&amp;Data[Valid Test, Can be used for conformity (Y/N)]&amp;Data[Cycle],Data[Date])</f>
        <v>#N/A</v>
      </c>
      <c r="F928" s="141" t="e" cm="1">
        <f t="array" ref="F928">(_xlfn.XLOOKUP($A928&amp;$Q$3&amp;$R$3,Data[Index]&amp;Data[Valid Test, Can be used for conformity (Y/N)]&amp;Data[Cycle],Data[CO/km (mg)])-F$2)/F$5</f>
        <v>#N/A</v>
      </c>
      <c r="G928" s="141" t="e" cm="1">
        <f t="array" ref="G928">(_xlfn.XLOOKUP($A928&amp;$Q$3,Data[Index]&amp;Data[Valid Test, Can be used for conformity (Y/N)],Data[CO2/km (g)])-G$2)/G$5</f>
        <v>#N/A</v>
      </c>
      <c r="H928" s="141" t="e" cm="1">
        <f t="array" ref="H928">(_xlfn.XLOOKUP($A928&amp;$Q$3,Data[Index]&amp;Data[Valid Test, Can be used for conformity (Y/N)],Data[THC/km (mg)])-H$2)/H$5</f>
        <v>#N/A</v>
      </c>
      <c r="I928" s="141" t="e" cm="1">
        <f t="array" ref="I928">(_xlfn.XLOOKUP($A928&amp;$Q$3,Data[Index]&amp;Data[Valid Test, Can be used for conformity (Y/N)],Data[NOx/km (mg)])-I$2)/I$5</f>
        <v>#N/A</v>
      </c>
      <c r="J928" s="141" t="e" cm="1">
        <f t="array" ref="J928">(_xlfn.XLOOKUP($A928&amp;$Q$3,Data[Index]&amp;Data[Valid Test, Can be used for conformity (Y/N)],Data[THC + NOx/km (mg)])-J$2)/J$5</f>
        <v>#N/A</v>
      </c>
      <c r="K928" s="141" t="e" cm="1">
        <f t="array" ref="K928">(_xlfn.XLOOKUP($A928&amp;$Q$3,Data[Index]&amp;Data[Valid Test, Can be used for conformity (Y/N)],Data[PN/km ('#)])-K$2)/K$5</f>
        <v>#N/A</v>
      </c>
      <c r="L928" s="141" t="e" cm="1">
        <f t="array" ref="L928">(_xlfn.XLOOKUP($A928&amp;$Q$3,Data[Index]&amp;Data[Valid Test, Can be used for conformity (Y/N)],Data[PM/km (mg)])-L$2)/L$5</f>
        <v>#N/A</v>
      </c>
      <c r="M928" s="140" t="e" cm="1">
        <f t="array" ref="M928">(_xlfn.XLOOKUP($A928&amp;$Q$3,Data[Index]&amp;Data[Valid Test, Can be used for conformity (Y/N)],Data[CH4 (mg/km)])-M$2)/M$5</f>
        <v>#N/A</v>
      </c>
      <c r="N928" s="140" t="e" cm="1">
        <f t="array" ref="N928">(_xlfn.XLOOKUP($A928&amp;$Q$3,Data[Index]&amp;Data[Valid Test, Can be used for conformity (Y/N)],Data[N20 (mg/km)])-N$2)/N$5</f>
        <v>#N/A</v>
      </c>
      <c r="O928" s="141" t="e" cm="1">
        <f t="array" ref="O928">(_xlfn.XLOOKUP($A928&amp;$Q$3,Data[Index]&amp;Data[Valid Test, Can be used for conformity (Y/N)],Data[l/100km])-O$2)/O$5</f>
        <v>#N/A</v>
      </c>
      <c r="P928" s="138">
        <f>_xlfn.XLOOKUP($A928,Data[Index],Data[Comments])</f>
        <v>0</v>
      </c>
    </row>
    <row r="929" spans="1:16" x14ac:dyDescent="0.2">
      <c r="A929" s="129"/>
      <c r="B929" s="129"/>
      <c r="C929" s="129" t="e" cm="1">
        <f t="array" ref="C929">_xlfn.XLOOKUP($A929&amp;$Q$3&amp;$R$3,Data[Index]&amp;Data[Valid Test, Can be used for conformity (Y/N)]&amp;Data[Cycle],Data[Test Name])</f>
        <v>#N/A</v>
      </c>
      <c r="D929" s="167" t="e" cm="1">
        <f t="array" ref="D929">_xlfn.XLOOKUP($A929&amp;$Q$3&amp;$R$3,Data[Index]&amp;Data[Valid Test, Can be used for conformity (Y/N)]&amp;Data[Cycle],Data[Mileage (Miles)])</f>
        <v>#N/A</v>
      </c>
      <c r="E929" s="130" t="e" cm="1">
        <f t="array" ref="E929">_xlfn.XLOOKUP($A929&amp;$Q$3&amp;$R$3,Data[Index]&amp;Data[Valid Test, Can be used for conformity (Y/N)]&amp;Data[Cycle],Data[Date])</f>
        <v>#N/A</v>
      </c>
      <c r="F929" s="141" t="e" cm="1">
        <f t="array" ref="F929">(_xlfn.XLOOKUP($A929&amp;$Q$3&amp;$R$3,Data[Index]&amp;Data[Valid Test, Can be used for conformity (Y/N)]&amp;Data[Cycle],Data[CO/km (mg)])-F$2)/F$5</f>
        <v>#N/A</v>
      </c>
      <c r="G929" s="141" t="e" cm="1">
        <f t="array" ref="G929">(_xlfn.XLOOKUP($A929&amp;$Q$3,Data[Index]&amp;Data[Valid Test, Can be used for conformity (Y/N)],Data[CO2/km (g)])-G$2)/G$5</f>
        <v>#N/A</v>
      </c>
      <c r="H929" s="141" t="e" cm="1">
        <f t="array" ref="H929">(_xlfn.XLOOKUP($A929&amp;$Q$3,Data[Index]&amp;Data[Valid Test, Can be used for conformity (Y/N)],Data[THC/km (mg)])-H$2)/H$5</f>
        <v>#N/A</v>
      </c>
      <c r="I929" s="141" t="e" cm="1">
        <f t="array" ref="I929">(_xlfn.XLOOKUP($A929&amp;$Q$3,Data[Index]&amp;Data[Valid Test, Can be used for conformity (Y/N)],Data[NOx/km (mg)])-I$2)/I$5</f>
        <v>#N/A</v>
      </c>
      <c r="J929" s="141" t="e" cm="1">
        <f t="array" ref="J929">(_xlfn.XLOOKUP($A929&amp;$Q$3,Data[Index]&amp;Data[Valid Test, Can be used for conformity (Y/N)],Data[THC + NOx/km (mg)])-J$2)/J$5</f>
        <v>#N/A</v>
      </c>
      <c r="K929" s="141" t="e" cm="1">
        <f t="array" ref="K929">(_xlfn.XLOOKUP($A929&amp;$Q$3,Data[Index]&amp;Data[Valid Test, Can be used for conformity (Y/N)],Data[PN/km ('#)])-K$2)/K$5</f>
        <v>#N/A</v>
      </c>
      <c r="L929" s="141" t="e" cm="1">
        <f t="array" ref="L929">(_xlfn.XLOOKUP($A929&amp;$Q$3,Data[Index]&amp;Data[Valid Test, Can be used for conformity (Y/N)],Data[PM/km (mg)])-L$2)/L$5</f>
        <v>#N/A</v>
      </c>
      <c r="M929" s="140" t="e" cm="1">
        <f t="array" ref="M929">(_xlfn.XLOOKUP($A929&amp;$Q$3,Data[Index]&amp;Data[Valid Test, Can be used for conformity (Y/N)],Data[CH4 (mg/km)])-M$2)/M$5</f>
        <v>#N/A</v>
      </c>
      <c r="N929" s="140" t="e" cm="1">
        <f t="array" ref="N929">(_xlfn.XLOOKUP($A929&amp;$Q$3,Data[Index]&amp;Data[Valid Test, Can be used for conformity (Y/N)],Data[N20 (mg/km)])-N$2)/N$5</f>
        <v>#N/A</v>
      </c>
      <c r="O929" s="141" t="e" cm="1">
        <f t="array" ref="O929">(_xlfn.XLOOKUP($A929&amp;$Q$3,Data[Index]&amp;Data[Valid Test, Can be used for conformity (Y/N)],Data[l/100km])-O$2)/O$5</f>
        <v>#N/A</v>
      </c>
      <c r="P929" s="138">
        <f>_xlfn.XLOOKUP($A929,Data[Index],Data[Comments])</f>
        <v>0</v>
      </c>
    </row>
    <row r="930" spans="1:16" x14ac:dyDescent="0.2">
      <c r="A930" s="129"/>
      <c r="B930" s="129"/>
      <c r="C930" s="129" t="e" cm="1">
        <f t="array" ref="C930">_xlfn.XLOOKUP($A930&amp;$Q$3&amp;$R$3,Data[Index]&amp;Data[Valid Test, Can be used for conformity (Y/N)]&amp;Data[Cycle],Data[Test Name])</f>
        <v>#N/A</v>
      </c>
      <c r="D930" s="167" t="e" cm="1">
        <f t="array" ref="D930">_xlfn.XLOOKUP($A930&amp;$Q$3&amp;$R$3,Data[Index]&amp;Data[Valid Test, Can be used for conformity (Y/N)]&amp;Data[Cycle],Data[Mileage (Miles)])</f>
        <v>#N/A</v>
      </c>
      <c r="E930" s="130" t="e" cm="1">
        <f t="array" ref="E930">_xlfn.XLOOKUP($A930&amp;$Q$3&amp;$R$3,Data[Index]&amp;Data[Valid Test, Can be used for conformity (Y/N)]&amp;Data[Cycle],Data[Date])</f>
        <v>#N/A</v>
      </c>
      <c r="F930" s="141" t="e" cm="1">
        <f t="array" ref="F930">(_xlfn.XLOOKUP($A930&amp;$Q$3&amp;$R$3,Data[Index]&amp;Data[Valid Test, Can be used for conformity (Y/N)]&amp;Data[Cycle],Data[CO/km (mg)])-F$2)/F$5</f>
        <v>#N/A</v>
      </c>
      <c r="G930" s="141" t="e" cm="1">
        <f t="array" ref="G930">(_xlfn.XLOOKUP($A930&amp;$Q$3,Data[Index]&amp;Data[Valid Test, Can be used for conformity (Y/N)],Data[CO2/km (g)])-G$2)/G$5</f>
        <v>#N/A</v>
      </c>
      <c r="H930" s="141" t="e" cm="1">
        <f t="array" ref="H930">(_xlfn.XLOOKUP($A930&amp;$Q$3,Data[Index]&amp;Data[Valid Test, Can be used for conformity (Y/N)],Data[THC/km (mg)])-H$2)/H$5</f>
        <v>#N/A</v>
      </c>
      <c r="I930" s="141" t="e" cm="1">
        <f t="array" ref="I930">(_xlfn.XLOOKUP($A930&amp;$Q$3,Data[Index]&amp;Data[Valid Test, Can be used for conformity (Y/N)],Data[NOx/km (mg)])-I$2)/I$5</f>
        <v>#N/A</v>
      </c>
      <c r="J930" s="141" t="e" cm="1">
        <f t="array" ref="J930">(_xlfn.XLOOKUP($A930&amp;$Q$3,Data[Index]&amp;Data[Valid Test, Can be used for conformity (Y/N)],Data[THC + NOx/km (mg)])-J$2)/J$5</f>
        <v>#N/A</v>
      </c>
      <c r="K930" s="141" t="e" cm="1">
        <f t="array" ref="K930">(_xlfn.XLOOKUP($A930&amp;$Q$3,Data[Index]&amp;Data[Valid Test, Can be used for conformity (Y/N)],Data[PN/km ('#)])-K$2)/K$5</f>
        <v>#N/A</v>
      </c>
      <c r="L930" s="141" t="e" cm="1">
        <f t="array" ref="L930">(_xlfn.XLOOKUP($A930&amp;$Q$3,Data[Index]&amp;Data[Valid Test, Can be used for conformity (Y/N)],Data[PM/km (mg)])-L$2)/L$5</f>
        <v>#N/A</v>
      </c>
      <c r="M930" s="140" t="e" cm="1">
        <f t="array" ref="M930">(_xlfn.XLOOKUP($A930&amp;$Q$3,Data[Index]&amp;Data[Valid Test, Can be used for conformity (Y/N)],Data[CH4 (mg/km)])-M$2)/M$5</f>
        <v>#N/A</v>
      </c>
      <c r="N930" s="140" t="e" cm="1">
        <f t="array" ref="N930">(_xlfn.XLOOKUP($A930&amp;$Q$3,Data[Index]&amp;Data[Valid Test, Can be used for conformity (Y/N)],Data[N20 (mg/km)])-N$2)/N$5</f>
        <v>#N/A</v>
      </c>
      <c r="O930" s="141" t="e" cm="1">
        <f t="array" ref="O930">(_xlfn.XLOOKUP($A930&amp;$Q$3,Data[Index]&amp;Data[Valid Test, Can be used for conformity (Y/N)],Data[l/100km])-O$2)/O$5</f>
        <v>#N/A</v>
      </c>
      <c r="P930" s="138">
        <f>_xlfn.XLOOKUP($A930,Data[Index],Data[Comments])</f>
        <v>0</v>
      </c>
    </row>
    <row r="931" spans="1:16" x14ac:dyDescent="0.2">
      <c r="A931" s="129"/>
      <c r="B931" s="129"/>
      <c r="C931" s="129" t="e" cm="1">
        <f t="array" ref="C931">_xlfn.XLOOKUP($A931&amp;$Q$3&amp;$R$3,Data[Index]&amp;Data[Valid Test, Can be used for conformity (Y/N)]&amp;Data[Cycle],Data[Test Name])</f>
        <v>#N/A</v>
      </c>
      <c r="D931" s="167" t="e" cm="1">
        <f t="array" ref="D931">_xlfn.XLOOKUP($A931&amp;$Q$3&amp;$R$3,Data[Index]&amp;Data[Valid Test, Can be used for conformity (Y/N)]&amp;Data[Cycle],Data[Mileage (Miles)])</f>
        <v>#N/A</v>
      </c>
      <c r="E931" s="130" t="e" cm="1">
        <f t="array" ref="E931">_xlfn.XLOOKUP($A931&amp;$Q$3&amp;$R$3,Data[Index]&amp;Data[Valid Test, Can be used for conformity (Y/N)]&amp;Data[Cycle],Data[Date])</f>
        <v>#N/A</v>
      </c>
      <c r="F931" s="141" t="e" cm="1">
        <f t="array" ref="F931">(_xlfn.XLOOKUP($A931&amp;$Q$3&amp;$R$3,Data[Index]&amp;Data[Valid Test, Can be used for conformity (Y/N)]&amp;Data[Cycle],Data[CO/km (mg)])-F$2)/F$5</f>
        <v>#N/A</v>
      </c>
      <c r="G931" s="141" t="e" cm="1">
        <f t="array" ref="G931">(_xlfn.XLOOKUP($A931&amp;$Q$3,Data[Index]&amp;Data[Valid Test, Can be used for conformity (Y/N)],Data[CO2/km (g)])-G$2)/G$5</f>
        <v>#N/A</v>
      </c>
      <c r="H931" s="141" t="e" cm="1">
        <f t="array" ref="H931">(_xlfn.XLOOKUP($A931&amp;$Q$3,Data[Index]&amp;Data[Valid Test, Can be used for conformity (Y/N)],Data[THC/km (mg)])-H$2)/H$5</f>
        <v>#N/A</v>
      </c>
      <c r="I931" s="141" t="e" cm="1">
        <f t="array" ref="I931">(_xlfn.XLOOKUP($A931&amp;$Q$3,Data[Index]&amp;Data[Valid Test, Can be used for conformity (Y/N)],Data[NOx/km (mg)])-I$2)/I$5</f>
        <v>#N/A</v>
      </c>
      <c r="J931" s="141" t="e" cm="1">
        <f t="array" ref="J931">(_xlfn.XLOOKUP($A931&amp;$Q$3,Data[Index]&amp;Data[Valid Test, Can be used for conformity (Y/N)],Data[THC + NOx/km (mg)])-J$2)/J$5</f>
        <v>#N/A</v>
      </c>
      <c r="K931" s="141" t="e" cm="1">
        <f t="array" ref="K931">(_xlfn.XLOOKUP($A931&amp;$Q$3,Data[Index]&amp;Data[Valid Test, Can be used for conformity (Y/N)],Data[PN/km ('#)])-K$2)/K$5</f>
        <v>#N/A</v>
      </c>
      <c r="L931" s="141" t="e" cm="1">
        <f t="array" ref="L931">(_xlfn.XLOOKUP($A931&amp;$Q$3,Data[Index]&amp;Data[Valid Test, Can be used for conformity (Y/N)],Data[PM/km (mg)])-L$2)/L$5</f>
        <v>#N/A</v>
      </c>
      <c r="M931" s="140" t="e" cm="1">
        <f t="array" ref="M931">(_xlfn.XLOOKUP($A931&amp;$Q$3,Data[Index]&amp;Data[Valid Test, Can be used for conformity (Y/N)],Data[CH4 (mg/km)])-M$2)/M$5</f>
        <v>#N/A</v>
      </c>
      <c r="N931" s="140" t="e" cm="1">
        <f t="array" ref="N931">(_xlfn.XLOOKUP($A931&amp;$Q$3,Data[Index]&amp;Data[Valid Test, Can be used for conformity (Y/N)],Data[N20 (mg/km)])-N$2)/N$5</f>
        <v>#N/A</v>
      </c>
      <c r="O931" s="141" t="e" cm="1">
        <f t="array" ref="O931">(_xlfn.XLOOKUP($A931&amp;$Q$3,Data[Index]&amp;Data[Valid Test, Can be used for conformity (Y/N)],Data[l/100km])-O$2)/O$5</f>
        <v>#N/A</v>
      </c>
      <c r="P931" s="138">
        <f>_xlfn.XLOOKUP($A931,Data[Index],Data[Comments])</f>
        <v>0</v>
      </c>
    </row>
    <row r="932" spans="1:16" x14ac:dyDescent="0.2">
      <c r="A932" s="129"/>
      <c r="B932" s="129"/>
      <c r="C932" s="129" t="e" cm="1">
        <f t="array" ref="C932">_xlfn.XLOOKUP($A932&amp;$Q$3&amp;$R$3,Data[Index]&amp;Data[Valid Test, Can be used for conformity (Y/N)]&amp;Data[Cycle],Data[Test Name])</f>
        <v>#N/A</v>
      </c>
      <c r="D932" s="167" t="e" cm="1">
        <f t="array" ref="D932">_xlfn.XLOOKUP($A932&amp;$Q$3&amp;$R$3,Data[Index]&amp;Data[Valid Test, Can be used for conformity (Y/N)]&amp;Data[Cycle],Data[Mileage (Miles)])</f>
        <v>#N/A</v>
      </c>
      <c r="E932" s="130" t="e" cm="1">
        <f t="array" ref="E932">_xlfn.XLOOKUP($A932&amp;$Q$3&amp;$R$3,Data[Index]&amp;Data[Valid Test, Can be used for conformity (Y/N)]&amp;Data[Cycle],Data[Date])</f>
        <v>#N/A</v>
      </c>
      <c r="F932" s="141" t="e" cm="1">
        <f t="array" ref="F932">(_xlfn.XLOOKUP($A932&amp;$Q$3&amp;$R$3,Data[Index]&amp;Data[Valid Test, Can be used for conformity (Y/N)]&amp;Data[Cycle],Data[CO/km (mg)])-F$2)/F$5</f>
        <v>#N/A</v>
      </c>
      <c r="G932" s="141" t="e" cm="1">
        <f t="array" ref="G932">(_xlfn.XLOOKUP($A932&amp;$Q$3,Data[Index]&amp;Data[Valid Test, Can be used for conformity (Y/N)],Data[CO2/km (g)])-G$2)/G$5</f>
        <v>#N/A</v>
      </c>
      <c r="H932" s="141" t="e" cm="1">
        <f t="array" ref="H932">(_xlfn.XLOOKUP($A932&amp;$Q$3,Data[Index]&amp;Data[Valid Test, Can be used for conformity (Y/N)],Data[THC/km (mg)])-H$2)/H$5</f>
        <v>#N/A</v>
      </c>
      <c r="I932" s="141" t="e" cm="1">
        <f t="array" ref="I932">(_xlfn.XLOOKUP($A932&amp;$Q$3,Data[Index]&amp;Data[Valid Test, Can be used for conformity (Y/N)],Data[NOx/km (mg)])-I$2)/I$5</f>
        <v>#N/A</v>
      </c>
      <c r="J932" s="141" t="e" cm="1">
        <f t="array" ref="J932">(_xlfn.XLOOKUP($A932&amp;$Q$3,Data[Index]&amp;Data[Valid Test, Can be used for conformity (Y/N)],Data[THC + NOx/km (mg)])-J$2)/J$5</f>
        <v>#N/A</v>
      </c>
      <c r="K932" s="141" t="e" cm="1">
        <f t="array" ref="K932">(_xlfn.XLOOKUP($A932&amp;$Q$3,Data[Index]&amp;Data[Valid Test, Can be used for conformity (Y/N)],Data[PN/km ('#)])-K$2)/K$5</f>
        <v>#N/A</v>
      </c>
      <c r="L932" s="141" t="e" cm="1">
        <f t="array" ref="L932">(_xlfn.XLOOKUP($A932&amp;$Q$3,Data[Index]&amp;Data[Valid Test, Can be used for conformity (Y/N)],Data[PM/km (mg)])-L$2)/L$5</f>
        <v>#N/A</v>
      </c>
      <c r="M932" s="140" t="e" cm="1">
        <f t="array" ref="M932">(_xlfn.XLOOKUP($A932&amp;$Q$3,Data[Index]&amp;Data[Valid Test, Can be used for conformity (Y/N)],Data[CH4 (mg/km)])-M$2)/M$5</f>
        <v>#N/A</v>
      </c>
      <c r="N932" s="140" t="e" cm="1">
        <f t="array" ref="N932">(_xlfn.XLOOKUP($A932&amp;$Q$3,Data[Index]&amp;Data[Valid Test, Can be used for conformity (Y/N)],Data[N20 (mg/km)])-N$2)/N$5</f>
        <v>#N/A</v>
      </c>
      <c r="O932" s="141" t="e" cm="1">
        <f t="array" ref="O932">(_xlfn.XLOOKUP($A932&amp;$Q$3,Data[Index]&amp;Data[Valid Test, Can be used for conformity (Y/N)],Data[l/100km])-O$2)/O$5</f>
        <v>#N/A</v>
      </c>
      <c r="P932" s="138">
        <f>_xlfn.XLOOKUP($A932,Data[Index],Data[Comments])</f>
        <v>0</v>
      </c>
    </row>
    <row r="933" spans="1:16" x14ac:dyDescent="0.2">
      <c r="A933" s="129"/>
      <c r="B933" s="129"/>
      <c r="C933" s="129" t="e" cm="1">
        <f t="array" ref="C933">_xlfn.XLOOKUP($A933&amp;$Q$3&amp;$R$3,Data[Index]&amp;Data[Valid Test, Can be used for conformity (Y/N)]&amp;Data[Cycle],Data[Test Name])</f>
        <v>#N/A</v>
      </c>
      <c r="D933" s="167" t="e" cm="1">
        <f t="array" ref="D933">_xlfn.XLOOKUP($A933&amp;$Q$3&amp;$R$3,Data[Index]&amp;Data[Valid Test, Can be used for conformity (Y/N)]&amp;Data[Cycle],Data[Mileage (Miles)])</f>
        <v>#N/A</v>
      </c>
      <c r="E933" s="130" t="e" cm="1">
        <f t="array" ref="E933">_xlfn.XLOOKUP($A933&amp;$Q$3&amp;$R$3,Data[Index]&amp;Data[Valid Test, Can be used for conformity (Y/N)]&amp;Data[Cycle],Data[Date])</f>
        <v>#N/A</v>
      </c>
      <c r="F933" s="141" t="e" cm="1">
        <f t="array" ref="F933">(_xlfn.XLOOKUP($A933&amp;$Q$3&amp;$R$3,Data[Index]&amp;Data[Valid Test, Can be used for conformity (Y/N)]&amp;Data[Cycle],Data[CO/km (mg)])-F$2)/F$5</f>
        <v>#N/A</v>
      </c>
      <c r="G933" s="141" t="e" cm="1">
        <f t="array" ref="G933">(_xlfn.XLOOKUP($A933&amp;$Q$3,Data[Index]&amp;Data[Valid Test, Can be used for conformity (Y/N)],Data[CO2/km (g)])-G$2)/G$5</f>
        <v>#N/A</v>
      </c>
      <c r="H933" s="141" t="e" cm="1">
        <f t="array" ref="H933">(_xlfn.XLOOKUP($A933&amp;$Q$3,Data[Index]&amp;Data[Valid Test, Can be used for conformity (Y/N)],Data[THC/km (mg)])-H$2)/H$5</f>
        <v>#N/A</v>
      </c>
      <c r="I933" s="141" t="e" cm="1">
        <f t="array" ref="I933">(_xlfn.XLOOKUP($A933&amp;$Q$3,Data[Index]&amp;Data[Valid Test, Can be used for conformity (Y/N)],Data[NOx/km (mg)])-I$2)/I$5</f>
        <v>#N/A</v>
      </c>
      <c r="J933" s="141" t="e" cm="1">
        <f t="array" ref="J933">(_xlfn.XLOOKUP($A933&amp;$Q$3,Data[Index]&amp;Data[Valid Test, Can be used for conformity (Y/N)],Data[THC + NOx/km (mg)])-J$2)/J$5</f>
        <v>#N/A</v>
      </c>
      <c r="K933" s="141" t="e" cm="1">
        <f t="array" ref="K933">(_xlfn.XLOOKUP($A933&amp;$Q$3,Data[Index]&amp;Data[Valid Test, Can be used for conformity (Y/N)],Data[PN/km ('#)])-K$2)/K$5</f>
        <v>#N/A</v>
      </c>
      <c r="L933" s="141" t="e" cm="1">
        <f t="array" ref="L933">(_xlfn.XLOOKUP($A933&amp;$Q$3,Data[Index]&amp;Data[Valid Test, Can be used for conformity (Y/N)],Data[PM/km (mg)])-L$2)/L$5</f>
        <v>#N/A</v>
      </c>
      <c r="M933" s="140" t="e" cm="1">
        <f t="array" ref="M933">(_xlfn.XLOOKUP($A933&amp;$Q$3,Data[Index]&amp;Data[Valid Test, Can be used for conformity (Y/N)],Data[CH4 (mg/km)])-M$2)/M$5</f>
        <v>#N/A</v>
      </c>
      <c r="N933" s="140" t="e" cm="1">
        <f t="array" ref="N933">(_xlfn.XLOOKUP($A933&amp;$Q$3,Data[Index]&amp;Data[Valid Test, Can be used for conformity (Y/N)],Data[N20 (mg/km)])-N$2)/N$5</f>
        <v>#N/A</v>
      </c>
      <c r="O933" s="141" t="e" cm="1">
        <f t="array" ref="O933">(_xlfn.XLOOKUP($A933&amp;$Q$3,Data[Index]&amp;Data[Valid Test, Can be used for conformity (Y/N)],Data[l/100km])-O$2)/O$5</f>
        <v>#N/A</v>
      </c>
      <c r="P933" s="138">
        <f>_xlfn.XLOOKUP($A933,Data[Index],Data[Comments])</f>
        <v>0</v>
      </c>
    </row>
    <row r="934" spans="1:16" x14ac:dyDescent="0.2">
      <c r="A934" s="129"/>
      <c r="B934" s="129"/>
      <c r="C934" s="129" t="e" cm="1">
        <f t="array" ref="C934">_xlfn.XLOOKUP($A934&amp;$Q$3&amp;$R$3,Data[Index]&amp;Data[Valid Test, Can be used for conformity (Y/N)]&amp;Data[Cycle],Data[Test Name])</f>
        <v>#N/A</v>
      </c>
      <c r="D934" s="167" t="e" cm="1">
        <f t="array" ref="D934">_xlfn.XLOOKUP($A934&amp;$Q$3&amp;$R$3,Data[Index]&amp;Data[Valid Test, Can be used for conformity (Y/N)]&amp;Data[Cycle],Data[Mileage (Miles)])</f>
        <v>#N/A</v>
      </c>
      <c r="E934" s="130" t="e" cm="1">
        <f t="array" ref="E934">_xlfn.XLOOKUP($A934&amp;$Q$3&amp;$R$3,Data[Index]&amp;Data[Valid Test, Can be used for conformity (Y/N)]&amp;Data[Cycle],Data[Date])</f>
        <v>#N/A</v>
      </c>
      <c r="F934" s="141" t="e" cm="1">
        <f t="array" ref="F934">(_xlfn.XLOOKUP($A934&amp;$Q$3&amp;$R$3,Data[Index]&amp;Data[Valid Test, Can be used for conformity (Y/N)]&amp;Data[Cycle],Data[CO/km (mg)])-F$2)/F$5</f>
        <v>#N/A</v>
      </c>
      <c r="G934" s="141" t="e" cm="1">
        <f t="array" ref="G934">(_xlfn.XLOOKUP($A934&amp;$Q$3,Data[Index]&amp;Data[Valid Test, Can be used for conformity (Y/N)],Data[CO2/km (g)])-G$2)/G$5</f>
        <v>#N/A</v>
      </c>
      <c r="H934" s="141" t="e" cm="1">
        <f t="array" ref="H934">(_xlfn.XLOOKUP($A934&amp;$Q$3,Data[Index]&amp;Data[Valid Test, Can be used for conformity (Y/N)],Data[THC/km (mg)])-H$2)/H$5</f>
        <v>#N/A</v>
      </c>
      <c r="I934" s="141" t="e" cm="1">
        <f t="array" ref="I934">(_xlfn.XLOOKUP($A934&amp;$Q$3,Data[Index]&amp;Data[Valid Test, Can be used for conformity (Y/N)],Data[NOx/km (mg)])-I$2)/I$5</f>
        <v>#N/A</v>
      </c>
      <c r="J934" s="141" t="e" cm="1">
        <f t="array" ref="J934">(_xlfn.XLOOKUP($A934&amp;$Q$3,Data[Index]&amp;Data[Valid Test, Can be used for conformity (Y/N)],Data[THC + NOx/km (mg)])-J$2)/J$5</f>
        <v>#N/A</v>
      </c>
      <c r="K934" s="141" t="e" cm="1">
        <f t="array" ref="K934">(_xlfn.XLOOKUP($A934&amp;$Q$3,Data[Index]&amp;Data[Valid Test, Can be used for conformity (Y/N)],Data[PN/km ('#)])-K$2)/K$5</f>
        <v>#N/A</v>
      </c>
      <c r="L934" s="141" t="e" cm="1">
        <f t="array" ref="L934">(_xlfn.XLOOKUP($A934&amp;$Q$3,Data[Index]&amp;Data[Valid Test, Can be used for conformity (Y/N)],Data[PM/km (mg)])-L$2)/L$5</f>
        <v>#N/A</v>
      </c>
      <c r="M934" s="140" t="e" cm="1">
        <f t="array" ref="M934">(_xlfn.XLOOKUP($A934&amp;$Q$3,Data[Index]&amp;Data[Valid Test, Can be used for conformity (Y/N)],Data[CH4 (mg/km)])-M$2)/M$5</f>
        <v>#N/A</v>
      </c>
      <c r="N934" s="140" t="e" cm="1">
        <f t="array" ref="N934">(_xlfn.XLOOKUP($A934&amp;$Q$3,Data[Index]&amp;Data[Valid Test, Can be used for conformity (Y/N)],Data[N20 (mg/km)])-N$2)/N$5</f>
        <v>#N/A</v>
      </c>
      <c r="O934" s="141" t="e" cm="1">
        <f t="array" ref="O934">(_xlfn.XLOOKUP($A934&amp;$Q$3,Data[Index]&amp;Data[Valid Test, Can be used for conformity (Y/N)],Data[l/100km])-O$2)/O$5</f>
        <v>#N/A</v>
      </c>
      <c r="P934" s="138">
        <f>_xlfn.XLOOKUP($A934,Data[Index],Data[Comments])</f>
        <v>0</v>
      </c>
    </row>
    <row r="935" spans="1:16" x14ac:dyDescent="0.2">
      <c r="A935" s="129"/>
      <c r="B935" s="129"/>
      <c r="C935" s="129" t="e" cm="1">
        <f t="array" ref="C935">_xlfn.XLOOKUP($A935&amp;$Q$3&amp;$R$3,Data[Index]&amp;Data[Valid Test, Can be used for conformity (Y/N)]&amp;Data[Cycle],Data[Test Name])</f>
        <v>#N/A</v>
      </c>
      <c r="D935" s="167" t="e" cm="1">
        <f t="array" ref="D935">_xlfn.XLOOKUP($A935&amp;$Q$3&amp;$R$3,Data[Index]&amp;Data[Valid Test, Can be used for conformity (Y/N)]&amp;Data[Cycle],Data[Mileage (Miles)])</f>
        <v>#N/A</v>
      </c>
      <c r="E935" s="130" t="e" cm="1">
        <f t="array" ref="E935">_xlfn.XLOOKUP($A935&amp;$Q$3&amp;$R$3,Data[Index]&amp;Data[Valid Test, Can be used for conformity (Y/N)]&amp;Data[Cycle],Data[Date])</f>
        <v>#N/A</v>
      </c>
      <c r="F935" s="141" t="e" cm="1">
        <f t="array" ref="F935">(_xlfn.XLOOKUP($A935&amp;$Q$3&amp;$R$3,Data[Index]&amp;Data[Valid Test, Can be used for conformity (Y/N)]&amp;Data[Cycle],Data[CO/km (mg)])-F$2)/F$5</f>
        <v>#N/A</v>
      </c>
      <c r="G935" s="141" t="e" cm="1">
        <f t="array" ref="G935">(_xlfn.XLOOKUP($A935&amp;$Q$3,Data[Index]&amp;Data[Valid Test, Can be used for conformity (Y/N)],Data[CO2/km (g)])-G$2)/G$5</f>
        <v>#N/A</v>
      </c>
      <c r="H935" s="141" t="e" cm="1">
        <f t="array" ref="H935">(_xlfn.XLOOKUP($A935&amp;$Q$3,Data[Index]&amp;Data[Valid Test, Can be used for conformity (Y/N)],Data[THC/km (mg)])-H$2)/H$5</f>
        <v>#N/A</v>
      </c>
      <c r="I935" s="141" t="e" cm="1">
        <f t="array" ref="I935">(_xlfn.XLOOKUP($A935&amp;$Q$3,Data[Index]&amp;Data[Valid Test, Can be used for conformity (Y/N)],Data[NOx/km (mg)])-I$2)/I$5</f>
        <v>#N/A</v>
      </c>
      <c r="J935" s="141" t="e" cm="1">
        <f t="array" ref="J935">(_xlfn.XLOOKUP($A935&amp;$Q$3,Data[Index]&amp;Data[Valid Test, Can be used for conformity (Y/N)],Data[THC + NOx/km (mg)])-J$2)/J$5</f>
        <v>#N/A</v>
      </c>
      <c r="K935" s="141" t="e" cm="1">
        <f t="array" ref="K935">(_xlfn.XLOOKUP($A935&amp;$Q$3,Data[Index]&amp;Data[Valid Test, Can be used for conformity (Y/N)],Data[PN/km ('#)])-K$2)/K$5</f>
        <v>#N/A</v>
      </c>
      <c r="L935" s="141" t="e" cm="1">
        <f t="array" ref="L935">(_xlfn.XLOOKUP($A935&amp;$Q$3,Data[Index]&amp;Data[Valid Test, Can be used for conformity (Y/N)],Data[PM/km (mg)])-L$2)/L$5</f>
        <v>#N/A</v>
      </c>
      <c r="M935" s="140" t="e" cm="1">
        <f t="array" ref="M935">(_xlfn.XLOOKUP($A935&amp;$Q$3,Data[Index]&amp;Data[Valid Test, Can be used for conformity (Y/N)],Data[CH4 (mg/km)])-M$2)/M$5</f>
        <v>#N/A</v>
      </c>
      <c r="N935" s="140" t="e" cm="1">
        <f t="array" ref="N935">(_xlfn.XLOOKUP($A935&amp;$Q$3,Data[Index]&amp;Data[Valid Test, Can be used for conformity (Y/N)],Data[N20 (mg/km)])-N$2)/N$5</f>
        <v>#N/A</v>
      </c>
      <c r="O935" s="141" t="e" cm="1">
        <f t="array" ref="O935">(_xlfn.XLOOKUP($A935&amp;$Q$3,Data[Index]&amp;Data[Valid Test, Can be used for conformity (Y/N)],Data[l/100km])-O$2)/O$5</f>
        <v>#N/A</v>
      </c>
      <c r="P935" s="138">
        <f>_xlfn.XLOOKUP($A935,Data[Index],Data[Comments])</f>
        <v>0</v>
      </c>
    </row>
    <row r="936" spans="1:16" x14ac:dyDescent="0.2">
      <c r="A936" s="129"/>
      <c r="B936" s="129"/>
      <c r="C936" s="129" t="e" cm="1">
        <f t="array" ref="C936">_xlfn.XLOOKUP($A936&amp;$Q$3&amp;$R$3,Data[Index]&amp;Data[Valid Test, Can be used for conformity (Y/N)]&amp;Data[Cycle],Data[Test Name])</f>
        <v>#N/A</v>
      </c>
      <c r="D936" s="167" t="e" cm="1">
        <f t="array" ref="D936">_xlfn.XLOOKUP($A936&amp;$Q$3&amp;$R$3,Data[Index]&amp;Data[Valid Test, Can be used for conformity (Y/N)]&amp;Data[Cycle],Data[Mileage (Miles)])</f>
        <v>#N/A</v>
      </c>
      <c r="E936" s="130" t="e" cm="1">
        <f t="array" ref="E936">_xlfn.XLOOKUP($A936&amp;$Q$3&amp;$R$3,Data[Index]&amp;Data[Valid Test, Can be used for conformity (Y/N)]&amp;Data[Cycle],Data[Date])</f>
        <v>#N/A</v>
      </c>
      <c r="F936" s="141" t="e" cm="1">
        <f t="array" ref="F936">(_xlfn.XLOOKUP($A936&amp;$Q$3&amp;$R$3,Data[Index]&amp;Data[Valid Test, Can be used for conformity (Y/N)]&amp;Data[Cycle],Data[CO/km (mg)])-F$2)/F$5</f>
        <v>#N/A</v>
      </c>
      <c r="G936" s="141" t="e" cm="1">
        <f t="array" ref="G936">(_xlfn.XLOOKUP($A936&amp;$Q$3,Data[Index]&amp;Data[Valid Test, Can be used for conformity (Y/N)],Data[CO2/km (g)])-G$2)/G$5</f>
        <v>#N/A</v>
      </c>
      <c r="H936" s="141" t="e" cm="1">
        <f t="array" ref="H936">(_xlfn.XLOOKUP($A936&amp;$Q$3,Data[Index]&amp;Data[Valid Test, Can be used for conformity (Y/N)],Data[THC/km (mg)])-H$2)/H$5</f>
        <v>#N/A</v>
      </c>
      <c r="I936" s="141" t="e" cm="1">
        <f t="array" ref="I936">(_xlfn.XLOOKUP($A936&amp;$Q$3,Data[Index]&amp;Data[Valid Test, Can be used for conformity (Y/N)],Data[NOx/km (mg)])-I$2)/I$5</f>
        <v>#N/A</v>
      </c>
      <c r="J936" s="141" t="e" cm="1">
        <f t="array" ref="J936">(_xlfn.XLOOKUP($A936&amp;$Q$3,Data[Index]&amp;Data[Valid Test, Can be used for conformity (Y/N)],Data[THC + NOx/km (mg)])-J$2)/J$5</f>
        <v>#N/A</v>
      </c>
      <c r="K936" s="141" t="e" cm="1">
        <f t="array" ref="K936">(_xlfn.XLOOKUP($A936&amp;$Q$3,Data[Index]&amp;Data[Valid Test, Can be used for conformity (Y/N)],Data[PN/km ('#)])-K$2)/K$5</f>
        <v>#N/A</v>
      </c>
      <c r="L936" s="141" t="e" cm="1">
        <f t="array" ref="L936">(_xlfn.XLOOKUP($A936&amp;$Q$3,Data[Index]&amp;Data[Valid Test, Can be used for conformity (Y/N)],Data[PM/km (mg)])-L$2)/L$5</f>
        <v>#N/A</v>
      </c>
      <c r="M936" s="140" t="e" cm="1">
        <f t="array" ref="M936">(_xlfn.XLOOKUP($A936&amp;$Q$3,Data[Index]&amp;Data[Valid Test, Can be used for conformity (Y/N)],Data[CH4 (mg/km)])-M$2)/M$5</f>
        <v>#N/A</v>
      </c>
      <c r="N936" s="140" t="e" cm="1">
        <f t="array" ref="N936">(_xlfn.XLOOKUP($A936&amp;$Q$3,Data[Index]&amp;Data[Valid Test, Can be used for conformity (Y/N)],Data[N20 (mg/km)])-N$2)/N$5</f>
        <v>#N/A</v>
      </c>
      <c r="O936" s="141" t="e" cm="1">
        <f t="array" ref="O936">(_xlfn.XLOOKUP($A936&amp;$Q$3,Data[Index]&amp;Data[Valid Test, Can be used for conformity (Y/N)],Data[l/100km])-O$2)/O$5</f>
        <v>#N/A</v>
      </c>
      <c r="P936" s="138">
        <f>_xlfn.XLOOKUP($A936,Data[Index],Data[Comments])</f>
        <v>0</v>
      </c>
    </row>
    <row r="937" spans="1:16" x14ac:dyDescent="0.2">
      <c r="A937" s="129"/>
      <c r="B937" s="129"/>
      <c r="C937" s="129" t="e" cm="1">
        <f t="array" ref="C937">_xlfn.XLOOKUP($A937&amp;$Q$3&amp;$R$3,Data[Index]&amp;Data[Valid Test, Can be used for conformity (Y/N)]&amp;Data[Cycle],Data[Test Name])</f>
        <v>#N/A</v>
      </c>
      <c r="D937" s="167" t="e" cm="1">
        <f t="array" ref="D937">_xlfn.XLOOKUP($A937&amp;$Q$3&amp;$R$3,Data[Index]&amp;Data[Valid Test, Can be used for conformity (Y/N)]&amp;Data[Cycle],Data[Mileage (Miles)])</f>
        <v>#N/A</v>
      </c>
      <c r="E937" s="130" t="e" cm="1">
        <f t="array" ref="E937">_xlfn.XLOOKUP($A937&amp;$Q$3&amp;$R$3,Data[Index]&amp;Data[Valid Test, Can be used for conformity (Y/N)]&amp;Data[Cycle],Data[Date])</f>
        <v>#N/A</v>
      </c>
      <c r="F937" s="141" t="e" cm="1">
        <f t="array" ref="F937">(_xlfn.XLOOKUP($A937&amp;$Q$3&amp;$R$3,Data[Index]&amp;Data[Valid Test, Can be used for conformity (Y/N)]&amp;Data[Cycle],Data[CO/km (mg)])-F$2)/F$5</f>
        <v>#N/A</v>
      </c>
      <c r="G937" s="141" t="e" cm="1">
        <f t="array" ref="G937">(_xlfn.XLOOKUP($A937&amp;$Q$3,Data[Index]&amp;Data[Valid Test, Can be used for conformity (Y/N)],Data[CO2/km (g)])-G$2)/G$5</f>
        <v>#N/A</v>
      </c>
      <c r="H937" s="141" t="e" cm="1">
        <f t="array" ref="H937">(_xlfn.XLOOKUP($A937&amp;$Q$3,Data[Index]&amp;Data[Valid Test, Can be used for conformity (Y/N)],Data[THC/km (mg)])-H$2)/H$5</f>
        <v>#N/A</v>
      </c>
      <c r="I937" s="141" t="e" cm="1">
        <f t="array" ref="I937">(_xlfn.XLOOKUP($A937&amp;$Q$3,Data[Index]&amp;Data[Valid Test, Can be used for conformity (Y/N)],Data[NOx/km (mg)])-I$2)/I$5</f>
        <v>#N/A</v>
      </c>
      <c r="J937" s="141" t="e" cm="1">
        <f t="array" ref="J937">(_xlfn.XLOOKUP($A937&amp;$Q$3,Data[Index]&amp;Data[Valid Test, Can be used for conformity (Y/N)],Data[THC + NOx/km (mg)])-J$2)/J$5</f>
        <v>#N/A</v>
      </c>
      <c r="K937" s="141" t="e" cm="1">
        <f t="array" ref="K937">(_xlfn.XLOOKUP($A937&amp;$Q$3,Data[Index]&amp;Data[Valid Test, Can be used for conformity (Y/N)],Data[PN/km ('#)])-K$2)/K$5</f>
        <v>#N/A</v>
      </c>
      <c r="L937" s="141" t="e" cm="1">
        <f t="array" ref="L937">(_xlfn.XLOOKUP($A937&amp;$Q$3,Data[Index]&amp;Data[Valid Test, Can be used for conformity (Y/N)],Data[PM/km (mg)])-L$2)/L$5</f>
        <v>#N/A</v>
      </c>
      <c r="M937" s="140" t="e" cm="1">
        <f t="array" ref="M937">(_xlfn.XLOOKUP($A937&amp;$Q$3,Data[Index]&amp;Data[Valid Test, Can be used for conformity (Y/N)],Data[CH4 (mg/km)])-M$2)/M$5</f>
        <v>#N/A</v>
      </c>
      <c r="N937" s="140" t="e" cm="1">
        <f t="array" ref="N937">(_xlfn.XLOOKUP($A937&amp;$Q$3,Data[Index]&amp;Data[Valid Test, Can be used for conformity (Y/N)],Data[N20 (mg/km)])-N$2)/N$5</f>
        <v>#N/A</v>
      </c>
      <c r="O937" s="141" t="e" cm="1">
        <f t="array" ref="O937">(_xlfn.XLOOKUP($A937&amp;$Q$3,Data[Index]&amp;Data[Valid Test, Can be used for conformity (Y/N)],Data[l/100km])-O$2)/O$5</f>
        <v>#N/A</v>
      </c>
      <c r="P937" s="138">
        <f>_xlfn.XLOOKUP($A937,Data[Index],Data[Comments])</f>
        <v>0</v>
      </c>
    </row>
    <row r="938" spans="1:16" x14ac:dyDescent="0.2">
      <c r="A938" s="129"/>
      <c r="B938" s="129"/>
      <c r="C938" s="129" t="e" cm="1">
        <f t="array" ref="C938">_xlfn.XLOOKUP($A938&amp;$Q$3&amp;$R$3,Data[Index]&amp;Data[Valid Test, Can be used for conformity (Y/N)]&amp;Data[Cycle],Data[Test Name])</f>
        <v>#N/A</v>
      </c>
      <c r="D938" s="167" t="e" cm="1">
        <f t="array" ref="D938">_xlfn.XLOOKUP($A938&amp;$Q$3&amp;$R$3,Data[Index]&amp;Data[Valid Test, Can be used for conformity (Y/N)]&amp;Data[Cycle],Data[Mileage (Miles)])</f>
        <v>#N/A</v>
      </c>
      <c r="E938" s="130" t="e" cm="1">
        <f t="array" ref="E938">_xlfn.XLOOKUP($A938&amp;$Q$3&amp;$R$3,Data[Index]&amp;Data[Valid Test, Can be used for conformity (Y/N)]&amp;Data[Cycle],Data[Date])</f>
        <v>#N/A</v>
      </c>
      <c r="F938" s="141" t="e" cm="1">
        <f t="array" ref="F938">(_xlfn.XLOOKUP($A938&amp;$Q$3&amp;$R$3,Data[Index]&amp;Data[Valid Test, Can be used for conformity (Y/N)]&amp;Data[Cycle],Data[CO/km (mg)])-F$2)/F$5</f>
        <v>#N/A</v>
      </c>
      <c r="G938" s="141" t="e" cm="1">
        <f t="array" ref="G938">(_xlfn.XLOOKUP($A938&amp;$Q$3,Data[Index]&amp;Data[Valid Test, Can be used for conformity (Y/N)],Data[CO2/km (g)])-G$2)/G$5</f>
        <v>#N/A</v>
      </c>
      <c r="H938" s="141" t="e" cm="1">
        <f t="array" ref="H938">(_xlfn.XLOOKUP($A938&amp;$Q$3,Data[Index]&amp;Data[Valid Test, Can be used for conformity (Y/N)],Data[THC/km (mg)])-H$2)/H$5</f>
        <v>#N/A</v>
      </c>
      <c r="I938" s="141" t="e" cm="1">
        <f t="array" ref="I938">(_xlfn.XLOOKUP($A938&amp;$Q$3,Data[Index]&amp;Data[Valid Test, Can be used for conformity (Y/N)],Data[NOx/km (mg)])-I$2)/I$5</f>
        <v>#N/A</v>
      </c>
      <c r="J938" s="141" t="e" cm="1">
        <f t="array" ref="J938">(_xlfn.XLOOKUP($A938&amp;$Q$3,Data[Index]&amp;Data[Valid Test, Can be used for conformity (Y/N)],Data[THC + NOx/km (mg)])-J$2)/J$5</f>
        <v>#N/A</v>
      </c>
      <c r="K938" s="141" t="e" cm="1">
        <f t="array" ref="K938">(_xlfn.XLOOKUP($A938&amp;$Q$3,Data[Index]&amp;Data[Valid Test, Can be used for conformity (Y/N)],Data[PN/km ('#)])-K$2)/K$5</f>
        <v>#N/A</v>
      </c>
      <c r="L938" s="141" t="e" cm="1">
        <f t="array" ref="L938">(_xlfn.XLOOKUP($A938&amp;$Q$3,Data[Index]&amp;Data[Valid Test, Can be used for conformity (Y/N)],Data[PM/km (mg)])-L$2)/L$5</f>
        <v>#N/A</v>
      </c>
      <c r="M938" s="140" t="e" cm="1">
        <f t="array" ref="M938">(_xlfn.XLOOKUP($A938&amp;$Q$3,Data[Index]&amp;Data[Valid Test, Can be used for conformity (Y/N)],Data[CH4 (mg/km)])-M$2)/M$5</f>
        <v>#N/A</v>
      </c>
      <c r="N938" s="140" t="e" cm="1">
        <f t="array" ref="N938">(_xlfn.XLOOKUP($A938&amp;$Q$3,Data[Index]&amp;Data[Valid Test, Can be used for conformity (Y/N)],Data[N20 (mg/km)])-N$2)/N$5</f>
        <v>#N/A</v>
      </c>
      <c r="O938" s="141" t="e" cm="1">
        <f t="array" ref="O938">(_xlfn.XLOOKUP($A938&amp;$Q$3,Data[Index]&amp;Data[Valid Test, Can be used for conformity (Y/N)],Data[l/100km])-O$2)/O$5</f>
        <v>#N/A</v>
      </c>
      <c r="P938" s="138">
        <f>_xlfn.XLOOKUP($A938,Data[Index],Data[Comments])</f>
        <v>0</v>
      </c>
    </row>
    <row r="939" spans="1:16" x14ac:dyDescent="0.2">
      <c r="A939" s="129"/>
      <c r="B939" s="129"/>
      <c r="C939" s="129" t="e" cm="1">
        <f t="array" ref="C939">_xlfn.XLOOKUP($A939&amp;$Q$3&amp;$R$3,Data[Index]&amp;Data[Valid Test, Can be used for conformity (Y/N)]&amp;Data[Cycle],Data[Test Name])</f>
        <v>#N/A</v>
      </c>
      <c r="D939" s="167" t="e" cm="1">
        <f t="array" ref="D939">_xlfn.XLOOKUP($A939&amp;$Q$3&amp;$R$3,Data[Index]&amp;Data[Valid Test, Can be used for conformity (Y/N)]&amp;Data[Cycle],Data[Mileage (Miles)])</f>
        <v>#N/A</v>
      </c>
      <c r="E939" s="130" t="e" cm="1">
        <f t="array" ref="E939">_xlfn.XLOOKUP($A939&amp;$Q$3&amp;$R$3,Data[Index]&amp;Data[Valid Test, Can be used for conformity (Y/N)]&amp;Data[Cycle],Data[Date])</f>
        <v>#N/A</v>
      </c>
      <c r="F939" s="141" t="e" cm="1">
        <f t="array" ref="F939">(_xlfn.XLOOKUP($A939&amp;$Q$3&amp;$R$3,Data[Index]&amp;Data[Valid Test, Can be used for conformity (Y/N)]&amp;Data[Cycle],Data[CO/km (mg)])-F$2)/F$5</f>
        <v>#N/A</v>
      </c>
      <c r="G939" s="141" t="e" cm="1">
        <f t="array" ref="G939">(_xlfn.XLOOKUP($A939&amp;$Q$3,Data[Index]&amp;Data[Valid Test, Can be used for conformity (Y/N)],Data[CO2/km (g)])-G$2)/G$5</f>
        <v>#N/A</v>
      </c>
      <c r="H939" s="141" t="e" cm="1">
        <f t="array" ref="H939">(_xlfn.XLOOKUP($A939&amp;$Q$3,Data[Index]&amp;Data[Valid Test, Can be used for conformity (Y/N)],Data[THC/km (mg)])-H$2)/H$5</f>
        <v>#N/A</v>
      </c>
      <c r="I939" s="141" t="e" cm="1">
        <f t="array" ref="I939">(_xlfn.XLOOKUP($A939&amp;$Q$3,Data[Index]&amp;Data[Valid Test, Can be used for conformity (Y/N)],Data[NOx/km (mg)])-I$2)/I$5</f>
        <v>#N/A</v>
      </c>
      <c r="J939" s="141" t="e" cm="1">
        <f t="array" ref="J939">(_xlfn.XLOOKUP($A939&amp;$Q$3,Data[Index]&amp;Data[Valid Test, Can be used for conformity (Y/N)],Data[THC + NOx/km (mg)])-J$2)/J$5</f>
        <v>#N/A</v>
      </c>
      <c r="K939" s="141" t="e" cm="1">
        <f t="array" ref="K939">(_xlfn.XLOOKUP($A939&amp;$Q$3,Data[Index]&amp;Data[Valid Test, Can be used for conformity (Y/N)],Data[PN/km ('#)])-K$2)/K$5</f>
        <v>#N/A</v>
      </c>
      <c r="L939" s="141" t="e" cm="1">
        <f t="array" ref="L939">(_xlfn.XLOOKUP($A939&amp;$Q$3,Data[Index]&amp;Data[Valid Test, Can be used for conformity (Y/N)],Data[PM/km (mg)])-L$2)/L$5</f>
        <v>#N/A</v>
      </c>
      <c r="M939" s="140" t="e" cm="1">
        <f t="array" ref="M939">(_xlfn.XLOOKUP($A939&amp;$Q$3,Data[Index]&amp;Data[Valid Test, Can be used for conformity (Y/N)],Data[CH4 (mg/km)])-M$2)/M$5</f>
        <v>#N/A</v>
      </c>
      <c r="N939" s="140" t="e" cm="1">
        <f t="array" ref="N939">(_xlfn.XLOOKUP($A939&amp;$Q$3,Data[Index]&amp;Data[Valid Test, Can be used for conformity (Y/N)],Data[N20 (mg/km)])-N$2)/N$5</f>
        <v>#N/A</v>
      </c>
      <c r="O939" s="141" t="e" cm="1">
        <f t="array" ref="O939">(_xlfn.XLOOKUP($A939&amp;$Q$3,Data[Index]&amp;Data[Valid Test, Can be used for conformity (Y/N)],Data[l/100km])-O$2)/O$5</f>
        <v>#N/A</v>
      </c>
      <c r="P939" s="138">
        <f>_xlfn.XLOOKUP($A939,Data[Index],Data[Comments])</f>
        <v>0</v>
      </c>
    </row>
    <row r="940" spans="1:16" x14ac:dyDescent="0.2">
      <c r="A940" s="129"/>
      <c r="B940" s="129"/>
      <c r="C940" s="129" t="e" cm="1">
        <f t="array" ref="C940">_xlfn.XLOOKUP($A940&amp;$Q$3&amp;$R$3,Data[Index]&amp;Data[Valid Test, Can be used for conformity (Y/N)]&amp;Data[Cycle],Data[Test Name])</f>
        <v>#N/A</v>
      </c>
      <c r="D940" s="167" t="e" cm="1">
        <f t="array" ref="D940">_xlfn.XLOOKUP($A940&amp;$Q$3&amp;$R$3,Data[Index]&amp;Data[Valid Test, Can be used for conformity (Y/N)]&amp;Data[Cycle],Data[Mileage (Miles)])</f>
        <v>#N/A</v>
      </c>
      <c r="E940" s="130" t="e" cm="1">
        <f t="array" ref="E940">_xlfn.XLOOKUP($A940&amp;$Q$3&amp;$R$3,Data[Index]&amp;Data[Valid Test, Can be used for conformity (Y/N)]&amp;Data[Cycle],Data[Date])</f>
        <v>#N/A</v>
      </c>
      <c r="F940" s="141" t="e" cm="1">
        <f t="array" ref="F940">(_xlfn.XLOOKUP($A940&amp;$Q$3&amp;$R$3,Data[Index]&amp;Data[Valid Test, Can be used for conformity (Y/N)]&amp;Data[Cycle],Data[CO/km (mg)])-F$2)/F$5</f>
        <v>#N/A</v>
      </c>
      <c r="G940" s="141" t="e" cm="1">
        <f t="array" ref="G940">(_xlfn.XLOOKUP($A940&amp;$Q$3,Data[Index]&amp;Data[Valid Test, Can be used for conformity (Y/N)],Data[CO2/km (g)])-G$2)/G$5</f>
        <v>#N/A</v>
      </c>
      <c r="H940" s="141" t="e" cm="1">
        <f t="array" ref="H940">(_xlfn.XLOOKUP($A940&amp;$Q$3,Data[Index]&amp;Data[Valid Test, Can be used for conformity (Y/N)],Data[THC/km (mg)])-H$2)/H$5</f>
        <v>#N/A</v>
      </c>
      <c r="I940" s="141" t="e" cm="1">
        <f t="array" ref="I940">(_xlfn.XLOOKUP($A940&amp;$Q$3,Data[Index]&amp;Data[Valid Test, Can be used for conformity (Y/N)],Data[NOx/km (mg)])-I$2)/I$5</f>
        <v>#N/A</v>
      </c>
      <c r="J940" s="141" t="e" cm="1">
        <f t="array" ref="J940">(_xlfn.XLOOKUP($A940&amp;$Q$3,Data[Index]&amp;Data[Valid Test, Can be used for conformity (Y/N)],Data[THC + NOx/km (mg)])-J$2)/J$5</f>
        <v>#N/A</v>
      </c>
      <c r="K940" s="141" t="e" cm="1">
        <f t="array" ref="K940">(_xlfn.XLOOKUP($A940&amp;$Q$3,Data[Index]&amp;Data[Valid Test, Can be used for conformity (Y/N)],Data[PN/km ('#)])-K$2)/K$5</f>
        <v>#N/A</v>
      </c>
      <c r="L940" s="141" t="e" cm="1">
        <f t="array" ref="L940">(_xlfn.XLOOKUP($A940&amp;$Q$3,Data[Index]&amp;Data[Valid Test, Can be used for conformity (Y/N)],Data[PM/km (mg)])-L$2)/L$5</f>
        <v>#N/A</v>
      </c>
      <c r="M940" s="140" t="e" cm="1">
        <f t="array" ref="M940">(_xlfn.XLOOKUP($A940&amp;$Q$3,Data[Index]&amp;Data[Valid Test, Can be used for conformity (Y/N)],Data[CH4 (mg/km)])-M$2)/M$5</f>
        <v>#N/A</v>
      </c>
      <c r="N940" s="140" t="e" cm="1">
        <f t="array" ref="N940">(_xlfn.XLOOKUP($A940&amp;$Q$3,Data[Index]&amp;Data[Valid Test, Can be used for conformity (Y/N)],Data[N20 (mg/km)])-N$2)/N$5</f>
        <v>#N/A</v>
      </c>
      <c r="O940" s="141" t="e" cm="1">
        <f t="array" ref="O940">(_xlfn.XLOOKUP($A940&amp;$Q$3,Data[Index]&amp;Data[Valid Test, Can be used for conformity (Y/N)],Data[l/100km])-O$2)/O$5</f>
        <v>#N/A</v>
      </c>
      <c r="P940" s="138">
        <f>_xlfn.XLOOKUP($A940,Data[Index],Data[Comments])</f>
        <v>0</v>
      </c>
    </row>
    <row r="941" spans="1:16" x14ac:dyDescent="0.2">
      <c r="A941" s="129"/>
      <c r="B941" s="129"/>
      <c r="C941" s="129" t="e" cm="1">
        <f t="array" ref="C941">_xlfn.XLOOKUP($A941&amp;$Q$3&amp;$R$3,Data[Index]&amp;Data[Valid Test, Can be used for conformity (Y/N)]&amp;Data[Cycle],Data[Test Name])</f>
        <v>#N/A</v>
      </c>
      <c r="D941" s="167" t="e" cm="1">
        <f t="array" ref="D941">_xlfn.XLOOKUP($A941&amp;$Q$3&amp;$R$3,Data[Index]&amp;Data[Valid Test, Can be used for conformity (Y/N)]&amp;Data[Cycle],Data[Mileage (Miles)])</f>
        <v>#N/A</v>
      </c>
      <c r="E941" s="130" t="e" cm="1">
        <f t="array" ref="E941">_xlfn.XLOOKUP($A941&amp;$Q$3&amp;$R$3,Data[Index]&amp;Data[Valid Test, Can be used for conformity (Y/N)]&amp;Data[Cycle],Data[Date])</f>
        <v>#N/A</v>
      </c>
      <c r="F941" s="141" t="e" cm="1">
        <f t="array" ref="F941">(_xlfn.XLOOKUP($A941&amp;$Q$3&amp;$R$3,Data[Index]&amp;Data[Valid Test, Can be used for conformity (Y/N)]&amp;Data[Cycle],Data[CO/km (mg)])-F$2)/F$5</f>
        <v>#N/A</v>
      </c>
      <c r="G941" s="141" t="e" cm="1">
        <f t="array" ref="G941">(_xlfn.XLOOKUP($A941&amp;$Q$3,Data[Index]&amp;Data[Valid Test, Can be used for conformity (Y/N)],Data[CO2/km (g)])-G$2)/G$5</f>
        <v>#N/A</v>
      </c>
      <c r="H941" s="141" t="e" cm="1">
        <f t="array" ref="H941">(_xlfn.XLOOKUP($A941&amp;$Q$3,Data[Index]&amp;Data[Valid Test, Can be used for conformity (Y/N)],Data[THC/km (mg)])-H$2)/H$5</f>
        <v>#N/A</v>
      </c>
      <c r="I941" s="141" t="e" cm="1">
        <f t="array" ref="I941">(_xlfn.XLOOKUP($A941&amp;$Q$3,Data[Index]&amp;Data[Valid Test, Can be used for conformity (Y/N)],Data[NOx/km (mg)])-I$2)/I$5</f>
        <v>#N/A</v>
      </c>
      <c r="J941" s="141" t="e" cm="1">
        <f t="array" ref="J941">(_xlfn.XLOOKUP($A941&amp;$Q$3,Data[Index]&amp;Data[Valid Test, Can be used for conformity (Y/N)],Data[THC + NOx/km (mg)])-J$2)/J$5</f>
        <v>#N/A</v>
      </c>
      <c r="K941" s="141" t="e" cm="1">
        <f t="array" ref="K941">(_xlfn.XLOOKUP($A941&amp;$Q$3,Data[Index]&amp;Data[Valid Test, Can be used for conformity (Y/N)],Data[PN/km ('#)])-K$2)/K$5</f>
        <v>#N/A</v>
      </c>
      <c r="L941" s="141" t="e" cm="1">
        <f t="array" ref="L941">(_xlfn.XLOOKUP($A941&amp;$Q$3,Data[Index]&amp;Data[Valid Test, Can be used for conformity (Y/N)],Data[PM/km (mg)])-L$2)/L$5</f>
        <v>#N/A</v>
      </c>
      <c r="M941" s="140" t="e" cm="1">
        <f t="array" ref="M941">(_xlfn.XLOOKUP($A941&amp;$Q$3,Data[Index]&amp;Data[Valid Test, Can be used for conformity (Y/N)],Data[CH4 (mg/km)])-M$2)/M$5</f>
        <v>#N/A</v>
      </c>
      <c r="N941" s="140" t="e" cm="1">
        <f t="array" ref="N941">(_xlfn.XLOOKUP($A941&amp;$Q$3,Data[Index]&amp;Data[Valid Test, Can be used for conformity (Y/N)],Data[N20 (mg/km)])-N$2)/N$5</f>
        <v>#N/A</v>
      </c>
      <c r="O941" s="141" t="e" cm="1">
        <f t="array" ref="O941">(_xlfn.XLOOKUP($A941&amp;$Q$3,Data[Index]&amp;Data[Valid Test, Can be used for conformity (Y/N)],Data[l/100km])-O$2)/O$5</f>
        <v>#N/A</v>
      </c>
      <c r="P941" s="138">
        <f>_xlfn.XLOOKUP($A941,Data[Index],Data[Comments])</f>
        <v>0</v>
      </c>
    </row>
    <row r="942" spans="1:16" x14ac:dyDescent="0.2">
      <c r="A942" s="129"/>
      <c r="B942" s="129"/>
      <c r="C942" s="129" t="e" cm="1">
        <f t="array" ref="C942">_xlfn.XLOOKUP($A942&amp;$Q$3&amp;$R$3,Data[Index]&amp;Data[Valid Test, Can be used for conformity (Y/N)]&amp;Data[Cycle],Data[Test Name])</f>
        <v>#N/A</v>
      </c>
      <c r="D942" s="167" t="e" cm="1">
        <f t="array" ref="D942">_xlfn.XLOOKUP($A942&amp;$Q$3&amp;$R$3,Data[Index]&amp;Data[Valid Test, Can be used for conformity (Y/N)]&amp;Data[Cycle],Data[Mileage (Miles)])</f>
        <v>#N/A</v>
      </c>
      <c r="E942" s="130" t="e" cm="1">
        <f t="array" ref="E942">_xlfn.XLOOKUP($A942&amp;$Q$3&amp;$R$3,Data[Index]&amp;Data[Valid Test, Can be used for conformity (Y/N)]&amp;Data[Cycle],Data[Date])</f>
        <v>#N/A</v>
      </c>
      <c r="F942" s="141" t="e" cm="1">
        <f t="array" ref="F942">(_xlfn.XLOOKUP($A942&amp;$Q$3&amp;$R$3,Data[Index]&amp;Data[Valid Test, Can be used for conformity (Y/N)]&amp;Data[Cycle],Data[CO/km (mg)])-F$2)/F$5</f>
        <v>#N/A</v>
      </c>
      <c r="G942" s="141" t="e" cm="1">
        <f t="array" ref="G942">(_xlfn.XLOOKUP($A942&amp;$Q$3,Data[Index]&amp;Data[Valid Test, Can be used for conformity (Y/N)],Data[CO2/km (g)])-G$2)/G$5</f>
        <v>#N/A</v>
      </c>
      <c r="H942" s="141" t="e" cm="1">
        <f t="array" ref="H942">(_xlfn.XLOOKUP($A942&amp;$Q$3,Data[Index]&amp;Data[Valid Test, Can be used for conformity (Y/N)],Data[THC/km (mg)])-H$2)/H$5</f>
        <v>#N/A</v>
      </c>
      <c r="I942" s="141" t="e" cm="1">
        <f t="array" ref="I942">(_xlfn.XLOOKUP($A942&amp;$Q$3,Data[Index]&amp;Data[Valid Test, Can be used for conformity (Y/N)],Data[NOx/km (mg)])-I$2)/I$5</f>
        <v>#N/A</v>
      </c>
      <c r="J942" s="141" t="e" cm="1">
        <f t="array" ref="J942">(_xlfn.XLOOKUP($A942&amp;$Q$3,Data[Index]&amp;Data[Valid Test, Can be used for conformity (Y/N)],Data[THC + NOx/km (mg)])-J$2)/J$5</f>
        <v>#N/A</v>
      </c>
      <c r="K942" s="141" t="e" cm="1">
        <f t="array" ref="K942">(_xlfn.XLOOKUP($A942&amp;$Q$3,Data[Index]&amp;Data[Valid Test, Can be used for conformity (Y/N)],Data[PN/km ('#)])-K$2)/K$5</f>
        <v>#N/A</v>
      </c>
      <c r="L942" s="141" t="e" cm="1">
        <f t="array" ref="L942">(_xlfn.XLOOKUP($A942&amp;$Q$3,Data[Index]&amp;Data[Valid Test, Can be used for conformity (Y/N)],Data[PM/km (mg)])-L$2)/L$5</f>
        <v>#N/A</v>
      </c>
      <c r="M942" s="140" t="e" cm="1">
        <f t="array" ref="M942">(_xlfn.XLOOKUP($A942&amp;$Q$3,Data[Index]&amp;Data[Valid Test, Can be used for conformity (Y/N)],Data[CH4 (mg/km)])-M$2)/M$5</f>
        <v>#N/A</v>
      </c>
      <c r="N942" s="140" t="e" cm="1">
        <f t="array" ref="N942">(_xlfn.XLOOKUP($A942&amp;$Q$3,Data[Index]&amp;Data[Valid Test, Can be used for conformity (Y/N)],Data[N20 (mg/km)])-N$2)/N$5</f>
        <v>#N/A</v>
      </c>
      <c r="O942" s="141" t="e" cm="1">
        <f t="array" ref="O942">(_xlfn.XLOOKUP($A942&amp;$Q$3,Data[Index]&amp;Data[Valid Test, Can be used for conformity (Y/N)],Data[l/100km])-O$2)/O$5</f>
        <v>#N/A</v>
      </c>
      <c r="P942" s="138">
        <f>_xlfn.XLOOKUP($A942,Data[Index],Data[Comments])</f>
        <v>0</v>
      </c>
    </row>
    <row r="943" spans="1:16" x14ac:dyDescent="0.2">
      <c r="A943" s="129"/>
      <c r="B943" s="129"/>
      <c r="C943" s="129" t="e" cm="1">
        <f t="array" ref="C943">_xlfn.XLOOKUP($A943&amp;$Q$3&amp;$R$3,Data[Index]&amp;Data[Valid Test, Can be used for conformity (Y/N)]&amp;Data[Cycle],Data[Test Name])</f>
        <v>#N/A</v>
      </c>
      <c r="D943" s="167" t="e" cm="1">
        <f t="array" ref="D943">_xlfn.XLOOKUP($A943&amp;$Q$3&amp;$R$3,Data[Index]&amp;Data[Valid Test, Can be used for conformity (Y/N)]&amp;Data[Cycle],Data[Mileage (Miles)])</f>
        <v>#N/A</v>
      </c>
      <c r="E943" s="130" t="e" cm="1">
        <f t="array" ref="E943">_xlfn.XLOOKUP($A943&amp;$Q$3&amp;$R$3,Data[Index]&amp;Data[Valid Test, Can be used for conformity (Y/N)]&amp;Data[Cycle],Data[Date])</f>
        <v>#N/A</v>
      </c>
      <c r="F943" s="141" t="e" cm="1">
        <f t="array" ref="F943">(_xlfn.XLOOKUP($A943&amp;$Q$3&amp;$R$3,Data[Index]&amp;Data[Valid Test, Can be used for conformity (Y/N)]&amp;Data[Cycle],Data[CO/km (mg)])-F$2)/F$5</f>
        <v>#N/A</v>
      </c>
      <c r="G943" s="141" t="e" cm="1">
        <f t="array" ref="G943">(_xlfn.XLOOKUP($A943&amp;$Q$3,Data[Index]&amp;Data[Valid Test, Can be used for conformity (Y/N)],Data[CO2/km (g)])-G$2)/G$5</f>
        <v>#N/A</v>
      </c>
      <c r="H943" s="141" t="e" cm="1">
        <f t="array" ref="H943">(_xlfn.XLOOKUP($A943&amp;$Q$3,Data[Index]&amp;Data[Valid Test, Can be used for conformity (Y/N)],Data[THC/km (mg)])-H$2)/H$5</f>
        <v>#N/A</v>
      </c>
      <c r="I943" s="141" t="e" cm="1">
        <f t="array" ref="I943">(_xlfn.XLOOKUP($A943&amp;$Q$3,Data[Index]&amp;Data[Valid Test, Can be used for conformity (Y/N)],Data[NOx/km (mg)])-I$2)/I$5</f>
        <v>#N/A</v>
      </c>
      <c r="J943" s="141" t="e" cm="1">
        <f t="array" ref="J943">(_xlfn.XLOOKUP($A943&amp;$Q$3,Data[Index]&amp;Data[Valid Test, Can be used for conformity (Y/N)],Data[THC + NOx/km (mg)])-J$2)/J$5</f>
        <v>#N/A</v>
      </c>
      <c r="K943" s="141" t="e" cm="1">
        <f t="array" ref="K943">(_xlfn.XLOOKUP($A943&amp;$Q$3,Data[Index]&amp;Data[Valid Test, Can be used for conformity (Y/N)],Data[PN/km ('#)])-K$2)/K$5</f>
        <v>#N/A</v>
      </c>
      <c r="L943" s="141" t="e" cm="1">
        <f t="array" ref="L943">(_xlfn.XLOOKUP($A943&amp;$Q$3,Data[Index]&amp;Data[Valid Test, Can be used for conformity (Y/N)],Data[PM/km (mg)])-L$2)/L$5</f>
        <v>#N/A</v>
      </c>
      <c r="M943" s="140" t="e" cm="1">
        <f t="array" ref="M943">(_xlfn.XLOOKUP($A943&amp;$Q$3,Data[Index]&amp;Data[Valid Test, Can be used for conformity (Y/N)],Data[CH4 (mg/km)])-M$2)/M$5</f>
        <v>#N/A</v>
      </c>
      <c r="N943" s="140" t="e" cm="1">
        <f t="array" ref="N943">(_xlfn.XLOOKUP($A943&amp;$Q$3,Data[Index]&amp;Data[Valid Test, Can be used for conformity (Y/N)],Data[N20 (mg/km)])-N$2)/N$5</f>
        <v>#N/A</v>
      </c>
      <c r="O943" s="141" t="e" cm="1">
        <f t="array" ref="O943">(_xlfn.XLOOKUP($A943&amp;$Q$3,Data[Index]&amp;Data[Valid Test, Can be used for conformity (Y/N)],Data[l/100km])-O$2)/O$5</f>
        <v>#N/A</v>
      </c>
      <c r="P943" s="138">
        <f>_xlfn.XLOOKUP($A943,Data[Index],Data[Comments])</f>
        <v>0</v>
      </c>
    </row>
    <row r="944" spans="1:16" x14ac:dyDescent="0.2">
      <c r="A944" s="129"/>
      <c r="B944" s="129"/>
      <c r="C944" s="129" t="e" cm="1">
        <f t="array" ref="C944">_xlfn.XLOOKUP($A944&amp;$Q$3&amp;$R$3,Data[Index]&amp;Data[Valid Test, Can be used for conformity (Y/N)]&amp;Data[Cycle],Data[Test Name])</f>
        <v>#N/A</v>
      </c>
      <c r="D944" s="167" t="e" cm="1">
        <f t="array" ref="D944">_xlfn.XLOOKUP($A944&amp;$Q$3&amp;$R$3,Data[Index]&amp;Data[Valid Test, Can be used for conformity (Y/N)]&amp;Data[Cycle],Data[Mileage (Miles)])</f>
        <v>#N/A</v>
      </c>
      <c r="E944" s="130" t="e" cm="1">
        <f t="array" ref="E944">_xlfn.XLOOKUP($A944&amp;$Q$3&amp;$R$3,Data[Index]&amp;Data[Valid Test, Can be used for conformity (Y/N)]&amp;Data[Cycle],Data[Date])</f>
        <v>#N/A</v>
      </c>
      <c r="F944" s="141" t="e" cm="1">
        <f t="array" ref="F944">(_xlfn.XLOOKUP($A944&amp;$Q$3&amp;$R$3,Data[Index]&amp;Data[Valid Test, Can be used for conformity (Y/N)]&amp;Data[Cycle],Data[CO/km (mg)])-F$2)/F$5</f>
        <v>#N/A</v>
      </c>
      <c r="G944" s="141" t="e" cm="1">
        <f t="array" ref="G944">(_xlfn.XLOOKUP($A944&amp;$Q$3,Data[Index]&amp;Data[Valid Test, Can be used for conformity (Y/N)],Data[CO2/km (g)])-G$2)/G$5</f>
        <v>#N/A</v>
      </c>
      <c r="H944" s="141" t="e" cm="1">
        <f t="array" ref="H944">(_xlfn.XLOOKUP($A944&amp;$Q$3,Data[Index]&amp;Data[Valid Test, Can be used for conformity (Y/N)],Data[THC/km (mg)])-H$2)/H$5</f>
        <v>#N/A</v>
      </c>
      <c r="I944" s="141" t="e" cm="1">
        <f t="array" ref="I944">(_xlfn.XLOOKUP($A944&amp;$Q$3,Data[Index]&amp;Data[Valid Test, Can be used for conformity (Y/N)],Data[NOx/km (mg)])-I$2)/I$5</f>
        <v>#N/A</v>
      </c>
      <c r="J944" s="141" t="e" cm="1">
        <f t="array" ref="J944">(_xlfn.XLOOKUP($A944&amp;$Q$3,Data[Index]&amp;Data[Valid Test, Can be used for conformity (Y/N)],Data[THC + NOx/km (mg)])-J$2)/J$5</f>
        <v>#N/A</v>
      </c>
      <c r="K944" s="141" t="e" cm="1">
        <f t="array" ref="K944">(_xlfn.XLOOKUP($A944&amp;$Q$3,Data[Index]&amp;Data[Valid Test, Can be used for conformity (Y/N)],Data[PN/km ('#)])-K$2)/K$5</f>
        <v>#N/A</v>
      </c>
      <c r="L944" s="141" t="e" cm="1">
        <f t="array" ref="L944">(_xlfn.XLOOKUP($A944&amp;$Q$3,Data[Index]&amp;Data[Valid Test, Can be used for conformity (Y/N)],Data[PM/km (mg)])-L$2)/L$5</f>
        <v>#N/A</v>
      </c>
      <c r="M944" s="140" t="e" cm="1">
        <f t="array" ref="M944">(_xlfn.XLOOKUP($A944&amp;$Q$3,Data[Index]&amp;Data[Valid Test, Can be used for conformity (Y/N)],Data[CH4 (mg/km)])-M$2)/M$5</f>
        <v>#N/A</v>
      </c>
      <c r="N944" s="140" t="e" cm="1">
        <f t="array" ref="N944">(_xlfn.XLOOKUP($A944&amp;$Q$3,Data[Index]&amp;Data[Valid Test, Can be used for conformity (Y/N)],Data[N20 (mg/km)])-N$2)/N$5</f>
        <v>#N/A</v>
      </c>
      <c r="O944" s="141" t="e" cm="1">
        <f t="array" ref="O944">(_xlfn.XLOOKUP($A944&amp;$Q$3,Data[Index]&amp;Data[Valid Test, Can be used for conformity (Y/N)],Data[l/100km])-O$2)/O$5</f>
        <v>#N/A</v>
      </c>
      <c r="P944" s="138">
        <f>_xlfn.XLOOKUP($A944,Data[Index],Data[Comments])</f>
        <v>0</v>
      </c>
    </row>
    <row r="945" spans="1:16" x14ac:dyDescent="0.2">
      <c r="A945" s="129"/>
      <c r="B945" s="129"/>
      <c r="C945" s="129" t="e" cm="1">
        <f t="array" ref="C945">_xlfn.XLOOKUP($A945&amp;$Q$3&amp;$R$3,Data[Index]&amp;Data[Valid Test, Can be used for conformity (Y/N)]&amp;Data[Cycle],Data[Test Name])</f>
        <v>#N/A</v>
      </c>
      <c r="D945" s="167" t="e" cm="1">
        <f t="array" ref="D945">_xlfn.XLOOKUP($A945&amp;$Q$3&amp;$R$3,Data[Index]&amp;Data[Valid Test, Can be used for conformity (Y/N)]&amp;Data[Cycle],Data[Mileage (Miles)])</f>
        <v>#N/A</v>
      </c>
      <c r="E945" s="130" t="e" cm="1">
        <f t="array" ref="E945">_xlfn.XLOOKUP($A945&amp;$Q$3&amp;$R$3,Data[Index]&amp;Data[Valid Test, Can be used for conformity (Y/N)]&amp;Data[Cycle],Data[Date])</f>
        <v>#N/A</v>
      </c>
      <c r="F945" s="141" t="e" cm="1">
        <f t="array" ref="F945">(_xlfn.XLOOKUP($A945&amp;$Q$3&amp;$R$3,Data[Index]&amp;Data[Valid Test, Can be used for conformity (Y/N)]&amp;Data[Cycle],Data[CO/km (mg)])-F$2)/F$5</f>
        <v>#N/A</v>
      </c>
      <c r="G945" s="141" t="e" cm="1">
        <f t="array" ref="G945">(_xlfn.XLOOKUP($A945&amp;$Q$3,Data[Index]&amp;Data[Valid Test, Can be used for conformity (Y/N)],Data[CO2/km (g)])-G$2)/G$5</f>
        <v>#N/A</v>
      </c>
      <c r="H945" s="141" t="e" cm="1">
        <f t="array" ref="H945">(_xlfn.XLOOKUP($A945&amp;$Q$3,Data[Index]&amp;Data[Valid Test, Can be used for conformity (Y/N)],Data[THC/km (mg)])-H$2)/H$5</f>
        <v>#N/A</v>
      </c>
      <c r="I945" s="141" t="e" cm="1">
        <f t="array" ref="I945">(_xlfn.XLOOKUP($A945&amp;$Q$3,Data[Index]&amp;Data[Valid Test, Can be used for conformity (Y/N)],Data[NOx/km (mg)])-I$2)/I$5</f>
        <v>#N/A</v>
      </c>
      <c r="J945" s="141" t="e" cm="1">
        <f t="array" ref="J945">(_xlfn.XLOOKUP($A945&amp;$Q$3,Data[Index]&amp;Data[Valid Test, Can be used for conformity (Y/N)],Data[THC + NOx/km (mg)])-J$2)/J$5</f>
        <v>#N/A</v>
      </c>
      <c r="K945" s="141" t="e" cm="1">
        <f t="array" ref="K945">(_xlfn.XLOOKUP($A945&amp;$Q$3,Data[Index]&amp;Data[Valid Test, Can be used for conformity (Y/N)],Data[PN/km ('#)])-K$2)/K$5</f>
        <v>#N/A</v>
      </c>
      <c r="L945" s="141" t="e" cm="1">
        <f t="array" ref="L945">(_xlfn.XLOOKUP($A945&amp;$Q$3,Data[Index]&amp;Data[Valid Test, Can be used for conformity (Y/N)],Data[PM/km (mg)])-L$2)/L$5</f>
        <v>#N/A</v>
      </c>
      <c r="M945" s="140" t="e" cm="1">
        <f t="array" ref="M945">(_xlfn.XLOOKUP($A945&amp;$Q$3,Data[Index]&amp;Data[Valid Test, Can be used for conformity (Y/N)],Data[CH4 (mg/km)])-M$2)/M$5</f>
        <v>#N/A</v>
      </c>
      <c r="N945" s="140" t="e" cm="1">
        <f t="array" ref="N945">(_xlfn.XLOOKUP($A945&amp;$Q$3,Data[Index]&amp;Data[Valid Test, Can be used for conformity (Y/N)],Data[N20 (mg/km)])-N$2)/N$5</f>
        <v>#N/A</v>
      </c>
      <c r="O945" s="141" t="e" cm="1">
        <f t="array" ref="O945">(_xlfn.XLOOKUP($A945&amp;$Q$3,Data[Index]&amp;Data[Valid Test, Can be used for conformity (Y/N)],Data[l/100km])-O$2)/O$5</f>
        <v>#N/A</v>
      </c>
      <c r="P945" s="138">
        <f>_xlfn.XLOOKUP($A945,Data[Index],Data[Comments])</f>
        <v>0</v>
      </c>
    </row>
    <row r="946" spans="1:16" x14ac:dyDescent="0.2">
      <c r="A946" s="129"/>
      <c r="B946" s="129"/>
      <c r="C946" s="129" t="e" cm="1">
        <f t="array" ref="C946">_xlfn.XLOOKUP($A946&amp;$Q$3&amp;$R$3,Data[Index]&amp;Data[Valid Test, Can be used for conformity (Y/N)]&amp;Data[Cycle],Data[Test Name])</f>
        <v>#N/A</v>
      </c>
      <c r="D946" s="167" t="e" cm="1">
        <f t="array" ref="D946">_xlfn.XLOOKUP($A946&amp;$Q$3&amp;$R$3,Data[Index]&amp;Data[Valid Test, Can be used for conformity (Y/N)]&amp;Data[Cycle],Data[Mileage (Miles)])</f>
        <v>#N/A</v>
      </c>
      <c r="E946" s="130" t="e" cm="1">
        <f t="array" ref="E946">_xlfn.XLOOKUP($A946&amp;$Q$3&amp;$R$3,Data[Index]&amp;Data[Valid Test, Can be used for conformity (Y/N)]&amp;Data[Cycle],Data[Date])</f>
        <v>#N/A</v>
      </c>
      <c r="F946" s="141" t="e" cm="1">
        <f t="array" ref="F946">(_xlfn.XLOOKUP($A946&amp;$Q$3&amp;$R$3,Data[Index]&amp;Data[Valid Test, Can be used for conformity (Y/N)]&amp;Data[Cycle],Data[CO/km (mg)])-F$2)/F$5</f>
        <v>#N/A</v>
      </c>
      <c r="G946" s="141" t="e" cm="1">
        <f t="array" ref="G946">(_xlfn.XLOOKUP($A946&amp;$Q$3,Data[Index]&amp;Data[Valid Test, Can be used for conformity (Y/N)],Data[CO2/km (g)])-G$2)/G$5</f>
        <v>#N/A</v>
      </c>
      <c r="H946" s="141" t="e" cm="1">
        <f t="array" ref="H946">(_xlfn.XLOOKUP($A946&amp;$Q$3,Data[Index]&amp;Data[Valid Test, Can be used for conformity (Y/N)],Data[THC/km (mg)])-H$2)/H$5</f>
        <v>#N/A</v>
      </c>
      <c r="I946" s="141" t="e" cm="1">
        <f t="array" ref="I946">(_xlfn.XLOOKUP($A946&amp;$Q$3,Data[Index]&amp;Data[Valid Test, Can be used for conformity (Y/N)],Data[NOx/km (mg)])-I$2)/I$5</f>
        <v>#N/A</v>
      </c>
      <c r="J946" s="141" t="e" cm="1">
        <f t="array" ref="J946">(_xlfn.XLOOKUP($A946&amp;$Q$3,Data[Index]&amp;Data[Valid Test, Can be used for conformity (Y/N)],Data[THC + NOx/km (mg)])-J$2)/J$5</f>
        <v>#N/A</v>
      </c>
      <c r="K946" s="141" t="e" cm="1">
        <f t="array" ref="K946">(_xlfn.XLOOKUP($A946&amp;$Q$3,Data[Index]&amp;Data[Valid Test, Can be used for conformity (Y/N)],Data[PN/km ('#)])-K$2)/K$5</f>
        <v>#N/A</v>
      </c>
      <c r="L946" s="141" t="e" cm="1">
        <f t="array" ref="L946">(_xlfn.XLOOKUP($A946&amp;$Q$3,Data[Index]&amp;Data[Valid Test, Can be used for conformity (Y/N)],Data[PM/km (mg)])-L$2)/L$5</f>
        <v>#N/A</v>
      </c>
      <c r="M946" s="140" t="e" cm="1">
        <f t="array" ref="M946">(_xlfn.XLOOKUP($A946&amp;$Q$3,Data[Index]&amp;Data[Valid Test, Can be used for conformity (Y/N)],Data[CH4 (mg/km)])-M$2)/M$5</f>
        <v>#N/A</v>
      </c>
      <c r="N946" s="140" t="e" cm="1">
        <f t="array" ref="N946">(_xlfn.XLOOKUP($A946&amp;$Q$3,Data[Index]&amp;Data[Valid Test, Can be used for conformity (Y/N)],Data[N20 (mg/km)])-N$2)/N$5</f>
        <v>#N/A</v>
      </c>
      <c r="O946" s="141" t="e" cm="1">
        <f t="array" ref="O946">(_xlfn.XLOOKUP($A946&amp;$Q$3,Data[Index]&amp;Data[Valid Test, Can be used for conformity (Y/N)],Data[l/100km])-O$2)/O$5</f>
        <v>#N/A</v>
      </c>
      <c r="P946" s="138">
        <f>_xlfn.XLOOKUP($A946,Data[Index],Data[Comments])</f>
        <v>0</v>
      </c>
    </row>
    <row r="947" spans="1:16" x14ac:dyDescent="0.2">
      <c r="A947" s="129"/>
      <c r="B947" s="129"/>
      <c r="C947" s="129" t="e" cm="1">
        <f t="array" ref="C947">_xlfn.XLOOKUP($A947&amp;$Q$3&amp;$R$3,Data[Index]&amp;Data[Valid Test, Can be used for conformity (Y/N)]&amp;Data[Cycle],Data[Test Name])</f>
        <v>#N/A</v>
      </c>
      <c r="D947" s="167" t="e" cm="1">
        <f t="array" ref="D947">_xlfn.XLOOKUP($A947&amp;$Q$3&amp;$R$3,Data[Index]&amp;Data[Valid Test, Can be used for conformity (Y/N)]&amp;Data[Cycle],Data[Mileage (Miles)])</f>
        <v>#N/A</v>
      </c>
      <c r="E947" s="130" t="e" cm="1">
        <f t="array" ref="E947">_xlfn.XLOOKUP($A947&amp;$Q$3&amp;$R$3,Data[Index]&amp;Data[Valid Test, Can be used for conformity (Y/N)]&amp;Data[Cycle],Data[Date])</f>
        <v>#N/A</v>
      </c>
      <c r="F947" s="141" t="e" cm="1">
        <f t="array" ref="F947">(_xlfn.XLOOKUP($A947&amp;$Q$3&amp;$R$3,Data[Index]&amp;Data[Valid Test, Can be used for conformity (Y/N)]&amp;Data[Cycle],Data[CO/km (mg)])-F$2)/F$5</f>
        <v>#N/A</v>
      </c>
      <c r="G947" s="141" t="e" cm="1">
        <f t="array" ref="G947">(_xlfn.XLOOKUP($A947&amp;$Q$3,Data[Index]&amp;Data[Valid Test, Can be used for conformity (Y/N)],Data[CO2/km (g)])-G$2)/G$5</f>
        <v>#N/A</v>
      </c>
      <c r="H947" s="141" t="e" cm="1">
        <f t="array" ref="H947">(_xlfn.XLOOKUP($A947&amp;$Q$3,Data[Index]&amp;Data[Valid Test, Can be used for conformity (Y/N)],Data[THC/km (mg)])-H$2)/H$5</f>
        <v>#N/A</v>
      </c>
      <c r="I947" s="141" t="e" cm="1">
        <f t="array" ref="I947">(_xlfn.XLOOKUP($A947&amp;$Q$3,Data[Index]&amp;Data[Valid Test, Can be used for conformity (Y/N)],Data[NOx/km (mg)])-I$2)/I$5</f>
        <v>#N/A</v>
      </c>
      <c r="J947" s="141" t="e" cm="1">
        <f t="array" ref="J947">(_xlfn.XLOOKUP($A947&amp;$Q$3,Data[Index]&amp;Data[Valid Test, Can be used for conformity (Y/N)],Data[THC + NOx/km (mg)])-J$2)/J$5</f>
        <v>#N/A</v>
      </c>
      <c r="K947" s="141" t="e" cm="1">
        <f t="array" ref="K947">(_xlfn.XLOOKUP($A947&amp;$Q$3,Data[Index]&amp;Data[Valid Test, Can be used for conformity (Y/N)],Data[PN/km ('#)])-K$2)/K$5</f>
        <v>#N/A</v>
      </c>
      <c r="L947" s="141" t="e" cm="1">
        <f t="array" ref="L947">(_xlfn.XLOOKUP($A947&amp;$Q$3,Data[Index]&amp;Data[Valid Test, Can be used for conformity (Y/N)],Data[PM/km (mg)])-L$2)/L$5</f>
        <v>#N/A</v>
      </c>
      <c r="M947" s="140" t="e" cm="1">
        <f t="array" ref="M947">(_xlfn.XLOOKUP($A947&amp;$Q$3,Data[Index]&amp;Data[Valid Test, Can be used for conformity (Y/N)],Data[CH4 (mg/km)])-M$2)/M$5</f>
        <v>#N/A</v>
      </c>
      <c r="N947" s="140" t="e" cm="1">
        <f t="array" ref="N947">(_xlfn.XLOOKUP($A947&amp;$Q$3,Data[Index]&amp;Data[Valid Test, Can be used for conformity (Y/N)],Data[N20 (mg/km)])-N$2)/N$5</f>
        <v>#N/A</v>
      </c>
      <c r="O947" s="141" t="e" cm="1">
        <f t="array" ref="O947">(_xlfn.XLOOKUP($A947&amp;$Q$3,Data[Index]&amp;Data[Valid Test, Can be used for conformity (Y/N)],Data[l/100km])-O$2)/O$5</f>
        <v>#N/A</v>
      </c>
      <c r="P947" s="138">
        <f>_xlfn.XLOOKUP($A947,Data[Index],Data[Comments])</f>
        <v>0</v>
      </c>
    </row>
    <row r="948" spans="1:16" x14ac:dyDescent="0.2">
      <c r="A948" s="129"/>
      <c r="B948" s="129"/>
      <c r="C948" s="129" t="e" cm="1">
        <f t="array" ref="C948">_xlfn.XLOOKUP($A948&amp;$Q$3&amp;$R$3,Data[Index]&amp;Data[Valid Test, Can be used for conformity (Y/N)]&amp;Data[Cycle],Data[Test Name])</f>
        <v>#N/A</v>
      </c>
      <c r="D948" s="167" t="e" cm="1">
        <f t="array" ref="D948">_xlfn.XLOOKUP($A948&amp;$Q$3&amp;$R$3,Data[Index]&amp;Data[Valid Test, Can be used for conformity (Y/N)]&amp;Data[Cycle],Data[Mileage (Miles)])</f>
        <v>#N/A</v>
      </c>
      <c r="E948" s="130" t="e" cm="1">
        <f t="array" ref="E948">_xlfn.XLOOKUP($A948&amp;$Q$3&amp;$R$3,Data[Index]&amp;Data[Valid Test, Can be used for conformity (Y/N)]&amp;Data[Cycle],Data[Date])</f>
        <v>#N/A</v>
      </c>
      <c r="F948" s="141" t="e" cm="1">
        <f t="array" ref="F948">(_xlfn.XLOOKUP($A948&amp;$Q$3&amp;$R$3,Data[Index]&amp;Data[Valid Test, Can be used for conformity (Y/N)]&amp;Data[Cycle],Data[CO/km (mg)])-F$2)/F$5</f>
        <v>#N/A</v>
      </c>
      <c r="G948" s="141" t="e" cm="1">
        <f t="array" ref="G948">(_xlfn.XLOOKUP($A948&amp;$Q$3,Data[Index]&amp;Data[Valid Test, Can be used for conformity (Y/N)],Data[CO2/km (g)])-G$2)/G$5</f>
        <v>#N/A</v>
      </c>
      <c r="H948" s="141" t="e" cm="1">
        <f t="array" ref="H948">(_xlfn.XLOOKUP($A948&amp;$Q$3,Data[Index]&amp;Data[Valid Test, Can be used for conformity (Y/N)],Data[THC/km (mg)])-H$2)/H$5</f>
        <v>#N/A</v>
      </c>
      <c r="I948" s="141" t="e" cm="1">
        <f t="array" ref="I948">(_xlfn.XLOOKUP($A948&amp;$Q$3,Data[Index]&amp;Data[Valid Test, Can be used for conformity (Y/N)],Data[NOx/km (mg)])-I$2)/I$5</f>
        <v>#N/A</v>
      </c>
      <c r="J948" s="141" t="e" cm="1">
        <f t="array" ref="J948">(_xlfn.XLOOKUP($A948&amp;$Q$3,Data[Index]&amp;Data[Valid Test, Can be used for conformity (Y/N)],Data[THC + NOx/km (mg)])-J$2)/J$5</f>
        <v>#N/A</v>
      </c>
      <c r="K948" s="141" t="e" cm="1">
        <f t="array" ref="K948">(_xlfn.XLOOKUP($A948&amp;$Q$3,Data[Index]&amp;Data[Valid Test, Can be used for conformity (Y/N)],Data[PN/km ('#)])-K$2)/K$5</f>
        <v>#N/A</v>
      </c>
      <c r="L948" s="141" t="e" cm="1">
        <f t="array" ref="L948">(_xlfn.XLOOKUP($A948&amp;$Q$3,Data[Index]&amp;Data[Valid Test, Can be used for conformity (Y/N)],Data[PM/km (mg)])-L$2)/L$5</f>
        <v>#N/A</v>
      </c>
      <c r="M948" s="140" t="e" cm="1">
        <f t="array" ref="M948">(_xlfn.XLOOKUP($A948&amp;$Q$3,Data[Index]&amp;Data[Valid Test, Can be used for conformity (Y/N)],Data[CH4 (mg/km)])-M$2)/M$5</f>
        <v>#N/A</v>
      </c>
      <c r="N948" s="140" t="e" cm="1">
        <f t="array" ref="N948">(_xlfn.XLOOKUP($A948&amp;$Q$3,Data[Index]&amp;Data[Valid Test, Can be used for conformity (Y/N)],Data[N20 (mg/km)])-N$2)/N$5</f>
        <v>#N/A</v>
      </c>
      <c r="O948" s="141" t="e" cm="1">
        <f t="array" ref="O948">(_xlfn.XLOOKUP($A948&amp;$Q$3,Data[Index]&amp;Data[Valid Test, Can be used for conformity (Y/N)],Data[l/100km])-O$2)/O$5</f>
        <v>#N/A</v>
      </c>
      <c r="P948" s="138">
        <f>_xlfn.XLOOKUP($A948,Data[Index],Data[Comments])</f>
        <v>0</v>
      </c>
    </row>
    <row r="949" spans="1:16" x14ac:dyDescent="0.2">
      <c r="A949" s="129"/>
      <c r="B949" s="129"/>
      <c r="C949" s="129" t="e" cm="1">
        <f t="array" ref="C949">_xlfn.XLOOKUP($A949&amp;$Q$3&amp;$R$3,Data[Index]&amp;Data[Valid Test, Can be used for conformity (Y/N)]&amp;Data[Cycle],Data[Test Name])</f>
        <v>#N/A</v>
      </c>
      <c r="D949" s="167" t="e" cm="1">
        <f t="array" ref="D949">_xlfn.XLOOKUP($A949&amp;$Q$3&amp;$R$3,Data[Index]&amp;Data[Valid Test, Can be used for conformity (Y/N)]&amp;Data[Cycle],Data[Mileage (Miles)])</f>
        <v>#N/A</v>
      </c>
      <c r="E949" s="130" t="e" cm="1">
        <f t="array" ref="E949">_xlfn.XLOOKUP($A949&amp;$Q$3&amp;$R$3,Data[Index]&amp;Data[Valid Test, Can be used for conformity (Y/N)]&amp;Data[Cycle],Data[Date])</f>
        <v>#N/A</v>
      </c>
      <c r="F949" s="141" t="e" cm="1">
        <f t="array" ref="F949">(_xlfn.XLOOKUP($A949&amp;$Q$3&amp;$R$3,Data[Index]&amp;Data[Valid Test, Can be used for conformity (Y/N)]&amp;Data[Cycle],Data[CO/km (mg)])-F$2)/F$5</f>
        <v>#N/A</v>
      </c>
      <c r="G949" s="141" t="e" cm="1">
        <f t="array" ref="G949">(_xlfn.XLOOKUP($A949&amp;$Q$3,Data[Index]&amp;Data[Valid Test, Can be used for conformity (Y/N)],Data[CO2/km (g)])-G$2)/G$5</f>
        <v>#N/A</v>
      </c>
      <c r="H949" s="141" t="e" cm="1">
        <f t="array" ref="H949">(_xlfn.XLOOKUP($A949&amp;$Q$3,Data[Index]&amp;Data[Valid Test, Can be used for conformity (Y/N)],Data[THC/km (mg)])-H$2)/H$5</f>
        <v>#N/A</v>
      </c>
      <c r="I949" s="141" t="e" cm="1">
        <f t="array" ref="I949">(_xlfn.XLOOKUP($A949&amp;$Q$3,Data[Index]&amp;Data[Valid Test, Can be used for conformity (Y/N)],Data[NOx/km (mg)])-I$2)/I$5</f>
        <v>#N/A</v>
      </c>
      <c r="J949" s="141" t="e" cm="1">
        <f t="array" ref="J949">(_xlfn.XLOOKUP($A949&amp;$Q$3,Data[Index]&amp;Data[Valid Test, Can be used for conformity (Y/N)],Data[THC + NOx/km (mg)])-J$2)/J$5</f>
        <v>#N/A</v>
      </c>
      <c r="K949" s="141" t="e" cm="1">
        <f t="array" ref="K949">(_xlfn.XLOOKUP($A949&amp;$Q$3,Data[Index]&amp;Data[Valid Test, Can be used for conformity (Y/N)],Data[PN/km ('#)])-K$2)/K$5</f>
        <v>#N/A</v>
      </c>
      <c r="L949" s="141" t="e" cm="1">
        <f t="array" ref="L949">(_xlfn.XLOOKUP($A949&amp;$Q$3,Data[Index]&amp;Data[Valid Test, Can be used for conformity (Y/N)],Data[PM/km (mg)])-L$2)/L$5</f>
        <v>#N/A</v>
      </c>
      <c r="M949" s="140" t="e" cm="1">
        <f t="array" ref="M949">(_xlfn.XLOOKUP($A949&amp;$Q$3,Data[Index]&amp;Data[Valid Test, Can be used for conformity (Y/N)],Data[CH4 (mg/km)])-M$2)/M$5</f>
        <v>#N/A</v>
      </c>
      <c r="N949" s="140" t="e" cm="1">
        <f t="array" ref="N949">(_xlfn.XLOOKUP($A949&amp;$Q$3,Data[Index]&amp;Data[Valid Test, Can be used for conformity (Y/N)],Data[N20 (mg/km)])-N$2)/N$5</f>
        <v>#N/A</v>
      </c>
      <c r="O949" s="141" t="e" cm="1">
        <f t="array" ref="O949">(_xlfn.XLOOKUP($A949&amp;$Q$3,Data[Index]&amp;Data[Valid Test, Can be used for conformity (Y/N)],Data[l/100km])-O$2)/O$5</f>
        <v>#N/A</v>
      </c>
      <c r="P949" s="138">
        <f>_xlfn.XLOOKUP($A949,Data[Index],Data[Comments])</f>
        <v>0</v>
      </c>
    </row>
    <row r="950" spans="1:16" x14ac:dyDescent="0.2">
      <c r="A950" s="129"/>
      <c r="B950" s="129"/>
      <c r="C950" s="129" t="e" cm="1">
        <f t="array" ref="C950">_xlfn.XLOOKUP($A950&amp;$Q$3&amp;$R$3,Data[Index]&amp;Data[Valid Test, Can be used for conformity (Y/N)]&amp;Data[Cycle],Data[Test Name])</f>
        <v>#N/A</v>
      </c>
      <c r="D950" s="167" t="e" cm="1">
        <f t="array" ref="D950">_xlfn.XLOOKUP($A950&amp;$Q$3&amp;$R$3,Data[Index]&amp;Data[Valid Test, Can be used for conformity (Y/N)]&amp;Data[Cycle],Data[Mileage (Miles)])</f>
        <v>#N/A</v>
      </c>
      <c r="E950" s="130" t="e" cm="1">
        <f t="array" ref="E950">_xlfn.XLOOKUP($A950&amp;$Q$3&amp;$R$3,Data[Index]&amp;Data[Valid Test, Can be used for conformity (Y/N)]&amp;Data[Cycle],Data[Date])</f>
        <v>#N/A</v>
      </c>
      <c r="F950" s="141" t="e" cm="1">
        <f t="array" ref="F950">(_xlfn.XLOOKUP($A950&amp;$Q$3&amp;$R$3,Data[Index]&amp;Data[Valid Test, Can be used for conformity (Y/N)]&amp;Data[Cycle],Data[CO/km (mg)])-F$2)/F$5</f>
        <v>#N/A</v>
      </c>
      <c r="G950" s="141" t="e" cm="1">
        <f t="array" ref="G950">(_xlfn.XLOOKUP($A950&amp;$Q$3,Data[Index]&amp;Data[Valid Test, Can be used for conformity (Y/N)],Data[CO2/km (g)])-G$2)/G$5</f>
        <v>#N/A</v>
      </c>
      <c r="H950" s="141" t="e" cm="1">
        <f t="array" ref="H950">(_xlfn.XLOOKUP($A950&amp;$Q$3,Data[Index]&amp;Data[Valid Test, Can be used for conformity (Y/N)],Data[THC/km (mg)])-H$2)/H$5</f>
        <v>#N/A</v>
      </c>
      <c r="I950" s="141" t="e" cm="1">
        <f t="array" ref="I950">(_xlfn.XLOOKUP($A950&amp;$Q$3,Data[Index]&amp;Data[Valid Test, Can be used for conformity (Y/N)],Data[NOx/km (mg)])-I$2)/I$5</f>
        <v>#N/A</v>
      </c>
      <c r="J950" s="141" t="e" cm="1">
        <f t="array" ref="J950">(_xlfn.XLOOKUP($A950&amp;$Q$3,Data[Index]&amp;Data[Valid Test, Can be used for conformity (Y/N)],Data[THC + NOx/km (mg)])-J$2)/J$5</f>
        <v>#N/A</v>
      </c>
      <c r="K950" s="141" t="e" cm="1">
        <f t="array" ref="K950">(_xlfn.XLOOKUP($A950&amp;$Q$3,Data[Index]&amp;Data[Valid Test, Can be used for conformity (Y/N)],Data[PN/km ('#)])-K$2)/K$5</f>
        <v>#N/A</v>
      </c>
      <c r="L950" s="141" t="e" cm="1">
        <f t="array" ref="L950">(_xlfn.XLOOKUP($A950&amp;$Q$3,Data[Index]&amp;Data[Valid Test, Can be used for conformity (Y/N)],Data[PM/km (mg)])-L$2)/L$5</f>
        <v>#N/A</v>
      </c>
      <c r="M950" s="140" t="e" cm="1">
        <f t="array" ref="M950">(_xlfn.XLOOKUP($A950&amp;$Q$3,Data[Index]&amp;Data[Valid Test, Can be used for conformity (Y/N)],Data[CH4 (mg/km)])-M$2)/M$5</f>
        <v>#N/A</v>
      </c>
      <c r="N950" s="140" t="e" cm="1">
        <f t="array" ref="N950">(_xlfn.XLOOKUP($A950&amp;$Q$3,Data[Index]&amp;Data[Valid Test, Can be used for conformity (Y/N)],Data[N20 (mg/km)])-N$2)/N$5</f>
        <v>#N/A</v>
      </c>
      <c r="O950" s="141" t="e" cm="1">
        <f t="array" ref="O950">(_xlfn.XLOOKUP($A950&amp;$Q$3,Data[Index]&amp;Data[Valid Test, Can be used for conformity (Y/N)],Data[l/100km])-O$2)/O$5</f>
        <v>#N/A</v>
      </c>
      <c r="P950" s="138">
        <f>_xlfn.XLOOKUP($A950,Data[Index],Data[Comments])</f>
        <v>0</v>
      </c>
    </row>
    <row r="951" spans="1:16" x14ac:dyDescent="0.2">
      <c r="A951" s="129"/>
      <c r="B951" s="129"/>
      <c r="C951" s="129" t="e" cm="1">
        <f t="array" ref="C951">_xlfn.XLOOKUP($A951&amp;$Q$3&amp;$R$3,Data[Index]&amp;Data[Valid Test, Can be used for conformity (Y/N)]&amp;Data[Cycle],Data[Test Name])</f>
        <v>#N/A</v>
      </c>
      <c r="D951" s="167" t="e" cm="1">
        <f t="array" ref="D951">_xlfn.XLOOKUP($A951&amp;$Q$3&amp;$R$3,Data[Index]&amp;Data[Valid Test, Can be used for conformity (Y/N)]&amp;Data[Cycle],Data[Mileage (Miles)])</f>
        <v>#N/A</v>
      </c>
      <c r="E951" s="130" t="e" cm="1">
        <f t="array" ref="E951">_xlfn.XLOOKUP($A951&amp;$Q$3&amp;$R$3,Data[Index]&amp;Data[Valid Test, Can be used for conformity (Y/N)]&amp;Data[Cycle],Data[Date])</f>
        <v>#N/A</v>
      </c>
      <c r="F951" s="141" t="e" cm="1">
        <f t="array" ref="F951">(_xlfn.XLOOKUP($A951&amp;$Q$3&amp;$R$3,Data[Index]&amp;Data[Valid Test, Can be used for conformity (Y/N)]&amp;Data[Cycle],Data[CO/km (mg)])-F$2)/F$5</f>
        <v>#N/A</v>
      </c>
      <c r="G951" s="141" t="e" cm="1">
        <f t="array" ref="G951">(_xlfn.XLOOKUP($A951&amp;$Q$3,Data[Index]&amp;Data[Valid Test, Can be used for conformity (Y/N)],Data[CO2/km (g)])-G$2)/G$5</f>
        <v>#N/A</v>
      </c>
      <c r="H951" s="141" t="e" cm="1">
        <f t="array" ref="H951">(_xlfn.XLOOKUP($A951&amp;$Q$3,Data[Index]&amp;Data[Valid Test, Can be used for conformity (Y/N)],Data[THC/km (mg)])-H$2)/H$5</f>
        <v>#N/A</v>
      </c>
      <c r="I951" s="141" t="e" cm="1">
        <f t="array" ref="I951">(_xlfn.XLOOKUP($A951&amp;$Q$3,Data[Index]&amp;Data[Valid Test, Can be used for conformity (Y/N)],Data[NOx/km (mg)])-I$2)/I$5</f>
        <v>#N/A</v>
      </c>
      <c r="J951" s="141" t="e" cm="1">
        <f t="array" ref="J951">(_xlfn.XLOOKUP($A951&amp;$Q$3,Data[Index]&amp;Data[Valid Test, Can be used for conformity (Y/N)],Data[THC + NOx/km (mg)])-J$2)/J$5</f>
        <v>#N/A</v>
      </c>
      <c r="K951" s="141" t="e" cm="1">
        <f t="array" ref="K951">(_xlfn.XLOOKUP($A951&amp;$Q$3,Data[Index]&amp;Data[Valid Test, Can be used for conformity (Y/N)],Data[PN/km ('#)])-K$2)/K$5</f>
        <v>#N/A</v>
      </c>
      <c r="L951" s="141" t="e" cm="1">
        <f t="array" ref="L951">(_xlfn.XLOOKUP($A951&amp;$Q$3,Data[Index]&amp;Data[Valid Test, Can be used for conformity (Y/N)],Data[PM/km (mg)])-L$2)/L$5</f>
        <v>#N/A</v>
      </c>
      <c r="M951" s="140" t="e" cm="1">
        <f t="array" ref="M951">(_xlfn.XLOOKUP($A951&amp;$Q$3,Data[Index]&amp;Data[Valid Test, Can be used for conformity (Y/N)],Data[CH4 (mg/km)])-M$2)/M$5</f>
        <v>#N/A</v>
      </c>
      <c r="N951" s="140" t="e" cm="1">
        <f t="array" ref="N951">(_xlfn.XLOOKUP($A951&amp;$Q$3,Data[Index]&amp;Data[Valid Test, Can be used for conformity (Y/N)],Data[N20 (mg/km)])-N$2)/N$5</f>
        <v>#N/A</v>
      </c>
      <c r="O951" s="141" t="e" cm="1">
        <f t="array" ref="O951">(_xlfn.XLOOKUP($A951&amp;$Q$3,Data[Index]&amp;Data[Valid Test, Can be used for conformity (Y/N)],Data[l/100km])-O$2)/O$5</f>
        <v>#N/A</v>
      </c>
      <c r="P951" s="138">
        <f>_xlfn.XLOOKUP($A951,Data[Index],Data[Comments])</f>
        <v>0</v>
      </c>
    </row>
    <row r="952" spans="1:16" x14ac:dyDescent="0.2">
      <c r="A952" s="129"/>
      <c r="B952" s="129"/>
      <c r="C952" s="129" t="e" cm="1">
        <f t="array" ref="C952">_xlfn.XLOOKUP($A952&amp;$Q$3&amp;$R$3,Data[Index]&amp;Data[Valid Test, Can be used for conformity (Y/N)]&amp;Data[Cycle],Data[Test Name])</f>
        <v>#N/A</v>
      </c>
      <c r="D952" s="167" t="e" cm="1">
        <f t="array" ref="D952">_xlfn.XLOOKUP($A952&amp;$Q$3&amp;$R$3,Data[Index]&amp;Data[Valid Test, Can be used for conformity (Y/N)]&amp;Data[Cycle],Data[Mileage (Miles)])</f>
        <v>#N/A</v>
      </c>
      <c r="E952" s="130" t="e" cm="1">
        <f t="array" ref="E952">_xlfn.XLOOKUP($A952&amp;$Q$3&amp;$R$3,Data[Index]&amp;Data[Valid Test, Can be used for conformity (Y/N)]&amp;Data[Cycle],Data[Date])</f>
        <v>#N/A</v>
      </c>
      <c r="F952" s="141" t="e" cm="1">
        <f t="array" ref="F952">(_xlfn.XLOOKUP($A952&amp;$Q$3&amp;$R$3,Data[Index]&amp;Data[Valid Test, Can be used for conformity (Y/N)]&amp;Data[Cycle],Data[CO/km (mg)])-F$2)/F$5</f>
        <v>#N/A</v>
      </c>
      <c r="G952" s="141" t="e" cm="1">
        <f t="array" ref="G952">(_xlfn.XLOOKUP($A952&amp;$Q$3,Data[Index]&amp;Data[Valid Test, Can be used for conformity (Y/N)],Data[CO2/km (g)])-G$2)/G$5</f>
        <v>#N/A</v>
      </c>
      <c r="H952" s="141" t="e" cm="1">
        <f t="array" ref="H952">(_xlfn.XLOOKUP($A952&amp;$Q$3,Data[Index]&amp;Data[Valid Test, Can be used for conformity (Y/N)],Data[THC/km (mg)])-H$2)/H$5</f>
        <v>#N/A</v>
      </c>
      <c r="I952" s="141" t="e" cm="1">
        <f t="array" ref="I952">(_xlfn.XLOOKUP($A952&amp;$Q$3,Data[Index]&amp;Data[Valid Test, Can be used for conformity (Y/N)],Data[NOx/km (mg)])-I$2)/I$5</f>
        <v>#N/A</v>
      </c>
      <c r="J952" s="141" t="e" cm="1">
        <f t="array" ref="J952">(_xlfn.XLOOKUP($A952&amp;$Q$3,Data[Index]&amp;Data[Valid Test, Can be used for conformity (Y/N)],Data[THC + NOx/km (mg)])-J$2)/J$5</f>
        <v>#N/A</v>
      </c>
      <c r="K952" s="141" t="e" cm="1">
        <f t="array" ref="K952">(_xlfn.XLOOKUP($A952&amp;$Q$3,Data[Index]&amp;Data[Valid Test, Can be used for conformity (Y/N)],Data[PN/km ('#)])-K$2)/K$5</f>
        <v>#N/A</v>
      </c>
      <c r="L952" s="141" t="e" cm="1">
        <f t="array" ref="L952">(_xlfn.XLOOKUP($A952&amp;$Q$3,Data[Index]&amp;Data[Valid Test, Can be used for conformity (Y/N)],Data[PM/km (mg)])-L$2)/L$5</f>
        <v>#N/A</v>
      </c>
      <c r="M952" s="140" t="e" cm="1">
        <f t="array" ref="M952">(_xlfn.XLOOKUP($A952&amp;$Q$3,Data[Index]&amp;Data[Valid Test, Can be used for conformity (Y/N)],Data[CH4 (mg/km)])-M$2)/M$5</f>
        <v>#N/A</v>
      </c>
      <c r="N952" s="140" t="e" cm="1">
        <f t="array" ref="N952">(_xlfn.XLOOKUP($A952&amp;$Q$3,Data[Index]&amp;Data[Valid Test, Can be used for conformity (Y/N)],Data[N20 (mg/km)])-N$2)/N$5</f>
        <v>#N/A</v>
      </c>
      <c r="O952" s="141" t="e" cm="1">
        <f t="array" ref="O952">(_xlfn.XLOOKUP($A952&amp;$Q$3,Data[Index]&amp;Data[Valid Test, Can be used for conformity (Y/N)],Data[l/100km])-O$2)/O$5</f>
        <v>#N/A</v>
      </c>
      <c r="P952" s="138">
        <f>_xlfn.XLOOKUP($A952,Data[Index],Data[Comments])</f>
        <v>0</v>
      </c>
    </row>
    <row r="953" spans="1:16" x14ac:dyDescent="0.2">
      <c r="A953" s="129"/>
      <c r="B953" s="129"/>
      <c r="C953" s="129" t="e" cm="1">
        <f t="array" ref="C953">_xlfn.XLOOKUP($A953&amp;$Q$3&amp;$R$3,Data[Index]&amp;Data[Valid Test, Can be used for conformity (Y/N)]&amp;Data[Cycle],Data[Test Name])</f>
        <v>#N/A</v>
      </c>
      <c r="D953" s="167" t="e" cm="1">
        <f t="array" ref="D953">_xlfn.XLOOKUP($A953&amp;$Q$3&amp;$R$3,Data[Index]&amp;Data[Valid Test, Can be used for conformity (Y/N)]&amp;Data[Cycle],Data[Mileage (Miles)])</f>
        <v>#N/A</v>
      </c>
      <c r="E953" s="130" t="e" cm="1">
        <f t="array" ref="E953">_xlfn.XLOOKUP($A953&amp;$Q$3&amp;$R$3,Data[Index]&amp;Data[Valid Test, Can be used for conformity (Y/N)]&amp;Data[Cycle],Data[Date])</f>
        <v>#N/A</v>
      </c>
      <c r="F953" s="141" t="e" cm="1">
        <f t="array" ref="F953">(_xlfn.XLOOKUP($A953&amp;$Q$3&amp;$R$3,Data[Index]&amp;Data[Valid Test, Can be used for conformity (Y/N)]&amp;Data[Cycle],Data[CO/km (mg)])-F$2)/F$5</f>
        <v>#N/A</v>
      </c>
      <c r="G953" s="141" t="e" cm="1">
        <f t="array" ref="G953">(_xlfn.XLOOKUP($A953&amp;$Q$3,Data[Index]&amp;Data[Valid Test, Can be used for conformity (Y/N)],Data[CO2/km (g)])-G$2)/G$5</f>
        <v>#N/A</v>
      </c>
      <c r="H953" s="141" t="e" cm="1">
        <f t="array" ref="H953">(_xlfn.XLOOKUP($A953&amp;$Q$3,Data[Index]&amp;Data[Valid Test, Can be used for conformity (Y/N)],Data[THC/km (mg)])-H$2)/H$5</f>
        <v>#N/A</v>
      </c>
      <c r="I953" s="141" t="e" cm="1">
        <f t="array" ref="I953">(_xlfn.XLOOKUP($A953&amp;$Q$3,Data[Index]&amp;Data[Valid Test, Can be used for conformity (Y/N)],Data[NOx/km (mg)])-I$2)/I$5</f>
        <v>#N/A</v>
      </c>
      <c r="J953" s="141" t="e" cm="1">
        <f t="array" ref="J953">(_xlfn.XLOOKUP($A953&amp;$Q$3,Data[Index]&amp;Data[Valid Test, Can be used for conformity (Y/N)],Data[THC + NOx/km (mg)])-J$2)/J$5</f>
        <v>#N/A</v>
      </c>
      <c r="K953" s="141" t="e" cm="1">
        <f t="array" ref="K953">(_xlfn.XLOOKUP($A953&amp;$Q$3,Data[Index]&amp;Data[Valid Test, Can be used for conformity (Y/N)],Data[PN/km ('#)])-K$2)/K$5</f>
        <v>#N/A</v>
      </c>
      <c r="L953" s="141" t="e" cm="1">
        <f t="array" ref="L953">(_xlfn.XLOOKUP($A953&amp;$Q$3,Data[Index]&amp;Data[Valid Test, Can be used for conformity (Y/N)],Data[PM/km (mg)])-L$2)/L$5</f>
        <v>#N/A</v>
      </c>
      <c r="M953" s="140" t="e" cm="1">
        <f t="array" ref="M953">(_xlfn.XLOOKUP($A953&amp;$Q$3,Data[Index]&amp;Data[Valid Test, Can be used for conformity (Y/N)],Data[CH4 (mg/km)])-M$2)/M$5</f>
        <v>#N/A</v>
      </c>
      <c r="N953" s="140" t="e" cm="1">
        <f t="array" ref="N953">(_xlfn.XLOOKUP($A953&amp;$Q$3,Data[Index]&amp;Data[Valid Test, Can be used for conformity (Y/N)],Data[N20 (mg/km)])-N$2)/N$5</f>
        <v>#N/A</v>
      </c>
      <c r="O953" s="141" t="e" cm="1">
        <f t="array" ref="O953">(_xlfn.XLOOKUP($A953&amp;$Q$3,Data[Index]&amp;Data[Valid Test, Can be used for conformity (Y/N)],Data[l/100km])-O$2)/O$5</f>
        <v>#N/A</v>
      </c>
      <c r="P953" s="138">
        <f>_xlfn.XLOOKUP($A953,Data[Index],Data[Comments])</f>
        <v>0</v>
      </c>
    </row>
    <row r="954" spans="1:16" x14ac:dyDescent="0.2">
      <c r="A954" s="129"/>
      <c r="B954" s="129"/>
      <c r="C954" s="129" t="e" cm="1">
        <f t="array" ref="C954">_xlfn.XLOOKUP($A954&amp;$Q$3&amp;$R$3,Data[Index]&amp;Data[Valid Test, Can be used for conformity (Y/N)]&amp;Data[Cycle],Data[Test Name])</f>
        <v>#N/A</v>
      </c>
      <c r="D954" s="167" t="e" cm="1">
        <f t="array" ref="D954">_xlfn.XLOOKUP($A954&amp;$Q$3&amp;$R$3,Data[Index]&amp;Data[Valid Test, Can be used for conformity (Y/N)]&amp;Data[Cycle],Data[Mileage (Miles)])</f>
        <v>#N/A</v>
      </c>
      <c r="E954" s="130" t="e" cm="1">
        <f t="array" ref="E954">_xlfn.XLOOKUP($A954&amp;$Q$3&amp;$R$3,Data[Index]&amp;Data[Valid Test, Can be used for conformity (Y/N)]&amp;Data[Cycle],Data[Date])</f>
        <v>#N/A</v>
      </c>
      <c r="F954" s="141" t="e" cm="1">
        <f t="array" ref="F954">(_xlfn.XLOOKUP($A954&amp;$Q$3&amp;$R$3,Data[Index]&amp;Data[Valid Test, Can be used for conformity (Y/N)]&amp;Data[Cycle],Data[CO/km (mg)])-F$2)/F$5</f>
        <v>#N/A</v>
      </c>
      <c r="G954" s="141" t="e" cm="1">
        <f t="array" ref="G954">(_xlfn.XLOOKUP($A954&amp;$Q$3,Data[Index]&amp;Data[Valid Test, Can be used for conformity (Y/N)],Data[CO2/km (g)])-G$2)/G$5</f>
        <v>#N/A</v>
      </c>
      <c r="H954" s="141" t="e" cm="1">
        <f t="array" ref="H954">(_xlfn.XLOOKUP($A954&amp;$Q$3,Data[Index]&amp;Data[Valid Test, Can be used for conformity (Y/N)],Data[THC/km (mg)])-H$2)/H$5</f>
        <v>#N/A</v>
      </c>
      <c r="I954" s="141" t="e" cm="1">
        <f t="array" ref="I954">(_xlfn.XLOOKUP($A954&amp;$Q$3,Data[Index]&amp;Data[Valid Test, Can be used for conformity (Y/N)],Data[NOx/km (mg)])-I$2)/I$5</f>
        <v>#N/A</v>
      </c>
      <c r="J954" s="141" t="e" cm="1">
        <f t="array" ref="J954">(_xlfn.XLOOKUP($A954&amp;$Q$3,Data[Index]&amp;Data[Valid Test, Can be used for conformity (Y/N)],Data[THC + NOx/km (mg)])-J$2)/J$5</f>
        <v>#N/A</v>
      </c>
      <c r="K954" s="141" t="e" cm="1">
        <f t="array" ref="K954">(_xlfn.XLOOKUP($A954&amp;$Q$3,Data[Index]&amp;Data[Valid Test, Can be used for conformity (Y/N)],Data[PN/km ('#)])-K$2)/K$5</f>
        <v>#N/A</v>
      </c>
      <c r="L954" s="141" t="e" cm="1">
        <f t="array" ref="L954">(_xlfn.XLOOKUP($A954&amp;$Q$3,Data[Index]&amp;Data[Valid Test, Can be used for conformity (Y/N)],Data[PM/km (mg)])-L$2)/L$5</f>
        <v>#N/A</v>
      </c>
      <c r="M954" s="140" t="e" cm="1">
        <f t="array" ref="M954">(_xlfn.XLOOKUP($A954&amp;$Q$3,Data[Index]&amp;Data[Valid Test, Can be used for conformity (Y/N)],Data[CH4 (mg/km)])-M$2)/M$5</f>
        <v>#N/A</v>
      </c>
      <c r="N954" s="140" t="e" cm="1">
        <f t="array" ref="N954">(_xlfn.XLOOKUP($A954&amp;$Q$3,Data[Index]&amp;Data[Valid Test, Can be used for conformity (Y/N)],Data[N20 (mg/km)])-N$2)/N$5</f>
        <v>#N/A</v>
      </c>
      <c r="O954" s="141" t="e" cm="1">
        <f t="array" ref="O954">(_xlfn.XLOOKUP($A954&amp;$Q$3,Data[Index]&amp;Data[Valid Test, Can be used for conformity (Y/N)],Data[l/100km])-O$2)/O$5</f>
        <v>#N/A</v>
      </c>
      <c r="P954" s="138">
        <f>_xlfn.XLOOKUP($A954,Data[Index],Data[Comments])</f>
        <v>0</v>
      </c>
    </row>
    <row r="955" spans="1:16" x14ac:dyDescent="0.2">
      <c r="A955" s="129"/>
      <c r="B955" s="129"/>
      <c r="C955" s="129" t="e" cm="1">
        <f t="array" ref="C955">_xlfn.XLOOKUP($A955&amp;$Q$3&amp;$R$3,Data[Index]&amp;Data[Valid Test, Can be used for conformity (Y/N)]&amp;Data[Cycle],Data[Test Name])</f>
        <v>#N/A</v>
      </c>
      <c r="D955" s="167" t="e" cm="1">
        <f t="array" ref="D955">_xlfn.XLOOKUP($A955&amp;$Q$3&amp;$R$3,Data[Index]&amp;Data[Valid Test, Can be used for conformity (Y/N)]&amp;Data[Cycle],Data[Mileage (Miles)])</f>
        <v>#N/A</v>
      </c>
      <c r="E955" s="130" t="e" cm="1">
        <f t="array" ref="E955">_xlfn.XLOOKUP($A955&amp;$Q$3&amp;$R$3,Data[Index]&amp;Data[Valid Test, Can be used for conformity (Y/N)]&amp;Data[Cycle],Data[Date])</f>
        <v>#N/A</v>
      </c>
      <c r="F955" s="141" t="e" cm="1">
        <f t="array" ref="F955">(_xlfn.XLOOKUP($A955&amp;$Q$3&amp;$R$3,Data[Index]&amp;Data[Valid Test, Can be used for conformity (Y/N)]&amp;Data[Cycle],Data[CO/km (mg)])-F$2)/F$5</f>
        <v>#N/A</v>
      </c>
      <c r="G955" s="141" t="e" cm="1">
        <f t="array" ref="G955">(_xlfn.XLOOKUP($A955&amp;$Q$3,Data[Index]&amp;Data[Valid Test, Can be used for conformity (Y/N)],Data[CO2/km (g)])-G$2)/G$5</f>
        <v>#N/A</v>
      </c>
      <c r="H955" s="141" t="e" cm="1">
        <f t="array" ref="H955">(_xlfn.XLOOKUP($A955&amp;$Q$3,Data[Index]&amp;Data[Valid Test, Can be used for conformity (Y/N)],Data[THC/km (mg)])-H$2)/H$5</f>
        <v>#N/A</v>
      </c>
      <c r="I955" s="141" t="e" cm="1">
        <f t="array" ref="I955">(_xlfn.XLOOKUP($A955&amp;$Q$3,Data[Index]&amp;Data[Valid Test, Can be used for conformity (Y/N)],Data[NOx/km (mg)])-I$2)/I$5</f>
        <v>#N/A</v>
      </c>
      <c r="J955" s="141" t="e" cm="1">
        <f t="array" ref="J955">(_xlfn.XLOOKUP($A955&amp;$Q$3,Data[Index]&amp;Data[Valid Test, Can be used for conformity (Y/N)],Data[THC + NOx/km (mg)])-J$2)/J$5</f>
        <v>#N/A</v>
      </c>
      <c r="K955" s="141" t="e" cm="1">
        <f t="array" ref="K955">(_xlfn.XLOOKUP($A955&amp;$Q$3,Data[Index]&amp;Data[Valid Test, Can be used for conformity (Y/N)],Data[PN/km ('#)])-K$2)/K$5</f>
        <v>#N/A</v>
      </c>
      <c r="L955" s="141" t="e" cm="1">
        <f t="array" ref="L955">(_xlfn.XLOOKUP($A955&amp;$Q$3,Data[Index]&amp;Data[Valid Test, Can be used for conformity (Y/N)],Data[PM/km (mg)])-L$2)/L$5</f>
        <v>#N/A</v>
      </c>
      <c r="M955" s="140" t="e" cm="1">
        <f t="array" ref="M955">(_xlfn.XLOOKUP($A955&amp;$Q$3,Data[Index]&amp;Data[Valid Test, Can be used for conformity (Y/N)],Data[CH4 (mg/km)])-M$2)/M$5</f>
        <v>#N/A</v>
      </c>
      <c r="N955" s="140" t="e" cm="1">
        <f t="array" ref="N955">(_xlfn.XLOOKUP($A955&amp;$Q$3,Data[Index]&amp;Data[Valid Test, Can be used for conformity (Y/N)],Data[N20 (mg/km)])-N$2)/N$5</f>
        <v>#N/A</v>
      </c>
      <c r="O955" s="141" t="e" cm="1">
        <f t="array" ref="O955">(_xlfn.XLOOKUP($A955&amp;$Q$3,Data[Index]&amp;Data[Valid Test, Can be used for conformity (Y/N)],Data[l/100km])-O$2)/O$5</f>
        <v>#N/A</v>
      </c>
      <c r="P955" s="138">
        <f>_xlfn.XLOOKUP($A955,Data[Index],Data[Comments])</f>
        <v>0</v>
      </c>
    </row>
    <row r="956" spans="1:16" x14ac:dyDescent="0.2">
      <c r="A956" s="129"/>
      <c r="B956" s="129"/>
      <c r="C956" s="129" t="e" cm="1">
        <f t="array" ref="C956">_xlfn.XLOOKUP($A956&amp;$Q$3&amp;$R$3,Data[Index]&amp;Data[Valid Test, Can be used for conformity (Y/N)]&amp;Data[Cycle],Data[Test Name])</f>
        <v>#N/A</v>
      </c>
      <c r="D956" s="167" t="e" cm="1">
        <f t="array" ref="D956">_xlfn.XLOOKUP($A956&amp;$Q$3&amp;$R$3,Data[Index]&amp;Data[Valid Test, Can be used for conformity (Y/N)]&amp;Data[Cycle],Data[Mileage (Miles)])</f>
        <v>#N/A</v>
      </c>
      <c r="E956" s="130" t="e" cm="1">
        <f t="array" ref="E956">_xlfn.XLOOKUP($A956&amp;$Q$3&amp;$R$3,Data[Index]&amp;Data[Valid Test, Can be used for conformity (Y/N)]&amp;Data[Cycle],Data[Date])</f>
        <v>#N/A</v>
      </c>
      <c r="F956" s="141" t="e" cm="1">
        <f t="array" ref="F956">(_xlfn.XLOOKUP($A956&amp;$Q$3&amp;$R$3,Data[Index]&amp;Data[Valid Test, Can be used for conformity (Y/N)]&amp;Data[Cycle],Data[CO/km (mg)])-F$2)/F$5</f>
        <v>#N/A</v>
      </c>
      <c r="G956" s="141" t="e" cm="1">
        <f t="array" ref="G956">(_xlfn.XLOOKUP($A956&amp;$Q$3,Data[Index]&amp;Data[Valid Test, Can be used for conformity (Y/N)],Data[CO2/km (g)])-G$2)/G$5</f>
        <v>#N/A</v>
      </c>
      <c r="H956" s="141" t="e" cm="1">
        <f t="array" ref="H956">(_xlfn.XLOOKUP($A956&amp;$Q$3,Data[Index]&amp;Data[Valid Test, Can be used for conformity (Y/N)],Data[THC/km (mg)])-H$2)/H$5</f>
        <v>#N/A</v>
      </c>
      <c r="I956" s="141" t="e" cm="1">
        <f t="array" ref="I956">(_xlfn.XLOOKUP($A956&amp;$Q$3,Data[Index]&amp;Data[Valid Test, Can be used for conformity (Y/N)],Data[NOx/km (mg)])-I$2)/I$5</f>
        <v>#N/A</v>
      </c>
      <c r="J956" s="141" t="e" cm="1">
        <f t="array" ref="J956">(_xlfn.XLOOKUP($A956&amp;$Q$3,Data[Index]&amp;Data[Valid Test, Can be used for conformity (Y/N)],Data[THC + NOx/km (mg)])-J$2)/J$5</f>
        <v>#N/A</v>
      </c>
      <c r="K956" s="141" t="e" cm="1">
        <f t="array" ref="K956">(_xlfn.XLOOKUP($A956&amp;$Q$3,Data[Index]&amp;Data[Valid Test, Can be used for conformity (Y/N)],Data[PN/km ('#)])-K$2)/K$5</f>
        <v>#N/A</v>
      </c>
      <c r="L956" s="141" t="e" cm="1">
        <f t="array" ref="L956">(_xlfn.XLOOKUP($A956&amp;$Q$3,Data[Index]&amp;Data[Valid Test, Can be used for conformity (Y/N)],Data[PM/km (mg)])-L$2)/L$5</f>
        <v>#N/A</v>
      </c>
      <c r="M956" s="140" t="e" cm="1">
        <f t="array" ref="M956">(_xlfn.XLOOKUP($A956&amp;$Q$3,Data[Index]&amp;Data[Valid Test, Can be used for conformity (Y/N)],Data[CH4 (mg/km)])-M$2)/M$5</f>
        <v>#N/A</v>
      </c>
      <c r="N956" s="140" t="e" cm="1">
        <f t="array" ref="N956">(_xlfn.XLOOKUP($A956&amp;$Q$3,Data[Index]&amp;Data[Valid Test, Can be used for conformity (Y/N)],Data[N20 (mg/km)])-N$2)/N$5</f>
        <v>#N/A</v>
      </c>
      <c r="O956" s="141" t="e" cm="1">
        <f t="array" ref="O956">(_xlfn.XLOOKUP($A956&amp;$Q$3,Data[Index]&amp;Data[Valid Test, Can be used for conformity (Y/N)],Data[l/100km])-O$2)/O$5</f>
        <v>#N/A</v>
      </c>
      <c r="P956" s="138">
        <f>_xlfn.XLOOKUP($A956,Data[Index],Data[Comments])</f>
        <v>0</v>
      </c>
    </row>
    <row r="957" spans="1:16" x14ac:dyDescent="0.2">
      <c r="A957" s="129"/>
      <c r="B957" s="129"/>
      <c r="C957" s="129" t="e" cm="1">
        <f t="array" ref="C957">_xlfn.XLOOKUP($A957&amp;$Q$3&amp;$R$3,Data[Index]&amp;Data[Valid Test, Can be used for conformity (Y/N)]&amp;Data[Cycle],Data[Test Name])</f>
        <v>#N/A</v>
      </c>
      <c r="D957" s="167" t="e" cm="1">
        <f t="array" ref="D957">_xlfn.XLOOKUP($A957&amp;$Q$3&amp;$R$3,Data[Index]&amp;Data[Valid Test, Can be used for conformity (Y/N)]&amp;Data[Cycle],Data[Mileage (Miles)])</f>
        <v>#N/A</v>
      </c>
      <c r="E957" s="130" t="e" cm="1">
        <f t="array" ref="E957">_xlfn.XLOOKUP($A957&amp;$Q$3&amp;$R$3,Data[Index]&amp;Data[Valid Test, Can be used for conformity (Y/N)]&amp;Data[Cycle],Data[Date])</f>
        <v>#N/A</v>
      </c>
      <c r="F957" s="141" t="e" cm="1">
        <f t="array" ref="F957">(_xlfn.XLOOKUP($A957&amp;$Q$3&amp;$R$3,Data[Index]&amp;Data[Valid Test, Can be used for conformity (Y/N)]&amp;Data[Cycle],Data[CO/km (mg)])-F$2)/F$5</f>
        <v>#N/A</v>
      </c>
      <c r="G957" s="141" t="e" cm="1">
        <f t="array" ref="G957">(_xlfn.XLOOKUP($A957&amp;$Q$3,Data[Index]&amp;Data[Valid Test, Can be used for conformity (Y/N)],Data[CO2/km (g)])-G$2)/G$5</f>
        <v>#N/A</v>
      </c>
      <c r="H957" s="141" t="e" cm="1">
        <f t="array" ref="H957">(_xlfn.XLOOKUP($A957&amp;$Q$3,Data[Index]&amp;Data[Valid Test, Can be used for conformity (Y/N)],Data[THC/km (mg)])-H$2)/H$5</f>
        <v>#N/A</v>
      </c>
      <c r="I957" s="141" t="e" cm="1">
        <f t="array" ref="I957">(_xlfn.XLOOKUP($A957&amp;$Q$3,Data[Index]&amp;Data[Valid Test, Can be used for conformity (Y/N)],Data[NOx/km (mg)])-I$2)/I$5</f>
        <v>#N/A</v>
      </c>
      <c r="J957" s="141" t="e" cm="1">
        <f t="array" ref="J957">(_xlfn.XLOOKUP($A957&amp;$Q$3,Data[Index]&amp;Data[Valid Test, Can be used for conformity (Y/N)],Data[THC + NOx/km (mg)])-J$2)/J$5</f>
        <v>#N/A</v>
      </c>
      <c r="K957" s="141" t="e" cm="1">
        <f t="array" ref="K957">(_xlfn.XLOOKUP($A957&amp;$Q$3,Data[Index]&amp;Data[Valid Test, Can be used for conformity (Y/N)],Data[PN/km ('#)])-K$2)/K$5</f>
        <v>#N/A</v>
      </c>
      <c r="L957" s="141" t="e" cm="1">
        <f t="array" ref="L957">(_xlfn.XLOOKUP($A957&amp;$Q$3,Data[Index]&amp;Data[Valid Test, Can be used for conformity (Y/N)],Data[PM/km (mg)])-L$2)/L$5</f>
        <v>#N/A</v>
      </c>
      <c r="M957" s="140" t="e" cm="1">
        <f t="array" ref="M957">(_xlfn.XLOOKUP($A957&amp;$Q$3,Data[Index]&amp;Data[Valid Test, Can be used for conformity (Y/N)],Data[CH4 (mg/km)])-M$2)/M$5</f>
        <v>#N/A</v>
      </c>
      <c r="N957" s="140" t="e" cm="1">
        <f t="array" ref="N957">(_xlfn.XLOOKUP($A957&amp;$Q$3,Data[Index]&amp;Data[Valid Test, Can be used for conformity (Y/N)],Data[N20 (mg/km)])-N$2)/N$5</f>
        <v>#N/A</v>
      </c>
      <c r="O957" s="141" t="e" cm="1">
        <f t="array" ref="O957">(_xlfn.XLOOKUP($A957&amp;$Q$3,Data[Index]&amp;Data[Valid Test, Can be used for conformity (Y/N)],Data[l/100km])-O$2)/O$5</f>
        <v>#N/A</v>
      </c>
      <c r="P957" s="138">
        <f>_xlfn.XLOOKUP($A957,Data[Index],Data[Comments])</f>
        <v>0</v>
      </c>
    </row>
    <row r="958" spans="1:16" x14ac:dyDescent="0.2">
      <c r="A958" s="129"/>
      <c r="B958" s="129"/>
      <c r="C958" s="129" t="e" cm="1">
        <f t="array" ref="C958">_xlfn.XLOOKUP($A958&amp;$Q$3&amp;$R$3,Data[Index]&amp;Data[Valid Test, Can be used for conformity (Y/N)]&amp;Data[Cycle],Data[Test Name])</f>
        <v>#N/A</v>
      </c>
      <c r="D958" s="167" t="e" cm="1">
        <f t="array" ref="D958">_xlfn.XLOOKUP($A958&amp;$Q$3&amp;$R$3,Data[Index]&amp;Data[Valid Test, Can be used for conformity (Y/N)]&amp;Data[Cycle],Data[Mileage (Miles)])</f>
        <v>#N/A</v>
      </c>
      <c r="E958" s="130" t="e" cm="1">
        <f t="array" ref="E958">_xlfn.XLOOKUP($A958&amp;$Q$3&amp;$R$3,Data[Index]&amp;Data[Valid Test, Can be used for conformity (Y/N)]&amp;Data[Cycle],Data[Date])</f>
        <v>#N/A</v>
      </c>
      <c r="F958" s="141" t="e" cm="1">
        <f t="array" ref="F958">(_xlfn.XLOOKUP($A958&amp;$Q$3&amp;$R$3,Data[Index]&amp;Data[Valid Test, Can be used for conformity (Y/N)]&amp;Data[Cycle],Data[CO/km (mg)])-F$2)/F$5</f>
        <v>#N/A</v>
      </c>
      <c r="G958" s="141" t="e" cm="1">
        <f t="array" ref="G958">(_xlfn.XLOOKUP($A958&amp;$Q$3,Data[Index]&amp;Data[Valid Test, Can be used for conformity (Y/N)],Data[CO2/km (g)])-G$2)/G$5</f>
        <v>#N/A</v>
      </c>
      <c r="H958" s="141" t="e" cm="1">
        <f t="array" ref="H958">(_xlfn.XLOOKUP($A958&amp;$Q$3,Data[Index]&amp;Data[Valid Test, Can be used for conformity (Y/N)],Data[THC/km (mg)])-H$2)/H$5</f>
        <v>#N/A</v>
      </c>
      <c r="I958" s="141" t="e" cm="1">
        <f t="array" ref="I958">(_xlfn.XLOOKUP($A958&amp;$Q$3,Data[Index]&amp;Data[Valid Test, Can be used for conformity (Y/N)],Data[NOx/km (mg)])-I$2)/I$5</f>
        <v>#N/A</v>
      </c>
      <c r="J958" s="141" t="e" cm="1">
        <f t="array" ref="J958">(_xlfn.XLOOKUP($A958&amp;$Q$3,Data[Index]&amp;Data[Valid Test, Can be used for conformity (Y/N)],Data[THC + NOx/km (mg)])-J$2)/J$5</f>
        <v>#N/A</v>
      </c>
      <c r="K958" s="141" t="e" cm="1">
        <f t="array" ref="K958">(_xlfn.XLOOKUP($A958&amp;$Q$3,Data[Index]&amp;Data[Valid Test, Can be used for conformity (Y/N)],Data[PN/km ('#)])-K$2)/K$5</f>
        <v>#N/A</v>
      </c>
      <c r="L958" s="141" t="e" cm="1">
        <f t="array" ref="L958">(_xlfn.XLOOKUP($A958&amp;$Q$3,Data[Index]&amp;Data[Valid Test, Can be used for conformity (Y/N)],Data[PM/km (mg)])-L$2)/L$5</f>
        <v>#N/A</v>
      </c>
      <c r="M958" s="140" t="e" cm="1">
        <f t="array" ref="M958">(_xlfn.XLOOKUP($A958&amp;$Q$3,Data[Index]&amp;Data[Valid Test, Can be used for conformity (Y/N)],Data[CH4 (mg/km)])-M$2)/M$5</f>
        <v>#N/A</v>
      </c>
      <c r="N958" s="140" t="e" cm="1">
        <f t="array" ref="N958">(_xlfn.XLOOKUP($A958&amp;$Q$3,Data[Index]&amp;Data[Valid Test, Can be used for conformity (Y/N)],Data[N20 (mg/km)])-N$2)/N$5</f>
        <v>#N/A</v>
      </c>
      <c r="O958" s="141" t="e" cm="1">
        <f t="array" ref="O958">(_xlfn.XLOOKUP($A958&amp;$Q$3,Data[Index]&amp;Data[Valid Test, Can be used for conformity (Y/N)],Data[l/100km])-O$2)/O$5</f>
        <v>#N/A</v>
      </c>
      <c r="P958" s="138">
        <f>_xlfn.XLOOKUP($A958,Data[Index],Data[Comments])</f>
        <v>0</v>
      </c>
    </row>
    <row r="959" spans="1:16" x14ac:dyDescent="0.2">
      <c r="A959" s="129"/>
      <c r="B959" s="129"/>
      <c r="C959" s="129" t="e" cm="1">
        <f t="array" ref="C959">_xlfn.XLOOKUP($A959&amp;$Q$3&amp;$R$3,Data[Index]&amp;Data[Valid Test, Can be used for conformity (Y/N)]&amp;Data[Cycle],Data[Test Name])</f>
        <v>#N/A</v>
      </c>
      <c r="D959" s="167" t="e" cm="1">
        <f t="array" ref="D959">_xlfn.XLOOKUP($A959&amp;$Q$3&amp;$R$3,Data[Index]&amp;Data[Valid Test, Can be used for conformity (Y/N)]&amp;Data[Cycle],Data[Mileage (Miles)])</f>
        <v>#N/A</v>
      </c>
      <c r="E959" s="130" t="e" cm="1">
        <f t="array" ref="E959">_xlfn.XLOOKUP($A959&amp;$Q$3&amp;$R$3,Data[Index]&amp;Data[Valid Test, Can be used for conformity (Y/N)]&amp;Data[Cycle],Data[Date])</f>
        <v>#N/A</v>
      </c>
      <c r="F959" s="141" t="e" cm="1">
        <f t="array" ref="F959">(_xlfn.XLOOKUP($A959&amp;$Q$3&amp;$R$3,Data[Index]&amp;Data[Valid Test, Can be used for conformity (Y/N)]&amp;Data[Cycle],Data[CO/km (mg)])-F$2)/F$5</f>
        <v>#N/A</v>
      </c>
      <c r="G959" s="141" t="e" cm="1">
        <f t="array" ref="G959">(_xlfn.XLOOKUP($A959&amp;$Q$3,Data[Index]&amp;Data[Valid Test, Can be used for conformity (Y/N)],Data[CO2/km (g)])-G$2)/G$5</f>
        <v>#N/A</v>
      </c>
      <c r="H959" s="141" t="e" cm="1">
        <f t="array" ref="H959">(_xlfn.XLOOKUP($A959&amp;$Q$3,Data[Index]&amp;Data[Valid Test, Can be used for conformity (Y/N)],Data[THC/km (mg)])-H$2)/H$5</f>
        <v>#N/A</v>
      </c>
      <c r="I959" s="141" t="e" cm="1">
        <f t="array" ref="I959">(_xlfn.XLOOKUP($A959&amp;$Q$3,Data[Index]&amp;Data[Valid Test, Can be used for conformity (Y/N)],Data[NOx/km (mg)])-I$2)/I$5</f>
        <v>#N/A</v>
      </c>
      <c r="J959" s="141" t="e" cm="1">
        <f t="array" ref="J959">(_xlfn.XLOOKUP($A959&amp;$Q$3,Data[Index]&amp;Data[Valid Test, Can be used for conformity (Y/N)],Data[THC + NOx/km (mg)])-J$2)/J$5</f>
        <v>#N/A</v>
      </c>
      <c r="K959" s="141" t="e" cm="1">
        <f t="array" ref="K959">(_xlfn.XLOOKUP($A959&amp;$Q$3,Data[Index]&amp;Data[Valid Test, Can be used for conformity (Y/N)],Data[PN/km ('#)])-K$2)/K$5</f>
        <v>#N/A</v>
      </c>
      <c r="L959" s="141" t="e" cm="1">
        <f t="array" ref="L959">(_xlfn.XLOOKUP($A959&amp;$Q$3,Data[Index]&amp;Data[Valid Test, Can be used for conformity (Y/N)],Data[PM/km (mg)])-L$2)/L$5</f>
        <v>#N/A</v>
      </c>
      <c r="M959" s="140" t="e" cm="1">
        <f t="array" ref="M959">(_xlfn.XLOOKUP($A959&amp;$Q$3,Data[Index]&amp;Data[Valid Test, Can be used for conformity (Y/N)],Data[CH4 (mg/km)])-M$2)/M$5</f>
        <v>#N/A</v>
      </c>
      <c r="N959" s="140" t="e" cm="1">
        <f t="array" ref="N959">(_xlfn.XLOOKUP($A959&amp;$Q$3,Data[Index]&amp;Data[Valid Test, Can be used for conformity (Y/N)],Data[N20 (mg/km)])-N$2)/N$5</f>
        <v>#N/A</v>
      </c>
      <c r="O959" s="141" t="e" cm="1">
        <f t="array" ref="O959">(_xlfn.XLOOKUP($A959&amp;$Q$3,Data[Index]&amp;Data[Valid Test, Can be used for conformity (Y/N)],Data[l/100km])-O$2)/O$5</f>
        <v>#N/A</v>
      </c>
      <c r="P959" s="138">
        <f>_xlfn.XLOOKUP($A959,Data[Index],Data[Comments])</f>
        <v>0</v>
      </c>
    </row>
    <row r="960" spans="1:16" x14ac:dyDescent="0.2">
      <c r="A960" s="129"/>
      <c r="B960" s="129"/>
      <c r="C960" s="129" t="e" cm="1">
        <f t="array" ref="C960">_xlfn.XLOOKUP($A960&amp;$Q$3&amp;$R$3,Data[Index]&amp;Data[Valid Test, Can be used for conformity (Y/N)]&amp;Data[Cycle],Data[Test Name])</f>
        <v>#N/A</v>
      </c>
      <c r="D960" s="167" t="e" cm="1">
        <f t="array" ref="D960">_xlfn.XLOOKUP($A960&amp;$Q$3&amp;$R$3,Data[Index]&amp;Data[Valid Test, Can be used for conformity (Y/N)]&amp;Data[Cycle],Data[Mileage (Miles)])</f>
        <v>#N/A</v>
      </c>
      <c r="E960" s="130" t="e" cm="1">
        <f t="array" ref="E960">_xlfn.XLOOKUP($A960&amp;$Q$3&amp;$R$3,Data[Index]&amp;Data[Valid Test, Can be used for conformity (Y/N)]&amp;Data[Cycle],Data[Date])</f>
        <v>#N/A</v>
      </c>
      <c r="F960" s="141" t="e" cm="1">
        <f t="array" ref="F960">(_xlfn.XLOOKUP($A960&amp;$Q$3&amp;$R$3,Data[Index]&amp;Data[Valid Test, Can be used for conformity (Y/N)]&amp;Data[Cycle],Data[CO/km (mg)])-F$2)/F$5</f>
        <v>#N/A</v>
      </c>
      <c r="G960" s="141" t="e" cm="1">
        <f t="array" ref="G960">(_xlfn.XLOOKUP($A960&amp;$Q$3,Data[Index]&amp;Data[Valid Test, Can be used for conformity (Y/N)],Data[CO2/km (g)])-G$2)/G$5</f>
        <v>#N/A</v>
      </c>
      <c r="H960" s="141" t="e" cm="1">
        <f t="array" ref="H960">(_xlfn.XLOOKUP($A960&amp;$Q$3,Data[Index]&amp;Data[Valid Test, Can be used for conformity (Y/N)],Data[THC/km (mg)])-H$2)/H$5</f>
        <v>#N/A</v>
      </c>
      <c r="I960" s="141" t="e" cm="1">
        <f t="array" ref="I960">(_xlfn.XLOOKUP($A960&amp;$Q$3,Data[Index]&amp;Data[Valid Test, Can be used for conformity (Y/N)],Data[NOx/km (mg)])-I$2)/I$5</f>
        <v>#N/A</v>
      </c>
      <c r="J960" s="141" t="e" cm="1">
        <f t="array" ref="J960">(_xlfn.XLOOKUP($A960&amp;$Q$3,Data[Index]&amp;Data[Valid Test, Can be used for conformity (Y/N)],Data[THC + NOx/km (mg)])-J$2)/J$5</f>
        <v>#N/A</v>
      </c>
      <c r="K960" s="141" t="e" cm="1">
        <f t="array" ref="K960">(_xlfn.XLOOKUP($A960&amp;$Q$3,Data[Index]&amp;Data[Valid Test, Can be used for conformity (Y/N)],Data[PN/km ('#)])-K$2)/K$5</f>
        <v>#N/A</v>
      </c>
      <c r="L960" s="141" t="e" cm="1">
        <f t="array" ref="L960">(_xlfn.XLOOKUP($A960&amp;$Q$3,Data[Index]&amp;Data[Valid Test, Can be used for conformity (Y/N)],Data[PM/km (mg)])-L$2)/L$5</f>
        <v>#N/A</v>
      </c>
      <c r="M960" s="140" t="e" cm="1">
        <f t="array" ref="M960">(_xlfn.XLOOKUP($A960&amp;$Q$3,Data[Index]&amp;Data[Valid Test, Can be used for conformity (Y/N)],Data[CH4 (mg/km)])-M$2)/M$5</f>
        <v>#N/A</v>
      </c>
      <c r="N960" s="140" t="e" cm="1">
        <f t="array" ref="N960">(_xlfn.XLOOKUP($A960&amp;$Q$3,Data[Index]&amp;Data[Valid Test, Can be used for conformity (Y/N)],Data[N20 (mg/km)])-N$2)/N$5</f>
        <v>#N/A</v>
      </c>
      <c r="O960" s="141" t="e" cm="1">
        <f t="array" ref="O960">(_xlfn.XLOOKUP($A960&amp;$Q$3,Data[Index]&amp;Data[Valid Test, Can be used for conformity (Y/N)],Data[l/100km])-O$2)/O$5</f>
        <v>#N/A</v>
      </c>
      <c r="P960" s="138">
        <f>_xlfn.XLOOKUP($A960,Data[Index],Data[Comments])</f>
        <v>0</v>
      </c>
    </row>
    <row r="961" spans="1:16" x14ac:dyDescent="0.2">
      <c r="A961" s="129"/>
      <c r="B961" s="129"/>
      <c r="C961" s="129" t="e" cm="1">
        <f t="array" ref="C961">_xlfn.XLOOKUP($A961&amp;$Q$3&amp;$R$3,Data[Index]&amp;Data[Valid Test, Can be used for conformity (Y/N)]&amp;Data[Cycle],Data[Test Name])</f>
        <v>#N/A</v>
      </c>
      <c r="D961" s="167" t="e" cm="1">
        <f t="array" ref="D961">_xlfn.XLOOKUP($A961&amp;$Q$3&amp;$R$3,Data[Index]&amp;Data[Valid Test, Can be used for conformity (Y/N)]&amp;Data[Cycle],Data[Mileage (Miles)])</f>
        <v>#N/A</v>
      </c>
      <c r="E961" s="130" t="e" cm="1">
        <f t="array" ref="E961">_xlfn.XLOOKUP($A961&amp;$Q$3&amp;$R$3,Data[Index]&amp;Data[Valid Test, Can be used for conformity (Y/N)]&amp;Data[Cycle],Data[Date])</f>
        <v>#N/A</v>
      </c>
      <c r="F961" s="141" t="e" cm="1">
        <f t="array" ref="F961">(_xlfn.XLOOKUP($A961&amp;$Q$3&amp;$R$3,Data[Index]&amp;Data[Valid Test, Can be used for conformity (Y/N)]&amp;Data[Cycle],Data[CO/km (mg)])-F$2)/F$5</f>
        <v>#N/A</v>
      </c>
      <c r="G961" s="141" t="e" cm="1">
        <f t="array" ref="G961">(_xlfn.XLOOKUP($A961&amp;$Q$3,Data[Index]&amp;Data[Valid Test, Can be used for conformity (Y/N)],Data[CO2/km (g)])-G$2)/G$5</f>
        <v>#N/A</v>
      </c>
      <c r="H961" s="141" t="e" cm="1">
        <f t="array" ref="H961">(_xlfn.XLOOKUP($A961&amp;$Q$3,Data[Index]&amp;Data[Valid Test, Can be used for conformity (Y/N)],Data[THC/km (mg)])-H$2)/H$5</f>
        <v>#N/A</v>
      </c>
      <c r="I961" s="141" t="e" cm="1">
        <f t="array" ref="I961">(_xlfn.XLOOKUP($A961&amp;$Q$3,Data[Index]&amp;Data[Valid Test, Can be used for conformity (Y/N)],Data[NOx/km (mg)])-I$2)/I$5</f>
        <v>#N/A</v>
      </c>
      <c r="J961" s="141" t="e" cm="1">
        <f t="array" ref="J961">(_xlfn.XLOOKUP($A961&amp;$Q$3,Data[Index]&amp;Data[Valid Test, Can be used for conformity (Y/N)],Data[THC + NOx/km (mg)])-J$2)/J$5</f>
        <v>#N/A</v>
      </c>
      <c r="K961" s="141" t="e" cm="1">
        <f t="array" ref="K961">(_xlfn.XLOOKUP($A961&amp;$Q$3,Data[Index]&amp;Data[Valid Test, Can be used for conformity (Y/N)],Data[PN/km ('#)])-K$2)/K$5</f>
        <v>#N/A</v>
      </c>
      <c r="L961" s="141" t="e" cm="1">
        <f t="array" ref="L961">(_xlfn.XLOOKUP($A961&amp;$Q$3,Data[Index]&amp;Data[Valid Test, Can be used for conformity (Y/N)],Data[PM/km (mg)])-L$2)/L$5</f>
        <v>#N/A</v>
      </c>
      <c r="M961" s="140" t="e" cm="1">
        <f t="array" ref="M961">(_xlfn.XLOOKUP($A961&amp;$Q$3,Data[Index]&amp;Data[Valid Test, Can be used for conformity (Y/N)],Data[CH4 (mg/km)])-M$2)/M$5</f>
        <v>#N/A</v>
      </c>
      <c r="N961" s="140" t="e" cm="1">
        <f t="array" ref="N961">(_xlfn.XLOOKUP($A961&amp;$Q$3,Data[Index]&amp;Data[Valid Test, Can be used for conformity (Y/N)],Data[N20 (mg/km)])-N$2)/N$5</f>
        <v>#N/A</v>
      </c>
      <c r="O961" s="141" t="e" cm="1">
        <f t="array" ref="O961">(_xlfn.XLOOKUP($A961&amp;$Q$3,Data[Index]&amp;Data[Valid Test, Can be used for conformity (Y/N)],Data[l/100km])-O$2)/O$5</f>
        <v>#N/A</v>
      </c>
      <c r="P961" s="138">
        <f>_xlfn.XLOOKUP($A961,Data[Index],Data[Comments])</f>
        <v>0</v>
      </c>
    </row>
    <row r="962" spans="1:16" x14ac:dyDescent="0.2">
      <c r="A962" s="129"/>
      <c r="B962" s="129"/>
      <c r="C962" s="129" t="e" cm="1">
        <f t="array" ref="C962">_xlfn.XLOOKUP($A962&amp;$Q$3&amp;$R$3,Data[Index]&amp;Data[Valid Test, Can be used for conformity (Y/N)]&amp;Data[Cycle],Data[Test Name])</f>
        <v>#N/A</v>
      </c>
      <c r="D962" s="167" t="e" cm="1">
        <f t="array" ref="D962">_xlfn.XLOOKUP($A962&amp;$Q$3&amp;$R$3,Data[Index]&amp;Data[Valid Test, Can be used for conformity (Y/N)]&amp;Data[Cycle],Data[Mileage (Miles)])</f>
        <v>#N/A</v>
      </c>
      <c r="E962" s="130" t="e" cm="1">
        <f t="array" ref="E962">_xlfn.XLOOKUP($A962&amp;$Q$3&amp;$R$3,Data[Index]&amp;Data[Valid Test, Can be used for conformity (Y/N)]&amp;Data[Cycle],Data[Date])</f>
        <v>#N/A</v>
      </c>
      <c r="F962" s="141" t="e" cm="1">
        <f t="array" ref="F962">(_xlfn.XLOOKUP($A962&amp;$Q$3&amp;$R$3,Data[Index]&amp;Data[Valid Test, Can be used for conformity (Y/N)]&amp;Data[Cycle],Data[CO/km (mg)])-F$2)/F$5</f>
        <v>#N/A</v>
      </c>
      <c r="G962" s="141" t="e" cm="1">
        <f t="array" ref="G962">(_xlfn.XLOOKUP($A962&amp;$Q$3,Data[Index]&amp;Data[Valid Test, Can be used for conformity (Y/N)],Data[CO2/km (g)])-G$2)/G$5</f>
        <v>#N/A</v>
      </c>
      <c r="H962" s="141" t="e" cm="1">
        <f t="array" ref="H962">(_xlfn.XLOOKUP($A962&amp;$Q$3,Data[Index]&amp;Data[Valid Test, Can be used for conformity (Y/N)],Data[THC/km (mg)])-H$2)/H$5</f>
        <v>#N/A</v>
      </c>
      <c r="I962" s="141" t="e" cm="1">
        <f t="array" ref="I962">(_xlfn.XLOOKUP($A962&amp;$Q$3,Data[Index]&amp;Data[Valid Test, Can be used for conformity (Y/N)],Data[NOx/km (mg)])-I$2)/I$5</f>
        <v>#N/A</v>
      </c>
      <c r="J962" s="141" t="e" cm="1">
        <f t="array" ref="J962">(_xlfn.XLOOKUP($A962&amp;$Q$3,Data[Index]&amp;Data[Valid Test, Can be used for conformity (Y/N)],Data[THC + NOx/km (mg)])-J$2)/J$5</f>
        <v>#N/A</v>
      </c>
      <c r="K962" s="141" t="e" cm="1">
        <f t="array" ref="K962">(_xlfn.XLOOKUP($A962&amp;$Q$3,Data[Index]&amp;Data[Valid Test, Can be used for conformity (Y/N)],Data[PN/km ('#)])-K$2)/K$5</f>
        <v>#N/A</v>
      </c>
      <c r="L962" s="141" t="e" cm="1">
        <f t="array" ref="L962">(_xlfn.XLOOKUP($A962&amp;$Q$3,Data[Index]&amp;Data[Valid Test, Can be used for conformity (Y/N)],Data[PM/km (mg)])-L$2)/L$5</f>
        <v>#N/A</v>
      </c>
      <c r="M962" s="140" t="e" cm="1">
        <f t="array" ref="M962">(_xlfn.XLOOKUP($A962&amp;$Q$3,Data[Index]&amp;Data[Valid Test, Can be used for conformity (Y/N)],Data[CH4 (mg/km)])-M$2)/M$5</f>
        <v>#N/A</v>
      </c>
      <c r="N962" s="140" t="e" cm="1">
        <f t="array" ref="N962">(_xlfn.XLOOKUP($A962&amp;$Q$3,Data[Index]&amp;Data[Valid Test, Can be used for conformity (Y/N)],Data[N20 (mg/km)])-N$2)/N$5</f>
        <v>#N/A</v>
      </c>
      <c r="O962" s="141" t="e" cm="1">
        <f t="array" ref="O962">(_xlfn.XLOOKUP($A962&amp;$Q$3,Data[Index]&amp;Data[Valid Test, Can be used for conformity (Y/N)],Data[l/100km])-O$2)/O$5</f>
        <v>#N/A</v>
      </c>
      <c r="P962" s="138">
        <f>_xlfn.XLOOKUP($A962,Data[Index],Data[Comments])</f>
        <v>0</v>
      </c>
    </row>
    <row r="963" spans="1:16" x14ac:dyDescent="0.2">
      <c r="A963" s="129"/>
      <c r="B963" s="129"/>
      <c r="C963" s="129" t="e" cm="1">
        <f t="array" ref="C963">_xlfn.XLOOKUP($A963&amp;$Q$3&amp;$R$3,Data[Index]&amp;Data[Valid Test, Can be used for conformity (Y/N)]&amp;Data[Cycle],Data[Test Name])</f>
        <v>#N/A</v>
      </c>
      <c r="D963" s="167" t="e" cm="1">
        <f t="array" ref="D963">_xlfn.XLOOKUP($A963&amp;$Q$3&amp;$R$3,Data[Index]&amp;Data[Valid Test, Can be used for conformity (Y/N)]&amp;Data[Cycle],Data[Mileage (Miles)])</f>
        <v>#N/A</v>
      </c>
      <c r="E963" s="130" t="e" cm="1">
        <f t="array" ref="E963">_xlfn.XLOOKUP($A963&amp;$Q$3&amp;$R$3,Data[Index]&amp;Data[Valid Test, Can be used for conformity (Y/N)]&amp;Data[Cycle],Data[Date])</f>
        <v>#N/A</v>
      </c>
      <c r="F963" s="141" t="e" cm="1">
        <f t="array" ref="F963">(_xlfn.XLOOKUP($A963&amp;$Q$3&amp;$R$3,Data[Index]&amp;Data[Valid Test, Can be used for conformity (Y/N)]&amp;Data[Cycle],Data[CO/km (mg)])-F$2)/F$5</f>
        <v>#N/A</v>
      </c>
      <c r="G963" s="141" t="e" cm="1">
        <f t="array" ref="G963">(_xlfn.XLOOKUP($A963&amp;$Q$3,Data[Index]&amp;Data[Valid Test, Can be used for conformity (Y/N)],Data[CO2/km (g)])-G$2)/G$5</f>
        <v>#N/A</v>
      </c>
      <c r="H963" s="141" t="e" cm="1">
        <f t="array" ref="H963">(_xlfn.XLOOKUP($A963&amp;$Q$3,Data[Index]&amp;Data[Valid Test, Can be used for conformity (Y/N)],Data[THC/km (mg)])-H$2)/H$5</f>
        <v>#N/A</v>
      </c>
      <c r="I963" s="141" t="e" cm="1">
        <f t="array" ref="I963">(_xlfn.XLOOKUP($A963&amp;$Q$3,Data[Index]&amp;Data[Valid Test, Can be used for conformity (Y/N)],Data[NOx/km (mg)])-I$2)/I$5</f>
        <v>#N/A</v>
      </c>
      <c r="J963" s="141" t="e" cm="1">
        <f t="array" ref="J963">(_xlfn.XLOOKUP($A963&amp;$Q$3,Data[Index]&amp;Data[Valid Test, Can be used for conformity (Y/N)],Data[THC + NOx/km (mg)])-J$2)/J$5</f>
        <v>#N/A</v>
      </c>
      <c r="K963" s="141" t="e" cm="1">
        <f t="array" ref="K963">(_xlfn.XLOOKUP($A963&amp;$Q$3,Data[Index]&amp;Data[Valid Test, Can be used for conformity (Y/N)],Data[PN/km ('#)])-K$2)/K$5</f>
        <v>#N/A</v>
      </c>
      <c r="L963" s="141" t="e" cm="1">
        <f t="array" ref="L963">(_xlfn.XLOOKUP($A963&amp;$Q$3,Data[Index]&amp;Data[Valid Test, Can be used for conformity (Y/N)],Data[PM/km (mg)])-L$2)/L$5</f>
        <v>#N/A</v>
      </c>
      <c r="M963" s="140" t="e" cm="1">
        <f t="array" ref="M963">(_xlfn.XLOOKUP($A963&amp;$Q$3,Data[Index]&amp;Data[Valid Test, Can be used for conformity (Y/N)],Data[CH4 (mg/km)])-M$2)/M$5</f>
        <v>#N/A</v>
      </c>
      <c r="N963" s="140" t="e" cm="1">
        <f t="array" ref="N963">(_xlfn.XLOOKUP($A963&amp;$Q$3,Data[Index]&amp;Data[Valid Test, Can be used for conformity (Y/N)],Data[N20 (mg/km)])-N$2)/N$5</f>
        <v>#N/A</v>
      </c>
      <c r="O963" s="141" t="e" cm="1">
        <f t="array" ref="O963">(_xlfn.XLOOKUP($A963&amp;$Q$3,Data[Index]&amp;Data[Valid Test, Can be used for conformity (Y/N)],Data[l/100km])-O$2)/O$5</f>
        <v>#N/A</v>
      </c>
      <c r="P963" s="138">
        <f>_xlfn.XLOOKUP($A963,Data[Index],Data[Comments])</f>
        <v>0</v>
      </c>
    </row>
    <row r="964" spans="1:16" x14ac:dyDescent="0.2">
      <c r="A964" s="129"/>
      <c r="B964" s="129"/>
      <c r="C964" s="129" t="e" cm="1">
        <f t="array" ref="C964">_xlfn.XLOOKUP($A964&amp;$Q$3&amp;$R$3,Data[Index]&amp;Data[Valid Test, Can be used for conformity (Y/N)]&amp;Data[Cycle],Data[Test Name])</f>
        <v>#N/A</v>
      </c>
      <c r="D964" s="167" t="e" cm="1">
        <f t="array" ref="D964">_xlfn.XLOOKUP($A964&amp;$Q$3&amp;$R$3,Data[Index]&amp;Data[Valid Test, Can be used for conformity (Y/N)]&amp;Data[Cycle],Data[Mileage (Miles)])</f>
        <v>#N/A</v>
      </c>
      <c r="E964" s="130" t="e" cm="1">
        <f t="array" ref="E964">_xlfn.XLOOKUP($A964&amp;$Q$3&amp;$R$3,Data[Index]&amp;Data[Valid Test, Can be used for conformity (Y/N)]&amp;Data[Cycle],Data[Date])</f>
        <v>#N/A</v>
      </c>
      <c r="F964" s="141" t="e" cm="1">
        <f t="array" ref="F964">(_xlfn.XLOOKUP($A964&amp;$Q$3&amp;$R$3,Data[Index]&amp;Data[Valid Test, Can be used for conformity (Y/N)]&amp;Data[Cycle],Data[CO/km (mg)])-F$2)/F$5</f>
        <v>#N/A</v>
      </c>
      <c r="G964" s="141" t="e" cm="1">
        <f t="array" ref="G964">(_xlfn.XLOOKUP($A964&amp;$Q$3,Data[Index]&amp;Data[Valid Test, Can be used for conformity (Y/N)],Data[CO2/km (g)])-G$2)/G$5</f>
        <v>#N/A</v>
      </c>
      <c r="H964" s="141" t="e" cm="1">
        <f t="array" ref="H964">(_xlfn.XLOOKUP($A964&amp;$Q$3,Data[Index]&amp;Data[Valid Test, Can be used for conformity (Y/N)],Data[THC/km (mg)])-H$2)/H$5</f>
        <v>#N/A</v>
      </c>
      <c r="I964" s="141" t="e" cm="1">
        <f t="array" ref="I964">(_xlfn.XLOOKUP($A964&amp;$Q$3,Data[Index]&amp;Data[Valid Test, Can be used for conformity (Y/N)],Data[NOx/km (mg)])-I$2)/I$5</f>
        <v>#N/A</v>
      </c>
      <c r="J964" s="141" t="e" cm="1">
        <f t="array" ref="J964">(_xlfn.XLOOKUP($A964&amp;$Q$3,Data[Index]&amp;Data[Valid Test, Can be used for conformity (Y/N)],Data[THC + NOx/km (mg)])-J$2)/J$5</f>
        <v>#N/A</v>
      </c>
      <c r="K964" s="141" t="e" cm="1">
        <f t="array" ref="K964">(_xlfn.XLOOKUP($A964&amp;$Q$3,Data[Index]&amp;Data[Valid Test, Can be used for conformity (Y/N)],Data[PN/km ('#)])-K$2)/K$5</f>
        <v>#N/A</v>
      </c>
      <c r="L964" s="141" t="e" cm="1">
        <f t="array" ref="L964">(_xlfn.XLOOKUP($A964&amp;$Q$3,Data[Index]&amp;Data[Valid Test, Can be used for conformity (Y/N)],Data[PM/km (mg)])-L$2)/L$5</f>
        <v>#N/A</v>
      </c>
      <c r="M964" s="140" t="e" cm="1">
        <f t="array" ref="M964">(_xlfn.XLOOKUP($A964&amp;$Q$3,Data[Index]&amp;Data[Valid Test, Can be used for conformity (Y/N)],Data[CH4 (mg/km)])-M$2)/M$5</f>
        <v>#N/A</v>
      </c>
      <c r="N964" s="140" t="e" cm="1">
        <f t="array" ref="N964">(_xlfn.XLOOKUP($A964&amp;$Q$3,Data[Index]&amp;Data[Valid Test, Can be used for conformity (Y/N)],Data[N20 (mg/km)])-N$2)/N$5</f>
        <v>#N/A</v>
      </c>
      <c r="O964" s="141" t="e" cm="1">
        <f t="array" ref="O964">(_xlfn.XLOOKUP($A964&amp;$Q$3,Data[Index]&amp;Data[Valid Test, Can be used for conformity (Y/N)],Data[l/100km])-O$2)/O$5</f>
        <v>#N/A</v>
      </c>
      <c r="P964" s="138">
        <f>_xlfn.XLOOKUP($A964,Data[Index],Data[Comments])</f>
        <v>0</v>
      </c>
    </row>
    <row r="965" spans="1:16" x14ac:dyDescent="0.2">
      <c r="A965" s="129"/>
      <c r="B965" s="129"/>
      <c r="C965" s="129" t="e" cm="1">
        <f t="array" ref="C965">_xlfn.XLOOKUP($A965&amp;$Q$3&amp;$R$3,Data[Index]&amp;Data[Valid Test, Can be used for conformity (Y/N)]&amp;Data[Cycle],Data[Test Name])</f>
        <v>#N/A</v>
      </c>
      <c r="D965" s="167" t="e" cm="1">
        <f t="array" ref="D965">_xlfn.XLOOKUP($A965&amp;$Q$3&amp;$R$3,Data[Index]&amp;Data[Valid Test, Can be used for conformity (Y/N)]&amp;Data[Cycle],Data[Mileage (Miles)])</f>
        <v>#N/A</v>
      </c>
      <c r="E965" s="130" t="e" cm="1">
        <f t="array" ref="E965">_xlfn.XLOOKUP($A965&amp;$Q$3&amp;$R$3,Data[Index]&amp;Data[Valid Test, Can be used for conformity (Y/N)]&amp;Data[Cycle],Data[Date])</f>
        <v>#N/A</v>
      </c>
      <c r="F965" s="141" t="e" cm="1">
        <f t="array" ref="F965">(_xlfn.XLOOKUP($A965&amp;$Q$3&amp;$R$3,Data[Index]&amp;Data[Valid Test, Can be used for conformity (Y/N)]&amp;Data[Cycle],Data[CO/km (mg)])-F$2)/F$5</f>
        <v>#N/A</v>
      </c>
      <c r="G965" s="141" t="e" cm="1">
        <f t="array" ref="G965">(_xlfn.XLOOKUP($A965&amp;$Q$3,Data[Index]&amp;Data[Valid Test, Can be used for conformity (Y/N)],Data[CO2/km (g)])-G$2)/G$5</f>
        <v>#N/A</v>
      </c>
      <c r="H965" s="141" t="e" cm="1">
        <f t="array" ref="H965">(_xlfn.XLOOKUP($A965&amp;$Q$3,Data[Index]&amp;Data[Valid Test, Can be used for conformity (Y/N)],Data[THC/km (mg)])-H$2)/H$5</f>
        <v>#N/A</v>
      </c>
      <c r="I965" s="141" t="e" cm="1">
        <f t="array" ref="I965">(_xlfn.XLOOKUP($A965&amp;$Q$3,Data[Index]&amp;Data[Valid Test, Can be used for conformity (Y/N)],Data[NOx/km (mg)])-I$2)/I$5</f>
        <v>#N/A</v>
      </c>
      <c r="J965" s="141" t="e" cm="1">
        <f t="array" ref="J965">(_xlfn.XLOOKUP($A965&amp;$Q$3,Data[Index]&amp;Data[Valid Test, Can be used for conformity (Y/N)],Data[THC + NOx/km (mg)])-J$2)/J$5</f>
        <v>#N/A</v>
      </c>
      <c r="K965" s="141" t="e" cm="1">
        <f t="array" ref="K965">(_xlfn.XLOOKUP($A965&amp;$Q$3,Data[Index]&amp;Data[Valid Test, Can be used for conformity (Y/N)],Data[PN/km ('#)])-K$2)/K$5</f>
        <v>#N/A</v>
      </c>
      <c r="L965" s="141" t="e" cm="1">
        <f t="array" ref="L965">(_xlfn.XLOOKUP($A965&amp;$Q$3,Data[Index]&amp;Data[Valid Test, Can be used for conformity (Y/N)],Data[PM/km (mg)])-L$2)/L$5</f>
        <v>#N/A</v>
      </c>
      <c r="M965" s="140" t="e" cm="1">
        <f t="array" ref="M965">(_xlfn.XLOOKUP($A965&amp;$Q$3,Data[Index]&amp;Data[Valid Test, Can be used for conformity (Y/N)],Data[CH4 (mg/km)])-M$2)/M$5</f>
        <v>#N/A</v>
      </c>
      <c r="N965" s="140" t="e" cm="1">
        <f t="array" ref="N965">(_xlfn.XLOOKUP($A965&amp;$Q$3,Data[Index]&amp;Data[Valid Test, Can be used for conformity (Y/N)],Data[N20 (mg/km)])-N$2)/N$5</f>
        <v>#N/A</v>
      </c>
      <c r="O965" s="141" t="e" cm="1">
        <f t="array" ref="O965">(_xlfn.XLOOKUP($A965&amp;$Q$3,Data[Index]&amp;Data[Valid Test, Can be used for conformity (Y/N)],Data[l/100km])-O$2)/O$5</f>
        <v>#N/A</v>
      </c>
      <c r="P965" s="138">
        <f>_xlfn.XLOOKUP($A965,Data[Index],Data[Comments])</f>
        <v>0</v>
      </c>
    </row>
    <row r="966" spans="1:16" x14ac:dyDescent="0.2">
      <c r="A966" s="129"/>
      <c r="B966" s="129"/>
      <c r="C966" s="129" t="e" cm="1">
        <f t="array" ref="C966">_xlfn.XLOOKUP($A966&amp;$Q$3&amp;$R$3,Data[Index]&amp;Data[Valid Test, Can be used for conformity (Y/N)]&amp;Data[Cycle],Data[Test Name])</f>
        <v>#N/A</v>
      </c>
      <c r="D966" s="167" t="e" cm="1">
        <f t="array" ref="D966">_xlfn.XLOOKUP($A966&amp;$Q$3&amp;$R$3,Data[Index]&amp;Data[Valid Test, Can be used for conformity (Y/N)]&amp;Data[Cycle],Data[Mileage (Miles)])</f>
        <v>#N/A</v>
      </c>
      <c r="E966" s="130" t="e" cm="1">
        <f t="array" ref="E966">_xlfn.XLOOKUP($A966&amp;$Q$3&amp;$R$3,Data[Index]&amp;Data[Valid Test, Can be used for conformity (Y/N)]&amp;Data[Cycle],Data[Date])</f>
        <v>#N/A</v>
      </c>
      <c r="F966" s="141" t="e" cm="1">
        <f t="array" ref="F966">(_xlfn.XLOOKUP($A966&amp;$Q$3&amp;$R$3,Data[Index]&amp;Data[Valid Test, Can be used for conformity (Y/N)]&amp;Data[Cycle],Data[CO/km (mg)])-F$2)/F$5</f>
        <v>#N/A</v>
      </c>
      <c r="G966" s="141" t="e" cm="1">
        <f t="array" ref="G966">(_xlfn.XLOOKUP($A966&amp;$Q$3,Data[Index]&amp;Data[Valid Test, Can be used for conformity (Y/N)],Data[CO2/km (g)])-G$2)/G$5</f>
        <v>#N/A</v>
      </c>
      <c r="H966" s="141" t="e" cm="1">
        <f t="array" ref="H966">(_xlfn.XLOOKUP($A966&amp;$Q$3,Data[Index]&amp;Data[Valid Test, Can be used for conformity (Y/N)],Data[THC/km (mg)])-H$2)/H$5</f>
        <v>#N/A</v>
      </c>
      <c r="I966" s="141" t="e" cm="1">
        <f t="array" ref="I966">(_xlfn.XLOOKUP($A966&amp;$Q$3,Data[Index]&amp;Data[Valid Test, Can be used for conformity (Y/N)],Data[NOx/km (mg)])-I$2)/I$5</f>
        <v>#N/A</v>
      </c>
      <c r="J966" s="141" t="e" cm="1">
        <f t="array" ref="J966">(_xlfn.XLOOKUP($A966&amp;$Q$3,Data[Index]&amp;Data[Valid Test, Can be used for conformity (Y/N)],Data[THC + NOx/km (mg)])-J$2)/J$5</f>
        <v>#N/A</v>
      </c>
      <c r="K966" s="141" t="e" cm="1">
        <f t="array" ref="K966">(_xlfn.XLOOKUP($A966&amp;$Q$3,Data[Index]&amp;Data[Valid Test, Can be used for conformity (Y/N)],Data[PN/km ('#)])-K$2)/K$5</f>
        <v>#N/A</v>
      </c>
      <c r="L966" s="141" t="e" cm="1">
        <f t="array" ref="L966">(_xlfn.XLOOKUP($A966&amp;$Q$3,Data[Index]&amp;Data[Valid Test, Can be used for conformity (Y/N)],Data[PM/km (mg)])-L$2)/L$5</f>
        <v>#N/A</v>
      </c>
      <c r="M966" s="140" t="e" cm="1">
        <f t="array" ref="M966">(_xlfn.XLOOKUP($A966&amp;$Q$3,Data[Index]&amp;Data[Valid Test, Can be used for conformity (Y/N)],Data[CH4 (mg/km)])-M$2)/M$5</f>
        <v>#N/A</v>
      </c>
      <c r="N966" s="140" t="e" cm="1">
        <f t="array" ref="N966">(_xlfn.XLOOKUP($A966&amp;$Q$3,Data[Index]&amp;Data[Valid Test, Can be used for conformity (Y/N)],Data[N20 (mg/km)])-N$2)/N$5</f>
        <v>#N/A</v>
      </c>
      <c r="O966" s="141" t="e" cm="1">
        <f t="array" ref="O966">(_xlfn.XLOOKUP($A966&amp;$Q$3,Data[Index]&amp;Data[Valid Test, Can be used for conformity (Y/N)],Data[l/100km])-O$2)/O$5</f>
        <v>#N/A</v>
      </c>
      <c r="P966" s="138">
        <f>_xlfn.XLOOKUP($A966,Data[Index],Data[Comments])</f>
        <v>0</v>
      </c>
    </row>
    <row r="967" spans="1:16" x14ac:dyDescent="0.2">
      <c r="A967" s="129"/>
      <c r="B967" s="129"/>
      <c r="C967" s="129" t="e" cm="1">
        <f t="array" ref="C967">_xlfn.XLOOKUP($A967&amp;$Q$3&amp;$R$3,Data[Index]&amp;Data[Valid Test, Can be used for conformity (Y/N)]&amp;Data[Cycle],Data[Test Name])</f>
        <v>#N/A</v>
      </c>
      <c r="D967" s="167" t="e" cm="1">
        <f t="array" ref="D967">_xlfn.XLOOKUP($A967&amp;$Q$3&amp;$R$3,Data[Index]&amp;Data[Valid Test, Can be used for conformity (Y/N)]&amp;Data[Cycle],Data[Mileage (Miles)])</f>
        <v>#N/A</v>
      </c>
      <c r="E967" s="130" t="e" cm="1">
        <f t="array" ref="E967">_xlfn.XLOOKUP($A967&amp;$Q$3&amp;$R$3,Data[Index]&amp;Data[Valid Test, Can be used for conformity (Y/N)]&amp;Data[Cycle],Data[Date])</f>
        <v>#N/A</v>
      </c>
      <c r="F967" s="141" t="e" cm="1">
        <f t="array" ref="F967">(_xlfn.XLOOKUP($A967&amp;$Q$3&amp;$R$3,Data[Index]&amp;Data[Valid Test, Can be used for conformity (Y/N)]&amp;Data[Cycle],Data[CO/km (mg)])-F$2)/F$5</f>
        <v>#N/A</v>
      </c>
      <c r="G967" s="141" t="e" cm="1">
        <f t="array" ref="G967">(_xlfn.XLOOKUP($A967&amp;$Q$3,Data[Index]&amp;Data[Valid Test, Can be used for conformity (Y/N)],Data[CO2/km (g)])-G$2)/G$5</f>
        <v>#N/A</v>
      </c>
      <c r="H967" s="141" t="e" cm="1">
        <f t="array" ref="H967">(_xlfn.XLOOKUP($A967&amp;$Q$3,Data[Index]&amp;Data[Valid Test, Can be used for conformity (Y/N)],Data[THC/km (mg)])-H$2)/H$5</f>
        <v>#N/A</v>
      </c>
      <c r="I967" s="141" t="e" cm="1">
        <f t="array" ref="I967">(_xlfn.XLOOKUP($A967&amp;$Q$3,Data[Index]&amp;Data[Valid Test, Can be used for conformity (Y/N)],Data[NOx/km (mg)])-I$2)/I$5</f>
        <v>#N/A</v>
      </c>
      <c r="J967" s="141" t="e" cm="1">
        <f t="array" ref="J967">(_xlfn.XLOOKUP($A967&amp;$Q$3,Data[Index]&amp;Data[Valid Test, Can be used for conformity (Y/N)],Data[THC + NOx/km (mg)])-J$2)/J$5</f>
        <v>#N/A</v>
      </c>
      <c r="K967" s="141" t="e" cm="1">
        <f t="array" ref="K967">(_xlfn.XLOOKUP($A967&amp;$Q$3,Data[Index]&amp;Data[Valid Test, Can be used for conformity (Y/N)],Data[PN/km ('#)])-K$2)/K$5</f>
        <v>#N/A</v>
      </c>
      <c r="L967" s="141" t="e" cm="1">
        <f t="array" ref="L967">(_xlfn.XLOOKUP($A967&amp;$Q$3,Data[Index]&amp;Data[Valid Test, Can be used for conformity (Y/N)],Data[PM/km (mg)])-L$2)/L$5</f>
        <v>#N/A</v>
      </c>
      <c r="M967" s="140" t="e" cm="1">
        <f t="array" ref="M967">(_xlfn.XLOOKUP($A967&amp;$Q$3,Data[Index]&amp;Data[Valid Test, Can be used for conformity (Y/N)],Data[CH4 (mg/km)])-M$2)/M$5</f>
        <v>#N/A</v>
      </c>
      <c r="N967" s="140" t="e" cm="1">
        <f t="array" ref="N967">(_xlfn.XLOOKUP($A967&amp;$Q$3,Data[Index]&amp;Data[Valid Test, Can be used for conformity (Y/N)],Data[N20 (mg/km)])-N$2)/N$5</f>
        <v>#N/A</v>
      </c>
      <c r="O967" s="141" t="e" cm="1">
        <f t="array" ref="O967">(_xlfn.XLOOKUP($A967&amp;$Q$3,Data[Index]&amp;Data[Valid Test, Can be used for conformity (Y/N)],Data[l/100km])-O$2)/O$5</f>
        <v>#N/A</v>
      </c>
      <c r="P967" s="138">
        <f>_xlfn.XLOOKUP($A967,Data[Index],Data[Comments])</f>
        <v>0</v>
      </c>
    </row>
    <row r="968" spans="1:16" x14ac:dyDescent="0.2">
      <c r="A968" s="129"/>
      <c r="B968" s="129"/>
      <c r="C968" s="129" t="e" cm="1">
        <f t="array" ref="C968">_xlfn.XLOOKUP($A968&amp;$Q$3&amp;$R$3,Data[Index]&amp;Data[Valid Test, Can be used for conformity (Y/N)]&amp;Data[Cycle],Data[Test Name])</f>
        <v>#N/A</v>
      </c>
      <c r="D968" s="167" t="e" cm="1">
        <f t="array" ref="D968">_xlfn.XLOOKUP($A968&amp;$Q$3&amp;$R$3,Data[Index]&amp;Data[Valid Test, Can be used for conformity (Y/N)]&amp;Data[Cycle],Data[Mileage (Miles)])</f>
        <v>#N/A</v>
      </c>
      <c r="E968" s="130" t="e" cm="1">
        <f t="array" ref="E968">_xlfn.XLOOKUP($A968&amp;$Q$3&amp;$R$3,Data[Index]&amp;Data[Valid Test, Can be used for conformity (Y/N)]&amp;Data[Cycle],Data[Date])</f>
        <v>#N/A</v>
      </c>
      <c r="F968" s="141" t="e" cm="1">
        <f t="array" ref="F968">(_xlfn.XLOOKUP($A968&amp;$Q$3&amp;$R$3,Data[Index]&amp;Data[Valid Test, Can be used for conformity (Y/N)]&amp;Data[Cycle],Data[CO/km (mg)])-F$2)/F$5</f>
        <v>#N/A</v>
      </c>
      <c r="G968" s="141" t="e" cm="1">
        <f t="array" ref="G968">(_xlfn.XLOOKUP($A968&amp;$Q$3,Data[Index]&amp;Data[Valid Test, Can be used for conformity (Y/N)],Data[CO2/km (g)])-G$2)/G$5</f>
        <v>#N/A</v>
      </c>
      <c r="H968" s="141" t="e" cm="1">
        <f t="array" ref="H968">(_xlfn.XLOOKUP($A968&amp;$Q$3,Data[Index]&amp;Data[Valid Test, Can be used for conformity (Y/N)],Data[THC/km (mg)])-H$2)/H$5</f>
        <v>#N/A</v>
      </c>
      <c r="I968" s="141" t="e" cm="1">
        <f t="array" ref="I968">(_xlfn.XLOOKUP($A968&amp;$Q$3,Data[Index]&amp;Data[Valid Test, Can be used for conformity (Y/N)],Data[NOx/km (mg)])-I$2)/I$5</f>
        <v>#N/A</v>
      </c>
      <c r="J968" s="141" t="e" cm="1">
        <f t="array" ref="J968">(_xlfn.XLOOKUP($A968&amp;$Q$3,Data[Index]&amp;Data[Valid Test, Can be used for conformity (Y/N)],Data[THC + NOx/km (mg)])-J$2)/J$5</f>
        <v>#N/A</v>
      </c>
      <c r="K968" s="141" t="e" cm="1">
        <f t="array" ref="K968">(_xlfn.XLOOKUP($A968&amp;$Q$3,Data[Index]&amp;Data[Valid Test, Can be used for conformity (Y/N)],Data[PN/km ('#)])-K$2)/K$5</f>
        <v>#N/A</v>
      </c>
      <c r="L968" s="141" t="e" cm="1">
        <f t="array" ref="L968">(_xlfn.XLOOKUP($A968&amp;$Q$3,Data[Index]&amp;Data[Valid Test, Can be used for conformity (Y/N)],Data[PM/km (mg)])-L$2)/L$5</f>
        <v>#N/A</v>
      </c>
      <c r="M968" s="140" t="e" cm="1">
        <f t="array" ref="M968">(_xlfn.XLOOKUP($A968&amp;$Q$3,Data[Index]&amp;Data[Valid Test, Can be used for conformity (Y/N)],Data[CH4 (mg/km)])-M$2)/M$5</f>
        <v>#N/A</v>
      </c>
      <c r="N968" s="140" t="e" cm="1">
        <f t="array" ref="N968">(_xlfn.XLOOKUP($A968&amp;$Q$3,Data[Index]&amp;Data[Valid Test, Can be used for conformity (Y/N)],Data[N20 (mg/km)])-N$2)/N$5</f>
        <v>#N/A</v>
      </c>
      <c r="O968" s="141" t="e" cm="1">
        <f t="array" ref="O968">(_xlfn.XLOOKUP($A968&amp;$Q$3,Data[Index]&amp;Data[Valid Test, Can be used for conformity (Y/N)],Data[l/100km])-O$2)/O$5</f>
        <v>#N/A</v>
      </c>
      <c r="P968" s="138">
        <f>_xlfn.XLOOKUP($A968,Data[Index],Data[Comments])</f>
        <v>0</v>
      </c>
    </row>
    <row r="969" spans="1:16" x14ac:dyDescent="0.2">
      <c r="A969" s="129"/>
      <c r="B969" s="129"/>
      <c r="C969" s="129" t="e" cm="1">
        <f t="array" ref="C969">_xlfn.XLOOKUP($A969&amp;$Q$3&amp;$R$3,Data[Index]&amp;Data[Valid Test, Can be used for conformity (Y/N)]&amp;Data[Cycle],Data[Test Name])</f>
        <v>#N/A</v>
      </c>
      <c r="D969" s="167" t="e" cm="1">
        <f t="array" ref="D969">_xlfn.XLOOKUP($A969&amp;$Q$3&amp;$R$3,Data[Index]&amp;Data[Valid Test, Can be used for conformity (Y/N)]&amp;Data[Cycle],Data[Mileage (Miles)])</f>
        <v>#N/A</v>
      </c>
      <c r="E969" s="130" t="e" cm="1">
        <f t="array" ref="E969">_xlfn.XLOOKUP($A969&amp;$Q$3&amp;$R$3,Data[Index]&amp;Data[Valid Test, Can be used for conformity (Y/N)]&amp;Data[Cycle],Data[Date])</f>
        <v>#N/A</v>
      </c>
      <c r="F969" s="141" t="e" cm="1">
        <f t="array" ref="F969">(_xlfn.XLOOKUP($A969&amp;$Q$3&amp;$R$3,Data[Index]&amp;Data[Valid Test, Can be used for conformity (Y/N)]&amp;Data[Cycle],Data[CO/km (mg)])-F$2)/F$5</f>
        <v>#N/A</v>
      </c>
      <c r="G969" s="141" t="e" cm="1">
        <f t="array" ref="G969">(_xlfn.XLOOKUP($A969&amp;$Q$3,Data[Index]&amp;Data[Valid Test, Can be used for conformity (Y/N)],Data[CO2/km (g)])-G$2)/G$5</f>
        <v>#N/A</v>
      </c>
      <c r="H969" s="141" t="e" cm="1">
        <f t="array" ref="H969">(_xlfn.XLOOKUP($A969&amp;$Q$3,Data[Index]&amp;Data[Valid Test, Can be used for conformity (Y/N)],Data[THC/km (mg)])-H$2)/H$5</f>
        <v>#N/A</v>
      </c>
      <c r="I969" s="141" t="e" cm="1">
        <f t="array" ref="I969">(_xlfn.XLOOKUP($A969&amp;$Q$3,Data[Index]&amp;Data[Valid Test, Can be used for conformity (Y/N)],Data[NOx/km (mg)])-I$2)/I$5</f>
        <v>#N/A</v>
      </c>
      <c r="J969" s="141" t="e" cm="1">
        <f t="array" ref="J969">(_xlfn.XLOOKUP($A969&amp;$Q$3,Data[Index]&amp;Data[Valid Test, Can be used for conformity (Y/N)],Data[THC + NOx/km (mg)])-J$2)/J$5</f>
        <v>#N/A</v>
      </c>
      <c r="K969" s="141" t="e" cm="1">
        <f t="array" ref="K969">(_xlfn.XLOOKUP($A969&amp;$Q$3,Data[Index]&amp;Data[Valid Test, Can be used for conformity (Y/N)],Data[PN/km ('#)])-K$2)/K$5</f>
        <v>#N/A</v>
      </c>
      <c r="L969" s="141" t="e" cm="1">
        <f t="array" ref="L969">(_xlfn.XLOOKUP($A969&amp;$Q$3,Data[Index]&amp;Data[Valid Test, Can be used for conformity (Y/N)],Data[PM/km (mg)])-L$2)/L$5</f>
        <v>#N/A</v>
      </c>
      <c r="M969" s="140" t="e" cm="1">
        <f t="array" ref="M969">(_xlfn.XLOOKUP($A969&amp;$Q$3,Data[Index]&amp;Data[Valid Test, Can be used for conformity (Y/N)],Data[CH4 (mg/km)])-M$2)/M$5</f>
        <v>#N/A</v>
      </c>
      <c r="N969" s="140" t="e" cm="1">
        <f t="array" ref="N969">(_xlfn.XLOOKUP($A969&amp;$Q$3,Data[Index]&amp;Data[Valid Test, Can be used for conformity (Y/N)],Data[N20 (mg/km)])-N$2)/N$5</f>
        <v>#N/A</v>
      </c>
      <c r="O969" s="141" t="e" cm="1">
        <f t="array" ref="O969">(_xlfn.XLOOKUP($A969&amp;$Q$3,Data[Index]&amp;Data[Valid Test, Can be used for conformity (Y/N)],Data[l/100km])-O$2)/O$5</f>
        <v>#N/A</v>
      </c>
      <c r="P969" s="138">
        <f>_xlfn.XLOOKUP($A969,Data[Index],Data[Comments])</f>
        <v>0</v>
      </c>
    </row>
    <row r="970" spans="1:16" x14ac:dyDescent="0.2">
      <c r="A970" s="129"/>
      <c r="B970" s="129"/>
      <c r="C970" s="129" t="e" cm="1">
        <f t="array" ref="C970">_xlfn.XLOOKUP($A970&amp;$Q$3&amp;$R$3,Data[Index]&amp;Data[Valid Test, Can be used for conformity (Y/N)]&amp;Data[Cycle],Data[Test Name])</f>
        <v>#N/A</v>
      </c>
      <c r="D970" s="167" t="e" cm="1">
        <f t="array" ref="D970">_xlfn.XLOOKUP($A970&amp;$Q$3&amp;$R$3,Data[Index]&amp;Data[Valid Test, Can be used for conformity (Y/N)]&amp;Data[Cycle],Data[Mileage (Miles)])</f>
        <v>#N/A</v>
      </c>
      <c r="E970" s="130" t="e" cm="1">
        <f t="array" ref="E970">_xlfn.XLOOKUP($A970&amp;$Q$3&amp;$R$3,Data[Index]&amp;Data[Valid Test, Can be used for conformity (Y/N)]&amp;Data[Cycle],Data[Date])</f>
        <v>#N/A</v>
      </c>
      <c r="F970" s="141" t="e" cm="1">
        <f t="array" ref="F970">(_xlfn.XLOOKUP($A970&amp;$Q$3&amp;$R$3,Data[Index]&amp;Data[Valid Test, Can be used for conformity (Y/N)]&amp;Data[Cycle],Data[CO/km (mg)])-F$2)/F$5</f>
        <v>#N/A</v>
      </c>
      <c r="G970" s="141" t="e" cm="1">
        <f t="array" ref="G970">(_xlfn.XLOOKUP($A970&amp;$Q$3,Data[Index]&amp;Data[Valid Test, Can be used for conformity (Y/N)],Data[CO2/km (g)])-G$2)/G$5</f>
        <v>#N/A</v>
      </c>
      <c r="H970" s="141" t="e" cm="1">
        <f t="array" ref="H970">(_xlfn.XLOOKUP($A970&amp;$Q$3,Data[Index]&amp;Data[Valid Test, Can be used for conformity (Y/N)],Data[THC/km (mg)])-H$2)/H$5</f>
        <v>#N/A</v>
      </c>
      <c r="I970" s="141" t="e" cm="1">
        <f t="array" ref="I970">(_xlfn.XLOOKUP($A970&amp;$Q$3,Data[Index]&amp;Data[Valid Test, Can be used for conformity (Y/N)],Data[NOx/km (mg)])-I$2)/I$5</f>
        <v>#N/A</v>
      </c>
      <c r="J970" s="141" t="e" cm="1">
        <f t="array" ref="J970">(_xlfn.XLOOKUP($A970&amp;$Q$3,Data[Index]&amp;Data[Valid Test, Can be used for conformity (Y/N)],Data[THC + NOx/km (mg)])-J$2)/J$5</f>
        <v>#N/A</v>
      </c>
      <c r="K970" s="141" t="e" cm="1">
        <f t="array" ref="K970">(_xlfn.XLOOKUP($A970&amp;$Q$3,Data[Index]&amp;Data[Valid Test, Can be used for conformity (Y/N)],Data[PN/km ('#)])-K$2)/K$5</f>
        <v>#N/A</v>
      </c>
      <c r="L970" s="141" t="e" cm="1">
        <f t="array" ref="L970">(_xlfn.XLOOKUP($A970&amp;$Q$3,Data[Index]&amp;Data[Valid Test, Can be used for conformity (Y/N)],Data[PM/km (mg)])-L$2)/L$5</f>
        <v>#N/A</v>
      </c>
      <c r="M970" s="140" t="e" cm="1">
        <f t="array" ref="M970">(_xlfn.XLOOKUP($A970&amp;$Q$3,Data[Index]&amp;Data[Valid Test, Can be used for conformity (Y/N)],Data[CH4 (mg/km)])-M$2)/M$5</f>
        <v>#N/A</v>
      </c>
      <c r="N970" s="140" t="e" cm="1">
        <f t="array" ref="N970">(_xlfn.XLOOKUP($A970&amp;$Q$3,Data[Index]&amp;Data[Valid Test, Can be used for conformity (Y/N)],Data[N20 (mg/km)])-N$2)/N$5</f>
        <v>#N/A</v>
      </c>
      <c r="O970" s="141" t="e" cm="1">
        <f t="array" ref="O970">(_xlfn.XLOOKUP($A970&amp;$Q$3,Data[Index]&amp;Data[Valid Test, Can be used for conformity (Y/N)],Data[l/100km])-O$2)/O$5</f>
        <v>#N/A</v>
      </c>
      <c r="P970" s="138">
        <f>_xlfn.XLOOKUP($A970,Data[Index],Data[Comments])</f>
        <v>0</v>
      </c>
    </row>
    <row r="971" spans="1:16" x14ac:dyDescent="0.2">
      <c r="A971" s="129"/>
      <c r="B971" s="129"/>
      <c r="C971" s="129" t="e" cm="1">
        <f t="array" ref="C971">_xlfn.XLOOKUP($A971&amp;$Q$3&amp;$R$3,Data[Index]&amp;Data[Valid Test, Can be used for conformity (Y/N)]&amp;Data[Cycle],Data[Test Name])</f>
        <v>#N/A</v>
      </c>
      <c r="D971" s="167" t="e" cm="1">
        <f t="array" ref="D971">_xlfn.XLOOKUP($A971&amp;$Q$3&amp;$R$3,Data[Index]&amp;Data[Valid Test, Can be used for conformity (Y/N)]&amp;Data[Cycle],Data[Mileage (Miles)])</f>
        <v>#N/A</v>
      </c>
      <c r="E971" s="130" t="e" cm="1">
        <f t="array" ref="E971">_xlfn.XLOOKUP($A971&amp;$Q$3&amp;$R$3,Data[Index]&amp;Data[Valid Test, Can be used for conformity (Y/N)]&amp;Data[Cycle],Data[Date])</f>
        <v>#N/A</v>
      </c>
      <c r="F971" s="141" t="e" cm="1">
        <f t="array" ref="F971">(_xlfn.XLOOKUP($A971&amp;$Q$3&amp;$R$3,Data[Index]&amp;Data[Valid Test, Can be used for conformity (Y/N)]&amp;Data[Cycle],Data[CO/km (mg)])-F$2)/F$5</f>
        <v>#N/A</v>
      </c>
      <c r="G971" s="141" t="e" cm="1">
        <f t="array" ref="G971">(_xlfn.XLOOKUP($A971&amp;$Q$3,Data[Index]&amp;Data[Valid Test, Can be used for conformity (Y/N)],Data[CO2/km (g)])-G$2)/G$5</f>
        <v>#N/A</v>
      </c>
      <c r="H971" s="141" t="e" cm="1">
        <f t="array" ref="H971">(_xlfn.XLOOKUP($A971&amp;$Q$3,Data[Index]&amp;Data[Valid Test, Can be used for conformity (Y/N)],Data[THC/km (mg)])-H$2)/H$5</f>
        <v>#N/A</v>
      </c>
      <c r="I971" s="141" t="e" cm="1">
        <f t="array" ref="I971">(_xlfn.XLOOKUP($A971&amp;$Q$3,Data[Index]&amp;Data[Valid Test, Can be used for conformity (Y/N)],Data[NOx/km (mg)])-I$2)/I$5</f>
        <v>#N/A</v>
      </c>
      <c r="J971" s="141" t="e" cm="1">
        <f t="array" ref="J971">(_xlfn.XLOOKUP($A971&amp;$Q$3,Data[Index]&amp;Data[Valid Test, Can be used for conformity (Y/N)],Data[THC + NOx/km (mg)])-J$2)/J$5</f>
        <v>#N/A</v>
      </c>
      <c r="K971" s="141" t="e" cm="1">
        <f t="array" ref="K971">(_xlfn.XLOOKUP($A971&amp;$Q$3,Data[Index]&amp;Data[Valid Test, Can be used for conformity (Y/N)],Data[PN/km ('#)])-K$2)/K$5</f>
        <v>#N/A</v>
      </c>
      <c r="L971" s="141" t="e" cm="1">
        <f t="array" ref="L971">(_xlfn.XLOOKUP($A971&amp;$Q$3,Data[Index]&amp;Data[Valid Test, Can be used for conformity (Y/N)],Data[PM/km (mg)])-L$2)/L$5</f>
        <v>#N/A</v>
      </c>
      <c r="M971" s="140" t="e" cm="1">
        <f t="array" ref="M971">(_xlfn.XLOOKUP($A971&amp;$Q$3,Data[Index]&amp;Data[Valid Test, Can be used for conformity (Y/N)],Data[CH4 (mg/km)])-M$2)/M$5</f>
        <v>#N/A</v>
      </c>
      <c r="N971" s="140" t="e" cm="1">
        <f t="array" ref="N971">(_xlfn.XLOOKUP($A971&amp;$Q$3,Data[Index]&amp;Data[Valid Test, Can be used for conformity (Y/N)],Data[N20 (mg/km)])-N$2)/N$5</f>
        <v>#N/A</v>
      </c>
      <c r="O971" s="141" t="e" cm="1">
        <f t="array" ref="O971">(_xlfn.XLOOKUP($A971&amp;$Q$3,Data[Index]&amp;Data[Valid Test, Can be used for conformity (Y/N)],Data[l/100km])-O$2)/O$5</f>
        <v>#N/A</v>
      </c>
      <c r="P971" s="138">
        <f>_xlfn.XLOOKUP($A971,Data[Index],Data[Comments])</f>
        <v>0</v>
      </c>
    </row>
    <row r="972" spans="1:16" x14ac:dyDescent="0.2">
      <c r="A972" s="129"/>
      <c r="B972" s="129"/>
      <c r="C972" s="129" t="e" cm="1">
        <f t="array" ref="C972">_xlfn.XLOOKUP($A972&amp;$Q$3&amp;$R$3,Data[Index]&amp;Data[Valid Test, Can be used for conformity (Y/N)]&amp;Data[Cycle],Data[Test Name])</f>
        <v>#N/A</v>
      </c>
      <c r="D972" s="167" t="e" cm="1">
        <f t="array" ref="D972">_xlfn.XLOOKUP($A972&amp;$Q$3&amp;$R$3,Data[Index]&amp;Data[Valid Test, Can be used for conformity (Y/N)]&amp;Data[Cycle],Data[Mileage (Miles)])</f>
        <v>#N/A</v>
      </c>
      <c r="E972" s="130" t="e" cm="1">
        <f t="array" ref="E972">_xlfn.XLOOKUP($A972&amp;$Q$3&amp;$R$3,Data[Index]&amp;Data[Valid Test, Can be used for conformity (Y/N)]&amp;Data[Cycle],Data[Date])</f>
        <v>#N/A</v>
      </c>
      <c r="F972" s="141" t="e" cm="1">
        <f t="array" ref="F972">(_xlfn.XLOOKUP($A972&amp;$Q$3&amp;$R$3,Data[Index]&amp;Data[Valid Test, Can be used for conformity (Y/N)]&amp;Data[Cycle],Data[CO/km (mg)])-F$2)/F$5</f>
        <v>#N/A</v>
      </c>
      <c r="G972" s="141" t="e" cm="1">
        <f t="array" ref="G972">(_xlfn.XLOOKUP($A972&amp;$Q$3,Data[Index]&amp;Data[Valid Test, Can be used for conformity (Y/N)],Data[CO2/km (g)])-G$2)/G$5</f>
        <v>#N/A</v>
      </c>
      <c r="H972" s="141" t="e" cm="1">
        <f t="array" ref="H972">(_xlfn.XLOOKUP($A972&amp;$Q$3,Data[Index]&amp;Data[Valid Test, Can be used for conformity (Y/N)],Data[THC/km (mg)])-H$2)/H$5</f>
        <v>#N/A</v>
      </c>
      <c r="I972" s="141" t="e" cm="1">
        <f t="array" ref="I972">(_xlfn.XLOOKUP($A972&amp;$Q$3,Data[Index]&amp;Data[Valid Test, Can be used for conformity (Y/N)],Data[NOx/km (mg)])-I$2)/I$5</f>
        <v>#N/A</v>
      </c>
      <c r="J972" s="141" t="e" cm="1">
        <f t="array" ref="J972">(_xlfn.XLOOKUP($A972&amp;$Q$3,Data[Index]&amp;Data[Valid Test, Can be used for conformity (Y/N)],Data[THC + NOx/km (mg)])-J$2)/J$5</f>
        <v>#N/A</v>
      </c>
      <c r="K972" s="141" t="e" cm="1">
        <f t="array" ref="K972">(_xlfn.XLOOKUP($A972&amp;$Q$3,Data[Index]&amp;Data[Valid Test, Can be used for conformity (Y/N)],Data[PN/km ('#)])-K$2)/K$5</f>
        <v>#N/A</v>
      </c>
      <c r="L972" s="141" t="e" cm="1">
        <f t="array" ref="L972">(_xlfn.XLOOKUP($A972&amp;$Q$3,Data[Index]&amp;Data[Valid Test, Can be used for conformity (Y/N)],Data[PM/km (mg)])-L$2)/L$5</f>
        <v>#N/A</v>
      </c>
      <c r="M972" s="140" t="e" cm="1">
        <f t="array" ref="M972">(_xlfn.XLOOKUP($A972&amp;$Q$3,Data[Index]&amp;Data[Valid Test, Can be used for conformity (Y/N)],Data[CH4 (mg/km)])-M$2)/M$5</f>
        <v>#N/A</v>
      </c>
      <c r="N972" s="140" t="e" cm="1">
        <f t="array" ref="N972">(_xlfn.XLOOKUP($A972&amp;$Q$3,Data[Index]&amp;Data[Valid Test, Can be used for conformity (Y/N)],Data[N20 (mg/km)])-N$2)/N$5</f>
        <v>#N/A</v>
      </c>
      <c r="O972" s="141" t="e" cm="1">
        <f t="array" ref="O972">(_xlfn.XLOOKUP($A972&amp;$Q$3,Data[Index]&amp;Data[Valid Test, Can be used for conformity (Y/N)],Data[l/100km])-O$2)/O$5</f>
        <v>#N/A</v>
      </c>
      <c r="P972" s="138">
        <f>_xlfn.XLOOKUP($A972,Data[Index],Data[Comments])</f>
        <v>0</v>
      </c>
    </row>
    <row r="973" spans="1:16" x14ac:dyDescent="0.2">
      <c r="A973" s="129"/>
      <c r="B973" s="129"/>
      <c r="C973" s="129" t="e" cm="1">
        <f t="array" ref="C973">_xlfn.XLOOKUP($A973&amp;$Q$3&amp;$R$3,Data[Index]&amp;Data[Valid Test, Can be used for conformity (Y/N)]&amp;Data[Cycle],Data[Test Name])</f>
        <v>#N/A</v>
      </c>
      <c r="D973" s="167" t="e" cm="1">
        <f t="array" ref="D973">_xlfn.XLOOKUP($A973&amp;$Q$3&amp;$R$3,Data[Index]&amp;Data[Valid Test, Can be used for conformity (Y/N)]&amp;Data[Cycle],Data[Mileage (Miles)])</f>
        <v>#N/A</v>
      </c>
      <c r="E973" s="130" t="e" cm="1">
        <f t="array" ref="E973">_xlfn.XLOOKUP($A973&amp;$Q$3&amp;$R$3,Data[Index]&amp;Data[Valid Test, Can be used for conformity (Y/N)]&amp;Data[Cycle],Data[Date])</f>
        <v>#N/A</v>
      </c>
      <c r="F973" s="141" t="e" cm="1">
        <f t="array" ref="F973">(_xlfn.XLOOKUP($A973&amp;$Q$3&amp;$R$3,Data[Index]&amp;Data[Valid Test, Can be used for conformity (Y/N)]&amp;Data[Cycle],Data[CO/km (mg)])-F$2)/F$5</f>
        <v>#N/A</v>
      </c>
      <c r="G973" s="141" t="e" cm="1">
        <f t="array" ref="G973">(_xlfn.XLOOKUP($A973&amp;$Q$3,Data[Index]&amp;Data[Valid Test, Can be used for conformity (Y/N)],Data[CO2/km (g)])-G$2)/G$5</f>
        <v>#N/A</v>
      </c>
      <c r="H973" s="141" t="e" cm="1">
        <f t="array" ref="H973">(_xlfn.XLOOKUP($A973&amp;$Q$3,Data[Index]&amp;Data[Valid Test, Can be used for conformity (Y/N)],Data[THC/km (mg)])-H$2)/H$5</f>
        <v>#N/A</v>
      </c>
      <c r="I973" s="141" t="e" cm="1">
        <f t="array" ref="I973">(_xlfn.XLOOKUP($A973&amp;$Q$3,Data[Index]&amp;Data[Valid Test, Can be used for conformity (Y/N)],Data[NOx/km (mg)])-I$2)/I$5</f>
        <v>#N/A</v>
      </c>
      <c r="J973" s="141" t="e" cm="1">
        <f t="array" ref="J973">(_xlfn.XLOOKUP($A973&amp;$Q$3,Data[Index]&amp;Data[Valid Test, Can be used for conformity (Y/N)],Data[THC + NOx/km (mg)])-J$2)/J$5</f>
        <v>#N/A</v>
      </c>
      <c r="K973" s="141" t="e" cm="1">
        <f t="array" ref="K973">(_xlfn.XLOOKUP($A973&amp;$Q$3,Data[Index]&amp;Data[Valid Test, Can be used for conformity (Y/N)],Data[PN/km ('#)])-K$2)/K$5</f>
        <v>#N/A</v>
      </c>
      <c r="L973" s="141" t="e" cm="1">
        <f t="array" ref="L973">(_xlfn.XLOOKUP($A973&amp;$Q$3,Data[Index]&amp;Data[Valid Test, Can be used for conformity (Y/N)],Data[PM/km (mg)])-L$2)/L$5</f>
        <v>#N/A</v>
      </c>
      <c r="M973" s="140" t="e" cm="1">
        <f t="array" ref="M973">(_xlfn.XLOOKUP($A973&amp;$Q$3,Data[Index]&amp;Data[Valid Test, Can be used for conformity (Y/N)],Data[CH4 (mg/km)])-M$2)/M$5</f>
        <v>#N/A</v>
      </c>
      <c r="N973" s="140" t="e" cm="1">
        <f t="array" ref="N973">(_xlfn.XLOOKUP($A973&amp;$Q$3,Data[Index]&amp;Data[Valid Test, Can be used for conformity (Y/N)],Data[N20 (mg/km)])-N$2)/N$5</f>
        <v>#N/A</v>
      </c>
      <c r="O973" s="141" t="e" cm="1">
        <f t="array" ref="O973">(_xlfn.XLOOKUP($A973&amp;$Q$3,Data[Index]&amp;Data[Valid Test, Can be used for conformity (Y/N)],Data[l/100km])-O$2)/O$5</f>
        <v>#N/A</v>
      </c>
      <c r="P973" s="138">
        <f>_xlfn.XLOOKUP($A973,Data[Index],Data[Comments])</f>
        <v>0</v>
      </c>
    </row>
    <row r="974" spans="1:16" x14ac:dyDescent="0.2">
      <c r="A974" s="129"/>
      <c r="B974" s="129"/>
      <c r="C974" s="129" t="e" cm="1">
        <f t="array" ref="C974">_xlfn.XLOOKUP($A974&amp;$Q$3&amp;$R$3,Data[Index]&amp;Data[Valid Test, Can be used for conformity (Y/N)]&amp;Data[Cycle],Data[Test Name])</f>
        <v>#N/A</v>
      </c>
      <c r="D974" s="167" t="e" cm="1">
        <f t="array" ref="D974">_xlfn.XLOOKUP($A974&amp;$Q$3&amp;$R$3,Data[Index]&amp;Data[Valid Test, Can be used for conformity (Y/N)]&amp;Data[Cycle],Data[Mileage (Miles)])</f>
        <v>#N/A</v>
      </c>
      <c r="E974" s="130" t="e" cm="1">
        <f t="array" ref="E974">_xlfn.XLOOKUP($A974&amp;$Q$3&amp;$R$3,Data[Index]&amp;Data[Valid Test, Can be used for conformity (Y/N)]&amp;Data[Cycle],Data[Date])</f>
        <v>#N/A</v>
      </c>
      <c r="F974" s="141" t="e" cm="1">
        <f t="array" ref="F974">(_xlfn.XLOOKUP($A974&amp;$Q$3&amp;$R$3,Data[Index]&amp;Data[Valid Test, Can be used for conformity (Y/N)]&amp;Data[Cycle],Data[CO/km (mg)])-F$2)/F$5</f>
        <v>#N/A</v>
      </c>
      <c r="G974" s="141" t="e" cm="1">
        <f t="array" ref="G974">(_xlfn.XLOOKUP($A974&amp;$Q$3,Data[Index]&amp;Data[Valid Test, Can be used for conformity (Y/N)],Data[CO2/km (g)])-G$2)/G$5</f>
        <v>#N/A</v>
      </c>
      <c r="H974" s="141" t="e" cm="1">
        <f t="array" ref="H974">(_xlfn.XLOOKUP($A974&amp;$Q$3,Data[Index]&amp;Data[Valid Test, Can be used for conformity (Y/N)],Data[THC/km (mg)])-H$2)/H$5</f>
        <v>#N/A</v>
      </c>
      <c r="I974" s="141" t="e" cm="1">
        <f t="array" ref="I974">(_xlfn.XLOOKUP($A974&amp;$Q$3,Data[Index]&amp;Data[Valid Test, Can be used for conformity (Y/N)],Data[NOx/km (mg)])-I$2)/I$5</f>
        <v>#N/A</v>
      </c>
      <c r="J974" s="141" t="e" cm="1">
        <f t="array" ref="J974">(_xlfn.XLOOKUP($A974&amp;$Q$3,Data[Index]&amp;Data[Valid Test, Can be used for conformity (Y/N)],Data[THC + NOx/km (mg)])-J$2)/J$5</f>
        <v>#N/A</v>
      </c>
      <c r="K974" s="141" t="e" cm="1">
        <f t="array" ref="K974">(_xlfn.XLOOKUP($A974&amp;$Q$3,Data[Index]&amp;Data[Valid Test, Can be used for conformity (Y/N)],Data[PN/km ('#)])-K$2)/K$5</f>
        <v>#N/A</v>
      </c>
      <c r="L974" s="141" t="e" cm="1">
        <f t="array" ref="L974">(_xlfn.XLOOKUP($A974&amp;$Q$3,Data[Index]&amp;Data[Valid Test, Can be used for conformity (Y/N)],Data[PM/km (mg)])-L$2)/L$5</f>
        <v>#N/A</v>
      </c>
      <c r="M974" s="140" t="e" cm="1">
        <f t="array" ref="M974">(_xlfn.XLOOKUP($A974&amp;$Q$3,Data[Index]&amp;Data[Valid Test, Can be used for conformity (Y/N)],Data[CH4 (mg/km)])-M$2)/M$5</f>
        <v>#N/A</v>
      </c>
      <c r="N974" s="140" t="e" cm="1">
        <f t="array" ref="N974">(_xlfn.XLOOKUP($A974&amp;$Q$3,Data[Index]&amp;Data[Valid Test, Can be used for conformity (Y/N)],Data[N20 (mg/km)])-N$2)/N$5</f>
        <v>#N/A</v>
      </c>
      <c r="O974" s="141" t="e" cm="1">
        <f t="array" ref="O974">(_xlfn.XLOOKUP($A974&amp;$Q$3,Data[Index]&amp;Data[Valid Test, Can be used for conformity (Y/N)],Data[l/100km])-O$2)/O$5</f>
        <v>#N/A</v>
      </c>
      <c r="P974" s="138">
        <f>_xlfn.XLOOKUP($A974,Data[Index],Data[Comments])</f>
        <v>0</v>
      </c>
    </row>
    <row r="975" spans="1:16" x14ac:dyDescent="0.2">
      <c r="A975" s="129"/>
      <c r="B975" s="129"/>
      <c r="C975" s="129" t="e" cm="1">
        <f t="array" ref="C975">_xlfn.XLOOKUP($A975&amp;$Q$3&amp;$R$3,Data[Index]&amp;Data[Valid Test, Can be used for conformity (Y/N)]&amp;Data[Cycle],Data[Test Name])</f>
        <v>#N/A</v>
      </c>
      <c r="D975" s="167" t="e" cm="1">
        <f t="array" ref="D975">_xlfn.XLOOKUP($A975&amp;$Q$3&amp;$R$3,Data[Index]&amp;Data[Valid Test, Can be used for conformity (Y/N)]&amp;Data[Cycle],Data[Mileage (Miles)])</f>
        <v>#N/A</v>
      </c>
      <c r="E975" s="130" t="e" cm="1">
        <f t="array" ref="E975">_xlfn.XLOOKUP($A975&amp;$Q$3&amp;$R$3,Data[Index]&amp;Data[Valid Test, Can be used for conformity (Y/N)]&amp;Data[Cycle],Data[Date])</f>
        <v>#N/A</v>
      </c>
      <c r="F975" s="141" t="e" cm="1">
        <f t="array" ref="F975">(_xlfn.XLOOKUP($A975&amp;$Q$3&amp;$R$3,Data[Index]&amp;Data[Valid Test, Can be used for conformity (Y/N)]&amp;Data[Cycle],Data[CO/km (mg)])-F$2)/F$5</f>
        <v>#N/A</v>
      </c>
      <c r="G975" s="141" t="e" cm="1">
        <f t="array" ref="G975">(_xlfn.XLOOKUP($A975&amp;$Q$3,Data[Index]&amp;Data[Valid Test, Can be used for conformity (Y/N)],Data[CO2/km (g)])-G$2)/G$5</f>
        <v>#N/A</v>
      </c>
      <c r="H975" s="141" t="e" cm="1">
        <f t="array" ref="H975">(_xlfn.XLOOKUP($A975&amp;$Q$3,Data[Index]&amp;Data[Valid Test, Can be used for conformity (Y/N)],Data[THC/km (mg)])-H$2)/H$5</f>
        <v>#N/A</v>
      </c>
      <c r="I975" s="141" t="e" cm="1">
        <f t="array" ref="I975">(_xlfn.XLOOKUP($A975&amp;$Q$3,Data[Index]&amp;Data[Valid Test, Can be used for conformity (Y/N)],Data[NOx/km (mg)])-I$2)/I$5</f>
        <v>#N/A</v>
      </c>
      <c r="J975" s="141" t="e" cm="1">
        <f t="array" ref="J975">(_xlfn.XLOOKUP($A975&amp;$Q$3,Data[Index]&amp;Data[Valid Test, Can be used for conformity (Y/N)],Data[THC + NOx/km (mg)])-J$2)/J$5</f>
        <v>#N/A</v>
      </c>
      <c r="K975" s="141" t="e" cm="1">
        <f t="array" ref="K975">(_xlfn.XLOOKUP($A975&amp;$Q$3,Data[Index]&amp;Data[Valid Test, Can be used for conformity (Y/N)],Data[PN/km ('#)])-K$2)/K$5</f>
        <v>#N/A</v>
      </c>
      <c r="L975" s="141" t="e" cm="1">
        <f t="array" ref="L975">(_xlfn.XLOOKUP($A975&amp;$Q$3,Data[Index]&amp;Data[Valid Test, Can be used for conformity (Y/N)],Data[PM/km (mg)])-L$2)/L$5</f>
        <v>#N/A</v>
      </c>
      <c r="M975" s="140" t="e" cm="1">
        <f t="array" ref="M975">(_xlfn.XLOOKUP($A975&amp;$Q$3,Data[Index]&amp;Data[Valid Test, Can be used for conformity (Y/N)],Data[CH4 (mg/km)])-M$2)/M$5</f>
        <v>#N/A</v>
      </c>
      <c r="N975" s="140" t="e" cm="1">
        <f t="array" ref="N975">(_xlfn.XLOOKUP($A975&amp;$Q$3,Data[Index]&amp;Data[Valid Test, Can be used for conformity (Y/N)],Data[N20 (mg/km)])-N$2)/N$5</f>
        <v>#N/A</v>
      </c>
      <c r="O975" s="141" t="e" cm="1">
        <f t="array" ref="O975">(_xlfn.XLOOKUP($A975&amp;$Q$3,Data[Index]&amp;Data[Valid Test, Can be used for conformity (Y/N)],Data[l/100km])-O$2)/O$5</f>
        <v>#N/A</v>
      </c>
      <c r="P975" s="138">
        <f>_xlfn.XLOOKUP($A975,Data[Index],Data[Comments])</f>
        <v>0</v>
      </c>
    </row>
    <row r="976" spans="1:16" x14ac:dyDescent="0.2">
      <c r="A976" s="129"/>
      <c r="B976" s="129"/>
      <c r="C976" s="129" t="e" cm="1">
        <f t="array" ref="C976">_xlfn.XLOOKUP($A976&amp;$Q$3&amp;$R$3,Data[Index]&amp;Data[Valid Test, Can be used for conformity (Y/N)]&amp;Data[Cycle],Data[Test Name])</f>
        <v>#N/A</v>
      </c>
      <c r="D976" s="167" t="e" cm="1">
        <f t="array" ref="D976">_xlfn.XLOOKUP($A976&amp;$Q$3&amp;$R$3,Data[Index]&amp;Data[Valid Test, Can be used for conformity (Y/N)]&amp;Data[Cycle],Data[Mileage (Miles)])</f>
        <v>#N/A</v>
      </c>
      <c r="E976" s="130" t="e" cm="1">
        <f t="array" ref="E976">_xlfn.XLOOKUP($A976&amp;$Q$3&amp;$R$3,Data[Index]&amp;Data[Valid Test, Can be used for conformity (Y/N)]&amp;Data[Cycle],Data[Date])</f>
        <v>#N/A</v>
      </c>
      <c r="F976" s="141" t="e" cm="1">
        <f t="array" ref="F976">(_xlfn.XLOOKUP($A976&amp;$Q$3&amp;$R$3,Data[Index]&amp;Data[Valid Test, Can be used for conformity (Y/N)]&amp;Data[Cycle],Data[CO/km (mg)])-F$2)/F$5</f>
        <v>#N/A</v>
      </c>
      <c r="G976" s="141" t="e" cm="1">
        <f t="array" ref="G976">(_xlfn.XLOOKUP($A976&amp;$Q$3,Data[Index]&amp;Data[Valid Test, Can be used for conformity (Y/N)],Data[CO2/km (g)])-G$2)/G$5</f>
        <v>#N/A</v>
      </c>
      <c r="H976" s="141" t="e" cm="1">
        <f t="array" ref="H976">(_xlfn.XLOOKUP($A976&amp;$Q$3,Data[Index]&amp;Data[Valid Test, Can be used for conformity (Y/N)],Data[THC/km (mg)])-H$2)/H$5</f>
        <v>#N/A</v>
      </c>
      <c r="I976" s="141" t="e" cm="1">
        <f t="array" ref="I976">(_xlfn.XLOOKUP($A976&amp;$Q$3,Data[Index]&amp;Data[Valid Test, Can be used for conformity (Y/N)],Data[NOx/km (mg)])-I$2)/I$5</f>
        <v>#N/A</v>
      </c>
      <c r="J976" s="141" t="e" cm="1">
        <f t="array" ref="J976">(_xlfn.XLOOKUP($A976&amp;$Q$3,Data[Index]&amp;Data[Valid Test, Can be used for conformity (Y/N)],Data[THC + NOx/km (mg)])-J$2)/J$5</f>
        <v>#N/A</v>
      </c>
      <c r="K976" s="141" t="e" cm="1">
        <f t="array" ref="K976">(_xlfn.XLOOKUP($A976&amp;$Q$3,Data[Index]&amp;Data[Valid Test, Can be used for conformity (Y/N)],Data[PN/km ('#)])-K$2)/K$5</f>
        <v>#N/A</v>
      </c>
      <c r="L976" s="141" t="e" cm="1">
        <f t="array" ref="L976">(_xlfn.XLOOKUP($A976&amp;$Q$3,Data[Index]&amp;Data[Valid Test, Can be used for conformity (Y/N)],Data[PM/km (mg)])-L$2)/L$5</f>
        <v>#N/A</v>
      </c>
      <c r="M976" s="140" t="e" cm="1">
        <f t="array" ref="M976">(_xlfn.XLOOKUP($A976&amp;$Q$3,Data[Index]&amp;Data[Valid Test, Can be used for conformity (Y/N)],Data[CH4 (mg/km)])-M$2)/M$5</f>
        <v>#N/A</v>
      </c>
      <c r="N976" s="140" t="e" cm="1">
        <f t="array" ref="N976">(_xlfn.XLOOKUP($A976&amp;$Q$3,Data[Index]&amp;Data[Valid Test, Can be used for conformity (Y/N)],Data[N20 (mg/km)])-N$2)/N$5</f>
        <v>#N/A</v>
      </c>
      <c r="O976" s="141" t="e" cm="1">
        <f t="array" ref="O976">(_xlfn.XLOOKUP($A976&amp;$Q$3,Data[Index]&amp;Data[Valid Test, Can be used for conformity (Y/N)],Data[l/100km])-O$2)/O$5</f>
        <v>#N/A</v>
      </c>
      <c r="P976" s="138">
        <f>_xlfn.XLOOKUP($A976,Data[Index],Data[Comments])</f>
        <v>0</v>
      </c>
    </row>
    <row r="977" spans="1:16" x14ac:dyDescent="0.2">
      <c r="A977" s="129"/>
      <c r="B977" s="129"/>
      <c r="C977" s="129" t="e" cm="1">
        <f t="array" ref="C977">_xlfn.XLOOKUP($A977&amp;$Q$3&amp;$R$3,Data[Index]&amp;Data[Valid Test, Can be used for conformity (Y/N)]&amp;Data[Cycle],Data[Test Name])</f>
        <v>#N/A</v>
      </c>
      <c r="D977" s="167" t="e" cm="1">
        <f t="array" ref="D977">_xlfn.XLOOKUP($A977&amp;$Q$3&amp;$R$3,Data[Index]&amp;Data[Valid Test, Can be used for conformity (Y/N)]&amp;Data[Cycle],Data[Mileage (Miles)])</f>
        <v>#N/A</v>
      </c>
      <c r="E977" s="130" t="e" cm="1">
        <f t="array" ref="E977">_xlfn.XLOOKUP($A977&amp;$Q$3&amp;$R$3,Data[Index]&amp;Data[Valid Test, Can be used for conformity (Y/N)]&amp;Data[Cycle],Data[Date])</f>
        <v>#N/A</v>
      </c>
      <c r="F977" s="141" t="e" cm="1">
        <f t="array" ref="F977">(_xlfn.XLOOKUP($A977&amp;$Q$3&amp;$R$3,Data[Index]&amp;Data[Valid Test, Can be used for conformity (Y/N)]&amp;Data[Cycle],Data[CO/km (mg)])-F$2)/F$5</f>
        <v>#N/A</v>
      </c>
      <c r="G977" s="141" t="e" cm="1">
        <f t="array" ref="G977">(_xlfn.XLOOKUP($A977&amp;$Q$3,Data[Index]&amp;Data[Valid Test, Can be used for conformity (Y/N)],Data[CO2/km (g)])-G$2)/G$5</f>
        <v>#N/A</v>
      </c>
      <c r="H977" s="141" t="e" cm="1">
        <f t="array" ref="H977">(_xlfn.XLOOKUP($A977&amp;$Q$3,Data[Index]&amp;Data[Valid Test, Can be used for conformity (Y/N)],Data[THC/km (mg)])-H$2)/H$5</f>
        <v>#N/A</v>
      </c>
      <c r="I977" s="141" t="e" cm="1">
        <f t="array" ref="I977">(_xlfn.XLOOKUP($A977&amp;$Q$3,Data[Index]&amp;Data[Valid Test, Can be used for conformity (Y/N)],Data[NOx/km (mg)])-I$2)/I$5</f>
        <v>#N/A</v>
      </c>
      <c r="J977" s="141" t="e" cm="1">
        <f t="array" ref="J977">(_xlfn.XLOOKUP($A977&amp;$Q$3,Data[Index]&amp;Data[Valid Test, Can be used for conformity (Y/N)],Data[THC + NOx/km (mg)])-J$2)/J$5</f>
        <v>#N/A</v>
      </c>
      <c r="K977" s="141" t="e" cm="1">
        <f t="array" ref="K977">(_xlfn.XLOOKUP($A977&amp;$Q$3,Data[Index]&amp;Data[Valid Test, Can be used for conformity (Y/N)],Data[PN/km ('#)])-K$2)/K$5</f>
        <v>#N/A</v>
      </c>
      <c r="L977" s="141" t="e" cm="1">
        <f t="array" ref="L977">(_xlfn.XLOOKUP($A977&amp;$Q$3,Data[Index]&amp;Data[Valid Test, Can be used for conformity (Y/N)],Data[PM/km (mg)])-L$2)/L$5</f>
        <v>#N/A</v>
      </c>
      <c r="M977" s="140" t="e" cm="1">
        <f t="array" ref="M977">(_xlfn.XLOOKUP($A977&amp;$Q$3,Data[Index]&amp;Data[Valid Test, Can be used for conformity (Y/N)],Data[CH4 (mg/km)])-M$2)/M$5</f>
        <v>#N/A</v>
      </c>
      <c r="N977" s="140" t="e" cm="1">
        <f t="array" ref="N977">(_xlfn.XLOOKUP($A977&amp;$Q$3,Data[Index]&amp;Data[Valid Test, Can be used for conformity (Y/N)],Data[N20 (mg/km)])-N$2)/N$5</f>
        <v>#N/A</v>
      </c>
      <c r="O977" s="141" t="e" cm="1">
        <f t="array" ref="O977">(_xlfn.XLOOKUP($A977&amp;$Q$3,Data[Index]&amp;Data[Valid Test, Can be used for conformity (Y/N)],Data[l/100km])-O$2)/O$5</f>
        <v>#N/A</v>
      </c>
      <c r="P977" s="138">
        <f>_xlfn.XLOOKUP($A977,Data[Index],Data[Comments])</f>
        <v>0</v>
      </c>
    </row>
    <row r="978" spans="1:16" x14ac:dyDescent="0.2">
      <c r="A978" s="129"/>
      <c r="B978" s="129"/>
      <c r="C978" s="129" t="e" cm="1">
        <f t="array" ref="C978">_xlfn.XLOOKUP($A978&amp;$Q$3&amp;$R$3,Data[Index]&amp;Data[Valid Test, Can be used for conformity (Y/N)]&amp;Data[Cycle],Data[Test Name])</f>
        <v>#N/A</v>
      </c>
      <c r="D978" s="167" t="e" cm="1">
        <f t="array" ref="D978">_xlfn.XLOOKUP($A978&amp;$Q$3&amp;$R$3,Data[Index]&amp;Data[Valid Test, Can be used for conformity (Y/N)]&amp;Data[Cycle],Data[Mileage (Miles)])</f>
        <v>#N/A</v>
      </c>
      <c r="E978" s="130" t="e" cm="1">
        <f t="array" ref="E978">_xlfn.XLOOKUP($A978&amp;$Q$3&amp;$R$3,Data[Index]&amp;Data[Valid Test, Can be used for conformity (Y/N)]&amp;Data[Cycle],Data[Date])</f>
        <v>#N/A</v>
      </c>
      <c r="F978" s="141" t="e" cm="1">
        <f t="array" ref="F978">(_xlfn.XLOOKUP($A978&amp;$Q$3&amp;$R$3,Data[Index]&amp;Data[Valid Test, Can be used for conformity (Y/N)]&amp;Data[Cycle],Data[CO/km (mg)])-F$2)/F$5</f>
        <v>#N/A</v>
      </c>
      <c r="G978" s="141" t="e" cm="1">
        <f t="array" ref="G978">(_xlfn.XLOOKUP($A978&amp;$Q$3,Data[Index]&amp;Data[Valid Test, Can be used for conformity (Y/N)],Data[CO2/km (g)])-G$2)/G$5</f>
        <v>#N/A</v>
      </c>
      <c r="H978" s="141" t="e" cm="1">
        <f t="array" ref="H978">(_xlfn.XLOOKUP($A978&amp;$Q$3,Data[Index]&amp;Data[Valid Test, Can be used for conformity (Y/N)],Data[THC/km (mg)])-H$2)/H$5</f>
        <v>#N/A</v>
      </c>
      <c r="I978" s="141" t="e" cm="1">
        <f t="array" ref="I978">(_xlfn.XLOOKUP($A978&amp;$Q$3,Data[Index]&amp;Data[Valid Test, Can be used for conformity (Y/N)],Data[NOx/km (mg)])-I$2)/I$5</f>
        <v>#N/A</v>
      </c>
      <c r="J978" s="141" t="e" cm="1">
        <f t="array" ref="J978">(_xlfn.XLOOKUP($A978&amp;$Q$3,Data[Index]&amp;Data[Valid Test, Can be used for conformity (Y/N)],Data[THC + NOx/km (mg)])-J$2)/J$5</f>
        <v>#N/A</v>
      </c>
      <c r="K978" s="141" t="e" cm="1">
        <f t="array" ref="K978">(_xlfn.XLOOKUP($A978&amp;$Q$3,Data[Index]&amp;Data[Valid Test, Can be used for conformity (Y/N)],Data[PN/km ('#)])-K$2)/K$5</f>
        <v>#N/A</v>
      </c>
      <c r="L978" s="141" t="e" cm="1">
        <f t="array" ref="L978">(_xlfn.XLOOKUP($A978&amp;$Q$3,Data[Index]&amp;Data[Valid Test, Can be used for conformity (Y/N)],Data[PM/km (mg)])-L$2)/L$5</f>
        <v>#N/A</v>
      </c>
      <c r="M978" s="140" t="e" cm="1">
        <f t="array" ref="M978">(_xlfn.XLOOKUP($A978&amp;$Q$3,Data[Index]&amp;Data[Valid Test, Can be used for conformity (Y/N)],Data[CH4 (mg/km)])-M$2)/M$5</f>
        <v>#N/A</v>
      </c>
      <c r="N978" s="140" t="e" cm="1">
        <f t="array" ref="N978">(_xlfn.XLOOKUP($A978&amp;$Q$3,Data[Index]&amp;Data[Valid Test, Can be used for conformity (Y/N)],Data[N20 (mg/km)])-N$2)/N$5</f>
        <v>#N/A</v>
      </c>
      <c r="O978" s="141" t="e" cm="1">
        <f t="array" ref="O978">(_xlfn.XLOOKUP($A978&amp;$Q$3,Data[Index]&amp;Data[Valid Test, Can be used for conformity (Y/N)],Data[l/100km])-O$2)/O$5</f>
        <v>#N/A</v>
      </c>
      <c r="P978" s="138">
        <f>_xlfn.XLOOKUP($A978,Data[Index],Data[Comments])</f>
        <v>0</v>
      </c>
    </row>
    <row r="979" spans="1:16" x14ac:dyDescent="0.2">
      <c r="A979" s="129"/>
      <c r="B979" s="129"/>
      <c r="C979" s="129" t="e" cm="1">
        <f t="array" ref="C979">_xlfn.XLOOKUP($A979&amp;$Q$3&amp;$R$3,Data[Index]&amp;Data[Valid Test, Can be used for conformity (Y/N)]&amp;Data[Cycle],Data[Test Name])</f>
        <v>#N/A</v>
      </c>
      <c r="D979" s="167" t="e" cm="1">
        <f t="array" ref="D979">_xlfn.XLOOKUP($A979&amp;$Q$3&amp;$R$3,Data[Index]&amp;Data[Valid Test, Can be used for conformity (Y/N)]&amp;Data[Cycle],Data[Mileage (Miles)])</f>
        <v>#N/A</v>
      </c>
      <c r="E979" s="130" t="e" cm="1">
        <f t="array" ref="E979">_xlfn.XLOOKUP($A979&amp;$Q$3&amp;$R$3,Data[Index]&amp;Data[Valid Test, Can be used for conformity (Y/N)]&amp;Data[Cycle],Data[Date])</f>
        <v>#N/A</v>
      </c>
      <c r="F979" s="141" t="e" cm="1">
        <f t="array" ref="F979">(_xlfn.XLOOKUP($A979&amp;$Q$3&amp;$R$3,Data[Index]&amp;Data[Valid Test, Can be used for conformity (Y/N)]&amp;Data[Cycle],Data[CO/km (mg)])-F$2)/F$5</f>
        <v>#N/A</v>
      </c>
      <c r="G979" s="141" t="e" cm="1">
        <f t="array" ref="G979">(_xlfn.XLOOKUP($A979&amp;$Q$3,Data[Index]&amp;Data[Valid Test, Can be used for conformity (Y/N)],Data[CO2/km (g)])-G$2)/G$5</f>
        <v>#N/A</v>
      </c>
      <c r="H979" s="141" t="e" cm="1">
        <f t="array" ref="H979">(_xlfn.XLOOKUP($A979&amp;$Q$3,Data[Index]&amp;Data[Valid Test, Can be used for conformity (Y/N)],Data[THC/km (mg)])-H$2)/H$5</f>
        <v>#N/A</v>
      </c>
      <c r="I979" s="141" t="e" cm="1">
        <f t="array" ref="I979">(_xlfn.XLOOKUP($A979&amp;$Q$3,Data[Index]&amp;Data[Valid Test, Can be used for conformity (Y/N)],Data[NOx/km (mg)])-I$2)/I$5</f>
        <v>#N/A</v>
      </c>
      <c r="J979" s="141" t="e" cm="1">
        <f t="array" ref="J979">(_xlfn.XLOOKUP($A979&amp;$Q$3,Data[Index]&amp;Data[Valid Test, Can be used for conformity (Y/N)],Data[THC + NOx/km (mg)])-J$2)/J$5</f>
        <v>#N/A</v>
      </c>
      <c r="K979" s="141" t="e" cm="1">
        <f t="array" ref="K979">(_xlfn.XLOOKUP($A979&amp;$Q$3,Data[Index]&amp;Data[Valid Test, Can be used for conformity (Y/N)],Data[PN/km ('#)])-K$2)/K$5</f>
        <v>#N/A</v>
      </c>
      <c r="L979" s="141" t="e" cm="1">
        <f t="array" ref="L979">(_xlfn.XLOOKUP($A979&amp;$Q$3,Data[Index]&amp;Data[Valid Test, Can be used for conformity (Y/N)],Data[PM/km (mg)])-L$2)/L$5</f>
        <v>#N/A</v>
      </c>
      <c r="M979" s="140" t="e" cm="1">
        <f t="array" ref="M979">(_xlfn.XLOOKUP($A979&amp;$Q$3,Data[Index]&amp;Data[Valid Test, Can be used for conformity (Y/N)],Data[CH4 (mg/km)])-M$2)/M$5</f>
        <v>#N/A</v>
      </c>
      <c r="N979" s="140" t="e" cm="1">
        <f t="array" ref="N979">(_xlfn.XLOOKUP($A979&amp;$Q$3,Data[Index]&amp;Data[Valid Test, Can be used for conformity (Y/N)],Data[N20 (mg/km)])-N$2)/N$5</f>
        <v>#N/A</v>
      </c>
      <c r="O979" s="141" t="e" cm="1">
        <f t="array" ref="O979">(_xlfn.XLOOKUP($A979&amp;$Q$3,Data[Index]&amp;Data[Valid Test, Can be used for conformity (Y/N)],Data[l/100km])-O$2)/O$5</f>
        <v>#N/A</v>
      </c>
      <c r="P979" s="138">
        <f>_xlfn.XLOOKUP($A979,Data[Index],Data[Comments])</f>
        <v>0</v>
      </c>
    </row>
    <row r="980" spans="1:16" x14ac:dyDescent="0.2">
      <c r="A980" s="129"/>
      <c r="B980" s="129"/>
      <c r="C980" s="129" t="e" cm="1">
        <f t="array" ref="C980">_xlfn.XLOOKUP($A980&amp;$Q$3&amp;$R$3,Data[Index]&amp;Data[Valid Test, Can be used for conformity (Y/N)]&amp;Data[Cycle],Data[Test Name])</f>
        <v>#N/A</v>
      </c>
      <c r="D980" s="167" t="e" cm="1">
        <f t="array" ref="D980">_xlfn.XLOOKUP($A980&amp;$Q$3&amp;$R$3,Data[Index]&amp;Data[Valid Test, Can be used for conformity (Y/N)]&amp;Data[Cycle],Data[Mileage (Miles)])</f>
        <v>#N/A</v>
      </c>
      <c r="E980" s="130" t="e" cm="1">
        <f t="array" ref="E980">_xlfn.XLOOKUP($A980&amp;$Q$3&amp;$R$3,Data[Index]&amp;Data[Valid Test, Can be used for conformity (Y/N)]&amp;Data[Cycle],Data[Date])</f>
        <v>#N/A</v>
      </c>
      <c r="F980" s="141" t="e" cm="1">
        <f t="array" ref="F980">(_xlfn.XLOOKUP($A980&amp;$Q$3&amp;$R$3,Data[Index]&amp;Data[Valid Test, Can be used for conformity (Y/N)]&amp;Data[Cycle],Data[CO/km (mg)])-F$2)/F$5</f>
        <v>#N/A</v>
      </c>
      <c r="G980" s="141" t="e" cm="1">
        <f t="array" ref="G980">(_xlfn.XLOOKUP($A980&amp;$Q$3,Data[Index]&amp;Data[Valid Test, Can be used for conformity (Y/N)],Data[CO2/km (g)])-G$2)/G$5</f>
        <v>#N/A</v>
      </c>
      <c r="H980" s="141" t="e" cm="1">
        <f t="array" ref="H980">(_xlfn.XLOOKUP($A980&amp;$Q$3,Data[Index]&amp;Data[Valid Test, Can be used for conformity (Y/N)],Data[THC/km (mg)])-H$2)/H$5</f>
        <v>#N/A</v>
      </c>
      <c r="I980" s="141" t="e" cm="1">
        <f t="array" ref="I980">(_xlfn.XLOOKUP($A980&amp;$Q$3,Data[Index]&amp;Data[Valid Test, Can be used for conformity (Y/N)],Data[NOx/km (mg)])-I$2)/I$5</f>
        <v>#N/A</v>
      </c>
      <c r="J980" s="141" t="e" cm="1">
        <f t="array" ref="J980">(_xlfn.XLOOKUP($A980&amp;$Q$3,Data[Index]&amp;Data[Valid Test, Can be used for conformity (Y/N)],Data[THC + NOx/km (mg)])-J$2)/J$5</f>
        <v>#N/A</v>
      </c>
      <c r="K980" s="141" t="e" cm="1">
        <f t="array" ref="K980">(_xlfn.XLOOKUP($A980&amp;$Q$3,Data[Index]&amp;Data[Valid Test, Can be used for conformity (Y/N)],Data[PN/km ('#)])-K$2)/K$5</f>
        <v>#N/A</v>
      </c>
      <c r="L980" s="141" t="e" cm="1">
        <f t="array" ref="L980">(_xlfn.XLOOKUP($A980&amp;$Q$3,Data[Index]&amp;Data[Valid Test, Can be used for conformity (Y/N)],Data[PM/km (mg)])-L$2)/L$5</f>
        <v>#N/A</v>
      </c>
      <c r="M980" s="140" t="e" cm="1">
        <f t="array" ref="M980">(_xlfn.XLOOKUP($A980&amp;$Q$3,Data[Index]&amp;Data[Valid Test, Can be used for conformity (Y/N)],Data[CH4 (mg/km)])-M$2)/M$5</f>
        <v>#N/A</v>
      </c>
      <c r="N980" s="140" t="e" cm="1">
        <f t="array" ref="N980">(_xlfn.XLOOKUP($A980&amp;$Q$3,Data[Index]&amp;Data[Valid Test, Can be used for conformity (Y/N)],Data[N20 (mg/km)])-N$2)/N$5</f>
        <v>#N/A</v>
      </c>
      <c r="O980" s="141" t="e" cm="1">
        <f t="array" ref="O980">(_xlfn.XLOOKUP($A980&amp;$Q$3,Data[Index]&amp;Data[Valid Test, Can be used for conformity (Y/N)],Data[l/100km])-O$2)/O$5</f>
        <v>#N/A</v>
      </c>
      <c r="P980" s="138">
        <f>_xlfn.XLOOKUP($A980,Data[Index],Data[Comments])</f>
        <v>0</v>
      </c>
    </row>
    <row r="981" spans="1:16" x14ac:dyDescent="0.2">
      <c r="A981" s="129"/>
      <c r="B981" s="129"/>
      <c r="C981" s="129" t="e" cm="1">
        <f t="array" ref="C981">_xlfn.XLOOKUP($A981&amp;$Q$3&amp;$R$3,Data[Index]&amp;Data[Valid Test, Can be used for conformity (Y/N)]&amp;Data[Cycle],Data[Test Name])</f>
        <v>#N/A</v>
      </c>
      <c r="D981" s="167" t="e" cm="1">
        <f t="array" ref="D981">_xlfn.XLOOKUP($A981&amp;$Q$3&amp;$R$3,Data[Index]&amp;Data[Valid Test, Can be used for conformity (Y/N)]&amp;Data[Cycle],Data[Mileage (Miles)])</f>
        <v>#N/A</v>
      </c>
      <c r="E981" s="130" t="e" cm="1">
        <f t="array" ref="E981">_xlfn.XLOOKUP($A981&amp;$Q$3&amp;$R$3,Data[Index]&amp;Data[Valid Test, Can be used for conformity (Y/N)]&amp;Data[Cycle],Data[Date])</f>
        <v>#N/A</v>
      </c>
      <c r="F981" s="141" t="e" cm="1">
        <f t="array" ref="F981">(_xlfn.XLOOKUP($A981&amp;$Q$3&amp;$R$3,Data[Index]&amp;Data[Valid Test, Can be used for conformity (Y/N)]&amp;Data[Cycle],Data[CO/km (mg)])-F$2)/F$5</f>
        <v>#N/A</v>
      </c>
      <c r="G981" s="141" t="e" cm="1">
        <f t="array" ref="G981">(_xlfn.XLOOKUP($A981&amp;$Q$3,Data[Index]&amp;Data[Valid Test, Can be used for conformity (Y/N)],Data[CO2/km (g)])-G$2)/G$5</f>
        <v>#N/A</v>
      </c>
      <c r="H981" s="141" t="e" cm="1">
        <f t="array" ref="H981">(_xlfn.XLOOKUP($A981&amp;$Q$3,Data[Index]&amp;Data[Valid Test, Can be used for conformity (Y/N)],Data[THC/km (mg)])-H$2)/H$5</f>
        <v>#N/A</v>
      </c>
      <c r="I981" s="141" t="e" cm="1">
        <f t="array" ref="I981">(_xlfn.XLOOKUP($A981&amp;$Q$3,Data[Index]&amp;Data[Valid Test, Can be used for conformity (Y/N)],Data[NOx/km (mg)])-I$2)/I$5</f>
        <v>#N/A</v>
      </c>
      <c r="J981" s="141" t="e" cm="1">
        <f t="array" ref="J981">(_xlfn.XLOOKUP($A981&amp;$Q$3,Data[Index]&amp;Data[Valid Test, Can be used for conformity (Y/N)],Data[THC + NOx/km (mg)])-J$2)/J$5</f>
        <v>#N/A</v>
      </c>
      <c r="K981" s="141" t="e" cm="1">
        <f t="array" ref="K981">(_xlfn.XLOOKUP($A981&amp;$Q$3,Data[Index]&amp;Data[Valid Test, Can be used for conformity (Y/N)],Data[PN/km ('#)])-K$2)/K$5</f>
        <v>#N/A</v>
      </c>
      <c r="L981" s="141" t="e" cm="1">
        <f t="array" ref="L981">(_xlfn.XLOOKUP($A981&amp;$Q$3,Data[Index]&amp;Data[Valid Test, Can be used for conformity (Y/N)],Data[PM/km (mg)])-L$2)/L$5</f>
        <v>#N/A</v>
      </c>
      <c r="M981" s="140" t="e" cm="1">
        <f t="array" ref="M981">(_xlfn.XLOOKUP($A981&amp;$Q$3,Data[Index]&amp;Data[Valid Test, Can be used for conformity (Y/N)],Data[CH4 (mg/km)])-M$2)/M$5</f>
        <v>#N/A</v>
      </c>
      <c r="N981" s="140" t="e" cm="1">
        <f t="array" ref="N981">(_xlfn.XLOOKUP($A981&amp;$Q$3,Data[Index]&amp;Data[Valid Test, Can be used for conformity (Y/N)],Data[N20 (mg/km)])-N$2)/N$5</f>
        <v>#N/A</v>
      </c>
      <c r="O981" s="141" t="e" cm="1">
        <f t="array" ref="O981">(_xlfn.XLOOKUP($A981&amp;$Q$3,Data[Index]&amp;Data[Valid Test, Can be used for conformity (Y/N)],Data[l/100km])-O$2)/O$5</f>
        <v>#N/A</v>
      </c>
      <c r="P981" s="138">
        <f>_xlfn.XLOOKUP($A981,Data[Index],Data[Comments])</f>
        <v>0</v>
      </c>
    </row>
    <row r="982" spans="1:16" x14ac:dyDescent="0.2">
      <c r="A982" s="129"/>
      <c r="B982" s="129"/>
      <c r="C982" s="129" t="e" cm="1">
        <f t="array" ref="C982">_xlfn.XLOOKUP($A982&amp;$Q$3&amp;$R$3,Data[Index]&amp;Data[Valid Test, Can be used for conformity (Y/N)]&amp;Data[Cycle],Data[Test Name])</f>
        <v>#N/A</v>
      </c>
      <c r="D982" s="167" t="e" cm="1">
        <f t="array" ref="D982">_xlfn.XLOOKUP($A982&amp;$Q$3&amp;$R$3,Data[Index]&amp;Data[Valid Test, Can be used for conformity (Y/N)]&amp;Data[Cycle],Data[Mileage (Miles)])</f>
        <v>#N/A</v>
      </c>
      <c r="E982" s="130" t="e" cm="1">
        <f t="array" ref="E982">_xlfn.XLOOKUP($A982&amp;$Q$3&amp;$R$3,Data[Index]&amp;Data[Valid Test, Can be used for conformity (Y/N)]&amp;Data[Cycle],Data[Date])</f>
        <v>#N/A</v>
      </c>
      <c r="F982" s="141" t="e" cm="1">
        <f t="array" ref="F982">(_xlfn.XLOOKUP($A982&amp;$Q$3&amp;$R$3,Data[Index]&amp;Data[Valid Test, Can be used for conformity (Y/N)]&amp;Data[Cycle],Data[CO/km (mg)])-F$2)/F$5</f>
        <v>#N/A</v>
      </c>
      <c r="G982" s="141" t="e" cm="1">
        <f t="array" ref="G982">(_xlfn.XLOOKUP($A982&amp;$Q$3,Data[Index]&amp;Data[Valid Test, Can be used for conformity (Y/N)],Data[CO2/km (g)])-G$2)/G$5</f>
        <v>#N/A</v>
      </c>
      <c r="H982" s="141" t="e" cm="1">
        <f t="array" ref="H982">(_xlfn.XLOOKUP($A982&amp;$Q$3,Data[Index]&amp;Data[Valid Test, Can be used for conformity (Y/N)],Data[THC/km (mg)])-H$2)/H$5</f>
        <v>#N/A</v>
      </c>
      <c r="I982" s="141" t="e" cm="1">
        <f t="array" ref="I982">(_xlfn.XLOOKUP($A982&amp;$Q$3,Data[Index]&amp;Data[Valid Test, Can be used for conformity (Y/N)],Data[NOx/km (mg)])-I$2)/I$5</f>
        <v>#N/A</v>
      </c>
      <c r="J982" s="141" t="e" cm="1">
        <f t="array" ref="J982">(_xlfn.XLOOKUP($A982&amp;$Q$3,Data[Index]&amp;Data[Valid Test, Can be used for conformity (Y/N)],Data[THC + NOx/km (mg)])-J$2)/J$5</f>
        <v>#N/A</v>
      </c>
      <c r="K982" s="141" t="e" cm="1">
        <f t="array" ref="K982">(_xlfn.XLOOKUP($A982&amp;$Q$3,Data[Index]&amp;Data[Valid Test, Can be used for conformity (Y/N)],Data[PN/km ('#)])-K$2)/K$5</f>
        <v>#N/A</v>
      </c>
      <c r="L982" s="141" t="e" cm="1">
        <f t="array" ref="L982">(_xlfn.XLOOKUP($A982&amp;$Q$3,Data[Index]&amp;Data[Valid Test, Can be used for conformity (Y/N)],Data[PM/km (mg)])-L$2)/L$5</f>
        <v>#N/A</v>
      </c>
      <c r="M982" s="140" t="e" cm="1">
        <f t="array" ref="M982">(_xlfn.XLOOKUP($A982&amp;$Q$3,Data[Index]&amp;Data[Valid Test, Can be used for conformity (Y/N)],Data[CH4 (mg/km)])-M$2)/M$5</f>
        <v>#N/A</v>
      </c>
      <c r="N982" s="140" t="e" cm="1">
        <f t="array" ref="N982">(_xlfn.XLOOKUP($A982&amp;$Q$3,Data[Index]&amp;Data[Valid Test, Can be used for conformity (Y/N)],Data[N20 (mg/km)])-N$2)/N$5</f>
        <v>#N/A</v>
      </c>
      <c r="O982" s="141" t="e" cm="1">
        <f t="array" ref="O982">(_xlfn.XLOOKUP($A982&amp;$Q$3,Data[Index]&amp;Data[Valid Test, Can be used for conformity (Y/N)],Data[l/100km])-O$2)/O$5</f>
        <v>#N/A</v>
      </c>
      <c r="P982" s="138">
        <f>_xlfn.XLOOKUP($A982,Data[Index],Data[Comments])</f>
        <v>0</v>
      </c>
    </row>
    <row r="983" spans="1:16" x14ac:dyDescent="0.2">
      <c r="A983" s="129"/>
      <c r="B983" s="129"/>
      <c r="C983" s="129" t="e" cm="1">
        <f t="array" ref="C983">_xlfn.XLOOKUP($A983&amp;$Q$3&amp;$R$3,Data[Index]&amp;Data[Valid Test, Can be used for conformity (Y/N)]&amp;Data[Cycle],Data[Test Name])</f>
        <v>#N/A</v>
      </c>
      <c r="D983" s="167" t="e" cm="1">
        <f t="array" ref="D983">_xlfn.XLOOKUP($A983&amp;$Q$3&amp;$R$3,Data[Index]&amp;Data[Valid Test, Can be used for conformity (Y/N)]&amp;Data[Cycle],Data[Mileage (Miles)])</f>
        <v>#N/A</v>
      </c>
      <c r="E983" s="130" t="e" cm="1">
        <f t="array" ref="E983">_xlfn.XLOOKUP($A983&amp;$Q$3&amp;$R$3,Data[Index]&amp;Data[Valid Test, Can be used for conformity (Y/N)]&amp;Data[Cycle],Data[Date])</f>
        <v>#N/A</v>
      </c>
      <c r="F983" s="141" t="e" cm="1">
        <f t="array" ref="F983">(_xlfn.XLOOKUP($A983&amp;$Q$3&amp;$R$3,Data[Index]&amp;Data[Valid Test, Can be used for conformity (Y/N)]&amp;Data[Cycle],Data[CO/km (mg)])-F$2)/F$5</f>
        <v>#N/A</v>
      </c>
      <c r="G983" s="141" t="e" cm="1">
        <f t="array" ref="G983">(_xlfn.XLOOKUP($A983&amp;$Q$3,Data[Index]&amp;Data[Valid Test, Can be used for conformity (Y/N)],Data[CO2/km (g)])-G$2)/G$5</f>
        <v>#N/A</v>
      </c>
      <c r="H983" s="141" t="e" cm="1">
        <f t="array" ref="H983">(_xlfn.XLOOKUP($A983&amp;$Q$3,Data[Index]&amp;Data[Valid Test, Can be used for conformity (Y/N)],Data[THC/km (mg)])-H$2)/H$5</f>
        <v>#N/A</v>
      </c>
      <c r="I983" s="141" t="e" cm="1">
        <f t="array" ref="I983">(_xlfn.XLOOKUP($A983&amp;$Q$3,Data[Index]&amp;Data[Valid Test, Can be used for conformity (Y/N)],Data[NOx/km (mg)])-I$2)/I$5</f>
        <v>#N/A</v>
      </c>
      <c r="J983" s="141" t="e" cm="1">
        <f t="array" ref="J983">(_xlfn.XLOOKUP($A983&amp;$Q$3,Data[Index]&amp;Data[Valid Test, Can be used for conformity (Y/N)],Data[THC + NOx/km (mg)])-J$2)/J$5</f>
        <v>#N/A</v>
      </c>
      <c r="K983" s="141" t="e" cm="1">
        <f t="array" ref="K983">(_xlfn.XLOOKUP($A983&amp;$Q$3,Data[Index]&amp;Data[Valid Test, Can be used for conformity (Y/N)],Data[PN/km ('#)])-K$2)/K$5</f>
        <v>#N/A</v>
      </c>
      <c r="L983" s="141" t="e" cm="1">
        <f t="array" ref="L983">(_xlfn.XLOOKUP($A983&amp;$Q$3,Data[Index]&amp;Data[Valid Test, Can be used for conformity (Y/N)],Data[PM/km (mg)])-L$2)/L$5</f>
        <v>#N/A</v>
      </c>
      <c r="M983" s="140" t="e" cm="1">
        <f t="array" ref="M983">(_xlfn.XLOOKUP($A983&amp;$Q$3,Data[Index]&amp;Data[Valid Test, Can be used for conformity (Y/N)],Data[CH4 (mg/km)])-M$2)/M$5</f>
        <v>#N/A</v>
      </c>
      <c r="N983" s="140" t="e" cm="1">
        <f t="array" ref="N983">(_xlfn.XLOOKUP($A983&amp;$Q$3,Data[Index]&amp;Data[Valid Test, Can be used for conformity (Y/N)],Data[N20 (mg/km)])-N$2)/N$5</f>
        <v>#N/A</v>
      </c>
      <c r="O983" s="141" t="e" cm="1">
        <f t="array" ref="O983">(_xlfn.XLOOKUP($A983&amp;$Q$3,Data[Index]&amp;Data[Valid Test, Can be used for conformity (Y/N)],Data[l/100km])-O$2)/O$5</f>
        <v>#N/A</v>
      </c>
      <c r="P983" s="138">
        <f>_xlfn.XLOOKUP($A983,Data[Index],Data[Comments])</f>
        <v>0</v>
      </c>
    </row>
    <row r="984" spans="1:16" x14ac:dyDescent="0.2">
      <c r="A984" s="129"/>
      <c r="B984" s="129"/>
      <c r="C984" s="129" t="e" cm="1">
        <f t="array" ref="C984">_xlfn.XLOOKUP($A984&amp;$Q$3&amp;$R$3,Data[Index]&amp;Data[Valid Test, Can be used for conformity (Y/N)]&amp;Data[Cycle],Data[Test Name])</f>
        <v>#N/A</v>
      </c>
      <c r="D984" s="167" t="e" cm="1">
        <f t="array" ref="D984">_xlfn.XLOOKUP($A984&amp;$Q$3&amp;$R$3,Data[Index]&amp;Data[Valid Test, Can be used for conformity (Y/N)]&amp;Data[Cycle],Data[Mileage (Miles)])</f>
        <v>#N/A</v>
      </c>
      <c r="E984" s="130" t="e" cm="1">
        <f t="array" ref="E984">_xlfn.XLOOKUP($A984&amp;$Q$3&amp;$R$3,Data[Index]&amp;Data[Valid Test, Can be used for conformity (Y/N)]&amp;Data[Cycle],Data[Date])</f>
        <v>#N/A</v>
      </c>
      <c r="F984" s="141" t="e" cm="1">
        <f t="array" ref="F984">(_xlfn.XLOOKUP($A984&amp;$Q$3&amp;$R$3,Data[Index]&amp;Data[Valid Test, Can be used for conformity (Y/N)]&amp;Data[Cycle],Data[CO/km (mg)])-F$2)/F$5</f>
        <v>#N/A</v>
      </c>
      <c r="G984" s="141" t="e" cm="1">
        <f t="array" ref="G984">(_xlfn.XLOOKUP($A984&amp;$Q$3,Data[Index]&amp;Data[Valid Test, Can be used for conformity (Y/N)],Data[CO2/km (g)])-G$2)/G$5</f>
        <v>#N/A</v>
      </c>
      <c r="H984" s="141" t="e" cm="1">
        <f t="array" ref="H984">(_xlfn.XLOOKUP($A984&amp;$Q$3,Data[Index]&amp;Data[Valid Test, Can be used for conformity (Y/N)],Data[THC/km (mg)])-H$2)/H$5</f>
        <v>#N/A</v>
      </c>
      <c r="I984" s="141" t="e" cm="1">
        <f t="array" ref="I984">(_xlfn.XLOOKUP($A984&amp;$Q$3,Data[Index]&amp;Data[Valid Test, Can be used for conformity (Y/N)],Data[NOx/km (mg)])-I$2)/I$5</f>
        <v>#N/A</v>
      </c>
      <c r="J984" s="141" t="e" cm="1">
        <f t="array" ref="J984">(_xlfn.XLOOKUP($A984&amp;$Q$3,Data[Index]&amp;Data[Valid Test, Can be used for conformity (Y/N)],Data[THC + NOx/km (mg)])-J$2)/J$5</f>
        <v>#N/A</v>
      </c>
      <c r="K984" s="141" t="e" cm="1">
        <f t="array" ref="K984">(_xlfn.XLOOKUP($A984&amp;$Q$3,Data[Index]&amp;Data[Valid Test, Can be used for conformity (Y/N)],Data[PN/km ('#)])-K$2)/K$5</f>
        <v>#N/A</v>
      </c>
      <c r="L984" s="141" t="e" cm="1">
        <f t="array" ref="L984">(_xlfn.XLOOKUP($A984&amp;$Q$3,Data[Index]&amp;Data[Valid Test, Can be used for conformity (Y/N)],Data[PM/km (mg)])-L$2)/L$5</f>
        <v>#N/A</v>
      </c>
      <c r="M984" s="140" t="e" cm="1">
        <f t="array" ref="M984">(_xlfn.XLOOKUP($A984&amp;$Q$3,Data[Index]&amp;Data[Valid Test, Can be used for conformity (Y/N)],Data[CH4 (mg/km)])-M$2)/M$5</f>
        <v>#N/A</v>
      </c>
      <c r="N984" s="140" t="e" cm="1">
        <f t="array" ref="N984">(_xlfn.XLOOKUP($A984&amp;$Q$3,Data[Index]&amp;Data[Valid Test, Can be used for conformity (Y/N)],Data[N20 (mg/km)])-N$2)/N$5</f>
        <v>#N/A</v>
      </c>
      <c r="O984" s="141" t="e" cm="1">
        <f t="array" ref="O984">(_xlfn.XLOOKUP($A984&amp;$Q$3,Data[Index]&amp;Data[Valid Test, Can be used for conformity (Y/N)],Data[l/100km])-O$2)/O$5</f>
        <v>#N/A</v>
      </c>
      <c r="P984" s="138">
        <f>_xlfn.XLOOKUP($A984,Data[Index],Data[Comments])</f>
        <v>0</v>
      </c>
    </row>
    <row r="985" spans="1:16" x14ac:dyDescent="0.2">
      <c r="A985" s="129"/>
      <c r="B985" s="129"/>
      <c r="C985" s="129" t="e" cm="1">
        <f t="array" ref="C985">_xlfn.XLOOKUP($A985&amp;$Q$3&amp;$R$3,Data[Index]&amp;Data[Valid Test, Can be used for conformity (Y/N)]&amp;Data[Cycle],Data[Test Name])</f>
        <v>#N/A</v>
      </c>
      <c r="D985" s="167" t="e" cm="1">
        <f t="array" ref="D985">_xlfn.XLOOKUP($A985&amp;$Q$3&amp;$R$3,Data[Index]&amp;Data[Valid Test, Can be used for conformity (Y/N)]&amp;Data[Cycle],Data[Mileage (Miles)])</f>
        <v>#N/A</v>
      </c>
      <c r="E985" s="130" t="e" cm="1">
        <f t="array" ref="E985">_xlfn.XLOOKUP($A985&amp;$Q$3&amp;$R$3,Data[Index]&amp;Data[Valid Test, Can be used for conformity (Y/N)]&amp;Data[Cycle],Data[Date])</f>
        <v>#N/A</v>
      </c>
      <c r="F985" s="141" t="e" cm="1">
        <f t="array" ref="F985">(_xlfn.XLOOKUP($A985&amp;$Q$3&amp;$R$3,Data[Index]&amp;Data[Valid Test, Can be used for conformity (Y/N)]&amp;Data[Cycle],Data[CO/km (mg)])-F$2)/F$5</f>
        <v>#N/A</v>
      </c>
      <c r="G985" s="141" t="e" cm="1">
        <f t="array" ref="G985">(_xlfn.XLOOKUP($A985&amp;$Q$3,Data[Index]&amp;Data[Valid Test, Can be used for conformity (Y/N)],Data[CO2/km (g)])-G$2)/G$5</f>
        <v>#N/A</v>
      </c>
      <c r="H985" s="141" t="e" cm="1">
        <f t="array" ref="H985">(_xlfn.XLOOKUP($A985&amp;$Q$3,Data[Index]&amp;Data[Valid Test, Can be used for conformity (Y/N)],Data[THC/km (mg)])-H$2)/H$5</f>
        <v>#N/A</v>
      </c>
      <c r="I985" s="141" t="e" cm="1">
        <f t="array" ref="I985">(_xlfn.XLOOKUP($A985&amp;$Q$3,Data[Index]&amp;Data[Valid Test, Can be used for conformity (Y/N)],Data[NOx/km (mg)])-I$2)/I$5</f>
        <v>#N/A</v>
      </c>
      <c r="J985" s="141" t="e" cm="1">
        <f t="array" ref="J985">(_xlfn.XLOOKUP($A985&amp;$Q$3,Data[Index]&amp;Data[Valid Test, Can be used for conformity (Y/N)],Data[THC + NOx/km (mg)])-J$2)/J$5</f>
        <v>#N/A</v>
      </c>
      <c r="K985" s="141" t="e" cm="1">
        <f t="array" ref="K985">(_xlfn.XLOOKUP($A985&amp;$Q$3,Data[Index]&amp;Data[Valid Test, Can be used for conformity (Y/N)],Data[PN/km ('#)])-K$2)/K$5</f>
        <v>#N/A</v>
      </c>
      <c r="L985" s="141" t="e" cm="1">
        <f t="array" ref="L985">(_xlfn.XLOOKUP($A985&amp;$Q$3,Data[Index]&amp;Data[Valid Test, Can be used for conformity (Y/N)],Data[PM/km (mg)])-L$2)/L$5</f>
        <v>#N/A</v>
      </c>
      <c r="M985" s="140" t="e" cm="1">
        <f t="array" ref="M985">(_xlfn.XLOOKUP($A985&amp;$Q$3,Data[Index]&amp;Data[Valid Test, Can be used for conformity (Y/N)],Data[CH4 (mg/km)])-M$2)/M$5</f>
        <v>#N/A</v>
      </c>
      <c r="N985" s="140" t="e" cm="1">
        <f t="array" ref="N985">(_xlfn.XLOOKUP($A985&amp;$Q$3,Data[Index]&amp;Data[Valid Test, Can be used for conformity (Y/N)],Data[N20 (mg/km)])-N$2)/N$5</f>
        <v>#N/A</v>
      </c>
      <c r="O985" s="141" t="e" cm="1">
        <f t="array" ref="O985">(_xlfn.XLOOKUP($A985&amp;$Q$3,Data[Index]&amp;Data[Valid Test, Can be used for conformity (Y/N)],Data[l/100km])-O$2)/O$5</f>
        <v>#N/A</v>
      </c>
      <c r="P985" s="138">
        <f>_xlfn.XLOOKUP($A985,Data[Index],Data[Comments])</f>
        <v>0</v>
      </c>
    </row>
    <row r="986" spans="1:16" x14ac:dyDescent="0.2">
      <c r="A986" s="129"/>
      <c r="B986" s="129"/>
      <c r="C986" s="129" t="e" cm="1">
        <f t="array" ref="C986">_xlfn.XLOOKUP($A986&amp;$Q$3&amp;$R$3,Data[Index]&amp;Data[Valid Test, Can be used for conformity (Y/N)]&amp;Data[Cycle],Data[Test Name])</f>
        <v>#N/A</v>
      </c>
      <c r="D986" s="167" t="e" cm="1">
        <f t="array" ref="D986">_xlfn.XLOOKUP($A986&amp;$Q$3&amp;$R$3,Data[Index]&amp;Data[Valid Test, Can be used for conformity (Y/N)]&amp;Data[Cycle],Data[Mileage (Miles)])</f>
        <v>#N/A</v>
      </c>
      <c r="E986" s="130" t="e" cm="1">
        <f t="array" ref="E986">_xlfn.XLOOKUP($A986&amp;$Q$3&amp;$R$3,Data[Index]&amp;Data[Valid Test, Can be used for conformity (Y/N)]&amp;Data[Cycle],Data[Date])</f>
        <v>#N/A</v>
      </c>
      <c r="F986" s="141" t="e" cm="1">
        <f t="array" ref="F986">(_xlfn.XLOOKUP($A986&amp;$Q$3&amp;$R$3,Data[Index]&amp;Data[Valid Test, Can be used for conformity (Y/N)]&amp;Data[Cycle],Data[CO/km (mg)])-F$2)/F$5</f>
        <v>#N/A</v>
      </c>
      <c r="G986" s="141" t="e" cm="1">
        <f t="array" ref="G986">(_xlfn.XLOOKUP($A986&amp;$Q$3,Data[Index]&amp;Data[Valid Test, Can be used for conformity (Y/N)],Data[CO2/km (g)])-G$2)/G$5</f>
        <v>#N/A</v>
      </c>
      <c r="H986" s="141" t="e" cm="1">
        <f t="array" ref="H986">(_xlfn.XLOOKUP($A986&amp;$Q$3,Data[Index]&amp;Data[Valid Test, Can be used for conformity (Y/N)],Data[THC/km (mg)])-H$2)/H$5</f>
        <v>#N/A</v>
      </c>
      <c r="I986" s="141" t="e" cm="1">
        <f t="array" ref="I986">(_xlfn.XLOOKUP($A986&amp;$Q$3,Data[Index]&amp;Data[Valid Test, Can be used for conformity (Y/N)],Data[NOx/km (mg)])-I$2)/I$5</f>
        <v>#N/A</v>
      </c>
      <c r="J986" s="141" t="e" cm="1">
        <f t="array" ref="J986">(_xlfn.XLOOKUP($A986&amp;$Q$3,Data[Index]&amp;Data[Valid Test, Can be used for conformity (Y/N)],Data[THC + NOx/km (mg)])-J$2)/J$5</f>
        <v>#N/A</v>
      </c>
      <c r="K986" s="141" t="e" cm="1">
        <f t="array" ref="K986">(_xlfn.XLOOKUP($A986&amp;$Q$3,Data[Index]&amp;Data[Valid Test, Can be used for conformity (Y/N)],Data[PN/km ('#)])-K$2)/K$5</f>
        <v>#N/A</v>
      </c>
      <c r="L986" s="141" t="e" cm="1">
        <f t="array" ref="L986">(_xlfn.XLOOKUP($A986&amp;$Q$3,Data[Index]&amp;Data[Valid Test, Can be used for conformity (Y/N)],Data[PM/km (mg)])-L$2)/L$5</f>
        <v>#N/A</v>
      </c>
      <c r="M986" s="140" t="e" cm="1">
        <f t="array" ref="M986">(_xlfn.XLOOKUP($A986&amp;$Q$3,Data[Index]&amp;Data[Valid Test, Can be used for conformity (Y/N)],Data[CH4 (mg/km)])-M$2)/M$5</f>
        <v>#N/A</v>
      </c>
      <c r="N986" s="140" t="e" cm="1">
        <f t="array" ref="N986">(_xlfn.XLOOKUP($A986&amp;$Q$3,Data[Index]&amp;Data[Valid Test, Can be used for conformity (Y/N)],Data[N20 (mg/km)])-N$2)/N$5</f>
        <v>#N/A</v>
      </c>
      <c r="O986" s="141" t="e" cm="1">
        <f t="array" ref="O986">(_xlfn.XLOOKUP($A986&amp;$Q$3,Data[Index]&amp;Data[Valid Test, Can be used for conformity (Y/N)],Data[l/100km])-O$2)/O$5</f>
        <v>#N/A</v>
      </c>
      <c r="P986" s="138">
        <f>_xlfn.XLOOKUP($A986,Data[Index],Data[Comments])</f>
        <v>0</v>
      </c>
    </row>
    <row r="987" spans="1:16" x14ac:dyDescent="0.2">
      <c r="A987" s="129"/>
      <c r="B987" s="129"/>
      <c r="C987" s="129" t="e" cm="1">
        <f t="array" ref="C987">_xlfn.XLOOKUP($A987&amp;$Q$3&amp;$R$3,Data[Index]&amp;Data[Valid Test, Can be used for conformity (Y/N)]&amp;Data[Cycle],Data[Test Name])</f>
        <v>#N/A</v>
      </c>
      <c r="D987" s="167" t="e" cm="1">
        <f t="array" ref="D987">_xlfn.XLOOKUP($A987&amp;$Q$3&amp;$R$3,Data[Index]&amp;Data[Valid Test, Can be used for conformity (Y/N)]&amp;Data[Cycle],Data[Mileage (Miles)])</f>
        <v>#N/A</v>
      </c>
      <c r="E987" s="130" t="e" cm="1">
        <f t="array" ref="E987">_xlfn.XLOOKUP($A987&amp;$Q$3&amp;$R$3,Data[Index]&amp;Data[Valid Test, Can be used for conformity (Y/N)]&amp;Data[Cycle],Data[Date])</f>
        <v>#N/A</v>
      </c>
      <c r="F987" s="141" t="e" cm="1">
        <f t="array" ref="F987">(_xlfn.XLOOKUP($A987&amp;$Q$3&amp;$R$3,Data[Index]&amp;Data[Valid Test, Can be used for conformity (Y/N)]&amp;Data[Cycle],Data[CO/km (mg)])-F$2)/F$5</f>
        <v>#N/A</v>
      </c>
      <c r="G987" s="141" t="e" cm="1">
        <f t="array" ref="G987">(_xlfn.XLOOKUP($A987&amp;$Q$3,Data[Index]&amp;Data[Valid Test, Can be used for conformity (Y/N)],Data[CO2/km (g)])-G$2)/G$5</f>
        <v>#N/A</v>
      </c>
      <c r="H987" s="141" t="e" cm="1">
        <f t="array" ref="H987">(_xlfn.XLOOKUP($A987&amp;$Q$3,Data[Index]&amp;Data[Valid Test, Can be used for conformity (Y/N)],Data[THC/km (mg)])-H$2)/H$5</f>
        <v>#N/A</v>
      </c>
      <c r="I987" s="141" t="e" cm="1">
        <f t="array" ref="I987">(_xlfn.XLOOKUP($A987&amp;$Q$3,Data[Index]&amp;Data[Valid Test, Can be used for conformity (Y/N)],Data[NOx/km (mg)])-I$2)/I$5</f>
        <v>#N/A</v>
      </c>
      <c r="J987" s="141" t="e" cm="1">
        <f t="array" ref="J987">(_xlfn.XLOOKUP($A987&amp;$Q$3,Data[Index]&amp;Data[Valid Test, Can be used for conformity (Y/N)],Data[THC + NOx/km (mg)])-J$2)/J$5</f>
        <v>#N/A</v>
      </c>
      <c r="K987" s="141" t="e" cm="1">
        <f t="array" ref="K987">(_xlfn.XLOOKUP($A987&amp;$Q$3,Data[Index]&amp;Data[Valid Test, Can be used for conformity (Y/N)],Data[PN/km ('#)])-K$2)/K$5</f>
        <v>#N/A</v>
      </c>
      <c r="L987" s="141" t="e" cm="1">
        <f t="array" ref="L987">(_xlfn.XLOOKUP($A987&amp;$Q$3,Data[Index]&amp;Data[Valid Test, Can be used for conformity (Y/N)],Data[PM/km (mg)])-L$2)/L$5</f>
        <v>#N/A</v>
      </c>
      <c r="M987" s="140" t="e" cm="1">
        <f t="array" ref="M987">(_xlfn.XLOOKUP($A987&amp;$Q$3,Data[Index]&amp;Data[Valid Test, Can be used for conformity (Y/N)],Data[CH4 (mg/km)])-M$2)/M$5</f>
        <v>#N/A</v>
      </c>
      <c r="N987" s="140" t="e" cm="1">
        <f t="array" ref="N987">(_xlfn.XLOOKUP($A987&amp;$Q$3,Data[Index]&amp;Data[Valid Test, Can be used for conformity (Y/N)],Data[N20 (mg/km)])-N$2)/N$5</f>
        <v>#N/A</v>
      </c>
      <c r="O987" s="141" t="e" cm="1">
        <f t="array" ref="O987">(_xlfn.XLOOKUP($A987&amp;$Q$3,Data[Index]&amp;Data[Valid Test, Can be used for conformity (Y/N)],Data[l/100km])-O$2)/O$5</f>
        <v>#N/A</v>
      </c>
      <c r="P987" s="138">
        <f>_xlfn.XLOOKUP($A987,Data[Index],Data[Comments])</f>
        <v>0</v>
      </c>
    </row>
    <row r="988" spans="1:16" x14ac:dyDescent="0.2">
      <c r="A988" s="129"/>
      <c r="B988" s="129"/>
      <c r="C988" s="129" t="e" cm="1">
        <f t="array" ref="C988">_xlfn.XLOOKUP($A988&amp;$Q$3&amp;$R$3,Data[Index]&amp;Data[Valid Test, Can be used for conformity (Y/N)]&amp;Data[Cycle],Data[Test Name])</f>
        <v>#N/A</v>
      </c>
      <c r="D988" s="167" t="e" cm="1">
        <f t="array" ref="D988">_xlfn.XLOOKUP($A988&amp;$Q$3&amp;$R$3,Data[Index]&amp;Data[Valid Test, Can be used for conformity (Y/N)]&amp;Data[Cycle],Data[Mileage (Miles)])</f>
        <v>#N/A</v>
      </c>
      <c r="E988" s="130" t="e" cm="1">
        <f t="array" ref="E988">_xlfn.XLOOKUP($A988&amp;$Q$3&amp;$R$3,Data[Index]&amp;Data[Valid Test, Can be used for conformity (Y/N)]&amp;Data[Cycle],Data[Date])</f>
        <v>#N/A</v>
      </c>
      <c r="F988" s="141" t="e" cm="1">
        <f t="array" ref="F988">(_xlfn.XLOOKUP($A988&amp;$Q$3&amp;$R$3,Data[Index]&amp;Data[Valid Test, Can be used for conformity (Y/N)]&amp;Data[Cycle],Data[CO/km (mg)])-F$2)/F$5</f>
        <v>#N/A</v>
      </c>
      <c r="G988" s="141" t="e" cm="1">
        <f t="array" ref="G988">(_xlfn.XLOOKUP($A988&amp;$Q$3,Data[Index]&amp;Data[Valid Test, Can be used for conformity (Y/N)],Data[CO2/km (g)])-G$2)/G$5</f>
        <v>#N/A</v>
      </c>
      <c r="H988" s="141" t="e" cm="1">
        <f t="array" ref="H988">(_xlfn.XLOOKUP($A988&amp;$Q$3,Data[Index]&amp;Data[Valid Test, Can be used for conformity (Y/N)],Data[THC/km (mg)])-H$2)/H$5</f>
        <v>#N/A</v>
      </c>
      <c r="I988" s="141" t="e" cm="1">
        <f t="array" ref="I988">(_xlfn.XLOOKUP($A988&amp;$Q$3,Data[Index]&amp;Data[Valid Test, Can be used for conformity (Y/N)],Data[NOx/km (mg)])-I$2)/I$5</f>
        <v>#N/A</v>
      </c>
      <c r="J988" s="141" t="e" cm="1">
        <f t="array" ref="J988">(_xlfn.XLOOKUP($A988&amp;$Q$3,Data[Index]&amp;Data[Valid Test, Can be used for conformity (Y/N)],Data[THC + NOx/km (mg)])-J$2)/J$5</f>
        <v>#N/A</v>
      </c>
      <c r="K988" s="141" t="e" cm="1">
        <f t="array" ref="K988">(_xlfn.XLOOKUP($A988&amp;$Q$3,Data[Index]&amp;Data[Valid Test, Can be used for conformity (Y/N)],Data[PN/km ('#)])-K$2)/K$5</f>
        <v>#N/A</v>
      </c>
      <c r="L988" s="141" t="e" cm="1">
        <f t="array" ref="L988">(_xlfn.XLOOKUP($A988&amp;$Q$3,Data[Index]&amp;Data[Valid Test, Can be used for conformity (Y/N)],Data[PM/km (mg)])-L$2)/L$5</f>
        <v>#N/A</v>
      </c>
      <c r="M988" s="140" t="e" cm="1">
        <f t="array" ref="M988">(_xlfn.XLOOKUP($A988&amp;$Q$3,Data[Index]&amp;Data[Valid Test, Can be used for conformity (Y/N)],Data[CH4 (mg/km)])-M$2)/M$5</f>
        <v>#N/A</v>
      </c>
      <c r="N988" s="140" t="e" cm="1">
        <f t="array" ref="N988">(_xlfn.XLOOKUP($A988&amp;$Q$3,Data[Index]&amp;Data[Valid Test, Can be used for conformity (Y/N)],Data[N20 (mg/km)])-N$2)/N$5</f>
        <v>#N/A</v>
      </c>
      <c r="O988" s="141" t="e" cm="1">
        <f t="array" ref="O988">(_xlfn.XLOOKUP($A988&amp;$Q$3,Data[Index]&amp;Data[Valid Test, Can be used for conformity (Y/N)],Data[l/100km])-O$2)/O$5</f>
        <v>#N/A</v>
      </c>
      <c r="P988" s="138">
        <f>_xlfn.XLOOKUP($A988,Data[Index],Data[Comments])</f>
        <v>0</v>
      </c>
    </row>
    <row r="989" spans="1:16" x14ac:dyDescent="0.2">
      <c r="A989" s="129"/>
      <c r="B989" s="129"/>
      <c r="C989" s="129" t="e" cm="1">
        <f t="array" ref="C989">_xlfn.XLOOKUP($A989&amp;$Q$3&amp;$R$3,Data[Index]&amp;Data[Valid Test, Can be used for conformity (Y/N)]&amp;Data[Cycle],Data[Test Name])</f>
        <v>#N/A</v>
      </c>
      <c r="D989" s="167" t="e" cm="1">
        <f t="array" ref="D989">_xlfn.XLOOKUP($A989&amp;$Q$3&amp;$R$3,Data[Index]&amp;Data[Valid Test, Can be used for conformity (Y/N)]&amp;Data[Cycle],Data[Mileage (Miles)])</f>
        <v>#N/A</v>
      </c>
      <c r="E989" s="130" t="e" cm="1">
        <f t="array" ref="E989">_xlfn.XLOOKUP($A989&amp;$Q$3&amp;$R$3,Data[Index]&amp;Data[Valid Test, Can be used for conformity (Y/N)]&amp;Data[Cycle],Data[Date])</f>
        <v>#N/A</v>
      </c>
      <c r="F989" s="141" t="e" cm="1">
        <f t="array" ref="F989">(_xlfn.XLOOKUP($A989&amp;$Q$3&amp;$R$3,Data[Index]&amp;Data[Valid Test, Can be used for conformity (Y/N)]&amp;Data[Cycle],Data[CO/km (mg)])-F$2)/F$5</f>
        <v>#N/A</v>
      </c>
      <c r="G989" s="141" t="e" cm="1">
        <f t="array" ref="G989">(_xlfn.XLOOKUP($A989&amp;$Q$3,Data[Index]&amp;Data[Valid Test, Can be used for conformity (Y/N)],Data[CO2/km (g)])-G$2)/G$5</f>
        <v>#N/A</v>
      </c>
      <c r="H989" s="141" t="e" cm="1">
        <f t="array" ref="H989">(_xlfn.XLOOKUP($A989&amp;$Q$3,Data[Index]&amp;Data[Valid Test, Can be used for conformity (Y/N)],Data[THC/km (mg)])-H$2)/H$5</f>
        <v>#N/A</v>
      </c>
      <c r="I989" s="141" t="e" cm="1">
        <f t="array" ref="I989">(_xlfn.XLOOKUP($A989&amp;$Q$3,Data[Index]&amp;Data[Valid Test, Can be used for conformity (Y/N)],Data[NOx/km (mg)])-I$2)/I$5</f>
        <v>#N/A</v>
      </c>
      <c r="J989" s="141" t="e" cm="1">
        <f t="array" ref="J989">(_xlfn.XLOOKUP($A989&amp;$Q$3,Data[Index]&amp;Data[Valid Test, Can be used for conformity (Y/N)],Data[THC + NOx/km (mg)])-J$2)/J$5</f>
        <v>#N/A</v>
      </c>
      <c r="K989" s="141" t="e" cm="1">
        <f t="array" ref="K989">(_xlfn.XLOOKUP($A989&amp;$Q$3,Data[Index]&amp;Data[Valid Test, Can be used for conformity (Y/N)],Data[PN/km ('#)])-K$2)/K$5</f>
        <v>#N/A</v>
      </c>
      <c r="L989" s="141" t="e" cm="1">
        <f t="array" ref="L989">(_xlfn.XLOOKUP($A989&amp;$Q$3,Data[Index]&amp;Data[Valid Test, Can be used for conformity (Y/N)],Data[PM/km (mg)])-L$2)/L$5</f>
        <v>#N/A</v>
      </c>
      <c r="M989" s="140" t="e" cm="1">
        <f t="array" ref="M989">(_xlfn.XLOOKUP($A989&amp;$Q$3,Data[Index]&amp;Data[Valid Test, Can be used for conformity (Y/N)],Data[CH4 (mg/km)])-M$2)/M$5</f>
        <v>#N/A</v>
      </c>
      <c r="N989" s="140" t="e" cm="1">
        <f t="array" ref="N989">(_xlfn.XLOOKUP($A989&amp;$Q$3,Data[Index]&amp;Data[Valid Test, Can be used for conformity (Y/N)],Data[N20 (mg/km)])-N$2)/N$5</f>
        <v>#N/A</v>
      </c>
      <c r="O989" s="141" t="e" cm="1">
        <f t="array" ref="O989">(_xlfn.XLOOKUP($A989&amp;$Q$3,Data[Index]&amp;Data[Valid Test, Can be used for conformity (Y/N)],Data[l/100km])-O$2)/O$5</f>
        <v>#N/A</v>
      </c>
      <c r="P989" s="138">
        <f>_xlfn.XLOOKUP($A989,Data[Index],Data[Comments])</f>
        <v>0</v>
      </c>
    </row>
    <row r="990" spans="1:16" x14ac:dyDescent="0.2">
      <c r="A990" s="129"/>
      <c r="B990" s="129"/>
      <c r="C990" s="129" t="e" cm="1">
        <f t="array" ref="C990">_xlfn.XLOOKUP($A990&amp;$Q$3&amp;$R$3,Data[Index]&amp;Data[Valid Test, Can be used for conformity (Y/N)]&amp;Data[Cycle],Data[Test Name])</f>
        <v>#N/A</v>
      </c>
      <c r="D990" s="167" t="e" cm="1">
        <f t="array" ref="D990">_xlfn.XLOOKUP($A990&amp;$Q$3&amp;$R$3,Data[Index]&amp;Data[Valid Test, Can be used for conformity (Y/N)]&amp;Data[Cycle],Data[Mileage (Miles)])</f>
        <v>#N/A</v>
      </c>
      <c r="E990" s="130" t="e" cm="1">
        <f t="array" ref="E990">_xlfn.XLOOKUP($A990&amp;$Q$3&amp;$R$3,Data[Index]&amp;Data[Valid Test, Can be used for conformity (Y/N)]&amp;Data[Cycle],Data[Date])</f>
        <v>#N/A</v>
      </c>
      <c r="F990" s="141" t="e" cm="1">
        <f t="array" ref="F990">(_xlfn.XLOOKUP($A990&amp;$Q$3&amp;$R$3,Data[Index]&amp;Data[Valid Test, Can be used for conformity (Y/N)]&amp;Data[Cycle],Data[CO/km (mg)])-F$2)/F$5</f>
        <v>#N/A</v>
      </c>
      <c r="G990" s="141" t="e" cm="1">
        <f t="array" ref="G990">(_xlfn.XLOOKUP($A990&amp;$Q$3,Data[Index]&amp;Data[Valid Test, Can be used for conformity (Y/N)],Data[CO2/km (g)])-G$2)/G$5</f>
        <v>#N/A</v>
      </c>
      <c r="H990" s="141" t="e" cm="1">
        <f t="array" ref="H990">(_xlfn.XLOOKUP($A990&amp;$Q$3,Data[Index]&amp;Data[Valid Test, Can be used for conformity (Y/N)],Data[THC/km (mg)])-H$2)/H$5</f>
        <v>#N/A</v>
      </c>
      <c r="I990" s="141" t="e" cm="1">
        <f t="array" ref="I990">(_xlfn.XLOOKUP($A990&amp;$Q$3,Data[Index]&amp;Data[Valid Test, Can be used for conformity (Y/N)],Data[NOx/km (mg)])-I$2)/I$5</f>
        <v>#N/A</v>
      </c>
      <c r="J990" s="141" t="e" cm="1">
        <f t="array" ref="J990">(_xlfn.XLOOKUP($A990&amp;$Q$3,Data[Index]&amp;Data[Valid Test, Can be used for conformity (Y/N)],Data[THC + NOx/km (mg)])-J$2)/J$5</f>
        <v>#N/A</v>
      </c>
      <c r="K990" s="141" t="e" cm="1">
        <f t="array" ref="K990">(_xlfn.XLOOKUP($A990&amp;$Q$3,Data[Index]&amp;Data[Valid Test, Can be used for conformity (Y/N)],Data[PN/km ('#)])-K$2)/K$5</f>
        <v>#N/A</v>
      </c>
      <c r="L990" s="141" t="e" cm="1">
        <f t="array" ref="L990">(_xlfn.XLOOKUP($A990&amp;$Q$3,Data[Index]&amp;Data[Valid Test, Can be used for conformity (Y/N)],Data[PM/km (mg)])-L$2)/L$5</f>
        <v>#N/A</v>
      </c>
      <c r="M990" s="140" t="e" cm="1">
        <f t="array" ref="M990">(_xlfn.XLOOKUP($A990&amp;$Q$3,Data[Index]&amp;Data[Valid Test, Can be used for conformity (Y/N)],Data[CH4 (mg/km)])-M$2)/M$5</f>
        <v>#N/A</v>
      </c>
      <c r="N990" s="140" t="e" cm="1">
        <f t="array" ref="N990">(_xlfn.XLOOKUP($A990&amp;$Q$3,Data[Index]&amp;Data[Valid Test, Can be used for conformity (Y/N)],Data[N20 (mg/km)])-N$2)/N$5</f>
        <v>#N/A</v>
      </c>
      <c r="O990" s="141" t="e" cm="1">
        <f t="array" ref="O990">(_xlfn.XLOOKUP($A990&amp;$Q$3,Data[Index]&amp;Data[Valid Test, Can be used for conformity (Y/N)],Data[l/100km])-O$2)/O$5</f>
        <v>#N/A</v>
      </c>
      <c r="P990" s="138">
        <f>_xlfn.XLOOKUP($A990,Data[Index],Data[Comments])</f>
        <v>0</v>
      </c>
    </row>
    <row r="991" spans="1:16" x14ac:dyDescent="0.2">
      <c r="A991" s="129"/>
      <c r="B991" s="129"/>
      <c r="C991" s="129" t="e" cm="1">
        <f t="array" ref="C991">_xlfn.XLOOKUP($A991&amp;$Q$3&amp;$R$3,Data[Index]&amp;Data[Valid Test, Can be used for conformity (Y/N)]&amp;Data[Cycle],Data[Test Name])</f>
        <v>#N/A</v>
      </c>
      <c r="D991" s="167" t="e" cm="1">
        <f t="array" ref="D991">_xlfn.XLOOKUP($A991&amp;$Q$3&amp;$R$3,Data[Index]&amp;Data[Valid Test, Can be used for conformity (Y/N)]&amp;Data[Cycle],Data[Mileage (Miles)])</f>
        <v>#N/A</v>
      </c>
      <c r="E991" s="130" t="e" cm="1">
        <f t="array" ref="E991">_xlfn.XLOOKUP($A991&amp;$Q$3&amp;$R$3,Data[Index]&amp;Data[Valid Test, Can be used for conformity (Y/N)]&amp;Data[Cycle],Data[Date])</f>
        <v>#N/A</v>
      </c>
      <c r="F991" s="141" t="e" cm="1">
        <f t="array" ref="F991">(_xlfn.XLOOKUP($A991&amp;$Q$3&amp;$R$3,Data[Index]&amp;Data[Valid Test, Can be used for conformity (Y/N)]&amp;Data[Cycle],Data[CO/km (mg)])-F$2)/F$5</f>
        <v>#N/A</v>
      </c>
      <c r="G991" s="141" t="e" cm="1">
        <f t="array" ref="G991">(_xlfn.XLOOKUP($A991&amp;$Q$3,Data[Index]&amp;Data[Valid Test, Can be used for conformity (Y/N)],Data[CO2/km (g)])-G$2)/G$5</f>
        <v>#N/A</v>
      </c>
      <c r="H991" s="141" t="e" cm="1">
        <f t="array" ref="H991">(_xlfn.XLOOKUP($A991&amp;$Q$3,Data[Index]&amp;Data[Valid Test, Can be used for conformity (Y/N)],Data[THC/km (mg)])-H$2)/H$5</f>
        <v>#N/A</v>
      </c>
      <c r="I991" s="141" t="e" cm="1">
        <f t="array" ref="I991">(_xlfn.XLOOKUP($A991&amp;$Q$3,Data[Index]&amp;Data[Valid Test, Can be used for conformity (Y/N)],Data[NOx/km (mg)])-I$2)/I$5</f>
        <v>#N/A</v>
      </c>
      <c r="J991" s="141" t="e" cm="1">
        <f t="array" ref="J991">(_xlfn.XLOOKUP($A991&amp;$Q$3,Data[Index]&amp;Data[Valid Test, Can be used for conformity (Y/N)],Data[THC + NOx/km (mg)])-J$2)/J$5</f>
        <v>#N/A</v>
      </c>
      <c r="K991" s="141" t="e" cm="1">
        <f t="array" ref="K991">(_xlfn.XLOOKUP($A991&amp;$Q$3,Data[Index]&amp;Data[Valid Test, Can be used for conformity (Y/N)],Data[PN/km ('#)])-K$2)/K$5</f>
        <v>#N/A</v>
      </c>
      <c r="L991" s="141" t="e" cm="1">
        <f t="array" ref="L991">(_xlfn.XLOOKUP($A991&amp;$Q$3,Data[Index]&amp;Data[Valid Test, Can be used for conformity (Y/N)],Data[PM/km (mg)])-L$2)/L$5</f>
        <v>#N/A</v>
      </c>
      <c r="M991" s="140" t="e" cm="1">
        <f t="array" ref="M991">(_xlfn.XLOOKUP($A991&amp;$Q$3,Data[Index]&amp;Data[Valid Test, Can be used for conformity (Y/N)],Data[CH4 (mg/km)])-M$2)/M$5</f>
        <v>#N/A</v>
      </c>
      <c r="N991" s="140" t="e" cm="1">
        <f t="array" ref="N991">(_xlfn.XLOOKUP($A991&amp;$Q$3,Data[Index]&amp;Data[Valid Test, Can be used for conformity (Y/N)],Data[N20 (mg/km)])-N$2)/N$5</f>
        <v>#N/A</v>
      </c>
      <c r="O991" s="141" t="e" cm="1">
        <f t="array" ref="O991">(_xlfn.XLOOKUP($A991&amp;$Q$3,Data[Index]&amp;Data[Valid Test, Can be used for conformity (Y/N)],Data[l/100km])-O$2)/O$5</f>
        <v>#N/A</v>
      </c>
      <c r="P991" s="138">
        <f>_xlfn.XLOOKUP($A991,Data[Index],Data[Comments])</f>
        <v>0</v>
      </c>
    </row>
    <row r="992" spans="1:16" x14ac:dyDescent="0.2">
      <c r="A992" s="129"/>
      <c r="B992" s="129"/>
      <c r="C992" s="129" t="e" cm="1">
        <f t="array" ref="C992">_xlfn.XLOOKUP($A992&amp;$Q$3&amp;$R$3,Data[Index]&amp;Data[Valid Test, Can be used for conformity (Y/N)]&amp;Data[Cycle],Data[Test Name])</f>
        <v>#N/A</v>
      </c>
      <c r="D992" s="167" t="e" cm="1">
        <f t="array" ref="D992">_xlfn.XLOOKUP($A992&amp;$Q$3&amp;$R$3,Data[Index]&amp;Data[Valid Test, Can be used for conformity (Y/N)]&amp;Data[Cycle],Data[Mileage (Miles)])</f>
        <v>#N/A</v>
      </c>
      <c r="E992" s="130" t="e" cm="1">
        <f t="array" ref="E992">_xlfn.XLOOKUP($A992&amp;$Q$3&amp;$R$3,Data[Index]&amp;Data[Valid Test, Can be used for conformity (Y/N)]&amp;Data[Cycle],Data[Date])</f>
        <v>#N/A</v>
      </c>
      <c r="F992" s="141" t="e" cm="1">
        <f t="array" ref="F992">(_xlfn.XLOOKUP($A992&amp;$Q$3&amp;$R$3,Data[Index]&amp;Data[Valid Test, Can be used for conformity (Y/N)]&amp;Data[Cycle],Data[CO/km (mg)])-F$2)/F$5</f>
        <v>#N/A</v>
      </c>
      <c r="G992" s="141" t="e" cm="1">
        <f t="array" ref="G992">(_xlfn.XLOOKUP($A992&amp;$Q$3,Data[Index]&amp;Data[Valid Test, Can be used for conformity (Y/N)],Data[CO2/km (g)])-G$2)/G$5</f>
        <v>#N/A</v>
      </c>
      <c r="H992" s="141" t="e" cm="1">
        <f t="array" ref="H992">(_xlfn.XLOOKUP($A992&amp;$Q$3,Data[Index]&amp;Data[Valid Test, Can be used for conformity (Y/N)],Data[THC/km (mg)])-H$2)/H$5</f>
        <v>#N/A</v>
      </c>
      <c r="I992" s="141" t="e" cm="1">
        <f t="array" ref="I992">(_xlfn.XLOOKUP($A992&amp;$Q$3,Data[Index]&amp;Data[Valid Test, Can be used for conformity (Y/N)],Data[NOx/km (mg)])-I$2)/I$5</f>
        <v>#N/A</v>
      </c>
      <c r="J992" s="141" t="e" cm="1">
        <f t="array" ref="J992">(_xlfn.XLOOKUP($A992&amp;$Q$3,Data[Index]&amp;Data[Valid Test, Can be used for conformity (Y/N)],Data[THC + NOx/km (mg)])-J$2)/J$5</f>
        <v>#N/A</v>
      </c>
      <c r="K992" s="141" t="e" cm="1">
        <f t="array" ref="K992">(_xlfn.XLOOKUP($A992&amp;$Q$3,Data[Index]&amp;Data[Valid Test, Can be used for conformity (Y/N)],Data[PN/km ('#)])-K$2)/K$5</f>
        <v>#N/A</v>
      </c>
      <c r="L992" s="141" t="e" cm="1">
        <f t="array" ref="L992">(_xlfn.XLOOKUP($A992&amp;$Q$3,Data[Index]&amp;Data[Valid Test, Can be used for conformity (Y/N)],Data[PM/km (mg)])-L$2)/L$5</f>
        <v>#N/A</v>
      </c>
      <c r="M992" s="140" t="e" cm="1">
        <f t="array" ref="M992">(_xlfn.XLOOKUP($A992&amp;$Q$3,Data[Index]&amp;Data[Valid Test, Can be used for conformity (Y/N)],Data[CH4 (mg/km)])-M$2)/M$5</f>
        <v>#N/A</v>
      </c>
      <c r="N992" s="140" t="e" cm="1">
        <f t="array" ref="N992">(_xlfn.XLOOKUP($A992&amp;$Q$3,Data[Index]&amp;Data[Valid Test, Can be used for conformity (Y/N)],Data[N20 (mg/km)])-N$2)/N$5</f>
        <v>#N/A</v>
      </c>
      <c r="O992" s="141" t="e" cm="1">
        <f t="array" ref="O992">(_xlfn.XLOOKUP($A992&amp;$Q$3,Data[Index]&amp;Data[Valid Test, Can be used for conformity (Y/N)],Data[l/100km])-O$2)/O$5</f>
        <v>#N/A</v>
      </c>
      <c r="P992" s="138">
        <f>_xlfn.XLOOKUP($A992,Data[Index],Data[Comments])</f>
        <v>0</v>
      </c>
    </row>
    <row r="993" spans="1:16" x14ac:dyDescent="0.2">
      <c r="A993" s="129"/>
      <c r="B993" s="129"/>
      <c r="C993" s="129" t="e" cm="1">
        <f t="array" ref="C993">_xlfn.XLOOKUP($A993&amp;$Q$3&amp;$R$3,Data[Index]&amp;Data[Valid Test, Can be used for conformity (Y/N)]&amp;Data[Cycle],Data[Test Name])</f>
        <v>#N/A</v>
      </c>
      <c r="D993" s="167" t="e" cm="1">
        <f t="array" ref="D993">_xlfn.XLOOKUP($A993&amp;$Q$3&amp;$R$3,Data[Index]&amp;Data[Valid Test, Can be used for conformity (Y/N)]&amp;Data[Cycle],Data[Mileage (Miles)])</f>
        <v>#N/A</v>
      </c>
      <c r="E993" s="130" t="e" cm="1">
        <f t="array" ref="E993">_xlfn.XLOOKUP($A993&amp;$Q$3&amp;$R$3,Data[Index]&amp;Data[Valid Test, Can be used for conformity (Y/N)]&amp;Data[Cycle],Data[Date])</f>
        <v>#N/A</v>
      </c>
      <c r="F993" s="141" t="e" cm="1">
        <f t="array" ref="F993">(_xlfn.XLOOKUP($A993&amp;$Q$3&amp;$R$3,Data[Index]&amp;Data[Valid Test, Can be used for conformity (Y/N)]&amp;Data[Cycle],Data[CO/km (mg)])-F$2)/F$5</f>
        <v>#N/A</v>
      </c>
      <c r="G993" s="141" t="e" cm="1">
        <f t="array" ref="G993">(_xlfn.XLOOKUP($A993&amp;$Q$3,Data[Index]&amp;Data[Valid Test, Can be used for conformity (Y/N)],Data[CO2/km (g)])-G$2)/G$5</f>
        <v>#N/A</v>
      </c>
      <c r="H993" s="141" t="e" cm="1">
        <f t="array" ref="H993">(_xlfn.XLOOKUP($A993&amp;$Q$3,Data[Index]&amp;Data[Valid Test, Can be used for conformity (Y/N)],Data[THC/km (mg)])-H$2)/H$5</f>
        <v>#N/A</v>
      </c>
      <c r="I993" s="141" t="e" cm="1">
        <f t="array" ref="I993">(_xlfn.XLOOKUP($A993&amp;$Q$3,Data[Index]&amp;Data[Valid Test, Can be used for conformity (Y/N)],Data[NOx/km (mg)])-I$2)/I$5</f>
        <v>#N/A</v>
      </c>
      <c r="J993" s="141" t="e" cm="1">
        <f t="array" ref="J993">(_xlfn.XLOOKUP($A993&amp;$Q$3,Data[Index]&amp;Data[Valid Test, Can be used for conformity (Y/N)],Data[THC + NOx/km (mg)])-J$2)/J$5</f>
        <v>#N/A</v>
      </c>
      <c r="K993" s="141" t="e" cm="1">
        <f t="array" ref="K993">(_xlfn.XLOOKUP($A993&amp;$Q$3,Data[Index]&amp;Data[Valid Test, Can be used for conformity (Y/N)],Data[PN/km ('#)])-K$2)/K$5</f>
        <v>#N/A</v>
      </c>
      <c r="L993" s="141" t="e" cm="1">
        <f t="array" ref="L993">(_xlfn.XLOOKUP($A993&amp;$Q$3,Data[Index]&amp;Data[Valid Test, Can be used for conformity (Y/N)],Data[PM/km (mg)])-L$2)/L$5</f>
        <v>#N/A</v>
      </c>
      <c r="M993" s="140" t="e" cm="1">
        <f t="array" ref="M993">(_xlfn.XLOOKUP($A993&amp;$Q$3,Data[Index]&amp;Data[Valid Test, Can be used for conformity (Y/N)],Data[CH4 (mg/km)])-M$2)/M$5</f>
        <v>#N/A</v>
      </c>
      <c r="N993" s="140" t="e" cm="1">
        <f t="array" ref="N993">(_xlfn.XLOOKUP($A993&amp;$Q$3,Data[Index]&amp;Data[Valid Test, Can be used for conformity (Y/N)],Data[N20 (mg/km)])-N$2)/N$5</f>
        <v>#N/A</v>
      </c>
      <c r="O993" s="141" t="e" cm="1">
        <f t="array" ref="O993">(_xlfn.XLOOKUP($A993&amp;$Q$3,Data[Index]&amp;Data[Valid Test, Can be used for conformity (Y/N)],Data[l/100km])-O$2)/O$5</f>
        <v>#N/A</v>
      </c>
      <c r="P993" s="138">
        <f>_xlfn.XLOOKUP($A993,Data[Index],Data[Comments])</f>
        <v>0</v>
      </c>
    </row>
    <row r="994" spans="1:16" x14ac:dyDescent="0.2">
      <c r="A994" s="129"/>
      <c r="B994" s="129"/>
      <c r="C994" s="129" t="e" cm="1">
        <f t="array" ref="C994">_xlfn.XLOOKUP($A994&amp;$Q$3&amp;$R$3,Data[Index]&amp;Data[Valid Test, Can be used for conformity (Y/N)]&amp;Data[Cycle],Data[Test Name])</f>
        <v>#N/A</v>
      </c>
      <c r="D994" s="167" t="e" cm="1">
        <f t="array" ref="D994">_xlfn.XLOOKUP($A994&amp;$Q$3&amp;$R$3,Data[Index]&amp;Data[Valid Test, Can be used for conformity (Y/N)]&amp;Data[Cycle],Data[Mileage (Miles)])</f>
        <v>#N/A</v>
      </c>
      <c r="E994" s="130" t="e" cm="1">
        <f t="array" ref="E994">_xlfn.XLOOKUP($A994&amp;$Q$3&amp;$R$3,Data[Index]&amp;Data[Valid Test, Can be used for conformity (Y/N)]&amp;Data[Cycle],Data[Date])</f>
        <v>#N/A</v>
      </c>
      <c r="F994" s="141" t="e" cm="1">
        <f t="array" ref="F994">(_xlfn.XLOOKUP($A994&amp;$Q$3&amp;$R$3,Data[Index]&amp;Data[Valid Test, Can be used for conformity (Y/N)]&amp;Data[Cycle],Data[CO/km (mg)])-F$2)/F$5</f>
        <v>#N/A</v>
      </c>
      <c r="G994" s="141" t="e" cm="1">
        <f t="array" ref="G994">(_xlfn.XLOOKUP($A994&amp;$Q$3,Data[Index]&amp;Data[Valid Test, Can be used for conformity (Y/N)],Data[CO2/km (g)])-G$2)/G$5</f>
        <v>#N/A</v>
      </c>
      <c r="H994" s="141" t="e" cm="1">
        <f t="array" ref="H994">(_xlfn.XLOOKUP($A994&amp;$Q$3,Data[Index]&amp;Data[Valid Test, Can be used for conformity (Y/N)],Data[THC/km (mg)])-H$2)/H$5</f>
        <v>#N/A</v>
      </c>
      <c r="I994" s="141" t="e" cm="1">
        <f t="array" ref="I994">(_xlfn.XLOOKUP($A994&amp;$Q$3,Data[Index]&amp;Data[Valid Test, Can be used for conformity (Y/N)],Data[NOx/km (mg)])-I$2)/I$5</f>
        <v>#N/A</v>
      </c>
      <c r="J994" s="141" t="e" cm="1">
        <f t="array" ref="J994">(_xlfn.XLOOKUP($A994&amp;$Q$3,Data[Index]&amp;Data[Valid Test, Can be used for conformity (Y/N)],Data[THC + NOx/km (mg)])-J$2)/J$5</f>
        <v>#N/A</v>
      </c>
      <c r="K994" s="141" t="e" cm="1">
        <f t="array" ref="K994">(_xlfn.XLOOKUP($A994&amp;$Q$3,Data[Index]&amp;Data[Valid Test, Can be used for conformity (Y/N)],Data[PN/km ('#)])-K$2)/K$5</f>
        <v>#N/A</v>
      </c>
      <c r="L994" s="141" t="e" cm="1">
        <f t="array" ref="L994">(_xlfn.XLOOKUP($A994&amp;$Q$3,Data[Index]&amp;Data[Valid Test, Can be used for conformity (Y/N)],Data[PM/km (mg)])-L$2)/L$5</f>
        <v>#N/A</v>
      </c>
      <c r="M994" s="140" t="e" cm="1">
        <f t="array" ref="M994">(_xlfn.XLOOKUP($A994&amp;$Q$3,Data[Index]&amp;Data[Valid Test, Can be used for conformity (Y/N)],Data[CH4 (mg/km)])-M$2)/M$5</f>
        <v>#N/A</v>
      </c>
      <c r="N994" s="140" t="e" cm="1">
        <f t="array" ref="N994">(_xlfn.XLOOKUP($A994&amp;$Q$3,Data[Index]&amp;Data[Valid Test, Can be used for conformity (Y/N)],Data[N20 (mg/km)])-N$2)/N$5</f>
        <v>#N/A</v>
      </c>
      <c r="O994" s="141" t="e" cm="1">
        <f t="array" ref="O994">(_xlfn.XLOOKUP($A994&amp;$Q$3,Data[Index]&amp;Data[Valid Test, Can be used for conformity (Y/N)],Data[l/100km])-O$2)/O$5</f>
        <v>#N/A</v>
      </c>
      <c r="P994" s="138">
        <f>_xlfn.XLOOKUP($A994,Data[Index],Data[Comments])</f>
        <v>0</v>
      </c>
    </row>
    <row r="995" spans="1:16" x14ac:dyDescent="0.2">
      <c r="A995" s="129"/>
      <c r="B995" s="129"/>
      <c r="C995" s="129" t="e" cm="1">
        <f t="array" ref="C995">_xlfn.XLOOKUP($A995&amp;$Q$3&amp;$R$3,Data[Index]&amp;Data[Valid Test, Can be used for conformity (Y/N)]&amp;Data[Cycle],Data[Test Name])</f>
        <v>#N/A</v>
      </c>
      <c r="D995" s="167" t="e" cm="1">
        <f t="array" ref="D995">_xlfn.XLOOKUP($A995&amp;$Q$3&amp;$R$3,Data[Index]&amp;Data[Valid Test, Can be used for conformity (Y/N)]&amp;Data[Cycle],Data[Mileage (Miles)])</f>
        <v>#N/A</v>
      </c>
      <c r="E995" s="130" t="e" cm="1">
        <f t="array" ref="E995">_xlfn.XLOOKUP($A995&amp;$Q$3&amp;$R$3,Data[Index]&amp;Data[Valid Test, Can be used for conformity (Y/N)]&amp;Data[Cycle],Data[Date])</f>
        <v>#N/A</v>
      </c>
      <c r="F995" s="141" t="e" cm="1">
        <f t="array" ref="F995">(_xlfn.XLOOKUP($A995&amp;$Q$3&amp;$R$3,Data[Index]&amp;Data[Valid Test, Can be used for conformity (Y/N)]&amp;Data[Cycle],Data[CO/km (mg)])-F$2)/F$5</f>
        <v>#N/A</v>
      </c>
      <c r="G995" s="141" t="e" cm="1">
        <f t="array" ref="G995">(_xlfn.XLOOKUP($A995&amp;$Q$3,Data[Index]&amp;Data[Valid Test, Can be used for conformity (Y/N)],Data[CO2/km (g)])-G$2)/G$5</f>
        <v>#N/A</v>
      </c>
      <c r="H995" s="141" t="e" cm="1">
        <f t="array" ref="H995">(_xlfn.XLOOKUP($A995&amp;$Q$3,Data[Index]&amp;Data[Valid Test, Can be used for conformity (Y/N)],Data[THC/km (mg)])-H$2)/H$5</f>
        <v>#N/A</v>
      </c>
      <c r="I995" s="141" t="e" cm="1">
        <f t="array" ref="I995">(_xlfn.XLOOKUP($A995&amp;$Q$3,Data[Index]&amp;Data[Valid Test, Can be used for conformity (Y/N)],Data[NOx/km (mg)])-I$2)/I$5</f>
        <v>#N/A</v>
      </c>
      <c r="J995" s="141" t="e" cm="1">
        <f t="array" ref="J995">(_xlfn.XLOOKUP($A995&amp;$Q$3,Data[Index]&amp;Data[Valid Test, Can be used for conformity (Y/N)],Data[THC + NOx/km (mg)])-J$2)/J$5</f>
        <v>#N/A</v>
      </c>
      <c r="K995" s="141" t="e" cm="1">
        <f t="array" ref="K995">(_xlfn.XLOOKUP($A995&amp;$Q$3,Data[Index]&amp;Data[Valid Test, Can be used for conformity (Y/N)],Data[PN/km ('#)])-K$2)/K$5</f>
        <v>#N/A</v>
      </c>
      <c r="L995" s="141" t="e" cm="1">
        <f t="array" ref="L995">(_xlfn.XLOOKUP($A995&amp;$Q$3,Data[Index]&amp;Data[Valid Test, Can be used for conformity (Y/N)],Data[PM/km (mg)])-L$2)/L$5</f>
        <v>#N/A</v>
      </c>
      <c r="M995" s="140" t="e" cm="1">
        <f t="array" ref="M995">(_xlfn.XLOOKUP($A995&amp;$Q$3,Data[Index]&amp;Data[Valid Test, Can be used for conformity (Y/N)],Data[CH4 (mg/km)])-M$2)/M$5</f>
        <v>#N/A</v>
      </c>
      <c r="N995" s="140" t="e" cm="1">
        <f t="array" ref="N995">(_xlfn.XLOOKUP($A995&amp;$Q$3,Data[Index]&amp;Data[Valid Test, Can be used for conformity (Y/N)],Data[N20 (mg/km)])-N$2)/N$5</f>
        <v>#N/A</v>
      </c>
      <c r="O995" s="141" t="e" cm="1">
        <f t="array" ref="O995">(_xlfn.XLOOKUP($A995&amp;$Q$3,Data[Index]&amp;Data[Valid Test, Can be used for conformity (Y/N)],Data[l/100km])-O$2)/O$5</f>
        <v>#N/A</v>
      </c>
      <c r="P995" s="138">
        <f>_xlfn.XLOOKUP($A995,Data[Index],Data[Comments])</f>
        <v>0</v>
      </c>
    </row>
    <row r="996" spans="1:16" x14ac:dyDescent="0.2">
      <c r="A996" s="129"/>
      <c r="B996" s="129"/>
      <c r="C996" s="129" t="e" cm="1">
        <f t="array" ref="C996">_xlfn.XLOOKUP($A996&amp;$Q$3&amp;$R$3,Data[Index]&amp;Data[Valid Test, Can be used for conformity (Y/N)]&amp;Data[Cycle],Data[Test Name])</f>
        <v>#N/A</v>
      </c>
      <c r="D996" s="167" t="e" cm="1">
        <f t="array" ref="D996">_xlfn.XLOOKUP($A996&amp;$Q$3&amp;$R$3,Data[Index]&amp;Data[Valid Test, Can be used for conformity (Y/N)]&amp;Data[Cycle],Data[Mileage (Miles)])</f>
        <v>#N/A</v>
      </c>
      <c r="E996" s="130" t="e" cm="1">
        <f t="array" ref="E996">_xlfn.XLOOKUP($A996&amp;$Q$3&amp;$R$3,Data[Index]&amp;Data[Valid Test, Can be used for conformity (Y/N)]&amp;Data[Cycle],Data[Date])</f>
        <v>#N/A</v>
      </c>
      <c r="F996" s="141" t="e" cm="1">
        <f t="array" ref="F996">(_xlfn.XLOOKUP($A996&amp;$Q$3&amp;$R$3,Data[Index]&amp;Data[Valid Test, Can be used for conformity (Y/N)]&amp;Data[Cycle],Data[CO/km (mg)])-F$2)/F$5</f>
        <v>#N/A</v>
      </c>
      <c r="G996" s="141" t="e" cm="1">
        <f t="array" ref="G996">(_xlfn.XLOOKUP($A996&amp;$Q$3,Data[Index]&amp;Data[Valid Test, Can be used for conformity (Y/N)],Data[CO2/km (g)])-G$2)/G$5</f>
        <v>#N/A</v>
      </c>
      <c r="H996" s="141" t="e" cm="1">
        <f t="array" ref="H996">(_xlfn.XLOOKUP($A996&amp;$Q$3,Data[Index]&amp;Data[Valid Test, Can be used for conformity (Y/N)],Data[THC/km (mg)])-H$2)/H$5</f>
        <v>#N/A</v>
      </c>
      <c r="I996" s="141" t="e" cm="1">
        <f t="array" ref="I996">(_xlfn.XLOOKUP($A996&amp;$Q$3,Data[Index]&amp;Data[Valid Test, Can be used for conformity (Y/N)],Data[NOx/km (mg)])-I$2)/I$5</f>
        <v>#N/A</v>
      </c>
      <c r="J996" s="141" t="e" cm="1">
        <f t="array" ref="J996">(_xlfn.XLOOKUP($A996&amp;$Q$3,Data[Index]&amp;Data[Valid Test, Can be used for conformity (Y/N)],Data[THC + NOx/km (mg)])-J$2)/J$5</f>
        <v>#N/A</v>
      </c>
      <c r="K996" s="141" t="e" cm="1">
        <f t="array" ref="K996">(_xlfn.XLOOKUP($A996&amp;$Q$3,Data[Index]&amp;Data[Valid Test, Can be used for conformity (Y/N)],Data[PN/km ('#)])-K$2)/K$5</f>
        <v>#N/A</v>
      </c>
      <c r="L996" s="141" t="e" cm="1">
        <f t="array" ref="L996">(_xlfn.XLOOKUP($A996&amp;$Q$3,Data[Index]&amp;Data[Valid Test, Can be used for conformity (Y/N)],Data[PM/km (mg)])-L$2)/L$5</f>
        <v>#N/A</v>
      </c>
      <c r="M996" s="140" t="e" cm="1">
        <f t="array" ref="M996">(_xlfn.XLOOKUP($A996&amp;$Q$3,Data[Index]&amp;Data[Valid Test, Can be used for conformity (Y/N)],Data[CH4 (mg/km)])-M$2)/M$5</f>
        <v>#N/A</v>
      </c>
      <c r="N996" s="140" t="e" cm="1">
        <f t="array" ref="N996">(_xlfn.XLOOKUP($A996&amp;$Q$3,Data[Index]&amp;Data[Valid Test, Can be used for conformity (Y/N)],Data[N20 (mg/km)])-N$2)/N$5</f>
        <v>#N/A</v>
      </c>
      <c r="O996" s="141" t="e" cm="1">
        <f t="array" ref="O996">(_xlfn.XLOOKUP($A996&amp;$Q$3,Data[Index]&amp;Data[Valid Test, Can be used for conformity (Y/N)],Data[l/100km])-O$2)/O$5</f>
        <v>#N/A</v>
      </c>
      <c r="P996" s="138">
        <f>_xlfn.XLOOKUP($A996,Data[Index],Data[Comments])</f>
        <v>0</v>
      </c>
    </row>
    <row r="997" spans="1:16" x14ac:dyDescent="0.2">
      <c r="A997" s="129"/>
      <c r="B997" s="129"/>
      <c r="C997" s="129" t="e" cm="1">
        <f t="array" ref="C997">_xlfn.XLOOKUP($A997&amp;$Q$3&amp;$R$3,Data[Index]&amp;Data[Valid Test, Can be used for conformity (Y/N)]&amp;Data[Cycle],Data[Test Name])</f>
        <v>#N/A</v>
      </c>
      <c r="D997" s="167" t="e" cm="1">
        <f t="array" ref="D997">_xlfn.XLOOKUP($A997&amp;$Q$3&amp;$R$3,Data[Index]&amp;Data[Valid Test, Can be used for conformity (Y/N)]&amp;Data[Cycle],Data[Mileage (Miles)])</f>
        <v>#N/A</v>
      </c>
      <c r="E997" s="130" t="e" cm="1">
        <f t="array" ref="E997">_xlfn.XLOOKUP($A997&amp;$Q$3&amp;$R$3,Data[Index]&amp;Data[Valid Test, Can be used for conformity (Y/N)]&amp;Data[Cycle],Data[Date])</f>
        <v>#N/A</v>
      </c>
      <c r="F997" s="141" t="e" cm="1">
        <f t="array" ref="F997">(_xlfn.XLOOKUP($A997&amp;$Q$3&amp;$R$3,Data[Index]&amp;Data[Valid Test, Can be used for conformity (Y/N)]&amp;Data[Cycle],Data[CO/km (mg)])-F$2)/F$5</f>
        <v>#N/A</v>
      </c>
      <c r="G997" s="141" t="e" cm="1">
        <f t="array" ref="G997">(_xlfn.XLOOKUP($A997&amp;$Q$3,Data[Index]&amp;Data[Valid Test, Can be used for conformity (Y/N)],Data[CO2/km (g)])-G$2)/G$5</f>
        <v>#N/A</v>
      </c>
      <c r="H997" s="141" t="e" cm="1">
        <f t="array" ref="H997">(_xlfn.XLOOKUP($A997&amp;$Q$3,Data[Index]&amp;Data[Valid Test, Can be used for conformity (Y/N)],Data[THC/km (mg)])-H$2)/H$5</f>
        <v>#N/A</v>
      </c>
      <c r="I997" s="141" t="e" cm="1">
        <f t="array" ref="I997">(_xlfn.XLOOKUP($A997&amp;$Q$3,Data[Index]&amp;Data[Valid Test, Can be used for conformity (Y/N)],Data[NOx/km (mg)])-I$2)/I$5</f>
        <v>#N/A</v>
      </c>
      <c r="J997" s="141" t="e" cm="1">
        <f t="array" ref="J997">(_xlfn.XLOOKUP($A997&amp;$Q$3,Data[Index]&amp;Data[Valid Test, Can be used for conformity (Y/N)],Data[THC + NOx/km (mg)])-J$2)/J$5</f>
        <v>#N/A</v>
      </c>
      <c r="K997" s="141" t="e" cm="1">
        <f t="array" ref="K997">(_xlfn.XLOOKUP($A997&amp;$Q$3,Data[Index]&amp;Data[Valid Test, Can be used for conformity (Y/N)],Data[PN/km ('#)])-K$2)/K$5</f>
        <v>#N/A</v>
      </c>
      <c r="L997" s="141" t="e" cm="1">
        <f t="array" ref="L997">(_xlfn.XLOOKUP($A997&amp;$Q$3,Data[Index]&amp;Data[Valid Test, Can be used for conformity (Y/N)],Data[PM/km (mg)])-L$2)/L$5</f>
        <v>#N/A</v>
      </c>
      <c r="M997" s="140" t="e" cm="1">
        <f t="array" ref="M997">(_xlfn.XLOOKUP($A997&amp;$Q$3,Data[Index]&amp;Data[Valid Test, Can be used for conformity (Y/N)],Data[CH4 (mg/km)])-M$2)/M$5</f>
        <v>#N/A</v>
      </c>
      <c r="N997" s="140" t="e" cm="1">
        <f t="array" ref="N997">(_xlfn.XLOOKUP($A997&amp;$Q$3,Data[Index]&amp;Data[Valid Test, Can be used for conformity (Y/N)],Data[N20 (mg/km)])-N$2)/N$5</f>
        <v>#N/A</v>
      </c>
      <c r="O997" s="141" t="e" cm="1">
        <f t="array" ref="O997">(_xlfn.XLOOKUP($A997&amp;$Q$3,Data[Index]&amp;Data[Valid Test, Can be used for conformity (Y/N)],Data[l/100km])-O$2)/O$5</f>
        <v>#N/A</v>
      </c>
      <c r="P997" s="138">
        <f>_xlfn.XLOOKUP($A997,Data[Index],Data[Comments])</f>
        <v>0</v>
      </c>
    </row>
    <row r="998" spans="1:16" x14ac:dyDescent="0.2">
      <c r="A998" s="129"/>
      <c r="B998" s="129"/>
      <c r="C998" s="129" t="e" cm="1">
        <f t="array" ref="C998">_xlfn.XLOOKUP($A998&amp;$Q$3&amp;$R$3,Data[Index]&amp;Data[Valid Test, Can be used for conformity (Y/N)]&amp;Data[Cycle],Data[Test Name])</f>
        <v>#N/A</v>
      </c>
      <c r="D998" s="167" t="e" cm="1">
        <f t="array" ref="D998">_xlfn.XLOOKUP($A998&amp;$Q$3&amp;$R$3,Data[Index]&amp;Data[Valid Test, Can be used for conformity (Y/N)]&amp;Data[Cycle],Data[Mileage (Miles)])</f>
        <v>#N/A</v>
      </c>
      <c r="E998" s="130" t="e" cm="1">
        <f t="array" ref="E998">_xlfn.XLOOKUP($A998&amp;$Q$3&amp;$R$3,Data[Index]&amp;Data[Valid Test, Can be used for conformity (Y/N)]&amp;Data[Cycle],Data[Date])</f>
        <v>#N/A</v>
      </c>
      <c r="F998" s="141" t="e" cm="1">
        <f t="array" ref="F998">(_xlfn.XLOOKUP($A998&amp;$Q$3&amp;$R$3,Data[Index]&amp;Data[Valid Test, Can be used for conformity (Y/N)]&amp;Data[Cycle],Data[CO/km (mg)])-F$2)/F$5</f>
        <v>#N/A</v>
      </c>
      <c r="G998" s="141" t="e" cm="1">
        <f t="array" ref="G998">(_xlfn.XLOOKUP($A998&amp;$Q$3,Data[Index]&amp;Data[Valid Test, Can be used for conformity (Y/N)],Data[CO2/km (g)])-G$2)/G$5</f>
        <v>#N/A</v>
      </c>
      <c r="H998" s="141" t="e" cm="1">
        <f t="array" ref="H998">(_xlfn.XLOOKUP($A998&amp;$Q$3,Data[Index]&amp;Data[Valid Test, Can be used for conformity (Y/N)],Data[THC/km (mg)])-H$2)/H$5</f>
        <v>#N/A</v>
      </c>
      <c r="I998" s="141" t="e" cm="1">
        <f t="array" ref="I998">(_xlfn.XLOOKUP($A998&amp;$Q$3,Data[Index]&amp;Data[Valid Test, Can be used for conformity (Y/N)],Data[NOx/km (mg)])-I$2)/I$5</f>
        <v>#N/A</v>
      </c>
      <c r="J998" s="141" t="e" cm="1">
        <f t="array" ref="J998">(_xlfn.XLOOKUP($A998&amp;$Q$3,Data[Index]&amp;Data[Valid Test, Can be used for conformity (Y/N)],Data[THC + NOx/km (mg)])-J$2)/J$5</f>
        <v>#N/A</v>
      </c>
      <c r="K998" s="141" t="e" cm="1">
        <f t="array" ref="K998">(_xlfn.XLOOKUP($A998&amp;$Q$3,Data[Index]&amp;Data[Valid Test, Can be used for conformity (Y/N)],Data[PN/km ('#)])-K$2)/K$5</f>
        <v>#N/A</v>
      </c>
      <c r="L998" s="141" t="e" cm="1">
        <f t="array" ref="L998">(_xlfn.XLOOKUP($A998&amp;$Q$3,Data[Index]&amp;Data[Valid Test, Can be used for conformity (Y/N)],Data[PM/km (mg)])-L$2)/L$5</f>
        <v>#N/A</v>
      </c>
      <c r="M998" s="140" t="e" cm="1">
        <f t="array" ref="M998">(_xlfn.XLOOKUP($A998&amp;$Q$3,Data[Index]&amp;Data[Valid Test, Can be used for conformity (Y/N)],Data[CH4 (mg/km)])-M$2)/M$5</f>
        <v>#N/A</v>
      </c>
      <c r="N998" s="140" t="e" cm="1">
        <f t="array" ref="N998">(_xlfn.XLOOKUP($A998&amp;$Q$3,Data[Index]&amp;Data[Valid Test, Can be used for conformity (Y/N)],Data[N20 (mg/km)])-N$2)/N$5</f>
        <v>#N/A</v>
      </c>
      <c r="O998" s="141" t="e" cm="1">
        <f t="array" ref="O998">(_xlfn.XLOOKUP($A998&amp;$Q$3,Data[Index]&amp;Data[Valid Test, Can be used for conformity (Y/N)],Data[l/100km])-O$2)/O$5</f>
        <v>#N/A</v>
      </c>
      <c r="P998" s="138">
        <f>_xlfn.XLOOKUP($A998,Data[Index],Data[Comments])</f>
        <v>0</v>
      </c>
    </row>
    <row r="999" spans="1:16" x14ac:dyDescent="0.2">
      <c r="A999" s="129"/>
      <c r="B999" s="129"/>
      <c r="C999" s="129" t="e" cm="1">
        <f t="array" ref="C999">_xlfn.XLOOKUP($A999&amp;$Q$3&amp;$R$3,Data[Index]&amp;Data[Valid Test, Can be used for conformity (Y/N)]&amp;Data[Cycle],Data[Test Name])</f>
        <v>#N/A</v>
      </c>
      <c r="D999" s="167" t="e" cm="1">
        <f t="array" ref="D999">_xlfn.XLOOKUP($A999&amp;$Q$3&amp;$R$3,Data[Index]&amp;Data[Valid Test, Can be used for conformity (Y/N)]&amp;Data[Cycle],Data[Mileage (Miles)])</f>
        <v>#N/A</v>
      </c>
      <c r="E999" s="130" t="e" cm="1">
        <f t="array" ref="E999">_xlfn.XLOOKUP($A999&amp;$Q$3&amp;$R$3,Data[Index]&amp;Data[Valid Test, Can be used for conformity (Y/N)]&amp;Data[Cycle],Data[Date])</f>
        <v>#N/A</v>
      </c>
      <c r="F999" s="141" t="e" cm="1">
        <f t="array" ref="F999">(_xlfn.XLOOKUP($A999&amp;$Q$3&amp;$R$3,Data[Index]&amp;Data[Valid Test, Can be used for conformity (Y/N)]&amp;Data[Cycle],Data[CO/km (mg)])-F$2)/F$5</f>
        <v>#N/A</v>
      </c>
      <c r="G999" s="141" t="e" cm="1">
        <f t="array" ref="G999">(_xlfn.XLOOKUP($A999&amp;$Q$3,Data[Index]&amp;Data[Valid Test, Can be used for conformity (Y/N)],Data[CO2/km (g)])-G$2)/G$5</f>
        <v>#N/A</v>
      </c>
      <c r="H999" s="141" t="e" cm="1">
        <f t="array" ref="H999">(_xlfn.XLOOKUP($A999&amp;$Q$3,Data[Index]&amp;Data[Valid Test, Can be used for conformity (Y/N)],Data[THC/km (mg)])-H$2)/H$5</f>
        <v>#N/A</v>
      </c>
      <c r="I999" s="141" t="e" cm="1">
        <f t="array" ref="I999">(_xlfn.XLOOKUP($A999&amp;$Q$3,Data[Index]&amp;Data[Valid Test, Can be used for conformity (Y/N)],Data[NOx/km (mg)])-I$2)/I$5</f>
        <v>#N/A</v>
      </c>
      <c r="J999" s="141" t="e" cm="1">
        <f t="array" ref="J999">(_xlfn.XLOOKUP($A999&amp;$Q$3,Data[Index]&amp;Data[Valid Test, Can be used for conformity (Y/N)],Data[THC + NOx/km (mg)])-J$2)/J$5</f>
        <v>#N/A</v>
      </c>
      <c r="K999" s="141" t="e" cm="1">
        <f t="array" ref="K999">(_xlfn.XLOOKUP($A999&amp;$Q$3,Data[Index]&amp;Data[Valid Test, Can be used for conformity (Y/N)],Data[PN/km ('#)])-K$2)/K$5</f>
        <v>#N/A</v>
      </c>
      <c r="L999" s="141" t="e" cm="1">
        <f t="array" ref="L999">(_xlfn.XLOOKUP($A999&amp;$Q$3,Data[Index]&amp;Data[Valid Test, Can be used for conformity (Y/N)],Data[PM/km (mg)])-L$2)/L$5</f>
        <v>#N/A</v>
      </c>
      <c r="M999" s="140" t="e" cm="1">
        <f t="array" ref="M999">(_xlfn.XLOOKUP($A999&amp;$Q$3,Data[Index]&amp;Data[Valid Test, Can be used for conformity (Y/N)],Data[CH4 (mg/km)])-M$2)/M$5</f>
        <v>#N/A</v>
      </c>
      <c r="N999" s="140" t="e" cm="1">
        <f t="array" ref="N999">(_xlfn.XLOOKUP($A999&amp;$Q$3,Data[Index]&amp;Data[Valid Test, Can be used for conformity (Y/N)],Data[N20 (mg/km)])-N$2)/N$5</f>
        <v>#N/A</v>
      </c>
      <c r="O999" s="141" t="e" cm="1">
        <f t="array" ref="O999">(_xlfn.XLOOKUP($A999&amp;$Q$3,Data[Index]&amp;Data[Valid Test, Can be used for conformity (Y/N)],Data[l/100km])-O$2)/O$5</f>
        <v>#N/A</v>
      </c>
      <c r="P999" s="138">
        <f>_xlfn.XLOOKUP($A999,Data[Index],Data[Comments])</f>
        <v>0</v>
      </c>
    </row>
    <row r="1000" spans="1:16" x14ac:dyDescent="0.2">
      <c r="A1000" s="129"/>
      <c r="B1000" s="129"/>
      <c r="C1000" s="129" t="e" cm="1">
        <f t="array" ref="C1000">_xlfn.XLOOKUP($A1000&amp;$Q$3&amp;$R$3,Data[Index]&amp;Data[Valid Test, Can be used for conformity (Y/N)]&amp;Data[Cycle],Data[Test Name])</f>
        <v>#N/A</v>
      </c>
      <c r="D1000" s="167" t="e" cm="1">
        <f t="array" ref="D1000">_xlfn.XLOOKUP($A1000&amp;$Q$3&amp;$R$3,Data[Index]&amp;Data[Valid Test, Can be used for conformity (Y/N)]&amp;Data[Cycle],Data[Mileage (Miles)])</f>
        <v>#N/A</v>
      </c>
      <c r="E1000" s="130" t="e" cm="1">
        <f t="array" ref="E1000">_xlfn.XLOOKUP($A1000&amp;$Q$3&amp;$R$3,Data[Index]&amp;Data[Valid Test, Can be used for conformity (Y/N)]&amp;Data[Cycle],Data[Date])</f>
        <v>#N/A</v>
      </c>
      <c r="F1000" s="141" t="e" cm="1">
        <f t="array" ref="F1000">(_xlfn.XLOOKUP($A1000&amp;$Q$3&amp;$R$3,Data[Index]&amp;Data[Valid Test, Can be used for conformity (Y/N)]&amp;Data[Cycle],Data[CO/km (mg)])-F$2)/F$5</f>
        <v>#N/A</v>
      </c>
      <c r="G1000" s="141" t="e" cm="1">
        <f t="array" ref="G1000">(_xlfn.XLOOKUP($A1000&amp;$Q$3,Data[Index]&amp;Data[Valid Test, Can be used for conformity (Y/N)],Data[CO2/km (g)])-G$2)/G$5</f>
        <v>#N/A</v>
      </c>
      <c r="H1000" s="141" t="e" cm="1">
        <f t="array" ref="H1000">(_xlfn.XLOOKUP($A1000&amp;$Q$3,Data[Index]&amp;Data[Valid Test, Can be used for conformity (Y/N)],Data[THC/km (mg)])-H$2)/H$5</f>
        <v>#N/A</v>
      </c>
      <c r="I1000" s="141" t="e" cm="1">
        <f t="array" ref="I1000">(_xlfn.XLOOKUP($A1000&amp;$Q$3,Data[Index]&amp;Data[Valid Test, Can be used for conformity (Y/N)],Data[NOx/km (mg)])-I$2)/I$5</f>
        <v>#N/A</v>
      </c>
      <c r="J1000" s="141" t="e" cm="1">
        <f t="array" ref="J1000">(_xlfn.XLOOKUP($A1000&amp;$Q$3,Data[Index]&amp;Data[Valid Test, Can be used for conformity (Y/N)],Data[THC + NOx/km (mg)])-J$2)/J$5</f>
        <v>#N/A</v>
      </c>
      <c r="K1000" s="141" t="e" cm="1">
        <f t="array" ref="K1000">(_xlfn.XLOOKUP($A1000&amp;$Q$3,Data[Index]&amp;Data[Valid Test, Can be used for conformity (Y/N)],Data[PN/km ('#)])-K$2)/K$5</f>
        <v>#N/A</v>
      </c>
      <c r="L1000" s="141" t="e" cm="1">
        <f t="array" ref="L1000">(_xlfn.XLOOKUP($A1000&amp;$Q$3,Data[Index]&amp;Data[Valid Test, Can be used for conformity (Y/N)],Data[PM/km (mg)])-L$2)/L$5</f>
        <v>#N/A</v>
      </c>
      <c r="M1000" s="140" t="e" cm="1">
        <f t="array" ref="M1000">(_xlfn.XLOOKUP($A1000&amp;$Q$3,Data[Index]&amp;Data[Valid Test, Can be used for conformity (Y/N)],Data[CH4 (mg/km)])-M$2)/M$5</f>
        <v>#N/A</v>
      </c>
      <c r="N1000" s="140" t="e" cm="1">
        <f t="array" ref="N1000">(_xlfn.XLOOKUP($A1000&amp;$Q$3,Data[Index]&amp;Data[Valid Test, Can be used for conformity (Y/N)],Data[N20 (mg/km)])-N$2)/N$5</f>
        <v>#N/A</v>
      </c>
      <c r="O1000" s="141" t="e" cm="1">
        <f t="array" ref="O1000">(_xlfn.XLOOKUP($A1000&amp;$Q$3,Data[Index]&amp;Data[Valid Test, Can be used for conformity (Y/N)],Data[l/100km])-O$2)/O$5</f>
        <v>#N/A</v>
      </c>
      <c r="P1000" s="138">
        <f>_xlfn.XLOOKUP($A1000,Data[Index],Data[Comments])</f>
        <v>0</v>
      </c>
    </row>
    <row r="1001" spans="1:16" x14ac:dyDescent="0.2">
      <c r="A1001" s="129"/>
      <c r="B1001" s="129"/>
      <c r="C1001" s="129" t="e" cm="1">
        <f t="array" ref="C1001">_xlfn.XLOOKUP($A1001&amp;$Q$3&amp;$R$3,Data[Index]&amp;Data[Valid Test, Can be used for conformity (Y/N)]&amp;Data[Cycle],Data[Test Name])</f>
        <v>#N/A</v>
      </c>
      <c r="D1001" s="167" t="e" cm="1">
        <f t="array" ref="D1001">_xlfn.XLOOKUP($A1001&amp;$Q$3&amp;$R$3,Data[Index]&amp;Data[Valid Test, Can be used for conformity (Y/N)]&amp;Data[Cycle],Data[Mileage (Miles)])</f>
        <v>#N/A</v>
      </c>
      <c r="E1001" s="130" t="e" cm="1">
        <f t="array" ref="E1001">_xlfn.XLOOKUP($A1001&amp;$Q$3&amp;$R$3,Data[Index]&amp;Data[Valid Test, Can be used for conformity (Y/N)]&amp;Data[Cycle],Data[Date])</f>
        <v>#N/A</v>
      </c>
      <c r="F1001" s="141" t="e" cm="1">
        <f t="array" ref="F1001">(_xlfn.XLOOKUP($A1001&amp;$Q$3&amp;$R$3,Data[Index]&amp;Data[Valid Test, Can be used for conformity (Y/N)]&amp;Data[Cycle],Data[CO/km (mg)])-F$2)/F$5</f>
        <v>#N/A</v>
      </c>
      <c r="G1001" s="141" t="e" cm="1">
        <f t="array" ref="G1001">(_xlfn.XLOOKUP($A1001&amp;$Q$3,Data[Index]&amp;Data[Valid Test, Can be used for conformity (Y/N)],Data[CO2/km (g)])-G$2)/G$5</f>
        <v>#N/A</v>
      </c>
      <c r="H1001" s="141" t="e" cm="1">
        <f t="array" ref="H1001">(_xlfn.XLOOKUP($A1001&amp;$Q$3,Data[Index]&amp;Data[Valid Test, Can be used for conformity (Y/N)],Data[THC/km (mg)])-H$2)/H$5</f>
        <v>#N/A</v>
      </c>
      <c r="I1001" s="141" t="e" cm="1">
        <f t="array" ref="I1001">(_xlfn.XLOOKUP($A1001&amp;$Q$3,Data[Index]&amp;Data[Valid Test, Can be used for conformity (Y/N)],Data[NOx/km (mg)])-I$2)/I$5</f>
        <v>#N/A</v>
      </c>
      <c r="J1001" s="141" t="e" cm="1">
        <f t="array" ref="J1001">(_xlfn.XLOOKUP($A1001&amp;$Q$3,Data[Index]&amp;Data[Valid Test, Can be used for conformity (Y/N)],Data[THC + NOx/km (mg)])-J$2)/J$5</f>
        <v>#N/A</v>
      </c>
      <c r="K1001" s="141" t="e" cm="1">
        <f t="array" ref="K1001">(_xlfn.XLOOKUP($A1001&amp;$Q$3,Data[Index]&amp;Data[Valid Test, Can be used for conformity (Y/N)],Data[PN/km ('#)])-K$2)/K$5</f>
        <v>#N/A</v>
      </c>
      <c r="L1001" s="141" t="e" cm="1">
        <f t="array" ref="L1001">(_xlfn.XLOOKUP($A1001&amp;$Q$3,Data[Index]&amp;Data[Valid Test, Can be used for conformity (Y/N)],Data[PM/km (mg)])-L$2)/L$5</f>
        <v>#N/A</v>
      </c>
      <c r="M1001" s="140" t="e" cm="1">
        <f t="array" ref="M1001">(_xlfn.XLOOKUP($A1001&amp;$Q$3,Data[Index]&amp;Data[Valid Test, Can be used for conformity (Y/N)],Data[CH4 (mg/km)])-M$2)/M$5</f>
        <v>#N/A</v>
      </c>
      <c r="N1001" s="140" t="e" cm="1">
        <f t="array" ref="N1001">(_xlfn.XLOOKUP($A1001&amp;$Q$3,Data[Index]&amp;Data[Valid Test, Can be used for conformity (Y/N)],Data[N20 (mg/km)])-N$2)/N$5</f>
        <v>#N/A</v>
      </c>
      <c r="O1001" s="141" t="e" cm="1">
        <f t="array" ref="O1001">(_xlfn.XLOOKUP($A1001&amp;$Q$3,Data[Index]&amp;Data[Valid Test, Can be used for conformity (Y/N)],Data[l/100km])-O$2)/O$5</f>
        <v>#N/A</v>
      </c>
      <c r="P1001" s="138">
        <f>_xlfn.XLOOKUP($A1001,Data[Index],Data[Comments])</f>
        <v>0</v>
      </c>
    </row>
    <row r="1002" spans="1:16" x14ac:dyDescent="0.2">
      <c r="A1002" s="129"/>
      <c r="B1002" s="129"/>
      <c r="C1002" s="129" t="e" cm="1">
        <f t="array" ref="C1002">_xlfn.XLOOKUP($A1002&amp;$Q$3&amp;$R$3,Data[Index]&amp;Data[Valid Test, Can be used for conformity (Y/N)]&amp;Data[Cycle],Data[Test Name])</f>
        <v>#N/A</v>
      </c>
      <c r="D1002" s="167" t="e" cm="1">
        <f t="array" ref="D1002">_xlfn.XLOOKUP($A1002&amp;$Q$3&amp;$R$3,Data[Index]&amp;Data[Valid Test, Can be used for conformity (Y/N)]&amp;Data[Cycle],Data[Mileage (Miles)])</f>
        <v>#N/A</v>
      </c>
      <c r="E1002" s="130" t="e" cm="1">
        <f t="array" ref="E1002">_xlfn.XLOOKUP($A1002&amp;$Q$3&amp;$R$3,Data[Index]&amp;Data[Valid Test, Can be used for conformity (Y/N)]&amp;Data[Cycle],Data[Date])</f>
        <v>#N/A</v>
      </c>
      <c r="F1002" s="141" t="e" cm="1">
        <f t="array" ref="F1002">(_xlfn.XLOOKUP($A1002&amp;$Q$3&amp;$R$3,Data[Index]&amp;Data[Valid Test, Can be used for conformity (Y/N)]&amp;Data[Cycle],Data[CO/km (mg)])-F$2)/F$5</f>
        <v>#N/A</v>
      </c>
      <c r="G1002" s="141" t="e" cm="1">
        <f t="array" ref="G1002">(_xlfn.XLOOKUP($A1002&amp;$Q$3,Data[Index]&amp;Data[Valid Test, Can be used for conformity (Y/N)],Data[CO2/km (g)])-G$2)/G$5</f>
        <v>#N/A</v>
      </c>
      <c r="H1002" s="141" t="e" cm="1">
        <f t="array" ref="H1002">(_xlfn.XLOOKUP($A1002&amp;$Q$3,Data[Index]&amp;Data[Valid Test, Can be used for conformity (Y/N)],Data[THC/km (mg)])-H$2)/H$5</f>
        <v>#N/A</v>
      </c>
      <c r="I1002" s="141" t="e" cm="1">
        <f t="array" ref="I1002">(_xlfn.XLOOKUP($A1002&amp;$Q$3,Data[Index]&amp;Data[Valid Test, Can be used for conformity (Y/N)],Data[NOx/km (mg)])-I$2)/I$5</f>
        <v>#N/A</v>
      </c>
      <c r="J1002" s="141" t="e" cm="1">
        <f t="array" ref="J1002">(_xlfn.XLOOKUP($A1002&amp;$Q$3,Data[Index]&amp;Data[Valid Test, Can be used for conformity (Y/N)],Data[THC + NOx/km (mg)])-J$2)/J$5</f>
        <v>#N/A</v>
      </c>
      <c r="K1002" s="141" t="e" cm="1">
        <f t="array" ref="K1002">(_xlfn.XLOOKUP($A1002&amp;$Q$3,Data[Index]&amp;Data[Valid Test, Can be used for conformity (Y/N)],Data[PN/km ('#)])-K$2)/K$5</f>
        <v>#N/A</v>
      </c>
      <c r="L1002" s="141" t="e" cm="1">
        <f t="array" ref="L1002">(_xlfn.XLOOKUP($A1002&amp;$Q$3,Data[Index]&amp;Data[Valid Test, Can be used for conformity (Y/N)],Data[PM/km (mg)])-L$2)/L$5</f>
        <v>#N/A</v>
      </c>
      <c r="M1002" s="140" t="e" cm="1">
        <f t="array" ref="M1002">(_xlfn.XLOOKUP($A1002&amp;$Q$3,Data[Index]&amp;Data[Valid Test, Can be used for conformity (Y/N)],Data[CH4 (mg/km)])-M$2)/M$5</f>
        <v>#N/A</v>
      </c>
      <c r="N1002" s="140" t="e" cm="1">
        <f t="array" ref="N1002">(_xlfn.XLOOKUP($A1002&amp;$Q$3,Data[Index]&amp;Data[Valid Test, Can be used for conformity (Y/N)],Data[N20 (mg/km)])-N$2)/N$5</f>
        <v>#N/A</v>
      </c>
      <c r="O1002" s="141" t="e" cm="1">
        <f t="array" ref="O1002">(_xlfn.XLOOKUP($A1002&amp;$Q$3,Data[Index]&amp;Data[Valid Test, Can be used for conformity (Y/N)],Data[l/100km])-O$2)/O$5</f>
        <v>#N/A</v>
      </c>
      <c r="P1002" s="138">
        <f>_xlfn.XLOOKUP($A1002,Data[Index],Data[Comments])</f>
        <v>0</v>
      </c>
    </row>
    <row r="1003" spans="1:16" x14ac:dyDescent="0.2">
      <c r="A1003" s="129"/>
      <c r="B1003" s="129"/>
      <c r="C1003" s="129" t="e" cm="1">
        <f t="array" ref="C1003">_xlfn.XLOOKUP($A1003&amp;$Q$3&amp;$R$3,Data[Index]&amp;Data[Valid Test, Can be used for conformity (Y/N)]&amp;Data[Cycle],Data[Test Name])</f>
        <v>#N/A</v>
      </c>
      <c r="D1003" s="167" t="e" cm="1">
        <f t="array" ref="D1003">_xlfn.XLOOKUP($A1003&amp;$Q$3&amp;$R$3,Data[Index]&amp;Data[Valid Test, Can be used for conformity (Y/N)]&amp;Data[Cycle],Data[Mileage (Miles)])</f>
        <v>#N/A</v>
      </c>
      <c r="E1003" s="130" t="e" cm="1">
        <f t="array" ref="E1003">_xlfn.XLOOKUP($A1003&amp;$Q$3&amp;$R$3,Data[Index]&amp;Data[Valid Test, Can be used for conformity (Y/N)]&amp;Data[Cycle],Data[Date])</f>
        <v>#N/A</v>
      </c>
      <c r="F1003" s="141" t="e" cm="1">
        <f t="array" ref="F1003">(_xlfn.XLOOKUP($A1003&amp;$Q$3&amp;$R$3,Data[Index]&amp;Data[Valid Test, Can be used for conformity (Y/N)]&amp;Data[Cycle],Data[CO/km (mg)])-F$2)/F$5</f>
        <v>#N/A</v>
      </c>
      <c r="G1003" s="141" t="e" cm="1">
        <f t="array" ref="G1003">(_xlfn.XLOOKUP($A1003&amp;$Q$3,Data[Index]&amp;Data[Valid Test, Can be used for conformity (Y/N)],Data[CO2/km (g)])-G$2)/G$5</f>
        <v>#N/A</v>
      </c>
      <c r="H1003" s="141" t="e" cm="1">
        <f t="array" ref="H1003">(_xlfn.XLOOKUP($A1003&amp;$Q$3,Data[Index]&amp;Data[Valid Test, Can be used for conformity (Y/N)],Data[THC/km (mg)])-H$2)/H$5</f>
        <v>#N/A</v>
      </c>
      <c r="I1003" s="141" t="e" cm="1">
        <f t="array" ref="I1003">(_xlfn.XLOOKUP($A1003&amp;$Q$3,Data[Index]&amp;Data[Valid Test, Can be used for conformity (Y/N)],Data[NOx/km (mg)])-I$2)/I$5</f>
        <v>#N/A</v>
      </c>
      <c r="J1003" s="141" t="e" cm="1">
        <f t="array" ref="J1003">(_xlfn.XLOOKUP($A1003&amp;$Q$3,Data[Index]&amp;Data[Valid Test, Can be used for conformity (Y/N)],Data[THC + NOx/km (mg)])-J$2)/J$5</f>
        <v>#N/A</v>
      </c>
      <c r="K1003" s="141" t="e" cm="1">
        <f t="array" ref="K1003">(_xlfn.XLOOKUP($A1003&amp;$Q$3,Data[Index]&amp;Data[Valid Test, Can be used for conformity (Y/N)],Data[PN/km ('#)])-K$2)/K$5</f>
        <v>#N/A</v>
      </c>
      <c r="L1003" s="141" t="e" cm="1">
        <f t="array" ref="L1003">(_xlfn.XLOOKUP($A1003&amp;$Q$3,Data[Index]&amp;Data[Valid Test, Can be used for conformity (Y/N)],Data[PM/km (mg)])-L$2)/L$5</f>
        <v>#N/A</v>
      </c>
      <c r="M1003" s="140" t="e" cm="1">
        <f t="array" ref="M1003">(_xlfn.XLOOKUP($A1003&amp;$Q$3,Data[Index]&amp;Data[Valid Test, Can be used for conformity (Y/N)],Data[CH4 (mg/km)])-M$2)/M$5</f>
        <v>#N/A</v>
      </c>
      <c r="N1003" s="140" t="e" cm="1">
        <f t="array" ref="N1003">(_xlfn.XLOOKUP($A1003&amp;$Q$3,Data[Index]&amp;Data[Valid Test, Can be used for conformity (Y/N)],Data[N20 (mg/km)])-N$2)/N$5</f>
        <v>#N/A</v>
      </c>
      <c r="O1003" s="141" t="e" cm="1">
        <f t="array" ref="O1003">(_xlfn.XLOOKUP($A1003&amp;$Q$3,Data[Index]&amp;Data[Valid Test, Can be used for conformity (Y/N)],Data[l/100km])-O$2)/O$5</f>
        <v>#N/A</v>
      </c>
      <c r="P1003" s="138">
        <f>_xlfn.XLOOKUP($A1003,Data[Index],Data[Comments])</f>
        <v>0</v>
      </c>
    </row>
    <row r="1004" spans="1:16" x14ac:dyDescent="0.2">
      <c r="A1004" s="129"/>
      <c r="B1004" s="129"/>
      <c r="C1004" s="129" t="e" cm="1">
        <f t="array" ref="C1004">_xlfn.XLOOKUP($A1004&amp;$Q$3&amp;$R$3,Data[Index]&amp;Data[Valid Test, Can be used for conformity (Y/N)]&amp;Data[Cycle],Data[Test Name])</f>
        <v>#N/A</v>
      </c>
      <c r="D1004" s="167" t="e" cm="1">
        <f t="array" ref="D1004">_xlfn.XLOOKUP($A1004&amp;$Q$3&amp;$R$3,Data[Index]&amp;Data[Valid Test, Can be used for conformity (Y/N)]&amp;Data[Cycle],Data[Mileage (Miles)])</f>
        <v>#N/A</v>
      </c>
      <c r="E1004" s="130" t="e" cm="1">
        <f t="array" ref="E1004">_xlfn.XLOOKUP($A1004&amp;$Q$3&amp;$R$3,Data[Index]&amp;Data[Valid Test, Can be used for conformity (Y/N)]&amp;Data[Cycle],Data[Date])</f>
        <v>#N/A</v>
      </c>
      <c r="F1004" s="141" t="e" cm="1">
        <f t="array" ref="F1004">(_xlfn.XLOOKUP($A1004&amp;$Q$3&amp;$R$3,Data[Index]&amp;Data[Valid Test, Can be used for conformity (Y/N)]&amp;Data[Cycle],Data[CO/km (mg)])-F$2)/F$5</f>
        <v>#N/A</v>
      </c>
      <c r="G1004" s="141" t="e" cm="1">
        <f t="array" ref="G1004">(_xlfn.XLOOKUP($A1004&amp;$Q$3,Data[Index]&amp;Data[Valid Test, Can be used for conformity (Y/N)],Data[CO2/km (g)])-G$2)/G$5</f>
        <v>#N/A</v>
      </c>
      <c r="H1004" s="141" t="e" cm="1">
        <f t="array" ref="H1004">(_xlfn.XLOOKUP($A1004&amp;$Q$3,Data[Index]&amp;Data[Valid Test, Can be used for conformity (Y/N)],Data[THC/km (mg)])-H$2)/H$5</f>
        <v>#N/A</v>
      </c>
      <c r="I1004" s="141" t="e" cm="1">
        <f t="array" ref="I1004">(_xlfn.XLOOKUP($A1004&amp;$Q$3,Data[Index]&amp;Data[Valid Test, Can be used for conformity (Y/N)],Data[NOx/km (mg)])-I$2)/I$5</f>
        <v>#N/A</v>
      </c>
      <c r="J1004" s="141" t="e" cm="1">
        <f t="array" ref="J1004">(_xlfn.XLOOKUP($A1004&amp;$Q$3,Data[Index]&amp;Data[Valid Test, Can be used for conformity (Y/N)],Data[THC + NOx/km (mg)])-J$2)/J$5</f>
        <v>#N/A</v>
      </c>
      <c r="K1004" s="141" t="e" cm="1">
        <f t="array" ref="K1004">(_xlfn.XLOOKUP($A1004&amp;$Q$3,Data[Index]&amp;Data[Valid Test, Can be used for conformity (Y/N)],Data[PN/km ('#)])-K$2)/K$5</f>
        <v>#N/A</v>
      </c>
      <c r="L1004" s="141" t="e" cm="1">
        <f t="array" ref="L1004">(_xlfn.XLOOKUP($A1004&amp;$Q$3,Data[Index]&amp;Data[Valid Test, Can be used for conformity (Y/N)],Data[PM/km (mg)])-L$2)/L$5</f>
        <v>#N/A</v>
      </c>
      <c r="M1004" s="140" t="e" cm="1">
        <f t="array" ref="M1004">(_xlfn.XLOOKUP($A1004&amp;$Q$3,Data[Index]&amp;Data[Valid Test, Can be used for conformity (Y/N)],Data[CH4 (mg/km)])-M$2)/M$5</f>
        <v>#N/A</v>
      </c>
      <c r="N1004" s="140" t="e" cm="1">
        <f t="array" ref="N1004">(_xlfn.XLOOKUP($A1004&amp;$Q$3,Data[Index]&amp;Data[Valid Test, Can be used for conformity (Y/N)],Data[N20 (mg/km)])-N$2)/N$5</f>
        <v>#N/A</v>
      </c>
      <c r="O1004" s="141" t="e" cm="1">
        <f t="array" ref="O1004">(_xlfn.XLOOKUP($A1004&amp;$Q$3,Data[Index]&amp;Data[Valid Test, Can be used for conformity (Y/N)],Data[l/100km])-O$2)/O$5</f>
        <v>#N/A</v>
      </c>
      <c r="P1004" s="138">
        <f>_xlfn.XLOOKUP($A1004,Data[Index],Data[Comments])</f>
        <v>0</v>
      </c>
    </row>
    <row r="1005" spans="1:16" x14ac:dyDescent="0.2">
      <c r="A1005" s="129"/>
      <c r="B1005" s="129"/>
      <c r="C1005" s="129" t="e" cm="1">
        <f t="array" ref="C1005">_xlfn.XLOOKUP($A1005&amp;$Q$3&amp;$R$3,Data[Index]&amp;Data[Valid Test, Can be used for conformity (Y/N)]&amp;Data[Cycle],Data[Test Name])</f>
        <v>#N/A</v>
      </c>
      <c r="D1005" s="167" t="e" cm="1">
        <f t="array" ref="D1005">_xlfn.XLOOKUP($A1005&amp;$Q$3&amp;$R$3,Data[Index]&amp;Data[Valid Test, Can be used for conformity (Y/N)]&amp;Data[Cycle],Data[Mileage (Miles)])</f>
        <v>#N/A</v>
      </c>
      <c r="E1005" s="130" t="e" cm="1">
        <f t="array" ref="E1005">_xlfn.XLOOKUP($A1005&amp;$Q$3&amp;$R$3,Data[Index]&amp;Data[Valid Test, Can be used for conformity (Y/N)]&amp;Data[Cycle],Data[Date])</f>
        <v>#N/A</v>
      </c>
      <c r="F1005" s="141" t="e" cm="1">
        <f t="array" ref="F1005">(_xlfn.XLOOKUP($A1005&amp;$Q$3&amp;$R$3,Data[Index]&amp;Data[Valid Test, Can be used for conformity (Y/N)]&amp;Data[Cycle],Data[CO/km (mg)])-F$2)/F$5</f>
        <v>#N/A</v>
      </c>
      <c r="G1005" s="141" t="e" cm="1">
        <f t="array" ref="G1005">(_xlfn.XLOOKUP($A1005&amp;$Q$3,Data[Index]&amp;Data[Valid Test, Can be used for conformity (Y/N)],Data[CO2/km (g)])-G$2)/G$5</f>
        <v>#N/A</v>
      </c>
      <c r="H1005" s="141" t="e" cm="1">
        <f t="array" ref="H1005">(_xlfn.XLOOKUP($A1005&amp;$Q$3,Data[Index]&amp;Data[Valid Test, Can be used for conformity (Y/N)],Data[THC/km (mg)])-H$2)/H$5</f>
        <v>#N/A</v>
      </c>
      <c r="I1005" s="141" t="e" cm="1">
        <f t="array" ref="I1005">(_xlfn.XLOOKUP($A1005&amp;$Q$3,Data[Index]&amp;Data[Valid Test, Can be used for conformity (Y/N)],Data[NOx/km (mg)])-I$2)/I$5</f>
        <v>#N/A</v>
      </c>
      <c r="J1005" s="141" t="e" cm="1">
        <f t="array" ref="J1005">(_xlfn.XLOOKUP($A1005&amp;$Q$3,Data[Index]&amp;Data[Valid Test, Can be used for conformity (Y/N)],Data[THC + NOx/km (mg)])-J$2)/J$5</f>
        <v>#N/A</v>
      </c>
      <c r="K1005" s="141" t="e" cm="1">
        <f t="array" ref="K1005">(_xlfn.XLOOKUP($A1005&amp;$Q$3,Data[Index]&amp;Data[Valid Test, Can be used for conformity (Y/N)],Data[PN/km ('#)])-K$2)/K$5</f>
        <v>#N/A</v>
      </c>
      <c r="L1005" s="141" t="e" cm="1">
        <f t="array" ref="L1005">(_xlfn.XLOOKUP($A1005&amp;$Q$3,Data[Index]&amp;Data[Valid Test, Can be used for conformity (Y/N)],Data[PM/km (mg)])-L$2)/L$5</f>
        <v>#N/A</v>
      </c>
      <c r="M1005" s="140" t="e" cm="1">
        <f t="array" ref="M1005">(_xlfn.XLOOKUP($A1005&amp;$Q$3,Data[Index]&amp;Data[Valid Test, Can be used for conformity (Y/N)],Data[CH4 (mg/km)])-M$2)/M$5</f>
        <v>#N/A</v>
      </c>
      <c r="N1005" s="140" t="e" cm="1">
        <f t="array" ref="N1005">(_xlfn.XLOOKUP($A1005&amp;$Q$3,Data[Index]&amp;Data[Valid Test, Can be used for conformity (Y/N)],Data[N20 (mg/km)])-N$2)/N$5</f>
        <v>#N/A</v>
      </c>
      <c r="O1005" s="141" t="e" cm="1">
        <f t="array" ref="O1005">(_xlfn.XLOOKUP($A1005&amp;$Q$3,Data[Index]&amp;Data[Valid Test, Can be used for conformity (Y/N)],Data[l/100km])-O$2)/O$5</f>
        <v>#N/A</v>
      </c>
      <c r="P1005" s="138">
        <f>_xlfn.XLOOKUP($A1005,Data[Index],Data[Comments])</f>
        <v>0</v>
      </c>
    </row>
    <row r="1006" spans="1:16" x14ac:dyDescent="0.2">
      <c r="A1006" s="129"/>
      <c r="B1006" s="129"/>
      <c r="C1006" s="129" t="e" cm="1">
        <f t="array" ref="C1006">_xlfn.XLOOKUP($A1006&amp;$Q$3&amp;$R$3,Data[Index]&amp;Data[Valid Test, Can be used for conformity (Y/N)]&amp;Data[Cycle],Data[Test Name])</f>
        <v>#N/A</v>
      </c>
      <c r="D1006" s="167" t="e" cm="1">
        <f t="array" ref="D1006">_xlfn.XLOOKUP($A1006&amp;$Q$3&amp;$R$3,Data[Index]&amp;Data[Valid Test, Can be used for conformity (Y/N)]&amp;Data[Cycle],Data[Mileage (Miles)])</f>
        <v>#N/A</v>
      </c>
      <c r="E1006" s="130" t="e" cm="1">
        <f t="array" ref="E1006">_xlfn.XLOOKUP($A1006&amp;$Q$3&amp;$R$3,Data[Index]&amp;Data[Valid Test, Can be used for conformity (Y/N)]&amp;Data[Cycle],Data[Date])</f>
        <v>#N/A</v>
      </c>
      <c r="F1006" s="141" t="e" cm="1">
        <f t="array" ref="F1006">(_xlfn.XLOOKUP($A1006&amp;$Q$3&amp;$R$3,Data[Index]&amp;Data[Valid Test, Can be used for conformity (Y/N)]&amp;Data[Cycle],Data[CO/km (mg)])-F$2)/F$5</f>
        <v>#N/A</v>
      </c>
      <c r="G1006" s="141" t="e" cm="1">
        <f t="array" ref="G1006">(_xlfn.XLOOKUP($A1006&amp;$Q$3,Data[Index]&amp;Data[Valid Test, Can be used for conformity (Y/N)],Data[CO2/km (g)])-G$2)/G$5</f>
        <v>#N/A</v>
      </c>
      <c r="H1006" s="141" t="e" cm="1">
        <f t="array" ref="H1006">(_xlfn.XLOOKUP($A1006&amp;$Q$3,Data[Index]&amp;Data[Valid Test, Can be used for conformity (Y/N)],Data[THC/km (mg)])-H$2)/H$5</f>
        <v>#N/A</v>
      </c>
      <c r="I1006" s="141" t="e" cm="1">
        <f t="array" ref="I1006">(_xlfn.XLOOKUP($A1006&amp;$Q$3,Data[Index]&amp;Data[Valid Test, Can be used for conformity (Y/N)],Data[NOx/km (mg)])-I$2)/I$5</f>
        <v>#N/A</v>
      </c>
      <c r="J1006" s="141" t="e" cm="1">
        <f t="array" ref="J1006">(_xlfn.XLOOKUP($A1006&amp;$Q$3,Data[Index]&amp;Data[Valid Test, Can be used for conformity (Y/N)],Data[THC + NOx/km (mg)])-J$2)/J$5</f>
        <v>#N/A</v>
      </c>
      <c r="K1006" s="141" t="e" cm="1">
        <f t="array" ref="K1006">(_xlfn.XLOOKUP($A1006&amp;$Q$3,Data[Index]&amp;Data[Valid Test, Can be used for conformity (Y/N)],Data[PN/km ('#)])-K$2)/K$5</f>
        <v>#N/A</v>
      </c>
      <c r="L1006" s="141" t="e" cm="1">
        <f t="array" ref="L1006">(_xlfn.XLOOKUP($A1006&amp;$Q$3,Data[Index]&amp;Data[Valid Test, Can be used for conformity (Y/N)],Data[PM/km (mg)])-L$2)/L$5</f>
        <v>#N/A</v>
      </c>
      <c r="M1006" s="140" t="e" cm="1">
        <f t="array" ref="M1006">(_xlfn.XLOOKUP($A1006&amp;$Q$3,Data[Index]&amp;Data[Valid Test, Can be used for conformity (Y/N)],Data[CH4 (mg/km)])-M$2)/M$5</f>
        <v>#N/A</v>
      </c>
      <c r="N1006" s="140" t="e" cm="1">
        <f t="array" ref="N1006">(_xlfn.XLOOKUP($A1006&amp;$Q$3,Data[Index]&amp;Data[Valid Test, Can be used for conformity (Y/N)],Data[N20 (mg/km)])-N$2)/N$5</f>
        <v>#N/A</v>
      </c>
      <c r="O1006" s="141" t="e" cm="1">
        <f t="array" ref="O1006">(_xlfn.XLOOKUP($A1006&amp;$Q$3,Data[Index]&amp;Data[Valid Test, Can be used for conformity (Y/N)],Data[l/100km])-O$2)/O$5</f>
        <v>#N/A</v>
      </c>
      <c r="P1006" s="138">
        <f>_xlfn.XLOOKUP($A1006,Data[Index],Data[Comments])</f>
        <v>0</v>
      </c>
    </row>
    <row r="1007" spans="1:16" x14ac:dyDescent="0.2">
      <c r="A1007" s="129"/>
      <c r="B1007" s="129"/>
      <c r="C1007" s="129" t="e" cm="1">
        <f t="array" ref="C1007">_xlfn.XLOOKUP($A1007&amp;$Q$3&amp;$R$3,Data[Index]&amp;Data[Valid Test, Can be used for conformity (Y/N)]&amp;Data[Cycle],Data[Test Name])</f>
        <v>#N/A</v>
      </c>
      <c r="D1007" s="167" t="e" cm="1">
        <f t="array" ref="D1007">_xlfn.XLOOKUP($A1007&amp;$Q$3&amp;$R$3,Data[Index]&amp;Data[Valid Test, Can be used for conformity (Y/N)]&amp;Data[Cycle],Data[Mileage (Miles)])</f>
        <v>#N/A</v>
      </c>
      <c r="E1007" s="130" t="e" cm="1">
        <f t="array" ref="E1007">_xlfn.XLOOKUP($A1007&amp;$Q$3&amp;$R$3,Data[Index]&amp;Data[Valid Test, Can be used for conformity (Y/N)]&amp;Data[Cycle],Data[Date])</f>
        <v>#N/A</v>
      </c>
      <c r="F1007" s="141" t="e" cm="1">
        <f t="array" ref="F1007">(_xlfn.XLOOKUP($A1007&amp;$Q$3&amp;$R$3,Data[Index]&amp;Data[Valid Test, Can be used for conformity (Y/N)]&amp;Data[Cycle],Data[CO/km (mg)])-F$2)/F$5</f>
        <v>#N/A</v>
      </c>
      <c r="G1007" s="141" t="e" cm="1">
        <f t="array" ref="G1007">(_xlfn.XLOOKUP($A1007&amp;$Q$3,Data[Index]&amp;Data[Valid Test, Can be used for conformity (Y/N)],Data[CO2/km (g)])-G$2)/G$5</f>
        <v>#N/A</v>
      </c>
      <c r="H1007" s="141" t="e" cm="1">
        <f t="array" ref="H1007">(_xlfn.XLOOKUP($A1007&amp;$Q$3,Data[Index]&amp;Data[Valid Test, Can be used for conformity (Y/N)],Data[THC/km (mg)])-H$2)/H$5</f>
        <v>#N/A</v>
      </c>
      <c r="I1007" s="141" t="e" cm="1">
        <f t="array" ref="I1007">(_xlfn.XLOOKUP($A1007&amp;$Q$3,Data[Index]&amp;Data[Valid Test, Can be used for conformity (Y/N)],Data[NOx/km (mg)])-I$2)/I$5</f>
        <v>#N/A</v>
      </c>
      <c r="J1007" s="141" t="e" cm="1">
        <f t="array" ref="J1007">(_xlfn.XLOOKUP($A1007&amp;$Q$3,Data[Index]&amp;Data[Valid Test, Can be used for conformity (Y/N)],Data[THC + NOx/km (mg)])-J$2)/J$5</f>
        <v>#N/A</v>
      </c>
      <c r="K1007" s="141" t="e" cm="1">
        <f t="array" ref="K1007">(_xlfn.XLOOKUP($A1007&amp;$Q$3,Data[Index]&amp;Data[Valid Test, Can be used for conformity (Y/N)],Data[PN/km ('#)])-K$2)/K$5</f>
        <v>#N/A</v>
      </c>
      <c r="L1007" s="141" t="e" cm="1">
        <f t="array" ref="L1007">(_xlfn.XLOOKUP($A1007&amp;$Q$3,Data[Index]&amp;Data[Valid Test, Can be used for conformity (Y/N)],Data[PM/km (mg)])-L$2)/L$5</f>
        <v>#N/A</v>
      </c>
      <c r="M1007" s="140" t="e" cm="1">
        <f t="array" ref="M1007">(_xlfn.XLOOKUP($A1007&amp;$Q$3,Data[Index]&amp;Data[Valid Test, Can be used for conformity (Y/N)],Data[CH4 (mg/km)])-M$2)/M$5</f>
        <v>#N/A</v>
      </c>
      <c r="N1007" s="140" t="e" cm="1">
        <f t="array" ref="N1007">(_xlfn.XLOOKUP($A1007&amp;$Q$3,Data[Index]&amp;Data[Valid Test, Can be used for conformity (Y/N)],Data[N20 (mg/km)])-N$2)/N$5</f>
        <v>#N/A</v>
      </c>
      <c r="O1007" s="141" t="e" cm="1">
        <f t="array" ref="O1007">(_xlfn.XLOOKUP($A1007&amp;$Q$3,Data[Index]&amp;Data[Valid Test, Can be used for conformity (Y/N)],Data[l/100km])-O$2)/O$5</f>
        <v>#N/A</v>
      </c>
      <c r="P1007" s="138">
        <f>_xlfn.XLOOKUP($A1007,Data[Index],Data[Comments])</f>
        <v>0</v>
      </c>
    </row>
    <row r="1008" spans="1:16" x14ac:dyDescent="0.2">
      <c r="A1008" s="129"/>
      <c r="B1008" s="129"/>
      <c r="C1008" s="129" t="e" cm="1">
        <f t="array" ref="C1008">_xlfn.XLOOKUP($A1008&amp;$Q$3&amp;$R$3,Data[Index]&amp;Data[Valid Test, Can be used for conformity (Y/N)]&amp;Data[Cycle],Data[Test Name])</f>
        <v>#N/A</v>
      </c>
      <c r="D1008" s="167" t="e" cm="1">
        <f t="array" ref="D1008">_xlfn.XLOOKUP($A1008&amp;$Q$3&amp;$R$3,Data[Index]&amp;Data[Valid Test, Can be used for conformity (Y/N)]&amp;Data[Cycle],Data[Mileage (Miles)])</f>
        <v>#N/A</v>
      </c>
      <c r="E1008" s="130" t="e" cm="1">
        <f t="array" ref="E1008">_xlfn.XLOOKUP($A1008&amp;$Q$3&amp;$R$3,Data[Index]&amp;Data[Valid Test, Can be used for conformity (Y/N)]&amp;Data[Cycle],Data[Date])</f>
        <v>#N/A</v>
      </c>
      <c r="F1008" s="141" t="e" cm="1">
        <f t="array" ref="F1008">(_xlfn.XLOOKUP($A1008&amp;$Q$3&amp;$R$3,Data[Index]&amp;Data[Valid Test, Can be used for conformity (Y/N)]&amp;Data[Cycle],Data[CO/km (mg)])-F$2)/F$5</f>
        <v>#N/A</v>
      </c>
      <c r="G1008" s="141" t="e" cm="1">
        <f t="array" ref="G1008">(_xlfn.XLOOKUP($A1008&amp;$Q$3,Data[Index]&amp;Data[Valid Test, Can be used for conformity (Y/N)],Data[CO2/km (g)])-G$2)/G$5</f>
        <v>#N/A</v>
      </c>
      <c r="H1008" s="141" t="e" cm="1">
        <f t="array" ref="H1008">(_xlfn.XLOOKUP($A1008&amp;$Q$3,Data[Index]&amp;Data[Valid Test, Can be used for conformity (Y/N)],Data[THC/km (mg)])-H$2)/H$5</f>
        <v>#N/A</v>
      </c>
      <c r="I1008" s="141" t="e" cm="1">
        <f t="array" ref="I1008">(_xlfn.XLOOKUP($A1008&amp;$Q$3,Data[Index]&amp;Data[Valid Test, Can be used for conformity (Y/N)],Data[NOx/km (mg)])-I$2)/I$5</f>
        <v>#N/A</v>
      </c>
      <c r="J1008" s="141" t="e" cm="1">
        <f t="array" ref="J1008">(_xlfn.XLOOKUP($A1008&amp;$Q$3,Data[Index]&amp;Data[Valid Test, Can be used for conformity (Y/N)],Data[THC + NOx/km (mg)])-J$2)/J$5</f>
        <v>#N/A</v>
      </c>
      <c r="K1008" s="141" t="e" cm="1">
        <f t="array" ref="K1008">(_xlfn.XLOOKUP($A1008&amp;$Q$3,Data[Index]&amp;Data[Valid Test, Can be used for conformity (Y/N)],Data[PN/km ('#)])-K$2)/K$5</f>
        <v>#N/A</v>
      </c>
      <c r="L1008" s="141" t="e" cm="1">
        <f t="array" ref="L1008">(_xlfn.XLOOKUP($A1008&amp;$Q$3,Data[Index]&amp;Data[Valid Test, Can be used for conformity (Y/N)],Data[PM/km (mg)])-L$2)/L$5</f>
        <v>#N/A</v>
      </c>
      <c r="M1008" s="140" t="e" cm="1">
        <f t="array" ref="M1008">(_xlfn.XLOOKUP($A1008&amp;$Q$3,Data[Index]&amp;Data[Valid Test, Can be used for conformity (Y/N)],Data[CH4 (mg/km)])-M$2)/M$5</f>
        <v>#N/A</v>
      </c>
      <c r="N1008" s="140" t="e" cm="1">
        <f t="array" ref="N1008">(_xlfn.XLOOKUP($A1008&amp;$Q$3,Data[Index]&amp;Data[Valid Test, Can be used for conformity (Y/N)],Data[N20 (mg/km)])-N$2)/N$5</f>
        <v>#N/A</v>
      </c>
      <c r="O1008" s="141" t="e" cm="1">
        <f t="array" ref="O1008">(_xlfn.XLOOKUP($A1008&amp;$Q$3,Data[Index]&amp;Data[Valid Test, Can be used for conformity (Y/N)],Data[l/100km])-O$2)/O$5</f>
        <v>#N/A</v>
      </c>
      <c r="P1008" s="138">
        <f>_xlfn.XLOOKUP($A1008,Data[Index],Data[Comments])</f>
        <v>0</v>
      </c>
    </row>
    <row r="1009" spans="1:16" x14ac:dyDescent="0.2">
      <c r="A1009" s="129"/>
      <c r="B1009" s="129"/>
      <c r="C1009" s="129" t="e" cm="1">
        <f t="array" ref="C1009">_xlfn.XLOOKUP($A1009&amp;$Q$3&amp;$R$3,Data[Index]&amp;Data[Valid Test, Can be used for conformity (Y/N)]&amp;Data[Cycle],Data[Test Name])</f>
        <v>#N/A</v>
      </c>
      <c r="D1009" s="167" t="e" cm="1">
        <f t="array" ref="D1009">_xlfn.XLOOKUP($A1009&amp;$Q$3&amp;$R$3,Data[Index]&amp;Data[Valid Test, Can be used for conformity (Y/N)]&amp;Data[Cycle],Data[Mileage (Miles)])</f>
        <v>#N/A</v>
      </c>
      <c r="E1009" s="130" t="e" cm="1">
        <f t="array" ref="E1009">_xlfn.XLOOKUP($A1009&amp;$Q$3&amp;$R$3,Data[Index]&amp;Data[Valid Test, Can be used for conformity (Y/N)]&amp;Data[Cycle],Data[Date])</f>
        <v>#N/A</v>
      </c>
      <c r="F1009" s="141" t="e" cm="1">
        <f t="array" ref="F1009">(_xlfn.XLOOKUP($A1009&amp;$Q$3&amp;$R$3,Data[Index]&amp;Data[Valid Test, Can be used for conformity (Y/N)]&amp;Data[Cycle],Data[CO/km (mg)])-F$2)/F$5</f>
        <v>#N/A</v>
      </c>
      <c r="G1009" s="141" t="e" cm="1">
        <f t="array" ref="G1009">(_xlfn.XLOOKUP($A1009&amp;$Q$3,Data[Index]&amp;Data[Valid Test, Can be used for conformity (Y/N)],Data[CO2/km (g)])-G$2)/G$5</f>
        <v>#N/A</v>
      </c>
      <c r="H1009" s="141" t="e" cm="1">
        <f t="array" ref="H1009">(_xlfn.XLOOKUP($A1009&amp;$Q$3,Data[Index]&amp;Data[Valid Test, Can be used for conformity (Y/N)],Data[THC/km (mg)])-H$2)/H$5</f>
        <v>#N/A</v>
      </c>
      <c r="I1009" s="141" t="e" cm="1">
        <f t="array" ref="I1009">(_xlfn.XLOOKUP($A1009&amp;$Q$3,Data[Index]&amp;Data[Valid Test, Can be used for conformity (Y/N)],Data[NOx/km (mg)])-I$2)/I$5</f>
        <v>#N/A</v>
      </c>
      <c r="J1009" s="141" t="e" cm="1">
        <f t="array" ref="J1009">(_xlfn.XLOOKUP($A1009&amp;$Q$3,Data[Index]&amp;Data[Valid Test, Can be used for conformity (Y/N)],Data[THC + NOx/km (mg)])-J$2)/J$5</f>
        <v>#N/A</v>
      </c>
      <c r="K1009" s="141" t="e" cm="1">
        <f t="array" ref="K1009">(_xlfn.XLOOKUP($A1009&amp;$Q$3,Data[Index]&amp;Data[Valid Test, Can be used for conformity (Y/N)],Data[PN/km ('#)])-K$2)/K$5</f>
        <v>#N/A</v>
      </c>
      <c r="L1009" s="141" t="e" cm="1">
        <f t="array" ref="L1009">(_xlfn.XLOOKUP($A1009&amp;$Q$3,Data[Index]&amp;Data[Valid Test, Can be used for conformity (Y/N)],Data[PM/km (mg)])-L$2)/L$5</f>
        <v>#N/A</v>
      </c>
      <c r="M1009" s="140" t="e" cm="1">
        <f t="array" ref="M1009">(_xlfn.XLOOKUP($A1009&amp;$Q$3,Data[Index]&amp;Data[Valid Test, Can be used for conformity (Y/N)],Data[CH4 (mg/km)])-M$2)/M$5</f>
        <v>#N/A</v>
      </c>
      <c r="N1009" s="140" t="e" cm="1">
        <f t="array" ref="N1009">(_xlfn.XLOOKUP($A1009&amp;$Q$3,Data[Index]&amp;Data[Valid Test, Can be used for conformity (Y/N)],Data[N20 (mg/km)])-N$2)/N$5</f>
        <v>#N/A</v>
      </c>
      <c r="O1009" s="141" t="e" cm="1">
        <f t="array" ref="O1009">(_xlfn.XLOOKUP($A1009&amp;$Q$3,Data[Index]&amp;Data[Valid Test, Can be used for conformity (Y/N)],Data[l/100km])-O$2)/O$5</f>
        <v>#N/A</v>
      </c>
      <c r="P1009" s="138">
        <f>_xlfn.XLOOKUP($A1009,Data[Index],Data[Comments])</f>
        <v>0</v>
      </c>
    </row>
    <row r="1010" spans="1:16" x14ac:dyDescent="0.2">
      <c r="A1010" s="129"/>
      <c r="B1010" s="129"/>
      <c r="C1010" s="129" t="e" cm="1">
        <f t="array" ref="C1010">_xlfn.XLOOKUP($A1010&amp;$Q$3&amp;$R$3,Data[Index]&amp;Data[Valid Test, Can be used for conformity (Y/N)]&amp;Data[Cycle],Data[Test Name])</f>
        <v>#N/A</v>
      </c>
      <c r="D1010" s="167" t="e" cm="1">
        <f t="array" ref="D1010">_xlfn.XLOOKUP($A1010&amp;$Q$3&amp;$R$3,Data[Index]&amp;Data[Valid Test, Can be used for conformity (Y/N)]&amp;Data[Cycle],Data[Mileage (Miles)])</f>
        <v>#N/A</v>
      </c>
      <c r="E1010" s="130" t="e" cm="1">
        <f t="array" ref="E1010">_xlfn.XLOOKUP($A1010&amp;$Q$3&amp;$R$3,Data[Index]&amp;Data[Valid Test, Can be used for conformity (Y/N)]&amp;Data[Cycle],Data[Date])</f>
        <v>#N/A</v>
      </c>
      <c r="F1010" s="141" t="e" cm="1">
        <f t="array" ref="F1010">(_xlfn.XLOOKUP($A1010&amp;$Q$3&amp;$R$3,Data[Index]&amp;Data[Valid Test, Can be used for conformity (Y/N)]&amp;Data[Cycle],Data[CO/km (mg)])-F$2)/F$5</f>
        <v>#N/A</v>
      </c>
      <c r="G1010" s="141" t="e" cm="1">
        <f t="array" ref="G1010">(_xlfn.XLOOKUP($A1010&amp;$Q$3,Data[Index]&amp;Data[Valid Test, Can be used for conformity (Y/N)],Data[CO2/km (g)])-G$2)/G$5</f>
        <v>#N/A</v>
      </c>
      <c r="H1010" s="141" t="e" cm="1">
        <f t="array" ref="H1010">(_xlfn.XLOOKUP($A1010&amp;$Q$3,Data[Index]&amp;Data[Valid Test, Can be used for conformity (Y/N)],Data[THC/km (mg)])-H$2)/H$5</f>
        <v>#N/A</v>
      </c>
      <c r="I1010" s="141" t="e" cm="1">
        <f t="array" ref="I1010">(_xlfn.XLOOKUP($A1010&amp;$Q$3,Data[Index]&amp;Data[Valid Test, Can be used for conformity (Y/N)],Data[NOx/km (mg)])-I$2)/I$5</f>
        <v>#N/A</v>
      </c>
      <c r="J1010" s="141" t="e" cm="1">
        <f t="array" ref="J1010">(_xlfn.XLOOKUP($A1010&amp;$Q$3,Data[Index]&amp;Data[Valid Test, Can be used for conformity (Y/N)],Data[THC + NOx/km (mg)])-J$2)/J$5</f>
        <v>#N/A</v>
      </c>
      <c r="K1010" s="141" t="e" cm="1">
        <f t="array" ref="K1010">(_xlfn.XLOOKUP($A1010&amp;$Q$3,Data[Index]&amp;Data[Valid Test, Can be used for conformity (Y/N)],Data[PN/km ('#)])-K$2)/K$5</f>
        <v>#N/A</v>
      </c>
      <c r="L1010" s="141" t="e" cm="1">
        <f t="array" ref="L1010">(_xlfn.XLOOKUP($A1010&amp;$Q$3,Data[Index]&amp;Data[Valid Test, Can be used for conformity (Y/N)],Data[PM/km (mg)])-L$2)/L$5</f>
        <v>#N/A</v>
      </c>
      <c r="M1010" s="140" t="e" cm="1">
        <f t="array" ref="M1010">(_xlfn.XLOOKUP($A1010&amp;$Q$3,Data[Index]&amp;Data[Valid Test, Can be used for conformity (Y/N)],Data[CH4 (mg/km)])-M$2)/M$5</f>
        <v>#N/A</v>
      </c>
      <c r="N1010" s="140" t="e" cm="1">
        <f t="array" ref="N1010">(_xlfn.XLOOKUP($A1010&amp;$Q$3,Data[Index]&amp;Data[Valid Test, Can be used for conformity (Y/N)],Data[N20 (mg/km)])-N$2)/N$5</f>
        <v>#N/A</v>
      </c>
      <c r="O1010" s="141" t="e" cm="1">
        <f t="array" ref="O1010">(_xlfn.XLOOKUP($A1010&amp;$Q$3,Data[Index]&amp;Data[Valid Test, Can be used for conformity (Y/N)],Data[l/100km])-O$2)/O$5</f>
        <v>#N/A</v>
      </c>
      <c r="P1010" s="138">
        <f>_xlfn.XLOOKUP($A1010,Data[Index],Data[Comments])</f>
        <v>0</v>
      </c>
    </row>
    <row r="1011" spans="1:16" x14ac:dyDescent="0.2">
      <c r="A1011" s="129"/>
      <c r="B1011" s="129"/>
      <c r="C1011" s="129" t="e" cm="1">
        <f t="array" ref="C1011">_xlfn.XLOOKUP($A1011&amp;$Q$3&amp;$R$3,Data[Index]&amp;Data[Valid Test, Can be used for conformity (Y/N)]&amp;Data[Cycle],Data[Test Name])</f>
        <v>#N/A</v>
      </c>
      <c r="D1011" s="167" t="e" cm="1">
        <f t="array" ref="D1011">_xlfn.XLOOKUP($A1011&amp;$Q$3&amp;$R$3,Data[Index]&amp;Data[Valid Test, Can be used for conformity (Y/N)]&amp;Data[Cycle],Data[Mileage (Miles)])</f>
        <v>#N/A</v>
      </c>
      <c r="E1011" s="130" t="e" cm="1">
        <f t="array" ref="E1011">_xlfn.XLOOKUP($A1011&amp;$Q$3&amp;$R$3,Data[Index]&amp;Data[Valid Test, Can be used for conformity (Y/N)]&amp;Data[Cycle],Data[Date])</f>
        <v>#N/A</v>
      </c>
      <c r="F1011" s="141" t="e" cm="1">
        <f t="array" ref="F1011">(_xlfn.XLOOKUP($A1011&amp;$Q$3&amp;$R$3,Data[Index]&amp;Data[Valid Test, Can be used for conformity (Y/N)]&amp;Data[Cycle],Data[CO/km (mg)])-F$2)/F$5</f>
        <v>#N/A</v>
      </c>
      <c r="G1011" s="141" t="e" cm="1">
        <f t="array" ref="G1011">(_xlfn.XLOOKUP($A1011&amp;$Q$3,Data[Index]&amp;Data[Valid Test, Can be used for conformity (Y/N)],Data[CO2/km (g)])-G$2)/G$5</f>
        <v>#N/A</v>
      </c>
      <c r="H1011" s="141" t="e" cm="1">
        <f t="array" ref="H1011">(_xlfn.XLOOKUP($A1011&amp;$Q$3,Data[Index]&amp;Data[Valid Test, Can be used for conformity (Y/N)],Data[THC/km (mg)])-H$2)/H$5</f>
        <v>#N/A</v>
      </c>
      <c r="I1011" s="141" t="e" cm="1">
        <f t="array" ref="I1011">(_xlfn.XLOOKUP($A1011&amp;$Q$3,Data[Index]&amp;Data[Valid Test, Can be used for conformity (Y/N)],Data[NOx/km (mg)])-I$2)/I$5</f>
        <v>#N/A</v>
      </c>
      <c r="J1011" s="141" t="e" cm="1">
        <f t="array" ref="J1011">(_xlfn.XLOOKUP($A1011&amp;$Q$3,Data[Index]&amp;Data[Valid Test, Can be used for conformity (Y/N)],Data[THC + NOx/km (mg)])-J$2)/J$5</f>
        <v>#N/A</v>
      </c>
      <c r="K1011" s="141" t="e" cm="1">
        <f t="array" ref="K1011">(_xlfn.XLOOKUP($A1011&amp;$Q$3,Data[Index]&amp;Data[Valid Test, Can be used for conformity (Y/N)],Data[PN/km ('#)])-K$2)/K$5</f>
        <v>#N/A</v>
      </c>
      <c r="L1011" s="141" t="e" cm="1">
        <f t="array" ref="L1011">(_xlfn.XLOOKUP($A1011&amp;$Q$3,Data[Index]&amp;Data[Valid Test, Can be used for conformity (Y/N)],Data[PM/km (mg)])-L$2)/L$5</f>
        <v>#N/A</v>
      </c>
      <c r="M1011" s="140" t="e" cm="1">
        <f t="array" ref="M1011">(_xlfn.XLOOKUP($A1011&amp;$Q$3,Data[Index]&amp;Data[Valid Test, Can be used for conformity (Y/N)],Data[CH4 (mg/km)])-M$2)/M$5</f>
        <v>#N/A</v>
      </c>
      <c r="N1011" s="140" t="e" cm="1">
        <f t="array" ref="N1011">(_xlfn.XLOOKUP($A1011&amp;$Q$3,Data[Index]&amp;Data[Valid Test, Can be used for conformity (Y/N)],Data[N20 (mg/km)])-N$2)/N$5</f>
        <v>#N/A</v>
      </c>
      <c r="O1011" s="141" t="e" cm="1">
        <f t="array" ref="O1011">(_xlfn.XLOOKUP($A1011&amp;$Q$3,Data[Index]&amp;Data[Valid Test, Can be used for conformity (Y/N)],Data[l/100km])-O$2)/O$5</f>
        <v>#N/A</v>
      </c>
      <c r="P1011" s="138">
        <f>_xlfn.XLOOKUP($A1011,Data[Index],Data[Comments])</f>
        <v>0</v>
      </c>
    </row>
    <row r="1012" spans="1:16" x14ac:dyDescent="0.2">
      <c r="A1012" s="129"/>
      <c r="B1012" s="129"/>
      <c r="C1012" s="129" t="e" cm="1">
        <f t="array" ref="C1012">_xlfn.XLOOKUP($A1012&amp;$Q$3&amp;$R$3,Data[Index]&amp;Data[Valid Test, Can be used for conformity (Y/N)]&amp;Data[Cycle],Data[Test Name])</f>
        <v>#N/A</v>
      </c>
      <c r="D1012" s="167" t="e" cm="1">
        <f t="array" ref="D1012">_xlfn.XLOOKUP($A1012&amp;$Q$3&amp;$R$3,Data[Index]&amp;Data[Valid Test, Can be used for conformity (Y/N)]&amp;Data[Cycle],Data[Mileage (Miles)])</f>
        <v>#N/A</v>
      </c>
      <c r="E1012" s="130" t="e" cm="1">
        <f t="array" ref="E1012">_xlfn.XLOOKUP($A1012&amp;$Q$3&amp;$R$3,Data[Index]&amp;Data[Valid Test, Can be used for conformity (Y/N)]&amp;Data[Cycle],Data[Date])</f>
        <v>#N/A</v>
      </c>
      <c r="F1012" s="141" t="e" cm="1">
        <f t="array" ref="F1012">(_xlfn.XLOOKUP($A1012&amp;$Q$3&amp;$R$3,Data[Index]&amp;Data[Valid Test, Can be used for conformity (Y/N)]&amp;Data[Cycle],Data[CO/km (mg)])-F$2)/F$5</f>
        <v>#N/A</v>
      </c>
      <c r="G1012" s="141" t="e" cm="1">
        <f t="array" ref="G1012">(_xlfn.XLOOKUP($A1012&amp;$Q$3,Data[Index]&amp;Data[Valid Test, Can be used for conformity (Y/N)],Data[CO2/km (g)])-G$2)/G$5</f>
        <v>#N/A</v>
      </c>
      <c r="H1012" s="141" t="e" cm="1">
        <f t="array" ref="H1012">(_xlfn.XLOOKUP($A1012&amp;$Q$3,Data[Index]&amp;Data[Valid Test, Can be used for conformity (Y/N)],Data[THC/km (mg)])-H$2)/H$5</f>
        <v>#N/A</v>
      </c>
      <c r="I1012" s="141" t="e" cm="1">
        <f t="array" ref="I1012">(_xlfn.XLOOKUP($A1012&amp;$Q$3,Data[Index]&amp;Data[Valid Test, Can be used for conformity (Y/N)],Data[NOx/km (mg)])-I$2)/I$5</f>
        <v>#N/A</v>
      </c>
      <c r="J1012" s="141" t="e" cm="1">
        <f t="array" ref="J1012">(_xlfn.XLOOKUP($A1012&amp;$Q$3,Data[Index]&amp;Data[Valid Test, Can be used for conformity (Y/N)],Data[THC + NOx/km (mg)])-J$2)/J$5</f>
        <v>#N/A</v>
      </c>
      <c r="K1012" s="141" t="e" cm="1">
        <f t="array" ref="K1012">(_xlfn.XLOOKUP($A1012&amp;$Q$3,Data[Index]&amp;Data[Valid Test, Can be used for conformity (Y/N)],Data[PN/km ('#)])-K$2)/K$5</f>
        <v>#N/A</v>
      </c>
      <c r="L1012" s="141" t="e" cm="1">
        <f t="array" ref="L1012">(_xlfn.XLOOKUP($A1012&amp;$Q$3,Data[Index]&amp;Data[Valid Test, Can be used for conformity (Y/N)],Data[PM/km (mg)])-L$2)/L$5</f>
        <v>#N/A</v>
      </c>
      <c r="M1012" s="140" t="e" cm="1">
        <f t="array" ref="M1012">(_xlfn.XLOOKUP($A1012&amp;$Q$3,Data[Index]&amp;Data[Valid Test, Can be used for conformity (Y/N)],Data[CH4 (mg/km)])-M$2)/M$5</f>
        <v>#N/A</v>
      </c>
      <c r="N1012" s="140" t="e" cm="1">
        <f t="array" ref="N1012">(_xlfn.XLOOKUP($A1012&amp;$Q$3,Data[Index]&amp;Data[Valid Test, Can be used for conformity (Y/N)],Data[N20 (mg/km)])-N$2)/N$5</f>
        <v>#N/A</v>
      </c>
      <c r="O1012" s="141" t="e" cm="1">
        <f t="array" ref="O1012">(_xlfn.XLOOKUP($A1012&amp;$Q$3,Data[Index]&amp;Data[Valid Test, Can be used for conformity (Y/N)],Data[l/100km])-O$2)/O$5</f>
        <v>#N/A</v>
      </c>
      <c r="P1012" s="138">
        <f>_xlfn.XLOOKUP($A1012,Data[Index],Data[Comments])</f>
        <v>0</v>
      </c>
    </row>
    <row r="1013" spans="1:16" x14ac:dyDescent="0.2">
      <c r="A1013" s="129"/>
      <c r="B1013" s="129"/>
      <c r="C1013" s="129" t="e" cm="1">
        <f t="array" ref="C1013">_xlfn.XLOOKUP($A1013&amp;$Q$3&amp;$R$3,Data[Index]&amp;Data[Valid Test, Can be used for conformity (Y/N)]&amp;Data[Cycle],Data[Test Name])</f>
        <v>#N/A</v>
      </c>
      <c r="D1013" s="167" t="e" cm="1">
        <f t="array" ref="D1013">_xlfn.XLOOKUP($A1013&amp;$Q$3&amp;$R$3,Data[Index]&amp;Data[Valid Test, Can be used for conformity (Y/N)]&amp;Data[Cycle],Data[Mileage (Miles)])</f>
        <v>#N/A</v>
      </c>
      <c r="E1013" s="130" t="e" cm="1">
        <f t="array" ref="E1013">_xlfn.XLOOKUP($A1013&amp;$Q$3&amp;$R$3,Data[Index]&amp;Data[Valid Test, Can be used for conformity (Y/N)]&amp;Data[Cycle],Data[Date])</f>
        <v>#N/A</v>
      </c>
      <c r="F1013" s="141" t="e" cm="1">
        <f t="array" ref="F1013">(_xlfn.XLOOKUP($A1013&amp;$Q$3&amp;$R$3,Data[Index]&amp;Data[Valid Test, Can be used for conformity (Y/N)]&amp;Data[Cycle],Data[CO/km (mg)])-F$2)/F$5</f>
        <v>#N/A</v>
      </c>
      <c r="G1013" s="141" t="e" cm="1">
        <f t="array" ref="G1013">(_xlfn.XLOOKUP($A1013&amp;$Q$3,Data[Index]&amp;Data[Valid Test, Can be used for conformity (Y/N)],Data[CO2/km (g)])-G$2)/G$5</f>
        <v>#N/A</v>
      </c>
      <c r="H1013" s="141" t="e" cm="1">
        <f t="array" ref="H1013">(_xlfn.XLOOKUP($A1013&amp;$Q$3,Data[Index]&amp;Data[Valid Test, Can be used for conformity (Y/N)],Data[THC/km (mg)])-H$2)/H$5</f>
        <v>#N/A</v>
      </c>
      <c r="I1013" s="141" t="e" cm="1">
        <f t="array" ref="I1013">(_xlfn.XLOOKUP($A1013&amp;$Q$3,Data[Index]&amp;Data[Valid Test, Can be used for conformity (Y/N)],Data[NOx/km (mg)])-I$2)/I$5</f>
        <v>#N/A</v>
      </c>
      <c r="J1013" s="141" t="e" cm="1">
        <f t="array" ref="J1013">(_xlfn.XLOOKUP($A1013&amp;$Q$3,Data[Index]&amp;Data[Valid Test, Can be used for conformity (Y/N)],Data[THC + NOx/km (mg)])-J$2)/J$5</f>
        <v>#N/A</v>
      </c>
      <c r="K1013" s="141" t="e" cm="1">
        <f t="array" ref="K1013">(_xlfn.XLOOKUP($A1013&amp;$Q$3,Data[Index]&amp;Data[Valid Test, Can be used for conformity (Y/N)],Data[PN/km ('#)])-K$2)/K$5</f>
        <v>#N/A</v>
      </c>
      <c r="L1013" s="141" t="e" cm="1">
        <f t="array" ref="L1013">(_xlfn.XLOOKUP($A1013&amp;$Q$3,Data[Index]&amp;Data[Valid Test, Can be used for conformity (Y/N)],Data[PM/km (mg)])-L$2)/L$5</f>
        <v>#N/A</v>
      </c>
      <c r="M1013" s="140" t="e" cm="1">
        <f t="array" ref="M1013">(_xlfn.XLOOKUP($A1013&amp;$Q$3,Data[Index]&amp;Data[Valid Test, Can be used for conformity (Y/N)],Data[CH4 (mg/km)])-M$2)/M$5</f>
        <v>#N/A</v>
      </c>
      <c r="N1013" s="140" t="e" cm="1">
        <f t="array" ref="N1013">(_xlfn.XLOOKUP($A1013&amp;$Q$3,Data[Index]&amp;Data[Valid Test, Can be used for conformity (Y/N)],Data[N20 (mg/km)])-N$2)/N$5</f>
        <v>#N/A</v>
      </c>
      <c r="O1013" s="141" t="e" cm="1">
        <f t="array" ref="O1013">(_xlfn.XLOOKUP($A1013&amp;$Q$3,Data[Index]&amp;Data[Valid Test, Can be used for conformity (Y/N)],Data[l/100km])-O$2)/O$5</f>
        <v>#N/A</v>
      </c>
      <c r="P1013" s="138">
        <f>_xlfn.XLOOKUP($A1013,Data[Index],Data[Comments])</f>
        <v>0</v>
      </c>
    </row>
    <row r="1014" spans="1:16" x14ac:dyDescent="0.2">
      <c r="A1014" s="129"/>
      <c r="B1014" s="129"/>
      <c r="C1014" s="129" t="e" cm="1">
        <f t="array" ref="C1014">_xlfn.XLOOKUP($A1014&amp;$Q$3&amp;$R$3,Data[Index]&amp;Data[Valid Test, Can be used for conformity (Y/N)]&amp;Data[Cycle],Data[Test Name])</f>
        <v>#N/A</v>
      </c>
      <c r="D1014" s="167" t="e" cm="1">
        <f t="array" ref="D1014">_xlfn.XLOOKUP($A1014&amp;$Q$3&amp;$R$3,Data[Index]&amp;Data[Valid Test, Can be used for conformity (Y/N)]&amp;Data[Cycle],Data[Mileage (Miles)])</f>
        <v>#N/A</v>
      </c>
      <c r="E1014" s="130" t="e" cm="1">
        <f t="array" ref="E1014">_xlfn.XLOOKUP($A1014&amp;$Q$3&amp;$R$3,Data[Index]&amp;Data[Valid Test, Can be used for conformity (Y/N)]&amp;Data[Cycle],Data[Date])</f>
        <v>#N/A</v>
      </c>
      <c r="F1014" s="141" t="e" cm="1">
        <f t="array" ref="F1014">(_xlfn.XLOOKUP($A1014&amp;$Q$3&amp;$R$3,Data[Index]&amp;Data[Valid Test, Can be used for conformity (Y/N)]&amp;Data[Cycle],Data[CO/km (mg)])-F$2)/F$5</f>
        <v>#N/A</v>
      </c>
      <c r="G1014" s="141" t="e" cm="1">
        <f t="array" ref="G1014">(_xlfn.XLOOKUP($A1014&amp;$Q$3,Data[Index]&amp;Data[Valid Test, Can be used for conformity (Y/N)],Data[CO2/km (g)])-G$2)/G$5</f>
        <v>#N/A</v>
      </c>
      <c r="H1014" s="141" t="e" cm="1">
        <f t="array" ref="H1014">(_xlfn.XLOOKUP($A1014&amp;$Q$3,Data[Index]&amp;Data[Valid Test, Can be used for conformity (Y/N)],Data[THC/km (mg)])-H$2)/H$5</f>
        <v>#N/A</v>
      </c>
      <c r="I1014" s="141" t="e" cm="1">
        <f t="array" ref="I1014">(_xlfn.XLOOKUP($A1014&amp;$Q$3,Data[Index]&amp;Data[Valid Test, Can be used for conformity (Y/N)],Data[NOx/km (mg)])-I$2)/I$5</f>
        <v>#N/A</v>
      </c>
      <c r="J1014" s="141" t="e" cm="1">
        <f t="array" ref="J1014">(_xlfn.XLOOKUP($A1014&amp;$Q$3,Data[Index]&amp;Data[Valid Test, Can be used for conformity (Y/N)],Data[THC + NOx/km (mg)])-J$2)/J$5</f>
        <v>#N/A</v>
      </c>
      <c r="K1014" s="141" t="e" cm="1">
        <f t="array" ref="K1014">(_xlfn.XLOOKUP($A1014&amp;$Q$3,Data[Index]&amp;Data[Valid Test, Can be used for conformity (Y/N)],Data[PN/km ('#)])-K$2)/K$5</f>
        <v>#N/A</v>
      </c>
      <c r="L1014" s="141" t="e" cm="1">
        <f t="array" ref="L1014">(_xlfn.XLOOKUP($A1014&amp;$Q$3,Data[Index]&amp;Data[Valid Test, Can be used for conformity (Y/N)],Data[PM/km (mg)])-L$2)/L$5</f>
        <v>#N/A</v>
      </c>
      <c r="M1014" s="140" t="e" cm="1">
        <f t="array" ref="M1014">(_xlfn.XLOOKUP($A1014&amp;$Q$3,Data[Index]&amp;Data[Valid Test, Can be used for conformity (Y/N)],Data[CH4 (mg/km)])-M$2)/M$5</f>
        <v>#N/A</v>
      </c>
      <c r="N1014" s="140" t="e" cm="1">
        <f t="array" ref="N1014">(_xlfn.XLOOKUP($A1014&amp;$Q$3,Data[Index]&amp;Data[Valid Test, Can be used for conformity (Y/N)],Data[N20 (mg/km)])-N$2)/N$5</f>
        <v>#N/A</v>
      </c>
      <c r="O1014" s="141" t="e" cm="1">
        <f t="array" ref="O1014">(_xlfn.XLOOKUP($A1014&amp;$Q$3,Data[Index]&amp;Data[Valid Test, Can be used for conformity (Y/N)],Data[l/100km])-O$2)/O$5</f>
        <v>#N/A</v>
      </c>
      <c r="P1014" s="138">
        <f>_xlfn.XLOOKUP($A1014,Data[Index],Data[Comments])</f>
        <v>0</v>
      </c>
    </row>
    <row r="1015" spans="1:16" x14ac:dyDescent="0.2">
      <c r="A1015" s="129"/>
      <c r="B1015" s="129"/>
      <c r="C1015" s="129" t="e" cm="1">
        <f t="array" ref="C1015">_xlfn.XLOOKUP($A1015&amp;$Q$3&amp;$R$3,Data[Index]&amp;Data[Valid Test, Can be used for conformity (Y/N)]&amp;Data[Cycle],Data[Test Name])</f>
        <v>#N/A</v>
      </c>
      <c r="D1015" s="167" t="e" cm="1">
        <f t="array" ref="D1015">_xlfn.XLOOKUP($A1015&amp;$Q$3&amp;$R$3,Data[Index]&amp;Data[Valid Test, Can be used for conformity (Y/N)]&amp;Data[Cycle],Data[Mileage (Miles)])</f>
        <v>#N/A</v>
      </c>
      <c r="E1015" s="130" t="e" cm="1">
        <f t="array" ref="E1015">_xlfn.XLOOKUP($A1015&amp;$Q$3&amp;$R$3,Data[Index]&amp;Data[Valid Test, Can be used for conformity (Y/N)]&amp;Data[Cycle],Data[Date])</f>
        <v>#N/A</v>
      </c>
      <c r="F1015" s="141" t="e" cm="1">
        <f t="array" ref="F1015">(_xlfn.XLOOKUP($A1015&amp;$Q$3&amp;$R$3,Data[Index]&amp;Data[Valid Test, Can be used for conformity (Y/N)]&amp;Data[Cycle],Data[CO/km (mg)])-F$2)/F$5</f>
        <v>#N/A</v>
      </c>
      <c r="G1015" s="141" t="e" cm="1">
        <f t="array" ref="G1015">(_xlfn.XLOOKUP($A1015&amp;$Q$3,Data[Index]&amp;Data[Valid Test, Can be used for conformity (Y/N)],Data[CO2/km (g)])-G$2)/G$5</f>
        <v>#N/A</v>
      </c>
      <c r="H1015" s="141" t="e" cm="1">
        <f t="array" ref="H1015">(_xlfn.XLOOKUP($A1015&amp;$Q$3,Data[Index]&amp;Data[Valid Test, Can be used for conformity (Y/N)],Data[THC/km (mg)])-H$2)/H$5</f>
        <v>#N/A</v>
      </c>
      <c r="I1015" s="141" t="e" cm="1">
        <f t="array" ref="I1015">(_xlfn.XLOOKUP($A1015&amp;$Q$3,Data[Index]&amp;Data[Valid Test, Can be used for conformity (Y/N)],Data[NOx/km (mg)])-I$2)/I$5</f>
        <v>#N/A</v>
      </c>
      <c r="J1015" s="141" t="e" cm="1">
        <f t="array" ref="J1015">(_xlfn.XLOOKUP($A1015&amp;$Q$3,Data[Index]&amp;Data[Valid Test, Can be used for conformity (Y/N)],Data[THC + NOx/km (mg)])-J$2)/J$5</f>
        <v>#N/A</v>
      </c>
      <c r="K1015" s="141" t="e" cm="1">
        <f t="array" ref="K1015">(_xlfn.XLOOKUP($A1015&amp;$Q$3,Data[Index]&amp;Data[Valid Test, Can be used for conformity (Y/N)],Data[PN/km ('#)])-K$2)/K$5</f>
        <v>#N/A</v>
      </c>
      <c r="L1015" s="141" t="e" cm="1">
        <f t="array" ref="L1015">(_xlfn.XLOOKUP($A1015&amp;$Q$3,Data[Index]&amp;Data[Valid Test, Can be used for conformity (Y/N)],Data[PM/km (mg)])-L$2)/L$5</f>
        <v>#N/A</v>
      </c>
      <c r="M1015" s="140" t="e" cm="1">
        <f t="array" ref="M1015">(_xlfn.XLOOKUP($A1015&amp;$Q$3,Data[Index]&amp;Data[Valid Test, Can be used for conformity (Y/N)],Data[CH4 (mg/km)])-M$2)/M$5</f>
        <v>#N/A</v>
      </c>
      <c r="N1015" s="140" t="e" cm="1">
        <f t="array" ref="N1015">(_xlfn.XLOOKUP($A1015&amp;$Q$3,Data[Index]&amp;Data[Valid Test, Can be used for conformity (Y/N)],Data[N20 (mg/km)])-N$2)/N$5</f>
        <v>#N/A</v>
      </c>
      <c r="O1015" s="141" t="e" cm="1">
        <f t="array" ref="O1015">(_xlfn.XLOOKUP($A1015&amp;$Q$3,Data[Index]&amp;Data[Valid Test, Can be used for conformity (Y/N)],Data[l/100km])-O$2)/O$5</f>
        <v>#N/A</v>
      </c>
      <c r="P1015" s="138">
        <f>_xlfn.XLOOKUP($A1015,Data[Index],Data[Comments])</f>
        <v>0</v>
      </c>
    </row>
    <row r="1016" spans="1:16" x14ac:dyDescent="0.2">
      <c r="A1016" s="129"/>
      <c r="B1016" s="129"/>
      <c r="C1016" s="129" t="e" cm="1">
        <f t="array" ref="C1016">_xlfn.XLOOKUP($A1016&amp;$Q$3&amp;$R$3,Data[Index]&amp;Data[Valid Test, Can be used for conformity (Y/N)]&amp;Data[Cycle],Data[Test Name])</f>
        <v>#N/A</v>
      </c>
      <c r="D1016" s="167" t="e" cm="1">
        <f t="array" ref="D1016">_xlfn.XLOOKUP($A1016&amp;$Q$3&amp;$R$3,Data[Index]&amp;Data[Valid Test, Can be used for conformity (Y/N)]&amp;Data[Cycle],Data[Mileage (Miles)])</f>
        <v>#N/A</v>
      </c>
      <c r="E1016" s="130" t="e" cm="1">
        <f t="array" ref="E1016">_xlfn.XLOOKUP($A1016&amp;$Q$3&amp;$R$3,Data[Index]&amp;Data[Valid Test, Can be used for conformity (Y/N)]&amp;Data[Cycle],Data[Date])</f>
        <v>#N/A</v>
      </c>
      <c r="F1016" s="141" t="e" cm="1">
        <f t="array" ref="F1016">(_xlfn.XLOOKUP($A1016&amp;$Q$3&amp;$R$3,Data[Index]&amp;Data[Valid Test, Can be used for conformity (Y/N)]&amp;Data[Cycle],Data[CO/km (mg)])-F$2)/F$5</f>
        <v>#N/A</v>
      </c>
      <c r="G1016" s="141" t="e" cm="1">
        <f t="array" ref="G1016">(_xlfn.XLOOKUP($A1016&amp;$Q$3,Data[Index]&amp;Data[Valid Test, Can be used for conformity (Y/N)],Data[CO2/km (g)])-G$2)/G$5</f>
        <v>#N/A</v>
      </c>
      <c r="H1016" s="141" t="e" cm="1">
        <f t="array" ref="H1016">(_xlfn.XLOOKUP($A1016&amp;$Q$3,Data[Index]&amp;Data[Valid Test, Can be used for conformity (Y/N)],Data[THC/km (mg)])-H$2)/H$5</f>
        <v>#N/A</v>
      </c>
      <c r="I1016" s="141" t="e" cm="1">
        <f t="array" ref="I1016">(_xlfn.XLOOKUP($A1016&amp;$Q$3,Data[Index]&amp;Data[Valid Test, Can be used for conformity (Y/N)],Data[NOx/km (mg)])-I$2)/I$5</f>
        <v>#N/A</v>
      </c>
      <c r="J1016" s="141" t="e" cm="1">
        <f t="array" ref="J1016">(_xlfn.XLOOKUP($A1016&amp;$Q$3,Data[Index]&amp;Data[Valid Test, Can be used for conformity (Y/N)],Data[THC + NOx/km (mg)])-J$2)/J$5</f>
        <v>#N/A</v>
      </c>
      <c r="K1016" s="141" t="e" cm="1">
        <f t="array" ref="K1016">(_xlfn.XLOOKUP($A1016&amp;$Q$3,Data[Index]&amp;Data[Valid Test, Can be used for conformity (Y/N)],Data[PN/km ('#)])-K$2)/K$5</f>
        <v>#N/A</v>
      </c>
      <c r="L1016" s="141" t="e" cm="1">
        <f t="array" ref="L1016">(_xlfn.XLOOKUP($A1016&amp;$Q$3,Data[Index]&amp;Data[Valid Test, Can be used for conformity (Y/N)],Data[PM/km (mg)])-L$2)/L$5</f>
        <v>#N/A</v>
      </c>
      <c r="M1016" s="140" t="e" cm="1">
        <f t="array" ref="M1016">(_xlfn.XLOOKUP($A1016&amp;$Q$3,Data[Index]&amp;Data[Valid Test, Can be used for conformity (Y/N)],Data[CH4 (mg/km)])-M$2)/M$5</f>
        <v>#N/A</v>
      </c>
      <c r="N1016" s="140" t="e" cm="1">
        <f t="array" ref="N1016">(_xlfn.XLOOKUP($A1016&amp;$Q$3,Data[Index]&amp;Data[Valid Test, Can be used for conformity (Y/N)],Data[N20 (mg/km)])-N$2)/N$5</f>
        <v>#N/A</v>
      </c>
      <c r="O1016" s="141" t="e" cm="1">
        <f t="array" ref="O1016">(_xlfn.XLOOKUP($A1016&amp;$Q$3,Data[Index]&amp;Data[Valid Test, Can be used for conformity (Y/N)],Data[l/100km])-O$2)/O$5</f>
        <v>#N/A</v>
      </c>
      <c r="P1016" s="138">
        <f>_xlfn.XLOOKUP($A1016,Data[Index],Data[Comments])</f>
        <v>0</v>
      </c>
    </row>
    <row r="1017" spans="1:16" x14ac:dyDescent="0.2">
      <c r="A1017" s="129"/>
      <c r="B1017" s="129"/>
      <c r="C1017" s="129" t="e" cm="1">
        <f t="array" ref="C1017">_xlfn.XLOOKUP($A1017&amp;$Q$3&amp;$R$3,Data[Index]&amp;Data[Valid Test, Can be used for conformity (Y/N)]&amp;Data[Cycle],Data[Test Name])</f>
        <v>#N/A</v>
      </c>
      <c r="D1017" s="167" t="e" cm="1">
        <f t="array" ref="D1017">_xlfn.XLOOKUP($A1017&amp;$Q$3&amp;$R$3,Data[Index]&amp;Data[Valid Test, Can be used for conformity (Y/N)]&amp;Data[Cycle],Data[Mileage (Miles)])</f>
        <v>#N/A</v>
      </c>
      <c r="E1017" s="130" t="e" cm="1">
        <f t="array" ref="E1017">_xlfn.XLOOKUP($A1017&amp;$Q$3&amp;$R$3,Data[Index]&amp;Data[Valid Test, Can be used for conformity (Y/N)]&amp;Data[Cycle],Data[Date])</f>
        <v>#N/A</v>
      </c>
      <c r="F1017" s="141" t="e" cm="1">
        <f t="array" ref="F1017">(_xlfn.XLOOKUP($A1017&amp;$Q$3&amp;$R$3,Data[Index]&amp;Data[Valid Test, Can be used for conformity (Y/N)]&amp;Data[Cycle],Data[CO/km (mg)])-F$2)/F$5</f>
        <v>#N/A</v>
      </c>
      <c r="G1017" s="141" t="e" cm="1">
        <f t="array" ref="G1017">(_xlfn.XLOOKUP($A1017&amp;$Q$3,Data[Index]&amp;Data[Valid Test, Can be used for conformity (Y/N)],Data[CO2/km (g)])-G$2)/G$5</f>
        <v>#N/A</v>
      </c>
      <c r="H1017" s="141" t="e" cm="1">
        <f t="array" ref="H1017">(_xlfn.XLOOKUP($A1017&amp;$Q$3,Data[Index]&amp;Data[Valid Test, Can be used for conformity (Y/N)],Data[THC/km (mg)])-H$2)/H$5</f>
        <v>#N/A</v>
      </c>
      <c r="I1017" s="141" t="e" cm="1">
        <f t="array" ref="I1017">(_xlfn.XLOOKUP($A1017&amp;$Q$3,Data[Index]&amp;Data[Valid Test, Can be used for conformity (Y/N)],Data[NOx/km (mg)])-I$2)/I$5</f>
        <v>#N/A</v>
      </c>
      <c r="J1017" s="141" t="e" cm="1">
        <f t="array" ref="J1017">(_xlfn.XLOOKUP($A1017&amp;$Q$3,Data[Index]&amp;Data[Valid Test, Can be used for conformity (Y/N)],Data[THC + NOx/km (mg)])-J$2)/J$5</f>
        <v>#N/A</v>
      </c>
      <c r="K1017" s="141" t="e" cm="1">
        <f t="array" ref="K1017">(_xlfn.XLOOKUP($A1017&amp;$Q$3,Data[Index]&amp;Data[Valid Test, Can be used for conformity (Y/N)],Data[PN/km ('#)])-K$2)/K$5</f>
        <v>#N/A</v>
      </c>
      <c r="L1017" s="141" t="e" cm="1">
        <f t="array" ref="L1017">(_xlfn.XLOOKUP($A1017&amp;$Q$3,Data[Index]&amp;Data[Valid Test, Can be used for conformity (Y/N)],Data[PM/km (mg)])-L$2)/L$5</f>
        <v>#N/A</v>
      </c>
      <c r="M1017" s="140" t="e" cm="1">
        <f t="array" ref="M1017">(_xlfn.XLOOKUP($A1017&amp;$Q$3,Data[Index]&amp;Data[Valid Test, Can be used for conformity (Y/N)],Data[CH4 (mg/km)])-M$2)/M$5</f>
        <v>#N/A</v>
      </c>
      <c r="N1017" s="140" t="e" cm="1">
        <f t="array" ref="N1017">(_xlfn.XLOOKUP($A1017&amp;$Q$3,Data[Index]&amp;Data[Valid Test, Can be used for conformity (Y/N)],Data[N20 (mg/km)])-N$2)/N$5</f>
        <v>#N/A</v>
      </c>
      <c r="O1017" s="141" t="e" cm="1">
        <f t="array" ref="O1017">(_xlfn.XLOOKUP($A1017&amp;$Q$3,Data[Index]&amp;Data[Valid Test, Can be used for conformity (Y/N)],Data[l/100km])-O$2)/O$5</f>
        <v>#N/A</v>
      </c>
      <c r="P1017" s="138">
        <f>_xlfn.XLOOKUP($A1017,Data[Index],Data[Comments])</f>
        <v>0</v>
      </c>
    </row>
    <row r="1018" spans="1:16" x14ac:dyDescent="0.2">
      <c r="A1018" s="129"/>
      <c r="B1018" s="129"/>
      <c r="C1018" s="129" t="e" cm="1">
        <f t="array" ref="C1018">_xlfn.XLOOKUP($A1018&amp;$Q$3&amp;$R$3,Data[Index]&amp;Data[Valid Test, Can be used for conformity (Y/N)]&amp;Data[Cycle],Data[Test Name])</f>
        <v>#N/A</v>
      </c>
      <c r="D1018" s="167" t="e" cm="1">
        <f t="array" ref="D1018">_xlfn.XLOOKUP($A1018&amp;$Q$3&amp;$R$3,Data[Index]&amp;Data[Valid Test, Can be used for conformity (Y/N)]&amp;Data[Cycle],Data[Mileage (Miles)])</f>
        <v>#N/A</v>
      </c>
      <c r="E1018" s="130" t="e" cm="1">
        <f t="array" ref="E1018">_xlfn.XLOOKUP($A1018&amp;$Q$3&amp;$R$3,Data[Index]&amp;Data[Valid Test, Can be used for conformity (Y/N)]&amp;Data[Cycle],Data[Date])</f>
        <v>#N/A</v>
      </c>
      <c r="F1018" s="141" t="e" cm="1">
        <f t="array" ref="F1018">(_xlfn.XLOOKUP($A1018&amp;$Q$3&amp;$R$3,Data[Index]&amp;Data[Valid Test, Can be used for conformity (Y/N)]&amp;Data[Cycle],Data[CO/km (mg)])-F$2)/F$5</f>
        <v>#N/A</v>
      </c>
      <c r="G1018" s="141" t="e" cm="1">
        <f t="array" ref="G1018">(_xlfn.XLOOKUP($A1018&amp;$Q$3,Data[Index]&amp;Data[Valid Test, Can be used for conformity (Y/N)],Data[CO2/km (g)])-G$2)/G$5</f>
        <v>#N/A</v>
      </c>
      <c r="H1018" s="141" t="e" cm="1">
        <f t="array" ref="H1018">(_xlfn.XLOOKUP($A1018&amp;$Q$3,Data[Index]&amp;Data[Valid Test, Can be used for conformity (Y/N)],Data[THC/km (mg)])-H$2)/H$5</f>
        <v>#N/A</v>
      </c>
      <c r="I1018" s="141" t="e" cm="1">
        <f t="array" ref="I1018">(_xlfn.XLOOKUP($A1018&amp;$Q$3,Data[Index]&amp;Data[Valid Test, Can be used for conformity (Y/N)],Data[NOx/km (mg)])-I$2)/I$5</f>
        <v>#N/A</v>
      </c>
      <c r="J1018" s="141" t="e" cm="1">
        <f t="array" ref="J1018">(_xlfn.XLOOKUP($A1018&amp;$Q$3,Data[Index]&amp;Data[Valid Test, Can be used for conformity (Y/N)],Data[THC + NOx/km (mg)])-J$2)/J$5</f>
        <v>#N/A</v>
      </c>
      <c r="K1018" s="141" t="e" cm="1">
        <f t="array" ref="K1018">(_xlfn.XLOOKUP($A1018&amp;$Q$3,Data[Index]&amp;Data[Valid Test, Can be used for conformity (Y/N)],Data[PN/km ('#)])-K$2)/K$5</f>
        <v>#N/A</v>
      </c>
      <c r="L1018" s="141" t="e" cm="1">
        <f t="array" ref="L1018">(_xlfn.XLOOKUP($A1018&amp;$Q$3,Data[Index]&amp;Data[Valid Test, Can be used for conformity (Y/N)],Data[PM/km (mg)])-L$2)/L$5</f>
        <v>#N/A</v>
      </c>
      <c r="M1018" s="140" t="e" cm="1">
        <f t="array" ref="M1018">(_xlfn.XLOOKUP($A1018&amp;$Q$3,Data[Index]&amp;Data[Valid Test, Can be used for conformity (Y/N)],Data[CH4 (mg/km)])-M$2)/M$5</f>
        <v>#N/A</v>
      </c>
      <c r="N1018" s="140" t="e" cm="1">
        <f t="array" ref="N1018">(_xlfn.XLOOKUP($A1018&amp;$Q$3,Data[Index]&amp;Data[Valid Test, Can be used for conformity (Y/N)],Data[N20 (mg/km)])-N$2)/N$5</f>
        <v>#N/A</v>
      </c>
      <c r="O1018" s="141" t="e" cm="1">
        <f t="array" ref="O1018">(_xlfn.XLOOKUP($A1018&amp;$Q$3,Data[Index]&amp;Data[Valid Test, Can be used for conformity (Y/N)],Data[l/100km])-O$2)/O$5</f>
        <v>#N/A</v>
      </c>
      <c r="P1018" s="138">
        <f>_xlfn.XLOOKUP($A1018,Data[Index],Data[Comments])</f>
        <v>0</v>
      </c>
    </row>
    <row r="1019" spans="1:16" x14ac:dyDescent="0.2">
      <c r="A1019" s="129"/>
      <c r="B1019" s="129"/>
      <c r="C1019" s="129" t="e" cm="1">
        <f t="array" ref="C1019">_xlfn.XLOOKUP($A1019&amp;$Q$3&amp;$R$3,Data[Index]&amp;Data[Valid Test, Can be used for conformity (Y/N)]&amp;Data[Cycle],Data[Test Name])</f>
        <v>#N/A</v>
      </c>
      <c r="D1019" s="167" t="e" cm="1">
        <f t="array" ref="D1019">_xlfn.XLOOKUP($A1019&amp;$Q$3&amp;$R$3,Data[Index]&amp;Data[Valid Test, Can be used for conformity (Y/N)]&amp;Data[Cycle],Data[Mileage (Miles)])</f>
        <v>#N/A</v>
      </c>
      <c r="E1019" s="130" t="e" cm="1">
        <f t="array" ref="E1019">_xlfn.XLOOKUP($A1019&amp;$Q$3&amp;$R$3,Data[Index]&amp;Data[Valid Test, Can be used for conformity (Y/N)]&amp;Data[Cycle],Data[Date])</f>
        <v>#N/A</v>
      </c>
      <c r="F1019" s="141" t="e" cm="1">
        <f t="array" ref="F1019">(_xlfn.XLOOKUP($A1019&amp;$Q$3&amp;$R$3,Data[Index]&amp;Data[Valid Test, Can be used for conformity (Y/N)]&amp;Data[Cycle],Data[CO/km (mg)])-F$2)/F$5</f>
        <v>#N/A</v>
      </c>
      <c r="G1019" s="141" t="e" cm="1">
        <f t="array" ref="G1019">(_xlfn.XLOOKUP($A1019&amp;$Q$3,Data[Index]&amp;Data[Valid Test, Can be used for conformity (Y/N)],Data[CO2/km (g)])-G$2)/G$5</f>
        <v>#N/A</v>
      </c>
      <c r="H1019" s="141" t="e" cm="1">
        <f t="array" ref="H1019">(_xlfn.XLOOKUP($A1019&amp;$Q$3,Data[Index]&amp;Data[Valid Test, Can be used for conformity (Y/N)],Data[THC/km (mg)])-H$2)/H$5</f>
        <v>#N/A</v>
      </c>
      <c r="I1019" s="141" t="e" cm="1">
        <f t="array" ref="I1019">(_xlfn.XLOOKUP($A1019&amp;$Q$3,Data[Index]&amp;Data[Valid Test, Can be used for conformity (Y/N)],Data[NOx/km (mg)])-I$2)/I$5</f>
        <v>#N/A</v>
      </c>
      <c r="J1019" s="141" t="e" cm="1">
        <f t="array" ref="J1019">(_xlfn.XLOOKUP($A1019&amp;$Q$3,Data[Index]&amp;Data[Valid Test, Can be used for conformity (Y/N)],Data[THC + NOx/km (mg)])-J$2)/J$5</f>
        <v>#N/A</v>
      </c>
      <c r="K1019" s="141" t="e" cm="1">
        <f t="array" ref="K1019">(_xlfn.XLOOKUP($A1019&amp;$Q$3,Data[Index]&amp;Data[Valid Test, Can be used for conformity (Y/N)],Data[PN/km ('#)])-K$2)/K$5</f>
        <v>#N/A</v>
      </c>
      <c r="L1019" s="141" t="e" cm="1">
        <f t="array" ref="L1019">(_xlfn.XLOOKUP($A1019&amp;$Q$3,Data[Index]&amp;Data[Valid Test, Can be used for conformity (Y/N)],Data[PM/km (mg)])-L$2)/L$5</f>
        <v>#N/A</v>
      </c>
      <c r="M1019" s="140" t="e" cm="1">
        <f t="array" ref="M1019">(_xlfn.XLOOKUP($A1019&amp;$Q$3,Data[Index]&amp;Data[Valid Test, Can be used for conformity (Y/N)],Data[CH4 (mg/km)])-M$2)/M$5</f>
        <v>#N/A</v>
      </c>
      <c r="N1019" s="140" t="e" cm="1">
        <f t="array" ref="N1019">(_xlfn.XLOOKUP($A1019&amp;$Q$3,Data[Index]&amp;Data[Valid Test, Can be used for conformity (Y/N)],Data[N20 (mg/km)])-N$2)/N$5</f>
        <v>#N/A</v>
      </c>
      <c r="O1019" s="141" t="e" cm="1">
        <f t="array" ref="O1019">(_xlfn.XLOOKUP($A1019&amp;$Q$3,Data[Index]&amp;Data[Valid Test, Can be used for conformity (Y/N)],Data[l/100km])-O$2)/O$5</f>
        <v>#N/A</v>
      </c>
      <c r="P1019" s="138">
        <f>_xlfn.XLOOKUP($A1019,Data[Index],Data[Comments])</f>
        <v>0</v>
      </c>
    </row>
    <row r="1020" spans="1:16" x14ac:dyDescent="0.2">
      <c r="A1020" s="129"/>
      <c r="B1020" s="129"/>
      <c r="C1020" s="129" t="e" cm="1">
        <f t="array" ref="C1020">_xlfn.XLOOKUP($A1020&amp;$Q$3&amp;$R$3,Data[Index]&amp;Data[Valid Test, Can be used for conformity (Y/N)]&amp;Data[Cycle],Data[Test Name])</f>
        <v>#N/A</v>
      </c>
      <c r="D1020" s="167" t="e" cm="1">
        <f t="array" ref="D1020">_xlfn.XLOOKUP($A1020&amp;$Q$3&amp;$R$3,Data[Index]&amp;Data[Valid Test, Can be used for conformity (Y/N)]&amp;Data[Cycle],Data[Mileage (Miles)])</f>
        <v>#N/A</v>
      </c>
      <c r="E1020" s="130" t="e" cm="1">
        <f t="array" ref="E1020">_xlfn.XLOOKUP($A1020&amp;$Q$3&amp;$R$3,Data[Index]&amp;Data[Valid Test, Can be used for conformity (Y/N)]&amp;Data[Cycle],Data[Date])</f>
        <v>#N/A</v>
      </c>
      <c r="F1020" s="141" t="e" cm="1">
        <f t="array" ref="F1020">(_xlfn.XLOOKUP($A1020&amp;$Q$3&amp;$R$3,Data[Index]&amp;Data[Valid Test, Can be used for conformity (Y/N)]&amp;Data[Cycle],Data[CO/km (mg)])-F$2)/F$5</f>
        <v>#N/A</v>
      </c>
      <c r="G1020" s="141" t="e" cm="1">
        <f t="array" ref="G1020">(_xlfn.XLOOKUP($A1020&amp;$Q$3,Data[Index]&amp;Data[Valid Test, Can be used for conformity (Y/N)],Data[CO2/km (g)])-G$2)/G$5</f>
        <v>#N/A</v>
      </c>
      <c r="H1020" s="141" t="e" cm="1">
        <f t="array" ref="H1020">(_xlfn.XLOOKUP($A1020&amp;$Q$3,Data[Index]&amp;Data[Valid Test, Can be used for conformity (Y/N)],Data[THC/km (mg)])-H$2)/H$5</f>
        <v>#N/A</v>
      </c>
      <c r="I1020" s="141" t="e" cm="1">
        <f t="array" ref="I1020">(_xlfn.XLOOKUP($A1020&amp;$Q$3,Data[Index]&amp;Data[Valid Test, Can be used for conformity (Y/N)],Data[NOx/km (mg)])-I$2)/I$5</f>
        <v>#N/A</v>
      </c>
      <c r="J1020" s="141" t="e" cm="1">
        <f t="array" ref="J1020">(_xlfn.XLOOKUP($A1020&amp;$Q$3,Data[Index]&amp;Data[Valid Test, Can be used for conformity (Y/N)],Data[THC + NOx/km (mg)])-J$2)/J$5</f>
        <v>#N/A</v>
      </c>
      <c r="K1020" s="141" t="e" cm="1">
        <f t="array" ref="K1020">(_xlfn.XLOOKUP($A1020&amp;$Q$3,Data[Index]&amp;Data[Valid Test, Can be used for conformity (Y/N)],Data[PN/km ('#)])-K$2)/K$5</f>
        <v>#N/A</v>
      </c>
      <c r="L1020" s="141" t="e" cm="1">
        <f t="array" ref="L1020">(_xlfn.XLOOKUP($A1020&amp;$Q$3,Data[Index]&amp;Data[Valid Test, Can be used for conformity (Y/N)],Data[PM/km (mg)])-L$2)/L$5</f>
        <v>#N/A</v>
      </c>
      <c r="M1020" s="140" t="e" cm="1">
        <f t="array" ref="M1020">(_xlfn.XLOOKUP($A1020&amp;$Q$3,Data[Index]&amp;Data[Valid Test, Can be used for conformity (Y/N)],Data[CH4 (mg/km)])-M$2)/M$5</f>
        <v>#N/A</v>
      </c>
      <c r="N1020" s="140" t="e" cm="1">
        <f t="array" ref="N1020">(_xlfn.XLOOKUP($A1020&amp;$Q$3,Data[Index]&amp;Data[Valid Test, Can be used for conformity (Y/N)],Data[N20 (mg/km)])-N$2)/N$5</f>
        <v>#N/A</v>
      </c>
      <c r="O1020" s="141" t="e" cm="1">
        <f t="array" ref="O1020">(_xlfn.XLOOKUP($A1020&amp;$Q$3,Data[Index]&amp;Data[Valid Test, Can be used for conformity (Y/N)],Data[l/100km])-O$2)/O$5</f>
        <v>#N/A</v>
      </c>
      <c r="P1020" s="138">
        <f>_xlfn.XLOOKUP($A1020,Data[Index],Data[Comments])</f>
        <v>0</v>
      </c>
    </row>
    <row r="1021" spans="1:16" x14ac:dyDescent="0.2">
      <c r="A1021" s="129"/>
      <c r="B1021" s="129"/>
      <c r="C1021" s="129" t="e" cm="1">
        <f t="array" ref="C1021">_xlfn.XLOOKUP($A1021&amp;$Q$3&amp;$R$3,Data[Index]&amp;Data[Valid Test, Can be used for conformity (Y/N)]&amp;Data[Cycle],Data[Test Name])</f>
        <v>#N/A</v>
      </c>
      <c r="D1021" s="167" t="e" cm="1">
        <f t="array" ref="D1021">_xlfn.XLOOKUP($A1021&amp;$Q$3&amp;$R$3,Data[Index]&amp;Data[Valid Test, Can be used for conformity (Y/N)]&amp;Data[Cycle],Data[Mileage (Miles)])</f>
        <v>#N/A</v>
      </c>
      <c r="E1021" s="130" t="e" cm="1">
        <f t="array" ref="E1021">_xlfn.XLOOKUP($A1021&amp;$Q$3&amp;$R$3,Data[Index]&amp;Data[Valid Test, Can be used for conformity (Y/N)]&amp;Data[Cycle],Data[Date])</f>
        <v>#N/A</v>
      </c>
      <c r="F1021" s="141" t="e" cm="1">
        <f t="array" ref="F1021">(_xlfn.XLOOKUP($A1021&amp;$Q$3&amp;$R$3,Data[Index]&amp;Data[Valid Test, Can be used for conformity (Y/N)]&amp;Data[Cycle],Data[CO/km (mg)])-F$2)/F$5</f>
        <v>#N/A</v>
      </c>
      <c r="G1021" s="141" t="e" cm="1">
        <f t="array" ref="G1021">(_xlfn.XLOOKUP($A1021&amp;$Q$3,Data[Index]&amp;Data[Valid Test, Can be used for conformity (Y/N)],Data[CO2/km (g)])-G$2)/G$5</f>
        <v>#N/A</v>
      </c>
      <c r="H1021" s="141" t="e" cm="1">
        <f t="array" ref="H1021">(_xlfn.XLOOKUP($A1021&amp;$Q$3,Data[Index]&amp;Data[Valid Test, Can be used for conformity (Y/N)],Data[THC/km (mg)])-H$2)/H$5</f>
        <v>#N/A</v>
      </c>
      <c r="I1021" s="141" t="e" cm="1">
        <f t="array" ref="I1021">(_xlfn.XLOOKUP($A1021&amp;$Q$3,Data[Index]&amp;Data[Valid Test, Can be used for conformity (Y/N)],Data[NOx/km (mg)])-I$2)/I$5</f>
        <v>#N/A</v>
      </c>
      <c r="J1021" s="141" t="e" cm="1">
        <f t="array" ref="J1021">(_xlfn.XLOOKUP($A1021&amp;$Q$3,Data[Index]&amp;Data[Valid Test, Can be used for conformity (Y/N)],Data[THC + NOx/km (mg)])-J$2)/J$5</f>
        <v>#N/A</v>
      </c>
      <c r="K1021" s="141" t="e" cm="1">
        <f t="array" ref="K1021">(_xlfn.XLOOKUP($A1021&amp;$Q$3,Data[Index]&amp;Data[Valid Test, Can be used for conformity (Y/N)],Data[PN/km ('#)])-K$2)/K$5</f>
        <v>#N/A</v>
      </c>
      <c r="L1021" s="141" t="e" cm="1">
        <f t="array" ref="L1021">(_xlfn.XLOOKUP($A1021&amp;$Q$3,Data[Index]&amp;Data[Valid Test, Can be used for conformity (Y/N)],Data[PM/km (mg)])-L$2)/L$5</f>
        <v>#N/A</v>
      </c>
      <c r="M1021" s="140" t="e" cm="1">
        <f t="array" ref="M1021">(_xlfn.XLOOKUP($A1021&amp;$Q$3,Data[Index]&amp;Data[Valid Test, Can be used for conformity (Y/N)],Data[CH4 (mg/km)])-M$2)/M$5</f>
        <v>#N/A</v>
      </c>
      <c r="N1021" s="140" t="e" cm="1">
        <f t="array" ref="N1021">(_xlfn.XLOOKUP($A1021&amp;$Q$3,Data[Index]&amp;Data[Valid Test, Can be used for conformity (Y/N)],Data[N20 (mg/km)])-N$2)/N$5</f>
        <v>#N/A</v>
      </c>
      <c r="O1021" s="141" t="e" cm="1">
        <f t="array" ref="O1021">(_xlfn.XLOOKUP($A1021&amp;$Q$3,Data[Index]&amp;Data[Valid Test, Can be used for conformity (Y/N)],Data[l/100km])-O$2)/O$5</f>
        <v>#N/A</v>
      </c>
      <c r="P1021" s="138">
        <f>_xlfn.XLOOKUP($A1021,Data[Index],Data[Comments])</f>
        <v>0</v>
      </c>
    </row>
    <row r="1022" spans="1:16" x14ac:dyDescent="0.2">
      <c r="A1022" s="129"/>
      <c r="B1022" s="129"/>
      <c r="C1022" s="129" t="e" cm="1">
        <f t="array" ref="C1022">_xlfn.XLOOKUP($A1022&amp;$Q$3&amp;$R$3,Data[Index]&amp;Data[Valid Test, Can be used for conformity (Y/N)]&amp;Data[Cycle],Data[Test Name])</f>
        <v>#N/A</v>
      </c>
      <c r="D1022" s="167" t="e" cm="1">
        <f t="array" ref="D1022">_xlfn.XLOOKUP($A1022&amp;$Q$3&amp;$R$3,Data[Index]&amp;Data[Valid Test, Can be used for conformity (Y/N)]&amp;Data[Cycle],Data[Mileage (Miles)])</f>
        <v>#N/A</v>
      </c>
      <c r="E1022" s="130" t="e" cm="1">
        <f t="array" ref="E1022">_xlfn.XLOOKUP($A1022&amp;$Q$3&amp;$R$3,Data[Index]&amp;Data[Valid Test, Can be used for conformity (Y/N)]&amp;Data[Cycle],Data[Date])</f>
        <v>#N/A</v>
      </c>
      <c r="F1022" s="141" t="e" cm="1">
        <f t="array" ref="F1022">(_xlfn.XLOOKUP($A1022&amp;$Q$3&amp;$R$3,Data[Index]&amp;Data[Valid Test, Can be used for conformity (Y/N)]&amp;Data[Cycle],Data[CO/km (mg)])-F$2)/F$5</f>
        <v>#N/A</v>
      </c>
      <c r="G1022" s="141" t="e" cm="1">
        <f t="array" ref="G1022">(_xlfn.XLOOKUP($A1022&amp;$Q$3,Data[Index]&amp;Data[Valid Test, Can be used for conformity (Y/N)],Data[CO2/km (g)])-G$2)/G$5</f>
        <v>#N/A</v>
      </c>
      <c r="H1022" s="141" t="e" cm="1">
        <f t="array" ref="H1022">(_xlfn.XLOOKUP($A1022&amp;$Q$3,Data[Index]&amp;Data[Valid Test, Can be used for conformity (Y/N)],Data[THC/km (mg)])-H$2)/H$5</f>
        <v>#N/A</v>
      </c>
      <c r="I1022" s="141" t="e" cm="1">
        <f t="array" ref="I1022">(_xlfn.XLOOKUP($A1022&amp;$Q$3,Data[Index]&amp;Data[Valid Test, Can be used for conformity (Y/N)],Data[NOx/km (mg)])-I$2)/I$5</f>
        <v>#N/A</v>
      </c>
      <c r="J1022" s="141" t="e" cm="1">
        <f t="array" ref="J1022">(_xlfn.XLOOKUP($A1022&amp;$Q$3,Data[Index]&amp;Data[Valid Test, Can be used for conformity (Y/N)],Data[THC + NOx/km (mg)])-J$2)/J$5</f>
        <v>#N/A</v>
      </c>
      <c r="K1022" s="141" t="e" cm="1">
        <f t="array" ref="K1022">(_xlfn.XLOOKUP($A1022&amp;$Q$3,Data[Index]&amp;Data[Valid Test, Can be used for conformity (Y/N)],Data[PN/km ('#)])-K$2)/K$5</f>
        <v>#N/A</v>
      </c>
      <c r="L1022" s="141" t="e" cm="1">
        <f t="array" ref="L1022">(_xlfn.XLOOKUP($A1022&amp;$Q$3,Data[Index]&amp;Data[Valid Test, Can be used for conformity (Y/N)],Data[PM/km (mg)])-L$2)/L$5</f>
        <v>#N/A</v>
      </c>
      <c r="M1022" s="140" t="e" cm="1">
        <f t="array" ref="M1022">(_xlfn.XLOOKUP($A1022&amp;$Q$3,Data[Index]&amp;Data[Valid Test, Can be used for conformity (Y/N)],Data[CH4 (mg/km)])-M$2)/M$5</f>
        <v>#N/A</v>
      </c>
      <c r="N1022" s="140" t="e" cm="1">
        <f t="array" ref="N1022">(_xlfn.XLOOKUP($A1022&amp;$Q$3,Data[Index]&amp;Data[Valid Test, Can be used for conformity (Y/N)],Data[N20 (mg/km)])-N$2)/N$5</f>
        <v>#N/A</v>
      </c>
      <c r="O1022" s="141" t="e" cm="1">
        <f t="array" ref="O1022">(_xlfn.XLOOKUP($A1022&amp;$Q$3,Data[Index]&amp;Data[Valid Test, Can be used for conformity (Y/N)],Data[l/100km])-O$2)/O$5</f>
        <v>#N/A</v>
      </c>
      <c r="P1022" s="138">
        <f>_xlfn.XLOOKUP($A1022,Data[Index],Data[Comments])</f>
        <v>0</v>
      </c>
    </row>
    <row r="1023" spans="1:16" x14ac:dyDescent="0.2">
      <c r="A1023" s="129"/>
      <c r="B1023" s="129"/>
      <c r="C1023" s="129" t="e" cm="1">
        <f t="array" ref="C1023">_xlfn.XLOOKUP($A1023&amp;$Q$3&amp;$R$3,Data[Index]&amp;Data[Valid Test, Can be used for conformity (Y/N)]&amp;Data[Cycle],Data[Test Name])</f>
        <v>#N/A</v>
      </c>
      <c r="D1023" s="167" t="e" cm="1">
        <f t="array" ref="D1023">_xlfn.XLOOKUP($A1023&amp;$Q$3&amp;$R$3,Data[Index]&amp;Data[Valid Test, Can be used for conformity (Y/N)]&amp;Data[Cycle],Data[Mileage (Miles)])</f>
        <v>#N/A</v>
      </c>
      <c r="E1023" s="130" t="e" cm="1">
        <f t="array" ref="E1023">_xlfn.XLOOKUP($A1023&amp;$Q$3&amp;$R$3,Data[Index]&amp;Data[Valid Test, Can be used for conformity (Y/N)]&amp;Data[Cycle],Data[Date])</f>
        <v>#N/A</v>
      </c>
      <c r="F1023" s="141" t="e" cm="1">
        <f t="array" ref="F1023">(_xlfn.XLOOKUP($A1023&amp;$Q$3&amp;$R$3,Data[Index]&amp;Data[Valid Test, Can be used for conformity (Y/N)]&amp;Data[Cycle],Data[CO/km (mg)])-F$2)/F$5</f>
        <v>#N/A</v>
      </c>
      <c r="G1023" s="141" t="e" cm="1">
        <f t="array" ref="G1023">(_xlfn.XLOOKUP($A1023&amp;$Q$3,Data[Index]&amp;Data[Valid Test, Can be used for conformity (Y/N)],Data[CO2/km (g)])-G$2)/G$5</f>
        <v>#N/A</v>
      </c>
      <c r="H1023" s="141" t="e" cm="1">
        <f t="array" ref="H1023">(_xlfn.XLOOKUP($A1023&amp;$Q$3,Data[Index]&amp;Data[Valid Test, Can be used for conformity (Y/N)],Data[THC/km (mg)])-H$2)/H$5</f>
        <v>#N/A</v>
      </c>
      <c r="I1023" s="141" t="e" cm="1">
        <f t="array" ref="I1023">(_xlfn.XLOOKUP($A1023&amp;$Q$3,Data[Index]&amp;Data[Valid Test, Can be used for conformity (Y/N)],Data[NOx/km (mg)])-I$2)/I$5</f>
        <v>#N/A</v>
      </c>
      <c r="J1023" s="141" t="e" cm="1">
        <f t="array" ref="J1023">(_xlfn.XLOOKUP($A1023&amp;$Q$3,Data[Index]&amp;Data[Valid Test, Can be used for conformity (Y/N)],Data[THC + NOx/km (mg)])-J$2)/J$5</f>
        <v>#N/A</v>
      </c>
      <c r="K1023" s="141" t="e" cm="1">
        <f t="array" ref="K1023">(_xlfn.XLOOKUP($A1023&amp;$Q$3,Data[Index]&amp;Data[Valid Test, Can be used for conformity (Y/N)],Data[PN/km ('#)])-K$2)/K$5</f>
        <v>#N/A</v>
      </c>
      <c r="L1023" s="141" t="e" cm="1">
        <f t="array" ref="L1023">(_xlfn.XLOOKUP($A1023&amp;$Q$3,Data[Index]&amp;Data[Valid Test, Can be used for conformity (Y/N)],Data[PM/km (mg)])-L$2)/L$5</f>
        <v>#N/A</v>
      </c>
      <c r="M1023" s="140" t="e" cm="1">
        <f t="array" ref="M1023">(_xlfn.XLOOKUP($A1023&amp;$Q$3,Data[Index]&amp;Data[Valid Test, Can be used for conformity (Y/N)],Data[CH4 (mg/km)])-M$2)/M$5</f>
        <v>#N/A</v>
      </c>
      <c r="N1023" s="140" t="e" cm="1">
        <f t="array" ref="N1023">(_xlfn.XLOOKUP($A1023&amp;$Q$3,Data[Index]&amp;Data[Valid Test, Can be used for conformity (Y/N)],Data[N20 (mg/km)])-N$2)/N$5</f>
        <v>#N/A</v>
      </c>
      <c r="O1023" s="141" t="e" cm="1">
        <f t="array" ref="O1023">(_xlfn.XLOOKUP($A1023&amp;$Q$3,Data[Index]&amp;Data[Valid Test, Can be used for conformity (Y/N)],Data[l/100km])-O$2)/O$5</f>
        <v>#N/A</v>
      </c>
      <c r="P1023" s="138">
        <f>_xlfn.XLOOKUP($A1023,Data[Index],Data[Comments])</f>
        <v>0</v>
      </c>
    </row>
    <row r="1024" spans="1:16" x14ac:dyDescent="0.2">
      <c r="A1024" s="129"/>
      <c r="B1024" s="129"/>
      <c r="C1024" s="129" t="e" cm="1">
        <f t="array" ref="C1024">_xlfn.XLOOKUP($A1024&amp;$Q$3&amp;$R$3,Data[Index]&amp;Data[Valid Test, Can be used for conformity (Y/N)]&amp;Data[Cycle],Data[Test Name])</f>
        <v>#N/A</v>
      </c>
      <c r="D1024" s="167" t="e" cm="1">
        <f t="array" ref="D1024">_xlfn.XLOOKUP($A1024&amp;$Q$3&amp;$R$3,Data[Index]&amp;Data[Valid Test, Can be used for conformity (Y/N)]&amp;Data[Cycle],Data[Mileage (Miles)])</f>
        <v>#N/A</v>
      </c>
      <c r="E1024" s="130" t="e" cm="1">
        <f t="array" ref="E1024">_xlfn.XLOOKUP($A1024&amp;$Q$3&amp;$R$3,Data[Index]&amp;Data[Valid Test, Can be used for conformity (Y/N)]&amp;Data[Cycle],Data[Date])</f>
        <v>#N/A</v>
      </c>
      <c r="F1024" s="141" t="e" cm="1">
        <f t="array" ref="F1024">(_xlfn.XLOOKUP($A1024&amp;$Q$3&amp;$R$3,Data[Index]&amp;Data[Valid Test, Can be used for conformity (Y/N)]&amp;Data[Cycle],Data[CO/km (mg)])-F$2)/F$5</f>
        <v>#N/A</v>
      </c>
      <c r="G1024" s="141" t="e" cm="1">
        <f t="array" ref="G1024">(_xlfn.XLOOKUP($A1024&amp;$Q$3,Data[Index]&amp;Data[Valid Test, Can be used for conformity (Y/N)],Data[CO2/km (g)])-G$2)/G$5</f>
        <v>#N/A</v>
      </c>
      <c r="H1024" s="141" t="e" cm="1">
        <f t="array" ref="H1024">(_xlfn.XLOOKUP($A1024&amp;$Q$3,Data[Index]&amp;Data[Valid Test, Can be used for conformity (Y/N)],Data[THC/km (mg)])-H$2)/H$5</f>
        <v>#N/A</v>
      </c>
      <c r="I1024" s="141" t="e" cm="1">
        <f t="array" ref="I1024">(_xlfn.XLOOKUP($A1024&amp;$Q$3,Data[Index]&amp;Data[Valid Test, Can be used for conformity (Y/N)],Data[NOx/km (mg)])-I$2)/I$5</f>
        <v>#N/A</v>
      </c>
      <c r="J1024" s="141" t="e" cm="1">
        <f t="array" ref="J1024">(_xlfn.XLOOKUP($A1024&amp;$Q$3,Data[Index]&amp;Data[Valid Test, Can be used for conformity (Y/N)],Data[THC + NOx/km (mg)])-J$2)/J$5</f>
        <v>#N/A</v>
      </c>
      <c r="K1024" s="141" t="e" cm="1">
        <f t="array" ref="K1024">(_xlfn.XLOOKUP($A1024&amp;$Q$3,Data[Index]&amp;Data[Valid Test, Can be used for conformity (Y/N)],Data[PN/km ('#)])-K$2)/K$5</f>
        <v>#N/A</v>
      </c>
      <c r="L1024" s="141" t="e" cm="1">
        <f t="array" ref="L1024">(_xlfn.XLOOKUP($A1024&amp;$Q$3,Data[Index]&amp;Data[Valid Test, Can be used for conformity (Y/N)],Data[PM/km (mg)])-L$2)/L$5</f>
        <v>#N/A</v>
      </c>
      <c r="M1024" s="140" t="e" cm="1">
        <f t="array" ref="M1024">(_xlfn.XLOOKUP($A1024&amp;$Q$3,Data[Index]&amp;Data[Valid Test, Can be used for conformity (Y/N)],Data[CH4 (mg/km)])-M$2)/M$5</f>
        <v>#N/A</v>
      </c>
      <c r="N1024" s="140" t="e" cm="1">
        <f t="array" ref="N1024">(_xlfn.XLOOKUP($A1024&amp;$Q$3,Data[Index]&amp;Data[Valid Test, Can be used for conformity (Y/N)],Data[N20 (mg/km)])-N$2)/N$5</f>
        <v>#N/A</v>
      </c>
      <c r="O1024" s="141" t="e" cm="1">
        <f t="array" ref="O1024">(_xlfn.XLOOKUP($A1024&amp;$Q$3,Data[Index]&amp;Data[Valid Test, Can be used for conformity (Y/N)],Data[l/100km])-O$2)/O$5</f>
        <v>#N/A</v>
      </c>
      <c r="P1024" s="138">
        <f>_xlfn.XLOOKUP($A1024,Data[Index],Data[Comments])</f>
        <v>0</v>
      </c>
    </row>
    <row r="1025" spans="1:16" x14ac:dyDescent="0.2">
      <c r="A1025" s="129"/>
      <c r="B1025" s="129"/>
      <c r="C1025" s="129" t="e" cm="1">
        <f t="array" ref="C1025">_xlfn.XLOOKUP($A1025&amp;$Q$3&amp;$R$3,Data[Index]&amp;Data[Valid Test, Can be used for conformity (Y/N)]&amp;Data[Cycle],Data[Test Name])</f>
        <v>#N/A</v>
      </c>
      <c r="D1025" s="167" t="e" cm="1">
        <f t="array" ref="D1025">_xlfn.XLOOKUP($A1025&amp;$Q$3&amp;$R$3,Data[Index]&amp;Data[Valid Test, Can be used for conformity (Y/N)]&amp;Data[Cycle],Data[Mileage (Miles)])</f>
        <v>#N/A</v>
      </c>
      <c r="E1025" s="130" t="e" cm="1">
        <f t="array" ref="E1025">_xlfn.XLOOKUP($A1025&amp;$Q$3&amp;$R$3,Data[Index]&amp;Data[Valid Test, Can be used for conformity (Y/N)]&amp;Data[Cycle],Data[Date])</f>
        <v>#N/A</v>
      </c>
      <c r="F1025" s="141" t="e" cm="1">
        <f t="array" ref="F1025">(_xlfn.XLOOKUP($A1025&amp;$Q$3&amp;$R$3,Data[Index]&amp;Data[Valid Test, Can be used for conformity (Y/N)]&amp;Data[Cycle],Data[CO/km (mg)])-F$2)/F$5</f>
        <v>#N/A</v>
      </c>
      <c r="G1025" s="141" t="e" cm="1">
        <f t="array" ref="G1025">(_xlfn.XLOOKUP($A1025&amp;$Q$3,Data[Index]&amp;Data[Valid Test, Can be used for conformity (Y/N)],Data[CO2/km (g)])-G$2)/G$5</f>
        <v>#N/A</v>
      </c>
      <c r="H1025" s="141" t="e" cm="1">
        <f t="array" ref="H1025">(_xlfn.XLOOKUP($A1025&amp;$Q$3,Data[Index]&amp;Data[Valid Test, Can be used for conformity (Y/N)],Data[THC/km (mg)])-H$2)/H$5</f>
        <v>#N/A</v>
      </c>
      <c r="I1025" s="141" t="e" cm="1">
        <f t="array" ref="I1025">(_xlfn.XLOOKUP($A1025&amp;$Q$3,Data[Index]&amp;Data[Valid Test, Can be used for conformity (Y/N)],Data[NOx/km (mg)])-I$2)/I$5</f>
        <v>#N/A</v>
      </c>
      <c r="J1025" s="141" t="e" cm="1">
        <f t="array" ref="J1025">(_xlfn.XLOOKUP($A1025&amp;$Q$3,Data[Index]&amp;Data[Valid Test, Can be used for conformity (Y/N)],Data[THC + NOx/km (mg)])-J$2)/J$5</f>
        <v>#N/A</v>
      </c>
      <c r="K1025" s="141" t="e" cm="1">
        <f t="array" ref="K1025">(_xlfn.XLOOKUP($A1025&amp;$Q$3,Data[Index]&amp;Data[Valid Test, Can be used for conformity (Y/N)],Data[PN/km ('#)])-K$2)/K$5</f>
        <v>#N/A</v>
      </c>
      <c r="L1025" s="141" t="e" cm="1">
        <f t="array" ref="L1025">(_xlfn.XLOOKUP($A1025&amp;$Q$3,Data[Index]&amp;Data[Valid Test, Can be used for conformity (Y/N)],Data[PM/km (mg)])-L$2)/L$5</f>
        <v>#N/A</v>
      </c>
      <c r="M1025" s="140" t="e" cm="1">
        <f t="array" ref="M1025">(_xlfn.XLOOKUP($A1025&amp;$Q$3,Data[Index]&amp;Data[Valid Test, Can be used for conformity (Y/N)],Data[CH4 (mg/km)])-M$2)/M$5</f>
        <v>#N/A</v>
      </c>
      <c r="N1025" s="140" t="e" cm="1">
        <f t="array" ref="N1025">(_xlfn.XLOOKUP($A1025&amp;$Q$3,Data[Index]&amp;Data[Valid Test, Can be used for conformity (Y/N)],Data[N20 (mg/km)])-N$2)/N$5</f>
        <v>#N/A</v>
      </c>
      <c r="O1025" s="141" t="e" cm="1">
        <f t="array" ref="O1025">(_xlfn.XLOOKUP($A1025&amp;$Q$3,Data[Index]&amp;Data[Valid Test, Can be used for conformity (Y/N)],Data[l/100km])-O$2)/O$5</f>
        <v>#N/A</v>
      </c>
      <c r="P1025" s="138">
        <f>_xlfn.XLOOKUP($A1025,Data[Index],Data[Comments])</f>
        <v>0</v>
      </c>
    </row>
    <row r="1026" spans="1:16" x14ac:dyDescent="0.2">
      <c r="A1026" s="129"/>
      <c r="B1026" s="129"/>
      <c r="C1026" s="129" t="e" cm="1">
        <f t="array" ref="C1026">_xlfn.XLOOKUP($A1026&amp;$Q$3&amp;$R$3,Data[Index]&amp;Data[Valid Test, Can be used for conformity (Y/N)]&amp;Data[Cycle],Data[Test Name])</f>
        <v>#N/A</v>
      </c>
      <c r="D1026" s="167" t="e" cm="1">
        <f t="array" ref="D1026">_xlfn.XLOOKUP($A1026&amp;$Q$3&amp;$R$3,Data[Index]&amp;Data[Valid Test, Can be used for conformity (Y/N)]&amp;Data[Cycle],Data[Mileage (Miles)])</f>
        <v>#N/A</v>
      </c>
      <c r="E1026" s="130" t="e" cm="1">
        <f t="array" ref="E1026">_xlfn.XLOOKUP($A1026&amp;$Q$3&amp;$R$3,Data[Index]&amp;Data[Valid Test, Can be used for conformity (Y/N)]&amp;Data[Cycle],Data[Date])</f>
        <v>#N/A</v>
      </c>
      <c r="F1026" s="141" t="e" cm="1">
        <f t="array" ref="F1026">(_xlfn.XLOOKUP($A1026&amp;$Q$3&amp;$R$3,Data[Index]&amp;Data[Valid Test, Can be used for conformity (Y/N)]&amp;Data[Cycle],Data[CO/km (mg)])-F$2)/F$5</f>
        <v>#N/A</v>
      </c>
      <c r="G1026" s="141" t="e" cm="1">
        <f t="array" ref="G1026">(_xlfn.XLOOKUP($A1026&amp;$Q$3,Data[Index]&amp;Data[Valid Test, Can be used for conformity (Y/N)],Data[CO2/km (g)])-G$2)/G$5</f>
        <v>#N/A</v>
      </c>
      <c r="H1026" s="141" t="e" cm="1">
        <f t="array" ref="H1026">(_xlfn.XLOOKUP($A1026&amp;$Q$3,Data[Index]&amp;Data[Valid Test, Can be used for conformity (Y/N)],Data[THC/km (mg)])-H$2)/H$5</f>
        <v>#N/A</v>
      </c>
      <c r="I1026" s="141" t="e" cm="1">
        <f t="array" ref="I1026">(_xlfn.XLOOKUP($A1026&amp;$Q$3,Data[Index]&amp;Data[Valid Test, Can be used for conformity (Y/N)],Data[NOx/km (mg)])-I$2)/I$5</f>
        <v>#N/A</v>
      </c>
      <c r="J1026" s="141" t="e" cm="1">
        <f t="array" ref="J1026">(_xlfn.XLOOKUP($A1026&amp;$Q$3,Data[Index]&amp;Data[Valid Test, Can be used for conformity (Y/N)],Data[THC + NOx/km (mg)])-J$2)/J$5</f>
        <v>#N/A</v>
      </c>
      <c r="K1026" s="141" t="e" cm="1">
        <f t="array" ref="K1026">(_xlfn.XLOOKUP($A1026&amp;$Q$3,Data[Index]&amp;Data[Valid Test, Can be used for conformity (Y/N)],Data[PN/km ('#)])-K$2)/K$5</f>
        <v>#N/A</v>
      </c>
      <c r="L1026" s="141" t="e" cm="1">
        <f t="array" ref="L1026">(_xlfn.XLOOKUP($A1026&amp;$Q$3,Data[Index]&amp;Data[Valid Test, Can be used for conformity (Y/N)],Data[PM/km (mg)])-L$2)/L$5</f>
        <v>#N/A</v>
      </c>
      <c r="M1026" s="140" t="e" cm="1">
        <f t="array" ref="M1026">(_xlfn.XLOOKUP($A1026&amp;$Q$3,Data[Index]&amp;Data[Valid Test, Can be used for conformity (Y/N)],Data[CH4 (mg/km)])-M$2)/M$5</f>
        <v>#N/A</v>
      </c>
      <c r="N1026" s="140" t="e" cm="1">
        <f t="array" ref="N1026">(_xlfn.XLOOKUP($A1026&amp;$Q$3,Data[Index]&amp;Data[Valid Test, Can be used for conformity (Y/N)],Data[N20 (mg/km)])-N$2)/N$5</f>
        <v>#N/A</v>
      </c>
      <c r="O1026" s="141" t="e" cm="1">
        <f t="array" ref="O1026">(_xlfn.XLOOKUP($A1026&amp;$Q$3,Data[Index]&amp;Data[Valid Test, Can be used for conformity (Y/N)],Data[l/100km])-O$2)/O$5</f>
        <v>#N/A</v>
      </c>
      <c r="P1026" s="138">
        <f>_xlfn.XLOOKUP($A1026,Data[Index],Data[Comments])</f>
        <v>0</v>
      </c>
    </row>
    <row r="1027" spans="1:16" x14ac:dyDescent="0.2">
      <c r="A1027" s="129"/>
      <c r="B1027" s="129"/>
      <c r="C1027" s="129" t="e" cm="1">
        <f t="array" ref="C1027">_xlfn.XLOOKUP($A1027&amp;$Q$3&amp;$R$3,Data[Index]&amp;Data[Valid Test, Can be used for conformity (Y/N)]&amp;Data[Cycle],Data[Test Name])</f>
        <v>#N/A</v>
      </c>
      <c r="D1027" s="167" t="e" cm="1">
        <f t="array" ref="D1027">_xlfn.XLOOKUP($A1027&amp;$Q$3&amp;$R$3,Data[Index]&amp;Data[Valid Test, Can be used for conformity (Y/N)]&amp;Data[Cycle],Data[Mileage (Miles)])</f>
        <v>#N/A</v>
      </c>
      <c r="E1027" s="130" t="e" cm="1">
        <f t="array" ref="E1027">_xlfn.XLOOKUP($A1027&amp;$Q$3&amp;$R$3,Data[Index]&amp;Data[Valid Test, Can be used for conformity (Y/N)]&amp;Data[Cycle],Data[Date])</f>
        <v>#N/A</v>
      </c>
      <c r="F1027" s="141" t="e" cm="1">
        <f t="array" ref="F1027">(_xlfn.XLOOKUP($A1027&amp;$Q$3&amp;$R$3,Data[Index]&amp;Data[Valid Test, Can be used for conformity (Y/N)]&amp;Data[Cycle],Data[CO/km (mg)])-F$2)/F$5</f>
        <v>#N/A</v>
      </c>
      <c r="G1027" s="141" t="e" cm="1">
        <f t="array" ref="G1027">(_xlfn.XLOOKUP($A1027&amp;$Q$3,Data[Index]&amp;Data[Valid Test, Can be used for conformity (Y/N)],Data[CO2/km (g)])-G$2)/G$5</f>
        <v>#N/A</v>
      </c>
      <c r="H1027" s="141" t="e" cm="1">
        <f t="array" ref="H1027">(_xlfn.XLOOKUP($A1027&amp;$Q$3,Data[Index]&amp;Data[Valid Test, Can be used for conformity (Y/N)],Data[THC/km (mg)])-H$2)/H$5</f>
        <v>#N/A</v>
      </c>
      <c r="I1027" s="141" t="e" cm="1">
        <f t="array" ref="I1027">(_xlfn.XLOOKUP($A1027&amp;$Q$3,Data[Index]&amp;Data[Valid Test, Can be used for conformity (Y/N)],Data[NOx/km (mg)])-I$2)/I$5</f>
        <v>#N/A</v>
      </c>
      <c r="J1027" s="141" t="e" cm="1">
        <f t="array" ref="J1027">(_xlfn.XLOOKUP($A1027&amp;$Q$3,Data[Index]&amp;Data[Valid Test, Can be used for conformity (Y/N)],Data[THC + NOx/km (mg)])-J$2)/J$5</f>
        <v>#N/A</v>
      </c>
      <c r="K1027" s="141" t="e" cm="1">
        <f t="array" ref="K1027">(_xlfn.XLOOKUP($A1027&amp;$Q$3,Data[Index]&amp;Data[Valid Test, Can be used for conformity (Y/N)],Data[PN/km ('#)])-K$2)/K$5</f>
        <v>#N/A</v>
      </c>
      <c r="L1027" s="141" t="e" cm="1">
        <f t="array" ref="L1027">(_xlfn.XLOOKUP($A1027&amp;$Q$3,Data[Index]&amp;Data[Valid Test, Can be used for conformity (Y/N)],Data[PM/km (mg)])-L$2)/L$5</f>
        <v>#N/A</v>
      </c>
      <c r="M1027" s="140" t="e" cm="1">
        <f t="array" ref="M1027">(_xlfn.XLOOKUP($A1027&amp;$Q$3,Data[Index]&amp;Data[Valid Test, Can be used for conformity (Y/N)],Data[CH4 (mg/km)])-M$2)/M$5</f>
        <v>#N/A</v>
      </c>
      <c r="N1027" s="140" t="e" cm="1">
        <f t="array" ref="N1027">(_xlfn.XLOOKUP($A1027&amp;$Q$3,Data[Index]&amp;Data[Valid Test, Can be used for conformity (Y/N)],Data[N20 (mg/km)])-N$2)/N$5</f>
        <v>#N/A</v>
      </c>
      <c r="O1027" s="141" t="e" cm="1">
        <f t="array" ref="O1027">(_xlfn.XLOOKUP($A1027&amp;$Q$3,Data[Index]&amp;Data[Valid Test, Can be used for conformity (Y/N)],Data[l/100km])-O$2)/O$5</f>
        <v>#N/A</v>
      </c>
      <c r="P1027" s="138">
        <f>_xlfn.XLOOKUP($A1027,Data[Index],Data[Comments])</f>
        <v>0</v>
      </c>
    </row>
    <row r="1028" spans="1:16" x14ac:dyDescent="0.2">
      <c r="A1028" s="129"/>
      <c r="B1028" s="129"/>
      <c r="C1028" s="129" t="e" cm="1">
        <f t="array" ref="C1028">_xlfn.XLOOKUP($A1028&amp;$Q$3&amp;$R$3,Data[Index]&amp;Data[Valid Test, Can be used for conformity (Y/N)]&amp;Data[Cycle],Data[Test Name])</f>
        <v>#N/A</v>
      </c>
      <c r="D1028" s="167" t="e" cm="1">
        <f t="array" ref="D1028">_xlfn.XLOOKUP($A1028&amp;$Q$3&amp;$R$3,Data[Index]&amp;Data[Valid Test, Can be used for conformity (Y/N)]&amp;Data[Cycle],Data[Mileage (Miles)])</f>
        <v>#N/A</v>
      </c>
      <c r="E1028" s="130" t="e" cm="1">
        <f t="array" ref="E1028">_xlfn.XLOOKUP($A1028&amp;$Q$3&amp;$R$3,Data[Index]&amp;Data[Valid Test, Can be used for conformity (Y/N)]&amp;Data[Cycle],Data[Date])</f>
        <v>#N/A</v>
      </c>
      <c r="F1028" s="141" t="e" cm="1">
        <f t="array" ref="F1028">(_xlfn.XLOOKUP($A1028&amp;$Q$3&amp;$R$3,Data[Index]&amp;Data[Valid Test, Can be used for conformity (Y/N)]&amp;Data[Cycle],Data[CO/km (mg)])-F$2)/F$5</f>
        <v>#N/A</v>
      </c>
      <c r="G1028" s="141" t="e" cm="1">
        <f t="array" ref="G1028">(_xlfn.XLOOKUP($A1028&amp;$Q$3,Data[Index]&amp;Data[Valid Test, Can be used for conformity (Y/N)],Data[CO2/km (g)])-G$2)/G$5</f>
        <v>#N/A</v>
      </c>
      <c r="H1028" s="141" t="e" cm="1">
        <f t="array" ref="H1028">(_xlfn.XLOOKUP($A1028&amp;$Q$3,Data[Index]&amp;Data[Valid Test, Can be used for conformity (Y/N)],Data[THC/km (mg)])-H$2)/H$5</f>
        <v>#N/A</v>
      </c>
      <c r="I1028" s="141" t="e" cm="1">
        <f t="array" ref="I1028">(_xlfn.XLOOKUP($A1028&amp;$Q$3,Data[Index]&amp;Data[Valid Test, Can be used for conformity (Y/N)],Data[NOx/km (mg)])-I$2)/I$5</f>
        <v>#N/A</v>
      </c>
      <c r="J1028" s="141" t="e" cm="1">
        <f t="array" ref="J1028">(_xlfn.XLOOKUP($A1028&amp;$Q$3,Data[Index]&amp;Data[Valid Test, Can be used for conformity (Y/N)],Data[THC + NOx/km (mg)])-J$2)/J$5</f>
        <v>#N/A</v>
      </c>
      <c r="K1028" s="141" t="e" cm="1">
        <f t="array" ref="K1028">(_xlfn.XLOOKUP($A1028&amp;$Q$3,Data[Index]&amp;Data[Valid Test, Can be used for conformity (Y/N)],Data[PN/km ('#)])-K$2)/K$5</f>
        <v>#N/A</v>
      </c>
      <c r="L1028" s="141" t="e" cm="1">
        <f t="array" ref="L1028">(_xlfn.XLOOKUP($A1028&amp;$Q$3,Data[Index]&amp;Data[Valid Test, Can be used for conformity (Y/N)],Data[PM/km (mg)])-L$2)/L$5</f>
        <v>#N/A</v>
      </c>
      <c r="M1028" s="140" t="e" cm="1">
        <f t="array" ref="M1028">(_xlfn.XLOOKUP($A1028&amp;$Q$3,Data[Index]&amp;Data[Valid Test, Can be used for conformity (Y/N)],Data[CH4 (mg/km)])-M$2)/M$5</f>
        <v>#N/A</v>
      </c>
      <c r="N1028" s="140" t="e" cm="1">
        <f t="array" ref="N1028">(_xlfn.XLOOKUP($A1028&amp;$Q$3,Data[Index]&amp;Data[Valid Test, Can be used for conformity (Y/N)],Data[N20 (mg/km)])-N$2)/N$5</f>
        <v>#N/A</v>
      </c>
      <c r="O1028" s="141" t="e" cm="1">
        <f t="array" ref="O1028">(_xlfn.XLOOKUP($A1028&amp;$Q$3,Data[Index]&amp;Data[Valid Test, Can be used for conformity (Y/N)],Data[l/100km])-O$2)/O$5</f>
        <v>#N/A</v>
      </c>
      <c r="P1028" s="138">
        <f>_xlfn.XLOOKUP($A1028,Data[Index],Data[Comments])</f>
        <v>0</v>
      </c>
    </row>
    <row r="1029" spans="1:16" x14ac:dyDescent="0.2">
      <c r="A1029" s="129"/>
      <c r="B1029" s="129"/>
      <c r="C1029" s="129" t="e" cm="1">
        <f t="array" ref="C1029">_xlfn.XLOOKUP($A1029&amp;$Q$3&amp;$R$3,Data[Index]&amp;Data[Valid Test, Can be used for conformity (Y/N)]&amp;Data[Cycle],Data[Test Name])</f>
        <v>#N/A</v>
      </c>
      <c r="D1029" s="167" t="e" cm="1">
        <f t="array" ref="D1029">_xlfn.XLOOKUP($A1029&amp;$Q$3&amp;$R$3,Data[Index]&amp;Data[Valid Test, Can be used for conformity (Y/N)]&amp;Data[Cycle],Data[Mileage (Miles)])</f>
        <v>#N/A</v>
      </c>
      <c r="E1029" s="130" t="e" cm="1">
        <f t="array" ref="E1029">_xlfn.XLOOKUP($A1029&amp;$Q$3&amp;$R$3,Data[Index]&amp;Data[Valid Test, Can be used for conformity (Y/N)]&amp;Data[Cycle],Data[Date])</f>
        <v>#N/A</v>
      </c>
      <c r="F1029" s="141" t="e" cm="1">
        <f t="array" ref="F1029">(_xlfn.XLOOKUP($A1029&amp;$Q$3&amp;$R$3,Data[Index]&amp;Data[Valid Test, Can be used for conformity (Y/N)]&amp;Data[Cycle],Data[CO/km (mg)])-F$2)/F$5</f>
        <v>#N/A</v>
      </c>
      <c r="G1029" s="141" t="e" cm="1">
        <f t="array" ref="G1029">(_xlfn.XLOOKUP($A1029&amp;$Q$3,Data[Index]&amp;Data[Valid Test, Can be used for conformity (Y/N)],Data[CO2/km (g)])-G$2)/G$5</f>
        <v>#N/A</v>
      </c>
      <c r="H1029" s="141" t="e" cm="1">
        <f t="array" ref="H1029">(_xlfn.XLOOKUP($A1029&amp;$Q$3,Data[Index]&amp;Data[Valid Test, Can be used for conformity (Y/N)],Data[THC/km (mg)])-H$2)/H$5</f>
        <v>#N/A</v>
      </c>
      <c r="I1029" s="141" t="e" cm="1">
        <f t="array" ref="I1029">(_xlfn.XLOOKUP($A1029&amp;$Q$3,Data[Index]&amp;Data[Valid Test, Can be used for conformity (Y/N)],Data[NOx/km (mg)])-I$2)/I$5</f>
        <v>#N/A</v>
      </c>
      <c r="J1029" s="141" t="e" cm="1">
        <f t="array" ref="J1029">(_xlfn.XLOOKUP($A1029&amp;$Q$3,Data[Index]&amp;Data[Valid Test, Can be used for conformity (Y/N)],Data[THC + NOx/km (mg)])-J$2)/J$5</f>
        <v>#N/A</v>
      </c>
      <c r="K1029" s="141" t="e" cm="1">
        <f t="array" ref="K1029">(_xlfn.XLOOKUP($A1029&amp;$Q$3,Data[Index]&amp;Data[Valid Test, Can be used for conformity (Y/N)],Data[PN/km ('#)])-K$2)/K$5</f>
        <v>#N/A</v>
      </c>
      <c r="L1029" s="141" t="e" cm="1">
        <f t="array" ref="L1029">(_xlfn.XLOOKUP($A1029&amp;$Q$3,Data[Index]&amp;Data[Valid Test, Can be used for conformity (Y/N)],Data[PM/km (mg)])-L$2)/L$5</f>
        <v>#N/A</v>
      </c>
      <c r="M1029" s="140" t="e" cm="1">
        <f t="array" ref="M1029">(_xlfn.XLOOKUP($A1029&amp;$Q$3,Data[Index]&amp;Data[Valid Test, Can be used for conformity (Y/N)],Data[CH4 (mg/km)])-M$2)/M$5</f>
        <v>#N/A</v>
      </c>
      <c r="N1029" s="140" t="e" cm="1">
        <f t="array" ref="N1029">(_xlfn.XLOOKUP($A1029&amp;$Q$3,Data[Index]&amp;Data[Valid Test, Can be used for conformity (Y/N)],Data[N20 (mg/km)])-N$2)/N$5</f>
        <v>#N/A</v>
      </c>
      <c r="O1029" s="141" t="e" cm="1">
        <f t="array" ref="O1029">(_xlfn.XLOOKUP($A1029&amp;$Q$3,Data[Index]&amp;Data[Valid Test, Can be used for conformity (Y/N)],Data[l/100km])-O$2)/O$5</f>
        <v>#N/A</v>
      </c>
      <c r="P1029" s="138">
        <f>_xlfn.XLOOKUP($A1029,Data[Index],Data[Comments])</f>
        <v>0</v>
      </c>
    </row>
    <row r="1030" spans="1:16" x14ac:dyDescent="0.2">
      <c r="A1030" s="129"/>
      <c r="B1030" s="129"/>
      <c r="C1030" s="129" t="e" cm="1">
        <f t="array" ref="C1030">_xlfn.XLOOKUP($A1030&amp;$Q$3&amp;$R$3,Data[Index]&amp;Data[Valid Test, Can be used for conformity (Y/N)]&amp;Data[Cycle],Data[Test Name])</f>
        <v>#N/A</v>
      </c>
      <c r="D1030" s="167" t="e" cm="1">
        <f t="array" ref="D1030">_xlfn.XLOOKUP($A1030&amp;$Q$3&amp;$R$3,Data[Index]&amp;Data[Valid Test, Can be used for conformity (Y/N)]&amp;Data[Cycle],Data[Mileage (Miles)])</f>
        <v>#N/A</v>
      </c>
      <c r="E1030" s="130" t="e" cm="1">
        <f t="array" ref="E1030">_xlfn.XLOOKUP($A1030&amp;$Q$3&amp;$R$3,Data[Index]&amp;Data[Valid Test, Can be used for conformity (Y/N)]&amp;Data[Cycle],Data[Date])</f>
        <v>#N/A</v>
      </c>
      <c r="F1030" s="141" t="e" cm="1">
        <f t="array" ref="F1030">(_xlfn.XLOOKUP($A1030&amp;$Q$3&amp;$R$3,Data[Index]&amp;Data[Valid Test, Can be used for conformity (Y/N)]&amp;Data[Cycle],Data[CO/km (mg)])-F$2)/F$5</f>
        <v>#N/A</v>
      </c>
      <c r="G1030" s="141" t="e" cm="1">
        <f t="array" ref="G1030">(_xlfn.XLOOKUP($A1030&amp;$Q$3,Data[Index]&amp;Data[Valid Test, Can be used for conformity (Y/N)],Data[CO2/km (g)])-G$2)/G$5</f>
        <v>#N/A</v>
      </c>
      <c r="H1030" s="141" t="e" cm="1">
        <f t="array" ref="H1030">(_xlfn.XLOOKUP($A1030&amp;$Q$3,Data[Index]&amp;Data[Valid Test, Can be used for conformity (Y/N)],Data[THC/km (mg)])-H$2)/H$5</f>
        <v>#N/A</v>
      </c>
      <c r="I1030" s="141" t="e" cm="1">
        <f t="array" ref="I1030">(_xlfn.XLOOKUP($A1030&amp;$Q$3,Data[Index]&amp;Data[Valid Test, Can be used for conformity (Y/N)],Data[NOx/km (mg)])-I$2)/I$5</f>
        <v>#N/A</v>
      </c>
      <c r="J1030" s="141" t="e" cm="1">
        <f t="array" ref="J1030">(_xlfn.XLOOKUP($A1030&amp;$Q$3,Data[Index]&amp;Data[Valid Test, Can be used for conformity (Y/N)],Data[THC + NOx/km (mg)])-J$2)/J$5</f>
        <v>#N/A</v>
      </c>
      <c r="K1030" s="141" t="e" cm="1">
        <f t="array" ref="K1030">(_xlfn.XLOOKUP($A1030&amp;$Q$3,Data[Index]&amp;Data[Valid Test, Can be used for conformity (Y/N)],Data[PN/km ('#)])-K$2)/K$5</f>
        <v>#N/A</v>
      </c>
      <c r="L1030" s="141" t="e" cm="1">
        <f t="array" ref="L1030">(_xlfn.XLOOKUP($A1030&amp;$Q$3,Data[Index]&amp;Data[Valid Test, Can be used for conformity (Y/N)],Data[PM/km (mg)])-L$2)/L$5</f>
        <v>#N/A</v>
      </c>
      <c r="M1030" s="140" t="e" cm="1">
        <f t="array" ref="M1030">(_xlfn.XLOOKUP($A1030&amp;$Q$3,Data[Index]&amp;Data[Valid Test, Can be used for conformity (Y/N)],Data[CH4 (mg/km)])-M$2)/M$5</f>
        <v>#N/A</v>
      </c>
      <c r="N1030" s="140" t="e" cm="1">
        <f t="array" ref="N1030">(_xlfn.XLOOKUP($A1030&amp;$Q$3,Data[Index]&amp;Data[Valid Test, Can be used for conformity (Y/N)],Data[N20 (mg/km)])-N$2)/N$5</f>
        <v>#N/A</v>
      </c>
      <c r="O1030" s="141" t="e" cm="1">
        <f t="array" ref="O1030">(_xlfn.XLOOKUP($A1030&amp;$Q$3,Data[Index]&amp;Data[Valid Test, Can be used for conformity (Y/N)],Data[l/100km])-O$2)/O$5</f>
        <v>#N/A</v>
      </c>
      <c r="P1030" s="138">
        <f>_xlfn.XLOOKUP($A1030,Data[Index],Data[Comments])</f>
        <v>0</v>
      </c>
    </row>
    <row r="1031" spans="1:16" x14ac:dyDescent="0.2">
      <c r="A1031" s="129"/>
      <c r="B1031" s="129"/>
      <c r="C1031" s="129" t="e" cm="1">
        <f t="array" ref="C1031">_xlfn.XLOOKUP($A1031&amp;$Q$3&amp;$R$3,Data[Index]&amp;Data[Valid Test, Can be used for conformity (Y/N)]&amp;Data[Cycle],Data[Test Name])</f>
        <v>#N/A</v>
      </c>
      <c r="D1031" s="167" t="e" cm="1">
        <f t="array" ref="D1031">_xlfn.XLOOKUP($A1031&amp;$Q$3&amp;$R$3,Data[Index]&amp;Data[Valid Test, Can be used for conformity (Y/N)]&amp;Data[Cycle],Data[Mileage (Miles)])</f>
        <v>#N/A</v>
      </c>
      <c r="E1031" s="130" t="e" cm="1">
        <f t="array" ref="E1031">_xlfn.XLOOKUP($A1031&amp;$Q$3&amp;$R$3,Data[Index]&amp;Data[Valid Test, Can be used for conformity (Y/N)]&amp;Data[Cycle],Data[Date])</f>
        <v>#N/A</v>
      </c>
      <c r="F1031" s="141" t="e" cm="1">
        <f t="array" ref="F1031">(_xlfn.XLOOKUP($A1031&amp;$Q$3&amp;$R$3,Data[Index]&amp;Data[Valid Test, Can be used for conformity (Y/N)]&amp;Data[Cycle],Data[CO/km (mg)])-F$2)/F$5</f>
        <v>#N/A</v>
      </c>
      <c r="G1031" s="141" t="e" cm="1">
        <f t="array" ref="G1031">(_xlfn.XLOOKUP($A1031&amp;$Q$3,Data[Index]&amp;Data[Valid Test, Can be used for conformity (Y/N)],Data[CO2/km (g)])-G$2)/G$5</f>
        <v>#N/A</v>
      </c>
      <c r="H1031" s="141" t="e" cm="1">
        <f t="array" ref="H1031">(_xlfn.XLOOKUP($A1031&amp;$Q$3,Data[Index]&amp;Data[Valid Test, Can be used for conformity (Y/N)],Data[THC/km (mg)])-H$2)/H$5</f>
        <v>#N/A</v>
      </c>
      <c r="I1031" s="141" t="e" cm="1">
        <f t="array" ref="I1031">(_xlfn.XLOOKUP($A1031&amp;$Q$3,Data[Index]&amp;Data[Valid Test, Can be used for conformity (Y/N)],Data[NOx/km (mg)])-I$2)/I$5</f>
        <v>#N/A</v>
      </c>
      <c r="J1031" s="141" t="e" cm="1">
        <f t="array" ref="J1031">(_xlfn.XLOOKUP($A1031&amp;$Q$3,Data[Index]&amp;Data[Valid Test, Can be used for conformity (Y/N)],Data[THC + NOx/km (mg)])-J$2)/J$5</f>
        <v>#N/A</v>
      </c>
      <c r="K1031" s="141" t="e" cm="1">
        <f t="array" ref="K1031">(_xlfn.XLOOKUP($A1031&amp;$Q$3,Data[Index]&amp;Data[Valid Test, Can be used for conformity (Y/N)],Data[PN/km ('#)])-K$2)/K$5</f>
        <v>#N/A</v>
      </c>
      <c r="L1031" s="141" t="e" cm="1">
        <f t="array" ref="L1031">(_xlfn.XLOOKUP($A1031&amp;$Q$3,Data[Index]&amp;Data[Valid Test, Can be used for conformity (Y/N)],Data[PM/km (mg)])-L$2)/L$5</f>
        <v>#N/A</v>
      </c>
      <c r="M1031" s="140" t="e" cm="1">
        <f t="array" ref="M1031">(_xlfn.XLOOKUP($A1031&amp;$Q$3,Data[Index]&amp;Data[Valid Test, Can be used for conformity (Y/N)],Data[CH4 (mg/km)])-M$2)/M$5</f>
        <v>#N/A</v>
      </c>
      <c r="N1031" s="140" t="e" cm="1">
        <f t="array" ref="N1031">(_xlfn.XLOOKUP($A1031&amp;$Q$3,Data[Index]&amp;Data[Valid Test, Can be used for conformity (Y/N)],Data[N20 (mg/km)])-N$2)/N$5</f>
        <v>#N/A</v>
      </c>
      <c r="O1031" s="141" t="e" cm="1">
        <f t="array" ref="O1031">(_xlfn.XLOOKUP($A1031&amp;$Q$3,Data[Index]&amp;Data[Valid Test, Can be used for conformity (Y/N)],Data[l/100km])-O$2)/O$5</f>
        <v>#N/A</v>
      </c>
      <c r="P1031" s="138">
        <f>_xlfn.XLOOKUP($A1031,Data[Index],Data[Comments])</f>
        <v>0</v>
      </c>
    </row>
    <row r="1032" spans="1:16" x14ac:dyDescent="0.2">
      <c r="A1032" s="129"/>
      <c r="B1032" s="129"/>
      <c r="C1032" s="129" t="e" cm="1">
        <f t="array" ref="C1032">_xlfn.XLOOKUP($A1032&amp;$Q$3&amp;$R$3,Data[Index]&amp;Data[Valid Test, Can be used for conformity (Y/N)]&amp;Data[Cycle],Data[Test Name])</f>
        <v>#N/A</v>
      </c>
      <c r="D1032" s="167" t="e" cm="1">
        <f t="array" ref="D1032">_xlfn.XLOOKUP($A1032&amp;$Q$3&amp;$R$3,Data[Index]&amp;Data[Valid Test, Can be used for conformity (Y/N)]&amp;Data[Cycle],Data[Mileage (Miles)])</f>
        <v>#N/A</v>
      </c>
      <c r="E1032" s="130" t="e" cm="1">
        <f t="array" ref="E1032">_xlfn.XLOOKUP($A1032&amp;$Q$3&amp;$R$3,Data[Index]&amp;Data[Valid Test, Can be used for conformity (Y/N)]&amp;Data[Cycle],Data[Date])</f>
        <v>#N/A</v>
      </c>
      <c r="F1032" s="141" t="e" cm="1">
        <f t="array" ref="F1032">(_xlfn.XLOOKUP($A1032&amp;$Q$3&amp;$R$3,Data[Index]&amp;Data[Valid Test, Can be used for conformity (Y/N)]&amp;Data[Cycle],Data[CO/km (mg)])-F$2)/F$5</f>
        <v>#N/A</v>
      </c>
      <c r="G1032" s="141" t="e" cm="1">
        <f t="array" ref="G1032">(_xlfn.XLOOKUP($A1032&amp;$Q$3,Data[Index]&amp;Data[Valid Test, Can be used for conformity (Y/N)],Data[CO2/km (g)])-G$2)/G$5</f>
        <v>#N/A</v>
      </c>
      <c r="H1032" s="141" t="e" cm="1">
        <f t="array" ref="H1032">(_xlfn.XLOOKUP($A1032&amp;$Q$3,Data[Index]&amp;Data[Valid Test, Can be used for conformity (Y/N)],Data[THC/km (mg)])-H$2)/H$5</f>
        <v>#N/A</v>
      </c>
      <c r="I1032" s="141" t="e" cm="1">
        <f t="array" ref="I1032">(_xlfn.XLOOKUP($A1032&amp;$Q$3,Data[Index]&amp;Data[Valid Test, Can be used for conformity (Y/N)],Data[NOx/km (mg)])-I$2)/I$5</f>
        <v>#N/A</v>
      </c>
      <c r="J1032" s="141" t="e" cm="1">
        <f t="array" ref="J1032">(_xlfn.XLOOKUP($A1032&amp;$Q$3,Data[Index]&amp;Data[Valid Test, Can be used for conformity (Y/N)],Data[THC + NOx/km (mg)])-J$2)/J$5</f>
        <v>#N/A</v>
      </c>
      <c r="K1032" s="141" t="e" cm="1">
        <f t="array" ref="K1032">(_xlfn.XLOOKUP($A1032&amp;$Q$3,Data[Index]&amp;Data[Valid Test, Can be used for conformity (Y/N)],Data[PN/km ('#)])-K$2)/K$5</f>
        <v>#N/A</v>
      </c>
      <c r="L1032" s="141" t="e" cm="1">
        <f t="array" ref="L1032">(_xlfn.XLOOKUP($A1032&amp;$Q$3,Data[Index]&amp;Data[Valid Test, Can be used for conformity (Y/N)],Data[PM/km (mg)])-L$2)/L$5</f>
        <v>#N/A</v>
      </c>
      <c r="M1032" s="140" t="e" cm="1">
        <f t="array" ref="M1032">(_xlfn.XLOOKUP($A1032&amp;$Q$3,Data[Index]&amp;Data[Valid Test, Can be used for conformity (Y/N)],Data[CH4 (mg/km)])-M$2)/M$5</f>
        <v>#N/A</v>
      </c>
      <c r="N1032" s="140" t="e" cm="1">
        <f t="array" ref="N1032">(_xlfn.XLOOKUP($A1032&amp;$Q$3,Data[Index]&amp;Data[Valid Test, Can be used for conformity (Y/N)],Data[N20 (mg/km)])-N$2)/N$5</f>
        <v>#N/A</v>
      </c>
      <c r="O1032" s="141" t="e" cm="1">
        <f t="array" ref="O1032">(_xlfn.XLOOKUP($A1032&amp;$Q$3,Data[Index]&amp;Data[Valid Test, Can be used for conformity (Y/N)],Data[l/100km])-O$2)/O$5</f>
        <v>#N/A</v>
      </c>
      <c r="P1032" s="138">
        <f>_xlfn.XLOOKUP($A1032,Data[Index],Data[Comments])</f>
        <v>0</v>
      </c>
    </row>
    <row r="1033" spans="1:16" x14ac:dyDescent="0.2">
      <c r="A1033" s="129"/>
      <c r="B1033" s="129"/>
      <c r="C1033" s="129" t="e" cm="1">
        <f t="array" ref="C1033">_xlfn.XLOOKUP($A1033&amp;$Q$3&amp;$R$3,Data[Index]&amp;Data[Valid Test, Can be used for conformity (Y/N)]&amp;Data[Cycle],Data[Test Name])</f>
        <v>#N/A</v>
      </c>
      <c r="D1033" s="167" t="e" cm="1">
        <f t="array" ref="D1033">_xlfn.XLOOKUP($A1033&amp;$Q$3&amp;$R$3,Data[Index]&amp;Data[Valid Test, Can be used for conformity (Y/N)]&amp;Data[Cycle],Data[Mileage (Miles)])</f>
        <v>#N/A</v>
      </c>
      <c r="E1033" s="130" t="e" cm="1">
        <f t="array" ref="E1033">_xlfn.XLOOKUP($A1033&amp;$Q$3&amp;$R$3,Data[Index]&amp;Data[Valid Test, Can be used for conformity (Y/N)]&amp;Data[Cycle],Data[Date])</f>
        <v>#N/A</v>
      </c>
      <c r="F1033" s="141" t="e" cm="1">
        <f t="array" ref="F1033">(_xlfn.XLOOKUP($A1033&amp;$Q$3&amp;$R$3,Data[Index]&amp;Data[Valid Test, Can be used for conformity (Y/N)]&amp;Data[Cycle],Data[CO/km (mg)])-F$2)/F$5</f>
        <v>#N/A</v>
      </c>
      <c r="G1033" s="141" t="e" cm="1">
        <f t="array" ref="G1033">(_xlfn.XLOOKUP($A1033&amp;$Q$3,Data[Index]&amp;Data[Valid Test, Can be used for conformity (Y/N)],Data[CO2/km (g)])-G$2)/G$5</f>
        <v>#N/A</v>
      </c>
      <c r="H1033" s="141" t="e" cm="1">
        <f t="array" ref="H1033">(_xlfn.XLOOKUP($A1033&amp;$Q$3,Data[Index]&amp;Data[Valid Test, Can be used for conformity (Y/N)],Data[THC/km (mg)])-H$2)/H$5</f>
        <v>#N/A</v>
      </c>
      <c r="I1033" s="141" t="e" cm="1">
        <f t="array" ref="I1033">(_xlfn.XLOOKUP($A1033&amp;$Q$3,Data[Index]&amp;Data[Valid Test, Can be used for conformity (Y/N)],Data[NOx/km (mg)])-I$2)/I$5</f>
        <v>#N/A</v>
      </c>
      <c r="J1033" s="141" t="e" cm="1">
        <f t="array" ref="J1033">(_xlfn.XLOOKUP($A1033&amp;$Q$3,Data[Index]&amp;Data[Valid Test, Can be used for conformity (Y/N)],Data[THC + NOx/km (mg)])-J$2)/J$5</f>
        <v>#N/A</v>
      </c>
      <c r="K1033" s="141" t="e" cm="1">
        <f t="array" ref="K1033">(_xlfn.XLOOKUP($A1033&amp;$Q$3,Data[Index]&amp;Data[Valid Test, Can be used for conformity (Y/N)],Data[PN/km ('#)])-K$2)/K$5</f>
        <v>#N/A</v>
      </c>
      <c r="L1033" s="141" t="e" cm="1">
        <f t="array" ref="L1033">(_xlfn.XLOOKUP($A1033&amp;$Q$3,Data[Index]&amp;Data[Valid Test, Can be used for conformity (Y/N)],Data[PM/km (mg)])-L$2)/L$5</f>
        <v>#N/A</v>
      </c>
      <c r="M1033" s="140" t="e" cm="1">
        <f t="array" ref="M1033">(_xlfn.XLOOKUP($A1033&amp;$Q$3,Data[Index]&amp;Data[Valid Test, Can be used for conformity (Y/N)],Data[CH4 (mg/km)])-M$2)/M$5</f>
        <v>#N/A</v>
      </c>
      <c r="N1033" s="140" t="e" cm="1">
        <f t="array" ref="N1033">(_xlfn.XLOOKUP($A1033&amp;$Q$3,Data[Index]&amp;Data[Valid Test, Can be used for conformity (Y/N)],Data[N20 (mg/km)])-N$2)/N$5</f>
        <v>#N/A</v>
      </c>
      <c r="O1033" s="141" t="e" cm="1">
        <f t="array" ref="O1033">(_xlfn.XLOOKUP($A1033&amp;$Q$3,Data[Index]&amp;Data[Valid Test, Can be used for conformity (Y/N)],Data[l/100km])-O$2)/O$5</f>
        <v>#N/A</v>
      </c>
      <c r="P1033" s="138">
        <f>_xlfn.XLOOKUP($A1033,Data[Index],Data[Comments])</f>
        <v>0</v>
      </c>
    </row>
    <row r="1034" spans="1:16" x14ac:dyDescent="0.2">
      <c r="A1034" s="129"/>
      <c r="B1034" s="129"/>
      <c r="C1034" s="129" t="e" cm="1">
        <f t="array" ref="C1034">_xlfn.XLOOKUP($A1034&amp;$Q$3&amp;$R$3,Data[Index]&amp;Data[Valid Test, Can be used for conformity (Y/N)]&amp;Data[Cycle],Data[Test Name])</f>
        <v>#N/A</v>
      </c>
      <c r="D1034" s="167" t="e" cm="1">
        <f t="array" ref="D1034">_xlfn.XLOOKUP($A1034&amp;$Q$3&amp;$R$3,Data[Index]&amp;Data[Valid Test, Can be used for conformity (Y/N)]&amp;Data[Cycle],Data[Mileage (Miles)])</f>
        <v>#N/A</v>
      </c>
      <c r="E1034" s="130" t="e" cm="1">
        <f t="array" ref="E1034">_xlfn.XLOOKUP($A1034&amp;$Q$3&amp;$R$3,Data[Index]&amp;Data[Valid Test, Can be used for conformity (Y/N)]&amp;Data[Cycle],Data[Date])</f>
        <v>#N/A</v>
      </c>
      <c r="F1034" s="141" t="e" cm="1">
        <f t="array" ref="F1034">(_xlfn.XLOOKUP($A1034&amp;$Q$3&amp;$R$3,Data[Index]&amp;Data[Valid Test, Can be used for conformity (Y/N)]&amp;Data[Cycle],Data[CO/km (mg)])-F$2)/F$5</f>
        <v>#N/A</v>
      </c>
      <c r="G1034" s="141" t="e" cm="1">
        <f t="array" ref="G1034">(_xlfn.XLOOKUP($A1034&amp;$Q$3,Data[Index]&amp;Data[Valid Test, Can be used for conformity (Y/N)],Data[CO2/km (g)])-G$2)/G$5</f>
        <v>#N/A</v>
      </c>
      <c r="H1034" s="141" t="e" cm="1">
        <f t="array" ref="H1034">(_xlfn.XLOOKUP($A1034&amp;$Q$3,Data[Index]&amp;Data[Valid Test, Can be used for conformity (Y/N)],Data[THC/km (mg)])-H$2)/H$5</f>
        <v>#N/A</v>
      </c>
      <c r="I1034" s="141" t="e" cm="1">
        <f t="array" ref="I1034">(_xlfn.XLOOKUP($A1034&amp;$Q$3,Data[Index]&amp;Data[Valid Test, Can be used for conformity (Y/N)],Data[NOx/km (mg)])-I$2)/I$5</f>
        <v>#N/A</v>
      </c>
      <c r="J1034" s="141" t="e" cm="1">
        <f t="array" ref="J1034">(_xlfn.XLOOKUP($A1034&amp;$Q$3,Data[Index]&amp;Data[Valid Test, Can be used for conformity (Y/N)],Data[THC + NOx/km (mg)])-J$2)/J$5</f>
        <v>#N/A</v>
      </c>
      <c r="K1034" s="141" t="e" cm="1">
        <f t="array" ref="K1034">(_xlfn.XLOOKUP($A1034&amp;$Q$3,Data[Index]&amp;Data[Valid Test, Can be used for conformity (Y/N)],Data[PN/km ('#)])-K$2)/K$5</f>
        <v>#N/A</v>
      </c>
      <c r="L1034" s="141" t="e" cm="1">
        <f t="array" ref="L1034">(_xlfn.XLOOKUP($A1034&amp;$Q$3,Data[Index]&amp;Data[Valid Test, Can be used for conformity (Y/N)],Data[PM/km (mg)])-L$2)/L$5</f>
        <v>#N/A</v>
      </c>
      <c r="M1034" s="140" t="e" cm="1">
        <f t="array" ref="M1034">(_xlfn.XLOOKUP($A1034&amp;$Q$3,Data[Index]&amp;Data[Valid Test, Can be used for conformity (Y/N)],Data[CH4 (mg/km)])-M$2)/M$5</f>
        <v>#N/A</v>
      </c>
      <c r="N1034" s="140" t="e" cm="1">
        <f t="array" ref="N1034">(_xlfn.XLOOKUP($A1034&amp;$Q$3,Data[Index]&amp;Data[Valid Test, Can be used for conformity (Y/N)],Data[N20 (mg/km)])-N$2)/N$5</f>
        <v>#N/A</v>
      </c>
      <c r="O1034" s="141" t="e" cm="1">
        <f t="array" ref="O1034">(_xlfn.XLOOKUP($A1034&amp;$Q$3,Data[Index]&amp;Data[Valid Test, Can be used for conformity (Y/N)],Data[l/100km])-O$2)/O$5</f>
        <v>#N/A</v>
      </c>
      <c r="P1034" s="138">
        <f>_xlfn.XLOOKUP($A1034,Data[Index],Data[Comments])</f>
        <v>0</v>
      </c>
    </row>
    <row r="1035" spans="1:16" x14ac:dyDescent="0.2">
      <c r="A1035" s="129"/>
      <c r="B1035" s="129"/>
      <c r="C1035" s="129" t="e" cm="1">
        <f t="array" ref="C1035">_xlfn.XLOOKUP($A1035&amp;$Q$3&amp;$R$3,Data[Index]&amp;Data[Valid Test, Can be used for conformity (Y/N)]&amp;Data[Cycle],Data[Test Name])</f>
        <v>#N/A</v>
      </c>
      <c r="D1035" s="167" t="e" cm="1">
        <f t="array" ref="D1035">_xlfn.XLOOKUP($A1035&amp;$Q$3&amp;$R$3,Data[Index]&amp;Data[Valid Test, Can be used for conformity (Y/N)]&amp;Data[Cycle],Data[Mileage (Miles)])</f>
        <v>#N/A</v>
      </c>
      <c r="E1035" s="130" t="e" cm="1">
        <f t="array" ref="E1035">_xlfn.XLOOKUP($A1035&amp;$Q$3&amp;$R$3,Data[Index]&amp;Data[Valid Test, Can be used for conformity (Y/N)]&amp;Data[Cycle],Data[Date])</f>
        <v>#N/A</v>
      </c>
      <c r="F1035" s="141" t="e" cm="1">
        <f t="array" ref="F1035">(_xlfn.XLOOKUP($A1035&amp;$Q$3&amp;$R$3,Data[Index]&amp;Data[Valid Test, Can be used for conformity (Y/N)]&amp;Data[Cycle],Data[CO/km (mg)])-F$2)/F$5</f>
        <v>#N/A</v>
      </c>
      <c r="G1035" s="141" t="e" cm="1">
        <f t="array" ref="G1035">(_xlfn.XLOOKUP($A1035&amp;$Q$3,Data[Index]&amp;Data[Valid Test, Can be used for conformity (Y/N)],Data[CO2/km (g)])-G$2)/G$5</f>
        <v>#N/A</v>
      </c>
      <c r="H1035" s="141" t="e" cm="1">
        <f t="array" ref="H1035">(_xlfn.XLOOKUP($A1035&amp;$Q$3,Data[Index]&amp;Data[Valid Test, Can be used for conformity (Y/N)],Data[THC/km (mg)])-H$2)/H$5</f>
        <v>#N/A</v>
      </c>
      <c r="I1035" s="141" t="e" cm="1">
        <f t="array" ref="I1035">(_xlfn.XLOOKUP($A1035&amp;$Q$3,Data[Index]&amp;Data[Valid Test, Can be used for conformity (Y/N)],Data[NOx/km (mg)])-I$2)/I$5</f>
        <v>#N/A</v>
      </c>
      <c r="J1035" s="141" t="e" cm="1">
        <f t="array" ref="J1035">(_xlfn.XLOOKUP($A1035&amp;$Q$3,Data[Index]&amp;Data[Valid Test, Can be used for conformity (Y/N)],Data[THC + NOx/km (mg)])-J$2)/J$5</f>
        <v>#N/A</v>
      </c>
      <c r="K1035" s="141" t="e" cm="1">
        <f t="array" ref="K1035">(_xlfn.XLOOKUP($A1035&amp;$Q$3,Data[Index]&amp;Data[Valid Test, Can be used for conformity (Y/N)],Data[PN/km ('#)])-K$2)/K$5</f>
        <v>#N/A</v>
      </c>
      <c r="L1035" s="141" t="e" cm="1">
        <f t="array" ref="L1035">(_xlfn.XLOOKUP($A1035&amp;$Q$3,Data[Index]&amp;Data[Valid Test, Can be used for conformity (Y/N)],Data[PM/km (mg)])-L$2)/L$5</f>
        <v>#N/A</v>
      </c>
      <c r="M1035" s="140" t="e" cm="1">
        <f t="array" ref="M1035">(_xlfn.XLOOKUP($A1035&amp;$Q$3,Data[Index]&amp;Data[Valid Test, Can be used for conformity (Y/N)],Data[CH4 (mg/km)])-M$2)/M$5</f>
        <v>#N/A</v>
      </c>
      <c r="N1035" s="140" t="e" cm="1">
        <f t="array" ref="N1035">(_xlfn.XLOOKUP($A1035&amp;$Q$3,Data[Index]&amp;Data[Valid Test, Can be used for conformity (Y/N)],Data[N20 (mg/km)])-N$2)/N$5</f>
        <v>#N/A</v>
      </c>
      <c r="O1035" s="141" t="e" cm="1">
        <f t="array" ref="O1035">(_xlfn.XLOOKUP($A1035&amp;$Q$3,Data[Index]&amp;Data[Valid Test, Can be used for conformity (Y/N)],Data[l/100km])-O$2)/O$5</f>
        <v>#N/A</v>
      </c>
      <c r="P1035" s="138">
        <f>_xlfn.XLOOKUP($A1035,Data[Index],Data[Comments])</f>
        <v>0</v>
      </c>
    </row>
    <row r="1036" spans="1:16" x14ac:dyDescent="0.2">
      <c r="A1036" s="129"/>
      <c r="B1036" s="129"/>
      <c r="C1036" s="129" t="e" cm="1">
        <f t="array" ref="C1036">_xlfn.XLOOKUP($A1036&amp;$Q$3&amp;$R$3,Data[Index]&amp;Data[Valid Test, Can be used for conformity (Y/N)]&amp;Data[Cycle],Data[Test Name])</f>
        <v>#N/A</v>
      </c>
      <c r="D1036" s="167" t="e" cm="1">
        <f t="array" ref="D1036">_xlfn.XLOOKUP($A1036&amp;$Q$3&amp;$R$3,Data[Index]&amp;Data[Valid Test, Can be used for conformity (Y/N)]&amp;Data[Cycle],Data[Mileage (Miles)])</f>
        <v>#N/A</v>
      </c>
      <c r="E1036" s="130" t="e" cm="1">
        <f t="array" ref="E1036">_xlfn.XLOOKUP($A1036&amp;$Q$3&amp;$R$3,Data[Index]&amp;Data[Valid Test, Can be used for conformity (Y/N)]&amp;Data[Cycle],Data[Date])</f>
        <v>#N/A</v>
      </c>
      <c r="F1036" s="141" t="e" cm="1">
        <f t="array" ref="F1036">(_xlfn.XLOOKUP($A1036&amp;$Q$3&amp;$R$3,Data[Index]&amp;Data[Valid Test, Can be used for conformity (Y/N)]&amp;Data[Cycle],Data[CO/km (mg)])-F$2)/F$5</f>
        <v>#N/A</v>
      </c>
      <c r="G1036" s="141" t="e" cm="1">
        <f t="array" ref="G1036">(_xlfn.XLOOKUP($A1036&amp;$Q$3,Data[Index]&amp;Data[Valid Test, Can be used for conformity (Y/N)],Data[CO2/km (g)])-G$2)/G$5</f>
        <v>#N/A</v>
      </c>
      <c r="H1036" s="141" t="e" cm="1">
        <f t="array" ref="H1036">(_xlfn.XLOOKUP($A1036&amp;$Q$3,Data[Index]&amp;Data[Valid Test, Can be used for conformity (Y/N)],Data[THC/km (mg)])-H$2)/H$5</f>
        <v>#N/A</v>
      </c>
      <c r="I1036" s="141" t="e" cm="1">
        <f t="array" ref="I1036">(_xlfn.XLOOKUP($A1036&amp;$Q$3,Data[Index]&amp;Data[Valid Test, Can be used for conformity (Y/N)],Data[NOx/km (mg)])-I$2)/I$5</f>
        <v>#N/A</v>
      </c>
      <c r="J1036" s="141" t="e" cm="1">
        <f t="array" ref="J1036">(_xlfn.XLOOKUP($A1036&amp;$Q$3,Data[Index]&amp;Data[Valid Test, Can be used for conformity (Y/N)],Data[THC + NOx/km (mg)])-J$2)/J$5</f>
        <v>#N/A</v>
      </c>
      <c r="K1036" s="141" t="e" cm="1">
        <f t="array" ref="K1036">(_xlfn.XLOOKUP($A1036&amp;$Q$3,Data[Index]&amp;Data[Valid Test, Can be used for conformity (Y/N)],Data[PN/km ('#)])-K$2)/K$5</f>
        <v>#N/A</v>
      </c>
      <c r="L1036" s="141" t="e" cm="1">
        <f t="array" ref="L1036">(_xlfn.XLOOKUP($A1036&amp;$Q$3,Data[Index]&amp;Data[Valid Test, Can be used for conformity (Y/N)],Data[PM/km (mg)])-L$2)/L$5</f>
        <v>#N/A</v>
      </c>
      <c r="M1036" s="140" t="e" cm="1">
        <f t="array" ref="M1036">(_xlfn.XLOOKUP($A1036&amp;$Q$3,Data[Index]&amp;Data[Valid Test, Can be used for conformity (Y/N)],Data[CH4 (mg/km)])-M$2)/M$5</f>
        <v>#N/A</v>
      </c>
      <c r="N1036" s="140" t="e" cm="1">
        <f t="array" ref="N1036">(_xlfn.XLOOKUP($A1036&amp;$Q$3,Data[Index]&amp;Data[Valid Test, Can be used for conformity (Y/N)],Data[N20 (mg/km)])-N$2)/N$5</f>
        <v>#N/A</v>
      </c>
      <c r="O1036" s="141" t="e" cm="1">
        <f t="array" ref="O1036">(_xlfn.XLOOKUP($A1036&amp;$Q$3,Data[Index]&amp;Data[Valid Test, Can be used for conformity (Y/N)],Data[l/100km])-O$2)/O$5</f>
        <v>#N/A</v>
      </c>
      <c r="P1036" s="138">
        <f>_xlfn.XLOOKUP($A1036,Data[Index],Data[Comments])</f>
        <v>0</v>
      </c>
    </row>
    <row r="1037" spans="1:16" x14ac:dyDescent="0.2">
      <c r="A1037" s="129"/>
      <c r="B1037" s="129"/>
      <c r="C1037" s="129" t="e" cm="1">
        <f t="array" ref="C1037">_xlfn.XLOOKUP($A1037&amp;$Q$3&amp;$R$3,Data[Index]&amp;Data[Valid Test, Can be used for conformity (Y/N)]&amp;Data[Cycle],Data[Test Name])</f>
        <v>#N/A</v>
      </c>
      <c r="D1037" s="167" t="e" cm="1">
        <f t="array" ref="D1037">_xlfn.XLOOKUP($A1037&amp;$Q$3&amp;$R$3,Data[Index]&amp;Data[Valid Test, Can be used for conformity (Y/N)]&amp;Data[Cycle],Data[Mileage (Miles)])</f>
        <v>#N/A</v>
      </c>
      <c r="E1037" s="130" t="e" cm="1">
        <f t="array" ref="E1037">_xlfn.XLOOKUP($A1037&amp;$Q$3&amp;$R$3,Data[Index]&amp;Data[Valid Test, Can be used for conformity (Y/N)]&amp;Data[Cycle],Data[Date])</f>
        <v>#N/A</v>
      </c>
      <c r="F1037" s="141" t="e" cm="1">
        <f t="array" ref="F1037">(_xlfn.XLOOKUP($A1037&amp;$Q$3&amp;$R$3,Data[Index]&amp;Data[Valid Test, Can be used for conformity (Y/N)]&amp;Data[Cycle],Data[CO/km (mg)])-F$2)/F$5</f>
        <v>#N/A</v>
      </c>
      <c r="G1037" s="141" t="e" cm="1">
        <f t="array" ref="G1037">(_xlfn.XLOOKUP($A1037&amp;$Q$3,Data[Index]&amp;Data[Valid Test, Can be used for conformity (Y/N)],Data[CO2/km (g)])-G$2)/G$5</f>
        <v>#N/A</v>
      </c>
      <c r="H1037" s="141" t="e" cm="1">
        <f t="array" ref="H1037">(_xlfn.XLOOKUP($A1037&amp;$Q$3,Data[Index]&amp;Data[Valid Test, Can be used for conformity (Y/N)],Data[THC/km (mg)])-H$2)/H$5</f>
        <v>#N/A</v>
      </c>
      <c r="I1037" s="141" t="e" cm="1">
        <f t="array" ref="I1037">(_xlfn.XLOOKUP($A1037&amp;$Q$3,Data[Index]&amp;Data[Valid Test, Can be used for conformity (Y/N)],Data[NOx/km (mg)])-I$2)/I$5</f>
        <v>#N/A</v>
      </c>
      <c r="J1037" s="141" t="e" cm="1">
        <f t="array" ref="J1037">(_xlfn.XLOOKUP($A1037&amp;$Q$3,Data[Index]&amp;Data[Valid Test, Can be used for conformity (Y/N)],Data[THC + NOx/km (mg)])-J$2)/J$5</f>
        <v>#N/A</v>
      </c>
      <c r="K1037" s="141" t="e" cm="1">
        <f t="array" ref="K1037">(_xlfn.XLOOKUP($A1037&amp;$Q$3,Data[Index]&amp;Data[Valid Test, Can be used for conformity (Y/N)],Data[PN/km ('#)])-K$2)/K$5</f>
        <v>#N/A</v>
      </c>
      <c r="L1037" s="141" t="e" cm="1">
        <f t="array" ref="L1037">(_xlfn.XLOOKUP($A1037&amp;$Q$3,Data[Index]&amp;Data[Valid Test, Can be used for conformity (Y/N)],Data[PM/km (mg)])-L$2)/L$5</f>
        <v>#N/A</v>
      </c>
      <c r="M1037" s="140" t="e" cm="1">
        <f t="array" ref="M1037">(_xlfn.XLOOKUP($A1037&amp;$Q$3,Data[Index]&amp;Data[Valid Test, Can be used for conformity (Y/N)],Data[CH4 (mg/km)])-M$2)/M$5</f>
        <v>#N/A</v>
      </c>
      <c r="N1037" s="140" t="e" cm="1">
        <f t="array" ref="N1037">(_xlfn.XLOOKUP($A1037&amp;$Q$3,Data[Index]&amp;Data[Valid Test, Can be used for conformity (Y/N)],Data[N20 (mg/km)])-N$2)/N$5</f>
        <v>#N/A</v>
      </c>
      <c r="O1037" s="141" t="e" cm="1">
        <f t="array" ref="O1037">(_xlfn.XLOOKUP($A1037&amp;$Q$3,Data[Index]&amp;Data[Valid Test, Can be used for conformity (Y/N)],Data[l/100km])-O$2)/O$5</f>
        <v>#N/A</v>
      </c>
      <c r="P1037" s="138">
        <f>_xlfn.XLOOKUP($A1037,Data[Index],Data[Comments])</f>
        <v>0</v>
      </c>
    </row>
    <row r="1038" spans="1:16" x14ac:dyDescent="0.2">
      <c r="A1038" s="129"/>
      <c r="B1038" s="129"/>
      <c r="C1038" s="129" t="e" cm="1">
        <f t="array" ref="C1038">_xlfn.XLOOKUP($A1038&amp;$Q$3&amp;$R$3,Data[Index]&amp;Data[Valid Test, Can be used for conformity (Y/N)]&amp;Data[Cycle],Data[Test Name])</f>
        <v>#N/A</v>
      </c>
      <c r="D1038" s="167" t="e" cm="1">
        <f t="array" ref="D1038">_xlfn.XLOOKUP($A1038&amp;$Q$3&amp;$R$3,Data[Index]&amp;Data[Valid Test, Can be used for conformity (Y/N)]&amp;Data[Cycle],Data[Mileage (Miles)])</f>
        <v>#N/A</v>
      </c>
      <c r="E1038" s="130" t="e" cm="1">
        <f t="array" ref="E1038">_xlfn.XLOOKUP($A1038&amp;$Q$3&amp;$R$3,Data[Index]&amp;Data[Valid Test, Can be used for conformity (Y/N)]&amp;Data[Cycle],Data[Date])</f>
        <v>#N/A</v>
      </c>
      <c r="F1038" s="141" t="e" cm="1">
        <f t="array" ref="F1038">(_xlfn.XLOOKUP($A1038&amp;$Q$3&amp;$R$3,Data[Index]&amp;Data[Valid Test, Can be used for conformity (Y/N)]&amp;Data[Cycle],Data[CO/km (mg)])-F$2)/F$5</f>
        <v>#N/A</v>
      </c>
      <c r="G1038" s="141" t="e" cm="1">
        <f t="array" ref="G1038">(_xlfn.XLOOKUP($A1038&amp;$Q$3,Data[Index]&amp;Data[Valid Test, Can be used for conformity (Y/N)],Data[CO2/km (g)])-G$2)/G$5</f>
        <v>#N/A</v>
      </c>
      <c r="H1038" s="141" t="e" cm="1">
        <f t="array" ref="H1038">(_xlfn.XLOOKUP($A1038&amp;$Q$3,Data[Index]&amp;Data[Valid Test, Can be used for conformity (Y/N)],Data[THC/km (mg)])-H$2)/H$5</f>
        <v>#N/A</v>
      </c>
      <c r="I1038" s="141" t="e" cm="1">
        <f t="array" ref="I1038">(_xlfn.XLOOKUP($A1038&amp;$Q$3,Data[Index]&amp;Data[Valid Test, Can be used for conformity (Y/N)],Data[NOx/km (mg)])-I$2)/I$5</f>
        <v>#N/A</v>
      </c>
      <c r="J1038" s="141" t="e" cm="1">
        <f t="array" ref="J1038">(_xlfn.XLOOKUP($A1038&amp;$Q$3,Data[Index]&amp;Data[Valid Test, Can be used for conformity (Y/N)],Data[THC + NOx/km (mg)])-J$2)/J$5</f>
        <v>#N/A</v>
      </c>
      <c r="K1038" s="141" t="e" cm="1">
        <f t="array" ref="K1038">(_xlfn.XLOOKUP($A1038&amp;$Q$3,Data[Index]&amp;Data[Valid Test, Can be used for conformity (Y/N)],Data[PN/km ('#)])-K$2)/K$5</f>
        <v>#N/A</v>
      </c>
      <c r="L1038" s="141" t="e" cm="1">
        <f t="array" ref="L1038">(_xlfn.XLOOKUP($A1038&amp;$Q$3,Data[Index]&amp;Data[Valid Test, Can be used for conformity (Y/N)],Data[PM/km (mg)])-L$2)/L$5</f>
        <v>#N/A</v>
      </c>
      <c r="M1038" s="140" t="e" cm="1">
        <f t="array" ref="M1038">(_xlfn.XLOOKUP($A1038&amp;$Q$3,Data[Index]&amp;Data[Valid Test, Can be used for conformity (Y/N)],Data[CH4 (mg/km)])-M$2)/M$5</f>
        <v>#N/A</v>
      </c>
      <c r="N1038" s="140" t="e" cm="1">
        <f t="array" ref="N1038">(_xlfn.XLOOKUP($A1038&amp;$Q$3,Data[Index]&amp;Data[Valid Test, Can be used for conformity (Y/N)],Data[N20 (mg/km)])-N$2)/N$5</f>
        <v>#N/A</v>
      </c>
      <c r="O1038" s="141" t="e" cm="1">
        <f t="array" ref="O1038">(_xlfn.XLOOKUP($A1038&amp;$Q$3,Data[Index]&amp;Data[Valid Test, Can be used for conformity (Y/N)],Data[l/100km])-O$2)/O$5</f>
        <v>#N/A</v>
      </c>
      <c r="P1038" s="138">
        <f>_xlfn.XLOOKUP($A1038,Data[Index],Data[Comments])</f>
        <v>0</v>
      </c>
    </row>
    <row r="1039" spans="1:16" x14ac:dyDescent="0.2">
      <c r="A1039" s="129"/>
      <c r="B1039" s="129"/>
      <c r="C1039" s="129" t="e" cm="1">
        <f t="array" ref="C1039">_xlfn.XLOOKUP($A1039&amp;$Q$3&amp;$R$3,Data[Index]&amp;Data[Valid Test, Can be used for conformity (Y/N)]&amp;Data[Cycle],Data[Test Name])</f>
        <v>#N/A</v>
      </c>
      <c r="D1039" s="167" t="e" cm="1">
        <f t="array" ref="D1039">_xlfn.XLOOKUP($A1039&amp;$Q$3&amp;$R$3,Data[Index]&amp;Data[Valid Test, Can be used for conformity (Y/N)]&amp;Data[Cycle],Data[Mileage (Miles)])</f>
        <v>#N/A</v>
      </c>
      <c r="E1039" s="130" t="e" cm="1">
        <f t="array" ref="E1039">_xlfn.XLOOKUP($A1039&amp;$Q$3&amp;$R$3,Data[Index]&amp;Data[Valid Test, Can be used for conformity (Y/N)]&amp;Data[Cycle],Data[Date])</f>
        <v>#N/A</v>
      </c>
      <c r="F1039" s="141" t="e" cm="1">
        <f t="array" ref="F1039">(_xlfn.XLOOKUP($A1039&amp;$Q$3&amp;$R$3,Data[Index]&amp;Data[Valid Test, Can be used for conformity (Y/N)]&amp;Data[Cycle],Data[CO/km (mg)])-F$2)/F$5</f>
        <v>#N/A</v>
      </c>
      <c r="G1039" s="141" t="e" cm="1">
        <f t="array" ref="G1039">(_xlfn.XLOOKUP($A1039&amp;$Q$3,Data[Index]&amp;Data[Valid Test, Can be used for conformity (Y/N)],Data[CO2/km (g)])-G$2)/G$5</f>
        <v>#N/A</v>
      </c>
      <c r="H1039" s="141" t="e" cm="1">
        <f t="array" ref="H1039">(_xlfn.XLOOKUP($A1039&amp;$Q$3,Data[Index]&amp;Data[Valid Test, Can be used for conformity (Y/N)],Data[THC/km (mg)])-H$2)/H$5</f>
        <v>#N/A</v>
      </c>
      <c r="I1039" s="141" t="e" cm="1">
        <f t="array" ref="I1039">(_xlfn.XLOOKUP($A1039&amp;$Q$3,Data[Index]&amp;Data[Valid Test, Can be used for conformity (Y/N)],Data[NOx/km (mg)])-I$2)/I$5</f>
        <v>#N/A</v>
      </c>
      <c r="J1039" s="141" t="e" cm="1">
        <f t="array" ref="J1039">(_xlfn.XLOOKUP($A1039&amp;$Q$3,Data[Index]&amp;Data[Valid Test, Can be used for conformity (Y/N)],Data[THC + NOx/km (mg)])-J$2)/J$5</f>
        <v>#N/A</v>
      </c>
      <c r="K1039" s="141" t="e" cm="1">
        <f t="array" ref="K1039">(_xlfn.XLOOKUP($A1039&amp;$Q$3,Data[Index]&amp;Data[Valid Test, Can be used for conformity (Y/N)],Data[PN/km ('#)])-K$2)/K$5</f>
        <v>#N/A</v>
      </c>
      <c r="L1039" s="141" t="e" cm="1">
        <f t="array" ref="L1039">(_xlfn.XLOOKUP($A1039&amp;$Q$3,Data[Index]&amp;Data[Valid Test, Can be used for conformity (Y/N)],Data[PM/km (mg)])-L$2)/L$5</f>
        <v>#N/A</v>
      </c>
      <c r="M1039" s="140" t="e" cm="1">
        <f t="array" ref="M1039">(_xlfn.XLOOKUP($A1039&amp;$Q$3,Data[Index]&amp;Data[Valid Test, Can be used for conformity (Y/N)],Data[CH4 (mg/km)])-M$2)/M$5</f>
        <v>#N/A</v>
      </c>
      <c r="N1039" s="140" t="e" cm="1">
        <f t="array" ref="N1039">(_xlfn.XLOOKUP($A1039&amp;$Q$3,Data[Index]&amp;Data[Valid Test, Can be used for conformity (Y/N)],Data[N20 (mg/km)])-N$2)/N$5</f>
        <v>#N/A</v>
      </c>
      <c r="O1039" s="141" t="e" cm="1">
        <f t="array" ref="O1039">(_xlfn.XLOOKUP($A1039&amp;$Q$3,Data[Index]&amp;Data[Valid Test, Can be used for conformity (Y/N)],Data[l/100km])-O$2)/O$5</f>
        <v>#N/A</v>
      </c>
      <c r="P1039" s="138">
        <f>_xlfn.XLOOKUP($A1039,Data[Index],Data[Comments])</f>
        <v>0</v>
      </c>
    </row>
    <row r="1040" spans="1:16" x14ac:dyDescent="0.2">
      <c r="A1040" s="129"/>
      <c r="B1040" s="129"/>
      <c r="C1040" s="129" t="e" cm="1">
        <f t="array" ref="C1040">_xlfn.XLOOKUP($A1040&amp;$Q$3&amp;$R$3,Data[Index]&amp;Data[Valid Test, Can be used for conformity (Y/N)]&amp;Data[Cycle],Data[Test Name])</f>
        <v>#N/A</v>
      </c>
      <c r="D1040" s="167" t="e" cm="1">
        <f t="array" ref="D1040">_xlfn.XLOOKUP($A1040&amp;$Q$3&amp;$R$3,Data[Index]&amp;Data[Valid Test, Can be used for conformity (Y/N)]&amp;Data[Cycle],Data[Mileage (Miles)])</f>
        <v>#N/A</v>
      </c>
      <c r="E1040" s="130" t="e" cm="1">
        <f t="array" ref="E1040">_xlfn.XLOOKUP($A1040&amp;$Q$3&amp;$R$3,Data[Index]&amp;Data[Valid Test, Can be used for conformity (Y/N)]&amp;Data[Cycle],Data[Date])</f>
        <v>#N/A</v>
      </c>
      <c r="F1040" s="141" t="e" cm="1">
        <f t="array" ref="F1040">(_xlfn.XLOOKUP($A1040&amp;$Q$3&amp;$R$3,Data[Index]&amp;Data[Valid Test, Can be used for conformity (Y/N)]&amp;Data[Cycle],Data[CO/km (mg)])-F$2)/F$5</f>
        <v>#N/A</v>
      </c>
      <c r="G1040" s="141" t="e" cm="1">
        <f t="array" ref="G1040">(_xlfn.XLOOKUP($A1040&amp;$Q$3,Data[Index]&amp;Data[Valid Test, Can be used for conformity (Y/N)],Data[CO2/km (g)])-G$2)/G$5</f>
        <v>#N/A</v>
      </c>
      <c r="H1040" s="141" t="e" cm="1">
        <f t="array" ref="H1040">(_xlfn.XLOOKUP($A1040&amp;$Q$3,Data[Index]&amp;Data[Valid Test, Can be used for conformity (Y/N)],Data[THC/km (mg)])-H$2)/H$5</f>
        <v>#N/A</v>
      </c>
      <c r="I1040" s="141" t="e" cm="1">
        <f t="array" ref="I1040">(_xlfn.XLOOKUP($A1040&amp;$Q$3,Data[Index]&amp;Data[Valid Test, Can be used for conformity (Y/N)],Data[NOx/km (mg)])-I$2)/I$5</f>
        <v>#N/A</v>
      </c>
      <c r="J1040" s="141" t="e" cm="1">
        <f t="array" ref="J1040">(_xlfn.XLOOKUP($A1040&amp;$Q$3,Data[Index]&amp;Data[Valid Test, Can be used for conformity (Y/N)],Data[THC + NOx/km (mg)])-J$2)/J$5</f>
        <v>#N/A</v>
      </c>
      <c r="K1040" s="141" t="e" cm="1">
        <f t="array" ref="K1040">(_xlfn.XLOOKUP($A1040&amp;$Q$3,Data[Index]&amp;Data[Valid Test, Can be used for conformity (Y/N)],Data[PN/km ('#)])-K$2)/K$5</f>
        <v>#N/A</v>
      </c>
      <c r="L1040" s="141" t="e" cm="1">
        <f t="array" ref="L1040">(_xlfn.XLOOKUP($A1040&amp;$Q$3,Data[Index]&amp;Data[Valid Test, Can be used for conformity (Y/N)],Data[PM/km (mg)])-L$2)/L$5</f>
        <v>#N/A</v>
      </c>
      <c r="M1040" s="140" t="e" cm="1">
        <f t="array" ref="M1040">(_xlfn.XLOOKUP($A1040&amp;$Q$3,Data[Index]&amp;Data[Valid Test, Can be used for conformity (Y/N)],Data[CH4 (mg/km)])-M$2)/M$5</f>
        <v>#N/A</v>
      </c>
      <c r="N1040" s="140" t="e" cm="1">
        <f t="array" ref="N1040">(_xlfn.XLOOKUP($A1040&amp;$Q$3,Data[Index]&amp;Data[Valid Test, Can be used for conformity (Y/N)],Data[N20 (mg/km)])-N$2)/N$5</f>
        <v>#N/A</v>
      </c>
      <c r="O1040" s="141" t="e" cm="1">
        <f t="array" ref="O1040">(_xlfn.XLOOKUP($A1040&amp;$Q$3,Data[Index]&amp;Data[Valid Test, Can be used for conformity (Y/N)],Data[l/100km])-O$2)/O$5</f>
        <v>#N/A</v>
      </c>
      <c r="P1040" s="138">
        <f>_xlfn.XLOOKUP($A1040,Data[Index],Data[Comments])</f>
        <v>0</v>
      </c>
    </row>
    <row r="1041" spans="1:16" x14ac:dyDescent="0.2">
      <c r="A1041" s="129"/>
      <c r="B1041" s="129"/>
      <c r="C1041" s="129" t="e" cm="1">
        <f t="array" ref="C1041">_xlfn.XLOOKUP($A1041&amp;$Q$3&amp;$R$3,Data[Index]&amp;Data[Valid Test, Can be used for conformity (Y/N)]&amp;Data[Cycle],Data[Test Name])</f>
        <v>#N/A</v>
      </c>
      <c r="D1041" s="167" t="e" cm="1">
        <f t="array" ref="D1041">_xlfn.XLOOKUP($A1041&amp;$Q$3&amp;$R$3,Data[Index]&amp;Data[Valid Test, Can be used for conformity (Y/N)]&amp;Data[Cycle],Data[Mileage (Miles)])</f>
        <v>#N/A</v>
      </c>
      <c r="E1041" s="130" t="e" cm="1">
        <f t="array" ref="E1041">_xlfn.XLOOKUP($A1041&amp;$Q$3&amp;$R$3,Data[Index]&amp;Data[Valid Test, Can be used for conformity (Y/N)]&amp;Data[Cycle],Data[Date])</f>
        <v>#N/A</v>
      </c>
      <c r="F1041" s="141" t="e" cm="1">
        <f t="array" ref="F1041">(_xlfn.XLOOKUP($A1041&amp;$Q$3&amp;$R$3,Data[Index]&amp;Data[Valid Test, Can be used for conformity (Y/N)]&amp;Data[Cycle],Data[CO/km (mg)])-F$2)/F$5</f>
        <v>#N/A</v>
      </c>
      <c r="G1041" s="141" t="e" cm="1">
        <f t="array" ref="G1041">(_xlfn.XLOOKUP($A1041&amp;$Q$3,Data[Index]&amp;Data[Valid Test, Can be used for conformity (Y/N)],Data[CO2/km (g)])-G$2)/G$5</f>
        <v>#N/A</v>
      </c>
      <c r="H1041" s="141" t="e" cm="1">
        <f t="array" ref="H1041">(_xlfn.XLOOKUP($A1041&amp;$Q$3,Data[Index]&amp;Data[Valid Test, Can be used for conformity (Y/N)],Data[THC/km (mg)])-H$2)/H$5</f>
        <v>#N/A</v>
      </c>
      <c r="I1041" s="141" t="e" cm="1">
        <f t="array" ref="I1041">(_xlfn.XLOOKUP($A1041&amp;$Q$3,Data[Index]&amp;Data[Valid Test, Can be used for conformity (Y/N)],Data[NOx/km (mg)])-I$2)/I$5</f>
        <v>#N/A</v>
      </c>
      <c r="J1041" s="141" t="e" cm="1">
        <f t="array" ref="J1041">(_xlfn.XLOOKUP($A1041&amp;$Q$3,Data[Index]&amp;Data[Valid Test, Can be used for conformity (Y/N)],Data[THC + NOx/km (mg)])-J$2)/J$5</f>
        <v>#N/A</v>
      </c>
      <c r="K1041" s="141" t="e" cm="1">
        <f t="array" ref="K1041">(_xlfn.XLOOKUP($A1041&amp;$Q$3,Data[Index]&amp;Data[Valid Test, Can be used for conformity (Y/N)],Data[PN/km ('#)])-K$2)/K$5</f>
        <v>#N/A</v>
      </c>
      <c r="L1041" s="141" t="e" cm="1">
        <f t="array" ref="L1041">(_xlfn.XLOOKUP($A1041&amp;$Q$3,Data[Index]&amp;Data[Valid Test, Can be used for conformity (Y/N)],Data[PM/km (mg)])-L$2)/L$5</f>
        <v>#N/A</v>
      </c>
      <c r="M1041" s="140" t="e" cm="1">
        <f t="array" ref="M1041">(_xlfn.XLOOKUP($A1041&amp;$Q$3,Data[Index]&amp;Data[Valid Test, Can be used for conformity (Y/N)],Data[CH4 (mg/km)])-M$2)/M$5</f>
        <v>#N/A</v>
      </c>
      <c r="N1041" s="140" t="e" cm="1">
        <f t="array" ref="N1041">(_xlfn.XLOOKUP($A1041&amp;$Q$3,Data[Index]&amp;Data[Valid Test, Can be used for conformity (Y/N)],Data[N20 (mg/km)])-N$2)/N$5</f>
        <v>#N/A</v>
      </c>
      <c r="O1041" s="141" t="e" cm="1">
        <f t="array" ref="O1041">(_xlfn.XLOOKUP($A1041&amp;$Q$3,Data[Index]&amp;Data[Valid Test, Can be used for conformity (Y/N)],Data[l/100km])-O$2)/O$5</f>
        <v>#N/A</v>
      </c>
      <c r="P1041" s="138">
        <f>_xlfn.XLOOKUP($A1041,Data[Index],Data[Comments])</f>
        <v>0</v>
      </c>
    </row>
    <row r="1042" spans="1:16" x14ac:dyDescent="0.2">
      <c r="A1042" s="129"/>
      <c r="B1042" s="129"/>
      <c r="C1042" s="129" t="e" cm="1">
        <f t="array" ref="C1042">_xlfn.XLOOKUP($A1042&amp;$Q$3&amp;$R$3,Data[Index]&amp;Data[Valid Test, Can be used for conformity (Y/N)]&amp;Data[Cycle],Data[Test Name])</f>
        <v>#N/A</v>
      </c>
      <c r="D1042" s="167" t="e" cm="1">
        <f t="array" ref="D1042">_xlfn.XLOOKUP($A1042&amp;$Q$3&amp;$R$3,Data[Index]&amp;Data[Valid Test, Can be used for conformity (Y/N)]&amp;Data[Cycle],Data[Mileage (Miles)])</f>
        <v>#N/A</v>
      </c>
      <c r="E1042" s="130" t="e" cm="1">
        <f t="array" ref="E1042">_xlfn.XLOOKUP($A1042&amp;$Q$3&amp;$R$3,Data[Index]&amp;Data[Valid Test, Can be used for conformity (Y/N)]&amp;Data[Cycle],Data[Date])</f>
        <v>#N/A</v>
      </c>
      <c r="F1042" s="141" t="e" cm="1">
        <f t="array" ref="F1042">(_xlfn.XLOOKUP($A1042&amp;$Q$3&amp;$R$3,Data[Index]&amp;Data[Valid Test, Can be used for conformity (Y/N)]&amp;Data[Cycle],Data[CO/km (mg)])-F$2)/F$5</f>
        <v>#N/A</v>
      </c>
      <c r="G1042" s="141" t="e" cm="1">
        <f t="array" ref="G1042">(_xlfn.XLOOKUP($A1042&amp;$Q$3,Data[Index]&amp;Data[Valid Test, Can be used for conformity (Y/N)],Data[CO2/km (g)])-G$2)/G$5</f>
        <v>#N/A</v>
      </c>
      <c r="H1042" s="141" t="e" cm="1">
        <f t="array" ref="H1042">(_xlfn.XLOOKUP($A1042&amp;$Q$3,Data[Index]&amp;Data[Valid Test, Can be used for conformity (Y/N)],Data[THC/km (mg)])-H$2)/H$5</f>
        <v>#N/A</v>
      </c>
      <c r="I1042" s="141" t="e" cm="1">
        <f t="array" ref="I1042">(_xlfn.XLOOKUP($A1042&amp;$Q$3,Data[Index]&amp;Data[Valid Test, Can be used for conformity (Y/N)],Data[NOx/km (mg)])-I$2)/I$5</f>
        <v>#N/A</v>
      </c>
      <c r="J1042" s="141" t="e" cm="1">
        <f t="array" ref="J1042">(_xlfn.XLOOKUP($A1042&amp;$Q$3,Data[Index]&amp;Data[Valid Test, Can be used for conformity (Y/N)],Data[THC + NOx/km (mg)])-J$2)/J$5</f>
        <v>#N/A</v>
      </c>
      <c r="K1042" s="141" t="e" cm="1">
        <f t="array" ref="K1042">(_xlfn.XLOOKUP($A1042&amp;$Q$3,Data[Index]&amp;Data[Valid Test, Can be used for conformity (Y/N)],Data[PN/km ('#)])-K$2)/K$5</f>
        <v>#N/A</v>
      </c>
      <c r="L1042" s="141" t="e" cm="1">
        <f t="array" ref="L1042">(_xlfn.XLOOKUP($A1042&amp;$Q$3,Data[Index]&amp;Data[Valid Test, Can be used for conformity (Y/N)],Data[PM/km (mg)])-L$2)/L$5</f>
        <v>#N/A</v>
      </c>
      <c r="M1042" s="140" t="e" cm="1">
        <f t="array" ref="M1042">(_xlfn.XLOOKUP($A1042&amp;$Q$3,Data[Index]&amp;Data[Valid Test, Can be used for conformity (Y/N)],Data[CH4 (mg/km)])-M$2)/M$5</f>
        <v>#N/A</v>
      </c>
      <c r="N1042" s="140" t="e" cm="1">
        <f t="array" ref="N1042">(_xlfn.XLOOKUP($A1042&amp;$Q$3,Data[Index]&amp;Data[Valid Test, Can be used for conformity (Y/N)],Data[N20 (mg/km)])-N$2)/N$5</f>
        <v>#N/A</v>
      </c>
      <c r="O1042" s="141" t="e" cm="1">
        <f t="array" ref="O1042">(_xlfn.XLOOKUP($A1042&amp;$Q$3,Data[Index]&amp;Data[Valid Test, Can be used for conformity (Y/N)],Data[l/100km])-O$2)/O$5</f>
        <v>#N/A</v>
      </c>
      <c r="P1042" s="138">
        <f>_xlfn.XLOOKUP($A1042,Data[Index],Data[Comments])</f>
        <v>0</v>
      </c>
    </row>
    <row r="1043" spans="1:16" x14ac:dyDescent="0.2">
      <c r="A1043" s="129"/>
      <c r="B1043" s="129"/>
      <c r="C1043" s="129" t="e" cm="1">
        <f t="array" ref="C1043">_xlfn.XLOOKUP($A1043&amp;$Q$3&amp;$R$3,Data[Index]&amp;Data[Valid Test, Can be used for conformity (Y/N)]&amp;Data[Cycle],Data[Test Name])</f>
        <v>#N/A</v>
      </c>
      <c r="D1043" s="167" t="e" cm="1">
        <f t="array" ref="D1043">_xlfn.XLOOKUP($A1043&amp;$Q$3&amp;$R$3,Data[Index]&amp;Data[Valid Test, Can be used for conformity (Y/N)]&amp;Data[Cycle],Data[Mileage (Miles)])</f>
        <v>#N/A</v>
      </c>
      <c r="E1043" s="130" t="e" cm="1">
        <f t="array" ref="E1043">_xlfn.XLOOKUP($A1043&amp;$Q$3&amp;$R$3,Data[Index]&amp;Data[Valid Test, Can be used for conformity (Y/N)]&amp;Data[Cycle],Data[Date])</f>
        <v>#N/A</v>
      </c>
      <c r="F1043" s="141" t="e" cm="1">
        <f t="array" ref="F1043">(_xlfn.XLOOKUP($A1043&amp;$Q$3&amp;$R$3,Data[Index]&amp;Data[Valid Test, Can be used for conformity (Y/N)]&amp;Data[Cycle],Data[CO/km (mg)])-F$2)/F$5</f>
        <v>#N/A</v>
      </c>
      <c r="G1043" s="141" t="e" cm="1">
        <f t="array" ref="G1043">(_xlfn.XLOOKUP($A1043&amp;$Q$3,Data[Index]&amp;Data[Valid Test, Can be used for conformity (Y/N)],Data[CO2/km (g)])-G$2)/G$5</f>
        <v>#N/A</v>
      </c>
      <c r="H1043" s="141" t="e" cm="1">
        <f t="array" ref="H1043">(_xlfn.XLOOKUP($A1043&amp;$Q$3,Data[Index]&amp;Data[Valid Test, Can be used for conformity (Y/N)],Data[THC/km (mg)])-H$2)/H$5</f>
        <v>#N/A</v>
      </c>
      <c r="I1043" s="141" t="e" cm="1">
        <f t="array" ref="I1043">(_xlfn.XLOOKUP($A1043&amp;$Q$3,Data[Index]&amp;Data[Valid Test, Can be used for conformity (Y/N)],Data[NOx/km (mg)])-I$2)/I$5</f>
        <v>#N/A</v>
      </c>
      <c r="J1043" s="141" t="e" cm="1">
        <f t="array" ref="J1043">(_xlfn.XLOOKUP($A1043&amp;$Q$3,Data[Index]&amp;Data[Valid Test, Can be used for conformity (Y/N)],Data[THC + NOx/km (mg)])-J$2)/J$5</f>
        <v>#N/A</v>
      </c>
      <c r="K1043" s="141" t="e" cm="1">
        <f t="array" ref="K1043">(_xlfn.XLOOKUP($A1043&amp;$Q$3,Data[Index]&amp;Data[Valid Test, Can be used for conformity (Y/N)],Data[PN/km ('#)])-K$2)/K$5</f>
        <v>#N/A</v>
      </c>
      <c r="L1043" s="141" t="e" cm="1">
        <f t="array" ref="L1043">(_xlfn.XLOOKUP($A1043&amp;$Q$3,Data[Index]&amp;Data[Valid Test, Can be used for conformity (Y/N)],Data[PM/km (mg)])-L$2)/L$5</f>
        <v>#N/A</v>
      </c>
      <c r="M1043" s="140" t="e" cm="1">
        <f t="array" ref="M1043">(_xlfn.XLOOKUP($A1043&amp;$Q$3,Data[Index]&amp;Data[Valid Test, Can be used for conformity (Y/N)],Data[CH4 (mg/km)])-M$2)/M$5</f>
        <v>#N/A</v>
      </c>
      <c r="N1043" s="140" t="e" cm="1">
        <f t="array" ref="N1043">(_xlfn.XLOOKUP($A1043&amp;$Q$3,Data[Index]&amp;Data[Valid Test, Can be used for conformity (Y/N)],Data[N20 (mg/km)])-N$2)/N$5</f>
        <v>#N/A</v>
      </c>
      <c r="O1043" s="141" t="e" cm="1">
        <f t="array" ref="O1043">(_xlfn.XLOOKUP($A1043&amp;$Q$3,Data[Index]&amp;Data[Valid Test, Can be used for conformity (Y/N)],Data[l/100km])-O$2)/O$5</f>
        <v>#N/A</v>
      </c>
      <c r="P1043" s="138">
        <f>_xlfn.XLOOKUP($A1043,Data[Index],Data[Comments])</f>
        <v>0</v>
      </c>
    </row>
    <row r="1044" spans="1:16" x14ac:dyDescent="0.2">
      <c r="A1044" s="129"/>
      <c r="B1044" s="129"/>
      <c r="C1044" s="129" t="e" cm="1">
        <f t="array" ref="C1044">_xlfn.XLOOKUP($A1044&amp;$Q$3&amp;$R$3,Data[Index]&amp;Data[Valid Test, Can be used for conformity (Y/N)]&amp;Data[Cycle],Data[Test Name])</f>
        <v>#N/A</v>
      </c>
      <c r="D1044" s="167" t="e" cm="1">
        <f t="array" ref="D1044">_xlfn.XLOOKUP($A1044&amp;$Q$3&amp;$R$3,Data[Index]&amp;Data[Valid Test, Can be used for conformity (Y/N)]&amp;Data[Cycle],Data[Mileage (Miles)])</f>
        <v>#N/A</v>
      </c>
      <c r="E1044" s="130" t="e" cm="1">
        <f t="array" ref="E1044">_xlfn.XLOOKUP($A1044&amp;$Q$3&amp;$R$3,Data[Index]&amp;Data[Valid Test, Can be used for conformity (Y/N)]&amp;Data[Cycle],Data[Date])</f>
        <v>#N/A</v>
      </c>
      <c r="F1044" s="141" t="e" cm="1">
        <f t="array" ref="F1044">(_xlfn.XLOOKUP($A1044&amp;$Q$3&amp;$R$3,Data[Index]&amp;Data[Valid Test, Can be used for conformity (Y/N)]&amp;Data[Cycle],Data[CO/km (mg)])-F$2)/F$5</f>
        <v>#N/A</v>
      </c>
      <c r="G1044" s="141" t="e" cm="1">
        <f t="array" ref="G1044">(_xlfn.XLOOKUP($A1044&amp;$Q$3,Data[Index]&amp;Data[Valid Test, Can be used for conformity (Y/N)],Data[CO2/km (g)])-G$2)/G$5</f>
        <v>#N/A</v>
      </c>
      <c r="H1044" s="141" t="e" cm="1">
        <f t="array" ref="H1044">(_xlfn.XLOOKUP($A1044&amp;$Q$3,Data[Index]&amp;Data[Valid Test, Can be used for conformity (Y/N)],Data[THC/km (mg)])-H$2)/H$5</f>
        <v>#N/A</v>
      </c>
      <c r="I1044" s="141" t="e" cm="1">
        <f t="array" ref="I1044">(_xlfn.XLOOKUP($A1044&amp;$Q$3,Data[Index]&amp;Data[Valid Test, Can be used for conformity (Y/N)],Data[NOx/km (mg)])-I$2)/I$5</f>
        <v>#N/A</v>
      </c>
      <c r="J1044" s="141" t="e" cm="1">
        <f t="array" ref="J1044">(_xlfn.XLOOKUP($A1044&amp;$Q$3,Data[Index]&amp;Data[Valid Test, Can be used for conformity (Y/N)],Data[THC + NOx/km (mg)])-J$2)/J$5</f>
        <v>#N/A</v>
      </c>
      <c r="K1044" s="141" t="e" cm="1">
        <f t="array" ref="K1044">(_xlfn.XLOOKUP($A1044&amp;$Q$3,Data[Index]&amp;Data[Valid Test, Can be used for conformity (Y/N)],Data[PN/km ('#)])-K$2)/K$5</f>
        <v>#N/A</v>
      </c>
      <c r="L1044" s="141" t="e" cm="1">
        <f t="array" ref="L1044">(_xlfn.XLOOKUP($A1044&amp;$Q$3,Data[Index]&amp;Data[Valid Test, Can be used for conformity (Y/N)],Data[PM/km (mg)])-L$2)/L$5</f>
        <v>#N/A</v>
      </c>
      <c r="M1044" s="140" t="e" cm="1">
        <f t="array" ref="M1044">(_xlfn.XLOOKUP($A1044&amp;$Q$3,Data[Index]&amp;Data[Valid Test, Can be used for conformity (Y/N)],Data[CH4 (mg/km)])-M$2)/M$5</f>
        <v>#N/A</v>
      </c>
      <c r="N1044" s="140" t="e" cm="1">
        <f t="array" ref="N1044">(_xlfn.XLOOKUP($A1044&amp;$Q$3,Data[Index]&amp;Data[Valid Test, Can be used for conformity (Y/N)],Data[N20 (mg/km)])-N$2)/N$5</f>
        <v>#N/A</v>
      </c>
      <c r="O1044" s="141" t="e" cm="1">
        <f t="array" ref="O1044">(_xlfn.XLOOKUP($A1044&amp;$Q$3,Data[Index]&amp;Data[Valid Test, Can be used for conformity (Y/N)],Data[l/100km])-O$2)/O$5</f>
        <v>#N/A</v>
      </c>
      <c r="P1044" s="138">
        <f>_xlfn.XLOOKUP($A1044,Data[Index],Data[Comments])</f>
        <v>0</v>
      </c>
    </row>
    <row r="1045" spans="1:16" x14ac:dyDescent="0.2">
      <c r="A1045" s="129"/>
      <c r="B1045" s="129"/>
      <c r="C1045" s="129" t="e" cm="1">
        <f t="array" ref="C1045">_xlfn.XLOOKUP($A1045&amp;$Q$3&amp;$R$3,Data[Index]&amp;Data[Valid Test, Can be used for conformity (Y/N)]&amp;Data[Cycle],Data[Test Name])</f>
        <v>#N/A</v>
      </c>
      <c r="D1045" s="167" t="e" cm="1">
        <f t="array" ref="D1045">_xlfn.XLOOKUP($A1045&amp;$Q$3&amp;$R$3,Data[Index]&amp;Data[Valid Test, Can be used for conformity (Y/N)]&amp;Data[Cycle],Data[Mileage (Miles)])</f>
        <v>#N/A</v>
      </c>
      <c r="E1045" s="130" t="e" cm="1">
        <f t="array" ref="E1045">_xlfn.XLOOKUP($A1045&amp;$Q$3&amp;$R$3,Data[Index]&amp;Data[Valid Test, Can be used for conformity (Y/N)]&amp;Data[Cycle],Data[Date])</f>
        <v>#N/A</v>
      </c>
      <c r="F1045" s="141" t="e" cm="1">
        <f t="array" ref="F1045">(_xlfn.XLOOKUP($A1045&amp;$Q$3&amp;$R$3,Data[Index]&amp;Data[Valid Test, Can be used for conformity (Y/N)]&amp;Data[Cycle],Data[CO/km (mg)])-F$2)/F$5</f>
        <v>#N/A</v>
      </c>
      <c r="G1045" s="141" t="e" cm="1">
        <f t="array" ref="G1045">(_xlfn.XLOOKUP($A1045&amp;$Q$3,Data[Index]&amp;Data[Valid Test, Can be used for conformity (Y/N)],Data[CO2/km (g)])-G$2)/G$5</f>
        <v>#N/A</v>
      </c>
      <c r="H1045" s="141" t="e" cm="1">
        <f t="array" ref="H1045">(_xlfn.XLOOKUP($A1045&amp;$Q$3,Data[Index]&amp;Data[Valid Test, Can be used for conformity (Y/N)],Data[THC/km (mg)])-H$2)/H$5</f>
        <v>#N/A</v>
      </c>
      <c r="I1045" s="141" t="e" cm="1">
        <f t="array" ref="I1045">(_xlfn.XLOOKUP($A1045&amp;$Q$3,Data[Index]&amp;Data[Valid Test, Can be used for conformity (Y/N)],Data[NOx/km (mg)])-I$2)/I$5</f>
        <v>#N/A</v>
      </c>
      <c r="J1045" s="141" t="e" cm="1">
        <f t="array" ref="J1045">(_xlfn.XLOOKUP($A1045&amp;$Q$3,Data[Index]&amp;Data[Valid Test, Can be used for conformity (Y/N)],Data[THC + NOx/km (mg)])-J$2)/J$5</f>
        <v>#N/A</v>
      </c>
      <c r="K1045" s="141" t="e" cm="1">
        <f t="array" ref="K1045">(_xlfn.XLOOKUP($A1045&amp;$Q$3,Data[Index]&amp;Data[Valid Test, Can be used for conformity (Y/N)],Data[PN/km ('#)])-K$2)/K$5</f>
        <v>#N/A</v>
      </c>
      <c r="L1045" s="141" t="e" cm="1">
        <f t="array" ref="L1045">(_xlfn.XLOOKUP($A1045&amp;$Q$3,Data[Index]&amp;Data[Valid Test, Can be used for conformity (Y/N)],Data[PM/km (mg)])-L$2)/L$5</f>
        <v>#N/A</v>
      </c>
      <c r="M1045" s="140" t="e" cm="1">
        <f t="array" ref="M1045">(_xlfn.XLOOKUP($A1045&amp;$Q$3,Data[Index]&amp;Data[Valid Test, Can be used for conformity (Y/N)],Data[CH4 (mg/km)])-M$2)/M$5</f>
        <v>#N/A</v>
      </c>
      <c r="N1045" s="140" t="e" cm="1">
        <f t="array" ref="N1045">(_xlfn.XLOOKUP($A1045&amp;$Q$3,Data[Index]&amp;Data[Valid Test, Can be used for conformity (Y/N)],Data[N20 (mg/km)])-N$2)/N$5</f>
        <v>#N/A</v>
      </c>
      <c r="O1045" s="141" t="e" cm="1">
        <f t="array" ref="O1045">(_xlfn.XLOOKUP($A1045&amp;$Q$3,Data[Index]&amp;Data[Valid Test, Can be used for conformity (Y/N)],Data[l/100km])-O$2)/O$5</f>
        <v>#N/A</v>
      </c>
      <c r="P1045" s="138">
        <f>_xlfn.XLOOKUP($A1045,Data[Index],Data[Comments])</f>
        <v>0</v>
      </c>
    </row>
    <row r="1046" spans="1:16" x14ac:dyDescent="0.2">
      <c r="A1046" s="129"/>
      <c r="B1046" s="129"/>
      <c r="C1046" s="129" t="e" cm="1">
        <f t="array" ref="C1046">_xlfn.XLOOKUP($A1046&amp;$Q$3&amp;$R$3,Data[Index]&amp;Data[Valid Test, Can be used for conformity (Y/N)]&amp;Data[Cycle],Data[Test Name])</f>
        <v>#N/A</v>
      </c>
      <c r="D1046" s="167" t="e" cm="1">
        <f t="array" ref="D1046">_xlfn.XLOOKUP($A1046&amp;$Q$3&amp;$R$3,Data[Index]&amp;Data[Valid Test, Can be used for conformity (Y/N)]&amp;Data[Cycle],Data[Mileage (Miles)])</f>
        <v>#N/A</v>
      </c>
      <c r="E1046" s="130" t="e" cm="1">
        <f t="array" ref="E1046">_xlfn.XLOOKUP($A1046&amp;$Q$3&amp;$R$3,Data[Index]&amp;Data[Valid Test, Can be used for conformity (Y/N)]&amp;Data[Cycle],Data[Date])</f>
        <v>#N/A</v>
      </c>
      <c r="F1046" s="141" t="e" cm="1">
        <f t="array" ref="F1046">(_xlfn.XLOOKUP($A1046&amp;$Q$3&amp;$R$3,Data[Index]&amp;Data[Valid Test, Can be used for conformity (Y/N)]&amp;Data[Cycle],Data[CO/km (mg)])-F$2)/F$5</f>
        <v>#N/A</v>
      </c>
      <c r="G1046" s="141" t="e" cm="1">
        <f t="array" ref="G1046">(_xlfn.XLOOKUP($A1046&amp;$Q$3,Data[Index]&amp;Data[Valid Test, Can be used for conformity (Y/N)],Data[CO2/km (g)])-G$2)/G$5</f>
        <v>#N/A</v>
      </c>
      <c r="H1046" s="141" t="e" cm="1">
        <f t="array" ref="H1046">(_xlfn.XLOOKUP($A1046&amp;$Q$3,Data[Index]&amp;Data[Valid Test, Can be used for conformity (Y/N)],Data[THC/km (mg)])-H$2)/H$5</f>
        <v>#N/A</v>
      </c>
      <c r="I1046" s="141" t="e" cm="1">
        <f t="array" ref="I1046">(_xlfn.XLOOKUP($A1046&amp;$Q$3,Data[Index]&amp;Data[Valid Test, Can be used for conformity (Y/N)],Data[NOx/km (mg)])-I$2)/I$5</f>
        <v>#N/A</v>
      </c>
      <c r="J1046" s="141" t="e" cm="1">
        <f t="array" ref="J1046">(_xlfn.XLOOKUP($A1046&amp;$Q$3,Data[Index]&amp;Data[Valid Test, Can be used for conformity (Y/N)],Data[THC + NOx/km (mg)])-J$2)/J$5</f>
        <v>#N/A</v>
      </c>
      <c r="K1046" s="141" t="e" cm="1">
        <f t="array" ref="K1046">(_xlfn.XLOOKUP($A1046&amp;$Q$3,Data[Index]&amp;Data[Valid Test, Can be used for conformity (Y/N)],Data[PN/km ('#)])-K$2)/K$5</f>
        <v>#N/A</v>
      </c>
      <c r="L1046" s="141" t="e" cm="1">
        <f t="array" ref="L1046">(_xlfn.XLOOKUP($A1046&amp;$Q$3,Data[Index]&amp;Data[Valid Test, Can be used for conformity (Y/N)],Data[PM/km (mg)])-L$2)/L$5</f>
        <v>#N/A</v>
      </c>
      <c r="M1046" s="140" t="e" cm="1">
        <f t="array" ref="M1046">(_xlfn.XLOOKUP($A1046&amp;$Q$3,Data[Index]&amp;Data[Valid Test, Can be used for conformity (Y/N)],Data[CH4 (mg/km)])-M$2)/M$5</f>
        <v>#N/A</v>
      </c>
      <c r="N1046" s="140" t="e" cm="1">
        <f t="array" ref="N1046">(_xlfn.XLOOKUP($A1046&amp;$Q$3,Data[Index]&amp;Data[Valid Test, Can be used for conformity (Y/N)],Data[N20 (mg/km)])-N$2)/N$5</f>
        <v>#N/A</v>
      </c>
      <c r="O1046" s="141" t="e" cm="1">
        <f t="array" ref="O1046">(_xlfn.XLOOKUP($A1046&amp;$Q$3,Data[Index]&amp;Data[Valid Test, Can be used for conformity (Y/N)],Data[l/100km])-O$2)/O$5</f>
        <v>#N/A</v>
      </c>
      <c r="P1046" s="138">
        <f>_xlfn.XLOOKUP($A1046,Data[Index],Data[Comments])</f>
        <v>0</v>
      </c>
    </row>
    <row r="1047" spans="1:16" x14ac:dyDescent="0.2">
      <c r="A1047" s="129"/>
      <c r="B1047" s="129"/>
      <c r="C1047" s="129" t="e" cm="1">
        <f t="array" ref="C1047">_xlfn.XLOOKUP($A1047&amp;$Q$3&amp;$R$3,Data[Index]&amp;Data[Valid Test, Can be used for conformity (Y/N)]&amp;Data[Cycle],Data[Test Name])</f>
        <v>#N/A</v>
      </c>
      <c r="D1047" s="167" t="e" cm="1">
        <f t="array" ref="D1047">_xlfn.XLOOKUP($A1047&amp;$Q$3&amp;$R$3,Data[Index]&amp;Data[Valid Test, Can be used for conformity (Y/N)]&amp;Data[Cycle],Data[Mileage (Miles)])</f>
        <v>#N/A</v>
      </c>
      <c r="E1047" s="130" t="e" cm="1">
        <f t="array" ref="E1047">_xlfn.XLOOKUP($A1047&amp;$Q$3&amp;$R$3,Data[Index]&amp;Data[Valid Test, Can be used for conformity (Y/N)]&amp;Data[Cycle],Data[Date])</f>
        <v>#N/A</v>
      </c>
      <c r="F1047" s="141" t="e" cm="1">
        <f t="array" ref="F1047">(_xlfn.XLOOKUP($A1047&amp;$Q$3&amp;$R$3,Data[Index]&amp;Data[Valid Test, Can be used for conformity (Y/N)]&amp;Data[Cycle],Data[CO/km (mg)])-F$2)/F$5</f>
        <v>#N/A</v>
      </c>
      <c r="G1047" s="141" t="e" cm="1">
        <f t="array" ref="G1047">(_xlfn.XLOOKUP($A1047&amp;$Q$3,Data[Index]&amp;Data[Valid Test, Can be used for conformity (Y/N)],Data[CO2/km (g)])-G$2)/G$5</f>
        <v>#N/A</v>
      </c>
      <c r="H1047" s="141" t="e" cm="1">
        <f t="array" ref="H1047">(_xlfn.XLOOKUP($A1047&amp;$Q$3,Data[Index]&amp;Data[Valid Test, Can be used for conformity (Y/N)],Data[THC/km (mg)])-H$2)/H$5</f>
        <v>#N/A</v>
      </c>
      <c r="I1047" s="141" t="e" cm="1">
        <f t="array" ref="I1047">(_xlfn.XLOOKUP($A1047&amp;$Q$3,Data[Index]&amp;Data[Valid Test, Can be used for conformity (Y/N)],Data[NOx/km (mg)])-I$2)/I$5</f>
        <v>#N/A</v>
      </c>
      <c r="J1047" s="141" t="e" cm="1">
        <f t="array" ref="J1047">(_xlfn.XLOOKUP($A1047&amp;$Q$3,Data[Index]&amp;Data[Valid Test, Can be used for conformity (Y/N)],Data[THC + NOx/km (mg)])-J$2)/J$5</f>
        <v>#N/A</v>
      </c>
      <c r="K1047" s="141" t="e" cm="1">
        <f t="array" ref="K1047">(_xlfn.XLOOKUP($A1047&amp;$Q$3,Data[Index]&amp;Data[Valid Test, Can be used for conformity (Y/N)],Data[PN/km ('#)])-K$2)/K$5</f>
        <v>#N/A</v>
      </c>
      <c r="L1047" s="141" t="e" cm="1">
        <f t="array" ref="L1047">(_xlfn.XLOOKUP($A1047&amp;$Q$3,Data[Index]&amp;Data[Valid Test, Can be used for conformity (Y/N)],Data[PM/km (mg)])-L$2)/L$5</f>
        <v>#N/A</v>
      </c>
      <c r="M1047" s="140" t="e" cm="1">
        <f t="array" ref="M1047">(_xlfn.XLOOKUP($A1047&amp;$Q$3,Data[Index]&amp;Data[Valid Test, Can be used for conformity (Y/N)],Data[CH4 (mg/km)])-M$2)/M$5</f>
        <v>#N/A</v>
      </c>
      <c r="N1047" s="140" t="e" cm="1">
        <f t="array" ref="N1047">(_xlfn.XLOOKUP($A1047&amp;$Q$3,Data[Index]&amp;Data[Valid Test, Can be used for conformity (Y/N)],Data[N20 (mg/km)])-N$2)/N$5</f>
        <v>#N/A</v>
      </c>
      <c r="O1047" s="141" t="e" cm="1">
        <f t="array" ref="O1047">(_xlfn.XLOOKUP($A1047&amp;$Q$3,Data[Index]&amp;Data[Valid Test, Can be used for conformity (Y/N)],Data[l/100km])-O$2)/O$5</f>
        <v>#N/A</v>
      </c>
      <c r="P1047" s="138">
        <f>_xlfn.XLOOKUP($A1047,Data[Index],Data[Comments])</f>
        <v>0</v>
      </c>
    </row>
    <row r="1048" spans="1:16" x14ac:dyDescent="0.2">
      <c r="A1048" s="129"/>
      <c r="B1048" s="129"/>
      <c r="C1048" s="129" t="e" cm="1">
        <f t="array" ref="C1048">_xlfn.XLOOKUP($A1048&amp;$Q$3&amp;$R$3,Data[Index]&amp;Data[Valid Test, Can be used for conformity (Y/N)]&amp;Data[Cycle],Data[Test Name])</f>
        <v>#N/A</v>
      </c>
      <c r="D1048" s="167" t="e" cm="1">
        <f t="array" ref="D1048">_xlfn.XLOOKUP($A1048&amp;$Q$3&amp;$R$3,Data[Index]&amp;Data[Valid Test, Can be used for conformity (Y/N)]&amp;Data[Cycle],Data[Mileage (Miles)])</f>
        <v>#N/A</v>
      </c>
      <c r="E1048" s="130" t="e" cm="1">
        <f t="array" ref="E1048">_xlfn.XLOOKUP($A1048&amp;$Q$3&amp;$R$3,Data[Index]&amp;Data[Valid Test, Can be used for conformity (Y/N)]&amp;Data[Cycle],Data[Date])</f>
        <v>#N/A</v>
      </c>
      <c r="F1048" s="141" t="e" cm="1">
        <f t="array" ref="F1048">(_xlfn.XLOOKUP($A1048&amp;$Q$3&amp;$R$3,Data[Index]&amp;Data[Valid Test, Can be used for conformity (Y/N)]&amp;Data[Cycle],Data[CO/km (mg)])-F$2)/F$5</f>
        <v>#N/A</v>
      </c>
      <c r="G1048" s="141" t="e" cm="1">
        <f t="array" ref="G1048">(_xlfn.XLOOKUP($A1048&amp;$Q$3,Data[Index]&amp;Data[Valid Test, Can be used for conformity (Y/N)],Data[CO2/km (g)])-G$2)/G$5</f>
        <v>#N/A</v>
      </c>
      <c r="H1048" s="141" t="e" cm="1">
        <f t="array" ref="H1048">(_xlfn.XLOOKUP($A1048&amp;$Q$3,Data[Index]&amp;Data[Valid Test, Can be used for conformity (Y/N)],Data[THC/km (mg)])-H$2)/H$5</f>
        <v>#N/A</v>
      </c>
      <c r="I1048" s="141" t="e" cm="1">
        <f t="array" ref="I1048">(_xlfn.XLOOKUP($A1048&amp;$Q$3,Data[Index]&amp;Data[Valid Test, Can be used for conformity (Y/N)],Data[NOx/km (mg)])-I$2)/I$5</f>
        <v>#N/A</v>
      </c>
      <c r="J1048" s="141" t="e" cm="1">
        <f t="array" ref="J1048">(_xlfn.XLOOKUP($A1048&amp;$Q$3,Data[Index]&amp;Data[Valid Test, Can be used for conformity (Y/N)],Data[THC + NOx/km (mg)])-J$2)/J$5</f>
        <v>#N/A</v>
      </c>
      <c r="K1048" s="141" t="e" cm="1">
        <f t="array" ref="K1048">(_xlfn.XLOOKUP($A1048&amp;$Q$3,Data[Index]&amp;Data[Valid Test, Can be used for conformity (Y/N)],Data[PN/km ('#)])-K$2)/K$5</f>
        <v>#N/A</v>
      </c>
      <c r="L1048" s="141" t="e" cm="1">
        <f t="array" ref="L1048">(_xlfn.XLOOKUP($A1048&amp;$Q$3,Data[Index]&amp;Data[Valid Test, Can be used for conformity (Y/N)],Data[PM/km (mg)])-L$2)/L$5</f>
        <v>#N/A</v>
      </c>
      <c r="M1048" s="140" t="e" cm="1">
        <f t="array" ref="M1048">(_xlfn.XLOOKUP($A1048&amp;$Q$3,Data[Index]&amp;Data[Valid Test, Can be used for conformity (Y/N)],Data[CH4 (mg/km)])-M$2)/M$5</f>
        <v>#N/A</v>
      </c>
      <c r="N1048" s="140" t="e" cm="1">
        <f t="array" ref="N1048">(_xlfn.XLOOKUP($A1048&amp;$Q$3,Data[Index]&amp;Data[Valid Test, Can be used for conformity (Y/N)],Data[N20 (mg/km)])-N$2)/N$5</f>
        <v>#N/A</v>
      </c>
      <c r="O1048" s="141" t="e" cm="1">
        <f t="array" ref="O1048">(_xlfn.XLOOKUP($A1048&amp;$Q$3,Data[Index]&amp;Data[Valid Test, Can be used for conformity (Y/N)],Data[l/100km])-O$2)/O$5</f>
        <v>#N/A</v>
      </c>
      <c r="P1048" s="138">
        <f>_xlfn.XLOOKUP($A1048,Data[Index],Data[Comments])</f>
        <v>0</v>
      </c>
    </row>
    <row r="1049" spans="1:16" x14ac:dyDescent="0.2">
      <c r="A1049" s="129"/>
      <c r="B1049" s="129"/>
      <c r="C1049" s="129" t="e" cm="1">
        <f t="array" ref="C1049">_xlfn.XLOOKUP($A1049&amp;$Q$3&amp;$R$3,Data[Index]&amp;Data[Valid Test, Can be used for conformity (Y/N)]&amp;Data[Cycle],Data[Test Name])</f>
        <v>#N/A</v>
      </c>
      <c r="D1049" s="167" t="e" cm="1">
        <f t="array" ref="D1049">_xlfn.XLOOKUP($A1049&amp;$Q$3&amp;$R$3,Data[Index]&amp;Data[Valid Test, Can be used for conformity (Y/N)]&amp;Data[Cycle],Data[Mileage (Miles)])</f>
        <v>#N/A</v>
      </c>
      <c r="E1049" s="130" t="e" cm="1">
        <f t="array" ref="E1049">_xlfn.XLOOKUP($A1049&amp;$Q$3&amp;$R$3,Data[Index]&amp;Data[Valid Test, Can be used for conformity (Y/N)]&amp;Data[Cycle],Data[Date])</f>
        <v>#N/A</v>
      </c>
      <c r="F1049" s="141" t="e" cm="1">
        <f t="array" ref="F1049">(_xlfn.XLOOKUP($A1049&amp;$Q$3&amp;$R$3,Data[Index]&amp;Data[Valid Test, Can be used for conformity (Y/N)]&amp;Data[Cycle],Data[CO/km (mg)])-F$2)/F$5</f>
        <v>#N/A</v>
      </c>
      <c r="G1049" s="141" t="e" cm="1">
        <f t="array" ref="G1049">(_xlfn.XLOOKUP($A1049&amp;$Q$3,Data[Index]&amp;Data[Valid Test, Can be used for conformity (Y/N)],Data[CO2/km (g)])-G$2)/G$5</f>
        <v>#N/A</v>
      </c>
      <c r="H1049" s="141" t="e" cm="1">
        <f t="array" ref="H1049">(_xlfn.XLOOKUP($A1049&amp;$Q$3,Data[Index]&amp;Data[Valid Test, Can be used for conformity (Y/N)],Data[THC/km (mg)])-H$2)/H$5</f>
        <v>#N/A</v>
      </c>
      <c r="I1049" s="141" t="e" cm="1">
        <f t="array" ref="I1049">(_xlfn.XLOOKUP($A1049&amp;$Q$3,Data[Index]&amp;Data[Valid Test, Can be used for conformity (Y/N)],Data[NOx/km (mg)])-I$2)/I$5</f>
        <v>#N/A</v>
      </c>
      <c r="J1049" s="141" t="e" cm="1">
        <f t="array" ref="J1049">(_xlfn.XLOOKUP($A1049&amp;$Q$3,Data[Index]&amp;Data[Valid Test, Can be used for conformity (Y/N)],Data[THC + NOx/km (mg)])-J$2)/J$5</f>
        <v>#N/A</v>
      </c>
      <c r="K1049" s="141" t="e" cm="1">
        <f t="array" ref="K1049">(_xlfn.XLOOKUP($A1049&amp;$Q$3,Data[Index]&amp;Data[Valid Test, Can be used for conformity (Y/N)],Data[PN/km ('#)])-K$2)/K$5</f>
        <v>#N/A</v>
      </c>
      <c r="L1049" s="141" t="e" cm="1">
        <f t="array" ref="L1049">(_xlfn.XLOOKUP($A1049&amp;$Q$3,Data[Index]&amp;Data[Valid Test, Can be used for conformity (Y/N)],Data[PM/km (mg)])-L$2)/L$5</f>
        <v>#N/A</v>
      </c>
      <c r="M1049" s="140" t="e" cm="1">
        <f t="array" ref="M1049">(_xlfn.XLOOKUP($A1049&amp;$Q$3,Data[Index]&amp;Data[Valid Test, Can be used for conformity (Y/N)],Data[CH4 (mg/km)])-M$2)/M$5</f>
        <v>#N/A</v>
      </c>
      <c r="N1049" s="140" t="e" cm="1">
        <f t="array" ref="N1049">(_xlfn.XLOOKUP($A1049&amp;$Q$3,Data[Index]&amp;Data[Valid Test, Can be used for conformity (Y/N)],Data[N20 (mg/km)])-N$2)/N$5</f>
        <v>#N/A</v>
      </c>
      <c r="O1049" s="141" t="e" cm="1">
        <f t="array" ref="O1049">(_xlfn.XLOOKUP($A1049&amp;$Q$3,Data[Index]&amp;Data[Valid Test, Can be used for conformity (Y/N)],Data[l/100km])-O$2)/O$5</f>
        <v>#N/A</v>
      </c>
      <c r="P1049" s="138">
        <f>_xlfn.XLOOKUP($A1049,Data[Index],Data[Comments])</f>
        <v>0</v>
      </c>
    </row>
    <row r="1050" spans="1:16" x14ac:dyDescent="0.2">
      <c r="A1050" s="129"/>
      <c r="B1050" s="129"/>
      <c r="C1050" s="129" t="e" cm="1">
        <f t="array" ref="C1050">_xlfn.XLOOKUP($A1050&amp;$Q$3&amp;$R$3,Data[Index]&amp;Data[Valid Test, Can be used for conformity (Y/N)]&amp;Data[Cycle],Data[Test Name])</f>
        <v>#N/A</v>
      </c>
      <c r="D1050" s="167" t="e" cm="1">
        <f t="array" ref="D1050">_xlfn.XLOOKUP($A1050&amp;$Q$3&amp;$R$3,Data[Index]&amp;Data[Valid Test, Can be used for conformity (Y/N)]&amp;Data[Cycle],Data[Mileage (Miles)])</f>
        <v>#N/A</v>
      </c>
      <c r="E1050" s="130" t="e" cm="1">
        <f t="array" ref="E1050">_xlfn.XLOOKUP($A1050&amp;$Q$3&amp;$R$3,Data[Index]&amp;Data[Valid Test, Can be used for conformity (Y/N)]&amp;Data[Cycle],Data[Date])</f>
        <v>#N/A</v>
      </c>
      <c r="F1050" s="141" t="e" cm="1">
        <f t="array" ref="F1050">(_xlfn.XLOOKUP($A1050&amp;$Q$3&amp;$R$3,Data[Index]&amp;Data[Valid Test, Can be used for conformity (Y/N)]&amp;Data[Cycle],Data[CO/km (mg)])-F$2)/F$5</f>
        <v>#N/A</v>
      </c>
      <c r="G1050" s="141" t="e" cm="1">
        <f t="array" ref="G1050">(_xlfn.XLOOKUP($A1050&amp;$Q$3,Data[Index]&amp;Data[Valid Test, Can be used for conformity (Y/N)],Data[CO2/km (g)])-G$2)/G$5</f>
        <v>#N/A</v>
      </c>
      <c r="H1050" s="141" t="e" cm="1">
        <f t="array" ref="H1050">(_xlfn.XLOOKUP($A1050&amp;$Q$3,Data[Index]&amp;Data[Valid Test, Can be used for conformity (Y/N)],Data[THC/km (mg)])-H$2)/H$5</f>
        <v>#N/A</v>
      </c>
      <c r="I1050" s="141" t="e" cm="1">
        <f t="array" ref="I1050">(_xlfn.XLOOKUP($A1050&amp;$Q$3,Data[Index]&amp;Data[Valid Test, Can be used for conformity (Y/N)],Data[NOx/km (mg)])-I$2)/I$5</f>
        <v>#N/A</v>
      </c>
      <c r="J1050" s="141" t="e" cm="1">
        <f t="array" ref="J1050">(_xlfn.XLOOKUP($A1050&amp;$Q$3,Data[Index]&amp;Data[Valid Test, Can be used for conformity (Y/N)],Data[THC + NOx/km (mg)])-J$2)/J$5</f>
        <v>#N/A</v>
      </c>
      <c r="K1050" s="141" t="e" cm="1">
        <f t="array" ref="K1050">(_xlfn.XLOOKUP($A1050&amp;$Q$3,Data[Index]&amp;Data[Valid Test, Can be used for conformity (Y/N)],Data[PN/km ('#)])-K$2)/K$5</f>
        <v>#N/A</v>
      </c>
      <c r="L1050" s="141" t="e" cm="1">
        <f t="array" ref="L1050">(_xlfn.XLOOKUP($A1050&amp;$Q$3,Data[Index]&amp;Data[Valid Test, Can be used for conformity (Y/N)],Data[PM/km (mg)])-L$2)/L$5</f>
        <v>#N/A</v>
      </c>
      <c r="M1050" s="140" t="e" cm="1">
        <f t="array" ref="M1050">(_xlfn.XLOOKUP($A1050&amp;$Q$3,Data[Index]&amp;Data[Valid Test, Can be used for conformity (Y/N)],Data[CH4 (mg/km)])-M$2)/M$5</f>
        <v>#N/A</v>
      </c>
      <c r="N1050" s="140" t="e" cm="1">
        <f t="array" ref="N1050">(_xlfn.XLOOKUP($A1050&amp;$Q$3,Data[Index]&amp;Data[Valid Test, Can be used for conformity (Y/N)],Data[N20 (mg/km)])-N$2)/N$5</f>
        <v>#N/A</v>
      </c>
      <c r="O1050" s="141" t="e" cm="1">
        <f t="array" ref="O1050">(_xlfn.XLOOKUP($A1050&amp;$Q$3,Data[Index]&amp;Data[Valid Test, Can be used for conformity (Y/N)],Data[l/100km])-O$2)/O$5</f>
        <v>#N/A</v>
      </c>
      <c r="P1050" s="138">
        <f>_xlfn.XLOOKUP($A1050,Data[Index],Data[Comments])</f>
        <v>0</v>
      </c>
    </row>
    <row r="1051" spans="1:16" x14ac:dyDescent="0.2">
      <c r="A1051" s="129"/>
      <c r="B1051" s="129"/>
      <c r="C1051" s="129" t="e" cm="1">
        <f t="array" ref="C1051">_xlfn.XLOOKUP($A1051&amp;$Q$3&amp;$R$3,Data[Index]&amp;Data[Valid Test, Can be used for conformity (Y/N)]&amp;Data[Cycle],Data[Test Name])</f>
        <v>#N/A</v>
      </c>
      <c r="D1051" s="167" t="e" cm="1">
        <f t="array" ref="D1051">_xlfn.XLOOKUP($A1051&amp;$Q$3&amp;$R$3,Data[Index]&amp;Data[Valid Test, Can be used for conformity (Y/N)]&amp;Data[Cycle],Data[Mileage (Miles)])</f>
        <v>#N/A</v>
      </c>
      <c r="E1051" s="130" t="e" cm="1">
        <f t="array" ref="E1051">_xlfn.XLOOKUP($A1051&amp;$Q$3&amp;$R$3,Data[Index]&amp;Data[Valid Test, Can be used for conformity (Y/N)]&amp;Data[Cycle],Data[Date])</f>
        <v>#N/A</v>
      </c>
      <c r="F1051" s="141" t="e" cm="1">
        <f t="array" ref="F1051">(_xlfn.XLOOKUP($A1051&amp;$Q$3&amp;$R$3,Data[Index]&amp;Data[Valid Test, Can be used for conformity (Y/N)]&amp;Data[Cycle],Data[CO/km (mg)])-F$2)/F$5</f>
        <v>#N/A</v>
      </c>
      <c r="G1051" s="141" t="e" cm="1">
        <f t="array" ref="G1051">(_xlfn.XLOOKUP($A1051&amp;$Q$3,Data[Index]&amp;Data[Valid Test, Can be used for conformity (Y/N)],Data[CO2/km (g)])-G$2)/G$5</f>
        <v>#N/A</v>
      </c>
      <c r="H1051" s="141" t="e" cm="1">
        <f t="array" ref="H1051">(_xlfn.XLOOKUP($A1051&amp;$Q$3,Data[Index]&amp;Data[Valid Test, Can be used for conformity (Y/N)],Data[THC/km (mg)])-H$2)/H$5</f>
        <v>#N/A</v>
      </c>
      <c r="I1051" s="141" t="e" cm="1">
        <f t="array" ref="I1051">(_xlfn.XLOOKUP($A1051&amp;$Q$3,Data[Index]&amp;Data[Valid Test, Can be used for conformity (Y/N)],Data[NOx/km (mg)])-I$2)/I$5</f>
        <v>#N/A</v>
      </c>
      <c r="J1051" s="141" t="e" cm="1">
        <f t="array" ref="J1051">(_xlfn.XLOOKUP($A1051&amp;$Q$3,Data[Index]&amp;Data[Valid Test, Can be used for conformity (Y/N)],Data[THC + NOx/km (mg)])-J$2)/J$5</f>
        <v>#N/A</v>
      </c>
      <c r="K1051" s="141" t="e" cm="1">
        <f t="array" ref="K1051">(_xlfn.XLOOKUP($A1051&amp;$Q$3,Data[Index]&amp;Data[Valid Test, Can be used for conformity (Y/N)],Data[PN/km ('#)])-K$2)/K$5</f>
        <v>#N/A</v>
      </c>
      <c r="L1051" s="141" t="e" cm="1">
        <f t="array" ref="L1051">(_xlfn.XLOOKUP($A1051&amp;$Q$3,Data[Index]&amp;Data[Valid Test, Can be used for conformity (Y/N)],Data[PM/km (mg)])-L$2)/L$5</f>
        <v>#N/A</v>
      </c>
      <c r="M1051" s="140" t="e" cm="1">
        <f t="array" ref="M1051">(_xlfn.XLOOKUP($A1051&amp;$Q$3,Data[Index]&amp;Data[Valid Test, Can be used for conformity (Y/N)],Data[CH4 (mg/km)])-M$2)/M$5</f>
        <v>#N/A</v>
      </c>
      <c r="N1051" s="140" t="e" cm="1">
        <f t="array" ref="N1051">(_xlfn.XLOOKUP($A1051&amp;$Q$3,Data[Index]&amp;Data[Valid Test, Can be used for conformity (Y/N)],Data[N20 (mg/km)])-N$2)/N$5</f>
        <v>#N/A</v>
      </c>
      <c r="O1051" s="141" t="e" cm="1">
        <f t="array" ref="O1051">(_xlfn.XLOOKUP($A1051&amp;$Q$3,Data[Index]&amp;Data[Valid Test, Can be used for conformity (Y/N)],Data[l/100km])-O$2)/O$5</f>
        <v>#N/A</v>
      </c>
      <c r="P1051" s="138">
        <f>_xlfn.XLOOKUP($A1051,Data[Index],Data[Comments])</f>
        <v>0</v>
      </c>
    </row>
    <row r="1052" spans="1:16" x14ac:dyDescent="0.2">
      <c r="A1052" s="129"/>
      <c r="B1052" s="129"/>
      <c r="C1052" s="129" t="e" cm="1">
        <f t="array" ref="C1052">_xlfn.XLOOKUP($A1052&amp;$Q$3&amp;$R$3,Data[Index]&amp;Data[Valid Test, Can be used for conformity (Y/N)]&amp;Data[Cycle],Data[Test Name])</f>
        <v>#N/A</v>
      </c>
      <c r="D1052" s="167" t="e" cm="1">
        <f t="array" ref="D1052">_xlfn.XLOOKUP($A1052&amp;$Q$3&amp;$R$3,Data[Index]&amp;Data[Valid Test, Can be used for conformity (Y/N)]&amp;Data[Cycle],Data[Mileage (Miles)])</f>
        <v>#N/A</v>
      </c>
      <c r="E1052" s="130" t="e" cm="1">
        <f t="array" ref="E1052">_xlfn.XLOOKUP($A1052&amp;$Q$3&amp;$R$3,Data[Index]&amp;Data[Valid Test, Can be used for conformity (Y/N)]&amp;Data[Cycle],Data[Date])</f>
        <v>#N/A</v>
      </c>
      <c r="F1052" s="141" t="e" cm="1">
        <f t="array" ref="F1052">(_xlfn.XLOOKUP($A1052&amp;$Q$3&amp;$R$3,Data[Index]&amp;Data[Valid Test, Can be used for conformity (Y/N)]&amp;Data[Cycle],Data[CO/km (mg)])-F$2)/F$5</f>
        <v>#N/A</v>
      </c>
      <c r="G1052" s="141" t="e" cm="1">
        <f t="array" ref="G1052">(_xlfn.XLOOKUP($A1052&amp;$Q$3,Data[Index]&amp;Data[Valid Test, Can be used for conformity (Y/N)],Data[CO2/km (g)])-G$2)/G$5</f>
        <v>#N/A</v>
      </c>
      <c r="H1052" s="141" t="e" cm="1">
        <f t="array" ref="H1052">(_xlfn.XLOOKUP($A1052&amp;$Q$3,Data[Index]&amp;Data[Valid Test, Can be used for conformity (Y/N)],Data[THC/km (mg)])-H$2)/H$5</f>
        <v>#N/A</v>
      </c>
      <c r="I1052" s="141" t="e" cm="1">
        <f t="array" ref="I1052">(_xlfn.XLOOKUP($A1052&amp;$Q$3,Data[Index]&amp;Data[Valid Test, Can be used for conformity (Y/N)],Data[NOx/km (mg)])-I$2)/I$5</f>
        <v>#N/A</v>
      </c>
      <c r="J1052" s="141" t="e" cm="1">
        <f t="array" ref="J1052">(_xlfn.XLOOKUP($A1052&amp;$Q$3,Data[Index]&amp;Data[Valid Test, Can be used for conformity (Y/N)],Data[THC + NOx/km (mg)])-J$2)/J$5</f>
        <v>#N/A</v>
      </c>
      <c r="K1052" s="141" t="e" cm="1">
        <f t="array" ref="K1052">(_xlfn.XLOOKUP($A1052&amp;$Q$3,Data[Index]&amp;Data[Valid Test, Can be used for conformity (Y/N)],Data[PN/km ('#)])-K$2)/K$5</f>
        <v>#N/A</v>
      </c>
      <c r="L1052" s="141" t="e" cm="1">
        <f t="array" ref="L1052">(_xlfn.XLOOKUP($A1052&amp;$Q$3,Data[Index]&amp;Data[Valid Test, Can be used for conformity (Y/N)],Data[PM/km (mg)])-L$2)/L$5</f>
        <v>#N/A</v>
      </c>
      <c r="M1052" s="140" t="e" cm="1">
        <f t="array" ref="M1052">(_xlfn.XLOOKUP($A1052&amp;$Q$3,Data[Index]&amp;Data[Valid Test, Can be used for conformity (Y/N)],Data[CH4 (mg/km)])-M$2)/M$5</f>
        <v>#N/A</v>
      </c>
      <c r="N1052" s="140" t="e" cm="1">
        <f t="array" ref="N1052">(_xlfn.XLOOKUP($A1052&amp;$Q$3,Data[Index]&amp;Data[Valid Test, Can be used for conformity (Y/N)],Data[N20 (mg/km)])-N$2)/N$5</f>
        <v>#N/A</v>
      </c>
      <c r="O1052" s="141" t="e" cm="1">
        <f t="array" ref="O1052">(_xlfn.XLOOKUP($A1052&amp;$Q$3,Data[Index]&amp;Data[Valid Test, Can be used for conformity (Y/N)],Data[l/100km])-O$2)/O$5</f>
        <v>#N/A</v>
      </c>
      <c r="P1052" s="138">
        <f>_xlfn.XLOOKUP($A1052,Data[Index],Data[Comments])</f>
        <v>0</v>
      </c>
    </row>
    <row r="1053" spans="1:16" x14ac:dyDescent="0.2">
      <c r="A1053" s="129"/>
      <c r="B1053" s="129"/>
      <c r="C1053" s="129" t="e" cm="1">
        <f t="array" ref="C1053">_xlfn.XLOOKUP($A1053&amp;$Q$3&amp;$R$3,Data[Index]&amp;Data[Valid Test, Can be used for conformity (Y/N)]&amp;Data[Cycle],Data[Test Name])</f>
        <v>#N/A</v>
      </c>
      <c r="D1053" s="167" t="e" cm="1">
        <f t="array" ref="D1053">_xlfn.XLOOKUP($A1053&amp;$Q$3&amp;$R$3,Data[Index]&amp;Data[Valid Test, Can be used for conformity (Y/N)]&amp;Data[Cycle],Data[Mileage (Miles)])</f>
        <v>#N/A</v>
      </c>
      <c r="E1053" s="130" t="e" cm="1">
        <f t="array" ref="E1053">_xlfn.XLOOKUP($A1053&amp;$Q$3&amp;$R$3,Data[Index]&amp;Data[Valid Test, Can be used for conformity (Y/N)]&amp;Data[Cycle],Data[Date])</f>
        <v>#N/A</v>
      </c>
      <c r="F1053" s="141" t="e" cm="1">
        <f t="array" ref="F1053">(_xlfn.XLOOKUP($A1053&amp;$Q$3&amp;$R$3,Data[Index]&amp;Data[Valid Test, Can be used for conformity (Y/N)]&amp;Data[Cycle],Data[CO/km (mg)])-F$2)/F$5</f>
        <v>#N/A</v>
      </c>
      <c r="G1053" s="141" t="e" cm="1">
        <f t="array" ref="G1053">(_xlfn.XLOOKUP($A1053&amp;$Q$3,Data[Index]&amp;Data[Valid Test, Can be used for conformity (Y/N)],Data[CO2/km (g)])-G$2)/G$5</f>
        <v>#N/A</v>
      </c>
      <c r="H1053" s="141" t="e" cm="1">
        <f t="array" ref="H1053">(_xlfn.XLOOKUP($A1053&amp;$Q$3,Data[Index]&amp;Data[Valid Test, Can be used for conformity (Y/N)],Data[THC/km (mg)])-H$2)/H$5</f>
        <v>#N/A</v>
      </c>
      <c r="I1053" s="141" t="e" cm="1">
        <f t="array" ref="I1053">(_xlfn.XLOOKUP($A1053&amp;$Q$3,Data[Index]&amp;Data[Valid Test, Can be used for conformity (Y/N)],Data[NOx/km (mg)])-I$2)/I$5</f>
        <v>#N/A</v>
      </c>
      <c r="J1053" s="141" t="e" cm="1">
        <f t="array" ref="J1053">(_xlfn.XLOOKUP($A1053&amp;$Q$3,Data[Index]&amp;Data[Valid Test, Can be used for conformity (Y/N)],Data[THC + NOx/km (mg)])-J$2)/J$5</f>
        <v>#N/A</v>
      </c>
      <c r="K1053" s="141" t="e" cm="1">
        <f t="array" ref="K1053">(_xlfn.XLOOKUP($A1053&amp;$Q$3,Data[Index]&amp;Data[Valid Test, Can be used for conformity (Y/N)],Data[PN/km ('#)])-K$2)/K$5</f>
        <v>#N/A</v>
      </c>
      <c r="L1053" s="141" t="e" cm="1">
        <f t="array" ref="L1053">(_xlfn.XLOOKUP($A1053&amp;$Q$3,Data[Index]&amp;Data[Valid Test, Can be used for conformity (Y/N)],Data[PM/km (mg)])-L$2)/L$5</f>
        <v>#N/A</v>
      </c>
      <c r="M1053" s="140" t="e" cm="1">
        <f t="array" ref="M1053">(_xlfn.XLOOKUP($A1053&amp;$Q$3,Data[Index]&amp;Data[Valid Test, Can be used for conformity (Y/N)],Data[CH4 (mg/km)])-M$2)/M$5</f>
        <v>#N/A</v>
      </c>
      <c r="N1053" s="140" t="e" cm="1">
        <f t="array" ref="N1053">(_xlfn.XLOOKUP($A1053&amp;$Q$3,Data[Index]&amp;Data[Valid Test, Can be used for conformity (Y/N)],Data[N20 (mg/km)])-N$2)/N$5</f>
        <v>#N/A</v>
      </c>
      <c r="O1053" s="141" t="e" cm="1">
        <f t="array" ref="O1053">(_xlfn.XLOOKUP($A1053&amp;$Q$3,Data[Index]&amp;Data[Valid Test, Can be used for conformity (Y/N)],Data[l/100km])-O$2)/O$5</f>
        <v>#N/A</v>
      </c>
      <c r="P1053" s="138">
        <f>_xlfn.XLOOKUP($A1053,Data[Index],Data[Comments])</f>
        <v>0</v>
      </c>
    </row>
    <row r="1054" spans="1:16" x14ac:dyDescent="0.2">
      <c r="A1054" s="129"/>
      <c r="B1054" s="129"/>
      <c r="C1054" s="129" t="e" cm="1">
        <f t="array" ref="C1054">_xlfn.XLOOKUP($A1054&amp;$Q$3&amp;$R$3,Data[Index]&amp;Data[Valid Test, Can be used for conformity (Y/N)]&amp;Data[Cycle],Data[Test Name])</f>
        <v>#N/A</v>
      </c>
      <c r="D1054" s="167" t="e" cm="1">
        <f t="array" ref="D1054">_xlfn.XLOOKUP($A1054&amp;$Q$3&amp;$R$3,Data[Index]&amp;Data[Valid Test, Can be used for conformity (Y/N)]&amp;Data[Cycle],Data[Mileage (Miles)])</f>
        <v>#N/A</v>
      </c>
      <c r="E1054" s="130" t="e" cm="1">
        <f t="array" ref="E1054">_xlfn.XLOOKUP($A1054&amp;$Q$3&amp;$R$3,Data[Index]&amp;Data[Valid Test, Can be used for conformity (Y/N)]&amp;Data[Cycle],Data[Date])</f>
        <v>#N/A</v>
      </c>
      <c r="F1054" s="141" t="e" cm="1">
        <f t="array" ref="F1054">(_xlfn.XLOOKUP($A1054&amp;$Q$3&amp;$R$3,Data[Index]&amp;Data[Valid Test, Can be used for conformity (Y/N)]&amp;Data[Cycle],Data[CO/km (mg)])-F$2)/F$5</f>
        <v>#N/A</v>
      </c>
      <c r="G1054" s="141" t="e" cm="1">
        <f t="array" ref="G1054">(_xlfn.XLOOKUP($A1054&amp;$Q$3,Data[Index]&amp;Data[Valid Test, Can be used for conformity (Y/N)],Data[CO2/km (g)])-G$2)/G$5</f>
        <v>#N/A</v>
      </c>
      <c r="H1054" s="141" t="e" cm="1">
        <f t="array" ref="H1054">(_xlfn.XLOOKUP($A1054&amp;$Q$3,Data[Index]&amp;Data[Valid Test, Can be used for conformity (Y/N)],Data[THC/km (mg)])-H$2)/H$5</f>
        <v>#N/A</v>
      </c>
      <c r="I1054" s="141" t="e" cm="1">
        <f t="array" ref="I1054">(_xlfn.XLOOKUP($A1054&amp;$Q$3,Data[Index]&amp;Data[Valid Test, Can be used for conformity (Y/N)],Data[NOx/km (mg)])-I$2)/I$5</f>
        <v>#N/A</v>
      </c>
      <c r="J1054" s="141" t="e" cm="1">
        <f t="array" ref="J1054">(_xlfn.XLOOKUP($A1054&amp;$Q$3,Data[Index]&amp;Data[Valid Test, Can be used for conformity (Y/N)],Data[THC + NOx/km (mg)])-J$2)/J$5</f>
        <v>#N/A</v>
      </c>
      <c r="K1054" s="141" t="e" cm="1">
        <f t="array" ref="K1054">(_xlfn.XLOOKUP($A1054&amp;$Q$3,Data[Index]&amp;Data[Valid Test, Can be used for conformity (Y/N)],Data[PN/km ('#)])-K$2)/K$5</f>
        <v>#N/A</v>
      </c>
      <c r="L1054" s="141" t="e" cm="1">
        <f t="array" ref="L1054">(_xlfn.XLOOKUP($A1054&amp;$Q$3,Data[Index]&amp;Data[Valid Test, Can be used for conformity (Y/N)],Data[PM/km (mg)])-L$2)/L$5</f>
        <v>#N/A</v>
      </c>
      <c r="M1054" s="140" t="e" cm="1">
        <f t="array" ref="M1054">(_xlfn.XLOOKUP($A1054&amp;$Q$3,Data[Index]&amp;Data[Valid Test, Can be used for conformity (Y/N)],Data[CH4 (mg/km)])-M$2)/M$5</f>
        <v>#N/A</v>
      </c>
      <c r="N1054" s="140" t="e" cm="1">
        <f t="array" ref="N1054">(_xlfn.XLOOKUP($A1054&amp;$Q$3,Data[Index]&amp;Data[Valid Test, Can be used for conformity (Y/N)],Data[N20 (mg/km)])-N$2)/N$5</f>
        <v>#N/A</v>
      </c>
      <c r="O1054" s="141" t="e" cm="1">
        <f t="array" ref="O1054">(_xlfn.XLOOKUP($A1054&amp;$Q$3,Data[Index]&amp;Data[Valid Test, Can be used for conformity (Y/N)],Data[l/100km])-O$2)/O$5</f>
        <v>#N/A</v>
      </c>
      <c r="P1054" s="138">
        <f>_xlfn.XLOOKUP($A1054,Data[Index],Data[Comments])</f>
        <v>0</v>
      </c>
    </row>
    <row r="1055" spans="1:16" x14ac:dyDescent="0.2">
      <c r="A1055" s="129"/>
      <c r="B1055" s="129"/>
      <c r="C1055" s="129" t="e" cm="1">
        <f t="array" ref="C1055">_xlfn.XLOOKUP($A1055&amp;$Q$3&amp;$R$3,Data[Index]&amp;Data[Valid Test, Can be used for conformity (Y/N)]&amp;Data[Cycle],Data[Test Name])</f>
        <v>#N/A</v>
      </c>
      <c r="D1055" s="167" t="e" cm="1">
        <f t="array" ref="D1055">_xlfn.XLOOKUP($A1055&amp;$Q$3&amp;$R$3,Data[Index]&amp;Data[Valid Test, Can be used for conformity (Y/N)]&amp;Data[Cycle],Data[Mileage (Miles)])</f>
        <v>#N/A</v>
      </c>
      <c r="E1055" s="130" t="e" cm="1">
        <f t="array" ref="E1055">_xlfn.XLOOKUP($A1055&amp;$Q$3&amp;$R$3,Data[Index]&amp;Data[Valid Test, Can be used for conformity (Y/N)]&amp;Data[Cycle],Data[Date])</f>
        <v>#N/A</v>
      </c>
      <c r="F1055" s="141" t="e" cm="1">
        <f t="array" ref="F1055">(_xlfn.XLOOKUP($A1055&amp;$Q$3&amp;$R$3,Data[Index]&amp;Data[Valid Test, Can be used for conformity (Y/N)]&amp;Data[Cycle],Data[CO/km (mg)])-F$2)/F$5</f>
        <v>#N/A</v>
      </c>
      <c r="G1055" s="141" t="e" cm="1">
        <f t="array" ref="G1055">(_xlfn.XLOOKUP($A1055&amp;$Q$3,Data[Index]&amp;Data[Valid Test, Can be used for conformity (Y/N)],Data[CO2/km (g)])-G$2)/G$5</f>
        <v>#N/A</v>
      </c>
      <c r="H1055" s="141" t="e" cm="1">
        <f t="array" ref="H1055">(_xlfn.XLOOKUP($A1055&amp;$Q$3,Data[Index]&amp;Data[Valid Test, Can be used for conformity (Y/N)],Data[THC/km (mg)])-H$2)/H$5</f>
        <v>#N/A</v>
      </c>
      <c r="I1055" s="141" t="e" cm="1">
        <f t="array" ref="I1055">(_xlfn.XLOOKUP($A1055&amp;$Q$3,Data[Index]&amp;Data[Valid Test, Can be used for conformity (Y/N)],Data[NOx/km (mg)])-I$2)/I$5</f>
        <v>#N/A</v>
      </c>
      <c r="J1055" s="141" t="e" cm="1">
        <f t="array" ref="J1055">(_xlfn.XLOOKUP($A1055&amp;$Q$3,Data[Index]&amp;Data[Valid Test, Can be used for conformity (Y/N)],Data[THC + NOx/km (mg)])-J$2)/J$5</f>
        <v>#N/A</v>
      </c>
      <c r="K1055" s="141" t="e" cm="1">
        <f t="array" ref="K1055">(_xlfn.XLOOKUP($A1055&amp;$Q$3,Data[Index]&amp;Data[Valid Test, Can be used for conformity (Y/N)],Data[PN/km ('#)])-K$2)/K$5</f>
        <v>#N/A</v>
      </c>
      <c r="L1055" s="141" t="e" cm="1">
        <f t="array" ref="L1055">(_xlfn.XLOOKUP($A1055&amp;$Q$3,Data[Index]&amp;Data[Valid Test, Can be used for conformity (Y/N)],Data[PM/km (mg)])-L$2)/L$5</f>
        <v>#N/A</v>
      </c>
      <c r="M1055" s="140" t="e" cm="1">
        <f t="array" ref="M1055">(_xlfn.XLOOKUP($A1055&amp;$Q$3,Data[Index]&amp;Data[Valid Test, Can be used for conformity (Y/N)],Data[CH4 (mg/km)])-M$2)/M$5</f>
        <v>#N/A</v>
      </c>
      <c r="N1055" s="140" t="e" cm="1">
        <f t="array" ref="N1055">(_xlfn.XLOOKUP($A1055&amp;$Q$3,Data[Index]&amp;Data[Valid Test, Can be used for conformity (Y/N)],Data[N20 (mg/km)])-N$2)/N$5</f>
        <v>#N/A</v>
      </c>
      <c r="O1055" s="141" t="e" cm="1">
        <f t="array" ref="O1055">(_xlfn.XLOOKUP($A1055&amp;$Q$3,Data[Index]&amp;Data[Valid Test, Can be used for conformity (Y/N)],Data[l/100km])-O$2)/O$5</f>
        <v>#N/A</v>
      </c>
      <c r="P1055" s="138">
        <f>_xlfn.XLOOKUP($A1055,Data[Index],Data[Comments])</f>
        <v>0</v>
      </c>
    </row>
    <row r="1056" spans="1:16" x14ac:dyDescent="0.2">
      <c r="A1056" s="129"/>
      <c r="B1056" s="129"/>
      <c r="C1056" s="129" t="e" cm="1">
        <f t="array" ref="C1056">_xlfn.XLOOKUP($A1056&amp;$Q$3&amp;$R$3,Data[Index]&amp;Data[Valid Test, Can be used for conformity (Y/N)]&amp;Data[Cycle],Data[Test Name])</f>
        <v>#N/A</v>
      </c>
      <c r="D1056" s="167" t="e" cm="1">
        <f t="array" ref="D1056">_xlfn.XLOOKUP($A1056&amp;$Q$3&amp;$R$3,Data[Index]&amp;Data[Valid Test, Can be used for conformity (Y/N)]&amp;Data[Cycle],Data[Mileage (Miles)])</f>
        <v>#N/A</v>
      </c>
      <c r="E1056" s="130" t="e" cm="1">
        <f t="array" ref="E1056">_xlfn.XLOOKUP($A1056&amp;$Q$3&amp;$R$3,Data[Index]&amp;Data[Valid Test, Can be used for conformity (Y/N)]&amp;Data[Cycle],Data[Date])</f>
        <v>#N/A</v>
      </c>
      <c r="F1056" s="141" t="e" cm="1">
        <f t="array" ref="F1056">(_xlfn.XLOOKUP($A1056&amp;$Q$3&amp;$R$3,Data[Index]&amp;Data[Valid Test, Can be used for conformity (Y/N)]&amp;Data[Cycle],Data[CO/km (mg)])-F$2)/F$5</f>
        <v>#N/A</v>
      </c>
      <c r="G1056" s="141" t="e" cm="1">
        <f t="array" ref="G1056">(_xlfn.XLOOKUP($A1056&amp;$Q$3,Data[Index]&amp;Data[Valid Test, Can be used for conformity (Y/N)],Data[CO2/km (g)])-G$2)/G$5</f>
        <v>#N/A</v>
      </c>
      <c r="H1056" s="141" t="e" cm="1">
        <f t="array" ref="H1056">(_xlfn.XLOOKUP($A1056&amp;$Q$3,Data[Index]&amp;Data[Valid Test, Can be used for conformity (Y/N)],Data[THC/km (mg)])-H$2)/H$5</f>
        <v>#N/A</v>
      </c>
      <c r="I1056" s="141" t="e" cm="1">
        <f t="array" ref="I1056">(_xlfn.XLOOKUP($A1056&amp;$Q$3,Data[Index]&amp;Data[Valid Test, Can be used for conformity (Y/N)],Data[NOx/km (mg)])-I$2)/I$5</f>
        <v>#N/A</v>
      </c>
      <c r="J1056" s="141" t="e" cm="1">
        <f t="array" ref="J1056">(_xlfn.XLOOKUP($A1056&amp;$Q$3,Data[Index]&amp;Data[Valid Test, Can be used for conformity (Y/N)],Data[THC + NOx/km (mg)])-J$2)/J$5</f>
        <v>#N/A</v>
      </c>
      <c r="K1056" s="141" t="e" cm="1">
        <f t="array" ref="K1056">(_xlfn.XLOOKUP($A1056&amp;$Q$3,Data[Index]&amp;Data[Valid Test, Can be used for conformity (Y/N)],Data[PN/km ('#)])-K$2)/K$5</f>
        <v>#N/A</v>
      </c>
      <c r="L1056" s="141" t="e" cm="1">
        <f t="array" ref="L1056">(_xlfn.XLOOKUP($A1056&amp;$Q$3,Data[Index]&amp;Data[Valid Test, Can be used for conformity (Y/N)],Data[PM/km (mg)])-L$2)/L$5</f>
        <v>#N/A</v>
      </c>
      <c r="M1056" s="140" t="e" cm="1">
        <f t="array" ref="M1056">(_xlfn.XLOOKUP($A1056&amp;$Q$3,Data[Index]&amp;Data[Valid Test, Can be used for conformity (Y/N)],Data[CH4 (mg/km)])-M$2)/M$5</f>
        <v>#N/A</v>
      </c>
      <c r="N1056" s="140" t="e" cm="1">
        <f t="array" ref="N1056">(_xlfn.XLOOKUP($A1056&amp;$Q$3,Data[Index]&amp;Data[Valid Test, Can be used for conformity (Y/N)],Data[N20 (mg/km)])-N$2)/N$5</f>
        <v>#N/A</v>
      </c>
      <c r="O1056" s="141" t="e" cm="1">
        <f t="array" ref="O1056">(_xlfn.XLOOKUP($A1056&amp;$Q$3,Data[Index]&amp;Data[Valid Test, Can be used for conformity (Y/N)],Data[l/100km])-O$2)/O$5</f>
        <v>#N/A</v>
      </c>
      <c r="P1056" s="138">
        <f>_xlfn.XLOOKUP($A1056,Data[Index],Data[Comments])</f>
        <v>0</v>
      </c>
    </row>
    <row r="1057" spans="1:16" x14ac:dyDescent="0.2">
      <c r="A1057" s="129"/>
      <c r="B1057" s="129"/>
      <c r="C1057" s="129" t="e" cm="1">
        <f t="array" ref="C1057">_xlfn.XLOOKUP($A1057&amp;$Q$3&amp;$R$3,Data[Index]&amp;Data[Valid Test, Can be used for conformity (Y/N)]&amp;Data[Cycle],Data[Test Name])</f>
        <v>#N/A</v>
      </c>
      <c r="D1057" s="167" t="e" cm="1">
        <f t="array" ref="D1057">_xlfn.XLOOKUP($A1057&amp;$Q$3&amp;$R$3,Data[Index]&amp;Data[Valid Test, Can be used for conformity (Y/N)]&amp;Data[Cycle],Data[Mileage (Miles)])</f>
        <v>#N/A</v>
      </c>
      <c r="E1057" s="130" t="e" cm="1">
        <f t="array" ref="E1057">_xlfn.XLOOKUP($A1057&amp;$Q$3&amp;$R$3,Data[Index]&amp;Data[Valid Test, Can be used for conformity (Y/N)]&amp;Data[Cycle],Data[Date])</f>
        <v>#N/A</v>
      </c>
      <c r="F1057" s="141" t="e" cm="1">
        <f t="array" ref="F1057">(_xlfn.XLOOKUP($A1057&amp;$Q$3&amp;$R$3,Data[Index]&amp;Data[Valid Test, Can be used for conformity (Y/N)]&amp;Data[Cycle],Data[CO/km (mg)])-F$2)/F$5</f>
        <v>#N/A</v>
      </c>
      <c r="G1057" s="141" t="e" cm="1">
        <f t="array" ref="G1057">(_xlfn.XLOOKUP($A1057&amp;$Q$3,Data[Index]&amp;Data[Valid Test, Can be used for conformity (Y/N)],Data[CO2/km (g)])-G$2)/G$5</f>
        <v>#N/A</v>
      </c>
      <c r="H1057" s="141" t="e" cm="1">
        <f t="array" ref="H1057">(_xlfn.XLOOKUP($A1057&amp;$Q$3,Data[Index]&amp;Data[Valid Test, Can be used for conformity (Y/N)],Data[THC/km (mg)])-H$2)/H$5</f>
        <v>#N/A</v>
      </c>
      <c r="I1057" s="141" t="e" cm="1">
        <f t="array" ref="I1057">(_xlfn.XLOOKUP($A1057&amp;$Q$3,Data[Index]&amp;Data[Valid Test, Can be used for conformity (Y/N)],Data[NOx/km (mg)])-I$2)/I$5</f>
        <v>#N/A</v>
      </c>
      <c r="J1057" s="141" t="e" cm="1">
        <f t="array" ref="J1057">(_xlfn.XLOOKUP($A1057&amp;$Q$3,Data[Index]&amp;Data[Valid Test, Can be used for conformity (Y/N)],Data[THC + NOx/km (mg)])-J$2)/J$5</f>
        <v>#N/A</v>
      </c>
      <c r="K1057" s="141" t="e" cm="1">
        <f t="array" ref="K1057">(_xlfn.XLOOKUP($A1057&amp;$Q$3,Data[Index]&amp;Data[Valid Test, Can be used for conformity (Y/N)],Data[PN/km ('#)])-K$2)/K$5</f>
        <v>#N/A</v>
      </c>
      <c r="L1057" s="141" t="e" cm="1">
        <f t="array" ref="L1057">(_xlfn.XLOOKUP($A1057&amp;$Q$3,Data[Index]&amp;Data[Valid Test, Can be used for conformity (Y/N)],Data[PM/km (mg)])-L$2)/L$5</f>
        <v>#N/A</v>
      </c>
      <c r="M1057" s="140" t="e" cm="1">
        <f t="array" ref="M1057">(_xlfn.XLOOKUP($A1057&amp;$Q$3,Data[Index]&amp;Data[Valid Test, Can be used for conformity (Y/N)],Data[CH4 (mg/km)])-M$2)/M$5</f>
        <v>#N/A</v>
      </c>
      <c r="N1057" s="140" t="e" cm="1">
        <f t="array" ref="N1057">(_xlfn.XLOOKUP($A1057&amp;$Q$3,Data[Index]&amp;Data[Valid Test, Can be used for conformity (Y/N)],Data[N20 (mg/km)])-N$2)/N$5</f>
        <v>#N/A</v>
      </c>
      <c r="O1057" s="141" t="e" cm="1">
        <f t="array" ref="O1057">(_xlfn.XLOOKUP($A1057&amp;$Q$3,Data[Index]&amp;Data[Valid Test, Can be used for conformity (Y/N)],Data[l/100km])-O$2)/O$5</f>
        <v>#N/A</v>
      </c>
      <c r="P1057" s="138">
        <f>_xlfn.XLOOKUP($A1057,Data[Index],Data[Comments])</f>
        <v>0</v>
      </c>
    </row>
    <row r="1058" spans="1:16" x14ac:dyDescent="0.2">
      <c r="A1058" s="129"/>
      <c r="B1058" s="129"/>
      <c r="C1058" s="129" t="e" cm="1">
        <f t="array" ref="C1058">_xlfn.XLOOKUP($A1058&amp;$Q$3&amp;$R$3,Data[Index]&amp;Data[Valid Test, Can be used for conformity (Y/N)]&amp;Data[Cycle],Data[Test Name])</f>
        <v>#N/A</v>
      </c>
      <c r="D1058" s="167" t="e" cm="1">
        <f t="array" ref="D1058">_xlfn.XLOOKUP($A1058&amp;$Q$3&amp;$R$3,Data[Index]&amp;Data[Valid Test, Can be used for conformity (Y/N)]&amp;Data[Cycle],Data[Mileage (Miles)])</f>
        <v>#N/A</v>
      </c>
      <c r="E1058" s="130" t="e" cm="1">
        <f t="array" ref="E1058">_xlfn.XLOOKUP($A1058&amp;$Q$3&amp;$R$3,Data[Index]&amp;Data[Valid Test, Can be used for conformity (Y/N)]&amp;Data[Cycle],Data[Date])</f>
        <v>#N/A</v>
      </c>
      <c r="F1058" s="141" t="e" cm="1">
        <f t="array" ref="F1058">(_xlfn.XLOOKUP($A1058&amp;$Q$3&amp;$R$3,Data[Index]&amp;Data[Valid Test, Can be used for conformity (Y/N)]&amp;Data[Cycle],Data[CO/km (mg)])-F$2)/F$5</f>
        <v>#N/A</v>
      </c>
      <c r="G1058" s="141" t="e" cm="1">
        <f t="array" ref="G1058">(_xlfn.XLOOKUP($A1058&amp;$Q$3,Data[Index]&amp;Data[Valid Test, Can be used for conformity (Y/N)],Data[CO2/km (g)])-G$2)/G$5</f>
        <v>#N/A</v>
      </c>
      <c r="H1058" s="141" t="e" cm="1">
        <f t="array" ref="H1058">(_xlfn.XLOOKUP($A1058&amp;$Q$3,Data[Index]&amp;Data[Valid Test, Can be used for conformity (Y/N)],Data[THC/km (mg)])-H$2)/H$5</f>
        <v>#N/A</v>
      </c>
      <c r="I1058" s="141" t="e" cm="1">
        <f t="array" ref="I1058">(_xlfn.XLOOKUP($A1058&amp;$Q$3,Data[Index]&amp;Data[Valid Test, Can be used for conformity (Y/N)],Data[NOx/km (mg)])-I$2)/I$5</f>
        <v>#N/A</v>
      </c>
      <c r="J1058" s="141" t="e" cm="1">
        <f t="array" ref="J1058">(_xlfn.XLOOKUP($A1058&amp;$Q$3,Data[Index]&amp;Data[Valid Test, Can be used for conformity (Y/N)],Data[THC + NOx/km (mg)])-J$2)/J$5</f>
        <v>#N/A</v>
      </c>
      <c r="K1058" s="141" t="e" cm="1">
        <f t="array" ref="K1058">(_xlfn.XLOOKUP($A1058&amp;$Q$3,Data[Index]&amp;Data[Valid Test, Can be used for conformity (Y/N)],Data[PN/km ('#)])-K$2)/K$5</f>
        <v>#N/A</v>
      </c>
      <c r="L1058" s="141" t="e" cm="1">
        <f t="array" ref="L1058">(_xlfn.XLOOKUP($A1058&amp;$Q$3,Data[Index]&amp;Data[Valid Test, Can be used for conformity (Y/N)],Data[PM/km (mg)])-L$2)/L$5</f>
        <v>#N/A</v>
      </c>
      <c r="M1058" s="140" t="e" cm="1">
        <f t="array" ref="M1058">(_xlfn.XLOOKUP($A1058&amp;$Q$3,Data[Index]&amp;Data[Valid Test, Can be used for conformity (Y/N)],Data[CH4 (mg/km)])-M$2)/M$5</f>
        <v>#N/A</v>
      </c>
      <c r="N1058" s="140" t="e" cm="1">
        <f t="array" ref="N1058">(_xlfn.XLOOKUP($A1058&amp;$Q$3,Data[Index]&amp;Data[Valid Test, Can be used for conformity (Y/N)],Data[N20 (mg/km)])-N$2)/N$5</f>
        <v>#N/A</v>
      </c>
      <c r="O1058" s="141" t="e" cm="1">
        <f t="array" ref="O1058">(_xlfn.XLOOKUP($A1058&amp;$Q$3,Data[Index]&amp;Data[Valid Test, Can be used for conformity (Y/N)],Data[l/100km])-O$2)/O$5</f>
        <v>#N/A</v>
      </c>
      <c r="P1058" s="138">
        <f>_xlfn.XLOOKUP($A1058,Data[Index],Data[Comments])</f>
        <v>0</v>
      </c>
    </row>
    <row r="1059" spans="1:16" x14ac:dyDescent="0.2">
      <c r="A1059" s="129"/>
      <c r="B1059" s="129"/>
      <c r="C1059" s="129" t="e" cm="1">
        <f t="array" ref="C1059">_xlfn.XLOOKUP($A1059&amp;$Q$3&amp;$R$3,Data[Index]&amp;Data[Valid Test, Can be used for conformity (Y/N)]&amp;Data[Cycle],Data[Test Name])</f>
        <v>#N/A</v>
      </c>
      <c r="D1059" s="167" t="e" cm="1">
        <f t="array" ref="D1059">_xlfn.XLOOKUP($A1059&amp;$Q$3&amp;$R$3,Data[Index]&amp;Data[Valid Test, Can be used for conformity (Y/N)]&amp;Data[Cycle],Data[Mileage (Miles)])</f>
        <v>#N/A</v>
      </c>
      <c r="E1059" s="130" t="e" cm="1">
        <f t="array" ref="E1059">_xlfn.XLOOKUP($A1059&amp;$Q$3&amp;$R$3,Data[Index]&amp;Data[Valid Test, Can be used for conformity (Y/N)]&amp;Data[Cycle],Data[Date])</f>
        <v>#N/A</v>
      </c>
      <c r="F1059" s="141" t="e" cm="1">
        <f t="array" ref="F1059">(_xlfn.XLOOKUP($A1059&amp;$Q$3&amp;$R$3,Data[Index]&amp;Data[Valid Test, Can be used for conformity (Y/N)]&amp;Data[Cycle],Data[CO/km (mg)])-F$2)/F$5</f>
        <v>#N/A</v>
      </c>
      <c r="G1059" s="141" t="e" cm="1">
        <f t="array" ref="G1059">(_xlfn.XLOOKUP($A1059&amp;$Q$3,Data[Index]&amp;Data[Valid Test, Can be used for conformity (Y/N)],Data[CO2/km (g)])-G$2)/G$5</f>
        <v>#N/A</v>
      </c>
      <c r="H1059" s="141" t="e" cm="1">
        <f t="array" ref="H1059">(_xlfn.XLOOKUP($A1059&amp;$Q$3,Data[Index]&amp;Data[Valid Test, Can be used for conformity (Y/N)],Data[THC/km (mg)])-H$2)/H$5</f>
        <v>#N/A</v>
      </c>
      <c r="I1059" s="141" t="e" cm="1">
        <f t="array" ref="I1059">(_xlfn.XLOOKUP($A1059&amp;$Q$3,Data[Index]&amp;Data[Valid Test, Can be used for conformity (Y/N)],Data[NOx/km (mg)])-I$2)/I$5</f>
        <v>#N/A</v>
      </c>
      <c r="J1059" s="141" t="e" cm="1">
        <f t="array" ref="J1059">(_xlfn.XLOOKUP($A1059&amp;$Q$3,Data[Index]&amp;Data[Valid Test, Can be used for conformity (Y/N)],Data[THC + NOx/km (mg)])-J$2)/J$5</f>
        <v>#N/A</v>
      </c>
      <c r="K1059" s="141" t="e" cm="1">
        <f t="array" ref="K1059">(_xlfn.XLOOKUP($A1059&amp;$Q$3,Data[Index]&amp;Data[Valid Test, Can be used for conformity (Y/N)],Data[PN/km ('#)])-K$2)/K$5</f>
        <v>#N/A</v>
      </c>
      <c r="L1059" s="141" t="e" cm="1">
        <f t="array" ref="L1059">(_xlfn.XLOOKUP($A1059&amp;$Q$3,Data[Index]&amp;Data[Valid Test, Can be used for conformity (Y/N)],Data[PM/km (mg)])-L$2)/L$5</f>
        <v>#N/A</v>
      </c>
      <c r="M1059" s="140" t="e" cm="1">
        <f t="array" ref="M1059">(_xlfn.XLOOKUP($A1059&amp;$Q$3,Data[Index]&amp;Data[Valid Test, Can be used for conformity (Y/N)],Data[CH4 (mg/km)])-M$2)/M$5</f>
        <v>#N/A</v>
      </c>
      <c r="N1059" s="140" t="e" cm="1">
        <f t="array" ref="N1059">(_xlfn.XLOOKUP($A1059&amp;$Q$3,Data[Index]&amp;Data[Valid Test, Can be used for conformity (Y/N)],Data[N20 (mg/km)])-N$2)/N$5</f>
        <v>#N/A</v>
      </c>
      <c r="O1059" s="141" t="e" cm="1">
        <f t="array" ref="O1059">(_xlfn.XLOOKUP($A1059&amp;$Q$3,Data[Index]&amp;Data[Valid Test, Can be used for conformity (Y/N)],Data[l/100km])-O$2)/O$5</f>
        <v>#N/A</v>
      </c>
      <c r="P1059" s="138">
        <f>_xlfn.XLOOKUP($A1059,Data[Index],Data[Comments])</f>
        <v>0</v>
      </c>
    </row>
    <row r="1060" spans="1:16" x14ac:dyDescent="0.2">
      <c r="A1060" s="129"/>
      <c r="B1060" s="129"/>
      <c r="C1060" s="129" t="e" cm="1">
        <f t="array" ref="C1060">_xlfn.XLOOKUP($A1060&amp;$Q$3&amp;$R$3,Data[Index]&amp;Data[Valid Test, Can be used for conformity (Y/N)]&amp;Data[Cycle],Data[Test Name])</f>
        <v>#N/A</v>
      </c>
      <c r="D1060" s="167" t="e" cm="1">
        <f t="array" ref="D1060">_xlfn.XLOOKUP($A1060&amp;$Q$3&amp;$R$3,Data[Index]&amp;Data[Valid Test, Can be used for conformity (Y/N)]&amp;Data[Cycle],Data[Mileage (Miles)])</f>
        <v>#N/A</v>
      </c>
      <c r="E1060" s="130" t="e" cm="1">
        <f t="array" ref="E1060">_xlfn.XLOOKUP($A1060&amp;$Q$3&amp;$R$3,Data[Index]&amp;Data[Valid Test, Can be used for conformity (Y/N)]&amp;Data[Cycle],Data[Date])</f>
        <v>#N/A</v>
      </c>
      <c r="F1060" s="141" t="e" cm="1">
        <f t="array" ref="F1060">(_xlfn.XLOOKUP($A1060&amp;$Q$3&amp;$R$3,Data[Index]&amp;Data[Valid Test, Can be used for conformity (Y/N)]&amp;Data[Cycle],Data[CO/km (mg)])-F$2)/F$5</f>
        <v>#N/A</v>
      </c>
      <c r="G1060" s="141" t="e" cm="1">
        <f t="array" ref="G1060">(_xlfn.XLOOKUP($A1060&amp;$Q$3,Data[Index]&amp;Data[Valid Test, Can be used for conformity (Y/N)],Data[CO2/km (g)])-G$2)/G$5</f>
        <v>#N/A</v>
      </c>
      <c r="H1060" s="141" t="e" cm="1">
        <f t="array" ref="H1060">(_xlfn.XLOOKUP($A1060&amp;$Q$3,Data[Index]&amp;Data[Valid Test, Can be used for conformity (Y/N)],Data[THC/km (mg)])-H$2)/H$5</f>
        <v>#N/A</v>
      </c>
      <c r="I1060" s="141" t="e" cm="1">
        <f t="array" ref="I1060">(_xlfn.XLOOKUP($A1060&amp;$Q$3,Data[Index]&amp;Data[Valid Test, Can be used for conformity (Y/N)],Data[NOx/km (mg)])-I$2)/I$5</f>
        <v>#N/A</v>
      </c>
      <c r="J1060" s="141" t="e" cm="1">
        <f t="array" ref="J1060">(_xlfn.XLOOKUP($A1060&amp;$Q$3,Data[Index]&amp;Data[Valid Test, Can be used for conformity (Y/N)],Data[THC + NOx/km (mg)])-J$2)/J$5</f>
        <v>#N/A</v>
      </c>
      <c r="K1060" s="141" t="e" cm="1">
        <f t="array" ref="K1060">(_xlfn.XLOOKUP($A1060&amp;$Q$3,Data[Index]&amp;Data[Valid Test, Can be used for conformity (Y/N)],Data[PN/km ('#)])-K$2)/K$5</f>
        <v>#N/A</v>
      </c>
      <c r="L1060" s="141" t="e" cm="1">
        <f t="array" ref="L1060">(_xlfn.XLOOKUP($A1060&amp;$Q$3,Data[Index]&amp;Data[Valid Test, Can be used for conformity (Y/N)],Data[PM/km (mg)])-L$2)/L$5</f>
        <v>#N/A</v>
      </c>
      <c r="M1060" s="140" t="e" cm="1">
        <f t="array" ref="M1060">(_xlfn.XLOOKUP($A1060&amp;$Q$3,Data[Index]&amp;Data[Valid Test, Can be used for conformity (Y/N)],Data[CH4 (mg/km)])-M$2)/M$5</f>
        <v>#N/A</v>
      </c>
      <c r="N1060" s="140" t="e" cm="1">
        <f t="array" ref="N1060">(_xlfn.XLOOKUP($A1060&amp;$Q$3,Data[Index]&amp;Data[Valid Test, Can be used for conformity (Y/N)],Data[N20 (mg/km)])-N$2)/N$5</f>
        <v>#N/A</v>
      </c>
      <c r="O1060" s="141" t="e" cm="1">
        <f t="array" ref="O1060">(_xlfn.XLOOKUP($A1060&amp;$Q$3,Data[Index]&amp;Data[Valid Test, Can be used for conformity (Y/N)],Data[l/100km])-O$2)/O$5</f>
        <v>#N/A</v>
      </c>
      <c r="P1060" s="138">
        <f>_xlfn.XLOOKUP($A1060,Data[Index],Data[Comments])</f>
        <v>0</v>
      </c>
    </row>
    <row r="1061" spans="1:16" x14ac:dyDescent="0.2">
      <c r="A1061" s="129"/>
      <c r="B1061" s="129"/>
      <c r="C1061" s="129" t="e" cm="1">
        <f t="array" ref="C1061">_xlfn.XLOOKUP($A1061&amp;$Q$3&amp;$R$3,Data[Index]&amp;Data[Valid Test, Can be used for conformity (Y/N)]&amp;Data[Cycle],Data[Test Name])</f>
        <v>#N/A</v>
      </c>
      <c r="D1061" s="167" t="e" cm="1">
        <f t="array" ref="D1061">_xlfn.XLOOKUP($A1061&amp;$Q$3&amp;$R$3,Data[Index]&amp;Data[Valid Test, Can be used for conformity (Y/N)]&amp;Data[Cycle],Data[Mileage (Miles)])</f>
        <v>#N/A</v>
      </c>
      <c r="E1061" s="130" t="e" cm="1">
        <f t="array" ref="E1061">_xlfn.XLOOKUP($A1061&amp;$Q$3&amp;$R$3,Data[Index]&amp;Data[Valid Test, Can be used for conformity (Y/N)]&amp;Data[Cycle],Data[Date])</f>
        <v>#N/A</v>
      </c>
      <c r="F1061" s="141" t="e" cm="1">
        <f t="array" ref="F1061">(_xlfn.XLOOKUP($A1061&amp;$Q$3&amp;$R$3,Data[Index]&amp;Data[Valid Test, Can be used for conformity (Y/N)]&amp;Data[Cycle],Data[CO/km (mg)])-F$2)/F$5</f>
        <v>#N/A</v>
      </c>
      <c r="G1061" s="141" t="e" cm="1">
        <f t="array" ref="G1061">(_xlfn.XLOOKUP($A1061&amp;$Q$3,Data[Index]&amp;Data[Valid Test, Can be used for conformity (Y/N)],Data[CO2/km (g)])-G$2)/G$5</f>
        <v>#N/A</v>
      </c>
      <c r="H1061" s="141" t="e" cm="1">
        <f t="array" ref="H1061">(_xlfn.XLOOKUP($A1061&amp;$Q$3,Data[Index]&amp;Data[Valid Test, Can be used for conformity (Y/N)],Data[THC/km (mg)])-H$2)/H$5</f>
        <v>#N/A</v>
      </c>
      <c r="I1061" s="141" t="e" cm="1">
        <f t="array" ref="I1061">(_xlfn.XLOOKUP($A1061&amp;$Q$3,Data[Index]&amp;Data[Valid Test, Can be used for conformity (Y/N)],Data[NOx/km (mg)])-I$2)/I$5</f>
        <v>#N/A</v>
      </c>
      <c r="J1061" s="141" t="e" cm="1">
        <f t="array" ref="J1061">(_xlfn.XLOOKUP($A1061&amp;$Q$3,Data[Index]&amp;Data[Valid Test, Can be used for conformity (Y/N)],Data[THC + NOx/km (mg)])-J$2)/J$5</f>
        <v>#N/A</v>
      </c>
      <c r="K1061" s="141" t="e" cm="1">
        <f t="array" ref="K1061">(_xlfn.XLOOKUP($A1061&amp;$Q$3,Data[Index]&amp;Data[Valid Test, Can be used for conformity (Y/N)],Data[PN/km ('#)])-K$2)/K$5</f>
        <v>#N/A</v>
      </c>
      <c r="L1061" s="141" t="e" cm="1">
        <f t="array" ref="L1061">(_xlfn.XLOOKUP($A1061&amp;$Q$3,Data[Index]&amp;Data[Valid Test, Can be used for conformity (Y/N)],Data[PM/km (mg)])-L$2)/L$5</f>
        <v>#N/A</v>
      </c>
      <c r="M1061" s="140" t="e" cm="1">
        <f t="array" ref="M1061">(_xlfn.XLOOKUP($A1061&amp;$Q$3,Data[Index]&amp;Data[Valid Test, Can be used for conformity (Y/N)],Data[CH4 (mg/km)])-M$2)/M$5</f>
        <v>#N/A</v>
      </c>
      <c r="N1061" s="140" t="e" cm="1">
        <f t="array" ref="N1061">(_xlfn.XLOOKUP($A1061&amp;$Q$3,Data[Index]&amp;Data[Valid Test, Can be used for conformity (Y/N)],Data[N20 (mg/km)])-N$2)/N$5</f>
        <v>#N/A</v>
      </c>
      <c r="O1061" s="141" t="e" cm="1">
        <f t="array" ref="O1061">(_xlfn.XLOOKUP($A1061&amp;$Q$3,Data[Index]&amp;Data[Valid Test, Can be used for conformity (Y/N)],Data[l/100km])-O$2)/O$5</f>
        <v>#N/A</v>
      </c>
      <c r="P1061" s="138">
        <f>_xlfn.XLOOKUP($A1061,Data[Index],Data[Comments])</f>
        <v>0</v>
      </c>
    </row>
    <row r="1062" spans="1:16" x14ac:dyDescent="0.2">
      <c r="A1062" s="129"/>
      <c r="B1062" s="129"/>
      <c r="C1062" s="129" t="e" cm="1">
        <f t="array" ref="C1062">_xlfn.XLOOKUP($A1062&amp;$Q$3&amp;$R$3,Data[Index]&amp;Data[Valid Test, Can be used for conformity (Y/N)]&amp;Data[Cycle],Data[Test Name])</f>
        <v>#N/A</v>
      </c>
      <c r="D1062" s="167" t="e" cm="1">
        <f t="array" ref="D1062">_xlfn.XLOOKUP($A1062&amp;$Q$3&amp;$R$3,Data[Index]&amp;Data[Valid Test, Can be used for conformity (Y/N)]&amp;Data[Cycle],Data[Mileage (Miles)])</f>
        <v>#N/A</v>
      </c>
      <c r="E1062" s="130" t="e" cm="1">
        <f t="array" ref="E1062">_xlfn.XLOOKUP($A1062&amp;$Q$3&amp;$R$3,Data[Index]&amp;Data[Valid Test, Can be used for conformity (Y/N)]&amp;Data[Cycle],Data[Date])</f>
        <v>#N/A</v>
      </c>
      <c r="F1062" s="141" t="e" cm="1">
        <f t="array" ref="F1062">(_xlfn.XLOOKUP($A1062&amp;$Q$3&amp;$R$3,Data[Index]&amp;Data[Valid Test, Can be used for conformity (Y/N)]&amp;Data[Cycle],Data[CO/km (mg)])-F$2)/F$5</f>
        <v>#N/A</v>
      </c>
      <c r="G1062" s="141" t="e" cm="1">
        <f t="array" ref="G1062">(_xlfn.XLOOKUP($A1062&amp;$Q$3,Data[Index]&amp;Data[Valid Test, Can be used for conformity (Y/N)],Data[CO2/km (g)])-G$2)/G$5</f>
        <v>#N/A</v>
      </c>
      <c r="H1062" s="141" t="e" cm="1">
        <f t="array" ref="H1062">(_xlfn.XLOOKUP($A1062&amp;$Q$3,Data[Index]&amp;Data[Valid Test, Can be used for conformity (Y/N)],Data[THC/km (mg)])-H$2)/H$5</f>
        <v>#N/A</v>
      </c>
      <c r="I1062" s="141" t="e" cm="1">
        <f t="array" ref="I1062">(_xlfn.XLOOKUP($A1062&amp;$Q$3,Data[Index]&amp;Data[Valid Test, Can be used for conformity (Y/N)],Data[NOx/km (mg)])-I$2)/I$5</f>
        <v>#N/A</v>
      </c>
      <c r="J1062" s="141" t="e" cm="1">
        <f t="array" ref="J1062">(_xlfn.XLOOKUP($A1062&amp;$Q$3,Data[Index]&amp;Data[Valid Test, Can be used for conformity (Y/N)],Data[THC + NOx/km (mg)])-J$2)/J$5</f>
        <v>#N/A</v>
      </c>
      <c r="K1062" s="141" t="e" cm="1">
        <f t="array" ref="K1062">(_xlfn.XLOOKUP($A1062&amp;$Q$3,Data[Index]&amp;Data[Valid Test, Can be used for conformity (Y/N)],Data[PN/km ('#)])-K$2)/K$5</f>
        <v>#N/A</v>
      </c>
      <c r="L1062" s="141" t="e" cm="1">
        <f t="array" ref="L1062">(_xlfn.XLOOKUP($A1062&amp;$Q$3,Data[Index]&amp;Data[Valid Test, Can be used for conformity (Y/N)],Data[PM/km (mg)])-L$2)/L$5</f>
        <v>#N/A</v>
      </c>
      <c r="M1062" s="140" t="e" cm="1">
        <f t="array" ref="M1062">(_xlfn.XLOOKUP($A1062&amp;$Q$3,Data[Index]&amp;Data[Valid Test, Can be used for conformity (Y/N)],Data[CH4 (mg/km)])-M$2)/M$5</f>
        <v>#N/A</v>
      </c>
      <c r="N1062" s="140" t="e" cm="1">
        <f t="array" ref="N1062">(_xlfn.XLOOKUP($A1062&amp;$Q$3,Data[Index]&amp;Data[Valid Test, Can be used for conformity (Y/N)],Data[N20 (mg/km)])-N$2)/N$5</f>
        <v>#N/A</v>
      </c>
      <c r="O1062" s="141" t="e" cm="1">
        <f t="array" ref="O1062">(_xlfn.XLOOKUP($A1062&amp;$Q$3,Data[Index]&amp;Data[Valid Test, Can be used for conformity (Y/N)],Data[l/100km])-O$2)/O$5</f>
        <v>#N/A</v>
      </c>
      <c r="P1062" s="138">
        <f>_xlfn.XLOOKUP($A1062,Data[Index],Data[Comments])</f>
        <v>0</v>
      </c>
    </row>
    <row r="1063" spans="1:16" x14ac:dyDescent="0.2">
      <c r="A1063" s="129"/>
      <c r="B1063" s="129"/>
      <c r="C1063" s="129" t="e" cm="1">
        <f t="array" ref="C1063">_xlfn.XLOOKUP($A1063&amp;$Q$3&amp;$R$3,Data[Index]&amp;Data[Valid Test, Can be used for conformity (Y/N)]&amp;Data[Cycle],Data[Test Name])</f>
        <v>#N/A</v>
      </c>
      <c r="D1063" s="167" t="e" cm="1">
        <f t="array" ref="D1063">_xlfn.XLOOKUP($A1063&amp;$Q$3&amp;$R$3,Data[Index]&amp;Data[Valid Test, Can be used for conformity (Y/N)]&amp;Data[Cycle],Data[Mileage (Miles)])</f>
        <v>#N/A</v>
      </c>
      <c r="E1063" s="130" t="e" cm="1">
        <f t="array" ref="E1063">_xlfn.XLOOKUP($A1063&amp;$Q$3&amp;$R$3,Data[Index]&amp;Data[Valid Test, Can be used for conformity (Y/N)]&amp;Data[Cycle],Data[Date])</f>
        <v>#N/A</v>
      </c>
      <c r="F1063" s="141" t="e" cm="1">
        <f t="array" ref="F1063">(_xlfn.XLOOKUP($A1063&amp;$Q$3&amp;$R$3,Data[Index]&amp;Data[Valid Test, Can be used for conformity (Y/N)]&amp;Data[Cycle],Data[CO/km (mg)])-F$2)/F$5</f>
        <v>#N/A</v>
      </c>
      <c r="G1063" s="141" t="e" cm="1">
        <f t="array" ref="G1063">(_xlfn.XLOOKUP($A1063&amp;$Q$3,Data[Index]&amp;Data[Valid Test, Can be used for conformity (Y/N)],Data[CO2/km (g)])-G$2)/G$5</f>
        <v>#N/A</v>
      </c>
      <c r="H1063" s="141" t="e" cm="1">
        <f t="array" ref="H1063">(_xlfn.XLOOKUP($A1063&amp;$Q$3,Data[Index]&amp;Data[Valid Test, Can be used for conformity (Y/N)],Data[THC/km (mg)])-H$2)/H$5</f>
        <v>#N/A</v>
      </c>
      <c r="I1063" s="141" t="e" cm="1">
        <f t="array" ref="I1063">(_xlfn.XLOOKUP($A1063&amp;$Q$3,Data[Index]&amp;Data[Valid Test, Can be used for conformity (Y/N)],Data[NOx/km (mg)])-I$2)/I$5</f>
        <v>#N/A</v>
      </c>
      <c r="J1063" s="141" t="e" cm="1">
        <f t="array" ref="J1063">(_xlfn.XLOOKUP($A1063&amp;$Q$3,Data[Index]&amp;Data[Valid Test, Can be used for conformity (Y/N)],Data[THC + NOx/km (mg)])-J$2)/J$5</f>
        <v>#N/A</v>
      </c>
      <c r="K1063" s="141" t="e" cm="1">
        <f t="array" ref="K1063">(_xlfn.XLOOKUP($A1063&amp;$Q$3,Data[Index]&amp;Data[Valid Test, Can be used for conformity (Y/N)],Data[PN/km ('#)])-K$2)/K$5</f>
        <v>#N/A</v>
      </c>
      <c r="L1063" s="141" t="e" cm="1">
        <f t="array" ref="L1063">(_xlfn.XLOOKUP($A1063&amp;$Q$3,Data[Index]&amp;Data[Valid Test, Can be used for conformity (Y/N)],Data[PM/km (mg)])-L$2)/L$5</f>
        <v>#N/A</v>
      </c>
      <c r="M1063" s="140" t="e" cm="1">
        <f t="array" ref="M1063">(_xlfn.XLOOKUP($A1063&amp;$Q$3,Data[Index]&amp;Data[Valid Test, Can be used for conformity (Y/N)],Data[CH4 (mg/km)])-M$2)/M$5</f>
        <v>#N/A</v>
      </c>
      <c r="N1063" s="140" t="e" cm="1">
        <f t="array" ref="N1063">(_xlfn.XLOOKUP($A1063&amp;$Q$3,Data[Index]&amp;Data[Valid Test, Can be used for conformity (Y/N)],Data[N20 (mg/km)])-N$2)/N$5</f>
        <v>#N/A</v>
      </c>
      <c r="O1063" s="141" t="e" cm="1">
        <f t="array" ref="O1063">(_xlfn.XLOOKUP($A1063&amp;$Q$3,Data[Index]&amp;Data[Valid Test, Can be used for conformity (Y/N)],Data[l/100km])-O$2)/O$5</f>
        <v>#N/A</v>
      </c>
      <c r="P1063" s="138">
        <f>_xlfn.XLOOKUP($A1063,Data[Index],Data[Comments])</f>
        <v>0</v>
      </c>
    </row>
    <row r="1064" spans="1:16" x14ac:dyDescent="0.2">
      <c r="A1064" s="129"/>
      <c r="B1064" s="129"/>
      <c r="C1064" s="129" t="e" cm="1">
        <f t="array" ref="C1064">_xlfn.XLOOKUP($A1064&amp;$Q$3&amp;$R$3,Data[Index]&amp;Data[Valid Test, Can be used for conformity (Y/N)]&amp;Data[Cycle],Data[Test Name])</f>
        <v>#N/A</v>
      </c>
      <c r="D1064" s="167" t="e" cm="1">
        <f t="array" ref="D1064">_xlfn.XLOOKUP($A1064&amp;$Q$3&amp;$R$3,Data[Index]&amp;Data[Valid Test, Can be used for conformity (Y/N)]&amp;Data[Cycle],Data[Mileage (Miles)])</f>
        <v>#N/A</v>
      </c>
      <c r="E1064" s="130" t="e" cm="1">
        <f t="array" ref="E1064">_xlfn.XLOOKUP($A1064&amp;$Q$3&amp;$R$3,Data[Index]&amp;Data[Valid Test, Can be used for conformity (Y/N)]&amp;Data[Cycle],Data[Date])</f>
        <v>#N/A</v>
      </c>
      <c r="F1064" s="141" t="e" cm="1">
        <f t="array" ref="F1064">(_xlfn.XLOOKUP($A1064&amp;$Q$3&amp;$R$3,Data[Index]&amp;Data[Valid Test, Can be used for conformity (Y/N)]&amp;Data[Cycle],Data[CO/km (mg)])-F$2)/F$5</f>
        <v>#N/A</v>
      </c>
      <c r="G1064" s="141" t="e" cm="1">
        <f t="array" ref="G1064">(_xlfn.XLOOKUP($A1064&amp;$Q$3,Data[Index]&amp;Data[Valid Test, Can be used for conformity (Y/N)],Data[CO2/km (g)])-G$2)/G$5</f>
        <v>#N/A</v>
      </c>
      <c r="H1064" s="141" t="e" cm="1">
        <f t="array" ref="H1064">(_xlfn.XLOOKUP($A1064&amp;$Q$3,Data[Index]&amp;Data[Valid Test, Can be used for conformity (Y/N)],Data[THC/km (mg)])-H$2)/H$5</f>
        <v>#N/A</v>
      </c>
      <c r="I1064" s="141" t="e" cm="1">
        <f t="array" ref="I1064">(_xlfn.XLOOKUP($A1064&amp;$Q$3,Data[Index]&amp;Data[Valid Test, Can be used for conformity (Y/N)],Data[NOx/km (mg)])-I$2)/I$5</f>
        <v>#N/A</v>
      </c>
      <c r="J1064" s="141" t="e" cm="1">
        <f t="array" ref="J1064">(_xlfn.XLOOKUP($A1064&amp;$Q$3,Data[Index]&amp;Data[Valid Test, Can be used for conformity (Y/N)],Data[THC + NOx/km (mg)])-J$2)/J$5</f>
        <v>#N/A</v>
      </c>
      <c r="K1064" s="141" t="e" cm="1">
        <f t="array" ref="K1064">(_xlfn.XLOOKUP($A1064&amp;$Q$3,Data[Index]&amp;Data[Valid Test, Can be used for conformity (Y/N)],Data[PN/km ('#)])-K$2)/K$5</f>
        <v>#N/A</v>
      </c>
      <c r="L1064" s="141" t="e" cm="1">
        <f t="array" ref="L1064">(_xlfn.XLOOKUP($A1064&amp;$Q$3,Data[Index]&amp;Data[Valid Test, Can be used for conformity (Y/N)],Data[PM/km (mg)])-L$2)/L$5</f>
        <v>#N/A</v>
      </c>
      <c r="M1064" s="140" t="e" cm="1">
        <f t="array" ref="M1064">(_xlfn.XLOOKUP($A1064&amp;$Q$3,Data[Index]&amp;Data[Valid Test, Can be used for conformity (Y/N)],Data[CH4 (mg/km)])-M$2)/M$5</f>
        <v>#N/A</v>
      </c>
      <c r="N1064" s="140" t="e" cm="1">
        <f t="array" ref="N1064">(_xlfn.XLOOKUP($A1064&amp;$Q$3,Data[Index]&amp;Data[Valid Test, Can be used for conformity (Y/N)],Data[N20 (mg/km)])-N$2)/N$5</f>
        <v>#N/A</v>
      </c>
      <c r="O1064" s="141" t="e" cm="1">
        <f t="array" ref="O1064">(_xlfn.XLOOKUP($A1064&amp;$Q$3,Data[Index]&amp;Data[Valid Test, Can be used for conformity (Y/N)],Data[l/100km])-O$2)/O$5</f>
        <v>#N/A</v>
      </c>
      <c r="P1064" s="138">
        <f>_xlfn.XLOOKUP($A1064,Data[Index],Data[Comments])</f>
        <v>0</v>
      </c>
    </row>
    <row r="1065" spans="1:16" x14ac:dyDescent="0.2">
      <c r="A1065" s="129"/>
      <c r="B1065" s="129"/>
      <c r="C1065" s="129" t="e" cm="1">
        <f t="array" ref="C1065">_xlfn.XLOOKUP($A1065&amp;$Q$3&amp;$R$3,Data[Index]&amp;Data[Valid Test, Can be used for conformity (Y/N)]&amp;Data[Cycle],Data[Test Name])</f>
        <v>#N/A</v>
      </c>
      <c r="D1065" s="167" t="e" cm="1">
        <f t="array" ref="D1065">_xlfn.XLOOKUP($A1065&amp;$Q$3&amp;$R$3,Data[Index]&amp;Data[Valid Test, Can be used for conformity (Y/N)]&amp;Data[Cycle],Data[Mileage (Miles)])</f>
        <v>#N/A</v>
      </c>
      <c r="E1065" s="130" t="e" cm="1">
        <f t="array" ref="E1065">_xlfn.XLOOKUP($A1065&amp;$Q$3&amp;$R$3,Data[Index]&amp;Data[Valid Test, Can be used for conformity (Y/N)]&amp;Data[Cycle],Data[Date])</f>
        <v>#N/A</v>
      </c>
      <c r="F1065" s="141" t="e" cm="1">
        <f t="array" ref="F1065">(_xlfn.XLOOKUP($A1065&amp;$Q$3&amp;$R$3,Data[Index]&amp;Data[Valid Test, Can be used for conformity (Y/N)]&amp;Data[Cycle],Data[CO/km (mg)])-F$2)/F$5</f>
        <v>#N/A</v>
      </c>
      <c r="G1065" s="141" t="e" cm="1">
        <f t="array" ref="G1065">(_xlfn.XLOOKUP($A1065&amp;$Q$3,Data[Index]&amp;Data[Valid Test, Can be used for conformity (Y/N)],Data[CO2/km (g)])-G$2)/G$5</f>
        <v>#N/A</v>
      </c>
      <c r="H1065" s="141" t="e" cm="1">
        <f t="array" ref="H1065">(_xlfn.XLOOKUP($A1065&amp;$Q$3,Data[Index]&amp;Data[Valid Test, Can be used for conformity (Y/N)],Data[THC/km (mg)])-H$2)/H$5</f>
        <v>#N/A</v>
      </c>
      <c r="I1065" s="141" t="e" cm="1">
        <f t="array" ref="I1065">(_xlfn.XLOOKUP($A1065&amp;$Q$3,Data[Index]&amp;Data[Valid Test, Can be used for conformity (Y/N)],Data[NOx/km (mg)])-I$2)/I$5</f>
        <v>#N/A</v>
      </c>
      <c r="J1065" s="141" t="e" cm="1">
        <f t="array" ref="J1065">(_xlfn.XLOOKUP($A1065&amp;$Q$3,Data[Index]&amp;Data[Valid Test, Can be used for conformity (Y/N)],Data[THC + NOx/km (mg)])-J$2)/J$5</f>
        <v>#N/A</v>
      </c>
      <c r="K1065" s="141" t="e" cm="1">
        <f t="array" ref="K1065">(_xlfn.XLOOKUP($A1065&amp;$Q$3,Data[Index]&amp;Data[Valid Test, Can be used for conformity (Y/N)],Data[PN/km ('#)])-K$2)/K$5</f>
        <v>#N/A</v>
      </c>
      <c r="L1065" s="141" t="e" cm="1">
        <f t="array" ref="L1065">(_xlfn.XLOOKUP($A1065&amp;$Q$3,Data[Index]&amp;Data[Valid Test, Can be used for conformity (Y/N)],Data[PM/km (mg)])-L$2)/L$5</f>
        <v>#N/A</v>
      </c>
      <c r="M1065" s="140" t="e" cm="1">
        <f t="array" ref="M1065">(_xlfn.XLOOKUP($A1065&amp;$Q$3,Data[Index]&amp;Data[Valid Test, Can be used for conformity (Y/N)],Data[CH4 (mg/km)])-M$2)/M$5</f>
        <v>#N/A</v>
      </c>
      <c r="N1065" s="140" t="e" cm="1">
        <f t="array" ref="N1065">(_xlfn.XLOOKUP($A1065&amp;$Q$3,Data[Index]&amp;Data[Valid Test, Can be used for conformity (Y/N)],Data[N20 (mg/km)])-N$2)/N$5</f>
        <v>#N/A</v>
      </c>
      <c r="O1065" s="141" t="e" cm="1">
        <f t="array" ref="O1065">(_xlfn.XLOOKUP($A1065&amp;$Q$3,Data[Index]&amp;Data[Valid Test, Can be used for conformity (Y/N)],Data[l/100km])-O$2)/O$5</f>
        <v>#N/A</v>
      </c>
      <c r="P1065" s="138">
        <f>_xlfn.XLOOKUP($A1065,Data[Index],Data[Comments])</f>
        <v>0</v>
      </c>
    </row>
    <row r="1066" spans="1:16" x14ac:dyDescent="0.2">
      <c r="A1066" s="129"/>
      <c r="B1066" s="129"/>
      <c r="C1066" s="129" t="e" cm="1">
        <f t="array" ref="C1066">_xlfn.XLOOKUP($A1066&amp;$Q$3&amp;$R$3,Data[Index]&amp;Data[Valid Test, Can be used for conformity (Y/N)]&amp;Data[Cycle],Data[Test Name])</f>
        <v>#N/A</v>
      </c>
      <c r="D1066" s="167" t="e" cm="1">
        <f t="array" ref="D1066">_xlfn.XLOOKUP($A1066&amp;$Q$3&amp;$R$3,Data[Index]&amp;Data[Valid Test, Can be used for conformity (Y/N)]&amp;Data[Cycle],Data[Mileage (Miles)])</f>
        <v>#N/A</v>
      </c>
      <c r="E1066" s="130" t="e" cm="1">
        <f t="array" ref="E1066">_xlfn.XLOOKUP($A1066&amp;$Q$3&amp;$R$3,Data[Index]&amp;Data[Valid Test, Can be used for conformity (Y/N)]&amp;Data[Cycle],Data[Date])</f>
        <v>#N/A</v>
      </c>
      <c r="F1066" s="141" t="e" cm="1">
        <f t="array" ref="F1066">(_xlfn.XLOOKUP($A1066&amp;$Q$3&amp;$R$3,Data[Index]&amp;Data[Valid Test, Can be used for conformity (Y/N)]&amp;Data[Cycle],Data[CO/km (mg)])-F$2)/F$5</f>
        <v>#N/A</v>
      </c>
      <c r="G1066" s="141" t="e" cm="1">
        <f t="array" ref="G1066">(_xlfn.XLOOKUP($A1066&amp;$Q$3,Data[Index]&amp;Data[Valid Test, Can be used for conformity (Y/N)],Data[CO2/km (g)])-G$2)/G$5</f>
        <v>#N/A</v>
      </c>
      <c r="H1066" s="141" t="e" cm="1">
        <f t="array" ref="H1066">(_xlfn.XLOOKUP($A1066&amp;$Q$3,Data[Index]&amp;Data[Valid Test, Can be used for conformity (Y/N)],Data[THC/km (mg)])-H$2)/H$5</f>
        <v>#N/A</v>
      </c>
      <c r="I1066" s="141" t="e" cm="1">
        <f t="array" ref="I1066">(_xlfn.XLOOKUP($A1066&amp;$Q$3,Data[Index]&amp;Data[Valid Test, Can be used for conformity (Y/N)],Data[NOx/km (mg)])-I$2)/I$5</f>
        <v>#N/A</v>
      </c>
      <c r="J1066" s="141" t="e" cm="1">
        <f t="array" ref="J1066">(_xlfn.XLOOKUP($A1066&amp;$Q$3,Data[Index]&amp;Data[Valid Test, Can be used for conformity (Y/N)],Data[THC + NOx/km (mg)])-J$2)/J$5</f>
        <v>#N/A</v>
      </c>
      <c r="K1066" s="141" t="e" cm="1">
        <f t="array" ref="K1066">(_xlfn.XLOOKUP($A1066&amp;$Q$3,Data[Index]&amp;Data[Valid Test, Can be used for conformity (Y/N)],Data[PN/km ('#)])-K$2)/K$5</f>
        <v>#N/A</v>
      </c>
      <c r="L1066" s="141" t="e" cm="1">
        <f t="array" ref="L1066">(_xlfn.XLOOKUP($A1066&amp;$Q$3,Data[Index]&amp;Data[Valid Test, Can be used for conformity (Y/N)],Data[PM/km (mg)])-L$2)/L$5</f>
        <v>#N/A</v>
      </c>
      <c r="M1066" s="140" t="e" cm="1">
        <f t="array" ref="M1066">(_xlfn.XLOOKUP($A1066&amp;$Q$3,Data[Index]&amp;Data[Valid Test, Can be used for conformity (Y/N)],Data[CH4 (mg/km)])-M$2)/M$5</f>
        <v>#N/A</v>
      </c>
      <c r="N1066" s="140" t="e" cm="1">
        <f t="array" ref="N1066">(_xlfn.XLOOKUP($A1066&amp;$Q$3,Data[Index]&amp;Data[Valid Test, Can be used for conformity (Y/N)],Data[N20 (mg/km)])-N$2)/N$5</f>
        <v>#N/A</v>
      </c>
      <c r="O1066" s="141" t="e" cm="1">
        <f t="array" ref="O1066">(_xlfn.XLOOKUP($A1066&amp;$Q$3,Data[Index]&amp;Data[Valid Test, Can be used for conformity (Y/N)],Data[l/100km])-O$2)/O$5</f>
        <v>#N/A</v>
      </c>
      <c r="P1066" s="138">
        <f>_xlfn.XLOOKUP($A1066,Data[Index],Data[Comments])</f>
        <v>0</v>
      </c>
    </row>
    <row r="1067" spans="1:16" x14ac:dyDescent="0.2">
      <c r="A1067" s="129"/>
      <c r="B1067" s="129"/>
      <c r="C1067" s="129" t="e" cm="1">
        <f t="array" ref="C1067">_xlfn.XLOOKUP($A1067&amp;$Q$3&amp;$R$3,Data[Index]&amp;Data[Valid Test, Can be used for conformity (Y/N)]&amp;Data[Cycle],Data[Test Name])</f>
        <v>#N/A</v>
      </c>
      <c r="D1067" s="167" t="e" cm="1">
        <f t="array" ref="D1067">_xlfn.XLOOKUP($A1067&amp;$Q$3&amp;$R$3,Data[Index]&amp;Data[Valid Test, Can be used for conformity (Y/N)]&amp;Data[Cycle],Data[Mileage (Miles)])</f>
        <v>#N/A</v>
      </c>
      <c r="E1067" s="130" t="e" cm="1">
        <f t="array" ref="E1067">_xlfn.XLOOKUP($A1067&amp;$Q$3&amp;$R$3,Data[Index]&amp;Data[Valid Test, Can be used for conformity (Y/N)]&amp;Data[Cycle],Data[Date])</f>
        <v>#N/A</v>
      </c>
      <c r="F1067" s="141" t="e" cm="1">
        <f t="array" ref="F1067">(_xlfn.XLOOKUP($A1067&amp;$Q$3&amp;$R$3,Data[Index]&amp;Data[Valid Test, Can be used for conformity (Y/N)]&amp;Data[Cycle],Data[CO/km (mg)])-F$2)/F$5</f>
        <v>#N/A</v>
      </c>
      <c r="G1067" s="141" t="e" cm="1">
        <f t="array" ref="G1067">(_xlfn.XLOOKUP($A1067&amp;$Q$3,Data[Index]&amp;Data[Valid Test, Can be used for conformity (Y/N)],Data[CO2/km (g)])-G$2)/G$5</f>
        <v>#N/A</v>
      </c>
      <c r="H1067" s="141" t="e" cm="1">
        <f t="array" ref="H1067">(_xlfn.XLOOKUP($A1067&amp;$Q$3,Data[Index]&amp;Data[Valid Test, Can be used for conformity (Y/N)],Data[THC/km (mg)])-H$2)/H$5</f>
        <v>#N/A</v>
      </c>
      <c r="I1067" s="141" t="e" cm="1">
        <f t="array" ref="I1067">(_xlfn.XLOOKUP($A1067&amp;$Q$3,Data[Index]&amp;Data[Valid Test, Can be used for conformity (Y/N)],Data[NOx/km (mg)])-I$2)/I$5</f>
        <v>#N/A</v>
      </c>
      <c r="J1067" s="141" t="e" cm="1">
        <f t="array" ref="J1067">(_xlfn.XLOOKUP($A1067&amp;$Q$3,Data[Index]&amp;Data[Valid Test, Can be used for conformity (Y/N)],Data[THC + NOx/km (mg)])-J$2)/J$5</f>
        <v>#N/A</v>
      </c>
      <c r="K1067" s="141" t="e" cm="1">
        <f t="array" ref="K1067">(_xlfn.XLOOKUP($A1067&amp;$Q$3,Data[Index]&amp;Data[Valid Test, Can be used for conformity (Y/N)],Data[PN/km ('#)])-K$2)/K$5</f>
        <v>#N/A</v>
      </c>
      <c r="L1067" s="141" t="e" cm="1">
        <f t="array" ref="L1067">(_xlfn.XLOOKUP($A1067&amp;$Q$3,Data[Index]&amp;Data[Valid Test, Can be used for conformity (Y/N)],Data[PM/km (mg)])-L$2)/L$5</f>
        <v>#N/A</v>
      </c>
      <c r="M1067" s="140" t="e" cm="1">
        <f t="array" ref="M1067">(_xlfn.XLOOKUP($A1067&amp;$Q$3,Data[Index]&amp;Data[Valid Test, Can be used for conformity (Y/N)],Data[CH4 (mg/km)])-M$2)/M$5</f>
        <v>#N/A</v>
      </c>
      <c r="N1067" s="140" t="e" cm="1">
        <f t="array" ref="N1067">(_xlfn.XLOOKUP($A1067&amp;$Q$3,Data[Index]&amp;Data[Valid Test, Can be used for conformity (Y/N)],Data[N20 (mg/km)])-N$2)/N$5</f>
        <v>#N/A</v>
      </c>
      <c r="O1067" s="141" t="e" cm="1">
        <f t="array" ref="O1067">(_xlfn.XLOOKUP($A1067&amp;$Q$3,Data[Index]&amp;Data[Valid Test, Can be used for conformity (Y/N)],Data[l/100km])-O$2)/O$5</f>
        <v>#N/A</v>
      </c>
      <c r="P1067" s="138">
        <f>_xlfn.XLOOKUP($A1067,Data[Index],Data[Comments])</f>
        <v>0</v>
      </c>
    </row>
    <row r="1068" spans="1:16" x14ac:dyDescent="0.2">
      <c r="A1068" s="129"/>
      <c r="B1068" s="129"/>
      <c r="C1068" s="129" t="e" cm="1">
        <f t="array" ref="C1068">_xlfn.XLOOKUP($A1068&amp;$Q$3&amp;$R$3,Data[Index]&amp;Data[Valid Test, Can be used for conformity (Y/N)]&amp;Data[Cycle],Data[Test Name])</f>
        <v>#N/A</v>
      </c>
      <c r="D1068" s="167" t="e" cm="1">
        <f t="array" ref="D1068">_xlfn.XLOOKUP($A1068&amp;$Q$3&amp;$R$3,Data[Index]&amp;Data[Valid Test, Can be used for conformity (Y/N)]&amp;Data[Cycle],Data[Mileage (Miles)])</f>
        <v>#N/A</v>
      </c>
      <c r="E1068" s="130" t="e" cm="1">
        <f t="array" ref="E1068">_xlfn.XLOOKUP($A1068&amp;$Q$3&amp;$R$3,Data[Index]&amp;Data[Valid Test, Can be used for conformity (Y/N)]&amp;Data[Cycle],Data[Date])</f>
        <v>#N/A</v>
      </c>
      <c r="F1068" s="141" t="e" cm="1">
        <f t="array" ref="F1068">(_xlfn.XLOOKUP($A1068&amp;$Q$3&amp;$R$3,Data[Index]&amp;Data[Valid Test, Can be used for conformity (Y/N)]&amp;Data[Cycle],Data[CO/km (mg)])-F$2)/F$5</f>
        <v>#N/A</v>
      </c>
      <c r="G1068" s="141" t="e" cm="1">
        <f t="array" ref="G1068">(_xlfn.XLOOKUP($A1068&amp;$Q$3,Data[Index]&amp;Data[Valid Test, Can be used for conformity (Y/N)],Data[CO2/km (g)])-G$2)/G$5</f>
        <v>#N/A</v>
      </c>
      <c r="H1068" s="141" t="e" cm="1">
        <f t="array" ref="H1068">(_xlfn.XLOOKUP($A1068&amp;$Q$3,Data[Index]&amp;Data[Valid Test, Can be used for conformity (Y/N)],Data[THC/km (mg)])-H$2)/H$5</f>
        <v>#N/A</v>
      </c>
      <c r="I1068" s="141" t="e" cm="1">
        <f t="array" ref="I1068">(_xlfn.XLOOKUP($A1068&amp;$Q$3,Data[Index]&amp;Data[Valid Test, Can be used for conformity (Y/N)],Data[NOx/km (mg)])-I$2)/I$5</f>
        <v>#N/A</v>
      </c>
      <c r="J1068" s="141" t="e" cm="1">
        <f t="array" ref="J1068">(_xlfn.XLOOKUP($A1068&amp;$Q$3,Data[Index]&amp;Data[Valid Test, Can be used for conformity (Y/N)],Data[THC + NOx/km (mg)])-J$2)/J$5</f>
        <v>#N/A</v>
      </c>
      <c r="K1068" s="141" t="e" cm="1">
        <f t="array" ref="K1068">(_xlfn.XLOOKUP($A1068&amp;$Q$3,Data[Index]&amp;Data[Valid Test, Can be used for conformity (Y/N)],Data[PN/km ('#)])-K$2)/K$5</f>
        <v>#N/A</v>
      </c>
      <c r="L1068" s="141" t="e" cm="1">
        <f t="array" ref="L1068">(_xlfn.XLOOKUP($A1068&amp;$Q$3,Data[Index]&amp;Data[Valid Test, Can be used for conformity (Y/N)],Data[PM/km (mg)])-L$2)/L$5</f>
        <v>#N/A</v>
      </c>
      <c r="M1068" s="140" t="e" cm="1">
        <f t="array" ref="M1068">(_xlfn.XLOOKUP($A1068&amp;$Q$3,Data[Index]&amp;Data[Valid Test, Can be used for conformity (Y/N)],Data[CH4 (mg/km)])-M$2)/M$5</f>
        <v>#N/A</v>
      </c>
      <c r="N1068" s="140" t="e" cm="1">
        <f t="array" ref="N1068">(_xlfn.XLOOKUP($A1068&amp;$Q$3,Data[Index]&amp;Data[Valid Test, Can be used for conformity (Y/N)],Data[N20 (mg/km)])-N$2)/N$5</f>
        <v>#N/A</v>
      </c>
      <c r="O1068" s="141" t="e" cm="1">
        <f t="array" ref="O1068">(_xlfn.XLOOKUP($A1068&amp;$Q$3,Data[Index]&amp;Data[Valid Test, Can be used for conformity (Y/N)],Data[l/100km])-O$2)/O$5</f>
        <v>#N/A</v>
      </c>
      <c r="P1068" s="138">
        <f>_xlfn.XLOOKUP($A1068,Data[Index],Data[Comments])</f>
        <v>0</v>
      </c>
    </row>
    <row r="1069" spans="1:16" x14ac:dyDescent="0.2">
      <c r="A1069" s="129"/>
      <c r="B1069" s="129"/>
      <c r="C1069" s="129" t="e" cm="1">
        <f t="array" ref="C1069">_xlfn.XLOOKUP($A1069&amp;$Q$3&amp;$R$3,Data[Index]&amp;Data[Valid Test, Can be used for conformity (Y/N)]&amp;Data[Cycle],Data[Test Name])</f>
        <v>#N/A</v>
      </c>
      <c r="D1069" s="167" t="e" cm="1">
        <f t="array" ref="D1069">_xlfn.XLOOKUP($A1069&amp;$Q$3&amp;$R$3,Data[Index]&amp;Data[Valid Test, Can be used for conformity (Y/N)]&amp;Data[Cycle],Data[Mileage (Miles)])</f>
        <v>#N/A</v>
      </c>
      <c r="E1069" s="130" t="e" cm="1">
        <f t="array" ref="E1069">_xlfn.XLOOKUP($A1069&amp;$Q$3&amp;$R$3,Data[Index]&amp;Data[Valid Test, Can be used for conformity (Y/N)]&amp;Data[Cycle],Data[Date])</f>
        <v>#N/A</v>
      </c>
      <c r="F1069" s="141" t="e" cm="1">
        <f t="array" ref="F1069">(_xlfn.XLOOKUP($A1069&amp;$Q$3&amp;$R$3,Data[Index]&amp;Data[Valid Test, Can be used for conformity (Y/N)]&amp;Data[Cycle],Data[CO/km (mg)])-F$2)/F$5</f>
        <v>#N/A</v>
      </c>
      <c r="G1069" s="141" t="e" cm="1">
        <f t="array" ref="G1069">(_xlfn.XLOOKUP($A1069&amp;$Q$3,Data[Index]&amp;Data[Valid Test, Can be used for conformity (Y/N)],Data[CO2/km (g)])-G$2)/G$5</f>
        <v>#N/A</v>
      </c>
      <c r="H1069" s="141" t="e" cm="1">
        <f t="array" ref="H1069">(_xlfn.XLOOKUP($A1069&amp;$Q$3,Data[Index]&amp;Data[Valid Test, Can be used for conformity (Y/N)],Data[THC/km (mg)])-H$2)/H$5</f>
        <v>#N/A</v>
      </c>
      <c r="I1069" s="141" t="e" cm="1">
        <f t="array" ref="I1069">(_xlfn.XLOOKUP($A1069&amp;$Q$3,Data[Index]&amp;Data[Valid Test, Can be used for conformity (Y/N)],Data[NOx/km (mg)])-I$2)/I$5</f>
        <v>#N/A</v>
      </c>
      <c r="J1069" s="141" t="e" cm="1">
        <f t="array" ref="J1069">(_xlfn.XLOOKUP($A1069&amp;$Q$3,Data[Index]&amp;Data[Valid Test, Can be used for conformity (Y/N)],Data[THC + NOx/km (mg)])-J$2)/J$5</f>
        <v>#N/A</v>
      </c>
      <c r="K1069" s="141" t="e" cm="1">
        <f t="array" ref="K1069">(_xlfn.XLOOKUP($A1069&amp;$Q$3,Data[Index]&amp;Data[Valid Test, Can be used for conformity (Y/N)],Data[PN/km ('#)])-K$2)/K$5</f>
        <v>#N/A</v>
      </c>
      <c r="L1069" s="141" t="e" cm="1">
        <f t="array" ref="L1069">(_xlfn.XLOOKUP($A1069&amp;$Q$3,Data[Index]&amp;Data[Valid Test, Can be used for conformity (Y/N)],Data[PM/km (mg)])-L$2)/L$5</f>
        <v>#N/A</v>
      </c>
      <c r="M1069" s="140" t="e" cm="1">
        <f t="array" ref="M1069">(_xlfn.XLOOKUP($A1069&amp;$Q$3,Data[Index]&amp;Data[Valid Test, Can be used for conformity (Y/N)],Data[CH4 (mg/km)])-M$2)/M$5</f>
        <v>#N/A</v>
      </c>
      <c r="N1069" s="140" t="e" cm="1">
        <f t="array" ref="N1069">(_xlfn.XLOOKUP($A1069&amp;$Q$3,Data[Index]&amp;Data[Valid Test, Can be used for conformity (Y/N)],Data[N20 (mg/km)])-N$2)/N$5</f>
        <v>#N/A</v>
      </c>
      <c r="O1069" s="141" t="e" cm="1">
        <f t="array" ref="O1069">(_xlfn.XLOOKUP($A1069&amp;$Q$3,Data[Index]&amp;Data[Valid Test, Can be used for conformity (Y/N)],Data[l/100km])-O$2)/O$5</f>
        <v>#N/A</v>
      </c>
      <c r="P1069" s="138">
        <f>_xlfn.XLOOKUP($A1069,Data[Index],Data[Comments])</f>
        <v>0</v>
      </c>
    </row>
    <row r="1070" spans="1:16" x14ac:dyDescent="0.2">
      <c r="A1070" s="129"/>
      <c r="B1070" s="129"/>
      <c r="C1070" s="129" t="e" cm="1">
        <f t="array" ref="C1070">_xlfn.XLOOKUP($A1070&amp;$Q$3&amp;$R$3,Data[Index]&amp;Data[Valid Test, Can be used for conformity (Y/N)]&amp;Data[Cycle],Data[Test Name])</f>
        <v>#N/A</v>
      </c>
      <c r="D1070" s="167" t="e" cm="1">
        <f t="array" ref="D1070">_xlfn.XLOOKUP($A1070&amp;$Q$3&amp;$R$3,Data[Index]&amp;Data[Valid Test, Can be used for conformity (Y/N)]&amp;Data[Cycle],Data[Mileage (Miles)])</f>
        <v>#N/A</v>
      </c>
      <c r="E1070" s="130" t="e" cm="1">
        <f t="array" ref="E1070">_xlfn.XLOOKUP($A1070&amp;$Q$3&amp;$R$3,Data[Index]&amp;Data[Valid Test, Can be used for conformity (Y/N)]&amp;Data[Cycle],Data[Date])</f>
        <v>#N/A</v>
      </c>
      <c r="F1070" s="141" t="e" cm="1">
        <f t="array" ref="F1070">(_xlfn.XLOOKUP($A1070&amp;$Q$3&amp;$R$3,Data[Index]&amp;Data[Valid Test, Can be used for conformity (Y/N)]&amp;Data[Cycle],Data[CO/km (mg)])-F$2)/F$5</f>
        <v>#N/A</v>
      </c>
      <c r="G1070" s="141" t="e" cm="1">
        <f t="array" ref="G1070">(_xlfn.XLOOKUP($A1070&amp;$Q$3,Data[Index]&amp;Data[Valid Test, Can be used for conformity (Y/N)],Data[CO2/km (g)])-G$2)/G$5</f>
        <v>#N/A</v>
      </c>
      <c r="H1070" s="141" t="e" cm="1">
        <f t="array" ref="H1070">(_xlfn.XLOOKUP($A1070&amp;$Q$3,Data[Index]&amp;Data[Valid Test, Can be used for conformity (Y/N)],Data[THC/km (mg)])-H$2)/H$5</f>
        <v>#N/A</v>
      </c>
      <c r="I1070" s="141" t="e" cm="1">
        <f t="array" ref="I1070">(_xlfn.XLOOKUP($A1070&amp;$Q$3,Data[Index]&amp;Data[Valid Test, Can be used for conformity (Y/N)],Data[NOx/km (mg)])-I$2)/I$5</f>
        <v>#N/A</v>
      </c>
      <c r="J1070" s="141" t="e" cm="1">
        <f t="array" ref="J1070">(_xlfn.XLOOKUP($A1070&amp;$Q$3,Data[Index]&amp;Data[Valid Test, Can be used for conformity (Y/N)],Data[THC + NOx/km (mg)])-J$2)/J$5</f>
        <v>#N/A</v>
      </c>
      <c r="K1070" s="141" t="e" cm="1">
        <f t="array" ref="K1070">(_xlfn.XLOOKUP($A1070&amp;$Q$3,Data[Index]&amp;Data[Valid Test, Can be used for conformity (Y/N)],Data[PN/km ('#)])-K$2)/K$5</f>
        <v>#N/A</v>
      </c>
      <c r="L1070" s="141" t="e" cm="1">
        <f t="array" ref="L1070">(_xlfn.XLOOKUP($A1070&amp;$Q$3,Data[Index]&amp;Data[Valid Test, Can be used for conformity (Y/N)],Data[PM/km (mg)])-L$2)/L$5</f>
        <v>#N/A</v>
      </c>
      <c r="M1070" s="140" t="e" cm="1">
        <f t="array" ref="M1070">(_xlfn.XLOOKUP($A1070&amp;$Q$3,Data[Index]&amp;Data[Valid Test, Can be used for conformity (Y/N)],Data[CH4 (mg/km)])-M$2)/M$5</f>
        <v>#N/A</v>
      </c>
      <c r="N1070" s="140" t="e" cm="1">
        <f t="array" ref="N1070">(_xlfn.XLOOKUP($A1070&amp;$Q$3,Data[Index]&amp;Data[Valid Test, Can be used for conformity (Y/N)],Data[N20 (mg/km)])-N$2)/N$5</f>
        <v>#N/A</v>
      </c>
      <c r="O1070" s="141" t="e" cm="1">
        <f t="array" ref="O1070">(_xlfn.XLOOKUP($A1070&amp;$Q$3,Data[Index]&amp;Data[Valid Test, Can be used for conformity (Y/N)],Data[l/100km])-O$2)/O$5</f>
        <v>#N/A</v>
      </c>
      <c r="P1070" s="138">
        <f>_xlfn.XLOOKUP($A1070,Data[Index],Data[Comments])</f>
        <v>0</v>
      </c>
    </row>
    <row r="1071" spans="1:16" x14ac:dyDescent="0.2">
      <c r="A1071" s="129"/>
      <c r="B1071" s="129"/>
      <c r="C1071" s="129" t="e" cm="1">
        <f t="array" ref="C1071">_xlfn.XLOOKUP($A1071&amp;$Q$3&amp;$R$3,Data[Index]&amp;Data[Valid Test, Can be used for conformity (Y/N)]&amp;Data[Cycle],Data[Test Name])</f>
        <v>#N/A</v>
      </c>
      <c r="D1071" s="167" t="e" cm="1">
        <f t="array" ref="D1071">_xlfn.XLOOKUP($A1071&amp;$Q$3&amp;$R$3,Data[Index]&amp;Data[Valid Test, Can be used for conformity (Y/N)]&amp;Data[Cycle],Data[Mileage (Miles)])</f>
        <v>#N/A</v>
      </c>
      <c r="E1071" s="130" t="e" cm="1">
        <f t="array" ref="E1071">_xlfn.XLOOKUP($A1071&amp;$Q$3&amp;$R$3,Data[Index]&amp;Data[Valid Test, Can be used for conformity (Y/N)]&amp;Data[Cycle],Data[Date])</f>
        <v>#N/A</v>
      </c>
      <c r="F1071" s="141" t="e" cm="1">
        <f t="array" ref="F1071">(_xlfn.XLOOKUP($A1071&amp;$Q$3&amp;$R$3,Data[Index]&amp;Data[Valid Test, Can be used for conformity (Y/N)]&amp;Data[Cycle],Data[CO/km (mg)])-F$2)/F$5</f>
        <v>#N/A</v>
      </c>
      <c r="G1071" s="141" t="e" cm="1">
        <f t="array" ref="G1071">(_xlfn.XLOOKUP($A1071&amp;$Q$3,Data[Index]&amp;Data[Valid Test, Can be used for conformity (Y/N)],Data[CO2/km (g)])-G$2)/G$5</f>
        <v>#N/A</v>
      </c>
      <c r="H1071" s="141" t="e" cm="1">
        <f t="array" ref="H1071">(_xlfn.XLOOKUP($A1071&amp;$Q$3,Data[Index]&amp;Data[Valid Test, Can be used for conformity (Y/N)],Data[THC/km (mg)])-H$2)/H$5</f>
        <v>#N/A</v>
      </c>
      <c r="I1071" s="141" t="e" cm="1">
        <f t="array" ref="I1071">(_xlfn.XLOOKUP($A1071&amp;$Q$3,Data[Index]&amp;Data[Valid Test, Can be used for conformity (Y/N)],Data[NOx/km (mg)])-I$2)/I$5</f>
        <v>#N/A</v>
      </c>
      <c r="J1071" s="141" t="e" cm="1">
        <f t="array" ref="J1071">(_xlfn.XLOOKUP($A1071&amp;$Q$3,Data[Index]&amp;Data[Valid Test, Can be used for conformity (Y/N)],Data[THC + NOx/km (mg)])-J$2)/J$5</f>
        <v>#N/A</v>
      </c>
      <c r="K1071" s="141" t="e" cm="1">
        <f t="array" ref="K1071">(_xlfn.XLOOKUP($A1071&amp;$Q$3,Data[Index]&amp;Data[Valid Test, Can be used for conformity (Y/N)],Data[PN/km ('#)])-K$2)/K$5</f>
        <v>#N/A</v>
      </c>
      <c r="L1071" s="141" t="e" cm="1">
        <f t="array" ref="L1071">(_xlfn.XLOOKUP($A1071&amp;$Q$3,Data[Index]&amp;Data[Valid Test, Can be used for conformity (Y/N)],Data[PM/km (mg)])-L$2)/L$5</f>
        <v>#N/A</v>
      </c>
      <c r="M1071" s="140" t="e" cm="1">
        <f t="array" ref="M1071">(_xlfn.XLOOKUP($A1071&amp;$Q$3,Data[Index]&amp;Data[Valid Test, Can be used for conformity (Y/N)],Data[CH4 (mg/km)])-M$2)/M$5</f>
        <v>#N/A</v>
      </c>
      <c r="N1071" s="140" t="e" cm="1">
        <f t="array" ref="N1071">(_xlfn.XLOOKUP($A1071&amp;$Q$3,Data[Index]&amp;Data[Valid Test, Can be used for conformity (Y/N)],Data[N20 (mg/km)])-N$2)/N$5</f>
        <v>#N/A</v>
      </c>
      <c r="O1071" s="141" t="e" cm="1">
        <f t="array" ref="O1071">(_xlfn.XLOOKUP($A1071&amp;$Q$3,Data[Index]&amp;Data[Valid Test, Can be used for conformity (Y/N)],Data[l/100km])-O$2)/O$5</f>
        <v>#N/A</v>
      </c>
      <c r="P1071" s="138">
        <f>_xlfn.XLOOKUP($A1071,Data[Index],Data[Comments])</f>
        <v>0</v>
      </c>
    </row>
    <row r="1072" spans="1:16" x14ac:dyDescent="0.2">
      <c r="A1072" s="129"/>
      <c r="B1072" s="129"/>
      <c r="C1072" s="129" t="e" cm="1">
        <f t="array" ref="C1072">_xlfn.XLOOKUP($A1072&amp;$Q$3&amp;$R$3,Data[Index]&amp;Data[Valid Test, Can be used for conformity (Y/N)]&amp;Data[Cycle],Data[Test Name])</f>
        <v>#N/A</v>
      </c>
      <c r="D1072" s="167" t="e" cm="1">
        <f t="array" ref="D1072">_xlfn.XLOOKUP($A1072&amp;$Q$3&amp;$R$3,Data[Index]&amp;Data[Valid Test, Can be used for conformity (Y/N)]&amp;Data[Cycle],Data[Mileage (Miles)])</f>
        <v>#N/A</v>
      </c>
      <c r="E1072" s="130" t="e" cm="1">
        <f t="array" ref="E1072">_xlfn.XLOOKUP($A1072&amp;$Q$3&amp;$R$3,Data[Index]&amp;Data[Valid Test, Can be used for conformity (Y/N)]&amp;Data[Cycle],Data[Date])</f>
        <v>#N/A</v>
      </c>
      <c r="F1072" s="141" t="e" cm="1">
        <f t="array" ref="F1072">(_xlfn.XLOOKUP($A1072&amp;$Q$3&amp;$R$3,Data[Index]&amp;Data[Valid Test, Can be used for conformity (Y/N)]&amp;Data[Cycle],Data[CO/km (mg)])-F$2)/F$5</f>
        <v>#N/A</v>
      </c>
      <c r="G1072" s="141" t="e" cm="1">
        <f t="array" ref="G1072">(_xlfn.XLOOKUP($A1072&amp;$Q$3,Data[Index]&amp;Data[Valid Test, Can be used for conformity (Y/N)],Data[CO2/km (g)])-G$2)/G$5</f>
        <v>#N/A</v>
      </c>
      <c r="H1072" s="141" t="e" cm="1">
        <f t="array" ref="H1072">(_xlfn.XLOOKUP($A1072&amp;$Q$3,Data[Index]&amp;Data[Valid Test, Can be used for conformity (Y/N)],Data[THC/km (mg)])-H$2)/H$5</f>
        <v>#N/A</v>
      </c>
      <c r="I1072" s="141" t="e" cm="1">
        <f t="array" ref="I1072">(_xlfn.XLOOKUP($A1072&amp;$Q$3,Data[Index]&amp;Data[Valid Test, Can be used for conformity (Y/N)],Data[NOx/km (mg)])-I$2)/I$5</f>
        <v>#N/A</v>
      </c>
      <c r="J1072" s="141" t="e" cm="1">
        <f t="array" ref="J1072">(_xlfn.XLOOKUP($A1072&amp;$Q$3,Data[Index]&amp;Data[Valid Test, Can be used for conformity (Y/N)],Data[THC + NOx/km (mg)])-J$2)/J$5</f>
        <v>#N/A</v>
      </c>
      <c r="K1072" s="141" t="e" cm="1">
        <f t="array" ref="K1072">(_xlfn.XLOOKUP($A1072&amp;$Q$3,Data[Index]&amp;Data[Valid Test, Can be used for conformity (Y/N)],Data[PN/km ('#)])-K$2)/K$5</f>
        <v>#N/A</v>
      </c>
      <c r="L1072" s="141" t="e" cm="1">
        <f t="array" ref="L1072">(_xlfn.XLOOKUP($A1072&amp;$Q$3,Data[Index]&amp;Data[Valid Test, Can be used for conformity (Y/N)],Data[PM/km (mg)])-L$2)/L$5</f>
        <v>#N/A</v>
      </c>
      <c r="M1072" s="140" t="e" cm="1">
        <f t="array" ref="M1072">(_xlfn.XLOOKUP($A1072&amp;$Q$3,Data[Index]&amp;Data[Valid Test, Can be used for conformity (Y/N)],Data[CH4 (mg/km)])-M$2)/M$5</f>
        <v>#N/A</v>
      </c>
      <c r="N1072" s="140" t="e" cm="1">
        <f t="array" ref="N1072">(_xlfn.XLOOKUP($A1072&amp;$Q$3,Data[Index]&amp;Data[Valid Test, Can be used for conformity (Y/N)],Data[N20 (mg/km)])-N$2)/N$5</f>
        <v>#N/A</v>
      </c>
      <c r="O1072" s="141" t="e" cm="1">
        <f t="array" ref="O1072">(_xlfn.XLOOKUP($A1072&amp;$Q$3,Data[Index]&amp;Data[Valid Test, Can be used for conformity (Y/N)],Data[l/100km])-O$2)/O$5</f>
        <v>#N/A</v>
      </c>
      <c r="P1072" s="138">
        <f>_xlfn.XLOOKUP($A1072,Data[Index],Data[Comments])</f>
        <v>0</v>
      </c>
    </row>
    <row r="1073" spans="1:16" x14ac:dyDescent="0.2">
      <c r="A1073" s="129"/>
      <c r="B1073" s="129"/>
      <c r="C1073" s="129" t="e" cm="1">
        <f t="array" ref="C1073">_xlfn.XLOOKUP($A1073&amp;$Q$3&amp;$R$3,Data[Index]&amp;Data[Valid Test, Can be used for conformity (Y/N)]&amp;Data[Cycle],Data[Test Name])</f>
        <v>#N/A</v>
      </c>
      <c r="D1073" s="167" t="e" cm="1">
        <f t="array" ref="D1073">_xlfn.XLOOKUP($A1073&amp;$Q$3&amp;$R$3,Data[Index]&amp;Data[Valid Test, Can be used for conformity (Y/N)]&amp;Data[Cycle],Data[Mileage (Miles)])</f>
        <v>#N/A</v>
      </c>
      <c r="E1073" s="130" t="e" cm="1">
        <f t="array" ref="E1073">_xlfn.XLOOKUP($A1073&amp;$Q$3&amp;$R$3,Data[Index]&amp;Data[Valid Test, Can be used for conformity (Y/N)]&amp;Data[Cycle],Data[Date])</f>
        <v>#N/A</v>
      </c>
      <c r="F1073" s="141" t="e" cm="1">
        <f t="array" ref="F1073">(_xlfn.XLOOKUP($A1073&amp;$Q$3&amp;$R$3,Data[Index]&amp;Data[Valid Test, Can be used for conformity (Y/N)]&amp;Data[Cycle],Data[CO/km (mg)])-F$2)/F$5</f>
        <v>#N/A</v>
      </c>
      <c r="G1073" s="141" t="e" cm="1">
        <f t="array" ref="G1073">(_xlfn.XLOOKUP($A1073&amp;$Q$3,Data[Index]&amp;Data[Valid Test, Can be used for conformity (Y/N)],Data[CO2/km (g)])-G$2)/G$5</f>
        <v>#N/A</v>
      </c>
      <c r="H1073" s="141" t="e" cm="1">
        <f t="array" ref="H1073">(_xlfn.XLOOKUP($A1073&amp;$Q$3,Data[Index]&amp;Data[Valid Test, Can be used for conformity (Y/N)],Data[THC/km (mg)])-H$2)/H$5</f>
        <v>#N/A</v>
      </c>
      <c r="I1073" s="141" t="e" cm="1">
        <f t="array" ref="I1073">(_xlfn.XLOOKUP($A1073&amp;$Q$3,Data[Index]&amp;Data[Valid Test, Can be used for conformity (Y/N)],Data[NOx/km (mg)])-I$2)/I$5</f>
        <v>#N/A</v>
      </c>
      <c r="J1073" s="141" t="e" cm="1">
        <f t="array" ref="J1073">(_xlfn.XLOOKUP($A1073&amp;$Q$3,Data[Index]&amp;Data[Valid Test, Can be used for conformity (Y/N)],Data[THC + NOx/km (mg)])-J$2)/J$5</f>
        <v>#N/A</v>
      </c>
      <c r="K1073" s="141" t="e" cm="1">
        <f t="array" ref="K1073">(_xlfn.XLOOKUP($A1073&amp;$Q$3,Data[Index]&amp;Data[Valid Test, Can be used for conformity (Y/N)],Data[PN/km ('#)])-K$2)/K$5</f>
        <v>#N/A</v>
      </c>
      <c r="L1073" s="141" t="e" cm="1">
        <f t="array" ref="L1073">(_xlfn.XLOOKUP($A1073&amp;$Q$3,Data[Index]&amp;Data[Valid Test, Can be used for conformity (Y/N)],Data[PM/km (mg)])-L$2)/L$5</f>
        <v>#N/A</v>
      </c>
      <c r="M1073" s="140" t="e" cm="1">
        <f t="array" ref="M1073">(_xlfn.XLOOKUP($A1073&amp;$Q$3,Data[Index]&amp;Data[Valid Test, Can be used for conformity (Y/N)],Data[CH4 (mg/km)])-M$2)/M$5</f>
        <v>#N/A</v>
      </c>
      <c r="N1073" s="140" t="e" cm="1">
        <f t="array" ref="N1073">(_xlfn.XLOOKUP($A1073&amp;$Q$3,Data[Index]&amp;Data[Valid Test, Can be used for conformity (Y/N)],Data[N20 (mg/km)])-N$2)/N$5</f>
        <v>#N/A</v>
      </c>
      <c r="O1073" s="141" t="e" cm="1">
        <f t="array" ref="O1073">(_xlfn.XLOOKUP($A1073&amp;$Q$3,Data[Index]&amp;Data[Valid Test, Can be used for conformity (Y/N)],Data[l/100km])-O$2)/O$5</f>
        <v>#N/A</v>
      </c>
      <c r="P1073" s="138">
        <f>_xlfn.XLOOKUP($A1073,Data[Index],Data[Comments])</f>
        <v>0</v>
      </c>
    </row>
    <row r="1074" spans="1:16" x14ac:dyDescent="0.2">
      <c r="A1074" s="129"/>
      <c r="B1074" s="129"/>
      <c r="C1074" s="129" t="e" cm="1">
        <f t="array" ref="C1074">_xlfn.XLOOKUP($A1074&amp;$Q$3&amp;$R$3,Data[Index]&amp;Data[Valid Test, Can be used for conformity (Y/N)]&amp;Data[Cycle],Data[Test Name])</f>
        <v>#N/A</v>
      </c>
      <c r="D1074" s="167" t="e" cm="1">
        <f t="array" ref="D1074">_xlfn.XLOOKUP($A1074&amp;$Q$3&amp;$R$3,Data[Index]&amp;Data[Valid Test, Can be used for conformity (Y/N)]&amp;Data[Cycle],Data[Mileage (Miles)])</f>
        <v>#N/A</v>
      </c>
      <c r="E1074" s="130" t="e" cm="1">
        <f t="array" ref="E1074">_xlfn.XLOOKUP($A1074&amp;$Q$3&amp;$R$3,Data[Index]&amp;Data[Valid Test, Can be used for conformity (Y/N)]&amp;Data[Cycle],Data[Date])</f>
        <v>#N/A</v>
      </c>
      <c r="F1074" s="141" t="e" cm="1">
        <f t="array" ref="F1074">(_xlfn.XLOOKUP($A1074&amp;$Q$3&amp;$R$3,Data[Index]&amp;Data[Valid Test, Can be used for conformity (Y/N)]&amp;Data[Cycle],Data[CO/km (mg)])-F$2)/F$5</f>
        <v>#N/A</v>
      </c>
      <c r="G1074" s="141" t="e" cm="1">
        <f t="array" ref="G1074">(_xlfn.XLOOKUP($A1074&amp;$Q$3,Data[Index]&amp;Data[Valid Test, Can be used for conformity (Y/N)],Data[CO2/km (g)])-G$2)/G$5</f>
        <v>#N/A</v>
      </c>
      <c r="H1074" s="141" t="e" cm="1">
        <f t="array" ref="H1074">(_xlfn.XLOOKUP($A1074&amp;$Q$3,Data[Index]&amp;Data[Valid Test, Can be used for conformity (Y/N)],Data[THC/km (mg)])-H$2)/H$5</f>
        <v>#N/A</v>
      </c>
      <c r="I1074" s="141" t="e" cm="1">
        <f t="array" ref="I1074">(_xlfn.XLOOKUP($A1074&amp;$Q$3,Data[Index]&amp;Data[Valid Test, Can be used for conformity (Y/N)],Data[NOx/km (mg)])-I$2)/I$5</f>
        <v>#N/A</v>
      </c>
      <c r="J1074" s="141" t="e" cm="1">
        <f t="array" ref="J1074">(_xlfn.XLOOKUP($A1074&amp;$Q$3,Data[Index]&amp;Data[Valid Test, Can be used for conformity (Y/N)],Data[THC + NOx/km (mg)])-J$2)/J$5</f>
        <v>#N/A</v>
      </c>
      <c r="K1074" s="141" t="e" cm="1">
        <f t="array" ref="K1074">(_xlfn.XLOOKUP($A1074&amp;$Q$3,Data[Index]&amp;Data[Valid Test, Can be used for conformity (Y/N)],Data[PN/km ('#)])-K$2)/K$5</f>
        <v>#N/A</v>
      </c>
      <c r="L1074" s="141" t="e" cm="1">
        <f t="array" ref="L1074">(_xlfn.XLOOKUP($A1074&amp;$Q$3,Data[Index]&amp;Data[Valid Test, Can be used for conformity (Y/N)],Data[PM/km (mg)])-L$2)/L$5</f>
        <v>#N/A</v>
      </c>
      <c r="M1074" s="140" t="e" cm="1">
        <f t="array" ref="M1074">(_xlfn.XLOOKUP($A1074&amp;$Q$3,Data[Index]&amp;Data[Valid Test, Can be used for conformity (Y/N)],Data[CH4 (mg/km)])-M$2)/M$5</f>
        <v>#N/A</v>
      </c>
      <c r="N1074" s="140" t="e" cm="1">
        <f t="array" ref="N1074">(_xlfn.XLOOKUP($A1074&amp;$Q$3,Data[Index]&amp;Data[Valid Test, Can be used for conformity (Y/N)],Data[N20 (mg/km)])-N$2)/N$5</f>
        <v>#N/A</v>
      </c>
      <c r="O1074" s="141" t="e" cm="1">
        <f t="array" ref="O1074">(_xlfn.XLOOKUP($A1074&amp;$Q$3,Data[Index]&amp;Data[Valid Test, Can be used for conformity (Y/N)],Data[l/100km])-O$2)/O$5</f>
        <v>#N/A</v>
      </c>
      <c r="P1074" s="138">
        <f>_xlfn.XLOOKUP($A1074,Data[Index],Data[Comments])</f>
        <v>0</v>
      </c>
    </row>
    <row r="1075" spans="1:16" x14ac:dyDescent="0.2">
      <c r="A1075" s="129"/>
      <c r="B1075" s="129"/>
      <c r="C1075" s="129" t="e" cm="1">
        <f t="array" ref="C1075">_xlfn.XLOOKUP($A1075&amp;$Q$3&amp;$R$3,Data[Index]&amp;Data[Valid Test, Can be used for conformity (Y/N)]&amp;Data[Cycle],Data[Test Name])</f>
        <v>#N/A</v>
      </c>
      <c r="D1075" s="167" t="e" cm="1">
        <f t="array" ref="D1075">_xlfn.XLOOKUP($A1075&amp;$Q$3&amp;$R$3,Data[Index]&amp;Data[Valid Test, Can be used for conformity (Y/N)]&amp;Data[Cycle],Data[Mileage (Miles)])</f>
        <v>#N/A</v>
      </c>
      <c r="E1075" s="130" t="e" cm="1">
        <f t="array" ref="E1075">_xlfn.XLOOKUP($A1075&amp;$Q$3&amp;$R$3,Data[Index]&amp;Data[Valid Test, Can be used for conformity (Y/N)]&amp;Data[Cycle],Data[Date])</f>
        <v>#N/A</v>
      </c>
      <c r="F1075" s="141" t="e" cm="1">
        <f t="array" ref="F1075">(_xlfn.XLOOKUP($A1075&amp;$Q$3&amp;$R$3,Data[Index]&amp;Data[Valid Test, Can be used for conformity (Y/N)]&amp;Data[Cycle],Data[CO/km (mg)])-F$2)/F$5</f>
        <v>#N/A</v>
      </c>
      <c r="G1075" s="141" t="e" cm="1">
        <f t="array" ref="G1075">(_xlfn.XLOOKUP($A1075&amp;$Q$3,Data[Index]&amp;Data[Valid Test, Can be used for conformity (Y/N)],Data[CO2/km (g)])-G$2)/G$5</f>
        <v>#N/A</v>
      </c>
      <c r="H1075" s="141" t="e" cm="1">
        <f t="array" ref="H1075">(_xlfn.XLOOKUP($A1075&amp;$Q$3,Data[Index]&amp;Data[Valid Test, Can be used for conformity (Y/N)],Data[THC/km (mg)])-H$2)/H$5</f>
        <v>#N/A</v>
      </c>
      <c r="I1075" s="141" t="e" cm="1">
        <f t="array" ref="I1075">(_xlfn.XLOOKUP($A1075&amp;$Q$3,Data[Index]&amp;Data[Valid Test, Can be used for conformity (Y/N)],Data[NOx/km (mg)])-I$2)/I$5</f>
        <v>#N/A</v>
      </c>
      <c r="J1075" s="141" t="e" cm="1">
        <f t="array" ref="J1075">(_xlfn.XLOOKUP($A1075&amp;$Q$3,Data[Index]&amp;Data[Valid Test, Can be used for conformity (Y/N)],Data[THC + NOx/km (mg)])-J$2)/J$5</f>
        <v>#N/A</v>
      </c>
      <c r="K1075" s="141" t="e" cm="1">
        <f t="array" ref="K1075">(_xlfn.XLOOKUP($A1075&amp;$Q$3,Data[Index]&amp;Data[Valid Test, Can be used for conformity (Y/N)],Data[PN/km ('#)])-K$2)/K$5</f>
        <v>#N/A</v>
      </c>
      <c r="L1075" s="141" t="e" cm="1">
        <f t="array" ref="L1075">(_xlfn.XLOOKUP($A1075&amp;$Q$3,Data[Index]&amp;Data[Valid Test, Can be used for conformity (Y/N)],Data[PM/km (mg)])-L$2)/L$5</f>
        <v>#N/A</v>
      </c>
      <c r="M1075" s="140" t="e" cm="1">
        <f t="array" ref="M1075">(_xlfn.XLOOKUP($A1075&amp;$Q$3,Data[Index]&amp;Data[Valid Test, Can be used for conformity (Y/N)],Data[CH4 (mg/km)])-M$2)/M$5</f>
        <v>#N/A</v>
      </c>
      <c r="N1075" s="140" t="e" cm="1">
        <f t="array" ref="N1075">(_xlfn.XLOOKUP($A1075&amp;$Q$3,Data[Index]&amp;Data[Valid Test, Can be used for conformity (Y/N)],Data[N20 (mg/km)])-N$2)/N$5</f>
        <v>#N/A</v>
      </c>
      <c r="O1075" s="141" t="e" cm="1">
        <f t="array" ref="O1075">(_xlfn.XLOOKUP($A1075&amp;$Q$3,Data[Index]&amp;Data[Valid Test, Can be used for conformity (Y/N)],Data[l/100km])-O$2)/O$5</f>
        <v>#N/A</v>
      </c>
      <c r="P1075" s="138">
        <f>_xlfn.XLOOKUP($A1075,Data[Index],Data[Comments])</f>
        <v>0</v>
      </c>
    </row>
    <row r="1076" spans="1:16" x14ac:dyDescent="0.2">
      <c r="A1076" s="129"/>
      <c r="B1076" s="129"/>
      <c r="C1076" s="129" t="e" cm="1">
        <f t="array" ref="C1076">_xlfn.XLOOKUP($A1076&amp;$Q$3&amp;$R$3,Data[Index]&amp;Data[Valid Test, Can be used for conformity (Y/N)]&amp;Data[Cycle],Data[Test Name])</f>
        <v>#N/A</v>
      </c>
      <c r="D1076" s="167" t="e" cm="1">
        <f t="array" ref="D1076">_xlfn.XLOOKUP($A1076&amp;$Q$3&amp;$R$3,Data[Index]&amp;Data[Valid Test, Can be used for conformity (Y/N)]&amp;Data[Cycle],Data[Mileage (Miles)])</f>
        <v>#N/A</v>
      </c>
      <c r="E1076" s="130" t="e" cm="1">
        <f t="array" ref="E1076">_xlfn.XLOOKUP($A1076&amp;$Q$3&amp;$R$3,Data[Index]&amp;Data[Valid Test, Can be used for conformity (Y/N)]&amp;Data[Cycle],Data[Date])</f>
        <v>#N/A</v>
      </c>
      <c r="F1076" s="141" t="e" cm="1">
        <f t="array" ref="F1076">(_xlfn.XLOOKUP($A1076&amp;$Q$3&amp;$R$3,Data[Index]&amp;Data[Valid Test, Can be used for conformity (Y/N)]&amp;Data[Cycle],Data[CO/km (mg)])-F$2)/F$5</f>
        <v>#N/A</v>
      </c>
      <c r="G1076" s="141" t="e" cm="1">
        <f t="array" ref="G1076">(_xlfn.XLOOKUP($A1076&amp;$Q$3,Data[Index]&amp;Data[Valid Test, Can be used for conformity (Y/N)],Data[CO2/km (g)])-G$2)/G$5</f>
        <v>#N/A</v>
      </c>
      <c r="H1076" s="141" t="e" cm="1">
        <f t="array" ref="H1076">(_xlfn.XLOOKUP($A1076&amp;$Q$3,Data[Index]&amp;Data[Valid Test, Can be used for conformity (Y/N)],Data[THC/km (mg)])-H$2)/H$5</f>
        <v>#N/A</v>
      </c>
      <c r="I1076" s="141" t="e" cm="1">
        <f t="array" ref="I1076">(_xlfn.XLOOKUP($A1076&amp;$Q$3,Data[Index]&amp;Data[Valid Test, Can be used for conformity (Y/N)],Data[NOx/km (mg)])-I$2)/I$5</f>
        <v>#N/A</v>
      </c>
      <c r="J1076" s="141" t="e" cm="1">
        <f t="array" ref="J1076">(_xlfn.XLOOKUP($A1076&amp;$Q$3,Data[Index]&amp;Data[Valid Test, Can be used for conformity (Y/N)],Data[THC + NOx/km (mg)])-J$2)/J$5</f>
        <v>#N/A</v>
      </c>
      <c r="K1076" s="141" t="e" cm="1">
        <f t="array" ref="K1076">(_xlfn.XLOOKUP($A1076&amp;$Q$3,Data[Index]&amp;Data[Valid Test, Can be used for conformity (Y/N)],Data[PN/km ('#)])-K$2)/K$5</f>
        <v>#N/A</v>
      </c>
      <c r="L1076" s="141" t="e" cm="1">
        <f t="array" ref="L1076">(_xlfn.XLOOKUP($A1076&amp;$Q$3,Data[Index]&amp;Data[Valid Test, Can be used for conformity (Y/N)],Data[PM/km (mg)])-L$2)/L$5</f>
        <v>#N/A</v>
      </c>
      <c r="M1076" s="140" t="e" cm="1">
        <f t="array" ref="M1076">(_xlfn.XLOOKUP($A1076&amp;$Q$3,Data[Index]&amp;Data[Valid Test, Can be used for conformity (Y/N)],Data[CH4 (mg/km)])-M$2)/M$5</f>
        <v>#N/A</v>
      </c>
      <c r="N1076" s="140" t="e" cm="1">
        <f t="array" ref="N1076">(_xlfn.XLOOKUP($A1076&amp;$Q$3,Data[Index]&amp;Data[Valid Test, Can be used for conformity (Y/N)],Data[N20 (mg/km)])-N$2)/N$5</f>
        <v>#N/A</v>
      </c>
      <c r="O1076" s="141" t="e" cm="1">
        <f t="array" ref="O1076">(_xlfn.XLOOKUP($A1076&amp;$Q$3,Data[Index]&amp;Data[Valid Test, Can be used for conformity (Y/N)],Data[l/100km])-O$2)/O$5</f>
        <v>#N/A</v>
      </c>
      <c r="P1076" s="138">
        <f>_xlfn.XLOOKUP($A1076,Data[Index],Data[Comments])</f>
        <v>0</v>
      </c>
    </row>
    <row r="1077" spans="1:16" x14ac:dyDescent="0.2">
      <c r="A1077" s="129"/>
      <c r="B1077" s="129"/>
      <c r="C1077" s="129" t="e" cm="1">
        <f t="array" ref="C1077">_xlfn.XLOOKUP($A1077&amp;$Q$3&amp;$R$3,Data[Index]&amp;Data[Valid Test, Can be used for conformity (Y/N)]&amp;Data[Cycle],Data[Test Name])</f>
        <v>#N/A</v>
      </c>
      <c r="D1077" s="167" t="e" cm="1">
        <f t="array" ref="D1077">_xlfn.XLOOKUP($A1077&amp;$Q$3&amp;$R$3,Data[Index]&amp;Data[Valid Test, Can be used for conformity (Y/N)]&amp;Data[Cycle],Data[Mileage (Miles)])</f>
        <v>#N/A</v>
      </c>
      <c r="E1077" s="130" t="e" cm="1">
        <f t="array" ref="E1077">_xlfn.XLOOKUP($A1077&amp;$Q$3&amp;$R$3,Data[Index]&amp;Data[Valid Test, Can be used for conformity (Y/N)]&amp;Data[Cycle],Data[Date])</f>
        <v>#N/A</v>
      </c>
      <c r="F1077" s="141" t="e" cm="1">
        <f t="array" ref="F1077">(_xlfn.XLOOKUP($A1077&amp;$Q$3&amp;$R$3,Data[Index]&amp;Data[Valid Test, Can be used for conformity (Y/N)]&amp;Data[Cycle],Data[CO/km (mg)])-F$2)/F$5</f>
        <v>#N/A</v>
      </c>
      <c r="G1077" s="141" t="e" cm="1">
        <f t="array" ref="G1077">(_xlfn.XLOOKUP($A1077&amp;$Q$3,Data[Index]&amp;Data[Valid Test, Can be used for conformity (Y/N)],Data[CO2/km (g)])-G$2)/G$5</f>
        <v>#N/A</v>
      </c>
      <c r="H1077" s="141" t="e" cm="1">
        <f t="array" ref="H1077">(_xlfn.XLOOKUP($A1077&amp;$Q$3,Data[Index]&amp;Data[Valid Test, Can be used for conformity (Y/N)],Data[THC/km (mg)])-H$2)/H$5</f>
        <v>#N/A</v>
      </c>
      <c r="I1077" s="141" t="e" cm="1">
        <f t="array" ref="I1077">(_xlfn.XLOOKUP($A1077&amp;$Q$3,Data[Index]&amp;Data[Valid Test, Can be used for conformity (Y/N)],Data[NOx/km (mg)])-I$2)/I$5</f>
        <v>#N/A</v>
      </c>
      <c r="J1077" s="141" t="e" cm="1">
        <f t="array" ref="J1077">(_xlfn.XLOOKUP($A1077&amp;$Q$3,Data[Index]&amp;Data[Valid Test, Can be used for conformity (Y/N)],Data[THC + NOx/km (mg)])-J$2)/J$5</f>
        <v>#N/A</v>
      </c>
      <c r="K1077" s="141" t="e" cm="1">
        <f t="array" ref="K1077">(_xlfn.XLOOKUP($A1077&amp;$Q$3,Data[Index]&amp;Data[Valid Test, Can be used for conformity (Y/N)],Data[PN/km ('#)])-K$2)/K$5</f>
        <v>#N/A</v>
      </c>
      <c r="L1077" s="141" t="e" cm="1">
        <f t="array" ref="L1077">(_xlfn.XLOOKUP($A1077&amp;$Q$3,Data[Index]&amp;Data[Valid Test, Can be used for conformity (Y/N)],Data[PM/km (mg)])-L$2)/L$5</f>
        <v>#N/A</v>
      </c>
      <c r="M1077" s="140" t="e" cm="1">
        <f t="array" ref="M1077">(_xlfn.XLOOKUP($A1077&amp;$Q$3,Data[Index]&amp;Data[Valid Test, Can be used for conformity (Y/N)],Data[CH4 (mg/km)])-M$2)/M$5</f>
        <v>#N/A</v>
      </c>
      <c r="N1077" s="140" t="e" cm="1">
        <f t="array" ref="N1077">(_xlfn.XLOOKUP($A1077&amp;$Q$3,Data[Index]&amp;Data[Valid Test, Can be used for conformity (Y/N)],Data[N20 (mg/km)])-N$2)/N$5</f>
        <v>#N/A</v>
      </c>
      <c r="O1077" s="141" t="e" cm="1">
        <f t="array" ref="O1077">(_xlfn.XLOOKUP($A1077&amp;$Q$3,Data[Index]&amp;Data[Valid Test, Can be used for conformity (Y/N)],Data[l/100km])-O$2)/O$5</f>
        <v>#N/A</v>
      </c>
      <c r="P1077" s="138">
        <f>_xlfn.XLOOKUP($A1077,Data[Index],Data[Comments])</f>
        <v>0</v>
      </c>
    </row>
    <row r="1078" spans="1:16" x14ac:dyDescent="0.2">
      <c r="A1078" s="129"/>
      <c r="B1078" s="129"/>
      <c r="C1078" s="129" t="e" cm="1">
        <f t="array" ref="C1078">_xlfn.XLOOKUP($A1078&amp;$Q$3&amp;$R$3,Data[Index]&amp;Data[Valid Test, Can be used for conformity (Y/N)]&amp;Data[Cycle],Data[Test Name])</f>
        <v>#N/A</v>
      </c>
      <c r="D1078" s="167" t="e" cm="1">
        <f t="array" ref="D1078">_xlfn.XLOOKUP($A1078&amp;$Q$3&amp;$R$3,Data[Index]&amp;Data[Valid Test, Can be used for conformity (Y/N)]&amp;Data[Cycle],Data[Mileage (Miles)])</f>
        <v>#N/A</v>
      </c>
      <c r="E1078" s="130" t="e" cm="1">
        <f t="array" ref="E1078">_xlfn.XLOOKUP($A1078&amp;$Q$3&amp;$R$3,Data[Index]&amp;Data[Valid Test, Can be used for conformity (Y/N)]&amp;Data[Cycle],Data[Date])</f>
        <v>#N/A</v>
      </c>
      <c r="F1078" s="141" t="e" cm="1">
        <f t="array" ref="F1078">(_xlfn.XLOOKUP($A1078&amp;$Q$3&amp;$R$3,Data[Index]&amp;Data[Valid Test, Can be used for conformity (Y/N)]&amp;Data[Cycle],Data[CO/km (mg)])-F$2)/F$5</f>
        <v>#N/A</v>
      </c>
      <c r="G1078" s="141" t="e" cm="1">
        <f t="array" ref="G1078">(_xlfn.XLOOKUP($A1078&amp;$Q$3,Data[Index]&amp;Data[Valid Test, Can be used for conformity (Y/N)],Data[CO2/km (g)])-G$2)/G$5</f>
        <v>#N/A</v>
      </c>
      <c r="H1078" s="141" t="e" cm="1">
        <f t="array" ref="H1078">(_xlfn.XLOOKUP($A1078&amp;$Q$3,Data[Index]&amp;Data[Valid Test, Can be used for conformity (Y/N)],Data[THC/km (mg)])-H$2)/H$5</f>
        <v>#N/A</v>
      </c>
      <c r="I1078" s="141" t="e" cm="1">
        <f t="array" ref="I1078">(_xlfn.XLOOKUP($A1078&amp;$Q$3,Data[Index]&amp;Data[Valid Test, Can be used for conformity (Y/N)],Data[NOx/km (mg)])-I$2)/I$5</f>
        <v>#N/A</v>
      </c>
      <c r="J1078" s="141" t="e" cm="1">
        <f t="array" ref="J1078">(_xlfn.XLOOKUP($A1078&amp;$Q$3,Data[Index]&amp;Data[Valid Test, Can be used for conformity (Y/N)],Data[THC + NOx/km (mg)])-J$2)/J$5</f>
        <v>#N/A</v>
      </c>
      <c r="K1078" s="141" t="e" cm="1">
        <f t="array" ref="K1078">(_xlfn.XLOOKUP($A1078&amp;$Q$3,Data[Index]&amp;Data[Valid Test, Can be used for conformity (Y/N)],Data[PN/km ('#)])-K$2)/K$5</f>
        <v>#N/A</v>
      </c>
      <c r="L1078" s="141" t="e" cm="1">
        <f t="array" ref="L1078">(_xlfn.XLOOKUP($A1078&amp;$Q$3,Data[Index]&amp;Data[Valid Test, Can be used for conformity (Y/N)],Data[PM/km (mg)])-L$2)/L$5</f>
        <v>#N/A</v>
      </c>
      <c r="M1078" s="140" t="e" cm="1">
        <f t="array" ref="M1078">(_xlfn.XLOOKUP($A1078&amp;$Q$3,Data[Index]&amp;Data[Valid Test, Can be used for conformity (Y/N)],Data[CH4 (mg/km)])-M$2)/M$5</f>
        <v>#N/A</v>
      </c>
      <c r="N1078" s="140" t="e" cm="1">
        <f t="array" ref="N1078">(_xlfn.XLOOKUP($A1078&amp;$Q$3,Data[Index]&amp;Data[Valid Test, Can be used for conformity (Y/N)],Data[N20 (mg/km)])-N$2)/N$5</f>
        <v>#N/A</v>
      </c>
      <c r="O1078" s="141" t="e" cm="1">
        <f t="array" ref="O1078">(_xlfn.XLOOKUP($A1078&amp;$Q$3,Data[Index]&amp;Data[Valid Test, Can be used for conformity (Y/N)],Data[l/100km])-O$2)/O$5</f>
        <v>#N/A</v>
      </c>
      <c r="P1078" s="138">
        <f>_xlfn.XLOOKUP($A1078,Data[Index],Data[Comments])</f>
        <v>0</v>
      </c>
    </row>
    <row r="1079" spans="1:16" x14ac:dyDescent="0.2">
      <c r="A1079" s="129"/>
      <c r="B1079" s="129"/>
      <c r="C1079" s="129" t="e" cm="1">
        <f t="array" ref="C1079">_xlfn.XLOOKUP($A1079&amp;$Q$3&amp;$R$3,Data[Index]&amp;Data[Valid Test, Can be used for conformity (Y/N)]&amp;Data[Cycle],Data[Test Name])</f>
        <v>#N/A</v>
      </c>
      <c r="D1079" s="167" t="e" cm="1">
        <f t="array" ref="D1079">_xlfn.XLOOKUP($A1079&amp;$Q$3&amp;$R$3,Data[Index]&amp;Data[Valid Test, Can be used for conformity (Y/N)]&amp;Data[Cycle],Data[Mileage (Miles)])</f>
        <v>#N/A</v>
      </c>
      <c r="E1079" s="130" t="e" cm="1">
        <f t="array" ref="E1079">_xlfn.XLOOKUP($A1079&amp;$Q$3&amp;$R$3,Data[Index]&amp;Data[Valid Test, Can be used for conformity (Y/N)]&amp;Data[Cycle],Data[Date])</f>
        <v>#N/A</v>
      </c>
      <c r="F1079" s="141" t="e" cm="1">
        <f t="array" ref="F1079">(_xlfn.XLOOKUP($A1079&amp;$Q$3&amp;$R$3,Data[Index]&amp;Data[Valid Test, Can be used for conformity (Y/N)]&amp;Data[Cycle],Data[CO/km (mg)])-F$2)/F$5</f>
        <v>#N/A</v>
      </c>
      <c r="G1079" s="141" t="e" cm="1">
        <f t="array" ref="G1079">(_xlfn.XLOOKUP($A1079&amp;$Q$3,Data[Index]&amp;Data[Valid Test, Can be used for conformity (Y/N)],Data[CO2/km (g)])-G$2)/G$5</f>
        <v>#N/A</v>
      </c>
      <c r="H1079" s="141" t="e" cm="1">
        <f t="array" ref="H1079">(_xlfn.XLOOKUP($A1079&amp;$Q$3,Data[Index]&amp;Data[Valid Test, Can be used for conformity (Y/N)],Data[THC/km (mg)])-H$2)/H$5</f>
        <v>#N/A</v>
      </c>
      <c r="I1079" s="141" t="e" cm="1">
        <f t="array" ref="I1079">(_xlfn.XLOOKUP($A1079&amp;$Q$3,Data[Index]&amp;Data[Valid Test, Can be used for conformity (Y/N)],Data[NOx/km (mg)])-I$2)/I$5</f>
        <v>#N/A</v>
      </c>
      <c r="J1079" s="141" t="e" cm="1">
        <f t="array" ref="J1079">(_xlfn.XLOOKUP($A1079&amp;$Q$3,Data[Index]&amp;Data[Valid Test, Can be used for conformity (Y/N)],Data[THC + NOx/km (mg)])-J$2)/J$5</f>
        <v>#N/A</v>
      </c>
      <c r="K1079" s="141" t="e" cm="1">
        <f t="array" ref="K1079">(_xlfn.XLOOKUP($A1079&amp;$Q$3,Data[Index]&amp;Data[Valid Test, Can be used for conformity (Y/N)],Data[PN/km ('#)])-K$2)/K$5</f>
        <v>#N/A</v>
      </c>
      <c r="L1079" s="141" t="e" cm="1">
        <f t="array" ref="L1079">(_xlfn.XLOOKUP($A1079&amp;$Q$3,Data[Index]&amp;Data[Valid Test, Can be used for conformity (Y/N)],Data[PM/km (mg)])-L$2)/L$5</f>
        <v>#N/A</v>
      </c>
      <c r="M1079" s="140" t="e" cm="1">
        <f t="array" ref="M1079">(_xlfn.XLOOKUP($A1079&amp;$Q$3,Data[Index]&amp;Data[Valid Test, Can be used for conformity (Y/N)],Data[CH4 (mg/km)])-M$2)/M$5</f>
        <v>#N/A</v>
      </c>
      <c r="N1079" s="140" t="e" cm="1">
        <f t="array" ref="N1079">(_xlfn.XLOOKUP($A1079&amp;$Q$3,Data[Index]&amp;Data[Valid Test, Can be used for conformity (Y/N)],Data[N20 (mg/km)])-N$2)/N$5</f>
        <v>#N/A</v>
      </c>
      <c r="O1079" s="141" t="e" cm="1">
        <f t="array" ref="O1079">(_xlfn.XLOOKUP($A1079&amp;$Q$3,Data[Index]&amp;Data[Valid Test, Can be used for conformity (Y/N)],Data[l/100km])-O$2)/O$5</f>
        <v>#N/A</v>
      </c>
      <c r="P1079" s="138">
        <f>_xlfn.XLOOKUP($A1079,Data[Index],Data[Comments])</f>
        <v>0</v>
      </c>
    </row>
    <row r="1080" spans="1:16" x14ac:dyDescent="0.2">
      <c r="A1080" s="129"/>
      <c r="B1080" s="129"/>
      <c r="C1080" s="129" t="e" cm="1">
        <f t="array" ref="C1080">_xlfn.XLOOKUP($A1080&amp;$Q$3&amp;$R$3,Data[Index]&amp;Data[Valid Test, Can be used for conformity (Y/N)]&amp;Data[Cycle],Data[Test Name])</f>
        <v>#N/A</v>
      </c>
      <c r="D1080" s="167" t="e" cm="1">
        <f t="array" ref="D1080">_xlfn.XLOOKUP($A1080&amp;$Q$3&amp;$R$3,Data[Index]&amp;Data[Valid Test, Can be used for conformity (Y/N)]&amp;Data[Cycle],Data[Mileage (Miles)])</f>
        <v>#N/A</v>
      </c>
      <c r="E1080" s="130" t="e" cm="1">
        <f t="array" ref="E1080">_xlfn.XLOOKUP($A1080&amp;$Q$3&amp;$R$3,Data[Index]&amp;Data[Valid Test, Can be used for conformity (Y/N)]&amp;Data[Cycle],Data[Date])</f>
        <v>#N/A</v>
      </c>
      <c r="F1080" s="141" t="e" cm="1">
        <f t="array" ref="F1080">(_xlfn.XLOOKUP($A1080&amp;$Q$3&amp;$R$3,Data[Index]&amp;Data[Valid Test, Can be used for conformity (Y/N)]&amp;Data[Cycle],Data[CO/km (mg)])-F$2)/F$5</f>
        <v>#N/A</v>
      </c>
      <c r="G1080" s="141" t="e" cm="1">
        <f t="array" ref="G1080">(_xlfn.XLOOKUP($A1080&amp;$Q$3,Data[Index]&amp;Data[Valid Test, Can be used for conformity (Y/N)],Data[CO2/km (g)])-G$2)/G$5</f>
        <v>#N/A</v>
      </c>
      <c r="H1080" s="141" t="e" cm="1">
        <f t="array" ref="H1080">(_xlfn.XLOOKUP($A1080&amp;$Q$3,Data[Index]&amp;Data[Valid Test, Can be used for conformity (Y/N)],Data[THC/km (mg)])-H$2)/H$5</f>
        <v>#N/A</v>
      </c>
      <c r="I1080" s="141" t="e" cm="1">
        <f t="array" ref="I1080">(_xlfn.XLOOKUP($A1080&amp;$Q$3,Data[Index]&amp;Data[Valid Test, Can be used for conformity (Y/N)],Data[NOx/km (mg)])-I$2)/I$5</f>
        <v>#N/A</v>
      </c>
      <c r="J1080" s="141" t="e" cm="1">
        <f t="array" ref="J1080">(_xlfn.XLOOKUP($A1080&amp;$Q$3,Data[Index]&amp;Data[Valid Test, Can be used for conformity (Y/N)],Data[THC + NOx/km (mg)])-J$2)/J$5</f>
        <v>#N/A</v>
      </c>
      <c r="K1080" s="141" t="e" cm="1">
        <f t="array" ref="K1080">(_xlfn.XLOOKUP($A1080&amp;$Q$3,Data[Index]&amp;Data[Valid Test, Can be used for conformity (Y/N)],Data[PN/km ('#)])-K$2)/K$5</f>
        <v>#N/A</v>
      </c>
      <c r="L1080" s="141" t="e" cm="1">
        <f t="array" ref="L1080">(_xlfn.XLOOKUP($A1080&amp;$Q$3,Data[Index]&amp;Data[Valid Test, Can be used for conformity (Y/N)],Data[PM/km (mg)])-L$2)/L$5</f>
        <v>#N/A</v>
      </c>
      <c r="M1080" s="140" t="e" cm="1">
        <f t="array" ref="M1080">(_xlfn.XLOOKUP($A1080&amp;$Q$3,Data[Index]&amp;Data[Valid Test, Can be used for conformity (Y/N)],Data[CH4 (mg/km)])-M$2)/M$5</f>
        <v>#N/A</v>
      </c>
      <c r="N1080" s="140" t="e" cm="1">
        <f t="array" ref="N1080">(_xlfn.XLOOKUP($A1080&amp;$Q$3,Data[Index]&amp;Data[Valid Test, Can be used for conformity (Y/N)],Data[N20 (mg/km)])-N$2)/N$5</f>
        <v>#N/A</v>
      </c>
      <c r="O1080" s="141" t="e" cm="1">
        <f t="array" ref="O1080">(_xlfn.XLOOKUP($A1080&amp;$Q$3,Data[Index]&amp;Data[Valid Test, Can be used for conformity (Y/N)],Data[l/100km])-O$2)/O$5</f>
        <v>#N/A</v>
      </c>
      <c r="P1080" s="138">
        <f>_xlfn.XLOOKUP($A1080,Data[Index],Data[Comments])</f>
        <v>0</v>
      </c>
    </row>
    <row r="1081" spans="1:16" x14ac:dyDescent="0.2">
      <c r="A1081" s="129"/>
      <c r="B1081" s="129"/>
      <c r="C1081" s="129" t="e" cm="1">
        <f t="array" ref="C1081">_xlfn.XLOOKUP($A1081&amp;$Q$3&amp;$R$3,Data[Index]&amp;Data[Valid Test, Can be used for conformity (Y/N)]&amp;Data[Cycle],Data[Test Name])</f>
        <v>#N/A</v>
      </c>
      <c r="D1081" s="167" t="e" cm="1">
        <f t="array" ref="D1081">_xlfn.XLOOKUP($A1081&amp;$Q$3&amp;$R$3,Data[Index]&amp;Data[Valid Test, Can be used for conformity (Y/N)]&amp;Data[Cycle],Data[Mileage (Miles)])</f>
        <v>#N/A</v>
      </c>
      <c r="E1081" s="130" t="e" cm="1">
        <f t="array" ref="E1081">_xlfn.XLOOKUP($A1081&amp;$Q$3&amp;$R$3,Data[Index]&amp;Data[Valid Test, Can be used for conformity (Y/N)]&amp;Data[Cycle],Data[Date])</f>
        <v>#N/A</v>
      </c>
      <c r="F1081" s="141" t="e" cm="1">
        <f t="array" ref="F1081">(_xlfn.XLOOKUP($A1081&amp;$Q$3&amp;$R$3,Data[Index]&amp;Data[Valid Test, Can be used for conformity (Y/N)]&amp;Data[Cycle],Data[CO/km (mg)])-F$2)/F$5</f>
        <v>#N/A</v>
      </c>
      <c r="G1081" s="141" t="e" cm="1">
        <f t="array" ref="G1081">(_xlfn.XLOOKUP($A1081&amp;$Q$3,Data[Index]&amp;Data[Valid Test, Can be used for conformity (Y/N)],Data[CO2/km (g)])-G$2)/G$5</f>
        <v>#N/A</v>
      </c>
      <c r="H1081" s="141" t="e" cm="1">
        <f t="array" ref="H1081">(_xlfn.XLOOKUP($A1081&amp;$Q$3,Data[Index]&amp;Data[Valid Test, Can be used for conformity (Y/N)],Data[THC/km (mg)])-H$2)/H$5</f>
        <v>#N/A</v>
      </c>
      <c r="I1081" s="141" t="e" cm="1">
        <f t="array" ref="I1081">(_xlfn.XLOOKUP($A1081&amp;$Q$3,Data[Index]&amp;Data[Valid Test, Can be used for conformity (Y/N)],Data[NOx/km (mg)])-I$2)/I$5</f>
        <v>#N/A</v>
      </c>
      <c r="J1081" s="141" t="e" cm="1">
        <f t="array" ref="J1081">(_xlfn.XLOOKUP($A1081&amp;$Q$3,Data[Index]&amp;Data[Valid Test, Can be used for conformity (Y/N)],Data[THC + NOx/km (mg)])-J$2)/J$5</f>
        <v>#N/A</v>
      </c>
      <c r="K1081" s="141" t="e" cm="1">
        <f t="array" ref="K1081">(_xlfn.XLOOKUP($A1081&amp;$Q$3,Data[Index]&amp;Data[Valid Test, Can be used for conformity (Y/N)],Data[PN/km ('#)])-K$2)/K$5</f>
        <v>#N/A</v>
      </c>
      <c r="L1081" s="141" t="e" cm="1">
        <f t="array" ref="L1081">(_xlfn.XLOOKUP($A1081&amp;$Q$3,Data[Index]&amp;Data[Valid Test, Can be used for conformity (Y/N)],Data[PM/km (mg)])-L$2)/L$5</f>
        <v>#N/A</v>
      </c>
      <c r="M1081" s="140" t="e" cm="1">
        <f t="array" ref="M1081">(_xlfn.XLOOKUP($A1081&amp;$Q$3,Data[Index]&amp;Data[Valid Test, Can be used for conformity (Y/N)],Data[CH4 (mg/km)])-M$2)/M$5</f>
        <v>#N/A</v>
      </c>
      <c r="N1081" s="140" t="e" cm="1">
        <f t="array" ref="N1081">(_xlfn.XLOOKUP($A1081&amp;$Q$3,Data[Index]&amp;Data[Valid Test, Can be used for conformity (Y/N)],Data[N20 (mg/km)])-N$2)/N$5</f>
        <v>#N/A</v>
      </c>
      <c r="O1081" s="141" t="e" cm="1">
        <f t="array" ref="O1081">(_xlfn.XLOOKUP($A1081&amp;$Q$3,Data[Index]&amp;Data[Valid Test, Can be used for conformity (Y/N)],Data[l/100km])-O$2)/O$5</f>
        <v>#N/A</v>
      </c>
      <c r="P1081" s="138">
        <f>_xlfn.XLOOKUP($A1081,Data[Index],Data[Comments])</f>
        <v>0</v>
      </c>
    </row>
    <row r="1082" spans="1:16" x14ac:dyDescent="0.2">
      <c r="A1082" s="129"/>
      <c r="B1082" s="129"/>
      <c r="C1082" s="129" t="e" cm="1">
        <f t="array" ref="C1082">_xlfn.XLOOKUP($A1082&amp;$Q$3&amp;$R$3,Data[Index]&amp;Data[Valid Test, Can be used for conformity (Y/N)]&amp;Data[Cycle],Data[Test Name])</f>
        <v>#N/A</v>
      </c>
      <c r="D1082" s="167" t="e" cm="1">
        <f t="array" ref="D1082">_xlfn.XLOOKUP($A1082&amp;$Q$3&amp;$R$3,Data[Index]&amp;Data[Valid Test, Can be used for conformity (Y/N)]&amp;Data[Cycle],Data[Mileage (Miles)])</f>
        <v>#N/A</v>
      </c>
      <c r="E1082" s="130" t="e" cm="1">
        <f t="array" ref="E1082">_xlfn.XLOOKUP($A1082&amp;$Q$3&amp;$R$3,Data[Index]&amp;Data[Valid Test, Can be used for conformity (Y/N)]&amp;Data[Cycle],Data[Date])</f>
        <v>#N/A</v>
      </c>
      <c r="F1082" s="141" t="e" cm="1">
        <f t="array" ref="F1082">(_xlfn.XLOOKUP($A1082&amp;$Q$3&amp;$R$3,Data[Index]&amp;Data[Valid Test, Can be used for conformity (Y/N)]&amp;Data[Cycle],Data[CO/km (mg)])-F$2)/F$5</f>
        <v>#N/A</v>
      </c>
      <c r="G1082" s="141" t="e" cm="1">
        <f t="array" ref="G1082">(_xlfn.XLOOKUP($A1082&amp;$Q$3,Data[Index]&amp;Data[Valid Test, Can be used for conformity (Y/N)],Data[CO2/km (g)])-G$2)/G$5</f>
        <v>#N/A</v>
      </c>
      <c r="H1082" s="141" t="e" cm="1">
        <f t="array" ref="H1082">(_xlfn.XLOOKUP($A1082&amp;$Q$3,Data[Index]&amp;Data[Valid Test, Can be used for conformity (Y/N)],Data[THC/km (mg)])-H$2)/H$5</f>
        <v>#N/A</v>
      </c>
      <c r="I1082" s="141" t="e" cm="1">
        <f t="array" ref="I1082">(_xlfn.XLOOKUP($A1082&amp;$Q$3,Data[Index]&amp;Data[Valid Test, Can be used for conformity (Y/N)],Data[NOx/km (mg)])-I$2)/I$5</f>
        <v>#N/A</v>
      </c>
      <c r="J1082" s="141" t="e" cm="1">
        <f t="array" ref="J1082">(_xlfn.XLOOKUP($A1082&amp;$Q$3,Data[Index]&amp;Data[Valid Test, Can be used for conformity (Y/N)],Data[THC + NOx/km (mg)])-J$2)/J$5</f>
        <v>#N/A</v>
      </c>
      <c r="K1082" s="141" t="e" cm="1">
        <f t="array" ref="K1082">(_xlfn.XLOOKUP($A1082&amp;$Q$3,Data[Index]&amp;Data[Valid Test, Can be used for conformity (Y/N)],Data[PN/km ('#)])-K$2)/K$5</f>
        <v>#N/A</v>
      </c>
      <c r="L1082" s="141" t="e" cm="1">
        <f t="array" ref="L1082">(_xlfn.XLOOKUP($A1082&amp;$Q$3,Data[Index]&amp;Data[Valid Test, Can be used for conformity (Y/N)],Data[PM/km (mg)])-L$2)/L$5</f>
        <v>#N/A</v>
      </c>
      <c r="M1082" s="140" t="e" cm="1">
        <f t="array" ref="M1082">(_xlfn.XLOOKUP($A1082&amp;$Q$3,Data[Index]&amp;Data[Valid Test, Can be used for conformity (Y/N)],Data[CH4 (mg/km)])-M$2)/M$5</f>
        <v>#N/A</v>
      </c>
      <c r="N1082" s="140" t="e" cm="1">
        <f t="array" ref="N1082">(_xlfn.XLOOKUP($A1082&amp;$Q$3,Data[Index]&amp;Data[Valid Test, Can be used for conformity (Y/N)],Data[N20 (mg/km)])-N$2)/N$5</f>
        <v>#N/A</v>
      </c>
      <c r="O1082" s="141" t="e" cm="1">
        <f t="array" ref="O1082">(_xlfn.XLOOKUP($A1082&amp;$Q$3,Data[Index]&amp;Data[Valid Test, Can be used for conformity (Y/N)],Data[l/100km])-O$2)/O$5</f>
        <v>#N/A</v>
      </c>
      <c r="P1082" s="138">
        <f>_xlfn.XLOOKUP($A1082,Data[Index],Data[Comments])</f>
        <v>0</v>
      </c>
    </row>
    <row r="1083" spans="1:16" x14ac:dyDescent="0.2">
      <c r="A1083" s="129"/>
      <c r="B1083" s="129"/>
      <c r="C1083" s="129" t="e" cm="1">
        <f t="array" ref="C1083">_xlfn.XLOOKUP($A1083&amp;$Q$3&amp;$R$3,Data[Index]&amp;Data[Valid Test, Can be used for conformity (Y/N)]&amp;Data[Cycle],Data[Test Name])</f>
        <v>#N/A</v>
      </c>
      <c r="D1083" s="167" t="e" cm="1">
        <f t="array" ref="D1083">_xlfn.XLOOKUP($A1083&amp;$Q$3&amp;$R$3,Data[Index]&amp;Data[Valid Test, Can be used for conformity (Y/N)]&amp;Data[Cycle],Data[Mileage (Miles)])</f>
        <v>#N/A</v>
      </c>
      <c r="E1083" s="130" t="e" cm="1">
        <f t="array" ref="E1083">_xlfn.XLOOKUP($A1083&amp;$Q$3&amp;$R$3,Data[Index]&amp;Data[Valid Test, Can be used for conformity (Y/N)]&amp;Data[Cycle],Data[Date])</f>
        <v>#N/A</v>
      </c>
      <c r="F1083" s="141" t="e" cm="1">
        <f t="array" ref="F1083">(_xlfn.XLOOKUP($A1083&amp;$Q$3&amp;$R$3,Data[Index]&amp;Data[Valid Test, Can be used for conformity (Y/N)]&amp;Data[Cycle],Data[CO/km (mg)])-F$2)/F$5</f>
        <v>#N/A</v>
      </c>
      <c r="G1083" s="141" t="e" cm="1">
        <f t="array" ref="G1083">(_xlfn.XLOOKUP($A1083&amp;$Q$3,Data[Index]&amp;Data[Valid Test, Can be used for conformity (Y/N)],Data[CO2/km (g)])-G$2)/G$5</f>
        <v>#N/A</v>
      </c>
      <c r="H1083" s="141" t="e" cm="1">
        <f t="array" ref="H1083">(_xlfn.XLOOKUP($A1083&amp;$Q$3,Data[Index]&amp;Data[Valid Test, Can be used for conformity (Y/N)],Data[THC/km (mg)])-H$2)/H$5</f>
        <v>#N/A</v>
      </c>
      <c r="I1083" s="141" t="e" cm="1">
        <f t="array" ref="I1083">(_xlfn.XLOOKUP($A1083&amp;$Q$3,Data[Index]&amp;Data[Valid Test, Can be used for conformity (Y/N)],Data[NOx/km (mg)])-I$2)/I$5</f>
        <v>#N/A</v>
      </c>
      <c r="J1083" s="141" t="e" cm="1">
        <f t="array" ref="J1083">(_xlfn.XLOOKUP($A1083&amp;$Q$3,Data[Index]&amp;Data[Valid Test, Can be used for conformity (Y/N)],Data[THC + NOx/km (mg)])-J$2)/J$5</f>
        <v>#N/A</v>
      </c>
      <c r="K1083" s="141" t="e" cm="1">
        <f t="array" ref="K1083">(_xlfn.XLOOKUP($A1083&amp;$Q$3,Data[Index]&amp;Data[Valid Test, Can be used for conformity (Y/N)],Data[PN/km ('#)])-K$2)/K$5</f>
        <v>#N/A</v>
      </c>
      <c r="L1083" s="141" t="e" cm="1">
        <f t="array" ref="L1083">(_xlfn.XLOOKUP($A1083&amp;$Q$3,Data[Index]&amp;Data[Valid Test, Can be used for conformity (Y/N)],Data[PM/km (mg)])-L$2)/L$5</f>
        <v>#N/A</v>
      </c>
      <c r="M1083" s="140" t="e" cm="1">
        <f t="array" ref="M1083">(_xlfn.XLOOKUP($A1083&amp;$Q$3,Data[Index]&amp;Data[Valid Test, Can be used for conformity (Y/N)],Data[CH4 (mg/km)])-M$2)/M$5</f>
        <v>#N/A</v>
      </c>
      <c r="N1083" s="140" t="e" cm="1">
        <f t="array" ref="N1083">(_xlfn.XLOOKUP($A1083&amp;$Q$3,Data[Index]&amp;Data[Valid Test, Can be used for conformity (Y/N)],Data[N20 (mg/km)])-N$2)/N$5</f>
        <v>#N/A</v>
      </c>
      <c r="O1083" s="141" t="e" cm="1">
        <f t="array" ref="O1083">(_xlfn.XLOOKUP($A1083&amp;$Q$3,Data[Index]&amp;Data[Valid Test, Can be used for conformity (Y/N)],Data[l/100km])-O$2)/O$5</f>
        <v>#N/A</v>
      </c>
      <c r="P1083" s="138">
        <f>_xlfn.XLOOKUP($A1083,Data[Index],Data[Comments])</f>
        <v>0</v>
      </c>
    </row>
    <row r="1084" spans="1:16" x14ac:dyDescent="0.2">
      <c r="A1084" s="129"/>
      <c r="B1084" s="129"/>
      <c r="C1084" s="129" t="e" cm="1">
        <f t="array" ref="C1084">_xlfn.XLOOKUP($A1084&amp;$Q$3&amp;$R$3,Data[Index]&amp;Data[Valid Test, Can be used for conformity (Y/N)]&amp;Data[Cycle],Data[Test Name])</f>
        <v>#N/A</v>
      </c>
      <c r="D1084" s="167" t="e" cm="1">
        <f t="array" ref="D1084">_xlfn.XLOOKUP($A1084&amp;$Q$3&amp;$R$3,Data[Index]&amp;Data[Valid Test, Can be used for conformity (Y/N)]&amp;Data[Cycle],Data[Mileage (Miles)])</f>
        <v>#N/A</v>
      </c>
      <c r="E1084" s="130" t="e" cm="1">
        <f t="array" ref="E1084">_xlfn.XLOOKUP($A1084&amp;$Q$3&amp;$R$3,Data[Index]&amp;Data[Valid Test, Can be used for conformity (Y/N)]&amp;Data[Cycle],Data[Date])</f>
        <v>#N/A</v>
      </c>
      <c r="F1084" s="141" t="e" cm="1">
        <f t="array" ref="F1084">(_xlfn.XLOOKUP($A1084&amp;$Q$3&amp;$R$3,Data[Index]&amp;Data[Valid Test, Can be used for conformity (Y/N)]&amp;Data[Cycle],Data[CO/km (mg)])-F$2)/F$5</f>
        <v>#N/A</v>
      </c>
      <c r="G1084" s="141" t="e" cm="1">
        <f t="array" ref="G1084">(_xlfn.XLOOKUP($A1084&amp;$Q$3,Data[Index]&amp;Data[Valid Test, Can be used for conformity (Y/N)],Data[CO2/km (g)])-G$2)/G$5</f>
        <v>#N/A</v>
      </c>
      <c r="H1084" s="141" t="e" cm="1">
        <f t="array" ref="H1084">(_xlfn.XLOOKUP($A1084&amp;$Q$3,Data[Index]&amp;Data[Valid Test, Can be used for conformity (Y/N)],Data[THC/km (mg)])-H$2)/H$5</f>
        <v>#N/A</v>
      </c>
      <c r="I1084" s="141" t="e" cm="1">
        <f t="array" ref="I1084">(_xlfn.XLOOKUP($A1084&amp;$Q$3,Data[Index]&amp;Data[Valid Test, Can be used for conformity (Y/N)],Data[NOx/km (mg)])-I$2)/I$5</f>
        <v>#N/A</v>
      </c>
      <c r="J1084" s="141" t="e" cm="1">
        <f t="array" ref="J1084">(_xlfn.XLOOKUP($A1084&amp;$Q$3,Data[Index]&amp;Data[Valid Test, Can be used for conformity (Y/N)],Data[THC + NOx/km (mg)])-J$2)/J$5</f>
        <v>#N/A</v>
      </c>
      <c r="K1084" s="141" t="e" cm="1">
        <f t="array" ref="K1084">(_xlfn.XLOOKUP($A1084&amp;$Q$3,Data[Index]&amp;Data[Valid Test, Can be used for conformity (Y/N)],Data[PN/km ('#)])-K$2)/K$5</f>
        <v>#N/A</v>
      </c>
      <c r="L1084" s="141" t="e" cm="1">
        <f t="array" ref="L1084">(_xlfn.XLOOKUP($A1084&amp;$Q$3,Data[Index]&amp;Data[Valid Test, Can be used for conformity (Y/N)],Data[PM/km (mg)])-L$2)/L$5</f>
        <v>#N/A</v>
      </c>
      <c r="M1084" s="140" t="e" cm="1">
        <f t="array" ref="M1084">(_xlfn.XLOOKUP($A1084&amp;$Q$3,Data[Index]&amp;Data[Valid Test, Can be used for conformity (Y/N)],Data[CH4 (mg/km)])-M$2)/M$5</f>
        <v>#N/A</v>
      </c>
      <c r="N1084" s="140" t="e" cm="1">
        <f t="array" ref="N1084">(_xlfn.XLOOKUP($A1084&amp;$Q$3,Data[Index]&amp;Data[Valid Test, Can be used for conformity (Y/N)],Data[N20 (mg/km)])-N$2)/N$5</f>
        <v>#N/A</v>
      </c>
      <c r="O1084" s="141" t="e" cm="1">
        <f t="array" ref="O1084">(_xlfn.XLOOKUP($A1084&amp;$Q$3,Data[Index]&amp;Data[Valid Test, Can be used for conformity (Y/N)],Data[l/100km])-O$2)/O$5</f>
        <v>#N/A</v>
      </c>
      <c r="P1084" s="138">
        <f>_xlfn.XLOOKUP($A1084,Data[Index],Data[Comments])</f>
        <v>0</v>
      </c>
    </row>
    <row r="1085" spans="1:16" x14ac:dyDescent="0.2">
      <c r="A1085" s="129"/>
      <c r="B1085" s="129"/>
      <c r="C1085" s="129" t="e" cm="1">
        <f t="array" ref="C1085">_xlfn.XLOOKUP($A1085&amp;$Q$3&amp;$R$3,Data[Index]&amp;Data[Valid Test, Can be used for conformity (Y/N)]&amp;Data[Cycle],Data[Test Name])</f>
        <v>#N/A</v>
      </c>
      <c r="D1085" s="167" t="e" cm="1">
        <f t="array" ref="D1085">_xlfn.XLOOKUP($A1085&amp;$Q$3&amp;$R$3,Data[Index]&amp;Data[Valid Test, Can be used for conformity (Y/N)]&amp;Data[Cycle],Data[Mileage (Miles)])</f>
        <v>#N/A</v>
      </c>
      <c r="E1085" s="130" t="e" cm="1">
        <f t="array" ref="E1085">_xlfn.XLOOKUP($A1085&amp;$Q$3&amp;$R$3,Data[Index]&amp;Data[Valid Test, Can be used for conformity (Y/N)]&amp;Data[Cycle],Data[Date])</f>
        <v>#N/A</v>
      </c>
      <c r="F1085" s="141" t="e" cm="1">
        <f t="array" ref="F1085">(_xlfn.XLOOKUP($A1085&amp;$Q$3&amp;$R$3,Data[Index]&amp;Data[Valid Test, Can be used for conformity (Y/N)]&amp;Data[Cycle],Data[CO/km (mg)])-F$2)/F$5</f>
        <v>#N/A</v>
      </c>
      <c r="G1085" s="141" t="e" cm="1">
        <f t="array" ref="G1085">(_xlfn.XLOOKUP($A1085&amp;$Q$3,Data[Index]&amp;Data[Valid Test, Can be used for conformity (Y/N)],Data[CO2/km (g)])-G$2)/G$5</f>
        <v>#N/A</v>
      </c>
      <c r="H1085" s="141" t="e" cm="1">
        <f t="array" ref="H1085">(_xlfn.XLOOKUP($A1085&amp;$Q$3,Data[Index]&amp;Data[Valid Test, Can be used for conformity (Y/N)],Data[THC/km (mg)])-H$2)/H$5</f>
        <v>#N/A</v>
      </c>
      <c r="I1085" s="141" t="e" cm="1">
        <f t="array" ref="I1085">(_xlfn.XLOOKUP($A1085&amp;$Q$3,Data[Index]&amp;Data[Valid Test, Can be used for conformity (Y/N)],Data[NOx/km (mg)])-I$2)/I$5</f>
        <v>#N/A</v>
      </c>
      <c r="J1085" s="141" t="e" cm="1">
        <f t="array" ref="J1085">(_xlfn.XLOOKUP($A1085&amp;$Q$3,Data[Index]&amp;Data[Valid Test, Can be used for conformity (Y/N)],Data[THC + NOx/km (mg)])-J$2)/J$5</f>
        <v>#N/A</v>
      </c>
      <c r="K1085" s="141" t="e" cm="1">
        <f t="array" ref="K1085">(_xlfn.XLOOKUP($A1085&amp;$Q$3,Data[Index]&amp;Data[Valid Test, Can be used for conformity (Y/N)],Data[PN/km ('#)])-K$2)/K$5</f>
        <v>#N/A</v>
      </c>
      <c r="L1085" s="141" t="e" cm="1">
        <f t="array" ref="L1085">(_xlfn.XLOOKUP($A1085&amp;$Q$3,Data[Index]&amp;Data[Valid Test, Can be used for conformity (Y/N)],Data[PM/km (mg)])-L$2)/L$5</f>
        <v>#N/A</v>
      </c>
      <c r="M1085" s="140" t="e" cm="1">
        <f t="array" ref="M1085">(_xlfn.XLOOKUP($A1085&amp;$Q$3,Data[Index]&amp;Data[Valid Test, Can be used for conformity (Y/N)],Data[CH4 (mg/km)])-M$2)/M$5</f>
        <v>#N/A</v>
      </c>
      <c r="N1085" s="140" t="e" cm="1">
        <f t="array" ref="N1085">(_xlfn.XLOOKUP($A1085&amp;$Q$3,Data[Index]&amp;Data[Valid Test, Can be used for conformity (Y/N)],Data[N20 (mg/km)])-N$2)/N$5</f>
        <v>#N/A</v>
      </c>
      <c r="O1085" s="141" t="e" cm="1">
        <f t="array" ref="O1085">(_xlfn.XLOOKUP($A1085&amp;$Q$3,Data[Index]&amp;Data[Valid Test, Can be used for conformity (Y/N)],Data[l/100km])-O$2)/O$5</f>
        <v>#N/A</v>
      </c>
      <c r="P1085" s="138">
        <f>_xlfn.XLOOKUP($A1085,Data[Index],Data[Comments])</f>
        <v>0</v>
      </c>
    </row>
    <row r="1086" spans="1:16" x14ac:dyDescent="0.2">
      <c r="A1086" s="129"/>
      <c r="B1086" s="129"/>
      <c r="C1086" s="129" t="e" cm="1">
        <f t="array" ref="C1086">_xlfn.XLOOKUP($A1086&amp;$Q$3&amp;$R$3,Data[Index]&amp;Data[Valid Test, Can be used for conformity (Y/N)]&amp;Data[Cycle],Data[Test Name])</f>
        <v>#N/A</v>
      </c>
      <c r="D1086" s="167" t="e" cm="1">
        <f t="array" ref="D1086">_xlfn.XLOOKUP($A1086&amp;$Q$3&amp;$R$3,Data[Index]&amp;Data[Valid Test, Can be used for conformity (Y/N)]&amp;Data[Cycle],Data[Mileage (Miles)])</f>
        <v>#N/A</v>
      </c>
      <c r="E1086" s="130" t="e" cm="1">
        <f t="array" ref="E1086">_xlfn.XLOOKUP($A1086&amp;$Q$3&amp;$R$3,Data[Index]&amp;Data[Valid Test, Can be used for conformity (Y/N)]&amp;Data[Cycle],Data[Date])</f>
        <v>#N/A</v>
      </c>
      <c r="F1086" s="141" t="e" cm="1">
        <f t="array" ref="F1086">(_xlfn.XLOOKUP($A1086&amp;$Q$3&amp;$R$3,Data[Index]&amp;Data[Valid Test, Can be used for conformity (Y/N)]&amp;Data[Cycle],Data[CO/km (mg)])-F$2)/F$5</f>
        <v>#N/A</v>
      </c>
      <c r="G1086" s="141" t="e" cm="1">
        <f t="array" ref="G1086">(_xlfn.XLOOKUP($A1086&amp;$Q$3,Data[Index]&amp;Data[Valid Test, Can be used for conformity (Y/N)],Data[CO2/km (g)])-G$2)/G$5</f>
        <v>#N/A</v>
      </c>
      <c r="H1086" s="141" t="e" cm="1">
        <f t="array" ref="H1086">(_xlfn.XLOOKUP($A1086&amp;$Q$3,Data[Index]&amp;Data[Valid Test, Can be used for conformity (Y/N)],Data[THC/km (mg)])-H$2)/H$5</f>
        <v>#N/A</v>
      </c>
      <c r="I1086" s="141" t="e" cm="1">
        <f t="array" ref="I1086">(_xlfn.XLOOKUP($A1086&amp;$Q$3,Data[Index]&amp;Data[Valid Test, Can be used for conformity (Y/N)],Data[NOx/km (mg)])-I$2)/I$5</f>
        <v>#N/A</v>
      </c>
      <c r="J1086" s="141" t="e" cm="1">
        <f t="array" ref="J1086">(_xlfn.XLOOKUP($A1086&amp;$Q$3,Data[Index]&amp;Data[Valid Test, Can be used for conformity (Y/N)],Data[THC + NOx/km (mg)])-J$2)/J$5</f>
        <v>#N/A</v>
      </c>
      <c r="K1086" s="141" t="e" cm="1">
        <f t="array" ref="K1086">(_xlfn.XLOOKUP($A1086&amp;$Q$3,Data[Index]&amp;Data[Valid Test, Can be used for conformity (Y/N)],Data[PN/km ('#)])-K$2)/K$5</f>
        <v>#N/A</v>
      </c>
      <c r="L1086" s="141" t="e" cm="1">
        <f t="array" ref="L1086">(_xlfn.XLOOKUP($A1086&amp;$Q$3,Data[Index]&amp;Data[Valid Test, Can be used for conformity (Y/N)],Data[PM/km (mg)])-L$2)/L$5</f>
        <v>#N/A</v>
      </c>
      <c r="M1086" s="140" t="e" cm="1">
        <f t="array" ref="M1086">(_xlfn.XLOOKUP($A1086&amp;$Q$3,Data[Index]&amp;Data[Valid Test, Can be used for conformity (Y/N)],Data[CH4 (mg/km)])-M$2)/M$5</f>
        <v>#N/A</v>
      </c>
      <c r="N1086" s="140" t="e" cm="1">
        <f t="array" ref="N1086">(_xlfn.XLOOKUP($A1086&amp;$Q$3,Data[Index]&amp;Data[Valid Test, Can be used for conformity (Y/N)],Data[N20 (mg/km)])-N$2)/N$5</f>
        <v>#N/A</v>
      </c>
      <c r="O1086" s="141" t="e" cm="1">
        <f t="array" ref="O1086">(_xlfn.XLOOKUP($A1086&amp;$Q$3,Data[Index]&amp;Data[Valid Test, Can be used for conformity (Y/N)],Data[l/100km])-O$2)/O$5</f>
        <v>#N/A</v>
      </c>
      <c r="P1086" s="138">
        <f>_xlfn.XLOOKUP($A1086,Data[Index],Data[Comments])</f>
        <v>0</v>
      </c>
    </row>
    <row r="1087" spans="1:16" x14ac:dyDescent="0.2">
      <c r="A1087" s="129"/>
      <c r="B1087" s="129"/>
      <c r="C1087" s="129" t="e" cm="1">
        <f t="array" ref="C1087">_xlfn.XLOOKUP($A1087&amp;$Q$3&amp;$R$3,Data[Index]&amp;Data[Valid Test, Can be used for conformity (Y/N)]&amp;Data[Cycle],Data[Test Name])</f>
        <v>#N/A</v>
      </c>
      <c r="D1087" s="167" t="e" cm="1">
        <f t="array" ref="D1087">_xlfn.XLOOKUP($A1087&amp;$Q$3&amp;$R$3,Data[Index]&amp;Data[Valid Test, Can be used for conformity (Y/N)]&amp;Data[Cycle],Data[Mileage (Miles)])</f>
        <v>#N/A</v>
      </c>
      <c r="E1087" s="130" t="e" cm="1">
        <f t="array" ref="E1087">_xlfn.XLOOKUP($A1087&amp;$Q$3&amp;$R$3,Data[Index]&amp;Data[Valid Test, Can be used for conformity (Y/N)]&amp;Data[Cycle],Data[Date])</f>
        <v>#N/A</v>
      </c>
      <c r="F1087" s="141" t="e" cm="1">
        <f t="array" ref="F1087">(_xlfn.XLOOKUP($A1087&amp;$Q$3&amp;$R$3,Data[Index]&amp;Data[Valid Test, Can be used for conformity (Y/N)]&amp;Data[Cycle],Data[CO/km (mg)])-F$2)/F$5</f>
        <v>#N/A</v>
      </c>
      <c r="G1087" s="141" t="e" cm="1">
        <f t="array" ref="G1087">(_xlfn.XLOOKUP($A1087&amp;$Q$3,Data[Index]&amp;Data[Valid Test, Can be used for conformity (Y/N)],Data[CO2/km (g)])-G$2)/G$5</f>
        <v>#N/A</v>
      </c>
      <c r="H1087" s="141" t="e" cm="1">
        <f t="array" ref="H1087">(_xlfn.XLOOKUP($A1087&amp;$Q$3,Data[Index]&amp;Data[Valid Test, Can be used for conformity (Y/N)],Data[THC/km (mg)])-H$2)/H$5</f>
        <v>#N/A</v>
      </c>
      <c r="I1087" s="141" t="e" cm="1">
        <f t="array" ref="I1087">(_xlfn.XLOOKUP($A1087&amp;$Q$3,Data[Index]&amp;Data[Valid Test, Can be used for conformity (Y/N)],Data[NOx/km (mg)])-I$2)/I$5</f>
        <v>#N/A</v>
      </c>
      <c r="J1087" s="141" t="e" cm="1">
        <f t="array" ref="J1087">(_xlfn.XLOOKUP($A1087&amp;$Q$3,Data[Index]&amp;Data[Valid Test, Can be used for conformity (Y/N)],Data[THC + NOx/km (mg)])-J$2)/J$5</f>
        <v>#N/A</v>
      </c>
      <c r="K1087" s="141" t="e" cm="1">
        <f t="array" ref="K1087">(_xlfn.XLOOKUP($A1087&amp;$Q$3,Data[Index]&amp;Data[Valid Test, Can be used for conformity (Y/N)],Data[PN/km ('#)])-K$2)/K$5</f>
        <v>#N/A</v>
      </c>
      <c r="L1087" s="141" t="e" cm="1">
        <f t="array" ref="L1087">(_xlfn.XLOOKUP($A1087&amp;$Q$3,Data[Index]&amp;Data[Valid Test, Can be used for conformity (Y/N)],Data[PM/km (mg)])-L$2)/L$5</f>
        <v>#N/A</v>
      </c>
      <c r="M1087" s="140" t="e" cm="1">
        <f t="array" ref="M1087">(_xlfn.XLOOKUP($A1087&amp;$Q$3,Data[Index]&amp;Data[Valid Test, Can be used for conformity (Y/N)],Data[CH4 (mg/km)])-M$2)/M$5</f>
        <v>#N/A</v>
      </c>
      <c r="N1087" s="140" t="e" cm="1">
        <f t="array" ref="N1087">(_xlfn.XLOOKUP($A1087&amp;$Q$3,Data[Index]&amp;Data[Valid Test, Can be used for conformity (Y/N)],Data[N20 (mg/km)])-N$2)/N$5</f>
        <v>#N/A</v>
      </c>
      <c r="O1087" s="141" t="e" cm="1">
        <f t="array" ref="O1087">(_xlfn.XLOOKUP($A1087&amp;$Q$3,Data[Index]&amp;Data[Valid Test, Can be used for conformity (Y/N)],Data[l/100km])-O$2)/O$5</f>
        <v>#N/A</v>
      </c>
      <c r="P1087" s="138">
        <f>_xlfn.XLOOKUP($A1087,Data[Index],Data[Comments])</f>
        <v>0</v>
      </c>
    </row>
    <row r="1088" spans="1:16" x14ac:dyDescent="0.2">
      <c r="A1088" s="129"/>
      <c r="B1088" s="129"/>
      <c r="C1088" s="129" t="e" cm="1">
        <f t="array" ref="C1088">_xlfn.XLOOKUP($A1088&amp;$Q$3&amp;$R$3,Data[Index]&amp;Data[Valid Test, Can be used for conformity (Y/N)]&amp;Data[Cycle],Data[Test Name])</f>
        <v>#N/A</v>
      </c>
      <c r="D1088" s="167" t="e" cm="1">
        <f t="array" ref="D1088">_xlfn.XLOOKUP($A1088&amp;$Q$3&amp;$R$3,Data[Index]&amp;Data[Valid Test, Can be used for conformity (Y/N)]&amp;Data[Cycle],Data[Mileage (Miles)])</f>
        <v>#N/A</v>
      </c>
      <c r="E1088" s="130" t="e" cm="1">
        <f t="array" ref="E1088">_xlfn.XLOOKUP($A1088&amp;$Q$3&amp;$R$3,Data[Index]&amp;Data[Valid Test, Can be used for conformity (Y/N)]&amp;Data[Cycle],Data[Date])</f>
        <v>#N/A</v>
      </c>
      <c r="F1088" s="141" t="e" cm="1">
        <f t="array" ref="F1088">(_xlfn.XLOOKUP($A1088&amp;$Q$3&amp;$R$3,Data[Index]&amp;Data[Valid Test, Can be used for conformity (Y/N)]&amp;Data[Cycle],Data[CO/km (mg)])-F$2)/F$5</f>
        <v>#N/A</v>
      </c>
      <c r="G1088" s="141" t="e" cm="1">
        <f t="array" ref="G1088">(_xlfn.XLOOKUP($A1088&amp;$Q$3,Data[Index]&amp;Data[Valid Test, Can be used for conformity (Y/N)],Data[CO2/km (g)])-G$2)/G$5</f>
        <v>#N/A</v>
      </c>
      <c r="H1088" s="141" t="e" cm="1">
        <f t="array" ref="H1088">(_xlfn.XLOOKUP($A1088&amp;$Q$3,Data[Index]&amp;Data[Valid Test, Can be used for conformity (Y/N)],Data[THC/km (mg)])-H$2)/H$5</f>
        <v>#N/A</v>
      </c>
      <c r="I1088" s="141" t="e" cm="1">
        <f t="array" ref="I1088">(_xlfn.XLOOKUP($A1088&amp;$Q$3,Data[Index]&amp;Data[Valid Test, Can be used for conformity (Y/N)],Data[NOx/km (mg)])-I$2)/I$5</f>
        <v>#N/A</v>
      </c>
      <c r="J1088" s="141" t="e" cm="1">
        <f t="array" ref="J1088">(_xlfn.XLOOKUP($A1088&amp;$Q$3,Data[Index]&amp;Data[Valid Test, Can be used for conformity (Y/N)],Data[THC + NOx/km (mg)])-J$2)/J$5</f>
        <v>#N/A</v>
      </c>
      <c r="K1088" s="141" t="e" cm="1">
        <f t="array" ref="K1088">(_xlfn.XLOOKUP($A1088&amp;$Q$3,Data[Index]&amp;Data[Valid Test, Can be used for conformity (Y/N)],Data[PN/km ('#)])-K$2)/K$5</f>
        <v>#N/A</v>
      </c>
      <c r="L1088" s="141" t="e" cm="1">
        <f t="array" ref="L1088">(_xlfn.XLOOKUP($A1088&amp;$Q$3,Data[Index]&amp;Data[Valid Test, Can be used for conformity (Y/N)],Data[PM/km (mg)])-L$2)/L$5</f>
        <v>#N/A</v>
      </c>
      <c r="M1088" s="140" t="e" cm="1">
        <f t="array" ref="M1088">(_xlfn.XLOOKUP($A1088&amp;$Q$3,Data[Index]&amp;Data[Valid Test, Can be used for conformity (Y/N)],Data[CH4 (mg/km)])-M$2)/M$5</f>
        <v>#N/A</v>
      </c>
      <c r="N1088" s="140" t="e" cm="1">
        <f t="array" ref="N1088">(_xlfn.XLOOKUP($A1088&amp;$Q$3,Data[Index]&amp;Data[Valid Test, Can be used for conformity (Y/N)],Data[N20 (mg/km)])-N$2)/N$5</f>
        <v>#N/A</v>
      </c>
      <c r="O1088" s="141" t="e" cm="1">
        <f t="array" ref="O1088">(_xlfn.XLOOKUP($A1088&amp;$Q$3,Data[Index]&amp;Data[Valid Test, Can be used for conformity (Y/N)],Data[l/100km])-O$2)/O$5</f>
        <v>#N/A</v>
      </c>
      <c r="P1088" s="138">
        <f>_xlfn.XLOOKUP($A1088,Data[Index],Data[Comments])</f>
        <v>0</v>
      </c>
    </row>
    <row r="1089" spans="1:16" x14ac:dyDescent="0.2">
      <c r="A1089" s="129"/>
      <c r="B1089" s="129"/>
      <c r="C1089" s="129" t="e" cm="1">
        <f t="array" ref="C1089">_xlfn.XLOOKUP($A1089&amp;$Q$3&amp;$R$3,Data[Index]&amp;Data[Valid Test, Can be used for conformity (Y/N)]&amp;Data[Cycle],Data[Test Name])</f>
        <v>#N/A</v>
      </c>
      <c r="D1089" s="167" t="e" cm="1">
        <f t="array" ref="D1089">_xlfn.XLOOKUP($A1089&amp;$Q$3&amp;$R$3,Data[Index]&amp;Data[Valid Test, Can be used for conformity (Y/N)]&amp;Data[Cycle],Data[Mileage (Miles)])</f>
        <v>#N/A</v>
      </c>
      <c r="E1089" s="130" t="e" cm="1">
        <f t="array" ref="E1089">_xlfn.XLOOKUP($A1089&amp;$Q$3&amp;$R$3,Data[Index]&amp;Data[Valid Test, Can be used for conformity (Y/N)]&amp;Data[Cycle],Data[Date])</f>
        <v>#N/A</v>
      </c>
      <c r="F1089" s="141" t="e" cm="1">
        <f t="array" ref="F1089">(_xlfn.XLOOKUP($A1089&amp;$Q$3&amp;$R$3,Data[Index]&amp;Data[Valid Test, Can be used for conformity (Y/N)]&amp;Data[Cycle],Data[CO/km (mg)])-F$2)/F$5</f>
        <v>#N/A</v>
      </c>
      <c r="G1089" s="141" t="e" cm="1">
        <f t="array" ref="G1089">(_xlfn.XLOOKUP($A1089&amp;$Q$3,Data[Index]&amp;Data[Valid Test, Can be used for conformity (Y/N)],Data[CO2/km (g)])-G$2)/G$5</f>
        <v>#N/A</v>
      </c>
      <c r="H1089" s="141" t="e" cm="1">
        <f t="array" ref="H1089">(_xlfn.XLOOKUP($A1089&amp;$Q$3,Data[Index]&amp;Data[Valid Test, Can be used for conformity (Y/N)],Data[THC/km (mg)])-H$2)/H$5</f>
        <v>#N/A</v>
      </c>
      <c r="I1089" s="141" t="e" cm="1">
        <f t="array" ref="I1089">(_xlfn.XLOOKUP($A1089&amp;$Q$3,Data[Index]&amp;Data[Valid Test, Can be used for conformity (Y/N)],Data[NOx/km (mg)])-I$2)/I$5</f>
        <v>#N/A</v>
      </c>
      <c r="J1089" s="141" t="e" cm="1">
        <f t="array" ref="J1089">(_xlfn.XLOOKUP($A1089&amp;$Q$3,Data[Index]&amp;Data[Valid Test, Can be used for conformity (Y/N)],Data[THC + NOx/km (mg)])-J$2)/J$5</f>
        <v>#N/A</v>
      </c>
      <c r="K1089" s="141" t="e" cm="1">
        <f t="array" ref="K1089">(_xlfn.XLOOKUP($A1089&amp;$Q$3,Data[Index]&amp;Data[Valid Test, Can be used for conformity (Y/N)],Data[PN/km ('#)])-K$2)/K$5</f>
        <v>#N/A</v>
      </c>
      <c r="L1089" s="141" t="e" cm="1">
        <f t="array" ref="L1089">(_xlfn.XLOOKUP($A1089&amp;$Q$3,Data[Index]&amp;Data[Valid Test, Can be used for conformity (Y/N)],Data[PM/km (mg)])-L$2)/L$5</f>
        <v>#N/A</v>
      </c>
      <c r="M1089" s="140" t="e" cm="1">
        <f t="array" ref="M1089">(_xlfn.XLOOKUP($A1089&amp;$Q$3,Data[Index]&amp;Data[Valid Test, Can be used for conformity (Y/N)],Data[CH4 (mg/km)])-M$2)/M$5</f>
        <v>#N/A</v>
      </c>
      <c r="N1089" s="140" t="e" cm="1">
        <f t="array" ref="N1089">(_xlfn.XLOOKUP($A1089&amp;$Q$3,Data[Index]&amp;Data[Valid Test, Can be used for conformity (Y/N)],Data[N20 (mg/km)])-N$2)/N$5</f>
        <v>#N/A</v>
      </c>
      <c r="O1089" s="141" t="e" cm="1">
        <f t="array" ref="O1089">(_xlfn.XLOOKUP($A1089&amp;$Q$3,Data[Index]&amp;Data[Valid Test, Can be used for conformity (Y/N)],Data[l/100km])-O$2)/O$5</f>
        <v>#N/A</v>
      </c>
      <c r="P1089" s="138">
        <f>_xlfn.XLOOKUP($A1089,Data[Index],Data[Comments])</f>
        <v>0</v>
      </c>
    </row>
    <row r="1090" spans="1:16" x14ac:dyDescent="0.2">
      <c r="A1090" s="129"/>
      <c r="B1090" s="129"/>
      <c r="C1090" s="129" t="e" cm="1">
        <f t="array" ref="C1090">_xlfn.XLOOKUP($A1090&amp;$Q$3&amp;$R$3,Data[Index]&amp;Data[Valid Test, Can be used for conformity (Y/N)]&amp;Data[Cycle],Data[Test Name])</f>
        <v>#N/A</v>
      </c>
      <c r="D1090" s="167" t="e" cm="1">
        <f t="array" ref="D1090">_xlfn.XLOOKUP($A1090&amp;$Q$3&amp;$R$3,Data[Index]&amp;Data[Valid Test, Can be used for conformity (Y/N)]&amp;Data[Cycle],Data[Mileage (Miles)])</f>
        <v>#N/A</v>
      </c>
      <c r="E1090" s="130" t="e" cm="1">
        <f t="array" ref="E1090">_xlfn.XLOOKUP($A1090&amp;$Q$3&amp;$R$3,Data[Index]&amp;Data[Valid Test, Can be used for conformity (Y/N)]&amp;Data[Cycle],Data[Date])</f>
        <v>#N/A</v>
      </c>
      <c r="F1090" s="141" t="e" cm="1">
        <f t="array" ref="F1090">(_xlfn.XLOOKUP($A1090&amp;$Q$3&amp;$R$3,Data[Index]&amp;Data[Valid Test, Can be used for conformity (Y/N)]&amp;Data[Cycle],Data[CO/km (mg)])-F$2)/F$5</f>
        <v>#N/A</v>
      </c>
      <c r="G1090" s="141" t="e" cm="1">
        <f t="array" ref="G1090">(_xlfn.XLOOKUP($A1090&amp;$Q$3,Data[Index]&amp;Data[Valid Test, Can be used for conformity (Y/N)],Data[CO2/km (g)])-G$2)/G$5</f>
        <v>#N/A</v>
      </c>
      <c r="H1090" s="141" t="e" cm="1">
        <f t="array" ref="H1090">(_xlfn.XLOOKUP($A1090&amp;$Q$3,Data[Index]&amp;Data[Valid Test, Can be used for conformity (Y/N)],Data[THC/km (mg)])-H$2)/H$5</f>
        <v>#N/A</v>
      </c>
      <c r="I1090" s="141" t="e" cm="1">
        <f t="array" ref="I1090">(_xlfn.XLOOKUP($A1090&amp;$Q$3,Data[Index]&amp;Data[Valid Test, Can be used for conformity (Y/N)],Data[NOx/km (mg)])-I$2)/I$5</f>
        <v>#N/A</v>
      </c>
      <c r="J1090" s="141" t="e" cm="1">
        <f t="array" ref="J1090">(_xlfn.XLOOKUP($A1090&amp;$Q$3,Data[Index]&amp;Data[Valid Test, Can be used for conformity (Y/N)],Data[THC + NOx/km (mg)])-J$2)/J$5</f>
        <v>#N/A</v>
      </c>
      <c r="K1090" s="141" t="e" cm="1">
        <f t="array" ref="K1090">(_xlfn.XLOOKUP($A1090&amp;$Q$3,Data[Index]&amp;Data[Valid Test, Can be used for conformity (Y/N)],Data[PN/km ('#)])-K$2)/K$5</f>
        <v>#N/A</v>
      </c>
      <c r="L1090" s="141" t="e" cm="1">
        <f t="array" ref="L1090">(_xlfn.XLOOKUP($A1090&amp;$Q$3,Data[Index]&amp;Data[Valid Test, Can be used for conformity (Y/N)],Data[PM/km (mg)])-L$2)/L$5</f>
        <v>#N/A</v>
      </c>
      <c r="M1090" s="140" t="e" cm="1">
        <f t="array" ref="M1090">(_xlfn.XLOOKUP($A1090&amp;$Q$3,Data[Index]&amp;Data[Valid Test, Can be used for conformity (Y/N)],Data[CH4 (mg/km)])-M$2)/M$5</f>
        <v>#N/A</v>
      </c>
      <c r="N1090" s="140" t="e" cm="1">
        <f t="array" ref="N1090">(_xlfn.XLOOKUP($A1090&amp;$Q$3,Data[Index]&amp;Data[Valid Test, Can be used for conformity (Y/N)],Data[N20 (mg/km)])-N$2)/N$5</f>
        <v>#N/A</v>
      </c>
      <c r="O1090" s="141" t="e" cm="1">
        <f t="array" ref="O1090">(_xlfn.XLOOKUP($A1090&amp;$Q$3,Data[Index]&amp;Data[Valid Test, Can be used for conformity (Y/N)],Data[l/100km])-O$2)/O$5</f>
        <v>#N/A</v>
      </c>
      <c r="P1090" s="138">
        <f>_xlfn.XLOOKUP($A1090,Data[Index],Data[Comments])</f>
        <v>0</v>
      </c>
    </row>
    <row r="1091" spans="1:16" x14ac:dyDescent="0.2">
      <c r="A1091" s="129"/>
      <c r="B1091" s="129"/>
      <c r="C1091" s="129" t="e" cm="1">
        <f t="array" ref="C1091">_xlfn.XLOOKUP($A1091&amp;$Q$3&amp;$R$3,Data[Index]&amp;Data[Valid Test, Can be used for conformity (Y/N)]&amp;Data[Cycle],Data[Test Name])</f>
        <v>#N/A</v>
      </c>
      <c r="D1091" s="167" t="e" cm="1">
        <f t="array" ref="D1091">_xlfn.XLOOKUP($A1091&amp;$Q$3&amp;$R$3,Data[Index]&amp;Data[Valid Test, Can be used for conformity (Y/N)]&amp;Data[Cycle],Data[Mileage (Miles)])</f>
        <v>#N/A</v>
      </c>
      <c r="E1091" s="130" t="e" cm="1">
        <f t="array" ref="E1091">_xlfn.XLOOKUP($A1091&amp;$Q$3&amp;$R$3,Data[Index]&amp;Data[Valid Test, Can be used for conformity (Y/N)]&amp;Data[Cycle],Data[Date])</f>
        <v>#N/A</v>
      </c>
      <c r="F1091" s="141" t="e" cm="1">
        <f t="array" ref="F1091">(_xlfn.XLOOKUP($A1091&amp;$Q$3&amp;$R$3,Data[Index]&amp;Data[Valid Test, Can be used for conformity (Y/N)]&amp;Data[Cycle],Data[CO/km (mg)])-F$2)/F$5</f>
        <v>#N/A</v>
      </c>
      <c r="G1091" s="141" t="e" cm="1">
        <f t="array" ref="G1091">(_xlfn.XLOOKUP($A1091&amp;$Q$3,Data[Index]&amp;Data[Valid Test, Can be used for conformity (Y/N)],Data[CO2/km (g)])-G$2)/G$5</f>
        <v>#N/A</v>
      </c>
      <c r="H1091" s="141" t="e" cm="1">
        <f t="array" ref="H1091">(_xlfn.XLOOKUP($A1091&amp;$Q$3,Data[Index]&amp;Data[Valid Test, Can be used for conformity (Y/N)],Data[THC/km (mg)])-H$2)/H$5</f>
        <v>#N/A</v>
      </c>
      <c r="I1091" s="141" t="e" cm="1">
        <f t="array" ref="I1091">(_xlfn.XLOOKUP($A1091&amp;$Q$3,Data[Index]&amp;Data[Valid Test, Can be used for conformity (Y/N)],Data[NOx/km (mg)])-I$2)/I$5</f>
        <v>#N/A</v>
      </c>
      <c r="J1091" s="141" t="e" cm="1">
        <f t="array" ref="J1091">(_xlfn.XLOOKUP($A1091&amp;$Q$3,Data[Index]&amp;Data[Valid Test, Can be used for conformity (Y/N)],Data[THC + NOx/km (mg)])-J$2)/J$5</f>
        <v>#N/A</v>
      </c>
      <c r="K1091" s="141" t="e" cm="1">
        <f t="array" ref="K1091">(_xlfn.XLOOKUP($A1091&amp;$Q$3,Data[Index]&amp;Data[Valid Test, Can be used for conformity (Y/N)],Data[PN/km ('#)])-K$2)/K$5</f>
        <v>#N/A</v>
      </c>
      <c r="L1091" s="141" t="e" cm="1">
        <f t="array" ref="L1091">(_xlfn.XLOOKUP($A1091&amp;$Q$3,Data[Index]&amp;Data[Valid Test, Can be used for conformity (Y/N)],Data[PM/km (mg)])-L$2)/L$5</f>
        <v>#N/A</v>
      </c>
      <c r="M1091" s="140" t="e" cm="1">
        <f t="array" ref="M1091">(_xlfn.XLOOKUP($A1091&amp;$Q$3,Data[Index]&amp;Data[Valid Test, Can be used for conformity (Y/N)],Data[CH4 (mg/km)])-M$2)/M$5</f>
        <v>#N/A</v>
      </c>
      <c r="N1091" s="140" t="e" cm="1">
        <f t="array" ref="N1091">(_xlfn.XLOOKUP($A1091&amp;$Q$3,Data[Index]&amp;Data[Valid Test, Can be used for conformity (Y/N)],Data[N20 (mg/km)])-N$2)/N$5</f>
        <v>#N/A</v>
      </c>
      <c r="O1091" s="141" t="e" cm="1">
        <f t="array" ref="O1091">(_xlfn.XLOOKUP($A1091&amp;$Q$3,Data[Index]&amp;Data[Valid Test, Can be used for conformity (Y/N)],Data[l/100km])-O$2)/O$5</f>
        <v>#N/A</v>
      </c>
      <c r="P1091" s="138">
        <f>_xlfn.XLOOKUP($A1091,Data[Index],Data[Comments])</f>
        <v>0</v>
      </c>
    </row>
    <row r="1092" spans="1:16" x14ac:dyDescent="0.2">
      <c r="A1092" s="129"/>
      <c r="B1092" s="129"/>
      <c r="C1092" s="129" t="e" cm="1">
        <f t="array" ref="C1092">_xlfn.XLOOKUP($A1092&amp;$Q$3&amp;$R$3,Data[Index]&amp;Data[Valid Test, Can be used for conformity (Y/N)]&amp;Data[Cycle],Data[Test Name])</f>
        <v>#N/A</v>
      </c>
      <c r="D1092" s="167" t="e" cm="1">
        <f t="array" ref="D1092">_xlfn.XLOOKUP($A1092&amp;$Q$3&amp;$R$3,Data[Index]&amp;Data[Valid Test, Can be used for conformity (Y/N)]&amp;Data[Cycle],Data[Mileage (Miles)])</f>
        <v>#N/A</v>
      </c>
      <c r="E1092" s="130" t="e" cm="1">
        <f t="array" ref="E1092">_xlfn.XLOOKUP($A1092&amp;$Q$3&amp;$R$3,Data[Index]&amp;Data[Valid Test, Can be used for conformity (Y/N)]&amp;Data[Cycle],Data[Date])</f>
        <v>#N/A</v>
      </c>
      <c r="F1092" s="141" t="e" cm="1">
        <f t="array" ref="F1092">(_xlfn.XLOOKUP($A1092&amp;$Q$3&amp;$R$3,Data[Index]&amp;Data[Valid Test, Can be used for conformity (Y/N)]&amp;Data[Cycle],Data[CO/km (mg)])-F$2)/F$5</f>
        <v>#N/A</v>
      </c>
      <c r="G1092" s="141" t="e" cm="1">
        <f t="array" ref="G1092">(_xlfn.XLOOKUP($A1092&amp;$Q$3,Data[Index]&amp;Data[Valid Test, Can be used for conformity (Y/N)],Data[CO2/km (g)])-G$2)/G$5</f>
        <v>#N/A</v>
      </c>
      <c r="H1092" s="141" t="e" cm="1">
        <f t="array" ref="H1092">(_xlfn.XLOOKUP($A1092&amp;$Q$3,Data[Index]&amp;Data[Valid Test, Can be used for conformity (Y/N)],Data[THC/km (mg)])-H$2)/H$5</f>
        <v>#N/A</v>
      </c>
      <c r="I1092" s="141" t="e" cm="1">
        <f t="array" ref="I1092">(_xlfn.XLOOKUP($A1092&amp;$Q$3,Data[Index]&amp;Data[Valid Test, Can be used for conformity (Y/N)],Data[NOx/km (mg)])-I$2)/I$5</f>
        <v>#N/A</v>
      </c>
      <c r="J1092" s="141" t="e" cm="1">
        <f t="array" ref="J1092">(_xlfn.XLOOKUP($A1092&amp;$Q$3,Data[Index]&amp;Data[Valid Test, Can be used for conformity (Y/N)],Data[THC + NOx/km (mg)])-J$2)/J$5</f>
        <v>#N/A</v>
      </c>
      <c r="K1092" s="141" t="e" cm="1">
        <f t="array" ref="K1092">(_xlfn.XLOOKUP($A1092&amp;$Q$3,Data[Index]&amp;Data[Valid Test, Can be used for conformity (Y/N)],Data[PN/km ('#)])-K$2)/K$5</f>
        <v>#N/A</v>
      </c>
      <c r="L1092" s="141" t="e" cm="1">
        <f t="array" ref="L1092">(_xlfn.XLOOKUP($A1092&amp;$Q$3,Data[Index]&amp;Data[Valid Test, Can be used for conformity (Y/N)],Data[PM/km (mg)])-L$2)/L$5</f>
        <v>#N/A</v>
      </c>
      <c r="M1092" s="140" t="e" cm="1">
        <f t="array" ref="M1092">(_xlfn.XLOOKUP($A1092&amp;$Q$3,Data[Index]&amp;Data[Valid Test, Can be used for conformity (Y/N)],Data[CH4 (mg/km)])-M$2)/M$5</f>
        <v>#N/A</v>
      </c>
      <c r="N1092" s="140" t="e" cm="1">
        <f t="array" ref="N1092">(_xlfn.XLOOKUP($A1092&amp;$Q$3,Data[Index]&amp;Data[Valid Test, Can be used for conformity (Y/N)],Data[N20 (mg/km)])-N$2)/N$5</f>
        <v>#N/A</v>
      </c>
      <c r="O1092" s="141" t="e" cm="1">
        <f t="array" ref="O1092">(_xlfn.XLOOKUP($A1092&amp;$Q$3,Data[Index]&amp;Data[Valid Test, Can be used for conformity (Y/N)],Data[l/100km])-O$2)/O$5</f>
        <v>#N/A</v>
      </c>
      <c r="P1092" s="138">
        <f>_xlfn.XLOOKUP($A1092,Data[Index],Data[Comments])</f>
        <v>0</v>
      </c>
    </row>
    <row r="1093" spans="1:16" x14ac:dyDescent="0.2">
      <c r="A1093" s="129"/>
      <c r="B1093" s="129"/>
      <c r="C1093" s="129" t="e" cm="1">
        <f t="array" ref="C1093">_xlfn.XLOOKUP($A1093&amp;$Q$3&amp;$R$3,Data[Index]&amp;Data[Valid Test, Can be used for conformity (Y/N)]&amp;Data[Cycle],Data[Test Name])</f>
        <v>#N/A</v>
      </c>
      <c r="D1093" s="167" t="e" cm="1">
        <f t="array" ref="D1093">_xlfn.XLOOKUP($A1093&amp;$Q$3&amp;$R$3,Data[Index]&amp;Data[Valid Test, Can be used for conformity (Y/N)]&amp;Data[Cycle],Data[Mileage (Miles)])</f>
        <v>#N/A</v>
      </c>
      <c r="E1093" s="130" t="e" cm="1">
        <f t="array" ref="E1093">_xlfn.XLOOKUP($A1093&amp;$Q$3&amp;$R$3,Data[Index]&amp;Data[Valid Test, Can be used for conformity (Y/N)]&amp;Data[Cycle],Data[Date])</f>
        <v>#N/A</v>
      </c>
      <c r="F1093" s="141" t="e" cm="1">
        <f t="array" ref="F1093">(_xlfn.XLOOKUP($A1093&amp;$Q$3&amp;$R$3,Data[Index]&amp;Data[Valid Test, Can be used for conformity (Y/N)]&amp;Data[Cycle],Data[CO/km (mg)])-F$2)/F$5</f>
        <v>#N/A</v>
      </c>
      <c r="G1093" s="141" t="e" cm="1">
        <f t="array" ref="G1093">(_xlfn.XLOOKUP($A1093&amp;$Q$3,Data[Index]&amp;Data[Valid Test, Can be used for conformity (Y/N)],Data[CO2/km (g)])-G$2)/G$5</f>
        <v>#N/A</v>
      </c>
      <c r="H1093" s="141" t="e" cm="1">
        <f t="array" ref="H1093">(_xlfn.XLOOKUP($A1093&amp;$Q$3,Data[Index]&amp;Data[Valid Test, Can be used for conformity (Y/N)],Data[THC/km (mg)])-H$2)/H$5</f>
        <v>#N/A</v>
      </c>
      <c r="I1093" s="141" t="e" cm="1">
        <f t="array" ref="I1093">(_xlfn.XLOOKUP($A1093&amp;$Q$3,Data[Index]&amp;Data[Valid Test, Can be used for conformity (Y/N)],Data[NOx/km (mg)])-I$2)/I$5</f>
        <v>#N/A</v>
      </c>
      <c r="J1093" s="141" t="e" cm="1">
        <f t="array" ref="J1093">(_xlfn.XLOOKUP($A1093&amp;$Q$3,Data[Index]&amp;Data[Valid Test, Can be used for conformity (Y/N)],Data[THC + NOx/km (mg)])-J$2)/J$5</f>
        <v>#N/A</v>
      </c>
      <c r="K1093" s="141" t="e" cm="1">
        <f t="array" ref="K1093">(_xlfn.XLOOKUP($A1093&amp;$Q$3,Data[Index]&amp;Data[Valid Test, Can be used for conformity (Y/N)],Data[PN/km ('#)])-K$2)/K$5</f>
        <v>#N/A</v>
      </c>
      <c r="L1093" s="141" t="e" cm="1">
        <f t="array" ref="L1093">(_xlfn.XLOOKUP($A1093&amp;$Q$3,Data[Index]&amp;Data[Valid Test, Can be used for conformity (Y/N)],Data[PM/km (mg)])-L$2)/L$5</f>
        <v>#N/A</v>
      </c>
      <c r="M1093" s="140" t="e" cm="1">
        <f t="array" ref="M1093">(_xlfn.XLOOKUP($A1093&amp;$Q$3,Data[Index]&amp;Data[Valid Test, Can be used for conformity (Y/N)],Data[CH4 (mg/km)])-M$2)/M$5</f>
        <v>#N/A</v>
      </c>
      <c r="N1093" s="140" t="e" cm="1">
        <f t="array" ref="N1093">(_xlfn.XLOOKUP($A1093&amp;$Q$3,Data[Index]&amp;Data[Valid Test, Can be used for conformity (Y/N)],Data[N20 (mg/km)])-N$2)/N$5</f>
        <v>#N/A</v>
      </c>
      <c r="O1093" s="141" t="e" cm="1">
        <f t="array" ref="O1093">(_xlfn.XLOOKUP($A1093&amp;$Q$3,Data[Index]&amp;Data[Valid Test, Can be used for conformity (Y/N)],Data[l/100km])-O$2)/O$5</f>
        <v>#N/A</v>
      </c>
      <c r="P1093" s="138">
        <f>_xlfn.XLOOKUP($A1093,Data[Index],Data[Comments])</f>
        <v>0</v>
      </c>
    </row>
    <row r="1094" spans="1:16" x14ac:dyDescent="0.2">
      <c r="A1094" s="129"/>
      <c r="B1094" s="129"/>
      <c r="C1094" s="129" t="e" cm="1">
        <f t="array" ref="C1094">_xlfn.XLOOKUP($A1094&amp;$Q$3&amp;$R$3,Data[Index]&amp;Data[Valid Test, Can be used for conformity (Y/N)]&amp;Data[Cycle],Data[Test Name])</f>
        <v>#N/A</v>
      </c>
      <c r="D1094" s="167" t="e" cm="1">
        <f t="array" ref="D1094">_xlfn.XLOOKUP($A1094&amp;$Q$3&amp;$R$3,Data[Index]&amp;Data[Valid Test, Can be used for conformity (Y/N)]&amp;Data[Cycle],Data[Mileage (Miles)])</f>
        <v>#N/A</v>
      </c>
      <c r="E1094" s="130" t="e" cm="1">
        <f t="array" ref="E1094">_xlfn.XLOOKUP($A1094&amp;$Q$3&amp;$R$3,Data[Index]&amp;Data[Valid Test, Can be used for conformity (Y/N)]&amp;Data[Cycle],Data[Date])</f>
        <v>#N/A</v>
      </c>
      <c r="F1094" s="141" t="e" cm="1">
        <f t="array" ref="F1094">(_xlfn.XLOOKUP($A1094&amp;$Q$3&amp;$R$3,Data[Index]&amp;Data[Valid Test, Can be used for conformity (Y/N)]&amp;Data[Cycle],Data[CO/km (mg)])-F$2)/F$5</f>
        <v>#N/A</v>
      </c>
      <c r="G1094" s="141" t="e" cm="1">
        <f t="array" ref="G1094">(_xlfn.XLOOKUP($A1094&amp;$Q$3,Data[Index]&amp;Data[Valid Test, Can be used for conformity (Y/N)],Data[CO2/km (g)])-G$2)/G$5</f>
        <v>#N/A</v>
      </c>
      <c r="H1094" s="141" t="e" cm="1">
        <f t="array" ref="H1094">(_xlfn.XLOOKUP($A1094&amp;$Q$3,Data[Index]&amp;Data[Valid Test, Can be used for conformity (Y/N)],Data[THC/km (mg)])-H$2)/H$5</f>
        <v>#N/A</v>
      </c>
      <c r="I1094" s="141" t="e" cm="1">
        <f t="array" ref="I1094">(_xlfn.XLOOKUP($A1094&amp;$Q$3,Data[Index]&amp;Data[Valid Test, Can be used for conformity (Y/N)],Data[NOx/km (mg)])-I$2)/I$5</f>
        <v>#N/A</v>
      </c>
      <c r="J1094" s="141" t="e" cm="1">
        <f t="array" ref="J1094">(_xlfn.XLOOKUP($A1094&amp;$Q$3,Data[Index]&amp;Data[Valid Test, Can be used for conformity (Y/N)],Data[THC + NOx/km (mg)])-J$2)/J$5</f>
        <v>#N/A</v>
      </c>
      <c r="K1094" s="141" t="e" cm="1">
        <f t="array" ref="K1094">(_xlfn.XLOOKUP($A1094&amp;$Q$3,Data[Index]&amp;Data[Valid Test, Can be used for conformity (Y/N)],Data[PN/km ('#)])-K$2)/K$5</f>
        <v>#N/A</v>
      </c>
      <c r="L1094" s="141" t="e" cm="1">
        <f t="array" ref="L1094">(_xlfn.XLOOKUP($A1094&amp;$Q$3,Data[Index]&amp;Data[Valid Test, Can be used for conformity (Y/N)],Data[PM/km (mg)])-L$2)/L$5</f>
        <v>#N/A</v>
      </c>
      <c r="M1094" s="140" t="e" cm="1">
        <f t="array" ref="M1094">(_xlfn.XLOOKUP($A1094&amp;$Q$3,Data[Index]&amp;Data[Valid Test, Can be used for conformity (Y/N)],Data[CH4 (mg/km)])-M$2)/M$5</f>
        <v>#N/A</v>
      </c>
      <c r="N1094" s="140" t="e" cm="1">
        <f t="array" ref="N1094">(_xlfn.XLOOKUP($A1094&amp;$Q$3,Data[Index]&amp;Data[Valid Test, Can be used for conformity (Y/N)],Data[N20 (mg/km)])-N$2)/N$5</f>
        <v>#N/A</v>
      </c>
      <c r="O1094" s="141" t="e" cm="1">
        <f t="array" ref="O1094">(_xlfn.XLOOKUP($A1094&amp;$Q$3,Data[Index]&amp;Data[Valid Test, Can be used for conformity (Y/N)],Data[l/100km])-O$2)/O$5</f>
        <v>#N/A</v>
      </c>
      <c r="P1094" s="138">
        <f>_xlfn.XLOOKUP($A1094,Data[Index],Data[Comments])</f>
        <v>0</v>
      </c>
    </row>
    <row r="1095" spans="1:16" x14ac:dyDescent="0.2">
      <c r="A1095" s="129"/>
      <c r="B1095" s="129"/>
      <c r="C1095" s="129" t="e" cm="1">
        <f t="array" ref="C1095">_xlfn.XLOOKUP($A1095&amp;$Q$3&amp;$R$3,Data[Index]&amp;Data[Valid Test, Can be used for conformity (Y/N)]&amp;Data[Cycle],Data[Test Name])</f>
        <v>#N/A</v>
      </c>
      <c r="D1095" s="167" t="e" cm="1">
        <f t="array" ref="D1095">_xlfn.XLOOKUP($A1095&amp;$Q$3&amp;$R$3,Data[Index]&amp;Data[Valid Test, Can be used for conformity (Y/N)]&amp;Data[Cycle],Data[Mileage (Miles)])</f>
        <v>#N/A</v>
      </c>
      <c r="E1095" s="130" t="e" cm="1">
        <f t="array" ref="E1095">_xlfn.XLOOKUP($A1095&amp;$Q$3&amp;$R$3,Data[Index]&amp;Data[Valid Test, Can be used for conformity (Y/N)]&amp;Data[Cycle],Data[Date])</f>
        <v>#N/A</v>
      </c>
      <c r="F1095" s="141" t="e" cm="1">
        <f t="array" ref="F1095">(_xlfn.XLOOKUP($A1095&amp;$Q$3&amp;$R$3,Data[Index]&amp;Data[Valid Test, Can be used for conformity (Y/N)]&amp;Data[Cycle],Data[CO/km (mg)])-F$2)/F$5</f>
        <v>#N/A</v>
      </c>
      <c r="G1095" s="141" t="e" cm="1">
        <f t="array" ref="G1095">(_xlfn.XLOOKUP($A1095&amp;$Q$3,Data[Index]&amp;Data[Valid Test, Can be used for conformity (Y/N)],Data[CO2/km (g)])-G$2)/G$5</f>
        <v>#N/A</v>
      </c>
      <c r="H1095" s="141" t="e" cm="1">
        <f t="array" ref="H1095">(_xlfn.XLOOKUP($A1095&amp;$Q$3,Data[Index]&amp;Data[Valid Test, Can be used for conformity (Y/N)],Data[THC/km (mg)])-H$2)/H$5</f>
        <v>#N/A</v>
      </c>
      <c r="I1095" s="141" t="e" cm="1">
        <f t="array" ref="I1095">(_xlfn.XLOOKUP($A1095&amp;$Q$3,Data[Index]&amp;Data[Valid Test, Can be used for conformity (Y/N)],Data[NOx/km (mg)])-I$2)/I$5</f>
        <v>#N/A</v>
      </c>
      <c r="J1095" s="141" t="e" cm="1">
        <f t="array" ref="J1095">(_xlfn.XLOOKUP($A1095&amp;$Q$3,Data[Index]&amp;Data[Valid Test, Can be used for conformity (Y/N)],Data[THC + NOx/km (mg)])-J$2)/J$5</f>
        <v>#N/A</v>
      </c>
      <c r="K1095" s="141" t="e" cm="1">
        <f t="array" ref="K1095">(_xlfn.XLOOKUP($A1095&amp;$Q$3,Data[Index]&amp;Data[Valid Test, Can be used for conformity (Y/N)],Data[PN/km ('#)])-K$2)/K$5</f>
        <v>#N/A</v>
      </c>
      <c r="L1095" s="141" t="e" cm="1">
        <f t="array" ref="L1095">(_xlfn.XLOOKUP($A1095&amp;$Q$3,Data[Index]&amp;Data[Valid Test, Can be used for conformity (Y/N)],Data[PM/km (mg)])-L$2)/L$5</f>
        <v>#N/A</v>
      </c>
      <c r="M1095" s="140" t="e" cm="1">
        <f t="array" ref="M1095">(_xlfn.XLOOKUP($A1095&amp;$Q$3,Data[Index]&amp;Data[Valid Test, Can be used for conformity (Y/N)],Data[CH4 (mg/km)])-M$2)/M$5</f>
        <v>#N/A</v>
      </c>
      <c r="N1095" s="140" t="e" cm="1">
        <f t="array" ref="N1095">(_xlfn.XLOOKUP($A1095&amp;$Q$3,Data[Index]&amp;Data[Valid Test, Can be used for conformity (Y/N)],Data[N20 (mg/km)])-N$2)/N$5</f>
        <v>#N/A</v>
      </c>
      <c r="O1095" s="141" t="e" cm="1">
        <f t="array" ref="O1095">(_xlfn.XLOOKUP($A1095&amp;$Q$3,Data[Index]&amp;Data[Valid Test, Can be used for conformity (Y/N)],Data[l/100km])-O$2)/O$5</f>
        <v>#N/A</v>
      </c>
      <c r="P1095" s="138">
        <f>_xlfn.XLOOKUP($A1095,Data[Index],Data[Comments])</f>
        <v>0</v>
      </c>
    </row>
    <row r="1096" spans="1:16" x14ac:dyDescent="0.2">
      <c r="A1096" s="129"/>
      <c r="B1096" s="129"/>
      <c r="C1096" s="129" t="e" cm="1">
        <f t="array" ref="C1096">_xlfn.XLOOKUP($A1096&amp;$Q$3&amp;$R$3,Data[Index]&amp;Data[Valid Test, Can be used for conformity (Y/N)]&amp;Data[Cycle],Data[Test Name])</f>
        <v>#N/A</v>
      </c>
      <c r="D1096" s="167" t="e" cm="1">
        <f t="array" ref="D1096">_xlfn.XLOOKUP($A1096&amp;$Q$3&amp;$R$3,Data[Index]&amp;Data[Valid Test, Can be used for conformity (Y/N)]&amp;Data[Cycle],Data[Mileage (Miles)])</f>
        <v>#N/A</v>
      </c>
      <c r="E1096" s="130" t="e" cm="1">
        <f t="array" ref="E1096">_xlfn.XLOOKUP($A1096&amp;$Q$3&amp;$R$3,Data[Index]&amp;Data[Valid Test, Can be used for conformity (Y/N)]&amp;Data[Cycle],Data[Date])</f>
        <v>#N/A</v>
      </c>
      <c r="F1096" s="141" t="e" cm="1">
        <f t="array" ref="F1096">(_xlfn.XLOOKUP($A1096&amp;$Q$3&amp;$R$3,Data[Index]&amp;Data[Valid Test, Can be used for conformity (Y/N)]&amp;Data[Cycle],Data[CO/km (mg)])-F$2)/F$5</f>
        <v>#N/A</v>
      </c>
      <c r="G1096" s="141" t="e" cm="1">
        <f t="array" ref="G1096">(_xlfn.XLOOKUP($A1096&amp;$Q$3,Data[Index]&amp;Data[Valid Test, Can be used for conformity (Y/N)],Data[CO2/km (g)])-G$2)/G$5</f>
        <v>#N/A</v>
      </c>
      <c r="H1096" s="141" t="e" cm="1">
        <f t="array" ref="H1096">(_xlfn.XLOOKUP($A1096&amp;$Q$3,Data[Index]&amp;Data[Valid Test, Can be used for conformity (Y/N)],Data[THC/km (mg)])-H$2)/H$5</f>
        <v>#N/A</v>
      </c>
      <c r="I1096" s="141" t="e" cm="1">
        <f t="array" ref="I1096">(_xlfn.XLOOKUP($A1096&amp;$Q$3,Data[Index]&amp;Data[Valid Test, Can be used for conformity (Y/N)],Data[NOx/km (mg)])-I$2)/I$5</f>
        <v>#N/A</v>
      </c>
      <c r="J1096" s="141" t="e" cm="1">
        <f t="array" ref="J1096">(_xlfn.XLOOKUP($A1096&amp;$Q$3,Data[Index]&amp;Data[Valid Test, Can be used for conformity (Y/N)],Data[THC + NOx/km (mg)])-J$2)/J$5</f>
        <v>#N/A</v>
      </c>
      <c r="K1096" s="141" t="e" cm="1">
        <f t="array" ref="K1096">(_xlfn.XLOOKUP($A1096&amp;$Q$3,Data[Index]&amp;Data[Valid Test, Can be used for conformity (Y/N)],Data[PN/km ('#)])-K$2)/K$5</f>
        <v>#N/A</v>
      </c>
      <c r="L1096" s="141" t="e" cm="1">
        <f t="array" ref="L1096">(_xlfn.XLOOKUP($A1096&amp;$Q$3,Data[Index]&amp;Data[Valid Test, Can be used for conformity (Y/N)],Data[PM/km (mg)])-L$2)/L$5</f>
        <v>#N/A</v>
      </c>
      <c r="M1096" s="140" t="e" cm="1">
        <f t="array" ref="M1096">(_xlfn.XLOOKUP($A1096&amp;$Q$3,Data[Index]&amp;Data[Valid Test, Can be used for conformity (Y/N)],Data[CH4 (mg/km)])-M$2)/M$5</f>
        <v>#N/A</v>
      </c>
      <c r="N1096" s="140" t="e" cm="1">
        <f t="array" ref="N1096">(_xlfn.XLOOKUP($A1096&amp;$Q$3,Data[Index]&amp;Data[Valid Test, Can be used for conformity (Y/N)],Data[N20 (mg/km)])-N$2)/N$5</f>
        <v>#N/A</v>
      </c>
      <c r="O1096" s="141" t="e" cm="1">
        <f t="array" ref="O1096">(_xlfn.XLOOKUP($A1096&amp;$Q$3,Data[Index]&amp;Data[Valid Test, Can be used for conformity (Y/N)],Data[l/100km])-O$2)/O$5</f>
        <v>#N/A</v>
      </c>
      <c r="P1096" s="138">
        <f>_xlfn.XLOOKUP($A1096,Data[Index],Data[Comments])</f>
        <v>0</v>
      </c>
    </row>
    <row r="1097" spans="1:16" x14ac:dyDescent="0.2">
      <c r="A1097" s="129"/>
      <c r="B1097" s="129"/>
      <c r="C1097" s="129" t="e" cm="1">
        <f t="array" ref="C1097">_xlfn.XLOOKUP($A1097&amp;$Q$3&amp;$R$3,Data[Index]&amp;Data[Valid Test, Can be used for conformity (Y/N)]&amp;Data[Cycle],Data[Test Name])</f>
        <v>#N/A</v>
      </c>
      <c r="D1097" s="167" t="e" cm="1">
        <f t="array" ref="D1097">_xlfn.XLOOKUP($A1097&amp;$Q$3&amp;$R$3,Data[Index]&amp;Data[Valid Test, Can be used for conformity (Y/N)]&amp;Data[Cycle],Data[Mileage (Miles)])</f>
        <v>#N/A</v>
      </c>
      <c r="E1097" s="130" t="e" cm="1">
        <f t="array" ref="E1097">_xlfn.XLOOKUP($A1097&amp;$Q$3&amp;$R$3,Data[Index]&amp;Data[Valid Test, Can be used for conformity (Y/N)]&amp;Data[Cycle],Data[Date])</f>
        <v>#N/A</v>
      </c>
      <c r="F1097" s="141" t="e" cm="1">
        <f t="array" ref="F1097">(_xlfn.XLOOKUP($A1097&amp;$Q$3&amp;$R$3,Data[Index]&amp;Data[Valid Test, Can be used for conformity (Y/N)]&amp;Data[Cycle],Data[CO/km (mg)])-F$2)/F$5</f>
        <v>#N/A</v>
      </c>
      <c r="G1097" s="141" t="e" cm="1">
        <f t="array" ref="G1097">(_xlfn.XLOOKUP($A1097&amp;$Q$3,Data[Index]&amp;Data[Valid Test, Can be used for conformity (Y/N)],Data[CO2/km (g)])-G$2)/G$5</f>
        <v>#N/A</v>
      </c>
      <c r="H1097" s="141" t="e" cm="1">
        <f t="array" ref="H1097">(_xlfn.XLOOKUP($A1097&amp;$Q$3,Data[Index]&amp;Data[Valid Test, Can be used for conformity (Y/N)],Data[THC/km (mg)])-H$2)/H$5</f>
        <v>#N/A</v>
      </c>
      <c r="I1097" s="141" t="e" cm="1">
        <f t="array" ref="I1097">(_xlfn.XLOOKUP($A1097&amp;$Q$3,Data[Index]&amp;Data[Valid Test, Can be used for conformity (Y/N)],Data[NOx/km (mg)])-I$2)/I$5</f>
        <v>#N/A</v>
      </c>
      <c r="J1097" s="141" t="e" cm="1">
        <f t="array" ref="J1097">(_xlfn.XLOOKUP($A1097&amp;$Q$3,Data[Index]&amp;Data[Valid Test, Can be used for conformity (Y/N)],Data[THC + NOx/km (mg)])-J$2)/J$5</f>
        <v>#N/A</v>
      </c>
      <c r="K1097" s="141" t="e" cm="1">
        <f t="array" ref="K1097">(_xlfn.XLOOKUP($A1097&amp;$Q$3,Data[Index]&amp;Data[Valid Test, Can be used for conformity (Y/N)],Data[PN/km ('#)])-K$2)/K$5</f>
        <v>#N/A</v>
      </c>
      <c r="L1097" s="141" t="e" cm="1">
        <f t="array" ref="L1097">(_xlfn.XLOOKUP($A1097&amp;$Q$3,Data[Index]&amp;Data[Valid Test, Can be used for conformity (Y/N)],Data[PM/km (mg)])-L$2)/L$5</f>
        <v>#N/A</v>
      </c>
      <c r="M1097" s="140" t="e" cm="1">
        <f t="array" ref="M1097">(_xlfn.XLOOKUP($A1097&amp;$Q$3,Data[Index]&amp;Data[Valid Test, Can be used for conformity (Y/N)],Data[CH4 (mg/km)])-M$2)/M$5</f>
        <v>#N/A</v>
      </c>
      <c r="N1097" s="140" t="e" cm="1">
        <f t="array" ref="N1097">(_xlfn.XLOOKUP($A1097&amp;$Q$3,Data[Index]&amp;Data[Valid Test, Can be used for conformity (Y/N)],Data[N20 (mg/km)])-N$2)/N$5</f>
        <v>#N/A</v>
      </c>
      <c r="O1097" s="141" t="e" cm="1">
        <f t="array" ref="O1097">(_xlfn.XLOOKUP($A1097&amp;$Q$3,Data[Index]&amp;Data[Valid Test, Can be used for conformity (Y/N)],Data[l/100km])-O$2)/O$5</f>
        <v>#N/A</v>
      </c>
      <c r="P1097" s="138">
        <f>_xlfn.XLOOKUP($A1097,Data[Index],Data[Comments])</f>
        <v>0</v>
      </c>
    </row>
    <row r="1098" spans="1:16" x14ac:dyDescent="0.2">
      <c r="A1098" s="129"/>
      <c r="B1098" s="129"/>
      <c r="C1098" s="129" t="e" cm="1">
        <f t="array" ref="C1098">_xlfn.XLOOKUP($A1098&amp;$Q$3&amp;$R$3,Data[Index]&amp;Data[Valid Test, Can be used for conformity (Y/N)]&amp;Data[Cycle],Data[Test Name])</f>
        <v>#N/A</v>
      </c>
      <c r="D1098" s="167" t="e" cm="1">
        <f t="array" ref="D1098">_xlfn.XLOOKUP($A1098&amp;$Q$3&amp;$R$3,Data[Index]&amp;Data[Valid Test, Can be used for conformity (Y/N)]&amp;Data[Cycle],Data[Mileage (Miles)])</f>
        <v>#N/A</v>
      </c>
      <c r="E1098" s="130" t="e" cm="1">
        <f t="array" ref="E1098">_xlfn.XLOOKUP($A1098&amp;$Q$3&amp;$R$3,Data[Index]&amp;Data[Valid Test, Can be used for conformity (Y/N)]&amp;Data[Cycle],Data[Date])</f>
        <v>#N/A</v>
      </c>
      <c r="F1098" s="141" t="e" cm="1">
        <f t="array" ref="F1098">(_xlfn.XLOOKUP($A1098&amp;$Q$3&amp;$R$3,Data[Index]&amp;Data[Valid Test, Can be used for conformity (Y/N)]&amp;Data[Cycle],Data[CO/km (mg)])-F$2)/F$5</f>
        <v>#N/A</v>
      </c>
      <c r="G1098" s="141" t="e" cm="1">
        <f t="array" ref="G1098">(_xlfn.XLOOKUP($A1098&amp;$Q$3,Data[Index]&amp;Data[Valid Test, Can be used for conformity (Y/N)],Data[CO2/km (g)])-G$2)/G$5</f>
        <v>#N/A</v>
      </c>
      <c r="H1098" s="141" t="e" cm="1">
        <f t="array" ref="H1098">(_xlfn.XLOOKUP($A1098&amp;$Q$3,Data[Index]&amp;Data[Valid Test, Can be used for conformity (Y/N)],Data[THC/km (mg)])-H$2)/H$5</f>
        <v>#N/A</v>
      </c>
      <c r="I1098" s="141" t="e" cm="1">
        <f t="array" ref="I1098">(_xlfn.XLOOKUP($A1098&amp;$Q$3,Data[Index]&amp;Data[Valid Test, Can be used for conformity (Y/N)],Data[NOx/km (mg)])-I$2)/I$5</f>
        <v>#N/A</v>
      </c>
      <c r="J1098" s="141" t="e" cm="1">
        <f t="array" ref="J1098">(_xlfn.XLOOKUP($A1098&amp;$Q$3,Data[Index]&amp;Data[Valid Test, Can be used for conformity (Y/N)],Data[THC + NOx/km (mg)])-J$2)/J$5</f>
        <v>#N/A</v>
      </c>
      <c r="K1098" s="141" t="e" cm="1">
        <f t="array" ref="K1098">(_xlfn.XLOOKUP($A1098&amp;$Q$3,Data[Index]&amp;Data[Valid Test, Can be used for conformity (Y/N)],Data[PN/km ('#)])-K$2)/K$5</f>
        <v>#N/A</v>
      </c>
      <c r="L1098" s="141" t="e" cm="1">
        <f t="array" ref="L1098">(_xlfn.XLOOKUP($A1098&amp;$Q$3,Data[Index]&amp;Data[Valid Test, Can be used for conformity (Y/N)],Data[PM/km (mg)])-L$2)/L$5</f>
        <v>#N/A</v>
      </c>
      <c r="M1098" s="140" t="e" cm="1">
        <f t="array" ref="M1098">(_xlfn.XLOOKUP($A1098&amp;$Q$3,Data[Index]&amp;Data[Valid Test, Can be used for conformity (Y/N)],Data[CH4 (mg/km)])-M$2)/M$5</f>
        <v>#N/A</v>
      </c>
      <c r="N1098" s="140" t="e" cm="1">
        <f t="array" ref="N1098">(_xlfn.XLOOKUP($A1098&amp;$Q$3,Data[Index]&amp;Data[Valid Test, Can be used for conformity (Y/N)],Data[N20 (mg/km)])-N$2)/N$5</f>
        <v>#N/A</v>
      </c>
      <c r="O1098" s="141" t="e" cm="1">
        <f t="array" ref="O1098">(_xlfn.XLOOKUP($A1098&amp;$Q$3,Data[Index]&amp;Data[Valid Test, Can be used for conformity (Y/N)],Data[l/100km])-O$2)/O$5</f>
        <v>#N/A</v>
      </c>
      <c r="P1098" s="138">
        <f>_xlfn.XLOOKUP($A1098,Data[Index],Data[Comments])</f>
        <v>0</v>
      </c>
    </row>
    <row r="1099" spans="1:16" x14ac:dyDescent="0.2">
      <c r="A1099" s="129"/>
      <c r="B1099" s="129"/>
      <c r="C1099" s="129" t="e" cm="1">
        <f t="array" ref="C1099">_xlfn.XLOOKUP($A1099&amp;$Q$3&amp;$R$3,Data[Index]&amp;Data[Valid Test, Can be used for conformity (Y/N)]&amp;Data[Cycle],Data[Test Name])</f>
        <v>#N/A</v>
      </c>
      <c r="D1099" s="167" t="e" cm="1">
        <f t="array" ref="D1099">_xlfn.XLOOKUP($A1099&amp;$Q$3&amp;$R$3,Data[Index]&amp;Data[Valid Test, Can be used for conformity (Y/N)]&amp;Data[Cycle],Data[Mileage (Miles)])</f>
        <v>#N/A</v>
      </c>
      <c r="E1099" s="130" t="e" cm="1">
        <f t="array" ref="E1099">_xlfn.XLOOKUP($A1099&amp;$Q$3&amp;$R$3,Data[Index]&amp;Data[Valid Test, Can be used for conformity (Y/N)]&amp;Data[Cycle],Data[Date])</f>
        <v>#N/A</v>
      </c>
      <c r="F1099" s="141" t="e" cm="1">
        <f t="array" ref="F1099">(_xlfn.XLOOKUP($A1099&amp;$Q$3&amp;$R$3,Data[Index]&amp;Data[Valid Test, Can be used for conformity (Y/N)]&amp;Data[Cycle],Data[CO/km (mg)])-F$2)/F$5</f>
        <v>#N/A</v>
      </c>
      <c r="G1099" s="141" t="e" cm="1">
        <f t="array" ref="G1099">(_xlfn.XLOOKUP($A1099&amp;$Q$3,Data[Index]&amp;Data[Valid Test, Can be used for conformity (Y/N)],Data[CO2/km (g)])-G$2)/G$5</f>
        <v>#N/A</v>
      </c>
      <c r="H1099" s="141" t="e" cm="1">
        <f t="array" ref="H1099">(_xlfn.XLOOKUP($A1099&amp;$Q$3,Data[Index]&amp;Data[Valid Test, Can be used for conformity (Y/N)],Data[THC/km (mg)])-H$2)/H$5</f>
        <v>#N/A</v>
      </c>
      <c r="I1099" s="141" t="e" cm="1">
        <f t="array" ref="I1099">(_xlfn.XLOOKUP($A1099&amp;$Q$3,Data[Index]&amp;Data[Valid Test, Can be used for conformity (Y/N)],Data[NOx/km (mg)])-I$2)/I$5</f>
        <v>#N/A</v>
      </c>
      <c r="J1099" s="141" t="e" cm="1">
        <f t="array" ref="J1099">(_xlfn.XLOOKUP($A1099&amp;$Q$3,Data[Index]&amp;Data[Valid Test, Can be used for conformity (Y/N)],Data[THC + NOx/km (mg)])-J$2)/J$5</f>
        <v>#N/A</v>
      </c>
      <c r="K1099" s="141" t="e" cm="1">
        <f t="array" ref="K1099">(_xlfn.XLOOKUP($A1099&amp;$Q$3,Data[Index]&amp;Data[Valid Test, Can be used for conformity (Y/N)],Data[PN/km ('#)])-K$2)/K$5</f>
        <v>#N/A</v>
      </c>
      <c r="L1099" s="141" t="e" cm="1">
        <f t="array" ref="L1099">(_xlfn.XLOOKUP($A1099&amp;$Q$3,Data[Index]&amp;Data[Valid Test, Can be used for conformity (Y/N)],Data[PM/km (mg)])-L$2)/L$5</f>
        <v>#N/A</v>
      </c>
      <c r="M1099" s="140" t="e" cm="1">
        <f t="array" ref="M1099">(_xlfn.XLOOKUP($A1099&amp;$Q$3,Data[Index]&amp;Data[Valid Test, Can be used for conformity (Y/N)],Data[CH4 (mg/km)])-M$2)/M$5</f>
        <v>#N/A</v>
      </c>
      <c r="N1099" s="140" t="e" cm="1">
        <f t="array" ref="N1099">(_xlfn.XLOOKUP($A1099&amp;$Q$3,Data[Index]&amp;Data[Valid Test, Can be used for conformity (Y/N)],Data[N20 (mg/km)])-N$2)/N$5</f>
        <v>#N/A</v>
      </c>
      <c r="O1099" s="141" t="e" cm="1">
        <f t="array" ref="O1099">(_xlfn.XLOOKUP($A1099&amp;$Q$3,Data[Index]&amp;Data[Valid Test, Can be used for conformity (Y/N)],Data[l/100km])-O$2)/O$5</f>
        <v>#N/A</v>
      </c>
      <c r="P1099" s="138">
        <f>_xlfn.XLOOKUP($A1099,Data[Index],Data[Comments])</f>
        <v>0</v>
      </c>
    </row>
    <row r="1100" spans="1:16" x14ac:dyDescent="0.2">
      <c r="A1100" s="129"/>
      <c r="B1100" s="129"/>
      <c r="C1100" s="129" t="e" cm="1">
        <f t="array" ref="C1100">_xlfn.XLOOKUP($A1100&amp;$Q$3&amp;$R$3,Data[Index]&amp;Data[Valid Test, Can be used for conformity (Y/N)]&amp;Data[Cycle],Data[Test Name])</f>
        <v>#N/A</v>
      </c>
      <c r="D1100" s="167" t="e" cm="1">
        <f t="array" ref="D1100">_xlfn.XLOOKUP($A1100&amp;$Q$3&amp;$R$3,Data[Index]&amp;Data[Valid Test, Can be used for conformity (Y/N)]&amp;Data[Cycle],Data[Mileage (Miles)])</f>
        <v>#N/A</v>
      </c>
      <c r="E1100" s="130" t="e" cm="1">
        <f t="array" ref="E1100">_xlfn.XLOOKUP($A1100&amp;$Q$3&amp;$R$3,Data[Index]&amp;Data[Valid Test, Can be used for conformity (Y/N)]&amp;Data[Cycle],Data[Date])</f>
        <v>#N/A</v>
      </c>
      <c r="F1100" s="141" t="e" cm="1">
        <f t="array" ref="F1100">(_xlfn.XLOOKUP($A1100&amp;$Q$3&amp;$R$3,Data[Index]&amp;Data[Valid Test, Can be used for conformity (Y/N)]&amp;Data[Cycle],Data[CO/km (mg)])-F$2)/F$5</f>
        <v>#N/A</v>
      </c>
      <c r="G1100" s="141" t="e" cm="1">
        <f t="array" ref="G1100">(_xlfn.XLOOKUP($A1100&amp;$Q$3,Data[Index]&amp;Data[Valid Test, Can be used for conformity (Y/N)],Data[CO2/km (g)])-G$2)/G$5</f>
        <v>#N/A</v>
      </c>
      <c r="H1100" s="141" t="e" cm="1">
        <f t="array" ref="H1100">(_xlfn.XLOOKUP($A1100&amp;$Q$3,Data[Index]&amp;Data[Valid Test, Can be used for conformity (Y/N)],Data[THC/km (mg)])-H$2)/H$5</f>
        <v>#N/A</v>
      </c>
      <c r="I1100" s="141" t="e" cm="1">
        <f t="array" ref="I1100">(_xlfn.XLOOKUP($A1100&amp;$Q$3,Data[Index]&amp;Data[Valid Test, Can be used for conformity (Y/N)],Data[NOx/km (mg)])-I$2)/I$5</f>
        <v>#N/A</v>
      </c>
      <c r="J1100" s="141" t="e" cm="1">
        <f t="array" ref="J1100">(_xlfn.XLOOKUP($A1100&amp;$Q$3,Data[Index]&amp;Data[Valid Test, Can be used for conformity (Y/N)],Data[THC + NOx/km (mg)])-J$2)/J$5</f>
        <v>#N/A</v>
      </c>
      <c r="K1100" s="141" t="e" cm="1">
        <f t="array" ref="K1100">(_xlfn.XLOOKUP($A1100&amp;$Q$3,Data[Index]&amp;Data[Valid Test, Can be used for conformity (Y/N)],Data[PN/km ('#)])-K$2)/K$5</f>
        <v>#N/A</v>
      </c>
      <c r="L1100" s="141" t="e" cm="1">
        <f t="array" ref="L1100">(_xlfn.XLOOKUP($A1100&amp;$Q$3,Data[Index]&amp;Data[Valid Test, Can be used for conformity (Y/N)],Data[PM/km (mg)])-L$2)/L$5</f>
        <v>#N/A</v>
      </c>
      <c r="M1100" s="140" t="e" cm="1">
        <f t="array" ref="M1100">(_xlfn.XLOOKUP($A1100&amp;$Q$3,Data[Index]&amp;Data[Valid Test, Can be used for conformity (Y/N)],Data[CH4 (mg/km)])-M$2)/M$5</f>
        <v>#N/A</v>
      </c>
      <c r="N1100" s="140" t="e" cm="1">
        <f t="array" ref="N1100">(_xlfn.XLOOKUP($A1100&amp;$Q$3,Data[Index]&amp;Data[Valid Test, Can be used for conformity (Y/N)],Data[N20 (mg/km)])-N$2)/N$5</f>
        <v>#N/A</v>
      </c>
      <c r="O1100" s="141" t="e" cm="1">
        <f t="array" ref="O1100">(_xlfn.XLOOKUP($A1100&amp;$Q$3,Data[Index]&amp;Data[Valid Test, Can be used for conformity (Y/N)],Data[l/100km])-O$2)/O$5</f>
        <v>#N/A</v>
      </c>
      <c r="P1100" s="138">
        <f>_xlfn.XLOOKUP($A1100,Data[Index],Data[Comments])</f>
        <v>0</v>
      </c>
    </row>
    <row r="1101" spans="1:16" x14ac:dyDescent="0.2">
      <c r="A1101" s="129"/>
      <c r="B1101" s="129"/>
      <c r="C1101" s="129" t="e" cm="1">
        <f t="array" ref="C1101">_xlfn.XLOOKUP($A1101&amp;$Q$3&amp;$R$3,Data[Index]&amp;Data[Valid Test, Can be used for conformity (Y/N)]&amp;Data[Cycle],Data[Test Name])</f>
        <v>#N/A</v>
      </c>
      <c r="D1101" s="167" t="e" cm="1">
        <f t="array" ref="D1101">_xlfn.XLOOKUP($A1101&amp;$Q$3&amp;$R$3,Data[Index]&amp;Data[Valid Test, Can be used for conformity (Y/N)]&amp;Data[Cycle],Data[Mileage (Miles)])</f>
        <v>#N/A</v>
      </c>
      <c r="E1101" s="130" t="e" cm="1">
        <f t="array" ref="E1101">_xlfn.XLOOKUP($A1101&amp;$Q$3&amp;$R$3,Data[Index]&amp;Data[Valid Test, Can be used for conformity (Y/N)]&amp;Data[Cycle],Data[Date])</f>
        <v>#N/A</v>
      </c>
      <c r="F1101" s="141" t="e" cm="1">
        <f t="array" ref="F1101">(_xlfn.XLOOKUP($A1101&amp;$Q$3&amp;$R$3,Data[Index]&amp;Data[Valid Test, Can be used for conformity (Y/N)]&amp;Data[Cycle],Data[CO/km (mg)])-F$2)/F$5</f>
        <v>#N/A</v>
      </c>
      <c r="G1101" s="141" t="e" cm="1">
        <f t="array" ref="G1101">(_xlfn.XLOOKUP($A1101&amp;$Q$3,Data[Index]&amp;Data[Valid Test, Can be used for conformity (Y/N)],Data[CO2/km (g)])-G$2)/G$5</f>
        <v>#N/A</v>
      </c>
      <c r="H1101" s="141" t="e" cm="1">
        <f t="array" ref="H1101">(_xlfn.XLOOKUP($A1101&amp;$Q$3,Data[Index]&amp;Data[Valid Test, Can be used for conformity (Y/N)],Data[THC/km (mg)])-H$2)/H$5</f>
        <v>#N/A</v>
      </c>
      <c r="I1101" s="141" t="e" cm="1">
        <f t="array" ref="I1101">(_xlfn.XLOOKUP($A1101&amp;$Q$3,Data[Index]&amp;Data[Valid Test, Can be used for conformity (Y/N)],Data[NOx/km (mg)])-I$2)/I$5</f>
        <v>#N/A</v>
      </c>
      <c r="J1101" s="141" t="e" cm="1">
        <f t="array" ref="J1101">(_xlfn.XLOOKUP($A1101&amp;$Q$3,Data[Index]&amp;Data[Valid Test, Can be used for conformity (Y/N)],Data[THC + NOx/km (mg)])-J$2)/J$5</f>
        <v>#N/A</v>
      </c>
      <c r="K1101" s="141" t="e" cm="1">
        <f t="array" ref="K1101">(_xlfn.XLOOKUP($A1101&amp;$Q$3,Data[Index]&amp;Data[Valid Test, Can be used for conformity (Y/N)],Data[PN/km ('#)])-K$2)/K$5</f>
        <v>#N/A</v>
      </c>
      <c r="L1101" s="141" t="e" cm="1">
        <f t="array" ref="L1101">(_xlfn.XLOOKUP($A1101&amp;$Q$3,Data[Index]&amp;Data[Valid Test, Can be used for conformity (Y/N)],Data[PM/km (mg)])-L$2)/L$5</f>
        <v>#N/A</v>
      </c>
      <c r="M1101" s="140" t="e" cm="1">
        <f t="array" ref="M1101">(_xlfn.XLOOKUP($A1101&amp;$Q$3,Data[Index]&amp;Data[Valid Test, Can be used for conformity (Y/N)],Data[CH4 (mg/km)])-M$2)/M$5</f>
        <v>#N/A</v>
      </c>
      <c r="N1101" s="140" t="e" cm="1">
        <f t="array" ref="N1101">(_xlfn.XLOOKUP($A1101&amp;$Q$3,Data[Index]&amp;Data[Valid Test, Can be used for conformity (Y/N)],Data[N20 (mg/km)])-N$2)/N$5</f>
        <v>#N/A</v>
      </c>
      <c r="O1101" s="141" t="e" cm="1">
        <f t="array" ref="O1101">(_xlfn.XLOOKUP($A1101&amp;$Q$3,Data[Index]&amp;Data[Valid Test, Can be used for conformity (Y/N)],Data[l/100km])-O$2)/O$5</f>
        <v>#N/A</v>
      </c>
      <c r="P1101" s="138">
        <f>_xlfn.XLOOKUP($A1101,Data[Index],Data[Comments])</f>
        <v>0</v>
      </c>
    </row>
    <row r="1102" spans="1:16" x14ac:dyDescent="0.2">
      <c r="A1102" s="129"/>
      <c r="B1102" s="129"/>
      <c r="C1102" s="129" t="e" cm="1">
        <f t="array" ref="C1102">_xlfn.XLOOKUP($A1102&amp;$Q$3&amp;$R$3,Data[Index]&amp;Data[Valid Test, Can be used for conformity (Y/N)]&amp;Data[Cycle],Data[Test Name])</f>
        <v>#N/A</v>
      </c>
      <c r="D1102" s="167" t="e" cm="1">
        <f t="array" ref="D1102">_xlfn.XLOOKUP($A1102&amp;$Q$3&amp;$R$3,Data[Index]&amp;Data[Valid Test, Can be used for conformity (Y/N)]&amp;Data[Cycle],Data[Mileage (Miles)])</f>
        <v>#N/A</v>
      </c>
      <c r="E1102" s="130" t="e" cm="1">
        <f t="array" ref="E1102">_xlfn.XLOOKUP($A1102&amp;$Q$3&amp;$R$3,Data[Index]&amp;Data[Valid Test, Can be used for conformity (Y/N)]&amp;Data[Cycle],Data[Date])</f>
        <v>#N/A</v>
      </c>
      <c r="F1102" s="141" t="e" cm="1">
        <f t="array" ref="F1102">(_xlfn.XLOOKUP($A1102&amp;$Q$3&amp;$R$3,Data[Index]&amp;Data[Valid Test, Can be used for conformity (Y/N)]&amp;Data[Cycle],Data[CO/km (mg)])-F$2)/F$5</f>
        <v>#N/A</v>
      </c>
      <c r="G1102" s="141" t="e" cm="1">
        <f t="array" ref="G1102">(_xlfn.XLOOKUP($A1102&amp;$Q$3,Data[Index]&amp;Data[Valid Test, Can be used for conformity (Y/N)],Data[CO2/km (g)])-G$2)/G$5</f>
        <v>#N/A</v>
      </c>
      <c r="H1102" s="141" t="e" cm="1">
        <f t="array" ref="H1102">(_xlfn.XLOOKUP($A1102&amp;$Q$3,Data[Index]&amp;Data[Valid Test, Can be used for conformity (Y/N)],Data[THC/km (mg)])-H$2)/H$5</f>
        <v>#N/A</v>
      </c>
      <c r="I1102" s="141" t="e" cm="1">
        <f t="array" ref="I1102">(_xlfn.XLOOKUP($A1102&amp;$Q$3,Data[Index]&amp;Data[Valid Test, Can be used for conformity (Y/N)],Data[NOx/km (mg)])-I$2)/I$5</f>
        <v>#N/A</v>
      </c>
      <c r="J1102" s="141" t="e" cm="1">
        <f t="array" ref="J1102">(_xlfn.XLOOKUP($A1102&amp;$Q$3,Data[Index]&amp;Data[Valid Test, Can be used for conformity (Y/N)],Data[THC + NOx/km (mg)])-J$2)/J$5</f>
        <v>#N/A</v>
      </c>
      <c r="K1102" s="141" t="e" cm="1">
        <f t="array" ref="K1102">(_xlfn.XLOOKUP($A1102&amp;$Q$3,Data[Index]&amp;Data[Valid Test, Can be used for conformity (Y/N)],Data[PN/km ('#)])-K$2)/K$5</f>
        <v>#N/A</v>
      </c>
      <c r="L1102" s="141" t="e" cm="1">
        <f t="array" ref="L1102">(_xlfn.XLOOKUP($A1102&amp;$Q$3,Data[Index]&amp;Data[Valid Test, Can be used for conformity (Y/N)],Data[PM/km (mg)])-L$2)/L$5</f>
        <v>#N/A</v>
      </c>
      <c r="M1102" s="140" t="e" cm="1">
        <f t="array" ref="M1102">(_xlfn.XLOOKUP($A1102&amp;$Q$3,Data[Index]&amp;Data[Valid Test, Can be used for conformity (Y/N)],Data[CH4 (mg/km)])-M$2)/M$5</f>
        <v>#N/A</v>
      </c>
      <c r="N1102" s="140" t="e" cm="1">
        <f t="array" ref="N1102">(_xlfn.XLOOKUP($A1102&amp;$Q$3,Data[Index]&amp;Data[Valid Test, Can be used for conformity (Y/N)],Data[N20 (mg/km)])-N$2)/N$5</f>
        <v>#N/A</v>
      </c>
      <c r="O1102" s="141" t="e" cm="1">
        <f t="array" ref="O1102">(_xlfn.XLOOKUP($A1102&amp;$Q$3,Data[Index]&amp;Data[Valid Test, Can be used for conformity (Y/N)],Data[l/100km])-O$2)/O$5</f>
        <v>#N/A</v>
      </c>
      <c r="P1102" s="138">
        <f>_xlfn.XLOOKUP($A1102,Data[Index],Data[Comments])</f>
        <v>0</v>
      </c>
    </row>
    <row r="1103" spans="1:16" x14ac:dyDescent="0.2">
      <c r="A1103" s="129"/>
      <c r="B1103" s="129"/>
      <c r="C1103" s="129" t="e" cm="1">
        <f t="array" ref="C1103">_xlfn.XLOOKUP($A1103&amp;$Q$3&amp;$R$3,Data[Index]&amp;Data[Valid Test, Can be used for conformity (Y/N)]&amp;Data[Cycle],Data[Test Name])</f>
        <v>#N/A</v>
      </c>
      <c r="D1103" s="167" t="e" cm="1">
        <f t="array" ref="D1103">_xlfn.XLOOKUP($A1103&amp;$Q$3&amp;$R$3,Data[Index]&amp;Data[Valid Test, Can be used for conformity (Y/N)]&amp;Data[Cycle],Data[Mileage (Miles)])</f>
        <v>#N/A</v>
      </c>
      <c r="E1103" s="130" t="e" cm="1">
        <f t="array" ref="E1103">_xlfn.XLOOKUP($A1103&amp;$Q$3&amp;$R$3,Data[Index]&amp;Data[Valid Test, Can be used for conformity (Y/N)]&amp;Data[Cycle],Data[Date])</f>
        <v>#N/A</v>
      </c>
      <c r="F1103" s="141" t="e" cm="1">
        <f t="array" ref="F1103">(_xlfn.XLOOKUP($A1103&amp;$Q$3&amp;$R$3,Data[Index]&amp;Data[Valid Test, Can be used for conformity (Y/N)]&amp;Data[Cycle],Data[CO/km (mg)])-F$2)/F$5</f>
        <v>#N/A</v>
      </c>
      <c r="G1103" s="141" t="e" cm="1">
        <f t="array" ref="G1103">(_xlfn.XLOOKUP($A1103&amp;$Q$3,Data[Index]&amp;Data[Valid Test, Can be used for conformity (Y/N)],Data[CO2/km (g)])-G$2)/G$5</f>
        <v>#N/A</v>
      </c>
      <c r="H1103" s="141" t="e" cm="1">
        <f t="array" ref="H1103">(_xlfn.XLOOKUP($A1103&amp;$Q$3,Data[Index]&amp;Data[Valid Test, Can be used for conformity (Y/N)],Data[THC/km (mg)])-H$2)/H$5</f>
        <v>#N/A</v>
      </c>
      <c r="I1103" s="141" t="e" cm="1">
        <f t="array" ref="I1103">(_xlfn.XLOOKUP($A1103&amp;$Q$3,Data[Index]&amp;Data[Valid Test, Can be used for conformity (Y/N)],Data[NOx/km (mg)])-I$2)/I$5</f>
        <v>#N/A</v>
      </c>
      <c r="J1103" s="141" t="e" cm="1">
        <f t="array" ref="J1103">(_xlfn.XLOOKUP($A1103&amp;$Q$3,Data[Index]&amp;Data[Valid Test, Can be used for conformity (Y/N)],Data[THC + NOx/km (mg)])-J$2)/J$5</f>
        <v>#N/A</v>
      </c>
      <c r="K1103" s="141" t="e" cm="1">
        <f t="array" ref="K1103">(_xlfn.XLOOKUP($A1103&amp;$Q$3,Data[Index]&amp;Data[Valid Test, Can be used for conformity (Y/N)],Data[PN/km ('#)])-K$2)/K$5</f>
        <v>#N/A</v>
      </c>
      <c r="L1103" s="141" t="e" cm="1">
        <f t="array" ref="L1103">(_xlfn.XLOOKUP($A1103&amp;$Q$3,Data[Index]&amp;Data[Valid Test, Can be used for conformity (Y/N)],Data[PM/km (mg)])-L$2)/L$5</f>
        <v>#N/A</v>
      </c>
      <c r="M1103" s="140" t="e" cm="1">
        <f t="array" ref="M1103">(_xlfn.XLOOKUP($A1103&amp;$Q$3,Data[Index]&amp;Data[Valid Test, Can be used for conformity (Y/N)],Data[CH4 (mg/km)])-M$2)/M$5</f>
        <v>#N/A</v>
      </c>
      <c r="N1103" s="140" t="e" cm="1">
        <f t="array" ref="N1103">(_xlfn.XLOOKUP($A1103&amp;$Q$3,Data[Index]&amp;Data[Valid Test, Can be used for conformity (Y/N)],Data[N20 (mg/km)])-N$2)/N$5</f>
        <v>#N/A</v>
      </c>
      <c r="O1103" s="141" t="e" cm="1">
        <f t="array" ref="O1103">(_xlfn.XLOOKUP($A1103&amp;$Q$3,Data[Index]&amp;Data[Valid Test, Can be used for conformity (Y/N)],Data[l/100km])-O$2)/O$5</f>
        <v>#N/A</v>
      </c>
      <c r="P1103" s="138">
        <f>_xlfn.XLOOKUP($A1103,Data[Index],Data[Comments])</f>
        <v>0</v>
      </c>
    </row>
    <row r="1104" spans="1:16" x14ac:dyDescent="0.2">
      <c r="A1104" s="129"/>
      <c r="B1104" s="129"/>
      <c r="C1104" s="129" t="e" cm="1">
        <f t="array" ref="C1104">_xlfn.XLOOKUP($A1104&amp;$Q$3&amp;$R$3,Data[Index]&amp;Data[Valid Test, Can be used for conformity (Y/N)]&amp;Data[Cycle],Data[Test Name])</f>
        <v>#N/A</v>
      </c>
      <c r="D1104" s="167" t="e" cm="1">
        <f t="array" ref="D1104">_xlfn.XLOOKUP($A1104&amp;$Q$3&amp;$R$3,Data[Index]&amp;Data[Valid Test, Can be used for conformity (Y/N)]&amp;Data[Cycle],Data[Mileage (Miles)])</f>
        <v>#N/A</v>
      </c>
      <c r="E1104" s="130" t="e" cm="1">
        <f t="array" ref="E1104">_xlfn.XLOOKUP($A1104&amp;$Q$3&amp;$R$3,Data[Index]&amp;Data[Valid Test, Can be used for conformity (Y/N)]&amp;Data[Cycle],Data[Date])</f>
        <v>#N/A</v>
      </c>
      <c r="F1104" s="141" t="e" cm="1">
        <f t="array" ref="F1104">(_xlfn.XLOOKUP($A1104&amp;$Q$3&amp;$R$3,Data[Index]&amp;Data[Valid Test, Can be used for conformity (Y/N)]&amp;Data[Cycle],Data[CO/km (mg)])-F$2)/F$5</f>
        <v>#N/A</v>
      </c>
      <c r="G1104" s="141" t="e" cm="1">
        <f t="array" ref="G1104">(_xlfn.XLOOKUP($A1104&amp;$Q$3,Data[Index]&amp;Data[Valid Test, Can be used for conformity (Y/N)],Data[CO2/km (g)])-G$2)/G$5</f>
        <v>#N/A</v>
      </c>
      <c r="H1104" s="141" t="e" cm="1">
        <f t="array" ref="H1104">(_xlfn.XLOOKUP($A1104&amp;$Q$3,Data[Index]&amp;Data[Valid Test, Can be used for conformity (Y/N)],Data[THC/km (mg)])-H$2)/H$5</f>
        <v>#N/A</v>
      </c>
      <c r="I1104" s="141" t="e" cm="1">
        <f t="array" ref="I1104">(_xlfn.XLOOKUP($A1104&amp;$Q$3,Data[Index]&amp;Data[Valid Test, Can be used for conformity (Y/N)],Data[NOx/km (mg)])-I$2)/I$5</f>
        <v>#N/A</v>
      </c>
      <c r="J1104" s="141" t="e" cm="1">
        <f t="array" ref="J1104">(_xlfn.XLOOKUP($A1104&amp;$Q$3,Data[Index]&amp;Data[Valid Test, Can be used for conformity (Y/N)],Data[THC + NOx/km (mg)])-J$2)/J$5</f>
        <v>#N/A</v>
      </c>
      <c r="K1104" s="141" t="e" cm="1">
        <f t="array" ref="K1104">(_xlfn.XLOOKUP($A1104&amp;$Q$3,Data[Index]&amp;Data[Valid Test, Can be used for conformity (Y/N)],Data[PN/km ('#)])-K$2)/K$5</f>
        <v>#N/A</v>
      </c>
      <c r="L1104" s="141" t="e" cm="1">
        <f t="array" ref="L1104">(_xlfn.XLOOKUP($A1104&amp;$Q$3,Data[Index]&amp;Data[Valid Test, Can be used for conformity (Y/N)],Data[PM/km (mg)])-L$2)/L$5</f>
        <v>#N/A</v>
      </c>
      <c r="M1104" s="140" t="e" cm="1">
        <f t="array" ref="M1104">(_xlfn.XLOOKUP($A1104&amp;$Q$3,Data[Index]&amp;Data[Valid Test, Can be used for conformity (Y/N)],Data[CH4 (mg/km)])-M$2)/M$5</f>
        <v>#N/A</v>
      </c>
      <c r="N1104" s="140" t="e" cm="1">
        <f t="array" ref="N1104">(_xlfn.XLOOKUP($A1104&amp;$Q$3,Data[Index]&amp;Data[Valid Test, Can be used for conformity (Y/N)],Data[N20 (mg/km)])-N$2)/N$5</f>
        <v>#N/A</v>
      </c>
      <c r="O1104" s="141" t="e" cm="1">
        <f t="array" ref="O1104">(_xlfn.XLOOKUP($A1104&amp;$Q$3,Data[Index]&amp;Data[Valid Test, Can be used for conformity (Y/N)],Data[l/100km])-O$2)/O$5</f>
        <v>#N/A</v>
      </c>
      <c r="P1104" s="138">
        <f>_xlfn.XLOOKUP($A1104,Data[Index],Data[Comments])</f>
        <v>0</v>
      </c>
    </row>
    <row r="1105" spans="1:16" x14ac:dyDescent="0.2">
      <c r="A1105" s="129"/>
      <c r="B1105" s="129"/>
      <c r="C1105" s="129" t="e" cm="1">
        <f t="array" ref="C1105">_xlfn.XLOOKUP($A1105&amp;$Q$3&amp;$R$3,Data[Index]&amp;Data[Valid Test, Can be used for conformity (Y/N)]&amp;Data[Cycle],Data[Test Name])</f>
        <v>#N/A</v>
      </c>
      <c r="D1105" s="167" t="e" cm="1">
        <f t="array" ref="D1105">_xlfn.XLOOKUP($A1105&amp;$Q$3&amp;$R$3,Data[Index]&amp;Data[Valid Test, Can be used for conformity (Y/N)]&amp;Data[Cycle],Data[Mileage (Miles)])</f>
        <v>#N/A</v>
      </c>
      <c r="E1105" s="130" t="e" cm="1">
        <f t="array" ref="E1105">_xlfn.XLOOKUP($A1105&amp;$Q$3&amp;$R$3,Data[Index]&amp;Data[Valid Test, Can be used for conformity (Y/N)]&amp;Data[Cycle],Data[Date])</f>
        <v>#N/A</v>
      </c>
      <c r="F1105" s="141" t="e" cm="1">
        <f t="array" ref="F1105">(_xlfn.XLOOKUP($A1105&amp;$Q$3&amp;$R$3,Data[Index]&amp;Data[Valid Test, Can be used for conformity (Y/N)]&amp;Data[Cycle],Data[CO/km (mg)])-F$2)/F$5</f>
        <v>#N/A</v>
      </c>
      <c r="G1105" s="141" t="e" cm="1">
        <f t="array" ref="G1105">(_xlfn.XLOOKUP($A1105&amp;$Q$3,Data[Index]&amp;Data[Valid Test, Can be used for conformity (Y/N)],Data[CO2/km (g)])-G$2)/G$5</f>
        <v>#N/A</v>
      </c>
      <c r="H1105" s="141" t="e" cm="1">
        <f t="array" ref="H1105">(_xlfn.XLOOKUP($A1105&amp;$Q$3,Data[Index]&amp;Data[Valid Test, Can be used for conformity (Y/N)],Data[THC/km (mg)])-H$2)/H$5</f>
        <v>#N/A</v>
      </c>
      <c r="I1105" s="141" t="e" cm="1">
        <f t="array" ref="I1105">(_xlfn.XLOOKUP($A1105&amp;$Q$3,Data[Index]&amp;Data[Valid Test, Can be used for conformity (Y/N)],Data[NOx/km (mg)])-I$2)/I$5</f>
        <v>#N/A</v>
      </c>
      <c r="J1105" s="141" t="e" cm="1">
        <f t="array" ref="J1105">(_xlfn.XLOOKUP($A1105&amp;$Q$3,Data[Index]&amp;Data[Valid Test, Can be used for conformity (Y/N)],Data[THC + NOx/km (mg)])-J$2)/J$5</f>
        <v>#N/A</v>
      </c>
      <c r="K1105" s="141" t="e" cm="1">
        <f t="array" ref="K1105">(_xlfn.XLOOKUP($A1105&amp;$Q$3,Data[Index]&amp;Data[Valid Test, Can be used for conformity (Y/N)],Data[PN/km ('#)])-K$2)/K$5</f>
        <v>#N/A</v>
      </c>
      <c r="L1105" s="141" t="e" cm="1">
        <f t="array" ref="L1105">(_xlfn.XLOOKUP($A1105&amp;$Q$3,Data[Index]&amp;Data[Valid Test, Can be used for conformity (Y/N)],Data[PM/km (mg)])-L$2)/L$5</f>
        <v>#N/A</v>
      </c>
      <c r="M1105" s="140" t="e" cm="1">
        <f t="array" ref="M1105">(_xlfn.XLOOKUP($A1105&amp;$Q$3,Data[Index]&amp;Data[Valid Test, Can be used for conformity (Y/N)],Data[CH4 (mg/km)])-M$2)/M$5</f>
        <v>#N/A</v>
      </c>
      <c r="N1105" s="140" t="e" cm="1">
        <f t="array" ref="N1105">(_xlfn.XLOOKUP($A1105&amp;$Q$3,Data[Index]&amp;Data[Valid Test, Can be used for conformity (Y/N)],Data[N20 (mg/km)])-N$2)/N$5</f>
        <v>#N/A</v>
      </c>
      <c r="O1105" s="141" t="e" cm="1">
        <f t="array" ref="O1105">(_xlfn.XLOOKUP($A1105&amp;$Q$3,Data[Index]&amp;Data[Valid Test, Can be used for conformity (Y/N)],Data[l/100km])-O$2)/O$5</f>
        <v>#N/A</v>
      </c>
      <c r="P1105" s="138">
        <f>_xlfn.XLOOKUP($A1105,Data[Index],Data[Comments])</f>
        <v>0</v>
      </c>
    </row>
    <row r="1106" spans="1:16" x14ac:dyDescent="0.2">
      <c r="A1106" s="129"/>
      <c r="B1106" s="129"/>
      <c r="C1106" s="129" t="e" cm="1">
        <f t="array" ref="C1106">_xlfn.XLOOKUP($A1106&amp;$Q$3&amp;$R$3,Data[Index]&amp;Data[Valid Test, Can be used for conformity (Y/N)]&amp;Data[Cycle],Data[Test Name])</f>
        <v>#N/A</v>
      </c>
      <c r="D1106" s="167" t="e" cm="1">
        <f t="array" ref="D1106">_xlfn.XLOOKUP($A1106&amp;$Q$3&amp;$R$3,Data[Index]&amp;Data[Valid Test, Can be used for conformity (Y/N)]&amp;Data[Cycle],Data[Mileage (Miles)])</f>
        <v>#N/A</v>
      </c>
      <c r="E1106" s="130" t="e" cm="1">
        <f t="array" ref="E1106">_xlfn.XLOOKUP($A1106&amp;$Q$3&amp;$R$3,Data[Index]&amp;Data[Valid Test, Can be used for conformity (Y/N)]&amp;Data[Cycle],Data[Date])</f>
        <v>#N/A</v>
      </c>
      <c r="F1106" s="141" t="e" cm="1">
        <f t="array" ref="F1106">(_xlfn.XLOOKUP($A1106&amp;$Q$3&amp;$R$3,Data[Index]&amp;Data[Valid Test, Can be used for conformity (Y/N)]&amp;Data[Cycle],Data[CO/km (mg)])-F$2)/F$5</f>
        <v>#N/A</v>
      </c>
      <c r="G1106" s="141" t="e" cm="1">
        <f t="array" ref="G1106">(_xlfn.XLOOKUP($A1106&amp;$Q$3,Data[Index]&amp;Data[Valid Test, Can be used for conformity (Y/N)],Data[CO2/km (g)])-G$2)/G$5</f>
        <v>#N/A</v>
      </c>
      <c r="H1106" s="141" t="e" cm="1">
        <f t="array" ref="H1106">(_xlfn.XLOOKUP($A1106&amp;$Q$3,Data[Index]&amp;Data[Valid Test, Can be used for conformity (Y/N)],Data[THC/km (mg)])-H$2)/H$5</f>
        <v>#N/A</v>
      </c>
      <c r="I1106" s="141" t="e" cm="1">
        <f t="array" ref="I1106">(_xlfn.XLOOKUP($A1106&amp;$Q$3,Data[Index]&amp;Data[Valid Test, Can be used for conformity (Y/N)],Data[NOx/km (mg)])-I$2)/I$5</f>
        <v>#N/A</v>
      </c>
      <c r="J1106" s="141" t="e" cm="1">
        <f t="array" ref="J1106">(_xlfn.XLOOKUP($A1106&amp;$Q$3,Data[Index]&amp;Data[Valid Test, Can be used for conformity (Y/N)],Data[THC + NOx/km (mg)])-J$2)/J$5</f>
        <v>#N/A</v>
      </c>
      <c r="K1106" s="141" t="e" cm="1">
        <f t="array" ref="K1106">(_xlfn.XLOOKUP($A1106&amp;$Q$3,Data[Index]&amp;Data[Valid Test, Can be used for conformity (Y/N)],Data[PN/km ('#)])-K$2)/K$5</f>
        <v>#N/A</v>
      </c>
      <c r="L1106" s="141" t="e" cm="1">
        <f t="array" ref="L1106">(_xlfn.XLOOKUP($A1106&amp;$Q$3,Data[Index]&amp;Data[Valid Test, Can be used for conformity (Y/N)],Data[PM/km (mg)])-L$2)/L$5</f>
        <v>#N/A</v>
      </c>
      <c r="M1106" s="140" t="e" cm="1">
        <f t="array" ref="M1106">(_xlfn.XLOOKUP($A1106&amp;$Q$3,Data[Index]&amp;Data[Valid Test, Can be used for conformity (Y/N)],Data[CH4 (mg/km)])-M$2)/M$5</f>
        <v>#N/A</v>
      </c>
      <c r="N1106" s="140" t="e" cm="1">
        <f t="array" ref="N1106">(_xlfn.XLOOKUP($A1106&amp;$Q$3,Data[Index]&amp;Data[Valid Test, Can be used for conformity (Y/N)],Data[N20 (mg/km)])-N$2)/N$5</f>
        <v>#N/A</v>
      </c>
      <c r="O1106" s="141" t="e" cm="1">
        <f t="array" ref="O1106">(_xlfn.XLOOKUP($A1106&amp;$Q$3,Data[Index]&amp;Data[Valid Test, Can be used for conformity (Y/N)],Data[l/100km])-O$2)/O$5</f>
        <v>#N/A</v>
      </c>
      <c r="P1106" s="138">
        <f>_xlfn.XLOOKUP($A1106,Data[Index],Data[Comments])</f>
        <v>0</v>
      </c>
    </row>
    <row r="1107" spans="1:16" x14ac:dyDescent="0.2">
      <c r="A1107" s="129"/>
      <c r="B1107" s="129"/>
      <c r="C1107" s="129" t="e" cm="1">
        <f t="array" ref="C1107">_xlfn.XLOOKUP($A1107&amp;$Q$3&amp;$R$3,Data[Index]&amp;Data[Valid Test, Can be used for conformity (Y/N)]&amp;Data[Cycle],Data[Test Name])</f>
        <v>#N/A</v>
      </c>
      <c r="D1107" s="167" t="e" cm="1">
        <f t="array" ref="D1107">_xlfn.XLOOKUP($A1107&amp;$Q$3&amp;$R$3,Data[Index]&amp;Data[Valid Test, Can be used for conformity (Y/N)]&amp;Data[Cycle],Data[Mileage (Miles)])</f>
        <v>#N/A</v>
      </c>
      <c r="E1107" s="130" t="e" cm="1">
        <f t="array" ref="E1107">_xlfn.XLOOKUP($A1107&amp;$Q$3&amp;$R$3,Data[Index]&amp;Data[Valid Test, Can be used for conformity (Y/N)]&amp;Data[Cycle],Data[Date])</f>
        <v>#N/A</v>
      </c>
      <c r="F1107" s="141" t="e" cm="1">
        <f t="array" ref="F1107">(_xlfn.XLOOKUP($A1107&amp;$Q$3&amp;$R$3,Data[Index]&amp;Data[Valid Test, Can be used for conformity (Y/N)]&amp;Data[Cycle],Data[CO/km (mg)])-F$2)/F$5</f>
        <v>#N/A</v>
      </c>
      <c r="G1107" s="141" t="e" cm="1">
        <f t="array" ref="G1107">(_xlfn.XLOOKUP($A1107&amp;$Q$3,Data[Index]&amp;Data[Valid Test, Can be used for conformity (Y/N)],Data[CO2/km (g)])-G$2)/G$5</f>
        <v>#N/A</v>
      </c>
      <c r="H1107" s="141" t="e" cm="1">
        <f t="array" ref="H1107">(_xlfn.XLOOKUP($A1107&amp;$Q$3,Data[Index]&amp;Data[Valid Test, Can be used for conformity (Y/N)],Data[THC/km (mg)])-H$2)/H$5</f>
        <v>#N/A</v>
      </c>
      <c r="I1107" s="141" t="e" cm="1">
        <f t="array" ref="I1107">(_xlfn.XLOOKUP($A1107&amp;$Q$3,Data[Index]&amp;Data[Valid Test, Can be used for conformity (Y/N)],Data[NOx/km (mg)])-I$2)/I$5</f>
        <v>#N/A</v>
      </c>
      <c r="J1107" s="141" t="e" cm="1">
        <f t="array" ref="J1107">(_xlfn.XLOOKUP($A1107&amp;$Q$3,Data[Index]&amp;Data[Valid Test, Can be used for conformity (Y/N)],Data[THC + NOx/km (mg)])-J$2)/J$5</f>
        <v>#N/A</v>
      </c>
      <c r="K1107" s="141" t="e" cm="1">
        <f t="array" ref="K1107">(_xlfn.XLOOKUP($A1107&amp;$Q$3,Data[Index]&amp;Data[Valid Test, Can be used for conformity (Y/N)],Data[PN/km ('#)])-K$2)/K$5</f>
        <v>#N/A</v>
      </c>
      <c r="L1107" s="141" t="e" cm="1">
        <f t="array" ref="L1107">(_xlfn.XLOOKUP($A1107&amp;$Q$3,Data[Index]&amp;Data[Valid Test, Can be used for conformity (Y/N)],Data[PM/km (mg)])-L$2)/L$5</f>
        <v>#N/A</v>
      </c>
      <c r="M1107" s="140" t="e" cm="1">
        <f t="array" ref="M1107">(_xlfn.XLOOKUP($A1107&amp;$Q$3,Data[Index]&amp;Data[Valid Test, Can be used for conformity (Y/N)],Data[CH4 (mg/km)])-M$2)/M$5</f>
        <v>#N/A</v>
      </c>
      <c r="N1107" s="140" t="e" cm="1">
        <f t="array" ref="N1107">(_xlfn.XLOOKUP($A1107&amp;$Q$3,Data[Index]&amp;Data[Valid Test, Can be used for conformity (Y/N)],Data[N20 (mg/km)])-N$2)/N$5</f>
        <v>#N/A</v>
      </c>
      <c r="O1107" s="141" t="e" cm="1">
        <f t="array" ref="O1107">(_xlfn.XLOOKUP($A1107&amp;$Q$3,Data[Index]&amp;Data[Valid Test, Can be used for conformity (Y/N)],Data[l/100km])-O$2)/O$5</f>
        <v>#N/A</v>
      </c>
      <c r="P1107" s="138">
        <f>_xlfn.XLOOKUP($A1107,Data[Index],Data[Comments])</f>
        <v>0</v>
      </c>
    </row>
    <row r="1108" spans="1:16" x14ac:dyDescent="0.2">
      <c r="A1108" s="129"/>
      <c r="B1108" s="129"/>
      <c r="C1108" s="129" t="e" cm="1">
        <f t="array" ref="C1108">_xlfn.XLOOKUP($A1108&amp;$Q$3&amp;$R$3,Data[Index]&amp;Data[Valid Test, Can be used for conformity (Y/N)]&amp;Data[Cycle],Data[Test Name])</f>
        <v>#N/A</v>
      </c>
      <c r="D1108" s="167" t="e" cm="1">
        <f t="array" ref="D1108">_xlfn.XLOOKUP($A1108&amp;$Q$3&amp;$R$3,Data[Index]&amp;Data[Valid Test, Can be used for conformity (Y/N)]&amp;Data[Cycle],Data[Mileage (Miles)])</f>
        <v>#N/A</v>
      </c>
      <c r="E1108" s="130" t="e" cm="1">
        <f t="array" ref="E1108">_xlfn.XLOOKUP($A1108&amp;$Q$3&amp;$R$3,Data[Index]&amp;Data[Valid Test, Can be used for conformity (Y/N)]&amp;Data[Cycle],Data[Date])</f>
        <v>#N/A</v>
      </c>
      <c r="F1108" s="141" t="e" cm="1">
        <f t="array" ref="F1108">(_xlfn.XLOOKUP($A1108&amp;$Q$3&amp;$R$3,Data[Index]&amp;Data[Valid Test, Can be used for conformity (Y/N)]&amp;Data[Cycle],Data[CO/km (mg)])-F$2)/F$5</f>
        <v>#N/A</v>
      </c>
      <c r="G1108" s="141" t="e" cm="1">
        <f t="array" ref="G1108">(_xlfn.XLOOKUP($A1108&amp;$Q$3,Data[Index]&amp;Data[Valid Test, Can be used for conformity (Y/N)],Data[CO2/km (g)])-G$2)/G$5</f>
        <v>#N/A</v>
      </c>
      <c r="H1108" s="141" t="e" cm="1">
        <f t="array" ref="H1108">(_xlfn.XLOOKUP($A1108&amp;$Q$3,Data[Index]&amp;Data[Valid Test, Can be used for conformity (Y/N)],Data[THC/km (mg)])-H$2)/H$5</f>
        <v>#N/A</v>
      </c>
      <c r="I1108" s="141" t="e" cm="1">
        <f t="array" ref="I1108">(_xlfn.XLOOKUP($A1108&amp;$Q$3,Data[Index]&amp;Data[Valid Test, Can be used for conformity (Y/N)],Data[NOx/km (mg)])-I$2)/I$5</f>
        <v>#N/A</v>
      </c>
      <c r="J1108" s="141" t="e" cm="1">
        <f t="array" ref="J1108">(_xlfn.XLOOKUP($A1108&amp;$Q$3,Data[Index]&amp;Data[Valid Test, Can be used for conformity (Y/N)],Data[THC + NOx/km (mg)])-J$2)/J$5</f>
        <v>#N/A</v>
      </c>
      <c r="K1108" s="141" t="e" cm="1">
        <f t="array" ref="K1108">(_xlfn.XLOOKUP($A1108&amp;$Q$3,Data[Index]&amp;Data[Valid Test, Can be used for conformity (Y/N)],Data[PN/km ('#)])-K$2)/K$5</f>
        <v>#N/A</v>
      </c>
      <c r="L1108" s="141" t="e" cm="1">
        <f t="array" ref="L1108">(_xlfn.XLOOKUP($A1108&amp;$Q$3,Data[Index]&amp;Data[Valid Test, Can be used for conformity (Y/N)],Data[PM/km (mg)])-L$2)/L$5</f>
        <v>#N/A</v>
      </c>
      <c r="M1108" s="140" t="e" cm="1">
        <f t="array" ref="M1108">(_xlfn.XLOOKUP($A1108&amp;$Q$3,Data[Index]&amp;Data[Valid Test, Can be used for conformity (Y/N)],Data[CH4 (mg/km)])-M$2)/M$5</f>
        <v>#N/A</v>
      </c>
      <c r="N1108" s="140" t="e" cm="1">
        <f t="array" ref="N1108">(_xlfn.XLOOKUP($A1108&amp;$Q$3,Data[Index]&amp;Data[Valid Test, Can be used for conformity (Y/N)],Data[N20 (mg/km)])-N$2)/N$5</f>
        <v>#N/A</v>
      </c>
      <c r="O1108" s="141" t="e" cm="1">
        <f t="array" ref="O1108">(_xlfn.XLOOKUP($A1108&amp;$Q$3,Data[Index]&amp;Data[Valid Test, Can be used for conformity (Y/N)],Data[l/100km])-O$2)/O$5</f>
        <v>#N/A</v>
      </c>
      <c r="P1108" s="138">
        <f>_xlfn.XLOOKUP($A1108,Data[Index],Data[Comments])</f>
        <v>0</v>
      </c>
    </row>
    <row r="1109" spans="1:16" x14ac:dyDescent="0.2">
      <c r="A1109" s="129"/>
      <c r="B1109" s="129"/>
      <c r="C1109" s="129" t="e" cm="1">
        <f t="array" ref="C1109">_xlfn.XLOOKUP($A1109&amp;$Q$3&amp;$R$3,Data[Index]&amp;Data[Valid Test, Can be used for conformity (Y/N)]&amp;Data[Cycle],Data[Test Name])</f>
        <v>#N/A</v>
      </c>
      <c r="D1109" s="167" t="e" cm="1">
        <f t="array" ref="D1109">_xlfn.XLOOKUP($A1109&amp;$Q$3&amp;$R$3,Data[Index]&amp;Data[Valid Test, Can be used for conformity (Y/N)]&amp;Data[Cycle],Data[Mileage (Miles)])</f>
        <v>#N/A</v>
      </c>
      <c r="E1109" s="130" t="e" cm="1">
        <f t="array" ref="E1109">_xlfn.XLOOKUP($A1109&amp;$Q$3&amp;$R$3,Data[Index]&amp;Data[Valid Test, Can be used for conformity (Y/N)]&amp;Data[Cycle],Data[Date])</f>
        <v>#N/A</v>
      </c>
      <c r="F1109" s="141" t="e" cm="1">
        <f t="array" ref="F1109">(_xlfn.XLOOKUP($A1109&amp;$Q$3&amp;$R$3,Data[Index]&amp;Data[Valid Test, Can be used for conformity (Y/N)]&amp;Data[Cycle],Data[CO/km (mg)])-F$2)/F$5</f>
        <v>#N/A</v>
      </c>
      <c r="G1109" s="141" t="e" cm="1">
        <f t="array" ref="G1109">(_xlfn.XLOOKUP($A1109&amp;$Q$3,Data[Index]&amp;Data[Valid Test, Can be used for conformity (Y/N)],Data[CO2/km (g)])-G$2)/G$5</f>
        <v>#N/A</v>
      </c>
      <c r="H1109" s="141" t="e" cm="1">
        <f t="array" ref="H1109">(_xlfn.XLOOKUP($A1109&amp;$Q$3,Data[Index]&amp;Data[Valid Test, Can be used for conformity (Y/N)],Data[THC/km (mg)])-H$2)/H$5</f>
        <v>#N/A</v>
      </c>
      <c r="I1109" s="141" t="e" cm="1">
        <f t="array" ref="I1109">(_xlfn.XLOOKUP($A1109&amp;$Q$3,Data[Index]&amp;Data[Valid Test, Can be used for conformity (Y/N)],Data[NOx/km (mg)])-I$2)/I$5</f>
        <v>#N/A</v>
      </c>
      <c r="J1109" s="141" t="e" cm="1">
        <f t="array" ref="J1109">(_xlfn.XLOOKUP($A1109&amp;$Q$3,Data[Index]&amp;Data[Valid Test, Can be used for conformity (Y/N)],Data[THC + NOx/km (mg)])-J$2)/J$5</f>
        <v>#N/A</v>
      </c>
      <c r="K1109" s="141" t="e" cm="1">
        <f t="array" ref="K1109">(_xlfn.XLOOKUP($A1109&amp;$Q$3,Data[Index]&amp;Data[Valid Test, Can be used for conformity (Y/N)],Data[PN/km ('#)])-K$2)/K$5</f>
        <v>#N/A</v>
      </c>
      <c r="L1109" s="141" t="e" cm="1">
        <f t="array" ref="L1109">(_xlfn.XLOOKUP($A1109&amp;$Q$3,Data[Index]&amp;Data[Valid Test, Can be used for conformity (Y/N)],Data[PM/km (mg)])-L$2)/L$5</f>
        <v>#N/A</v>
      </c>
      <c r="M1109" s="140" t="e" cm="1">
        <f t="array" ref="M1109">(_xlfn.XLOOKUP($A1109&amp;$Q$3,Data[Index]&amp;Data[Valid Test, Can be used for conformity (Y/N)],Data[CH4 (mg/km)])-M$2)/M$5</f>
        <v>#N/A</v>
      </c>
      <c r="N1109" s="140" t="e" cm="1">
        <f t="array" ref="N1109">(_xlfn.XLOOKUP($A1109&amp;$Q$3,Data[Index]&amp;Data[Valid Test, Can be used for conformity (Y/N)],Data[N20 (mg/km)])-N$2)/N$5</f>
        <v>#N/A</v>
      </c>
      <c r="O1109" s="141" t="e" cm="1">
        <f t="array" ref="O1109">(_xlfn.XLOOKUP($A1109&amp;$Q$3,Data[Index]&amp;Data[Valid Test, Can be used for conformity (Y/N)],Data[l/100km])-O$2)/O$5</f>
        <v>#N/A</v>
      </c>
      <c r="P1109" s="138">
        <f>_xlfn.XLOOKUP($A1109,Data[Index],Data[Comments])</f>
        <v>0</v>
      </c>
    </row>
    <row r="1110" spans="1:16" x14ac:dyDescent="0.2">
      <c r="A1110" s="129"/>
      <c r="B1110" s="129"/>
      <c r="C1110" s="129" t="e" cm="1">
        <f t="array" ref="C1110">_xlfn.XLOOKUP($A1110&amp;$Q$3&amp;$R$3,Data[Index]&amp;Data[Valid Test, Can be used for conformity (Y/N)]&amp;Data[Cycle],Data[Test Name])</f>
        <v>#N/A</v>
      </c>
      <c r="D1110" s="167" t="e" cm="1">
        <f t="array" ref="D1110">_xlfn.XLOOKUP($A1110&amp;$Q$3&amp;$R$3,Data[Index]&amp;Data[Valid Test, Can be used for conformity (Y/N)]&amp;Data[Cycle],Data[Mileage (Miles)])</f>
        <v>#N/A</v>
      </c>
      <c r="E1110" s="130" t="e" cm="1">
        <f t="array" ref="E1110">_xlfn.XLOOKUP($A1110&amp;$Q$3&amp;$R$3,Data[Index]&amp;Data[Valid Test, Can be used for conformity (Y/N)]&amp;Data[Cycle],Data[Date])</f>
        <v>#N/A</v>
      </c>
      <c r="F1110" s="141" t="e" cm="1">
        <f t="array" ref="F1110">(_xlfn.XLOOKUP($A1110&amp;$Q$3&amp;$R$3,Data[Index]&amp;Data[Valid Test, Can be used for conformity (Y/N)]&amp;Data[Cycle],Data[CO/km (mg)])-F$2)/F$5</f>
        <v>#N/A</v>
      </c>
      <c r="G1110" s="141" t="e" cm="1">
        <f t="array" ref="G1110">(_xlfn.XLOOKUP($A1110&amp;$Q$3,Data[Index]&amp;Data[Valid Test, Can be used for conformity (Y/N)],Data[CO2/km (g)])-G$2)/G$5</f>
        <v>#N/A</v>
      </c>
      <c r="H1110" s="141" t="e" cm="1">
        <f t="array" ref="H1110">(_xlfn.XLOOKUP($A1110&amp;$Q$3,Data[Index]&amp;Data[Valid Test, Can be used for conformity (Y/N)],Data[THC/km (mg)])-H$2)/H$5</f>
        <v>#N/A</v>
      </c>
      <c r="I1110" s="141" t="e" cm="1">
        <f t="array" ref="I1110">(_xlfn.XLOOKUP($A1110&amp;$Q$3,Data[Index]&amp;Data[Valid Test, Can be used for conformity (Y/N)],Data[NOx/km (mg)])-I$2)/I$5</f>
        <v>#N/A</v>
      </c>
      <c r="J1110" s="141" t="e" cm="1">
        <f t="array" ref="J1110">(_xlfn.XLOOKUP($A1110&amp;$Q$3,Data[Index]&amp;Data[Valid Test, Can be used for conformity (Y/N)],Data[THC + NOx/km (mg)])-J$2)/J$5</f>
        <v>#N/A</v>
      </c>
      <c r="K1110" s="141" t="e" cm="1">
        <f t="array" ref="K1110">(_xlfn.XLOOKUP($A1110&amp;$Q$3,Data[Index]&amp;Data[Valid Test, Can be used for conformity (Y/N)],Data[PN/km ('#)])-K$2)/K$5</f>
        <v>#N/A</v>
      </c>
      <c r="L1110" s="141" t="e" cm="1">
        <f t="array" ref="L1110">(_xlfn.XLOOKUP($A1110&amp;$Q$3,Data[Index]&amp;Data[Valid Test, Can be used for conformity (Y/N)],Data[PM/km (mg)])-L$2)/L$5</f>
        <v>#N/A</v>
      </c>
      <c r="M1110" s="140" t="e" cm="1">
        <f t="array" ref="M1110">(_xlfn.XLOOKUP($A1110&amp;$Q$3,Data[Index]&amp;Data[Valid Test, Can be used for conformity (Y/N)],Data[CH4 (mg/km)])-M$2)/M$5</f>
        <v>#N/A</v>
      </c>
      <c r="N1110" s="140" t="e" cm="1">
        <f t="array" ref="N1110">(_xlfn.XLOOKUP($A1110&amp;$Q$3,Data[Index]&amp;Data[Valid Test, Can be used for conformity (Y/N)],Data[N20 (mg/km)])-N$2)/N$5</f>
        <v>#N/A</v>
      </c>
      <c r="O1110" s="141" t="e" cm="1">
        <f t="array" ref="O1110">(_xlfn.XLOOKUP($A1110&amp;$Q$3,Data[Index]&amp;Data[Valid Test, Can be used for conformity (Y/N)],Data[l/100km])-O$2)/O$5</f>
        <v>#N/A</v>
      </c>
      <c r="P1110" s="138">
        <f>_xlfn.XLOOKUP($A1110,Data[Index],Data[Comments])</f>
        <v>0</v>
      </c>
    </row>
    <row r="1111" spans="1:16" x14ac:dyDescent="0.2">
      <c r="A1111" s="129"/>
      <c r="B1111" s="129"/>
      <c r="C1111" s="129" t="e" cm="1">
        <f t="array" ref="C1111">_xlfn.XLOOKUP($A1111&amp;$Q$3&amp;$R$3,Data[Index]&amp;Data[Valid Test, Can be used for conformity (Y/N)]&amp;Data[Cycle],Data[Test Name])</f>
        <v>#N/A</v>
      </c>
      <c r="D1111" s="167" t="e" cm="1">
        <f t="array" ref="D1111">_xlfn.XLOOKUP($A1111&amp;$Q$3&amp;$R$3,Data[Index]&amp;Data[Valid Test, Can be used for conformity (Y/N)]&amp;Data[Cycle],Data[Mileage (Miles)])</f>
        <v>#N/A</v>
      </c>
      <c r="E1111" s="130" t="e" cm="1">
        <f t="array" ref="E1111">_xlfn.XLOOKUP($A1111&amp;$Q$3&amp;$R$3,Data[Index]&amp;Data[Valid Test, Can be used for conformity (Y/N)]&amp;Data[Cycle],Data[Date])</f>
        <v>#N/A</v>
      </c>
      <c r="F1111" s="141" t="e" cm="1">
        <f t="array" ref="F1111">(_xlfn.XLOOKUP($A1111&amp;$Q$3&amp;$R$3,Data[Index]&amp;Data[Valid Test, Can be used for conformity (Y/N)]&amp;Data[Cycle],Data[CO/km (mg)])-F$2)/F$5</f>
        <v>#N/A</v>
      </c>
      <c r="G1111" s="141" t="e" cm="1">
        <f t="array" ref="G1111">(_xlfn.XLOOKUP($A1111&amp;$Q$3,Data[Index]&amp;Data[Valid Test, Can be used for conformity (Y/N)],Data[CO2/km (g)])-G$2)/G$5</f>
        <v>#N/A</v>
      </c>
      <c r="H1111" s="141" t="e" cm="1">
        <f t="array" ref="H1111">(_xlfn.XLOOKUP($A1111&amp;$Q$3,Data[Index]&amp;Data[Valid Test, Can be used for conformity (Y/N)],Data[THC/km (mg)])-H$2)/H$5</f>
        <v>#N/A</v>
      </c>
      <c r="I1111" s="141" t="e" cm="1">
        <f t="array" ref="I1111">(_xlfn.XLOOKUP($A1111&amp;$Q$3,Data[Index]&amp;Data[Valid Test, Can be used for conformity (Y/N)],Data[NOx/km (mg)])-I$2)/I$5</f>
        <v>#N/A</v>
      </c>
      <c r="J1111" s="141" t="e" cm="1">
        <f t="array" ref="J1111">(_xlfn.XLOOKUP($A1111&amp;$Q$3,Data[Index]&amp;Data[Valid Test, Can be used for conformity (Y/N)],Data[THC + NOx/km (mg)])-J$2)/J$5</f>
        <v>#N/A</v>
      </c>
      <c r="K1111" s="141" t="e" cm="1">
        <f t="array" ref="K1111">(_xlfn.XLOOKUP($A1111&amp;$Q$3,Data[Index]&amp;Data[Valid Test, Can be used for conformity (Y/N)],Data[PN/km ('#)])-K$2)/K$5</f>
        <v>#N/A</v>
      </c>
      <c r="L1111" s="141" t="e" cm="1">
        <f t="array" ref="L1111">(_xlfn.XLOOKUP($A1111&amp;$Q$3,Data[Index]&amp;Data[Valid Test, Can be used for conformity (Y/N)],Data[PM/km (mg)])-L$2)/L$5</f>
        <v>#N/A</v>
      </c>
      <c r="M1111" s="140" t="e" cm="1">
        <f t="array" ref="M1111">(_xlfn.XLOOKUP($A1111&amp;$Q$3,Data[Index]&amp;Data[Valid Test, Can be used for conformity (Y/N)],Data[CH4 (mg/km)])-M$2)/M$5</f>
        <v>#N/A</v>
      </c>
      <c r="N1111" s="140" t="e" cm="1">
        <f t="array" ref="N1111">(_xlfn.XLOOKUP($A1111&amp;$Q$3,Data[Index]&amp;Data[Valid Test, Can be used for conformity (Y/N)],Data[N20 (mg/km)])-N$2)/N$5</f>
        <v>#N/A</v>
      </c>
      <c r="O1111" s="141" t="e" cm="1">
        <f t="array" ref="O1111">(_xlfn.XLOOKUP($A1111&amp;$Q$3,Data[Index]&amp;Data[Valid Test, Can be used for conformity (Y/N)],Data[l/100km])-O$2)/O$5</f>
        <v>#N/A</v>
      </c>
      <c r="P1111" s="138">
        <f>_xlfn.XLOOKUP($A1111,Data[Index],Data[Comments])</f>
        <v>0</v>
      </c>
    </row>
    <row r="1112" spans="1:16" x14ac:dyDescent="0.2">
      <c r="A1112" s="129"/>
      <c r="B1112" s="129"/>
      <c r="C1112" s="129" t="e" cm="1">
        <f t="array" ref="C1112">_xlfn.XLOOKUP($A1112&amp;$Q$3&amp;$R$3,Data[Index]&amp;Data[Valid Test, Can be used for conformity (Y/N)]&amp;Data[Cycle],Data[Test Name])</f>
        <v>#N/A</v>
      </c>
      <c r="D1112" s="167" t="e" cm="1">
        <f t="array" ref="D1112">_xlfn.XLOOKUP($A1112&amp;$Q$3&amp;$R$3,Data[Index]&amp;Data[Valid Test, Can be used for conformity (Y/N)]&amp;Data[Cycle],Data[Mileage (Miles)])</f>
        <v>#N/A</v>
      </c>
      <c r="E1112" s="130" t="e" cm="1">
        <f t="array" ref="E1112">_xlfn.XLOOKUP($A1112&amp;$Q$3&amp;$R$3,Data[Index]&amp;Data[Valid Test, Can be used for conformity (Y/N)]&amp;Data[Cycle],Data[Date])</f>
        <v>#N/A</v>
      </c>
      <c r="F1112" s="141" t="e" cm="1">
        <f t="array" ref="F1112">(_xlfn.XLOOKUP($A1112&amp;$Q$3&amp;$R$3,Data[Index]&amp;Data[Valid Test, Can be used for conformity (Y/N)]&amp;Data[Cycle],Data[CO/km (mg)])-F$2)/F$5</f>
        <v>#N/A</v>
      </c>
      <c r="G1112" s="141" t="e" cm="1">
        <f t="array" ref="G1112">(_xlfn.XLOOKUP($A1112&amp;$Q$3,Data[Index]&amp;Data[Valid Test, Can be used for conformity (Y/N)],Data[CO2/km (g)])-G$2)/G$5</f>
        <v>#N/A</v>
      </c>
      <c r="H1112" s="141" t="e" cm="1">
        <f t="array" ref="H1112">(_xlfn.XLOOKUP($A1112&amp;$Q$3,Data[Index]&amp;Data[Valid Test, Can be used for conformity (Y/N)],Data[THC/km (mg)])-H$2)/H$5</f>
        <v>#N/A</v>
      </c>
      <c r="I1112" s="141" t="e" cm="1">
        <f t="array" ref="I1112">(_xlfn.XLOOKUP($A1112&amp;$Q$3,Data[Index]&amp;Data[Valid Test, Can be used for conformity (Y/N)],Data[NOx/km (mg)])-I$2)/I$5</f>
        <v>#N/A</v>
      </c>
      <c r="J1112" s="141" t="e" cm="1">
        <f t="array" ref="J1112">(_xlfn.XLOOKUP($A1112&amp;$Q$3,Data[Index]&amp;Data[Valid Test, Can be used for conformity (Y/N)],Data[THC + NOx/km (mg)])-J$2)/J$5</f>
        <v>#N/A</v>
      </c>
      <c r="K1112" s="141" t="e" cm="1">
        <f t="array" ref="K1112">(_xlfn.XLOOKUP($A1112&amp;$Q$3,Data[Index]&amp;Data[Valid Test, Can be used for conformity (Y/N)],Data[PN/km ('#)])-K$2)/K$5</f>
        <v>#N/A</v>
      </c>
      <c r="L1112" s="141" t="e" cm="1">
        <f t="array" ref="L1112">(_xlfn.XLOOKUP($A1112&amp;$Q$3,Data[Index]&amp;Data[Valid Test, Can be used for conformity (Y/N)],Data[PM/km (mg)])-L$2)/L$5</f>
        <v>#N/A</v>
      </c>
      <c r="M1112" s="140" t="e" cm="1">
        <f t="array" ref="M1112">(_xlfn.XLOOKUP($A1112&amp;$Q$3,Data[Index]&amp;Data[Valid Test, Can be used for conformity (Y/N)],Data[CH4 (mg/km)])-M$2)/M$5</f>
        <v>#N/A</v>
      </c>
      <c r="N1112" s="140" t="e" cm="1">
        <f t="array" ref="N1112">(_xlfn.XLOOKUP($A1112&amp;$Q$3,Data[Index]&amp;Data[Valid Test, Can be used for conformity (Y/N)],Data[N20 (mg/km)])-N$2)/N$5</f>
        <v>#N/A</v>
      </c>
      <c r="O1112" s="141" t="e" cm="1">
        <f t="array" ref="O1112">(_xlfn.XLOOKUP($A1112&amp;$Q$3,Data[Index]&amp;Data[Valid Test, Can be used for conformity (Y/N)],Data[l/100km])-O$2)/O$5</f>
        <v>#N/A</v>
      </c>
      <c r="P1112" s="138">
        <f>_xlfn.XLOOKUP($A1112,Data[Index],Data[Comments])</f>
        <v>0</v>
      </c>
    </row>
    <row r="1113" spans="1:16" x14ac:dyDescent="0.2">
      <c r="A1113" s="129"/>
      <c r="B1113" s="129"/>
      <c r="C1113" s="129" t="e" cm="1">
        <f t="array" ref="C1113">_xlfn.XLOOKUP($A1113&amp;$Q$3&amp;$R$3,Data[Index]&amp;Data[Valid Test, Can be used for conformity (Y/N)]&amp;Data[Cycle],Data[Test Name])</f>
        <v>#N/A</v>
      </c>
      <c r="D1113" s="167" t="e" cm="1">
        <f t="array" ref="D1113">_xlfn.XLOOKUP($A1113&amp;$Q$3&amp;$R$3,Data[Index]&amp;Data[Valid Test, Can be used for conformity (Y/N)]&amp;Data[Cycle],Data[Mileage (Miles)])</f>
        <v>#N/A</v>
      </c>
      <c r="E1113" s="130" t="e" cm="1">
        <f t="array" ref="E1113">_xlfn.XLOOKUP($A1113&amp;$Q$3&amp;$R$3,Data[Index]&amp;Data[Valid Test, Can be used for conformity (Y/N)]&amp;Data[Cycle],Data[Date])</f>
        <v>#N/A</v>
      </c>
      <c r="F1113" s="141" t="e" cm="1">
        <f t="array" ref="F1113">(_xlfn.XLOOKUP($A1113&amp;$Q$3&amp;$R$3,Data[Index]&amp;Data[Valid Test, Can be used for conformity (Y/N)]&amp;Data[Cycle],Data[CO/km (mg)])-F$2)/F$5</f>
        <v>#N/A</v>
      </c>
      <c r="G1113" s="141" t="e" cm="1">
        <f t="array" ref="G1113">(_xlfn.XLOOKUP($A1113&amp;$Q$3,Data[Index]&amp;Data[Valid Test, Can be used for conformity (Y/N)],Data[CO2/km (g)])-G$2)/G$5</f>
        <v>#N/A</v>
      </c>
      <c r="H1113" s="141" t="e" cm="1">
        <f t="array" ref="H1113">(_xlfn.XLOOKUP($A1113&amp;$Q$3,Data[Index]&amp;Data[Valid Test, Can be used for conformity (Y/N)],Data[THC/km (mg)])-H$2)/H$5</f>
        <v>#N/A</v>
      </c>
      <c r="I1113" s="141" t="e" cm="1">
        <f t="array" ref="I1113">(_xlfn.XLOOKUP($A1113&amp;$Q$3,Data[Index]&amp;Data[Valid Test, Can be used for conformity (Y/N)],Data[NOx/km (mg)])-I$2)/I$5</f>
        <v>#N/A</v>
      </c>
      <c r="J1113" s="141" t="e" cm="1">
        <f t="array" ref="J1113">(_xlfn.XLOOKUP($A1113&amp;$Q$3,Data[Index]&amp;Data[Valid Test, Can be used for conformity (Y/N)],Data[THC + NOx/km (mg)])-J$2)/J$5</f>
        <v>#N/A</v>
      </c>
      <c r="K1113" s="141" t="e" cm="1">
        <f t="array" ref="K1113">(_xlfn.XLOOKUP($A1113&amp;$Q$3,Data[Index]&amp;Data[Valid Test, Can be used for conformity (Y/N)],Data[PN/km ('#)])-K$2)/K$5</f>
        <v>#N/A</v>
      </c>
      <c r="L1113" s="141" t="e" cm="1">
        <f t="array" ref="L1113">(_xlfn.XLOOKUP($A1113&amp;$Q$3,Data[Index]&amp;Data[Valid Test, Can be used for conformity (Y/N)],Data[PM/km (mg)])-L$2)/L$5</f>
        <v>#N/A</v>
      </c>
      <c r="M1113" s="140" t="e" cm="1">
        <f t="array" ref="M1113">(_xlfn.XLOOKUP($A1113&amp;$Q$3,Data[Index]&amp;Data[Valid Test, Can be used for conformity (Y/N)],Data[CH4 (mg/km)])-M$2)/M$5</f>
        <v>#N/A</v>
      </c>
      <c r="N1113" s="140" t="e" cm="1">
        <f t="array" ref="N1113">(_xlfn.XLOOKUP($A1113&amp;$Q$3,Data[Index]&amp;Data[Valid Test, Can be used for conformity (Y/N)],Data[N20 (mg/km)])-N$2)/N$5</f>
        <v>#N/A</v>
      </c>
      <c r="O1113" s="141" t="e" cm="1">
        <f t="array" ref="O1113">(_xlfn.XLOOKUP($A1113&amp;$Q$3,Data[Index]&amp;Data[Valid Test, Can be used for conformity (Y/N)],Data[l/100km])-O$2)/O$5</f>
        <v>#N/A</v>
      </c>
      <c r="P1113" s="138">
        <f>_xlfn.XLOOKUP($A1113,Data[Index],Data[Comments])</f>
        <v>0</v>
      </c>
    </row>
    <row r="1114" spans="1:16" x14ac:dyDescent="0.2">
      <c r="A1114" s="129"/>
      <c r="B1114" s="129"/>
      <c r="C1114" s="129" t="e" cm="1">
        <f t="array" ref="C1114">_xlfn.XLOOKUP($A1114&amp;$Q$3&amp;$R$3,Data[Index]&amp;Data[Valid Test, Can be used for conformity (Y/N)]&amp;Data[Cycle],Data[Test Name])</f>
        <v>#N/A</v>
      </c>
      <c r="D1114" s="167" t="e" cm="1">
        <f t="array" ref="D1114">_xlfn.XLOOKUP($A1114&amp;$Q$3&amp;$R$3,Data[Index]&amp;Data[Valid Test, Can be used for conformity (Y/N)]&amp;Data[Cycle],Data[Mileage (Miles)])</f>
        <v>#N/A</v>
      </c>
      <c r="E1114" s="130" t="e" cm="1">
        <f t="array" ref="E1114">_xlfn.XLOOKUP($A1114&amp;$Q$3&amp;$R$3,Data[Index]&amp;Data[Valid Test, Can be used for conformity (Y/N)]&amp;Data[Cycle],Data[Date])</f>
        <v>#N/A</v>
      </c>
      <c r="F1114" s="141" t="e" cm="1">
        <f t="array" ref="F1114">(_xlfn.XLOOKUP($A1114&amp;$Q$3&amp;$R$3,Data[Index]&amp;Data[Valid Test, Can be used for conformity (Y/N)]&amp;Data[Cycle],Data[CO/km (mg)])-F$2)/F$5</f>
        <v>#N/A</v>
      </c>
      <c r="G1114" s="141" t="e" cm="1">
        <f t="array" ref="G1114">(_xlfn.XLOOKUP($A1114&amp;$Q$3,Data[Index]&amp;Data[Valid Test, Can be used for conformity (Y/N)],Data[CO2/km (g)])-G$2)/G$5</f>
        <v>#N/A</v>
      </c>
      <c r="H1114" s="141" t="e" cm="1">
        <f t="array" ref="H1114">(_xlfn.XLOOKUP($A1114&amp;$Q$3,Data[Index]&amp;Data[Valid Test, Can be used for conformity (Y/N)],Data[THC/km (mg)])-H$2)/H$5</f>
        <v>#N/A</v>
      </c>
      <c r="I1114" s="141" t="e" cm="1">
        <f t="array" ref="I1114">(_xlfn.XLOOKUP($A1114&amp;$Q$3,Data[Index]&amp;Data[Valid Test, Can be used for conformity (Y/N)],Data[NOx/km (mg)])-I$2)/I$5</f>
        <v>#N/A</v>
      </c>
      <c r="J1114" s="141" t="e" cm="1">
        <f t="array" ref="J1114">(_xlfn.XLOOKUP($A1114&amp;$Q$3,Data[Index]&amp;Data[Valid Test, Can be used for conformity (Y/N)],Data[THC + NOx/km (mg)])-J$2)/J$5</f>
        <v>#N/A</v>
      </c>
      <c r="K1114" s="141" t="e" cm="1">
        <f t="array" ref="K1114">(_xlfn.XLOOKUP($A1114&amp;$Q$3,Data[Index]&amp;Data[Valid Test, Can be used for conformity (Y/N)],Data[PN/km ('#)])-K$2)/K$5</f>
        <v>#N/A</v>
      </c>
      <c r="L1114" s="141" t="e" cm="1">
        <f t="array" ref="L1114">(_xlfn.XLOOKUP($A1114&amp;$Q$3,Data[Index]&amp;Data[Valid Test, Can be used for conformity (Y/N)],Data[PM/km (mg)])-L$2)/L$5</f>
        <v>#N/A</v>
      </c>
      <c r="M1114" s="140" t="e" cm="1">
        <f t="array" ref="M1114">(_xlfn.XLOOKUP($A1114&amp;$Q$3,Data[Index]&amp;Data[Valid Test, Can be used for conformity (Y/N)],Data[CH4 (mg/km)])-M$2)/M$5</f>
        <v>#N/A</v>
      </c>
      <c r="N1114" s="140" t="e" cm="1">
        <f t="array" ref="N1114">(_xlfn.XLOOKUP($A1114&amp;$Q$3,Data[Index]&amp;Data[Valid Test, Can be used for conformity (Y/N)],Data[N20 (mg/km)])-N$2)/N$5</f>
        <v>#N/A</v>
      </c>
      <c r="O1114" s="141" t="e" cm="1">
        <f t="array" ref="O1114">(_xlfn.XLOOKUP($A1114&amp;$Q$3,Data[Index]&amp;Data[Valid Test, Can be used for conformity (Y/N)],Data[l/100km])-O$2)/O$5</f>
        <v>#N/A</v>
      </c>
      <c r="P1114" s="138">
        <f>_xlfn.XLOOKUP($A1114,Data[Index],Data[Comments])</f>
        <v>0</v>
      </c>
    </row>
    <row r="1115" spans="1:16" x14ac:dyDescent="0.2">
      <c r="A1115" s="129"/>
      <c r="B1115" s="129"/>
      <c r="C1115" s="129" t="e" cm="1">
        <f t="array" ref="C1115">_xlfn.XLOOKUP($A1115&amp;$Q$3&amp;$R$3,Data[Index]&amp;Data[Valid Test, Can be used for conformity (Y/N)]&amp;Data[Cycle],Data[Test Name])</f>
        <v>#N/A</v>
      </c>
      <c r="D1115" s="167" t="e" cm="1">
        <f t="array" ref="D1115">_xlfn.XLOOKUP($A1115&amp;$Q$3&amp;$R$3,Data[Index]&amp;Data[Valid Test, Can be used for conformity (Y/N)]&amp;Data[Cycle],Data[Mileage (Miles)])</f>
        <v>#N/A</v>
      </c>
      <c r="E1115" s="130" t="e" cm="1">
        <f t="array" ref="E1115">_xlfn.XLOOKUP($A1115&amp;$Q$3&amp;$R$3,Data[Index]&amp;Data[Valid Test, Can be used for conformity (Y/N)]&amp;Data[Cycle],Data[Date])</f>
        <v>#N/A</v>
      </c>
      <c r="F1115" s="141" t="e" cm="1">
        <f t="array" ref="F1115">(_xlfn.XLOOKUP($A1115&amp;$Q$3&amp;$R$3,Data[Index]&amp;Data[Valid Test, Can be used for conformity (Y/N)]&amp;Data[Cycle],Data[CO/km (mg)])-F$2)/F$5</f>
        <v>#N/A</v>
      </c>
      <c r="G1115" s="141" t="e" cm="1">
        <f t="array" ref="G1115">(_xlfn.XLOOKUP($A1115&amp;$Q$3,Data[Index]&amp;Data[Valid Test, Can be used for conformity (Y/N)],Data[CO2/km (g)])-G$2)/G$5</f>
        <v>#N/A</v>
      </c>
      <c r="H1115" s="141" t="e" cm="1">
        <f t="array" ref="H1115">(_xlfn.XLOOKUP($A1115&amp;$Q$3,Data[Index]&amp;Data[Valid Test, Can be used for conformity (Y/N)],Data[THC/km (mg)])-H$2)/H$5</f>
        <v>#N/A</v>
      </c>
      <c r="I1115" s="141" t="e" cm="1">
        <f t="array" ref="I1115">(_xlfn.XLOOKUP($A1115&amp;$Q$3,Data[Index]&amp;Data[Valid Test, Can be used for conformity (Y/N)],Data[NOx/km (mg)])-I$2)/I$5</f>
        <v>#N/A</v>
      </c>
      <c r="J1115" s="141" t="e" cm="1">
        <f t="array" ref="J1115">(_xlfn.XLOOKUP($A1115&amp;$Q$3,Data[Index]&amp;Data[Valid Test, Can be used for conformity (Y/N)],Data[THC + NOx/km (mg)])-J$2)/J$5</f>
        <v>#N/A</v>
      </c>
      <c r="K1115" s="141" t="e" cm="1">
        <f t="array" ref="K1115">(_xlfn.XLOOKUP($A1115&amp;$Q$3,Data[Index]&amp;Data[Valid Test, Can be used for conformity (Y/N)],Data[PN/km ('#)])-K$2)/K$5</f>
        <v>#N/A</v>
      </c>
      <c r="L1115" s="141" t="e" cm="1">
        <f t="array" ref="L1115">(_xlfn.XLOOKUP($A1115&amp;$Q$3,Data[Index]&amp;Data[Valid Test, Can be used for conformity (Y/N)],Data[PM/km (mg)])-L$2)/L$5</f>
        <v>#N/A</v>
      </c>
      <c r="M1115" s="140" t="e" cm="1">
        <f t="array" ref="M1115">(_xlfn.XLOOKUP($A1115&amp;$Q$3,Data[Index]&amp;Data[Valid Test, Can be used for conformity (Y/N)],Data[CH4 (mg/km)])-M$2)/M$5</f>
        <v>#N/A</v>
      </c>
      <c r="N1115" s="140" t="e" cm="1">
        <f t="array" ref="N1115">(_xlfn.XLOOKUP($A1115&amp;$Q$3,Data[Index]&amp;Data[Valid Test, Can be used for conformity (Y/N)],Data[N20 (mg/km)])-N$2)/N$5</f>
        <v>#N/A</v>
      </c>
      <c r="O1115" s="141" t="e" cm="1">
        <f t="array" ref="O1115">(_xlfn.XLOOKUP($A1115&amp;$Q$3,Data[Index]&amp;Data[Valid Test, Can be used for conformity (Y/N)],Data[l/100km])-O$2)/O$5</f>
        <v>#N/A</v>
      </c>
      <c r="P1115" s="138">
        <f>_xlfn.XLOOKUP($A1115,Data[Index],Data[Comments])</f>
        <v>0</v>
      </c>
    </row>
    <row r="1116" spans="1:16" x14ac:dyDescent="0.2">
      <c r="A1116" s="129"/>
      <c r="B1116" s="129"/>
      <c r="C1116" s="129" t="e" cm="1">
        <f t="array" ref="C1116">_xlfn.XLOOKUP($A1116&amp;$Q$3&amp;$R$3,Data[Index]&amp;Data[Valid Test, Can be used for conformity (Y/N)]&amp;Data[Cycle],Data[Test Name])</f>
        <v>#N/A</v>
      </c>
      <c r="D1116" s="167" t="e" cm="1">
        <f t="array" ref="D1116">_xlfn.XLOOKUP($A1116&amp;$Q$3&amp;$R$3,Data[Index]&amp;Data[Valid Test, Can be used for conformity (Y/N)]&amp;Data[Cycle],Data[Mileage (Miles)])</f>
        <v>#N/A</v>
      </c>
      <c r="E1116" s="130" t="e" cm="1">
        <f t="array" ref="E1116">_xlfn.XLOOKUP($A1116&amp;$Q$3&amp;$R$3,Data[Index]&amp;Data[Valid Test, Can be used for conformity (Y/N)]&amp;Data[Cycle],Data[Date])</f>
        <v>#N/A</v>
      </c>
      <c r="F1116" s="141" t="e" cm="1">
        <f t="array" ref="F1116">(_xlfn.XLOOKUP($A1116&amp;$Q$3&amp;$R$3,Data[Index]&amp;Data[Valid Test, Can be used for conformity (Y/N)]&amp;Data[Cycle],Data[CO/km (mg)])-F$2)/F$5</f>
        <v>#N/A</v>
      </c>
      <c r="G1116" s="141" t="e" cm="1">
        <f t="array" ref="G1116">(_xlfn.XLOOKUP($A1116&amp;$Q$3,Data[Index]&amp;Data[Valid Test, Can be used for conformity (Y/N)],Data[CO2/km (g)])-G$2)/G$5</f>
        <v>#N/A</v>
      </c>
      <c r="H1116" s="141" t="e" cm="1">
        <f t="array" ref="H1116">(_xlfn.XLOOKUP($A1116&amp;$Q$3,Data[Index]&amp;Data[Valid Test, Can be used for conformity (Y/N)],Data[THC/km (mg)])-H$2)/H$5</f>
        <v>#N/A</v>
      </c>
      <c r="I1116" s="141" t="e" cm="1">
        <f t="array" ref="I1116">(_xlfn.XLOOKUP($A1116&amp;$Q$3,Data[Index]&amp;Data[Valid Test, Can be used for conformity (Y/N)],Data[NOx/km (mg)])-I$2)/I$5</f>
        <v>#N/A</v>
      </c>
      <c r="J1116" s="141" t="e" cm="1">
        <f t="array" ref="J1116">(_xlfn.XLOOKUP($A1116&amp;$Q$3,Data[Index]&amp;Data[Valid Test, Can be used for conformity (Y/N)],Data[THC + NOx/km (mg)])-J$2)/J$5</f>
        <v>#N/A</v>
      </c>
      <c r="K1116" s="141" t="e" cm="1">
        <f t="array" ref="K1116">(_xlfn.XLOOKUP($A1116&amp;$Q$3,Data[Index]&amp;Data[Valid Test, Can be used for conformity (Y/N)],Data[PN/km ('#)])-K$2)/K$5</f>
        <v>#N/A</v>
      </c>
      <c r="L1116" s="141" t="e" cm="1">
        <f t="array" ref="L1116">(_xlfn.XLOOKUP($A1116&amp;$Q$3,Data[Index]&amp;Data[Valid Test, Can be used for conformity (Y/N)],Data[PM/km (mg)])-L$2)/L$5</f>
        <v>#N/A</v>
      </c>
      <c r="M1116" s="140" t="e" cm="1">
        <f t="array" ref="M1116">(_xlfn.XLOOKUP($A1116&amp;$Q$3,Data[Index]&amp;Data[Valid Test, Can be used for conformity (Y/N)],Data[CH4 (mg/km)])-M$2)/M$5</f>
        <v>#N/A</v>
      </c>
      <c r="N1116" s="140" t="e" cm="1">
        <f t="array" ref="N1116">(_xlfn.XLOOKUP($A1116&amp;$Q$3,Data[Index]&amp;Data[Valid Test, Can be used for conformity (Y/N)],Data[N20 (mg/km)])-N$2)/N$5</f>
        <v>#N/A</v>
      </c>
      <c r="O1116" s="141" t="e" cm="1">
        <f t="array" ref="O1116">(_xlfn.XLOOKUP($A1116&amp;$Q$3,Data[Index]&amp;Data[Valid Test, Can be used for conformity (Y/N)],Data[l/100km])-O$2)/O$5</f>
        <v>#N/A</v>
      </c>
      <c r="P1116" s="138">
        <f>_xlfn.XLOOKUP($A1116,Data[Index],Data[Comments])</f>
        <v>0</v>
      </c>
    </row>
    <row r="1117" spans="1:16" x14ac:dyDescent="0.2">
      <c r="A1117" s="129"/>
      <c r="B1117" s="129"/>
      <c r="C1117" s="129" t="e" cm="1">
        <f t="array" ref="C1117">_xlfn.XLOOKUP($A1117&amp;$Q$3&amp;$R$3,Data[Index]&amp;Data[Valid Test, Can be used for conformity (Y/N)]&amp;Data[Cycle],Data[Test Name])</f>
        <v>#N/A</v>
      </c>
      <c r="D1117" s="167" t="e" cm="1">
        <f t="array" ref="D1117">_xlfn.XLOOKUP($A1117&amp;$Q$3&amp;$R$3,Data[Index]&amp;Data[Valid Test, Can be used for conformity (Y/N)]&amp;Data[Cycle],Data[Mileage (Miles)])</f>
        <v>#N/A</v>
      </c>
      <c r="E1117" s="130" t="e" cm="1">
        <f t="array" ref="E1117">_xlfn.XLOOKUP($A1117&amp;$Q$3&amp;$R$3,Data[Index]&amp;Data[Valid Test, Can be used for conformity (Y/N)]&amp;Data[Cycle],Data[Date])</f>
        <v>#N/A</v>
      </c>
      <c r="F1117" s="141" t="e" cm="1">
        <f t="array" ref="F1117">(_xlfn.XLOOKUP($A1117&amp;$Q$3&amp;$R$3,Data[Index]&amp;Data[Valid Test, Can be used for conformity (Y/N)]&amp;Data[Cycle],Data[CO/km (mg)])-F$2)/F$5</f>
        <v>#N/A</v>
      </c>
      <c r="G1117" s="141" t="e" cm="1">
        <f t="array" ref="G1117">(_xlfn.XLOOKUP($A1117&amp;$Q$3,Data[Index]&amp;Data[Valid Test, Can be used for conformity (Y/N)],Data[CO2/km (g)])-G$2)/G$5</f>
        <v>#N/A</v>
      </c>
      <c r="H1117" s="141" t="e" cm="1">
        <f t="array" ref="H1117">(_xlfn.XLOOKUP($A1117&amp;$Q$3,Data[Index]&amp;Data[Valid Test, Can be used for conformity (Y/N)],Data[THC/km (mg)])-H$2)/H$5</f>
        <v>#N/A</v>
      </c>
      <c r="I1117" s="141" t="e" cm="1">
        <f t="array" ref="I1117">(_xlfn.XLOOKUP($A1117&amp;$Q$3,Data[Index]&amp;Data[Valid Test, Can be used for conformity (Y/N)],Data[NOx/km (mg)])-I$2)/I$5</f>
        <v>#N/A</v>
      </c>
      <c r="J1117" s="141" t="e" cm="1">
        <f t="array" ref="J1117">(_xlfn.XLOOKUP($A1117&amp;$Q$3,Data[Index]&amp;Data[Valid Test, Can be used for conformity (Y/N)],Data[THC + NOx/km (mg)])-J$2)/J$5</f>
        <v>#N/A</v>
      </c>
      <c r="K1117" s="141" t="e" cm="1">
        <f t="array" ref="K1117">(_xlfn.XLOOKUP($A1117&amp;$Q$3,Data[Index]&amp;Data[Valid Test, Can be used for conformity (Y/N)],Data[PN/km ('#)])-K$2)/K$5</f>
        <v>#N/A</v>
      </c>
      <c r="L1117" s="141" t="e" cm="1">
        <f t="array" ref="L1117">(_xlfn.XLOOKUP($A1117&amp;$Q$3,Data[Index]&amp;Data[Valid Test, Can be used for conformity (Y/N)],Data[PM/km (mg)])-L$2)/L$5</f>
        <v>#N/A</v>
      </c>
      <c r="M1117" s="140" t="e" cm="1">
        <f t="array" ref="M1117">(_xlfn.XLOOKUP($A1117&amp;$Q$3,Data[Index]&amp;Data[Valid Test, Can be used for conformity (Y/N)],Data[CH4 (mg/km)])-M$2)/M$5</f>
        <v>#N/A</v>
      </c>
      <c r="N1117" s="140" t="e" cm="1">
        <f t="array" ref="N1117">(_xlfn.XLOOKUP($A1117&amp;$Q$3,Data[Index]&amp;Data[Valid Test, Can be used for conformity (Y/N)],Data[N20 (mg/km)])-N$2)/N$5</f>
        <v>#N/A</v>
      </c>
      <c r="O1117" s="141" t="e" cm="1">
        <f t="array" ref="O1117">(_xlfn.XLOOKUP($A1117&amp;$Q$3,Data[Index]&amp;Data[Valid Test, Can be used for conformity (Y/N)],Data[l/100km])-O$2)/O$5</f>
        <v>#N/A</v>
      </c>
      <c r="P1117" s="138">
        <f>_xlfn.XLOOKUP($A1117,Data[Index],Data[Comments])</f>
        <v>0</v>
      </c>
    </row>
    <row r="1118" spans="1:16" x14ac:dyDescent="0.2">
      <c r="A1118" s="129"/>
      <c r="B1118" s="129"/>
      <c r="C1118" s="129" t="e" cm="1">
        <f t="array" ref="C1118">_xlfn.XLOOKUP($A1118&amp;$Q$3&amp;$R$3,Data[Index]&amp;Data[Valid Test, Can be used for conformity (Y/N)]&amp;Data[Cycle],Data[Test Name])</f>
        <v>#N/A</v>
      </c>
      <c r="D1118" s="167" t="e" cm="1">
        <f t="array" ref="D1118">_xlfn.XLOOKUP($A1118&amp;$Q$3&amp;$R$3,Data[Index]&amp;Data[Valid Test, Can be used for conformity (Y/N)]&amp;Data[Cycle],Data[Mileage (Miles)])</f>
        <v>#N/A</v>
      </c>
      <c r="E1118" s="130" t="e" cm="1">
        <f t="array" ref="E1118">_xlfn.XLOOKUP($A1118&amp;$Q$3&amp;$R$3,Data[Index]&amp;Data[Valid Test, Can be used for conformity (Y/N)]&amp;Data[Cycle],Data[Date])</f>
        <v>#N/A</v>
      </c>
      <c r="F1118" s="141" t="e" cm="1">
        <f t="array" ref="F1118">(_xlfn.XLOOKUP($A1118&amp;$Q$3&amp;$R$3,Data[Index]&amp;Data[Valid Test, Can be used for conformity (Y/N)]&amp;Data[Cycle],Data[CO/km (mg)])-F$2)/F$5</f>
        <v>#N/A</v>
      </c>
      <c r="G1118" s="141" t="e" cm="1">
        <f t="array" ref="G1118">(_xlfn.XLOOKUP($A1118&amp;$Q$3,Data[Index]&amp;Data[Valid Test, Can be used for conformity (Y/N)],Data[CO2/km (g)])-G$2)/G$5</f>
        <v>#N/A</v>
      </c>
      <c r="H1118" s="141" t="e" cm="1">
        <f t="array" ref="H1118">(_xlfn.XLOOKUP($A1118&amp;$Q$3,Data[Index]&amp;Data[Valid Test, Can be used for conformity (Y/N)],Data[THC/km (mg)])-H$2)/H$5</f>
        <v>#N/A</v>
      </c>
      <c r="I1118" s="141" t="e" cm="1">
        <f t="array" ref="I1118">(_xlfn.XLOOKUP($A1118&amp;$Q$3,Data[Index]&amp;Data[Valid Test, Can be used for conformity (Y/N)],Data[NOx/km (mg)])-I$2)/I$5</f>
        <v>#N/A</v>
      </c>
      <c r="J1118" s="141" t="e" cm="1">
        <f t="array" ref="J1118">(_xlfn.XLOOKUP($A1118&amp;$Q$3,Data[Index]&amp;Data[Valid Test, Can be used for conformity (Y/N)],Data[THC + NOx/km (mg)])-J$2)/J$5</f>
        <v>#N/A</v>
      </c>
      <c r="K1118" s="141" t="e" cm="1">
        <f t="array" ref="K1118">(_xlfn.XLOOKUP($A1118&amp;$Q$3,Data[Index]&amp;Data[Valid Test, Can be used for conformity (Y/N)],Data[PN/km ('#)])-K$2)/K$5</f>
        <v>#N/A</v>
      </c>
      <c r="L1118" s="141" t="e" cm="1">
        <f t="array" ref="L1118">(_xlfn.XLOOKUP($A1118&amp;$Q$3,Data[Index]&amp;Data[Valid Test, Can be used for conformity (Y/N)],Data[PM/km (mg)])-L$2)/L$5</f>
        <v>#N/A</v>
      </c>
      <c r="M1118" s="140" t="e" cm="1">
        <f t="array" ref="M1118">(_xlfn.XLOOKUP($A1118&amp;$Q$3,Data[Index]&amp;Data[Valid Test, Can be used for conformity (Y/N)],Data[CH4 (mg/km)])-M$2)/M$5</f>
        <v>#N/A</v>
      </c>
      <c r="N1118" s="140" t="e" cm="1">
        <f t="array" ref="N1118">(_xlfn.XLOOKUP($A1118&amp;$Q$3,Data[Index]&amp;Data[Valid Test, Can be used for conformity (Y/N)],Data[N20 (mg/km)])-N$2)/N$5</f>
        <v>#N/A</v>
      </c>
      <c r="O1118" s="141" t="e" cm="1">
        <f t="array" ref="O1118">(_xlfn.XLOOKUP($A1118&amp;$Q$3,Data[Index]&amp;Data[Valid Test, Can be used for conformity (Y/N)],Data[l/100km])-O$2)/O$5</f>
        <v>#N/A</v>
      </c>
      <c r="P1118" s="138">
        <f>_xlfn.XLOOKUP($A1118,Data[Index],Data[Comments])</f>
        <v>0</v>
      </c>
    </row>
    <row r="1119" spans="1:16" x14ac:dyDescent="0.2">
      <c r="A1119" s="129"/>
      <c r="B1119" s="129"/>
      <c r="C1119" s="129" t="e" cm="1">
        <f t="array" ref="C1119">_xlfn.XLOOKUP($A1119&amp;$Q$3&amp;$R$3,Data[Index]&amp;Data[Valid Test, Can be used for conformity (Y/N)]&amp;Data[Cycle],Data[Test Name])</f>
        <v>#N/A</v>
      </c>
      <c r="D1119" s="167" t="e" cm="1">
        <f t="array" ref="D1119">_xlfn.XLOOKUP($A1119&amp;$Q$3&amp;$R$3,Data[Index]&amp;Data[Valid Test, Can be used for conformity (Y/N)]&amp;Data[Cycle],Data[Mileage (Miles)])</f>
        <v>#N/A</v>
      </c>
      <c r="E1119" s="130" t="e" cm="1">
        <f t="array" ref="E1119">_xlfn.XLOOKUP($A1119&amp;$Q$3&amp;$R$3,Data[Index]&amp;Data[Valid Test, Can be used for conformity (Y/N)]&amp;Data[Cycle],Data[Date])</f>
        <v>#N/A</v>
      </c>
      <c r="F1119" s="141" t="e" cm="1">
        <f t="array" ref="F1119">(_xlfn.XLOOKUP($A1119&amp;$Q$3&amp;$R$3,Data[Index]&amp;Data[Valid Test, Can be used for conformity (Y/N)]&amp;Data[Cycle],Data[CO/km (mg)])-F$2)/F$5</f>
        <v>#N/A</v>
      </c>
      <c r="G1119" s="141" t="e" cm="1">
        <f t="array" ref="G1119">(_xlfn.XLOOKUP($A1119&amp;$Q$3,Data[Index]&amp;Data[Valid Test, Can be used for conformity (Y/N)],Data[CO2/km (g)])-G$2)/G$5</f>
        <v>#N/A</v>
      </c>
      <c r="H1119" s="141" t="e" cm="1">
        <f t="array" ref="H1119">(_xlfn.XLOOKUP($A1119&amp;$Q$3,Data[Index]&amp;Data[Valid Test, Can be used for conformity (Y/N)],Data[THC/km (mg)])-H$2)/H$5</f>
        <v>#N/A</v>
      </c>
      <c r="I1119" s="141" t="e" cm="1">
        <f t="array" ref="I1119">(_xlfn.XLOOKUP($A1119&amp;$Q$3,Data[Index]&amp;Data[Valid Test, Can be used for conformity (Y/N)],Data[NOx/km (mg)])-I$2)/I$5</f>
        <v>#N/A</v>
      </c>
      <c r="J1119" s="141" t="e" cm="1">
        <f t="array" ref="J1119">(_xlfn.XLOOKUP($A1119&amp;$Q$3,Data[Index]&amp;Data[Valid Test, Can be used for conformity (Y/N)],Data[THC + NOx/km (mg)])-J$2)/J$5</f>
        <v>#N/A</v>
      </c>
      <c r="K1119" s="141" t="e" cm="1">
        <f t="array" ref="K1119">(_xlfn.XLOOKUP($A1119&amp;$Q$3,Data[Index]&amp;Data[Valid Test, Can be used for conformity (Y/N)],Data[PN/km ('#)])-K$2)/K$5</f>
        <v>#N/A</v>
      </c>
      <c r="L1119" s="141" t="e" cm="1">
        <f t="array" ref="L1119">(_xlfn.XLOOKUP($A1119&amp;$Q$3,Data[Index]&amp;Data[Valid Test, Can be used for conformity (Y/N)],Data[PM/km (mg)])-L$2)/L$5</f>
        <v>#N/A</v>
      </c>
      <c r="M1119" s="140" t="e" cm="1">
        <f t="array" ref="M1119">(_xlfn.XLOOKUP($A1119&amp;$Q$3,Data[Index]&amp;Data[Valid Test, Can be used for conformity (Y/N)],Data[CH4 (mg/km)])-M$2)/M$5</f>
        <v>#N/A</v>
      </c>
      <c r="N1119" s="140" t="e" cm="1">
        <f t="array" ref="N1119">(_xlfn.XLOOKUP($A1119&amp;$Q$3,Data[Index]&amp;Data[Valid Test, Can be used for conformity (Y/N)],Data[N20 (mg/km)])-N$2)/N$5</f>
        <v>#N/A</v>
      </c>
      <c r="O1119" s="141" t="e" cm="1">
        <f t="array" ref="O1119">(_xlfn.XLOOKUP($A1119&amp;$Q$3,Data[Index]&amp;Data[Valid Test, Can be used for conformity (Y/N)],Data[l/100km])-O$2)/O$5</f>
        <v>#N/A</v>
      </c>
      <c r="P1119" s="138">
        <f>_xlfn.XLOOKUP($A1119,Data[Index],Data[Comments])</f>
        <v>0</v>
      </c>
    </row>
    <row r="1120" spans="1:16" x14ac:dyDescent="0.2">
      <c r="A1120" s="129"/>
      <c r="B1120" s="129"/>
      <c r="C1120" s="129" t="e" cm="1">
        <f t="array" ref="C1120">_xlfn.XLOOKUP($A1120&amp;$Q$3&amp;$R$3,Data[Index]&amp;Data[Valid Test, Can be used for conformity (Y/N)]&amp;Data[Cycle],Data[Test Name])</f>
        <v>#N/A</v>
      </c>
      <c r="D1120" s="167" t="e" cm="1">
        <f t="array" ref="D1120">_xlfn.XLOOKUP($A1120&amp;$Q$3&amp;$R$3,Data[Index]&amp;Data[Valid Test, Can be used for conformity (Y/N)]&amp;Data[Cycle],Data[Mileage (Miles)])</f>
        <v>#N/A</v>
      </c>
      <c r="E1120" s="130" t="e" cm="1">
        <f t="array" ref="E1120">_xlfn.XLOOKUP($A1120&amp;$Q$3&amp;$R$3,Data[Index]&amp;Data[Valid Test, Can be used for conformity (Y/N)]&amp;Data[Cycle],Data[Date])</f>
        <v>#N/A</v>
      </c>
      <c r="F1120" s="141" t="e" cm="1">
        <f t="array" ref="F1120">(_xlfn.XLOOKUP($A1120&amp;$Q$3&amp;$R$3,Data[Index]&amp;Data[Valid Test, Can be used for conformity (Y/N)]&amp;Data[Cycle],Data[CO/km (mg)])-F$2)/F$5</f>
        <v>#N/A</v>
      </c>
      <c r="G1120" s="141" t="e" cm="1">
        <f t="array" ref="G1120">(_xlfn.XLOOKUP($A1120&amp;$Q$3,Data[Index]&amp;Data[Valid Test, Can be used for conformity (Y/N)],Data[CO2/km (g)])-G$2)/G$5</f>
        <v>#N/A</v>
      </c>
      <c r="H1120" s="141" t="e" cm="1">
        <f t="array" ref="H1120">(_xlfn.XLOOKUP($A1120&amp;$Q$3,Data[Index]&amp;Data[Valid Test, Can be used for conformity (Y/N)],Data[THC/km (mg)])-H$2)/H$5</f>
        <v>#N/A</v>
      </c>
      <c r="I1120" s="141" t="e" cm="1">
        <f t="array" ref="I1120">(_xlfn.XLOOKUP($A1120&amp;$Q$3,Data[Index]&amp;Data[Valid Test, Can be used for conformity (Y/N)],Data[NOx/km (mg)])-I$2)/I$5</f>
        <v>#N/A</v>
      </c>
      <c r="J1120" s="141" t="e" cm="1">
        <f t="array" ref="J1120">(_xlfn.XLOOKUP($A1120&amp;$Q$3,Data[Index]&amp;Data[Valid Test, Can be used for conformity (Y/N)],Data[THC + NOx/km (mg)])-J$2)/J$5</f>
        <v>#N/A</v>
      </c>
      <c r="K1120" s="141" t="e" cm="1">
        <f t="array" ref="K1120">(_xlfn.XLOOKUP($A1120&amp;$Q$3,Data[Index]&amp;Data[Valid Test, Can be used for conformity (Y/N)],Data[PN/km ('#)])-K$2)/K$5</f>
        <v>#N/A</v>
      </c>
      <c r="L1120" s="141" t="e" cm="1">
        <f t="array" ref="L1120">(_xlfn.XLOOKUP($A1120&amp;$Q$3,Data[Index]&amp;Data[Valid Test, Can be used for conformity (Y/N)],Data[PM/km (mg)])-L$2)/L$5</f>
        <v>#N/A</v>
      </c>
      <c r="M1120" s="140" t="e" cm="1">
        <f t="array" ref="M1120">(_xlfn.XLOOKUP($A1120&amp;$Q$3,Data[Index]&amp;Data[Valid Test, Can be used for conformity (Y/N)],Data[CH4 (mg/km)])-M$2)/M$5</f>
        <v>#N/A</v>
      </c>
      <c r="N1120" s="140" t="e" cm="1">
        <f t="array" ref="N1120">(_xlfn.XLOOKUP($A1120&amp;$Q$3,Data[Index]&amp;Data[Valid Test, Can be used for conformity (Y/N)],Data[N20 (mg/km)])-N$2)/N$5</f>
        <v>#N/A</v>
      </c>
      <c r="O1120" s="141" t="e" cm="1">
        <f t="array" ref="O1120">(_xlfn.XLOOKUP($A1120&amp;$Q$3,Data[Index]&amp;Data[Valid Test, Can be used for conformity (Y/N)],Data[l/100km])-O$2)/O$5</f>
        <v>#N/A</v>
      </c>
      <c r="P1120" s="138">
        <f>_xlfn.XLOOKUP($A1120,Data[Index],Data[Comments])</f>
        <v>0</v>
      </c>
    </row>
    <row r="1121" spans="1:16" x14ac:dyDescent="0.2">
      <c r="A1121" s="129"/>
      <c r="B1121" s="129"/>
      <c r="C1121" s="129" t="e" cm="1">
        <f t="array" ref="C1121">_xlfn.XLOOKUP($A1121&amp;$Q$3&amp;$R$3,Data[Index]&amp;Data[Valid Test, Can be used for conformity (Y/N)]&amp;Data[Cycle],Data[Test Name])</f>
        <v>#N/A</v>
      </c>
      <c r="D1121" s="167" t="e" cm="1">
        <f t="array" ref="D1121">_xlfn.XLOOKUP($A1121&amp;$Q$3&amp;$R$3,Data[Index]&amp;Data[Valid Test, Can be used for conformity (Y/N)]&amp;Data[Cycle],Data[Mileage (Miles)])</f>
        <v>#N/A</v>
      </c>
      <c r="E1121" s="130" t="e" cm="1">
        <f t="array" ref="E1121">_xlfn.XLOOKUP($A1121&amp;$Q$3&amp;$R$3,Data[Index]&amp;Data[Valid Test, Can be used for conformity (Y/N)]&amp;Data[Cycle],Data[Date])</f>
        <v>#N/A</v>
      </c>
      <c r="F1121" s="141" t="e" cm="1">
        <f t="array" ref="F1121">(_xlfn.XLOOKUP($A1121&amp;$Q$3&amp;$R$3,Data[Index]&amp;Data[Valid Test, Can be used for conformity (Y/N)]&amp;Data[Cycle],Data[CO/km (mg)])-F$2)/F$5</f>
        <v>#N/A</v>
      </c>
      <c r="G1121" s="141" t="e" cm="1">
        <f t="array" ref="G1121">(_xlfn.XLOOKUP($A1121&amp;$Q$3,Data[Index]&amp;Data[Valid Test, Can be used for conformity (Y/N)],Data[CO2/km (g)])-G$2)/G$5</f>
        <v>#N/A</v>
      </c>
      <c r="H1121" s="141" t="e" cm="1">
        <f t="array" ref="H1121">(_xlfn.XLOOKUP($A1121&amp;$Q$3,Data[Index]&amp;Data[Valid Test, Can be used for conformity (Y/N)],Data[THC/km (mg)])-H$2)/H$5</f>
        <v>#N/A</v>
      </c>
      <c r="I1121" s="141" t="e" cm="1">
        <f t="array" ref="I1121">(_xlfn.XLOOKUP($A1121&amp;$Q$3,Data[Index]&amp;Data[Valid Test, Can be used for conformity (Y/N)],Data[NOx/km (mg)])-I$2)/I$5</f>
        <v>#N/A</v>
      </c>
      <c r="J1121" s="141" t="e" cm="1">
        <f t="array" ref="J1121">(_xlfn.XLOOKUP($A1121&amp;$Q$3,Data[Index]&amp;Data[Valid Test, Can be used for conformity (Y/N)],Data[THC + NOx/km (mg)])-J$2)/J$5</f>
        <v>#N/A</v>
      </c>
      <c r="K1121" s="141" t="e" cm="1">
        <f t="array" ref="K1121">(_xlfn.XLOOKUP($A1121&amp;$Q$3,Data[Index]&amp;Data[Valid Test, Can be used for conformity (Y/N)],Data[PN/km ('#)])-K$2)/K$5</f>
        <v>#N/A</v>
      </c>
      <c r="L1121" s="141" t="e" cm="1">
        <f t="array" ref="L1121">(_xlfn.XLOOKUP($A1121&amp;$Q$3,Data[Index]&amp;Data[Valid Test, Can be used for conformity (Y/N)],Data[PM/km (mg)])-L$2)/L$5</f>
        <v>#N/A</v>
      </c>
      <c r="M1121" s="140" t="e" cm="1">
        <f t="array" ref="M1121">(_xlfn.XLOOKUP($A1121&amp;$Q$3,Data[Index]&amp;Data[Valid Test, Can be used for conformity (Y/N)],Data[CH4 (mg/km)])-M$2)/M$5</f>
        <v>#N/A</v>
      </c>
      <c r="N1121" s="140" t="e" cm="1">
        <f t="array" ref="N1121">(_xlfn.XLOOKUP($A1121&amp;$Q$3,Data[Index]&amp;Data[Valid Test, Can be used for conformity (Y/N)],Data[N20 (mg/km)])-N$2)/N$5</f>
        <v>#N/A</v>
      </c>
      <c r="O1121" s="141" t="e" cm="1">
        <f t="array" ref="O1121">(_xlfn.XLOOKUP($A1121&amp;$Q$3,Data[Index]&amp;Data[Valid Test, Can be used for conformity (Y/N)],Data[l/100km])-O$2)/O$5</f>
        <v>#N/A</v>
      </c>
      <c r="P1121" s="138">
        <f>_xlfn.XLOOKUP($A1121,Data[Index],Data[Comments])</f>
        <v>0</v>
      </c>
    </row>
    <row r="1122" spans="1:16" x14ac:dyDescent="0.2">
      <c r="A1122" s="129"/>
      <c r="B1122" s="129"/>
      <c r="C1122" s="129" t="e" cm="1">
        <f t="array" ref="C1122">_xlfn.XLOOKUP($A1122&amp;$Q$3&amp;$R$3,Data[Index]&amp;Data[Valid Test, Can be used for conformity (Y/N)]&amp;Data[Cycle],Data[Test Name])</f>
        <v>#N/A</v>
      </c>
      <c r="D1122" s="167" t="e" cm="1">
        <f t="array" ref="D1122">_xlfn.XLOOKUP($A1122&amp;$Q$3&amp;$R$3,Data[Index]&amp;Data[Valid Test, Can be used for conformity (Y/N)]&amp;Data[Cycle],Data[Mileage (Miles)])</f>
        <v>#N/A</v>
      </c>
      <c r="E1122" s="130" t="e" cm="1">
        <f t="array" ref="E1122">_xlfn.XLOOKUP($A1122&amp;$Q$3&amp;$R$3,Data[Index]&amp;Data[Valid Test, Can be used for conformity (Y/N)]&amp;Data[Cycle],Data[Date])</f>
        <v>#N/A</v>
      </c>
      <c r="F1122" s="141" t="e" cm="1">
        <f t="array" ref="F1122">(_xlfn.XLOOKUP($A1122&amp;$Q$3&amp;$R$3,Data[Index]&amp;Data[Valid Test, Can be used for conformity (Y/N)]&amp;Data[Cycle],Data[CO/km (mg)])-F$2)/F$5</f>
        <v>#N/A</v>
      </c>
      <c r="G1122" s="141" t="e" cm="1">
        <f t="array" ref="G1122">(_xlfn.XLOOKUP($A1122&amp;$Q$3,Data[Index]&amp;Data[Valid Test, Can be used for conformity (Y/N)],Data[CO2/km (g)])-G$2)/G$5</f>
        <v>#N/A</v>
      </c>
      <c r="H1122" s="141" t="e" cm="1">
        <f t="array" ref="H1122">(_xlfn.XLOOKUP($A1122&amp;$Q$3,Data[Index]&amp;Data[Valid Test, Can be used for conformity (Y/N)],Data[THC/km (mg)])-H$2)/H$5</f>
        <v>#N/A</v>
      </c>
      <c r="I1122" s="141" t="e" cm="1">
        <f t="array" ref="I1122">(_xlfn.XLOOKUP($A1122&amp;$Q$3,Data[Index]&amp;Data[Valid Test, Can be used for conformity (Y/N)],Data[NOx/km (mg)])-I$2)/I$5</f>
        <v>#N/A</v>
      </c>
      <c r="J1122" s="141" t="e" cm="1">
        <f t="array" ref="J1122">(_xlfn.XLOOKUP($A1122&amp;$Q$3,Data[Index]&amp;Data[Valid Test, Can be used for conformity (Y/N)],Data[THC + NOx/km (mg)])-J$2)/J$5</f>
        <v>#N/A</v>
      </c>
      <c r="K1122" s="141" t="e" cm="1">
        <f t="array" ref="K1122">(_xlfn.XLOOKUP($A1122&amp;$Q$3,Data[Index]&amp;Data[Valid Test, Can be used for conformity (Y/N)],Data[PN/km ('#)])-K$2)/K$5</f>
        <v>#N/A</v>
      </c>
      <c r="L1122" s="141" t="e" cm="1">
        <f t="array" ref="L1122">(_xlfn.XLOOKUP($A1122&amp;$Q$3,Data[Index]&amp;Data[Valid Test, Can be used for conformity (Y/N)],Data[PM/km (mg)])-L$2)/L$5</f>
        <v>#N/A</v>
      </c>
      <c r="M1122" s="140" t="e" cm="1">
        <f t="array" ref="M1122">(_xlfn.XLOOKUP($A1122&amp;$Q$3,Data[Index]&amp;Data[Valid Test, Can be used for conformity (Y/N)],Data[CH4 (mg/km)])-M$2)/M$5</f>
        <v>#N/A</v>
      </c>
      <c r="N1122" s="140" t="e" cm="1">
        <f t="array" ref="N1122">(_xlfn.XLOOKUP($A1122&amp;$Q$3,Data[Index]&amp;Data[Valid Test, Can be used for conformity (Y/N)],Data[N20 (mg/km)])-N$2)/N$5</f>
        <v>#N/A</v>
      </c>
      <c r="O1122" s="141" t="e" cm="1">
        <f t="array" ref="O1122">(_xlfn.XLOOKUP($A1122&amp;$Q$3,Data[Index]&amp;Data[Valid Test, Can be used for conformity (Y/N)],Data[l/100km])-O$2)/O$5</f>
        <v>#N/A</v>
      </c>
      <c r="P1122" s="138">
        <f>_xlfn.XLOOKUP($A1122,Data[Index],Data[Comments])</f>
        <v>0</v>
      </c>
    </row>
    <row r="1123" spans="1:16" x14ac:dyDescent="0.2">
      <c r="A1123" s="129"/>
      <c r="B1123" s="129"/>
      <c r="C1123" s="129" t="e" cm="1">
        <f t="array" ref="C1123">_xlfn.XLOOKUP($A1123&amp;$Q$3&amp;$R$3,Data[Index]&amp;Data[Valid Test, Can be used for conformity (Y/N)]&amp;Data[Cycle],Data[Test Name])</f>
        <v>#N/A</v>
      </c>
      <c r="D1123" s="167" t="e" cm="1">
        <f t="array" ref="D1123">_xlfn.XLOOKUP($A1123&amp;$Q$3&amp;$R$3,Data[Index]&amp;Data[Valid Test, Can be used for conformity (Y/N)]&amp;Data[Cycle],Data[Mileage (Miles)])</f>
        <v>#N/A</v>
      </c>
      <c r="E1123" s="130" t="e" cm="1">
        <f t="array" ref="E1123">_xlfn.XLOOKUP($A1123&amp;$Q$3&amp;$R$3,Data[Index]&amp;Data[Valid Test, Can be used for conformity (Y/N)]&amp;Data[Cycle],Data[Date])</f>
        <v>#N/A</v>
      </c>
      <c r="F1123" s="141" t="e" cm="1">
        <f t="array" ref="F1123">(_xlfn.XLOOKUP($A1123&amp;$Q$3&amp;$R$3,Data[Index]&amp;Data[Valid Test, Can be used for conformity (Y/N)]&amp;Data[Cycle],Data[CO/km (mg)])-F$2)/F$5</f>
        <v>#N/A</v>
      </c>
      <c r="G1123" s="141" t="e" cm="1">
        <f t="array" ref="G1123">(_xlfn.XLOOKUP($A1123&amp;$Q$3,Data[Index]&amp;Data[Valid Test, Can be used for conformity (Y/N)],Data[CO2/km (g)])-G$2)/G$5</f>
        <v>#N/A</v>
      </c>
      <c r="H1123" s="141" t="e" cm="1">
        <f t="array" ref="H1123">(_xlfn.XLOOKUP($A1123&amp;$Q$3,Data[Index]&amp;Data[Valid Test, Can be used for conformity (Y/N)],Data[THC/km (mg)])-H$2)/H$5</f>
        <v>#N/A</v>
      </c>
      <c r="I1123" s="141" t="e" cm="1">
        <f t="array" ref="I1123">(_xlfn.XLOOKUP($A1123&amp;$Q$3,Data[Index]&amp;Data[Valid Test, Can be used for conformity (Y/N)],Data[NOx/km (mg)])-I$2)/I$5</f>
        <v>#N/A</v>
      </c>
      <c r="J1123" s="141" t="e" cm="1">
        <f t="array" ref="J1123">(_xlfn.XLOOKUP($A1123&amp;$Q$3,Data[Index]&amp;Data[Valid Test, Can be used for conformity (Y/N)],Data[THC + NOx/km (mg)])-J$2)/J$5</f>
        <v>#N/A</v>
      </c>
      <c r="K1123" s="141" t="e" cm="1">
        <f t="array" ref="K1123">(_xlfn.XLOOKUP($A1123&amp;$Q$3,Data[Index]&amp;Data[Valid Test, Can be used for conformity (Y/N)],Data[PN/km ('#)])-K$2)/K$5</f>
        <v>#N/A</v>
      </c>
      <c r="L1123" s="141" t="e" cm="1">
        <f t="array" ref="L1123">(_xlfn.XLOOKUP($A1123&amp;$Q$3,Data[Index]&amp;Data[Valid Test, Can be used for conformity (Y/N)],Data[PM/km (mg)])-L$2)/L$5</f>
        <v>#N/A</v>
      </c>
      <c r="M1123" s="140" t="e" cm="1">
        <f t="array" ref="M1123">(_xlfn.XLOOKUP($A1123&amp;$Q$3,Data[Index]&amp;Data[Valid Test, Can be used for conformity (Y/N)],Data[CH4 (mg/km)])-M$2)/M$5</f>
        <v>#N/A</v>
      </c>
      <c r="N1123" s="140" t="e" cm="1">
        <f t="array" ref="N1123">(_xlfn.XLOOKUP($A1123&amp;$Q$3,Data[Index]&amp;Data[Valid Test, Can be used for conformity (Y/N)],Data[N20 (mg/km)])-N$2)/N$5</f>
        <v>#N/A</v>
      </c>
      <c r="O1123" s="141" t="e" cm="1">
        <f t="array" ref="O1123">(_xlfn.XLOOKUP($A1123&amp;$Q$3,Data[Index]&amp;Data[Valid Test, Can be used for conformity (Y/N)],Data[l/100km])-O$2)/O$5</f>
        <v>#N/A</v>
      </c>
      <c r="P1123" s="138">
        <f>_xlfn.XLOOKUP($A1123,Data[Index],Data[Comments])</f>
        <v>0</v>
      </c>
    </row>
    <row r="1124" spans="1:16" x14ac:dyDescent="0.2">
      <c r="A1124" s="129"/>
      <c r="B1124" s="129"/>
      <c r="C1124" s="129" t="e" cm="1">
        <f t="array" ref="C1124">_xlfn.XLOOKUP($A1124&amp;$Q$3&amp;$R$3,Data[Index]&amp;Data[Valid Test, Can be used for conformity (Y/N)]&amp;Data[Cycle],Data[Test Name])</f>
        <v>#N/A</v>
      </c>
      <c r="D1124" s="167" t="e" cm="1">
        <f t="array" ref="D1124">_xlfn.XLOOKUP($A1124&amp;$Q$3&amp;$R$3,Data[Index]&amp;Data[Valid Test, Can be used for conformity (Y/N)]&amp;Data[Cycle],Data[Mileage (Miles)])</f>
        <v>#N/A</v>
      </c>
      <c r="E1124" s="130" t="e" cm="1">
        <f t="array" ref="E1124">_xlfn.XLOOKUP($A1124&amp;$Q$3&amp;$R$3,Data[Index]&amp;Data[Valid Test, Can be used for conformity (Y/N)]&amp;Data[Cycle],Data[Date])</f>
        <v>#N/A</v>
      </c>
      <c r="F1124" s="141" t="e" cm="1">
        <f t="array" ref="F1124">(_xlfn.XLOOKUP($A1124&amp;$Q$3&amp;$R$3,Data[Index]&amp;Data[Valid Test, Can be used for conformity (Y/N)]&amp;Data[Cycle],Data[CO/km (mg)])-F$2)/F$5</f>
        <v>#N/A</v>
      </c>
      <c r="G1124" s="141" t="e" cm="1">
        <f t="array" ref="G1124">(_xlfn.XLOOKUP($A1124&amp;$Q$3,Data[Index]&amp;Data[Valid Test, Can be used for conformity (Y/N)],Data[CO2/km (g)])-G$2)/G$5</f>
        <v>#N/A</v>
      </c>
      <c r="H1124" s="141" t="e" cm="1">
        <f t="array" ref="H1124">(_xlfn.XLOOKUP($A1124&amp;$Q$3,Data[Index]&amp;Data[Valid Test, Can be used for conformity (Y/N)],Data[THC/km (mg)])-H$2)/H$5</f>
        <v>#N/A</v>
      </c>
      <c r="I1124" s="141" t="e" cm="1">
        <f t="array" ref="I1124">(_xlfn.XLOOKUP($A1124&amp;$Q$3,Data[Index]&amp;Data[Valid Test, Can be used for conformity (Y/N)],Data[NOx/km (mg)])-I$2)/I$5</f>
        <v>#N/A</v>
      </c>
      <c r="J1124" s="141" t="e" cm="1">
        <f t="array" ref="J1124">(_xlfn.XLOOKUP($A1124&amp;$Q$3,Data[Index]&amp;Data[Valid Test, Can be used for conformity (Y/N)],Data[THC + NOx/km (mg)])-J$2)/J$5</f>
        <v>#N/A</v>
      </c>
      <c r="K1124" s="141" t="e" cm="1">
        <f t="array" ref="K1124">(_xlfn.XLOOKUP($A1124&amp;$Q$3,Data[Index]&amp;Data[Valid Test, Can be used for conformity (Y/N)],Data[PN/km ('#)])-K$2)/K$5</f>
        <v>#N/A</v>
      </c>
      <c r="L1124" s="141" t="e" cm="1">
        <f t="array" ref="L1124">(_xlfn.XLOOKUP($A1124&amp;$Q$3,Data[Index]&amp;Data[Valid Test, Can be used for conformity (Y/N)],Data[PM/km (mg)])-L$2)/L$5</f>
        <v>#N/A</v>
      </c>
      <c r="M1124" s="140" t="e" cm="1">
        <f t="array" ref="M1124">(_xlfn.XLOOKUP($A1124&amp;$Q$3,Data[Index]&amp;Data[Valid Test, Can be used for conformity (Y/N)],Data[CH4 (mg/km)])-M$2)/M$5</f>
        <v>#N/A</v>
      </c>
      <c r="N1124" s="140" t="e" cm="1">
        <f t="array" ref="N1124">(_xlfn.XLOOKUP($A1124&amp;$Q$3,Data[Index]&amp;Data[Valid Test, Can be used for conformity (Y/N)],Data[N20 (mg/km)])-N$2)/N$5</f>
        <v>#N/A</v>
      </c>
      <c r="O1124" s="141" t="e" cm="1">
        <f t="array" ref="O1124">(_xlfn.XLOOKUP($A1124&amp;$Q$3,Data[Index]&amp;Data[Valid Test, Can be used for conformity (Y/N)],Data[l/100km])-O$2)/O$5</f>
        <v>#N/A</v>
      </c>
      <c r="P1124" s="138">
        <f>_xlfn.XLOOKUP($A1124,Data[Index],Data[Comments])</f>
        <v>0</v>
      </c>
    </row>
    <row r="1125" spans="1:16" x14ac:dyDescent="0.2">
      <c r="A1125" s="129"/>
      <c r="B1125" s="129"/>
      <c r="C1125" s="129" t="e" cm="1">
        <f t="array" ref="C1125">_xlfn.XLOOKUP($A1125&amp;$Q$3&amp;$R$3,Data[Index]&amp;Data[Valid Test, Can be used for conformity (Y/N)]&amp;Data[Cycle],Data[Test Name])</f>
        <v>#N/A</v>
      </c>
      <c r="D1125" s="167" t="e" cm="1">
        <f t="array" ref="D1125">_xlfn.XLOOKUP($A1125&amp;$Q$3&amp;$R$3,Data[Index]&amp;Data[Valid Test, Can be used for conformity (Y/N)]&amp;Data[Cycle],Data[Mileage (Miles)])</f>
        <v>#N/A</v>
      </c>
      <c r="E1125" s="130" t="e" cm="1">
        <f t="array" ref="E1125">_xlfn.XLOOKUP($A1125&amp;$Q$3&amp;$R$3,Data[Index]&amp;Data[Valid Test, Can be used for conformity (Y/N)]&amp;Data[Cycle],Data[Date])</f>
        <v>#N/A</v>
      </c>
      <c r="F1125" s="141" t="e" cm="1">
        <f t="array" ref="F1125">(_xlfn.XLOOKUP($A1125&amp;$Q$3&amp;$R$3,Data[Index]&amp;Data[Valid Test, Can be used for conformity (Y/N)]&amp;Data[Cycle],Data[CO/km (mg)])-F$2)/F$5</f>
        <v>#N/A</v>
      </c>
      <c r="G1125" s="141" t="e" cm="1">
        <f t="array" ref="G1125">(_xlfn.XLOOKUP($A1125&amp;$Q$3,Data[Index]&amp;Data[Valid Test, Can be used for conformity (Y/N)],Data[CO2/km (g)])-G$2)/G$5</f>
        <v>#N/A</v>
      </c>
      <c r="H1125" s="141" t="e" cm="1">
        <f t="array" ref="H1125">(_xlfn.XLOOKUP($A1125&amp;$Q$3,Data[Index]&amp;Data[Valid Test, Can be used for conformity (Y/N)],Data[THC/km (mg)])-H$2)/H$5</f>
        <v>#N/A</v>
      </c>
      <c r="I1125" s="141" t="e" cm="1">
        <f t="array" ref="I1125">(_xlfn.XLOOKUP($A1125&amp;$Q$3,Data[Index]&amp;Data[Valid Test, Can be used for conformity (Y/N)],Data[NOx/km (mg)])-I$2)/I$5</f>
        <v>#N/A</v>
      </c>
      <c r="J1125" s="141" t="e" cm="1">
        <f t="array" ref="J1125">(_xlfn.XLOOKUP($A1125&amp;$Q$3,Data[Index]&amp;Data[Valid Test, Can be used for conformity (Y/N)],Data[THC + NOx/km (mg)])-J$2)/J$5</f>
        <v>#N/A</v>
      </c>
      <c r="K1125" s="141" t="e" cm="1">
        <f t="array" ref="K1125">(_xlfn.XLOOKUP($A1125&amp;$Q$3,Data[Index]&amp;Data[Valid Test, Can be used for conformity (Y/N)],Data[PN/km ('#)])-K$2)/K$5</f>
        <v>#N/A</v>
      </c>
      <c r="L1125" s="141" t="e" cm="1">
        <f t="array" ref="L1125">(_xlfn.XLOOKUP($A1125&amp;$Q$3,Data[Index]&amp;Data[Valid Test, Can be used for conformity (Y/N)],Data[PM/km (mg)])-L$2)/L$5</f>
        <v>#N/A</v>
      </c>
      <c r="M1125" s="140" t="e" cm="1">
        <f t="array" ref="M1125">(_xlfn.XLOOKUP($A1125&amp;$Q$3,Data[Index]&amp;Data[Valid Test, Can be used for conformity (Y/N)],Data[CH4 (mg/km)])-M$2)/M$5</f>
        <v>#N/A</v>
      </c>
      <c r="N1125" s="140" t="e" cm="1">
        <f t="array" ref="N1125">(_xlfn.XLOOKUP($A1125&amp;$Q$3,Data[Index]&amp;Data[Valid Test, Can be used for conformity (Y/N)],Data[N20 (mg/km)])-N$2)/N$5</f>
        <v>#N/A</v>
      </c>
      <c r="O1125" s="141" t="e" cm="1">
        <f t="array" ref="O1125">(_xlfn.XLOOKUP($A1125&amp;$Q$3,Data[Index]&amp;Data[Valid Test, Can be used for conformity (Y/N)],Data[l/100km])-O$2)/O$5</f>
        <v>#N/A</v>
      </c>
      <c r="P1125" s="138">
        <f>_xlfn.XLOOKUP($A1125,Data[Index],Data[Comments])</f>
        <v>0</v>
      </c>
    </row>
    <row r="1126" spans="1:16" x14ac:dyDescent="0.2">
      <c r="A1126" s="129"/>
      <c r="B1126" s="129"/>
      <c r="C1126" s="129" t="e" cm="1">
        <f t="array" ref="C1126">_xlfn.XLOOKUP($A1126&amp;$Q$3&amp;$R$3,Data[Index]&amp;Data[Valid Test, Can be used for conformity (Y/N)]&amp;Data[Cycle],Data[Test Name])</f>
        <v>#N/A</v>
      </c>
      <c r="D1126" s="167" t="e" cm="1">
        <f t="array" ref="D1126">_xlfn.XLOOKUP($A1126&amp;$Q$3&amp;$R$3,Data[Index]&amp;Data[Valid Test, Can be used for conformity (Y/N)]&amp;Data[Cycle],Data[Mileage (Miles)])</f>
        <v>#N/A</v>
      </c>
      <c r="E1126" s="130" t="e" cm="1">
        <f t="array" ref="E1126">_xlfn.XLOOKUP($A1126&amp;$Q$3&amp;$R$3,Data[Index]&amp;Data[Valid Test, Can be used for conformity (Y/N)]&amp;Data[Cycle],Data[Date])</f>
        <v>#N/A</v>
      </c>
      <c r="F1126" s="141" t="e" cm="1">
        <f t="array" ref="F1126">(_xlfn.XLOOKUP($A1126&amp;$Q$3&amp;$R$3,Data[Index]&amp;Data[Valid Test, Can be used for conformity (Y/N)]&amp;Data[Cycle],Data[CO/km (mg)])-F$2)/F$5</f>
        <v>#N/A</v>
      </c>
      <c r="G1126" s="141" t="e" cm="1">
        <f t="array" ref="G1126">(_xlfn.XLOOKUP($A1126&amp;$Q$3,Data[Index]&amp;Data[Valid Test, Can be used for conformity (Y/N)],Data[CO2/km (g)])-G$2)/G$5</f>
        <v>#N/A</v>
      </c>
      <c r="H1126" s="141" t="e" cm="1">
        <f t="array" ref="H1126">(_xlfn.XLOOKUP($A1126&amp;$Q$3,Data[Index]&amp;Data[Valid Test, Can be used for conformity (Y/N)],Data[THC/km (mg)])-H$2)/H$5</f>
        <v>#N/A</v>
      </c>
      <c r="I1126" s="141" t="e" cm="1">
        <f t="array" ref="I1126">(_xlfn.XLOOKUP($A1126&amp;$Q$3,Data[Index]&amp;Data[Valid Test, Can be used for conformity (Y/N)],Data[NOx/km (mg)])-I$2)/I$5</f>
        <v>#N/A</v>
      </c>
      <c r="J1126" s="141" t="e" cm="1">
        <f t="array" ref="J1126">(_xlfn.XLOOKUP($A1126&amp;$Q$3,Data[Index]&amp;Data[Valid Test, Can be used for conformity (Y/N)],Data[THC + NOx/km (mg)])-J$2)/J$5</f>
        <v>#N/A</v>
      </c>
      <c r="K1126" s="141" t="e" cm="1">
        <f t="array" ref="K1126">(_xlfn.XLOOKUP($A1126&amp;$Q$3,Data[Index]&amp;Data[Valid Test, Can be used for conformity (Y/N)],Data[PN/km ('#)])-K$2)/K$5</f>
        <v>#N/A</v>
      </c>
      <c r="L1126" s="141" t="e" cm="1">
        <f t="array" ref="L1126">(_xlfn.XLOOKUP($A1126&amp;$Q$3,Data[Index]&amp;Data[Valid Test, Can be used for conformity (Y/N)],Data[PM/km (mg)])-L$2)/L$5</f>
        <v>#N/A</v>
      </c>
      <c r="M1126" s="140" t="e" cm="1">
        <f t="array" ref="M1126">(_xlfn.XLOOKUP($A1126&amp;$Q$3,Data[Index]&amp;Data[Valid Test, Can be used for conformity (Y/N)],Data[CH4 (mg/km)])-M$2)/M$5</f>
        <v>#N/A</v>
      </c>
      <c r="N1126" s="140" t="e" cm="1">
        <f t="array" ref="N1126">(_xlfn.XLOOKUP($A1126&amp;$Q$3,Data[Index]&amp;Data[Valid Test, Can be used for conformity (Y/N)],Data[N20 (mg/km)])-N$2)/N$5</f>
        <v>#N/A</v>
      </c>
      <c r="O1126" s="141" t="e" cm="1">
        <f t="array" ref="O1126">(_xlfn.XLOOKUP($A1126&amp;$Q$3,Data[Index]&amp;Data[Valid Test, Can be used for conformity (Y/N)],Data[l/100km])-O$2)/O$5</f>
        <v>#N/A</v>
      </c>
      <c r="P1126" s="138">
        <f>_xlfn.XLOOKUP($A1126,Data[Index],Data[Comments])</f>
        <v>0</v>
      </c>
    </row>
    <row r="1127" spans="1:16" x14ac:dyDescent="0.2">
      <c r="A1127" s="129"/>
      <c r="B1127" s="129"/>
      <c r="C1127" s="129" t="e" cm="1">
        <f t="array" ref="C1127">_xlfn.XLOOKUP($A1127&amp;$Q$3&amp;$R$3,Data[Index]&amp;Data[Valid Test, Can be used for conformity (Y/N)]&amp;Data[Cycle],Data[Test Name])</f>
        <v>#N/A</v>
      </c>
      <c r="D1127" s="167" t="e" cm="1">
        <f t="array" ref="D1127">_xlfn.XLOOKUP($A1127&amp;$Q$3&amp;$R$3,Data[Index]&amp;Data[Valid Test, Can be used for conformity (Y/N)]&amp;Data[Cycle],Data[Mileage (Miles)])</f>
        <v>#N/A</v>
      </c>
      <c r="E1127" s="130" t="e" cm="1">
        <f t="array" ref="E1127">_xlfn.XLOOKUP($A1127&amp;$Q$3&amp;$R$3,Data[Index]&amp;Data[Valid Test, Can be used for conformity (Y/N)]&amp;Data[Cycle],Data[Date])</f>
        <v>#N/A</v>
      </c>
      <c r="F1127" s="141" t="e" cm="1">
        <f t="array" ref="F1127">(_xlfn.XLOOKUP($A1127&amp;$Q$3&amp;$R$3,Data[Index]&amp;Data[Valid Test, Can be used for conformity (Y/N)]&amp;Data[Cycle],Data[CO/km (mg)])-F$2)/F$5</f>
        <v>#N/A</v>
      </c>
      <c r="G1127" s="141" t="e" cm="1">
        <f t="array" ref="G1127">(_xlfn.XLOOKUP($A1127&amp;$Q$3,Data[Index]&amp;Data[Valid Test, Can be used for conformity (Y/N)],Data[CO2/km (g)])-G$2)/G$5</f>
        <v>#N/A</v>
      </c>
      <c r="H1127" s="141" t="e" cm="1">
        <f t="array" ref="H1127">(_xlfn.XLOOKUP($A1127&amp;$Q$3,Data[Index]&amp;Data[Valid Test, Can be used for conformity (Y/N)],Data[THC/km (mg)])-H$2)/H$5</f>
        <v>#N/A</v>
      </c>
      <c r="I1127" s="141" t="e" cm="1">
        <f t="array" ref="I1127">(_xlfn.XLOOKUP($A1127&amp;$Q$3,Data[Index]&amp;Data[Valid Test, Can be used for conformity (Y/N)],Data[NOx/km (mg)])-I$2)/I$5</f>
        <v>#N/A</v>
      </c>
      <c r="J1127" s="141" t="e" cm="1">
        <f t="array" ref="J1127">(_xlfn.XLOOKUP($A1127&amp;$Q$3,Data[Index]&amp;Data[Valid Test, Can be used for conformity (Y/N)],Data[THC + NOx/km (mg)])-J$2)/J$5</f>
        <v>#N/A</v>
      </c>
      <c r="K1127" s="141" t="e" cm="1">
        <f t="array" ref="K1127">(_xlfn.XLOOKUP($A1127&amp;$Q$3,Data[Index]&amp;Data[Valid Test, Can be used for conformity (Y/N)],Data[PN/km ('#)])-K$2)/K$5</f>
        <v>#N/A</v>
      </c>
      <c r="L1127" s="141" t="e" cm="1">
        <f t="array" ref="L1127">(_xlfn.XLOOKUP($A1127&amp;$Q$3,Data[Index]&amp;Data[Valid Test, Can be used for conformity (Y/N)],Data[PM/km (mg)])-L$2)/L$5</f>
        <v>#N/A</v>
      </c>
      <c r="M1127" s="140" t="e" cm="1">
        <f t="array" ref="M1127">(_xlfn.XLOOKUP($A1127&amp;$Q$3,Data[Index]&amp;Data[Valid Test, Can be used for conformity (Y/N)],Data[CH4 (mg/km)])-M$2)/M$5</f>
        <v>#N/A</v>
      </c>
      <c r="N1127" s="140" t="e" cm="1">
        <f t="array" ref="N1127">(_xlfn.XLOOKUP($A1127&amp;$Q$3,Data[Index]&amp;Data[Valid Test, Can be used for conformity (Y/N)],Data[N20 (mg/km)])-N$2)/N$5</f>
        <v>#N/A</v>
      </c>
      <c r="O1127" s="141" t="e" cm="1">
        <f t="array" ref="O1127">(_xlfn.XLOOKUP($A1127&amp;$Q$3,Data[Index]&amp;Data[Valid Test, Can be used for conformity (Y/N)],Data[l/100km])-O$2)/O$5</f>
        <v>#N/A</v>
      </c>
      <c r="P1127" s="138">
        <f>_xlfn.XLOOKUP($A1127,Data[Index],Data[Comments])</f>
        <v>0</v>
      </c>
    </row>
    <row r="1128" spans="1:16" x14ac:dyDescent="0.2">
      <c r="A1128" s="129"/>
      <c r="B1128" s="129"/>
      <c r="C1128" s="129" t="e" cm="1">
        <f t="array" ref="C1128">_xlfn.XLOOKUP($A1128&amp;$Q$3&amp;$R$3,Data[Index]&amp;Data[Valid Test, Can be used for conformity (Y/N)]&amp;Data[Cycle],Data[Test Name])</f>
        <v>#N/A</v>
      </c>
      <c r="D1128" s="167" t="e" cm="1">
        <f t="array" ref="D1128">_xlfn.XLOOKUP($A1128&amp;$Q$3&amp;$R$3,Data[Index]&amp;Data[Valid Test, Can be used for conformity (Y/N)]&amp;Data[Cycle],Data[Mileage (Miles)])</f>
        <v>#N/A</v>
      </c>
      <c r="E1128" s="130" t="e" cm="1">
        <f t="array" ref="E1128">_xlfn.XLOOKUP($A1128&amp;$Q$3&amp;$R$3,Data[Index]&amp;Data[Valid Test, Can be used for conformity (Y/N)]&amp;Data[Cycle],Data[Date])</f>
        <v>#N/A</v>
      </c>
      <c r="F1128" s="141" t="e" cm="1">
        <f t="array" ref="F1128">(_xlfn.XLOOKUP($A1128&amp;$Q$3&amp;$R$3,Data[Index]&amp;Data[Valid Test, Can be used for conformity (Y/N)]&amp;Data[Cycle],Data[CO/km (mg)])-F$2)/F$5</f>
        <v>#N/A</v>
      </c>
      <c r="G1128" s="141" t="e" cm="1">
        <f t="array" ref="G1128">(_xlfn.XLOOKUP($A1128&amp;$Q$3,Data[Index]&amp;Data[Valid Test, Can be used for conformity (Y/N)],Data[CO2/km (g)])-G$2)/G$5</f>
        <v>#N/A</v>
      </c>
      <c r="H1128" s="141" t="e" cm="1">
        <f t="array" ref="H1128">(_xlfn.XLOOKUP($A1128&amp;$Q$3,Data[Index]&amp;Data[Valid Test, Can be used for conformity (Y/N)],Data[THC/km (mg)])-H$2)/H$5</f>
        <v>#N/A</v>
      </c>
      <c r="I1128" s="141" t="e" cm="1">
        <f t="array" ref="I1128">(_xlfn.XLOOKUP($A1128&amp;$Q$3,Data[Index]&amp;Data[Valid Test, Can be used for conformity (Y/N)],Data[NOx/km (mg)])-I$2)/I$5</f>
        <v>#N/A</v>
      </c>
      <c r="J1128" s="141" t="e" cm="1">
        <f t="array" ref="J1128">(_xlfn.XLOOKUP($A1128&amp;$Q$3,Data[Index]&amp;Data[Valid Test, Can be used for conformity (Y/N)],Data[THC + NOx/km (mg)])-J$2)/J$5</f>
        <v>#N/A</v>
      </c>
      <c r="K1128" s="141" t="e" cm="1">
        <f t="array" ref="K1128">(_xlfn.XLOOKUP($A1128&amp;$Q$3,Data[Index]&amp;Data[Valid Test, Can be used for conformity (Y/N)],Data[PN/km ('#)])-K$2)/K$5</f>
        <v>#N/A</v>
      </c>
      <c r="L1128" s="141" t="e" cm="1">
        <f t="array" ref="L1128">(_xlfn.XLOOKUP($A1128&amp;$Q$3,Data[Index]&amp;Data[Valid Test, Can be used for conformity (Y/N)],Data[PM/km (mg)])-L$2)/L$5</f>
        <v>#N/A</v>
      </c>
      <c r="M1128" s="140" t="e" cm="1">
        <f t="array" ref="M1128">(_xlfn.XLOOKUP($A1128&amp;$Q$3,Data[Index]&amp;Data[Valid Test, Can be used for conformity (Y/N)],Data[CH4 (mg/km)])-M$2)/M$5</f>
        <v>#N/A</v>
      </c>
      <c r="N1128" s="140" t="e" cm="1">
        <f t="array" ref="N1128">(_xlfn.XLOOKUP($A1128&amp;$Q$3,Data[Index]&amp;Data[Valid Test, Can be used for conformity (Y/N)],Data[N20 (mg/km)])-N$2)/N$5</f>
        <v>#N/A</v>
      </c>
      <c r="O1128" s="141" t="e" cm="1">
        <f t="array" ref="O1128">(_xlfn.XLOOKUP($A1128&amp;$Q$3,Data[Index]&amp;Data[Valid Test, Can be used for conformity (Y/N)],Data[l/100km])-O$2)/O$5</f>
        <v>#N/A</v>
      </c>
      <c r="P1128" s="138">
        <f>_xlfn.XLOOKUP($A1128,Data[Index],Data[Comments])</f>
        <v>0</v>
      </c>
    </row>
    <row r="1129" spans="1:16" x14ac:dyDescent="0.2">
      <c r="A1129" s="129"/>
      <c r="B1129" s="129"/>
      <c r="C1129" s="129" t="e" cm="1">
        <f t="array" ref="C1129">_xlfn.XLOOKUP($A1129&amp;$Q$3&amp;$R$3,Data[Index]&amp;Data[Valid Test, Can be used for conformity (Y/N)]&amp;Data[Cycle],Data[Test Name])</f>
        <v>#N/A</v>
      </c>
      <c r="D1129" s="167" t="e" cm="1">
        <f t="array" ref="D1129">_xlfn.XLOOKUP($A1129&amp;$Q$3&amp;$R$3,Data[Index]&amp;Data[Valid Test, Can be used for conformity (Y/N)]&amp;Data[Cycle],Data[Mileage (Miles)])</f>
        <v>#N/A</v>
      </c>
      <c r="E1129" s="130" t="e" cm="1">
        <f t="array" ref="E1129">_xlfn.XLOOKUP($A1129&amp;$Q$3&amp;$R$3,Data[Index]&amp;Data[Valid Test, Can be used for conformity (Y/N)]&amp;Data[Cycle],Data[Date])</f>
        <v>#N/A</v>
      </c>
      <c r="F1129" s="141" t="e" cm="1">
        <f t="array" ref="F1129">(_xlfn.XLOOKUP($A1129&amp;$Q$3&amp;$R$3,Data[Index]&amp;Data[Valid Test, Can be used for conformity (Y/N)]&amp;Data[Cycle],Data[CO/km (mg)])-F$2)/F$5</f>
        <v>#N/A</v>
      </c>
      <c r="G1129" s="141" t="e" cm="1">
        <f t="array" ref="G1129">(_xlfn.XLOOKUP($A1129&amp;$Q$3,Data[Index]&amp;Data[Valid Test, Can be used for conformity (Y/N)],Data[CO2/km (g)])-G$2)/G$5</f>
        <v>#N/A</v>
      </c>
      <c r="H1129" s="141" t="e" cm="1">
        <f t="array" ref="H1129">(_xlfn.XLOOKUP($A1129&amp;$Q$3,Data[Index]&amp;Data[Valid Test, Can be used for conformity (Y/N)],Data[THC/km (mg)])-H$2)/H$5</f>
        <v>#N/A</v>
      </c>
      <c r="I1129" s="141" t="e" cm="1">
        <f t="array" ref="I1129">(_xlfn.XLOOKUP($A1129&amp;$Q$3,Data[Index]&amp;Data[Valid Test, Can be used for conformity (Y/N)],Data[NOx/km (mg)])-I$2)/I$5</f>
        <v>#N/A</v>
      </c>
      <c r="J1129" s="141" t="e" cm="1">
        <f t="array" ref="J1129">(_xlfn.XLOOKUP($A1129&amp;$Q$3,Data[Index]&amp;Data[Valid Test, Can be used for conformity (Y/N)],Data[THC + NOx/km (mg)])-J$2)/J$5</f>
        <v>#N/A</v>
      </c>
      <c r="K1129" s="141" t="e" cm="1">
        <f t="array" ref="K1129">(_xlfn.XLOOKUP($A1129&amp;$Q$3,Data[Index]&amp;Data[Valid Test, Can be used for conformity (Y/N)],Data[PN/km ('#)])-K$2)/K$5</f>
        <v>#N/A</v>
      </c>
      <c r="L1129" s="141" t="e" cm="1">
        <f t="array" ref="L1129">(_xlfn.XLOOKUP($A1129&amp;$Q$3,Data[Index]&amp;Data[Valid Test, Can be used for conformity (Y/N)],Data[PM/km (mg)])-L$2)/L$5</f>
        <v>#N/A</v>
      </c>
      <c r="M1129" s="140" t="e" cm="1">
        <f t="array" ref="M1129">(_xlfn.XLOOKUP($A1129&amp;$Q$3,Data[Index]&amp;Data[Valid Test, Can be used for conformity (Y/N)],Data[CH4 (mg/km)])-M$2)/M$5</f>
        <v>#N/A</v>
      </c>
      <c r="N1129" s="140" t="e" cm="1">
        <f t="array" ref="N1129">(_xlfn.XLOOKUP($A1129&amp;$Q$3,Data[Index]&amp;Data[Valid Test, Can be used for conformity (Y/N)],Data[N20 (mg/km)])-N$2)/N$5</f>
        <v>#N/A</v>
      </c>
      <c r="O1129" s="141" t="e" cm="1">
        <f t="array" ref="O1129">(_xlfn.XLOOKUP($A1129&amp;$Q$3,Data[Index]&amp;Data[Valid Test, Can be used for conformity (Y/N)],Data[l/100km])-O$2)/O$5</f>
        <v>#N/A</v>
      </c>
      <c r="P1129" s="138">
        <f>_xlfn.XLOOKUP($A1129,Data[Index],Data[Comments])</f>
        <v>0</v>
      </c>
    </row>
    <row r="1130" spans="1:16" x14ac:dyDescent="0.2">
      <c r="A1130" s="129"/>
      <c r="B1130" s="129"/>
      <c r="C1130" s="129" t="e" cm="1">
        <f t="array" ref="C1130">_xlfn.XLOOKUP($A1130&amp;$Q$3&amp;$R$3,Data[Index]&amp;Data[Valid Test, Can be used for conformity (Y/N)]&amp;Data[Cycle],Data[Test Name])</f>
        <v>#N/A</v>
      </c>
      <c r="D1130" s="167" t="e" cm="1">
        <f t="array" ref="D1130">_xlfn.XLOOKUP($A1130&amp;$Q$3&amp;$R$3,Data[Index]&amp;Data[Valid Test, Can be used for conformity (Y/N)]&amp;Data[Cycle],Data[Mileage (Miles)])</f>
        <v>#N/A</v>
      </c>
      <c r="E1130" s="130" t="e" cm="1">
        <f t="array" ref="E1130">_xlfn.XLOOKUP($A1130&amp;$Q$3&amp;$R$3,Data[Index]&amp;Data[Valid Test, Can be used for conformity (Y/N)]&amp;Data[Cycle],Data[Date])</f>
        <v>#N/A</v>
      </c>
      <c r="F1130" s="141" t="e" cm="1">
        <f t="array" ref="F1130">(_xlfn.XLOOKUP($A1130&amp;$Q$3&amp;$R$3,Data[Index]&amp;Data[Valid Test, Can be used for conformity (Y/N)]&amp;Data[Cycle],Data[CO/km (mg)])-F$2)/F$5</f>
        <v>#N/A</v>
      </c>
      <c r="G1130" s="141" t="e" cm="1">
        <f t="array" ref="G1130">(_xlfn.XLOOKUP($A1130&amp;$Q$3,Data[Index]&amp;Data[Valid Test, Can be used for conformity (Y/N)],Data[CO2/km (g)])-G$2)/G$5</f>
        <v>#N/A</v>
      </c>
      <c r="H1130" s="141" t="e" cm="1">
        <f t="array" ref="H1130">(_xlfn.XLOOKUP($A1130&amp;$Q$3,Data[Index]&amp;Data[Valid Test, Can be used for conformity (Y/N)],Data[THC/km (mg)])-H$2)/H$5</f>
        <v>#N/A</v>
      </c>
      <c r="I1130" s="141" t="e" cm="1">
        <f t="array" ref="I1130">(_xlfn.XLOOKUP($A1130&amp;$Q$3,Data[Index]&amp;Data[Valid Test, Can be used for conformity (Y/N)],Data[NOx/km (mg)])-I$2)/I$5</f>
        <v>#N/A</v>
      </c>
      <c r="J1130" s="141" t="e" cm="1">
        <f t="array" ref="J1130">(_xlfn.XLOOKUP($A1130&amp;$Q$3,Data[Index]&amp;Data[Valid Test, Can be used for conformity (Y/N)],Data[THC + NOx/km (mg)])-J$2)/J$5</f>
        <v>#N/A</v>
      </c>
      <c r="K1130" s="141" t="e" cm="1">
        <f t="array" ref="K1130">(_xlfn.XLOOKUP($A1130&amp;$Q$3,Data[Index]&amp;Data[Valid Test, Can be used for conformity (Y/N)],Data[PN/km ('#)])-K$2)/K$5</f>
        <v>#N/A</v>
      </c>
      <c r="L1130" s="141" t="e" cm="1">
        <f t="array" ref="L1130">(_xlfn.XLOOKUP($A1130&amp;$Q$3,Data[Index]&amp;Data[Valid Test, Can be used for conformity (Y/N)],Data[PM/km (mg)])-L$2)/L$5</f>
        <v>#N/A</v>
      </c>
      <c r="M1130" s="140" t="e" cm="1">
        <f t="array" ref="M1130">(_xlfn.XLOOKUP($A1130&amp;$Q$3,Data[Index]&amp;Data[Valid Test, Can be used for conformity (Y/N)],Data[CH4 (mg/km)])-M$2)/M$5</f>
        <v>#N/A</v>
      </c>
      <c r="N1130" s="140" t="e" cm="1">
        <f t="array" ref="N1130">(_xlfn.XLOOKUP($A1130&amp;$Q$3,Data[Index]&amp;Data[Valid Test, Can be used for conformity (Y/N)],Data[N20 (mg/km)])-N$2)/N$5</f>
        <v>#N/A</v>
      </c>
      <c r="O1130" s="141" t="e" cm="1">
        <f t="array" ref="O1130">(_xlfn.XLOOKUP($A1130&amp;$Q$3,Data[Index]&amp;Data[Valid Test, Can be used for conformity (Y/N)],Data[l/100km])-O$2)/O$5</f>
        <v>#N/A</v>
      </c>
      <c r="P1130" s="138">
        <f>_xlfn.XLOOKUP($A1130,Data[Index],Data[Comments])</f>
        <v>0</v>
      </c>
    </row>
    <row r="1131" spans="1:16" x14ac:dyDescent="0.2">
      <c r="A1131" s="129"/>
      <c r="B1131" s="129"/>
      <c r="C1131" s="129" t="e" cm="1">
        <f t="array" ref="C1131">_xlfn.XLOOKUP($A1131&amp;$Q$3&amp;$R$3,Data[Index]&amp;Data[Valid Test, Can be used for conformity (Y/N)]&amp;Data[Cycle],Data[Test Name])</f>
        <v>#N/A</v>
      </c>
      <c r="D1131" s="167" t="e" cm="1">
        <f t="array" ref="D1131">_xlfn.XLOOKUP($A1131&amp;$Q$3&amp;$R$3,Data[Index]&amp;Data[Valid Test, Can be used for conformity (Y/N)]&amp;Data[Cycle],Data[Mileage (Miles)])</f>
        <v>#N/A</v>
      </c>
      <c r="E1131" s="130" t="e" cm="1">
        <f t="array" ref="E1131">_xlfn.XLOOKUP($A1131&amp;$Q$3&amp;$R$3,Data[Index]&amp;Data[Valid Test, Can be used for conformity (Y/N)]&amp;Data[Cycle],Data[Date])</f>
        <v>#N/A</v>
      </c>
      <c r="F1131" s="141" t="e" cm="1">
        <f t="array" ref="F1131">(_xlfn.XLOOKUP($A1131&amp;$Q$3&amp;$R$3,Data[Index]&amp;Data[Valid Test, Can be used for conformity (Y/N)]&amp;Data[Cycle],Data[CO/km (mg)])-F$2)/F$5</f>
        <v>#N/A</v>
      </c>
      <c r="G1131" s="141" t="e" cm="1">
        <f t="array" ref="G1131">(_xlfn.XLOOKUP($A1131&amp;$Q$3,Data[Index]&amp;Data[Valid Test, Can be used for conformity (Y/N)],Data[CO2/km (g)])-G$2)/G$5</f>
        <v>#N/A</v>
      </c>
      <c r="H1131" s="141" t="e" cm="1">
        <f t="array" ref="H1131">(_xlfn.XLOOKUP($A1131&amp;$Q$3,Data[Index]&amp;Data[Valid Test, Can be used for conformity (Y/N)],Data[THC/km (mg)])-H$2)/H$5</f>
        <v>#N/A</v>
      </c>
      <c r="I1131" s="141" t="e" cm="1">
        <f t="array" ref="I1131">(_xlfn.XLOOKUP($A1131&amp;$Q$3,Data[Index]&amp;Data[Valid Test, Can be used for conformity (Y/N)],Data[NOx/km (mg)])-I$2)/I$5</f>
        <v>#N/A</v>
      </c>
      <c r="J1131" s="141" t="e" cm="1">
        <f t="array" ref="J1131">(_xlfn.XLOOKUP($A1131&amp;$Q$3,Data[Index]&amp;Data[Valid Test, Can be used for conformity (Y/N)],Data[THC + NOx/km (mg)])-J$2)/J$5</f>
        <v>#N/A</v>
      </c>
      <c r="K1131" s="141" t="e" cm="1">
        <f t="array" ref="K1131">(_xlfn.XLOOKUP($A1131&amp;$Q$3,Data[Index]&amp;Data[Valid Test, Can be used for conformity (Y/N)],Data[PN/km ('#)])-K$2)/K$5</f>
        <v>#N/A</v>
      </c>
      <c r="L1131" s="141" t="e" cm="1">
        <f t="array" ref="L1131">(_xlfn.XLOOKUP($A1131&amp;$Q$3,Data[Index]&amp;Data[Valid Test, Can be used for conformity (Y/N)],Data[PM/km (mg)])-L$2)/L$5</f>
        <v>#N/A</v>
      </c>
      <c r="M1131" s="140" t="e" cm="1">
        <f t="array" ref="M1131">(_xlfn.XLOOKUP($A1131&amp;$Q$3,Data[Index]&amp;Data[Valid Test, Can be used for conformity (Y/N)],Data[CH4 (mg/km)])-M$2)/M$5</f>
        <v>#N/A</v>
      </c>
      <c r="N1131" s="140" t="e" cm="1">
        <f t="array" ref="N1131">(_xlfn.XLOOKUP($A1131&amp;$Q$3,Data[Index]&amp;Data[Valid Test, Can be used for conformity (Y/N)],Data[N20 (mg/km)])-N$2)/N$5</f>
        <v>#N/A</v>
      </c>
      <c r="O1131" s="141" t="e" cm="1">
        <f t="array" ref="O1131">(_xlfn.XLOOKUP($A1131&amp;$Q$3,Data[Index]&amp;Data[Valid Test, Can be used for conformity (Y/N)],Data[l/100km])-O$2)/O$5</f>
        <v>#N/A</v>
      </c>
      <c r="P1131" s="138">
        <f>_xlfn.XLOOKUP($A1131,Data[Index],Data[Comments])</f>
        <v>0</v>
      </c>
    </row>
    <row r="1132" spans="1:16" x14ac:dyDescent="0.2">
      <c r="A1132" s="129"/>
      <c r="B1132" s="129"/>
      <c r="C1132" s="129" t="e" cm="1">
        <f t="array" ref="C1132">_xlfn.XLOOKUP($A1132&amp;$Q$3&amp;$R$3,Data[Index]&amp;Data[Valid Test, Can be used for conformity (Y/N)]&amp;Data[Cycle],Data[Test Name])</f>
        <v>#N/A</v>
      </c>
      <c r="D1132" s="167" t="e" cm="1">
        <f t="array" ref="D1132">_xlfn.XLOOKUP($A1132&amp;$Q$3&amp;$R$3,Data[Index]&amp;Data[Valid Test, Can be used for conformity (Y/N)]&amp;Data[Cycle],Data[Mileage (Miles)])</f>
        <v>#N/A</v>
      </c>
      <c r="E1132" s="130" t="e" cm="1">
        <f t="array" ref="E1132">_xlfn.XLOOKUP($A1132&amp;$Q$3&amp;$R$3,Data[Index]&amp;Data[Valid Test, Can be used for conformity (Y/N)]&amp;Data[Cycle],Data[Date])</f>
        <v>#N/A</v>
      </c>
      <c r="F1132" s="141" t="e" cm="1">
        <f t="array" ref="F1132">(_xlfn.XLOOKUP($A1132&amp;$Q$3&amp;$R$3,Data[Index]&amp;Data[Valid Test, Can be used for conformity (Y/N)]&amp;Data[Cycle],Data[CO/km (mg)])-F$2)/F$5</f>
        <v>#N/A</v>
      </c>
      <c r="G1132" s="141" t="e" cm="1">
        <f t="array" ref="G1132">(_xlfn.XLOOKUP($A1132&amp;$Q$3,Data[Index]&amp;Data[Valid Test, Can be used for conformity (Y/N)],Data[CO2/km (g)])-G$2)/G$5</f>
        <v>#N/A</v>
      </c>
      <c r="H1132" s="141" t="e" cm="1">
        <f t="array" ref="H1132">(_xlfn.XLOOKUP($A1132&amp;$Q$3,Data[Index]&amp;Data[Valid Test, Can be used for conformity (Y/N)],Data[THC/km (mg)])-H$2)/H$5</f>
        <v>#N/A</v>
      </c>
      <c r="I1132" s="141" t="e" cm="1">
        <f t="array" ref="I1132">(_xlfn.XLOOKUP($A1132&amp;$Q$3,Data[Index]&amp;Data[Valid Test, Can be used for conformity (Y/N)],Data[NOx/km (mg)])-I$2)/I$5</f>
        <v>#N/A</v>
      </c>
      <c r="J1132" s="141" t="e" cm="1">
        <f t="array" ref="J1132">(_xlfn.XLOOKUP($A1132&amp;$Q$3,Data[Index]&amp;Data[Valid Test, Can be used for conformity (Y/N)],Data[THC + NOx/km (mg)])-J$2)/J$5</f>
        <v>#N/A</v>
      </c>
      <c r="K1132" s="141" t="e" cm="1">
        <f t="array" ref="K1132">(_xlfn.XLOOKUP($A1132&amp;$Q$3,Data[Index]&amp;Data[Valid Test, Can be used for conformity (Y/N)],Data[PN/km ('#)])-K$2)/K$5</f>
        <v>#N/A</v>
      </c>
      <c r="L1132" s="141" t="e" cm="1">
        <f t="array" ref="L1132">(_xlfn.XLOOKUP($A1132&amp;$Q$3,Data[Index]&amp;Data[Valid Test, Can be used for conformity (Y/N)],Data[PM/km (mg)])-L$2)/L$5</f>
        <v>#N/A</v>
      </c>
      <c r="M1132" s="140" t="e" cm="1">
        <f t="array" ref="M1132">(_xlfn.XLOOKUP($A1132&amp;$Q$3,Data[Index]&amp;Data[Valid Test, Can be used for conformity (Y/N)],Data[CH4 (mg/km)])-M$2)/M$5</f>
        <v>#N/A</v>
      </c>
      <c r="N1132" s="140" t="e" cm="1">
        <f t="array" ref="N1132">(_xlfn.XLOOKUP($A1132&amp;$Q$3,Data[Index]&amp;Data[Valid Test, Can be used for conformity (Y/N)],Data[N20 (mg/km)])-N$2)/N$5</f>
        <v>#N/A</v>
      </c>
      <c r="O1132" s="141" t="e" cm="1">
        <f t="array" ref="O1132">(_xlfn.XLOOKUP($A1132&amp;$Q$3,Data[Index]&amp;Data[Valid Test, Can be used for conformity (Y/N)],Data[l/100km])-O$2)/O$5</f>
        <v>#N/A</v>
      </c>
      <c r="P1132" s="138">
        <f>_xlfn.XLOOKUP($A1132,Data[Index],Data[Comments])</f>
        <v>0</v>
      </c>
    </row>
    <row r="1133" spans="1:16" x14ac:dyDescent="0.2">
      <c r="A1133" s="129"/>
      <c r="B1133" s="129"/>
      <c r="C1133" s="129" t="e" cm="1">
        <f t="array" ref="C1133">_xlfn.XLOOKUP($A1133&amp;$Q$3&amp;$R$3,Data[Index]&amp;Data[Valid Test, Can be used for conformity (Y/N)]&amp;Data[Cycle],Data[Test Name])</f>
        <v>#N/A</v>
      </c>
      <c r="D1133" s="167" t="e" cm="1">
        <f t="array" ref="D1133">_xlfn.XLOOKUP($A1133&amp;$Q$3&amp;$R$3,Data[Index]&amp;Data[Valid Test, Can be used for conformity (Y/N)]&amp;Data[Cycle],Data[Mileage (Miles)])</f>
        <v>#N/A</v>
      </c>
      <c r="E1133" s="130" t="e" cm="1">
        <f t="array" ref="E1133">_xlfn.XLOOKUP($A1133&amp;$Q$3&amp;$R$3,Data[Index]&amp;Data[Valid Test, Can be used for conformity (Y/N)]&amp;Data[Cycle],Data[Date])</f>
        <v>#N/A</v>
      </c>
      <c r="F1133" s="141" t="e" cm="1">
        <f t="array" ref="F1133">(_xlfn.XLOOKUP($A1133&amp;$Q$3&amp;$R$3,Data[Index]&amp;Data[Valid Test, Can be used for conformity (Y/N)]&amp;Data[Cycle],Data[CO/km (mg)])-F$2)/F$5</f>
        <v>#N/A</v>
      </c>
      <c r="G1133" s="141" t="e" cm="1">
        <f t="array" ref="G1133">(_xlfn.XLOOKUP($A1133&amp;$Q$3,Data[Index]&amp;Data[Valid Test, Can be used for conformity (Y/N)],Data[CO2/km (g)])-G$2)/G$5</f>
        <v>#N/A</v>
      </c>
      <c r="H1133" s="141" t="e" cm="1">
        <f t="array" ref="H1133">(_xlfn.XLOOKUP($A1133&amp;$Q$3,Data[Index]&amp;Data[Valid Test, Can be used for conformity (Y/N)],Data[THC/km (mg)])-H$2)/H$5</f>
        <v>#N/A</v>
      </c>
      <c r="I1133" s="141" t="e" cm="1">
        <f t="array" ref="I1133">(_xlfn.XLOOKUP($A1133&amp;$Q$3,Data[Index]&amp;Data[Valid Test, Can be used for conformity (Y/N)],Data[NOx/km (mg)])-I$2)/I$5</f>
        <v>#N/A</v>
      </c>
      <c r="J1133" s="141" t="e" cm="1">
        <f t="array" ref="J1133">(_xlfn.XLOOKUP($A1133&amp;$Q$3,Data[Index]&amp;Data[Valid Test, Can be used for conformity (Y/N)],Data[THC + NOx/km (mg)])-J$2)/J$5</f>
        <v>#N/A</v>
      </c>
      <c r="K1133" s="141" t="e" cm="1">
        <f t="array" ref="K1133">(_xlfn.XLOOKUP($A1133&amp;$Q$3,Data[Index]&amp;Data[Valid Test, Can be used for conformity (Y/N)],Data[PN/km ('#)])-K$2)/K$5</f>
        <v>#N/A</v>
      </c>
      <c r="L1133" s="141" t="e" cm="1">
        <f t="array" ref="L1133">(_xlfn.XLOOKUP($A1133&amp;$Q$3,Data[Index]&amp;Data[Valid Test, Can be used for conformity (Y/N)],Data[PM/km (mg)])-L$2)/L$5</f>
        <v>#N/A</v>
      </c>
      <c r="M1133" s="140" t="e" cm="1">
        <f t="array" ref="M1133">(_xlfn.XLOOKUP($A1133&amp;$Q$3,Data[Index]&amp;Data[Valid Test, Can be used for conformity (Y/N)],Data[CH4 (mg/km)])-M$2)/M$5</f>
        <v>#N/A</v>
      </c>
      <c r="N1133" s="140" t="e" cm="1">
        <f t="array" ref="N1133">(_xlfn.XLOOKUP($A1133&amp;$Q$3,Data[Index]&amp;Data[Valid Test, Can be used for conformity (Y/N)],Data[N20 (mg/km)])-N$2)/N$5</f>
        <v>#N/A</v>
      </c>
      <c r="O1133" s="141" t="e" cm="1">
        <f t="array" ref="O1133">(_xlfn.XLOOKUP($A1133&amp;$Q$3,Data[Index]&amp;Data[Valid Test, Can be used for conformity (Y/N)],Data[l/100km])-O$2)/O$5</f>
        <v>#N/A</v>
      </c>
      <c r="P1133" s="138">
        <f>_xlfn.XLOOKUP($A1133,Data[Index],Data[Comments])</f>
        <v>0</v>
      </c>
    </row>
    <row r="1134" spans="1:16" x14ac:dyDescent="0.2">
      <c r="A1134" s="129"/>
      <c r="B1134" s="129"/>
      <c r="C1134" s="129" t="e" cm="1">
        <f t="array" ref="C1134">_xlfn.XLOOKUP($A1134&amp;$Q$3&amp;$R$3,Data[Index]&amp;Data[Valid Test, Can be used for conformity (Y/N)]&amp;Data[Cycle],Data[Test Name])</f>
        <v>#N/A</v>
      </c>
      <c r="D1134" s="167" t="e" cm="1">
        <f t="array" ref="D1134">_xlfn.XLOOKUP($A1134&amp;$Q$3&amp;$R$3,Data[Index]&amp;Data[Valid Test, Can be used for conformity (Y/N)]&amp;Data[Cycle],Data[Mileage (Miles)])</f>
        <v>#N/A</v>
      </c>
      <c r="E1134" s="130" t="e" cm="1">
        <f t="array" ref="E1134">_xlfn.XLOOKUP($A1134&amp;$Q$3&amp;$R$3,Data[Index]&amp;Data[Valid Test, Can be used for conformity (Y/N)]&amp;Data[Cycle],Data[Date])</f>
        <v>#N/A</v>
      </c>
      <c r="F1134" s="141" t="e" cm="1">
        <f t="array" ref="F1134">(_xlfn.XLOOKUP($A1134&amp;$Q$3&amp;$R$3,Data[Index]&amp;Data[Valid Test, Can be used for conformity (Y/N)]&amp;Data[Cycle],Data[CO/km (mg)])-F$2)/F$5</f>
        <v>#N/A</v>
      </c>
      <c r="G1134" s="141" t="e" cm="1">
        <f t="array" ref="G1134">(_xlfn.XLOOKUP($A1134&amp;$Q$3,Data[Index]&amp;Data[Valid Test, Can be used for conformity (Y/N)],Data[CO2/km (g)])-G$2)/G$5</f>
        <v>#N/A</v>
      </c>
      <c r="H1134" s="141" t="e" cm="1">
        <f t="array" ref="H1134">(_xlfn.XLOOKUP($A1134&amp;$Q$3,Data[Index]&amp;Data[Valid Test, Can be used for conformity (Y/N)],Data[THC/km (mg)])-H$2)/H$5</f>
        <v>#N/A</v>
      </c>
      <c r="I1134" s="141" t="e" cm="1">
        <f t="array" ref="I1134">(_xlfn.XLOOKUP($A1134&amp;$Q$3,Data[Index]&amp;Data[Valid Test, Can be used for conformity (Y/N)],Data[NOx/km (mg)])-I$2)/I$5</f>
        <v>#N/A</v>
      </c>
      <c r="J1134" s="141" t="e" cm="1">
        <f t="array" ref="J1134">(_xlfn.XLOOKUP($A1134&amp;$Q$3,Data[Index]&amp;Data[Valid Test, Can be used for conformity (Y/N)],Data[THC + NOx/km (mg)])-J$2)/J$5</f>
        <v>#N/A</v>
      </c>
      <c r="K1134" s="141" t="e" cm="1">
        <f t="array" ref="K1134">(_xlfn.XLOOKUP($A1134&amp;$Q$3,Data[Index]&amp;Data[Valid Test, Can be used for conformity (Y/N)],Data[PN/km ('#)])-K$2)/K$5</f>
        <v>#N/A</v>
      </c>
      <c r="L1134" s="141" t="e" cm="1">
        <f t="array" ref="L1134">(_xlfn.XLOOKUP($A1134&amp;$Q$3,Data[Index]&amp;Data[Valid Test, Can be used for conformity (Y/N)],Data[PM/km (mg)])-L$2)/L$5</f>
        <v>#N/A</v>
      </c>
      <c r="M1134" s="140" t="e" cm="1">
        <f t="array" ref="M1134">(_xlfn.XLOOKUP($A1134&amp;$Q$3,Data[Index]&amp;Data[Valid Test, Can be used for conformity (Y/N)],Data[CH4 (mg/km)])-M$2)/M$5</f>
        <v>#N/A</v>
      </c>
      <c r="N1134" s="140" t="e" cm="1">
        <f t="array" ref="N1134">(_xlfn.XLOOKUP($A1134&amp;$Q$3,Data[Index]&amp;Data[Valid Test, Can be used for conformity (Y/N)],Data[N20 (mg/km)])-N$2)/N$5</f>
        <v>#N/A</v>
      </c>
      <c r="O1134" s="141" t="e" cm="1">
        <f t="array" ref="O1134">(_xlfn.XLOOKUP($A1134&amp;$Q$3,Data[Index]&amp;Data[Valid Test, Can be used for conformity (Y/N)],Data[l/100km])-O$2)/O$5</f>
        <v>#N/A</v>
      </c>
      <c r="P1134" s="138">
        <f>_xlfn.XLOOKUP($A1134,Data[Index],Data[Comments])</f>
        <v>0</v>
      </c>
    </row>
    <row r="1135" spans="1:16" x14ac:dyDescent="0.2">
      <c r="A1135" s="129"/>
      <c r="B1135" s="129"/>
      <c r="C1135" s="129" t="e" cm="1">
        <f t="array" ref="C1135">_xlfn.XLOOKUP($A1135&amp;$Q$3&amp;$R$3,Data[Index]&amp;Data[Valid Test, Can be used for conformity (Y/N)]&amp;Data[Cycle],Data[Test Name])</f>
        <v>#N/A</v>
      </c>
      <c r="D1135" s="167" t="e" cm="1">
        <f t="array" ref="D1135">_xlfn.XLOOKUP($A1135&amp;$Q$3&amp;$R$3,Data[Index]&amp;Data[Valid Test, Can be used for conformity (Y/N)]&amp;Data[Cycle],Data[Mileage (Miles)])</f>
        <v>#N/A</v>
      </c>
      <c r="E1135" s="130" t="e" cm="1">
        <f t="array" ref="E1135">_xlfn.XLOOKUP($A1135&amp;$Q$3&amp;$R$3,Data[Index]&amp;Data[Valid Test, Can be used for conformity (Y/N)]&amp;Data[Cycle],Data[Date])</f>
        <v>#N/A</v>
      </c>
      <c r="F1135" s="141" t="e" cm="1">
        <f t="array" ref="F1135">(_xlfn.XLOOKUP($A1135&amp;$Q$3&amp;$R$3,Data[Index]&amp;Data[Valid Test, Can be used for conformity (Y/N)]&amp;Data[Cycle],Data[CO/km (mg)])-F$2)/F$5</f>
        <v>#N/A</v>
      </c>
      <c r="G1135" s="141" t="e" cm="1">
        <f t="array" ref="G1135">(_xlfn.XLOOKUP($A1135&amp;$Q$3,Data[Index]&amp;Data[Valid Test, Can be used for conformity (Y/N)],Data[CO2/km (g)])-G$2)/G$5</f>
        <v>#N/A</v>
      </c>
      <c r="H1135" s="141" t="e" cm="1">
        <f t="array" ref="H1135">(_xlfn.XLOOKUP($A1135&amp;$Q$3,Data[Index]&amp;Data[Valid Test, Can be used for conformity (Y/N)],Data[THC/km (mg)])-H$2)/H$5</f>
        <v>#N/A</v>
      </c>
      <c r="I1135" s="141" t="e" cm="1">
        <f t="array" ref="I1135">(_xlfn.XLOOKUP($A1135&amp;$Q$3,Data[Index]&amp;Data[Valid Test, Can be used for conformity (Y/N)],Data[NOx/km (mg)])-I$2)/I$5</f>
        <v>#N/A</v>
      </c>
      <c r="J1135" s="141" t="e" cm="1">
        <f t="array" ref="J1135">(_xlfn.XLOOKUP($A1135&amp;$Q$3,Data[Index]&amp;Data[Valid Test, Can be used for conformity (Y/N)],Data[THC + NOx/km (mg)])-J$2)/J$5</f>
        <v>#N/A</v>
      </c>
      <c r="K1135" s="141" t="e" cm="1">
        <f t="array" ref="K1135">(_xlfn.XLOOKUP($A1135&amp;$Q$3,Data[Index]&amp;Data[Valid Test, Can be used for conformity (Y/N)],Data[PN/km ('#)])-K$2)/K$5</f>
        <v>#N/A</v>
      </c>
      <c r="L1135" s="141" t="e" cm="1">
        <f t="array" ref="L1135">(_xlfn.XLOOKUP($A1135&amp;$Q$3,Data[Index]&amp;Data[Valid Test, Can be used for conformity (Y/N)],Data[PM/km (mg)])-L$2)/L$5</f>
        <v>#N/A</v>
      </c>
      <c r="M1135" s="140" t="e" cm="1">
        <f t="array" ref="M1135">(_xlfn.XLOOKUP($A1135&amp;$Q$3,Data[Index]&amp;Data[Valid Test, Can be used for conformity (Y/N)],Data[CH4 (mg/km)])-M$2)/M$5</f>
        <v>#N/A</v>
      </c>
      <c r="N1135" s="140" t="e" cm="1">
        <f t="array" ref="N1135">(_xlfn.XLOOKUP($A1135&amp;$Q$3,Data[Index]&amp;Data[Valid Test, Can be used for conformity (Y/N)],Data[N20 (mg/km)])-N$2)/N$5</f>
        <v>#N/A</v>
      </c>
      <c r="O1135" s="141" t="e" cm="1">
        <f t="array" ref="O1135">(_xlfn.XLOOKUP($A1135&amp;$Q$3,Data[Index]&amp;Data[Valid Test, Can be used for conformity (Y/N)],Data[l/100km])-O$2)/O$5</f>
        <v>#N/A</v>
      </c>
      <c r="P1135" s="138">
        <f>_xlfn.XLOOKUP($A1135,Data[Index],Data[Comments])</f>
        <v>0</v>
      </c>
    </row>
    <row r="1136" spans="1:16" x14ac:dyDescent="0.2">
      <c r="A1136" s="129"/>
      <c r="B1136" s="129"/>
      <c r="C1136" s="129" t="e" cm="1">
        <f t="array" ref="C1136">_xlfn.XLOOKUP($A1136&amp;$Q$3&amp;$R$3,Data[Index]&amp;Data[Valid Test, Can be used for conformity (Y/N)]&amp;Data[Cycle],Data[Test Name])</f>
        <v>#N/A</v>
      </c>
      <c r="D1136" s="167" t="e" cm="1">
        <f t="array" ref="D1136">_xlfn.XLOOKUP($A1136&amp;$Q$3&amp;$R$3,Data[Index]&amp;Data[Valid Test, Can be used for conformity (Y/N)]&amp;Data[Cycle],Data[Mileage (Miles)])</f>
        <v>#N/A</v>
      </c>
      <c r="E1136" s="130" t="e" cm="1">
        <f t="array" ref="E1136">_xlfn.XLOOKUP($A1136&amp;$Q$3&amp;$R$3,Data[Index]&amp;Data[Valid Test, Can be used for conformity (Y/N)]&amp;Data[Cycle],Data[Date])</f>
        <v>#N/A</v>
      </c>
      <c r="F1136" s="141" t="e" cm="1">
        <f t="array" ref="F1136">(_xlfn.XLOOKUP($A1136&amp;$Q$3&amp;$R$3,Data[Index]&amp;Data[Valid Test, Can be used for conformity (Y/N)]&amp;Data[Cycle],Data[CO/km (mg)])-F$2)/F$5</f>
        <v>#N/A</v>
      </c>
      <c r="G1136" s="141" t="e" cm="1">
        <f t="array" ref="G1136">(_xlfn.XLOOKUP($A1136&amp;$Q$3,Data[Index]&amp;Data[Valid Test, Can be used for conformity (Y/N)],Data[CO2/km (g)])-G$2)/G$5</f>
        <v>#N/A</v>
      </c>
      <c r="H1136" s="141" t="e" cm="1">
        <f t="array" ref="H1136">(_xlfn.XLOOKUP($A1136&amp;$Q$3,Data[Index]&amp;Data[Valid Test, Can be used for conformity (Y/N)],Data[THC/km (mg)])-H$2)/H$5</f>
        <v>#N/A</v>
      </c>
      <c r="I1136" s="141" t="e" cm="1">
        <f t="array" ref="I1136">(_xlfn.XLOOKUP($A1136&amp;$Q$3,Data[Index]&amp;Data[Valid Test, Can be used for conformity (Y/N)],Data[NOx/km (mg)])-I$2)/I$5</f>
        <v>#N/A</v>
      </c>
      <c r="J1136" s="141" t="e" cm="1">
        <f t="array" ref="J1136">(_xlfn.XLOOKUP($A1136&amp;$Q$3,Data[Index]&amp;Data[Valid Test, Can be used for conformity (Y/N)],Data[THC + NOx/km (mg)])-J$2)/J$5</f>
        <v>#N/A</v>
      </c>
      <c r="K1136" s="141" t="e" cm="1">
        <f t="array" ref="K1136">(_xlfn.XLOOKUP($A1136&amp;$Q$3,Data[Index]&amp;Data[Valid Test, Can be used for conformity (Y/N)],Data[PN/km ('#)])-K$2)/K$5</f>
        <v>#N/A</v>
      </c>
      <c r="L1136" s="141" t="e" cm="1">
        <f t="array" ref="L1136">(_xlfn.XLOOKUP($A1136&amp;$Q$3,Data[Index]&amp;Data[Valid Test, Can be used for conformity (Y/N)],Data[PM/km (mg)])-L$2)/L$5</f>
        <v>#N/A</v>
      </c>
      <c r="M1136" s="140" t="e" cm="1">
        <f t="array" ref="M1136">(_xlfn.XLOOKUP($A1136&amp;$Q$3,Data[Index]&amp;Data[Valid Test, Can be used for conformity (Y/N)],Data[CH4 (mg/km)])-M$2)/M$5</f>
        <v>#N/A</v>
      </c>
      <c r="N1136" s="140" t="e" cm="1">
        <f t="array" ref="N1136">(_xlfn.XLOOKUP($A1136&amp;$Q$3,Data[Index]&amp;Data[Valid Test, Can be used for conformity (Y/N)],Data[N20 (mg/km)])-N$2)/N$5</f>
        <v>#N/A</v>
      </c>
      <c r="O1136" s="141" t="e" cm="1">
        <f t="array" ref="O1136">(_xlfn.XLOOKUP($A1136&amp;$Q$3,Data[Index]&amp;Data[Valid Test, Can be used for conformity (Y/N)],Data[l/100km])-O$2)/O$5</f>
        <v>#N/A</v>
      </c>
      <c r="P1136" s="138">
        <f>_xlfn.XLOOKUP($A1136,Data[Index],Data[Comments])</f>
        <v>0</v>
      </c>
    </row>
    <row r="1137" spans="1:16" x14ac:dyDescent="0.2">
      <c r="A1137" s="129"/>
      <c r="B1137" s="129"/>
      <c r="C1137" s="129" t="e" cm="1">
        <f t="array" ref="C1137">_xlfn.XLOOKUP($A1137&amp;$Q$3&amp;$R$3,Data[Index]&amp;Data[Valid Test, Can be used for conformity (Y/N)]&amp;Data[Cycle],Data[Test Name])</f>
        <v>#N/A</v>
      </c>
      <c r="D1137" s="167" t="e" cm="1">
        <f t="array" ref="D1137">_xlfn.XLOOKUP($A1137&amp;$Q$3&amp;$R$3,Data[Index]&amp;Data[Valid Test, Can be used for conformity (Y/N)]&amp;Data[Cycle],Data[Mileage (Miles)])</f>
        <v>#N/A</v>
      </c>
      <c r="E1137" s="130" t="e" cm="1">
        <f t="array" ref="E1137">_xlfn.XLOOKUP($A1137&amp;$Q$3&amp;$R$3,Data[Index]&amp;Data[Valid Test, Can be used for conformity (Y/N)]&amp;Data[Cycle],Data[Date])</f>
        <v>#N/A</v>
      </c>
      <c r="F1137" s="141" t="e" cm="1">
        <f t="array" ref="F1137">(_xlfn.XLOOKUP($A1137&amp;$Q$3&amp;$R$3,Data[Index]&amp;Data[Valid Test, Can be used for conformity (Y/N)]&amp;Data[Cycle],Data[CO/km (mg)])-F$2)/F$5</f>
        <v>#N/A</v>
      </c>
      <c r="G1137" s="141" t="e" cm="1">
        <f t="array" ref="G1137">(_xlfn.XLOOKUP($A1137&amp;$Q$3,Data[Index]&amp;Data[Valid Test, Can be used for conformity (Y/N)],Data[CO2/km (g)])-G$2)/G$5</f>
        <v>#N/A</v>
      </c>
      <c r="H1137" s="141" t="e" cm="1">
        <f t="array" ref="H1137">(_xlfn.XLOOKUP($A1137&amp;$Q$3,Data[Index]&amp;Data[Valid Test, Can be used for conformity (Y/N)],Data[THC/km (mg)])-H$2)/H$5</f>
        <v>#N/A</v>
      </c>
      <c r="I1137" s="141" t="e" cm="1">
        <f t="array" ref="I1137">(_xlfn.XLOOKUP($A1137&amp;$Q$3,Data[Index]&amp;Data[Valid Test, Can be used for conformity (Y/N)],Data[NOx/km (mg)])-I$2)/I$5</f>
        <v>#N/A</v>
      </c>
      <c r="J1137" s="141" t="e" cm="1">
        <f t="array" ref="J1137">(_xlfn.XLOOKUP($A1137&amp;$Q$3,Data[Index]&amp;Data[Valid Test, Can be used for conformity (Y/N)],Data[THC + NOx/km (mg)])-J$2)/J$5</f>
        <v>#N/A</v>
      </c>
      <c r="K1137" s="141" t="e" cm="1">
        <f t="array" ref="K1137">(_xlfn.XLOOKUP($A1137&amp;$Q$3,Data[Index]&amp;Data[Valid Test, Can be used for conformity (Y/N)],Data[PN/km ('#)])-K$2)/K$5</f>
        <v>#N/A</v>
      </c>
      <c r="L1137" s="141" t="e" cm="1">
        <f t="array" ref="L1137">(_xlfn.XLOOKUP($A1137&amp;$Q$3,Data[Index]&amp;Data[Valid Test, Can be used for conformity (Y/N)],Data[PM/km (mg)])-L$2)/L$5</f>
        <v>#N/A</v>
      </c>
      <c r="M1137" s="140" t="e" cm="1">
        <f t="array" ref="M1137">(_xlfn.XLOOKUP($A1137&amp;$Q$3,Data[Index]&amp;Data[Valid Test, Can be used for conformity (Y/N)],Data[CH4 (mg/km)])-M$2)/M$5</f>
        <v>#N/A</v>
      </c>
      <c r="N1137" s="140" t="e" cm="1">
        <f t="array" ref="N1137">(_xlfn.XLOOKUP($A1137&amp;$Q$3,Data[Index]&amp;Data[Valid Test, Can be used for conformity (Y/N)],Data[N20 (mg/km)])-N$2)/N$5</f>
        <v>#N/A</v>
      </c>
      <c r="O1137" s="141" t="e" cm="1">
        <f t="array" ref="O1137">(_xlfn.XLOOKUP($A1137&amp;$Q$3,Data[Index]&amp;Data[Valid Test, Can be used for conformity (Y/N)],Data[l/100km])-O$2)/O$5</f>
        <v>#N/A</v>
      </c>
      <c r="P1137" s="138">
        <f>_xlfn.XLOOKUP($A1137,Data[Index],Data[Comments])</f>
        <v>0</v>
      </c>
    </row>
    <row r="1138" spans="1:16" x14ac:dyDescent="0.2">
      <c r="A1138" s="129"/>
      <c r="B1138" s="129"/>
      <c r="C1138" s="129" t="e" cm="1">
        <f t="array" ref="C1138">_xlfn.XLOOKUP($A1138&amp;$Q$3&amp;$R$3,Data[Index]&amp;Data[Valid Test, Can be used for conformity (Y/N)]&amp;Data[Cycle],Data[Test Name])</f>
        <v>#N/A</v>
      </c>
      <c r="D1138" s="167" t="e" cm="1">
        <f t="array" ref="D1138">_xlfn.XLOOKUP($A1138&amp;$Q$3&amp;$R$3,Data[Index]&amp;Data[Valid Test, Can be used for conformity (Y/N)]&amp;Data[Cycle],Data[Mileage (Miles)])</f>
        <v>#N/A</v>
      </c>
      <c r="E1138" s="130" t="e" cm="1">
        <f t="array" ref="E1138">_xlfn.XLOOKUP($A1138&amp;$Q$3&amp;$R$3,Data[Index]&amp;Data[Valid Test, Can be used for conformity (Y/N)]&amp;Data[Cycle],Data[Date])</f>
        <v>#N/A</v>
      </c>
      <c r="F1138" s="141" t="e" cm="1">
        <f t="array" ref="F1138">(_xlfn.XLOOKUP($A1138&amp;$Q$3&amp;$R$3,Data[Index]&amp;Data[Valid Test, Can be used for conformity (Y/N)]&amp;Data[Cycle],Data[CO/km (mg)])-F$2)/F$5</f>
        <v>#N/A</v>
      </c>
      <c r="G1138" s="141" t="e" cm="1">
        <f t="array" ref="G1138">(_xlfn.XLOOKUP($A1138&amp;$Q$3,Data[Index]&amp;Data[Valid Test, Can be used for conformity (Y/N)],Data[CO2/km (g)])-G$2)/G$5</f>
        <v>#N/A</v>
      </c>
      <c r="H1138" s="141" t="e" cm="1">
        <f t="array" ref="H1138">(_xlfn.XLOOKUP($A1138&amp;$Q$3,Data[Index]&amp;Data[Valid Test, Can be used for conformity (Y/N)],Data[THC/km (mg)])-H$2)/H$5</f>
        <v>#N/A</v>
      </c>
      <c r="I1138" s="141" t="e" cm="1">
        <f t="array" ref="I1138">(_xlfn.XLOOKUP($A1138&amp;$Q$3,Data[Index]&amp;Data[Valid Test, Can be used for conformity (Y/N)],Data[NOx/km (mg)])-I$2)/I$5</f>
        <v>#N/A</v>
      </c>
      <c r="J1138" s="141" t="e" cm="1">
        <f t="array" ref="J1138">(_xlfn.XLOOKUP($A1138&amp;$Q$3,Data[Index]&amp;Data[Valid Test, Can be used for conformity (Y/N)],Data[THC + NOx/km (mg)])-J$2)/J$5</f>
        <v>#N/A</v>
      </c>
      <c r="K1138" s="141" t="e" cm="1">
        <f t="array" ref="K1138">(_xlfn.XLOOKUP($A1138&amp;$Q$3,Data[Index]&amp;Data[Valid Test, Can be used for conformity (Y/N)],Data[PN/km ('#)])-K$2)/K$5</f>
        <v>#N/A</v>
      </c>
      <c r="L1138" s="141" t="e" cm="1">
        <f t="array" ref="L1138">(_xlfn.XLOOKUP($A1138&amp;$Q$3,Data[Index]&amp;Data[Valid Test, Can be used for conformity (Y/N)],Data[PM/km (mg)])-L$2)/L$5</f>
        <v>#N/A</v>
      </c>
      <c r="M1138" s="140" t="e" cm="1">
        <f t="array" ref="M1138">(_xlfn.XLOOKUP($A1138&amp;$Q$3,Data[Index]&amp;Data[Valid Test, Can be used for conformity (Y/N)],Data[CH4 (mg/km)])-M$2)/M$5</f>
        <v>#N/A</v>
      </c>
      <c r="N1138" s="140" t="e" cm="1">
        <f t="array" ref="N1138">(_xlfn.XLOOKUP($A1138&amp;$Q$3,Data[Index]&amp;Data[Valid Test, Can be used for conformity (Y/N)],Data[N20 (mg/km)])-N$2)/N$5</f>
        <v>#N/A</v>
      </c>
      <c r="O1138" s="141" t="e" cm="1">
        <f t="array" ref="O1138">(_xlfn.XLOOKUP($A1138&amp;$Q$3,Data[Index]&amp;Data[Valid Test, Can be used for conformity (Y/N)],Data[l/100km])-O$2)/O$5</f>
        <v>#N/A</v>
      </c>
      <c r="P1138" s="138">
        <f>_xlfn.XLOOKUP($A1138,Data[Index],Data[Comments])</f>
        <v>0</v>
      </c>
    </row>
    <row r="1139" spans="1:16" x14ac:dyDescent="0.2">
      <c r="A1139" s="129"/>
      <c r="B1139" s="129"/>
      <c r="C1139" s="129" t="e" cm="1">
        <f t="array" ref="C1139">_xlfn.XLOOKUP($A1139&amp;$Q$3&amp;$R$3,Data[Index]&amp;Data[Valid Test, Can be used for conformity (Y/N)]&amp;Data[Cycle],Data[Test Name])</f>
        <v>#N/A</v>
      </c>
      <c r="D1139" s="167" t="e" cm="1">
        <f t="array" ref="D1139">_xlfn.XLOOKUP($A1139&amp;$Q$3&amp;$R$3,Data[Index]&amp;Data[Valid Test, Can be used for conformity (Y/N)]&amp;Data[Cycle],Data[Mileage (Miles)])</f>
        <v>#N/A</v>
      </c>
      <c r="E1139" s="130" t="e" cm="1">
        <f t="array" ref="E1139">_xlfn.XLOOKUP($A1139&amp;$Q$3&amp;$R$3,Data[Index]&amp;Data[Valid Test, Can be used for conformity (Y/N)]&amp;Data[Cycle],Data[Date])</f>
        <v>#N/A</v>
      </c>
      <c r="F1139" s="141" t="e" cm="1">
        <f t="array" ref="F1139">(_xlfn.XLOOKUP($A1139&amp;$Q$3&amp;$R$3,Data[Index]&amp;Data[Valid Test, Can be used for conformity (Y/N)]&amp;Data[Cycle],Data[CO/km (mg)])-F$2)/F$5</f>
        <v>#N/A</v>
      </c>
      <c r="G1139" s="141" t="e" cm="1">
        <f t="array" ref="G1139">(_xlfn.XLOOKUP($A1139&amp;$Q$3,Data[Index]&amp;Data[Valid Test, Can be used for conformity (Y/N)],Data[CO2/km (g)])-G$2)/G$5</f>
        <v>#N/A</v>
      </c>
      <c r="H1139" s="141" t="e" cm="1">
        <f t="array" ref="H1139">(_xlfn.XLOOKUP($A1139&amp;$Q$3,Data[Index]&amp;Data[Valid Test, Can be used for conformity (Y/N)],Data[THC/km (mg)])-H$2)/H$5</f>
        <v>#N/A</v>
      </c>
      <c r="I1139" s="141" t="e" cm="1">
        <f t="array" ref="I1139">(_xlfn.XLOOKUP($A1139&amp;$Q$3,Data[Index]&amp;Data[Valid Test, Can be used for conformity (Y/N)],Data[NOx/km (mg)])-I$2)/I$5</f>
        <v>#N/A</v>
      </c>
      <c r="J1139" s="141" t="e" cm="1">
        <f t="array" ref="J1139">(_xlfn.XLOOKUP($A1139&amp;$Q$3,Data[Index]&amp;Data[Valid Test, Can be used for conformity (Y/N)],Data[THC + NOx/km (mg)])-J$2)/J$5</f>
        <v>#N/A</v>
      </c>
      <c r="K1139" s="141" t="e" cm="1">
        <f t="array" ref="K1139">(_xlfn.XLOOKUP($A1139&amp;$Q$3,Data[Index]&amp;Data[Valid Test, Can be used for conformity (Y/N)],Data[PN/km ('#)])-K$2)/K$5</f>
        <v>#N/A</v>
      </c>
      <c r="L1139" s="141" t="e" cm="1">
        <f t="array" ref="L1139">(_xlfn.XLOOKUP($A1139&amp;$Q$3,Data[Index]&amp;Data[Valid Test, Can be used for conformity (Y/N)],Data[PM/km (mg)])-L$2)/L$5</f>
        <v>#N/A</v>
      </c>
      <c r="M1139" s="140" t="e" cm="1">
        <f t="array" ref="M1139">(_xlfn.XLOOKUP($A1139&amp;$Q$3,Data[Index]&amp;Data[Valid Test, Can be used for conformity (Y/N)],Data[CH4 (mg/km)])-M$2)/M$5</f>
        <v>#N/A</v>
      </c>
      <c r="N1139" s="140" t="e" cm="1">
        <f t="array" ref="N1139">(_xlfn.XLOOKUP($A1139&amp;$Q$3,Data[Index]&amp;Data[Valid Test, Can be used for conformity (Y/N)],Data[N20 (mg/km)])-N$2)/N$5</f>
        <v>#N/A</v>
      </c>
      <c r="O1139" s="141" t="e" cm="1">
        <f t="array" ref="O1139">(_xlfn.XLOOKUP($A1139&amp;$Q$3,Data[Index]&amp;Data[Valid Test, Can be used for conformity (Y/N)],Data[l/100km])-O$2)/O$5</f>
        <v>#N/A</v>
      </c>
      <c r="P1139" s="138">
        <f>_xlfn.XLOOKUP($A1139,Data[Index],Data[Comments])</f>
        <v>0</v>
      </c>
    </row>
    <row r="1140" spans="1:16" x14ac:dyDescent="0.2">
      <c r="A1140" s="129"/>
      <c r="B1140" s="129"/>
      <c r="C1140" s="129" t="e" cm="1">
        <f t="array" ref="C1140">_xlfn.XLOOKUP($A1140&amp;$Q$3&amp;$R$3,Data[Index]&amp;Data[Valid Test, Can be used for conformity (Y/N)]&amp;Data[Cycle],Data[Test Name])</f>
        <v>#N/A</v>
      </c>
      <c r="D1140" s="167" t="e" cm="1">
        <f t="array" ref="D1140">_xlfn.XLOOKUP($A1140&amp;$Q$3&amp;$R$3,Data[Index]&amp;Data[Valid Test, Can be used for conformity (Y/N)]&amp;Data[Cycle],Data[Mileage (Miles)])</f>
        <v>#N/A</v>
      </c>
      <c r="E1140" s="130" t="e" cm="1">
        <f t="array" ref="E1140">_xlfn.XLOOKUP($A1140&amp;$Q$3&amp;$R$3,Data[Index]&amp;Data[Valid Test, Can be used for conformity (Y/N)]&amp;Data[Cycle],Data[Date])</f>
        <v>#N/A</v>
      </c>
      <c r="F1140" s="141" t="e" cm="1">
        <f t="array" ref="F1140">(_xlfn.XLOOKUP($A1140&amp;$Q$3&amp;$R$3,Data[Index]&amp;Data[Valid Test, Can be used for conformity (Y/N)]&amp;Data[Cycle],Data[CO/km (mg)])-F$2)/F$5</f>
        <v>#N/A</v>
      </c>
      <c r="G1140" s="141" t="e" cm="1">
        <f t="array" ref="G1140">(_xlfn.XLOOKUP($A1140&amp;$Q$3,Data[Index]&amp;Data[Valid Test, Can be used for conformity (Y/N)],Data[CO2/km (g)])-G$2)/G$5</f>
        <v>#N/A</v>
      </c>
      <c r="H1140" s="141" t="e" cm="1">
        <f t="array" ref="H1140">(_xlfn.XLOOKUP($A1140&amp;$Q$3,Data[Index]&amp;Data[Valid Test, Can be used for conformity (Y/N)],Data[THC/km (mg)])-H$2)/H$5</f>
        <v>#N/A</v>
      </c>
      <c r="I1140" s="141" t="e" cm="1">
        <f t="array" ref="I1140">(_xlfn.XLOOKUP($A1140&amp;$Q$3,Data[Index]&amp;Data[Valid Test, Can be used for conformity (Y/N)],Data[NOx/km (mg)])-I$2)/I$5</f>
        <v>#N/A</v>
      </c>
      <c r="J1140" s="141" t="e" cm="1">
        <f t="array" ref="J1140">(_xlfn.XLOOKUP($A1140&amp;$Q$3,Data[Index]&amp;Data[Valid Test, Can be used for conformity (Y/N)],Data[THC + NOx/km (mg)])-J$2)/J$5</f>
        <v>#N/A</v>
      </c>
      <c r="K1140" s="141" t="e" cm="1">
        <f t="array" ref="K1140">(_xlfn.XLOOKUP($A1140&amp;$Q$3,Data[Index]&amp;Data[Valid Test, Can be used for conformity (Y/N)],Data[PN/km ('#)])-K$2)/K$5</f>
        <v>#N/A</v>
      </c>
      <c r="L1140" s="141" t="e" cm="1">
        <f t="array" ref="L1140">(_xlfn.XLOOKUP($A1140&amp;$Q$3,Data[Index]&amp;Data[Valid Test, Can be used for conformity (Y/N)],Data[PM/km (mg)])-L$2)/L$5</f>
        <v>#N/A</v>
      </c>
      <c r="M1140" s="140" t="e" cm="1">
        <f t="array" ref="M1140">(_xlfn.XLOOKUP($A1140&amp;$Q$3,Data[Index]&amp;Data[Valid Test, Can be used for conformity (Y/N)],Data[CH4 (mg/km)])-M$2)/M$5</f>
        <v>#N/A</v>
      </c>
      <c r="N1140" s="140" t="e" cm="1">
        <f t="array" ref="N1140">(_xlfn.XLOOKUP($A1140&amp;$Q$3,Data[Index]&amp;Data[Valid Test, Can be used for conformity (Y/N)],Data[N20 (mg/km)])-N$2)/N$5</f>
        <v>#N/A</v>
      </c>
      <c r="O1140" s="141" t="e" cm="1">
        <f t="array" ref="O1140">(_xlfn.XLOOKUP($A1140&amp;$Q$3,Data[Index]&amp;Data[Valid Test, Can be used for conformity (Y/N)],Data[l/100km])-O$2)/O$5</f>
        <v>#N/A</v>
      </c>
      <c r="P1140" s="138">
        <f>_xlfn.XLOOKUP($A1140,Data[Index],Data[Comments])</f>
        <v>0</v>
      </c>
    </row>
    <row r="1141" spans="1:16" x14ac:dyDescent="0.2">
      <c r="A1141" s="129"/>
      <c r="B1141" s="129"/>
      <c r="C1141" s="129" t="e" cm="1">
        <f t="array" ref="C1141">_xlfn.XLOOKUP($A1141&amp;$Q$3&amp;$R$3,Data[Index]&amp;Data[Valid Test, Can be used for conformity (Y/N)]&amp;Data[Cycle],Data[Test Name])</f>
        <v>#N/A</v>
      </c>
      <c r="D1141" s="167" t="e" cm="1">
        <f t="array" ref="D1141">_xlfn.XLOOKUP($A1141&amp;$Q$3&amp;$R$3,Data[Index]&amp;Data[Valid Test, Can be used for conformity (Y/N)]&amp;Data[Cycle],Data[Mileage (Miles)])</f>
        <v>#N/A</v>
      </c>
      <c r="E1141" s="130" t="e" cm="1">
        <f t="array" ref="E1141">_xlfn.XLOOKUP($A1141&amp;$Q$3&amp;$R$3,Data[Index]&amp;Data[Valid Test, Can be used for conformity (Y/N)]&amp;Data[Cycle],Data[Date])</f>
        <v>#N/A</v>
      </c>
      <c r="F1141" s="141" t="e" cm="1">
        <f t="array" ref="F1141">(_xlfn.XLOOKUP($A1141&amp;$Q$3&amp;$R$3,Data[Index]&amp;Data[Valid Test, Can be used for conformity (Y/N)]&amp;Data[Cycle],Data[CO/km (mg)])-F$2)/F$5</f>
        <v>#N/A</v>
      </c>
      <c r="G1141" s="141" t="e" cm="1">
        <f t="array" ref="G1141">(_xlfn.XLOOKUP($A1141&amp;$Q$3,Data[Index]&amp;Data[Valid Test, Can be used for conformity (Y/N)],Data[CO2/km (g)])-G$2)/G$5</f>
        <v>#N/A</v>
      </c>
      <c r="H1141" s="141" t="e" cm="1">
        <f t="array" ref="H1141">(_xlfn.XLOOKUP($A1141&amp;$Q$3,Data[Index]&amp;Data[Valid Test, Can be used for conformity (Y/N)],Data[THC/km (mg)])-H$2)/H$5</f>
        <v>#N/A</v>
      </c>
      <c r="I1141" s="141" t="e" cm="1">
        <f t="array" ref="I1141">(_xlfn.XLOOKUP($A1141&amp;$Q$3,Data[Index]&amp;Data[Valid Test, Can be used for conformity (Y/N)],Data[NOx/km (mg)])-I$2)/I$5</f>
        <v>#N/A</v>
      </c>
      <c r="J1141" s="141" t="e" cm="1">
        <f t="array" ref="J1141">(_xlfn.XLOOKUP($A1141&amp;$Q$3,Data[Index]&amp;Data[Valid Test, Can be used for conformity (Y/N)],Data[THC + NOx/km (mg)])-J$2)/J$5</f>
        <v>#N/A</v>
      </c>
      <c r="K1141" s="141" t="e" cm="1">
        <f t="array" ref="K1141">(_xlfn.XLOOKUP($A1141&amp;$Q$3,Data[Index]&amp;Data[Valid Test, Can be used for conformity (Y/N)],Data[PN/km ('#)])-K$2)/K$5</f>
        <v>#N/A</v>
      </c>
      <c r="L1141" s="141" t="e" cm="1">
        <f t="array" ref="L1141">(_xlfn.XLOOKUP($A1141&amp;$Q$3,Data[Index]&amp;Data[Valid Test, Can be used for conformity (Y/N)],Data[PM/km (mg)])-L$2)/L$5</f>
        <v>#N/A</v>
      </c>
      <c r="M1141" s="140" t="e" cm="1">
        <f t="array" ref="M1141">(_xlfn.XLOOKUP($A1141&amp;$Q$3,Data[Index]&amp;Data[Valid Test, Can be used for conformity (Y/N)],Data[CH4 (mg/km)])-M$2)/M$5</f>
        <v>#N/A</v>
      </c>
      <c r="N1141" s="140" t="e" cm="1">
        <f t="array" ref="N1141">(_xlfn.XLOOKUP($A1141&amp;$Q$3,Data[Index]&amp;Data[Valid Test, Can be used for conformity (Y/N)],Data[N20 (mg/km)])-N$2)/N$5</f>
        <v>#N/A</v>
      </c>
      <c r="O1141" s="141" t="e" cm="1">
        <f t="array" ref="O1141">(_xlfn.XLOOKUP($A1141&amp;$Q$3,Data[Index]&amp;Data[Valid Test, Can be used for conformity (Y/N)],Data[l/100km])-O$2)/O$5</f>
        <v>#N/A</v>
      </c>
      <c r="P1141" s="138">
        <f>_xlfn.XLOOKUP($A1141,Data[Index],Data[Comments])</f>
        <v>0</v>
      </c>
    </row>
    <row r="1142" spans="1:16" x14ac:dyDescent="0.2">
      <c r="A1142" s="129"/>
      <c r="B1142" s="129"/>
      <c r="C1142" s="129" t="e" cm="1">
        <f t="array" ref="C1142">_xlfn.XLOOKUP($A1142&amp;$Q$3&amp;$R$3,Data[Index]&amp;Data[Valid Test, Can be used for conformity (Y/N)]&amp;Data[Cycle],Data[Test Name])</f>
        <v>#N/A</v>
      </c>
      <c r="D1142" s="167" t="e" cm="1">
        <f t="array" ref="D1142">_xlfn.XLOOKUP($A1142&amp;$Q$3&amp;$R$3,Data[Index]&amp;Data[Valid Test, Can be used for conformity (Y/N)]&amp;Data[Cycle],Data[Mileage (Miles)])</f>
        <v>#N/A</v>
      </c>
      <c r="E1142" s="130" t="e" cm="1">
        <f t="array" ref="E1142">_xlfn.XLOOKUP($A1142&amp;$Q$3&amp;$R$3,Data[Index]&amp;Data[Valid Test, Can be used for conformity (Y/N)]&amp;Data[Cycle],Data[Date])</f>
        <v>#N/A</v>
      </c>
      <c r="F1142" s="141" t="e" cm="1">
        <f t="array" ref="F1142">(_xlfn.XLOOKUP($A1142&amp;$Q$3&amp;$R$3,Data[Index]&amp;Data[Valid Test, Can be used for conformity (Y/N)]&amp;Data[Cycle],Data[CO/km (mg)])-F$2)/F$5</f>
        <v>#N/A</v>
      </c>
      <c r="G1142" s="141" t="e" cm="1">
        <f t="array" ref="G1142">(_xlfn.XLOOKUP($A1142&amp;$Q$3,Data[Index]&amp;Data[Valid Test, Can be used for conformity (Y/N)],Data[CO2/km (g)])-G$2)/G$5</f>
        <v>#N/A</v>
      </c>
      <c r="H1142" s="141" t="e" cm="1">
        <f t="array" ref="H1142">(_xlfn.XLOOKUP($A1142&amp;$Q$3,Data[Index]&amp;Data[Valid Test, Can be used for conformity (Y/N)],Data[THC/km (mg)])-H$2)/H$5</f>
        <v>#N/A</v>
      </c>
      <c r="I1142" s="141" t="e" cm="1">
        <f t="array" ref="I1142">(_xlfn.XLOOKUP($A1142&amp;$Q$3,Data[Index]&amp;Data[Valid Test, Can be used for conformity (Y/N)],Data[NOx/km (mg)])-I$2)/I$5</f>
        <v>#N/A</v>
      </c>
      <c r="J1142" s="141" t="e" cm="1">
        <f t="array" ref="J1142">(_xlfn.XLOOKUP($A1142&amp;$Q$3,Data[Index]&amp;Data[Valid Test, Can be used for conformity (Y/N)],Data[THC + NOx/km (mg)])-J$2)/J$5</f>
        <v>#N/A</v>
      </c>
      <c r="K1142" s="141" t="e" cm="1">
        <f t="array" ref="K1142">(_xlfn.XLOOKUP($A1142&amp;$Q$3,Data[Index]&amp;Data[Valid Test, Can be used for conformity (Y/N)],Data[PN/km ('#)])-K$2)/K$5</f>
        <v>#N/A</v>
      </c>
      <c r="L1142" s="141" t="e" cm="1">
        <f t="array" ref="L1142">(_xlfn.XLOOKUP($A1142&amp;$Q$3,Data[Index]&amp;Data[Valid Test, Can be used for conformity (Y/N)],Data[PM/km (mg)])-L$2)/L$5</f>
        <v>#N/A</v>
      </c>
      <c r="M1142" s="140" t="e" cm="1">
        <f t="array" ref="M1142">(_xlfn.XLOOKUP($A1142&amp;$Q$3,Data[Index]&amp;Data[Valid Test, Can be used for conformity (Y/N)],Data[CH4 (mg/km)])-M$2)/M$5</f>
        <v>#N/A</v>
      </c>
      <c r="N1142" s="140" t="e" cm="1">
        <f t="array" ref="N1142">(_xlfn.XLOOKUP($A1142&amp;$Q$3,Data[Index]&amp;Data[Valid Test, Can be used for conformity (Y/N)],Data[N20 (mg/km)])-N$2)/N$5</f>
        <v>#N/A</v>
      </c>
      <c r="O1142" s="141" t="e" cm="1">
        <f t="array" ref="O1142">(_xlfn.XLOOKUP($A1142&amp;$Q$3,Data[Index]&amp;Data[Valid Test, Can be used for conformity (Y/N)],Data[l/100km])-O$2)/O$5</f>
        <v>#N/A</v>
      </c>
      <c r="P1142" s="138">
        <f>_xlfn.XLOOKUP($A1142,Data[Index],Data[Comments])</f>
        <v>0</v>
      </c>
    </row>
    <row r="1143" spans="1:16" x14ac:dyDescent="0.2">
      <c r="A1143" s="129"/>
      <c r="B1143" s="129"/>
      <c r="C1143" s="129" t="e" cm="1">
        <f t="array" ref="C1143">_xlfn.XLOOKUP($A1143&amp;$Q$3&amp;$R$3,Data[Index]&amp;Data[Valid Test, Can be used for conformity (Y/N)]&amp;Data[Cycle],Data[Test Name])</f>
        <v>#N/A</v>
      </c>
      <c r="D1143" s="167" t="e" cm="1">
        <f t="array" ref="D1143">_xlfn.XLOOKUP($A1143&amp;$Q$3&amp;$R$3,Data[Index]&amp;Data[Valid Test, Can be used for conformity (Y/N)]&amp;Data[Cycle],Data[Mileage (Miles)])</f>
        <v>#N/A</v>
      </c>
      <c r="E1143" s="130" t="e" cm="1">
        <f t="array" ref="E1143">_xlfn.XLOOKUP($A1143&amp;$Q$3&amp;$R$3,Data[Index]&amp;Data[Valid Test, Can be used for conformity (Y/N)]&amp;Data[Cycle],Data[Date])</f>
        <v>#N/A</v>
      </c>
      <c r="F1143" s="141" t="e" cm="1">
        <f t="array" ref="F1143">(_xlfn.XLOOKUP($A1143&amp;$Q$3&amp;$R$3,Data[Index]&amp;Data[Valid Test, Can be used for conformity (Y/N)]&amp;Data[Cycle],Data[CO/km (mg)])-F$2)/F$5</f>
        <v>#N/A</v>
      </c>
      <c r="G1143" s="141" t="e" cm="1">
        <f t="array" ref="G1143">(_xlfn.XLOOKUP($A1143&amp;$Q$3,Data[Index]&amp;Data[Valid Test, Can be used for conformity (Y/N)],Data[CO2/km (g)])-G$2)/G$5</f>
        <v>#N/A</v>
      </c>
      <c r="H1143" s="141" t="e" cm="1">
        <f t="array" ref="H1143">(_xlfn.XLOOKUP($A1143&amp;$Q$3,Data[Index]&amp;Data[Valid Test, Can be used for conformity (Y/N)],Data[THC/km (mg)])-H$2)/H$5</f>
        <v>#N/A</v>
      </c>
      <c r="I1143" s="141" t="e" cm="1">
        <f t="array" ref="I1143">(_xlfn.XLOOKUP($A1143&amp;$Q$3,Data[Index]&amp;Data[Valid Test, Can be used for conformity (Y/N)],Data[NOx/km (mg)])-I$2)/I$5</f>
        <v>#N/A</v>
      </c>
      <c r="J1143" s="141" t="e" cm="1">
        <f t="array" ref="J1143">(_xlfn.XLOOKUP($A1143&amp;$Q$3,Data[Index]&amp;Data[Valid Test, Can be used for conformity (Y/N)],Data[THC + NOx/km (mg)])-J$2)/J$5</f>
        <v>#N/A</v>
      </c>
      <c r="K1143" s="141" t="e" cm="1">
        <f t="array" ref="K1143">(_xlfn.XLOOKUP($A1143&amp;$Q$3,Data[Index]&amp;Data[Valid Test, Can be used for conformity (Y/N)],Data[PN/km ('#)])-K$2)/K$5</f>
        <v>#N/A</v>
      </c>
      <c r="L1143" s="141" t="e" cm="1">
        <f t="array" ref="L1143">(_xlfn.XLOOKUP($A1143&amp;$Q$3,Data[Index]&amp;Data[Valid Test, Can be used for conformity (Y/N)],Data[PM/km (mg)])-L$2)/L$5</f>
        <v>#N/A</v>
      </c>
      <c r="M1143" s="140" t="e" cm="1">
        <f t="array" ref="M1143">(_xlfn.XLOOKUP($A1143&amp;$Q$3,Data[Index]&amp;Data[Valid Test, Can be used for conformity (Y/N)],Data[CH4 (mg/km)])-M$2)/M$5</f>
        <v>#N/A</v>
      </c>
      <c r="N1143" s="140" t="e" cm="1">
        <f t="array" ref="N1143">(_xlfn.XLOOKUP($A1143&amp;$Q$3,Data[Index]&amp;Data[Valid Test, Can be used for conformity (Y/N)],Data[N20 (mg/km)])-N$2)/N$5</f>
        <v>#N/A</v>
      </c>
      <c r="O1143" s="141" t="e" cm="1">
        <f t="array" ref="O1143">(_xlfn.XLOOKUP($A1143&amp;$Q$3,Data[Index]&amp;Data[Valid Test, Can be used for conformity (Y/N)],Data[l/100km])-O$2)/O$5</f>
        <v>#N/A</v>
      </c>
      <c r="P1143" s="138">
        <f>_xlfn.XLOOKUP($A1143,Data[Index],Data[Comments])</f>
        <v>0</v>
      </c>
    </row>
    <row r="1144" spans="1:16" x14ac:dyDescent="0.2">
      <c r="A1144" s="129"/>
      <c r="B1144" s="129"/>
      <c r="C1144" s="129" t="e" cm="1">
        <f t="array" ref="C1144">_xlfn.XLOOKUP($A1144&amp;$Q$3&amp;$R$3,Data[Index]&amp;Data[Valid Test, Can be used for conformity (Y/N)]&amp;Data[Cycle],Data[Test Name])</f>
        <v>#N/A</v>
      </c>
      <c r="D1144" s="167" t="e" cm="1">
        <f t="array" ref="D1144">_xlfn.XLOOKUP($A1144&amp;$Q$3&amp;$R$3,Data[Index]&amp;Data[Valid Test, Can be used for conformity (Y/N)]&amp;Data[Cycle],Data[Mileage (Miles)])</f>
        <v>#N/A</v>
      </c>
      <c r="E1144" s="130" t="e" cm="1">
        <f t="array" ref="E1144">_xlfn.XLOOKUP($A1144&amp;$Q$3&amp;$R$3,Data[Index]&amp;Data[Valid Test, Can be used for conformity (Y/N)]&amp;Data[Cycle],Data[Date])</f>
        <v>#N/A</v>
      </c>
      <c r="F1144" s="141" t="e" cm="1">
        <f t="array" ref="F1144">(_xlfn.XLOOKUP($A1144&amp;$Q$3&amp;$R$3,Data[Index]&amp;Data[Valid Test, Can be used for conformity (Y/N)]&amp;Data[Cycle],Data[CO/km (mg)])-F$2)/F$5</f>
        <v>#N/A</v>
      </c>
      <c r="G1144" s="141" t="e" cm="1">
        <f t="array" ref="G1144">(_xlfn.XLOOKUP($A1144&amp;$Q$3,Data[Index]&amp;Data[Valid Test, Can be used for conformity (Y/N)],Data[CO2/km (g)])-G$2)/G$5</f>
        <v>#N/A</v>
      </c>
      <c r="H1144" s="141" t="e" cm="1">
        <f t="array" ref="H1144">(_xlfn.XLOOKUP($A1144&amp;$Q$3,Data[Index]&amp;Data[Valid Test, Can be used for conformity (Y/N)],Data[THC/km (mg)])-H$2)/H$5</f>
        <v>#N/A</v>
      </c>
      <c r="I1144" s="141" t="e" cm="1">
        <f t="array" ref="I1144">(_xlfn.XLOOKUP($A1144&amp;$Q$3,Data[Index]&amp;Data[Valid Test, Can be used for conformity (Y/N)],Data[NOx/km (mg)])-I$2)/I$5</f>
        <v>#N/A</v>
      </c>
      <c r="J1144" s="141" t="e" cm="1">
        <f t="array" ref="J1144">(_xlfn.XLOOKUP($A1144&amp;$Q$3,Data[Index]&amp;Data[Valid Test, Can be used for conformity (Y/N)],Data[THC + NOx/km (mg)])-J$2)/J$5</f>
        <v>#N/A</v>
      </c>
      <c r="K1144" s="141" t="e" cm="1">
        <f t="array" ref="K1144">(_xlfn.XLOOKUP($A1144&amp;$Q$3,Data[Index]&amp;Data[Valid Test, Can be used for conformity (Y/N)],Data[PN/km ('#)])-K$2)/K$5</f>
        <v>#N/A</v>
      </c>
      <c r="L1144" s="141" t="e" cm="1">
        <f t="array" ref="L1144">(_xlfn.XLOOKUP($A1144&amp;$Q$3,Data[Index]&amp;Data[Valid Test, Can be used for conformity (Y/N)],Data[PM/km (mg)])-L$2)/L$5</f>
        <v>#N/A</v>
      </c>
      <c r="M1144" s="140" t="e" cm="1">
        <f t="array" ref="M1144">(_xlfn.XLOOKUP($A1144&amp;$Q$3,Data[Index]&amp;Data[Valid Test, Can be used for conformity (Y/N)],Data[CH4 (mg/km)])-M$2)/M$5</f>
        <v>#N/A</v>
      </c>
      <c r="N1144" s="140" t="e" cm="1">
        <f t="array" ref="N1144">(_xlfn.XLOOKUP($A1144&amp;$Q$3,Data[Index]&amp;Data[Valid Test, Can be used for conformity (Y/N)],Data[N20 (mg/km)])-N$2)/N$5</f>
        <v>#N/A</v>
      </c>
      <c r="O1144" s="141" t="e" cm="1">
        <f t="array" ref="O1144">(_xlfn.XLOOKUP($A1144&amp;$Q$3,Data[Index]&amp;Data[Valid Test, Can be used for conformity (Y/N)],Data[l/100km])-O$2)/O$5</f>
        <v>#N/A</v>
      </c>
      <c r="P1144" s="138">
        <f>_xlfn.XLOOKUP($A1144,Data[Index],Data[Comments])</f>
        <v>0</v>
      </c>
    </row>
    <row r="1145" spans="1:16" x14ac:dyDescent="0.2">
      <c r="A1145" s="129"/>
      <c r="B1145" s="129"/>
      <c r="C1145" s="129" t="e" cm="1">
        <f t="array" ref="C1145">_xlfn.XLOOKUP($A1145&amp;$Q$3&amp;$R$3,Data[Index]&amp;Data[Valid Test, Can be used for conformity (Y/N)]&amp;Data[Cycle],Data[Test Name])</f>
        <v>#N/A</v>
      </c>
      <c r="D1145" s="167" t="e" cm="1">
        <f t="array" ref="D1145">_xlfn.XLOOKUP($A1145&amp;$Q$3&amp;$R$3,Data[Index]&amp;Data[Valid Test, Can be used for conformity (Y/N)]&amp;Data[Cycle],Data[Mileage (Miles)])</f>
        <v>#N/A</v>
      </c>
      <c r="E1145" s="130" t="e" cm="1">
        <f t="array" ref="E1145">_xlfn.XLOOKUP($A1145&amp;$Q$3&amp;$R$3,Data[Index]&amp;Data[Valid Test, Can be used for conformity (Y/N)]&amp;Data[Cycle],Data[Date])</f>
        <v>#N/A</v>
      </c>
      <c r="F1145" s="141" t="e" cm="1">
        <f t="array" ref="F1145">(_xlfn.XLOOKUP($A1145&amp;$Q$3&amp;$R$3,Data[Index]&amp;Data[Valid Test, Can be used for conformity (Y/N)]&amp;Data[Cycle],Data[CO/km (mg)])-F$2)/F$5</f>
        <v>#N/A</v>
      </c>
      <c r="G1145" s="141" t="e" cm="1">
        <f t="array" ref="G1145">(_xlfn.XLOOKUP($A1145&amp;$Q$3,Data[Index]&amp;Data[Valid Test, Can be used for conformity (Y/N)],Data[CO2/km (g)])-G$2)/G$5</f>
        <v>#N/A</v>
      </c>
      <c r="H1145" s="141" t="e" cm="1">
        <f t="array" ref="H1145">(_xlfn.XLOOKUP($A1145&amp;$Q$3,Data[Index]&amp;Data[Valid Test, Can be used for conformity (Y/N)],Data[THC/km (mg)])-H$2)/H$5</f>
        <v>#N/A</v>
      </c>
      <c r="I1145" s="141" t="e" cm="1">
        <f t="array" ref="I1145">(_xlfn.XLOOKUP($A1145&amp;$Q$3,Data[Index]&amp;Data[Valid Test, Can be used for conformity (Y/N)],Data[NOx/km (mg)])-I$2)/I$5</f>
        <v>#N/A</v>
      </c>
      <c r="J1145" s="141" t="e" cm="1">
        <f t="array" ref="J1145">(_xlfn.XLOOKUP($A1145&amp;$Q$3,Data[Index]&amp;Data[Valid Test, Can be used for conformity (Y/N)],Data[THC + NOx/km (mg)])-J$2)/J$5</f>
        <v>#N/A</v>
      </c>
      <c r="K1145" s="141" t="e" cm="1">
        <f t="array" ref="K1145">(_xlfn.XLOOKUP($A1145&amp;$Q$3,Data[Index]&amp;Data[Valid Test, Can be used for conformity (Y/N)],Data[PN/km ('#)])-K$2)/K$5</f>
        <v>#N/A</v>
      </c>
      <c r="L1145" s="141" t="e" cm="1">
        <f t="array" ref="L1145">(_xlfn.XLOOKUP($A1145&amp;$Q$3,Data[Index]&amp;Data[Valid Test, Can be used for conformity (Y/N)],Data[PM/km (mg)])-L$2)/L$5</f>
        <v>#N/A</v>
      </c>
      <c r="M1145" s="140" t="e" cm="1">
        <f t="array" ref="M1145">(_xlfn.XLOOKUP($A1145&amp;$Q$3,Data[Index]&amp;Data[Valid Test, Can be used for conformity (Y/N)],Data[CH4 (mg/km)])-M$2)/M$5</f>
        <v>#N/A</v>
      </c>
      <c r="N1145" s="140" t="e" cm="1">
        <f t="array" ref="N1145">(_xlfn.XLOOKUP($A1145&amp;$Q$3,Data[Index]&amp;Data[Valid Test, Can be used for conformity (Y/N)],Data[N20 (mg/km)])-N$2)/N$5</f>
        <v>#N/A</v>
      </c>
      <c r="O1145" s="141" t="e" cm="1">
        <f t="array" ref="O1145">(_xlfn.XLOOKUP($A1145&amp;$Q$3,Data[Index]&amp;Data[Valid Test, Can be used for conformity (Y/N)],Data[l/100km])-O$2)/O$5</f>
        <v>#N/A</v>
      </c>
      <c r="P1145" s="138">
        <f>_xlfn.XLOOKUP($A1145,Data[Index],Data[Comments])</f>
        <v>0</v>
      </c>
    </row>
    <row r="1146" spans="1:16" x14ac:dyDescent="0.2">
      <c r="A1146" s="129"/>
      <c r="B1146" s="129"/>
      <c r="C1146" s="129" t="e" cm="1">
        <f t="array" ref="C1146">_xlfn.XLOOKUP($A1146&amp;$Q$3&amp;$R$3,Data[Index]&amp;Data[Valid Test, Can be used for conformity (Y/N)]&amp;Data[Cycle],Data[Test Name])</f>
        <v>#N/A</v>
      </c>
      <c r="D1146" s="167" t="e" cm="1">
        <f t="array" ref="D1146">_xlfn.XLOOKUP($A1146&amp;$Q$3&amp;$R$3,Data[Index]&amp;Data[Valid Test, Can be used for conformity (Y/N)]&amp;Data[Cycle],Data[Mileage (Miles)])</f>
        <v>#N/A</v>
      </c>
      <c r="E1146" s="130" t="e" cm="1">
        <f t="array" ref="E1146">_xlfn.XLOOKUP($A1146&amp;$Q$3&amp;$R$3,Data[Index]&amp;Data[Valid Test, Can be used for conformity (Y/N)]&amp;Data[Cycle],Data[Date])</f>
        <v>#N/A</v>
      </c>
      <c r="F1146" s="141" t="e" cm="1">
        <f t="array" ref="F1146">(_xlfn.XLOOKUP($A1146&amp;$Q$3&amp;$R$3,Data[Index]&amp;Data[Valid Test, Can be used for conformity (Y/N)]&amp;Data[Cycle],Data[CO/km (mg)])-F$2)/F$5</f>
        <v>#N/A</v>
      </c>
      <c r="G1146" s="141" t="e" cm="1">
        <f t="array" ref="G1146">(_xlfn.XLOOKUP($A1146&amp;$Q$3,Data[Index]&amp;Data[Valid Test, Can be used for conformity (Y/N)],Data[CO2/km (g)])-G$2)/G$5</f>
        <v>#N/A</v>
      </c>
      <c r="H1146" s="141" t="e" cm="1">
        <f t="array" ref="H1146">(_xlfn.XLOOKUP($A1146&amp;$Q$3,Data[Index]&amp;Data[Valid Test, Can be used for conformity (Y/N)],Data[THC/km (mg)])-H$2)/H$5</f>
        <v>#N/A</v>
      </c>
      <c r="I1146" s="141" t="e" cm="1">
        <f t="array" ref="I1146">(_xlfn.XLOOKUP($A1146&amp;$Q$3,Data[Index]&amp;Data[Valid Test, Can be used for conformity (Y/N)],Data[NOx/km (mg)])-I$2)/I$5</f>
        <v>#N/A</v>
      </c>
      <c r="J1146" s="141" t="e" cm="1">
        <f t="array" ref="J1146">(_xlfn.XLOOKUP($A1146&amp;$Q$3,Data[Index]&amp;Data[Valid Test, Can be used for conformity (Y/N)],Data[THC + NOx/km (mg)])-J$2)/J$5</f>
        <v>#N/A</v>
      </c>
      <c r="K1146" s="141" t="e" cm="1">
        <f t="array" ref="K1146">(_xlfn.XLOOKUP($A1146&amp;$Q$3,Data[Index]&amp;Data[Valid Test, Can be used for conformity (Y/N)],Data[PN/km ('#)])-K$2)/K$5</f>
        <v>#N/A</v>
      </c>
      <c r="L1146" s="141" t="e" cm="1">
        <f t="array" ref="L1146">(_xlfn.XLOOKUP($A1146&amp;$Q$3,Data[Index]&amp;Data[Valid Test, Can be used for conformity (Y/N)],Data[PM/km (mg)])-L$2)/L$5</f>
        <v>#N/A</v>
      </c>
      <c r="M1146" s="140" t="e" cm="1">
        <f t="array" ref="M1146">(_xlfn.XLOOKUP($A1146&amp;$Q$3,Data[Index]&amp;Data[Valid Test, Can be used for conformity (Y/N)],Data[CH4 (mg/km)])-M$2)/M$5</f>
        <v>#N/A</v>
      </c>
      <c r="N1146" s="140" t="e" cm="1">
        <f t="array" ref="N1146">(_xlfn.XLOOKUP($A1146&amp;$Q$3,Data[Index]&amp;Data[Valid Test, Can be used for conformity (Y/N)],Data[N20 (mg/km)])-N$2)/N$5</f>
        <v>#N/A</v>
      </c>
      <c r="O1146" s="141" t="e" cm="1">
        <f t="array" ref="O1146">(_xlfn.XLOOKUP($A1146&amp;$Q$3,Data[Index]&amp;Data[Valid Test, Can be used for conformity (Y/N)],Data[l/100km])-O$2)/O$5</f>
        <v>#N/A</v>
      </c>
      <c r="P1146" s="138">
        <f>_xlfn.XLOOKUP($A1146,Data[Index],Data[Comments])</f>
        <v>0</v>
      </c>
    </row>
    <row r="1147" spans="1:16" x14ac:dyDescent="0.2">
      <c r="A1147" s="129"/>
      <c r="B1147" s="129"/>
      <c r="C1147" s="129" t="e" cm="1">
        <f t="array" ref="C1147">_xlfn.XLOOKUP($A1147&amp;$Q$3&amp;$R$3,Data[Index]&amp;Data[Valid Test, Can be used for conformity (Y/N)]&amp;Data[Cycle],Data[Test Name])</f>
        <v>#N/A</v>
      </c>
      <c r="D1147" s="167" t="e" cm="1">
        <f t="array" ref="D1147">_xlfn.XLOOKUP($A1147&amp;$Q$3&amp;$R$3,Data[Index]&amp;Data[Valid Test, Can be used for conformity (Y/N)]&amp;Data[Cycle],Data[Mileage (Miles)])</f>
        <v>#N/A</v>
      </c>
      <c r="E1147" s="130" t="e" cm="1">
        <f t="array" ref="E1147">_xlfn.XLOOKUP($A1147&amp;$Q$3&amp;$R$3,Data[Index]&amp;Data[Valid Test, Can be used for conformity (Y/N)]&amp;Data[Cycle],Data[Date])</f>
        <v>#N/A</v>
      </c>
      <c r="F1147" s="141" t="e" cm="1">
        <f t="array" ref="F1147">(_xlfn.XLOOKUP($A1147&amp;$Q$3&amp;$R$3,Data[Index]&amp;Data[Valid Test, Can be used for conformity (Y/N)]&amp;Data[Cycle],Data[CO/km (mg)])-F$2)/F$5</f>
        <v>#N/A</v>
      </c>
      <c r="G1147" s="141" t="e" cm="1">
        <f t="array" ref="G1147">(_xlfn.XLOOKUP($A1147&amp;$Q$3,Data[Index]&amp;Data[Valid Test, Can be used for conformity (Y/N)],Data[CO2/km (g)])-G$2)/G$5</f>
        <v>#N/A</v>
      </c>
      <c r="H1147" s="141" t="e" cm="1">
        <f t="array" ref="H1147">(_xlfn.XLOOKUP($A1147&amp;$Q$3,Data[Index]&amp;Data[Valid Test, Can be used for conformity (Y/N)],Data[THC/km (mg)])-H$2)/H$5</f>
        <v>#N/A</v>
      </c>
      <c r="I1147" s="141" t="e" cm="1">
        <f t="array" ref="I1147">(_xlfn.XLOOKUP($A1147&amp;$Q$3,Data[Index]&amp;Data[Valid Test, Can be used for conformity (Y/N)],Data[NOx/km (mg)])-I$2)/I$5</f>
        <v>#N/A</v>
      </c>
      <c r="J1147" s="141" t="e" cm="1">
        <f t="array" ref="J1147">(_xlfn.XLOOKUP($A1147&amp;$Q$3,Data[Index]&amp;Data[Valid Test, Can be used for conformity (Y/N)],Data[THC + NOx/km (mg)])-J$2)/J$5</f>
        <v>#N/A</v>
      </c>
      <c r="K1147" s="141" t="e" cm="1">
        <f t="array" ref="K1147">(_xlfn.XLOOKUP($A1147&amp;$Q$3,Data[Index]&amp;Data[Valid Test, Can be used for conformity (Y/N)],Data[PN/km ('#)])-K$2)/K$5</f>
        <v>#N/A</v>
      </c>
      <c r="L1147" s="141" t="e" cm="1">
        <f t="array" ref="L1147">(_xlfn.XLOOKUP($A1147&amp;$Q$3,Data[Index]&amp;Data[Valid Test, Can be used for conformity (Y/N)],Data[PM/km (mg)])-L$2)/L$5</f>
        <v>#N/A</v>
      </c>
      <c r="M1147" s="140" t="e" cm="1">
        <f t="array" ref="M1147">(_xlfn.XLOOKUP($A1147&amp;$Q$3,Data[Index]&amp;Data[Valid Test, Can be used for conformity (Y/N)],Data[CH4 (mg/km)])-M$2)/M$5</f>
        <v>#N/A</v>
      </c>
      <c r="N1147" s="140" t="e" cm="1">
        <f t="array" ref="N1147">(_xlfn.XLOOKUP($A1147&amp;$Q$3,Data[Index]&amp;Data[Valid Test, Can be used for conformity (Y/N)],Data[N20 (mg/km)])-N$2)/N$5</f>
        <v>#N/A</v>
      </c>
      <c r="O1147" s="141" t="e" cm="1">
        <f t="array" ref="O1147">(_xlfn.XLOOKUP($A1147&amp;$Q$3,Data[Index]&amp;Data[Valid Test, Can be used for conformity (Y/N)],Data[l/100km])-O$2)/O$5</f>
        <v>#N/A</v>
      </c>
      <c r="P1147" s="138">
        <f>_xlfn.XLOOKUP($A1147,Data[Index],Data[Comments])</f>
        <v>0</v>
      </c>
    </row>
    <row r="1148" spans="1:16" x14ac:dyDescent="0.2">
      <c r="A1148" s="129"/>
      <c r="B1148" s="129"/>
      <c r="C1148" s="129" t="e" cm="1">
        <f t="array" ref="C1148">_xlfn.XLOOKUP($A1148&amp;$Q$3&amp;$R$3,Data[Index]&amp;Data[Valid Test, Can be used for conformity (Y/N)]&amp;Data[Cycle],Data[Test Name])</f>
        <v>#N/A</v>
      </c>
      <c r="D1148" s="167" t="e" cm="1">
        <f t="array" ref="D1148">_xlfn.XLOOKUP($A1148&amp;$Q$3&amp;$R$3,Data[Index]&amp;Data[Valid Test, Can be used for conformity (Y/N)]&amp;Data[Cycle],Data[Mileage (Miles)])</f>
        <v>#N/A</v>
      </c>
      <c r="E1148" s="130" t="e" cm="1">
        <f t="array" ref="E1148">_xlfn.XLOOKUP($A1148&amp;$Q$3&amp;$R$3,Data[Index]&amp;Data[Valid Test, Can be used for conformity (Y/N)]&amp;Data[Cycle],Data[Date])</f>
        <v>#N/A</v>
      </c>
      <c r="F1148" s="141" t="e" cm="1">
        <f t="array" ref="F1148">(_xlfn.XLOOKUP($A1148&amp;$Q$3&amp;$R$3,Data[Index]&amp;Data[Valid Test, Can be used for conformity (Y/N)]&amp;Data[Cycle],Data[CO/km (mg)])-F$2)/F$5</f>
        <v>#N/A</v>
      </c>
      <c r="G1148" s="141" t="e" cm="1">
        <f t="array" ref="G1148">(_xlfn.XLOOKUP($A1148&amp;$Q$3,Data[Index]&amp;Data[Valid Test, Can be used for conformity (Y/N)],Data[CO2/km (g)])-G$2)/G$5</f>
        <v>#N/A</v>
      </c>
      <c r="H1148" s="141" t="e" cm="1">
        <f t="array" ref="H1148">(_xlfn.XLOOKUP($A1148&amp;$Q$3,Data[Index]&amp;Data[Valid Test, Can be used for conformity (Y/N)],Data[THC/km (mg)])-H$2)/H$5</f>
        <v>#N/A</v>
      </c>
      <c r="I1148" s="141" t="e" cm="1">
        <f t="array" ref="I1148">(_xlfn.XLOOKUP($A1148&amp;$Q$3,Data[Index]&amp;Data[Valid Test, Can be used for conformity (Y/N)],Data[NOx/km (mg)])-I$2)/I$5</f>
        <v>#N/A</v>
      </c>
      <c r="J1148" s="141" t="e" cm="1">
        <f t="array" ref="J1148">(_xlfn.XLOOKUP($A1148&amp;$Q$3,Data[Index]&amp;Data[Valid Test, Can be used for conformity (Y/N)],Data[THC + NOx/km (mg)])-J$2)/J$5</f>
        <v>#N/A</v>
      </c>
      <c r="K1148" s="141" t="e" cm="1">
        <f t="array" ref="K1148">(_xlfn.XLOOKUP($A1148&amp;$Q$3,Data[Index]&amp;Data[Valid Test, Can be used for conformity (Y/N)],Data[PN/km ('#)])-K$2)/K$5</f>
        <v>#N/A</v>
      </c>
      <c r="L1148" s="141" t="e" cm="1">
        <f t="array" ref="L1148">(_xlfn.XLOOKUP($A1148&amp;$Q$3,Data[Index]&amp;Data[Valid Test, Can be used for conformity (Y/N)],Data[PM/km (mg)])-L$2)/L$5</f>
        <v>#N/A</v>
      </c>
      <c r="M1148" s="140" t="e" cm="1">
        <f t="array" ref="M1148">(_xlfn.XLOOKUP($A1148&amp;$Q$3,Data[Index]&amp;Data[Valid Test, Can be used for conformity (Y/N)],Data[CH4 (mg/km)])-M$2)/M$5</f>
        <v>#N/A</v>
      </c>
      <c r="N1148" s="140" t="e" cm="1">
        <f t="array" ref="N1148">(_xlfn.XLOOKUP($A1148&amp;$Q$3,Data[Index]&amp;Data[Valid Test, Can be used for conformity (Y/N)],Data[N20 (mg/km)])-N$2)/N$5</f>
        <v>#N/A</v>
      </c>
      <c r="O1148" s="141" t="e" cm="1">
        <f t="array" ref="O1148">(_xlfn.XLOOKUP($A1148&amp;$Q$3,Data[Index]&amp;Data[Valid Test, Can be used for conformity (Y/N)],Data[l/100km])-O$2)/O$5</f>
        <v>#N/A</v>
      </c>
      <c r="P1148" s="138">
        <f>_xlfn.XLOOKUP($A1148,Data[Index],Data[Comments])</f>
        <v>0</v>
      </c>
    </row>
    <row r="1149" spans="1:16" x14ac:dyDescent="0.2">
      <c r="A1149" s="129"/>
      <c r="B1149" s="129"/>
      <c r="C1149" s="129" t="e" cm="1">
        <f t="array" ref="C1149">_xlfn.XLOOKUP($A1149&amp;$Q$3&amp;$R$3,Data[Index]&amp;Data[Valid Test, Can be used for conformity (Y/N)]&amp;Data[Cycle],Data[Test Name])</f>
        <v>#N/A</v>
      </c>
      <c r="D1149" s="167" t="e" cm="1">
        <f t="array" ref="D1149">_xlfn.XLOOKUP($A1149&amp;$Q$3&amp;$R$3,Data[Index]&amp;Data[Valid Test, Can be used for conformity (Y/N)]&amp;Data[Cycle],Data[Mileage (Miles)])</f>
        <v>#N/A</v>
      </c>
      <c r="E1149" s="130" t="e" cm="1">
        <f t="array" ref="E1149">_xlfn.XLOOKUP($A1149&amp;$Q$3&amp;$R$3,Data[Index]&amp;Data[Valid Test, Can be used for conformity (Y/N)]&amp;Data[Cycle],Data[Date])</f>
        <v>#N/A</v>
      </c>
      <c r="F1149" s="141" t="e" cm="1">
        <f t="array" ref="F1149">(_xlfn.XLOOKUP($A1149&amp;$Q$3&amp;$R$3,Data[Index]&amp;Data[Valid Test, Can be used for conformity (Y/N)]&amp;Data[Cycle],Data[CO/km (mg)])-F$2)/F$5</f>
        <v>#N/A</v>
      </c>
      <c r="G1149" s="141" t="e" cm="1">
        <f t="array" ref="G1149">(_xlfn.XLOOKUP($A1149&amp;$Q$3,Data[Index]&amp;Data[Valid Test, Can be used for conformity (Y/N)],Data[CO2/km (g)])-G$2)/G$5</f>
        <v>#N/A</v>
      </c>
      <c r="H1149" s="141" t="e" cm="1">
        <f t="array" ref="H1149">(_xlfn.XLOOKUP($A1149&amp;$Q$3,Data[Index]&amp;Data[Valid Test, Can be used for conformity (Y/N)],Data[THC/km (mg)])-H$2)/H$5</f>
        <v>#N/A</v>
      </c>
      <c r="I1149" s="141" t="e" cm="1">
        <f t="array" ref="I1149">(_xlfn.XLOOKUP($A1149&amp;$Q$3,Data[Index]&amp;Data[Valid Test, Can be used for conformity (Y/N)],Data[NOx/km (mg)])-I$2)/I$5</f>
        <v>#N/A</v>
      </c>
      <c r="J1149" s="141" t="e" cm="1">
        <f t="array" ref="J1149">(_xlfn.XLOOKUP($A1149&amp;$Q$3,Data[Index]&amp;Data[Valid Test, Can be used for conformity (Y/N)],Data[THC + NOx/km (mg)])-J$2)/J$5</f>
        <v>#N/A</v>
      </c>
      <c r="K1149" s="141" t="e" cm="1">
        <f t="array" ref="K1149">(_xlfn.XLOOKUP($A1149&amp;$Q$3,Data[Index]&amp;Data[Valid Test, Can be used for conformity (Y/N)],Data[PN/km ('#)])-K$2)/K$5</f>
        <v>#N/A</v>
      </c>
      <c r="L1149" s="141" t="e" cm="1">
        <f t="array" ref="L1149">(_xlfn.XLOOKUP($A1149&amp;$Q$3,Data[Index]&amp;Data[Valid Test, Can be used for conformity (Y/N)],Data[PM/km (mg)])-L$2)/L$5</f>
        <v>#N/A</v>
      </c>
      <c r="M1149" s="140" t="e" cm="1">
        <f t="array" ref="M1149">(_xlfn.XLOOKUP($A1149&amp;$Q$3,Data[Index]&amp;Data[Valid Test, Can be used for conformity (Y/N)],Data[CH4 (mg/km)])-M$2)/M$5</f>
        <v>#N/A</v>
      </c>
      <c r="N1149" s="140" t="e" cm="1">
        <f t="array" ref="N1149">(_xlfn.XLOOKUP($A1149&amp;$Q$3,Data[Index]&amp;Data[Valid Test, Can be used for conformity (Y/N)],Data[N20 (mg/km)])-N$2)/N$5</f>
        <v>#N/A</v>
      </c>
      <c r="O1149" s="141" t="e" cm="1">
        <f t="array" ref="O1149">(_xlfn.XLOOKUP($A1149&amp;$Q$3,Data[Index]&amp;Data[Valid Test, Can be used for conformity (Y/N)],Data[l/100km])-O$2)/O$5</f>
        <v>#N/A</v>
      </c>
      <c r="P1149" s="138">
        <f>_xlfn.XLOOKUP($A1149,Data[Index],Data[Comments])</f>
        <v>0</v>
      </c>
    </row>
    <row r="1150" spans="1:16" x14ac:dyDescent="0.2">
      <c r="A1150" s="129"/>
      <c r="B1150" s="129"/>
      <c r="C1150" s="129" t="e" cm="1">
        <f t="array" ref="C1150">_xlfn.XLOOKUP($A1150&amp;$Q$3&amp;$R$3,Data[Index]&amp;Data[Valid Test, Can be used for conformity (Y/N)]&amp;Data[Cycle],Data[Test Name])</f>
        <v>#N/A</v>
      </c>
      <c r="D1150" s="167" t="e" cm="1">
        <f t="array" ref="D1150">_xlfn.XLOOKUP($A1150&amp;$Q$3&amp;$R$3,Data[Index]&amp;Data[Valid Test, Can be used for conformity (Y/N)]&amp;Data[Cycle],Data[Mileage (Miles)])</f>
        <v>#N/A</v>
      </c>
      <c r="E1150" s="130" t="e" cm="1">
        <f t="array" ref="E1150">_xlfn.XLOOKUP($A1150&amp;$Q$3&amp;$R$3,Data[Index]&amp;Data[Valid Test, Can be used for conformity (Y/N)]&amp;Data[Cycle],Data[Date])</f>
        <v>#N/A</v>
      </c>
      <c r="F1150" s="141" t="e" cm="1">
        <f t="array" ref="F1150">(_xlfn.XLOOKUP($A1150&amp;$Q$3&amp;$R$3,Data[Index]&amp;Data[Valid Test, Can be used for conformity (Y/N)]&amp;Data[Cycle],Data[CO/km (mg)])-F$2)/F$5</f>
        <v>#N/A</v>
      </c>
      <c r="G1150" s="141" t="e" cm="1">
        <f t="array" ref="G1150">(_xlfn.XLOOKUP($A1150&amp;$Q$3,Data[Index]&amp;Data[Valid Test, Can be used for conformity (Y/N)],Data[CO2/km (g)])-G$2)/G$5</f>
        <v>#N/A</v>
      </c>
      <c r="H1150" s="141" t="e" cm="1">
        <f t="array" ref="H1150">(_xlfn.XLOOKUP($A1150&amp;$Q$3,Data[Index]&amp;Data[Valid Test, Can be used for conformity (Y/N)],Data[THC/km (mg)])-H$2)/H$5</f>
        <v>#N/A</v>
      </c>
      <c r="I1150" s="141" t="e" cm="1">
        <f t="array" ref="I1150">(_xlfn.XLOOKUP($A1150&amp;$Q$3,Data[Index]&amp;Data[Valid Test, Can be used for conformity (Y/N)],Data[NOx/km (mg)])-I$2)/I$5</f>
        <v>#N/A</v>
      </c>
      <c r="J1150" s="141" t="e" cm="1">
        <f t="array" ref="J1150">(_xlfn.XLOOKUP($A1150&amp;$Q$3,Data[Index]&amp;Data[Valid Test, Can be used for conformity (Y/N)],Data[THC + NOx/km (mg)])-J$2)/J$5</f>
        <v>#N/A</v>
      </c>
      <c r="K1150" s="141" t="e" cm="1">
        <f t="array" ref="K1150">(_xlfn.XLOOKUP($A1150&amp;$Q$3,Data[Index]&amp;Data[Valid Test, Can be used for conformity (Y/N)],Data[PN/km ('#)])-K$2)/K$5</f>
        <v>#N/A</v>
      </c>
      <c r="L1150" s="141" t="e" cm="1">
        <f t="array" ref="L1150">(_xlfn.XLOOKUP($A1150&amp;$Q$3,Data[Index]&amp;Data[Valid Test, Can be used for conformity (Y/N)],Data[PM/km (mg)])-L$2)/L$5</f>
        <v>#N/A</v>
      </c>
      <c r="M1150" s="140" t="e" cm="1">
        <f t="array" ref="M1150">(_xlfn.XLOOKUP($A1150&amp;$Q$3,Data[Index]&amp;Data[Valid Test, Can be used for conformity (Y/N)],Data[CH4 (mg/km)])-M$2)/M$5</f>
        <v>#N/A</v>
      </c>
      <c r="N1150" s="140" t="e" cm="1">
        <f t="array" ref="N1150">(_xlfn.XLOOKUP($A1150&amp;$Q$3,Data[Index]&amp;Data[Valid Test, Can be used for conformity (Y/N)],Data[N20 (mg/km)])-N$2)/N$5</f>
        <v>#N/A</v>
      </c>
      <c r="O1150" s="141" t="e" cm="1">
        <f t="array" ref="O1150">(_xlfn.XLOOKUP($A1150&amp;$Q$3,Data[Index]&amp;Data[Valid Test, Can be used for conformity (Y/N)],Data[l/100km])-O$2)/O$5</f>
        <v>#N/A</v>
      </c>
      <c r="P1150" s="138">
        <f>_xlfn.XLOOKUP($A1150,Data[Index],Data[Comments])</f>
        <v>0</v>
      </c>
    </row>
    <row r="1151" spans="1:16" x14ac:dyDescent="0.2">
      <c r="A1151" s="129"/>
      <c r="B1151" s="129"/>
      <c r="C1151" s="129" t="e" cm="1">
        <f t="array" ref="C1151">_xlfn.XLOOKUP($A1151&amp;$Q$3&amp;$R$3,Data[Index]&amp;Data[Valid Test, Can be used for conformity (Y/N)]&amp;Data[Cycle],Data[Test Name])</f>
        <v>#N/A</v>
      </c>
      <c r="D1151" s="167" t="e" cm="1">
        <f t="array" ref="D1151">_xlfn.XLOOKUP($A1151&amp;$Q$3&amp;$R$3,Data[Index]&amp;Data[Valid Test, Can be used for conformity (Y/N)]&amp;Data[Cycle],Data[Mileage (Miles)])</f>
        <v>#N/A</v>
      </c>
      <c r="E1151" s="130" t="e" cm="1">
        <f t="array" ref="E1151">_xlfn.XLOOKUP($A1151&amp;$Q$3&amp;$R$3,Data[Index]&amp;Data[Valid Test, Can be used for conformity (Y/N)]&amp;Data[Cycle],Data[Date])</f>
        <v>#N/A</v>
      </c>
      <c r="F1151" s="141" t="e" cm="1">
        <f t="array" ref="F1151">(_xlfn.XLOOKUP($A1151&amp;$Q$3&amp;$R$3,Data[Index]&amp;Data[Valid Test, Can be used for conformity (Y/N)]&amp;Data[Cycle],Data[CO/km (mg)])-F$2)/F$5</f>
        <v>#N/A</v>
      </c>
      <c r="G1151" s="141" t="e" cm="1">
        <f t="array" ref="G1151">(_xlfn.XLOOKUP($A1151&amp;$Q$3,Data[Index]&amp;Data[Valid Test, Can be used for conformity (Y/N)],Data[CO2/km (g)])-G$2)/G$5</f>
        <v>#N/A</v>
      </c>
      <c r="H1151" s="141" t="e" cm="1">
        <f t="array" ref="H1151">(_xlfn.XLOOKUP($A1151&amp;$Q$3,Data[Index]&amp;Data[Valid Test, Can be used for conformity (Y/N)],Data[THC/km (mg)])-H$2)/H$5</f>
        <v>#N/A</v>
      </c>
      <c r="I1151" s="141" t="e" cm="1">
        <f t="array" ref="I1151">(_xlfn.XLOOKUP($A1151&amp;$Q$3,Data[Index]&amp;Data[Valid Test, Can be used for conformity (Y/N)],Data[NOx/km (mg)])-I$2)/I$5</f>
        <v>#N/A</v>
      </c>
      <c r="J1151" s="141" t="e" cm="1">
        <f t="array" ref="J1151">(_xlfn.XLOOKUP($A1151&amp;$Q$3,Data[Index]&amp;Data[Valid Test, Can be used for conformity (Y/N)],Data[THC + NOx/km (mg)])-J$2)/J$5</f>
        <v>#N/A</v>
      </c>
      <c r="K1151" s="141" t="e" cm="1">
        <f t="array" ref="K1151">(_xlfn.XLOOKUP($A1151&amp;$Q$3,Data[Index]&amp;Data[Valid Test, Can be used for conformity (Y/N)],Data[PN/km ('#)])-K$2)/K$5</f>
        <v>#N/A</v>
      </c>
      <c r="L1151" s="141" t="e" cm="1">
        <f t="array" ref="L1151">(_xlfn.XLOOKUP($A1151&amp;$Q$3,Data[Index]&amp;Data[Valid Test, Can be used for conformity (Y/N)],Data[PM/km (mg)])-L$2)/L$5</f>
        <v>#N/A</v>
      </c>
      <c r="M1151" s="140" t="e" cm="1">
        <f t="array" ref="M1151">(_xlfn.XLOOKUP($A1151&amp;$Q$3,Data[Index]&amp;Data[Valid Test, Can be used for conformity (Y/N)],Data[CH4 (mg/km)])-M$2)/M$5</f>
        <v>#N/A</v>
      </c>
      <c r="N1151" s="140" t="e" cm="1">
        <f t="array" ref="N1151">(_xlfn.XLOOKUP($A1151&amp;$Q$3,Data[Index]&amp;Data[Valid Test, Can be used for conformity (Y/N)],Data[N20 (mg/km)])-N$2)/N$5</f>
        <v>#N/A</v>
      </c>
      <c r="O1151" s="141" t="e" cm="1">
        <f t="array" ref="O1151">(_xlfn.XLOOKUP($A1151&amp;$Q$3,Data[Index]&amp;Data[Valid Test, Can be used for conformity (Y/N)],Data[l/100km])-O$2)/O$5</f>
        <v>#N/A</v>
      </c>
      <c r="P1151" s="138">
        <f>_xlfn.XLOOKUP($A1151,Data[Index],Data[Comments])</f>
        <v>0</v>
      </c>
    </row>
    <row r="1152" spans="1:16" x14ac:dyDescent="0.2">
      <c r="A1152" s="129"/>
      <c r="B1152" s="129"/>
      <c r="C1152" s="129" t="e" cm="1">
        <f t="array" ref="C1152">_xlfn.XLOOKUP($A1152&amp;$Q$3&amp;$R$3,Data[Index]&amp;Data[Valid Test, Can be used for conformity (Y/N)]&amp;Data[Cycle],Data[Test Name])</f>
        <v>#N/A</v>
      </c>
      <c r="D1152" s="167" t="e" cm="1">
        <f t="array" ref="D1152">_xlfn.XLOOKUP($A1152&amp;$Q$3&amp;$R$3,Data[Index]&amp;Data[Valid Test, Can be used for conformity (Y/N)]&amp;Data[Cycle],Data[Mileage (Miles)])</f>
        <v>#N/A</v>
      </c>
      <c r="E1152" s="130" t="e" cm="1">
        <f t="array" ref="E1152">_xlfn.XLOOKUP($A1152&amp;$Q$3&amp;$R$3,Data[Index]&amp;Data[Valid Test, Can be used for conformity (Y/N)]&amp;Data[Cycle],Data[Date])</f>
        <v>#N/A</v>
      </c>
      <c r="F1152" s="141" t="e" cm="1">
        <f t="array" ref="F1152">(_xlfn.XLOOKUP($A1152&amp;$Q$3&amp;$R$3,Data[Index]&amp;Data[Valid Test, Can be used for conformity (Y/N)]&amp;Data[Cycle],Data[CO/km (mg)])-F$2)/F$5</f>
        <v>#N/A</v>
      </c>
      <c r="G1152" s="141" t="e" cm="1">
        <f t="array" ref="G1152">(_xlfn.XLOOKUP($A1152&amp;$Q$3,Data[Index]&amp;Data[Valid Test, Can be used for conformity (Y/N)],Data[CO2/km (g)])-G$2)/G$5</f>
        <v>#N/A</v>
      </c>
      <c r="H1152" s="141" t="e" cm="1">
        <f t="array" ref="H1152">(_xlfn.XLOOKUP($A1152&amp;$Q$3,Data[Index]&amp;Data[Valid Test, Can be used for conformity (Y/N)],Data[THC/km (mg)])-H$2)/H$5</f>
        <v>#N/A</v>
      </c>
      <c r="I1152" s="141" t="e" cm="1">
        <f t="array" ref="I1152">(_xlfn.XLOOKUP($A1152&amp;$Q$3,Data[Index]&amp;Data[Valid Test, Can be used for conformity (Y/N)],Data[NOx/km (mg)])-I$2)/I$5</f>
        <v>#N/A</v>
      </c>
      <c r="J1152" s="141" t="e" cm="1">
        <f t="array" ref="J1152">(_xlfn.XLOOKUP($A1152&amp;$Q$3,Data[Index]&amp;Data[Valid Test, Can be used for conformity (Y/N)],Data[THC + NOx/km (mg)])-J$2)/J$5</f>
        <v>#N/A</v>
      </c>
      <c r="K1152" s="141" t="e" cm="1">
        <f t="array" ref="K1152">(_xlfn.XLOOKUP($A1152&amp;$Q$3,Data[Index]&amp;Data[Valid Test, Can be used for conformity (Y/N)],Data[PN/km ('#)])-K$2)/K$5</f>
        <v>#N/A</v>
      </c>
      <c r="L1152" s="141" t="e" cm="1">
        <f t="array" ref="L1152">(_xlfn.XLOOKUP($A1152&amp;$Q$3,Data[Index]&amp;Data[Valid Test, Can be used for conformity (Y/N)],Data[PM/km (mg)])-L$2)/L$5</f>
        <v>#N/A</v>
      </c>
      <c r="M1152" s="140" t="e" cm="1">
        <f t="array" ref="M1152">(_xlfn.XLOOKUP($A1152&amp;$Q$3,Data[Index]&amp;Data[Valid Test, Can be used for conformity (Y/N)],Data[CH4 (mg/km)])-M$2)/M$5</f>
        <v>#N/A</v>
      </c>
      <c r="N1152" s="140" t="e" cm="1">
        <f t="array" ref="N1152">(_xlfn.XLOOKUP($A1152&amp;$Q$3,Data[Index]&amp;Data[Valid Test, Can be used for conformity (Y/N)],Data[N20 (mg/km)])-N$2)/N$5</f>
        <v>#N/A</v>
      </c>
      <c r="O1152" s="141" t="e" cm="1">
        <f t="array" ref="O1152">(_xlfn.XLOOKUP($A1152&amp;$Q$3,Data[Index]&amp;Data[Valid Test, Can be used for conformity (Y/N)],Data[l/100km])-O$2)/O$5</f>
        <v>#N/A</v>
      </c>
      <c r="P1152" s="138">
        <f>_xlfn.XLOOKUP($A1152,Data[Index],Data[Comments])</f>
        <v>0</v>
      </c>
    </row>
    <row r="1153" spans="1:16" x14ac:dyDescent="0.2">
      <c r="A1153" s="129"/>
      <c r="B1153" s="129"/>
      <c r="C1153" s="129" t="e" cm="1">
        <f t="array" ref="C1153">_xlfn.XLOOKUP($A1153&amp;$Q$3&amp;$R$3,Data[Index]&amp;Data[Valid Test, Can be used for conformity (Y/N)]&amp;Data[Cycle],Data[Test Name])</f>
        <v>#N/A</v>
      </c>
      <c r="D1153" s="167" t="e" cm="1">
        <f t="array" ref="D1153">_xlfn.XLOOKUP($A1153&amp;$Q$3&amp;$R$3,Data[Index]&amp;Data[Valid Test, Can be used for conformity (Y/N)]&amp;Data[Cycle],Data[Mileage (Miles)])</f>
        <v>#N/A</v>
      </c>
      <c r="E1153" s="130" t="e" cm="1">
        <f t="array" ref="E1153">_xlfn.XLOOKUP($A1153&amp;$Q$3&amp;$R$3,Data[Index]&amp;Data[Valid Test, Can be used for conformity (Y/N)]&amp;Data[Cycle],Data[Date])</f>
        <v>#N/A</v>
      </c>
      <c r="F1153" s="141" t="e" cm="1">
        <f t="array" ref="F1153">(_xlfn.XLOOKUP($A1153&amp;$Q$3&amp;$R$3,Data[Index]&amp;Data[Valid Test, Can be used for conformity (Y/N)]&amp;Data[Cycle],Data[CO/km (mg)])-F$2)/F$5</f>
        <v>#N/A</v>
      </c>
      <c r="G1153" s="141" t="e" cm="1">
        <f t="array" ref="G1153">(_xlfn.XLOOKUP($A1153&amp;$Q$3,Data[Index]&amp;Data[Valid Test, Can be used for conformity (Y/N)],Data[CO2/km (g)])-G$2)/G$5</f>
        <v>#N/A</v>
      </c>
      <c r="H1153" s="141" t="e" cm="1">
        <f t="array" ref="H1153">(_xlfn.XLOOKUP($A1153&amp;$Q$3,Data[Index]&amp;Data[Valid Test, Can be used for conformity (Y/N)],Data[THC/km (mg)])-H$2)/H$5</f>
        <v>#N/A</v>
      </c>
      <c r="I1153" s="141" t="e" cm="1">
        <f t="array" ref="I1153">(_xlfn.XLOOKUP($A1153&amp;$Q$3,Data[Index]&amp;Data[Valid Test, Can be used for conformity (Y/N)],Data[NOx/km (mg)])-I$2)/I$5</f>
        <v>#N/A</v>
      </c>
      <c r="J1153" s="141" t="e" cm="1">
        <f t="array" ref="J1153">(_xlfn.XLOOKUP($A1153&amp;$Q$3,Data[Index]&amp;Data[Valid Test, Can be used for conformity (Y/N)],Data[THC + NOx/km (mg)])-J$2)/J$5</f>
        <v>#N/A</v>
      </c>
      <c r="K1153" s="141" t="e" cm="1">
        <f t="array" ref="K1153">(_xlfn.XLOOKUP($A1153&amp;$Q$3,Data[Index]&amp;Data[Valid Test, Can be used for conformity (Y/N)],Data[PN/km ('#)])-K$2)/K$5</f>
        <v>#N/A</v>
      </c>
      <c r="L1153" s="141" t="e" cm="1">
        <f t="array" ref="L1153">(_xlfn.XLOOKUP($A1153&amp;$Q$3,Data[Index]&amp;Data[Valid Test, Can be used for conformity (Y/N)],Data[PM/km (mg)])-L$2)/L$5</f>
        <v>#N/A</v>
      </c>
      <c r="M1153" s="140" t="e" cm="1">
        <f t="array" ref="M1153">(_xlfn.XLOOKUP($A1153&amp;$Q$3,Data[Index]&amp;Data[Valid Test, Can be used for conformity (Y/N)],Data[CH4 (mg/km)])-M$2)/M$5</f>
        <v>#N/A</v>
      </c>
      <c r="N1153" s="140" t="e" cm="1">
        <f t="array" ref="N1153">(_xlfn.XLOOKUP($A1153&amp;$Q$3,Data[Index]&amp;Data[Valid Test, Can be used for conformity (Y/N)],Data[N20 (mg/km)])-N$2)/N$5</f>
        <v>#N/A</v>
      </c>
      <c r="O1153" s="141" t="e" cm="1">
        <f t="array" ref="O1153">(_xlfn.XLOOKUP($A1153&amp;$Q$3,Data[Index]&amp;Data[Valid Test, Can be used for conformity (Y/N)],Data[l/100km])-O$2)/O$5</f>
        <v>#N/A</v>
      </c>
      <c r="P1153" s="138">
        <f>_xlfn.XLOOKUP($A1153,Data[Index],Data[Comments])</f>
        <v>0</v>
      </c>
    </row>
    <row r="1154" spans="1:16" x14ac:dyDescent="0.2">
      <c r="A1154" s="129"/>
      <c r="B1154" s="129"/>
      <c r="C1154" s="129" t="e" cm="1">
        <f t="array" ref="C1154">_xlfn.XLOOKUP($A1154&amp;$Q$3&amp;$R$3,Data[Index]&amp;Data[Valid Test, Can be used for conformity (Y/N)]&amp;Data[Cycle],Data[Test Name])</f>
        <v>#N/A</v>
      </c>
      <c r="D1154" s="167" t="e" cm="1">
        <f t="array" ref="D1154">_xlfn.XLOOKUP($A1154&amp;$Q$3&amp;$R$3,Data[Index]&amp;Data[Valid Test, Can be used for conformity (Y/N)]&amp;Data[Cycle],Data[Mileage (Miles)])</f>
        <v>#N/A</v>
      </c>
      <c r="E1154" s="130" t="e" cm="1">
        <f t="array" ref="E1154">_xlfn.XLOOKUP($A1154&amp;$Q$3&amp;$R$3,Data[Index]&amp;Data[Valid Test, Can be used for conformity (Y/N)]&amp;Data[Cycle],Data[Date])</f>
        <v>#N/A</v>
      </c>
      <c r="F1154" s="141" t="e" cm="1">
        <f t="array" ref="F1154">(_xlfn.XLOOKUP($A1154&amp;$Q$3&amp;$R$3,Data[Index]&amp;Data[Valid Test, Can be used for conformity (Y/N)]&amp;Data[Cycle],Data[CO/km (mg)])-F$2)/F$5</f>
        <v>#N/A</v>
      </c>
      <c r="G1154" s="141" t="e" cm="1">
        <f t="array" ref="G1154">(_xlfn.XLOOKUP($A1154&amp;$Q$3,Data[Index]&amp;Data[Valid Test, Can be used for conformity (Y/N)],Data[CO2/km (g)])-G$2)/G$5</f>
        <v>#N/A</v>
      </c>
      <c r="H1154" s="141" t="e" cm="1">
        <f t="array" ref="H1154">(_xlfn.XLOOKUP($A1154&amp;$Q$3,Data[Index]&amp;Data[Valid Test, Can be used for conformity (Y/N)],Data[THC/km (mg)])-H$2)/H$5</f>
        <v>#N/A</v>
      </c>
      <c r="I1154" s="141" t="e" cm="1">
        <f t="array" ref="I1154">(_xlfn.XLOOKUP($A1154&amp;$Q$3,Data[Index]&amp;Data[Valid Test, Can be used for conformity (Y/N)],Data[NOx/km (mg)])-I$2)/I$5</f>
        <v>#N/A</v>
      </c>
      <c r="J1154" s="141" t="e" cm="1">
        <f t="array" ref="J1154">(_xlfn.XLOOKUP($A1154&amp;$Q$3,Data[Index]&amp;Data[Valid Test, Can be used for conformity (Y/N)],Data[THC + NOx/km (mg)])-J$2)/J$5</f>
        <v>#N/A</v>
      </c>
      <c r="K1154" s="141" t="e" cm="1">
        <f t="array" ref="K1154">(_xlfn.XLOOKUP($A1154&amp;$Q$3,Data[Index]&amp;Data[Valid Test, Can be used for conformity (Y/N)],Data[PN/km ('#)])-K$2)/K$5</f>
        <v>#N/A</v>
      </c>
      <c r="L1154" s="141" t="e" cm="1">
        <f t="array" ref="L1154">(_xlfn.XLOOKUP($A1154&amp;$Q$3,Data[Index]&amp;Data[Valid Test, Can be used for conformity (Y/N)],Data[PM/km (mg)])-L$2)/L$5</f>
        <v>#N/A</v>
      </c>
      <c r="M1154" s="140" t="e" cm="1">
        <f t="array" ref="M1154">(_xlfn.XLOOKUP($A1154&amp;$Q$3,Data[Index]&amp;Data[Valid Test, Can be used for conformity (Y/N)],Data[CH4 (mg/km)])-M$2)/M$5</f>
        <v>#N/A</v>
      </c>
      <c r="N1154" s="140" t="e" cm="1">
        <f t="array" ref="N1154">(_xlfn.XLOOKUP($A1154&amp;$Q$3,Data[Index]&amp;Data[Valid Test, Can be used for conformity (Y/N)],Data[N20 (mg/km)])-N$2)/N$5</f>
        <v>#N/A</v>
      </c>
      <c r="O1154" s="141" t="e" cm="1">
        <f t="array" ref="O1154">(_xlfn.XLOOKUP($A1154&amp;$Q$3,Data[Index]&amp;Data[Valid Test, Can be used for conformity (Y/N)],Data[l/100km])-O$2)/O$5</f>
        <v>#N/A</v>
      </c>
      <c r="P1154" s="138">
        <f>_xlfn.XLOOKUP($A1154,Data[Index],Data[Comments])</f>
        <v>0</v>
      </c>
    </row>
    <row r="1155" spans="1:16" x14ac:dyDescent="0.2">
      <c r="A1155" s="129"/>
      <c r="B1155" s="129"/>
      <c r="C1155" s="129" t="e" cm="1">
        <f t="array" ref="C1155">_xlfn.XLOOKUP($A1155&amp;$Q$3&amp;$R$3,Data[Index]&amp;Data[Valid Test, Can be used for conformity (Y/N)]&amp;Data[Cycle],Data[Test Name])</f>
        <v>#N/A</v>
      </c>
      <c r="D1155" s="167" t="e" cm="1">
        <f t="array" ref="D1155">_xlfn.XLOOKUP($A1155&amp;$Q$3&amp;$R$3,Data[Index]&amp;Data[Valid Test, Can be used for conformity (Y/N)]&amp;Data[Cycle],Data[Mileage (Miles)])</f>
        <v>#N/A</v>
      </c>
      <c r="E1155" s="130" t="e" cm="1">
        <f t="array" ref="E1155">_xlfn.XLOOKUP($A1155&amp;$Q$3&amp;$R$3,Data[Index]&amp;Data[Valid Test, Can be used for conformity (Y/N)]&amp;Data[Cycle],Data[Date])</f>
        <v>#N/A</v>
      </c>
      <c r="F1155" s="141" t="e" cm="1">
        <f t="array" ref="F1155">(_xlfn.XLOOKUP($A1155&amp;$Q$3&amp;$R$3,Data[Index]&amp;Data[Valid Test, Can be used for conformity (Y/N)]&amp;Data[Cycle],Data[CO/km (mg)])-F$2)/F$5</f>
        <v>#N/A</v>
      </c>
      <c r="G1155" s="141" t="e" cm="1">
        <f t="array" ref="G1155">(_xlfn.XLOOKUP($A1155&amp;$Q$3,Data[Index]&amp;Data[Valid Test, Can be used for conformity (Y/N)],Data[CO2/km (g)])-G$2)/G$5</f>
        <v>#N/A</v>
      </c>
      <c r="H1155" s="141" t="e" cm="1">
        <f t="array" ref="H1155">(_xlfn.XLOOKUP($A1155&amp;$Q$3,Data[Index]&amp;Data[Valid Test, Can be used for conformity (Y/N)],Data[THC/km (mg)])-H$2)/H$5</f>
        <v>#N/A</v>
      </c>
      <c r="I1155" s="141" t="e" cm="1">
        <f t="array" ref="I1155">(_xlfn.XLOOKUP($A1155&amp;$Q$3,Data[Index]&amp;Data[Valid Test, Can be used for conformity (Y/N)],Data[NOx/km (mg)])-I$2)/I$5</f>
        <v>#N/A</v>
      </c>
      <c r="J1155" s="141" t="e" cm="1">
        <f t="array" ref="J1155">(_xlfn.XLOOKUP($A1155&amp;$Q$3,Data[Index]&amp;Data[Valid Test, Can be used for conformity (Y/N)],Data[THC + NOx/km (mg)])-J$2)/J$5</f>
        <v>#N/A</v>
      </c>
      <c r="K1155" s="141" t="e" cm="1">
        <f t="array" ref="K1155">(_xlfn.XLOOKUP($A1155&amp;$Q$3,Data[Index]&amp;Data[Valid Test, Can be used for conformity (Y/N)],Data[PN/km ('#)])-K$2)/K$5</f>
        <v>#N/A</v>
      </c>
      <c r="L1155" s="141" t="e" cm="1">
        <f t="array" ref="L1155">(_xlfn.XLOOKUP($A1155&amp;$Q$3,Data[Index]&amp;Data[Valid Test, Can be used for conformity (Y/N)],Data[PM/km (mg)])-L$2)/L$5</f>
        <v>#N/A</v>
      </c>
      <c r="M1155" s="140" t="e" cm="1">
        <f t="array" ref="M1155">(_xlfn.XLOOKUP($A1155&amp;$Q$3,Data[Index]&amp;Data[Valid Test, Can be used for conformity (Y/N)],Data[CH4 (mg/km)])-M$2)/M$5</f>
        <v>#N/A</v>
      </c>
      <c r="N1155" s="140" t="e" cm="1">
        <f t="array" ref="N1155">(_xlfn.XLOOKUP($A1155&amp;$Q$3,Data[Index]&amp;Data[Valid Test, Can be used for conformity (Y/N)],Data[N20 (mg/km)])-N$2)/N$5</f>
        <v>#N/A</v>
      </c>
      <c r="O1155" s="141" t="e" cm="1">
        <f t="array" ref="O1155">(_xlfn.XLOOKUP($A1155&amp;$Q$3,Data[Index]&amp;Data[Valid Test, Can be used for conformity (Y/N)],Data[l/100km])-O$2)/O$5</f>
        <v>#N/A</v>
      </c>
      <c r="P1155" s="138">
        <f>_xlfn.XLOOKUP($A1155,Data[Index],Data[Comments])</f>
        <v>0</v>
      </c>
    </row>
    <row r="1156" spans="1:16" x14ac:dyDescent="0.2">
      <c r="A1156" s="129"/>
      <c r="B1156" s="129"/>
      <c r="C1156" s="129" t="e" cm="1">
        <f t="array" ref="C1156">_xlfn.XLOOKUP($A1156&amp;$Q$3&amp;$R$3,Data[Index]&amp;Data[Valid Test, Can be used for conformity (Y/N)]&amp;Data[Cycle],Data[Test Name])</f>
        <v>#N/A</v>
      </c>
      <c r="D1156" s="167" t="e" cm="1">
        <f t="array" ref="D1156">_xlfn.XLOOKUP($A1156&amp;$Q$3&amp;$R$3,Data[Index]&amp;Data[Valid Test, Can be used for conformity (Y/N)]&amp;Data[Cycle],Data[Mileage (Miles)])</f>
        <v>#N/A</v>
      </c>
      <c r="E1156" s="130" t="e" cm="1">
        <f t="array" ref="E1156">_xlfn.XLOOKUP($A1156&amp;$Q$3&amp;$R$3,Data[Index]&amp;Data[Valid Test, Can be used for conformity (Y/N)]&amp;Data[Cycle],Data[Date])</f>
        <v>#N/A</v>
      </c>
      <c r="F1156" s="141" t="e" cm="1">
        <f t="array" ref="F1156">(_xlfn.XLOOKUP($A1156&amp;$Q$3&amp;$R$3,Data[Index]&amp;Data[Valid Test, Can be used for conformity (Y/N)]&amp;Data[Cycle],Data[CO/km (mg)])-F$2)/F$5</f>
        <v>#N/A</v>
      </c>
      <c r="G1156" s="141" t="e" cm="1">
        <f t="array" ref="G1156">(_xlfn.XLOOKUP($A1156&amp;$Q$3,Data[Index]&amp;Data[Valid Test, Can be used for conformity (Y/N)],Data[CO2/km (g)])-G$2)/G$5</f>
        <v>#N/A</v>
      </c>
      <c r="H1156" s="141" t="e" cm="1">
        <f t="array" ref="H1156">(_xlfn.XLOOKUP($A1156&amp;$Q$3,Data[Index]&amp;Data[Valid Test, Can be used for conformity (Y/N)],Data[THC/km (mg)])-H$2)/H$5</f>
        <v>#N/A</v>
      </c>
      <c r="I1156" s="141" t="e" cm="1">
        <f t="array" ref="I1156">(_xlfn.XLOOKUP($A1156&amp;$Q$3,Data[Index]&amp;Data[Valid Test, Can be used for conformity (Y/N)],Data[NOx/km (mg)])-I$2)/I$5</f>
        <v>#N/A</v>
      </c>
      <c r="J1156" s="141" t="e" cm="1">
        <f t="array" ref="J1156">(_xlfn.XLOOKUP($A1156&amp;$Q$3,Data[Index]&amp;Data[Valid Test, Can be used for conformity (Y/N)],Data[THC + NOx/km (mg)])-J$2)/J$5</f>
        <v>#N/A</v>
      </c>
      <c r="K1156" s="141" t="e" cm="1">
        <f t="array" ref="K1156">(_xlfn.XLOOKUP($A1156&amp;$Q$3,Data[Index]&amp;Data[Valid Test, Can be used for conformity (Y/N)],Data[PN/km ('#)])-K$2)/K$5</f>
        <v>#N/A</v>
      </c>
      <c r="L1156" s="141" t="e" cm="1">
        <f t="array" ref="L1156">(_xlfn.XLOOKUP($A1156&amp;$Q$3,Data[Index]&amp;Data[Valid Test, Can be used for conformity (Y/N)],Data[PM/km (mg)])-L$2)/L$5</f>
        <v>#N/A</v>
      </c>
      <c r="M1156" s="140" t="e" cm="1">
        <f t="array" ref="M1156">(_xlfn.XLOOKUP($A1156&amp;$Q$3,Data[Index]&amp;Data[Valid Test, Can be used for conformity (Y/N)],Data[CH4 (mg/km)])-M$2)/M$5</f>
        <v>#N/A</v>
      </c>
      <c r="N1156" s="140" t="e" cm="1">
        <f t="array" ref="N1156">(_xlfn.XLOOKUP($A1156&amp;$Q$3,Data[Index]&amp;Data[Valid Test, Can be used for conformity (Y/N)],Data[N20 (mg/km)])-N$2)/N$5</f>
        <v>#N/A</v>
      </c>
      <c r="O1156" s="141" t="e" cm="1">
        <f t="array" ref="O1156">(_xlfn.XLOOKUP($A1156&amp;$Q$3,Data[Index]&amp;Data[Valid Test, Can be used for conformity (Y/N)],Data[l/100km])-O$2)/O$5</f>
        <v>#N/A</v>
      </c>
      <c r="P1156" s="138">
        <f>_xlfn.XLOOKUP($A1156,Data[Index],Data[Comments])</f>
        <v>0</v>
      </c>
    </row>
    <row r="1157" spans="1:16" x14ac:dyDescent="0.2">
      <c r="A1157" s="129"/>
      <c r="B1157" s="129"/>
      <c r="C1157" s="129" t="e" cm="1">
        <f t="array" ref="C1157">_xlfn.XLOOKUP($A1157&amp;$Q$3&amp;$R$3,Data[Index]&amp;Data[Valid Test, Can be used for conformity (Y/N)]&amp;Data[Cycle],Data[Test Name])</f>
        <v>#N/A</v>
      </c>
      <c r="D1157" s="167" t="e" cm="1">
        <f t="array" ref="D1157">_xlfn.XLOOKUP($A1157&amp;$Q$3&amp;$R$3,Data[Index]&amp;Data[Valid Test, Can be used for conformity (Y/N)]&amp;Data[Cycle],Data[Mileage (Miles)])</f>
        <v>#N/A</v>
      </c>
      <c r="E1157" s="130" t="e" cm="1">
        <f t="array" ref="E1157">_xlfn.XLOOKUP($A1157&amp;$Q$3&amp;$R$3,Data[Index]&amp;Data[Valid Test, Can be used for conformity (Y/N)]&amp;Data[Cycle],Data[Date])</f>
        <v>#N/A</v>
      </c>
      <c r="F1157" s="141" t="e" cm="1">
        <f t="array" ref="F1157">(_xlfn.XLOOKUP($A1157&amp;$Q$3&amp;$R$3,Data[Index]&amp;Data[Valid Test, Can be used for conformity (Y/N)]&amp;Data[Cycle],Data[CO/km (mg)])-F$2)/F$5</f>
        <v>#N/A</v>
      </c>
      <c r="G1157" s="141" t="e" cm="1">
        <f t="array" ref="G1157">(_xlfn.XLOOKUP($A1157&amp;$Q$3,Data[Index]&amp;Data[Valid Test, Can be used for conformity (Y/N)],Data[CO2/km (g)])-G$2)/G$5</f>
        <v>#N/A</v>
      </c>
      <c r="H1157" s="141" t="e" cm="1">
        <f t="array" ref="H1157">(_xlfn.XLOOKUP($A1157&amp;$Q$3,Data[Index]&amp;Data[Valid Test, Can be used for conformity (Y/N)],Data[THC/km (mg)])-H$2)/H$5</f>
        <v>#N/A</v>
      </c>
      <c r="I1157" s="141" t="e" cm="1">
        <f t="array" ref="I1157">(_xlfn.XLOOKUP($A1157&amp;$Q$3,Data[Index]&amp;Data[Valid Test, Can be used for conformity (Y/N)],Data[NOx/km (mg)])-I$2)/I$5</f>
        <v>#N/A</v>
      </c>
      <c r="J1157" s="141" t="e" cm="1">
        <f t="array" ref="J1157">(_xlfn.XLOOKUP($A1157&amp;$Q$3,Data[Index]&amp;Data[Valid Test, Can be used for conformity (Y/N)],Data[THC + NOx/km (mg)])-J$2)/J$5</f>
        <v>#N/A</v>
      </c>
      <c r="K1157" s="141" t="e" cm="1">
        <f t="array" ref="K1157">(_xlfn.XLOOKUP($A1157&amp;$Q$3,Data[Index]&amp;Data[Valid Test, Can be used for conformity (Y/N)],Data[PN/km ('#)])-K$2)/K$5</f>
        <v>#N/A</v>
      </c>
      <c r="L1157" s="141" t="e" cm="1">
        <f t="array" ref="L1157">(_xlfn.XLOOKUP($A1157&amp;$Q$3,Data[Index]&amp;Data[Valid Test, Can be used for conformity (Y/N)],Data[PM/km (mg)])-L$2)/L$5</f>
        <v>#N/A</v>
      </c>
      <c r="M1157" s="140" t="e" cm="1">
        <f t="array" ref="M1157">(_xlfn.XLOOKUP($A1157&amp;$Q$3,Data[Index]&amp;Data[Valid Test, Can be used for conformity (Y/N)],Data[CH4 (mg/km)])-M$2)/M$5</f>
        <v>#N/A</v>
      </c>
      <c r="N1157" s="140" t="e" cm="1">
        <f t="array" ref="N1157">(_xlfn.XLOOKUP($A1157&amp;$Q$3,Data[Index]&amp;Data[Valid Test, Can be used for conformity (Y/N)],Data[N20 (mg/km)])-N$2)/N$5</f>
        <v>#N/A</v>
      </c>
      <c r="O1157" s="141" t="e" cm="1">
        <f t="array" ref="O1157">(_xlfn.XLOOKUP($A1157&amp;$Q$3,Data[Index]&amp;Data[Valid Test, Can be used for conformity (Y/N)],Data[l/100km])-O$2)/O$5</f>
        <v>#N/A</v>
      </c>
      <c r="P1157" s="138">
        <f>_xlfn.XLOOKUP($A1157,Data[Index],Data[Comments])</f>
        <v>0</v>
      </c>
    </row>
    <row r="1158" spans="1:16" x14ac:dyDescent="0.2">
      <c r="A1158" s="129"/>
      <c r="B1158" s="129"/>
      <c r="C1158" s="129" t="e" cm="1">
        <f t="array" ref="C1158">_xlfn.XLOOKUP($A1158&amp;$Q$3&amp;$R$3,Data[Index]&amp;Data[Valid Test, Can be used for conformity (Y/N)]&amp;Data[Cycle],Data[Test Name])</f>
        <v>#N/A</v>
      </c>
      <c r="D1158" s="167" t="e" cm="1">
        <f t="array" ref="D1158">_xlfn.XLOOKUP($A1158&amp;$Q$3&amp;$R$3,Data[Index]&amp;Data[Valid Test, Can be used for conformity (Y/N)]&amp;Data[Cycle],Data[Mileage (Miles)])</f>
        <v>#N/A</v>
      </c>
      <c r="E1158" s="130" t="e" cm="1">
        <f t="array" ref="E1158">_xlfn.XLOOKUP($A1158&amp;$Q$3&amp;$R$3,Data[Index]&amp;Data[Valid Test, Can be used for conformity (Y/N)]&amp;Data[Cycle],Data[Date])</f>
        <v>#N/A</v>
      </c>
      <c r="F1158" s="141" t="e" cm="1">
        <f t="array" ref="F1158">(_xlfn.XLOOKUP($A1158&amp;$Q$3&amp;$R$3,Data[Index]&amp;Data[Valid Test, Can be used for conformity (Y/N)]&amp;Data[Cycle],Data[CO/km (mg)])-F$2)/F$5</f>
        <v>#N/A</v>
      </c>
      <c r="G1158" s="141" t="e" cm="1">
        <f t="array" ref="G1158">(_xlfn.XLOOKUP($A1158&amp;$Q$3,Data[Index]&amp;Data[Valid Test, Can be used for conformity (Y/N)],Data[CO2/km (g)])-G$2)/G$5</f>
        <v>#N/A</v>
      </c>
      <c r="H1158" s="141" t="e" cm="1">
        <f t="array" ref="H1158">(_xlfn.XLOOKUP($A1158&amp;$Q$3,Data[Index]&amp;Data[Valid Test, Can be used for conformity (Y/N)],Data[THC/km (mg)])-H$2)/H$5</f>
        <v>#N/A</v>
      </c>
      <c r="I1158" s="141" t="e" cm="1">
        <f t="array" ref="I1158">(_xlfn.XLOOKUP($A1158&amp;$Q$3,Data[Index]&amp;Data[Valid Test, Can be used for conformity (Y/N)],Data[NOx/km (mg)])-I$2)/I$5</f>
        <v>#N/A</v>
      </c>
      <c r="J1158" s="141" t="e" cm="1">
        <f t="array" ref="J1158">(_xlfn.XLOOKUP($A1158&amp;$Q$3,Data[Index]&amp;Data[Valid Test, Can be used for conformity (Y/N)],Data[THC + NOx/km (mg)])-J$2)/J$5</f>
        <v>#N/A</v>
      </c>
      <c r="K1158" s="141" t="e" cm="1">
        <f t="array" ref="K1158">(_xlfn.XLOOKUP($A1158&amp;$Q$3,Data[Index]&amp;Data[Valid Test, Can be used for conformity (Y/N)],Data[PN/km ('#)])-K$2)/K$5</f>
        <v>#N/A</v>
      </c>
      <c r="L1158" s="141" t="e" cm="1">
        <f t="array" ref="L1158">(_xlfn.XLOOKUP($A1158&amp;$Q$3,Data[Index]&amp;Data[Valid Test, Can be used for conformity (Y/N)],Data[PM/km (mg)])-L$2)/L$5</f>
        <v>#N/A</v>
      </c>
      <c r="M1158" s="140" t="e" cm="1">
        <f t="array" ref="M1158">(_xlfn.XLOOKUP($A1158&amp;$Q$3,Data[Index]&amp;Data[Valid Test, Can be used for conformity (Y/N)],Data[CH4 (mg/km)])-M$2)/M$5</f>
        <v>#N/A</v>
      </c>
      <c r="N1158" s="140" t="e" cm="1">
        <f t="array" ref="N1158">(_xlfn.XLOOKUP($A1158&amp;$Q$3,Data[Index]&amp;Data[Valid Test, Can be used for conformity (Y/N)],Data[N20 (mg/km)])-N$2)/N$5</f>
        <v>#N/A</v>
      </c>
      <c r="O1158" s="141" t="e" cm="1">
        <f t="array" ref="O1158">(_xlfn.XLOOKUP($A1158&amp;$Q$3,Data[Index]&amp;Data[Valid Test, Can be used for conformity (Y/N)],Data[l/100km])-O$2)/O$5</f>
        <v>#N/A</v>
      </c>
      <c r="P1158" s="138">
        <f>_xlfn.XLOOKUP($A1158,Data[Index],Data[Comments])</f>
        <v>0</v>
      </c>
    </row>
    <row r="1159" spans="1:16" x14ac:dyDescent="0.2">
      <c r="A1159" s="129"/>
      <c r="B1159" s="129"/>
      <c r="C1159" s="129" t="e" cm="1">
        <f t="array" ref="C1159">_xlfn.XLOOKUP($A1159&amp;$Q$3&amp;$R$3,Data[Index]&amp;Data[Valid Test, Can be used for conformity (Y/N)]&amp;Data[Cycle],Data[Test Name])</f>
        <v>#N/A</v>
      </c>
      <c r="D1159" s="167" t="e" cm="1">
        <f t="array" ref="D1159">_xlfn.XLOOKUP($A1159&amp;$Q$3&amp;$R$3,Data[Index]&amp;Data[Valid Test, Can be used for conformity (Y/N)]&amp;Data[Cycle],Data[Mileage (Miles)])</f>
        <v>#N/A</v>
      </c>
      <c r="E1159" s="130" t="e" cm="1">
        <f t="array" ref="E1159">_xlfn.XLOOKUP($A1159&amp;$Q$3&amp;$R$3,Data[Index]&amp;Data[Valid Test, Can be used for conformity (Y/N)]&amp;Data[Cycle],Data[Date])</f>
        <v>#N/A</v>
      </c>
      <c r="F1159" s="141" t="e" cm="1">
        <f t="array" ref="F1159">(_xlfn.XLOOKUP($A1159&amp;$Q$3&amp;$R$3,Data[Index]&amp;Data[Valid Test, Can be used for conformity (Y/N)]&amp;Data[Cycle],Data[CO/km (mg)])-F$2)/F$5</f>
        <v>#N/A</v>
      </c>
      <c r="G1159" s="141" t="e" cm="1">
        <f t="array" ref="G1159">(_xlfn.XLOOKUP($A1159&amp;$Q$3,Data[Index]&amp;Data[Valid Test, Can be used for conformity (Y/N)],Data[CO2/km (g)])-G$2)/G$5</f>
        <v>#N/A</v>
      </c>
      <c r="H1159" s="141" t="e" cm="1">
        <f t="array" ref="H1159">(_xlfn.XLOOKUP($A1159&amp;$Q$3,Data[Index]&amp;Data[Valid Test, Can be used for conformity (Y/N)],Data[THC/km (mg)])-H$2)/H$5</f>
        <v>#N/A</v>
      </c>
      <c r="I1159" s="141" t="e" cm="1">
        <f t="array" ref="I1159">(_xlfn.XLOOKUP($A1159&amp;$Q$3,Data[Index]&amp;Data[Valid Test, Can be used for conformity (Y/N)],Data[NOx/km (mg)])-I$2)/I$5</f>
        <v>#N/A</v>
      </c>
      <c r="J1159" s="141" t="e" cm="1">
        <f t="array" ref="J1159">(_xlfn.XLOOKUP($A1159&amp;$Q$3,Data[Index]&amp;Data[Valid Test, Can be used for conformity (Y/N)],Data[THC + NOx/km (mg)])-J$2)/J$5</f>
        <v>#N/A</v>
      </c>
      <c r="K1159" s="141" t="e" cm="1">
        <f t="array" ref="K1159">(_xlfn.XLOOKUP($A1159&amp;$Q$3,Data[Index]&amp;Data[Valid Test, Can be used for conformity (Y/N)],Data[PN/km ('#)])-K$2)/K$5</f>
        <v>#N/A</v>
      </c>
      <c r="L1159" s="141" t="e" cm="1">
        <f t="array" ref="L1159">(_xlfn.XLOOKUP($A1159&amp;$Q$3,Data[Index]&amp;Data[Valid Test, Can be used for conformity (Y/N)],Data[PM/km (mg)])-L$2)/L$5</f>
        <v>#N/A</v>
      </c>
      <c r="M1159" s="140" t="e" cm="1">
        <f t="array" ref="M1159">(_xlfn.XLOOKUP($A1159&amp;$Q$3,Data[Index]&amp;Data[Valid Test, Can be used for conformity (Y/N)],Data[CH4 (mg/km)])-M$2)/M$5</f>
        <v>#N/A</v>
      </c>
      <c r="N1159" s="140" t="e" cm="1">
        <f t="array" ref="N1159">(_xlfn.XLOOKUP($A1159&amp;$Q$3,Data[Index]&amp;Data[Valid Test, Can be used for conformity (Y/N)],Data[N20 (mg/km)])-N$2)/N$5</f>
        <v>#N/A</v>
      </c>
      <c r="O1159" s="141" t="e" cm="1">
        <f t="array" ref="O1159">(_xlfn.XLOOKUP($A1159&amp;$Q$3,Data[Index]&amp;Data[Valid Test, Can be used for conformity (Y/N)],Data[l/100km])-O$2)/O$5</f>
        <v>#N/A</v>
      </c>
      <c r="P1159" s="138">
        <f>_xlfn.XLOOKUP($A1159,Data[Index],Data[Comments])</f>
        <v>0</v>
      </c>
    </row>
    <row r="1160" spans="1:16" x14ac:dyDescent="0.2">
      <c r="A1160" s="129"/>
      <c r="B1160" s="129"/>
      <c r="C1160" s="129" t="e" cm="1">
        <f t="array" ref="C1160">_xlfn.XLOOKUP($A1160&amp;$Q$3&amp;$R$3,Data[Index]&amp;Data[Valid Test, Can be used for conformity (Y/N)]&amp;Data[Cycle],Data[Test Name])</f>
        <v>#N/A</v>
      </c>
      <c r="D1160" s="167" t="e" cm="1">
        <f t="array" ref="D1160">_xlfn.XLOOKUP($A1160&amp;$Q$3&amp;$R$3,Data[Index]&amp;Data[Valid Test, Can be used for conformity (Y/N)]&amp;Data[Cycle],Data[Mileage (Miles)])</f>
        <v>#N/A</v>
      </c>
      <c r="E1160" s="130" t="e" cm="1">
        <f t="array" ref="E1160">_xlfn.XLOOKUP($A1160&amp;$Q$3&amp;$R$3,Data[Index]&amp;Data[Valid Test, Can be used for conformity (Y/N)]&amp;Data[Cycle],Data[Date])</f>
        <v>#N/A</v>
      </c>
      <c r="F1160" s="141" t="e" cm="1">
        <f t="array" ref="F1160">(_xlfn.XLOOKUP($A1160&amp;$Q$3&amp;$R$3,Data[Index]&amp;Data[Valid Test, Can be used for conformity (Y/N)]&amp;Data[Cycle],Data[CO/km (mg)])-F$2)/F$5</f>
        <v>#N/A</v>
      </c>
      <c r="G1160" s="141" t="e" cm="1">
        <f t="array" ref="G1160">(_xlfn.XLOOKUP($A1160&amp;$Q$3,Data[Index]&amp;Data[Valid Test, Can be used for conformity (Y/N)],Data[CO2/km (g)])-G$2)/G$5</f>
        <v>#N/A</v>
      </c>
      <c r="H1160" s="141" t="e" cm="1">
        <f t="array" ref="H1160">(_xlfn.XLOOKUP($A1160&amp;$Q$3,Data[Index]&amp;Data[Valid Test, Can be used for conformity (Y/N)],Data[THC/km (mg)])-H$2)/H$5</f>
        <v>#N/A</v>
      </c>
      <c r="I1160" s="141" t="e" cm="1">
        <f t="array" ref="I1160">(_xlfn.XLOOKUP($A1160&amp;$Q$3,Data[Index]&amp;Data[Valid Test, Can be used for conformity (Y/N)],Data[NOx/km (mg)])-I$2)/I$5</f>
        <v>#N/A</v>
      </c>
      <c r="J1160" s="141" t="e" cm="1">
        <f t="array" ref="J1160">(_xlfn.XLOOKUP($A1160&amp;$Q$3,Data[Index]&amp;Data[Valid Test, Can be used for conformity (Y/N)],Data[THC + NOx/km (mg)])-J$2)/J$5</f>
        <v>#N/A</v>
      </c>
      <c r="K1160" s="141" t="e" cm="1">
        <f t="array" ref="K1160">(_xlfn.XLOOKUP($A1160&amp;$Q$3,Data[Index]&amp;Data[Valid Test, Can be used for conformity (Y/N)],Data[PN/km ('#)])-K$2)/K$5</f>
        <v>#N/A</v>
      </c>
      <c r="L1160" s="141" t="e" cm="1">
        <f t="array" ref="L1160">(_xlfn.XLOOKUP($A1160&amp;$Q$3,Data[Index]&amp;Data[Valid Test, Can be used for conformity (Y/N)],Data[PM/km (mg)])-L$2)/L$5</f>
        <v>#N/A</v>
      </c>
      <c r="M1160" s="140" t="e" cm="1">
        <f t="array" ref="M1160">(_xlfn.XLOOKUP($A1160&amp;$Q$3,Data[Index]&amp;Data[Valid Test, Can be used for conformity (Y/N)],Data[CH4 (mg/km)])-M$2)/M$5</f>
        <v>#N/A</v>
      </c>
      <c r="N1160" s="140" t="e" cm="1">
        <f t="array" ref="N1160">(_xlfn.XLOOKUP($A1160&amp;$Q$3,Data[Index]&amp;Data[Valid Test, Can be used for conformity (Y/N)],Data[N20 (mg/km)])-N$2)/N$5</f>
        <v>#N/A</v>
      </c>
      <c r="O1160" s="141" t="e" cm="1">
        <f t="array" ref="O1160">(_xlfn.XLOOKUP($A1160&amp;$Q$3,Data[Index]&amp;Data[Valid Test, Can be used for conformity (Y/N)],Data[l/100km])-O$2)/O$5</f>
        <v>#N/A</v>
      </c>
      <c r="P1160" s="138">
        <f>_xlfn.XLOOKUP($A1160,Data[Index],Data[Comments])</f>
        <v>0</v>
      </c>
    </row>
    <row r="1161" spans="1:16" x14ac:dyDescent="0.2">
      <c r="A1161" s="129"/>
      <c r="B1161" s="129"/>
      <c r="C1161" s="129" t="e" cm="1">
        <f t="array" ref="C1161">_xlfn.XLOOKUP($A1161&amp;$Q$3&amp;$R$3,Data[Index]&amp;Data[Valid Test, Can be used for conformity (Y/N)]&amp;Data[Cycle],Data[Test Name])</f>
        <v>#N/A</v>
      </c>
      <c r="D1161" s="167" t="e" cm="1">
        <f t="array" ref="D1161">_xlfn.XLOOKUP($A1161&amp;$Q$3&amp;$R$3,Data[Index]&amp;Data[Valid Test, Can be used for conformity (Y/N)]&amp;Data[Cycle],Data[Mileage (Miles)])</f>
        <v>#N/A</v>
      </c>
      <c r="E1161" s="130" t="e" cm="1">
        <f t="array" ref="E1161">_xlfn.XLOOKUP($A1161&amp;$Q$3&amp;$R$3,Data[Index]&amp;Data[Valid Test, Can be used for conformity (Y/N)]&amp;Data[Cycle],Data[Date])</f>
        <v>#N/A</v>
      </c>
      <c r="F1161" s="141" t="e" cm="1">
        <f t="array" ref="F1161">(_xlfn.XLOOKUP($A1161&amp;$Q$3&amp;$R$3,Data[Index]&amp;Data[Valid Test, Can be used for conformity (Y/N)]&amp;Data[Cycle],Data[CO/km (mg)])-F$2)/F$5</f>
        <v>#N/A</v>
      </c>
      <c r="G1161" s="141" t="e" cm="1">
        <f t="array" ref="G1161">(_xlfn.XLOOKUP($A1161&amp;$Q$3,Data[Index]&amp;Data[Valid Test, Can be used for conformity (Y/N)],Data[CO2/km (g)])-G$2)/G$5</f>
        <v>#N/A</v>
      </c>
      <c r="H1161" s="141" t="e" cm="1">
        <f t="array" ref="H1161">(_xlfn.XLOOKUP($A1161&amp;$Q$3,Data[Index]&amp;Data[Valid Test, Can be used for conformity (Y/N)],Data[THC/km (mg)])-H$2)/H$5</f>
        <v>#N/A</v>
      </c>
      <c r="I1161" s="141" t="e" cm="1">
        <f t="array" ref="I1161">(_xlfn.XLOOKUP($A1161&amp;$Q$3,Data[Index]&amp;Data[Valid Test, Can be used for conformity (Y/N)],Data[NOx/km (mg)])-I$2)/I$5</f>
        <v>#N/A</v>
      </c>
      <c r="J1161" s="141" t="e" cm="1">
        <f t="array" ref="J1161">(_xlfn.XLOOKUP($A1161&amp;$Q$3,Data[Index]&amp;Data[Valid Test, Can be used for conformity (Y/N)],Data[THC + NOx/km (mg)])-J$2)/J$5</f>
        <v>#N/A</v>
      </c>
      <c r="K1161" s="141" t="e" cm="1">
        <f t="array" ref="K1161">(_xlfn.XLOOKUP($A1161&amp;$Q$3,Data[Index]&amp;Data[Valid Test, Can be used for conformity (Y/N)],Data[PN/km ('#)])-K$2)/K$5</f>
        <v>#N/A</v>
      </c>
      <c r="L1161" s="141" t="e" cm="1">
        <f t="array" ref="L1161">(_xlfn.XLOOKUP($A1161&amp;$Q$3,Data[Index]&amp;Data[Valid Test, Can be used for conformity (Y/N)],Data[PM/km (mg)])-L$2)/L$5</f>
        <v>#N/A</v>
      </c>
      <c r="M1161" s="140" t="e" cm="1">
        <f t="array" ref="M1161">(_xlfn.XLOOKUP($A1161&amp;$Q$3,Data[Index]&amp;Data[Valid Test, Can be used for conformity (Y/N)],Data[CH4 (mg/km)])-M$2)/M$5</f>
        <v>#N/A</v>
      </c>
      <c r="N1161" s="140" t="e" cm="1">
        <f t="array" ref="N1161">(_xlfn.XLOOKUP($A1161&amp;$Q$3,Data[Index]&amp;Data[Valid Test, Can be used for conformity (Y/N)],Data[N20 (mg/km)])-N$2)/N$5</f>
        <v>#N/A</v>
      </c>
      <c r="O1161" s="141" t="e" cm="1">
        <f t="array" ref="O1161">(_xlfn.XLOOKUP($A1161&amp;$Q$3,Data[Index]&amp;Data[Valid Test, Can be used for conformity (Y/N)],Data[l/100km])-O$2)/O$5</f>
        <v>#N/A</v>
      </c>
      <c r="P1161" s="138">
        <f>_xlfn.XLOOKUP($A1161,Data[Index],Data[Comments])</f>
        <v>0</v>
      </c>
    </row>
    <row r="1162" spans="1:16" x14ac:dyDescent="0.2">
      <c r="A1162" s="129"/>
      <c r="B1162" s="129"/>
      <c r="C1162" s="129" t="e" cm="1">
        <f t="array" ref="C1162">_xlfn.XLOOKUP($A1162&amp;$Q$3&amp;$R$3,Data[Index]&amp;Data[Valid Test, Can be used for conformity (Y/N)]&amp;Data[Cycle],Data[Test Name])</f>
        <v>#N/A</v>
      </c>
      <c r="D1162" s="167" t="e" cm="1">
        <f t="array" ref="D1162">_xlfn.XLOOKUP($A1162&amp;$Q$3&amp;$R$3,Data[Index]&amp;Data[Valid Test, Can be used for conformity (Y/N)]&amp;Data[Cycle],Data[Mileage (Miles)])</f>
        <v>#N/A</v>
      </c>
      <c r="E1162" s="130" t="e" cm="1">
        <f t="array" ref="E1162">_xlfn.XLOOKUP($A1162&amp;$Q$3&amp;$R$3,Data[Index]&amp;Data[Valid Test, Can be used for conformity (Y/N)]&amp;Data[Cycle],Data[Date])</f>
        <v>#N/A</v>
      </c>
      <c r="F1162" s="141" t="e" cm="1">
        <f t="array" ref="F1162">(_xlfn.XLOOKUP($A1162&amp;$Q$3&amp;$R$3,Data[Index]&amp;Data[Valid Test, Can be used for conformity (Y/N)]&amp;Data[Cycle],Data[CO/km (mg)])-F$2)/F$5</f>
        <v>#N/A</v>
      </c>
      <c r="G1162" s="141" t="e" cm="1">
        <f t="array" ref="G1162">(_xlfn.XLOOKUP($A1162&amp;$Q$3,Data[Index]&amp;Data[Valid Test, Can be used for conformity (Y/N)],Data[CO2/km (g)])-G$2)/G$5</f>
        <v>#N/A</v>
      </c>
      <c r="H1162" s="141" t="e" cm="1">
        <f t="array" ref="H1162">(_xlfn.XLOOKUP($A1162&amp;$Q$3,Data[Index]&amp;Data[Valid Test, Can be used for conformity (Y/N)],Data[THC/km (mg)])-H$2)/H$5</f>
        <v>#N/A</v>
      </c>
      <c r="I1162" s="141" t="e" cm="1">
        <f t="array" ref="I1162">(_xlfn.XLOOKUP($A1162&amp;$Q$3,Data[Index]&amp;Data[Valid Test, Can be used for conformity (Y/N)],Data[NOx/km (mg)])-I$2)/I$5</f>
        <v>#N/A</v>
      </c>
      <c r="J1162" s="141" t="e" cm="1">
        <f t="array" ref="J1162">(_xlfn.XLOOKUP($A1162&amp;$Q$3,Data[Index]&amp;Data[Valid Test, Can be used for conformity (Y/N)],Data[THC + NOx/km (mg)])-J$2)/J$5</f>
        <v>#N/A</v>
      </c>
      <c r="K1162" s="141" t="e" cm="1">
        <f t="array" ref="K1162">(_xlfn.XLOOKUP($A1162&amp;$Q$3,Data[Index]&amp;Data[Valid Test, Can be used for conformity (Y/N)],Data[PN/km ('#)])-K$2)/K$5</f>
        <v>#N/A</v>
      </c>
      <c r="L1162" s="141" t="e" cm="1">
        <f t="array" ref="L1162">(_xlfn.XLOOKUP($A1162&amp;$Q$3,Data[Index]&amp;Data[Valid Test, Can be used for conformity (Y/N)],Data[PM/km (mg)])-L$2)/L$5</f>
        <v>#N/A</v>
      </c>
      <c r="M1162" s="140" t="e" cm="1">
        <f t="array" ref="M1162">(_xlfn.XLOOKUP($A1162&amp;$Q$3,Data[Index]&amp;Data[Valid Test, Can be used for conformity (Y/N)],Data[CH4 (mg/km)])-M$2)/M$5</f>
        <v>#N/A</v>
      </c>
      <c r="N1162" s="140" t="e" cm="1">
        <f t="array" ref="N1162">(_xlfn.XLOOKUP($A1162&amp;$Q$3,Data[Index]&amp;Data[Valid Test, Can be used for conformity (Y/N)],Data[N20 (mg/km)])-N$2)/N$5</f>
        <v>#N/A</v>
      </c>
      <c r="O1162" s="141" t="e" cm="1">
        <f t="array" ref="O1162">(_xlfn.XLOOKUP($A1162&amp;$Q$3,Data[Index]&amp;Data[Valid Test, Can be used for conformity (Y/N)],Data[l/100km])-O$2)/O$5</f>
        <v>#N/A</v>
      </c>
      <c r="P1162" s="138">
        <f>_xlfn.XLOOKUP($A1162,Data[Index],Data[Comments])</f>
        <v>0</v>
      </c>
    </row>
    <row r="1163" spans="1:16" x14ac:dyDescent="0.2">
      <c r="A1163" s="129"/>
      <c r="B1163" s="129"/>
      <c r="C1163" s="129" t="e" cm="1">
        <f t="array" ref="C1163">_xlfn.XLOOKUP($A1163&amp;$Q$3&amp;$R$3,Data[Index]&amp;Data[Valid Test, Can be used for conformity (Y/N)]&amp;Data[Cycle],Data[Test Name])</f>
        <v>#N/A</v>
      </c>
      <c r="D1163" s="167" t="e" cm="1">
        <f t="array" ref="D1163">_xlfn.XLOOKUP($A1163&amp;$Q$3&amp;$R$3,Data[Index]&amp;Data[Valid Test, Can be used for conformity (Y/N)]&amp;Data[Cycle],Data[Mileage (Miles)])</f>
        <v>#N/A</v>
      </c>
      <c r="E1163" s="130" t="e" cm="1">
        <f t="array" ref="E1163">_xlfn.XLOOKUP($A1163&amp;$Q$3&amp;$R$3,Data[Index]&amp;Data[Valid Test, Can be used for conformity (Y/N)]&amp;Data[Cycle],Data[Date])</f>
        <v>#N/A</v>
      </c>
      <c r="F1163" s="141" t="e" cm="1">
        <f t="array" ref="F1163">(_xlfn.XLOOKUP($A1163&amp;$Q$3&amp;$R$3,Data[Index]&amp;Data[Valid Test, Can be used for conformity (Y/N)]&amp;Data[Cycle],Data[CO/km (mg)])-F$2)/F$5</f>
        <v>#N/A</v>
      </c>
      <c r="G1163" s="141" t="e" cm="1">
        <f t="array" ref="G1163">(_xlfn.XLOOKUP($A1163&amp;$Q$3,Data[Index]&amp;Data[Valid Test, Can be used for conformity (Y/N)],Data[CO2/km (g)])-G$2)/G$5</f>
        <v>#N/A</v>
      </c>
      <c r="H1163" s="141" t="e" cm="1">
        <f t="array" ref="H1163">(_xlfn.XLOOKUP($A1163&amp;$Q$3,Data[Index]&amp;Data[Valid Test, Can be used for conformity (Y/N)],Data[THC/km (mg)])-H$2)/H$5</f>
        <v>#N/A</v>
      </c>
      <c r="I1163" s="141" t="e" cm="1">
        <f t="array" ref="I1163">(_xlfn.XLOOKUP($A1163&amp;$Q$3,Data[Index]&amp;Data[Valid Test, Can be used for conformity (Y/N)],Data[NOx/km (mg)])-I$2)/I$5</f>
        <v>#N/A</v>
      </c>
      <c r="J1163" s="141" t="e" cm="1">
        <f t="array" ref="J1163">(_xlfn.XLOOKUP($A1163&amp;$Q$3,Data[Index]&amp;Data[Valid Test, Can be used for conformity (Y/N)],Data[THC + NOx/km (mg)])-J$2)/J$5</f>
        <v>#N/A</v>
      </c>
      <c r="K1163" s="141" t="e" cm="1">
        <f t="array" ref="K1163">(_xlfn.XLOOKUP($A1163&amp;$Q$3,Data[Index]&amp;Data[Valid Test, Can be used for conformity (Y/N)],Data[PN/km ('#)])-K$2)/K$5</f>
        <v>#N/A</v>
      </c>
      <c r="L1163" s="141" t="e" cm="1">
        <f t="array" ref="L1163">(_xlfn.XLOOKUP($A1163&amp;$Q$3,Data[Index]&amp;Data[Valid Test, Can be used for conformity (Y/N)],Data[PM/km (mg)])-L$2)/L$5</f>
        <v>#N/A</v>
      </c>
      <c r="M1163" s="140" t="e" cm="1">
        <f t="array" ref="M1163">(_xlfn.XLOOKUP($A1163&amp;$Q$3,Data[Index]&amp;Data[Valid Test, Can be used for conformity (Y/N)],Data[CH4 (mg/km)])-M$2)/M$5</f>
        <v>#N/A</v>
      </c>
      <c r="N1163" s="140" t="e" cm="1">
        <f t="array" ref="N1163">(_xlfn.XLOOKUP($A1163&amp;$Q$3,Data[Index]&amp;Data[Valid Test, Can be used for conformity (Y/N)],Data[N20 (mg/km)])-N$2)/N$5</f>
        <v>#N/A</v>
      </c>
      <c r="O1163" s="141" t="e" cm="1">
        <f t="array" ref="O1163">(_xlfn.XLOOKUP($A1163&amp;$Q$3,Data[Index]&amp;Data[Valid Test, Can be used for conformity (Y/N)],Data[l/100km])-O$2)/O$5</f>
        <v>#N/A</v>
      </c>
      <c r="P1163" s="138">
        <f>_xlfn.XLOOKUP($A1163,Data[Index],Data[Comments])</f>
        <v>0</v>
      </c>
    </row>
    <row r="1164" spans="1:16" x14ac:dyDescent="0.2">
      <c r="A1164" s="129"/>
      <c r="B1164" s="129"/>
      <c r="C1164" s="129" t="e" cm="1">
        <f t="array" ref="C1164">_xlfn.XLOOKUP($A1164&amp;$Q$3&amp;$R$3,Data[Index]&amp;Data[Valid Test, Can be used for conformity (Y/N)]&amp;Data[Cycle],Data[Test Name])</f>
        <v>#N/A</v>
      </c>
      <c r="D1164" s="167" t="e" cm="1">
        <f t="array" ref="D1164">_xlfn.XLOOKUP($A1164&amp;$Q$3&amp;$R$3,Data[Index]&amp;Data[Valid Test, Can be used for conformity (Y/N)]&amp;Data[Cycle],Data[Mileage (Miles)])</f>
        <v>#N/A</v>
      </c>
      <c r="E1164" s="130" t="e" cm="1">
        <f t="array" ref="E1164">_xlfn.XLOOKUP($A1164&amp;$Q$3&amp;$R$3,Data[Index]&amp;Data[Valid Test, Can be used for conformity (Y/N)]&amp;Data[Cycle],Data[Date])</f>
        <v>#N/A</v>
      </c>
      <c r="F1164" s="141" t="e" cm="1">
        <f t="array" ref="F1164">(_xlfn.XLOOKUP($A1164&amp;$Q$3&amp;$R$3,Data[Index]&amp;Data[Valid Test, Can be used for conformity (Y/N)]&amp;Data[Cycle],Data[CO/km (mg)])-F$2)/F$5</f>
        <v>#N/A</v>
      </c>
      <c r="G1164" s="141" t="e" cm="1">
        <f t="array" ref="G1164">(_xlfn.XLOOKUP($A1164&amp;$Q$3,Data[Index]&amp;Data[Valid Test, Can be used for conformity (Y/N)],Data[CO2/km (g)])-G$2)/G$5</f>
        <v>#N/A</v>
      </c>
      <c r="H1164" s="141" t="e" cm="1">
        <f t="array" ref="H1164">(_xlfn.XLOOKUP($A1164&amp;$Q$3,Data[Index]&amp;Data[Valid Test, Can be used for conformity (Y/N)],Data[THC/km (mg)])-H$2)/H$5</f>
        <v>#N/A</v>
      </c>
      <c r="I1164" s="141" t="e" cm="1">
        <f t="array" ref="I1164">(_xlfn.XLOOKUP($A1164&amp;$Q$3,Data[Index]&amp;Data[Valid Test, Can be used for conformity (Y/N)],Data[NOx/km (mg)])-I$2)/I$5</f>
        <v>#N/A</v>
      </c>
      <c r="J1164" s="141" t="e" cm="1">
        <f t="array" ref="J1164">(_xlfn.XLOOKUP($A1164&amp;$Q$3,Data[Index]&amp;Data[Valid Test, Can be used for conformity (Y/N)],Data[THC + NOx/km (mg)])-J$2)/J$5</f>
        <v>#N/A</v>
      </c>
      <c r="K1164" s="141" t="e" cm="1">
        <f t="array" ref="K1164">(_xlfn.XLOOKUP($A1164&amp;$Q$3,Data[Index]&amp;Data[Valid Test, Can be used for conformity (Y/N)],Data[PN/km ('#)])-K$2)/K$5</f>
        <v>#N/A</v>
      </c>
      <c r="L1164" s="141" t="e" cm="1">
        <f t="array" ref="L1164">(_xlfn.XLOOKUP($A1164&amp;$Q$3,Data[Index]&amp;Data[Valid Test, Can be used for conformity (Y/N)],Data[PM/km (mg)])-L$2)/L$5</f>
        <v>#N/A</v>
      </c>
      <c r="M1164" s="140" t="e" cm="1">
        <f t="array" ref="M1164">(_xlfn.XLOOKUP($A1164&amp;$Q$3,Data[Index]&amp;Data[Valid Test, Can be used for conformity (Y/N)],Data[CH4 (mg/km)])-M$2)/M$5</f>
        <v>#N/A</v>
      </c>
      <c r="N1164" s="140" t="e" cm="1">
        <f t="array" ref="N1164">(_xlfn.XLOOKUP($A1164&amp;$Q$3,Data[Index]&amp;Data[Valid Test, Can be used for conformity (Y/N)],Data[N20 (mg/km)])-N$2)/N$5</f>
        <v>#N/A</v>
      </c>
      <c r="O1164" s="141" t="e" cm="1">
        <f t="array" ref="O1164">(_xlfn.XLOOKUP($A1164&amp;$Q$3,Data[Index]&amp;Data[Valid Test, Can be used for conformity (Y/N)],Data[l/100km])-O$2)/O$5</f>
        <v>#N/A</v>
      </c>
      <c r="P1164" s="138">
        <f>_xlfn.XLOOKUP($A1164,Data[Index],Data[Comments])</f>
        <v>0</v>
      </c>
    </row>
    <row r="1165" spans="1:16" x14ac:dyDescent="0.2">
      <c r="A1165" s="129"/>
      <c r="B1165" s="129"/>
      <c r="C1165" s="129" t="e" cm="1">
        <f t="array" ref="C1165">_xlfn.XLOOKUP($A1165&amp;$Q$3&amp;$R$3,Data[Index]&amp;Data[Valid Test, Can be used for conformity (Y/N)]&amp;Data[Cycle],Data[Test Name])</f>
        <v>#N/A</v>
      </c>
      <c r="D1165" s="167" t="e" cm="1">
        <f t="array" ref="D1165">_xlfn.XLOOKUP($A1165&amp;$Q$3&amp;$R$3,Data[Index]&amp;Data[Valid Test, Can be used for conformity (Y/N)]&amp;Data[Cycle],Data[Mileage (Miles)])</f>
        <v>#N/A</v>
      </c>
      <c r="E1165" s="130" t="e" cm="1">
        <f t="array" ref="E1165">_xlfn.XLOOKUP($A1165&amp;$Q$3&amp;$R$3,Data[Index]&amp;Data[Valid Test, Can be used for conformity (Y/N)]&amp;Data[Cycle],Data[Date])</f>
        <v>#N/A</v>
      </c>
      <c r="F1165" s="141" t="e" cm="1">
        <f t="array" ref="F1165">(_xlfn.XLOOKUP($A1165&amp;$Q$3&amp;$R$3,Data[Index]&amp;Data[Valid Test, Can be used for conformity (Y/N)]&amp;Data[Cycle],Data[CO/km (mg)])-F$2)/F$5</f>
        <v>#N/A</v>
      </c>
      <c r="G1165" s="141" t="e" cm="1">
        <f t="array" ref="G1165">(_xlfn.XLOOKUP($A1165&amp;$Q$3,Data[Index]&amp;Data[Valid Test, Can be used for conformity (Y/N)],Data[CO2/km (g)])-G$2)/G$5</f>
        <v>#N/A</v>
      </c>
      <c r="H1165" s="141" t="e" cm="1">
        <f t="array" ref="H1165">(_xlfn.XLOOKUP($A1165&amp;$Q$3,Data[Index]&amp;Data[Valid Test, Can be used for conformity (Y/N)],Data[THC/km (mg)])-H$2)/H$5</f>
        <v>#N/A</v>
      </c>
      <c r="I1165" s="141" t="e" cm="1">
        <f t="array" ref="I1165">(_xlfn.XLOOKUP($A1165&amp;$Q$3,Data[Index]&amp;Data[Valid Test, Can be used for conformity (Y/N)],Data[NOx/km (mg)])-I$2)/I$5</f>
        <v>#N/A</v>
      </c>
      <c r="J1165" s="141" t="e" cm="1">
        <f t="array" ref="J1165">(_xlfn.XLOOKUP($A1165&amp;$Q$3,Data[Index]&amp;Data[Valid Test, Can be used for conformity (Y/N)],Data[THC + NOx/km (mg)])-J$2)/J$5</f>
        <v>#N/A</v>
      </c>
      <c r="K1165" s="141" t="e" cm="1">
        <f t="array" ref="K1165">(_xlfn.XLOOKUP($A1165&amp;$Q$3,Data[Index]&amp;Data[Valid Test, Can be used for conformity (Y/N)],Data[PN/km ('#)])-K$2)/K$5</f>
        <v>#N/A</v>
      </c>
      <c r="L1165" s="141" t="e" cm="1">
        <f t="array" ref="L1165">(_xlfn.XLOOKUP($A1165&amp;$Q$3,Data[Index]&amp;Data[Valid Test, Can be used for conformity (Y/N)],Data[PM/km (mg)])-L$2)/L$5</f>
        <v>#N/A</v>
      </c>
      <c r="M1165" s="140" t="e" cm="1">
        <f t="array" ref="M1165">(_xlfn.XLOOKUP($A1165&amp;$Q$3,Data[Index]&amp;Data[Valid Test, Can be used for conformity (Y/N)],Data[CH4 (mg/km)])-M$2)/M$5</f>
        <v>#N/A</v>
      </c>
      <c r="N1165" s="140" t="e" cm="1">
        <f t="array" ref="N1165">(_xlfn.XLOOKUP($A1165&amp;$Q$3,Data[Index]&amp;Data[Valid Test, Can be used for conformity (Y/N)],Data[N20 (mg/km)])-N$2)/N$5</f>
        <v>#N/A</v>
      </c>
      <c r="O1165" s="141" t="e" cm="1">
        <f t="array" ref="O1165">(_xlfn.XLOOKUP($A1165&amp;$Q$3,Data[Index]&amp;Data[Valid Test, Can be used for conformity (Y/N)],Data[l/100km])-O$2)/O$5</f>
        <v>#N/A</v>
      </c>
      <c r="P1165" s="138">
        <f>_xlfn.XLOOKUP($A1165,Data[Index],Data[Comments])</f>
        <v>0</v>
      </c>
    </row>
    <row r="1166" spans="1:16" x14ac:dyDescent="0.2">
      <c r="A1166" s="129"/>
      <c r="B1166" s="129"/>
      <c r="C1166" s="129" t="e" cm="1">
        <f t="array" ref="C1166">_xlfn.XLOOKUP($A1166&amp;$Q$3&amp;$R$3,Data[Index]&amp;Data[Valid Test, Can be used for conformity (Y/N)]&amp;Data[Cycle],Data[Test Name])</f>
        <v>#N/A</v>
      </c>
      <c r="D1166" s="167" t="e" cm="1">
        <f t="array" ref="D1166">_xlfn.XLOOKUP($A1166&amp;$Q$3&amp;$R$3,Data[Index]&amp;Data[Valid Test, Can be used for conformity (Y/N)]&amp;Data[Cycle],Data[Mileage (Miles)])</f>
        <v>#N/A</v>
      </c>
      <c r="E1166" s="130" t="e" cm="1">
        <f t="array" ref="E1166">_xlfn.XLOOKUP($A1166&amp;$Q$3&amp;$R$3,Data[Index]&amp;Data[Valid Test, Can be used for conformity (Y/N)]&amp;Data[Cycle],Data[Date])</f>
        <v>#N/A</v>
      </c>
      <c r="F1166" s="141" t="e" cm="1">
        <f t="array" ref="F1166">(_xlfn.XLOOKUP($A1166&amp;$Q$3&amp;$R$3,Data[Index]&amp;Data[Valid Test, Can be used for conformity (Y/N)]&amp;Data[Cycle],Data[CO/km (mg)])-F$2)/F$5</f>
        <v>#N/A</v>
      </c>
      <c r="G1166" s="141" t="e" cm="1">
        <f t="array" ref="G1166">(_xlfn.XLOOKUP($A1166&amp;$Q$3,Data[Index]&amp;Data[Valid Test, Can be used for conformity (Y/N)],Data[CO2/km (g)])-G$2)/G$5</f>
        <v>#N/A</v>
      </c>
      <c r="H1166" s="141" t="e" cm="1">
        <f t="array" ref="H1166">(_xlfn.XLOOKUP($A1166&amp;$Q$3,Data[Index]&amp;Data[Valid Test, Can be used for conformity (Y/N)],Data[THC/km (mg)])-H$2)/H$5</f>
        <v>#N/A</v>
      </c>
      <c r="I1166" s="141" t="e" cm="1">
        <f t="array" ref="I1166">(_xlfn.XLOOKUP($A1166&amp;$Q$3,Data[Index]&amp;Data[Valid Test, Can be used for conformity (Y/N)],Data[NOx/km (mg)])-I$2)/I$5</f>
        <v>#N/A</v>
      </c>
      <c r="J1166" s="141" t="e" cm="1">
        <f t="array" ref="J1166">(_xlfn.XLOOKUP($A1166&amp;$Q$3,Data[Index]&amp;Data[Valid Test, Can be used for conformity (Y/N)],Data[THC + NOx/km (mg)])-J$2)/J$5</f>
        <v>#N/A</v>
      </c>
      <c r="K1166" s="141" t="e" cm="1">
        <f t="array" ref="K1166">(_xlfn.XLOOKUP($A1166&amp;$Q$3,Data[Index]&amp;Data[Valid Test, Can be used for conformity (Y/N)],Data[PN/km ('#)])-K$2)/K$5</f>
        <v>#N/A</v>
      </c>
      <c r="L1166" s="141" t="e" cm="1">
        <f t="array" ref="L1166">(_xlfn.XLOOKUP($A1166&amp;$Q$3,Data[Index]&amp;Data[Valid Test, Can be used for conformity (Y/N)],Data[PM/km (mg)])-L$2)/L$5</f>
        <v>#N/A</v>
      </c>
      <c r="M1166" s="140" t="e" cm="1">
        <f t="array" ref="M1166">(_xlfn.XLOOKUP($A1166&amp;$Q$3,Data[Index]&amp;Data[Valid Test, Can be used for conformity (Y/N)],Data[CH4 (mg/km)])-M$2)/M$5</f>
        <v>#N/A</v>
      </c>
      <c r="N1166" s="140" t="e" cm="1">
        <f t="array" ref="N1166">(_xlfn.XLOOKUP($A1166&amp;$Q$3,Data[Index]&amp;Data[Valid Test, Can be used for conformity (Y/N)],Data[N20 (mg/km)])-N$2)/N$5</f>
        <v>#N/A</v>
      </c>
      <c r="O1166" s="141" t="e" cm="1">
        <f t="array" ref="O1166">(_xlfn.XLOOKUP($A1166&amp;$Q$3,Data[Index]&amp;Data[Valid Test, Can be used for conformity (Y/N)],Data[l/100km])-O$2)/O$5</f>
        <v>#N/A</v>
      </c>
      <c r="P1166" s="138">
        <f>_xlfn.XLOOKUP($A1166,Data[Index],Data[Comments])</f>
        <v>0</v>
      </c>
    </row>
    <row r="1167" spans="1:16" x14ac:dyDescent="0.2">
      <c r="A1167" s="129"/>
      <c r="B1167" s="129"/>
      <c r="C1167" s="129" t="e" cm="1">
        <f t="array" ref="C1167">_xlfn.XLOOKUP($A1167&amp;$Q$3&amp;$R$3,Data[Index]&amp;Data[Valid Test, Can be used for conformity (Y/N)]&amp;Data[Cycle],Data[Test Name])</f>
        <v>#N/A</v>
      </c>
      <c r="D1167" s="167" t="e" cm="1">
        <f t="array" ref="D1167">_xlfn.XLOOKUP($A1167&amp;$Q$3&amp;$R$3,Data[Index]&amp;Data[Valid Test, Can be used for conformity (Y/N)]&amp;Data[Cycle],Data[Mileage (Miles)])</f>
        <v>#N/A</v>
      </c>
      <c r="E1167" s="130" t="e" cm="1">
        <f t="array" ref="E1167">_xlfn.XLOOKUP($A1167&amp;$Q$3&amp;$R$3,Data[Index]&amp;Data[Valid Test, Can be used for conformity (Y/N)]&amp;Data[Cycle],Data[Date])</f>
        <v>#N/A</v>
      </c>
      <c r="F1167" s="141" t="e" cm="1">
        <f t="array" ref="F1167">(_xlfn.XLOOKUP($A1167&amp;$Q$3&amp;$R$3,Data[Index]&amp;Data[Valid Test, Can be used for conformity (Y/N)]&amp;Data[Cycle],Data[CO/km (mg)])-F$2)/F$5</f>
        <v>#N/A</v>
      </c>
      <c r="G1167" s="141" t="e" cm="1">
        <f t="array" ref="G1167">(_xlfn.XLOOKUP($A1167&amp;$Q$3,Data[Index]&amp;Data[Valid Test, Can be used for conformity (Y/N)],Data[CO2/km (g)])-G$2)/G$5</f>
        <v>#N/A</v>
      </c>
      <c r="H1167" s="141" t="e" cm="1">
        <f t="array" ref="H1167">(_xlfn.XLOOKUP($A1167&amp;$Q$3,Data[Index]&amp;Data[Valid Test, Can be used for conformity (Y/N)],Data[THC/km (mg)])-H$2)/H$5</f>
        <v>#N/A</v>
      </c>
      <c r="I1167" s="141" t="e" cm="1">
        <f t="array" ref="I1167">(_xlfn.XLOOKUP($A1167&amp;$Q$3,Data[Index]&amp;Data[Valid Test, Can be used for conformity (Y/N)],Data[NOx/km (mg)])-I$2)/I$5</f>
        <v>#N/A</v>
      </c>
      <c r="J1167" s="141" t="e" cm="1">
        <f t="array" ref="J1167">(_xlfn.XLOOKUP($A1167&amp;$Q$3,Data[Index]&amp;Data[Valid Test, Can be used for conformity (Y/N)],Data[THC + NOx/km (mg)])-J$2)/J$5</f>
        <v>#N/A</v>
      </c>
      <c r="K1167" s="141" t="e" cm="1">
        <f t="array" ref="K1167">(_xlfn.XLOOKUP($A1167&amp;$Q$3,Data[Index]&amp;Data[Valid Test, Can be used for conformity (Y/N)],Data[PN/km ('#)])-K$2)/K$5</f>
        <v>#N/A</v>
      </c>
      <c r="L1167" s="141" t="e" cm="1">
        <f t="array" ref="L1167">(_xlfn.XLOOKUP($A1167&amp;$Q$3,Data[Index]&amp;Data[Valid Test, Can be used for conformity (Y/N)],Data[PM/km (mg)])-L$2)/L$5</f>
        <v>#N/A</v>
      </c>
      <c r="M1167" s="140" t="e" cm="1">
        <f t="array" ref="M1167">(_xlfn.XLOOKUP($A1167&amp;$Q$3,Data[Index]&amp;Data[Valid Test, Can be used for conformity (Y/N)],Data[CH4 (mg/km)])-M$2)/M$5</f>
        <v>#N/A</v>
      </c>
      <c r="N1167" s="140" t="e" cm="1">
        <f t="array" ref="N1167">(_xlfn.XLOOKUP($A1167&amp;$Q$3,Data[Index]&amp;Data[Valid Test, Can be used for conformity (Y/N)],Data[N20 (mg/km)])-N$2)/N$5</f>
        <v>#N/A</v>
      </c>
      <c r="O1167" s="141" t="e" cm="1">
        <f t="array" ref="O1167">(_xlfn.XLOOKUP($A1167&amp;$Q$3,Data[Index]&amp;Data[Valid Test, Can be used for conformity (Y/N)],Data[l/100km])-O$2)/O$5</f>
        <v>#N/A</v>
      </c>
      <c r="P1167" s="138">
        <f>_xlfn.XLOOKUP($A1167,Data[Index],Data[Comments])</f>
        <v>0</v>
      </c>
    </row>
    <row r="1168" spans="1:16" x14ac:dyDescent="0.2">
      <c r="A1168" s="129"/>
      <c r="B1168" s="129"/>
      <c r="C1168" s="129" t="e" cm="1">
        <f t="array" ref="C1168">_xlfn.XLOOKUP($A1168&amp;$Q$3&amp;$R$3,Data[Index]&amp;Data[Valid Test, Can be used for conformity (Y/N)]&amp;Data[Cycle],Data[Test Name])</f>
        <v>#N/A</v>
      </c>
      <c r="D1168" s="167" t="e" cm="1">
        <f t="array" ref="D1168">_xlfn.XLOOKUP($A1168&amp;$Q$3&amp;$R$3,Data[Index]&amp;Data[Valid Test, Can be used for conformity (Y/N)]&amp;Data[Cycle],Data[Mileage (Miles)])</f>
        <v>#N/A</v>
      </c>
      <c r="E1168" s="130" t="e" cm="1">
        <f t="array" ref="E1168">_xlfn.XLOOKUP($A1168&amp;$Q$3&amp;$R$3,Data[Index]&amp;Data[Valid Test, Can be used for conformity (Y/N)]&amp;Data[Cycle],Data[Date])</f>
        <v>#N/A</v>
      </c>
      <c r="F1168" s="141" t="e" cm="1">
        <f t="array" ref="F1168">(_xlfn.XLOOKUP($A1168&amp;$Q$3&amp;$R$3,Data[Index]&amp;Data[Valid Test, Can be used for conformity (Y/N)]&amp;Data[Cycle],Data[CO/km (mg)])-F$2)/F$5</f>
        <v>#N/A</v>
      </c>
      <c r="G1168" s="141" t="e" cm="1">
        <f t="array" ref="G1168">(_xlfn.XLOOKUP($A1168&amp;$Q$3,Data[Index]&amp;Data[Valid Test, Can be used for conformity (Y/N)],Data[CO2/km (g)])-G$2)/G$5</f>
        <v>#N/A</v>
      </c>
      <c r="H1168" s="141" t="e" cm="1">
        <f t="array" ref="H1168">(_xlfn.XLOOKUP($A1168&amp;$Q$3,Data[Index]&amp;Data[Valid Test, Can be used for conformity (Y/N)],Data[THC/km (mg)])-H$2)/H$5</f>
        <v>#N/A</v>
      </c>
      <c r="I1168" s="141" t="e" cm="1">
        <f t="array" ref="I1168">(_xlfn.XLOOKUP($A1168&amp;$Q$3,Data[Index]&amp;Data[Valid Test, Can be used for conformity (Y/N)],Data[NOx/km (mg)])-I$2)/I$5</f>
        <v>#N/A</v>
      </c>
      <c r="J1168" s="141" t="e" cm="1">
        <f t="array" ref="J1168">(_xlfn.XLOOKUP($A1168&amp;$Q$3,Data[Index]&amp;Data[Valid Test, Can be used for conformity (Y/N)],Data[THC + NOx/km (mg)])-J$2)/J$5</f>
        <v>#N/A</v>
      </c>
      <c r="K1168" s="141" t="e" cm="1">
        <f t="array" ref="K1168">(_xlfn.XLOOKUP($A1168&amp;$Q$3,Data[Index]&amp;Data[Valid Test, Can be used for conformity (Y/N)],Data[PN/km ('#)])-K$2)/K$5</f>
        <v>#N/A</v>
      </c>
      <c r="L1168" s="141" t="e" cm="1">
        <f t="array" ref="L1168">(_xlfn.XLOOKUP($A1168&amp;$Q$3,Data[Index]&amp;Data[Valid Test, Can be used for conformity (Y/N)],Data[PM/km (mg)])-L$2)/L$5</f>
        <v>#N/A</v>
      </c>
      <c r="M1168" s="140" t="e" cm="1">
        <f t="array" ref="M1168">(_xlfn.XLOOKUP($A1168&amp;$Q$3,Data[Index]&amp;Data[Valid Test, Can be used for conformity (Y/N)],Data[CH4 (mg/km)])-M$2)/M$5</f>
        <v>#N/A</v>
      </c>
      <c r="N1168" s="140" t="e" cm="1">
        <f t="array" ref="N1168">(_xlfn.XLOOKUP($A1168&amp;$Q$3,Data[Index]&amp;Data[Valid Test, Can be used for conformity (Y/N)],Data[N20 (mg/km)])-N$2)/N$5</f>
        <v>#N/A</v>
      </c>
      <c r="O1168" s="141" t="e" cm="1">
        <f t="array" ref="O1168">(_xlfn.XLOOKUP($A1168&amp;$Q$3,Data[Index]&amp;Data[Valid Test, Can be used for conformity (Y/N)],Data[l/100km])-O$2)/O$5</f>
        <v>#N/A</v>
      </c>
      <c r="P1168" s="138">
        <f>_xlfn.XLOOKUP($A1168,Data[Index],Data[Comments])</f>
        <v>0</v>
      </c>
    </row>
    <row r="1169" spans="1:16" x14ac:dyDescent="0.2">
      <c r="A1169" s="129"/>
      <c r="B1169" s="129"/>
      <c r="C1169" s="129" t="e" cm="1">
        <f t="array" ref="C1169">_xlfn.XLOOKUP($A1169&amp;$Q$3&amp;$R$3,Data[Index]&amp;Data[Valid Test, Can be used for conformity (Y/N)]&amp;Data[Cycle],Data[Test Name])</f>
        <v>#N/A</v>
      </c>
      <c r="D1169" s="167" t="e" cm="1">
        <f t="array" ref="D1169">_xlfn.XLOOKUP($A1169&amp;$Q$3&amp;$R$3,Data[Index]&amp;Data[Valid Test, Can be used for conformity (Y/N)]&amp;Data[Cycle],Data[Mileage (Miles)])</f>
        <v>#N/A</v>
      </c>
      <c r="E1169" s="130" t="e" cm="1">
        <f t="array" ref="E1169">_xlfn.XLOOKUP($A1169&amp;$Q$3&amp;$R$3,Data[Index]&amp;Data[Valid Test, Can be used for conformity (Y/N)]&amp;Data[Cycle],Data[Date])</f>
        <v>#N/A</v>
      </c>
      <c r="F1169" s="141" t="e" cm="1">
        <f t="array" ref="F1169">(_xlfn.XLOOKUP($A1169&amp;$Q$3&amp;$R$3,Data[Index]&amp;Data[Valid Test, Can be used for conformity (Y/N)]&amp;Data[Cycle],Data[CO/km (mg)])-F$2)/F$5</f>
        <v>#N/A</v>
      </c>
      <c r="G1169" s="141" t="e" cm="1">
        <f t="array" ref="G1169">(_xlfn.XLOOKUP($A1169&amp;$Q$3,Data[Index]&amp;Data[Valid Test, Can be used for conformity (Y/N)],Data[CO2/km (g)])-G$2)/G$5</f>
        <v>#N/A</v>
      </c>
      <c r="H1169" s="141" t="e" cm="1">
        <f t="array" ref="H1169">(_xlfn.XLOOKUP($A1169&amp;$Q$3,Data[Index]&amp;Data[Valid Test, Can be used for conformity (Y/N)],Data[THC/km (mg)])-H$2)/H$5</f>
        <v>#N/A</v>
      </c>
      <c r="I1169" s="141" t="e" cm="1">
        <f t="array" ref="I1169">(_xlfn.XLOOKUP($A1169&amp;$Q$3,Data[Index]&amp;Data[Valid Test, Can be used for conformity (Y/N)],Data[NOx/km (mg)])-I$2)/I$5</f>
        <v>#N/A</v>
      </c>
      <c r="J1169" s="141" t="e" cm="1">
        <f t="array" ref="J1169">(_xlfn.XLOOKUP($A1169&amp;$Q$3,Data[Index]&amp;Data[Valid Test, Can be used for conformity (Y/N)],Data[THC + NOx/km (mg)])-J$2)/J$5</f>
        <v>#N/A</v>
      </c>
      <c r="K1169" s="141" t="e" cm="1">
        <f t="array" ref="K1169">(_xlfn.XLOOKUP($A1169&amp;$Q$3,Data[Index]&amp;Data[Valid Test, Can be used for conformity (Y/N)],Data[PN/km ('#)])-K$2)/K$5</f>
        <v>#N/A</v>
      </c>
      <c r="L1169" s="141" t="e" cm="1">
        <f t="array" ref="L1169">(_xlfn.XLOOKUP($A1169&amp;$Q$3,Data[Index]&amp;Data[Valid Test, Can be used for conformity (Y/N)],Data[PM/km (mg)])-L$2)/L$5</f>
        <v>#N/A</v>
      </c>
      <c r="M1169" s="140" t="e" cm="1">
        <f t="array" ref="M1169">(_xlfn.XLOOKUP($A1169&amp;$Q$3,Data[Index]&amp;Data[Valid Test, Can be used for conformity (Y/N)],Data[CH4 (mg/km)])-M$2)/M$5</f>
        <v>#N/A</v>
      </c>
      <c r="N1169" s="140" t="e" cm="1">
        <f t="array" ref="N1169">(_xlfn.XLOOKUP($A1169&amp;$Q$3,Data[Index]&amp;Data[Valid Test, Can be used for conformity (Y/N)],Data[N20 (mg/km)])-N$2)/N$5</f>
        <v>#N/A</v>
      </c>
      <c r="O1169" s="141" t="e" cm="1">
        <f t="array" ref="O1169">(_xlfn.XLOOKUP($A1169&amp;$Q$3,Data[Index]&amp;Data[Valid Test, Can be used for conformity (Y/N)],Data[l/100km])-O$2)/O$5</f>
        <v>#N/A</v>
      </c>
      <c r="P1169" s="138">
        <f>_xlfn.XLOOKUP($A1169,Data[Index],Data[Comments])</f>
        <v>0</v>
      </c>
    </row>
    <row r="1170" spans="1:16" x14ac:dyDescent="0.2">
      <c r="A1170" s="129"/>
      <c r="B1170" s="129"/>
      <c r="C1170" s="129" t="e" cm="1">
        <f t="array" ref="C1170">_xlfn.XLOOKUP($A1170&amp;$Q$3&amp;$R$3,Data[Index]&amp;Data[Valid Test, Can be used for conformity (Y/N)]&amp;Data[Cycle],Data[Test Name])</f>
        <v>#N/A</v>
      </c>
      <c r="D1170" s="167" t="e" cm="1">
        <f t="array" ref="D1170">_xlfn.XLOOKUP($A1170&amp;$Q$3&amp;$R$3,Data[Index]&amp;Data[Valid Test, Can be used for conformity (Y/N)]&amp;Data[Cycle],Data[Mileage (Miles)])</f>
        <v>#N/A</v>
      </c>
      <c r="E1170" s="130" t="e" cm="1">
        <f t="array" ref="E1170">_xlfn.XLOOKUP($A1170&amp;$Q$3&amp;$R$3,Data[Index]&amp;Data[Valid Test, Can be used for conformity (Y/N)]&amp;Data[Cycle],Data[Date])</f>
        <v>#N/A</v>
      </c>
      <c r="F1170" s="141" t="e" cm="1">
        <f t="array" ref="F1170">(_xlfn.XLOOKUP($A1170&amp;$Q$3&amp;$R$3,Data[Index]&amp;Data[Valid Test, Can be used for conformity (Y/N)]&amp;Data[Cycle],Data[CO/km (mg)])-F$2)/F$5</f>
        <v>#N/A</v>
      </c>
      <c r="G1170" s="141" t="e" cm="1">
        <f t="array" ref="G1170">(_xlfn.XLOOKUP($A1170&amp;$Q$3,Data[Index]&amp;Data[Valid Test, Can be used for conformity (Y/N)],Data[CO2/km (g)])-G$2)/G$5</f>
        <v>#N/A</v>
      </c>
      <c r="H1170" s="141" t="e" cm="1">
        <f t="array" ref="H1170">(_xlfn.XLOOKUP($A1170&amp;$Q$3,Data[Index]&amp;Data[Valid Test, Can be used for conformity (Y/N)],Data[THC/km (mg)])-H$2)/H$5</f>
        <v>#N/A</v>
      </c>
      <c r="I1170" s="141" t="e" cm="1">
        <f t="array" ref="I1170">(_xlfn.XLOOKUP($A1170&amp;$Q$3,Data[Index]&amp;Data[Valid Test, Can be used for conformity (Y/N)],Data[NOx/km (mg)])-I$2)/I$5</f>
        <v>#N/A</v>
      </c>
      <c r="J1170" s="141" t="e" cm="1">
        <f t="array" ref="J1170">(_xlfn.XLOOKUP($A1170&amp;$Q$3,Data[Index]&amp;Data[Valid Test, Can be used for conformity (Y/N)],Data[THC + NOx/km (mg)])-J$2)/J$5</f>
        <v>#N/A</v>
      </c>
      <c r="K1170" s="141" t="e" cm="1">
        <f t="array" ref="K1170">(_xlfn.XLOOKUP($A1170&amp;$Q$3,Data[Index]&amp;Data[Valid Test, Can be used for conformity (Y/N)],Data[PN/km ('#)])-K$2)/K$5</f>
        <v>#N/A</v>
      </c>
      <c r="L1170" s="141" t="e" cm="1">
        <f t="array" ref="L1170">(_xlfn.XLOOKUP($A1170&amp;$Q$3,Data[Index]&amp;Data[Valid Test, Can be used for conformity (Y/N)],Data[PM/km (mg)])-L$2)/L$5</f>
        <v>#N/A</v>
      </c>
      <c r="M1170" s="140" t="e" cm="1">
        <f t="array" ref="M1170">(_xlfn.XLOOKUP($A1170&amp;$Q$3,Data[Index]&amp;Data[Valid Test, Can be used for conformity (Y/N)],Data[CH4 (mg/km)])-M$2)/M$5</f>
        <v>#N/A</v>
      </c>
      <c r="N1170" s="140" t="e" cm="1">
        <f t="array" ref="N1170">(_xlfn.XLOOKUP($A1170&amp;$Q$3,Data[Index]&amp;Data[Valid Test, Can be used for conformity (Y/N)],Data[N20 (mg/km)])-N$2)/N$5</f>
        <v>#N/A</v>
      </c>
      <c r="O1170" s="141" t="e" cm="1">
        <f t="array" ref="O1170">(_xlfn.XLOOKUP($A1170&amp;$Q$3,Data[Index]&amp;Data[Valid Test, Can be used for conformity (Y/N)],Data[l/100km])-O$2)/O$5</f>
        <v>#N/A</v>
      </c>
      <c r="P1170" s="138">
        <f>_xlfn.XLOOKUP($A1170,Data[Index],Data[Comments])</f>
        <v>0</v>
      </c>
    </row>
    <row r="1171" spans="1:16" x14ac:dyDescent="0.2">
      <c r="A1171" s="129"/>
      <c r="B1171" s="129"/>
      <c r="C1171" s="129" t="e" cm="1">
        <f t="array" ref="C1171">_xlfn.XLOOKUP($A1171&amp;$Q$3&amp;$R$3,Data[Index]&amp;Data[Valid Test, Can be used for conformity (Y/N)]&amp;Data[Cycle],Data[Test Name])</f>
        <v>#N/A</v>
      </c>
      <c r="D1171" s="167" t="e" cm="1">
        <f t="array" ref="D1171">_xlfn.XLOOKUP($A1171&amp;$Q$3&amp;$R$3,Data[Index]&amp;Data[Valid Test, Can be used for conformity (Y/N)]&amp;Data[Cycle],Data[Mileage (Miles)])</f>
        <v>#N/A</v>
      </c>
      <c r="E1171" s="130" t="e" cm="1">
        <f t="array" ref="E1171">_xlfn.XLOOKUP($A1171&amp;$Q$3&amp;$R$3,Data[Index]&amp;Data[Valid Test, Can be used for conformity (Y/N)]&amp;Data[Cycle],Data[Date])</f>
        <v>#N/A</v>
      </c>
      <c r="F1171" s="141" t="e" cm="1">
        <f t="array" ref="F1171">(_xlfn.XLOOKUP($A1171&amp;$Q$3&amp;$R$3,Data[Index]&amp;Data[Valid Test, Can be used for conformity (Y/N)]&amp;Data[Cycle],Data[CO/km (mg)])-F$2)/F$5</f>
        <v>#N/A</v>
      </c>
      <c r="G1171" s="141" t="e" cm="1">
        <f t="array" ref="G1171">(_xlfn.XLOOKUP($A1171&amp;$Q$3,Data[Index]&amp;Data[Valid Test, Can be used for conformity (Y/N)],Data[CO2/km (g)])-G$2)/G$5</f>
        <v>#N/A</v>
      </c>
      <c r="H1171" s="141" t="e" cm="1">
        <f t="array" ref="H1171">(_xlfn.XLOOKUP($A1171&amp;$Q$3,Data[Index]&amp;Data[Valid Test, Can be used for conformity (Y/N)],Data[THC/km (mg)])-H$2)/H$5</f>
        <v>#N/A</v>
      </c>
      <c r="I1171" s="141" t="e" cm="1">
        <f t="array" ref="I1171">(_xlfn.XLOOKUP($A1171&amp;$Q$3,Data[Index]&amp;Data[Valid Test, Can be used for conformity (Y/N)],Data[NOx/km (mg)])-I$2)/I$5</f>
        <v>#N/A</v>
      </c>
      <c r="J1171" s="141" t="e" cm="1">
        <f t="array" ref="J1171">(_xlfn.XLOOKUP($A1171&amp;$Q$3,Data[Index]&amp;Data[Valid Test, Can be used for conformity (Y/N)],Data[THC + NOx/km (mg)])-J$2)/J$5</f>
        <v>#N/A</v>
      </c>
      <c r="K1171" s="141" t="e" cm="1">
        <f t="array" ref="K1171">(_xlfn.XLOOKUP($A1171&amp;$Q$3,Data[Index]&amp;Data[Valid Test, Can be used for conformity (Y/N)],Data[PN/km ('#)])-K$2)/K$5</f>
        <v>#N/A</v>
      </c>
      <c r="L1171" s="141" t="e" cm="1">
        <f t="array" ref="L1171">(_xlfn.XLOOKUP($A1171&amp;$Q$3,Data[Index]&amp;Data[Valid Test, Can be used for conformity (Y/N)],Data[PM/km (mg)])-L$2)/L$5</f>
        <v>#N/A</v>
      </c>
      <c r="M1171" s="140" t="e" cm="1">
        <f t="array" ref="M1171">(_xlfn.XLOOKUP($A1171&amp;$Q$3,Data[Index]&amp;Data[Valid Test, Can be used for conformity (Y/N)],Data[CH4 (mg/km)])-M$2)/M$5</f>
        <v>#N/A</v>
      </c>
      <c r="N1171" s="140" t="e" cm="1">
        <f t="array" ref="N1171">(_xlfn.XLOOKUP($A1171&amp;$Q$3,Data[Index]&amp;Data[Valid Test, Can be used for conformity (Y/N)],Data[N20 (mg/km)])-N$2)/N$5</f>
        <v>#N/A</v>
      </c>
      <c r="O1171" s="141" t="e" cm="1">
        <f t="array" ref="O1171">(_xlfn.XLOOKUP($A1171&amp;$Q$3,Data[Index]&amp;Data[Valid Test, Can be used for conformity (Y/N)],Data[l/100km])-O$2)/O$5</f>
        <v>#N/A</v>
      </c>
      <c r="P1171" s="138">
        <f>_xlfn.XLOOKUP($A1171,Data[Index],Data[Comments])</f>
        <v>0</v>
      </c>
    </row>
    <row r="1172" spans="1:16" x14ac:dyDescent="0.2">
      <c r="A1172" s="129"/>
      <c r="B1172" s="129"/>
      <c r="C1172" s="129" t="e" cm="1">
        <f t="array" ref="C1172">_xlfn.XLOOKUP($A1172&amp;$Q$3&amp;$R$3,Data[Index]&amp;Data[Valid Test, Can be used for conformity (Y/N)]&amp;Data[Cycle],Data[Test Name])</f>
        <v>#N/A</v>
      </c>
      <c r="D1172" s="167" t="e" cm="1">
        <f t="array" ref="D1172">_xlfn.XLOOKUP($A1172&amp;$Q$3&amp;$R$3,Data[Index]&amp;Data[Valid Test, Can be used for conformity (Y/N)]&amp;Data[Cycle],Data[Mileage (Miles)])</f>
        <v>#N/A</v>
      </c>
      <c r="E1172" s="130" t="e" cm="1">
        <f t="array" ref="E1172">_xlfn.XLOOKUP($A1172&amp;$Q$3&amp;$R$3,Data[Index]&amp;Data[Valid Test, Can be used for conformity (Y/N)]&amp;Data[Cycle],Data[Date])</f>
        <v>#N/A</v>
      </c>
      <c r="F1172" s="141" t="e" cm="1">
        <f t="array" ref="F1172">(_xlfn.XLOOKUP($A1172&amp;$Q$3&amp;$R$3,Data[Index]&amp;Data[Valid Test, Can be used for conformity (Y/N)]&amp;Data[Cycle],Data[CO/km (mg)])-F$2)/F$5</f>
        <v>#N/A</v>
      </c>
      <c r="G1172" s="141" t="e" cm="1">
        <f t="array" ref="G1172">(_xlfn.XLOOKUP($A1172&amp;$Q$3,Data[Index]&amp;Data[Valid Test, Can be used for conformity (Y/N)],Data[CO2/km (g)])-G$2)/G$5</f>
        <v>#N/A</v>
      </c>
      <c r="H1172" s="141" t="e" cm="1">
        <f t="array" ref="H1172">(_xlfn.XLOOKUP($A1172&amp;$Q$3,Data[Index]&amp;Data[Valid Test, Can be used for conformity (Y/N)],Data[THC/km (mg)])-H$2)/H$5</f>
        <v>#N/A</v>
      </c>
      <c r="I1172" s="141" t="e" cm="1">
        <f t="array" ref="I1172">(_xlfn.XLOOKUP($A1172&amp;$Q$3,Data[Index]&amp;Data[Valid Test, Can be used for conformity (Y/N)],Data[NOx/km (mg)])-I$2)/I$5</f>
        <v>#N/A</v>
      </c>
      <c r="J1172" s="141" t="e" cm="1">
        <f t="array" ref="J1172">(_xlfn.XLOOKUP($A1172&amp;$Q$3,Data[Index]&amp;Data[Valid Test, Can be used for conformity (Y/N)],Data[THC + NOx/km (mg)])-J$2)/J$5</f>
        <v>#N/A</v>
      </c>
      <c r="K1172" s="141" t="e" cm="1">
        <f t="array" ref="K1172">(_xlfn.XLOOKUP($A1172&amp;$Q$3,Data[Index]&amp;Data[Valid Test, Can be used for conformity (Y/N)],Data[PN/km ('#)])-K$2)/K$5</f>
        <v>#N/A</v>
      </c>
      <c r="L1172" s="141" t="e" cm="1">
        <f t="array" ref="L1172">(_xlfn.XLOOKUP($A1172&amp;$Q$3,Data[Index]&amp;Data[Valid Test, Can be used for conformity (Y/N)],Data[PM/km (mg)])-L$2)/L$5</f>
        <v>#N/A</v>
      </c>
      <c r="M1172" s="140" t="e" cm="1">
        <f t="array" ref="M1172">(_xlfn.XLOOKUP($A1172&amp;$Q$3,Data[Index]&amp;Data[Valid Test, Can be used for conformity (Y/N)],Data[CH4 (mg/km)])-M$2)/M$5</f>
        <v>#N/A</v>
      </c>
      <c r="N1172" s="140" t="e" cm="1">
        <f t="array" ref="N1172">(_xlfn.XLOOKUP($A1172&amp;$Q$3,Data[Index]&amp;Data[Valid Test, Can be used for conformity (Y/N)],Data[N20 (mg/km)])-N$2)/N$5</f>
        <v>#N/A</v>
      </c>
      <c r="O1172" s="141" t="e" cm="1">
        <f t="array" ref="O1172">(_xlfn.XLOOKUP($A1172&amp;$Q$3,Data[Index]&amp;Data[Valid Test, Can be used for conformity (Y/N)],Data[l/100km])-O$2)/O$5</f>
        <v>#N/A</v>
      </c>
      <c r="P1172" s="138">
        <f>_xlfn.XLOOKUP($A1172,Data[Index],Data[Comments])</f>
        <v>0</v>
      </c>
    </row>
    <row r="1173" spans="1:16" x14ac:dyDescent="0.2">
      <c r="A1173" s="129"/>
      <c r="B1173" s="129"/>
      <c r="C1173" s="129" t="e" cm="1">
        <f t="array" ref="C1173">_xlfn.XLOOKUP($A1173&amp;$Q$3&amp;$R$3,Data[Index]&amp;Data[Valid Test, Can be used for conformity (Y/N)]&amp;Data[Cycle],Data[Test Name])</f>
        <v>#N/A</v>
      </c>
      <c r="D1173" s="167" t="e" cm="1">
        <f t="array" ref="D1173">_xlfn.XLOOKUP($A1173&amp;$Q$3&amp;$R$3,Data[Index]&amp;Data[Valid Test, Can be used for conformity (Y/N)]&amp;Data[Cycle],Data[Mileage (Miles)])</f>
        <v>#N/A</v>
      </c>
      <c r="E1173" s="130" t="e" cm="1">
        <f t="array" ref="E1173">_xlfn.XLOOKUP($A1173&amp;$Q$3&amp;$R$3,Data[Index]&amp;Data[Valid Test, Can be used for conformity (Y/N)]&amp;Data[Cycle],Data[Date])</f>
        <v>#N/A</v>
      </c>
      <c r="F1173" s="141" t="e" cm="1">
        <f t="array" ref="F1173">(_xlfn.XLOOKUP($A1173&amp;$Q$3&amp;$R$3,Data[Index]&amp;Data[Valid Test, Can be used for conformity (Y/N)]&amp;Data[Cycle],Data[CO/km (mg)])-F$2)/F$5</f>
        <v>#N/A</v>
      </c>
      <c r="G1173" s="141" t="e" cm="1">
        <f t="array" ref="G1173">(_xlfn.XLOOKUP($A1173&amp;$Q$3,Data[Index]&amp;Data[Valid Test, Can be used for conformity (Y/N)],Data[CO2/km (g)])-G$2)/G$5</f>
        <v>#N/A</v>
      </c>
      <c r="H1173" s="141" t="e" cm="1">
        <f t="array" ref="H1173">(_xlfn.XLOOKUP($A1173&amp;$Q$3,Data[Index]&amp;Data[Valid Test, Can be used for conformity (Y/N)],Data[THC/km (mg)])-H$2)/H$5</f>
        <v>#N/A</v>
      </c>
      <c r="I1173" s="141" t="e" cm="1">
        <f t="array" ref="I1173">(_xlfn.XLOOKUP($A1173&amp;$Q$3,Data[Index]&amp;Data[Valid Test, Can be used for conformity (Y/N)],Data[NOx/km (mg)])-I$2)/I$5</f>
        <v>#N/A</v>
      </c>
      <c r="J1173" s="141" t="e" cm="1">
        <f t="array" ref="J1173">(_xlfn.XLOOKUP($A1173&amp;$Q$3,Data[Index]&amp;Data[Valid Test, Can be used for conformity (Y/N)],Data[THC + NOx/km (mg)])-J$2)/J$5</f>
        <v>#N/A</v>
      </c>
      <c r="K1173" s="141" t="e" cm="1">
        <f t="array" ref="K1173">(_xlfn.XLOOKUP($A1173&amp;$Q$3,Data[Index]&amp;Data[Valid Test, Can be used for conformity (Y/N)],Data[PN/km ('#)])-K$2)/K$5</f>
        <v>#N/A</v>
      </c>
      <c r="L1173" s="141" t="e" cm="1">
        <f t="array" ref="L1173">(_xlfn.XLOOKUP($A1173&amp;$Q$3,Data[Index]&amp;Data[Valid Test, Can be used for conformity (Y/N)],Data[PM/km (mg)])-L$2)/L$5</f>
        <v>#N/A</v>
      </c>
      <c r="M1173" s="140" t="e" cm="1">
        <f t="array" ref="M1173">(_xlfn.XLOOKUP($A1173&amp;$Q$3,Data[Index]&amp;Data[Valid Test, Can be used for conformity (Y/N)],Data[CH4 (mg/km)])-M$2)/M$5</f>
        <v>#N/A</v>
      </c>
      <c r="N1173" s="140" t="e" cm="1">
        <f t="array" ref="N1173">(_xlfn.XLOOKUP($A1173&amp;$Q$3,Data[Index]&amp;Data[Valid Test, Can be used for conformity (Y/N)],Data[N20 (mg/km)])-N$2)/N$5</f>
        <v>#N/A</v>
      </c>
      <c r="O1173" s="141" t="e" cm="1">
        <f t="array" ref="O1173">(_xlfn.XLOOKUP($A1173&amp;$Q$3,Data[Index]&amp;Data[Valid Test, Can be used for conformity (Y/N)],Data[l/100km])-O$2)/O$5</f>
        <v>#N/A</v>
      </c>
      <c r="P1173" s="138">
        <f>_xlfn.XLOOKUP($A1173,Data[Index],Data[Comments])</f>
        <v>0</v>
      </c>
    </row>
    <row r="1174" spans="1:16" x14ac:dyDescent="0.2">
      <c r="A1174" s="129"/>
      <c r="B1174" s="129"/>
      <c r="C1174" s="129" t="e" cm="1">
        <f t="array" ref="C1174">_xlfn.XLOOKUP($A1174&amp;$Q$3&amp;$R$3,Data[Index]&amp;Data[Valid Test, Can be used for conformity (Y/N)]&amp;Data[Cycle],Data[Test Name])</f>
        <v>#N/A</v>
      </c>
      <c r="D1174" s="167" t="e" cm="1">
        <f t="array" ref="D1174">_xlfn.XLOOKUP($A1174&amp;$Q$3&amp;$R$3,Data[Index]&amp;Data[Valid Test, Can be used for conformity (Y/N)]&amp;Data[Cycle],Data[Mileage (Miles)])</f>
        <v>#N/A</v>
      </c>
      <c r="E1174" s="130" t="e" cm="1">
        <f t="array" ref="E1174">_xlfn.XLOOKUP($A1174&amp;$Q$3&amp;$R$3,Data[Index]&amp;Data[Valid Test, Can be used for conformity (Y/N)]&amp;Data[Cycle],Data[Date])</f>
        <v>#N/A</v>
      </c>
      <c r="F1174" s="141" t="e" cm="1">
        <f t="array" ref="F1174">(_xlfn.XLOOKUP($A1174&amp;$Q$3&amp;$R$3,Data[Index]&amp;Data[Valid Test, Can be used for conformity (Y/N)]&amp;Data[Cycle],Data[CO/km (mg)])-F$2)/F$5</f>
        <v>#N/A</v>
      </c>
      <c r="G1174" s="141" t="e" cm="1">
        <f t="array" ref="G1174">(_xlfn.XLOOKUP($A1174&amp;$Q$3,Data[Index]&amp;Data[Valid Test, Can be used for conformity (Y/N)],Data[CO2/km (g)])-G$2)/G$5</f>
        <v>#N/A</v>
      </c>
      <c r="H1174" s="141" t="e" cm="1">
        <f t="array" ref="H1174">(_xlfn.XLOOKUP($A1174&amp;$Q$3,Data[Index]&amp;Data[Valid Test, Can be used for conformity (Y/N)],Data[THC/km (mg)])-H$2)/H$5</f>
        <v>#N/A</v>
      </c>
      <c r="I1174" s="141" t="e" cm="1">
        <f t="array" ref="I1174">(_xlfn.XLOOKUP($A1174&amp;$Q$3,Data[Index]&amp;Data[Valid Test, Can be used for conformity (Y/N)],Data[NOx/km (mg)])-I$2)/I$5</f>
        <v>#N/A</v>
      </c>
      <c r="J1174" s="141" t="e" cm="1">
        <f t="array" ref="J1174">(_xlfn.XLOOKUP($A1174&amp;$Q$3,Data[Index]&amp;Data[Valid Test, Can be used for conformity (Y/N)],Data[THC + NOx/km (mg)])-J$2)/J$5</f>
        <v>#N/A</v>
      </c>
      <c r="K1174" s="141" t="e" cm="1">
        <f t="array" ref="K1174">(_xlfn.XLOOKUP($A1174&amp;$Q$3,Data[Index]&amp;Data[Valid Test, Can be used for conformity (Y/N)],Data[PN/km ('#)])-K$2)/K$5</f>
        <v>#N/A</v>
      </c>
      <c r="L1174" s="141" t="e" cm="1">
        <f t="array" ref="L1174">(_xlfn.XLOOKUP($A1174&amp;$Q$3,Data[Index]&amp;Data[Valid Test, Can be used for conformity (Y/N)],Data[PM/km (mg)])-L$2)/L$5</f>
        <v>#N/A</v>
      </c>
      <c r="M1174" s="140" t="e" cm="1">
        <f t="array" ref="M1174">(_xlfn.XLOOKUP($A1174&amp;$Q$3,Data[Index]&amp;Data[Valid Test, Can be used for conformity (Y/N)],Data[CH4 (mg/km)])-M$2)/M$5</f>
        <v>#N/A</v>
      </c>
      <c r="N1174" s="140" t="e" cm="1">
        <f t="array" ref="N1174">(_xlfn.XLOOKUP($A1174&amp;$Q$3,Data[Index]&amp;Data[Valid Test, Can be used for conformity (Y/N)],Data[N20 (mg/km)])-N$2)/N$5</f>
        <v>#N/A</v>
      </c>
      <c r="O1174" s="141" t="e" cm="1">
        <f t="array" ref="O1174">(_xlfn.XLOOKUP($A1174&amp;$Q$3,Data[Index]&amp;Data[Valid Test, Can be used for conformity (Y/N)],Data[l/100km])-O$2)/O$5</f>
        <v>#N/A</v>
      </c>
      <c r="P1174" s="138">
        <f>_xlfn.XLOOKUP($A1174,Data[Index],Data[Comments])</f>
        <v>0</v>
      </c>
    </row>
    <row r="1175" spans="1:16" x14ac:dyDescent="0.2">
      <c r="A1175" s="129"/>
      <c r="B1175" s="129"/>
      <c r="C1175" s="129" t="e" cm="1">
        <f t="array" ref="C1175">_xlfn.XLOOKUP($A1175&amp;$Q$3&amp;$R$3,Data[Index]&amp;Data[Valid Test, Can be used for conformity (Y/N)]&amp;Data[Cycle],Data[Test Name])</f>
        <v>#N/A</v>
      </c>
      <c r="D1175" s="167" t="e" cm="1">
        <f t="array" ref="D1175">_xlfn.XLOOKUP($A1175&amp;$Q$3&amp;$R$3,Data[Index]&amp;Data[Valid Test, Can be used for conformity (Y/N)]&amp;Data[Cycle],Data[Mileage (Miles)])</f>
        <v>#N/A</v>
      </c>
      <c r="E1175" s="130" t="e" cm="1">
        <f t="array" ref="E1175">_xlfn.XLOOKUP($A1175&amp;$Q$3&amp;$R$3,Data[Index]&amp;Data[Valid Test, Can be used for conformity (Y/N)]&amp;Data[Cycle],Data[Date])</f>
        <v>#N/A</v>
      </c>
      <c r="F1175" s="141" t="e" cm="1">
        <f t="array" ref="F1175">(_xlfn.XLOOKUP($A1175&amp;$Q$3&amp;$R$3,Data[Index]&amp;Data[Valid Test, Can be used for conformity (Y/N)]&amp;Data[Cycle],Data[CO/km (mg)])-F$2)/F$5</f>
        <v>#N/A</v>
      </c>
      <c r="G1175" s="141" t="e" cm="1">
        <f t="array" ref="G1175">(_xlfn.XLOOKUP($A1175&amp;$Q$3,Data[Index]&amp;Data[Valid Test, Can be used for conformity (Y/N)],Data[CO2/km (g)])-G$2)/G$5</f>
        <v>#N/A</v>
      </c>
      <c r="H1175" s="141" t="e" cm="1">
        <f t="array" ref="H1175">(_xlfn.XLOOKUP($A1175&amp;$Q$3,Data[Index]&amp;Data[Valid Test, Can be used for conformity (Y/N)],Data[THC/km (mg)])-H$2)/H$5</f>
        <v>#N/A</v>
      </c>
      <c r="I1175" s="141" t="e" cm="1">
        <f t="array" ref="I1175">(_xlfn.XLOOKUP($A1175&amp;$Q$3,Data[Index]&amp;Data[Valid Test, Can be used for conformity (Y/N)],Data[NOx/km (mg)])-I$2)/I$5</f>
        <v>#N/A</v>
      </c>
      <c r="J1175" s="141" t="e" cm="1">
        <f t="array" ref="J1175">(_xlfn.XLOOKUP($A1175&amp;$Q$3,Data[Index]&amp;Data[Valid Test, Can be used for conformity (Y/N)],Data[THC + NOx/km (mg)])-J$2)/J$5</f>
        <v>#N/A</v>
      </c>
      <c r="K1175" s="141" t="e" cm="1">
        <f t="array" ref="K1175">(_xlfn.XLOOKUP($A1175&amp;$Q$3,Data[Index]&amp;Data[Valid Test, Can be used for conformity (Y/N)],Data[PN/km ('#)])-K$2)/K$5</f>
        <v>#N/A</v>
      </c>
      <c r="L1175" s="141" t="e" cm="1">
        <f t="array" ref="L1175">(_xlfn.XLOOKUP($A1175&amp;$Q$3,Data[Index]&amp;Data[Valid Test, Can be used for conformity (Y/N)],Data[PM/km (mg)])-L$2)/L$5</f>
        <v>#N/A</v>
      </c>
      <c r="M1175" s="140" t="e" cm="1">
        <f t="array" ref="M1175">(_xlfn.XLOOKUP($A1175&amp;$Q$3,Data[Index]&amp;Data[Valid Test, Can be used for conformity (Y/N)],Data[CH4 (mg/km)])-M$2)/M$5</f>
        <v>#N/A</v>
      </c>
      <c r="N1175" s="140" t="e" cm="1">
        <f t="array" ref="N1175">(_xlfn.XLOOKUP($A1175&amp;$Q$3,Data[Index]&amp;Data[Valid Test, Can be used for conformity (Y/N)],Data[N20 (mg/km)])-N$2)/N$5</f>
        <v>#N/A</v>
      </c>
      <c r="O1175" s="141" t="e" cm="1">
        <f t="array" ref="O1175">(_xlfn.XLOOKUP($A1175&amp;$Q$3,Data[Index]&amp;Data[Valid Test, Can be used for conformity (Y/N)],Data[l/100km])-O$2)/O$5</f>
        <v>#N/A</v>
      </c>
      <c r="P1175" s="138">
        <f>_xlfn.XLOOKUP($A1175,Data[Index],Data[Comments])</f>
        <v>0</v>
      </c>
    </row>
    <row r="1176" spans="1:16" x14ac:dyDescent="0.2">
      <c r="A1176" s="129"/>
      <c r="B1176" s="129"/>
      <c r="C1176" s="129" t="e" cm="1">
        <f t="array" ref="C1176">_xlfn.XLOOKUP($A1176&amp;$Q$3&amp;$R$3,Data[Index]&amp;Data[Valid Test, Can be used for conformity (Y/N)]&amp;Data[Cycle],Data[Test Name])</f>
        <v>#N/A</v>
      </c>
      <c r="D1176" s="167" t="e" cm="1">
        <f t="array" ref="D1176">_xlfn.XLOOKUP($A1176&amp;$Q$3&amp;$R$3,Data[Index]&amp;Data[Valid Test, Can be used for conformity (Y/N)]&amp;Data[Cycle],Data[Mileage (Miles)])</f>
        <v>#N/A</v>
      </c>
      <c r="E1176" s="130" t="e" cm="1">
        <f t="array" ref="E1176">_xlfn.XLOOKUP($A1176&amp;$Q$3&amp;$R$3,Data[Index]&amp;Data[Valid Test, Can be used for conformity (Y/N)]&amp;Data[Cycle],Data[Date])</f>
        <v>#N/A</v>
      </c>
      <c r="F1176" s="141" t="e" cm="1">
        <f t="array" ref="F1176">(_xlfn.XLOOKUP($A1176&amp;$Q$3&amp;$R$3,Data[Index]&amp;Data[Valid Test, Can be used for conformity (Y/N)]&amp;Data[Cycle],Data[CO/km (mg)])-F$2)/F$5</f>
        <v>#N/A</v>
      </c>
      <c r="G1176" s="141" t="e" cm="1">
        <f t="array" ref="G1176">(_xlfn.XLOOKUP($A1176&amp;$Q$3,Data[Index]&amp;Data[Valid Test, Can be used for conformity (Y/N)],Data[CO2/km (g)])-G$2)/G$5</f>
        <v>#N/A</v>
      </c>
      <c r="H1176" s="141" t="e" cm="1">
        <f t="array" ref="H1176">(_xlfn.XLOOKUP($A1176&amp;$Q$3,Data[Index]&amp;Data[Valid Test, Can be used for conformity (Y/N)],Data[THC/km (mg)])-H$2)/H$5</f>
        <v>#N/A</v>
      </c>
      <c r="I1176" s="141" t="e" cm="1">
        <f t="array" ref="I1176">(_xlfn.XLOOKUP($A1176&amp;$Q$3,Data[Index]&amp;Data[Valid Test, Can be used for conformity (Y/N)],Data[NOx/km (mg)])-I$2)/I$5</f>
        <v>#N/A</v>
      </c>
      <c r="J1176" s="141" t="e" cm="1">
        <f t="array" ref="J1176">(_xlfn.XLOOKUP($A1176&amp;$Q$3,Data[Index]&amp;Data[Valid Test, Can be used for conformity (Y/N)],Data[THC + NOx/km (mg)])-J$2)/J$5</f>
        <v>#N/A</v>
      </c>
      <c r="K1176" s="141" t="e" cm="1">
        <f t="array" ref="K1176">(_xlfn.XLOOKUP($A1176&amp;$Q$3,Data[Index]&amp;Data[Valid Test, Can be used for conformity (Y/N)],Data[PN/km ('#)])-K$2)/K$5</f>
        <v>#N/A</v>
      </c>
      <c r="L1176" s="141" t="e" cm="1">
        <f t="array" ref="L1176">(_xlfn.XLOOKUP($A1176&amp;$Q$3,Data[Index]&amp;Data[Valid Test, Can be used for conformity (Y/N)],Data[PM/km (mg)])-L$2)/L$5</f>
        <v>#N/A</v>
      </c>
      <c r="M1176" s="140" t="e" cm="1">
        <f t="array" ref="M1176">(_xlfn.XLOOKUP($A1176&amp;$Q$3,Data[Index]&amp;Data[Valid Test, Can be used for conformity (Y/N)],Data[CH4 (mg/km)])-M$2)/M$5</f>
        <v>#N/A</v>
      </c>
      <c r="N1176" s="140" t="e" cm="1">
        <f t="array" ref="N1176">(_xlfn.XLOOKUP($A1176&amp;$Q$3,Data[Index]&amp;Data[Valid Test, Can be used for conformity (Y/N)],Data[N20 (mg/km)])-N$2)/N$5</f>
        <v>#N/A</v>
      </c>
      <c r="O1176" s="141" t="e" cm="1">
        <f t="array" ref="O1176">(_xlfn.XLOOKUP($A1176&amp;$Q$3,Data[Index]&amp;Data[Valid Test, Can be used for conformity (Y/N)],Data[l/100km])-O$2)/O$5</f>
        <v>#N/A</v>
      </c>
      <c r="P1176" s="138">
        <f>_xlfn.XLOOKUP($A1176,Data[Index],Data[Comments])</f>
        <v>0</v>
      </c>
    </row>
    <row r="1177" spans="1:16" x14ac:dyDescent="0.2">
      <c r="A1177" s="129"/>
      <c r="B1177" s="129"/>
      <c r="C1177" s="129" t="e" cm="1">
        <f t="array" ref="C1177">_xlfn.XLOOKUP($A1177&amp;$Q$3&amp;$R$3,Data[Index]&amp;Data[Valid Test, Can be used for conformity (Y/N)]&amp;Data[Cycle],Data[Test Name])</f>
        <v>#N/A</v>
      </c>
      <c r="D1177" s="167" t="e" cm="1">
        <f t="array" ref="D1177">_xlfn.XLOOKUP($A1177&amp;$Q$3&amp;$R$3,Data[Index]&amp;Data[Valid Test, Can be used for conformity (Y/N)]&amp;Data[Cycle],Data[Mileage (Miles)])</f>
        <v>#N/A</v>
      </c>
      <c r="E1177" s="130" t="e" cm="1">
        <f t="array" ref="E1177">_xlfn.XLOOKUP($A1177&amp;$Q$3&amp;$R$3,Data[Index]&amp;Data[Valid Test, Can be used for conformity (Y/N)]&amp;Data[Cycle],Data[Date])</f>
        <v>#N/A</v>
      </c>
      <c r="F1177" s="141" t="e" cm="1">
        <f t="array" ref="F1177">(_xlfn.XLOOKUP($A1177&amp;$Q$3&amp;$R$3,Data[Index]&amp;Data[Valid Test, Can be used for conformity (Y/N)]&amp;Data[Cycle],Data[CO/km (mg)])-F$2)/F$5</f>
        <v>#N/A</v>
      </c>
      <c r="G1177" s="141" t="e" cm="1">
        <f t="array" ref="G1177">(_xlfn.XLOOKUP($A1177&amp;$Q$3,Data[Index]&amp;Data[Valid Test, Can be used for conformity (Y/N)],Data[CO2/km (g)])-G$2)/G$5</f>
        <v>#N/A</v>
      </c>
      <c r="H1177" s="141" t="e" cm="1">
        <f t="array" ref="H1177">(_xlfn.XLOOKUP($A1177&amp;$Q$3,Data[Index]&amp;Data[Valid Test, Can be used for conformity (Y/N)],Data[THC/km (mg)])-H$2)/H$5</f>
        <v>#N/A</v>
      </c>
      <c r="I1177" s="141" t="e" cm="1">
        <f t="array" ref="I1177">(_xlfn.XLOOKUP($A1177&amp;$Q$3,Data[Index]&amp;Data[Valid Test, Can be used for conformity (Y/N)],Data[NOx/km (mg)])-I$2)/I$5</f>
        <v>#N/A</v>
      </c>
      <c r="J1177" s="141" t="e" cm="1">
        <f t="array" ref="J1177">(_xlfn.XLOOKUP($A1177&amp;$Q$3,Data[Index]&amp;Data[Valid Test, Can be used for conformity (Y/N)],Data[THC + NOx/km (mg)])-J$2)/J$5</f>
        <v>#N/A</v>
      </c>
      <c r="K1177" s="141" t="e" cm="1">
        <f t="array" ref="K1177">(_xlfn.XLOOKUP($A1177&amp;$Q$3,Data[Index]&amp;Data[Valid Test, Can be used for conformity (Y/N)],Data[PN/km ('#)])-K$2)/K$5</f>
        <v>#N/A</v>
      </c>
      <c r="L1177" s="141" t="e" cm="1">
        <f t="array" ref="L1177">(_xlfn.XLOOKUP($A1177&amp;$Q$3,Data[Index]&amp;Data[Valid Test, Can be used for conformity (Y/N)],Data[PM/km (mg)])-L$2)/L$5</f>
        <v>#N/A</v>
      </c>
      <c r="M1177" s="140" t="e" cm="1">
        <f t="array" ref="M1177">(_xlfn.XLOOKUP($A1177&amp;$Q$3,Data[Index]&amp;Data[Valid Test, Can be used for conformity (Y/N)],Data[CH4 (mg/km)])-M$2)/M$5</f>
        <v>#N/A</v>
      </c>
      <c r="N1177" s="140" t="e" cm="1">
        <f t="array" ref="N1177">(_xlfn.XLOOKUP($A1177&amp;$Q$3,Data[Index]&amp;Data[Valid Test, Can be used for conformity (Y/N)],Data[N20 (mg/km)])-N$2)/N$5</f>
        <v>#N/A</v>
      </c>
      <c r="O1177" s="141" t="e" cm="1">
        <f t="array" ref="O1177">(_xlfn.XLOOKUP($A1177&amp;$Q$3,Data[Index]&amp;Data[Valid Test, Can be used for conformity (Y/N)],Data[l/100km])-O$2)/O$5</f>
        <v>#N/A</v>
      </c>
      <c r="P1177" s="138">
        <f>_xlfn.XLOOKUP($A1177,Data[Index],Data[Comments])</f>
        <v>0</v>
      </c>
    </row>
    <row r="1178" spans="1:16" x14ac:dyDescent="0.2">
      <c r="A1178" s="129"/>
      <c r="B1178" s="129"/>
      <c r="C1178" s="129" t="e" cm="1">
        <f t="array" ref="C1178">_xlfn.XLOOKUP($A1178&amp;$Q$3&amp;$R$3,Data[Index]&amp;Data[Valid Test, Can be used for conformity (Y/N)]&amp;Data[Cycle],Data[Test Name])</f>
        <v>#N/A</v>
      </c>
      <c r="D1178" s="167" t="e" cm="1">
        <f t="array" ref="D1178">_xlfn.XLOOKUP($A1178&amp;$Q$3&amp;$R$3,Data[Index]&amp;Data[Valid Test, Can be used for conformity (Y/N)]&amp;Data[Cycle],Data[Mileage (Miles)])</f>
        <v>#N/A</v>
      </c>
      <c r="E1178" s="130" t="e" cm="1">
        <f t="array" ref="E1178">_xlfn.XLOOKUP($A1178&amp;$Q$3&amp;$R$3,Data[Index]&amp;Data[Valid Test, Can be used for conformity (Y/N)]&amp;Data[Cycle],Data[Date])</f>
        <v>#N/A</v>
      </c>
      <c r="F1178" s="141" t="e" cm="1">
        <f t="array" ref="F1178">(_xlfn.XLOOKUP($A1178&amp;$Q$3&amp;$R$3,Data[Index]&amp;Data[Valid Test, Can be used for conformity (Y/N)]&amp;Data[Cycle],Data[CO/km (mg)])-F$2)/F$5</f>
        <v>#N/A</v>
      </c>
      <c r="G1178" s="141" t="e" cm="1">
        <f t="array" ref="G1178">(_xlfn.XLOOKUP($A1178&amp;$Q$3,Data[Index]&amp;Data[Valid Test, Can be used for conformity (Y/N)],Data[CO2/km (g)])-G$2)/G$5</f>
        <v>#N/A</v>
      </c>
      <c r="H1178" s="141" t="e" cm="1">
        <f t="array" ref="H1178">(_xlfn.XLOOKUP($A1178&amp;$Q$3,Data[Index]&amp;Data[Valid Test, Can be used for conformity (Y/N)],Data[THC/km (mg)])-H$2)/H$5</f>
        <v>#N/A</v>
      </c>
      <c r="I1178" s="141" t="e" cm="1">
        <f t="array" ref="I1178">(_xlfn.XLOOKUP($A1178&amp;$Q$3,Data[Index]&amp;Data[Valid Test, Can be used for conformity (Y/N)],Data[NOx/km (mg)])-I$2)/I$5</f>
        <v>#N/A</v>
      </c>
      <c r="J1178" s="141" t="e" cm="1">
        <f t="array" ref="J1178">(_xlfn.XLOOKUP($A1178&amp;$Q$3,Data[Index]&amp;Data[Valid Test, Can be used for conformity (Y/N)],Data[THC + NOx/km (mg)])-J$2)/J$5</f>
        <v>#N/A</v>
      </c>
      <c r="K1178" s="141" t="e" cm="1">
        <f t="array" ref="K1178">(_xlfn.XLOOKUP($A1178&amp;$Q$3,Data[Index]&amp;Data[Valid Test, Can be used for conformity (Y/N)],Data[PN/km ('#)])-K$2)/K$5</f>
        <v>#N/A</v>
      </c>
      <c r="L1178" s="141" t="e" cm="1">
        <f t="array" ref="L1178">(_xlfn.XLOOKUP($A1178&amp;$Q$3,Data[Index]&amp;Data[Valid Test, Can be used for conformity (Y/N)],Data[PM/km (mg)])-L$2)/L$5</f>
        <v>#N/A</v>
      </c>
      <c r="M1178" s="140" t="e" cm="1">
        <f t="array" ref="M1178">(_xlfn.XLOOKUP($A1178&amp;$Q$3,Data[Index]&amp;Data[Valid Test, Can be used for conformity (Y/N)],Data[CH4 (mg/km)])-M$2)/M$5</f>
        <v>#N/A</v>
      </c>
      <c r="N1178" s="140" t="e" cm="1">
        <f t="array" ref="N1178">(_xlfn.XLOOKUP($A1178&amp;$Q$3,Data[Index]&amp;Data[Valid Test, Can be used for conformity (Y/N)],Data[N20 (mg/km)])-N$2)/N$5</f>
        <v>#N/A</v>
      </c>
      <c r="O1178" s="141" t="e" cm="1">
        <f t="array" ref="O1178">(_xlfn.XLOOKUP($A1178&amp;$Q$3,Data[Index]&amp;Data[Valid Test, Can be used for conformity (Y/N)],Data[l/100km])-O$2)/O$5</f>
        <v>#N/A</v>
      </c>
      <c r="P1178" s="138">
        <f>_xlfn.XLOOKUP($A1178,Data[Index],Data[Comments])</f>
        <v>0</v>
      </c>
    </row>
    <row r="1179" spans="1:16" x14ac:dyDescent="0.2">
      <c r="A1179" s="129"/>
      <c r="B1179" s="129"/>
      <c r="C1179" s="129" t="e" cm="1">
        <f t="array" ref="C1179">_xlfn.XLOOKUP($A1179&amp;$Q$3&amp;$R$3,Data[Index]&amp;Data[Valid Test, Can be used for conformity (Y/N)]&amp;Data[Cycle],Data[Test Name])</f>
        <v>#N/A</v>
      </c>
      <c r="D1179" s="167" t="e" cm="1">
        <f t="array" ref="D1179">_xlfn.XLOOKUP($A1179&amp;$Q$3&amp;$R$3,Data[Index]&amp;Data[Valid Test, Can be used for conformity (Y/N)]&amp;Data[Cycle],Data[Mileage (Miles)])</f>
        <v>#N/A</v>
      </c>
      <c r="E1179" s="130" t="e" cm="1">
        <f t="array" ref="E1179">_xlfn.XLOOKUP($A1179&amp;$Q$3&amp;$R$3,Data[Index]&amp;Data[Valid Test, Can be used for conformity (Y/N)]&amp;Data[Cycle],Data[Date])</f>
        <v>#N/A</v>
      </c>
      <c r="F1179" s="141" t="e" cm="1">
        <f t="array" ref="F1179">(_xlfn.XLOOKUP($A1179&amp;$Q$3&amp;$R$3,Data[Index]&amp;Data[Valid Test, Can be used for conformity (Y/N)]&amp;Data[Cycle],Data[CO/km (mg)])-F$2)/F$5</f>
        <v>#N/A</v>
      </c>
      <c r="G1179" s="141" t="e" cm="1">
        <f t="array" ref="G1179">(_xlfn.XLOOKUP($A1179&amp;$Q$3,Data[Index]&amp;Data[Valid Test, Can be used for conformity (Y/N)],Data[CO2/km (g)])-G$2)/G$5</f>
        <v>#N/A</v>
      </c>
      <c r="H1179" s="141" t="e" cm="1">
        <f t="array" ref="H1179">(_xlfn.XLOOKUP($A1179&amp;$Q$3,Data[Index]&amp;Data[Valid Test, Can be used for conformity (Y/N)],Data[THC/km (mg)])-H$2)/H$5</f>
        <v>#N/A</v>
      </c>
      <c r="I1179" s="141" t="e" cm="1">
        <f t="array" ref="I1179">(_xlfn.XLOOKUP($A1179&amp;$Q$3,Data[Index]&amp;Data[Valid Test, Can be used for conformity (Y/N)],Data[NOx/km (mg)])-I$2)/I$5</f>
        <v>#N/A</v>
      </c>
      <c r="J1179" s="141" t="e" cm="1">
        <f t="array" ref="J1179">(_xlfn.XLOOKUP($A1179&amp;$Q$3,Data[Index]&amp;Data[Valid Test, Can be used for conformity (Y/N)],Data[THC + NOx/km (mg)])-J$2)/J$5</f>
        <v>#N/A</v>
      </c>
      <c r="K1179" s="141" t="e" cm="1">
        <f t="array" ref="K1179">(_xlfn.XLOOKUP($A1179&amp;$Q$3,Data[Index]&amp;Data[Valid Test, Can be used for conformity (Y/N)],Data[PN/km ('#)])-K$2)/K$5</f>
        <v>#N/A</v>
      </c>
      <c r="L1179" s="141" t="e" cm="1">
        <f t="array" ref="L1179">(_xlfn.XLOOKUP($A1179&amp;$Q$3,Data[Index]&amp;Data[Valid Test, Can be used for conformity (Y/N)],Data[PM/km (mg)])-L$2)/L$5</f>
        <v>#N/A</v>
      </c>
      <c r="M1179" s="140" t="e" cm="1">
        <f t="array" ref="M1179">(_xlfn.XLOOKUP($A1179&amp;$Q$3,Data[Index]&amp;Data[Valid Test, Can be used for conformity (Y/N)],Data[CH4 (mg/km)])-M$2)/M$5</f>
        <v>#N/A</v>
      </c>
      <c r="N1179" s="140" t="e" cm="1">
        <f t="array" ref="N1179">(_xlfn.XLOOKUP($A1179&amp;$Q$3,Data[Index]&amp;Data[Valid Test, Can be used for conformity (Y/N)],Data[N20 (mg/km)])-N$2)/N$5</f>
        <v>#N/A</v>
      </c>
      <c r="O1179" s="141" t="e" cm="1">
        <f t="array" ref="O1179">(_xlfn.XLOOKUP($A1179&amp;$Q$3,Data[Index]&amp;Data[Valid Test, Can be used for conformity (Y/N)],Data[l/100km])-O$2)/O$5</f>
        <v>#N/A</v>
      </c>
      <c r="P1179" s="138">
        <f>_xlfn.XLOOKUP($A1179,Data[Index],Data[Comments])</f>
        <v>0</v>
      </c>
    </row>
    <row r="1180" spans="1:16" x14ac:dyDescent="0.2">
      <c r="A1180" s="129"/>
      <c r="B1180" s="129"/>
      <c r="C1180" s="129" t="e" cm="1">
        <f t="array" ref="C1180">_xlfn.XLOOKUP($A1180&amp;$Q$3&amp;$R$3,Data[Index]&amp;Data[Valid Test, Can be used for conformity (Y/N)]&amp;Data[Cycle],Data[Test Name])</f>
        <v>#N/A</v>
      </c>
      <c r="D1180" s="167" t="e" cm="1">
        <f t="array" ref="D1180">_xlfn.XLOOKUP($A1180&amp;$Q$3&amp;$R$3,Data[Index]&amp;Data[Valid Test, Can be used for conformity (Y/N)]&amp;Data[Cycle],Data[Mileage (Miles)])</f>
        <v>#N/A</v>
      </c>
      <c r="E1180" s="130" t="e" cm="1">
        <f t="array" ref="E1180">_xlfn.XLOOKUP($A1180&amp;$Q$3&amp;$R$3,Data[Index]&amp;Data[Valid Test, Can be used for conformity (Y/N)]&amp;Data[Cycle],Data[Date])</f>
        <v>#N/A</v>
      </c>
      <c r="F1180" s="141" t="e" cm="1">
        <f t="array" ref="F1180">(_xlfn.XLOOKUP($A1180&amp;$Q$3&amp;$R$3,Data[Index]&amp;Data[Valid Test, Can be used for conformity (Y/N)]&amp;Data[Cycle],Data[CO/km (mg)])-F$2)/F$5</f>
        <v>#N/A</v>
      </c>
      <c r="G1180" s="141" t="e" cm="1">
        <f t="array" ref="G1180">(_xlfn.XLOOKUP($A1180&amp;$Q$3,Data[Index]&amp;Data[Valid Test, Can be used for conformity (Y/N)],Data[CO2/km (g)])-G$2)/G$5</f>
        <v>#N/A</v>
      </c>
      <c r="H1180" s="141" t="e" cm="1">
        <f t="array" ref="H1180">(_xlfn.XLOOKUP($A1180&amp;$Q$3,Data[Index]&amp;Data[Valid Test, Can be used for conformity (Y/N)],Data[THC/km (mg)])-H$2)/H$5</f>
        <v>#N/A</v>
      </c>
      <c r="I1180" s="141" t="e" cm="1">
        <f t="array" ref="I1180">(_xlfn.XLOOKUP($A1180&amp;$Q$3,Data[Index]&amp;Data[Valid Test, Can be used for conformity (Y/N)],Data[NOx/km (mg)])-I$2)/I$5</f>
        <v>#N/A</v>
      </c>
      <c r="J1180" s="141" t="e" cm="1">
        <f t="array" ref="J1180">(_xlfn.XLOOKUP($A1180&amp;$Q$3,Data[Index]&amp;Data[Valid Test, Can be used for conformity (Y/N)],Data[THC + NOx/km (mg)])-J$2)/J$5</f>
        <v>#N/A</v>
      </c>
      <c r="K1180" s="141" t="e" cm="1">
        <f t="array" ref="K1180">(_xlfn.XLOOKUP($A1180&amp;$Q$3,Data[Index]&amp;Data[Valid Test, Can be used for conformity (Y/N)],Data[PN/km ('#)])-K$2)/K$5</f>
        <v>#N/A</v>
      </c>
      <c r="L1180" s="141" t="e" cm="1">
        <f t="array" ref="L1180">(_xlfn.XLOOKUP($A1180&amp;$Q$3,Data[Index]&amp;Data[Valid Test, Can be used for conformity (Y/N)],Data[PM/km (mg)])-L$2)/L$5</f>
        <v>#N/A</v>
      </c>
      <c r="M1180" s="140" t="e" cm="1">
        <f t="array" ref="M1180">(_xlfn.XLOOKUP($A1180&amp;$Q$3,Data[Index]&amp;Data[Valid Test, Can be used for conformity (Y/N)],Data[CH4 (mg/km)])-M$2)/M$5</f>
        <v>#N/A</v>
      </c>
      <c r="N1180" s="140" t="e" cm="1">
        <f t="array" ref="N1180">(_xlfn.XLOOKUP($A1180&amp;$Q$3,Data[Index]&amp;Data[Valid Test, Can be used for conformity (Y/N)],Data[N20 (mg/km)])-N$2)/N$5</f>
        <v>#N/A</v>
      </c>
      <c r="O1180" s="141" t="e" cm="1">
        <f t="array" ref="O1180">(_xlfn.XLOOKUP($A1180&amp;$Q$3,Data[Index]&amp;Data[Valid Test, Can be used for conformity (Y/N)],Data[l/100km])-O$2)/O$5</f>
        <v>#N/A</v>
      </c>
      <c r="P1180" s="138">
        <f>_xlfn.XLOOKUP($A1180,Data[Index],Data[Comments])</f>
        <v>0</v>
      </c>
    </row>
    <row r="1181" spans="1:16" x14ac:dyDescent="0.2">
      <c r="A1181" s="129"/>
      <c r="B1181" s="129"/>
      <c r="C1181" s="129" t="e" cm="1">
        <f t="array" ref="C1181">_xlfn.XLOOKUP($A1181&amp;$Q$3&amp;$R$3,Data[Index]&amp;Data[Valid Test, Can be used for conformity (Y/N)]&amp;Data[Cycle],Data[Test Name])</f>
        <v>#N/A</v>
      </c>
      <c r="D1181" s="167" t="e" cm="1">
        <f t="array" ref="D1181">_xlfn.XLOOKUP($A1181&amp;$Q$3&amp;$R$3,Data[Index]&amp;Data[Valid Test, Can be used for conformity (Y/N)]&amp;Data[Cycle],Data[Mileage (Miles)])</f>
        <v>#N/A</v>
      </c>
      <c r="E1181" s="130" t="e" cm="1">
        <f t="array" ref="E1181">_xlfn.XLOOKUP($A1181&amp;$Q$3&amp;$R$3,Data[Index]&amp;Data[Valid Test, Can be used for conformity (Y/N)]&amp;Data[Cycle],Data[Date])</f>
        <v>#N/A</v>
      </c>
      <c r="F1181" s="141" t="e" cm="1">
        <f t="array" ref="F1181">(_xlfn.XLOOKUP($A1181&amp;$Q$3&amp;$R$3,Data[Index]&amp;Data[Valid Test, Can be used for conformity (Y/N)]&amp;Data[Cycle],Data[CO/km (mg)])-F$2)/F$5</f>
        <v>#N/A</v>
      </c>
      <c r="G1181" s="141" t="e" cm="1">
        <f t="array" ref="G1181">(_xlfn.XLOOKUP($A1181&amp;$Q$3,Data[Index]&amp;Data[Valid Test, Can be used for conformity (Y/N)],Data[CO2/km (g)])-G$2)/G$5</f>
        <v>#N/A</v>
      </c>
      <c r="H1181" s="141" t="e" cm="1">
        <f t="array" ref="H1181">(_xlfn.XLOOKUP($A1181&amp;$Q$3,Data[Index]&amp;Data[Valid Test, Can be used for conformity (Y/N)],Data[THC/km (mg)])-H$2)/H$5</f>
        <v>#N/A</v>
      </c>
      <c r="I1181" s="141" t="e" cm="1">
        <f t="array" ref="I1181">(_xlfn.XLOOKUP($A1181&amp;$Q$3,Data[Index]&amp;Data[Valid Test, Can be used for conformity (Y/N)],Data[NOx/km (mg)])-I$2)/I$5</f>
        <v>#N/A</v>
      </c>
      <c r="J1181" s="141" t="e" cm="1">
        <f t="array" ref="J1181">(_xlfn.XLOOKUP($A1181&amp;$Q$3,Data[Index]&amp;Data[Valid Test, Can be used for conformity (Y/N)],Data[THC + NOx/km (mg)])-J$2)/J$5</f>
        <v>#N/A</v>
      </c>
      <c r="K1181" s="141" t="e" cm="1">
        <f t="array" ref="K1181">(_xlfn.XLOOKUP($A1181&amp;$Q$3,Data[Index]&amp;Data[Valid Test, Can be used for conformity (Y/N)],Data[PN/km ('#)])-K$2)/K$5</f>
        <v>#N/A</v>
      </c>
      <c r="L1181" s="141" t="e" cm="1">
        <f t="array" ref="L1181">(_xlfn.XLOOKUP($A1181&amp;$Q$3,Data[Index]&amp;Data[Valid Test, Can be used for conformity (Y/N)],Data[PM/km (mg)])-L$2)/L$5</f>
        <v>#N/A</v>
      </c>
      <c r="M1181" s="140" t="e" cm="1">
        <f t="array" ref="M1181">(_xlfn.XLOOKUP($A1181&amp;$Q$3,Data[Index]&amp;Data[Valid Test, Can be used for conformity (Y/N)],Data[CH4 (mg/km)])-M$2)/M$5</f>
        <v>#N/A</v>
      </c>
      <c r="N1181" s="140" t="e" cm="1">
        <f t="array" ref="N1181">(_xlfn.XLOOKUP($A1181&amp;$Q$3,Data[Index]&amp;Data[Valid Test, Can be used for conformity (Y/N)],Data[N20 (mg/km)])-N$2)/N$5</f>
        <v>#N/A</v>
      </c>
      <c r="O1181" s="141" t="e" cm="1">
        <f t="array" ref="O1181">(_xlfn.XLOOKUP($A1181&amp;$Q$3,Data[Index]&amp;Data[Valid Test, Can be used for conformity (Y/N)],Data[l/100km])-O$2)/O$5</f>
        <v>#N/A</v>
      </c>
      <c r="P1181" s="138">
        <f>_xlfn.XLOOKUP($A1181,Data[Index],Data[Comments])</f>
        <v>0</v>
      </c>
    </row>
    <row r="1182" spans="1:16" x14ac:dyDescent="0.2">
      <c r="A1182" s="129"/>
      <c r="B1182" s="129"/>
      <c r="C1182" s="129" t="e" cm="1">
        <f t="array" ref="C1182">_xlfn.XLOOKUP($A1182&amp;$Q$3&amp;$R$3,Data[Index]&amp;Data[Valid Test, Can be used for conformity (Y/N)]&amp;Data[Cycle],Data[Test Name])</f>
        <v>#N/A</v>
      </c>
      <c r="D1182" s="167" t="e" cm="1">
        <f t="array" ref="D1182">_xlfn.XLOOKUP($A1182&amp;$Q$3&amp;$R$3,Data[Index]&amp;Data[Valid Test, Can be used for conformity (Y/N)]&amp;Data[Cycle],Data[Mileage (Miles)])</f>
        <v>#N/A</v>
      </c>
      <c r="E1182" s="130" t="e" cm="1">
        <f t="array" ref="E1182">_xlfn.XLOOKUP($A1182&amp;$Q$3&amp;$R$3,Data[Index]&amp;Data[Valid Test, Can be used for conformity (Y/N)]&amp;Data[Cycle],Data[Date])</f>
        <v>#N/A</v>
      </c>
      <c r="F1182" s="141" t="e" cm="1">
        <f t="array" ref="F1182">(_xlfn.XLOOKUP($A1182&amp;$Q$3&amp;$R$3,Data[Index]&amp;Data[Valid Test, Can be used for conformity (Y/N)]&amp;Data[Cycle],Data[CO/km (mg)])-F$2)/F$5</f>
        <v>#N/A</v>
      </c>
      <c r="G1182" s="141" t="e" cm="1">
        <f t="array" ref="G1182">(_xlfn.XLOOKUP($A1182&amp;$Q$3,Data[Index]&amp;Data[Valid Test, Can be used for conformity (Y/N)],Data[CO2/km (g)])-G$2)/G$5</f>
        <v>#N/A</v>
      </c>
      <c r="H1182" s="141" t="e" cm="1">
        <f t="array" ref="H1182">(_xlfn.XLOOKUP($A1182&amp;$Q$3,Data[Index]&amp;Data[Valid Test, Can be used for conformity (Y/N)],Data[THC/km (mg)])-H$2)/H$5</f>
        <v>#N/A</v>
      </c>
      <c r="I1182" s="141" t="e" cm="1">
        <f t="array" ref="I1182">(_xlfn.XLOOKUP($A1182&amp;$Q$3,Data[Index]&amp;Data[Valid Test, Can be used for conformity (Y/N)],Data[NOx/km (mg)])-I$2)/I$5</f>
        <v>#N/A</v>
      </c>
      <c r="J1182" s="141" t="e" cm="1">
        <f t="array" ref="J1182">(_xlfn.XLOOKUP($A1182&amp;$Q$3,Data[Index]&amp;Data[Valid Test, Can be used for conformity (Y/N)],Data[THC + NOx/km (mg)])-J$2)/J$5</f>
        <v>#N/A</v>
      </c>
      <c r="K1182" s="141" t="e" cm="1">
        <f t="array" ref="K1182">(_xlfn.XLOOKUP($A1182&amp;$Q$3,Data[Index]&amp;Data[Valid Test, Can be used for conformity (Y/N)],Data[PN/km ('#)])-K$2)/K$5</f>
        <v>#N/A</v>
      </c>
      <c r="L1182" s="141" t="e" cm="1">
        <f t="array" ref="L1182">(_xlfn.XLOOKUP($A1182&amp;$Q$3,Data[Index]&amp;Data[Valid Test, Can be used for conformity (Y/N)],Data[PM/km (mg)])-L$2)/L$5</f>
        <v>#N/A</v>
      </c>
      <c r="M1182" s="140" t="e" cm="1">
        <f t="array" ref="M1182">(_xlfn.XLOOKUP($A1182&amp;$Q$3,Data[Index]&amp;Data[Valid Test, Can be used for conformity (Y/N)],Data[CH4 (mg/km)])-M$2)/M$5</f>
        <v>#N/A</v>
      </c>
      <c r="N1182" s="140" t="e" cm="1">
        <f t="array" ref="N1182">(_xlfn.XLOOKUP($A1182&amp;$Q$3,Data[Index]&amp;Data[Valid Test, Can be used for conformity (Y/N)],Data[N20 (mg/km)])-N$2)/N$5</f>
        <v>#N/A</v>
      </c>
      <c r="O1182" s="141" t="e" cm="1">
        <f t="array" ref="O1182">(_xlfn.XLOOKUP($A1182&amp;$Q$3,Data[Index]&amp;Data[Valid Test, Can be used for conformity (Y/N)],Data[l/100km])-O$2)/O$5</f>
        <v>#N/A</v>
      </c>
      <c r="P1182" s="138">
        <f>_xlfn.XLOOKUP($A1182,Data[Index],Data[Comments])</f>
        <v>0</v>
      </c>
    </row>
    <row r="1183" spans="1:16" x14ac:dyDescent="0.2">
      <c r="A1183" s="129"/>
      <c r="B1183" s="129"/>
      <c r="C1183" s="129" t="e" cm="1">
        <f t="array" ref="C1183">_xlfn.XLOOKUP($A1183&amp;$Q$3&amp;$R$3,Data[Index]&amp;Data[Valid Test, Can be used for conformity (Y/N)]&amp;Data[Cycle],Data[Test Name])</f>
        <v>#N/A</v>
      </c>
      <c r="D1183" s="167" t="e" cm="1">
        <f t="array" ref="D1183">_xlfn.XLOOKUP($A1183&amp;$Q$3&amp;$R$3,Data[Index]&amp;Data[Valid Test, Can be used for conformity (Y/N)]&amp;Data[Cycle],Data[Mileage (Miles)])</f>
        <v>#N/A</v>
      </c>
      <c r="E1183" s="130" t="e" cm="1">
        <f t="array" ref="E1183">_xlfn.XLOOKUP($A1183&amp;$Q$3&amp;$R$3,Data[Index]&amp;Data[Valid Test, Can be used for conformity (Y/N)]&amp;Data[Cycle],Data[Date])</f>
        <v>#N/A</v>
      </c>
      <c r="F1183" s="141" t="e" cm="1">
        <f t="array" ref="F1183">(_xlfn.XLOOKUP($A1183&amp;$Q$3&amp;$R$3,Data[Index]&amp;Data[Valid Test, Can be used for conformity (Y/N)]&amp;Data[Cycle],Data[CO/km (mg)])-F$2)/F$5</f>
        <v>#N/A</v>
      </c>
      <c r="G1183" s="141" t="e" cm="1">
        <f t="array" ref="G1183">(_xlfn.XLOOKUP($A1183&amp;$Q$3,Data[Index]&amp;Data[Valid Test, Can be used for conformity (Y/N)],Data[CO2/km (g)])-G$2)/G$5</f>
        <v>#N/A</v>
      </c>
      <c r="H1183" s="141" t="e" cm="1">
        <f t="array" ref="H1183">(_xlfn.XLOOKUP($A1183&amp;$Q$3,Data[Index]&amp;Data[Valid Test, Can be used for conformity (Y/N)],Data[THC/km (mg)])-H$2)/H$5</f>
        <v>#N/A</v>
      </c>
      <c r="I1183" s="141" t="e" cm="1">
        <f t="array" ref="I1183">(_xlfn.XLOOKUP($A1183&amp;$Q$3,Data[Index]&amp;Data[Valid Test, Can be used for conformity (Y/N)],Data[NOx/km (mg)])-I$2)/I$5</f>
        <v>#N/A</v>
      </c>
      <c r="J1183" s="141" t="e" cm="1">
        <f t="array" ref="J1183">(_xlfn.XLOOKUP($A1183&amp;$Q$3,Data[Index]&amp;Data[Valid Test, Can be used for conformity (Y/N)],Data[THC + NOx/km (mg)])-J$2)/J$5</f>
        <v>#N/A</v>
      </c>
      <c r="K1183" s="141" t="e" cm="1">
        <f t="array" ref="K1183">(_xlfn.XLOOKUP($A1183&amp;$Q$3,Data[Index]&amp;Data[Valid Test, Can be used for conformity (Y/N)],Data[PN/km ('#)])-K$2)/K$5</f>
        <v>#N/A</v>
      </c>
      <c r="L1183" s="141" t="e" cm="1">
        <f t="array" ref="L1183">(_xlfn.XLOOKUP($A1183&amp;$Q$3,Data[Index]&amp;Data[Valid Test, Can be used for conformity (Y/N)],Data[PM/km (mg)])-L$2)/L$5</f>
        <v>#N/A</v>
      </c>
      <c r="M1183" s="140" t="e" cm="1">
        <f t="array" ref="M1183">(_xlfn.XLOOKUP($A1183&amp;$Q$3,Data[Index]&amp;Data[Valid Test, Can be used for conformity (Y/N)],Data[CH4 (mg/km)])-M$2)/M$5</f>
        <v>#N/A</v>
      </c>
      <c r="N1183" s="140" t="e" cm="1">
        <f t="array" ref="N1183">(_xlfn.XLOOKUP($A1183&amp;$Q$3,Data[Index]&amp;Data[Valid Test, Can be used for conformity (Y/N)],Data[N20 (mg/km)])-N$2)/N$5</f>
        <v>#N/A</v>
      </c>
      <c r="O1183" s="141" t="e" cm="1">
        <f t="array" ref="O1183">(_xlfn.XLOOKUP($A1183&amp;$Q$3,Data[Index]&amp;Data[Valid Test, Can be used for conformity (Y/N)],Data[l/100km])-O$2)/O$5</f>
        <v>#N/A</v>
      </c>
      <c r="P1183" s="138">
        <f>_xlfn.XLOOKUP($A1183,Data[Index],Data[Comments])</f>
        <v>0</v>
      </c>
    </row>
    <row r="1184" spans="1:16" x14ac:dyDescent="0.2">
      <c r="A1184" s="129"/>
      <c r="B1184" s="129"/>
      <c r="C1184" s="129" t="e" cm="1">
        <f t="array" ref="C1184">_xlfn.XLOOKUP($A1184&amp;$Q$3&amp;$R$3,Data[Index]&amp;Data[Valid Test, Can be used for conformity (Y/N)]&amp;Data[Cycle],Data[Test Name])</f>
        <v>#N/A</v>
      </c>
      <c r="D1184" s="167" t="e" cm="1">
        <f t="array" ref="D1184">_xlfn.XLOOKUP($A1184&amp;$Q$3&amp;$R$3,Data[Index]&amp;Data[Valid Test, Can be used for conformity (Y/N)]&amp;Data[Cycle],Data[Mileage (Miles)])</f>
        <v>#N/A</v>
      </c>
      <c r="E1184" s="130" t="e" cm="1">
        <f t="array" ref="E1184">_xlfn.XLOOKUP($A1184&amp;$Q$3&amp;$R$3,Data[Index]&amp;Data[Valid Test, Can be used for conformity (Y/N)]&amp;Data[Cycle],Data[Date])</f>
        <v>#N/A</v>
      </c>
      <c r="F1184" s="141" t="e" cm="1">
        <f t="array" ref="F1184">(_xlfn.XLOOKUP($A1184&amp;$Q$3&amp;$R$3,Data[Index]&amp;Data[Valid Test, Can be used for conformity (Y/N)]&amp;Data[Cycle],Data[CO/km (mg)])-F$2)/F$5</f>
        <v>#N/A</v>
      </c>
      <c r="G1184" s="141" t="e" cm="1">
        <f t="array" ref="G1184">(_xlfn.XLOOKUP($A1184&amp;$Q$3,Data[Index]&amp;Data[Valid Test, Can be used for conformity (Y/N)],Data[CO2/km (g)])-G$2)/G$5</f>
        <v>#N/A</v>
      </c>
      <c r="H1184" s="141" t="e" cm="1">
        <f t="array" ref="H1184">(_xlfn.XLOOKUP($A1184&amp;$Q$3,Data[Index]&amp;Data[Valid Test, Can be used for conformity (Y/N)],Data[THC/km (mg)])-H$2)/H$5</f>
        <v>#N/A</v>
      </c>
      <c r="I1184" s="141" t="e" cm="1">
        <f t="array" ref="I1184">(_xlfn.XLOOKUP($A1184&amp;$Q$3,Data[Index]&amp;Data[Valid Test, Can be used for conformity (Y/N)],Data[NOx/km (mg)])-I$2)/I$5</f>
        <v>#N/A</v>
      </c>
      <c r="J1184" s="141" t="e" cm="1">
        <f t="array" ref="J1184">(_xlfn.XLOOKUP($A1184&amp;$Q$3,Data[Index]&amp;Data[Valid Test, Can be used for conformity (Y/N)],Data[THC + NOx/km (mg)])-J$2)/J$5</f>
        <v>#N/A</v>
      </c>
      <c r="K1184" s="141" t="e" cm="1">
        <f t="array" ref="K1184">(_xlfn.XLOOKUP($A1184&amp;$Q$3,Data[Index]&amp;Data[Valid Test, Can be used for conformity (Y/N)],Data[PN/km ('#)])-K$2)/K$5</f>
        <v>#N/A</v>
      </c>
      <c r="L1184" s="141" t="e" cm="1">
        <f t="array" ref="L1184">(_xlfn.XLOOKUP($A1184&amp;$Q$3,Data[Index]&amp;Data[Valid Test, Can be used for conformity (Y/N)],Data[PM/km (mg)])-L$2)/L$5</f>
        <v>#N/A</v>
      </c>
      <c r="M1184" s="140" t="e" cm="1">
        <f t="array" ref="M1184">(_xlfn.XLOOKUP($A1184&amp;$Q$3,Data[Index]&amp;Data[Valid Test, Can be used for conformity (Y/N)],Data[CH4 (mg/km)])-M$2)/M$5</f>
        <v>#N/A</v>
      </c>
      <c r="N1184" s="140" t="e" cm="1">
        <f t="array" ref="N1184">(_xlfn.XLOOKUP($A1184&amp;$Q$3,Data[Index]&amp;Data[Valid Test, Can be used for conformity (Y/N)],Data[N20 (mg/km)])-N$2)/N$5</f>
        <v>#N/A</v>
      </c>
      <c r="O1184" s="141" t="e" cm="1">
        <f t="array" ref="O1184">(_xlfn.XLOOKUP($A1184&amp;$Q$3,Data[Index]&amp;Data[Valid Test, Can be used for conformity (Y/N)],Data[l/100km])-O$2)/O$5</f>
        <v>#N/A</v>
      </c>
      <c r="P1184" s="138">
        <f>_xlfn.XLOOKUP($A1184,Data[Index],Data[Comments])</f>
        <v>0</v>
      </c>
    </row>
    <row r="1185" spans="1:16" x14ac:dyDescent="0.2">
      <c r="A1185" s="129"/>
      <c r="B1185" s="129"/>
      <c r="C1185" s="129" t="e" cm="1">
        <f t="array" ref="C1185">_xlfn.XLOOKUP($A1185&amp;$Q$3&amp;$R$3,Data[Index]&amp;Data[Valid Test, Can be used for conformity (Y/N)]&amp;Data[Cycle],Data[Test Name])</f>
        <v>#N/A</v>
      </c>
      <c r="D1185" s="167" t="e" cm="1">
        <f t="array" ref="D1185">_xlfn.XLOOKUP($A1185&amp;$Q$3&amp;$R$3,Data[Index]&amp;Data[Valid Test, Can be used for conformity (Y/N)]&amp;Data[Cycle],Data[Mileage (Miles)])</f>
        <v>#N/A</v>
      </c>
      <c r="E1185" s="130" t="e" cm="1">
        <f t="array" ref="E1185">_xlfn.XLOOKUP($A1185&amp;$Q$3&amp;$R$3,Data[Index]&amp;Data[Valid Test, Can be used for conformity (Y/N)]&amp;Data[Cycle],Data[Date])</f>
        <v>#N/A</v>
      </c>
      <c r="F1185" s="141" t="e" cm="1">
        <f t="array" ref="F1185">(_xlfn.XLOOKUP($A1185&amp;$Q$3&amp;$R$3,Data[Index]&amp;Data[Valid Test, Can be used for conformity (Y/N)]&amp;Data[Cycle],Data[CO/km (mg)])-F$2)/F$5</f>
        <v>#N/A</v>
      </c>
      <c r="G1185" s="141" t="e" cm="1">
        <f t="array" ref="G1185">(_xlfn.XLOOKUP($A1185&amp;$Q$3,Data[Index]&amp;Data[Valid Test, Can be used for conformity (Y/N)],Data[CO2/km (g)])-G$2)/G$5</f>
        <v>#N/A</v>
      </c>
      <c r="H1185" s="141" t="e" cm="1">
        <f t="array" ref="H1185">(_xlfn.XLOOKUP($A1185&amp;$Q$3,Data[Index]&amp;Data[Valid Test, Can be used for conformity (Y/N)],Data[THC/km (mg)])-H$2)/H$5</f>
        <v>#N/A</v>
      </c>
      <c r="I1185" s="141" t="e" cm="1">
        <f t="array" ref="I1185">(_xlfn.XLOOKUP($A1185&amp;$Q$3,Data[Index]&amp;Data[Valid Test, Can be used for conformity (Y/N)],Data[NOx/km (mg)])-I$2)/I$5</f>
        <v>#N/A</v>
      </c>
      <c r="J1185" s="141" t="e" cm="1">
        <f t="array" ref="J1185">(_xlfn.XLOOKUP($A1185&amp;$Q$3,Data[Index]&amp;Data[Valid Test, Can be used for conformity (Y/N)],Data[THC + NOx/km (mg)])-J$2)/J$5</f>
        <v>#N/A</v>
      </c>
      <c r="K1185" s="141" t="e" cm="1">
        <f t="array" ref="K1185">(_xlfn.XLOOKUP($A1185&amp;$Q$3,Data[Index]&amp;Data[Valid Test, Can be used for conformity (Y/N)],Data[PN/km ('#)])-K$2)/K$5</f>
        <v>#N/A</v>
      </c>
      <c r="L1185" s="141" t="e" cm="1">
        <f t="array" ref="L1185">(_xlfn.XLOOKUP($A1185&amp;$Q$3,Data[Index]&amp;Data[Valid Test, Can be used for conformity (Y/N)],Data[PM/km (mg)])-L$2)/L$5</f>
        <v>#N/A</v>
      </c>
      <c r="M1185" s="140" t="e" cm="1">
        <f t="array" ref="M1185">(_xlfn.XLOOKUP($A1185&amp;$Q$3,Data[Index]&amp;Data[Valid Test, Can be used for conformity (Y/N)],Data[CH4 (mg/km)])-M$2)/M$5</f>
        <v>#N/A</v>
      </c>
      <c r="N1185" s="140" t="e" cm="1">
        <f t="array" ref="N1185">(_xlfn.XLOOKUP($A1185&amp;$Q$3,Data[Index]&amp;Data[Valid Test, Can be used for conformity (Y/N)],Data[N20 (mg/km)])-N$2)/N$5</f>
        <v>#N/A</v>
      </c>
      <c r="O1185" s="141" t="e" cm="1">
        <f t="array" ref="O1185">(_xlfn.XLOOKUP($A1185&amp;$Q$3,Data[Index]&amp;Data[Valid Test, Can be used for conformity (Y/N)],Data[l/100km])-O$2)/O$5</f>
        <v>#N/A</v>
      </c>
      <c r="P1185" s="138">
        <f>_xlfn.XLOOKUP($A1185,Data[Index],Data[Comments])</f>
        <v>0</v>
      </c>
    </row>
    <row r="1186" spans="1:16" x14ac:dyDescent="0.2">
      <c r="A1186" s="129"/>
      <c r="B1186" s="129"/>
      <c r="C1186" s="129" t="e" cm="1">
        <f t="array" ref="C1186">_xlfn.XLOOKUP($A1186&amp;$Q$3&amp;$R$3,Data[Index]&amp;Data[Valid Test, Can be used for conformity (Y/N)]&amp;Data[Cycle],Data[Test Name])</f>
        <v>#N/A</v>
      </c>
      <c r="D1186" s="167" t="e" cm="1">
        <f t="array" ref="D1186">_xlfn.XLOOKUP($A1186&amp;$Q$3&amp;$R$3,Data[Index]&amp;Data[Valid Test, Can be used for conformity (Y/N)]&amp;Data[Cycle],Data[Mileage (Miles)])</f>
        <v>#N/A</v>
      </c>
      <c r="E1186" s="130" t="e" cm="1">
        <f t="array" ref="E1186">_xlfn.XLOOKUP($A1186&amp;$Q$3&amp;$R$3,Data[Index]&amp;Data[Valid Test, Can be used for conformity (Y/N)]&amp;Data[Cycle],Data[Date])</f>
        <v>#N/A</v>
      </c>
      <c r="F1186" s="141" t="e" cm="1">
        <f t="array" ref="F1186">(_xlfn.XLOOKUP($A1186&amp;$Q$3&amp;$R$3,Data[Index]&amp;Data[Valid Test, Can be used for conformity (Y/N)]&amp;Data[Cycle],Data[CO/km (mg)])-F$2)/F$5</f>
        <v>#N/A</v>
      </c>
      <c r="G1186" s="141" t="e" cm="1">
        <f t="array" ref="G1186">(_xlfn.XLOOKUP($A1186&amp;$Q$3,Data[Index]&amp;Data[Valid Test, Can be used for conformity (Y/N)],Data[CO2/km (g)])-G$2)/G$5</f>
        <v>#N/A</v>
      </c>
      <c r="H1186" s="141" t="e" cm="1">
        <f t="array" ref="H1186">(_xlfn.XLOOKUP($A1186&amp;$Q$3,Data[Index]&amp;Data[Valid Test, Can be used for conformity (Y/N)],Data[THC/km (mg)])-H$2)/H$5</f>
        <v>#N/A</v>
      </c>
      <c r="I1186" s="141" t="e" cm="1">
        <f t="array" ref="I1186">(_xlfn.XLOOKUP($A1186&amp;$Q$3,Data[Index]&amp;Data[Valid Test, Can be used for conformity (Y/N)],Data[NOx/km (mg)])-I$2)/I$5</f>
        <v>#N/A</v>
      </c>
      <c r="J1186" s="141" t="e" cm="1">
        <f t="array" ref="J1186">(_xlfn.XLOOKUP($A1186&amp;$Q$3,Data[Index]&amp;Data[Valid Test, Can be used for conformity (Y/N)],Data[THC + NOx/km (mg)])-J$2)/J$5</f>
        <v>#N/A</v>
      </c>
      <c r="K1186" s="141" t="e" cm="1">
        <f t="array" ref="K1186">(_xlfn.XLOOKUP($A1186&amp;$Q$3,Data[Index]&amp;Data[Valid Test, Can be used for conformity (Y/N)],Data[PN/km ('#)])-K$2)/K$5</f>
        <v>#N/A</v>
      </c>
      <c r="L1186" s="141" t="e" cm="1">
        <f t="array" ref="L1186">(_xlfn.XLOOKUP($A1186&amp;$Q$3,Data[Index]&amp;Data[Valid Test, Can be used for conformity (Y/N)],Data[PM/km (mg)])-L$2)/L$5</f>
        <v>#N/A</v>
      </c>
      <c r="M1186" s="140" t="e" cm="1">
        <f t="array" ref="M1186">(_xlfn.XLOOKUP($A1186&amp;$Q$3,Data[Index]&amp;Data[Valid Test, Can be used for conformity (Y/N)],Data[CH4 (mg/km)])-M$2)/M$5</f>
        <v>#N/A</v>
      </c>
      <c r="N1186" s="140" t="e" cm="1">
        <f t="array" ref="N1186">(_xlfn.XLOOKUP($A1186&amp;$Q$3,Data[Index]&amp;Data[Valid Test, Can be used for conformity (Y/N)],Data[N20 (mg/km)])-N$2)/N$5</f>
        <v>#N/A</v>
      </c>
      <c r="O1186" s="141" t="e" cm="1">
        <f t="array" ref="O1186">(_xlfn.XLOOKUP($A1186&amp;$Q$3,Data[Index]&amp;Data[Valid Test, Can be used for conformity (Y/N)],Data[l/100km])-O$2)/O$5</f>
        <v>#N/A</v>
      </c>
      <c r="P1186" s="138">
        <f>_xlfn.XLOOKUP($A1186,Data[Index],Data[Comments])</f>
        <v>0</v>
      </c>
    </row>
    <row r="1187" spans="1:16" x14ac:dyDescent="0.2">
      <c r="A1187" s="129"/>
      <c r="B1187" s="129"/>
      <c r="C1187" s="129" t="e" cm="1">
        <f t="array" ref="C1187">_xlfn.XLOOKUP($A1187&amp;$Q$3&amp;$R$3,Data[Index]&amp;Data[Valid Test, Can be used for conformity (Y/N)]&amp;Data[Cycle],Data[Test Name])</f>
        <v>#N/A</v>
      </c>
      <c r="D1187" s="167" t="e" cm="1">
        <f t="array" ref="D1187">_xlfn.XLOOKUP($A1187&amp;$Q$3&amp;$R$3,Data[Index]&amp;Data[Valid Test, Can be used for conformity (Y/N)]&amp;Data[Cycle],Data[Mileage (Miles)])</f>
        <v>#N/A</v>
      </c>
      <c r="E1187" s="130" t="e" cm="1">
        <f t="array" ref="E1187">_xlfn.XLOOKUP($A1187&amp;$Q$3&amp;$R$3,Data[Index]&amp;Data[Valid Test, Can be used for conformity (Y/N)]&amp;Data[Cycle],Data[Date])</f>
        <v>#N/A</v>
      </c>
      <c r="F1187" s="141" t="e" cm="1">
        <f t="array" ref="F1187">(_xlfn.XLOOKUP($A1187&amp;$Q$3&amp;$R$3,Data[Index]&amp;Data[Valid Test, Can be used for conformity (Y/N)]&amp;Data[Cycle],Data[CO/km (mg)])-F$2)/F$5</f>
        <v>#N/A</v>
      </c>
      <c r="G1187" s="141" t="e" cm="1">
        <f t="array" ref="G1187">(_xlfn.XLOOKUP($A1187&amp;$Q$3,Data[Index]&amp;Data[Valid Test, Can be used for conformity (Y/N)],Data[CO2/km (g)])-G$2)/G$5</f>
        <v>#N/A</v>
      </c>
      <c r="H1187" s="141" t="e" cm="1">
        <f t="array" ref="H1187">(_xlfn.XLOOKUP($A1187&amp;$Q$3,Data[Index]&amp;Data[Valid Test, Can be used for conformity (Y/N)],Data[THC/km (mg)])-H$2)/H$5</f>
        <v>#N/A</v>
      </c>
      <c r="I1187" s="141" t="e" cm="1">
        <f t="array" ref="I1187">(_xlfn.XLOOKUP($A1187&amp;$Q$3,Data[Index]&amp;Data[Valid Test, Can be used for conformity (Y/N)],Data[NOx/km (mg)])-I$2)/I$5</f>
        <v>#N/A</v>
      </c>
      <c r="J1187" s="141" t="e" cm="1">
        <f t="array" ref="J1187">(_xlfn.XLOOKUP($A1187&amp;$Q$3,Data[Index]&amp;Data[Valid Test, Can be used for conformity (Y/N)],Data[THC + NOx/km (mg)])-J$2)/J$5</f>
        <v>#N/A</v>
      </c>
      <c r="K1187" s="141" t="e" cm="1">
        <f t="array" ref="K1187">(_xlfn.XLOOKUP($A1187&amp;$Q$3,Data[Index]&amp;Data[Valid Test, Can be used for conformity (Y/N)],Data[PN/km ('#)])-K$2)/K$5</f>
        <v>#N/A</v>
      </c>
      <c r="L1187" s="141" t="e" cm="1">
        <f t="array" ref="L1187">(_xlfn.XLOOKUP($A1187&amp;$Q$3,Data[Index]&amp;Data[Valid Test, Can be used for conformity (Y/N)],Data[PM/km (mg)])-L$2)/L$5</f>
        <v>#N/A</v>
      </c>
      <c r="M1187" s="140" t="e" cm="1">
        <f t="array" ref="M1187">(_xlfn.XLOOKUP($A1187&amp;$Q$3,Data[Index]&amp;Data[Valid Test, Can be used for conformity (Y/N)],Data[CH4 (mg/km)])-M$2)/M$5</f>
        <v>#N/A</v>
      </c>
      <c r="N1187" s="140" t="e" cm="1">
        <f t="array" ref="N1187">(_xlfn.XLOOKUP($A1187&amp;$Q$3,Data[Index]&amp;Data[Valid Test, Can be used for conformity (Y/N)],Data[N20 (mg/km)])-N$2)/N$5</f>
        <v>#N/A</v>
      </c>
      <c r="O1187" s="141" t="e" cm="1">
        <f t="array" ref="O1187">(_xlfn.XLOOKUP($A1187&amp;$Q$3,Data[Index]&amp;Data[Valid Test, Can be used for conformity (Y/N)],Data[l/100km])-O$2)/O$5</f>
        <v>#N/A</v>
      </c>
      <c r="P1187" s="138">
        <f>_xlfn.XLOOKUP($A1187,Data[Index],Data[Comments])</f>
        <v>0</v>
      </c>
    </row>
    <row r="1188" spans="1:16" x14ac:dyDescent="0.2">
      <c r="A1188" s="129"/>
      <c r="B1188" s="129"/>
      <c r="C1188" s="129" t="e" cm="1">
        <f t="array" ref="C1188">_xlfn.XLOOKUP($A1188&amp;$Q$3&amp;$R$3,Data[Index]&amp;Data[Valid Test, Can be used for conformity (Y/N)]&amp;Data[Cycle],Data[Test Name])</f>
        <v>#N/A</v>
      </c>
      <c r="D1188" s="167" t="e" cm="1">
        <f t="array" ref="D1188">_xlfn.XLOOKUP($A1188&amp;$Q$3&amp;$R$3,Data[Index]&amp;Data[Valid Test, Can be used for conformity (Y/N)]&amp;Data[Cycle],Data[Mileage (Miles)])</f>
        <v>#N/A</v>
      </c>
      <c r="E1188" s="130" t="e" cm="1">
        <f t="array" ref="E1188">_xlfn.XLOOKUP($A1188&amp;$Q$3&amp;$R$3,Data[Index]&amp;Data[Valid Test, Can be used for conformity (Y/N)]&amp;Data[Cycle],Data[Date])</f>
        <v>#N/A</v>
      </c>
      <c r="F1188" s="141" t="e" cm="1">
        <f t="array" ref="F1188">(_xlfn.XLOOKUP($A1188&amp;$Q$3&amp;$R$3,Data[Index]&amp;Data[Valid Test, Can be used for conformity (Y/N)]&amp;Data[Cycle],Data[CO/km (mg)])-F$2)/F$5</f>
        <v>#N/A</v>
      </c>
      <c r="G1188" s="141" t="e" cm="1">
        <f t="array" ref="G1188">(_xlfn.XLOOKUP($A1188&amp;$Q$3,Data[Index]&amp;Data[Valid Test, Can be used for conformity (Y/N)],Data[CO2/km (g)])-G$2)/G$5</f>
        <v>#N/A</v>
      </c>
      <c r="H1188" s="141" t="e" cm="1">
        <f t="array" ref="H1188">(_xlfn.XLOOKUP($A1188&amp;$Q$3,Data[Index]&amp;Data[Valid Test, Can be used for conformity (Y/N)],Data[THC/km (mg)])-H$2)/H$5</f>
        <v>#N/A</v>
      </c>
      <c r="I1188" s="141" t="e" cm="1">
        <f t="array" ref="I1188">(_xlfn.XLOOKUP($A1188&amp;$Q$3,Data[Index]&amp;Data[Valid Test, Can be used for conformity (Y/N)],Data[NOx/km (mg)])-I$2)/I$5</f>
        <v>#N/A</v>
      </c>
      <c r="J1188" s="141" t="e" cm="1">
        <f t="array" ref="J1188">(_xlfn.XLOOKUP($A1188&amp;$Q$3,Data[Index]&amp;Data[Valid Test, Can be used for conformity (Y/N)],Data[THC + NOx/km (mg)])-J$2)/J$5</f>
        <v>#N/A</v>
      </c>
      <c r="K1188" s="141" t="e" cm="1">
        <f t="array" ref="K1188">(_xlfn.XLOOKUP($A1188&amp;$Q$3,Data[Index]&amp;Data[Valid Test, Can be used for conformity (Y/N)],Data[PN/km ('#)])-K$2)/K$5</f>
        <v>#N/A</v>
      </c>
      <c r="L1188" s="141" t="e" cm="1">
        <f t="array" ref="L1188">(_xlfn.XLOOKUP($A1188&amp;$Q$3,Data[Index]&amp;Data[Valid Test, Can be used for conformity (Y/N)],Data[PM/km (mg)])-L$2)/L$5</f>
        <v>#N/A</v>
      </c>
      <c r="M1188" s="140" t="e" cm="1">
        <f t="array" ref="M1188">(_xlfn.XLOOKUP($A1188&amp;$Q$3,Data[Index]&amp;Data[Valid Test, Can be used for conformity (Y/N)],Data[CH4 (mg/km)])-M$2)/M$5</f>
        <v>#N/A</v>
      </c>
      <c r="N1188" s="140" t="e" cm="1">
        <f t="array" ref="N1188">(_xlfn.XLOOKUP($A1188&amp;$Q$3,Data[Index]&amp;Data[Valid Test, Can be used for conformity (Y/N)],Data[N20 (mg/km)])-N$2)/N$5</f>
        <v>#N/A</v>
      </c>
      <c r="O1188" s="141" t="e" cm="1">
        <f t="array" ref="O1188">(_xlfn.XLOOKUP($A1188&amp;$Q$3,Data[Index]&amp;Data[Valid Test, Can be used for conformity (Y/N)],Data[l/100km])-O$2)/O$5</f>
        <v>#N/A</v>
      </c>
      <c r="P1188" s="138">
        <f>_xlfn.XLOOKUP($A1188,Data[Index],Data[Comments])</f>
        <v>0</v>
      </c>
    </row>
    <row r="1189" spans="1:16" x14ac:dyDescent="0.2">
      <c r="A1189" s="129"/>
      <c r="B1189" s="129"/>
      <c r="C1189" s="129" t="e" cm="1">
        <f t="array" ref="C1189">_xlfn.XLOOKUP($A1189&amp;$Q$3&amp;$R$3,Data[Index]&amp;Data[Valid Test, Can be used for conformity (Y/N)]&amp;Data[Cycle],Data[Test Name])</f>
        <v>#N/A</v>
      </c>
      <c r="D1189" s="167" t="e" cm="1">
        <f t="array" ref="D1189">_xlfn.XLOOKUP($A1189&amp;$Q$3&amp;$R$3,Data[Index]&amp;Data[Valid Test, Can be used for conformity (Y/N)]&amp;Data[Cycle],Data[Mileage (Miles)])</f>
        <v>#N/A</v>
      </c>
      <c r="E1189" s="130" t="e" cm="1">
        <f t="array" ref="E1189">_xlfn.XLOOKUP($A1189&amp;$Q$3&amp;$R$3,Data[Index]&amp;Data[Valid Test, Can be used for conformity (Y/N)]&amp;Data[Cycle],Data[Date])</f>
        <v>#N/A</v>
      </c>
      <c r="F1189" s="141" t="e" cm="1">
        <f t="array" ref="F1189">(_xlfn.XLOOKUP($A1189&amp;$Q$3&amp;$R$3,Data[Index]&amp;Data[Valid Test, Can be used for conformity (Y/N)]&amp;Data[Cycle],Data[CO/km (mg)])-F$2)/F$5</f>
        <v>#N/A</v>
      </c>
      <c r="G1189" s="141" t="e" cm="1">
        <f t="array" ref="G1189">(_xlfn.XLOOKUP($A1189&amp;$Q$3,Data[Index]&amp;Data[Valid Test, Can be used for conformity (Y/N)],Data[CO2/km (g)])-G$2)/G$5</f>
        <v>#N/A</v>
      </c>
      <c r="H1189" s="141" t="e" cm="1">
        <f t="array" ref="H1189">(_xlfn.XLOOKUP($A1189&amp;$Q$3,Data[Index]&amp;Data[Valid Test, Can be used for conformity (Y/N)],Data[THC/km (mg)])-H$2)/H$5</f>
        <v>#N/A</v>
      </c>
      <c r="I1189" s="141" t="e" cm="1">
        <f t="array" ref="I1189">(_xlfn.XLOOKUP($A1189&amp;$Q$3,Data[Index]&amp;Data[Valid Test, Can be used for conformity (Y/N)],Data[NOx/km (mg)])-I$2)/I$5</f>
        <v>#N/A</v>
      </c>
      <c r="J1189" s="141" t="e" cm="1">
        <f t="array" ref="J1189">(_xlfn.XLOOKUP($A1189&amp;$Q$3,Data[Index]&amp;Data[Valid Test, Can be used for conformity (Y/N)],Data[THC + NOx/km (mg)])-J$2)/J$5</f>
        <v>#N/A</v>
      </c>
      <c r="K1189" s="141" t="e" cm="1">
        <f t="array" ref="K1189">(_xlfn.XLOOKUP($A1189&amp;$Q$3,Data[Index]&amp;Data[Valid Test, Can be used for conformity (Y/N)],Data[PN/km ('#)])-K$2)/K$5</f>
        <v>#N/A</v>
      </c>
      <c r="L1189" s="141" t="e" cm="1">
        <f t="array" ref="L1189">(_xlfn.XLOOKUP($A1189&amp;$Q$3,Data[Index]&amp;Data[Valid Test, Can be used for conformity (Y/N)],Data[PM/km (mg)])-L$2)/L$5</f>
        <v>#N/A</v>
      </c>
      <c r="M1189" s="140" t="e" cm="1">
        <f t="array" ref="M1189">(_xlfn.XLOOKUP($A1189&amp;$Q$3,Data[Index]&amp;Data[Valid Test, Can be used for conformity (Y/N)],Data[CH4 (mg/km)])-M$2)/M$5</f>
        <v>#N/A</v>
      </c>
      <c r="N1189" s="140" t="e" cm="1">
        <f t="array" ref="N1189">(_xlfn.XLOOKUP($A1189&amp;$Q$3,Data[Index]&amp;Data[Valid Test, Can be used for conformity (Y/N)],Data[N20 (mg/km)])-N$2)/N$5</f>
        <v>#N/A</v>
      </c>
      <c r="O1189" s="141" t="e" cm="1">
        <f t="array" ref="O1189">(_xlfn.XLOOKUP($A1189&amp;$Q$3,Data[Index]&amp;Data[Valid Test, Can be used for conformity (Y/N)],Data[l/100km])-O$2)/O$5</f>
        <v>#N/A</v>
      </c>
      <c r="P1189" s="138">
        <f>_xlfn.XLOOKUP($A1189,Data[Index],Data[Comments])</f>
        <v>0</v>
      </c>
    </row>
    <row r="1190" spans="1:16" x14ac:dyDescent="0.2">
      <c r="A1190" s="129"/>
      <c r="B1190" s="129"/>
      <c r="C1190" s="129" t="e" cm="1">
        <f t="array" ref="C1190">_xlfn.XLOOKUP($A1190&amp;$Q$3&amp;$R$3,Data[Index]&amp;Data[Valid Test, Can be used for conformity (Y/N)]&amp;Data[Cycle],Data[Test Name])</f>
        <v>#N/A</v>
      </c>
      <c r="D1190" s="167" t="e" cm="1">
        <f t="array" ref="D1190">_xlfn.XLOOKUP($A1190&amp;$Q$3&amp;$R$3,Data[Index]&amp;Data[Valid Test, Can be used for conformity (Y/N)]&amp;Data[Cycle],Data[Mileage (Miles)])</f>
        <v>#N/A</v>
      </c>
      <c r="E1190" s="130" t="e" cm="1">
        <f t="array" ref="E1190">_xlfn.XLOOKUP($A1190&amp;$Q$3&amp;$R$3,Data[Index]&amp;Data[Valid Test, Can be used for conformity (Y/N)]&amp;Data[Cycle],Data[Date])</f>
        <v>#N/A</v>
      </c>
      <c r="F1190" s="141" t="e" cm="1">
        <f t="array" ref="F1190">(_xlfn.XLOOKUP($A1190&amp;$Q$3&amp;$R$3,Data[Index]&amp;Data[Valid Test, Can be used for conformity (Y/N)]&amp;Data[Cycle],Data[CO/km (mg)])-F$2)/F$5</f>
        <v>#N/A</v>
      </c>
      <c r="G1190" s="141" t="e" cm="1">
        <f t="array" ref="G1190">(_xlfn.XLOOKUP($A1190&amp;$Q$3,Data[Index]&amp;Data[Valid Test, Can be used for conformity (Y/N)],Data[CO2/km (g)])-G$2)/G$5</f>
        <v>#N/A</v>
      </c>
      <c r="H1190" s="141" t="e" cm="1">
        <f t="array" ref="H1190">(_xlfn.XLOOKUP($A1190&amp;$Q$3,Data[Index]&amp;Data[Valid Test, Can be used for conformity (Y/N)],Data[THC/km (mg)])-H$2)/H$5</f>
        <v>#N/A</v>
      </c>
      <c r="I1190" s="141" t="e" cm="1">
        <f t="array" ref="I1190">(_xlfn.XLOOKUP($A1190&amp;$Q$3,Data[Index]&amp;Data[Valid Test, Can be used for conformity (Y/N)],Data[NOx/km (mg)])-I$2)/I$5</f>
        <v>#N/A</v>
      </c>
      <c r="J1190" s="141" t="e" cm="1">
        <f t="array" ref="J1190">(_xlfn.XLOOKUP($A1190&amp;$Q$3,Data[Index]&amp;Data[Valid Test, Can be used for conformity (Y/N)],Data[THC + NOx/km (mg)])-J$2)/J$5</f>
        <v>#N/A</v>
      </c>
      <c r="K1190" s="141" t="e" cm="1">
        <f t="array" ref="K1190">(_xlfn.XLOOKUP($A1190&amp;$Q$3,Data[Index]&amp;Data[Valid Test, Can be used for conformity (Y/N)],Data[PN/km ('#)])-K$2)/K$5</f>
        <v>#N/A</v>
      </c>
      <c r="L1190" s="141" t="e" cm="1">
        <f t="array" ref="L1190">(_xlfn.XLOOKUP($A1190&amp;$Q$3,Data[Index]&amp;Data[Valid Test, Can be used for conformity (Y/N)],Data[PM/km (mg)])-L$2)/L$5</f>
        <v>#N/A</v>
      </c>
      <c r="M1190" s="140" t="e" cm="1">
        <f t="array" ref="M1190">(_xlfn.XLOOKUP($A1190&amp;$Q$3,Data[Index]&amp;Data[Valid Test, Can be used for conformity (Y/N)],Data[CH4 (mg/km)])-M$2)/M$5</f>
        <v>#N/A</v>
      </c>
      <c r="N1190" s="140" t="e" cm="1">
        <f t="array" ref="N1190">(_xlfn.XLOOKUP($A1190&amp;$Q$3,Data[Index]&amp;Data[Valid Test, Can be used for conformity (Y/N)],Data[N20 (mg/km)])-N$2)/N$5</f>
        <v>#N/A</v>
      </c>
      <c r="O1190" s="141" t="e" cm="1">
        <f t="array" ref="O1190">(_xlfn.XLOOKUP($A1190&amp;$Q$3,Data[Index]&amp;Data[Valid Test, Can be used for conformity (Y/N)],Data[l/100km])-O$2)/O$5</f>
        <v>#N/A</v>
      </c>
      <c r="P1190" s="138">
        <f>_xlfn.XLOOKUP($A1190,Data[Index],Data[Comments])</f>
        <v>0</v>
      </c>
    </row>
    <row r="1191" spans="1:16" x14ac:dyDescent="0.2">
      <c r="A1191" s="129"/>
      <c r="B1191" s="129"/>
      <c r="C1191" s="129" t="e" cm="1">
        <f t="array" ref="C1191">_xlfn.XLOOKUP($A1191&amp;$Q$3&amp;$R$3,Data[Index]&amp;Data[Valid Test, Can be used for conformity (Y/N)]&amp;Data[Cycle],Data[Test Name])</f>
        <v>#N/A</v>
      </c>
      <c r="D1191" s="167" t="e" cm="1">
        <f t="array" ref="D1191">_xlfn.XLOOKUP($A1191&amp;$Q$3&amp;$R$3,Data[Index]&amp;Data[Valid Test, Can be used for conformity (Y/N)]&amp;Data[Cycle],Data[Mileage (Miles)])</f>
        <v>#N/A</v>
      </c>
      <c r="E1191" s="130" t="e" cm="1">
        <f t="array" ref="E1191">_xlfn.XLOOKUP($A1191&amp;$Q$3&amp;$R$3,Data[Index]&amp;Data[Valid Test, Can be used for conformity (Y/N)]&amp;Data[Cycle],Data[Date])</f>
        <v>#N/A</v>
      </c>
      <c r="F1191" s="141" t="e" cm="1">
        <f t="array" ref="F1191">(_xlfn.XLOOKUP($A1191&amp;$Q$3&amp;$R$3,Data[Index]&amp;Data[Valid Test, Can be used for conformity (Y/N)]&amp;Data[Cycle],Data[CO/km (mg)])-F$2)/F$5</f>
        <v>#N/A</v>
      </c>
      <c r="G1191" s="141" t="e" cm="1">
        <f t="array" ref="G1191">(_xlfn.XLOOKUP($A1191&amp;$Q$3,Data[Index]&amp;Data[Valid Test, Can be used for conformity (Y/N)],Data[CO2/km (g)])-G$2)/G$5</f>
        <v>#N/A</v>
      </c>
      <c r="H1191" s="141" t="e" cm="1">
        <f t="array" ref="H1191">(_xlfn.XLOOKUP($A1191&amp;$Q$3,Data[Index]&amp;Data[Valid Test, Can be used for conformity (Y/N)],Data[THC/km (mg)])-H$2)/H$5</f>
        <v>#N/A</v>
      </c>
      <c r="I1191" s="141" t="e" cm="1">
        <f t="array" ref="I1191">(_xlfn.XLOOKUP($A1191&amp;$Q$3,Data[Index]&amp;Data[Valid Test, Can be used for conformity (Y/N)],Data[NOx/km (mg)])-I$2)/I$5</f>
        <v>#N/A</v>
      </c>
      <c r="J1191" s="141" t="e" cm="1">
        <f t="array" ref="J1191">(_xlfn.XLOOKUP($A1191&amp;$Q$3,Data[Index]&amp;Data[Valid Test, Can be used for conformity (Y/N)],Data[THC + NOx/km (mg)])-J$2)/J$5</f>
        <v>#N/A</v>
      </c>
      <c r="K1191" s="141" t="e" cm="1">
        <f t="array" ref="K1191">(_xlfn.XLOOKUP($A1191&amp;$Q$3,Data[Index]&amp;Data[Valid Test, Can be used for conformity (Y/N)],Data[PN/km ('#)])-K$2)/K$5</f>
        <v>#N/A</v>
      </c>
      <c r="L1191" s="141" t="e" cm="1">
        <f t="array" ref="L1191">(_xlfn.XLOOKUP($A1191&amp;$Q$3,Data[Index]&amp;Data[Valid Test, Can be used for conformity (Y/N)],Data[PM/km (mg)])-L$2)/L$5</f>
        <v>#N/A</v>
      </c>
      <c r="M1191" s="140" t="e" cm="1">
        <f t="array" ref="M1191">(_xlfn.XLOOKUP($A1191&amp;$Q$3,Data[Index]&amp;Data[Valid Test, Can be used for conformity (Y/N)],Data[CH4 (mg/km)])-M$2)/M$5</f>
        <v>#N/A</v>
      </c>
      <c r="N1191" s="140" t="e" cm="1">
        <f t="array" ref="N1191">(_xlfn.XLOOKUP($A1191&amp;$Q$3,Data[Index]&amp;Data[Valid Test, Can be used for conformity (Y/N)],Data[N20 (mg/km)])-N$2)/N$5</f>
        <v>#N/A</v>
      </c>
      <c r="O1191" s="141" t="e" cm="1">
        <f t="array" ref="O1191">(_xlfn.XLOOKUP($A1191&amp;$Q$3,Data[Index]&amp;Data[Valid Test, Can be used for conformity (Y/N)],Data[l/100km])-O$2)/O$5</f>
        <v>#N/A</v>
      </c>
      <c r="P1191" s="138">
        <f>_xlfn.XLOOKUP($A1191,Data[Index],Data[Comments])</f>
        <v>0</v>
      </c>
    </row>
    <row r="1192" spans="1:16" x14ac:dyDescent="0.2">
      <c r="A1192" s="129"/>
      <c r="B1192" s="129"/>
      <c r="C1192" s="129" t="e" cm="1">
        <f t="array" ref="C1192">_xlfn.XLOOKUP($A1192&amp;$Q$3&amp;$R$3,Data[Index]&amp;Data[Valid Test, Can be used for conformity (Y/N)]&amp;Data[Cycle],Data[Test Name])</f>
        <v>#N/A</v>
      </c>
      <c r="D1192" s="167" t="e" cm="1">
        <f t="array" ref="D1192">_xlfn.XLOOKUP($A1192&amp;$Q$3&amp;$R$3,Data[Index]&amp;Data[Valid Test, Can be used for conformity (Y/N)]&amp;Data[Cycle],Data[Mileage (Miles)])</f>
        <v>#N/A</v>
      </c>
      <c r="E1192" s="130" t="e" cm="1">
        <f t="array" ref="E1192">_xlfn.XLOOKUP($A1192&amp;$Q$3&amp;$R$3,Data[Index]&amp;Data[Valid Test, Can be used for conformity (Y/N)]&amp;Data[Cycle],Data[Date])</f>
        <v>#N/A</v>
      </c>
      <c r="F1192" s="141" t="e" cm="1">
        <f t="array" ref="F1192">(_xlfn.XLOOKUP($A1192&amp;$Q$3&amp;$R$3,Data[Index]&amp;Data[Valid Test, Can be used for conformity (Y/N)]&amp;Data[Cycle],Data[CO/km (mg)])-F$2)/F$5</f>
        <v>#N/A</v>
      </c>
      <c r="G1192" s="141" t="e" cm="1">
        <f t="array" ref="G1192">(_xlfn.XLOOKUP($A1192&amp;$Q$3,Data[Index]&amp;Data[Valid Test, Can be used for conformity (Y/N)],Data[CO2/km (g)])-G$2)/G$5</f>
        <v>#N/A</v>
      </c>
      <c r="H1192" s="141" t="e" cm="1">
        <f t="array" ref="H1192">(_xlfn.XLOOKUP($A1192&amp;$Q$3,Data[Index]&amp;Data[Valid Test, Can be used for conformity (Y/N)],Data[THC/km (mg)])-H$2)/H$5</f>
        <v>#N/A</v>
      </c>
      <c r="I1192" s="141" t="e" cm="1">
        <f t="array" ref="I1192">(_xlfn.XLOOKUP($A1192&amp;$Q$3,Data[Index]&amp;Data[Valid Test, Can be used for conformity (Y/N)],Data[NOx/km (mg)])-I$2)/I$5</f>
        <v>#N/A</v>
      </c>
      <c r="J1192" s="141" t="e" cm="1">
        <f t="array" ref="J1192">(_xlfn.XLOOKUP($A1192&amp;$Q$3,Data[Index]&amp;Data[Valid Test, Can be used for conformity (Y/N)],Data[THC + NOx/km (mg)])-J$2)/J$5</f>
        <v>#N/A</v>
      </c>
      <c r="K1192" s="141" t="e" cm="1">
        <f t="array" ref="K1192">(_xlfn.XLOOKUP($A1192&amp;$Q$3,Data[Index]&amp;Data[Valid Test, Can be used for conformity (Y/N)],Data[PN/km ('#)])-K$2)/K$5</f>
        <v>#N/A</v>
      </c>
      <c r="L1192" s="141" t="e" cm="1">
        <f t="array" ref="L1192">(_xlfn.XLOOKUP($A1192&amp;$Q$3,Data[Index]&amp;Data[Valid Test, Can be used for conformity (Y/N)],Data[PM/km (mg)])-L$2)/L$5</f>
        <v>#N/A</v>
      </c>
      <c r="M1192" s="140" t="e" cm="1">
        <f t="array" ref="M1192">(_xlfn.XLOOKUP($A1192&amp;$Q$3,Data[Index]&amp;Data[Valid Test, Can be used for conformity (Y/N)],Data[CH4 (mg/km)])-M$2)/M$5</f>
        <v>#N/A</v>
      </c>
      <c r="N1192" s="140" t="e" cm="1">
        <f t="array" ref="N1192">(_xlfn.XLOOKUP($A1192&amp;$Q$3,Data[Index]&amp;Data[Valid Test, Can be used for conformity (Y/N)],Data[N20 (mg/km)])-N$2)/N$5</f>
        <v>#N/A</v>
      </c>
      <c r="O1192" s="141" t="e" cm="1">
        <f t="array" ref="O1192">(_xlfn.XLOOKUP($A1192&amp;$Q$3,Data[Index]&amp;Data[Valid Test, Can be used for conformity (Y/N)],Data[l/100km])-O$2)/O$5</f>
        <v>#N/A</v>
      </c>
      <c r="P1192" s="138">
        <f>_xlfn.XLOOKUP($A1192,Data[Index],Data[Comments])</f>
        <v>0</v>
      </c>
    </row>
    <row r="1193" spans="1:16" x14ac:dyDescent="0.2">
      <c r="A1193" s="129"/>
      <c r="B1193" s="129"/>
      <c r="C1193" s="129" t="e" cm="1">
        <f t="array" ref="C1193">_xlfn.XLOOKUP($A1193&amp;$Q$3&amp;$R$3,Data[Index]&amp;Data[Valid Test, Can be used for conformity (Y/N)]&amp;Data[Cycle],Data[Test Name])</f>
        <v>#N/A</v>
      </c>
      <c r="D1193" s="167" t="e" cm="1">
        <f t="array" ref="D1193">_xlfn.XLOOKUP($A1193&amp;$Q$3&amp;$R$3,Data[Index]&amp;Data[Valid Test, Can be used for conformity (Y/N)]&amp;Data[Cycle],Data[Mileage (Miles)])</f>
        <v>#N/A</v>
      </c>
      <c r="E1193" s="130" t="e" cm="1">
        <f t="array" ref="E1193">_xlfn.XLOOKUP($A1193&amp;$Q$3&amp;$R$3,Data[Index]&amp;Data[Valid Test, Can be used for conformity (Y/N)]&amp;Data[Cycle],Data[Date])</f>
        <v>#N/A</v>
      </c>
      <c r="F1193" s="141" t="e" cm="1">
        <f t="array" ref="F1193">(_xlfn.XLOOKUP($A1193&amp;$Q$3&amp;$R$3,Data[Index]&amp;Data[Valid Test, Can be used for conformity (Y/N)]&amp;Data[Cycle],Data[CO/km (mg)])-F$2)/F$5</f>
        <v>#N/A</v>
      </c>
      <c r="G1193" s="141" t="e" cm="1">
        <f t="array" ref="G1193">(_xlfn.XLOOKUP($A1193&amp;$Q$3,Data[Index]&amp;Data[Valid Test, Can be used for conformity (Y/N)],Data[CO2/km (g)])-G$2)/G$5</f>
        <v>#N/A</v>
      </c>
      <c r="H1193" s="141" t="e" cm="1">
        <f t="array" ref="H1193">(_xlfn.XLOOKUP($A1193&amp;$Q$3,Data[Index]&amp;Data[Valid Test, Can be used for conformity (Y/N)],Data[THC/km (mg)])-H$2)/H$5</f>
        <v>#N/A</v>
      </c>
      <c r="I1193" s="141" t="e" cm="1">
        <f t="array" ref="I1193">(_xlfn.XLOOKUP($A1193&amp;$Q$3,Data[Index]&amp;Data[Valid Test, Can be used for conformity (Y/N)],Data[NOx/km (mg)])-I$2)/I$5</f>
        <v>#N/A</v>
      </c>
      <c r="J1193" s="141" t="e" cm="1">
        <f t="array" ref="J1193">(_xlfn.XLOOKUP($A1193&amp;$Q$3,Data[Index]&amp;Data[Valid Test, Can be used for conformity (Y/N)],Data[THC + NOx/km (mg)])-J$2)/J$5</f>
        <v>#N/A</v>
      </c>
      <c r="K1193" s="141" t="e" cm="1">
        <f t="array" ref="K1193">(_xlfn.XLOOKUP($A1193&amp;$Q$3,Data[Index]&amp;Data[Valid Test, Can be used for conformity (Y/N)],Data[PN/km ('#)])-K$2)/K$5</f>
        <v>#N/A</v>
      </c>
      <c r="L1193" s="141" t="e" cm="1">
        <f t="array" ref="L1193">(_xlfn.XLOOKUP($A1193&amp;$Q$3,Data[Index]&amp;Data[Valid Test, Can be used for conformity (Y/N)],Data[PM/km (mg)])-L$2)/L$5</f>
        <v>#N/A</v>
      </c>
      <c r="M1193" s="140" t="e" cm="1">
        <f t="array" ref="M1193">(_xlfn.XLOOKUP($A1193&amp;$Q$3,Data[Index]&amp;Data[Valid Test, Can be used for conformity (Y/N)],Data[CH4 (mg/km)])-M$2)/M$5</f>
        <v>#N/A</v>
      </c>
      <c r="N1193" s="140" t="e" cm="1">
        <f t="array" ref="N1193">(_xlfn.XLOOKUP($A1193&amp;$Q$3,Data[Index]&amp;Data[Valid Test, Can be used for conformity (Y/N)],Data[N20 (mg/km)])-N$2)/N$5</f>
        <v>#N/A</v>
      </c>
      <c r="O1193" s="141" t="e" cm="1">
        <f t="array" ref="O1193">(_xlfn.XLOOKUP($A1193&amp;$Q$3,Data[Index]&amp;Data[Valid Test, Can be used for conformity (Y/N)],Data[l/100km])-O$2)/O$5</f>
        <v>#N/A</v>
      </c>
      <c r="P1193" s="138">
        <f>_xlfn.XLOOKUP($A1193,Data[Index],Data[Comments])</f>
        <v>0</v>
      </c>
    </row>
    <row r="1194" spans="1:16" x14ac:dyDescent="0.2">
      <c r="A1194" s="129"/>
      <c r="B1194" s="129"/>
      <c r="C1194" s="129" t="e" cm="1">
        <f t="array" ref="C1194">_xlfn.XLOOKUP($A1194&amp;$Q$3&amp;$R$3,Data[Index]&amp;Data[Valid Test, Can be used for conformity (Y/N)]&amp;Data[Cycle],Data[Test Name])</f>
        <v>#N/A</v>
      </c>
      <c r="D1194" s="167" t="e" cm="1">
        <f t="array" ref="D1194">_xlfn.XLOOKUP($A1194&amp;$Q$3&amp;$R$3,Data[Index]&amp;Data[Valid Test, Can be used for conformity (Y/N)]&amp;Data[Cycle],Data[Mileage (Miles)])</f>
        <v>#N/A</v>
      </c>
      <c r="E1194" s="130" t="e" cm="1">
        <f t="array" ref="E1194">_xlfn.XLOOKUP($A1194&amp;$Q$3&amp;$R$3,Data[Index]&amp;Data[Valid Test, Can be used for conformity (Y/N)]&amp;Data[Cycle],Data[Date])</f>
        <v>#N/A</v>
      </c>
      <c r="F1194" s="141" t="e" cm="1">
        <f t="array" ref="F1194">(_xlfn.XLOOKUP($A1194&amp;$Q$3&amp;$R$3,Data[Index]&amp;Data[Valid Test, Can be used for conformity (Y/N)]&amp;Data[Cycle],Data[CO/km (mg)])-F$2)/F$5</f>
        <v>#N/A</v>
      </c>
      <c r="G1194" s="141" t="e" cm="1">
        <f t="array" ref="G1194">(_xlfn.XLOOKUP($A1194&amp;$Q$3,Data[Index]&amp;Data[Valid Test, Can be used for conformity (Y/N)],Data[CO2/km (g)])-G$2)/G$5</f>
        <v>#N/A</v>
      </c>
      <c r="H1194" s="141" t="e" cm="1">
        <f t="array" ref="H1194">(_xlfn.XLOOKUP($A1194&amp;$Q$3,Data[Index]&amp;Data[Valid Test, Can be used for conformity (Y/N)],Data[THC/km (mg)])-H$2)/H$5</f>
        <v>#N/A</v>
      </c>
      <c r="I1194" s="141" t="e" cm="1">
        <f t="array" ref="I1194">(_xlfn.XLOOKUP($A1194&amp;$Q$3,Data[Index]&amp;Data[Valid Test, Can be used for conformity (Y/N)],Data[NOx/km (mg)])-I$2)/I$5</f>
        <v>#N/A</v>
      </c>
      <c r="J1194" s="141" t="e" cm="1">
        <f t="array" ref="J1194">(_xlfn.XLOOKUP($A1194&amp;$Q$3,Data[Index]&amp;Data[Valid Test, Can be used for conformity (Y/N)],Data[THC + NOx/km (mg)])-J$2)/J$5</f>
        <v>#N/A</v>
      </c>
      <c r="K1194" s="141" t="e" cm="1">
        <f t="array" ref="K1194">(_xlfn.XLOOKUP($A1194&amp;$Q$3,Data[Index]&amp;Data[Valid Test, Can be used for conformity (Y/N)],Data[PN/km ('#)])-K$2)/K$5</f>
        <v>#N/A</v>
      </c>
      <c r="L1194" s="141" t="e" cm="1">
        <f t="array" ref="L1194">(_xlfn.XLOOKUP($A1194&amp;$Q$3,Data[Index]&amp;Data[Valid Test, Can be used for conformity (Y/N)],Data[PM/km (mg)])-L$2)/L$5</f>
        <v>#N/A</v>
      </c>
      <c r="M1194" s="140" t="e" cm="1">
        <f t="array" ref="M1194">(_xlfn.XLOOKUP($A1194&amp;$Q$3,Data[Index]&amp;Data[Valid Test, Can be used for conformity (Y/N)],Data[CH4 (mg/km)])-M$2)/M$5</f>
        <v>#N/A</v>
      </c>
      <c r="N1194" s="140" t="e" cm="1">
        <f t="array" ref="N1194">(_xlfn.XLOOKUP($A1194&amp;$Q$3,Data[Index]&amp;Data[Valid Test, Can be used for conformity (Y/N)],Data[N20 (mg/km)])-N$2)/N$5</f>
        <v>#N/A</v>
      </c>
      <c r="O1194" s="141" t="e" cm="1">
        <f t="array" ref="O1194">(_xlfn.XLOOKUP($A1194&amp;$Q$3,Data[Index]&amp;Data[Valid Test, Can be used for conformity (Y/N)],Data[l/100km])-O$2)/O$5</f>
        <v>#N/A</v>
      </c>
      <c r="P1194" s="138">
        <f>_xlfn.XLOOKUP($A1194,Data[Index],Data[Comments])</f>
        <v>0</v>
      </c>
    </row>
    <row r="1195" spans="1:16" x14ac:dyDescent="0.2">
      <c r="A1195" s="129"/>
      <c r="B1195" s="129"/>
      <c r="C1195" s="129" t="e" cm="1">
        <f t="array" ref="C1195">_xlfn.XLOOKUP($A1195&amp;$Q$3&amp;$R$3,Data[Index]&amp;Data[Valid Test, Can be used for conformity (Y/N)]&amp;Data[Cycle],Data[Test Name])</f>
        <v>#N/A</v>
      </c>
      <c r="D1195" s="167" t="e" cm="1">
        <f t="array" ref="D1195">_xlfn.XLOOKUP($A1195&amp;$Q$3&amp;$R$3,Data[Index]&amp;Data[Valid Test, Can be used for conformity (Y/N)]&amp;Data[Cycle],Data[Mileage (Miles)])</f>
        <v>#N/A</v>
      </c>
      <c r="E1195" s="130" t="e" cm="1">
        <f t="array" ref="E1195">_xlfn.XLOOKUP($A1195&amp;$Q$3&amp;$R$3,Data[Index]&amp;Data[Valid Test, Can be used for conformity (Y/N)]&amp;Data[Cycle],Data[Date])</f>
        <v>#N/A</v>
      </c>
      <c r="F1195" s="141" t="e" cm="1">
        <f t="array" ref="F1195">(_xlfn.XLOOKUP($A1195&amp;$Q$3&amp;$R$3,Data[Index]&amp;Data[Valid Test, Can be used for conformity (Y/N)]&amp;Data[Cycle],Data[CO/km (mg)])-F$2)/F$5</f>
        <v>#N/A</v>
      </c>
      <c r="G1195" s="141" t="e" cm="1">
        <f t="array" ref="G1195">(_xlfn.XLOOKUP($A1195&amp;$Q$3,Data[Index]&amp;Data[Valid Test, Can be used for conformity (Y/N)],Data[CO2/km (g)])-G$2)/G$5</f>
        <v>#N/A</v>
      </c>
      <c r="H1195" s="141" t="e" cm="1">
        <f t="array" ref="H1195">(_xlfn.XLOOKUP($A1195&amp;$Q$3,Data[Index]&amp;Data[Valid Test, Can be used for conformity (Y/N)],Data[THC/km (mg)])-H$2)/H$5</f>
        <v>#N/A</v>
      </c>
      <c r="I1195" s="141" t="e" cm="1">
        <f t="array" ref="I1195">(_xlfn.XLOOKUP($A1195&amp;$Q$3,Data[Index]&amp;Data[Valid Test, Can be used for conformity (Y/N)],Data[NOx/km (mg)])-I$2)/I$5</f>
        <v>#N/A</v>
      </c>
      <c r="J1195" s="141" t="e" cm="1">
        <f t="array" ref="J1195">(_xlfn.XLOOKUP($A1195&amp;$Q$3,Data[Index]&amp;Data[Valid Test, Can be used for conformity (Y/N)],Data[THC + NOx/km (mg)])-J$2)/J$5</f>
        <v>#N/A</v>
      </c>
      <c r="K1195" s="141" t="e" cm="1">
        <f t="array" ref="K1195">(_xlfn.XLOOKUP($A1195&amp;$Q$3,Data[Index]&amp;Data[Valid Test, Can be used for conformity (Y/N)],Data[PN/km ('#)])-K$2)/K$5</f>
        <v>#N/A</v>
      </c>
      <c r="L1195" s="141" t="e" cm="1">
        <f t="array" ref="L1195">(_xlfn.XLOOKUP($A1195&amp;$Q$3,Data[Index]&amp;Data[Valid Test, Can be used for conformity (Y/N)],Data[PM/km (mg)])-L$2)/L$5</f>
        <v>#N/A</v>
      </c>
      <c r="M1195" s="140" t="e" cm="1">
        <f t="array" ref="M1195">(_xlfn.XLOOKUP($A1195&amp;$Q$3,Data[Index]&amp;Data[Valid Test, Can be used for conformity (Y/N)],Data[CH4 (mg/km)])-M$2)/M$5</f>
        <v>#N/A</v>
      </c>
      <c r="N1195" s="140" t="e" cm="1">
        <f t="array" ref="N1195">(_xlfn.XLOOKUP($A1195&amp;$Q$3,Data[Index]&amp;Data[Valid Test, Can be used for conformity (Y/N)],Data[N20 (mg/km)])-N$2)/N$5</f>
        <v>#N/A</v>
      </c>
      <c r="O1195" s="141" t="e" cm="1">
        <f t="array" ref="O1195">(_xlfn.XLOOKUP($A1195&amp;$Q$3,Data[Index]&amp;Data[Valid Test, Can be used for conformity (Y/N)],Data[l/100km])-O$2)/O$5</f>
        <v>#N/A</v>
      </c>
      <c r="P1195" s="138">
        <f>_xlfn.XLOOKUP($A1195,Data[Index],Data[Comments])</f>
        <v>0</v>
      </c>
    </row>
    <row r="1196" spans="1:16" x14ac:dyDescent="0.2">
      <c r="A1196" s="129"/>
      <c r="B1196" s="129"/>
      <c r="C1196" s="129" t="e" cm="1">
        <f t="array" ref="C1196">_xlfn.XLOOKUP($A1196&amp;$Q$3&amp;$R$3,Data[Index]&amp;Data[Valid Test, Can be used for conformity (Y/N)]&amp;Data[Cycle],Data[Test Name])</f>
        <v>#N/A</v>
      </c>
      <c r="D1196" s="167" t="e" cm="1">
        <f t="array" ref="D1196">_xlfn.XLOOKUP($A1196&amp;$Q$3&amp;$R$3,Data[Index]&amp;Data[Valid Test, Can be used for conformity (Y/N)]&amp;Data[Cycle],Data[Mileage (Miles)])</f>
        <v>#N/A</v>
      </c>
      <c r="E1196" s="130" t="e" cm="1">
        <f t="array" ref="E1196">_xlfn.XLOOKUP($A1196&amp;$Q$3&amp;$R$3,Data[Index]&amp;Data[Valid Test, Can be used for conformity (Y/N)]&amp;Data[Cycle],Data[Date])</f>
        <v>#N/A</v>
      </c>
      <c r="F1196" s="141" t="e" cm="1">
        <f t="array" ref="F1196">(_xlfn.XLOOKUP($A1196&amp;$Q$3&amp;$R$3,Data[Index]&amp;Data[Valid Test, Can be used for conformity (Y/N)]&amp;Data[Cycle],Data[CO/km (mg)])-F$2)/F$5</f>
        <v>#N/A</v>
      </c>
      <c r="G1196" s="141" t="e" cm="1">
        <f t="array" ref="G1196">(_xlfn.XLOOKUP($A1196&amp;$Q$3,Data[Index]&amp;Data[Valid Test, Can be used for conformity (Y/N)],Data[CO2/km (g)])-G$2)/G$5</f>
        <v>#N/A</v>
      </c>
      <c r="H1196" s="141" t="e" cm="1">
        <f t="array" ref="H1196">(_xlfn.XLOOKUP($A1196&amp;$Q$3,Data[Index]&amp;Data[Valid Test, Can be used for conformity (Y/N)],Data[THC/km (mg)])-H$2)/H$5</f>
        <v>#N/A</v>
      </c>
      <c r="I1196" s="141" t="e" cm="1">
        <f t="array" ref="I1196">(_xlfn.XLOOKUP($A1196&amp;$Q$3,Data[Index]&amp;Data[Valid Test, Can be used for conformity (Y/N)],Data[NOx/km (mg)])-I$2)/I$5</f>
        <v>#N/A</v>
      </c>
      <c r="J1196" s="141" t="e" cm="1">
        <f t="array" ref="J1196">(_xlfn.XLOOKUP($A1196&amp;$Q$3,Data[Index]&amp;Data[Valid Test, Can be used for conformity (Y/N)],Data[THC + NOx/km (mg)])-J$2)/J$5</f>
        <v>#N/A</v>
      </c>
      <c r="K1196" s="141" t="e" cm="1">
        <f t="array" ref="K1196">(_xlfn.XLOOKUP($A1196&amp;$Q$3,Data[Index]&amp;Data[Valid Test, Can be used for conformity (Y/N)],Data[PN/km ('#)])-K$2)/K$5</f>
        <v>#N/A</v>
      </c>
      <c r="L1196" s="141" t="e" cm="1">
        <f t="array" ref="L1196">(_xlfn.XLOOKUP($A1196&amp;$Q$3,Data[Index]&amp;Data[Valid Test, Can be used for conformity (Y/N)],Data[PM/km (mg)])-L$2)/L$5</f>
        <v>#N/A</v>
      </c>
      <c r="M1196" s="140" t="e" cm="1">
        <f t="array" ref="M1196">(_xlfn.XLOOKUP($A1196&amp;$Q$3,Data[Index]&amp;Data[Valid Test, Can be used for conformity (Y/N)],Data[CH4 (mg/km)])-M$2)/M$5</f>
        <v>#N/A</v>
      </c>
      <c r="N1196" s="140" t="e" cm="1">
        <f t="array" ref="N1196">(_xlfn.XLOOKUP($A1196&amp;$Q$3,Data[Index]&amp;Data[Valid Test, Can be used for conformity (Y/N)],Data[N20 (mg/km)])-N$2)/N$5</f>
        <v>#N/A</v>
      </c>
      <c r="O1196" s="141" t="e" cm="1">
        <f t="array" ref="O1196">(_xlfn.XLOOKUP($A1196&amp;$Q$3,Data[Index]&amp;Data[Valid Test, Can be used for conformity (Y/N)],Data[l/100km])-O$2)/O$5</f>
        <v>#N/A</v>
      </c>
      <c r="P1196" s="138">
        <f>_xlfn.XLOOKUP($A1196,Data[Index],Data[Comments])</f>
        <v>0</v>
      </c>
    </row>
    <row r="1197" spans="1:16" x14ac:dyDescent="0.2">
      <c r="A1197" s="129"/>
      <c r="B1197" s="129"/>
      <c r="C1197" s="129" t="e" cm="1">
        <f t="array" ref="C1197">_xlfn.XLOOKUP($A1197&amp;$Q$3&amp;$R$3,Data[Index]&amp;Data[Valid Test, Can be used for conformity (Y/N)]&amp;Data[Cycle],Data[Test Name])</f>
        <v>#N/A</v>
      </c>
      <c r="D1197" s="167" t="e" cm="1">
        <f t="array" ref="D1197">_xlfn.XLOOKUP($A1197&amp;$Q$3&amp;$R$3,Data[Index]&amp;Data[Valid Test, Can be used for conformity (Y/N)]&amp;Data[Cycle],Data[Mileage (Miles)])</f>
        <v>#N/A</v>
      </c>
      <c r="E1197" s="130" t="e" cm="1">
        <f t="array" ref="E1197">_xlfn.XLOOKUP($A1197&amp;$Q$3&amp;$R$3,Data[Index]&amp;Data[Valid Test, Can be used for conformity (Y/N)]&amp;Data[Cycle],Data[Date])</f>
        <v>#N/A</v>
      </c>
      <c r="F1197" s="141" t="e" cm="1">
        <f t="array" ref="F1197">(_xlfn.XLOOKUP($A1197&amp;$Q$3&amp;$R$3,Data[Index]&amp;Data[Valid Test, Can be used for conformity (Y/N)]&amp;Data[Cycle],Data[CO/km (mg)])-F$2)/F$5</f>
        <v>#N/A</v>
      </c>
      <c r="G1197" s="141" t="e" cm="1">
        <f t="array" ref="G1197">(_xlfn.XLOOKUP($A1197&amp;$Q$3,Data[Index]&amp;Data[Valid Test, Can be used for conformity (Y/N)],Data[CO2/km (g)])-G$2)/G$5</f>
        <v>#N/A</v>
      </c>
      <c r="H1197" s="141" t="e" cm="1">
        <f t="array" ref="H1197">(_xlfn.XLOOKUP($A1197&amp;$Q$3,Data[Index]&amp;Data[Valid Test, Can be used for conformity (Y/N)],Data[THC/km (mg)])-H$2)/H$5</f>
        <v>#N/A</v>
      </c>
      <c r="I1197" s="141" t="e" cm="1">
        <f t="array" ref="I1197">(_xlfn.XLOOKUP($A1197&amp;$Q$3,Data[Index]&amp;Data[Valid Test, Can be used for conformity (Y/N)],Data[NOx/km (mg)])-I$2)/I$5</f>
        <v>#N/A</v>
      </c>
      <c r="J1197" s="141" t="e" cm="1">
        <f t="array" ref="J1197">(_xlfn.XLOOKUP($A1197&amp;$Q$3,Data[Index]&amp;Data[Valid Test, Can be used for conformity (Y/N)],Data[THC + NOx/km (mg)])-J$2)/J$5</f>
        <v>#N/A</v>
      </c>
      <c r="K1197" s="141" t="e" cm="1">
        <f t="array" ref="K1197">(_xlfn.XLOOKUP($A1197&amp;$Q$3,Data[Index]&amp;Data[Valid Test, Can be used for conformity (Y/N)],Data[PN/km ('#)])-K$2)/K$5</f>
        <v>#N/A</v>
      </c>
      <c r="L1197" s="141" t="e" cm="1">
        <f t="array" ref="L1197">(_xlfn.XLOOKUP($A1197&amp;$Q$3,Data[Index]&amp;Data[Valid Test, Can be used for conformity (Y/N)],Data[PM/km (mg)])-L$2)/L$5</f>
        <v>#N/A</v>
      </c>
      <c r="M1197" s="140" t="e" cm="1">
        <f t="array" ref="M1197">(_xlfn.XLOOKUP($A1197&amp;$Q$3,Data[Index]&amp;Data[Valid Test, Can be used for conformity (Y/N)],Data[CH4 (mg/km)])-M$2)/M$5</f>
        <v>#N/A</v>
      </c>
      <c r="N1197" s="140" t="e" cm="1">
        <f t="array" ref="N1197">(_xlfn.XLOOKUP($A1197&amp;$Q$3,Data[Index]&amp;Data[Valid Test, Can be used for conformity (Y/N)],Data[N20 (mg/km)])-N$2)/N$5</f>
        <v>#N/A</v>
      </c>
      <c r="O1197" s="141" t="e" cm="1">
        <f t="array" ref="O1197">(_xlfn.XLOOKUP($A1197&amp;$Q$3,Data[Index]&amp;Data[Valid Test, Can be used for conformity (Y/N)],Data[l/100km])-O$2)/O$5</f>
        <v>#N/A</v>
      </c>
      <c r="P1197" s="138">
        <f>_xlfn.XLOOKUP($A1197,Data[Index],Data[Comments])</f>
        <v>0</v>
      </c>
    </row>
    <row r="1198" spans="1:16" x14ac:dyDescent="0.2">
      <c r="A1198" s="129"/>
      <c r="B1198" s="129"/>
      <c r="C1198" s="129" t="e" cm="1">
        <f t="array" ref="C1198">_xlfn.XLOOKUP($A1198&amp;$Q$3&amp;$R$3,Data[Index]&amp;Data[Valid Test, Can be used for conformity (Y/N)]&amp;Data[Cycle],Data[Test Name])</f>
        <v>#N/A</v>
      </c>
      <c r="D1198" s="167" t="e" cm="1">
        <f t="array" ref="D1198">_xlfn.XLOOKUP($A1198&amp;$Q$3&amp;$R$3,Data[Index]&amp;Data[Valid Test, Can be used for conformity (Y/N)]&amp;Data[Cycle],Data[Mileage (Miles)])</f>
        <v>#N/A</v>
      </c>
      <c r="E1198" s="130" t="e" cm="1">
        <f t="array" ref="E1198">_xlfn.XLOOKUP($A1198&amp;$Q$3&amp;$R$3,Data[Index]&amp;Data[Valid Test, Can be used for conformity (Y/N)]&amp;Data[Cycle],Data[Date])</f>
        <v>#N/A</v>
      </c>
      <c r="F1198" s="141" t="e" cm="1">
        <f t="array" ref="F1198">(_xlfn.XLOOKUP($A1198&amp;$Q$3&amp;$R$3,Data[Index]&amp;Data[Valid Test, Can be used for conformity (Y/N)]&amp;Data[Cycle],Data[CO/km (mg)])-F$2)/F$5</f>
        <v>#N/A</v>
      </c>
      <c r="G1198" s="141" t="e" cm="1">
        <f t="array" ref="G1198">(_xlfn.XLOOKUP($A1198&amp;$Q$3,Data[Index]&amp;Data[Valid Test, Can be used for conformity (Y/N)],Data[CO2/km (g)])-G$2)/G$5</f>
        <v>#N/A</v>
      </c>
      <c r="H1198" s="141" t="e" cm="1">
        <f t="array" ref="H1198">(_xlfn.XLOOKUP($A1198&amp;$Q$3,Data[Index]&amp;Data[Valid Test, Can be used for conformity (Y/N)],Data[THC/km (mg)])-H$2)/H$5</f>
        <v>#N/A</v>
      </c>
      <c r="I1198" s="141" t="e" cm="1">
        <f t="array" ref="I1198">(_xlfn.XLOOKUP($A1198&amp;$Q$3,Data[Index]&amp;Data[Valid Test, Can be used for conformity (Y/N)],Data[NOx/km (mg)])-I$2)/I$5</f>
        <v>#N/A</v>
      </c>
      <c r="J1198" s="141" t="e" cm="1">
        <f t="array" ref="J1198">(_xlfn.XLOOKUP($A1198&amp;$Q$3,Data[Index]&amp;Data[Valid Test, Can be used for conformity (Y/N)],Data[THC + NOx/km (mg)])-J$2)/J$5</f>
        <v>#N/A</v>
      </c>
      <c r="K1198" s="141" t="e" cm="1">
        <f t="array" ref="K1198">(_xlfn.XLOOKUP($A1198&amp;$Q$3,Data[Index]&amp;Data[Valid Test, Can be used for conformity (Y/N)],Data[PN/km ('#)])-K$2)/K$5</f>
        <v>#N/A</v>
      </c>
      <c r="L1198" s="141" t="e" cm="1">
        <f t="array" ref="L1198">(_xlfn.XLOOKUP($A1198&amp;$Q$3,Data[Index]&amp;Data[Valid Test, Can be used for conformity (Y/N)],Data[PM/km (mg)])-L$2)/L$5</f>
        <v>#N/A</v>
      </c>
      <c r="M1198" s="140" t="e" cm="1">
        <f t="array" ref="M1198">(_xlfn.XLOOKUP($A1198&amp;$Q$3,Data[Index]&amp;Data[Valid Test, Can be used for conformity (Y/N)],Data[CH4 (mg/km)])-M$2)/M$5</f>
        <v>#N/A</v>
      </c>
      <c r="N1198" s="140" t="e" cm="1">
        <f t="array" ref="N1198">(_xlfn.XLOOKUP($A1198&amp;$Q$3,Data[Index]&amp;Data[Valid Test, Can be used for conformity (Y/N)],Data[N20 (mg/km)])-N$2)/N$5</f>
        <v>#N/A</v>
      </c>
      <c r="O1198" s="141" t="e" cm="1">
        <f t="array" ref="O1198">(_xlfn.XLOOKUP($A1198&amp;$Q$3,Data[Index]&amp;Data[Valid Test, Can be used for conformity (Y/N)],Data[l/100km])-O$2)/O$5</f>
        <v>#N/A</v>
      </c>
      <c r="P1198" s="138">
        <f>_xlfn.XLOOKUP($A1198,Data[Index],Data[Comments])</f>
        <v>0</v>
      </c>
    </row>
    <row r="1199" spans="1:16" x14ac:dyDescent="0.2">
      <c r="A1199" s="129"/>
      <c r="B1199" s="129"/>
      <c r="C1199" s="129" t="e" cm="1">
        <f t="array" ref="C1199">_xlfn.XLOOKUP($A1199&amp;$Q$3&amp;$R$3,Data[Index]&amp;Data[Valid Test, Can be used for conformity (Y/N)]&amp;Data[Cycle],Data[Test Name])</f>
        <v>#N/A</v>
      </c>
      <c r="D1199" s="167" t="e" cm="1">
        <f t="array" ref="D1199">_xlfn.XLOOKUP($A1199&amp;$Q$3&amp;$R$3,Data[Index]&amp;Data[Valid Test, Can be used for conformity (Y/N)]&amp;Data[Cycle],Data[Mileage (Miles)])</f>
        <v>#N/A</v>
      </c>
      <c r="E1199" s="130" t="e" cm="1">
        <f t="array" ref="E1199">_xlfn.XLOOKUP($A1199&amp;$Q$3&amp;$R$3,Data[Index]&amp;Data[Valid Test, Can be used for conformity (Y/N)]&amp;Data[Cycle],Data[Date])</f>
        <v>#N/A</v>
      </c>
      <c r="F1199" s="141" t="e" cm="1">
        <f t="array" ref="F1199">(_xlfn.XLOOKUP($A1199&amp;$Q$3&amp;$R$3,Data[Index]&amp;Data[Valid Test, Can be used for conformity (Y/N)]&amp;Data[Cycle],Data[CO/km (mg)])-F$2)/F$5</f>
        <v>#N/A</v>
      </c>
      <c r="G1199" s="141" t="e" cm="1">
        <f t="array" ref="G1199">(_xlfn.XLOOKUP($A1199&amp;$Q$3,Data[Index]&amp;Data[Valid Test, Can be used for conformity (Y/N)],Data[CO2/km (g)])-G$2)/G$5</f>
        <v>#N/A</v>
      </c>
      <c r="H1199" s="141" t="e" cm="1">
        <f t="array" ref="H1199">(_xlfn.XLOOKUP($A1199&amp;$Q$3,Data[Index]&amp;Data[Valid Test, Can be used for conformity (Y/N)],Data[THC/km (mg)])-H$2)/H$5</f>
        <v>#N/A</v>
      </c>
      <c r="I1199" s="141" t="e" cm="1">
        <f t="array" ref="I1199">(_xlfn.XLOOKUP($A1199&amp;$Q$3,Data[Index]&amp;Data[Valid Test, Can be used for conformity (Y/N)],Data[NOx/km (mg)])-I$2)/I$5</f>
        <v>#N/A</v>
      </c>
      <c r="J1199" s="141" t="e" cm="1">
        <f t="array" ref="J1199">(_xlfn.XLOOKUP($A1199&amp;$Q$3,Data[Index]&amp;Data[Valid Test, Can be used for conformity (Y/N)],Data[THC + NOx/km (mg)])-J$2)/J$5</f>
        <v>#N/A</v>
      </c>
      <c r="K1199" s="141" t="e" cm="1">
        <f t="array" ref="K1199">(_xlfn.XLOOKUP($A1199&amp;$Q$3,Data[Index]&amp;Data[Valid Test, Can be used for conformity (Y/N)],Data[PN/km ('#)])-K$2)/K$5</f>
        <v>#N/A</v>
      </c>
      <c r="L1199" s="141" t="e" cm="1">
        <f t="array" ref="L1199">(_xlfn.XLOOKUP($A1199&amp;$Q$3,Data[Index]&amp;Data[Valid Test, Can be used for conformity (Y/N)],Data[PM/km (mg)])-L$2)/L$5</f>
        <v>#N/A</v>
      </c>
      <c r="M1199" s="140" t="e" cm="1">
        <f t="array" ref="M1199">(_xlfn.XLOOKUP($A1199&amp;$Q$3,Data[Index]&amp;Data[Valid Test, Can be used for conformity (Y/N)],Data[CH4 (mg/km)])-M$2)/M$5</f>
        <v>#N/A</v>
      </c>
      <c r="N1199" s="140" t="e" cm="1">
        <f t="array" ref="N1199">(_xlfn.XLOOKUP($A1199&amp;$Q$3,Data[Index]&amp;Data[Valid Test, Can be used for conformity (Y/N)],Data[N20 (mg/km)])-N$2)/N$5</f>
        <v>#N/A</v>
      </c>
      <c r="O1199" s="141" t="e" cm="1">
        <f t="array" ref="O1199">(_xlfn.XLOOKUP($A1199&amp;$Q$3,Data[Index]&amp;Data[Valid Test, Can be used for conformity (Y/N)],Data[l/100km])-O$2)/O$5</f>
        <v>#N/A</v>
      </c>
      <c r="P1199" s="138">
        <f>_xlfn.XLOOKUP($A1199,Data[Index],Data[Comments])</f>
        <v>0</v>
      </c>
    </row>
    <row r="1200" spans="1:16" x14ac:dyDescent="0.2">
      <c r="A1200" s="129"/>
      <c r="B1200" s="129"/>
      <c r="C1200" s="129" t="e" cm="1">
        <f t="array" ref="C1200">_xlfn.XLOOKUP($A1200&amp;$Q$3&amp;$R$3,Data[Index]&amp;Data[Valid Test, Can be used for conformity (Y/N)]&amp;Data[Cycle],Data[Test Name])</f>
        <v>#N/A</v>
      </c>
      <c r="D1200" s="167" t="e" cm="1">
        <f t="array" ref="D1200">_xlfn.XLOOKUP($A1200&amp;$Q$3&amp;$R$3,Data[Index]&amp;Data[Valid Test, Can be used for conformity (Y/N)]&amp;Data[Cycle],Data[Mileage (Miles)])</f>
        <v>#N/A</v>
      </c>
      <c r="E1200" s="130" t="e" cm="1">
        <f t="array" ref="E1200">_xlfn.XLOOKUP($A1200&amp;$Q$3&amp;$R$3,Data[Index]&amp;Data[Valid Test, Can be used for conformity (Y/N)]&amp;Data[Cycle],Data[Date])</f>
        <v>#N/A</v>
      </c>
      <c r="F1200" s="141" t="e" cm="1">
        <f t="array" ref="F1200">(_xlfn.XLOOKUP($A1200&amp;$Q$3&amp;$R$3,Data[Index]&amp;Data[Valid Test, Can be used for conformity (Y/N)]&amp;Data[Cycle],Data[CO/km (mg)])-F$2)/F$5</f>
        <v>#N/A</v>
      </c>
      <c r="G1200" s="141" t="e" cm="1">
        <f t="array" ref="G1200">(_xlfn.XLOOKUP($A1200&amp;$Q$3,Data[Index]&amp;Data[Valid Test, Can be used for conformity (Y/N)],Data[CO2/km (g)])-G$2)/G$5</f>
        <v>#N/A</v>
      </c>
      <c r="H1200" s="141" t="e" cm="1">
        <f t="array" ref="H1200">(_xlfn.XLOOKUP($A1200&amp;$Q$3,Data[Index]&amp;Data[Valid Test, Can be used for conformity (Y/N)],Data[THC/km (mg)])-H$2)/H$5</f>
        <v>#N/A</v>
      </c>
      <c r="I1200" s="141" t="e" cm="1">
        <f t="array" ref="I1200">(_xlfn.XLOOKUP($A1200&amp;$Q$3,Data[Index]&amp;Data[Valid Test, Can be used for conformity (Y/N)],Data[NOx/km (mg)])-I$2)/I$5</f>
        <v>#N/A</v>
      </c>
      <c r="J1200" s="141" t="e" cm="1">
        <f t="array" ref="J1200">(_xlfn.XLOOKUP($A1200&amp;$Q$3,Data[Index]&amp;Data[Valid Test, Can be used for conformity (Y/N)],Data[THC + NOx/km (mg)])-J$2)/J$5</f>
        <v>#N/A</v>
      </c>
      <c r="K1200" s="141" t="e" cm="1">
        <f t="array" ref="K1200">(_xlfn.XLOOKUP($A1200&amp;$Q$3,Data[Index]&amp;Data[Valid Test, Can be used for conformity (Y/N)],Data[PN/km ('#)])-K$2)/K$5</f>
        <v>#N/A</v>
      </c>
      <c r="L1200" s="141" t="e" cm="1">
        <f t="array" ref="L1200">(_xlfn.XLOOKUP($A1200&amp;$Q$3,Data[Index]&amp;Data[Valid Test, Can be used for conformity (Y/N)],Data[PM/km (mg)])-L$2)/L$5</f>
        <v>#N/A</v>
      </c>
      <c r="M1200" s="140" t="e" cm="1">
        <f t="array" ref="M1200">(_xlfn.XLOOKUP($A1200&amp;$Q$3,Data[Index]&amp;Data[Valid Test, Can be used for conformity (Y/N)],Data[CH4 (mg/km)])-M$2)/M$5</f>
        <v>#N/A</v>
      </c>
      <c r="N1200" s="140" t="e" cm="1">
        <f t="array" ref="N1200">(_xlfn.XLOOKUP($A1200&amp;$Q$3,Data[Index]&amp;Data[Valid Test, Can be used for conformity (Y/N)],Data[N20 (mg/km)])-N$2)/N$5</f>
        <v>#N/A</v>
      </c>
      <c r="O1200" s="141" t="e" cm="1">
        <f t="array" ref="O1200">(_xlfn.XLOOKUP($A1200&amp;$Q$3,Data[Index]&amp;Data[Valid Test, Can be used for conformity (Y/N)],Data[l/100km])-O$2)/O$5</f>
        <v>#N/A</v>
      </c>
      <c r="P1200" s="138">
        <f>_xlfn.XLOOKUP($A1200,Data[Index],Data[Comments])</f>
        <v>0</v>
      </c>
    </row>
    <row r="1201" spans="1:16" x14ac:dyDescent="0.2">
      <c r="A1201" s="129"/>
      <c r="B1201" s="129"/>
      <c r="C1201" s="129" t="e" cm="1">
        <f t="array" ref="C1201">_xlfn.XLOOKUP($A1201&amp;$Q$3&amp;$R$3,Data[Index]&amp;Data[Valid Test, Can be used for conformity (Y/N)]&amp;Data[Cycle],Data[Test Name])</f>
        <v>#N/A</v>
      </c>
      <c r="D1201" s="167" t="e" cm="1">
        <f t="array" ref="D1201">_xlfn.XLOOKUP($A1201&amp;$Q$3&amp;$R$3,Data[Index]&amp;Data[Valid Test, Can be used for conformity (Y/N)]&amp;Data[Cycle],Data[Mileage (Miles)])</f>
        <v>#N/A</v>
      </c>
      <c r="E1201" s="130" t="e" cm="1">
        <f t="array" ref="E1201">_xlfn.XLOOKUP($A1201&amp;$Q$3&amp;$R$3,Data[Index]&amp;Data[Valid Test, Can be used for conformity (Y/N)]&amp;Data[Cycle],Data[Date])</f>
        <v>#N/A</v>
      </c>
      <c r="F1201" s="141" t="e" cm="1">
        <f t="array" ref="F1201">(_xlfn.XLOOKUP($A1201&amp;$Q$3&amp;$R$3,Data[Index]&amp;Data[Valid Test, Can be used for conformity (Y/N)]&amp;Data[Cycle],Data[CO/km (mg)])-F$2)/F$5</f>
        <v>#N/A</v>
      </c>
      <c r="G1201" s="141" t="e" cm="1">
        <f t="array" ref="G1201">(_xlfn.XLOOKUP($A1201&amp;$Q$3,Data[Index]&amp;Data[Valid Test, Can be used for conformity (Y/N)],Data[CO2/km (g)])-G$2)/G$5</f>
        <v>#N/A</v>
      </c>
      <c r="H1201" s="141" t="e" cm="1">
        <f t="array" ref="H1201">(_xlfn.XLOOKUP($A1201&amp;$Q$3,Data[Index]&amp;Data[Valid Test, Can be used for conformity (Y/N)],Data[THC/km (mg)])-H$2)/H$5</f>
        <v>#N/A</v>
      </c>
      <c r="I1201" s="141" t="e" cm="1">
        <f t="array" ref="I1201">(_xlfn.XLOOKUP($A1201&amp;$Q$3,Data[Index]&amp;Data[Valid Test, Can be used for conformity (Y/N)],Data[NOx/km (mg)])-I$2)/I$5</f>
        <v>#N/A</v>
      </c>
      <c r="J1201" s="141" t="e" cm="1">
        <f t="array" ref="J1201">(_xlfn.XLOOKUP($A1201&amp;$Q$3,Data[Index]&amp;Data[Valid Test, Can be used for conformity (Y/N)],Data[THC + NOx/km (mg)])-J$2)/J$5</f>
        <v>#N/A</v>
      </c>
      <c r="K1201" s="141" t="e" cm="1">
        <f t="array" ref="K1201">(_xlfn.XLOOKUP($A1201&amp;$Q$3,Data[Index]&amp;Data[Valid Test, Can be used for conformity (Y/N)],Data[PN/km ('#)])-K$2)/K$5</f>
        <v>#N/A</v>
      </c>
      <c r="L1201" s="141" t="e" cm="1">
        <f t="array" ref="L1201">(_xlfn.XLOOKUP($A1201&amp;$Q$3,Data[Index]&amp;Data[Valid Test, Can be used for conformity (Y/N)],Data[PM/km (mg)])-L$2)/L$5</f>
        <v>#N/A</v>
      </c>
      <c r="M1201" s="140" t="e" cm="1">
        <f t="array" ref="M1201">(_xlfn.XLOOKUP($A1201&amp;$Q$3,Data[Index]&amp;Data[Valid Test, Can be used for conformity (Y/N)],Data[CH4 (mg/km)])-M$2)/M$5</f>
        <v>#N/A</v>
      </c>
      <c r="N1201" s="140" t="e" cm="1">
        <f t="array" ref="N1201">(_xlfn.XLOOKUP($A1201&amp;$Q$3,Data[Index]&amp;Data[Valid Test, Can be used for conformity (Y/N)],Data[N20 (mg/km)])-N$2)/N$5</f>
        <v>#N/A</v>
      </c>
      <c r="O1201" s="141" t="e" cm="1">
        <f t="array" ref="O1201">(_xlfn.XLOOKUP($A1201&amp;$Q$3,Data[Index]&amp;Data[Valid Test, Can be used for conformity (Y/N)],Data[l/100km])-O$2)/O$5</f>
        <v>#N/A</v>
      </c>
      <c r="P1201" s="138">
        <f>_xlfn.XLOOKUP($A1201,Data[Index],Data[Comments])</f>
        <v>0</v>
      </c>
    </row>
    <row r="1202" spans="1:16" x14ac:dyDescent="0.2">
      <c r="A1202" s="129"/>
      <c r="B1202" s="129"/>
      <c r="C1202" s="129" t="e" cm="1">
        <f t="array" ref="C1202">_xlfn.XLOOKUP($A1202&amp;$Q$3&amp;$R$3,Data[Index]&amp;Data[Valid Test, Can be used for conformity (Y/N)]&amp;Data[Cycle],Data[Test Name])</f>
        <v>#N/A</v>
      </c>
      <c r="D1202" s="167" t="e" cm="1">
        <f t="array" ref="D1202">_xlfn.XLOOKUP($A1202&amp;$Q$3&amp;$R$3,Data[Index]&amp;Data[Valid Test, Can be used for conformity (Y/N)]&amp;Data[Cycle],Data[Mileage (Miles)])</f>
        <v>#N/A</v>
      </c>
      <c r="E1202" s="130" t="e" cm="1">
        <f t="array" ref="E1202">_xlfn.XLOOKUP($A1202&amp;$Q$3&amp;$R$3,Data[Index]&amp;Data[Valid Test, Can be used for conformity (Y/N)]&amp;Data[Cycle],Data[Date])</f>
        <v>#N/A</v>
      </c>
      <c r="F1202" s="141" t="e" cm="1">
        <f t="array" ref="F1202">(_xlfn.XLOOKUP($A1202&amp;$Q$3&amp;$R$3,Data[Index]&amp;Data[Valid Test, Can be used for conformity (Y/N)]&amp;Data[Cycle],Data[CO/km (mg)])-F$2)/F$5</f>
        <v>#N/A</v>
      </c>
      <c r="G1202" s="141" t="e" cm="1">
        <f t="array" ref="G1202">(_xlfn.XLOOKUP($A1202&amp;$Q$3,Data[Index]&amp;Data[Valid Test, Can be used for conformity (Y/N)],Data[CO2/km (g)])-G$2)/G$5</f>
        <v>#N/A</v>
      </c>
      <c r="H1202" s="141" t="e" cm="1">
        <f t="array" ref="H1202">(_xlfn.XLOOKUP($A1202&amp;$Q$3,Data[Index]&amp;Data[Valid Test, Can be used for conformity (Y/N)],Data[THC/km (mg)])-H$2)/H$5</f>
        <v>#N/A</v>
      </c>
      <c r="I1202" s="141" t="e" cm="1">
        <f t="array" ref="I1202">(_xlfn.XLOOKUP($A1202&amp;$Q$3,Data[Index]&amp;Data[Valid Test, Can be used for conformity (Y/N)],Data[NOx/km (mg)])-I$2)/I$5</f>
        <v>#N/A</v>
      </c>
      <c r="J1202" s="141" t="e" cm="1">
        <f t="array" ref="J1202">(_xlfn.XLOOKUP($A1202&amp;$Q$3,Data[Index]&amp;Data[Valid Test, Can be used for conformity (Y/N)],Data[THC + NOx/km (mg)])-J$2)/J$5</f>
        <v>#N/A</v>
      </c>
      <c r="K1202" s="141" t="e" cm="1">
        <f t="array" ref="K1202">(_xlfn.XLOOKUP($A1202&amp;$Q$3,Data[Index]&amp;Data[Valid Test, Can be used for conformity (Y/N)],Data[PN/km ('#)])-K$2)/K$5</f>
        <v>#N/A</v>
      </c>
      <c r="L1202" s="141" t="e" cm="1">
        <f t="array" ref="L1202">(_xlfn.XLOOKUP($A1202&amp;$Q$3,Data[Index]&amp;Data[Valid Test, Can be used for conformity (Y/N)],Data[PM/km (mg)])-L$2)/L$5</f>
        <v>#N/A</v>
      </c>
      <c r="M1202" s="140" t="e" cm="1">
        <f t="array" ref="M1202">(_xlfn.XLOOKUP($A1202&amp;$Q$3,Data[Index]&amp;Data[Valid Test, Can be used for conformity (Y/N)],Data[CH4 (mg/km)])-M$2)/M$5</f>
        <v>#N/A</v>
      </c>
      <c r="N1202" s="140" t="e" cm="1">
        <f t="array" ref="N1202">(_xlfn.XLOOKUP($A1202&amp;$Q$3,Data[Index]&amp;Data[Valid Test, Can be used for conformity (Y/N)],Data[N20 (mg/km)])-N$2)/N$5</f>
        <v>#N/A</v>
      </c>
      <c r="O1202" s="141" t="e" cm="1">
        <f t="array" ref="O1202">(_xlfn.XLOOKUP($A1202&amp;$Q$3,Data[Index]&amp;Data[Valid Test, Can be used for conformity (Y/N)],Data[l/100km])-O$2)/O$5</f>
        <v>#N/A</v>
      </c>
      <c r="P1202" s="138">
        <f>_xlfn.XLOOKUP($A1202,Data[Index],Data[Comments])</f>
        <v>0</v>
      </c>
    </row>
    <row r="1203" spans="1:16" x14ac:dyDescent="0.2">
      <c r="A1203" s="129"/>
      <c r="B1203" s="129"/>
      <c r="C1203" s="129" t="e" cm="1">
        <f t="array" ref="C1203">_xlfn.XLOOKUP($A1203&amp;$Q$3&amp;$R$3,Data[Index]&amp;Data[Valid Test, Can be used for conformity (Y/N)]&amp;Data[Cycle],Data[Test Name])</f>
        <v>#N/A</v>
      </c>
      <c r="D1203" s="167" t="e" cm="1">
        <f t="array" ref="D1203">_xlfn.XLOOKUP($A1203&amp;$Q$3&amp;$R$3,Data[Index]&amp;Data[Valid Test, Can be used for conformity (Y/N)]&amp;Data[Cycle],Data[Mileage (Miles)])</f>
        <v>#N/A</v>
      </c>
      <c r="E1203" s="130" t="e" cm="1">
        <f t="array" ref="E1203">_xlfn.XLOOKUP($A1203&amp;$Q$3&amp;$R$3,Data[Index]&amp;Data[Valid Test, Can be used for conformity (Y/N)]&amp;Data[Cycle],Data[Date])</f>
        <v>#N/A</v>
      </c>
      <c r="F1203" s="141" t="e" cm="1">
        <f t="array" ref="F1203">(_xlfn.XLOOKUP($A1203&amp;$Q$3&amp;$R$3,Data[Index]&amp;Data[Valid Test, Can be used for conformity (Y/N)]&amp;Data[Cycle],Data[CO/km (mg)])-F$2)/F$5</f>
        <v>#N/A</v>
      </c>
      <c r="G1203" s="141" t="e" cm="1">
        <f t="array" ref="G1203">(_xlfn.XLOOKUP($A1203&amp;$Q$3,Data[Index]&amp;Data[Valid Test, Can be used for conformity (Y/N)],Data[CO2/km (g)])-G$2)/G$5</f>
        <v>#N/A</v>
      </c>
      <c r="H1203" s="141" t="e" cm="1">
        <f t="array" ref="H1203">(_xlfn.XLOOKUP($A1203&amp;$Q$3,Data[Index]&amp;Data[Valid Test, Can be used for conformity (Y/N)],Data[THC/km (mg)])-H$2)/H$5</f>
        <v>#N/A</v>
      </c>
      <c r="I1203" s="141" t="e" cm="1">
        <f t="array" ref="I1203">(_xlfn.XLOOKUP($A1203&amp;$Q$3,Data[Index]&amp;Data[Valid Test, Can be used for conformity (Y/N)],Data[NOx/km (mg)])-I$2)/I$5</f>
        <v>#N/A</v>
      </c>
      <c r="J1203" s="141" t="e" cm="1">
        <f t="array" ref="J1203">(_xlfn.XLOOKUP($A1203&amp;$Q$3,Data[Index]&amp;Data[Valid Test, Can be used for conformity (Y/N)],Data[THC + NOx/km (mg)])-J$2)/J$5</f>
        <v>#N/A</v>
      </c>
      <c r="K1203" s="141" t="e" cm="1">
        <f t="array" ref="K1203">(_xlfn.XLOOKUP($A1203&amp;$Q$3,Data[Index]&amp;Data[Valid Test, Can be used for conformity (Y/N)],Data[PN/km ('#)])-K$2)/K$5</f>
        <v>#N/A</v>
      </c>
      <c r="L1203" s="141" t="e" cm="1">
        <f t="array" ref="L1203">(_xlfn.XLOOKUP($A1203&amp;$Q$3,Data[Index]&amp;Data[Valid Test, Can be used for conformity (Y/N)],Data[PM/km (mg)])-L$2)/L$5</f>
        <v>#N/A</v>
      </c>
      <c r="M1203" s="140" t="e" cm="1">
        <f t="array" ref="M1203">(_xlfn.XLOOKUP($A1203&amp;$Q$3,Data[Index]&amp;Data[Valid Test, Can be used for conformity (Y/N)],Data[CH4 (mg/km)])-M$2)/M$5</f>
        <v>#N/A</v>
      </c>
      <c r="N1203" s="140" t="e" cm="1">
        <f t="array" ref="N1203">(_xlfn.XLOOKUP($A1203&amp;$Q$3,Data[Index]&amp;Data[Valid Test, Can be used for conformity (Y/N)],Data[N20 (mg/km)])-N$2)/N$5</f>
        <v>#N/A</v>
      </c>
      <c r="O1203" s="141" t="e" cm="1">
        <f t="array" ref="O1203">(_xlfn.XLOOKUP($A1203&amp;$Q$3,Data[Index]&amp;Data[Valid Test, Can be used for conformity (Y/N)],Data[l/100km])-O$2)/O$5</f>
        <v>#N/A</v>
      </c>
      <c r="P1203" s="138">
        <f>_xlfn.XLOOKUP($A1203,Data[Index],Data[Comments])</f>
        <v>0</v>
      </c>
    </row>
    <row r="1204" spans="1:16" x14ac:dyDescent="0.2">
      <c r="A1204" s="129"/>
      <c r="B1204" s="129"/>
      <c r="C1204" s="129" t="e" cm="1">
        <f t="array" ref="C1204">_xlfn.XLOOKUP($A1204&amp;$Q$3&amp;$R$3,Data[Index]&amp;Data[Valid Test, Can be used for conformity (Y/N)]&amp;Data[Cycle],Data[Test Name])</f>
        <v>#N/A</v>
      </c>
      <c r="D1204" s="167" t="e" cm="1">
        <f t="array" ref="D1204">_xlfn.XLOOKUP($A1204&amp;$Q$3&amp;$R$3,Data[Index]&amp;Data[Valid Test, Can be used for conformity (Y/N)]&amp;Data[Cycle],Data[Mileage (Miles)])</f>
        <v>#N/A</v>
      </c>
      <c r="E1204" s="130" t="e" cm="1">
        <f t="array" ref="E1204">_xlfn.XLOOKUP($A1204&amp;$Q$3&amp;$R$3,Data[Index]&amp;Data[Valid Test, Can be used for conformity (Y/N)]&amp;Data[Cycle],Data[Date])</f>
        <v>#N/A</v>
      </c>
      <c r="F1204" s="141" t="e" cm="1">
        <f t="array" ref="F1204">(_xlfn.XLOOKUP($A1204&amp;$Q$3&amp;$R$3,Data[Index]&amp;Data[Valid Test, Can be used for conformity (Y/N)]&amp;Data[Cycle],Data[CO/km (mg)])-F$2)/F$5</f>
        <v>#N/A</v>
      </c>
      <c r="G1204" s="141" t="e" cm="1">
        <f t="array" ref="G1204">(_xlfn.XLOOKUP($A1204&amp;$Q$3,Data[Index]&amp;Data[Valid Test, Can be used for conformity (Y/N)],Data[CO2/km (g)])-G$2)/G$5</f>
        <v>#N/A</v>
      </c>
      <c r="H1204" s="141" t="e" cm="1">
        <f t="array" ref="H1204">(_xlfn.XLOOKUP($A1204&amp;$Q$3,Data[Index]&amp;Data[Valid Test, Can be used for conformity (Y/N)],Data[THC/km (mg)])-H$2)/H$5</f>
        <v>#N/A</v>
      </c>
      <c r="I1204" s="141" t="e" cm="1">
        <f t="array" ref="I1204">(_xlfn.XLOOKUP($A1204&amp;$Q$3,Data[Index]&amp;Data[Valid Test, Can be used for conformity (Y/N)],Data[NOx/km (mg)])-I$2)/I$5</f>
        <v>#N/A</v>
      </c>
      <c r="J1204" s="141" t="e" cm="1">
        <f t="array" ref="J1204">(_xlfn.XLOOKUP($A1204&amp;$Q$3,Data[Index]&amp;Data[Valid Test, Can be used for conformity (Y/N)],Data[THC + NOx/km (mg)])-J$2)/J$5</f>
        <v>#N/A</v>
      </c>
      <c r="K1204" s="141" t="e" cm="1">
        <f t="array" ref="K1204">(_xlfn.XLOOKUP($A1204&amp;$Q$3,Data[Index]&amp;Data[Valid Test, Can be used for conformity (Y/N)],Data[PN/km ('#)])-K$2)/K$5</f>
        <v>#N/A</v>
      </c>
      <c r="L1204" s="141" t="e" cm="1">
        <f t="array" ref="L1204">(_xlfn.XLOOKUP($A1204&amp;$Q$3,Data[Index]&amp;Data[Valid Test, Can be used for conformity (Y/N)],Data[PM/km (mg)])-L$2)/L$5</f>
        <v>#N/A</v>
      </c>
      <c r="M1204" s="140" t="e" cm="1">
        <f t="array" ref="M1204">(_xlfn.XLOOKUP($A1204&amp;$Q$3,Data[Index]&amp;Data[Valid Test, Can be used for conformity (Y/N)],Data[CH4 (mg/km)])-M$2)/M$5</f>
        <v>#N/A</v>
      </c>
      <c r="N1204" s="140" t="e" cm="1">
        <f t="array" ref="N1204">(_xlfn.XLOOKUP($A1204&amp;$Q$3,Data[Index]&amp;Data[Valid Test, Can be used for conformity (Y/N)],Data[N20 (mg/km)])-N$2)/N$5</f>
        <v>#N/A</v>
      </c>
      <c r="O1204" s="141" t="e" cm="1">
        <f t="array" ref="O1204">(_xlfn.XLOOKUP($A1204&amp;$Q$3,Data[Index]&amp;Data[Valid Test, Can be used for conformity (Y/N)],Data[l/100km])-O$2)/O$5</f>
        <v>#N/A</v>
      </c>
      <c r="P1204" s="138">
        <f>_xlfn.XLOOKUP($A1204,Data[Index],Data[Comments])</f>
        <v>0</v>
      </c>
    </row>
    <row r="1205" spans="1:16" x14ac:dyDescent="0.2">
      <c r="A1205" s="129"/>
      <c r="B1205" s="129"/>
      <c r="C1205" s="129" t="e" cm="1">
        <f t="array" ref="C1205">_xlfn.XLOOKUP($A1205&amp;$Q$3&amp;$R$3,Data[Index]&amp;Data[Valid Test, Can be used for conformity (Y/N)]&amp;Data[Cycle],Data[Test Name])</f>
        <v>#N/A</v>
      </c>
      <c r="D1205" s="167" t="e" cm="1">
        <f t="array" ref="D1205">_xlfn.XLOOKUP($A1205&amp;$Q$3&amp;$R$3,Data[Index]&amp;Data[Valid Test, Can be used for conformity (Y/N)]&amp;Data[Cycle],Data[Mileage (Miles)])</f>
        <v>#N/A</v>
      </c>
      <c r="E1205" s="130" t="e" cm="1">
        <f t="array" ref="E1205">_xlfn.XLOOKUP($A1205&amp;$Q$3&amp;$R$3,Data[Index]&amp;Data[Valid Test, Can be used for conformity (Y/N)]&amp;Data[Cycle],Data[Date])</f>
        <v>#N/A</v>
      </c>
      <c r="F1205" s="141" t="e" cm="1">
        <f t="array" ref="F1205">(_xlfn.XLOOKUP($A1205&amp;$Q$3&amp;$R$3,Data[Index]&amp;Data[Valid Test, Can be used for conformity (Y/N)]&amp;Data[Cycle],Data[CO/km (mg)])-F$2)/F$5</f>
        <v>#N/A</v>
      </c>
      <c r="G1205" s="141" t="e" cm="1">
        <f t="array" ref="G1205">(_xlfn.XLOOKUP($A1205&amp;$Q$3,Data[Index]&amp;Data[Valid Test, Can be used for conformity (Y/N)],Data[CO2/km (g)])-G$2)/G$5</f>
        <v>#N/A</v>
      </c>
      <c r="H1205" s="141" t="e" cm="1">
        <f t="array" ref="H1205">(_xlfn.XLOOKUP($A1205&amp;$Q$3,Data[Index]&amp;Data[Valid Test, Can be used for conformity (Y/N)],Data[THC/km (mg)])-H$2)/H$5</f>
        <v>#N/A</v>
      </c>
      <c r="I1205" s="141" t="e" cm="1">
        <f t="array" ref="I1205">(_xlfn.XLOOKUP($A1205&amp;$Q$3,Data[Index]&amp;Data[Valid Test, Can be used for conformity (Y/N)],Data[NOx/km (mg)])-I$2)/I$5</f>
        <v>#N/A</v>
      </c>
      <c r="J1205" s="141" t="e" cm="1">
        <f t="array" ref="J1205">(_xlfn.XLOOKUP($A1205&amp;$Q$3,Data[Index]&amp;Data[Valid Test, Can be used for conformity (Y/N)],Data[THC + NOx/km (mg)])-J$2)/J$5</f>
        <v>#N/A</v>
      </c>
      <c r="K1205" s="141" t="e" cm="1">
        <f t="array" ref="K1205">(_xlfn.XLOOKUP($A1205&amp;$Q$3,Data[Index]&amp;Data[Valid Test, Can be used for conformity (Y/N)],Data[PN/km ('#)])-K$2)/K$5</f>
        <v>#N/A</v>
      </c>
      <c r="L1205" s="141" t="e" cm="1">
        <f t="array" ref="L1205">(_xlfn.XLOOKUP($A1205&amp;$Q$3,Data[Index]&amp;Data[Valid Test, Can be used for conformity (Y/N)],Data[PM/km (mg)])-L$2)/L$5</f>
        <v>#N/A</v>
      </c>
      <c r="M1205" s="140" t="e" cm="1">
        <f t="array" ref="M1205">(_xlfn.XLOOKUP($A1205&amp;$Q$3,Data[Index]&amp;Data[Valid Test, Can be used for conformity (Y/N)],Data[CH4 (mg/km)])-M$2)/M$5</f>
        <v>#N/A</v>
      </c>
      <c r="N1205" s="140" t="e" cm="1">
        <f t="array" ref="N1205">(_xlfn.XLOOKUP($A1205&amp;$Q$3,Data[Index]&amp;Data[Valid Test, Can be used for conformity (Y/N)],Data[N20 (mg/km)])-N$2)/N$5</f>
        <v>#N/A</v>
      </c>
      <c r="O1205" s="141" t="e" cm="1">
        <f t="array" ref="O1205">(_xlfn.XLOOKUP($A1205&amp;$Q$3,Data[Index]&amp;Data[Valid Test, Can be used for conformity (Y/N)],Data[l/100km])-O$2)/O$5</f>
        <v>#N/A</v>
      </c>
      <c r="P1205" s="138">
        <f>_xlfn.XLOOKUP($A1205,Data[Index],Data[Comments])</f>
        <v>0</v>
      </c>
    </row>
    <row r="1206" spans="1:16" x14ac:dyDescent="0.2">
      <c r="A1206" s="129"/>
      <c r="B1206" s="129"/>
      <c r="C1206" s="129" t="e" cm="1">
        <f t="array" ref="C1206">_xlfn.XLOOKUP($A1206&amp;$Q$3&amp;$R$3,Data[Index]&amp;Data[Valid Test, Can be used for conformity (Y/N)]&amp;Data[Cycle],Data[Test Name])</f>
        <v>#N/A</v>
      </c>
      <c r="D1206" s="167" t="e" cm="1">
        <f t="array" ref="D1206">_xlfn.XLOOKUP($A1206&amp;$Q$3&amp;$R$3,Data[Index]&amp;Data[Valid Test, Can be used for conformity (Y/N)]&amp;Data[Cycle],Data[Mileage (Miles)])</f>
        <v>#N/A</v>
      </c>
      <c r="E1206" s="130" t="e" cm="1">
        <f t="array" ref="E1206">_xlfn.XLOOKUP($A1206&amp;$Q$3&amp;$R$3,Data[Index]&amp;Data[Valid Test, Can be used for conformity (Y/N)]&amp;Data[Cycle],Data[Date])</f>
        <v>#N/A</v>
      </c>
      <c r="F1206" s="141" t="e" cm="1">
        <f t="array" ref="F1206">(_xlfn.XLOOKUP($A1206&amp;$Q$3&amp;$R$3,Data[Index]&amp;Data[Valid Test, Can be used for conformity (Y/N)]&amp;Data[Cycle],Data[CO/km (mg)])-F$2)/F$5</f>
        <v>#N/A</v>
      </c>
      <c r="G1206" s="141" t="e" cm="1">
        <f t="array" ref="G1206">(_xlfn.XLOOKUP($A1206&amp;$Q$3,Data[Index]&amp;Data[Valid Test, Can be used for conformity (Y/N)],Data[CO2/km (g)])-G$2)/G$5</f>
        <v>#N/A</v>
      </c>
      <c r="H1206" s="141" t="e" cm="1">
        <f t="array" ref="H1206">(_xlfn.XLOOKUP($A1206&amp;$Q$3,Data[Index]&amp;Data[Valid Test, Can be used for conformity (Y/N)],Data[THC/km (mg)])-H$2)/H$5</f>
        <v>#N/A</v>
      </c>
      <c r="I1206" s="141" t="e" cm="1">
        <f t="array" ref="I1206">(_xlfn.XLOOKUP($A1206&amp;$Q$3,Data[Index]&amp;Data[Valid Test, Can be used for conformity (Y/N)],Data[NOx/km (mg)])-I$2)/I$5</f>
        <v>#N/A</v>
      </c>
      <c r="J1206" s="141" t="e" cm="1">
        <f t="array" ref="J1206">(_xlfn.XLOOKUP($A1206&amp;$Q$3,Data[Index]&amp;Data[Valid Test, Can be used for conformity (Y/N)],Data[THC + NOx/km (mg)])-J$2)/J$5</f>
        <v>#N/A</v>
      </c>
      <c r="K1206" s="141" t="e" cm="1">
        <f t="array" ref="K1206">(_xlfn.XLOOKUP($A1206&amp;$Q$3,Data[Index]&amp;Data[Valid Test, Can be used for conformity (Y/N)],Data[PN/km ('#)])-K$2)/K$5</f>
        <v>#N/A</v>
      </c>
      <c r="L1206" s="141" t="e" cm="1">
        <f t="array" ref="L1206">(_xlfn.XLOOKUP($A1206&amp;$Q$3,Data[Index]&amp;Data[Valid Test, Can be used for conformity (Y/N)],Data[PM/km (mg)])-L$2)/L$5</f>
        <v>#N/A</v>
      </c>
      <c r="M1206" s="140" t="e" cm="1">
        <f t="array" ref="M1206">(_xlfn.XLOOKUP($A1206&amp;$Q$3,Data[Index]&amp;Data[Valid Test, Can be used for conformity (Y/N)],Data[CH4 (mg/km)])-M$2)/M$5</f>
        <v>#N/A</v>
      </c>
      <c r="N1206" s="140" t="e" cm="1">
        <f t="array" ref="N1206">(_xlfn.XLOOKUP($A1206&amp;$Q$3,Data[Index]&amp;Data[Valid Test, Can be used for conformity (Y/N)],Data[N20 (mg/km)])-N$2)/N$5</f>
        <v>#N/A</v>
      </c>
      <c r="O1206" s="141" t="e" cm="1">
        <f t="array" ref="O1206">(_xlfn.XLOOKUP($A1206&amp;$Q$3,Data[Index]&amp;Data[Valid Test, Can be used for conformity (Y/N)],Data[l/100km])-O$2)/O$5</f>
        <v>#N/A</v>
      </c>
      <c r="P1206" s="138">
        <f>_xlfn.XLOOKUP($A1206,Data[Index],Data[Comments])</f>
        <v>0</v>
      </c>
    </row>
    <row r="1207" spans="1:16" x14ac:dyDescent="0.2">
      <c r="A1207" s="129"/>
      <c r="B1207" s="129"/>
      <c r="C1207" s="129" t="e" cm="1">
        <f t="array" ref="C1207">_xlfn.XLOOKUP($A1207&amp;$Q$3&amp;$R$3,Data[Index]&amp;Data[Valid Test, Can be used for conformity (Y/N)]&amp;Data[Cycle],Data[Test Name])</f>
        <v>#N/A</v>
      </c>
      <c r="D1207" s="167" t="e" cm="1">
        <f t="array" ref="D1207">_xlfn.XLOOKUP($A1207&amp;$Q$3&amp;$R$3,Data[Index]&amp;Data[Valid Test, Can be used for conformity (Y/N)]&amp;Data[Cycle],Data[Mileage (Miles)])</f>
        <v>#N/A</v>
      </c>
      <c r="E1207" s="130" t="e" cm="1">
        <f t="array" ref="E1207">_xlfn.XLOOKUP($A1207&amp;$Q$3&amp;$R$3,Data[Index]&amp;Data[Valid Test, Can be used for conformity (Y/N)]&amp;Data[Cycle],Data[Date])</f>
        <v>#N/A</v>
      </c>
      <c r="F1207" s="141" t="e" cm="1">
        <f t="array" ref="F1207">(_xlfn.XLOOKUP($A1207&amp;$Q$3&amp;$R$3,Data[Index]&amp;Data[Valid Test, Can be used for conformity (Y/N)]&amp;Data[Cycle],Data[CO/km (mg)])-F$2)/F$5</f>
        <v>#N/A</v>
      </c>
      <c r="G1207" s="141" t="e" cm="1">
        <f t="array" ref="G1207">(_xlfn.XLOOKUP($A1207&amp;$Q$3,Data[Index]&amp;Data[Valid Test, Can be used for conformity (Y/N)],Data[CO2/km (g)])-G$2)/G$5</f>
        <v>#N/A</v>
      </c>
      <c r="H1207" s="141" t="e" cm="1">
        <f t="array" ref="H1207">(_xlfn.XLOOKUP($A1207&amp;$Q$3,Data[Index]&amp;Data[Valid Test, Can be used for conformity (Y/N)],Data[THC/km (mg)])-H$2)/H$5</f>
        <v>#N/A</v>
      </c>
      <c r="I1207" s="141" t="e" cm="1">
        <f t="array" ref="I1207">(_xlfn.XLOOKUP($A1207&amp;$Q$3,Data[Index]&amp;Data[Valid Test, Can be used for conformity (Y/N)],Data[NOx/km (mg)])-I$2)/I$5</f>
        <v>#N/A</v>
      </c>
      <c r="J1207" s="141" t="e" cm="1">
        <f t="array" ref="J1207">(_xlfn.XLOOKUP($A1207&amp;$Q$3,Data[Index]&amp;Data[Valid Test, Can be used for conformity (Y/N)],Data[THC + NOx/km (mg)])-J$2)/J$5</f>
        <v>#N/A</v>
      </c>
      <c r="K1207" s="141" t="e" cm="1">
        <f t="array" ref="K1207">(_xlfn.XLOOKUP($A1207&amp;$Q$3,Data[Index]&amp;Data[Valid Test, Can be used for conformity (Y/N)],Data[PN/km ('#)])-K$2)/K$5</f>
        <v>#N/A</v>
      </c>
      <c r="L1207" s="141" t="e" cm="1">
        <f t="array" ref="L1207">(_xlfn.XLOOKUP($A1207&amp;$Q$3,Data[Index]&amp;Data[Valid Test, Can be used for conformity (Y/N)],Data[PM/km (mg)])-L$2)/L$5</f>
        <v>#N/A</v>
      </c>
      <c r="M1207" s="140" t="e" cm="1">
        <f t="array" ref="M1207">(_xlfn.XLOOKUP($A1207&amp;$Q$3,Data[Index]&amp;Data[Valid Test, Can be used for conformity (Y/N)],Data[CH4 (mg/km)])-M$2)/M$5</f>
        <v>#N/A</v>
      </c>
      <c r="N1207" s="140" t="e" cm="1">
        <f t="array" ref="N1207">(_xlfn.XLOOKUP($A1207&amp;$Q$3,Data[Index]&amp;Data[Valid Test, Can be used for conformity (Y/N)],Data[N20 (mg/km)])-N$2)/N$5</f>
        <v>#N/A</v>
      </c>
      <c r="O1207" s="141" t="e" cm="1">
        <f t="array" ref="O1207">(_xlfn.XLOOKUP($A1207&amp;$Q$3,Data[Index]&amp;Data[Valid Test, Can be used for conformity (Y/N)],Data[l/100km])-O$2)/O$5</f>
        <v>#N/A</v>
      </c>
      <c r="P1207" s="138">
        <f>_xlfn.XLOOKUP($A1207,Data[Index],Data[Comments])</f>
        <v>0</v>
      </c>
    </row>
    <row r="1208" spans="1:16" x14ac:dyDescent="0.2">
      <c r="A1208" s="129"/>
      <c r="B1208" s="129"/>
      <c r="C1208" s="129" t="e" cm="1">
        <f t="array" ref="C1208">_xlfn.XLOOKUP($A1208&amp;$Q$3&amp;$R$3,Data[Index]&amp;Data[Valid Test, Can be used for conformity (Y/N)]&amp;Data[Cycle],Data[Test Name])</f>
        <v>#N/A</v>
      </c>
      <c r="D1208" s="167" t="e" cm="1">
        <f t="array" ref="D1208">_xlfn.XLOOKUP($A1208&amp;$Q$3&amp;$R$3,Data[Index]&amp;Data[Valid Test, Can be used for conformity (Y/N)]&amp;Data[Cycle],Data[Mileage (Miles)])</f>
        <v>#N/A</v>
      </c>
      <c r="E1208" s="130" t="e" cm="1">
        <f t="array" ref="E1208">_xlfn.XLOOKUP($A1208&amp;$Q$3&amp;$R$3,Data[Index]&amp;Data[Valid Test, Can be used for conformity (Y/N)]&amp;Data[Cycle],Data[Date])</f>
        <v>#N/A</v>
      </c>
      <c r="F1208" s="141" t="e" cm="1">
        <f t="array" ref="F1208">(_xlfn.XLOOKUP($A1208&amp;$Q$3&amp;$R$3,Data[Index]&amp;Data[Valid Test, Can be used for conformity (Y/N)]&amp;Data[Cycle],Data[CO/km (mg)])-F$2)/F$5</f>
        <v>#N/A</v>
      </c>
      <c r="G1208" s="141" t="e" cm="1">
        <f t="array" ref="G1208">(_xlfn.XLOOKUP($A1208&amp;$Q$3,Data[Index]&amp;Data[Valid Test, Can be used for conformity (Y/N)],Data[CO2/km (g)])-G$2)/G$5</f>
        <v>#N/A</v>
      </c>
      <c r="H1208" s="141" t="e" cm="1">
        <f t="array" ref="H1208">(_xlfn.XLOOKUP($A1208&amp;$Q$3,Data[Index]&amp;Data[Valid Test, Can be used for conformity (Y/N)],Data[THC/km (mg)])-H$2)/H$5</f>
        <v>#N/A</v>
      </c>
      <c r="I1208" s="141" t="e" cm="1">
        <f t="array" ref="I1208">(_xlfn.XLOOKUP($A1208&amp;$Q$3,Data[Index]&amp;Data[Valid Test, Can be used for conformity (Y/N)],Data[NOx/km (mg)])-I$2)/I$5</f>
        <v>#N/A</v>
      </c>
      <c r="J1208" s="141" t="e" cm="1">
        <f t="array" ref="J1208">(_xlfn.XLOOKUP($A1208&amp;$Q$3,Data[Index]&amp;Data[Valid Test, Can be used for conformity (Y/N)],Data[THC + NOx/km (mg)])-J$2)/J$5</f>
        <v>#N/A</v>
      </c>
      <c r="K1208" s="141" t="e" cm="1">
        <f t="array" ref="K1208">(_xlfn.XLOOKUP($A1208&amp;$Q$3,Data[Index]&amp;Data[Valid Test, Can be used for conformity (Y/N)],Data[PN/km ('#)])-K$2)/K$5</f>
        <v>#N/A</v>
      </c>
      <c r="L1208" s="141" t="e" cm="1">
        <f t="array" ref="L1208">(_xlfn.XLOOKUP($A1208&amp;$Q$3,Data[Index]&amp;Data[Valid Test, Can be used for conformity (Y/N)],Data[PM/km (mg)])-L$2)/L$5</f>
        <v>#N/A</v>
      </c>
      <c r="M1208" s="140" t="e" cm="1">
        <f t="array" ref="M1208">(_xlfn.XLOOKUP($A1208&amp;$Q$3,Data[Index]&amp;Data[Valid Test, Can be used for conformity (Y/N)],Data[CH4 (mg/km)])-M$2)/M$5</f>
        <v>#N/A</v>
      </c>
      <c r="N1208" s="140" t="e" cm="1">
        <f t="array" ref="N1208">(_xlfn.XLOOKUP($A1208&amp;$Q$3,Data[Index]&amp;Data[Valid Test, Can be used for conformity (Y/N)],Data[N20 (mg/km)])-N$2)/N$5</f>
        <v>#N/A</v>
      </c>
      <c r="O1208" s="141" t="e" cm="1">
        <f t="array" ref="O1208">(_xlfn.XLOOKUP($A1208&amp;$Q$3,Data[Index]&amp;Data[Valid Test, Can be used for conformity (Y/N)],Data[l/100km])-O$2)/O$5</f>
        <v>#N/A</v>
      </c>
      <c r="P1208" s="138">
        <f>_xlfn.XLOOKUP($A1208,Data[Index],Data[Comments])</f>
        <v>0</v>
      </c>
    </row>
    <row r="1209" spans="1:16" x14ac:dyDescent="0.2">
      <c r="A1209" s="129"/>
      <c r="B1209" s="129"/>
      <c r="C1209" s="129" t="e" cm="1">
        <f t="array" ref="C1209">_xlfn.XLOOKUP($A1209&amp;$Q$3&amp;$R$3,Data[Index]&amp;Data[Valid Test, Can be used for conformity (Y/N)]&amp;Data[Cycle],Data[Test Name])</f>
        <v>#N/A</v>
      </c>
      <c r="D1209" s="167" t="e" cm="1">
        <f t="array" ref="D1209">_xlfn.XLOOKUP($A1209&amp;$Q$3&amp;$R$3,Data[Index]&amp;Data[Valid Test, Can be used for conformity (Y/N)]&amp;Data[Cycle],Data[Mileage (Miles)])</f>
        <v>#N/A</v>
      </c>
      <c r="E1209" s="130" t="e" cm="1">
        <f t="array" ref="E1209">_xlfn.XLOOKUP($A1209&amp;$Q$3&amp;$R$3,Data[Index]&amp;Data[Valid Test, Can be used for conformity (Y/N)]&amp;Data[Cycle],Data[Date])</f>
        <v>#N/A</v>
      </c>
      <c r="F1209" s="141" t="e" cm="1">
        <f t="array" ref="F1209">(_xlfn.XLOOKUP($A1209&amp;$Q$3&amp;$R$3,Data[Index]&amp;Data[Valid Test, Can be used for conformity (Y/N)]&amp;Data[Cycle],Data[CO/km (mg)])-F$2)/F$5</f>
        <v>#N/A</v>
      </c>
      <c r="G1209" s="141" t="e" cm="1">
        <f t="array" ref="G1209">(_xlfn.XLOOKUP($A1209&amp;$Q$3,Data[Index]&amp;Data[Valid Test, Can be used for conformity (Y/N)],Data[CO2/km (g)])-G$2)/G$5</f>
        <v>#N/A</v>
      </c>
      <c r="H1209" s="141" t="e" cm="1">
        <f t="array" ref="H1209">(_xlfn.XLOOKUP($A1209&amp;$Q$3,Data[Index]&amp;Data[Valid Test, Can be used for conformity (Y/N)],Data[THC/km (mg)])-H$2)/H$5</f>
        <v>#N/A</v>
      </c>
      <c r="I1209" s="141" t="e" cm="1">
        <f t="array" ref="I1209">(_xlfn.XLOOKUP($A1209&amp;$Q$3,Data[Index]&amp;Data[Valid Test, Can be used for conformity (Y/N)],Data[NOx/km (mg)])-I$2)/I$5</f>
        <v>#N/A</v>
      </c>
      <c r="J1209" s="141" t="e" cm="1">
        <f t="array" ref="J1209">(_xlfn.XLOOKUP($A1209&amp;$Q$3,Data[Index]&amp;Data[Valid Test, Can be used for conformity (Y/N)],Data[THC + NOx/km (mg)])-J$2)/J$5</f>
        <v>#N/A</v>
      </c>
      <c r="K1209" s="141" t="e" cm="1">
        <f t="array" ref="K1209">(_xlfn.XLOOKUP($A1209&amp;$Q$3,Data[Index]&amp;Data[Valid Test, Can be used for conformity (Y/N)],Data[PN/km ('#)])-K$2)/K$5</f>
        <v>#N/A</v>
      </c>
      <c r="L1209" s="141" t="e" cm="1">
        <f t="array" ref="L1209">(_xlfn.XLOOKUP($A1209&amp;$Q$3,Data[Index]&amp;Data[Valid Test, Can be used for conformity (Y/N)],Data[PM/km (mg)])-L$2)/L$5</f>
        <v>#N/A</v>
      </c>
      <c r="M1209" s="140" t="e" cm="1">
        <f t="array" ref="M1209">(_xlfn.XLOOKUP($A1209&amp;$Q$3,Data[Index]&amp;Data[Valid Test, Can be used for conformity (Y/N)],Data[CH4 (mg/km)])-M$2)/M$5</f>
        <v>#N/A</v>
      </c>
      <c r="N1209" s="140" t="e" cm="1">
        <f t="array" ref="N1209">(_xlfn.XLOOKUP($A1209&amp;$Q$3,Data[Index]&amp;Data[Valid Test, Can be used for conformity (Y/N)],Data[N20 (mg/km)])-N$2)/N$5</f>
        <v>#N/A</v>
      </c>
      <c r="O1209" s="141" t="e" cm="1">
        <f t="array" ref="O1209">(_xlfn.XLOOKUP($A1209&amp;$Q$3,Data[Index]&amp;Data[Valid Test, Can be used for conformity (Y/N)],Data[l/100km])-O$2)/O$5</f>
        <v>#N/A</v>
      </c>
      <c r="P1209" s="138">
        <f>_xlfn.XLOOKUP($A1209,Data[Index],Data[Comments])</f>
        <v>0</v>
      </c>
    </row>
    <row r="1210" spans="1:16" x14ac:dyDescent="0.2">
      <c r="A1210" s="129"/>
      <c r="B1210" s="129"/>
      <c r="C1210" s="129" t="e" cm="1">
        <f t="array" ref="C1210">_xlfn.XLOOKUP($A1210&amp;$Q$3&amp;$R$3,Data[Index]&amp;Data[Valid Test, Can be used for conformity (Y/N)]&amp;Data[Cycle],Data[Test Name])</f>
        <v>#N/A</v>
      </c>
      <c r="D1210" s="167" t="e" cm="1">
        <f t="array" ref="D1210">_xlfn.XLOOKUP($A1210&amp;$Q$3&amp;$R$3,Data[Index]&amp;Data[Valid Test, Can be used for conformity (Y/N)]&amp;Data[Cycle],Data[Mileage (Miles)])</f>
        <v>#N/A</v>
      </c>
      <c r="E1210" s="130" t="e" cm="1">
        <f t="array" ref="E1210">_xlfn.XLOOKUP($A1210&amp;$Q$3&amp;$R$3,Data[Index]&amp;Data[Valid Test, Can be used for conformity (Y/N)]&amp;Data[Cycle],Data[Date])</f>
        <v>#N/A</v>
      </c>
      <c r="F1210" s="141" t="e" cm="1">
        <f t="array" ref="F1210">(_xlfn.XLOOKUP($A1210&amp;$Q$3&amp;$R$3,Data[Index]&amp;Data[Valid Test, Can be used for conformity (Y/N)]&amp;Data[Cycle],Data[CO/km (mg)])-F$2)/F$5</f>
        <v>#N/A</v>
      </c>
      <c r="G1210" s="141" t="e" cm="1">
        <f t="array" ref="G1210">(_xlfn.XLOOKUP($A1210&amp;$Q$3,Data[Index]&amp;Data[Valid Test, Can be used for conformity (Y/N)],Data[CO2/km (g)])-G$2)/G$5</f>
        <v>#N/A</v>
      </c>
      <c r="H1210" s="141" t="e" cm="1">
        <f t="array" ref="H1210">(_xlfn.XLOOKUP($A1210&amp;$Q$3,Data[Index]&amp;Data[Valid Test, Can be used for conformity (Y/N)],Data[THC/km (mg)])-H$2)/H$5</f>
        <v>#N/A</v>
      </c>
      <c r="I1210" s="141" t="e" cm="1">
        <f t="array" ref="I1210">(_xlfn.XLOOKUP($A1210&amp;$Q$3,Data[Index]&amp;Data[Valid Test, Can be used for conformity (Y/N)],Data[NOx/km (mg)])-I$2)/I$5</f>
        <v>#N/A</v>
      </c>
      <c r="J1210" s="141" t="e" cm="1">
        <f t="array" ref="J1210">(_xlfn.XLOOKUP($A1210&amp;$Q$3,Data[Index]&amp;Data[Valid Test, Can be used for conformity (Y/N)],Data[THC + NOx/km (mg)])-J$2)/J$5</f>
        <v>#N/A</v>
      </c>
      <c r="K1210" s="141" t="e" cm="1">
        <f t="array" ref="K1210">(_xlfn.XLOOKUP($A1210&amp;$Q$3,Data[Index]&amp;Data[Valid Test, Can be used for conformity (Y/N)],Data[PN/km ('#)])-K$2)/K$5</f>
        <v>#N/A</v>
      </c>
      <c r="L1210" s="141" t="e" cm="1">
        <f t="array" ref="L1210">(_xlfn.XLOOKUP($A1210&amp;$Q$3,Data[Index]&amp;Data[Valid Test, Can be used for conformity (Y/N)],Data[PM/km (mg)])-L$2)/L$5</f>
        <v>#N/A</v>
      </c>
      <c r="M1210" s="140" t="e" cm="1">
        <f t="array" ref="M1210">(_xlfn.XLOOKUP($A1210&amp;$Q$3,Data[Index]&amp;Data[Valid Test, Can be used for conformity (Y/N)],Data[CH4 (mg/km)])-M$2)/M$5</f>
        <v>#N/A</v>
      </c>
      <c r="N1210" s="140" t="e" cm="1">
        <f t="array" ref="N1210">(_xlfn.XLOOKUP($A1210&amp;$Q$3,Data[Index]&amp;Data[Valid Test, Can be used for conformity (Y/N)],Data[N20 (mg/km)])-N$2)/N$5</f>
        <v>#N/A</v>
      </c>
      <c r="O1210" s="141" t="e" cm="1">
        <f t="array" ref="O1210">(_xlfn.XLOOKUP($A1210&amp;$Q$3,Data[Index]&amp;Data[Valid Test, Can be used for conformity (Y/N)],Data[l/100km])-O$2)/O$5</f>
        <v>#N/A</v>
      </c>
      <c r="P1210" s="138">
        <f>_xlfn.XLOOKUP($A1210,Data[Index],Data[Comments])</f>
        <v>0</v>
      </c>
    </row>
    <row r="1211" spans="1:16" x14ac:dyDescent="0.2">
      <c r="A1211" s="129"/>
      <c r="B1211" s="129"/>
      <c r="C1211" s="129" t="e" cm="1">
        <f t="array" ref="C1211">_xlfn.XLOOKUP($A1211&amp;$Q$3&amp;$R$3,Data[Index]&amp;Data[Valid Test, Can be used for conformity (Y/N)]&amp;Data[Cycle],Data[Test Name])</f>
        <v>#N/A</v>
      </c>
      <c r="D1211" s="167" t="e" cm="1">
        <f t="array" ref="D1211">_xlfn.XLOOKUP($A1211&amp;$Q$3&amp;$R$3,Data[Index]&amp;Data[Valid Test, Can be used for conformity (Y/N)]&amp;Data[Cycle],Data[Mileage (Miles)])</f>
        <v>#N/A</v>
      </c>
      <c r="E1211" s="130" t="e" cm="1">
        <f t="array" ref="E1211">_xlfn.XLOOKUP($A1211&amp;$Q$3&amp;$R$3,Data[Index]&amp;Data[Valid Test, Can be used for conformity (Y/N)]&amp;Data[Cycle],Data[Date])</f>
        <v>#N/A</v>
      </c>
      <c r="F1211" s="141" t="e" cm="1">
        <f t="array" ref="F1211">(_xlfn.XLOOKUP($A1211&amp;$Q$3&amp;$R$3,Data[Index]&amp;Data[Valid Test, Can be used for conformity (Y/N)]&amp;Data[Cycle],Data[CO/km (mg)])-F$2)/F$5</f>
        <v>#N/A</v>
      </c>
      <c r="G1211" s="141" t="e" cm="1">
        <f t="array" ref="G1211">(_xlfn.XLOOKUP($A1211&amp;$Q$3,Data[Index]&amp;Data[Valid Test, Can be used for conformity (Y/N)],Data[CO2/km (g)])-G$2)/G$5</f>
        <v>#N/A</v>
      </c>
      <c r="H1211" s="141" t="e" cm="1">
        <f t="array" ref="H1211">(_xlfn.XLOOKUP($A1211&amp;$Q$3,Data[Index]&amp;Data[Valid Test, Can be used for conformity (Y/N)],Data[THC/km (mg)])-H$2)/H$5</f>
        <v>#N/A</v>
      </c>
      <c r="I1211" s="141" t="e" cm="1">
        <f t="array" ref="I1211">(_xlfn.XLOOKUP($A1211&amp;$Q$3,Data[Index]&amp;Data[Valid Test, Can be used for conformity (Y/N)],Data[NOx/km (mg)])-I$2)/I$5</f>
        <v>#N/A</v>
      </c>
      <c r="J1211" s="141" t="e" cm="1">
        <f t="array" ref="J1211">(_xlfn.XLOOKUP($A1211&amp;$Q$3,Data[Index]&amp;Data[Valid Test, Can be used for conformity (Y/N)],Data[THC + NOx/km (mg)])-J$2)/J$5</f>
        <v>#N/A</v>
      </c>
      <c r="K1211" s="141" t="e" cm="1">
        <f t="array" ref="K1211">(_xlfn.XLOOKUP($A1211&amp;$Q$3,Data[Index]&amp;Data[Valid Test, Can be used for conformity (Y/N)],Data[PN/km ('#)])-K$2)/K$5</f>
        <v>#N/A</v>
      </c>
      <c r="L1211" s="141" t="e" cm="1">
        <f t="array" ref="L1211">(_xlfn.XLOOKUP($A1211&amp;$Q$3,Data[Index]&amp;Data[Valid Test, Can be used for conformity (Y/N)],Data[PM/km (mg)])-L$2)/L$5</f>
        <v>#N/A</v>
      </c>
      <c r="M1211" s="140" t="e" cm="1">
        <f t="array" ref="M1211">(_xlfn.XLOOKUP($A1211&amp;$Q$3,Data[Index]&amp;Data[Valid Test, Can be used for conformity (Y/N)],Data[CH4 (mg/km)])-M$2)/M$5</f>
        <v>#N/A</v>
      </c>
      <c r="N1211" s="140" t="e" cm="1">
        <f t="array" ref="N1211">(_xlfn.XLOOKUP($A1211&amp;$Q$3,Data[Index]&amp;Data[Valid Test, Can be used for conformity (Y/N)],Data[N20 (mg/km)])-N$2)/N$5</f>
        <v>#N/A</v>
      </c>
      <c r="O1211" s="141" t="e" cm="1">
        <f t="array" ref="O1211">(_xlfn.XLOOKUP($A1211&amp;$Q$3,Data[Index]&amp;Data[Valid Test, Can be used for conformity (Y/N)],Data[l/100km])-O$2)/O$5</f>
        <v>#N/A</v>
      </c>
      <c r="P1211" s="138">
        <f>_xlfn.XLOOKUP($A1211,Data[Index],Data[Comments])</f>
        <v>0</v>
      </c>
    </row>
    <row r="1212" spans="1:16" x14ac:dyDescent="0.2">
      <c r="A1212" s="129"/>
      <c r="B1212" s="129"/>
      <c r="C1212" s="129" t="e" cm="1">
        <f t="array" ref="C1212">_xlfn.XLOOKUP($A1212&amp;$Q$3&amp;$R$3,Data[Index]&amp;Data[Valid Test, Can be used for conformity (Y/N)]&amp;Data[Cycle],Data[Test Name])</f>
        <v>#N/A</v>
      </c>
      <c r="D1212" s="167" t="e" cm="1">
        <f t="array" ref="D1212">_xlfn.XLOOKUP($A1212&amp;$Q$3&amp;$R$3,Data[Index]&amp;Data[Valid Test, Can be used for conformity (Y/N)]&amp;Data[Cycle],Data[Mileage (Miles)])</f>
        <v>#N/A</v>
      </c>
      <c r="E1212" s="130" t="e" cm="1">
        <f t="array" ref="E1212">_xlfn.XLOOKUP($A1212&amp;$Q$3&amp;$R$3,Data[Index]&amp;Data[Valid Test, Can be used for conformity (Y/N)]&amp;Data[Cycle],Data[Date])</f>
        <v>#N/A</v>
      </c>
      <c r="F1212" s="141" t="e" cm="1">
        <f t="array" ref="F1212">(_xlfn.XLOOKUP($A1212&amp;$Q$3&amp;$R$3,Data[Index]&amp;Data[Valid Test, Can be used for conformity (Y/N)]&amp;Data[Cycle],Data[CO/km (mg)])-F$2)/F$5</f>
        <v>#N/A</v>
      </c>
      <c r="G1212" s="141" t="e" cm="1">
        <f t="array" ref="G1212">(_xlfn.XLOOKUP($A1212&amp;$Q$3,Data[Index]&amp;Data[Valid Test, Can be used for conformity (Y/N)],Data[CO2/km (g)])-G$2)/G$5</f>
        <v>#N/A</v>
      </c>
      <c r="H1212" s="141" t="e" cm="1">
        <f t="array" ref="H1212">(_xlfn.XLOOKUP($A1212&amp;$Q$3,Data[Index]&amp;Data[Valid Test, Can be used for conformity (Y/N)],Data[THC/km (mg)])-H$2)/H$5</f>
        <v>#N/A</v>
      </c>
      <c r="I1212" s="141" t="e" cm="1">
        <f t="array" ref="I1212">(_xlfn.XLOOKUP($A1212&amp;$Q$3,Data[Index]&amp;Data[Valid Test, Can be used for conformity (Y/N)],Data[NOx/km (mg)])-I$2)/I$5</f>
        <v>#N/A</v>
      </c>
      <c r="J1212" s="141" t="e" cm="1">
        <f t="array" ref="J1212">(_xlfn.XLOOKUP($A1212&amp;$Q$3,Data[Index]&amp;Data[Valid Test, Can be used for conformity (Y/N)],Data[THC + NOx/km (mg)])-J$2)/J$5</f>
        <v>#N/A</v>
      </c>
      <c r="K1212" s="141" t="e" cm="1">
        <f t="array" ref="K1212">(_xlfn.XLOOKUP($A1212&amp;$Q$3,Data[Index]&amp;Data[Valid Test, Can be used for conformity (Y/N)],Data[PN/km ('#)])-K$2)/K$5</f>
        <v>#N/A</v>
      </c>
      <c r="L1212" s="141" t="e" cm="1">
        <f t="array" ref="L1212">(_xlfn.XLOOKUP($A1212&amp;$Q$3,Data[Index]&amp;Data[Valid Test, Can be used for conformity (Y/N)],Data[PM/km (mg)])-L$2)/L$5</f>
        <v>#N/A</v>
      </c>
      <c r="M1212" s="140" t="e" cm="1">
        <f t="array" ref="M1212">(_xlfn.XLOOKUP($A1212&amp;$Q$3,Data[Index]&amp;Data[Valid Test, Can be used for conformity (Y/N)],Data[CH4 (mg/km)])-M$2)/M$5</f>
        <v>#N/A</v>
      </c>
      <c r="N1212" s="140" t="e" cm="1">
        <f t="array" ref="N1212">(_xlfn.XLOOKUP($A1212&amp;$Q$3,Data[Index]&amp;Data[Valid Test, Can be used for conformity (Y/N)],Data[N20 (mg/km)])-N$2)/N$5</f>
        <v>#N/A</v>
      </c>
      <c r="O1212" s="141" t="e" cm="1">
        <f t="array" ref="O1212">(_xlfn.XLOOKUP($A1212&amp;$Q$3,Data[Index]&amp;Data[Valid Test, Can be used for conformity (Y/N)],Data[l/100km])-O$2)/O$5</f>
        <v>#N/A</v>
      </c>
      <c r="P1212" s="138">
        <f>_xlfn.XLOOKUP($A1212,Data[Index],Data[Comments])</f>
        <v>0</v>
      </c>
    </row>
    <row r="1213" spans="1:16" x14ac:dyDescent="0.2">
      <c r="A1213" s="129"/>
      <c r="B1213" s="129"/>
      <c r="C1213" s="129" t="e" cm="1">
        <f t="array" ref="C1213">_xlfn.XLOOKUP($A1213&amp;$Q$3&amp;$R$3,Data[Index]&amp;Data[Valid Test, Can be used for conformity (Y/N)]&amp;Data[Cycle],Data[Test Name])</f>
        <v>#N/A</v>
      </c>
      <c r="D1213" s="167" t="e" cm="1">
        <f t="array" ref="D1213">_xlfn.XLOOKUP($A1213&amp;$Q$3&amp;$R$3,Data[Index]&amp;Data[Valid Test, Can be used for conformity (Y/N)]&amp;Data[Cycle],Data[Mileage (Miles)])</f>
        <v>#N/A</v>
      </c>
      <c r="E1213" s="130" t="e" cm="1">
        <f t="array" ref="E1213">_xlfn.XLOOKUP($A1213&amp;$Q$3&amp;$R$3,Data[Index]&amp;Data[Valid Test, Can be used for conformity (Y/N)]&amp;Data[Cycle],Data[Date])</f>
        <v>#N/A</v>
      </c>
      <c r="F1213" s="141" t="e" cm="1">
        <f t="array" ref="F1213">(_xlfn.XLOOKUP($A1213&amp;$Q$3&amp;$R$3,Data[Index]&amp;Data[Valid Test, Can be used for conformity (Y/N)]&amp;Data[Cycle],Data[CO/km (mg)])-F$2)/F$5</f>
        <v>#N/A</v>
      </c>
      <c r="G1213" s="141" t="e" cm="1">
        <f t="array" ref="G1213">(_xlfn.XLOOKUP($A1213&amp;$Q$3,Data[Index]&amp;Data[Valid Test, Can be used for conformity (Y/N)],Data[CO2/km (g)])-G$2)/G$5</f>
        <v>#N/A</v>
      </c>
      <c r="H1213" s="141" t="e" cm="1">
        <f t="array" ref="H1213">(_xlfn.XLOOKUP($A1213&amp;$Q$3,Data[Index]&amp;Data[Valid Test, Can be used for conformity (Y/N)],Data[THC/km (mg)])-H$2)/H$5</f>
        <v>#N/A</v>
      </c>
      <c r="I1213" s="141" t="e" cm="1">
        <f t="array" ref="I1213">(_xlfn.XLOOKUP($A1213&amp;$Q$3,Data[Index]&amp;Data[Valid Test, Can be used for conformity (Y/N)],Data[NOx/km (mg)])-I$2)/I$5</f>
        <v>#N/A</v>
      </c>
      <c r="J1213" s="141" t="e" cm="1">
        <f t="array" ref="J1213">(_xlfn.XLOOKUP($A1213&amp;$Q$3,Data[Index]&amp;Data[Valid Test, Can be used for conformity (Y/N)],Data[THC + NOx/km (mg)])-J$2)/J$5</f>
        <v>#N/A</v>
      </c>
      <c r="K1213" s="141" t="e" cm="1">
        <f t="array" ref="K1213">(_xlfn.XLOOKUP($A1213&amp;$Q$3,Data[Index]&amp;Data[Valid Test, Can be used for conformity (Y/N)],Data[PN/km ('#)])-K$2)/K$5</f>
        <v>#N/A</v>
      </c>
      <c r="L1213" s="141" t="e" cm="1">
        <f t="array" ref="L1213">(_xlfn.XLOOKUP($A1213&amp;$Q$3,Data[Index]&amp;Data[Valid Test, Can be used for conformity (Y/N)],Data[PM/km (mg)])-L$2)/L$5</f>
        <v>#N/A</v>
      </c>
      <c r="M1213" s="140" t="e" cm="1">
        <f t="array" ref="M1213">(_xlfn.XLOOKUP($A1213&amp;$Q$3,Data[Index]&amp;Data[Valid Test, Can be used for conformity (Y/N)],Data[CH4 (mg/km)])-M$2)/M$5</f>
        <v>#N/A</v>
      </c>
      <c r="N1213" s="140" t="e" cm="1">
        <f t="array" ref="N1213">(_xlfn.XLOOKUP($A1213&amp;$Q$3,Data[Index]&amp;Data[Valid Test, Can be used for conformity (Y/N)],Data[N20 (mg/km)])-N$2)/N$5</f>
        <v>#N/A</v>
      </c>
      <c r="O1213" s="141" t="e" cm="1">
        <f t="array" ref="O1213">(_xlfn.XLOOKUP($A1213&amp;$Q$3,Data[Index]&amp;Data[Valid Test, Can be used for conformity (Y/N)],Data[l/100km])-O$2)/O$5</f>
        <v>#N/A</v>
      </c>
      <c r="P1213" s="138">
        <f>_xlfn.XLOOKUP($A1213,Data[Index],Data[Comments])</f>
        <v>0</v>
      </c>
    </row>
    <row r="1214" spans="1:16" x14ac:dyDescent="0.2">
      <c r="A1214" s="129"/>
      <c r="B1214" s="129"/>
      <c r="C1214" s="129" t="e" cm="1">
        <f t="array" ref="C1214">_xlfn.XLOOKUP($A1214&amp;$Q$3&amp;$R$3,Data[Index]&amp;Data[Valid Test, Can be used for conformity (Y/N)]&amp;Data[Cycle],Data[Test Name])</f>
        <v>#N/A</v>
      </c>
      <c r="D1214" s="167" t="e" cm="1">
        <f t="array" ref="D1214">_xlfn.XLOOKUP($A1214&amp;$Q$3&amp;$R$3,Data[Index]&amp;Data[Valid Test, Can be used for conformity (Y/N)]&amp;Data[Cycle],Data[Mileage (Miles)])</f>
        <v>#N/A</v>
      </c>
      <c r="E1214" s="130" t="e" cm="1">
        <f t="array" ref="E1214">_xlfn.XLOOKUP($A1214&amp;$Q$3&amp;$R$3,Data[Index]&amp;Data[Valid Test, Can be used for conformity (Y/N)]&amp;Data[Cycle],Data[Date])</f>
        <v>#N/A</v>
      </c>
      <c r="F1214" s="141" t="e" cm="1">
        <f t="array" ref="F1214">(_xlfn.XLOOKUP($A1214&amp;$Q$3&amp;$R$3,Data[Index]&amp;Data[Valid Test, Can be used for conformity (Y/N)]&amp;Data[Cycle],Data[CO/km (mg)])-F$2)/F$5</f>
        <v>#N/A</v>
      </c>
      <c r="G1214" s="141" t="e" cm="1">
        <f t="array" ref="G1214">(_xlfn.XLOOKUP($A1214&amp;$Q$3,Data[Index]&amp;Data[Valid Test, Can be used for conformity (Y/N)],Data[CO2/km (g)])-G$2)/G$5</f>
        <v>#N/A</v>
      </c>
      <c r="H1214" s="141" t="e" cm="1">
        <f t="array" ref="H1214">(_xlfn.XLOOKUP($A1214&amp;$Q$3,Data[Index]&amp;Data[Valid Test, Can be used for conformity (Y/N)],Data[THC/km (mg)])-H$2)/H$5</f>
        <v>#N/A</v>
      </c>
      <c r="I1214" s="141" t="e" cm="1">
        <f t="array" ref="I1214">(_xlfn.XLOOKUP($A1214&amp;$Q$3,Data[Index]&amp;Data[Valid Test, Can be used for conformity (Y/N)],Data[NOx/km (mg)])-I$2)/I$5</f>
        <v>#N/A</v>
      </c>
      <c r="J1214" s="141" t="e" cm="1">
        <f t="array" ref="J1214">(_xlfn.XLOOKUP($A1214&amp;$Q$3,Data[Index]&amp;Data[Valid Test, Can be used for conformity (Y/N)],Data[THC + NOx/km (mg)])-J$2)/J$5</f>
        <v>#N/A</v>
      </c>
      <c r="K1214" s="141" t="e" cm="1">
        <f t="array" ref="K1214">(_xlfn.XLOOKUP($A1214&amp;$Q$3,Data[Index]&amp;Data[Valid Test, Can be used for conformity (Y/N)],Data[PN/km ('#)])-K$2)/K$5</f>
        <v>#N/A</v>
      </c>
      <c r="L1214" s="141" t="e" cm="1">
        <f t="array" ref="L1214">(_xlfn.XLOOKUP($A1214&amp;$Q$3,Data[Index]&amp;Data[Valid Test, Can be used for conformity (Y/N)],Data[PM/km (mg)])-L$2)/L$5</f>
        <v>#N/A</v>
      </c>
      <c r="M1214" s="140" t="e" cm="1">
        <f t="array" ref="M1214">(_xlfn.XLOOKUP($A1214&amp;$Q$3,Data[Index]&amp;Data[Valid Test, Can be used for conformity (Y/N)],Data[CH4 (mg/km)])-M$2)/M$5</f>
        <v>#N/A</v>
      </c>
      <c r="N1214" s="140" t="e" cm="1">
        <f t="array" ref="N1214">(_xlfn.XLOOKUP($A1214&amp;$Q$3,Data[Index]&amp;Data[Valid Test, Can be used for conformity (Y/N)],Data[N20 (mg/km)])-N$2)/N$5</f>
        <v>#N/A</v>
      </c>
      <c r="O1214" s="141" t="e" cm="1">
        <f t="array" ref="O1214">(_xlfn.XLOOKUP($A1214&amp;$Q$3,Data[Index]&amp;Data[Valid Test, Can be used for conformity (Y/N)],Data[l/100km])-O$2)/O$5</f>
        <v>#N/A</v>
      </c>
      <c r="P1214" s="138">
        <f>_xlfn.XLOOKUP($A1214,Data[Index],Data[Comments])</f>
        <v>0</v>
      </c>
    </row>
    <row r="1215" spans="1:16" x14ac:dyDescent="0.2">
      <c r="A1215" s="129"/>
      <c r="B1215" s="129"/>
      <c r="C1215" s="129" t="e" cm="1">
        <f t="array" ref="C1215">_xlfn.XLOOKUP($A1215&amp;$Q$3&amp;$R$3,Data[Index]&amp;Data[Valid Test, Can be used for conformity (Y/N)]&amp;Data[Cycle],Data[Test Name])</f>
        <v>#N/A</v>
      </c>
      <c r="D1215" s="167" t="e" cm="1">
        <f t="array" ref="D1215">_xlfn.XLOOKUP($A1215&amp;$Q$3&amp;$R$3,Data[Index]&amp;Data[Valid Test, Can be used for conformity (Y/N)]&amp;Data[Cycle],Data[Mileage (Miles)])</f>
        <v>#N/A</v>
      </c>
      <c r="E1215" s="130" t="e" cm="1">
        <f t="array" ref="E1215">_xlfn.XLOOKUP($A1215&amp;$Q$3&amp;$R$3,Data[Index]&amp;Data[Valid Test, Can be used for conformity (Y/N)]&amp;Data[Cycle],Data[Date])</f>
        <v>#N/A</v>
      </c>
      <c r="F1215" s="141" t="e" cm="1">
        <f t="array" ref="F1215">(_xlfn.XLOOKUP($A1215&amp;$Q$3&amp;$R$3,Data[Index]&amp;Data[Valid Test, Can be used for conformity (Y/N)]&amp;Data[Cycle],Data[CO/km (mg)])-F$2)/F$5</f>
        <v>#N/A</v>
      </c>
      <c r="G1215" s="141" t="e" cm="1">
        <f t="array" ref="G1215">(_xlfn.XLOOKUP($A1215&amp;$Q$3,Data[Index]&amp;Data[Valid Test, Can be used for conformity (Y/N)],Data[CO2/km (g)])-G$2)/G$5</f>
        <v>#N/A</v>
      </c>
      <c r="H1215" s="141" t="e" cm="1">
        <f t="array" ref="H1215">(_xlfn.XLOOKUP($A1215&amp;$Q$3,Data[Index]&amp;Data[Valid Test, Can be used for conformity (Y/N)],Data[THC/km (mg)])-H$2)/H$5</f>
        <v>#N/A</v>
      </c>
      <c r="I1215" s="141" t="e" cm="1">
        <f t="array" ref="I1215">(_xlfn.XLOOKUP($A1215&amp;$Q$3,Data[Index]&amp;Data[Valid Test, Can be used for conformity (Y/N)],Data[NOx/km (mg)])-I$2)/I$5</f>
        <v>#N/A</v>
      </c>
      <c r="J1215" s="141" t="e" cm="1">
        <f t="array" ref="J1215">(_xlfn.XLOOKUP($A1215&amp;$Q$3,Data[Index]&amp;Data[Valid Test, Can be used for conformity (Y/N)],Data[THC + NOx/km (mg)])-J$2)/J$5</f>
        <v>#N/A</v>
      </c>
      <c r="K1215" s="141" t="e" cm="1">
        <f t="array" ref="K1215">(_xlfn.XLOOKUP($A1215&amp;$Q$3,Data[Index]&amp;Data[Valid Test, Can be used for conformity (Y/N)],Data[PN/km ('#)])-K$2)/K$5</f>
        <v>#N/A</v>
      </c>
      <c r="L1215" s="141" t="e" cm="1">
        <f t="array" ref="L1215">(_xlfn.XLOOKUP($A1215&amp;$Q$3,Data[Index]&amp;Data[Valid Test, Can be used for conformity (Y/N)],Data[PM/km (mg)])-L$2)/L$5</f>
        <v>#N/A</v>
      </c>
      <c r="M1215" s="140" t="e" cm="1">
        <f t="array" ref="M1215">(_xlfn.XLOOKUP($A1215&amp;$Q$3,Data[Index]&amp;Data[Valid Test, Can be used for conformity (Y/N)],Data[CH4 (mg/km)])-M$2)/M$5</f>
        <v>#N/A</v>
      </c>
      <c r="N1215" s="140" t="e" cm="1">
        <f t="array" ref="N1215">(_xlfn.XLOOKUP($A1215&amp;$Q$3,Data[Index]&amp;Data[Valid Test, Can be used for conformity (Y/N)],Data[N20 (mg/km)])-N$2)/N$5</f>
        <v>#N/A</v>
      </c>
      <c r="O1215" s="141" t="e" cm="1">
        <f t="array" ref="O1215">(_xlfn.XLOOKUP($A1215&amp;$Q$3,Data[Index]&amp;Data[Valid Test, Can be used for conformity (Y/N)],Data[l/100km])-O$2)/O$5</f>
        <v>#N/A</v>
      </c>
      <c r="P1215" s="138">
        <f>_xlfn.XLOOKUP($A1215,Data[Index],Data[Comments])</f>
        <v>0</v>
      </c>
    </row>
    <row r="1216" spans="1:16" x14ac:dyDescent="0.2">
      <c r="A1216" s="129"/>
      <c r="B1216" s="129"/>
      <c r="C1216" s="129" t="e" cm="1">
        <f t="array" ref="C1216">_xlfn.XLOOKUP($A1216&amp;$Q$3&amp;$R$3,Data[Index]&amp;Data[Valid Test, Can be used for conformity (Y/N)]&amp;Data[Cycle],Data[Test Name])</f>
        <v>#N/A</v>
      </c>
      <c r="D1216" s="167" t="e" cm="1">
        <f t="array" ref="D1216">_xlfn.XLOOKUP($A1216&amp;$Q$3&amp;$R$3,Data[Index]&amp;Data[Valid Test, Can be used for conformity (Y/N)]&amp;Data[Cycle],Data[Mileage (Miles)])</f>
        <v>#N/A</v>
      </c>
      <c r="E1216" s="130" t="e" cm="1">
        <f t="array" ref="E1216">_xlfn.XLOOKUP($A1216&amp;$Q$3&amp;$R$3,Data[Index]&amp;Data[Valid Test, Can be used for conformity (Y/N)]&amp;Data[Cycle],Data[Date])</f>
        <v>#N/A</v>
      </c>
      <c r="F1216" s="141" t="e" cm="1">
        <f t="array" ref="F1216">(_xlfn.XLOOKUP($A1216&amp;$Q$3&amp;$R$3,Data[Index]&amp;Data[Valid Test, Can be used for conformity (Y/N)]&amp;Data[Cycle],Data[CO/km (mg)])-F$2)/F$5</f>
        <v>#N/A</v>
      </c>
      <c r="G1216" s="141" t="e" cm="1">
        <f t="array" ref="G1216">(_xlfn.XLOOKUP($A1216&amp;$Q$3,Data[Index]&amp;Data[Valid Test, Can be used for conformity (Y/N)],Data[CO2/km (g)])-G$2)/G$5</f>
        <v>#N/A</v>
      </c>
      <c r="H1216" s="141" t="e" cm="1">
        <f t="array" ref="H1216">(_xlfn.XLOOKUP($A1216&amp;$Q$3,Data[Index]&amp;Data[Valid Test, Can be used for conformity (Y/N)],Data[THC/km (mg)])-H$2)/H$5</f>
        <v>#N/A</v>
      </c>
      <c r="I1216" s="141" t="e" cm="1">
        <f t="array" ref="I1216">(_xlfn.XLOOKUP($A1216&amp;$Q$3,Data[Index]&amp;Data[Valid Test, Can be used for conformity (Y/N)],Data[NOx/km (mg)])-I$2)/I$5</f>
        <v>#N/A</v>
      </c>
      <c r="J1216" s="141" t="e" cm="1">
        <f t="array" ref="J1216">(_xlfn.XLOOKUP($A1216&amp;$Q$3,Data[Index]&amp;Data[Valid Test, Can be used for conformity (Y/N)],Data[THC + NOx/km (mg)])-J$2)/J$5</f>
        <v>#N/A</v>
      </c>
      <c r="K1216" s="141" t="e" cm="1">
        <f t="array" ref="K1216">(_xlfn.XLOOKUP($A1216&amp;$Q$3,Data[Index]&amp;Data[Valid Test, Can be used for conformity (Y/N)],Data[PN/km ('#)])-K$2)/K$5</f>
        <v>#N/A</v>
      </c>
      <c r="L1216" s="141" t="e" cm="1">
        <f t="array" ref="L1216">(_xlfn.XLOOKUP($A1216&amp;$Q$3,Data[Index]&amp;Data[Valid Test, Can be used for conformity (Y/N)],Data[PM/km (mg)])-L$2)/L$5</f>
        <v>#N/A</v>
      </c>
      <c r="M1216" s="140" t="e" cm="1">
        <f t="array" ref="M1216">(_xlfn.XLOOKUP($A1216&amp;$Q$3,Data[Index]&amp;Data[Valid Test, Can be used for conformity (Y/N)],Data[CH4 (mg/km)])-M$2)/M$5</f>
        <v>#N/A</v>
      </c>
      <c r="N1216" s="140" t="e" cm="1">
        <f t="array" ref="N1216">(_xlfn.XLOOKUP($A1216&amp;$Q$3,Data[Index]&amp;Data[Valid Test, Can be used for conformity (Y/N)],Data[N20 (mg/km)])-N$2)/N$5</f>
        <v>#N/A</v>
      </c>
      <c r="O1216" s="141" t="e" cm="1">
        <f t="array" ref="O1216">(_xlfn.XLOOKUP($A1216&amp;$Q$3,Data[Index]&amp;Data[Valid Test, Can be used for conformity (Y/N)],Data[l/100km])-O$2)/O$5</f>
        <v>#N/A</v>
      </c>
      <c r="P1216" s="138">
        <f>_xlfn.XLOOKUP($A1216,Data[Index],Data[Comments])</f>
        <v>0</v>
      </c>
    </row>
    <row r="1217" spans="1:16" x14ac:dyDescent="0.2">
      <c r="A1217" s="129"/>
      <c r="B1217" s="129"/>
      <c r="C1217" s="129" t="e" cm="1">
        <f t="array" ref="C1217">_xlfn.XLOOKUP($A1217&amp;$Q$3&amp;$R$3,Data[Index]&amp;Data[Valid Test, Can be used for conformity (Y/N)]&amp;Data[Cycle],Data[Test Name])</f>
        <v>#N/A</v>
      </c>
      <c r="D1217" s="167" t="e" cm="1">
        <f t="array" ref="D1217">_xlfn.XLOOKUP($A1217&amp;$Q$3&amp;$R$3,Data[Index]&amp;Data[Valid Test, Can be used for conformity (Y/N)]&amp;Data[Cycle],Data[Mileage (Miles)])</f>
        <v>#N/A</v>
      </c>
      <c r="E1217" s="130" t="e" cm="1">
        <f t="array" ref="E1217">_xlfn.XLOOKUP($A1217&amp;$Q$3&amp;$R$3,Data[Index]&amp;Data[Valid Test, Can be used for conformity (Y/N)]&amp;Data[Cycle],Data[Date])</f>
        <v>#N/A</v>
      </c>
      <c r="F1217" s="141" t="e" cm="1">
        <f t="array" ref="F1217">(_xlfn.XLOOKUP($A1217&amp;$Q$3&amp;$R$3,Data[Index]&amp;Data[Valid Test, Can be used for conformity (Y/N)]&amp;Data[Cycle],Data[CO/km (mg)])-F$2)/F$5</f>
        <v>#N/A</v>
      </c>
      <c r="G1217" s="141" t="e" cm="1">
        <f t="array" ref="G1217">(_xlfn.XLOOKUP($A1217&amp;$Q$3,Data[Index]&amp;Data[Valid Test, Can be used for conformity (Y/N)],Data[CO2/km (g)])-G$2)/G$5</f>
        <v>#N/A</v>
      </c>
      <c r="H1217" s="141" t="e" cm="1">
        <f t="array" ref="H1217">(_xlfn.XLOOKUP($A1217&amp;$Q$3,Data[Index]&amp;Data[Valid Test, Can be used for conformity (Y/N)],Data[THC/km (mg)])-H$2)/H$5</f>
        <v>#N/A</v>
      </c>
      <c r="I1217" s="141" t="e" cm="1">
        <f t="array" ref="I1217">(_xlfn.XLOOKUP($A1217&amp;$Q$3,Data[Index]&amp;Data[Valid Test, Can be used for conformity (Y/N)],Data[NOx/km (mg)])-I$2)/I$5</f>
        <v>#N/A</v>
      </c>
      <c r="J1217" s="141" t="e" cm="1">
        <f t="array" ref="J1217">(_xlfn.XLOOKUP($A1217&amp;$Q$3,Data[Index]&amp;Data[Valid Test, Can be used for conformity (Y/N)],Data[THC + NOx/km (mg)])-J$2)/J$5</f>
        <v>#N/A</v>
      </c>
      <c r="K1217" s="141" t="e" cm="1">
        <f t="array" ref="K1217">(_xlfn.XLOOKUP($A1217&amp;$Q$3,Data[Index]&amp;Data[Valid Test, Can be used for conformity (Y/N)],Data[PN/km ('#)])-K$2)/K$5</f>
        <v>#N/A</v>
      </c>
      <c r="L1217" s="141" t="e" cm="1">
        <f t="array" ref="L1217">(_xlfn.XLOOKUP($A1217&amp;$Q$3,Data[Index]&amp;Data[Valid Test, Can be used for conformity (Y/N)],Data[PM/km (mg)])-L$2)/L$5</f>
        <v>#N/A</v>
      </c>
      <c r="M1217" s="140" t="e" cm="1">
        <f t="array" ref="M1217">(_xlfn.XLOOKUP($A1217&amp;$Q$3,Data[Index]&amp;Data[Valid Test, Can be used for conformity (Y/N)],Data[CH4 (mg/km)])-M$2)/M$5</f>
        <v>#N/A</v>
      </c>
      <c r="N1217" s="140" t="e" cm="1">
        <f t="array" ref="N1217">(_xlfn.XLOOKUP($A1217&amp;$Q$3,Data[Index]&amp;Data[Valid Test, Can be used for conformity (Y/N)],Data[N20 (mg/km)])-N$2)/N$5</f>
        <v>#N/A</v>
      </c>
      <c r="O1217" s="141" t="e" cm="1">
        <f t="array" ref="O1217">(_xlfn.XLOOKUP($A1217&amp;$Q$3,Data[Index]&amp;Data[Valid Test, Can be used for conformity (Y/N)],Data[l/100km])-O$2)/O$5</f>
        <v>#N/A</v>
      </c>
      <c r="P1217" s="138">
        <f>_xlfn.XLOOKUP($A1217,Data[Index],Data[Comments])</f>
        <v>0</v>
      </c>
    </row>
    <row r="1218" spans="1:16" x14ac:dyDescent="0.2">
      <c r="A1218" s="129"/>
      <c r="B1218" s="129"/>
      <c r="C1218" s="129" t="e" cm="1">
        <f t="array" ref="C1218">_xlfn.XLOOKUP($A1218&amp;$Q$3&amp;$R$3,Data[Index]&amp;Data[Valid Test, Can be used for conformity (Y/N)]&amp;Data[Cycle],Data[Test Name])</f>
        <v>#N/A</v>
      </c>
      <c r="D1218" s="167" t="e" cm="1">
        <f t="array" ref="D1218">_xlfn.XLOOKUP($A1218&amp;$Q$3&amp;$R$3,Data[Index]&amp;Data[Valid Test, Can be used for conformity (Y/N)]&amp;Data[Cycle],Data[Mileage (Miles)])</f>
        <v>#N/A</v>
      </c>
      <c r="E1218" s="130" t="e" cm="1">
        <f t="array" ref="E1218">_xlfn.XLOOKUP($A1218&amp;$Q$3&amp;$R$3,Data[Index]&amp;Data[Valid Test, Can be used for conformity (Y/N)]&amp;Data[Cycle],Data[Date])</f>
        <v>#N/A</v>
      </c>
      <c r="F1218" s="141" t="e" cm="1">
        <f t="array" ref="F1218">(_xlfn.XLOOKUP($A1218&amp;$Q$3&amp;$R$3,Data[Index]&amp;Data[Valid Test, Can be used for conformity (Y/N)]&amp;Data[Cycle],Data[CO/km (mg)])-F$2)/F$5</f>
        <v>#N/A</v>
      </c>
      <c r="G1218" s="141" t="e" cm="1">
        <f t="array" ref="G1218">(_xlfn.XLOOKUP($A1218&amp;$Q$3,Data[Index]&amp;Data[Valid Test, Can be used for conformity (Y/N)],Data[CO2/km (g)])-G$2)/G$5</f>
        <v>#N/A</v>
      </c>
      <c r="H1218" s="141" t="e" cm="1">
        <f t="array" ref="H1218">(_xlfn.XLOOKUP($A1218&amp;$Q$3,Data[Index]&amp;Data[Valid Test, Can be used for conformity (Y/N)],Data[THC/km (mg)])-H$2)/H$5</f>
        <v>#N/A</v>
      </c>
      <c r="I1218" s="141" t="e" cm="1">
        <f t="array" ref="I1218">(_xlfn.XLOOKUP($A1218&amp;$Q$3,Data[Index]&amp;Data[Valid Test, Can be used for conformity (Y/N)],Data[NOx/km (mg)])-I$2)/I$5</f>
        <v>#N/A</v>
      </c>
      <c r="J1218" s="141" t="e" cm="1">
        <f t="array" ref="J1218">(_xlfn.XLOOKUP($A1218&amp;$Q$3,Data[Index]&amp;Data[Valid Test, Can be used for conformity (Y/N)],Data[THC + NOx/km (mg)])-J$2)/J$5</f>
        <v>#N/A</v>
      </c>
      <c r="K1218" s="141" t="e" cm="1">
        <f t="array" ref="K1218">(_xlfn.XLOOKUP($A1218&amp;$Q$3,Data[Index]&amp;Data[Valid Test, Can be used for conformity (Y/N)],Data[PN/km ('#)])-K$2)/K$5</f>
        <v>#N/A</v>
      </c>
      <c r="L1218" s="141" t="e" cm="1">
        <f t="array" ref="L1218">(_xlfn.XLOOKUP($A1218&amp;$Q$3,Data[Index]&amp;Data[Valid Test, Can be used for conformity (Y/N)],Data[PM/km (mg)])-L$2)/L$5</f>
        <v>#N/A</v>
      </c>
      <c r="M1218" s="140" t="e" cm="1">
        <f t="array" ref="M1218">(_xlfn.XLOOKUP($A1218&amp;$Q$3,Data[Index]&amp;Data[Valid Test, Can be used for conformity (Y/N)],Data[CH4 (mg/km)])-M$2)/M$5</f>
        <v>#N/A</v>
      </c>
      <c r="N1218" s="140" t="e" cm="1">
        <f t="array" ref="N1218">(_xlfn.XLOOKUP($A1218&amp;$Q$3,Data[Index]&amp;Data[Valid Test, Can be used for conformity (Y/N)],Data[N20 (mg/km)])-N$2)/N$5</f>
        <v>#N/A</v>
      </c>
      <c r="O1218" s="141" t="e" cm="1">
        <f t="array" ref="O1218">(_xlfn.XLOOKUP($A1218&amp;$Q$3,Data[Index]&amp;Data[Valid Test, Can be used for conformity (Y/N)],Data[l/100km])-O$2)/O$5</f>
        <v>#N/A</v>
      </c>
      <c r="P1218" s="138">
        <f>_xlfn.XLOOKUP($A1218,Data[Index],Data[Comments])</f>
        <v>0</v>
      </c>
    </row>
    <row r="1219" spans="1:16" x14ac:dyDescent="0.2">
      <c r="A1219" s="129"/>
      <c r="B1219" s="129"/>
      <c r="C1219" s="129" t="e" cm="1">
        <f t="array" ref="C1219">_xlfn.XLOOKUP($A1219&amp;$Q$3&amp;$R$3,Data[Index]&amp;Data[Valid Test, Can be used for conformity (Y/N)]&amp;Data[Cycle],Data[Test Name])</f>
        <v>#N/A</v>
      </c>
      <c r="D1219" s="167" t="e" cm="1">
        <f t="array" ref="D1219">_xlfn.XLOOKUP($A1219&amp;$Q$3&amp;$R$3,Data[Index]&amp;Data[Valid Test, Can be used for conformity (Y/N)]&amp;Data[Cycle],Data[Mileage (Miles)])</f>
        <v>#N/A</v>
      </c>
      <c r="E1219" s="130" t="e" cm="1">
        <f t="array" ref="E1219">_xlfn.XLOOKUP($A1219&amp;$Q$3&amp;$R$3,Data[Index]&amp;Data[Valid Test, Can be used for conformity (Y/N)]&amp;Data[Cycle],Data[Date])</f>
        <v>#N/A</v>
      </c>
      <c r="F1219" s="141" t="e" cm="1">
        <f t="array" ref="F1219">(_xlfn.XLOOKUP($A1219&amp;$Q$3&amp;$R$3,Data[Index]&amp;Data[Valid Test, Can be used for conformity (Y/N)]&amp;Data[Cycle],Data[CO/km (mg)])-F$2)/F$5</f>
        <v>#N/A</v>
      </c>
      <c r="G1219" s="141" t="e" cm="1">
        <f t="array" ref="G1219">(_xlfn.XLOOKUP($A1219&amp;$Q$3,Data[Index]&amp;Data[Valid Test, Can be used for conformity (Y/N)],Data[CO2/km (g)])-G$2)/G$5</f>
        <v>#N/A</v>
      </c>
      <c r="H1219" s="141" t="e" cm="1">
        <f t="array" ref="H1219">(_xlfn.XLOOKUP($A1219&amp;$Q$3,Data[Index]&amp;Data[Valid Test, Can be used for conformity (Y/N)],Data[THC/km (mg)])-H$2)/H$5</f>
        <v>#N/A</v>
      </c>
      <c r="I1219" s="141" t="e" cm="1">
        <f t="array" ref="I1219">(_xlfn.XLOOKUP($A1219&amp;$Q$3,Data[Index]&amp;Data[Valid Test, Can be used for conformity (Y/N)],Data[NOx/km (mg)])-I$2)/I$5</f>
        <v>#N/A</v>
      </c>
      <c r="J1219" s="141" t="e" cm="1">
        <f t="array" ref="J1219">(_xlfn.XLOOKUP($A1219&amp;$Q$3,Data[Index]&amp;Data[Valid Test, Can be used for conformity (Y/N)],Data[THC + NOx/km (mg)])-J$2)/J$5</f>
        <v>#N/A</v>
      </c>
      <c r="K1219" s="141" t="e" cm="1">
        <f t="array" ref="K1219">(_xlfn.XLOOKUP($A1219&amp;$Q$3,Data[Index]&amp;Data[Valid Test, Can be used for conformity (Y/N)],Data[PN/km ('#)])-K$2)/K$5</f>
        <v>#N/A</v>
      </c>
      <c r="L1219" s="141" t="e" cm="1">
        <f t="array" ref="L1219">(_xlfn.XLOOKUP($A1219&amp;$Q$3,Data[Index]&amp;Data[Valid Test, Can be used for conformity (Y/N)],Data[PM/km (mg)])-L$2)/L$5</f>
        <v>#N/A</v>
      </c>
      <c r="M1219" s="140" t="e" cm="1">
        <f t="array" ref="M1219">(_xlfn.XLOOKUP($A1219&amp;$Q$3,Data[Index]&amp;Data[Valid Test, Can be used for conformity (Y/N)],Data[CH4 (mg/km)])-M$2)/M$5</f>
        <v>#N/A</v>
      </c>
      <c r="N1219" s="140" t="e" cm="1">
        <f t="array" ref="N1219">(_xlfn.XLOOKUP($A1219&amp;$Q$3,Data[Index]&amp;Data[Valid Test, Can be used for conformity (Y/N)],Data[N20 (mg/km)])-N$2)/N$5</f>
        <v>#N/A</v>
      </c>
      <c r="O1219" s="141" t="e" cm="1">
        <f t="array" ref="O1219">(_xlfn.XLOOKUP($A1219&amp;$Q$3,Data[Index]&amp;Data[Valid Test, Can be used for conformity (Y/N)],Data[l/100km])-O$2)/O$5</f>
        <v>#N/A</v>
      </c>
      <c r="P1219" s="138">
        <f>_xlfn.XLOOKUP($A1219,Data[Index],Data[Comments])</f>
        <v>0</v>
      </c>
    </row>
    <row r="1220" spans="1:16" x14ac:dyDescent="0.2">
      <c r="A1220" s="129"/>
      <c r="B1220" s="129"/>
      <c r="C1220" s="129" t="e" cm="1">
        <f t="array" ref="C1220">_xlfn.XLOOKUP($A1220&amp;$Q$3&amp;$R$3,Data[Index]&amp;Data[Valid Test, Can be used for conformity (Y/N)]&amp;Data[Cycle],Data[Test Name])</f>
        <v>#N/A</v>
      </c>
      <c r="D1220" s="167" t="e" cm="1">
        <f t="array" ref="D1220">_xlfn.XLOOKUP($A1220&amp;$Q$3&amp;$R$3,Data[Index]&amp;Data[Valid Test, Can be used for conformity (Y/N)]&amp;Data[Cycle],Data[Mileage (Miles)])</f>
        <v>#N/A</v>
      </c>
      <c r="E1220" s="130" t="e" cm="1">
        <f t="array" ref="E1220">_xlfn.XLOOKUP($A1220&amp;$Q$3&amp;$R$3,Data[Index]&amp;Data[Valid Test, Can be used for conformity (Y/N)]&amp;Data[Cycle],Data[Date])</f>
        <v>#N/A</v>
      </c>
      <c r="F1220" s="141" t="e" cm="1">
        <f t="array" ref="F1220">(_xlfn.XLOOKUP($A1220&amp;$Q$3&amp;$R$3,Data[Index]&amp;Data[Valid Test, Can be used for conformity (Y/N)]&amp;Data[Cycle],Data[CO/km (mg)])-F$2)/F$5</f>
        <v>#N/A</v>
      </c>
      <c r="G1220" s="141" t="e" cm="1">
        <f t="array" ref="G1220">(_xlfn.XLOOKUP($A1220&amp;$Q$3,Data[Index]&amp;Data[Valid Test, Can be used for conformity (Y/N)],Data[CO2/km (g)])-G$2)/G$5</f>
        <v>#N/A</v>
      </c>
      <c r="H1220" s="141" t="e" cm="1">
        <f t="array" ref="H1220">(_xlfn.XLOOKUP($A1220&amp;$Q$3,Data[Index]&amp;Data[Valid Test, Can be used for conformity (Y/N)],Data[THC/km (mg)])-H$2)/H$5</f>
        <v>#N/A</v>
      </c>
      <c r="I1220" s="141" t="e" cm="1">
        <f t="array" ref="I1220">(_xlfn.XLOOKUP($A1220&amp;$Q$3,Data[Index]&amp;Data[Valid Test, Can be used for conformity (Y/N)],Data[NOx/km (mg)])-I$2)/I$5</f>
        <v>#N/A</v>
      </c>
      <c r="J1220" s="141" t="e" cm="1">
        <f t="array" ref="J1220">(_xlfn.XLOOKUP($A1220&amp;$Q$3,Data[Index]&amp;Data[Valid Test, Can be used for conformity (Y/N)],Data[THC + NOx/km (mg)])-J$2)/J$5</f>
        <v>#N/A</v>
      </c>
      <c r="K1220" s="141" t="e" cm="1">
        <f t="array" ref="K1220">(_xlfn.XLOOKUP($A1220&amp;$Q$3,Data[Index]&amp;Data[Valid Test, Can be used for conformity (Y/N)],Data[PN/km ('#)])-K$2)/K$5</f>
        <v>#N/A</v>
      </c>
      <c r="L1220" s="141" t="e" cm="1">
        <f t="array" ref="L1220">(_xlfn.XLOOKUP($A1220&amp;$Q$3,Data[Index]&amp;Data[Valid Test, Can be used for conformity (Y/N)],Data[PM/km (mg)])-L$2)/L$5</f>
        <v>#N/A</v>
      </c>
      <c r="M1220" s="140" t="e" cm="1">
        <f t="array" ref="M1220">(_xlfn.XLOOKUP($A1220&amp;$Q$3,Data[Index]&amp;Data[Valid Test, Can be used for conformity (Y/N)],Data[CH4 (mg/km)])-M$2)/M$5</f>
        <v>#N/A</v>
      </c>
      <c r="N1220" s="140" t="e" cm="1">
        <f t="array" ref="N1220">(_xlfn.XLOOKUP($A1220&amp;$Q$3,Data[Index]&amp;Data[Valid Test, Can be used for conformity (Y/N)],Data[N20 (mg/km)])-N$2)/N$5</f>
        <v>#N/A</v>
      </c>
      <c r="O1220" s="141" t="e" cm="1">
        <f t="array" ref="O1220">(_xlfn.XLOOKUP($A1220&amp;$Q$3,Data[Index]&amp;Data[Valid Test, Can be used for conformity (Y/N)],Data[l/100km])-O$2)/O$5</f>
        <v>#N/A</v>
      </c>
      <c r="P1220" s="138">
        <f>_xlfn.XLOOKUP($A1220,Data[Index],Data[Comments])</f>
        <v>0</v>
      </c>
    </row>
    <row r="1221" spans="1:16" x14ac:dyDescent="0.2">
      <c r="A1221" s="129"/>
      <c r="B1221" s="129"/>
      <c r="C1221" s="129" t="e" cm="1">
        <f t="array" ref="C1221">_xlfn.XLOOKUP($A1221&amp;$Q$3&amp;$R$3,Data[Index]&amp;Data[Valid Test, Can be used for conformity (Y/N)]&amp;Data[Cycle],Data[Test Name])</f>
        <v>#N/A</v>
      </c>
      <c r="D1221" s="167" t="e" cm="1">
        <f t="array" ref="D1221">_xlfn.XLOOKUP($A1221&amp;$Q$3&amp;$R$3,Data[Index]&amp;Data[Valid Test, Can be used for conformity (Y/N)]&amp;Data[Cycle],Data[Mileage (Miles)])</f>
        <v>#N/A</v>
      </c>
      <c r="E1221" s="130" t="e" cm="1">
        <f t="array" ref="E1221">_xlfn.XLOOKUP($A1221&amp;$Q$3&amp;$R$3,Data[Index]&amp;Data[Valid Test, Can be used for conformity (Y/N)]&amp;Data[Cycle],Data[Date])</f>
        <v>#N/A</v>
      </c>
      <c r="F1221" s="141" t="e" cm="1">
        <f t="array" ref="F1221">(_xlfn.XLOOKUP($A1221&amp;$Q$3&amp;$R$3,Data[Index]&amp;Data[Valid Test, Can be used for conformity (Y/N)]&amp;Data[Cycle],Data[CO/km (mg)])-F$2)/F$5</f>
        <v>#N/A</v>
      </c>
      <c r="G1221" s="141" t="e" cm="1">
        <f t="array" ref="G1221">(_xlfn.XLOOKUP($A1221&amp;$Q$3,Data[Index]&amp;Data[Valid Test, Can be used for conformity (Y/N)],Data[CO2/km (g)])-G$2)/G$5</f>
        <v>#N/A</v>
      </c>
      <c r="H1221" s="141" t="e" cm="1">
        <f t="array" ref="H1221">(_xlfn.XLOOKUP($A1221&amp;$Q$3,Data[Index]&amp;Data[Valid Test, Can be used for conformity (Y/N)],Data[THC/km (mg)])-H$2)/H$5</f>
        <v>#N/A</v>
      </c>
      <c r="I1221" s="141" t="e" cm="1">
        <f t="array" ref="I1221">(_xlfn.XLOOKUP($A1221&amp;$Q$3,Data[Index]&amp;Data[Valid Test, Can be used for conformity (Y/N)],Data[NOx/km (mg)])-I$2)/I$5</f>
        <v>#N/A</v>
      </c>
      <c r="J1221" s="141" t="e" cm="1">
        <f t="array" ref="J1221">(_xlfn.XLOOKUP($A1221&amp;$Q$3,Data[Index]&amp;Data[Valid Test, Can be used for conformity (Y/N)],Data[THC + NOx/km (mg)])-J$2)/J$5</f>
        <v>#N/A</v>
      </c>
      <c r="K1221" s="141" t="e" cm="1">
        <f t="array" ref="K1221">(_xlfn.XLOOKUP($A1221&amp;$Q$3,Data[Index]&amp;Data[Valid Test, Can be used for conformity (Y/N)],Data[PN/km ('#)])-K$2)/K$5</f>
        <v>#N/A</v>
      </c>
      <c r="L1221" s="141" t="e" cm="1">
        <f t="array" ref="L1221">(_xlfn.XLOOKUP($A1221&amp;$Q$3,Data[Index]&amp;Data[Valid Test, Can be used for conformity (Y/N)],Data[PM/km (mg)])-L$2)/L$5</f>
        <v>#N/A</v>
      </c>
      <c r="M1221" s="140" t="e" cm="1">
        <f t="array" ref="M1221">(_xlfn.XLOOKUP($A1221&amp;$Q$3,Data[Index]&amp;Data[Valid Test, Can be used for conformity (Y/N)],Data[CH4 (mg/km)])-M$2)/M$5</f>
        <v>#N/A</v>
      </c>
      <c r="N1221" s="140" t="e" cm="1">
        <f t="array" ref="N1221">(_xlfn.XLOOKUP($A1221&amp;$Q$3,Data[Index]&amp;Data[Valid Test, Can be used for conformity (Y/N)],Data[N20 (mg/km)])-N$2)/N$5</f>
        <v>#N/A</v>
      </c>
      <c r="O1221" s="141" t="e" cm="1">
        <f t="array" ref="O1221">(_xlfn.XLOOKUP($A1221&amp;$Q$3,Data[Index]&amp;Data[Valid Test, Can be used for conformity (Y/N)],Data[l/100km])-O$2)/O$5</f>
        <v>#N/A</v>
      </c>
      <c r="P1221" s="138">
        <f>_xlfn.XLOOKUP($A1221,Data[Index],Data[Comments])</f>
        <v>0</v>
      </c>
    </row>
    <row r="1222" spans="1:16" x14ac:dyDescent="0.2">
      <c r="A1222" s="129"/>
      <c r="B1222" s="129"/>
      <c r="C1222" s="129" t="e" cm="1">
        <f t="array" ref="C1222">_xlfn.XLOOKUP($A1222&amp;$Q$3&amp;$R$3,Data[Index]&amp;Data[Valid Test, Can be used for conformity (Y/N)]&amp;Data[Cycle],Data[Test Name])</f>
        <v>#N/A</v>
      </c>
      <c r="D1222" s="167" t="e" cm="1">
        <f t="array" ref="D1222">_xlfn.XLOOKUP($A1222&amp;$Q$3&amp;$R$3,Data[Index]&amp;Data[Valid Test, Can be used for conformity (Y/N)]&amp;Data[Cycle],Data[Mileage (Miles)])</f>
        <v>#N/A</v>
      </c>
      <c r="E1222" s="130" t="e" cm="1">
        <f t="array" ref="E1222">_xlfn.XLOOKUP($A1222&amp;$Q$3&amp;$R$3,Data[Index]&amp;Data[Valid Test, Can be used for conformity (Y/N)]&amp;Data[Cycle],Data[Date])</f>
        <v>#N/A</v>
      </c>
      <c r="F1222" s="141" t="e" cm="1">
        <f t="array" ref="F1222">(_xlfn.XLOOKUP($A1222&amp;$Q$3&amp;$R$3,Data[Index]&amp;Data[Valid Test, Can be used for conformity (Y/N)]&amp;Data[Cycle],Data[CO/km (mg)])-F$2)/F$5</f>
        <v>#N/A</v>
      </c>
      <c r="G1222" s="141" t="e" cm="1">
        <f t="array" ref="G1222">(_xlfn.XLOOKUP($A1222&amp;$Q$3,Data[Index]&amp;Data[Valid Test, Can be used for conformity (Y/N)],Data[CO2/km (g)])-G$2)/G$5</f>
        <v>#N/A</v>
      </c>
      <c r="H1222" s="141" t="e" cm="1">
        <f t="array" ref="H1222">(_xlfn.XLOOKUP($A1222&amp;$Q$3,Data[Index]&amp;Data[Valid Test, Can be used for conformity (Y/N)],Data[THC/km (mg)])-H$2)/H$5</f>
        <v>#N/A</v>
      </c>
      <c r="I1222" s="141" t="e" cm="1">
        <f t="array" ref="I1222">(_xlfn.XLOOKUP($A1222&amp;$Q$3,Data[Index]&amp;Data[Valid Test, Can be used for conformity (Y/N)],Data[NOx/km (mg)])-I$2)/I$5</f>
        <v>#N/A</v>
      </c>
      <c r="J1222" s="141" t="e" cm="1">
        <f t="array" ref="J1222">(_xlfn.XLOOKUP($A1222&amp;$Q$3,Data[Index]&amp;Data[Valid Test, Can be used for conformity (Y/N)],Data[THC + NOx/km (mg)])-J$2)/J$5</f>
        <v>#N/A</v>
      </c>
      <c r="K1222" s="141" t="e" cm="1">
        <f t="array" ref="K1222">(_xlfn.XLOOKUP($A1222&amp;$Q$3,Data[Index]&amp;Data[Valid Test, Can be used for conformity (Y/N)],Data[PN/km ('#)])-K$2)/K$5</f>
        <v>#N/A</v>
      </c>
      <c r="L1222" s="141" t="e" cm="1">
        <f t="array" ref="L1222">(_xlfn.XLOOKUP($A1222&amp;$Q$3,Data[Index]&amp;Data[Valid Test, Can be used for conformity (Y/N)],Data[PM/km (mg)])-L$2)/L$5</f>
        <v>#N/A</v>
      </c>
      <c r="M1222" s="140" t="e" cm="1">
        <f t="array" ref="M1222">(_xlfn.XLOOKUP($A1222&amp;$Q$3,Data[Index]&amp;Data[Valid Test, Can be used for conformity (Y/N)],Data[CH4 (mg/km)])-M$2)/M$5</f>
        <v>#N/A</v>
      </c>
      <c r="N1222" s="140" t="e" cm="1">
        <f t="array" ref="N1222">(_xlfn.XLOOKUP($A1222&amp;$Q$3,Data[Index]&amp;Data[Valid Test, Can be used for conformity (Y/N)],Data[N20 (mg/km)])-N$2)/N$5</f>
        <v>#N/A</v>
      </c>
      <c r="O1222" s="141" t="e" cm="1">
        <f t="array" ref="O1222">(_xlfn.XLOOKUP($A1222&amp;$Q$3,Data[Index]&amp;Data[Valid Test, Can be used for conformity (Y/N)],Data[l/100km])-O$2)/O$5</f>
        <v>#N/A</v>
      </c>
      <c r="P1222" s="138">
        <f>_xlfn.XLOOKUP($A1222,Data[Index],Data[Comments])</f>
        <v>0</v>
      </c>
    </row>
    <row r="1223" spans="1:16" x14ac:dyDescent="0.2">
      <c r="A1223" s="129"/>
      <c r="B1223" s="129"/>
      <c r="C1223" s="129" t="e" cm="1">
        <f t="array" ref="C1223">_xlfn.XLOOKUP($A1223&amp;$Q$3&amp;$R$3,Data[Index]&amp;Data[Valid Test, Can be used for conformity (Y/N)]&amp;Data[Cycle],Data[Test Name])</f>
        <v>#N/A</v>
      </c>
      <c r="D1223" s="167" t="e" cm="1">
        <f t="array" ref="D1223">_xlfn.XLOOKUP($A1223&amp;$Q$3&amp;$R$3,Data[Index]&amp;Data[Valid Test, Can be used for conformity (Y/N)]&amp;Data[Cycle],Data[Mileage (Miles)])</f>
        <v>#N/A</v>
      </c>
      <c r="E1223" s="130" t="e" cm="1">
        <f t="array" ref="E1223">_xlfn.XLOOKUP($A1223&amp;$Q$3&amp;$R$3,Data[Index]&amp;Data[Valid Test, Can be used for conformity (Y/N)]&amp;Data[Cycle],Data[Date])</f>
        <v>#N/A</v>
      </c>
      <c r="F1223" s="141" t="e" cm="1">
        <f t="array" ref="F1223">(_xlfn.XLOOKUP($A1223&amp;$Q$3&amp;$R$3,Data[Index]&amp;Data[Valid Test, Can be used for conformity (Y/N)]&amp;Data[Cycle],Data[CO/km (mg)])-F$2)/F$5</f>
        <v>#N/A</v>
      </c>
      <c r="G1223" s="141" t="e" cm="1">
        <f t="array" ref="G1223">(_xlfn.XLOOKUP($A1223&amp;$Q$3,Data[Index]&amp;Data[Valid Test, Can be used for conformity (Y/N)],Data[CO2/km (g)])-G$2)/G$5</f>
        <v>#N/A</v>
      </c>
      <c r="H1223" s="141" t="e" cm="1">
        <f t="array" ref="H1223">(_xlfn.XLOOKUP($A1223&amp;$Q$3,Data[Index]&amp;Data[Valid Test, Can be used for conformity (Y/N)],Data[THC/km (mg)])-H$2)/H$5</f>
        <v>#N/A</v>
      </c>
      <c r="I1223" s="141" t="e" cm="1">
        <f t="array" ref="I1223">(_xlfn.XLOOKUP($A1223&amp;$Q$3,Data[Index]&amp;Data[Valid Test, Can be used for conformity (Y/N)],Data[NOx/km (mg)])-I$2)/I$5</f>
        <v>#N/A</v>
      </c>
      <c r="J1223" s="141" t="e" cm="1">
        <f t="array" ref="J1223">(_xlfn.XLOOKUP($A1223&amp;$Q$3,Data[Index]&amp;Data[Valid Test, Can be used for conformity (Y/N)],Data[THC + NOx/km (mg)])-J$2)/J$5</f>
        <v>#N/A</v>
      </c>
      <c r="K1223" s="141" t="e" cm="1">
        <f t="array" ref="K1223">(_xlfn.XLOOKUP($A1223&amp;$Q$3,Data[Index]&amp;Data[Valid Test, Can be used for conformity (Y/N)],Data[PN/km ('#)])-K$2)/K$5</f>
        <v>#N/A</v>
      </c>
      <c r="L1223" s="141" t="e" cm="1">
        <f t="array" ref="L1223">(_xlfn.XLOOKUP($A1223&amp;$Q$3,Data[Index]&amp;Data[Valid Test, Can be used for conformity (Y/N)],Data[PM/km (mg)])-L$2)/L$5</f>
        <v>#N/A</v>
      </c>
      <c r="M1223" s="140" t="e" cm="1">
        <f t="array" ref="M1223">(_xlfn.XLOOKUP($A1223&amp;$Q$3,Data[Index]&amp;Data[Valid Test, Can be used for conformity (Y/N)],Data[CH4 (mg/km)])-M$2)/M$5</f>
        <v>#N/A</v>
      </c>
      <c r="N1223" s="140" t="e" cm="1">
        <f t="array" ref="N1223">(_xlfn.XLOOKUP($A1223&amp;$Q$3,Data[Index]&amp;Data[Valid Test, Can be used for conformity (Y/N)],Data[N20 (mg/km)])-N$2)/N$5</f>
        <v>#N/A</v>
      </c>
      <c r="O1223" s="141" t="e" cm="1">
        <f t="array" ref="O1223">(_xlfn.XLOOKUP($A1223&amp;$Q$3,Data[Index]&amp;Data[Valid Test, Can be used for conformity (Y/N)],Data[l/100km])-O$2)/O$5</f>
        <v>#N/A</v>
      </c>
      <c r="P1223" s="138">
        <f>_xlfn.XLOOKUP($A1223,Data[Index],Data[Comments])</f>
        <v>0</v>
      </c>
    </row>
    <row r="1224" spans="1:16" x14ac:dyDescent="0.2">
      <c r="A1224" s="129"/>
      <c r="B1224" s="129"/>
      <c r="C1224" s="129" t="e" cm="1">
        <f t="array" ref="C1224">_xlfn.XLOOKUP($A1224&amp;$Q$3&amp;$R$3,Data[Index]&amp;Data[Valid Test, Can be used for conformity (Y/N)]&amp;Data[Cycle],Data[Test Name])</f>
        <v>#N/A</v>
      </c>
      <c r="D1224" s="167" t="e" cm="1">
        <f t="array" ref="D1224">_xlfn.XLOOKUP($A1224&amp;$Q$3&amp;$R$3,Data[Index]&amp;Data[Valid Test, Can be used for conformity (Y/N)]&amp;Data[Cycle],Data[Mileage (Miles)])</f>
        <v>#N/A</v>
      </c>
      <c r="E1224" s="130" t="e" cm="1">
        <f t="array" ref="E1224">_xlfn.XLOOKUP($A1224&amp;$Q$3&amp;$R$3,Data[Index]&amp;Data[Valid Test, Can be used for conformity (Y/N)]&amp;Data[Cycle],Data[Date])</f>
        <v>#N/A</v>
      </c>
      <c r="F1224" s="141" t="e" cm="1">
        <f t="array" ref="F1224">(_xlfn.XLOOKUP($A1224&amp;$Q$3&amp;$R$3,Data[Index]&amp;Data[Valid Test, Can be used for conformity (Y/N)]&amp;Data[Cycle],Data[CO/km (mg)])-F$2)/F$5</f>
        <v>#N/A</v>
      </c>
      <c r="G1224" s="141" t="e" cm="1">
        <f t="array" ref="G1224">(_xlfn.XLOOKUP($A1224&amp;$Q$3,Data[Index]&amp;Data[Valid Test, Can be used for conformity (Y/N)],Data[CO2/km (g)])-G$2)/G$5</f>
        <v>#N/A</v>
      </c>
      <c r="H1224" s="141" t="e" cm="1">
        <f t="array" ref="H1224">(_xlfn.XLOOKUP($A1224&amp;$Q$3,Data[Index]&amp;Data[Valid Test, Can be used for conformity (Y/N)],Data[THC/km (mg)])-H$2)/H$5</f>
        <v>#N/A</v>
      </c>
      <c r="I1224" s="141" t="e" cm="1">
        <f t="array" ref="I1224">(_xlfn.XLOOKUP($A1224&amp;$Q$3,Data[Index]&amp;Data[Valid Test, Can be used for conformity (Y/N)],Data[NOx/km (mg)])-I$2)/I$5</f>
        <v>#N/A</v>
      </c>
      <c r="J1224" s="141" t="e" cm="1">
        <f t="array" ref="J1224">(_xlfn.XLOOKUP($A1224&amp;$Q$3,Data[Index]&amp;Data[Valid Test, Can be used for conformity (Y/N)],Data[THC + NOx/km (mg)])-J$2)/J$5</f>
        <v>#N/A</v>
      </c>
      <c r="K1224" s="141" t="e" cm="1">
        <f t="array" ref="K1224">(_xlfn.XLOOKUP($A1224&amp;$Q$3,Data[Index]&amp;Data[Valid Test, Can be used for conformity (Y/N)],Data[PN/km ('#)])-K$2)/K$5</f>
        <v>#N/A</v>
      </c>
      <c r="L1224" s="141" t="e" cm="1">
        <f t="array" ref="L1224">(_xlfn.XLOOKUP($A1224&amp;$Q$3,Data[Index]&amp;Data[Valid Test, Can be used for conformity (Y/N)],Data[PM/km (mg)])-L$2)/L$5</f>
        <v>#N/A</v>
      </c>
      <c r="M1224" s="140" t="e" cm="1">
        <f t="array" ref="M1224">(_xlfn.XLOOKUP($A1224&amp;$Q$3,Data[Index]&amp;Data[Valid Test, Can be used for conformity (Y/N)],Data[CH4 (mg/km)])-M$2)/M$5</f>
        <v>#N/A</v>
      </c>
      <c r="N1224" s="140" t="e" cm="1">
        <f t="array" ref="N1224">(_xlfn.XLOOKUP($A1224&amp;$Q$3,Data[Index]&amp;Data[Valid Test, Can be used for conformity (Y/N)],Data[N20 (mg/km)])-N$2)/N$5</f>
        <v>#N/A</v>
      </c>
      <c r="O1224" s="141" t="e" cm="1">
        <f t="array" ref="O1224">(_xlfn.XLOOKUP($A1224&amp;$Q$3,Data[Index]&amp;Data[Valid Test, Can be used for conformity (Y/N)],Data[l/100km])-O$2)/O$5</f>
        <v>#N/A</v>
      </c>
      <c r="P1224" s="138">
        <f>_xlfn.XLOOKUP($A1224,Data[Index],Data[Comments])</f>
        <v>0</v>
      </c>
    </row>
    <row r="1225" spans="1:16" x14ac:dyDescent="0.2">
      <c r="A1225" s="129"/>
      <c r="B1225" s="129"/>
      <c r="C1225" s="129" t="e" cm="1">
        <f t="array" ref="C1225">_xlfn.XLOOKUP($A1225&amp;$Q$3&amp;$R$3,Data[Index]&amp;Data[Valid Test, Can be used for conformity (Y/N)]&amp;Data[Cycle],Data[Test Name])</f>
        <v>#N/A</v>
      </c>
      <c r="D1225" s="167" t="e" cm="1">
        <f t="array" ref="D1225">_xlfn.XLOOKUP($A1225&amp;$Q$3&amp;$R$3,Data[Index]&amp;Data[Valid Test, Can be used for conformity (Y/N)]&amp;Data[Cycle],Data[Mileage (Miles)])</f>
        <v>#N/A</v>
      </c>
      <c r="E1225" s="130" t="e" cm="1">
        <f t="array" ref="E1225">_xlfn.XLOOKUP($A1225&amp;$Q$3&amp;$R$3,Data[Index]&amp;Data[Valid Test, Can be used for conformity (Y/N)]&amp;Data[Cycle],Data[Date])</f>
        <v>#N/A</v>
      </c>
      <c r="F1225" s="141" t="e" cm="1">
        <f t="array" ref="F1225">(_xlfn.XLOOKUP($A1225&amp;$Q$3&amp;$R$3,Data[Index]&amp;Data[Valid Test, Can be used for conformity (Y/N)]&amp;Data[Cycle],Data[CO/km (mg)])-F$2)/F$5</f>
        <v>#N/A</v>
      </c>
      <c r="G1225" s="141" t="e" cm="1">
        <f t="array" ref="G1225">(_xlfn.XLOOKUP($A1225&amp;$Q$3,Data[Index]&amp;Data[Valid Test, Can be used for conformity (Y/N)],Data[CO2/km (g)])-G$2)/G$5</f>
        <v>#N/A</v>
      </c>
      <c r="H1225" s="141" t="e" cm="1">
        <f t="array" ref="H1225">(_xlfn.XLOOKUP($A1225&amp;$Q$3,Data[Index]&amp;Data[Valid Test, Can be used for conformity (Y/N)],Data[THC/km (mg)])-H$2)/H$5</f>
        <v>#N/A</v>
      </c>
      <c r="I1225" s="141" t="e" cm="1">
        <f t="array" ref="I1225">(_xlfn.XLOOKUP($A1225&amp;$Q$3,Data[Index]&amp;Data[Valid Test, Can be used for conformity (Y/N)],Data[NOx/km (mg)])-I$2)/I$5</f>
        <v>#N/A</v>
      </c>
      <c r="J1225" s="141" t="e" cm="1">
        <f t="array" ref="J1225">(_xlfn.XLOOKUP($A1225&amp;$Q$3,Data[Index]&amp;Data[Valid Test, Can be used for conformity (Y/N)],Data[THC + NOx/km (mg)])-J$2)/J$5</f>
        <v>#N/A</v>
      </c>
      <c r="K1225" s="141" t="e" cm="1">
        <f t="array" ref="K1225">(_xlfn.XLOOKUP($A1225&amp;$Q$3,Data[Index]&amp;Data[Valid Test, Can be used for conformity (Y/N)],Data[PN/km ('#)])-K$2)/K$5</f>
        <v>#N/A</v>
      </c>
      <c r="L1225" s="141" t="e" cm="1">
        <f t="array" ref="L1225">(_xlfn.XLOOKUP($A1225&amp;$Q$3,Data[Index]&amp;Data[Valid Test, Can be used for conformity (Y/N)],Data[PM/km (mg)])-L$2)/L$5</f>
        <v>#N/A</v>
      </c>
      <c r="M1225" s="140" t="e" cm="1">
        <f t="array" ref="M1225">(_xlfn.XLOOKUP($A1225&amp;$Q$3,Data[Index]&amp;Data[Valid Test, Can be used for conformity (Y/N)],Data[CH4 (mg/km)])-M$2)/M$5</f>
        <v>#N/A</v>
      </c>
      <c r="N1225" s="140" t="e" cm="1">
        <f t="array" ref="N1225">(_xlfn.XLOOKUP($A1225&amp;$Q$3,Data[Index]&amp;Data[Valid Test, Can be used for conformity (Y/N)],Data[N20 (mg/km)])-N$2)/N$5</f>
        <v>#N/A</v>
      </c>
      <c r="O1225" s="141" t="e" cm="1">
        <f t="array" ref="O1225">(_xlfn.XLOOKUP($A1225&amp;$Q$3,Data[Index]&amp;Data[Valid Test, Can be used for conformity (Y/N)],Data[l/100km])-O$2)/O$5</f>
        <v>#N/A</v>
      </c>
      <c r="P1225" s="138">
        <f>_xlfn.XLOOKUP($A1225,Data[Index],Data[Comments])</f>
        <v>0</v>
      </c>
    </row>
    <row r="1226" spans="1:16" x14ac:dyDescent="0.2">
      <c r="A1226" s="129"/>
      <c r="B1226" s="129"/>
      <c r="C1226" s="129" t="e" cm="1">
        <f t="array" ref="C1226">_xlfn.XLOOKUP($A1226&amp;$Q$3&amp;$R$3,Data[Index]&amp;Data[Valid Test, Can be used for conformity (Y/N)]&amp;Data[Cycle],Data[Test Name])</f>
        <v>#N/A</v>
      </c>
      <c r="D1226" s="167" t="e" cm="1">
        <f t="array" ref="D1226">_xlfn.XLOOKUP($A1226&amp;$Q$3&amp;$R$3,Data[Index]&amp;Data[Valid Test, Can be used for conformity (Y/N)]&amp;Data[Cycle],Data[Mileage (Miles)])</f>
        <v>#N/A</v>
      </c>
      <c r="E1226" s="130" t="e" cm="1">
        <f t="array" ref="E1226">_xlfn.XLOOKUP($A1226&amp;$Q$3&amp;$R$3,Data[Index]&amp;Data[Valid Test, Can be used for conformity (Y/N)]&amp;Data[Cycle],Data[Date])</f>
        <v>#N/A</v>
      </c>
      <c r="F1226" s="141" t="e" cm="1">
        <f t="array" ref="F1226">(_xlfn.XLOOKUP($A1226&amp;$Q$3&amp;$R$3,Data[Index]&amp;Data[Valid Test, Can be used for conformity (Y/N)]&amp;Data[Cycle],Data[CO/km (mg)])-F$2)/F$5</f>
        <v>#N/A</v>
      </c>
      <c r="G1226" s="141" t="e" cm="1">
        <f t="array" ref="G1226">(_xlfn.XLOOKUP($A1226&amp;$Q$3,Data[Index]&amp;Data[Valid Test, Can be used for conformity (Y/N)],Data[CO2/km (g)])-G$2)/G$5</f>
        <v>#N/A</v>
      </c>
      <c r="H1226" s="141" t="e" cm="1">
        <f t="array" ref="H1226">(_xlfn.XLOOKUP($A1226&amp;$Q$3,Data[Index]&amp;Data[Valid Test, Can be used for conformity (Y/N)],Data[THC/km (mg)])-H$2)/H$5</f>
        <v>#N/A</v>
      </c>
      <c r="I1226" s="141" t="e" cm="1">
        <f t="array" ref="I1226">(_xlfn.XLOOKUP($A1226&amp;$Q$3,Data[Index]&amp;Data[Valid Test, Can be used for conformity (Y/N)],Data[NOx/km (mg)])-I$2)/I$5</f>
        <v>#N/A</v>
      </c>
      <c r="J1226" s="141" t="e" cm="1">
        <f t="array" ref="J1226">(_xlfn.XLOOKUP($A1226&amp;$Q$3,Data[Index]&amp;Data[Valid Test, Can be used for conformity (Y/N)],Data[THC + NOx/km (mg)])-J$2)/J$5</f>
        <v>#N/A</v>
      </c>
      <c r="K1226" s="141" t="e" cm="1">
        <f t="array" ref="K1226">(_xlfn.XLOOKUP($A1226&amp;$Q$3,Data[Index]&amp;Data[Valid Test, Can be used for conformity (Y/N)],Data[PN/km ('#)])-K$2)/K$5</f>
        <v>#N/A</v>
      </c>
      <c r="L1226" s="141" t="e" cm="1">
        <f t="array" ref="L1226">(_xlfn.XLOOKUP($A1226&amp;$Q$3,Data[Index]&amp;Data[Valid Test, Can be used for conformity (Y/N)],Data[PM/km (mg)])-L$2)/L$5</f>
        <v>#N/A</v>
      </c>
      <c r="M1226" s="140" t="e" cm="1">
        <f t="array" ref="M1226">(_xlfn.XLOOKUP($A1226&amp;$Q$3,Data[Index]&amp;Data[Valid Test, Can be used for conformity (Y/N)],Data[CH4 (mg/km)])-M$2)/M$5</f>
        <v>#N/A</v>
      </c>
      <c r="N1226" s="140" t="e" cm="1">
        <f t="array" ref="N1226">(_xlfn.XLOOKUP($A1226&amp;$Q$3,Data[Index]&amp;Data[Valid Test, Can be used for conformity (Y/N)],Data[N20 (mg/km)])-N$2)/N$5</f>
        <v>#N/A</v>
      </c>
      <c r="O1226" s="141" t="e" cm="1">
        <f t="array" ref="O1226">(_xlfn.XLOOKUP($A1226&amp;$Q$3,Data[Index]&amp;Data[Valid Test, Can be used for conformity (Y/N)],Data[l/100km])-O$2)/O$5</f>
        <v>#N/A</v>
      </c>
      <c r="P1226" s="138">
        <f>_xlfn.XLOOKUP($A1226,Data[Index],Data[Comments])</f>
        <v>0</v>
      </c>
    </row>
    <row r="1227" spans="1:16" x14ac:dyDescent="0.2">
      <c r="A1227" s="129"/>
      <c r="B1227" s="129"/>
      <c r="C1227" s="129" t="e" cm="1">
        <f t="array" ref="C1227">_xlfn.XLOOKUP($A1227&amp;$Q$3&amp;$R$3,Data[Index]&amp;Data[Valid Test, Can be used for conformity (Y/N)]&amp;Data[Cycle],Data[Test Name])</f>
        <v>#N/A</v>
      </c>
      <c r="D1227" s="167" t="e" cm="1">
        <f t="array" ref="D1227">_xlfn.XLOOKUP($A1227&amp;$Q$3&amp;$R$3,Data[Index]&amp;Data[Valid Test, Can be used for conformity (Y/N)]&amp;Data[Cycle],Data[Mileage (Miles)])</f>
        <v>#N/A</v>
      </c>
      <c r="E1227" s="130" t="e" cm="1">
        <f t="array" ref="E1227">_xlfn.XLOOKUP($A1227&amp;$Q$3&amp;$R$3,Data[Index]&amp;Data[Valid Test, Can be used for conformity (Y/N)]&amp;Data[Cycle],Data[Date])</f>
        <v>#N/A</v>
      </c>
      <c r="F1227" s="141" t="e" cm="1">
        <f t="array" ref="F1227">(_xlfn.XLOOKUP($A1227&amp;$Q$3&amp;$R$3,Data[Index]&amp;Data[Valid Test, Can be used for conformity (Y/N)]&amp;Data[Cycle],Data[CO/km (mg)])-F$2)/F$5</f>
        <v>#N/A</v>
      </c>
      <c r="G1227" s="141" t="e" cm="1">
        <f t="array" ref="G1227">(_xlfn.XLOOKUP($A1227&amp;$Q$3,Data[Index]&amp;Data[Valid Test, Can be used for conformity (Y/N)],Data[CO2/km (g)])-G$2)/G$5</f>
        <v>#N/A</v>
      </c>
      <c r="H1227" s="141" t="e" cm="1">
        <f t="array" ref="H1227">(_xlfn.XLOOKUP($A1227&amp;$Q$3,Data[Index]&amp;Data[Valid Test, Can be used for conformity (Y/N)],Data[THC/km (mg)])-H$2)/H$5</f>
        <v>#N/A</v>
      </c>
      <c r="I1227" s="141" t="e" cm="1">
        <f t="array" ref="I1227">(_xlfn.XLOOKUP($A1227&amp;$Q$3,Data[Index]&amp;Data[Valid Test, Can be used for conformity (Y/N)],Data[NOx/km (mg)])-I$2)/I$5</f>
        <v>#N/A</v>
      </c>
      <c r="J1227" s="141" t="e" cm="1">
        <f t="array" ref="J1227">(_xlfn.XLOOKUP($A1227&amp;$Q$3,Data[Index]&amp;Data[Valid Test, Can be used for conformity (Y/N)],Data[THC + NOx/km (mg)])-J$2)/J$5</f>
        <v>#N/A</v>
      </c>
      <c r="K1227" s="141" t="e" cm="1">
        <f t="array" ref="K1227">(_xlfn.XLOOKUP($A1227&amp;$Q$3,Data[Index]&amp;Data[Valid Test, Can be used for conformity (Y/N)],Data[PN/km ('#)])-K$2)/K$5</f>
        <v>#N/A</v>
      </c>
      <c r="L1227" s="141" t="e" cm="1">
        <f t="array" ref="L1227">(_xlfn.XLOOKUP($A1227&amp;$Q$3,Data[Index]&amp;Data[Valid Test, Can be used for conformity (Y/N)],Data[PM/km (mg)])-L$2)/L$5</f>
        <v>#N/A</v>
      </c>
      <c r="M1227" s="140" t="e" cm="1">
        <f t="array" ref="M1227">(_xlfn.XLOOKUP($A1227&amp;$Q$3,Data[Index]&amp;Data[Valid Test, Can be used for conformity (Y/N)],Data[CH4 (mg/km)])-M$2)/M$5</f>
        <v>#N/A</v>
      </c>
      <c r="N1227" s="140" t="e" cm="1">
        <f t="array" ref="N1227">(_xlfn.XLOOKUP($A1227&amp;$Q$3,Data[Index]&amp;Data[Valid Test, Can be used for conformity (Y/N)],Data[N20 (mg/km)])-N$2)/N$5</f>
        <v>#N/A</v>
      </c>
      <c r="O1227" s="141" t="e" cm="1">
        <f t="array" ref="O1227">(_xlfn.XLOOKUP($A1227&amp;$Q$3,Data[Index]&amp;Data[Valid Test, Can be used for conformity (Y/N)],Data[l/100km])-O$2)/O$5</f>
        <v>#N/A</v>
      </c>
      <c r="P1227" s="138">
        <f>_xlfn.XLOOKUP($A1227,Data[Index],Data[Comments])</f>
        <v>0</v>
      </c>
    </row>
    <row r="1228" spans="1:16" x14ac:dyDescent="0.2">
      <c r="A1228" s="129"/>
      <c r="B1228" s="129"/>
      <c r="C1228" s="129" t="e" cm="1">
        <f t="array" ref="C1228">_xlfn.XLOOKUP($A1228&amp;$Q$3&amp;$R$3,Data[Index]&amp;Data[Valid Test, Can be used for conformity (Y/N)]&amp;Data[Cycle],Data[Test Name])</f>
        <v>#N/A</v>
      </c>
      <c r="D1228" s="167" t="e" cm="1">
        <f t="array" ref="D1228">_xlfn.XLOOKUP($A1228&amp;$Q$3&amp;$R$3,Data[Index]&amp;Data[Valid Test, Can be used for conformity (Y/N)]&amp;Data[Cycle],Data[Mileage (Miles)])</f>
        <v>#N/A</v>
      </c>
      <c r="E1228" s="130" t="e" cm="1">
        <f t="array" ref="E1228">_xlfn.XLOOKUP($A1228&amp;$Q$3&amp;$R$3,Data[Index]&amp;Data[Valid Test, Can be used for conformity (Y/N)]&amp;Data[Cycle],Data[Date])</f>
        <v>#N/A</v>
      </c>
      <c r="F1228" s="141" t="e" cm="1">
        <f t="array" ref="F1228">(_xlfn.XLOOKUP($A1228&amp;$Q$3&amp;$R$3,Data[Index]&amp;Data[Valid Test, Can be used for conformity (Y/N)]&amp;Data[Cycle],Data[CO/km (mg)])-F$2)/F$5</f>
        <v>#N/A</v>
      </c>
      <c r="G1228" s="141" t="e" cm="1">
        <f t="array" ref="G1228">(_xlfn.XLOOKUP($A1228&amp;$Q$3,Data[Index]&amp;Data[Valid Test, Can be used for conformity (Y/N)],Data[CO2/km (g)])-G$2)/G$5</f>
        <v>#N/A</v>
      </c>
      <c r="H1228" s="141" t="e" cm="1">
        <f t="array" ref="H1228">(_xlfn.XLOOKUP($A1228&amp;$Q$3,Data[Index]&amp;Data[Valid Test, Can be used for conformity (Y/N)],Data[THC/km (mg)])-H$2)/H$5</f>
        <v>#N/A</v>
      </c>
      <c r="I1228" s="141" t="e" cm="1">
        <f t="array" ref="I1228">(_xlfn.XLOOKUP($A1228&amp;$Q$3,Data[Index]&amp;Data[Valid Test, Can be used for conformity (Y/N)],Data[NOx/km (mg)])-I$2)/I$5</f>
        <v>#N/A</v>
      </c>
      <c r="J1228" s="141" t="e" cm="1">
        <f t="array" ref="J1228">(_xlfn.XLOOKUP($A1228&amp;$Q$3,Data[Index]&amp;Data[Valid Test, Can be used for conformity (Y/N)],Data[THC + NOx/km (mg)])-J$2)/J$5</f>
        <v>#N/A</v>
      </c>
      <c r="K1228" s="141" t="e" cm="1">
        <f t="array" ref="K1228">(_xlfn.XLOOKUP($A1228&amp;$Q$3,Data[Index]&amp;Data[Valid Test, Can be used for conformity (Y/N)],Data[PN/km ('#)])-K$2)/K$5</f>
        <v>#N/A</v>
      </c>
      <c r="L1228" s="141" t="e" cm="1">
        <f t="array" ref="L1228">(_xlfn.XLOOKUP($A1228&amp;$Q$3,Data[Index]&amp;Data[Valid Test, Can be used for conformity (Y/N)],Data[PM/km (mg)])-L$2)/L$5</f>
        <v>#N/A</v>
      </c>
      <c r="M1228" s="140" t="e" cm="1">
        <f t="array" ref="M1228">(_xlfn.XLOOKUP($A1228&amp;$Q$3,Data[Index]&amp;Data[Valid Test, Can be used for conformity (Y/N)],Data[CH4 (mg/km)])-M$2)/M$5</f>
        <v>#N/A</v>
      </c>
      <c r="N1228" s="140" t="e" cm="1">
        <f t="array" ref="N1228">(_xlfn.XLOOKUP($A1228&amp;$Q$3,Data[Index]&amp;Data[Valid Test, Can be used for conformity (Y/N)],Data[N20 (mg/km)])-N$2)/N$5</f>
        <v>#N/A</v>
      </c>
      <c r="O1228" s="141" t="e" cm="1">
        <f t="array" ref="O1228">(_xlfn.XLOOKUP($A1228&amp;$Q$3,Data[Index]&amp;Data[Valid Test, Can be used for conformity (Y/N)],Data[l/100km])-O$2)/O$5</f>
        <v>#N/A</v>
      </c>
      <c r="P1228" s="138">
        <f>_xlfn.XLOOKUP($A1228,Data[Index],Data[Comments])</f>
        <v>0</v>
      </c>
    </row>
    <row r="1229" spans="1:16" x14ac:dyDescent="0.2">
      <c r="A1229" s="129"/>
      <c r="B1229" s="129"/>
      <c r="C1229" s="129" t="e" cm="1">
        <f t="array" ref="C1229">_xlfn.XLOOKUP($A1229&amp;$Q$3&amp;$R$3,Data[Index]&amp;Data[Valid Test, Can be used for conformity (Y/N)]&amp;Data[Cycle],Data[Test Name])</f>
        <v>#N/A</v>
      </c>
      <c r="D1229" s="167" t="e" cm="1">
        <f t="array" ref="D1229">_xlfn.XLOOKUP($A1229&amp;$Q$3&amp;$R$3,Data[Index]&amp;Data[Valid Test, Can be used for conformity (Y/N)]&amp;Data[Cycle],Data[Mileage (Miles)])</f>
        <v>#N/A</v>
      </c>
      <c r="E1229" s="130" t="e" cm="1">
        <f t="array" ref="E1229">_xlfn.XLOOKUP($A1229&amp;$Q$3&amp;$R$3,Data[Index]&amp;Data[Valid Test, Can be used for conformity (Y/N)]&amp;Data[Cycle],Data[Date])</f>
        <v>#N/A</v>
      </c>
      <c r="F1229" s="141" t="e" cm="1">
        <f t="array" ref="F1229">(_xlfn.XLOOKUP($A1229&amp;$Q$3&amp;$R$3,Data[Index]&amp;Data[Valid Test, Can be used for conformity (Y/N)]&amp;Data[Cycle],Data[CO/km (mg)])-F$2)/F$5</f>
        <v>#N/A</v>
      </c>
      <c r="G1229" s="141" t="e" cm="1">
        <f t="array" ref="G1229">(_xlfn.XLOOKUP($A1229&amp;$Q$3,Data[Index]&amp;Data[Valid Test, Can be used for conformity (Y/N)],Data[CO2/km (g)])-G$2)/G$5</f>
        <v>#N/A</v>
      </c>
      <c r="H1229" s="141" t="e" cm="1">
        <f t="array" ref="H1229">(_xlfn.XLOOKUP($A1229&amp;$Q$3,Data[Index]&amp;Data[Valid Test, Can be used for conformity (Y/N)],Data[THC/km (mg)])-H$2)/H$5</f>
        <v>#N/A</v>
      </c>
      <c r="I1229" s="141" t="e" cm="1">
        <f t="array" ref="I1229">(_xlfn.XLOOKUP($A1229&amp;$Q$3,Data[Index]&amp;Data[Valid Test, Can be used for conformity (Y/N)],Data[NOx/km (mg)])-I$2)/I$5</f>
        <v>#N/A</v>
      </c>
      <c r="J1229" s="141" t="e" cm="1">
        <f t="array" ref="J1229">(_xlfn.XLOOKUP($A1229&amp;$Q$3,Data[Index]&amp;Data[Valid Test, Can be used for conformity (Y/N)],Data[THC + NOx/km (mg)])-J$2)/J$5</f>
        <v>#N/A</v>
      </c>
      <c r="K1229" s="141" t="e" cm="1">
        <f t="array" ref="K1229">(_xlfn.XLOOKUP($A1229&amp;$Q$3,Data[Index]&amp;Data[Valid Test, Can be used for conformity (Y/N)],Data[PN/km ('#)])-K$2)/K$5</f>
        <v>#N/A</v>
      </c>
      <c r="L1229" s="141" t="e" cm="1">
        <f t="array" ref="L1229">(_xlfn.XLOOKUP($A1229&amp;$Q$3,Data[Index]&amp;Data[Valid Test, Can be used for conformity (Y/N)],Data[PM/km (mg)])-L$2)/L$5</f>
        <v>#N/A</v>
      </c>
      <c r="M1229" s="140" t="e" cm="1">
        <f t="array" ref="M1229">(_xlfn.XLOOKUP($A1229&amp;$Q$3,Data[Index]&amp;Data[Valid Test, Can be used for conformity (Y/N)],Data[CH4 (mg/km)])-M$2)/M$5</f>
        <v>#N/A</v>
      </c>
      <c r="N1229" s="140" t="e" cm="1">
        <f t="array" ref="N1229">(_xlfn.XLOOKUP($A1229&amp;$Q$3,Data[Index]&amp;Data[Valid Test, Can be used for conformity (Y/N)],Data[N20 (mg/km)])-N$2)/N$5</f>
        <v>#N/A</v>
      </c>
      <c r="O1229" s="141" t="e" cm="1">
        <f t="array" ref="O1229">(_xlfn.XLOOKUP($A1229&amp;$Q$3,Data[Index]&amp;Data[Valid Test, Can be used for conformity (Y/N)],Data[l/100km])-O$2)/O$5</f>
        <v>#N/A</v>
      </c>
      <c r="P1229" s="138">
        <f>_xlfn.XLOOKUP($A1229,Data[Index],Data[Comments])</f>
        <v>0</v>
      </c>
    </row>
    <row r="1230" spans="1:16" x14ac:dyDescent="0.2">
      <c r="A1230" s="129"/>
      <c r="B1230" s="129"/>
      <c r="C1230" s="129" t="e" cm="1">
        <f t="array" ref="C1230">_xlfn.XLOOKUP($A1230&amp;$Q$3&amp;$R$3,Data[Index]&amp;Data[Valid Test, Can be used for conformity (Y/N)]&amp;Data[Cycle],Data[Test Name])</f>
        <v>#N/A</v>
      </c>
      <c r="D1230" s="167" t="e" cm="1">
        <f t="array" ref="D1230">_xlfn.XLOOKUP($A1230&amp;$Q$3&amp;$R$3,Data[Index]&amp;Data[Valid Test, Can be used for conformity (Y/N)]&amp;Data[Cycle],Data[Mileage (Miles)])</f>
        <v>#N/A</v>
      </c>
      <c r="E1230" s="130" t="e" cm="1">
        <f t="array" ref="E1230">_xlfn.XLOOKUP($A1230&amp;$Q$3&amp;$R$3,Data[Index]&amp;Data[Valid Test, Can be used for conformity (Y/N)]&amp;Data[Cycle],Data[Date])</f>
        <v>#N/A</v>
      </c>
      <c r="F1230" s="141" t="e" cm="1">
        <f t="array" ref="F1230">(_xlfn.XLOOKUP($A1230&amp;$Q$3&amp;$R$3,Data[Index]&amp;Data[Valid Test, Can be used for conformity (Y/N)]&amp;Data[Cycle],Data[CO/km (mg)])-F$2)/F$5</f>
        <v>#N/A</v>
      </c>
      <c r="G1230" s="141" t="e" cm="1">
        <f t="array" ref="G1230">(_xlfn.XLOOKUP($A1230&amp;$Q$3,Data[Index]&amp;Data[Valid Test, Can be used for conformity (Y/N)],Data[CO2/km (g)])-G$2)/G$5</f>
        <v>#N/A</v>
      </c>
      <c r="H1230" s="141" t="e" cm="1">
        <f t="array" ref="H1230">(_xlfn.XLOOKUP($A1230&amp;$Q$3,Data[Index]&amp;Data[Valid Test, Can be used for conformity (Y/N)],Data[THC/km (mg)])-H$2)/H$5</f>
        <v>#N/A</v>
      </c>
      <c r="I1230" s="141" t="e" cm="1">
        <f t="array" ref="I1230">(_xlfn.XLOOKUP($A1230&amp;$Q$3,Data[Index]&amp;Data[Valid Test, Can be used for conformity (Y/N)],Data[NOx/km (mg)])-I$2)/I$5</f>
        <v>#N/A</v>
      </c>
      <c r="J1230" s="141" t="e" cm="1">
        <f t="array" ref="J1230">(_xlfn.XLOOKUP($A1230&amp;$Q$3,Data[Index]&amp;Data[Valid Test, Can be used for conformity (Y/N)],Data[THC + NOx/km (mg)])-J$2)/J$5</f>
        <v>#N/A</v>
      </c>
      <c r="K1230" s="141" t="e" cm="1">
        <f t="array" ref="K1230">(_xlfn.XLOOKUP($A1230&amp;$Q$3,Data[Index]&amp;Data[Valid Test, Can be used for conformity (Y/N)],Data[PN/km ('#)])-K$2)/K$5</f>
        <v>#N/A</v>
      </c>
      <c r="L1230" s="141" t="e" cm="1">
        <f t="array" ref="L1230">(_xlfn.XLOOKUP($A1230&amp;$Q$3,Data[Index]&amp;Data[Valid Test, Can be used for conformity (Y/N)],Data[PM/km (mg)])-L$2)/L$5</f>
        <v>#N/A</v>
      </c>
      <c r="M1230" s="140" t="e" cm="1">
        <f t="array" ref="M1230">(_xlfn.XLOOKUP($A1230&amp;$Q$3,Data[Index]&amp;Data[Valid Test, Can be used for conformity (Y/N)],Data[CH4 (mg/km)])-M$2)/M$5</f>
        <v>#N/A</v>
      </c>
      <c r="N1230" s="140" t="e" cm="1">
        <f t="array" ref="N1230">(_xlfn.XLOOKUP($A1230&amp;$Q$3,Data[Index]&amp;Data[Valid Test, Can be used for conformity (Y/N)],Data[N20 (mg/km)])-N$2)/N$5</f>
        <v>#N/A</v>
      </c>
      <c r="O1230" s="141" t="e" cm="1">
        <f t="array" ref="O1230">(_xlfn.XLOOKUP($A1230&amp;$Q$3,Data[Index]&amp;Data[Valid Test, Can be used for conformity (Y/N)],Data[l/100km])-O$2)/O$5</f>
        <v>#N/A</v>
      </c>
      <c r="P1230" s="138">
        <f>_xlfn.XLOOKUP($A1230,Data[Index],Data[Comments])</f>
        <v>0</v>
      </c>
    </row>
    <row r="1231" spans="1:16" x14ac:dyDescent="0.2">
      <c r="A1231" s="129"/>
      <c r="B1231" s="129"/>
      <c r="C1231" s="129" t="e" cm="1">
        <f t="array" ref="C1231">_xlfn.XLOOKUP($A1231&amp;$Q$3&amp;$R$3,Data[Index]&amp;Data[Valid Test, Can be used for conformity (Y/N)]&amp;Data[Cycle],Data[Test Name])</f>
        <v>#N/A</v>
      </c>
      <c r="D1231" s="167" t="e" cm="1">
        <f t="array" ref="D1231">_xlfn.XLOOKUP($A1231&amp;$Q$3&amp;$R$3,Data[Index]&amp;Data[Valid Test, Can be used for conformity (Y/N)]&amp;Data[Cycle],Data[Mileage (Miles)])</f>
        <v>#N/A</v>
      </c>
      <c r="E1231" s="130" t="e" cm="1">
        <f t="array" ref="E1231">_xlfn.XLOOKUP($A1231&amp;$Q$3&amp;$R$3,Data[Index]&amp;Data[Valid Test, Can be used for conformity (Y/N)]&amp;Data[Cycle],Data[Date])</f>
        <v>#N/A</v>
      </c>
      <c r="F1231" s="141" t="e" cm="1">
        <f t="array" ref="F1231">(_xlfn.XLOOKUP($A1231&amp;$Q$3&amp;$R$3,Data[Index]&amp;Data[Valid Test, Can be used for conformity (Y/N)]&amp;Data[Cycle],Data[CO/km (mg)])-F$2)/F$5</f>
        <v>#N/A</v>
      </c>
      <c r="G1231" s="141" t="e" cm="1">
        <f t="array" ref="G1231">(_xlfn.XLOOKUP($A1231&amp;$Q$3,Data[Index]&amp;Data[Valid Test, Can be used for conformity (Y/N)],Data[CO2/km (g)])-G$2)/G$5</f>
        <v>#N/A</v>
      </c>
      <c r="H1231" s="141" t="e" cm="1">
        <f t="array" ref="H1231">(_xlfn.XLOOKUP($A1231&amp;$Q$3,Data[Index]&amp;Data[Valid Test, Can be used for conformity (Y/N)],Data[THC/km (mg)])-H$2)/H$5</f>
        <v>#N/A</v>
      </c>
      <c r="I1231" s="141" t="e" cm="1">
        <f t="array" ref="I1231">(_xlfn.XLOOKUP($A1231&amp;$Q$3,Data[Index]&amp;Data[Valid Test, Can be used for conformity (Y/N)],Data[NOx/km (mg)])-I$2)/I$5</f>
        <v>#N/A</v>
      </c>
      <c r="J1231" s="141" t="e" cm="1">
        <f t="array" ref="J1231">(_xlfn.XLOOKUP($A1231&amp;$Q$3,Data[Index]&amp;Data[Valid Test, Can be used for conformity (Y/N)],Data[THC + NOx/km (mg)])-J$2)/J$5</f>
        <v>#N/A</v>
      </c>
      <c r="K1231" s="141" t="e" cm="1">
        <f t="array" ref="K1231">(_xlfn.XLOOKUP($A1231&amp;$Q$3,Data[Index]&amp;Data[Valid Test, Can be used for conformity (Y/N)],Data[PN/km ('#)])-K$2)/K$5</f>
        <v>#N/A</v>
      </c>
      <c r="L1231" s="141" t="e" cm="1">
        <f t="array" ref="L1231">(_xlfn.XLOOKUP($A1231&amp;$Q$3,Data[Index]&amp;Data[Valid Test, Can be used for conformity (Y/N)],Data[PM/km (mg)])-L$2)/L$5</f>
        <v>#N/A</v>
      </c>
      <c r="M1231" s="140" t="e" cm="1">
        <f t="array" ref="M1231">(_xlfn.XLOOKUP($A1231&amp;$Q$3,Data[Index]&amp;Data[Valid Test, Can be used for conformity (Y/N)],Data[CH4 (mg/km)])-M$2)/M$5</f>
        <v>#N/A</v>
      </c>
      <c r="N1231" s="140" t="e" cm="1">
        <f t="array" ref="N1231">(_xlfn.XLOOKUP($A1231&amp;$Q$3,Data[Index]&amp;Data[Valid Test, Can be used for conformity (Y/N)],Data[N20 (mg/km)])-N$2)/N$5</f>
        <v>#N/A</v>
      </c>
      <c r="O1231" s="141" t="e" cm="1">
        <f t="array" ref="O1231">(_xlfn.XLOOKUP($A1231&amp;$Q$3,Data[Index]&amp;Data[Valid Test, Can be used for conformity (Y/N)],Data[l/100km])-O$2)/O$5</f>
        <v>#N/A</v>
      </c>
      <c r="P1231" s="138">
        <f>_xlfn.XLOOKUP($A1231,Data[Index],Data[Comments])</f>
        <v>0</v>
      </c>
    </row>
    <row r="1232" spans="1:16" x14ac:dyDescent="0.2">
      <c r="A1232" s="129"/>
      <c r="B1232" s="129"/>
      <c r="C1232" s="129" t="e" cm="1">
        <f t="array" ref="C1232">_xlfn.XLOOKUP($A1232&amp;$Q$3&amp;$R$3,Data[Index]&amp;Data[Valid Test, Can be used for conformity (Y/N)]&amp;Data[Cycle],Data[Test Name])</f>
        <v>#N/A</v>
      </c>
      <c r="D1232" s="167" t="e" cm="1">
        <f t="array" ref="D1232">_xlfn.XLOOKUP($A1232&amp;$Q$3&amp;$R$3,Data[Index]&amp;Data[Valid Test, Can be used for conformity (Y/N)]&amp;Data[Cycle],Data[Mileage (Miles)])</f>
        <v>#N/A</v>
      </c>
      <c r="E1232" s="130" t="e" cm="1">
        <f t="array" ref="E1232">_xlfn.XLOOKUP($A1232&amp;$Q$3&amp;$R$3,Data[Index]&amp;Data[Valid Test, Can be used for conformity (Y/N)]&amp;Data[Cycle],Data[Date])</f>
        <v>#N/A</v>
      </c>
      <c r="F1232" s="141" t="e" cm="1">
        <f t="array" ref="F1232">(_xlfn.XLOOKUP($A1232&amp;$Q$3&amp;$R$3,Data[Index]&amp;Data[Valid Test, Can be used for conformity (Y/N)]&amp;Data[Cycle],Data[CO/km (mg)])-F$2)/F$5</f>
        <v>#N/A</v>
      </c>
      <c r="G1232" s="141" t="e" cm="1">
        <f t="array" ref="G1232">(_xlfn.XLOOKUP($A1232&amp;$Q$3,Data[Index]&amp;Data[Valid Test, Can be used for conformity (Y/N)],Data[CO2/km (g)])-G$2)/G$5</f>
        <v>#N/A</v>
      </c>
      <c r="H1232" s="141" t="e" cm="1">
        <f t="array" ref="H1232">(_xlfn.XLOOKUP($A1232&amp;$Q$3,Data[Index]&amp;Data[Valid Test, Can be used for conformity (Y/N)],Data[THC/km (mg)])-H$2)/H$5</f>
        <v>#N/A</v>
      </c>
      <c r="I1232" s="141" t="e" cm="1">
        <f t="array" ref="I1232">(_xlfn.XLOOKUP($A1232&amp;$Q$3,Data[Index]&amp;Data[Valid Test, Can be used for conformity (Y/N)],Data[NOx/km (mg)])-I$2)/I$5</f>
        <v>#N/A</v>
      </c>
      <c r="J1232" s="141" t="e" cm="1">
        <f t="array" ref="J1232">(_xlfn.XLOOKUP($A1232&amp;$Q$3,Data[Index]&amp;Data[Valid Test, Can be used for conformity (Y/N)],Data[THC + NOx/km (mg)])-J$2)/J$5</f>
        <v>#N/A</v>
      </c>
      <c r="K1232" s="141" t="e" cm="1">
        <f t="array" ref="K1232">(_xlfn.XLOOKUP($A1232&amp;$Q$3,Data[Index]&amp;Data[Valid Test, Can be used for conformity (Y/N)],Data[PN/km ('#)])-K$2)/K$5</f>
        <v>#N/A</v>
      </c>
      <c r="L1232" s="141" t="e" cm="1">
        <f t="array" ref="L1232">(_xlfn.XLOOKUP($A1232&amp;$Q$3,Data[Index]&amp;Data[Valid Test, Can be used for conformity (Y/N)],Data[PM/km (mg)])-L$2)/L$5</f>
        <v>#N/A</v>
      </c>
      <c r="M1232" s="140" t="e" cm="1">
        <f t="array" ref="M1232">(_xlfn.XLOOKUP($A1232&amp;$Q$3,Data[Index]&amp;Data[Valid Test, Can be used for conformity (Y/N)],Data[CH4 (mg/km)])-M$2)/M$5</f>
        <v>#N/A</v>
      </c>
      <c r="N1232" s="140" t="e" cm="1">
        <f t="array" ref="N1232">(_xlfn.XLOOKUP($A1232&amp;$Q$3,Data[Index]&amp;Data[Valid Test, Can be used for conformity (Y/N)],Data[N20 (mg/km)])-N$2)/N$5</f>
        <v>#N/A</v>
      </c>
      <c r="O1232" s="141" t="e" cm="1">
        <f t="array" ref="O1232">(_xlfn.XLOOKUP($A1232&amp;$Q$3,Data[Index]&amp;Data[Valid Test, Can be used for conformity (Y/N)],Data[l/100km])-O$2)/O$5</f>
        <v>#N/A</v>
      </c>
      <c r="P1232" s="138">
        <f>_xlfn.XLOOKUP($A1232,Data[Index],Data[Comments])</f>
        <v>0</v>
      </c>
    </row>
    <row r="1233" spans="1:16" x14ac:dyDescent="0.2">
      <c r="A1233" s="129"/>
      <c r="B1233" s="129"/>
      <c r="C1233" s="129" t="e" cm="1">
        <f t="array" ref="C1233">_xlfn.XLOOKUP($A1233&amp;$Q$3&amp;$R$3,Data[Index]&amp;Data[Valid Test, Can be used for conformity (Y/N)]&amp;Data[Cycle],Data[Test Name])</f>
        <v>#N/A</v>
      </c>
      <c r="D1233" s="167" t="e" cm="1">
        <f t="array" ref="D1233">_xlfn.XLOOKUP($A1233&amp;$Q$3&amp;$R$3,Data[Index]&amp;Data[Valid Test, Can be used for conformity (Y/N)]&amp;Data[Cycle],Data[Mileage (Miles)])</f>
        <v>#N/A</v>
      </c>
      <c r="E1233" s="130" t="e" cm="1">
        <f t="array" ref="E1233">_xlfn.XLOOKUP($A1233&amp;$Q$3&amp;$R$3,Data[Index]&amp;Data[Valid Test, Can be used for conformity (Y/N)]&amp;Data[Cycle],Data[Date])</f>
        <v>#N/A</v>
      </c>
      <c r="F1233" s="141" t="e" cm="1">
        <f t="array" ref="F1233">(_xlfn.XLOOKUP($A1233&amp;$Q$3&amp;$R$3,Data[Index]&amp;Data[Valid Test, Can be used for conformity (Y/N)]&amp;Data[Cycle],Data[CO/km (mg)])-F$2)/F$5</f>
        <v>#N/A</v>
      </c>
      <c r="G1233" s="141" t="e" cm="1">
        <f t="array" ref="G1233">(_xlfn.XLOOKUP($A1233&amp;$Q$3,Data[Index]&amp;Data[Valid Test, Can be used for conformity (Y/N)],Data[CO2/km (g)])-G$2)/G$5</f>
        <v>#N/A</v>
      </c>
      <c r="H1233" s="141" t="e" cm="1">
        <f t="array" ref="H1233">(_xlfn.XLOOKUP($A1233&amp;$Q$3,Data[Index]&amp;Data[Valid Test, Can be used for conformity (Y/N)],Data[THC/km (mg)])-H$2)/H$5</f>
        <v>#N/A</v>
      </c>
      <c r="I1233" s="141" t="e" cm="1">
        <f t="array" ref="I1233">(_xlfn.XLOOKUP($A1233&amp;$Q$3,Data[Index]&amp;Data[Valid Test, Can be used for conformity (Y/N)],Data[NOx/km (mg)])-I$2)/I$5</f>
        <v>#N/A</v>
      </c>
      <c r="J1233" s="141" t="e" cm="1">
        <f t="array" ref="J1233">(_xlfn.XLOOKUP($A1233&amp;$Q$3,Data[Index]&amp;Data[Valid Test, Can be used for conformity (Y/N)],Data[THC + NOx/km (mg)])-J$2)/J$5</f>
        <v>#N/A</v>
      </c>
      <c r="K1233" s="141" t="e" cm="1">
        <f t="array" ref="K1233">(_xlfn.XLOOKUP($A1233&amp;$Q$3,Data[Index]&amp;Data[Valid Test, Can be used for conformity (Y/N)],Data[PN/km ('#)])-K$2)/K$5</f>
        <v>#N/A</v>
      </c>
      <c r="L1233" s="141" t="e" cm="1">
        <f t="array" ref="L1233">(_xlfn.XLOOKUP($A1233&amp;$Q$3,Data[Index]&amp;Data[Valid Test, Can be used for conformity (Y/N)],Data[PM/km (mg)])-L$2)/L$5</f>
        <v>#N/A</v>
      </c>
      <c r="M1233" s="140" t="e" cm="1">
        <f t="array" ref="M1233">(_xlfn.XLOOKUP($A1233&amp;$Q$3,Data[Index]&amp;Data[Valid Test, Can be used for conformity (Y/N)],Data[CH4 (mg/km)])-M$2)/M$5</f>
        <v>#N/A</v>
      </c>
      <c r="N1233" s="140" t="e" cm="1">
        <f t="array" ref="N1233">(_xlfn.XLOOKUP($A1233&amp;$Q$3,Data[Index]&amp;Data[Valid Test, Can be used for conformity (Y/N)],Data[N20 (mg/km)])-N$2)/N$5</f>
        <v>#N/A</v>
      </c>
      <c r="O1233" s="141" t="e" cm="1">
        <f t="array" ref="O1233">(_xlfn.XLOOKUP($A1233&amp;$Q$3,Data[Index]&amp;Data[Valid Test, Can be used for conformity (Y/N)],Data[l/100km])-O$2)/O$5</f>
        <v>#N/A</v>
      </c>
      <c r="P1233" s="138">
        <f>_xlfn.XLOOKUP($A1233,Data[Index],Data[Comments])</f>
        <v>0</v>
      </c>
    </row>
    <row r="1234" spans="1:16" x14ac:dyDescent="0.2">
      <c r="A1234" s="129"/>
      <c r="B1234" s="129"/>
      <c r="C1234" s="129" t="e" cm="1">
        <f t="array" ref="C1234">_xlfn.XLOOKUP($A1234&amp;$Q$3&amp;$R$3,Data[Index]&amp;Data[Valid Test, Can be used for conformity (Y/N)]&amp;Data[Cycle],Data[Test Name])</f>
        <v>#N/A</v>
      </c>
      <c r="D1234" s="167" t="e" cm="1">
        <f t="array" ref="D1234">_xlfn.XLOOKUP($A1234&amp;$Q$3&amp;$R$3,Data[Index]&amp;Data[Valid Test, Can be used for conformity (Y/N)]&amp;Data[Cycle],Data[Mileage (Miles)])</f>
        <v>#N/A</v>
      </c>
      <c r="E1234" s="130" t="e" cm="1">
        <f t="array" ref="E1234">_xlfn.XLOOKUP($A1234&amp;$Q$3&amp;$R$3,Data[Index]&amp;Data[Valid Test, Can be used for conformity (Y/N)]&amp;Data[Cycle],Data[Date])</f>
        <v>#N/A</v>
      </c>
      <c r="F1234" s="141" t="e" cm="1">
        <f t="array" ref="F1234">(_xlfn.XLOOKUP($A1234&amp;$Q$3&amp;$R$3,Data[Index]&amp;Data[Valid Test, Can be used for conformity (Y/N)]&amp;Data[Cycle],Data[CO/km (mg)])-F$2)/F$5</f>
        <v>#N/A</v>
      </c>
      <c r="G1234" s="141" t="e" cm="1">
        <f t="array" ref="G1234">(_xlfn.XLOOKUP($A1234&amp;$Q$3,Data[Index]&amp;Data[Valid Test, Can be used for conformity (Y/N)],Data[CO2/km (g)])-G$2)/G$5</f>
        <v>#N/A</v>
      </c>
      <c r="H1234" s="141" t="e" cm="1">
        <f t="array" ref="H1234">(_xlfn.XLOOKUP($A1234&amp;$Q$3,Data[Index]&amp;Data[Valid Test, Can be used for conformity (Y/N)],Data[THC/km (mg)])-H$2)/H$5</f>
        <v>#N/A</v>
      </c>
      <c r="I1234" s="141" t="e" cm="1">
        <f t="array" ref="I1234">(_xlfn.XLOOKUP($A1234&amp;$Q$3,Data[Index]&amp;Data[Valid Test, Can be used for conformity (Y/N)],Data[NOx/km (mg)])-I$2)/I$5</f>
        <v>#N/A</v>
      </c>
      <c r="J1234" s="141" t="e" cm="1">
        <f t="array" ref="J1234">(_xlfn.XLOOKUP($A1234&amp;$Q$3,Data[Index]&amp;Data[Valid Test, Can be used for conformity (Y/N)],Data[THC + NOx/km (mg)])-J$2)/J$5</f>
        <v>#N/A</v>
      </c>
      <c r="K1234" s="141" t="e" cm="1">
        <f t="array" ref="K1234">(_xlfn.XLOOKUP($A1234&amp;$Q$3,Data[Index]&amp;Data[Valid Test, Can be used for conformity (Y/N)],Data[PN/km ('#)])-K$2)/K$5</f>
        <v>#N/A</v>
      </c>
      <c r="L1234" s="141" t="e" cm="1">
        <f t="array" ref="L1234">(_xlfn.XLOOKUP($A1234&amp;$Q$3,Data[Index]&amp;Data[Valid Test, Can be used for conformity (Y/N)],Data[PM/km (mg)])-L$2)/L$5</f>
        <v>#N/A</v>
      </c>
      <c r="M1234" s="140" t="e" cm="1">
        <f t="array" ref="M1234">(_xlfn.XLOOKUP($A1234&amp;$Q$3,Data[Index]&amp;Data[Valid Test, Can be used for conformity (Y/N)],Data[CH4 (mg/km)])-M$2)/M$5</f>
        <v>#N/A</v>
      </c>
      <c r="N1234" s="140" t="e" cm="1">
        <f t="array" ref="N1234">(_xlfn.XLOOKUP($A1234&amp;$Q$3,Data[Index]&amp;Data[Valid Test, Can be used for conformity (Y/N)],Data[N20 (mg/km)])-N$2)/N$5</f>
        <v>#N/A</v>
      </c>
      <c r="O1234" s="141" t="e" cm="1">
        <f t="array" ref="O1234">(_xlfn.XLOOKUP($A1234&amp;$Q$3,Data[Index]&amp;Data[Valid Test, Can be used for conformity (Y/N)],Data[l/100km])-O$2)/O$5</f>
        <v>#N/A</v>
      </c>
      <c r="P1234" s="138">
        <f>_xlfn.XLOOKUP($A1234,Data[Index],Data[Comments])</f>
        <v>0</v>
      </c>
    </row>
    <row r="1235" spans="1:16" x14ac:dyDescent="0.2">
      <c r="A1235" s="129"/>
      <c r="B1235" s="129"/>
      <c r="C1235" s="129" t="e" cm="1">
        <f t="array" ref="C1235">_xlfn.XLOOKUP($A1235&amp;$Q$3&amp;$R$3,Data[Index]&amp;Data[Valid Test, Can be used for conformity (Y/N)]&amp;Data[Cycle],Data[Test Name])</f>
        <v>#N/A</v>
      </c>
      <c r="D1235" s="167" t="e" cm="1">
        <f t="array" ref="D1235">_xlfn.XLOOKUP($A1235&amp;$Q$3&amp;$R$3,Data[Index]&amp;Data[Valid Test, Can be used for conformity (Y/N)]&amp;Data[Cycle],Data[Mileage (Miles)])</f>
        <v>#N/A</v>
      </c>
      <c r="E1235" s="130" t="e" cm="1">
        <f t="array" ref="E1235">_xlfn.XLOOKUP($A1235&amp;$Q$3&amp;$R$3,Data[Index]&amp;Data[Valid Test, Can be used for conformity (Y/N)]&amp;Data[Cycle],Data[Date])</f>
        <v>#N/A</v>
      </c>
      <c r="F1235" s="141" t="e" cm="1">
        <f t="array" ref="F1235">(_xlfn.XLOOKUP($A1235&amp;$Q$3&amp;$R$3,Data[Index]&amp;Data[Valid Test, Can be used for conformity (Y/N)]&amp;Data[Cycle],Data[CO/km (mg)])-F$2)/F$5</f>
        <v>#N/A</v>
      </c>
      <c r="G1235" s="141" t="e" cm="1">
        <f t="array" ref="G1235">(_xlfn.XLOOKUP($A1235&amp;$Q$3,Data[Index]&amp;Data[Valid Test, Can be used for conformity (Y/N)],Data[CO2/km (g)])-G$2)/G$5</f>
        <v>#N/A</v>
      </c>
      <c r="H1235" s="141" t="e" cm="1">
        <f t="array" ref="H1235">(_xlfn.XLOOKUP($A1235&amp;$Q$3,Data[Index]&amp;Data[Valid Test, Can be used for conformity (Y/N)],Data[THC/km (mg)])-H$2)/H$5</f>
        <v>#N/A</v>
      </c>
      <c r="I1235" s="141" t="e" cm="1">
        <f t="array" ref="I1235">(_xlfn.XLOOKUP($A1235&amp;$Q$3,Data[Index]&amp;Data[Valid Test, Can be used for conformity (Y/N)],Data[NOx/km (mg)])-I$2)/I$5</f>
        <v>#N/A</v>
      </c>
      <c r="J1235" s="141" t="e" cm="1">
        <f t="array" ref="J1235">(_xlfn.XLOOKUP($A1235&amp;$Q$3,Data[Index]&amp;Data[Valid Test, Can be used for conformity (Y/N)],Data[THC + NOx/km (mg)])-J$2)/J$5</f>
        <v>#N/A</v>
      </c>
      <c r="K1235" s="141" t="e" cm="1">
        <f t="array" ref="K1235">(_xlfn.XLOOKUP($A1235&amp;$Q$3,Data[Index]&amp;Data[Valid Test, Can be used for conformity (Y/N)],Data[PN/km ('#)])-K$2)/K$5</f>
        <v>#N/A</v>
      </c>
      <c r="L1235" s="141" t="e" cm="1">
        <f t="array" ref="L1235">(_xlfn.XLOOKUP($A1235&amp;$Q$3,Data[Index]&amp;Data[Valid Test, Can be used for conformity (Y/N)],Data[PM/km (mg)])-L$2)/L$5</f>
        <v>#N/A</v>
      </c>
      <c r="M1235" s="140" t="e" cm="1">
        <f t="array" ref="M1235">(_xlfn.XLOOKUP($A1235&amp;$Q$3,Data[Index]&amp;Data[Valid Test, Can be used for conformity (Y/N)],Data[CH4 (mg/km)])-M$2)/M$5</f>
        <v>#N/A</v>
      </c>
      <c r="N1235" s="140" t="e" cm="1">
        <f t="array" ref="N1235">(_xlfn.XLOOKUP($A1235&amp;$Q$3,Data[Index]&amp;Data[Valid Test, Can be used for conformity (Y/N)],Data[N20 (mg/km)])-N$2)/N$5</f>
        <v>#N/A</v>
      </c>
      <c r="O1235" s="141" t="e" cm="1">
        <f t="array" ref="O1235">(_xlfn.XLOOKUP($A1235&amp;$Q$3,Data[Index]&amp;Data[Valid Test, Can be used for conformity (Y/N)],Data[l/100km])-O$2)/O$5</f>
        <v>#N/A</v>
      </c>
      <c r="P1235" s="138">
        <f>_xlfn.XLOOKUP($A1235,Data[Index],Data[Comments])</f>
        <v>0</v>
      </c>
    </row>
    <row r="1236" spans="1:16" x14ac:dyDescent="0.2">
      <c r="A1236" s="129"/>
      <c r="B1236" s="129"/>
      <c r="C1236" s="129" t="e" cm="1">
        <f t="array" ref="C1236">_xlfn.XLOOKUP($A1236&amp;$Q$3&amp;$R$3,Data[Index]&amp;Data[Valid Test, Can be used for conformity (Y/N)]&amp;Data[Cycle],Data[Test Name])</f>
        <v>#N/A</v>
      </c>
      <c r="D1236" s="167" t="e" cm="1">
        <f t="array" ref="D1236">_xlfn.XLOOKUP($A1236&amp;$Q$3&amp;$R$3,Data[Index]&amp;Data[Valid Test, Can be used for conformity (Y/N)]&amp;Data[Cycle],Data[Mileage (Miles)])</f>
        <v>#N/A</v>
      </c>
      <c r="E1236" s="130" t="e" cm="1">
        <f t="array" ref="E1236">_xlfn.XLOOKUP($A1236&amp;$Q$3&amp;$R$3,Data[Index]&amp;Data[Valid Test, Can be used for conformity (Y/N)]&amp;Data[Cycle],Data[Date])</f>
        <v>#N/A</v>
      </c>
      <c r="F1236" s="141" t="e" cm="1">
        <f t="array" ref="F1236">(_xlfn.XLOOKUP($A1236&amp;$Q$3&amp;$R$3,Data[Index]&amp;Data[Valid Test, Can be used for conformity (Y/N)]&amp;Data[Cycle],Data[CO/km (mg)])-F$2)/F$5</f>
        <v>#N/A</v>
      </c>
      <c r="G1236" s="141" t="e" cm="1">
        <f t="array" ref="G1236">(_xlfn.XLOOKUP($A1236&amp;$Q$3,Data[Index]&amp;Data[Valid Test, Can be used for conformity (Y/N)],Data[CO2/km (g)])-G$2)/G$5</f>
        <v>#N/A</v>
      </c>
      <c r="H1236" s="141" t="e" cm="1">
        <f t="array" ref="H1236">(_xlfn.XLOOKUP($A1236&amp;$Q$3,Data[Index]&amp;Data[Valid Test, Can be used for conformity (Y/N)],Data[THC/km (mg)])-H$2)/H$5</f>
        <v>#N/A</v>
      </c>
      <c r="I1236" s="141" t="e" cm="1">
        <f t="array" ref="I1236">(_xlfn.XLOOKUP($A1236&amp;$Q$3,Data[Index]&amp;Data[Valid Test, Can be used for conformity (Y/N)],Data[NOx/km (mg)])-I$2)/I$5</f>
        <v>#N/A</v>
      </c>
      <c r="J1236" s="141" t="e" cm="1">
        <f t="array" ref="J1236">(_xlfn.XLOOKUP($A1236&amp;$Q$3,Data[Index]&amp;Data[Valid Test, Can be used for conformity (Y/N)],Data[THC + NOx/km (mg)])-J$2)/J$5</f>
        <v>#N/A</v>
      </c>
      <c r="K1236" s="141" t="e" cm="1">
        <f t="array" ref="K1236">(_xlfn.XLOOKUP($A1236&amp;$Q$3,Data[Index]&amp;Data[Valid Test, Can be used for conformity (Y/N)],Data[PN/km ('#)])-K$2)/K$5</f>
        <v>#N/A</v>
      </c>
      <c r="L1236" s="141" t="e" cm="1">
        <f t="array" ref="L1236">(_xlfn.XLOOKUP($A1236&amp;$Q$3,Data[Index]&amp;Data[Valid Test, Can be used for conformity (Y/N)],Data[PM/km (mg)])-L$2)/L$5</f>
        <v>#N/A</v>
      </c>
      <c r="M1236" s="140" t="e" cm="1">
        <f t="array" ref="M1236">(_xlfn.XLOOKUP($A1236&amp;$Q$3,Data[Index]&amp;Data[Valid Test, Can be used for conformity (Y/N)],Data[CH4 (mg/km)])-M$2)/M$5</f>
        <v>#N/A</v>
      </c>
      <c r="N1236" s="140" t="e" cm="1">
        <f t="array" ref="N1236">(_xlfn.XLOOKUP($A1236&amp;$Q$3,Data[Index]&amp;Data[Valid Test, Can be used for conformity (Y/N)],Data[N20 (mg/km)])-N$2)/N$5</f>
        <v>#N/A</v>
      </c>
      <c r="O1236" s="141" t="e" cm="1">
        <f t="array" ref="O1236">(_xlfn.XLOOKUP($A1236&amp;$Q$3,Data[Index]&amp;Data[Valid Test, Can be used for conformity (Y/N)],Data[l/100km])-O$2)/O$5</f>
        <v>#N/A</v>
      </c>
      <c r="P1236" s="138">
        <f>_xlfn.XLOOKUP($A1236,Data[Index],Data[Comments])</f>
        <v>0</v>
      </c>
    </row>
    <row r="1237" spans="1:16" x14ac:dyDescent="0.2">
      <c r="A1237" s="129"/>
      <c r="B1237" s="129"/>
      <c r="C1237" s="129" t="e" cm="1">
        <f t="array" ref="C1237">_xlfn.XLOOKUP($A1237&amp;$Q$3&amp;$R$3,Data[Index]&amp;Data[Valid Test, Can be used for conformity (Y/N)]&amp;Data[Cycle],Data[Test Name])</f>
        <v>#N/A</v>
      </c>
      <c r="D1237" s="167" t="e" cm="1">
        <f t="array" ref="D1237">_xlfn.XLOOKUP($A1237&amp;$Q$3&amp;$R$3,Data[Index]&amp;Data[Valid Test, Can be used for conformity (Y/N)]&amp;Data[Cycle],Data[Mileage (Miles)])</f>
        <v>#N/A</v>
      </c>
      <c r="E1237" s="130" t="e" cm="1">
        <f t="array" ref="E1237">_xlfn.XLOOKUP($A1237&amp;$Q$3&amp;$R$3,Data[Index]&amp;Data[Valid Test, Can be used for conformity (Y/N)]&amp;Data[Cycle],Data[Date])</f>
        <v>#N/A</v>
      </c>
      <c r="F1237" s="141" t="e" cm="1">
        <f t="array" ref="F1237">(_xlfn.XLOOKUP($A1237&amp;$Q$3&amp;$R$3,Data[Index]&amp;Data[Valid Test, Can be used for conformity (Y/N)]&amp;Data[Cycle],Data[CO/km (mg)])-F$2)/F$5</f>
        <v>#N/A</v>
      </c>
      <c r="G1237" s="141" t="e" cm="1">
        <f t="array" ref="G1237">(_xlfn.XLOOKUP($A1237&amp;$Q$3,Data[Index]&amp;Data[Valid Test, Can be used for conformity (Y/N)],Data[CO2/km (g)])-G$2)/G$5</f>
        <v>#N/A</v>
      </c>
      <c r="H1237" s="141" t="e" cm="1">
        <f t="array" ref="H1237">(_xlfn.XLOOKUP($A1237&amp;$Q$3,Data[Index]&amp;Data[Valid Test, Can be used for conformity (Y/N)],Data[THC/km (mg)])-H$2)/H$5</f>
        <v>#N/A</v>
      </c>
      <c r="I1237" s="141" t="e" cm="1">
        <f t="array" ref="I1237">(_xlfn.XLOOKUP($A1237&amp;$Q$3,Data[Index]&amp;Data[Valid Test, Can be used for conformity (Y/N)],Data[NOx/km (mg)])-I$2)/I$5</f>
        <v>#N/A</v>
      </c>
      <c r="J1237" s="141" t="e" cm="1">
        <f t="array" ref="J1237">(_xlfn.XLOOKUP($A1237&amp;$Q$3,Data[Index]&amp;Data[Valid Test, Can be used for conformity (Y/N)],Data[THC + NOx/km (mg)])-J$2)/J$5</f>
        <v>#N/A</v>
      </c>
      <c r="K1237" s="141" t="e" cm="1">
        <f t="array" ref="K1237">(_xlfn.XLOOKUP($A1237&amp;$Q$3,Data[Index]&amp;Data[Valid Test, Can be used for conformity (Y/N)],Data[PN/km ('#)])-K$2)/K$5</f>
        <v>#N/A</v>
      </c>
      <c r="L1237" s="141" t="e" cm="1">
        <f t="array" ref="L1237">(_xlfn.XLOOKUP($A1237&amp;$Q$3,Data[Index]&amp;Data[Valid Test, Can be used for conformity (Y/N)],Data[PM/km (mg)])-L$2)/L$5</f>
        <v>#N/A</v>
      </c>
      <c r="M1237" s="140" t="e" cm="1">
        <f t="array" ref="M1237">(_xlfn.XLOOKUP($A1237&amp;$Q$3,Data[Index]&amp;Data[Valid Test, Can be used for conformity (Y/N)],Data[CH4 (mg/km)])-M$2)/M$5</f>
        <v>#N/A</v>
      </c>
      <c r="N1237" s="140" t="e" cm="1">
        <f t="array" ref="N1237">(_xlfn.XLOOKUP($A1237&amp;$Q$3,Data[Index]&amp;Data[Valid Test, Can be used for conformity (Y/N)],Data[N20 (mg/km)])-N$2)/N$5</f>
        <v>#N/A</v>
      </c>
      <c r="O1237" s="141" t="e" cm="1">
        <f t="array" ref="O1237">(_xlfn.XLOOKUP($A1237&amp;$Q$3,Data[Index]&amp;Data[Valid Test, Can be used for conformity (Y/N)],Data[l/100km])-O$2)/O$5</f>
        <v>#N/A</v>
      </c>
      <c r="P1237" s="138">
        <f>_xlfn.XLOOKUP($A1237,Data[Index],Data[Comments])</f>
        <v>0</v>
      </c>
    </row>
    <row r="1238" spans="1:16" x14ac:dyDescent="0.2">
      <c r="A1238" s="129"/>
      <c r="B1238" s="129"/>
      <c r="C1238" s="129" t="e" cm="1">
        <f t="array" ref="C1238">_xlfn.XLOOKUP($A1238&amp;$Q$3&amp;$R$3,Data[Index]&amp;Data[Valid Test, Can be used for conformity (Y/N)]&amp;Data[Cycle],Data[Test Name])</f>
        <v>#N/A</v>
      </c>
      <c r="D1238" s="167" t="e" cm="1">
        <f t="array" ref="D1238">_xlfn.XLOOKUP($A1238&amp;$Q$3&amp;$R$3,Data[Index]&amp;Data[Valid Test, Can be used for conformity (Y/N)]&amp;Data[Cycle],Data[Mileage (Miles)])</f>
        <v>#N/A</v>
      </c>
      <c r="E1238" s="130" t="e" cm="1">
        <f t="array" ref="E1238">_xlfn.XLOOKUP($A1238&amp;$Q$3&amp;$R$3,Data[Index]&amp;Data[Valid Test, Can be used for conformity (Y/N)]&amp;Data[Cycle],Data[Date])</f>
        <v>#N/A</v>
      </c>
      <c r="F1238" s="141" t="e" cm="1">
        <f t="array" ref="F1238">(_xlfn.XLOOKUP($A1238&amp;$Q$3&amp;$R$3,Data[Index]&amp;Data[Valid Test, Can be used for conformity (Y/N)]&amp;Data[Cycle],Data[CO/km (mg)])-F$2)/F$5</f>
        <v>#N/A</v>
      </c>
      <c r="G1238" s="141" t="e" cm="1">
        <f t="array" ref="G1238">(_xlfn.XLOOKUP($A1238&amp;$Q$3,Data[Index]&amp;Data[Valid Test, Can be used for conformity (Y/N)],Data[CO2/km (g)])-G$2)/G$5</f>
        <v>#N/A</v>
      </c>
      <c r="H1238" s="141" t="e" cm="1">
        <f t="array" ref="H1238">(_xlfn.XLOOKUP($A1238&amp;$Q$3,Data[Index]&amp;Data[Valid Test, Can be used for conformity (Y/N)],Data[THC/km (mg)])-H$2)/H$5</f>
        <v>#N/A</v>
      </c>
      <c r="I1238" s="141" t="e" cm="1">
        <f t="array" ref="I1238">(_xlfn.XLOOKUP($A1238&amp;$Q$3,Data[Index]&amp;Data[Valid Test, Can be used for conformity (Y/N)],Data[NOx/km (mg)])-I$2)/I$5</f>
        <v>#N/A</v>
      </c>
      <c r="J1238" s="141" t="e" cm="1">
        <f t="array" ref="J1238">(_xlfn.XLOOKUP($A1238&amp;$Q$3,Data[Index]&amp;Data[Valid Test, Can be used for conformity (Y/N)],Data[THC + NOx/km (mg)])-J$2)/J$5</f>
        <v>#N/A</v>
      </c>
      <c r="K1238" s="141" t="e" cm="1">
        <f t="array" ref="K1238">(_xlfn.XLOOKUP($A1238&amp;$Q$3,Data[Index]&amp;Data[Valid Test, Can be used for conformity (Y/N)],Data[PN/km ('#)])-K$2)/K$5</f>
        <v>#N/A</v>
      </c>
      <c r="L1238" s="141" t="e" cm="1">
        <f t="array" ref="L1238">(_xlfn.XLOOKUP($A1238&amp;$Q$3,Data[Index]&amp;Data[Valid Test, Can be used for conformity (Y/N)],Data[PM/km (mg)])-L$2)/L$5</f>
        <v>#N/A</v>
      </c>
      <c r="M1238" s="140" t="e" cm="1">
        <f t="array" ref="M1238">(_xlfn.XLOOKUP($A1238&amp;$Q$3,Data[Index]&amp;Data[Valid Test, Can be used for conformity (Y/N)],Data[CH4 (mg/km)])-M$2)/M$5</f>
        <v>#N/A</v>
      </c>
      <c r="N1238" s="140" t="e" cm="1">
        <f t="array" ref="N1238">(_xlfn.XLOOKUP($A1238&amp;$Q$3,Data[Index]&amp;Data[Valid Test, Can be used for conformity (Y/N)],Data[N20 (mg/km)])-N$2)/N$5</f>
        <v>#N/A</v>
      </c>
      <c r="O1238" s="141" t="e" cm="1">
        <f t="array" ref="O1238">(_xlfn.XLOOKUP($A1238&amp;$Q$3,Data[Index]&amp;Data[Valid Test, Can be used for conformity (Y/N)],Data[l/100km])-O$2)/O$5</f>
        <v>#N/A</v>
      </c>
      <c r="P1238" s="138">
        <f>_xlfn.XLOOKUP($A1238,Data[Index],Data[Comments])</f>
        <v>0</v>
      </c>
    </row>
    <row r="1239" spans="1:16" x14ac:dyDescent="0.2">
      <c r="A1239" s="129"/>
      <c r="B1239" s="129"/>
      <c r="C1239" s="129" t="e" cm="1">
        <f t="array" ref="C1239">_xlfn.XLOOKUP($A1239&amp;$Q$3&amp;$R$3,Data[Index]&amp;Data[Valid Test, Can be used for conformity (Y/N)]&amp;Data[Cycle],Data[Test Name])</f>
        <v>#N/A</v>
      </c>
      <c r="D1239" s="167" t="e" cm="1">
        <f t="array" ref="D1239">_xlfn.XLOOKUP($A1239&amp;$Q$3&amp;$R$3,Data[Index]&amp;Data[Valid Test, Can be used for conformity (Y/N)]&amp;Data[Cycle],Data[Mileage (Miles)])</f>
        <v>#N/A</v>
      </c>
      <c r="E1239" s="130" t="e" cm="1">
        <f t="array" ref="E1239">_xlfn.XLOOKUP($A1239&amp;$Q$3&amp;$R$3,Data[Index]&amp;Data[Valid Test, Can be used for conformity (Y/N)]&amp;Data[Cycle],Data[Date])</f>
        <v>#N/A</v>
      </c>
      <c r="F1239" s="141" t="e" cm="1">
        <f t="array" ref="F1239">(_xlfn.XLOOKUP($A1239&amp;$Q$3&amp;$R$3,Data[Index]&amp;Data[Valid Test, Can be used for conformity (Y/N)]&amp;Data[Cycle],Data[CO/km (mg)])-F$2)/F$5</f>
        <v>#N/A</v>
      </c>
      <c r="G1239" s="141" t="e" cm="1">
        <f t="array" ref="G1239">(_xlfn.XLOOKUP($A1239&amp;$Q$3,Data[Index]&amp;Data[Valid Test, Can be used for conformity (Y/N)],Data[CO2/km (g)])-G$2)/G$5</f>
        <v>#N/A</v>
      </c>
      <c r="H1239" s="141" t="e" cm="1">
        <f t="array" ref="H1239">(_xlfn.XLOOKUP($A1239&amp;$Q$3,Data[Index]&amp;Data[Valid Test, Can be used for conformity (Y/N)],Data[THC/km (mg)])-H$2)/H$5</f>
        <v>#N/A</v>
      </c>
      <c r="I1239" s="141" t="e" cm="1">
        <f t="array" ref="I1239">(_xlfn.XLOOKUP($A1239&amp;$Q$3,Data[Index]&amp;Data[Valid Test, Can be used for conformity (Y/N)],Data[NOx/km (mg)])-I$2)/I$5</f>
        <v>#N/A</v>
      </c>
      <c r="J1239" s="141" t="e" cm="1">
        <f t="array" ref="J1239">(_xlfn.XLOOKUP($A1239&amp;$Q$3,Data[Index]&amp;Data[Valid Test, Can be used for conformity (Y/N)],Data[THC + NOx/km (mg)])-J$2)/J$5</f>
        <v>#N/A</v>
      </c>
      <c r="K1239" s="141" t="e" cm="1">
        <f t="array" ref="K1239">(_xlfn.XLOOKUP($A1239&amp;$Q$3,Data[Index]&amp;Data[Valid Test, Can be used for conformity (Y/N)],Data[PN/km ('#)])-K$2)/K$5</f>
        <v>#N/A</v>
      </c>
      <c r="L1239" s="141" t="e" cm="1">
        <f t="array" ref="L1239">(_xlfn.XLOOKUP($A1239&amp;$Q$3,Data[Index]&amp;Data[Valid Test, Can be used for conformity (Y/N)],Data[PM/km (mg)])-L$2)/L$5</f>
        <v>#N/A</v>
      </c>
      <c r="M1239" s="140" t="e" cm="1">
        <f t="array" ref="M1239">(_xlfn.XLOOKUP($A1239&amp;$Q$3,Data[Index]&amp;Data[Valid Test, Can be used for conformity (Y/N)],Data[CH4 (mg/km)])-M$2)/M$5</f>
        <v>#N/A</v>
      </c>
      <c r="N1239" s="140" t="e" cm="1">
        <f t="array" ref="N1239">(_xlfn.XLOOKUP($A1239&amp;$Q$3,Data[Index]&amp;Data[Valid Test, Can be used for conformity (Y/N)],Data[N20 (mg/km)])-N$2)/N$5</f>
        <v>#N/A</v>
      </c>
      <c r="O1239" s="141" t="e" cm="1">
        <f t="array" ref="O1239">(_xlfn.XLOOKUP($A1239&amp;$Q$3,Data[Index]&amp;Data[Valid Test, Can be used for conformity (Y/N)],Data[l/100km])-O$2)/O$5</f>
        <v>#N/A</v>
      </c>
      <c r="P1239" s="138">
        <f>_xlfn.XLOOKUP($A1239,Data[Index],Data[Comments])</f>
        <v>0</v>
      </c>
    </row>
    <row r="1240" spans="1:16" x14ac:dyDescent="0.2">
      <c r="A1240" s="129"/>
      <c r="B1240" s="129"/>
      <c r="C1240" s="129" t="e" cm="1">
        <f t="array" ref="C1240">_xlfn.XLOOKUP($A1240&amp;$Q$3&amp;$R$3,Data[Index]&amp;Data[Valid Test, Can be used for conformity (Y/N)]&amp;Data[Cycle],Data[Test Name])</f>
        <v>#N/A</v>
      </c>
      <c r="D1240" s="167" t="e" cm="1">
        <f t="array" ref="D1240">_xlfn.XLOOKUP($A1240&amp;$Q$3&amp;$R$3,Data[Index]&amp;Data[Valid Test, Can be used for conformity (Y/N)]&amp;Data[Cycle],Data[Mileage (Miles)])</f>
        <v>#N/A</v>
      </c>
      <c r="E1240" s="130" t="e" cm="1">
        <f t="array" ref="E1240">_xlfn.XLOOKUP($A1240&amp;$Q$3&amp;$R$3,Data[Index]&amp;Data[Valid Test, Can be used for conformity (Y/N)]&amp;Data[Cycle],Data[Date])</f>
        <v>#N/A</v>
      </c>
      <c r="F1240" s="141" t="e" cm="1">
        <f t="array" ref="F1240">(_xlfn.XLOOKUP($A1240&amp;$Q$3&amp;$R$3,Data[Index]&amp;Data[Valid Test, Can be used for conformity (Y/N)]&amp;Data[Cycle],Data[CO/km (mg)])-F$2)/F$5</f>
        <v>#N/A</v>
      </c>
      <c r="G1240" s="141" t="e" cm="1">
        <f t="array" ref="G1240">(_xlfn.XLOOKUP($A1240&amp;$Q$3,Data[Index]&amp;Data[Valid Test, Can be used for conformity (Y/N)],Data[CO2/km (g)])-G$2)/G$5</f>
        <v>#N/A</v>
      </c>
      <c r="H1240" s="141" t="e" cm="1">
        <f t="array" ref="H1240">(_xlfn.XLOOKUP($A1240&amp;$Q$3,Data[Index]&amp;Data[Valid Test, Can be used for conformity (Y/N)],Data[THC/km (mg)])-H$2)/H$5</f>
        <v>#N/A</v>
      </c>
      <c r="I1240" s="141" t="e" cm="1">
        <f t="array" ref="I1240">(_xlfn.XLOOKUP($A1240&amp;$Q$3,Data[Index]&amp;Data[Valid Test, Can be used for conformity (Y/N)],Data[NOx/km (mg)])-I$2)/I$5</f>
        <v>#N/A</v>
      </c>
      <c r="J1240" s="141" t="e" cm="1">
        <f t="array" ref="J1240">(_xlfn.XLOOKUP($A1240&amp;$Q$3,Data[Index]&amp;Data[Valid Test, Can be used for conformity (Y/N)],Data[THC + NOx/km (mg)])-J$2)/J$5</f>
        <v>#N/A</v>
      </c>
      <c r="K1240" s="141" t="e" cm="1">
        <f t="array" ref="K1240">(_xlfn.XLOOKUP($A1240&amp;$Q$3,Data[Index]&amp;Data[Valid Test, Can be used for conformity (Y/N)],Data[PN/km ('#)])-K$2)/K$5</f>
        <v>#N/A</v>
      </c>
      <c r="L1240" s="141" t="e" cm="1">
        <f t="array" ref="L1240">(_xlfn.XLOOKUP($A1240&amp;$Q$3,Data[Index]&amp;Data[Valid Test, Can be used for conformity (Y/N)],Data[PM/km (mg)])-L$2)/L$5</f>
        <v>#N/A</v>
      </c>
      <c r="M1240" s="140" t="e" cm="1">
        <f t="array" ref="M1240">(_xlfn.XLOOKUP($A1240&amp;$Q$3,Data[Index]&amp;Data[Valid Test, Can be used for conformity (Y/N)],Data[CH4 (mg/km)])-M$2)/M$5</f>
        <v>#N/A</v>
      </c>
      <c r="N1240" s="140" t="e" cm="1">
        <f t="array" ref="N1240">(_xlfn.XLOOKUP($A1240&amp;$Q$3,Data[Index]&amp;Data[Valid Test, Can be used for conformity (Y/N)],Data[N20 (mg/km)])-N$2)/N$5</f>
        <v>#N/A</v>
      </c>
      <c r="O1240" s="141" t="e" cm="1">
        <f t="array" ref="O1240">(_xlfn.XLOOKUP($A1240&amp;$Q$3,Data[Index]&amp;Data[Valid Test, Can be used for conformity (Y/N)],Data[l/100km])-O$2)/O$5</f>
        <v>#N/A</v>
      </c>
      <c r="P1240" s="138">
        <f>_xlfn.XLOOKUP($A1240,Data[Index],Data[Comments])</f>
        <v>0</v>
      </c>
    </row>
    <row r="1241" spans="1:16" x14ac:dyDescent="0.2">
      <c r="A1241" s="129"/>
      <c r="B1241" s="129"/>
      <c r="C1241" s="129" t="e" cm="1">
        <f t="array" ref="C1241">_xlfn.XLOOKUP($A1241&amp;$Q$3&amp;$R$3,Data[Index]&amp;Data[Valid Test, Can be used for conformity (Y/N)]&amp;Data[Cycle],Data[Test Name])</f>
        <v>#N/A</v>
      </c>
      <c r="D1241" s="167" t="e" cm="1">
        <f t="array" ref="D1241">_xlfn.XLOOKUP($A1241&amp;$Q$3&amp;$R$3,Data[Index]&amp;Data[Valid Test, Can be used for conformity (Y/N)]&amp;Data[Cycle],Data[Mileage (Miles)])</f>
        <v>#N/A</v>
      </c>
      <c r="E1241" s="130" t="e" cm="1">
        <f t="array" ref="E1241">_xlfn.XLOOKUP($A1241&amp;$Q$3&amp;$R$3,Data[Index]&amp;Data[Valid Test, Can be used for conformity (Y/N)]&amp;Data[Cycle],Data[Date])</f>
        <v>#N/A</v>
      </c>
      <c r="F1241" s="141" t="e" cm="1">
        <f t="array" ref="F1241">(_xlfn.XLOOKUP($A1241&amp;$Q$3&amp;$R$3,Data[Index]&amp;Data[Valid Test, Can be used for conformity (Y/N)]&amp;Data[Cycle],Data[CO/km (mg)])-F$2)/F$5</f>
        <v>#N/A</v>
      </c>
      <c r="G1241" s="141" t="e" cm="1">
        <f t="array" ref="G1241">(_xlfn.XLOOKUP($A1241&amp;$Q$3,Data[Index]&amp;Data[Valid Test, Can be used for conformity (Y/N)],Data[CO2/km (g)])-G$2)/G$5</f>
        <v>#N/A</v>
      </c>
      <c r="H1241" s="141" t="e" cm="1">
        <f t="array" ref="H1241">(_xlfn.XLOOKUP($A1241&amp;$Q$3,Data[Index]&amp;Data[Valid Test, Can be used for conformity (Y/N)],Data[THC/km (mg)])-H$2)/H$5</f>
        <v>#N/A</v>
      </c>
      <c r="I1241" s="141" t="e" cm="1">
        <f t="array" ref="I1241">(_xlfn.XLOOKUP($A1241&amp;$Q$3,Data[Index]&amp;Data[Valid Test, Can be used for conformity (Y/N)],Data[NOx/km (mg)])-I$2)/I$5</f>
        <v>#N/A</v>
      </c>
      <c r="J1241" s="141" t="e" cm="1">
        <f t="array" ref="J1241">(_xlfn.XLOOKUP($A1241&amp;$Q$3,Data[Index]&amp;Data[Valid Test, Can be used for conformity (Y/N)],Data[THC + NOx/km (mg)])-J$2)/J$5</f>
        <v>#N/A</v>
      </c>
      <c r="K1241" s="141" t="e" cm="1">
        <f t="array" ref="K1241">(_xlfn.XLOOKUP($A1241&amp;$Q$3,Data[Index]&amp;Data[Valid Test, Can be used for conformity (Y/N)],Data[PN/km ('#)])-K$2)/K$5</f>
        <v>#N/A</v>
      </c>
      <c r="L1241" s="141" t="e" cm="1">
        <f t="array" ref="L1241">(_xlfn.XLOOKUP($A1241&amp;$Q$3,Data[Index]&amp;Data[Valid Test, Can be used for conformity (Y/N)],Data[PM/km (mg)])-L$2)/L$5</f>
        <v>#N/A</v>
      </c>
      <c r="M1241" s="140" t="e" cm="1">
        <f t="array" ref="M1241">(_xlfn.XLOOKUP($A1241&amp;$Q$3,Data[Index]&amp;Data[Valid Test, Can be used for conformity (Y/N)],Data[CH4 (mg/km)])-M$2)/M$5</f>
        <v>#N/A</v>
      </c>
      <c r="N1241" s="140" t="e" cm="1">
        <f t="array" ref="N1241">(_xlfn.XLOOKUP($A1241&amp;$Q$3,Data[Index]&amp;Data[Valid Test, Can be used for conformity (Y/N)],Data[N20 (mg/km)])-N$2)/N$5</f>
        <v>#N/A</v>
      </c>
      <c r="O1241" s="141" t="e" cm="1">
        <f t="array" ref="O1241">(_xlfn.XLOOKUP($A1241&amp;$Q$3,Data[Index]&amp;Data[Valid Test, Can be used for conformity (Y/N)],Data[l/100km])-O$2)/O$5</f>
        <v>#N/A</v>
      </c>
      <c r="P1241" s="138">
        <f>_xlfn.XLOOKUP($A1241,Data[Index],Data[Comments])</f>
        <v>0</v>
      </c>
    </row>
    <row r="1242" spans="1:16" x14ac:dyDescent="0.2">
      <c r="A1242" s="129"/>
      <c r="B1242" s="129"/>
      <c r="C1242" s="129" t="e" cm="1">
        <f t="array" ref="C1242">_xlfn.XLOOKUP($A1242&amp;$Q$3&amp;$R$3,Data[Index]&amp;Data[Valid Test, Can be used for conformity (Y/N)]&amp;Data[Cycle],Data[Test Name])</f>
        <v>#N/A</v>
      </c>
      <c r="D1242" s="167" t="e" cm="1">
        <f t="array" ref="D1242">_xlfn.XLOOKUP($A1242&amp;$Q$3&amp;$R$3,Data[Index]&amp;Data[Valid Test, Can be used for conformity (Y/N)]&amp;Data[Cycle],Data[Mileage (Miles)])</f>
        <v>#N/A</v>
      </c>
      <c r="E1242" s="130" t="e" cm="1">
        <f t="array" ref="E1242">_xlfn.XLOOKUP($A1242&amp;$Q$3&amp;$R$3,Data[Index]&amp;Data[Valid Test, Can be used for conformity (Y/N)]&amp;Data[Cycle],Data[Date])</f>
        <v>#N/A</v>
      </c>
      <c r="F1242" s="141" t="e" cm="1">
        <f t="array" ref="F1242">(_xlfn.XLOOKUP($A1242&amp;$Q$3&amp;$R$3,Data[Index]&amp;Data[Valid Test, Can be used for conformity (Y/N)]&amp;Data[Cycle],Data[CO/km (mg)])-F$2)/F$5</f>
        <v>#N/A</v>
      </c>
      <c r="G1242" s="141" t="e" cm="1">
        <f t="array" ref="G1242">(_xlfn.XLOOKUP($A1242&amp;$Q$3,Data[Index]&amp;Data[Valid Test, Can be used for conformity (Y/N)],Data[CO2/km (g)])-G$2)/G$5</f>
        <v>#N/A</v>
      </c>
      <c r="H1242" s="141" t="e" cm="1">
        <f t="array" ref="H1242">(_xlfn.XLOOKUP($A1242&amp;$Q$3,Data[Index]&amp;Data[Valid Test, Can be used for conformity (Y/N)],Data[THC/km (mg)])-H$2)/H$5</f>
        <v>#N/A</v>
      </c>
      <c r="I1242" s="141" t="e" cm="1">
        <f t="array" ref="I1242">(_xlfn.XLOOKUP($A1242&amp;$Q$3,Data[Index]&amp;Data[Valid Test, Can be used for conformity (Y/N)],Data[NOx/km (mg)])-I$2)/I$5</f>
        <v>#N/A</v>
      </c>
      <c r="J1242" s="141" t="e" cm="1">
        <f t="array" ref="J1242">(_xlfn.XLOOKUP($A1242&amp;$Q$3,Data[Index]&amp;Data[Valid Test, Can be used for conformity (Y/N)],Data[THC + NOx/km (mg)])-J$2)/J$5</f>
        <v>#N/A</v>
      </c>
      <c r="K1242" s="141" t="e" cm="1">
        <f t="array" ref="K1242">(_xlfn.XLOOKUP($A1242&amp;$Q$3,Data[Index]&amp;Data[Valid Test, Can be used for conformity (Y/N)],Data[PN/km ('#)])-K$2)/K$5</f>
        <v>#N/A</v>
      </c>
      <c r="L1242" s="141" t="e" cm="1">
        <f t="array" ref="L1242">(_xlfn.XLOOKUP($A1242&amp;$Q$3,Data[Index]&amp;Data[Valid Test, Can be used for conformity (Y/N)],Data[PM/km (mg)])-L$2)/L$5</f>
        <v>#N/A</v>
      </c>
      <c r="M1242" s="140" t="e" cm="1">
        <f t="array" ref="M1242">(_xlfn.XLOOKUP($A1242&amp;$Q$3,Data[Index]&amp;Data[Valid Test, Can be used for conformity (Y/N)],Data[CH4 (mg/km)])-M$2)/M$5</f>
        <v>#N/A</v>
      </c>
      <c r="N1242" s="140" t="e" cm="1">
        <f t="array" ref="N1242">(_xlfn.XLOOKUP($A1242&amp;$Q$3,Data[Index]&amp;Data[Valid Test, Can be used for conformity (Y/N)],Data[N20 (mg/km)])-N$2)/N$5</f>
        <v>#N/A</v>
      </c>
      <c r="O1242" s="141" t="e" cm="1">
        <f t="array" ref="O1242">(_xlfn.XLOOKUP($A1242&amp;$Q$3,Data[Index]&amp;Data[Valid Test, Can be used for conformity (Y/N)],Data[l/100km])-O$2)/O$5</f>
        <v>#N/A</v>
      </c>
      <c r="P1242" s="138">
        <f>_xlfn.XLOOKUP($A1242,Data[Index],Data[Comments])</f>
        <v>0</v>
      </c>
    </row>
    <row r="1243" spans="1:16" x14ac:dyDescent="0.2">
      <c r="A1243" s="129"/>
      <c r="B1243" s="129"/>
      <c r="C1243" s="129" t="e" cm="1">
        <f t="array" ref="C1243">_xlfn.XLOOKUP($A1243&amp;$Q$3&amp;$R$3,Data[Index]&amp;Data[Valid Test, Can be used for conformity (Y/N)]&amp;Data[Cycle],Data[Test Name])</f>
        <v>#N/A</v>
      </c>
      <c r="D1243" s="167" t="e" cm="1">
        <f t="array" ref="D1243">_xlfn.XLOOKUP($A1243&amp;$Q$3&amp;$R$3,Data[Index]&amp;Data[Valid Test, Can be used for conformity (Y/N)]&amp;Data[Cycle],Data[Mileage (Miles)])</f>
        <v>#N/A</v>
      </c>
      <c r="E1243" s="130" t="e" cm="1">
        <f t="array" ref="E1243">_xlfn.XLOOKUP($A1243&amp;$Q$3&amp;$R$3,Data[Index]&amp;Data[Valid Test, Can be used for conformity (Y/N)]&amp;Data[Cycle],Data[Date])</f>
        <v>#N/A</v>
      </c>
      <c r="F1243" s="141" t="e" cm="1">
        <f t="array" ref="F1243">(_xlfn.XLOOKUP($A1243&amp;$Q$3&amp;$R$3,Data[Index]&amp;Data[Valid Test, Can be used for conformity (Y/N)]&amp;Data[Cycle],Data[CO/km (mg)])-F$2)/F$5</f>
        <v>#N/A</v>
      </c>
      <c r="G1243" s="141" t="e" cm="1">
        <f t="array" ref="G1243">(_xlfn.XLOOKUP($A1243&amp;$Q$3,Data[Index]&amp;Data[Valid Test, Can be used for conformity (Y/N)],Data[CO2/km (g)])-G$2)/G$5</f>
        <v>#N/A</v>
      </c>
      <c r="H1243" s="141" t="e" cm="1">
        <f t="array" ref="H1243">(_xlfn.XLOOKUP($A1243&amp;$Q$3,Data[Index]&amp;Data[Valid Test, Can be used for conformity (Y/N)],Data[THC/km (mg)])-H$2)/H$5</f>
        <v>#N/A</v>
      </c>
      <c r="I1243" s="141" t="e" cm="1">
        <f t="array" ref="I1243">(_xlfn.XLOOKUP($A1243&amp;$Q$3,Data[Index]&amp;Data[Valid Test, Can be used for conformity (Y/N)],Data[NOx/km (mg)])-I$2)/I$5</f>
        <v>#N/A</v>
      </c>
      <c r="J1243" s="141" t="e" cm="1">
        <f t="array" ref="J1243">(_xlfn.XLOOKUP($A1243&amp;$Q$3,Data[Index]&amp;Data[Valid Test, Can be used for conformity (Y/N)],Data[THC + NOx/km (mg)])-J$2)/J$5</f>
        <v>#N/A</v>
      </c>
      <c r="K1243" s="141" t="e" cm="1">
        <f t="array" ref="K1243">(_xlfn.XLOOKUP($A1243&amp;$Q$3,Data[Index]&amp;Data[Valid Test, Can be used for conformity (Y/N)],Data[PN/km ('#)])-K$2)/K$5</f>
        <v>#N/A</v>
      </c>
      <c r="L1243" s="141" t="e" cm="1">
        <f t="array" ref="L1243">(_xlfn.XLOOKUP($A1243&amp;$Q$3,Data[Index]&amp;Data[Valid Test, Can be used for conformity (Y/N)],Data[PM/km (mg)])-L$2)/L$5</f>
        <v>#N/A</v>
      </c>
      <c r="M1243" s="140" t="e" cm="1">
        <f t="array" ref="M1243">(_xlfn.XLOOKUP($A1243&amp;$Q$3,Data[Index]&amp;Data[Valid Test, Can be used for conformity (Y/N)],Data[CH4 (mg/km)])-M$2)/M$5</f>
        <v>#N/A</v>
      </c>
      <c r="N1243" s="140" t="e" cm="1">
        <f t="array" ref="N1243">(_xlfn.XLOOKUP($A1243&amp;$Q$3,Data[Index]&amp;Data[Valid Test, Can be used for conformity (Y/N)],Data[N20 (mg/km)])-N$2)/N$5</f>
        <v>#N/A</v>
      </c>
      <c r="O1243" s="141" t="e" cm="1">
        <f t="array" ref="O1243">(_xlfn.XLOOKUP($A1243&amp;$Q$3,Data[Index]&amp;Data[Valid Test, Can be used for conformity (Y/N)],Data[l/100km])-O$2)/O$5</f>
        <v>#N/A</v>
      </c>
      <c r="P1243" s="138">
        <f>_xlfn.XLOOKUP($A1243,Data[Index],Data[Comments])</f>
        <v>0</v>
      </c>
    </row>
    <row r="1244" spans="1:16" x14ac:dyDescent="0.2">
      <c r="A1244" s="129"/>
      <c r="B1244" s="129"/>
      <c r="C1244" s="129" t="e" cm="1">
        <f t="array" ref="C1244">_xlfn.XLOOKUP($A1244&amp;$Q$3&amp;$R$3,Data[Index]&amp;Data[Valid Test, Can be used for conformity (Y/N)]&amp;Data[Cycle],Data[Test Name])</f>
        <v>#N/A</v>
      </c>
      <c r="D1244" s="167" t="e" cm="1">
        <f t="array" ref="D1244">_xlfn.XLOOKUP($A1244&amp;$Q$3&amp;$R$3,Data[Index]&amp;Data[Valid Test, Can be used for conformity (Y/N)]&amp;Data[Cycle],Data[Mileage (Miles)])</f>
        <v>#N/A</v>
      </c>
      <c r="E1244" s="130" t="e" cm="1">
        <f t="array" ref="E1244">_xlfn.XLOOKUP($A1244&amp;$Q$3&amp;$R$3,Data[Index]&amp;Data[Valid Test, Can be used for conformity (Y/N)]&amp;Data[Cycle],Data[Date])</f>
        <v>#N/A</v>
      </c>
      <c r="F1244" s="141" t="e" cm="1">
        <f t="array" ref="F1244">(_xlfn.XLOOKUP($A1244&amp;$Q$3&amp;$R$3,Data[Index]&amp;Data[Valid Test, Can be used for conformity (Y/N)]&amp;Data[Cycle],Data[CO/km (mg)])-F$2)/F$5</f>
        <v>#N/A</v>
      </c>
      <c r="G1244" s="141" t="e" cm="1">
        <f t="array" ref="G1244">(_xlfn.XLOOKUP($A1244&amp;$Q$3,Data[Index]&amp;Data[Valid Test, Can be used for conformity (Y/N)],Data[CO2/km (g)])-G$2)/G$5</f>
        <v>#N/A</v>
      </c>
      <c r="H1244" s="141" t="e" cm="1">
        <f t="array" ref="H1244">(_xlfn.XLOOKUP($A1244&amp;$Q$3,Data[Index]&amp;Data[Valid Test, Can be used for conformity (Y/N)],Data[THC/km (mg)])-H$2)/H$5</f>
        <v>#N/A</v>
      </c>
      <c r="I1244" s="141" t="e" cm="1">
        <f t="array" ref="I1244">(_xlfn.XLOOKUP($A1244&amp;$Q$3,Data[Index]&amp;Data[Valid Test, Can be used for conformity (Y/N)],Data[NOx/km (mg)])-I$2)/I$5</f>
        <v>#N/A</v>
      </c>
      <c r="J1244" s="141" t="e" cm="1">
        <f t="array" ref="J1244">(_xlfn.XLOOKUP($A1244&amp;$Q$3,Data[Index]&amp;Data[Valid Test, Can be used for conformity (Y/N)],Data[THC + NOx/km (mg)])-J$2)/J$5</f>
        <v>#N/A</v>
      </c>
      <c r="K1244" s="141" t="e" cm="1">
        <f t="array" ref="K1244">(_xlfn.XLOOKUP($A1244&amp;$Q$3,Data[Index]&amp;Data[Valid Test, Can be used for conformity (Y/N)],Data[PN/km ('#)])-K$2)/K$5</f>
        <v>#N/A</v>
      </c>
      <c r="L1244" s="141" t="e" cm="1">
        <f t="array" ref="L1244">(_xlfn.XLOOKUP($A1244&amp;$Q$3,Data[Index]&amp;Data[Valid Test, Can be used for conformity (Y/N)],Data[PM/km (mg)])-L$2)/L$5</f>
        <v>#N/A</v>
      </c>
      <c r="M1244" s="140" t="e" cm="1">
        <f t="array" ref="M1244">(_xlfn.XLOOKUP($A1244&amp;$Q$3,Data[Index]&amp;Data[Valid Test, Can be used for conformity (Y/N)],Data[CH4 (mg/km)])-M$2)/M$5</f>
        <v>#N/A</v>
      </c>
      <c r="N1244" s="140" t="e" cm="1">
        <f t="array" ref="N1244">(_xlfn.XLOOKUP($A1244&amp;$Q$3,Data[Index]&amp;Data[Valid Test, Can be used for conformity (Y/N)],Data[N20 (mg/km)])-N$2)/N$5</f>
        <v>#N/A</v>
      </c>
      <c r="O1244" s="141" t="e" cm="1">
        <f t="array" ref="O1244">(_xlfn.XLOOKUP($A1244&amp;$Q$3,Data[Index]&amp;Data[Valid Test, Can be used for conformity (Y/N)],Data[l/100km])-O$2)/O$5</f>
        <v>#N/A</v>
      </c>
      <c r="P1244" s="138">
        <f>_xlfn.XLOOKUP($A1244,Data[Index],Data[Comments])</f>
        <v>0</v>
      </c>
    </row>
    <row r="1245" spans="1:16" x14ac:dyDescent="0.2">
      <c r="A1245" s="129"/>
      <c r="B1245" s="129"/>
      <c r="C1245" s="129" t="e" cm="1">
        <f t="array" ref="C1245">_xlfn.XLOOKUP($A1245&amp;$Q$3&amp;$R$3,Data[Index]&amp;Data[Valid Test, Can be used for conformity (Y/N)]&amp;Data[Cycle],Data[Test Name])</f>
        <v>#N/A</v>
      </c>
      <c r="D1245" s="167" t="e" cm="1">
        <f t="array" ref="D1245">_xlfn.XLOOKUP($A1245&amp;$Q$3&amp;$R$3,Data[Index]&amp;Data[Valid Test, Can be used for conformity (Y/N)]&amp;Data[Cycle],Data[Mileage (Miles)])</f>
        <v>#N/A</v>
      </c>
      <c r="E1245" s="130" t="e" cm="1">
        <f t="array" ref="E1245">_xlfn.XLOOKUP($A1245&amp;$Q$3&amp;$R$3,Data[Index]&amp;Data[Valid Test, Can be used for conformity (Y/N)]&amp;Data[Cycle],Data[Date])</f>
        <v>#N/A</v>
      </c>
      <c r="F1245" s="141" t="e" cm="1">
        <f t="array" ref="F1245">(_xlfn.XLOOKUP($A1245&amp;$Q$3&amp;$R$3,Data[Index]&amp;Data[Valid Test, Can be used for conformity (Y/N)]&amp;Data[Cycle],Data[CO/km (mg)])-F$2)/F$5</f>
        <v>#N/A</v>
      </c>
      <c r="G1245" s="141" t="e" cm="1">
        <f t="array" ref="G1245">(_xlfn.XLOOKUP($A1245&amp;$Q$3,Data[Index]&amp;Data[Valid Test, Can be used for conformity (Y/N)],Data[CO2/km (g)])-G$2)/G$5</f>
        <v>#N/A</v>
      </c>
      <c r="H1245" s="141" t="e" cm="1">
        <f t="array" ref="H1245">(_xlfn.XLOOKUP($A1245&amp;$Q$3,Data[Index]&amp;Data[Valid Test, Can be used for conformity (Y/N)],Data[THC/km (mg)])-H$2)/H$5</f>
        <v>#N/A</v>
      </c>
      <c r="I1245" s="141" t="e" cm="1">
        <f t="array" ref="I1245">(_xlfn.XLOOKUP($A1245&amp;$Q$3,Data[Index]&amp;Data[Valid Test, Can be used for conformity (Y/N)],Data[NOx/km (mg)])-I$2)/I$5</f>
        <v>#N/A</v>
      </c>
      <c r="J1245" s="141" t="e" cm="1">
        <f t="array" ref="J1245">(_xlfn.XLOOKUP($A1245&amp;$Q$3,Data[Index]&amp;Data[Valid Test, Can be used for conformity (Y/N)],Data[THC + NOx/km (mg)])-J$2)/J$5</f>
        <v>#N/A</v>
      </c>
      <c r="K1245" s="141" t="e" cm="1">
        <f t="array" ref="K1245">(_xlfn.XLOOKUP($A1245&amp;$Q$3,Data[Index]&amp;Data[Valid Test, Can be used for conformity (Y/N)],Data[PN/km ('#)])-K$2)/K$5</f>
        <v>#N/A</v>
      </c>
      <c r="L1245" s="141" t="e" cm="1">
        <f t="array" ref="L1245">(_xlfn.XLOOKUP($A1245&amp;$Q$3,Data[Index]&amp;Data[Valid Test, Can be used for conformity (Y/N)],Data[PM/km (mg)])-L$2)/L$5</f>
        <v>#N/A</v>
      </c>
      <c r="M1245" s="140" t="e" cm="1">
        <f t="array" ref="M1245">(_xlfn.XLOOKUP($A1245&amp;$Q$3,Data[Index]&amp;Data[Valid Test, Can be used for conformity (Y/N)],Data[CH4 (mg/km)])-M$2)/M$5</f>
        <v>#N/A</v>
      </c>
      <c r="N1245" s="140" t="e" cm="1">
        <f t="array" ref="N1245">(_xlfn.XLOOKUP($A1245&amp;$Q$3,Data[Index]&amp;Data[Valid Test, Can be used for conformity (Y/N)],Data[N20 (mg/km)])-N$2)/N$5</f>
        <v>#N/A</v>
      </c>
      <c r="O1245" s="141" t="e" cm="1">
        <f t="array" ref="O1245">(_xlfn.XLOOKUP($A1245&amp;$Q$3,Data[Index]&amp;Data[Valid Test, Can be used for conformity (Y/N)],Data[l/100km])-O$2)/O$5</f>
        <v>#N/A</v>
      </c>
      <c r="P1245" s="138">
        <f>_xlfn.XLOOKUP($A1245,Data[Index],Data[Comments])</f>
        <v>0</v>
      </c>
    </row>
    <row r="1246" spans="1:16" x14ac:dyDescent="0.2">
      <c r="A1246" s="129"/>
      <c r="B1246" s="129"/>
      <c r="C1246" s="129" t="e" cm="1">
        <f t="array" ref="C1246">_xlfn.XLOOKUP($A1246&amp;$Q$3&amp;$R$3,Data[Index]&amp;Data[Valid Test, Can be used for conformity (Y/N)]&amp;Data[Cycle],Data[Test Name])</f>
        <v>#N/A</v>
      </c>
      <c r="D1246" s="167" t="e" cm="1">
        <f t="array" ref="D1246">_xlfn.XLOOKUP($A1246&amp;$Q$3&amp;$R$3,Data[Index]&amp;Data[Valid Test, Can be used for conformity (Y/N)]&amp;Data[Cycle],Data[Mileage (Miles)])</f>
        <v>#N/A</v>
      </c>
      <c r="E1246" s="130" t="e" cm="1">
        <f t="array" ref="E1246">_xlfn.XLOOKUP($A1246&amp;$Q$3&amp;$R$3,Data[Index]&amp;Data[Valid Test, Can be used for conformity (Y/N)]&amp;Data[Cycle],Data[Date])</f>
        <v>#N/A</v>
      </c>
      <c r="F1246" s="141" t="e" cm="1">
        <f t="array" ref="F1246">(_xlfn.XLOOKUP($A1246&amp;$Q$3&amp;$R$3,Data[Index]&amp;Data[Valid Test, Can be used for conformity (Y/N)]&amp;Data[Cycle],Data[CO/km (mg)])-F$2)/F$5</f>
        <v>#N/A</v>
      </c>
      <c r="G1246" s="141" t="e" cm="1">
        <f t="array" ref="G1246">(_xlfn.XLOOKUP($A1246&amp;$Q$3,Data[Index]&amp;Data[Valid Test, Can be used for conformity (Y/N)],Data[CO2/km (g)])-G$2)/G$5</f>
        <v>#N/A</v>
      </c>
      <c r="H1246" s="141" t="e" cm="1">
        <f t="array" ref="H1246">(_xlfn.XLOOKUP($A1246&amp;$Q$3,Data[Index]&amp;Data[Valid Test, Can be used for conformity (Y/N)],Data[THC/km (mg)])-H$2)/H$5</f>
        <v>#N/A</v>
      </c>
      <c r="I1246" s="141" t="e" cm="1">
        <f t="array" ref="I1246">(_xlfn.XLOOKUP($A1246&amp;$Q$3,Data[Index]&amp;Data[Valid Test, Can be used for conformity (Y/N)],Data[NOx/km (mg)])-I$2)/I$5</f>
        <v>#N/A</v>
      </c>
      <c r="J1246" s="141" t="e" cm="1">
        <f t="array" ref="J1246">(_xlfn.XLOOKUP($A1246&amp;$Q$3,Data[Index]&amp;Data[Valid Test, Can be used for conformity (Y/N)],Data[THC + NOx/km (mg)])-J$2)/J$5</f>
        <v>#N/A</v>
      </c>
      <c r="K1246" s="141" t="e" cm="1">
        <f t="array" ref="K1246">(_xlfn.XLOOKUP($A1246&amp;$Q$3,Data[Index]&amp;Data[Valid Test, Can be used for conformity (Y/N)],Data[PN/km ('#)])-K$2)/K$5</f>
        <v>#N/A</v>
      </c>
      <c r="L1246" s="141" t="e" cm="1">
        <f t="array" ref="L1246">(_xlfn.XLOOKUP($A1246&amp;$Q$3,Data[Index]&amp;Data[Valid Test, Can be used for conformity (Y/N)],Data[PM/km (mg)])-L$2)/L$5</f>
        <v>#N/A</v>
      </c>
      <c r="M1246" s="140" t="e" cm="1">
        <f t="array" ref="M1246">(_xlfn.XLOOKUP($A1246&amp;$Q$3,Data[Index]&amp;Data[Valid Test, Can be used for conformity (Y/N)],Data[CH4 (mg/km)])-M$2)/M$5</f>
        <v>#N/A</v>
      </c>
      <c r="N1246" s="140" t="e" cm="1">
        <f t="array" ref="N1246">(_xlfn.XLOOKUP($A1246&amp;$Q$3,Data[Index]&amp;Data[Valid Test, Can be used for conformity (Y/N)],Data[N20 (mg/km)])-N$2)/N$5</f>
        <v>#N/A</v>
      </c>
      <c r="O1246" s="141" t="e" cm="1">
        <f t="array" ref="O1246">(_xlfn.XLOOKUP($A1246&amp;$Q$3,Data[Index]&amp;Data[Valid Test, Can be used for conformity (Y/N)],Data[l/100km])-O$2)/O$5</f>
        <v>#N/A</v>
      </c>
      <c r="P1246" s="138">
        <f>_xlfn.XLOOKUP($A1246,Data[Index],Data[Comments])</f>
        <v>0</v>
      </c>
    </row>
    <row r="1247" spans="1:16" x14ac:dyDescent="0.2">
      <c r="A1247" s="129"/>
      <c r="B1247" s="129"/>
      <c r="C1247" s="129" t="e" cm="1">
        <f t="array" ref="C1247">_xlfn.XLOOKUP($A1247&amp;$Q$3&amp;$R$3,Data[Index]&amp;Data[Valid Test, Can be used for conformity (Y/N)]&amp;Data[Cycle],Data[Test Name])</f>
        <v>#N/A</v>
      </c>
      <c r="D1247" s="167" t="e" cm="1">
        <f t="array" ref="D1247">_xlfn.XLOOKUP($A1247&amp;$Q$3&amp;$R$3,Data[Index]&amp;Data[Valid Test, Can be used for conformity (Y/N)]&amp;Data[Cycle],Data[Mileage (Miles)])</f>
        <v>#N/A</v>
      </c>
      <c r="E1247" s="130" t="e" cm="1">
        <f t="array" ref="E1247">_xlfn.XLOOKUP($A1247&amp;$Q$3&amp;$R$3,Data[Index]&amp;Data[Valid Test, Can be used for conformity (Y/N)]&amp;Data[Cycle],Data[Date])</f>
        <v>#N/A</v>
      </c>
      <c r="F1247" s="141" t="e" cm="1">
        <f t="array" ref="F1247">(_xlfn.XLOOKUP($A1247&amp;$Q$3&amp;$R$3,Data[Index]&amp;Data[Valid Test, Can be used for conformity (Y/N)]&amp;Data[Cycle],Data[CO/km (mg)])-F$2)/F$5</f>
        <v>#N/A</v>
      </c>
      <c r="G1247" s="141" t="e" cm="1">
        <f t="array" ref="G1247">(_xlfn.XLOOKUP($A1247&amp;$Q$3,Data[Index]&amp;Data[Valid Test, Can be used for conformity (Y/N)],Data[CO2/km (g)])-G$2)/G$5</f>
        <v>#N/A</v>
      </c>
      <c r="H1247" s="141" t="e" cm="1">
        <f t="array" ref="H1247">(_xlfn.XLOOKUP($A1247&amp;$Q$3,Data[Index]&amp;Data[Valid Test, Can be used for conformity (Y/N)],Data[THC/km (mg)])-H$2)/H$5</f>
        <v>#N/A</v>
      </c>
      <c r="I1247" s="141" t="e" cm="1">
        <f t="array" ref="I1247">(_xlfn.XLOOKUP($A1247&amp;$Q$3,Data[Index]&amp;Data[Valid Test, Can be used for conformity (Y/N)],Data[NOx/km (mg)])-I$2)/I$5</f>
        <v>#N/A</v>
      </c>
      <c r="J1247" s="141" t="e" cm="1">
        <f t="array" ref="J1247">(_xlfn.XLOOKUP($A1247&amp;$Q$3,Data[Index]&amp;Data[Valid Test, Can be used for conformity (Y/N)],Data[THC + NOx/km (mg)])-J$2)/J$5</f>
        <v>#N/A</v>
      </c>
      <c r="K1247" s="141" t="e" cm="1">
        <f t="array" ref="K1247">(_xlfn.XLOOKUP($A1247&amp;$Q$3,Data[Index]&amp;Data[Valid Test, Can be used for conformity (Y/N)],Data[PN/km ('#)])-K$2)/K$5</f>
        <v>#N/A</v>
      </c>
      <c r="L1247" s="141" t="e" cm="1">
        <f t="array" ref="L1247">(_xlfn.XLOOKUP($A1247&amp;$Q$3,Data[Index]&amp;Data[Valid Test, Can be used for conformity (Y/N)],Data[PM/km (mg)])-L$2)/L$5</f>
        <v>#N/A</v>
      </c>
      <c r="M1247" s="140" t="e" cm="1">
        <f t="array" ref="M1247">(_xlfn.XLOOKUP($A1247&amp;$Q$3,Data[Index]&amp;Data[Valid Test, Can be used for conformity (Y/N)],Data[CH4 (mg/km)])-M$2)/M$5</f>
        <v>#N/A</v>
      </c>
      <c r="N1247" s="140" t="e" cm="1">
        <f t="array" ref="N1247">(_xlfn.XLOOKUP($A1247&amp;$Q$3,Data[Index]&amp;Data[Valid Test, Can be used for conformity (Y/N)],Data[N20 (mg/km)])-N$2)/N$5</f>
        <v>#N/A</v>
      </c>
      <c r="O1247" s="141" t="e" cm="1">
        <f t="array" ref="O1247">(_xlfn.XLOOKUP($A1247&amp;$Q$3,Data[Index]&amp;Data[Valid Test, Can be used for conformity (Y/N)],Data[l/100km])-O$2)/O$5</f>
        <v>#N/A</v>
      </c>
      <c r="P1247" s="138">
        <f>_xlfn.XLOOKUP($A1247,Data[Index],Data[Comments])</f>
        <v>0</v>
      </c>
    </row>
    <row r="1248" spans="1:16" x14ac:dyDescent="0.2">
      <c r="A1248" s="129"/>
      <c r="B1248" s="129"/>
      <c r="C1248" s="129" t="e" cm="1">
        <f t="array" ref="C1248">_xlfn.XLOOKUP($A1248&amp;$Q$3&amp;$R$3,Data[Index]&amp;Data[Valid Test, Can be used for conformity (Y/N)]&amp;Data[Cycle],Data[Test Name])</f>
        <v>#N/A</v>
      </c>
      <c r="D1248" s="167" t="e" cm="1">
        <f t="array" ref="D1248">_xlfn.XLOOKUP($A1248&amp;$Q$3&amp;$R$3,Data[Index]&amp;Data[Valid Test, Can be used for conformity (Y/N)]&amp;Data[Cycle],Data[Mileage (Miles)])</f>
        <v>#N/A</v>
      </c>
      <c r="E1248" s="130" t="e" cm="1">
        <f t="array" ref="E1248">_xlfn.XLOOKUP($A1248&amp;$Q$3&amp;$R$3,Data[Index]&amp;Data[Valid Test, Can be used for conformity (Y/N)]&amp;Data[Cycle],Data[Date])</f>
        <v>#N/A</v>
      </c>
      <c r="F1248" s="141" t="e" cm="1">
        <f t="array" ref="F1248">(_xlfn.XLOOKUP($A1248&amp;$Q$3&amp;$R$3,Data[Index]&amp;Data[Valid Test, Can be used for conformity (Y/N)]&amp;Data[Cycle],Data[CO/km (mg)])-F$2)/F$5</f>
        <v>#N/A</v>
      </c>
      <c r="G1248" s="141" t="e" cm="1">
        <f t="array" ref="G1248">(_xlfn.XLOOKUP($A1248&amp;$Q$3,Data[Index]&amp;Data[Valid Test, Can be used for conformity (Y/N)],Data[CO2/km (g)])-G$2)/G$5</f>
        <v>#N/A</v>
      </c>
      <c r="H1248" s="141" t="e" cm="1">
        <f t="array" ref="H1248">(_xlfn.XLOOKUP($A1248&amp;$Q$3,Data[Index]&amp;Data[Valid Test, Can be used for conformity (Y/N)],Data[THC/km (mg)])-H$2)/H$5</f>
        <v>#N/A</v>
      </c>
      <c r="I1248" s="141" t="e" cm="1">
        <f t="array" ref="I1248">(_xlfn.XLOOKUP($A1248&amp;$Q$3,Data[Index]&amp;Data[Valid Test, Can be used for conformity (Y/N)],Data[NOx/km (mg)])-I$2)/I$5</f>
        <v>#N/A</v>
      </c>
      <c r="J1248" s="141" t="e" cm="1">
        <f t="array" ref="J1248">(_xlfn.XLOOKUP($A1248&amp;$Q$3,Data[Index]&amp;Data[Valid Test, Can be used for conformity (Y/N)],Data[THC + NOx/km (mg)])-J$2)/J$5</f>
        <v>#N/A</v>
      </c>
      <c r="K1248" s="141" t="e" cm="1">
        <f t="array" ref="K1248">(_xlfn.XLOOKUP($A1248&amp;$Q$3,Data[Index]&amp;Data[Valid Test, Can be used for conformity (Y/N)],Data[PN/km ('#)])-K$2)/K$5</f>
        <v>#N/A</v>
      </c>
      <c r="L1248" s="141" t="e" cm="1">
        <f t="array" ref="L1248">(_xlfn.XLOOKUP($A1248&amp;$Q$3,Data[Index]&amp;Data[Valid Test, Can be used for conformity (Y/N)],Data[PM/km (mg)])-L$2)/L$5</f>
        <v>#N/A</v>
      </c>
      <c r="M1248" s="140" t="e" cm="1">
        <f t="array" ref="M1248">(_xlfn.XLOOKUP($A1248&amp;$Q$3,Data[Index]&amp;Data[Valid Test, Can be used for conformity (Y/N)],Data[CH4 (mg/km)])-M$2)/M$5</f>
        <v>#N/A</v>
      </c>
      <c r="N1248" s="140" t="e" cm="1">
        <f t="array" ref="N1248">(_xlfn.XLOOKUP($A1248&amp;$Q$3,Data[Index]&amp;Data[Valid Test, Can be used for conformity (Y/N)],Data[N20 (mg/km)])-N$2)/N$5</f>
        <v>#N/A</v>
      </c>
      <c r="O1248" s="141" t="e" cm="1">
        <f t="array" ref="O1248">(_xlfn.XLOOKUP($A1248&amp;$Q$3,Data[Index]&amp;Data[Valid Test, Can be used for conformity (Y/N)],Data[l/100km])-O$2)/O$5</f>
        <v>#N/A</v>
      </c>
      <c r="P1248" s="138">
        <f>_xlfn.XLOOKUP($A1248,Data[Index],Data[Comments])</f>
        <v>0</v>
      </c>
    </row>
    <row r="1249" spans="1:16" x14ac:dyDescent="0.2">
      <c r="A1249" s="129"/>
      <c r="B1249" s="129"/>
      <c r="C1249" s="129" t="e" cm="1">
        <f t="array" ref="C1249">_xlfn.XLOOKUP($A1249&amp;$Q$3&amp;$R$3,Data[Index]&amp;Data[Valid Test, Can be used for conformity (Y/N)]&amp;Data[Cycle],Data[Test Name])</f>
        <v>#N/A</v>
      </c>
      <c r="D1249" s="167" t="e" cm="1">
        <f t="array" ref="D1249">_xlfn.XLOOKUP($A1249&amp;$Q$3&amp;$R$3,Data[Index]&amp;Data[Valid Test, Can be used for conformity (Y/N)]&amp;Data[Cycle],Data[Mileage (Miles)])</f>
        <v>#N/A</v>
      </c>
      <c r="E1249" s="130" t="e" cm="1">
        <f t="array" ref="E1249">_xlfn.XLOOKUP($A1249&amp;$Q$3&amp;$R$3,Data[Index]&amp;Data[Valid Test, Can be used for conformity (Y/N)]&amp;Data[Cycle],Data[Date])</f>
        <v>#N/A</v>
      </c>
      <c r="F1249" s="141" t="e" cm="1">
        <f t="array" ref="F1249">(_xlfn.XLOOKUP($A1249&amp;$Q$3&amp;$R$3,Data[Index]&amp;Data[Valid Test, Can be used for conformity (Y/N)]&amp;Data[Cycle],Data[CO/km (mg)])-F$2)/F$5</f>
        <v>#N/A</v>
      </c>
      <c r="G1249" s="141" t="e" cm="1">
        <f t="array" ref="G1249">(_xlfn.XLOOKUP($A1249&amp;$Q$3,Data[Index]&amp;Data[Valid Test, Can be used for conformity (Y/N)],Data[CO2/km (g)])-G$2)/G$5</f>
        <v>#N/A</v>
      </c>
      <c r="H1249" s="141" t="e" cm="1">
        <f t="array" ref="H1249">(_xlfn.XLOOKUP($A1249&amp;$Q$3,Data[Index]&amp;Data[Valid Test, Can be used for conformity (Y/N)],Data[THC/km (mg)])-H$2)/H$5</f>
        <v>#N/A</v>
      </c>
      <c r="I1249" s="141" t="e" cm="1">
        <f t="array" ref="I1249">(_xlfn.XLOOKUP($A1249&amp;$Q$3,Data[Index]&amp;Data[Valid Test, Can be used for conformity (Y/N)],Data[NOx/km (mg)])-I$2)/I$5</f>
        <v>#N/A</v>
      </c>
      <c r="J1249" s="141" t="e" cm="1">
        <f t="array" ref="J1249">(_xlfn.XLOOKUP($A1249&amp;$Q$3,Data[Index]&amp;Data[Valid Test, Can be used for conformity (Y/N)],Data[THC + NOx/km (mg)])-J$2)/J$5</f>
        <v>#N/A</v>
      </c>
      <c r="K1249" s="141" t="e" cm="1">
        <f t="array" ref="K1249">(_xlfn.XLOOKUP($A1249&amp;$Q$3,Data[Index]&amp;Data[Valid Test, Can be used for conformity (Y/N)],Data[PN/km ('#)])-K$2)/K$5</f>
        <v>#N/A</v>
      </c>
      <c r="L1249" s="141" t="e" cm="1">
        <f t="array" ref="L1249">(_xlfn.XLOOKUP($A1249&amp;$Q$3,Data[Index]&amp;Data[Valid Test, Can be used for conformity (Y/N)],Data[PM/km (mg)])-L$2)/L$5</f>
        <v>#N/A</v>
      </c>
      <c r="M1249" s="140" t="e" cm="1">
        <f t="array" ref="M1249">(_xlfn.XLOOKUP($A1249&amp;$Q$3,Data[Index]&amp;Data[Valid Test, Can be used for conformity (Y/N)],Data[CH4 (mg/km)])-M$2)/M$5</f>
        <v>#N/A</v>
      </c>
      <c r="N1249" s="140" t="e" cm="1">
        <f t="array" ref="N1249">(_xlfn.XLOOKUP($A1249&amp;$Q$3,Data[Index]&amp;Data[Valid Test, Can be used for conformity (Y/N)],Data[N20 (mg/km)])-N$2)/N$5</f>
        <v>#N/A</v>
      </c>
      <c r="O1249" s="141" t="e" cm="1">
        <f t="array" ref="O1249">(_xlfn.XLOOKUP($A1249&amp;$Q$3,Data[Index]&amp;Data[Valid Test, Can be used for conformity (Y/N)],Data[l/100km])-O$2)/O$5</f>
        <v>#N/A</v>
      </c>
      <c r="P1249" s="138">
        <f>_xlfn.XLOOKUP($A1249,Data[Index],Data[Comments])</f>
        <v>0</v>
      </c>
    </row>
    <row r="1250" spans="1:16" x14ac:dyDescent="0.2">
      <c r="A1250" s="129"/>
      <c r="B1250" s="129"/>
      <c r="C1250" s="129" t="e" cm="1">
        <f t="array" ref="C1250">_xlfn.XLOOKUP($A1250&amp;$Q$3&amp;$R$3,Data[Index]&amp;Data[Valid Test, Can be used for conformity (Y/N)]&amp;Data[Cycle],Data[Test Name])</f>
        <v>#N/A</v>
      </c>
      <c r="D1250" s="167" t="e" cm="1">
        <f t="array" ref="D1250">_xlfn.XLOOKUP($A1250&amp;$Q$3&amp;$R$3,Data[Index]&amp;Data[Valid Test, Can be used for conformity (Y/N)]&amp;Data[Cycle],Data[Mileage (Miles)])</f>
        <v>#N/A</v>
      </c>
      <c r="E1250" s="130" t="e" cm="1">
        <f t="array" ref="E1250">_xlfn.XLOOKUP($A1250&amp;$Q$3&amp;$R$3,Data[Index]&amp;Data[Valid Test, Can be used for conformity (Y/N)]&amp;Data[Cycle],Data[Date])</f>
        <v>#N/A</v>
      </c>
      <c r="F1250" s="141" t="e" cm="1">
        <f t="array" ref="F1250">(_xlfn.XLOOKUP($A1250&amp;$Q$3&amp;$R$3,Data[Index]&amp;Data[Valid Test, Can be used for conformity (Y/N)]&amp;Data[Cycle],Data[CO/km (mg)])-F$2)/F$5</f>
        <v>#N/A</v>
      </c>
      <c r="G1250" s="141" t="e" cm="1">
        <f t="array" ref="G1250">(_xlfn.XLOOKUP($A1250&amp;$Q$3,Data[Index]&amp;Data[Valid Test, Can be used for conformity (Y/N)],Data[CO2/km (g)])-G$2)/G$5</f>
        <v>#N/A</v>
      </c>
      <c r="H1250" s="141" t="e" cm="1">
        <f t="array" ref="H1250">(_xlfn.XLOOKUP($A1250&amp;$Q$3,Data[Index]&amp;Data[Valid Test, Can be used for conformity (Y/N)],Data[THC/km (mg)])-H$2)/H$5</f>
        <v>#N/A</v>
      </c>
      <c r="I1250" s="141" t="e" cm="1">
        <f t="array" ref="I1250">(_xlfn.XLOOKUP($A1250&amp;$Q$3,Data[Index]&amp;Data[Valid Test, Can be used for conformity (Y/N)],Data[NOx/km (mg)])-I$2)/I$5</f>
        <v>#N/A</v>
      </c>
      <c r="J1250" s="141" t="e" cm="1">
        <f t="array" ref="J1250">(_xlfn.XLOOKUP($A1250&amp;$Q$3,Data[Index]&amp;Data[Valid Test, Can be used for conformity (Y/N)],Data[THC + NOx/km (mg)])-J$2)/J$5</f>
        <v>#N/A</v>
      </c>
      <c r="K1250" s="141" t="e" cm="1">
        <f t="array" ref="K1250">(_xlfn.XLOOKUP($A1250&amp;$Q$3,Data[Index]&amp;Data[Valid Test, Can be used for conformity (Y/N)],Data[PN/km ('#)])-K$2)/K$5</f>
        <v>#N/A</v>
      </c>
      <c r="L1250" s="141" t="e" cm="1">
        <f t="array" ref="L1250">(_xlfn.XLOOKUP($A1250&amp;$Q$3,Data[Index]&amp;Data[Valid Test, Can be used for conformity (Y/N)],Data[PM/km (mg)])-L$2)/L$5</f>
        <v>#N/A</v>
      </c>
      <c r="M1250" s="140" t="e" cm="1">
        <f t="array" ref="M1250">(_xlfn.XLOOKUP($A1250&amp;$Q$3,Data[Index]&amp;Data[Valid Test, Can be used for conformity (Y/N)],Data[CH4 (mg/km)])-M$2)/M$5</f>
        <v>#N/A</v>
      </c>
      <c r="N1250" s="140" t="e" cm="1">
        <f t="array" ref="N1250">(_xlfn.XLOOKUP($A1250&amp;$Q$3,Data[Index]&amp;Data[Valid Test, Can be used for conformity (Y/N)],Data[N20 (mg/km)])-N$2)/N$5</f>
        <v>#N/A</v>
      </c>
      <c r="O1250" s="141" t="e" cm="1">
        <f t="array" ref="O1250">(_xlfn.XLOOKUP($A1250&amp;$Q$3,Data[Index]&amp;Data[Valid Test, Can be used for conformity (Y/N)],Data[l/100km])-O$2)/O$5</f>
        <v>#N/A</v>
      </c>
      <c r="P1250" s="138">
        <f>_xlfn.XLOOKUP($A1250,Data[Index],Data[Comments])</f>
        <v>0</v>
      </c>
    </row>
    <row r="1251" spans="1:16" x14ac:dyDescent="0.2">
      <c r="A1251" s="129"/>
      <c r="B1251" s="129"/>
      <c r="C1251" s="129" t="e" cm="1">
        <f t="array" ref="C1251">_xlfn.XLOOKUP($A1251&amp;$Q$3&amp;$R$3,Data[Index]&amp;Data[Valid Test, Can be used for conformity (Y/N)]&amp;Data[Cycle],Data[Test Name])</f>
        <v>#N/A</v>
      </c>
      <c r="D1251" s="167" t="e" cm="1">
        <f t="array" ref="D1251">_xlfn.XLOOKUP($A1251&amp;$Q$3&amp;$R$3,Data[Index]&amp;Data[Valid Test, Can be used for conformity (Y/N)]&amp;Data[Cycle],Data[Mileage (Miles)])</f>
        <v>#N/A</v>
      </c>
      <c r="E1251" s="130" t="e" cm="1">
        <f t="array" ref="E1251">_xlfn.XLOOKUP($A1251&amp;$Q$3&amp;$R$3,Data[Index]&amp;Data[Valid Test, Can be used for conformity (Y/N)]&amp;Data[Cycle],Data[Date])</f>
        <v>#N/A</v>
      </c>
      <c r="F1251" s="141" t="e" cm="1">
        <f t="array" ref="F1251">(_xlfn.XLOOKUP($A1251&amp;$Q$3&amp;$R$3,Data[Index]&amp;Data[Valid Test, Can be used for conformity (Y/N)]&amp;Data[Cycle],Data[CO/km (mg)])-F$2)/F$5</f>
        <v>#N/A</v>
      </c>
      <c r="G1251" s="141" t="e" cm="1">
        <f t="array" ref="G1251">(_xlfn.XLOOKUP($A1251&amp;$Q$3,Data[Index]&amp;Data[Valid Test, Can be used for conformity (Y/N)],Data[CO2/km (g)])-G$2)/G$5</f>
        <v>#N/A</v>
      </c>
      <c r="H1251" s="141" t="e" cm="1">
        <f t="array" ref="H1251">(_xlfn.XLOOKUP($A1251&amp;$Q$3,Data[Index]&amp;Data[Valid Test, Can be used for conformity (Y/N)],Data[THC/km (mg)])-H$2)/H$5</f>
        <v>#N/A</v>
      </c>
      <c r="I1251" s="141" t="e" cm="1">
        <f t="array" ref="I1251">(_xlfn.XLOOKUP($A1251&amp;$Q$3,Data[Index]&amp;Data[Valid Test, Can be used for conformity (Y/N)],Data[NOx/km (mg)])-I$2)/I$5</f>
        <v>#N/A</v>
      </c>
      <c r="J1251" s="141" t="e" cm="1">
        <f t="array" ref="J1251">(_xlfn.XLOOKUP($A1251&amp;$Q$3,Data[Index]&amp;Data[Valid Test, Can be used for conformity (Y/N)],Data[THC + NOx/km (mg)])-J$2)/J$5</f>
        <v>#N/A</v>
      </c>
      <c r="K1251" s="141" t="e" cm="1">
        <f t="array" ref="K1251">(_xlfn.XLOOKUP($A1251&amp;$Q$3,Data[Index]&amp;Data[Valid Test, Can be used for conformity (Y/N)],Data[PN/km ('#)])-K$2)/K$5</f>
        <v>#N/A</v>
      </c>
      <c r="L1251" s="141" t="e" cm="1">
        <f t="array" ref="L1251">(_xlfn.XLOOKUP($A1251&amp;$Q$3,Data[Index]&amp;Data[Valid Test, Can be used for conformity (Y/N)],Data[PM/km (mg)])-L$2)/L$5</f>
        <v>#N/A</v>
      </c>
      <c r="M1251" s="140" t="e" cm="1">
        <f t="array" ref="M1251">(_xlfn.XLOOKUP($A1251&amp;$Q$3,Data[Index]&amp;Data[Valid Test, Can be used for conformity (Y/N)],Data[CH4 (mg/km)])-M$2)/M$5</f>
        <v>#N/A</v>
      </c>
      <c r="N1251" s="140" t="e" cm="1">
        <f t="array" ref="N1251">(_xlfn.XLOOKUP($A1251&amp;$Q$3,Data[Index]&amp;Data[Valid Test, Can be used for conformity (Y/N)],Data[N20 (mg/km)])-N$2)/N$5</f>
        <v>#N/A</v>
      </c>
      <c r="O1251" s="141" t="e" cm="1">
        <f t="array" ref="O1251">(_xlfn.XLOOKUP($A1251&amp;$Q$3,Data[Index]&amp;Data[Valid Test, Can be used for conformity (Y/N)],Data[l/100km])-O$2)/O$5</f>
        <v>#N/A</v>
      </c>
      <c r="P1251" s="138">
        <f>_xlfn.XLOOKUP($A1251,Data[Index],Data[Comments])</f>
        <v>0</v>
      </c>
    </row>
    <row r="1252" spans="1:16" x14ac:dyDescent="0.2">
      <c r="A1252" s="129"/>
      <c r="B1252" s="129"/>
      <c r="C1252" s="129" t="e" cm="1">
        <f t="array" ref="C1252">_xlfn.XLOOKUP($A1252&amp;$Q$3&amp;$R$3,Data[Index]&amp;Data[Valid Test, Can be used for conformity (Y/N)]&amp;Data[Cycle],Data[Test Name])</f>
        <v>#N/A</v>
      </c>
      <c r="D1252" s="167" t="e" cm="1">
        <f t="array" ref="D1252">_xlfn.XLOOKUP($A1252&amp;$Q$3&amp;$R$3,Data[Index]&amp;Data[Valid Test, Can be used for conformity (Y/N)]&amp;Data[Cycle],Data[Mileage (Miles)])</f>
        <v>#N/A</v>
      </c>
      <c r="E1252" s="130" t="e" cm="1">
        <f t="array" ref="E1252">_xlfn.XLOOKUP($A1252&amp;$Q$3&amp;$R$3,Data[Index]&amp;Data[Valid Test, Can be used for conformity (Y/N)]&amp;Data[Cycle],Data[Date])</f>
        <v>#N/A</v>
      </c>
      <c r="F1252" s="141" t="e" cm="1">
        <f t="array" ref="F1252">(_xlfn.XLOOKUP($A1252&amp;$Q$3&amp;$R$3,Data[Index]&amp;Data[Valid Test, Can be used for conformity (Y/N)]&amp;Data[Cycle],Data[CO/km (mg)])-F$2)/F$5</f>
        <v>#N/A</v>
      </c>
      <c r="G1252" s="141" t="e" cm="1">
        <f t="array" ref="G1252">(_xlfn.XLOOKUP($A1252&amp;$Q$3,Data[Index]&amp;Data[Valid Test, Can be used for conformity (Y/N)],Data[CO2/km (g)])-G$2)/G$5</f>
        <v>#N/A</v>
      </c>
      <c r="H1252" s="141" t="e" cm="1">
        <f t="array" ref="H1252">(_xlfn.XLOOKUP($A1252&amp;$Q$3,Data[Index]&amp;Data[Valid Test, Can be used for conformity (Y/N)],Data[THC/km (mg)])-H$2)/H$5</f>
        <v>#N/A</v>
      </c>
      <c r="I1252" s="141" t="e" cm="1">
        <f t="array" ref="I1252">(_xlfn.XLOOKUP($A1252&amp;$Q$3,Data[Index]&amp;Data[Valid Test, Can be used for conformity (Y/N)],Data[NOx/km (mg)])-I$2)/I$5</f>
        <v>#N/A</v>
      </c>
      <c r="J1252" s="141" t="e" cm="1">
        <f t="array" ref="J1252">(_xlfn.XLOOKUP($A1252&amp;$Q$3,Data[Index]&amp;Data[Valid Test, Can be used for conformity (Y/N)],Data[THC + NOx/km (mg)])-J$2)/J$5</f>
        <v>#N/A</v>
      </c>
      <c r="K1252" s="141" t="e" cm="1">
        <f t="array" ref="K1252">(_xlfn.XLOOKUP($A1252&amp;$Q$3,Data[Index]&amp;Data[Valid Test, Can be used for conformity (Y/N)],Data[PN/km ('#)])-K$2)/K$5</f>
        <v>#N/A</v>
      </c>
      <c r="L1252" s="141" t="e" cm="1">
        <f t="array" ref="L1252">(_xlfn.XLOOKUP($A1252&amp;$Q$3,Data[Index]&amp;Data[Valid Test, Can be used for conformity (Y/N)],Data[PM/km (mg)])-L$2)/L$5</f>
        <v>#N/A</v>
      </c>
      <c r="M1252" s="140" t="e" cm="1">
        <f t="array" ref="M1252">(_xlfn.XLOOKUP($A1252&amp;$Q$3,Data[Index]&amp;Data[Valid Test, Can be used for conformity (Y/N)],Data[CH4 (mg/km)])-M$2)/M$5</f>
        <v>#N/A</v>
      </c>
      <c r="N1252" s="140" t="e" cm="1">
        <f t="array" ref="N1252">(_xlfn.XLOOKUP($A1252&amp;$Q$3,Data[Index]&amp;Data[Valid Test, Can be used for conformity (Y/N)],Data[N20 (mg/km)])-N$2)/N$5</f>
        <v>#N/A</v>
      </c>
      <c r="O1252" s="141" t="e" cm="1">
        <f t="array" ref="O1252">(_xlfn.XLOOKUP($A1252&amp;$Q$3,Data[Index]&amp;Data[Valid Test, Can be used for conformity (Y/N)],Data[l/100km])-O$2)/O$5</f>
        <v>#N/A</v>
      </c>
      <c r="P1252" s="138">
        <f>_xlfn.XLOOKUP($A1252,Data[Index],Data[Comments])</f>
        <v>0</v>
      </c>
    </row>
    <row r="1253" spans="1:16" x14ac:dyDescent="0.2">
      <c r="A1253" s="129"/>
      <c r="B1253" s="129"/>
      <c r="C1253" s="129" t="e" cm="1">
        <f t="array" ref="C1253">_xlfn.XLOOKUP($A1253&amp;$Q$3&amp;$R$3,Data[Index]&amp;Data[Valid Test, Can be used for conformity (Y/N)]&amp;Data[Cycle],Data[Test Name])</f>
        <v>#N/A</v>
      </c>
      <c r="D1253" s="167" t="e" cm="1">
        <f t="array" ref="D1253">_xlfn.XLOOKUP($A1253&amp;$Q$3&amp;$R$3,Data[Index]&amp;Data[Valid Test, Can be used for conformity (Y/N)]&amp;Data[Cycle],Data[Mileage (Miles)])</f>
        <v>#N/A</v>
      </c>
      <c r="E1253" s="130" t="e" cm="1">
        <f t="array" ref="E1253">_xlfn.XLOOKUP($A1253&amp;$Q$3&amp;$R$3,Data[Index]&amp;Data[Valid Test, Can be used for conformity (Y/N)]&amp;Data[Cycle],Data[Date])</f>
        <v>#N/A</v>
      </c>
      <c r="F1253" s="141" t="e" cm="1">
        <f t="array" ref="F1253">(_xlfn.XLOOKUP($A1253&amp;$Q$3&amp;$R$3,Data[Index]&amp;Data[Valid Test, Can be used for conformity (Y/N)]&amp;Data[Cycle],Data[CO/km (mg)])-F$2)/F$5</f>
        <v>#N/A</v>
      </c>
      <c r="G1253" s="141" t="e" cm="1">
        <f t="array" ref="G1253">(_xlfn.XLOOKUP($A1253&amp;$Q$3,Data[Index]&amp;Data[Valid Test, Can be used for conformity (Y/N)],Data[CO2/km (g)])-G$2)/G$5</f>
        <v>#N/A</v>
      </c>
      <c r="H1253" s="141" t="e" cm="1">
        <f t="array" ref="H1253">(_xlfn.XLOOKUP($A1253&amp;$Q$3,Data[Index]&amp;Data[Valid Test, Can be used for conformity (Y/N)],Data[THC/km (mg)])-H$2)/H$5</f>
        <v>#N/A</v>
      </c>
      <c r="I1253" s="141" t="e" cm="1">
        <f t="array" ref="I1253">(_xlfn.XLOOKUP($A1253&amp;$Q$3,Data[Index]&amp;Data[Valid Test, Can be used for conformity (Y/N)],Data[NOx/km (mg)])-I$2)/I$5</f>
        <v>#N/A</v>
      </c>
      <c r="J1253" s="141" t="e" cm="1">
        <f t="array" ref="J1253">(_xlfn.XLOOKUP($A1253&amp;$Q$3,Data[Index]&amp;Data[Valid Test, Can be used for conformity (Y/N)],Data[THC + NOx/km (mg)])-J$2)/J$5</f>
        <v>#N/A</v>
      </c>
      <c r="K1253" s="141" t="e" cm="1">
        <f t="array" ref="K1253">(_xlfn.XLOOKUP($A1253&amp;$Q$3,Data[Index]&amp;Data[Valid Test, Can be used for conformity (Y/N)],Data[PN/km ('#)])-K$2)/K$5</f>
        <v>#N/A</v>
      </c>
      <c r="L1253" s="141" t="e" cm="1">
        <f t="array" ref="L1253">(_xlfn.XLOOKUP($A1253&amp;$Q$3,Data[Index]&amp;Data[Valid Test, Can be used for conformity (Y/N)],Data[PM/km (mg)])-L$2)/L$5</f>
        <v>#N/A</v>
      </c>
      <c r="M1253" s="140" t="e" cm="1">
        <f t="array" ref="M1253">(_xlfn.XLOOKUP($A1253&amp;$Q$3,Data[Index]&amp;Data[Valid Test, Can be used for conformity (Y/N)],Data[CH4 (mg/km)])-M$2)/M$5</f>
        <v>#N/A</v>
      </c>
      <c r="N1253" s="140" t="e" cm="1">
        <f t="array" ref="N1253">(_xlfn.XLOOKUP($A1253&amp;$Q$3,Data[Index]&amp;Data[Valid Test, Can be used for conformity (Y/N)],Data[N20 (mg/km)])-N$2)/N$5</f>
        <v>#N/A</v>
      </c>
      <c r="O1253" s="141" t="e" cm="1">
        <f t="array" ref="O1253">(_xlfn.XLOOKUP($A1253&amp;$Q$3,Data[Index]&amp;Data[Valid Test, Can be used for conformity (Y/N)],Data[l/100km])-O$2)/O$5</f>
        <v>#N/A</v>
      </c>
      <c r="P1253" s="138">
        <f>_xlfn.XLOOKUP($A1253,Data[Index],Data[Comments])</f>
        <v>0</v>
      </c>
    </row>
    <row r="1254" spans="1:16" x14ac:dyDescent="0.2">
      <c r="A1254" s="129"/>
      <c r="B1254" s="129"/>
      <c r="C1254" s="129" t="e" cm="1">
        <f t="array" ref="C1254">_xlfn.XLOOKUP($A1254&amp;$Q$3&amp;$R$3,Data[Index]&amp;Data[Valid Test, Can be used for conformity (Y/N)]&amp;Data[Cycle],Data[Test Name])</f>
        <v>#N/A</v>
      </c>
      <c r="D1254" s="167" t="e" cm="1">
        <f t="array" ref="D1254">_xlfn.XLOOKUP($A1254&amp;$Q$3&amp;$R$3,Data[Index]&amp;Data[Valid Test, Can be used for conformity (Y/N)]&amp;Data[Cycle],Data[Mileage (Miles)])</f>
        <v>#N/A</v>
      </c>
      <c r="E1254" s="130" t="e" cm="1">
        <f t="array" ref="E1254">_xlfn.XLOOKUP($A1254&amp;$Q$3&amp;$R$3,Data[Index]&amp;Data[Valid Test, Can be used for conformity (Y/N)]&amp;Data[Cycle],Data[Date])</f>
        <v>#N/A</v>
      </c>
      <c r="F1254" s="141" t="e" cm="1">
        <f t="array" ref="F1254">(_xlfn.XLOOKUP($A1254&amp;$Q$3&amp;$R$3,Data[Index]&amp;Data[Valid Test, Can be used for conformity (Y/N)]&amp;Data[Cycle],Data[CO/km (mg)])-F$2)/F$5</f>
        <v>#N/A</v>
      </c>
      <c r="G1254" s="141" t="e" cm="1">
        <f t="array" ref="G1254">(_xlfn.XLOOKUP($A1254&amp;$Q$3,Data[Index]&amp;Data[Valid Test, Can be used for conformity (Y/N)],Data[CO2/km (g)])-G$2)/G$5</f>
        <v>#N/A</v>
      </c>
      <c r="H1254" s="141" t="e" cm="1">
        <f t="array" ref="H1254">(_xlfn.XLOOKUP($A1254&amp;$Q$3,Data[Index]&amp;Data[Valid Test, Can be used for conformity (Y/N)],Data[THC/km (mg)])-H$2)/H$5</f>
        <v>#N/A</v>
      </c>
      <c r="I1254" s="141" t="e" cm="1">
        <f t="array" ref="I1254">(_xlfn.XLOOKUP($A1254&amp;$Q$3,Data[Index]&amp;Data[Valid Test, Can be used for conformity (Y/N)],Data[NOx/km (mg)])-I$2)/I$5</f>
        <v>#N/A</v>
      </c>
      <c r="J1254" s="141" t="e" cm="1">
        <f t="array" ref="J1254">(_xlfn.XLOOKUP($A1254&amp;$Q$3,Data[Index]&amp;Data[Valid Test, Can be used for conformity (Y/N)],Data[THC + NOx/km (mg)])-J$2)/J$5</f>
        <v>#N/A</v>
      </c>
      <c r="K1254" s="141" t="e" cm="1">
        <f t="array" ref="K1254">(_xlfn.XLOOKUP($A1254&amp;$Q$3,Data[Index]&amp;Data[Valid Test, Can be used for conformity (Y/N)],Data[PN/km ('#)])-K$2)/K$5</f>
        <v>#N/A</v>
      </c>
      <c r="L1254" s="141" t="e" cm="1">
        <f t="array" ref="L1254">(_xlfn.XLOOKUP($A1254&amp;$Q$3,Data[Index]&amp;Data[Valid Test, Can be used for conformity (Y/N)],Data[PM/km (mg)])-L$2)/L$5</f>
        <v>#N/A</v>
      </c>
      <c r="M1254" s="140" t="e" cm="1">
        <f t="array" ref="M1254">(_xlfn.XLOOKUP($A1254&amp;$Q$3,Data[Index]&amp;Data[Valid Test, Can be used for conformity (Y/N)],Data[CH4 (mg/km)])-M$2)/M$5</f>
        <v>#N/A</v>
      </c>
      <c r="N1254" s="140" t="e" cm="1">
        <f t="array" ref="N1254">(_xlfn.XLOOKUP($A1254&amp;$Q$3,Data[Index]&amp;Data[Valid Test, Can be used for conformity (Y/N)],Data[N20 (mg/km)])-N$2)/N$5</f>
        <v>#N/A</v>
      </c>
      <c r="O1254" s="141" t="e" cm="1">
        <f t="array" ref="O1254">(_xlfn.XLOOKUP($A1254&amp;$Q$3,Data[Index]&amp;Data[Valid Test, Can be used for conformity (Y/N)],Data[l/100km])-O$2)/O$5</f>
        <v>#N/A</v>
      </c>
      <c r="P1254" s="138">
        <f>_xlfn.XLOOKUP($A1254,Data[Index],Data[Comments])</f>
        <v>0</v>
      </c>
    </row>
    <row r="1255" spans="1:16" x14ac:dyDescent="0.2">
      <c r="A1255" s="129"/>
      <c r="B1255" s="129"/>
      <c r="C1255" s="129" t="e" cm="1">
        <f t="array" ref="C1255">_xlfn.XLOOKUP($A1255&amp;$Q$3&amp;$R$3,Data[Index]&amp;Data[Valid Test, Can be used for conformity (Y/N)]&amp;Data[Cycle],Data[Test Name])</f>
        <v>#N/A</v>
      </c>
      <c r="D1255" s="167" t="e" cm="1">
        <f t="array" ref="D1255">_xlfn.XLOOKUP($A1255&amp;$Q$3&amp;$R$3,Data[Index]&amp;Data[Valid Test, Can be used for conformity (Y/N)]&amp;Data[Cycle],Data[Mileage (Miles)])</f>
        <v>#N/A</v>
      </c>
      <c r="E1255" s="130" t="e" cm="1">
        <f t="array" ref="E1255">_xlfn.XLOOKUP($A1255&amp;$Q$3&amp;$R$3,Data[Index]&amp;Data[Valid Test, Can be used for conformity (Y/N)]&amp;Data[Cycle],Data[Date])</f>
        <v>#N/A</v>
      </c>
      <c r="F1255" s="141" t="e" cm="1">
        <f t="array" ref="F1255">(_xlfn.XLOOKUP($A1255&amp;$Q$3&amp;$R$3,Data[Index]&amp;Data[Valid Test, Can be used for conformity (Y/N)]&amp;Data[Cycle],Data[CO/km (mg)])-F$2)/F$5</f>
        <v>#N/A</v>
      </c>
      <c r="G1255" s="141" t="e" cm="1">
        <f t="array" ref="G1255">(_xlfn.XLOOKUP($A1255&amp;$Q$3,Data[Index]&amp;Data[Valid Test, Can be used for conformity (Y/N)],Data[CO2/km (g)])-G$2)/G$5</f>
        <v>#N/A</v>
      </c>
      <c r="H1255" s="141" t="e" cm="1">
        <f t="array" ref="H1255">(_xlfn.XLOOKUP($A1255&amp;$Q$3,Data[Index]&amp;Data[Valid Test, Can be used for conformity (Y/N)],Data[THC/km (mg)])-H$2)/H$5</f>
        <v>#N/A</v>
      </c>
      <c r="I1255" s="141" t="e" cm="1">
        <f t="array" ref="I1255">(_xlfn.XLOOKUP($A1255&amp;$Q$3,Data[Index]&amp;Data[Valid Test, Can be used for conformity (Y/N)],Data[NOx/km (mg)])-I$2)/I$5</f>
        <v>#N/A</v>
      </c>
      <c r="J1255" s="141" t="e" cm="1">
        <f t="array" ref="J1255">(_xlfn.XLOOKUP($A1255&amp;$Q$3,Data[Index]&amp;Data[Valid Test, Can be used for conformity (Y/N)],Data[THC + NOx/km (mg)])-J$2)/J$5</f>
        <v>#N/A</v>
      </c>
      <c r="K1255" s="141" t="e" cm="1">
        <f t="array" ref="K1255">(_xlfn.XLOOKUP($A1255&amp;$Q$3,Data[Index]&amp;Data[Valid Test, Can be used for conformity (Y/N)],Data[PN/km ('#)])-K$2)/K$5</f>
        <v>#N/A</v>
      </c>
      <c r="L1255" s="141" t="e" cm="1">
        <f t="array" ref="L1255">(_xlfn.XLOOKUP($A1255&amp;$Q$3,Data[Index]&amp;Data[Valid Test, Can be used for conformity (Y/N)],Data[PM/km (mg)])-L$2)/L$5</f>
        <v>#N/A</v>
      </c>
      <c r="M1255" s="140" t="e" cm="1">
        <f t="array" ref="M1255">(_xlfn.XLOOKUP($A1255&amp;$Q$3,Data[Index]&amp;Data[Valid Test, Can be used for conformity (Y/N)],Data[CH4 (mg/km)])-M$2)/M$5</f>
        <v>#N/A</v>
      </c>
      <c r="N1255" s="140" t="e" cm="1">
        <f t="array" ref="N1255">(_xlfn.XLOOKUP($A1255&amp;$Q$3,Data[Index]&amp;Data[Valid Test, Can be used for conformity (Y/N)],Data[N20 (mg/km)])-N$2)/N$5</f>
        <v>#N/A</v>
      </c>
      <c r="O1255" s="141" t="e" cm="1">
        <f t="array" ref="O1255">(_xlfn.XLOOKUP($A1255&amp;$Q$3,Data[Index]&amp;Data[Valid Test, Can be used for conformity (Y/N)],Data[l/100km])-O$2)/O$5</f>
        <v>#N/A</v>
      </c>
      <c r="P1255" s="138">
        <f>_xlfn.XLOOKUP($A1255,Data[Index],Data[Comments])</f>
        <v>0</v>
      </c>
    </row>
    <row r="1256" spans="1:16" x14ac:dyDescent="0.2">
      <c r="A1256" s="129"/>
      <c r="B1256" s="129"/>
      <c r="C1256" s="129" t="e" cm="1">
        <f t="array" ref="C1256">_xlfn.XLOOKUP($A1256&amp;$Q$3&amp;$R$3,Data[Index]&amp;Data[Valid Test, Can be used for conformity (Y/N)]&amp;Data[Cycle],Data[Test Name])</f>
        <v>#N/A</v>
      </c>
      <c r="D1256" s="167" t="e" cm="1">
        <f t="array" ref="D1256">_xlfn.XLOOKUP($A1256&amp;$Q$3&amp;$R$3,Data[Index]&amp;Data[Valid Test, Can be used for conformity (Y/N)]&amp;Data[Cycle],Data[Mileage (Miles)])</f>
        <v>#N/A</v>
      </c>
      <c r="E1256" s="130" t="e" cm="1">
        <f t="array" ref="E1256">_xlfn.XLOOKUP($A1256&amp;$Q$3&amp;$R$3,Data[Index]&amp;Data[Valid Test, Can be used for conformity (Y/N)]&amp;Data[Cycle],Data[Date])</f>
        <v>#N/A</v>
      </c>
      <c r="F1256" s="141" t="e" cm="1">
        <f t="array" ref="F1256">(_xlfn.XLOOKUP($A1256&amp;$Q$3&amp;$R$3,Data[Index]&amp;Data[Valid Test, Can be used for conformity (Y/N)]&amp;Data[Cycle],Data[CO/km (mg)])-F$2)/F$5</f>
        <v>#N/A</v>
      </c>
      <c r="G1256" s="141" t="e" cm="1">
        <f t="array" ref="G1256">(_xlfn.XLOOKUP($A1256&amp;$Q$3,Data[Index]&amp;Data[Valid Test, Can be used for conformity (Y/N)],Data[CO2/km (g)])-G$2)/G$5</f>
        <v>#N/A</v>
      </c>
      <c r="H1256" s="141" t="e" cm="1">
        <f t="array" ref="H1256">(_xlfn.XLOOKUP($A1256&amp;$Q$3,Data[Index]&amp;Data[Valid Test, Can be used for conformity (Y/N)],Data[THC/km (mg)])-H$2)/H$5</f>
        <v>#N/A</v>
      </c>
      <c r="I1256" s="141" t="e" cm="1">
        <f t="array" ref="I1256">(_xlfn.XLOOKUP($A1256&amp;$Q$3,Data[Index]&amp;Data[Valid Test, Can be used for conformity (Y/N)],Data[NOx/km (mg)])-I$2)/I$5</f>
        <v>#N/A</v>
      </c>
      <c r="J1256" s="141" t="e" cm="1">
        <f t="array" ref="J1256">(_xlfn.XLOOKUP($A1256&amp;$Q$3,Data[Index]&amp;Data[Valid Test, Can be used for conformity (Y/N)],Data[THC + NOx/km (mg)])-J$2)/J$5</f>
        <v>#N/A</v>
      </c>
      <c r="K1256" s="141" t="e" cm="1">
        <f t="array" ref="K1256">(_xlfn.XLOOKUP($A1256&amp;$Q$3,Data[Index]&amp;Data[Valid Test, Can be used for conformity (Y/N)],Data[PN/km ('#)])-K$2)/K$5</f>
        <v>#N/A</v>
      </c>
      <c r="L1256" s="141" t="e" cm="1">
        <f t="array" ref="L1256">(_xlfn.XLOOKUP($A1256&amp;$Q$3,Data[Index]&amp;Data[Valid Test, Can be used for conformity (Y/N)],Data[PM/km (mg)])-L$2)/L$5</f>
        <v>#N/A</v>
      </c>
      <c r="M1256" s="140" t="e" cm="1">
        <f t="array" ref="M1256">(_xlfn.XLOOKUP($A1256&amp;$Q$3,Data[Index]&amp;Data[Valid Test, Can be used for conformity (Y/N)],Data[CH4 (mg/km)])-M$2)/M$5</f>
        <v>#N/A</v>
      </c>
      <c r="N1256" s="140" t="e" cm="1">
        <f t="array" ref="N1256">(_xlfn.XLOOKUP($A1256&amp;$Q$3,Data[Index]&amp;Data[Valid Test, Can be used for conformity (Y/N)],Data[N20 (mg/km)])-N$2)/N$5</f>
        <v>#N/A</v>
      </c>
      <c r="O1256" s="141" t="e" cm="1">
        <f t="array" ref="O1256">(_xlfn.XLOOKUP($A1256&amp;$Q$3,Data[Index]&amp;Data[Valid Test, Can be used for conformity (Y/N)],Data[l/100km])-O$2)/O$5</f>
        <v>#N/A</v>
      </c>
      <c r="P1256" s="138">
        <f>_xlfn.XLOOKUP($A1256,Data[Index],Data[Comments])</f>
        <v>0</v>
      </c>
    </row>
    <row r="1257" spans="1:16" x14ac:dyDescent="0.2">
      <c r="A1257" s="129"/>
      <c r="B1257" s="129"/>
      <c r="C1257" s="129" t="e" cm="1">
        <f t="array" ref="C1257">_xlfn.XLOOKUP($A1257&amp;$Q$3&amp;$R$3,Data[Index]&amp;Data[Valid Test, Can be used for conformity (Y/N)]&amp;Data[Cycle],Data[Test Name])</f>
        <v>#N/A</v>
      </c>
      <c r="D1257" s="167" t="e" cm="1">
        <f t="array" ref="D1257">_xlfn.XLOOKUP($A1257&amp;$Q$3&amp;$R$3,Data[Index]&amp;Data[Valid Test, Can be used for conformity (Y/N)]&amp;Data[Cycle],Data[Mileage (Miles)])</f>
        <v>#N/A</v>
      </c>
      <c r="E1257" s="130" t="e" cm="1">
        <f t="array" ref="E1257">_xlfn.XLOOKUP($A1257&amp;$Q$3&amp;$R$3,Data[Index]&amp;Data[Valid Test, Can be used for conformity (Y/N)]&amp;Data[Cycle],Data[Date])</f>
        <v>#N/A</v>
      </c>
      <c r="F1257" s="141" t="e" cm="1">
        <f t="array" ref="F1257">(_xlfn.XLOOKUP($A1257&amp;$Q$3&amp;$R$3,Data[Index]&amp;Data[Valid Test, Can be used for conformity (Y/N)]&amp;Data[Cycle],Data[CO/km (mg)])-F$2)/F$5</f>
        <v>#N/A</v>
      </c>
      <c r="G1257" s="141" t="e" cm="1">
        <f t="array" ref="G1257">(_xlfn.XLOOKUP($A1257&amp;$Q$3,Data[Index]&amp;Data[Valid Test, Can be used for conformity (Y/N)],Data[CO2/km (g)])-G$2)/G$5</f>
        <v>#N/A</v>
      </c>
      <c r="H1257" s="141" t="e" cm="1">
        <f t="array" ref="H1257">(_xlfn.XLOOKUP($A1257&amp;$Q$3,Data[Index]&amp;Data[Valid Test, Can be used for conformity (Y/N)],Data[THC/km (mg)])-H$2)/H$5</f>
        <v>#N/A</v>
      </c>
      <c r="I1257" s="141" t="e" cm="1">
        <f t="array" ref="I1257">(_xlfn.XLOOKUP($A1257&amp;$Q$3,Data[Index]&amp;Data[Valid Test, Can be used for conformity (Y/N)],Data[NOx/km (mg)])-I$2)/I$5</f>
        <v>#N/A</v>
      </c>
      <c r="J1257" s="141" t="e" cm="1">
        <f t="array" ref="J1257">(_xlfn.XLOOKUP($A1257&amp;$Q$3,Data[Index]&amp;Data[Valid Test, Can be used for conformity (Y/N)],Data[THC + NOx/km (mg)])-J$2)/J$5</f>
        <v>#N/A</v>
      </c>
      <c r="K1257" s="141" t="e" cm="1">
        <f t="array" ref="K1257">(_xlfn.XLOOKUP($A1257&amp;$Q$3,Data[Index]&amp;Data[Valid Test, Can be used for conformity (Y/N)],Data[PN/km ('#)])-K$2)/K$5</f>
        <v>#N/A</v>
      </c>
      <c r="L1257" s="141" t="e" cm="1">
        <f t="array" ref="L1257">(_xlfn.XLOOKUP($A1257&amp;$Q$3,Data[Index]&amp;Data[Valid Test, Can be used for conformity (Y/N)],Data[PM/km (mg)])-L$2)/L$5</f>
        <v>#N/A</v>
      </c>
      <c r="M1257" s="140" t="e" cm="1">
        <f t="array" ref="M1257">(_xlfn.XLOOKUP($A1257&amp;$Q$3,Data[Index]&amp;Data[Valid Test, Can be used for conformity (Y/N)],Data[CH4 (mg/km)])-M$2)/M$5</f>
        <v>#N/A</v>
      </c>
      <c r="N1257" s="140" t="e" cm="1">
        <f t="array" ref="N1257">(_xlfn.XLOOKUP($A1257&amp;$Q$3,Data[Index]&amp;Data[Valid Test, Can be used for conformity (Y/N)],Data[N20 (mg/km)])-N$2)/N$5</f>
        <v>#N/A</v>
      </c>
      <c r="O1257" s="141" t="e" cm="1">
        <f t="array" ref="O1257">(_xlfn.XLOOKUP($A1257&amp;$Q$3,Data[Index]&amp;Data[Valid Test, Can be used for conformity (Y/N)],Data[l/100km])-O$2)/O$5</f>
        <v>#N/A</v>
      </c>
      <c r="P1257" s="138">
        <f>_xlfn.XLOOKUP($A1257,Data[Index],Data[Comments])</f>
        <v>0</v>
      </c>
    </row>
    <row r="1258" spans="1:16" x14ac:dyDescent="0.2">
      <c r="A1258" s="129"/>
      <c r="B1258" s="129"/>
      <c r="C1258" s="129" t="e" cm="1">
        <f t="array" ref="C1258">_xlfn.XLOOKUP($A1258&amp;$Q$3&amp;$R$3,Data[Index]&amp;Data[Valid Test, Can be used for conformity (Y/N)]&amp;Data[Cycle],Data[Test Name])</f>
        <v>#N/A</v>
      </c>
      <c r="D1258" s="167" t="e" cm="1">
        <f t="array" ref="D1258">_xlfn.XLOOKUP($A1258&amp;$Q$3&amp;$R$3,Data[Index]&amp;Data[Valid Test, Can be used for conformity (Y/N)]&amp;Data[Cycle],Data[Mileage (Miles)])</f>
        <v>#N/A</v>
      </c>
      <c r="E1258" s="130" t="e" cm="1">
        <f t="array" ref="E1258">_xlfn.XLOOKUP($A1258&amp;$Q$3&amp;$R$3,Data[Index]&amp;Data[Valid Test, Can be used for conformity (Y/N)]&amp;Data[Cycle],Data[Date])</f>
        <v>#N/A</v>
      </c>
      <c r="F1258" s="141" t="e" cm="1">
        <f t="array" ref="F1258">(_xlfn.XLOOKUP($A1258&amp;$Q$3&amp;$R$3,Data[Index]&amp;Data[Valid Test, Can be used for conformity (Y/N)]&amp;Data[Cycle],Data[CO/km (mg)])-F$2)/F$5</f>
        <v>#N/A</v>
      </c>
      <c r="G1258" s="141" t="e" cm="1">
        <f t="array" ref="G1258">(_xlfn.XLOOKUP($A1258&amp;$Q$3,Data[Index]&amp;Data[Valid Test, Can be used for conformity (Y/N)],Data[CO2/km (g)])-G$2)/G$5</f>
        <v>#N/A</v>
      </c>
      <c r="H1258" s="141" t="e" cm="1">
        <f t="array" ref="H1258">(_xlfn.XLOOKUP($A1258&amp;$Q$3,Data[Index]&amp;Data[Valid Test, Can be used for conformity (Y/N)],Data[THC/km (mg)])-H$2)/H$5</f>
        <v>#N/A</v>
      </c>
      <c r="I1258" s="141" t="e" cm="1">
        <f t="array" ref="I1258">(_xlfn.XLOOKUP($A1258&amp;$Q$3,Data[Index]&amp;Data[Valid Test, Can be used for conformity (Y/N)],Data[NOx/km (mg)])-I$2)/I$5</f>
        <v>#N/A</v>
      </c>
      <c r="J1258" s="141" t="e" cm="1">
        <f t="array" ref="J1258">(_xlfn.XLOOKUP($A1258&amp;$Q$3,Data[Index]&amp;Data[Valid Test, Can be used for conformity (Y/N)],Data[THC + NOx/km (mg)])-J$2)/J$5</f>
        <v>#N/A</v>
      </c>
      <c r="K1258" s="141" t="e" cm="1">
        <f t="array" ref="K1258">(_xlfn.XLOOKUP($A1258&amp;$Q$3,Data[Index]&amp;Data[Valid Test, Can be used for conformity (Y/N)],Data[PN/km ('#)])-K$2)/K$5</f>
        <v>#N/A</v>
      </c>
      <c r="L1258" s="141" t="e" cm="1">
        <f t="array" ref="L1258">(_xlfn.XLOOKUP($A1258&amp;$Q$3,Data[Index]&amp;Data[Valid Test, Can be used for conformity (Y/N)],Data[PM/km (mg)])-L$2)/L$5</f>
        <v>#N/A</v>
      </c>
      <c r="M1258" s="140" t="e" cm="1">
        <f t="array" ref="M1258">(_xlfn.XLOOKUP($A1258&amp;$Q$3,Data[Index]&amp;Data[Valid Test, Can be used for conformity (Y/N)],Data[CH4 (mg/km)])-M$2)/M$5</f>
        <v>#N/A</v>
      </c>
      <c r="N1258" s="140" t="e" cm="1">
        <f t="array" ref="N1258">(_xlfn.XLOOKUP($A1258&amp;$Q$3,Data[Index]&amp;Data[Valid Test, Can be used for conformity (Y/N)],Data[N20 (mg/km)])-N$2)/N$5</f>
        <v>#N/A</v>
      </c>
      <c r="O1258" s="141" t="e" cm="1">
        <f t="array" ref="O1258">(_xlfn.XLOOKUP($A1258&amp;$Q$3,Data[Index]&amp;Data[Valid Test, Can be used for conformity (Y/N)],Data[l/100km])-O$2)/O$5</f>
        <v>#N/A</v>
      </c>
      <c r="P1258" s="138">
        <f>_xlfn.XLOOKUP($A1258,Data[Index],Data[Comments])</f>
        <v>0</v>
      </c>
    </row>
    <row r="1259" spans="1:16" x14ac:dyDescent="0.2">
      <c r="A1259" s="129"/>
      <c r="B1259" s="129"/>
      <c r="C1259" s="129" t="e" cm="1">
        <f t="array" ref="C1259">_xlfn.XLOOKUP($A1259&amp;$Q$3&amp;$R$3,Data[Index]&amp;Data[Valid Test, Can be used for conformity (Y/N)]&amp;Data[Cycle],Data[Test Name])</f>
        <v>#N/A</v>
      </c>
      <c r="D1259" s="167" t="e" cm="1">
        <f t="array" ref="D1259">_xlfn.XLOOKUP($A1259&amp;$Q$3&amp;$R$3,Data[Index]&amp;Data[Valid Test, Can be used for conformity (Y/N)]&amp;Data[Cycle],Data[Mileage (Miles)])</f>
        <v>#N/A</v>
      </c>
      <c r="E1259" s="130" t="e" cm="1">
        <f t="array" ref="E1259">_xlfn.XLOOKUP($A1259&amp;$Q$3&amp;$R$3,Data[Index]&amp;Data[Valid Test, Can be used for conformity (Y/N)]&amp;Data[Cycle],Data[Date])</f>
        <v>#N/A</v>
      </c>
      <c r="F1259" s="141" t="e" cm="1">
        <f t="array" ref="F1259">(_xlfn.XLOOKUP($A1259&amp;$Q$3&amp;$R$3,Data[Index]&amp;Data[Valid Test, Can be used for conformity (Y/N)]&amp;Data[Cycle],Data[CO/km (mg)])-F$2)/F$5</f>
        <v>#N/A</v>
      </c>
      <c r="G1259" s="141" t="e" cm="1">
        <f t="array" ref="G1259">(_xlfn.XLOOKUP($A1259&amp;$Q$3,Data[Index]&amp;Data[Valid Test, Can be used for conformity (Y/N)],Data[CO2/km (g)])-G$2)/G$5</f>
        <v>#N/A</v>
      </c>
      <c r="H1259" s="141" t="e" cm="1">
        <f t="array" ref="H1259">(_xlfn.XLOOKUP($A1259&amp;$Q$3,Data[Index]&amp;Data[Valid Test, Can be used for conformity (Y/N)],Data[THC/km (mg)])-H$2)/H$5</f>
        <v>#N/A</v>
      </c>
      <c r="I1259" s="141" t="e" cm="1">
        <f t="array" ref="I1259">(_xlfn.XLOOKUP($A1259&amp;$Q$3,Data[Index]&amp;Data[Valid Test, Can be used for conformity (Y/N)],Data[NOx/km (mg)])-I$2)/I$5</f>
        <v>#N/A</v>
      </c>
      <c r="J1259" s="141" t="e" cm="1">
        <f t="array" ref="J1259">(_xlfn.XLOOKUP($A1259&amp;$Q$3,Data[Index]&amp;Data[Valid Test, Can be used for conformity (Y/N)],Data[THC + NOx/km (mg)])-J$2)/J$5</f>
        <v>#N/A</v>
      </c>
      <c r="K1259" s="141" t="e" cm="1">
        <f t="array" ref="K1259">(_xlfn.XLOOKUP($A1259&amp;$Q$3,Data[Index]&amp;Data[Valid Test, Can be used for conformity (Y/N)],Data[PN/km ('#)])-K$2)/K$5</f>
        <v>#N/A</v>
      </c>
      <c r="L1259" s="141" t="e" cm="1">
        <f t="array" ref="L1259">(_xlfn.XLOOKUP($A1259&amp;$Q$3,Data[Index]&amp;Data[Valid Test, Can be used for conformity (Y/N)],Data[PM/km (mg)])-L$2)/L$5</f>
        <v>#N/A</v>
      </c>
      <c r="M1259" s="140" t="e" cm="1">
        <f t="array" ref="M1259">(_xlfn.XLOOKUP($A1259&amp;$Q$3,Data[Index]&amp;Data[Valid Test, Can be used for conformity (Y/N)],Data[CH4 (mg/km)])-M$2)/M$5</f>
        <v>#N/A</v>
      </c>
      <c r="N1259" s="140" t="e" cm="1">
        <f t="array" ref="N1259">(_xlfn.XLOOKUP($A1259&amp;$Q$3,Data[Index]&amp;Data[Valid Test, Can be used for conformity (Y/N)],Data[N20 (mg/km)])-N$2)/N$5</f>
        <v>#N/A</v>
      </c>
      <c r="O1259" s="141" t="e" cm="1">
        <f t="array" ref="O1259">(_xlfn.XLOOKUP($A1259&amp;$Q$3,Data[Index]&amp;Data[Valid Test, Can be used for conformity (Y/N)],Data[l/100km])-O$2)/O$5</f>
        <v>#N/A</v>
      </c>
      <c r="P1259" s="138">
        <f>_xlfn.XLOOKUP($A1259,Data[Index],Data[Comments])</f>
        <v>0</v>
      </c>
    </row>
    <row r="1260" spans="1:16" x14ac:dyDescent="0.2">
      <c r="A1260" s="129"/>
      <c r="B1260" s="129"/>
      <c r="C1260" s="129" t="e" cm="1">
        <f t="array" ref="C1260">_xlfn.XLOOKUP($A1260&amp;$Q$3&amp;$R$3,Data[Index]&amp;Data[Valid Test, Can be used for conformity (Y/N)]&amp;Data[Cycle],Data[Test Name])</f>
        <v>#N/A</v>
      </c>
      <c r="D1260" s="167" t="e" cm="1">
        <f t="array" ref="D1260">_xlfn.XLOOKUP($A1260&amp;$Q$3&amp;$R$3,Data[Index]&amp;Data[Valid Test, Can be used for conformity (Y/N)]&amp;Data[Cycle],Data[Mileage (Miles)])</f>
        <v>#N/A</v>
      </c>
      <c r="E1260" s="130" t="e" cm="1">
        <f t="array" ref="E1260">_xlfn.XLOOKUP($A1260&amp;$Q$3&amp;$R$3,Data[Index]&amp;Data[Valid Test, Can be used for conformity (Y/N)]&amp;Data[Cycle],Data[Date])</f>
        <v>#N/A</v>
      </c>
      <c r="F1260" s="141" t="e" cm="1">
        <f t="array" ref="F1260">(_xlfn.XLOOKUP($A1260&amp;$Q$3&amp;$R$3,Data[Index]&amp;Data[Valid Test, Can be used for conformity (Y/N)]&amp;Data[Cycle],Data[CO/km (mg)])-F$2)/F$5</f>
        <v>#N/A</v>
      </c>
      <c r="G1260" s="141" t="e" cm="1">
        <f t="array" ref="G1260">(_xlfn.XLOOKUP($A1260&amp;$Q$3,Data[Index]&amp;Data[Valid Test, Can be used for conformity (Y/N)],Data[CO2/km (g)])-G$2)/G$5</f>
        <v>#N/A</v>
      </c>
      <c r="H1260" s="141" t="e" cm="1">
        <f t="array" ref="H1260">(_xlfn.XLOOKUP($A1260&amp;$Q$3,Data[Index]&amp;Data[Valid Test, Can be used for conformity (Y/N)],Data[THC/km (mg)])-H$2)/H$5</f>
        <v>#N/A</v>
      </c>
      <c r="I1260" s="141" t="e" cm="1">
        <f t="array" ref="I1260">(_xlfn.XLOOKUP($A1260&amp;$Q$3,Data[Index]&amp;Data[Valid Test, Can be used for conformity (Y/N)],Data[NOx/km (mg)])-I$2)/I$5</f>
        <v>#N/A</v>
      </c>
      <c r="J1260" s="141" t="e" cm="1">
        <f t="array" ref="J1260">(_xlfn.XLOOKUP($A1260&amp;$Q$3,Data[Index]&amp;Data[Valid Test, Can be used for conformity (Y/N)],Data[THC + NOx/km (mg)])-J$2)/J$5</f>
        <v>#N/A</v>
      </c>
      <c r="K1260" s="141" t="e" cm="1">
        <f t="array" ref="K1260">(_xlfn.XLOOKUP($A1260&amp;$Q$3,Data[Index]&amp;Data[Valid Test, Can be used for conformity (Y/N)],Data[PN/km ('#)])-K$2)/K$5</f>
        <v>#N/A</v>
      </c>
      <c r="L1260" s="141" t="e" cm="1">
        <f t="array" ref="L1260">(_xlfn.XLOOKUP($A1260&amp;$Q$3,Data[Index]&amp;Data[Valid Test, Can be used for conformity (Y/N)],Data[PM/km (mg)])-L$2)/L$5</f>
        <v>#N/A</v>
      </c>
      <c r="M1260" s="140" t="e" cm="1">
        <f t="array" ref="M1260">(_xlfn.XLOOKUP($A1260&amp;$Q$3,Data[Index]&amp;Data[Valid Test, Can be used for conformity (Y/N)],Data[CH4 (mg/km)])-M$2)/M$5</f>
        <v>#N/A</v>
      </c>
      <c r="N1260" s="140" t="e" cm="1">
        <f t="array" ref="N1260">(_xlfn.XLOOKUP($A1260&amp;$Q$3,Data[Index]&amp;Data[Valid Test, Can be used for conformity (Y/N)],Data[N20 (mg/km)])-N$2)/N$5</f>
        <v>#N/A</v>
      </c>
      <c r="O1260" s="141" t="e" cm="1">
        <f t="array" ref="O1260">(_xlfn.XLOOKUP($A1260&amp;$Q$3,Data[Index]&amp;Data[Valid Test, Can be used for conformity (Y/N)],Data[l/100km])-O$2)/O$5</f>
        <v>#N/A</v>
      </c>
      <c r="P1260" s="138">
        <f>_xlfn.XLOOKUP($A1260,Data[Index],Data[Comments])</f>
        <v>0</v>
      </c>
    </row>
    <row r="1261" spans="1:16" x14ac:dyDescent="0.2">
      <c r="A1261" s="129"/>
      <c r="B1261" s="129"/>
      <c r="C1261" s="129" t="e" cm="1">
        <f t="array" ref="C1261">_xlfn.XLOOKUP($A1261&amp;$Q$3&amp;$R$3,Data[Index]&amp;Data[Valid Test, Can be used for conformity (Y/N)]&amp;Data[Cycle],Data[Test Name])</f>
        <v>#N/A</v>
      </c>
      <c r="D1261" s="167" t="e" cm="1">
        <f t="array" ref="D1261">_xlfn.XLOOKUP($A1261&amp;$Q$3&amp;$R$3,Data[Index]&amp;Data[Valid Test, Can be used for conformity (Y/N)]&amp;Data[Cycle],Data[Mileage (Miles)])</f>
        <v>#N/A</v>
      </c>
      <c r="E1261" s="130" t="e" cm="1">
        <f t="array" ref="E1261">_xlfn.XLOOKUP($A1261&amp;$Q$3&amp;$R$3,Data[Index]&amp;Data[Valid Test, Can be used for conformity (Y/N)]&amp;Data[Cycle],Data[Date])</f>
        <v>#N/A</v>
      </c>
      <c r="F1261" s="141" t="e" cm="1">
        <f t="array" ref="F1261">(_xlfn.XLOOKUP($A1261&amp;$Q$3&amp;$R$3,Data[Index]&amp;Data[Valid Test, Can be used for conformity (Y/N)]&amp;Data[Cycle],Data[CO/km (mg)])-F$2)/F$5</f>
        <v>#N/A</v>
      </c>
      <c r="G1261" s="141" t="e" cm="1">
        <f t="array" ref="G1261">(_xlfn.XLOOKUP($A1261&amp;$Q$3,Data[Index]&amp;Data[Valid Test, Can be used for conformity (Y/N)],Data[CO2/km (g)])-G$2)/G$5</f>
        <v>#N/A</v>
      </c>
      <c r="H1261" s="141" t="e" cm="1">
        <f t="array" ref="H1261">(_xlfn.XLOOKUP($A1261&amp;$Q$3,Data[Index]&amp;Data[Valid Test, Can be used for conformity (Y/N)],Data[THC/km (mg)])-H$2)/H$5</f>
        <v>#N/A</v>
      </c>
      <c r="I1261" s="141" t="e" cm="1">
        <f t="array" ref="I1261">(_xlfn.XLOOKUP($A1261&amp;$Q$3,Data[Index]&amp;Data[Valid Test, Can be used for conformity (Y/N)],Data[NOx/km (mg)])-I$2)/I$5</f>
        <v>#N/A</v>
      </c>
      <c r="J1261" s="141" t="e" cm="1">
        <f t="array" ref="J1261">(_xlfn.XLOOKUP($A1261&amp;$Q$3,Data[Index]&amp;Data[Valid Test, Can be used for conformity (Y/N)],Data[THC + NOx/km (mg)])-J$2)/J$5</f>
        <v>#N/A</v>
      </c>
      <c r="K1261" s="141" t="e" cm="1">
        <f t="array" ref="K1261">(_xlfn.XLOOKUP($A1261&amp;$Q$3,Data[Index]&amp;Data[Valid Test, Can be used for conformity (Y/N)],Data[PN/km ('#)])-K$2)/K$5</f>
        <v>#N/A</v>
      </c>
      <c r="L1261" s="141" t="e" cm="1">
        <f t="array" ref="L1261">(_xlfn.XLOOKUP($A1261&amp;$Q$3,Data[Index]&amp;Data[Valid Test, Can be used for conformity (Y/N)],Data[PM/km (mg)])-L$2)/L$5</f>
        <v>#N/A</v>
      </c>
      <c r="M1261" s="140" t="e" cm="1">
        <f t="array" ref="M1261">(_xlfn.XLOOKUP($A1261&amp;$Q$3,Data[Index]&amp;Data[Valid Test, Can be used for conformity (Y/N)],Data[CH4 (mg/km)])-M$2)/M$5</f>
        <v>#N/A</v>
      </c>
      <c r="N1261" s="140" t="e" cm="1">
        <f t="array" ref="N1261">(_xlfn.XLOOKUP($A1261&amp;$Q$3,Data[Index]&amp;Data[Valid Test, Can be used for conformity (Y/N)],Data[N20 (mg/km)])-N$2)/N$5</f>
        <v>#N/A</v>
      </c>
      <c r="O1261" s="141" t="e" cm="1">
        <f t="array" ref="O1261">(_xlfn.XLOOKUP($A1261&amp;$Q$3,Data[Index]&amp;Data[Valid Test, Can be used for conformity (Y/N)],Data[l/100km])-O$2)/O$5</f>
        <v>#N/A</v>
      </c>
      <c r="P1261" s="138">
        <f>_xlfn.XLOOKUP($A1261,Data[Index],Data[Comments])</f>
        <v>0</v>
      </c>
    </row>
    <row r="1262" spans="1:16" x14ac:dyDescent="0.2">
      <c r="A1262" s="129"/>
      <c r="B1262" s="129"/>
      <c r="C1262" s="129" t="e" cm="1">
        <f t="array" ref="C1262">_xlfn.XLOOKUP($A1262&amp;$Q$3&amp;$R$3,Data[Index]&amp;Data[Valid Test, Can be used for conformity (Y/N)]&amp;Data[Cycle],Data[Test Name])</f>
        <v>#N/A</v>
      </c>
      <c r="D1262" s="167" t="e" cm="1">
        <f t="array" ref="D1262">_xlfn.XLOOKUP($A1262&amp;$Q$3&amp;$R$3,Data[Index]&amp;Data[Valid Test, Can be used for conformity (Y/N)]&amp;Data[Cycle],Data[Mileage (Miles)])</f>
        <v>#N/A</v>
      </c>
      <c r="E1262" s="130" t="e" cm="1">
        <f t="array" ref="E1262">_xlfn.XLOOKUP($A1262&amp;$Q$3&amp;$R$3,Data[Index]&amp;Data[Valid Test, Can be used for conformity (Y/N)]&amp;Data[Cycle],Data[Date])</f>
        <v>#N/A</v>
      </c>
      <c r="F1262" s="141" t="e" cm="1">
        <f t="array" ref="F1262">(_xlfn.XLOOKUP($A1262&amp;$Q$3&amp;$R$3,Data[Index]&amp;Data[Valid Test, Can be used for conformity (Y/N)]&amp;Data[Cycle],Data[CO/km (mg)])-F$2)/F$5</f>
        <v>#N/A</v>
      </c>
      <c r="G1262" s="141" t="e" cm="1">
        <f t="array" ref="G1262">(_xlfn.XLOOKUP($A1262&amp;$Q$3,Data[Index]&amp;Data[Valid Test, Can be used for conformity (Y/N)],Data[CO2/km (g)])-G$2)/G$5</f>
        <v>#N/A</v>
      </c>
      <c r="H1262" s="141" t="e" cm="1">
        <f t="array" ref="H1262">(_xlfn.XLOOKUP($A1262&amp;$Q$3,Data[Index]&amp;Data[Valid Test, Can be used for conformity (Y/N)],Data[THC/km (mg)])-H$2)/H$5</f>
        <v>#N/A</v>
      </c>
      <c r="I1262" s="141" t="e" cm="1">
        <f t="array" ref="I1262">(_xlfn.XLOOKUP($A1262&amp;$Q$3,Data[Index]&amp;Data[Valid Test, Can be used for conformity (Y/N)],Data[NOx/km (mg)])-I$2)/I$5</f>
        <v>#N/A</v>
      </c>
      <c r="J1262" s="141" t="e" cm="1">
        <f t="array" ref="J1262">(_xlfn.XLOOKUP($A1262&amp;$Q$3,Data[Index]&amp;Data[Valid Test, Can be used for conformity (Y/N)],Data[THC + NOx/km (mg)])-J$2)/J$5</f>
        <v>#N/A</v>
      </c>
      <c r="K1262" s="141" t="e" cm="1">
        <f t="array" ref="K1262">(_xlfn.XLOOKUP($A1262&amp;$Q$3,Data[Index]&amp;Data[Valid Test, Can be used for conformity (Y/N)],Data[PN/km ('#)])-K$2)/K$5</f>
        <v>#N/A</v>
      </c>
      <c r="L1262" s="141" t="e" cm="1">
        <f t="array" ref="L1262">(_xlfn.XLOOKUP($A1262&amp;$Q$3,Data[Index]&amp;Data[Valid Test, Can be used for conformity (Y/N)],Data[PM/km (mg)])-L$2)/L$5</f>
        <v>#N/A</v>
      </c>
      <c r="M1262" s="140" t="e" cm="1">
        <f t="array" ref="M1262">(_xlfn.XLOOKUP($A1262&amp;$Q$3,Data[Index]&amp;Data[Valid Test, Can be used for conformity (Y/N)],Data[CH4 (mg/km)])-M$2)/M$5</f>
        <v>#N/A</v>
      </c>
      <c r="N1262" s="140" t="e" cm="1">
        <f t="array" ref="N1262">(_xlfn.XLOOKUP($A1262&amp;$Q$3,Data[Index]&amp;Data[Valid Test, Can be used for conformity (Y/N)],Data[N20 (mg/km)])-N$2)/N$5</f>
        <v>#N/A</v>
      </c>
      <c r="O1262" s="141" t="e" cm="1">
        <f t="array" ref="O1262">(_xlfn.XLOOKUP($A1262&amp;$Q$3,Data[Index]&amp;Data[Valid Test, Can be used for conformity (Y/N)],Data[l/100km])-O$2)/O$5</f>
        <v>#N/A</v>
      </c>
      <c r="P1262" s="138">
        <f>_xlfn.XLOOKUP($A1262,Data[Index],Data[Comments])</f>
        <v>0</v>
      </c>
    </row>
    <row r="1263" spans="1:16" x14ac:dyDescent="0.2">
      <c r="A1263" s="129"/>
      <c r="B1263" s="129"/>
      <c r="C1263" s="129" t="e" cm="1">
        <f t="array" ref="C1263">_xlfn.XLOOKUP($A1263&amp;$Q$3&amp;$R$3,Data[Index]&amp;Data[Valid Test, Can be used for conformity (Y/N)]&amp;Data[Cycle],Data[Test Name])</f>
        <v>#N/A</v>
      </c>
      <c r="D1263" s="167" t="e" cm="1">
        <f t="array" ref="D1263">_xlfn.XLOOKUP($A1263&amp;$Q$3&amp;$R$3,Data[Index]&amp;Data[Valid Test, Can be used for conformity (Y/N)]&amp;Data[Cycle],Data[Mileage (Miles)])</f>
        <v>#N/A</v>
      </c>
      <c r="E1263" s="130" t="e" cm="1">
        <f t="array" ref="E1263">_xlfn.XLOOKUP($A1263&amp;$Q$3&amp;$R$3,Data[Index]&amp;Data[Valid Test, Can be used for conformity (Y/N)]&amp;Data[Cycle],Data[Date])</f>
        <v>#N/A</v>
      </c>
      <c r="F1263" s="141" t="e" cm="1">
        <f t="array" ref="F1263">(_xlfn.XLOOKUP($A1263&amp;$Q$3&amp;$R$3,Data[Index]&amp;Data[Valid Test, Can be used for conformity (Y/N)]&amp;Data[Cycle],Data[CO/km (mg)])-F$2)/F$5</f>
        <v>#N/A</v>
      </c>
      <c r="G1263" s="141" t="e" cm="1">
        <f t="array" ref="G1263">(_xlfn.XLOOKUP($A1263&amp;$Q$3,Data[Index]&amp;Data[Valid Test, Can be used for conformity (Y/N)],Data[CO2/km (g)])-G$2)/G$5</f>
        <v>#N/A</v>
      </c>
      <c r="H1263" s="141" t="e" cm="1">
        <f t="array" ref="H1263">(_xlfn.XLOOKUP($A1263&amp;$Q$3,Data[Index]&amp;Data[Valid Test, Can be used for conformity (Y/N)],Data[THC/km (mg)])-H$2)/H$5</f>
        <v>#N/A</v>
      </c>
      <c r="I1263" s="141" t="e" cm="1">
        <f t="array" ref="I1263">(_xlfn.XLOOKUP($A1263&amp;$Q$3,Data[Index]&amp;Data[Valid Test, Can be used for conformity (Y/N)],Data[NOx/km (mg)])-I$2)/I$5</f>
        <v>#N/A</v>
      </c>
      <c r="J1263" s="141" t="e" cm="1">
        <f t="array" ref="J1263">(_xlfn.XLOOKUP($A1263&amp;$Q$3,Data[Index]&amp;Data[Valid Test, Can be used for conformity (Y/N)],Data[THC + NOx/km (mg)])-J$2)/J$5</f>
        <v>#N/A</v>
      </c>
      <c r="K1263" s="141" t="e" cm="1">
        <f t="array" ref="K1263">(_xlfn.XLOOKUP($A1263&amp;$Q$3,Data[Index]&amp;Data[Valid Test, Can be used for conformity (Y/N)],Data[PN/km ('#)])-K$2)/K$5</f>
        <v>#N/A</v>
      </c>
      <c r="L1263" s="141" t="e" cm="1">
        <f t="array" ref="L1263">(_xlfn.XLOOKUP($A1263&amp;$Q$3,Data[Index]&amp;Data[Valid Test, Can be used for conformity (Y/N)],Data[PM/km (mg)])-L$2)/L$5</f>
        <v>#N/A</v>
      </c>
      <c r="M1263" s="140" t="e" cm="1">
        <f t="array" ref="M1263">(_xlfn.XLOOKUP($A1263&amp;$Q$3,Data[Index]&amp;Data[Valid Test, Can be used for conformity (Y/N)],Data[CH4 (mg/km)])-M$2)/M$5</f>
        <v>#N/A</v>
      </c>
      <c r="N1263" s="140" t="e" cm="1">
        <f t="array" ref="N1263">(_xlfn.XLOOKUP($A1263&amp;$Q$3,Data[Index]&amp;Data[Valid Test, Can be used for conformity (Y/N)],Data[N20 (mg/km)])-N$2)/N$5</f>
        <v>#N/A</v>
      </c>
      <c r="O1263" s="141" t="e" cm="1">
        <f t="array" ref="O1263">(_xlfn.XLOOKUP($A1263&amp;$Q$3,Data[Index]&amp;Data[Valid Test, Can be used for conformity (Y/N)],Data[l/100km])-O$2)/O$5</f>
        <v>#N/A</v>
      </c>
      <c r="P1263" s="138">
        <f>_xlfn.XLOOKUP($A1263,Data[Index],Data[Comments])</f>
        <v>0</v>
      </c>
    </row>
    <row r="1264" spans="1:16" x14ac:dyDescent="0.2">
      <c r="A1264" s="129"/>
      <c r="B1264" s="129"/>
      <c r="C1264" s="129" t="e" cm="1">
        <f t="array" ref="C1264">_xlfn.XLOOKUP($A1264&amp;$Q$3&amp;$R$3,Data[Index]&amp;Data[Valid Test, Can be used for conformity (Y/N)]&amp;Data[Cycle],Data[Test Name])</f>
        <v>#N/A</v>
      </c>
      <c r="D1264" s="167" t="e" cm="1">
        <f t="array" ref="D1264">_xlfn.XLOOKUP($A1264&amp;$Q$3&amp;$R$3,Data[Index]&amp;Data[Valid Test, Can be used for conformity (Y/N)]&amp;Data[Cycle],Data[Mileage (Miles)])</f>
        <v>#N/A</v>
      </c>
      <c r="E1264" s="130" t="e" cm="1">
        <f t="array" ref="E1264">_xlfn.XLOOKUP($A1264&amp;$Q$3&amp;$R$3,Data[Index]&amp;Data[Valid Test, Can be used for conformity (Y/N)]&amp;Data[Cycle],Data[Date])</f>
        <v>#N/A</v>
      </c>
      <c r="F1264" s="141" t="e" cm="1">
        <f t="array" ref="F1264">(_xlfn.XLOOKUP($A1264&amp;$Q$3&amp;$R$3,Data[Index]&amp;Data[Valid Test, Can be used for conformity (Y/N)]&amp;Data[Cycle],Data[CO/km (mg)])-F$2)/F$5</f>
        <v>#N/A</v>
      </c>
      <c r="G1264" s="141" t="e" cm="1">
        <f t="array" ref="G1264">(_xlfn.XLOOKUP($A1264&amp;$Q$3,Data[Index]&amp;Data[Valid Test, Can be used for conformity (Y/N)],Data[CO2/km (g)])-G$2)/G$5</f>
        <v>#N/A</v>
      </c>
      <c r="H1264" s="141" t="e" cm="1">
        <f t="array" ref="H1264">(_xlfn.XLOOKUP($A1264&amp;$Q$3,Data[Index]&amp;Data[Valid Test, Can be used for conformity (Y/N)],Data[THC/km (mg)])-H$2)/H$5</f>
        <v>#N/A</v>
      </c>
      <c r="I1264" s="141" t="e" cm="1">
        <f t="array" ref="I1264">(_xlfn.XLOOKUP($A1264&amp;$Q$3,Data[Index]&amp;Data[Valid Test, Can be used for conformity (Y/N)],Data[NOx/km (mg)])-I$2)/I$5</f>
        <v>#N/A</v>
      </c>
      <c r="J1264" s="141" t="e" cm="1">
        <f t="array" ref="J1264">(_xlfn.XLOOKUP($A1264&amp;$Q$3,Data[Index]&amp;Data[Valid Test, Can be used for conformity (Y/N)],Data[THC + NOx/km (mg)])-J$2)/J$5</f>
        <v>#N/A</v>
      </c>
      <c r="K1264" s="141" t="e" cm="1">
        <f t="array" ref="K1264">(_xlfn.XLOOKUP($A1264&amp;$Q$3,Data[Index]&amp;Data[Valid Test, Can be used for conformity (Y/N)],Data[PN/km ('#)])-K$2)/K$5</f>
        <v>#N/A</v>
      </c>
      <c r="L1264" s="141" t="e" cm="1">
        <f t="array" ref="L1264">(_xlfn.XLOOKUP($A1264&amp;$Q$3,Data[Index]&amp;Data[Valid Test, Can be used for conformity (Y/N)],Data[PM/km (mg)])-L$2)/L$5</f>
        <v>#N/A</v>
      </c>
      <c r="M1264" s="140" t="e" cm="1">
        <f t="array" ref="M1264">(_xlfn.XLOOKUP($A1264&amp;$Q$3,Data[Index]&amp;Data[Valid Test, Can be used for conformity (Y/N)],Data[CH4 (mg/km)])-M$2)/M$5</f>
        <v>#N/A</v>
      </c>
      <c r="N1264" s="140" t="e" cm="1">
        <f t="array" ref="N1264">(_xlfn.XLOOKUP($A1264&amp;$Q$3,Data[Index]&amp;Data[Valid Test, Can be used for conformity (Y/N)],Data[N20 (mg/km)])-N$2)/N$5</f>
        <v>#N/A</v>
      </c>
      <c r="O1264" s="141" t="e" cm="1">
        <f t="array" ref="O1264">(_xlfn.XLOOKUP($A1264&amp;$Q$3,Data[Index]&amp;Data[Valid Test, Can be used for conformity (Y/N)],Data[l/100km])-O$2)/O$5</f>
        <v>#N/A</v>
      </c>
      <c r="P1264" s="138">
        <f>_xlfn.XLOOKUP($A1264,Data[Index],Data[Comments])</f>
        <v>0</v>
      </c>
    </row>
    <row r="1265" spans="1:16" x14ac:dyDescent="0.2">
      <c r="A1265" s="129"/>
      <c r="B1265" s="129"/>
      <c r="C1265" s="129" t="e" cm="1">
        <f t="array" ref="C1265">_xlfn.XLOOKUP($A1265&amp;$Q$3&amp;$R$3,Data[Index]&amp;Data[Valid Test, Can be used for conformity (Y/N)]&amp;Data[Cycle],Data[Test Name])</f>
        <v>#N/A</v>
      </c>
      <c r="D1265" s="167" t="e" cm="1">
        <f t="array" ref="D1265">_xlfn.XLOOKUP($A1265&amp;$Q$3&amp;$R$3,Data[Index]&amp;Data[Valid Test, Can be used for conformity (Y/N)]&amp;Data[Cycle],Data[Mileage (Miles)])</f>
        <v>#N/A</v>
      </c>
      <c r="E1265" s="130" t="e" cm="1">
        <f t="array" ref="E1265">_xlfn.XLOOKUP($A1265&amp;$Q$3&amp;$R$3,Data[Index]&amp;Data[Valid Test, Can be used for conformity (Y/N)]&amp;Data[Cycle],Data[Date])</f>
        <v>#N/A</v>
      </c>
      <c r="F1265" s="141" t="e" cm="1">
        <f t="array" ref="F1265">(_xlfn.XLOOKUP($A1265&amp;$Q$3&amp;$R$3,Data[Index]&amp;Data[Valid Test, Can be used for conformity (Y/N)]&amp;Data[Cycle],Data[CO/km (mg)])-F$2)/F$5</f>
        <v>#N/A</v>
      </c>
      <c r="G1265" s="141" t="e" cm="1">
        <f t="array" ref="G1265">(_xlfn.XLOOKUP($A1265&amp;$Q$3,Data[Index]&amp;Data[Valid Test, Can be used for conformity (Y/N)],Data[CO2/km (g)])-G$2)/G$5</f>
        <v>#N/A</v>
      </c>
      <c r="H1265" s="141" t="e" cm="1">
        <f t="array" ref="H1265">(_xlfn.XLOOKUP($A1265&amp;$Q$3,Data[Index]&amp;Data[Valid Test, Can be used for conformity (Y/N)],Data[THC/km (mg)])-H$2)/H$5</f>
        <v>#N/A</v>
      </c>
      <c r="I1265" s="141" t="e" cm="1">
        <f t="array" ref="I1265">(_xlfn.XLOOKUP($A1265&amp;$Q$3,Data[Index]&amp;Data[Valid Test, Can be used for conformity (Y/N)],Data[NOx/km (mg)])-I$2)/I$5</f>
        <v>#N/A</v>
      </c>
      <c r="J1265" s="141" t="e" cm="1">
        <f t="array" ref="J1265">(_xlfn.XLOOKUP($A1265&amp;$Q$3,Data[Index]&amp;Data[Valid Test, Can be used for conformity (Y/N)],Data[THC + NOx/km (mg)])-J$2)/J$5</f>
        <v>#N/A</v>
      </c>
      <c r="K1265" s="141" t="e" cm="1">
        <f t="array" ref="K1265">(_xlfn.XLOOKUP($A1265&amp;$Q$3,Data[Index]&amp;Data[Valid Test, Can be used for conformity (Y/N)],Data[PN/km ('#)])-K$2)/K$5</f>
        <v>#N/A</v>
      </c>
      <c r="L1265" s="141" t="e" cm="1">
        <f t="array" ref="L1265">(_xlfn.XLOOKUP($A1265&amp;$Q$3,Data[Index]&amp;Data[Valid Test, Can be used for conformity (Y/N)],Data[PM/km (mg)])-L$2)/L$5</f>
        <v>#N/A</v>
      </c>
      <c r="M1265" s="140" t="e" cm="1">
        <f t="array" ref="M1265">(_xlfn.XLOOKUP($A1265&amp;$Q$3,Data[Index]&amp;Data[Valid Test, Can be used for conformity (Y/N)],Data[CH4 (mg/km)])-M$2)/M$5</f>
        <v>#N/A</v>
      </c>
      <c r="N1265" s="140" t="e" cm="1">
        <f t="array" ref="N1265">(_xlfn.XLOOKUP($A1265&amp;$Q$3,Data[Index]&amp;Data[Valid Test, Can be used for conformity (Y/N)],Data[N20 (mg/km)])-N$2)/N$5</f>
        <v>#N/A</v>
      </c>
      <c r="O1265" s="141" t="e" cm="1">
        <f t="array" ref="O1265">(_xlfn.XLOOKUP($A1265&amp;$Q$3,Data[Index]&amp;Data[Valid Test, Can be used for conformity (Y/N)],Data[l/100km])-O$2)/O$5</f>
        <v>#N/A</v>
      </c>
      <c r="P1265" s="138">
        <f>_xlfn.XLOOKUP($A1265,Data[Index],Data[Comments])</f>
        <v>0</v>
      </c>
    </row>
    <row r="1266" spans="1:16" x14ac:dyDescent="0.2">
      <c r="A1266" s="129"/>
      <c r="B1266" s="129"/>
      <c r="C1266" s="129" t="e" cm="1">
        <f t="array" ref="C1266">_xlfn.XLOOKUP($A1266&amp;$Q$3&amp;$R$3,Data[Index]&amp;Data[Valid Test, Can be used for conformity (Y/N)]&amp;Data[Cycle],Data[Test Name])</f>
        <v>#N/A</v>
      </c>
      <c r="D1266" s="167" t="e" cm="1">
        <f t="array" ref="D1266">_xlfn.XLOOKUP($A1266&amp;$Q$3&amp;$R$3,Data[Index]&amp;Data[Valid Test, Can be used for conformity (Y/N)]&amp;Data[Cycle],Data[Mileage (Miles)])</f>
        <v>#N/A</v>
      </c>
      <c r="E1266" s="130" t="e" cm="1">
        <f t="array" ref="E1266">_xlfn.XLOOKUP($A1266&amp;$Q$3&amp;$R$3,Data[Index]&amp;Data[Valid Test, Can be used for conformity (Y/N)]&amp;Data[Cycle],Data[Date])</f>
        <v>#N/A</v>
      </c>
      <c r="F1266" s="141" t="e" cm="1">
        <f t="array" ref="F1266">(_xlfn.XLOOKUP($A1266&amp;$Q$3&amp;$R$3,Data[Index]&amp;Data[Valid Test, Can be used for conformity (Y/N)]&amp;Data[Cycle],Data[CO/km (mg)])-F$2)/F$5</f>
        <v>#N/A</v>
      </c>
      <c r="G1266" s="141" t="e" cm="1">
        <f t="array" ref="G1266">(_xlfn.XLOOKUP($A1266&amp;$Q$3,Data[Index]&amp;Data[Valid Test, Can be used for conformity (Y/N)],Data[CO2/km (g)])-G$2)/G$5</f>
        <v>#N/A</v>
      </c>
      <c r="H1266" s="141" t="e" cm="1">
        <f t="array" ref="H1266">(_xlfn.XLOOKUP($A1266&amp;$Q$3,Data[Index]&amp;Data[Valid Test, Can be used for conformity (Y/N)],Data[THC/km (mg)])-H$2)/H$5</f>
        <v>#N/A</v>
      </c>
      <c r="I1266" s="141" t="e" cm="1">
        <f t="array" ref="I1266">(_xlfn.XLOOKUP($A1266&amp;$Q$3,Data[Index]&amp;Data[Valid Test, Can be used for conformity (Y/N)],Data[NOx/km (mg)])-I$2)/I$5</f>
        <v>#N/A</v>
      </c>
      <c r="J1266" s="141" t="e" cm="1">
        <f t="array" ref="J1266">(_xlfn.XLOOKUP($A1266&amp;$Q$3,Data[Index]&amp;Data[Valid Test, Can be used for conformity (Y/N)],Data[THC + NOx/km (mg)])-J$2)/J$5</f>
        <v>#N/A</v>
      </c>
      <c r="K1266" s="141" t="e" cm="1">
        <f t="array" ref="K1266">(_xlfn.XLOOKUP($A1266&amp;$Q$3,Data[Index]&amp;Data[Valid Test, Can be used for conformity (Y/N)],Data[PN/km ('#)])-K$2)/K$5</f>
        <v>#N/A</v>
      </c>
      <c r="L1266" s="141" t="e" cm="1">
        <f t="array" ref="L1266">(_xlfn.XLOOKUP($A1266&amp;$Q$3,Data[Index]&amp;Data[Valid Test, Can be used for conformity (Y/N)],Data[PM/km (mg)])-L$2)/L$5</f>
        <v>#N/A</v>
      </c>
      <c r="M1266" s="140" t="e" cm="1">
        <f t="array" ref="M1266">(_xlfn.XLOOKUP($A1266&amp;$Q$3,Data[Index]&amp;Data[Valid Test, Can be used for conformity (Y/N)],Data[CH4 (mg/km)])-M$2)/M$5</f>
        <v>#N/A</v>
      </c>
      <c r="N1266" s="140" t="e" cm="1">
        <f t="array" ref="N1266">(_xlfn.XLOOKUP($A1266&amp;$Q$3,Data[Index]&amp;Data[Valid Test, Can be used for conformity (Y/N)],Data[N20 (mg/km)])-N$2)/N$5</f>
        <v>#N/A</v>
      </c>
      <c r="O1266" s="141" t="e" cm="1">
        <f t="array" ref="O1266">(_xlfn.XLOOKUP($A1266&amp;$Q$3,Data[Index]&amp;Data[Valid Test, Can be used for conformity (Y/N)],Data[l/100km])-O$2)/O$5</f>
        <v>#N/A</v>
      </c>
      <c r="P1266" s="138">
        <f>_xlfn.XLOOKUP($A1266,Data[Index],Data[Comments])</f>
        <v>0</v>
      </c>
    </row>
    <row r="1267" spans="1:16" x14ac:dyDescent="0.2">
      <c r="A1267" s="129"/>
      <c r="B1267" s="129"/>
      <c r="C1267" s="129" t="e" cm="1">
        <f t="array" ref="C1267">_xlfn.XLOOKUP($A1267&amp;$Q$3&amp;$R$3,Data[Index]&amp;Data[Valid Test, Can be used for conformity (Y/N)]&amp;Data[Cycle],Data[Test Name])</f>
        <v>#N/A</v>
      </c>
      <c r="D1267" s="167" t="e" cm="1">
        <f t="array" ref="D1267">_xlfn.XLOOKUP($A1267&amp;$Q$3&amp;$R$3,Data[Index]&amp;Data[Valid Test, Can be used for conformity (Y/N)]&amp;Data[Cycle],Data[Mileage (Miles)])</f>
        <v>#N/A</v>
      </c>
      <c r="E1267" s="130" t="e" cm="1">
        <f t="array" ref="E1267">_xlfn.XLOOKUP($A1267&amp;$Q$3&amp;$R$3,Data[Index]&amp;Data[Valid Test, Can be used for conformity (Y/N)]&amp;Data[Cycle],Data[Date])</f>
        <v>#N/A</v>
      </c>
      <c r="F1267" s="141" t="e" cm="1">
        <f t="array" ref="F1267">(_xlfn.XLOOKUP($A1267&amp;$Q$3&amp;$R$3,Data[Index]&amp;Data[Valid Test, Can be used for conformity (Y/N)]&amp;Data[Cycle],Data[CO/km (mg)])-F$2)/F$5</f>
        <v>#N/A</v>
      </c>
      <c r="G1267" s="141" t="e" cm="1">
        <f t="array" ref="G1267">(_xlfn.XLOOKUP($A1267&amp;$Q$3,Data[Index]&amp;Data[Valid Test, Can be used for conformity (Y/N)],Data[CO2/km (g)])-G$2)/G$5</f>
        <v>#N/A</v>
      </c>
      <c r="H1267" s="141" t="e" cm="1">
        <f t="array" ref="H1267">(_xlfn.XLOOKUP($A1267&amp;$Q$3,Data[Index]&amp;Data[Valid Test, Can be used for conformity (Y/N)],Data[THC/km (mg)])-H$2)/H$5</f>
        <v>#N/A</v>
      </c>
      <c r="I1267" s="141" t="e" cm="1">
        <f t="array" ref="I1267">(_xlfn.XLOOKUP($A1267&amp;$Q$3,Data[Index]&amp;Data[Valid Test, Can be used for conformity (Y/N)],Data[NOx/km (mg)])-I$2)/I$5</f>
        <v>#N/A</v>
      </c>
      <c r="J1267" s="141" t="e" cm="1">
        <f t="array" ref="J1267">(_xlfn.XLOOKUP($A1267&amp;$Q$3,Data[Index]&amp;Data[Valid Test, Can be used for conformity (Y/N)],Data[THC + NOx/km (mg)])-J$2)/J$5</f>
        <v>#N/A</v>
      </c>
      <c r="K1267" s="141" t="e" cm="1">
        <f t="array" ref="K1267">(_xlfn.XLOOKUP($A1267&amp;$Q$3,Data[Index]&amp;Data[Valid Test, Can be used for conformity (Y/N)],Data[PN/km ('#)])-K$2)/K$5</f>
        <v>#N/A</v>
      </c>
      <c r="L1267" s="141" t="e" cm="1">
        <f t="array" ref="L1267">(_xlfn.XLOOKUP($A1267&amp;$Q$3,Data[Index]&amp;Data[Valid Test, Can be used for conformity (Y/N)],Data[PM/km (mg)])-L$2)/L$5</f>
        <v>#N/A</v>
      </c>
      <c r="M1267" s="140" t="e" cm="1">
        <f t="array" ref="M1267">(_xlfn.XLOOKUP($A1267&amp;$Q$3,Data[Index]&amp;Data[Valid Test, Can be used for conformity (Y/N)],Data[CH4 (mg/km)])-M$2)/M$5</f>
        <v>#N/A</v>
      </c>
      <c r="N1267" s="140" t="e" cm="1">
        <f t="array" ref="N1267">(_xlfn.XLOOKUP($A1267&amp;$Q$3,Data[Index]&amp;Data[Valid Test, Can be used for conformity (Y/N)],Data[N20 (mg/km)])-N$2)/N$5</f>
        <v>#N/A</v>
      </c>
      <c r="O1267" s="141" t="e" cm="1">
        <f t="array" ref="O1267">(_xlfn.XLOOKUP($A1267&amp;$Q$3,Data[Index]&amp;Data[Valid Test, Can be used for conformity (Y/N)],Data[l/100km])-O$2)/O$5</f>
        <v>#N/A</v>
      </c>
      <c r="P1267" s="138">
        <f>_xlfn.XLOOKUP($A1267,Data[Index],Data[Comments])</f>
        <v>0</v>
      </c>
    </row>
    <row r="1268" spans="1:16" x14ac:dyDescent="0.2">
      <c r="A1268" s="129"/>
      <c r="B1268" s="129"/>
      <c r="C1268" s="129" t="e" cm="1">
        <f t="array" ref="C1268">_xlfn.XLOOKUP($A1268&amp;$Q$3&amp;$R$3,Data[Index]&amp;Data[Valid Test, Can be used for conformity (Y/N)]&amp;Data[Cycle],Data[Test Name])</f>
        <v>#N/A</v>
      </c>
      <c r="D1268" s="167" t="e" cm="1">
        <f t="array" ref="D1268">_xlfn.XLOOKUP($A1268&amp;$Q$3&amp;$R$3,Data[Index]&amp;Data[Valid Test, Can be used for conformity (Y/N)]&amp;Data[Cycle],Data[Mileage (Miles)])</f>
        <v>#N/A</v>
      </c>
      <c r="E1268" s="130" t="e" cm="1">
        <f t="array" ref="E1268">_xlfn.XLOOKUP($A1268&amp;$Q$3&amp;$R$3,Data[Index]&amp;Data[Valid Test, Can be used for conformity (Y/N)]&amp;Data[Cycle],Data[Date])</f>
        <v>#N/A</v>
      </c>
      <c r="F1268" s="141" t="e" cm="1">
        <f t="array" ref="F1268">(_xlfn.XLOOKUP($A1268&amp;$Q$3&amp;$R$3,Data[Index]&amp;Data[Valid Test, Can be used for conformity (Y/N)]&amp;Data[Cycle],Data[CO/km (mg)])-F$2)/F$5</f>
        <v>#N/A</v>
      </c>
      <c r="G1268" s="141" t="e" cm="1">
        <f t="array" ref="G1268">(_xlfn.XLOOKUP($A1268&amp;$Q$3,Data[Index]&amp;Data[Valid Test, Can be used for conformity (Y/N)],Data[CO2/km (g)])-G$2)/G$5</f>
        <v>#N/A</v>
      </c>
      <c r="H1268" s="141" t="e" cm="1">
        <f t="array" ref="H1268">(_xlfn.XLOOKUP($A1268&amp;$Q$3,Data[Index]&amp;Data[Valid Test, Can be used for conformity (Y/N)],Data[THC/km (mg)])-H$2)/H$5</f>
        <v>#N/A</v>
      </c>
      <c r="I1268" s="141" t="e" cm="1">
        <f t="array" ref="I1268">(_xlfn.XLOOKUP($A1268&amp;$Q$3,Data[Index]&amp;Data[Valid Test, Can be used for conformity (Y/N)],Data[NOx/km (mg)])-I$2)/I$5</f>
        <v>#N/A</v>
      </c>
      <c r="J1268" s="141" t="e" cm="1">
        <f t="array" ref="J1268">(_xlfn.XLOOKUP($A1268&amp;$Q$3,Data[Index]&amp;Data[Valid Test, Can be used for conformity (Y/N)],Data[THC + NOx/km (mg)])-J$2)/J$5</f>
        <v>#N/A</v>
      </c>
      <c r="K1268" s="141" t="e" cm="1">
        <f t="array" ref="K1268">(_xlfn.XLOOKUP($A1268&amp;$Q$3,Data[Index]&amp;Data[Valid Test, Can be used for conformity (Y/N)],Data[PN/km ('#)])-K$2)/K$5</f>
        <v>#N/A</v>
      </c>
      <c r="L1268" s="141" t="e" cm="1">
        <f t="array" ref="L1268">(_xlfn.XLOOKUP($A1268&amp;$Q$3,Data[Index]&amp;Data[Valid Test, Can be used for conformity (Y/N)],Data[PM/km (mg)])-L$2)/L$5</f>
        <v>#N/A</v>
      </c>
      <c r="M1268" s="140" t="e" cm="1">
        <f t="array" ref="M1268">(_xlfn.XLOOKUP($A1268&amp;$Q$3,Data[Index]&amp;Data[Valid Test, Can be used for conformity (Y/N)],Data[CH4 (mg/km)])-M$2)/M$5</f>
        <v>#N/A</v>
      </c>
      <c r="N1268" s="140" t="e" cm="1">
        <f t="array" ref="N1268">(_xlfn.XLOOKUP($A1268&amp;$Q$3,Data[Index]&amp;Data[Valid Test, Can be used for conformity (Y/N)],Data[N20 (mg/km)])-N$2)/N$5</f>
        <v>#N/A</v>
      </c>
      <c r="O1268" s="141" t="e" cm="1">
        <f t="array" ref="O1268">(_xlfn.XLOOKUP($A1268&amp;$Q$3,Data[Index]&amp;Data[Valid Test, Can be used for conformity (Y/N)],Data[l/100km])-O$2)/O$5</f>
        <v>#N/A</v>
      </c>
      <c r="P1268" s="138">
        <f>_xlfn.XLOOKUP($A1268,Data[Index],Data[Comments])</f>
        <v>0</v>
      </c>
    </row>
    <row r="1269" spans="1:16" x14ac:dyDescent="0.2">
      <c r="A1269" s="129"/>
      <c r="B1269" s="129"/>
      <c r="C1269" s="129" t="e" cm="1">
        <f t="array" ref="C1269">_xlfn.XLOOKUP($A1269&amp;$Q$3&amp;$R$3,Data[Index]&amp;Data[Valid Test, Can be used for conformity (Y/N)]&amp;Data[Cycle],Data[Test Name])</f>
        <v>#N/A</v>
      </c>
      <c r="D1269" s="167" t="e" cm="1">
        <f t="array" ref="D1269">_xlfn.XLOOKUP($A1269&amp;$Q$3&amp;$R$3,Data[Index]&amp;Data[Valid Test, Can be used for conformity (Y/N)]&amp;Data[Cycle],Data[Mileage (Miles)])</f>
        <v>#N/A</v>
      </c>
      <c r="E1269" s="130" t="e" cm="1">
        <f t="array" ref="E1269">_xlfn.XLOOKUP($A1269&amp;$Q$3&amp;$R$3,Data[Index]&amp;Data[Valid Test, Can be used for conformity (Y/N)]&amp;Data[Cycle],Data[Date])</f>
        <v>#N/A</v>
      </c>
      <c r="F1269" s="141" t="e" cm="1">
        <f t="array" ref="F1269">(_xlfn.XLOOKUP($A1269&amp;$Q$3&amp;$R$3,Data[Index]&amp;Data[Valid Test, Can be used for conformity (Y/N)]&amp;Data[Cycle],Data[CO/km (mg)])-F$2)/F$5</f>
        <v>#N/A</v>
      </c>
      <c r="G1269" s="141" t="e" cm="1">
        <f t="array" ref="G1269">(_xlfn.XLOOKUP($A1269&amp;$Q$3,Data[Index]&amp;Data[Valid Test, Can be used for conformity (Y/N)],Data[CO2/km (g)])-G$2)/G$5</f>
        <v>#N/A</v>
      </c>
      <c r="H1269" s="141" t="e" cm="1">
        <f t="array" ref="H1269">(_xlfn.XLOOKUP($A1269&amp;$Q$3,Data[Index]&amp;Data[Valid Test, Can be used for conformity (Y/N)],Data[THC/km (mg)])-H$2)/H$5</f>
        <v>#N/A</v>
      </c>
      <c r="I1269" s="141" t="e" cm="1">
        <f t="array" ref="I1269">(_xlfn.XLOOKUP($A1269&amp;$Q$3,Data[Index]&amp;Data[Valid Test, Can be used for conformity (Y/N)],Data[NOx/km (mg)])-I$2)/I$5</f>
        <v>#N/A</v>
      </c>
      <c r="J1269" s="141" t="e" cm="1">
        <f t="array" ref="J1269">(_xlfn.XLOOKUP($A1269&amp;$Q$3,Data[Index]&amp;Data[Valid Test, Can be used for conformity (Y/N)],Data[THC + NOx/km (mg)])-J$2)/J$5</f>
        <v>#N/A</v>
      </c>
      <c r="K1269" s="141" t="e" cm="1">
        <f t="array" ref="K1269">(_xlfn.XLOOKUP($A1269&amp;$Q$3,Data[Index]&amp;Data[Valid Test, Can be used for conformity (Y/N)],Data[PN/km ('#)])-K$2)/K$5</f>
        <v>#N/A</v>
      </c>
      <c r="L1269" s="141" t="e" cm="1">
        <f t="array" ref="L1269">(_xlfn.XLOOKUP($A1269&amp;$Q$3,Data[Index]&amp;Data[Valid Test, Can be used for conformity (Y/N)],Data[PM/km (mg)])-L$2)/L$5</f>
        <v>#N/A</v>
      </c>
      <c r="M1269" s="140" t="e" cm="1">
        <f t="array" ref="M1269">(_xlfn.XLOOKUP($A1269&amp;$Q$3,Data[Index]&amp;Data[Valid Test, Can be used for conformity (Y/N)],Data[CH4 (mg/km)])-M$2)/M$5</f>
        <v>#N/A</v>
      </c>
      <c r="N1269" s="140" t="e" cm="1">
        <f t="array" ref="N1269">(_xlfn.XLOOKUP($A1269&amp;$Q$3,Data[Index]&amp;Data[Valid Test, Can be used for conformity (Y/N)],Data[N20 (mg/km)])-N$2)/N$5</f>
        <v>#N/A</v>
      </c>
      <c r="O1269" s="141" t="e" cm="1">
        <f t="array" ref="O1269">(_xlfn.XLOOKUP($A1269&amp;$Q$3,Data[Index]&amp;Data[Valid Test, Can be used for conformity (Y/N)],Data[l/100km])-O$2)/O$5</f>
        <v>#N/A</v>
      </c>
      <c r="P1269" s="138">
        <f>_xlfn.XLOOKUP($A1269,Data[Index],Data[Comments])</f>
        <v>0</v>
      </c>
    </row>
    <row r="1270" spans="1:16" x14ac:dyDescent="0.2">
      <c r="A1270" s="129"/>
      <c r="B1270" s="129"/>
      <c r="C1270" s="129" t="e" cm="1">
        <f t="array" ref="C1270">_xlfn.XLOOKUP($A1270&amp;$Q$3&amp;$R$3,Data[Index]&amp;Data[Valid Test, Can be used for conformity (Y/N)]&amp;Data[Cycle],Data[Test Name])</f>
        <v>#N/A</v>
      </c>
      <c r="D1270" s="167" t="e" cm="1">
        <f t="array" ref="D1270">_xlfn.XLOOKUP($A1270&amp;$Q$3&amp;$R$3,Data[Index]&amp;Data[Valid Test, Can be used for conformity (Y/N)]&amp;Data[Cycle],Data[Mileage (Miles)])</f>
        <v>#N/A</v>
      </c>
      <c r="E1270" s="130" t="e" cm="1">
        <f t="array" ref="E1270">_xlfn.XLOOKUP($A1270&amp;$Q$3&amp;$R$3,Data[Index]&amp;Data[Valid Test, Can be used for conformity (Y/N)]&amp;Data[Cycle],Data[Date])</f>
        <v>#N/A</v>
      </c>
      <c r="F1270" s="141" t="e" cm="1">
        <f t="array" ref="F1270">(_xlfn.XLOOKUP($A1270&amp;$Q$3&amp;$R$3,Data[Index]&amp;Data[Valid Test, Can be used for conformity (Y/N)]&amp;Data[Cycle],Data[CO/km (mg)])-F$2)/F$5</f>
        <v>#N/A</v>
      </c>
      <c r="G1270" s="141" t="e" cm="1">
        <f t="array" ref="G1270">(_xlfn.XLOOKUP($A1270&amp;$Q$3,Data[Index]&amp;Data[Valid Test, Can be used for conformity (Y/N)],Data[CO2/km (g)])-G$2)/G$5</f>
        <v>#N/A</v>
      </c>
      <c r="H1270" s="141" t="e" cm="1">
        <f t="array" ref="H1270">(_xlfn.XLOOKUP($A1270&amp;$Q$3,Data[Index]&amp;Data[Valid Test, Can be used for conformity (Y/N)],Data[THC/km (mg)])-H$2)/H$5</f>
        <v>#N/A</v>
      </c>
      <c r="I1270" s="141" t="e" cm="1">
        <f t="array" ref="I1270">(_xlfn.XLOOKUP($A1270&amp;$Q$3,Data[Index]&amp;Data[Valid Test, Can be used for conformity (Y/N)],Data[NOx/km (mg)])-I$2)/I$5</f>
        <v>#N/A</v>
      </c>
      <c r="J1270" s="141" t="e" cm="1">
        <f t="array" ref="J1270">(_xlfn.XLOOKUP($A1270&amp;$Q$3,Data[Index]&amp;Data[Valid Test, Can be used for conformity (Y/N)],Data[THC + NOx/km (mg)])-J$2)/J$5</f>
        <v>#N/A</v>
      </c>
      <c r="K1270" s="141" t="e" cm="1">
        <f t="array" ref="K1270">(_xlfn.XLOOKUP($A1270&amp;$Q$3,Data[Index]&amp;Data[Valid Test, Can be used for conformity (Y/N)],Data[PN/km ('#)])-K$2)/K$5</f>
        <v>#N/A</v>
      </c>
      <c r="L1270" s="141" t="e" cm="1">
        <f t="array" ref="L1270">(_xlfn.XLOOKUP($A1270&amp;$Q$3,Data[Index]&amp;Data[Valid Test, Can be used for conformity (Y/N)],Data[PM/km (mg)])-L$2)/L$5</f>
        <v>#N/A</v>
      </c>
      <c r="M1270" s="140" t="e" cm="1">
        <f t="array" ref="M1270">(_xlfn.XLOOKUP($A1270&amp;$Q$3,Data[Index]&amp;Data[Valid Test, Can be used for conformity (Y/N)],Data[CH4 (mg/km)])-M$2)/M$5</f>
        <v>#N/A</v>
      </c>
      <c r="N1270" s="140" t="e" cm="1">
        <f t="array" ref="N1270">(_xlfn.XLOOKUP($A1270&amp;$Q$3,Data[Index]&amp;Data[Valid Test, Can be used for conformity (Y/N)],Data[N20 (mg/km)])-N$2)/N$5</f>
        <v>#N/A</v>
      </c>
      <c r="O1270" s="141" t="e" cm="1">
        <f t="array" ref="O1270">(_xlfn.XLOOKUP($A1270&amp;$Q$3,Data[Index]&amp;Data[Valid Test, Can be used for conformity (Y/N)],Data[l/100km])-O$2)/O$5</f>
        <v>#N/A</v>
      </c>
      <c r="P1270" s="138">
        <f>_xlfn.XLOOKUP($A1270,Data[Index],Data[Comments])</f>
        <v>0</v>
      </c>
    </row>
    <row r="1271" spans="1:16" x14ac:dyDescent="0.2">
      <c r="A1271" s="129"/>
      <c r="B1271" s="129"/>
      <c r="C1271" s="129" t="e" cm="1">
        <f t="array" ref="C1271">_xlfn.XLOOKUP($A1271&amp;$Q$3&amp;$R$3,Data[Index]&amp;Data[Valid Test, Can be used for conformity (Y/N)]&amp;Data[Cycle],Data[Test Name])</f>
        <v>#N/A</v>
      </c>
      <c r="D1271" s="167" t="e" cm="1">
        <f t="array" ref="D1271">_xlfn.XLOOKUP($A1271&amp;$Q$3&amp;$R$3,Data[Index]&amp;Data[Valid Test, Can be used for conformity (Y/N)]&amp;Data[Cycle],Data[Mileage (Miles)])</f>
        <v>#N/A</v>
      </c>
      <c r="E1271" s="130" t="e" cm="1">
        <f t="array" ref="E1271">_xlfn.XLOOKUP($A1271&amp;$Q$3&amp;$R$3,Data[Index]&amp;Data[Valid Test, Can be used for conformity (Y/N)]&amp;Data[Cycle],Data[Date])</f>
        <v>#N/A</v>
      </c>
      <c r="F1271" s="141" t="e" cm="1">
        <f t="array" ref="F1271">(_xlfn.XLOOKUP($A1271&amp;$Q$3&amp;$R$3,Data[Index]&amp;Data[Valid Test, Can be used for conformity (Y/N)]&amp;Data[Cycle],Data[CO/km (mg)])-F$2)/F$5</f>
        <v>#N/A</v>
      </c>
      <c r="G1271" s="141" t="e" cm="1">
        <f t="array" ref="G1271">(_xlfn.XLOOKUP($A1271&amp;$Q$3,Data[Index]&amp;Data[Valid Test, Can be used for conformity (Y/N)],Data[CO2/km (g)])-G$2)/G$5</f>
        <v>#N/A</v>
      </c>
      <c r="H1271" s="141" t="e" cm="1">
        <f t="array" ref="H1271">(_xlfn.XLOOKUP($A1271&amp;$Q$3,Data[Index]&amp;Data[Valid Test, Can be used for conformity (Y/N)],Data[THC/km (mg)])-H$2)/H$5</f>
        <v>#N/A</v>
      </c>
      <c r="I1271" s="141" t="e" cm="1">
        <f t="array" ref="I1271">(_xlfn.XLOOKUP($A1271&amp;$Q$3,Data[Index]&amp;Data[Valid Test, Can be used for conformity (Y/N)],Data[NOx/km (mg)])-I$2)/I$5</f>
        <v>#N/A</v>
      </c>
      <c r="J1271" s="141" t="e" cm="1">
        <f t="array" ref="J1271">(_xlfn.XLOOKUP($A1271&amp;$Q$3,Data[Index]&amp;Data[Valid Test, Can be used for conformity (Y/N)],Data[THC + NOx/km (mg)])-J$2)/J$5</f>
        <v>#N/A</v>
      </c>
      <c r="K1271" s="141" t="e" cm="1">
        <f t="array" ref="K1271">(_xlfn.XLOOKUP($A1271&amp;$Q$3,Data[Index]&amp;Data[Valid Test, Can be used for conformity (Y/N)],Data[PN/km ('#)])-K$2)/K$5</f>
        <v>#N/A</v>
      </c>
      <c r="L1271" s="141" t="e" cm="1">
        <f t="array" ref="L1271">(_xlfn.XLOOKUP($A1271&amp;$Q$3,Data[Index]&amp;Data[Valid Test, Can be used for conformity (Y/N)],Data[PM/km (mg)])-L$2)/L$5</f>
        <v>#N/A</v>
      </c>
      <c r="M1271" s="140" t="e" cm="1">
        <f t="array" ref="M1271">(_xlfn.XLOOKUP($A1271&amp;$Q$3,Data[Index]&amp;Data[Valid Test, Can be used for conformity (Y/N)],Data[CH4 (mg/km)])-M$2)/M$5</f>
        <v>#N/A</v>
      </c>
      <c r="N1271" s="140" t="e" cm="1">
        <f t="array" ref="N1271">(_xlfn.XLOOKUP($A1271&amp;$Q$3,Data[Index]&amp;Data[Valid Test, Can be used for conformity (Y/N)],Data[N20 (mg/km)])-N$2)/N$5</f>
        <v>#N/A</v>
      </c>
      <c r="O1271" s="141" t="e" cm="1">
        <f t="array" ref="O1271">(_xlfn.XLOOKUP($A1271&amp;$Q$3,Data[Index]&amp;Data[Valid Test, Can be used for conformity (Y/N)],Data[l/100km])-O$2)/O$5</f>
        <v>#N/A</v>
      </c>
      <c r="P1271" s="138">
        <f>_xlfn.XLOOKUP($A1271,Data[Index],Data[Comments])</f>
        <v>0</v>
      </c>
    </row>
    <row r="1272" spans="1:16" x14ac:dyDescent="0.2">
      <c r="A1272" s="129"/>
      <c r="B1272" s="129"/>
      <c r="C1272" s="129" t="e" cm="1">
        <f t="array" ref="C1272">_xlfn.XLOOKUP($A1272&amp;$Q$3&amp;$R$3,Data[Index]&amp;Data[Valid Test, Can be used for conformity (Y/N)]&amp;Data[Cycle],Data[Test Name])</f>
        <v>#N/A</v>
      </c>
      <c r="D1272" s="167" t="e" cm="1">
        <f t="array" ref="D1272">_xlfn.XLOOKUP($A1272&amp;$Q$3&amp;$R$3,Data[Index]&amp;Data[Valid Test, Can be used for conformity (Y/N)]&amp;Data[Cycle],Data[Mileage (Miles)])</f>
        <v>#N/A</v>
      </c>
      <c r="E1272" s="130" t="e" cm="1">
        <f t="array" ref="E1272">_xlfn.XLOOKUP($A1272&amp;$Q$3&amp;$R$3,Data[Index]&amp;Data[Valid Test, Can be used for conformity (Y/N)]&amp;Data[Cycle],Data[Date])</f>
        <v>#N/A</v>
      </c>
      <c r="F1272" s="141" t="e" cm="1">
        <f t="array" ref="F1272">(_xlfn.XLOOKUP($A1272&amp;$Q$3&amp;$R$3,Data[Index]&amp;Data[Valid Test, Can be used for conformity (Y/N)]&amp;Data[Cycle],Data[CO/km (mg)])-F$2)/F$5</f>
        <v>#N/A</v>
      </c>
      <c r="G1272" s="141" t="e" cm="1">
        <f t="array" ref="G1272">(_xlfn.XLOOKUP($A1272&amp;$Q$3,Data[Index]&amp;Data[Valid Test, Can be used for conformity (Y/N)],Data[CO2/km (g)])-G$2)/G$5</f>
        <v>#N/A</v>
      </c>
      <c r="H1272" s="141" t="e" cm="1">
        <f t="array" ref="H1272">(_xlfn.XLOOKUP($A1272&amp;$Q$3,Data[Index]&amp;Data[Valid Test, Can be used for conformity (Y/N)],Data[THC/km (mg)])-H$2)/H$5</f>
        <v>#N/A</v>
      </c>
      <c r="I1272" s="141" t="e" cm="1">
        <f t="array" ref="I1272">(_xlfn.XLOOKUP($A1272&amp;$Q$3,Data[Index]&amp;Data[Valid Test, Can be used for conformity (Y/N)],Data[NOx/km (mg)])-I$2)/I$5</f>
        <v>#N/A</v>
      </c>
      <c r="J1272" s="141" t="e" cm="1">
        <f t="array" ref="J1272">(_xlfn.XLOOKUP($A1272&amp;$Q$3,Data[Index]&amp;Data[Valid Test, Can be used for conformity (Y/N)],Data[THC + NOx/km (mg)])-J$2)/J$5</f>
        <v>#N/A</v>
      </c>
      <c r="K1272" s="141" t="e" cm="1">
        <f t="array" ref="K1272">(_xlfn.XLOOKUP($A1272&amp;$Q$3,Data[Index]&amp;Data[Valid Test, Can be used for conformity (Y/N)],Data[PN/km ('#)])-K$2)/K$5</f>
        <v>#N/A</v>
      </c>
      <c r="L1272" s="141" t="e" cm="1">
        <f t="array" ref="L1272">(_xlfn.XLOOKUP($A1272&amp;$Q$3,Data[Index]&amp;Data[Valid Test, Can be used for conformity (Y/N)],Data[PM/km (mg)])-L$2)/L$5</f>
        <v>#N/A</v>
      </c>
      <c r="M1272" s="140" t="e" cm="1">
        <f t="array" ref="M1272">(_xlfn.XLOOKUP($A1272&amp;$Q$3,Data[Index]&amp;Data[Valid Test, Can be used for conformity (Y/N)],Data[CH4 (mg/km)])-M$2)/M$5</f>
        <v>#N/A</v>
      </c>
      <c r="N1272" s="140" t="e" cm="1">
        <f t="array" ref="N1272">(_xlfn.XLOOKUP($A1272&amp;$Q$3,Data[Index]&amp;Data[Valid Test, Can be used for conformity (Y/N)],Data[N20 (mg/km)])-N$2)/N$5</f>
        <v>#N/A</v>
      </c>
      <c r="O1272" s="141" t="e" cm="1">
        <f t="array" ref="O1272">(_xlfn.XLOOKUP($A1272&amp;$Q$3,Data[Index]&amp;Data[Valid Test, Can be used for conformity (Y/N)],Data[l/100km])-O$2)/O$5</f>
        <v>#N/A</v>
      </c>
      <c r="P1272" s="138">
        <f>_xlfn.XLOOKUP($A1272,Data[Index],Data[Comments])</f>
        <v>0</v>
      </c>
    </row>
    <row r="1273" spans="1:16" x14ac:dyDescent="0.2">
      <c r="A1273" s="129"/>
      <c r="B1273" s="129"/>
      <c r="C1273" s="129" t="e" cm="1">
        <f t="array" ref="C1273">_xlfn.XLOOKUP($A1273&amp;$Q$3&amp;$R$3,Data[Index]&amp;Data[Valid Test, Can be used for conformity (Y/N)]&amp;Data[Cycle],Data[Test Name])</f>
        <v>#N/A</v>
      </c>
      <c r="D1273" s="167" t="e" cm="1">
        <f t="array" ref="D1273">_xlfn.XLOOKUP($A1273&amp;$Q$3&amp;$R$3,Data[Index]&amp;Data[Valid Test, Can be used for conformity (Y/N)]&amp;Data[Cycle],Data[Mileage (Miles)])</f>
        <v>#N/A</v>
      </c>
      <c r="E1273" s="130" t="e" cm="1">
        <f t="array" ref="E1273">_xlfn.XLOOKUP($A1273&amp;$Q$3&amp;$R$3,Data[Index]&amp;Data[Valid Test, Can be used for conformity (Y/N)]&amp;Data[Cycle],Data[Date])</f>
        <v>#N/A</v>
      </c>
      <c r="F1273" s="141" t="e" cm="1">
        <f t="array" ref="F1273">(_xlfn.XLOOKUP($A1273&amp;$Q$3&amp;$R$3,Data[Index]&amp;Data[Valid Test, Can be used for conformity (Y/N)]&amp;Data[Cycle],Data[CO/km (mg)])-F$2)/F$5</f>
        <v>#N/A</v>
      </c>
      <c r="G1273" s="141" t="e" cm="1">
        <f t="array" ref="G1273">(_xlfn.XLOOKUP($A1273&amp;$Q$3,Data[Index]&amp;Data[Valid Test, Can be used for conformity (Y/N)],Data[CO2/km (g)])-G$2)/G$5</f>
        <v>#N/A</v>
      </c>
      <c r="H1273" s="141" t="e" cm="1">
        <f t="array" ref="H1273">(_xlfn.XLOOKUP($A1273&amp;$Q$3,Data[Index]&amp;Data[Valid Test, Can be used for conformity (Y/N)],Data[THC/km (mg)])-H$2)/H$5</f>
        <v>#N/A</v>
      </c>
      <c r="I1273" s="141" t="e" cm="1">
        <f t="array" ref="I1273">(_xlfn.XLOOKUP($A1273&amp;$Q$3,Data[Index]&amp;Data[Valid Test, Can be used for conformity (Y/N)],Data[NOx/km (mg)])-I$2)/I$5</f>
        <v>#N/A</v>
      </c>
      <c r="J1273" s="141" t="e" cm="1">
        <f t="array" ref="J1273">(_xlfn.XLOOKUP($A1273&amp;$Q$3,Data[Index]&amp;Data[Valid Test, Can be used for conformity (Y/N)],Data[THC + NOx/km (mg)])-J$2)/J$5</f>
        <v>#N/A</v>
      </c>
      <c r="K1273" s="141" t="e" cm="1">
        <f t="array" ref="K1273">(_xlfn.XLOOKUP($A1273&amp;$Q$3,Data[Index]&amp;Data[Valid Test, Can be used for conformity (Y/N)],Data[PN/km ('#)])-K$2)/K$5</f>
        <v>#N/A</v>
      </c>
      <c r="L1273" s="141" t="e" cm="1">
        <f t="array" ref="L1273">(_xlfn.XLOOKUP($A1273&amp;$Q$3,Data[Index]&amp;Data[Valid Test, Can be used for conformity (Y/N)],Data[PM/km (mg)])-L$2)/L$5</f>
        <v>#N/A</v>
      </c>
      <c r="M1273" s="140" t="e" cm="1">
        <f t="array" ref="M1273">(_xlfn.XLOOKUP($A1273&amp;$Q$3,Data[Index]&amp;Data[Valid Test, Can be used for conformity (Y/N)],Data[CH4 (mg/km)])-M$2)/M$5</f>
        <v>#N/A</v>
      </c>
      <c r="N1273" s="140" t="e" cm="1">
        <f t="array" ref="N1273">(_xlfn.XLOOKUP($A1273&amp;$Q$3,Data[Index]&amp;Data[Valid Test, Can be used for conformity (Y/N)],Data[N20 (mg/km)])-N$2)/N$5</f>
        <v>#N/A</v>
      </c>
      <c r="O1273" s="141" t="e" cm="1">
        <f t="array" ref="O1273">(_xlfn.XLOOKUP($A1273&amp;$Q$3,Data[Index]&amp;Data[Valid Test, Can be used for conformity (Y/N)],Data[l/100km])-O$2)/O$5</f>
        <v>#N/A</v>
      </c>
      <c r="P1273" s="138">
        <f>_xlfn.XLOOKUP($A1273,Data[Index],Data[Comments])</f>
        <v>0</v>
      </c>
    </row>
    <row r="1274" spans="1:16" x14ac:dyDescent="0.2">
      <c r="A1274" s="129"/>
      <c r="B1274" s="129"/>
      <c r="C1274" s="129" t="e" cm="1">
        <f t="array" ref="C1274">_xlfn.XLOOKUP($A1274&amp;$Q$3&amp;$R$3,Data[Index]&amp;Data[Valid Test, Can be used for conformity (Y/N)]&amp;Data[Cycle],Data[Test Name])</f>
        <v>#N/A</v>
      </c>
      <c r="D1274" s="167" t="e" cm="1">
        <f t="array" ref="D1274">_xlfn.XLOOKUP($A1274&amp;$Q$3&amp;$R$3,Data[Index]&amp;Data[Valid Test, Can be used for conformity (Y/N)]&amp;Data[Cycle],Data[Mileage (Miles)])</f>
        <v>#N/A</v>
      </c>
      <c r="E1274" s="130" t="e" cm="1">
        <f t="array" ref="E1274">_xlfn.XLOOKUP($A1274&amp;$Q$3&amp;$R$3,Data[Index]&amp;Data[Valid Test, Can be used for conformity (Y/N)]&amp;Data[Cycle],Data[Date])</f>
        <v>#N/A</v>
      </c>
      <c r="F1274" s="141" t="e" cm="1">
        <f t="array" ref="F1274">(_xlfn.XLOOKUP($A1274&amp;$Q$3&amp;$R$3,Data[Index]&amp;Data[Valid Test, Can be used for conformity (Y/N)]&amp;Data[Cycle],Data[CO/km (mg)])-F$2)/F$5</f>
        <v>#N/A</v>
      </c>
      <c r="G1274" s="141" t="e" cm="1">
        <f t="array" ref="G1274">(_xlfn.XLOOKUP($A1274&amp;$Q$3,Data[Index]&amp;Data[Valid Test, Can be used for conformity (Y/N)],Data[CO2/km (g)])-G$2)/G$5</f>
        <v>#N/A</v>
      </c>
      <c r="H1274" s="141" t="e" cm="1">
        <f t="array" ref="H1274">(_xlfn.XLOOKUP($A1274&amp;$Q$3,Data[Index]&amp;Data[Valid Test, Can be used for conformity (Y/N)],Data[THC/km (mg)])-H$2)/H$5</f>
        <v>#N/A</v>
      </c>
      <c r="I1274" s="141" t="e" cm="1">
        <f t="array" ref="I1274">(_xlfn.XLOOKUP($A1274&amp;$Q$3,Data[Index]&amp;Data[Valid Test, Can be used for conformity (Y/N)],Data[NOx/km (mg)])-I$2)/I$5</f>
        <v>#N/A</v>
      </c>
      <c r="J1274" s="141" t="e" cm="1">
        <f t="array" ref="J1274">(_xlfn.XLOOKUP($A1274&amp;$Q$3,Data[Index]&amp;Data[Valid Test, Can be used for conformity (Y/N)],Data[THC + NOx/km (mg)])-J$2)/J$5</f>
        <v>#N/A</v>
      </c>
      <c r="K1274" s="141" t="e" cm="1">
        <f t="array" ref="K1274">(_xlfn.XLOOKUP($A1274&amp;$Q$3,Data[Index]&amp;Data[Valid Test, Can be used for conformity (Y/N)],Data[PN/km ('#)])-K$2)/K$5</f>
        <v>#N/A</v>
      </c>
      <c r="L1274" s="141" t="e" cm="1">
        <f t="array" ref="L1274">(_xlfn.XLOOKUP($A1274&amp;$Q$3,Data[Index]&amp;Data[Valid Test, Can be used for conformity (Y/N)],Data[PM/km (mg)])-L$2)/L$5</f>
        <v>#N/A</v>
      </c>
      <c r="M1274" s="140" t="e" cm="1">
        <f t="array" ref="M1274">(_xlfn.XLOOKUP($A1274&amp;$Q$3,Data[Index]&amp;Data[Valid Test, Can be used for conformity (Y/N)],Data[CH4 (mg/km)])-M$2)/M$5</f>
        <v>#N/A</v>
      </c>
      <c r="N1274" s="140" t="e" cm="1">
        <f t="array" ref="N1274">(_xlfn.XLOOKUP($A1274&amp;$Q$3,Data[Index]&amp;Data[Valid Test, Can be used for conformity (Y/N)],Data[N20 (mg/km)])-N$2)/N$5</f>
        <v>#N/A</v>
      </c>
      <c r="O1274" s="141" t="e" cm="1">
        <f t="array" ref="O1274">(_xlfn.XLOOKUP($A1274&amp;$Q$3,Data[Index]&amp;Data[Valid Test, Can be used for conformity (Y/N)],Data[l/100km])-O$2)/O$5</f>
        <v>#N/A</v>
      </c>
      <c r="P1274" s="138">
        <f>_xlfn.XLOOKUP($A1274,Data[Index],Data[Comments])</f>
        <v>0</v>
      </c>
    </row>
    <row r="1275" spans="1:16" x14ac:dyDescent="0.2">
      <c r="A1275" s="129"/>
      <c r="B1275" s="129"/>
      <c r="C1275" s="129" t="e" cm="1">
        <f t="array" ref="C1275">_xlfn.XLOOKUP($A1275&amp;$Q$3&amp;$R$3,Data[Index]&amp;Data[Valid Test, Can be used for conformity (Y/N)]&amp;Data[Cycle],Data[Test Name])</f>
        <v>#N/A</v>
      </c>
      <c r="D1275" s="167" t="e" cm="1">
        <f t="array" ref="D1275">_xlfn.XLOOKUP($A1275&amp;$Q$3&amp;$R$3,Data[Index]&amp;Data[Valid Test, Can be used for conformity (Y/N)]&amp;Data[Cycle],Data[Mileage (Miles)])</f>
        <v>#N/A</v>
      </c>
      <c r="E1275" s="130" t="e" cm="1">
        <f t="array" ref="E1275">_xlfn.XLOOKUP($A1275&amp;$Q$3&amp;$R$3,Data[Index]&amp;Data[Valid Test, Can be used for conformity (Y/N)]&amp;Data[Cycle],Data[Date])</f>
        <v>#N/A</v>
      </c>
      <c r="F1275" s="141" t="e" cm="1">
        <f t="array" ref="F1275">(_xlfn.XLOOKUP($A1275&amp;$Q$3&amp;$R$3,Data[Index]&amp;Data[Valid Test, Can be used for conformity (Y/N)]&amp;Data[Cycle],Data[CO/km (mg)])-F$2)/F$5</f>
        <v>#N/A</v>
      </c>
      <c r="G1275" s="141" t="e" cm="1">
        <f t="array" ref="G1275">(_xlfn.XLOOKUP($A1275&amp;$Q$3,Data[Index]&amp;Data[Valid Test, Can be used for conformity (Y/N)],Data[CO2/km (g)])-G$2)/G$5</f>
        <v>#N/A</v>
      </c>
      <c r="H1275" s="141" t="e" cm="1">
        <f t="array" ref="H1275">(_xlfn.XLOOKUP($A1275&amp;$Q$3,Data[Index]&amp;Data[Valid Test, Can be used for conformity (Y/N)],Data[THC/km (mg)])-H$2)/H$5</f>
        <v>#N/A</v>
      </c>
      <c r="I1275" s="141" t="e" cm="1">
        <f t="array" ref="I1275">(_xlfn.XLOOKUP($A1275&amp;$Q$3,Data[Index]&amp;Data[Valid Test, Can be used for conformity (Y/N)],Data[NOx/km (mg)])-I$2)/I$5</f>
        <v>#N/A</v>
      </c>
      <c r="J1275" s="141" t="e" cm="1">
        <f t="array" ref="J1275">(_xlfn.XLOOKUP($A1275&amp;$Q$3,Data[Index]&amp;Data[Valid Test, Can be used for conformity (Y/N)],Data[THC + NOx/km (mg)])-J$2)/J$5</f>
        <v>#N/A</v>
      </c>
      <c r="K1275" s="141" t="e" cm="1">
        <f t="array" ref="K1275">(_xlfn.XLOOKUP($A1275&amp;$Q$3,Data[Index]&amp;Data[Valid Test, Can be used for conformity (Y/N)],Data[PN/km ('#)])-K$2)/K$5</f>
        <v>#N/A</v>
      </c>
      <c r="L1275" s="141" t="e" cm="1">
        <f t="array" ref="L1275">(_xlfn.XLOOKUP($A1275&amp;$Q$3,Data[Index]&amp;Data[Valid Test, Can be used for conformity (Y/N)],Data[PM/km (mg)])-L$2)/L$5</f>
        <v>#N/A</v>
      </c>
      <c r="M1275" s="140" t="e" cm="1">
        <f t="array" ref="M1275">(_xlfn.XLOOKUP($A1275&amp;$Q$3,Data[Index]&amp;Data[Valid Test, Can be used for conformity (Y/N)],Data[CH4 (mg/km)])-M$2)/M$5</f>
        <v>#N/A</v>
      </c>
      <c r="N1275" s="140" t="e" cm="1">
        <f t="array" ref="N1275">(_xlfn.XLOOKUP($A1275&amp;$Q$3,Data[Index]&amp;Data[Valid Test, Can be used for conformity (Y/N)],Data[N20 (mg/km)])-N$2)/N$5</f>
        <v>#N/A</v>
      </c>
      <c r="O1275" s="141" t="e" cm="1">
        <f t="array" ref="O1275">(_xlfn.XLOOKUP($A1275&amp;$Q$3,Data[Index]&amp;Data[Valid Test, Can be used for conformity (Y/N)],Data[l/100km])-O$2)/O$5</f>
        <v>#N/A</v>
      </c>
      <c r="P1275" s="138">
        <f>_xlfn.XLOOKUP($A1275,Data[Index],Data[Comments])</f>
        <v>0</v>
      </c>
    </row>
    <row r="1276" spans="1:16" x14ac:dyDescent="0.2">
      <c r="A1276" s="129"/>
      <c r="B1276" s="129"/>
      <c r="C1276" s="129" t="e" cm="1">
        <f t="array" ref="C1276">_xlfn.XLOOKUP($A1276&amp;$Q$3&amp;$R$3,Data[Index]&amp;Data[Valid Test, Can be used for conformity (Y/N)]&amp;Data[Cycle],Data[Test Name])</f>
        <v>#N/A</v>
      </c>
      <c r="D1276" s="167" t="e" cm="1">
        <f t="array" ref="D1276">_xlfn.XLOOKUP($A1276&amp;$Q$3&amp;$R$3,Data[Index]&amp;Data[Valid Test, Can be used for conformity (Y/N)]&amp;Data[Cycle],Data[Mileage (Miles)])</f>
        <v>#N/A</v>
      </c>
      <c r="E1276" s="130" t="e" cm="1">
        <f t="array" ref="E1276">_xlfn.XLOOKUP($A1276&amp;$Q$3&amp;$R$3,Data[Index]&amp;Data[Valid Test, Can be used for conformity (Y/N)]&amp;Data[Cycle],Data[Date])</f>
        <v>#N/A</v>
      </c>
      <c r="F1276" s="141" t="e" cm="1">
        <f t="array" ref="F1276">(_xlfn.XLOOKUP($A1276&amp;$Q$3&amp;$R$3,Data[Index]&amp;Data[Valid Test, Can be used for conformity (Y/N)]&amp;Data[Cycle],Data[CO/km (mg)])-F$2)/F$5</f>
        <v>#N/A</v>
      </c>
      <c r="G1276" s="141" t="e" cm="1">
        <f t="array" ref="G1276">(_xlfn.XLOOKUP($A1276&amp;$Q$3,Data[Index]&amp;Data[Valid Test, Can be used for conformity (Y/N)],Data[CO2/km (g)])-G$2)/G$5</f>
        <v>#N/A</v>
      </c>
      <c r="H1276" s="141" t="e" cm="1">
        <f t="array" ref="H1276">(_xlfn.XLOOKUP($A1276&amp;$Q$3,Data[Index]&amp;Data[Valid Test, Can be used for conformity (Y/N)],Data[THC/km (mg)])-H$2)/H$5</f>
        <v>#N/A</v>
      </c>
      <c r="I1276" s="141" t="e" cm="1">
        <f t="array" ref="I1276">(_xlfn.XLOOKUP($A1276&amp;$Q$3,Data[Index]&amp;Data[Valid Test, Can be used for conformity (Y/N)],Data[NOx/km (mg)])-I$2)/I$5</f>
        <v>#N/A</v>
      </c>
      <c r="J1276" s="141" t="e" cm="1">
        <f t="array" ref="J1276">(_xlfn.XLOOKUP($A1276&amp;$Q$3,Data[Index]&amp;Data[Valid Test, Can be used for conformity (Y/N)],Data[THC + NOx/km (mg)])-J$2)/J$5</f>
        <v>#N/A</v>
      </c>
      <c r="K1276" s="141" t="e" cm="1">
        <f t="array" ref="K1276">(_xlfn.XLOOKUP($A1276&amp;$Q$3,Data[Index]&amp;Data[Valid Test, Can be used for conformity (Y/N)],Data[PN/km ('#)])-K$2)/K$5</f>
        <v>#N/A</v>
      </c>
      <c r="L1276" s="141" t="e" cm="1">
        <f t="array" ref="L1276">(_xlfn.XLOOKUP($A1276&amp;$Q$3,Data[Index]&amp;Data[Valid Test, Can be used for conformity (Y/N)],Data[PM/km (mg)])-L$2)/L$5</f>
        <v>#N/A</v>
      </c>
      <c r="M1276" s="140" t="e" cm="1">
        <f t="array" ref="M1276">(_xlfn.XLOOKUP($A1276&amp;$Q$3,Data[Index]&amp;Data[Valid Test, Can be used for conformity (Y/N)],Data[CH4 (mg/km)])-M$2)/M$5</f>
        <v>#N/A</v>
      </c>
      <c r="N1276" s="140" t="e" cm="1">
        <f t="array" ref="N1276">(_xlfn.XLOOKUP($A1276&amp;$Q$3,Data[Index]&amp;Data[Valid Test, Can be used for conformity (Y/N)],Data[N20 (mg/km)])-N$2)/N$5</f>
        <v>#N/A</v>
      </c>
      <c r="O1276" s="141" t="e" cm="1">
        <f t="array" ref="O1276">(_xlfn.XLOOKUP($A1276&amp;$Q$3,Data[Index]&amp;Data[Valid Test, Can be used for conformity (Y/N)],Data[l/100km])-O$2)/O$5</f>
        <v>#N/A</v>
      </c>
      <c r="P1276" s="138">
        <f>_xlfn.XLOOKUP($A1276,Data[Index],Data[Comments])</f>
        <v>0</v>
      </c>
    </row>
    <row r="1277" spans="1:16" x14ac:dyDescent="0.2">
      <c r="A1277" s="129"/>
      <c r="B1277" s="129"/>
      <c r="C1277" s="129" t="e" cm="1">
        <f t="array" ref="C1277">_xlfn.XLOOKUP($A1277&amp;$Q$3&amp;$R$3,Data[Index]&amp;Data[Valid Test, Can be used for conformity (Y/N)]&amp;Data[Cycle],Data[Test Name])</f>
        <v>#N/A</v>
      </c>
      <c r="D1277" s="167" t="e" cm="1">
        <f t="array" ref="D1277">_xlfn.XLOOKUP($A1277&amp;$Q$3&amp;$R$3,Data[Index]&amp;Data[Valid Test, Can be used for conformity (Y/N)]&amp;Data[Cycle],Data[Mileage (Miles)])</f>
        <v>#N/A</v>
      </c>
      <c r="E1277" s="130" t="e" cm="1">
        <f t="array" ref="E1277">_xlfn.XLOOKUP($A1277&amp;$Q$3&amp;$R$3,Data[Index]&amp;Data[Valid Test, Can be used for conformity (Y/N)]&amp;Data[Cycle],Data[Date])</f>
        <v>#N/A</v>
      </c>
      <c r="F1277" s="141" t="e" cm="1">
        <f t="array" ref="F1277">(_xlfn.XLOOKUP($A1277&amp;$Q$3&amp;$R$3,Data[Index]&amp;Data[Valid Test, Can be used for conformity (Y/N)]&amp;Data[Cycle],Data[CO/km (mg)])-F$2)/F$5</f>
        <v>#N/A</v>
      </c>
      <c r="G1277" s="141" t="e" cm="1">
        <f t="array" ref="G1277">(_xlfn.XLOOKUP($A1277&amp;$Q$3,Data[Index]&amp;Data[Valid Test, Can be used for conformity (Y/N)],Data[CO2/km (g)])-G$2)/G$5</f>
        <v>#N/A</v>
      </c>
      <c r="H1277" s="141" t="e" cm="1">
        <f t="array" ref="H1277">(_xlfn.XLOOKUP($A1277&amp;$Q$3,Data[Index]&amp;Data[Valid Test, Can be used for conformity (Y/N)],Data[THC/km (mg)])-H$2)/H$5</f>
        <v>#N/A</v>
      </c>
      <c r="I1277" s="141" t="e" cm="1">
        <f t="array" ref="I1277">(_xlfn.XLOOKUP($A1277&amp;$Q$3,Data[Index]&amp;Data[Valid Test, Can be used for conformity (Y/N)],Data[NOx/km (mg)])-I$2)/I$5</f>
        <v>#N/A</v>
      </c>
      <c r="J1277" s="141" t="e" cm="1">
        <f t="array" ref="J1277">(_xlfn.XLOOKUP($A1277&amp;$Q$3,Data[Index]&amp;Data[Valid Test, Can be used for conformity (Y/N)],Data[THC + NOx/km (mg)])-J$2)/J$5</f>
        <v>#N/A</v>
      </c>
      <c r="K1277" s="141" t="e" cm="1">
        <f t="array" ref="K1277">(_xlfn.XLOOKUP($A1277&amp;$Q$3,Data[Index]&amp;Data[Valid Test, Can be used for conformity (Y/N)],Data[PN/km ('#)])-K$2)/K$5</f>
        <v>#N/A</v>
      </c>
      <c r="L1277" s="141" t="e" cm="1">
        <f t="array" ref="L1277">(_xlfn.XLOOKUP($A1277&amp;$Q$3,Data[Index]&amp;Data[Valid Test, Can be used for conformity (Y/N)],Data[PM/km (mg)])-L$2)/L$5</f>
        <v>#N/A</v>
      </c>
      <c r="M1277" s="140" t="e" cm="1">
        <f t="array" ref="M1277">(_xlfn.XLOOKUP($A1277&amp;$Q$3,Data[Index]&amp;Data[Valid Test, Can be used for conformity (Y/N)],Data[CH4 (mg/km)])-M$2)/M$5</f>
        <v>#N/A</v>
      </c>
      <c r="N1277" s="140" t="e" cm="1">
        <f t="array" ref="N1277">(_xlfn.XLOOKUP($A1277&amp;$Q$3,Data[Index]&amp;Data[Valid Test, Can be used for conformity (Y/N)],Data[N20 (mg/km)])-N$2)/N$5</f>
        <v>#N/A</v>
      </c>
      <c r="O1277" s="141" t="e" cm="1">
        <f t="array" ref="O1277">(_xlfn.XLOOKUP($A1277&amp;$Q$3,Data[Index]&amp;Data[Valid Test, Can be used for conformity (Y/N)],Data[l/100km])-O$2)/O$5</f>
        <v>#N/A</v>
      </c>
      <c r="P1277" s="138">
        <f>_xlfn.XLOOKUP($A1277,Data[Index],Data[Comments])</f>
        <v>0</v>
      </c>
    </row>
    <row r="1278" spans="1:16" x14ac:dyDescent="0.2">
      <c r="A1278" s="129"/>
      <c r="B1278" s="129"/>
      <c r="C1278" s="129" t="e" cm="1">
        <f t="array" ref="C1278">_xlfn.XLOOKUP($A1278&amp;$Q$3&amp;$R$3,Data[Index]&amp;Data[Valid Test, Can be used for conformity (Y/N)]&amp;Data[Cycle],Data[Test Name])</f>
        <v>#N/A</v>
      </c>
      <c r="D1278" s="167" t="e" cm="1">
        <f t="array" ref="D1278">_xlfn.XLOOKUP($A1278&amp;$Q$3&amp;$R$3,Data[Index]&amp;Data[Valid Test, Can be used for conformity (Y/N)]&amp;Data[Cycle],Data[Mileage (Miles)])</f>
        <v>#N/A</v>
      </c>
      <c r="E1278" s="130" t="e" cm="1">
        <f t="array" ref="E1278">_xlfn.XLOOKUP($A1278&amp;$Q$3&amp;$R$3,Data[Index]&amp;Data[Valid Test, Can be used for conformity (Y/N)]&amp;Data[Cycle],Data[Date])</f>
        <v>#N/A</v>
      </c>
      <c r="F1278" s="141" t="e" cm="1">
        <f t="array" ref="F1278">(_xlfn.XLOOKUP($A1278&amp;$Q$3&amp;$R$3,Data[Index]&amp;Data[Valid Test, Can be used for conformity (Y/N)]&amp;Data[Cycle],Data[CO/km (mg)])-F$2)/F$5</f>
        <v>#N/A</v>
      </c>
      <c r="G1278" s="141" t="e" cm="1">
        <f t="array" ref="G1278">(_xlfn.XLOOKUP($A1278&amp;$Q$3,Data[Index]&amp;Data[Valid Test, Can be used for conformity (Y/N)],Data[CO2/km (g)])-G$2)/G$5</f>
        <v>#N/A</v>
      </c>
      <c r="H1278" s="141" t="e" cm="1">
        <f t="array" ref="H1278">(_xlfn.XLOOKUP($A1278&amp;$Q$3,Data[Index]&amp;Data[Valid Test, Can be used for conformity (Y/N)],Data[THC/km (mg)])-H$2)/H$5</f>
        <v>#N/A</v>
      </c>
      <c r="I1278" s="141" t="e" cm="1">
        <f t="array" ref="I1278">(_xlfn.XLOOKUP($A1278&amp;$Q$3,Data[Index]&amp;Data[Valid Test, Can be used for conformity (Y/N)],Data[NOx/km (mg)])-I$2)/I$5</f>
        <v>#N/A</v>
      </c>
      <c r="J1278" s="141" t="e" cm="1">
        <f t="array" ref="J1278">(_xlfn.XLOOKUP($A1278&amp;$Q$3,Data[Index]&amp;Data[Valid Test, Can be used for conformity (Y/N)],Data[THC + NOx/km (mg)])-J$2)/J$5</f>
        <v>#N/A</v>
      </c>
      <c r="K1278" s="141" t="e" cm="1">
        <f t="array" ref="K1278">(_xlfn.XLOOKUP($A1278&amp;$Q$3,Data[Index]&amp;Data[Valid Test, Can be used for conformity (Y/N)],Data[PN/km ('#)])-K$2)/K$5</f>
        <v>#N/A</v>
      </c>
      <c r="L1278" s="141" t="e" cm="1">
        <f t="array" ref="L1278">(_xlfn.XLOOKUP($A1278&amp;$Q$3,Data[Index]&amp;Data[Valid Test, Can be used for conformity (Y/N)],Data[PM/km (mg)])-L$2)/L$5</f>
        <v>#N/A</v>
      </c>
      <c r="M1278" s="140" t="e" cm="1">
        <f t="array" ref="M1278">(_xlfn.XLOOKUP($A1278&amp;$Q$3,Data[Index]&amp;Data[Valid Test, Can be used for conformity (Y/N)],Data[CH4 (mg/km)])-M$2)/M$5</f>
        <v>#N/A</v>
      </c>
      <c r="N1278" s="140" t="e" cm="1">
        <f t="array" ref="N1278">(_xlfn.XLOOKUP($A1278&amp;$Q$3,Data[Index]&amp;Data[Valid Test, Can be used for conformity (Y/N)],Data[N20 (mg/km)])-N$2)/N$5</f>
        <v>#N/A</v>
      </c>
      <c r="O1278" s="141" t="e" cm="1">
        <f t="array" ref="O1278">(_xlfn.XLOOKUP($A1278&amp;$Q$3,Data[Index]&amp;Data[Valid Test, Can be used for conformity (Y/N)],Data[l/100km])-O$2)/O$5</f>
        <v>#N/A</v>
      </c>
      <c r="P1278" s="138">
        <f>_xlfn.XLOOKUP($A1278,Data[Index],Data[Comments])</f>
        <v>0</v>
      </c>
    </row>
    <row r="1279" spans="1:16" x14ac:dyDescent="0.2">
      <c r="A1279" s="129"/>
      <c r="B1279" s="129"/>
      <c r="C1279" s="129" t="e" cm="1">
        <f t="array" ref="C1279">_xlfn.XLOOKUP($A1279&amp;$Q$3&amp;$R$3,Data[Index]&amp;Data[Valid Test, Can be used for conformity (Y/N)]&amp;Data[Cycle],Data[Test Name])</f>
        <v>#N/A</v>
      </c>
      <c r="D1279" s="167" t="e" cm="1">
        <f t="array" ref="D1279">_xlfn.XLOOKUP($A1279&amp;$Q$3&amp;$R$3,Data[Index]&amp;Data[Valid Test, Can be used for conformity (Y/N)]&amp;Data[Cycle],Data[Mileage (Miles)])</f>
        <v>#N/A</v>
      </c>
      <c r="E1279" s="130" t="e" cm="1">
        <f t="array" ref="E1279">_xlfn.XLOOKUP($A1279&amp;$Q$3&amp;$R$3,Data[Index]&amp;Data[Valid Test, Can be used for conformity (Y/N)]&amp;Data[Cycle],Data[Date])</f>
        <v>#N/A</v>
      </c>
      <c r="F1279" s="141" t="e" cm="1">
        <f t="array" ref="F1279">(_xlfn.XLOOKUP($A1279&amp;$Q$3&amp;$R$3,Data[Index]&amp;Data[Valid Test, Can be used for conformity (Y/N)]&amp;Data[Cycle],Data[CO/km (mg)])-F$2)/F$5</f>
        <v>#N/A</v>
      </c>
      <c r="G1279" s="141" t="e" cm="1">
        <f t="array" ref="G1279">(_xlfn.XLOOKUP($A1279&amp;$Q$3,Data[Index]&amp;Data[Valid Test, Can be used for conformity (Y/N)],Data[CO2/km (g)])-G$2)/G$5</f>
        <v>#N/A</v>
      </c>
      <c r="H1279" s="141" t="e" cm="1">
        <f t="array" ref="H1279">(_xlfn.XLOOKUP($A1279&amp;$Q$3,Data[Index]&amp;Data[Valid Test, Can be used for conformity (Y/N)],Data[THC/km (mg)])-H$2)/H$5</f>
        <v>#N/A</v>
      </c>
      <c r="I1279" s="141" t="e" cm="1">
        <f t="array" ref="I1279">(_xlfn.XLOOKUP($A1279&amp;$Q$3,Data[Index]&amp;Data[Valid Test, Can be used for conformity (Y/N)],Data[NOx/km (mg)])-I$2)/I$5</f>
        <v>#N/A</v>
      </c>
      <c r="J1279" s="141" t="e" cm="1">
        <f t="array" ref="J1279">(_xlfn.XLOOKUP($A1279&amp;$Q$3,Data[Index]&amp;Data[Valid Test, Can be used for conformity (Y/N)],Data[THC + NOx/km (mg)])-J$2)/J$5</f>
        <v>#N/A</v>
      </c>
      <c r="K1279" s="141" t="e" cm="1">
        <f t="array" ref="K1279">(_xlfn.XLOOKUP($A1279&amp;$Q$3,Data[Index]&amp;Data[Valid Test, Can be used for conformity (Y/N)],Data[PN/km ('#)])-K$2)/K$5</f>
        <v>#N/A</v>
      </c>
      <c r="L1279" s="141" t="e" cm="1">
        <f t="array" ref="L1279">(_xlfn.XLOOKUP($A1279&amp;$Q$3,Data[Index]&amp;Data[Valid Test, Can be used for conformity (Y/N)],Data[PM/km (mg)])-L$2)/L$5</f>
        <v>#N/A</v>
      </c>
      <c r="M1279" s="140" t="e" cm="1">
        <f t="array" ref="M1279">(_xlfn.XLOOKUP($A1279&amp;$Q$3,Data[Index]&amp;Data[Valid Test, Can be used for conformity (Y/N)],Data[CH4 (mg/km)])-M$2)/M$5</f>
        <v>#N/A</v>
      </c>
      <c r="N1279" s="140" t="e" cm="1">
        <f t="array" ref="N1279">(_xlfn.XLOOKUP($A1279&amp;$Q$3,Data[Index]&amp;Data[Valid Test, Can be used for conformity (Y/N)],Data[N20 (mg/km)])-N$2)/N$5</f>
        <v>#N/A</v>
      </c>
      <c r="O1279" s="141" t="e" cm="1">
        <f t="array" ref="O1279">(_xlfn.XLOOKUP($A1279&amp;$Q$3,Data[Index]&amp;Data[Valid Test, Can be used for conformity (Y/N)],Data[l/100km])-O$2)/O$5</f>
        <v>#N/A</v>
      </c>
      <c r="P1279" s="138">
        <f>_xlfn.XLOOKUP($A1279,Data[Index],Data[Comments])</f>
        <v>0</v>
      </c>
    </row>
    <row r="1280" spans="1:16" x14ac:dyDescent="0.2">
      <c r="A1280" s="129"/>
      <c r="B1280" s="129"/>
      <c r="C1280" s="129" t="e" cm="1">
        <f t="array" ref="C1280">_xlfn.XLOOKUP($A1280&amp;$Q$3&amp;$R$3,Data[Index]&amp;Data[Valid Test, Can be used for conformity (Y/N)]&amp;Data[Cycle],Data[Test Name])</f>
        <v>#N/A</v>
      </c>
      <c r="D1280" s="167" t="e" cm="1">
        <f t="array" ref="D1280">_xlfn.XLOOKUP($A1280&amp;$Q$3&amp;$R$3,Data[Index]&amp;Data[Valid Test, Can be used for conformity (Y/N)]&amp;Data[Cycle],Data[Mileage (Miles)])</f>
        <v>#N/A</v>
      </c>
      <c r="E1280" s="130" t="e" cm="1">
        <f t="array" ref="E1280">_xlfn.XLOOKUP($A1280&amp;$Q$3&amp;$R$3,Data[Index]&amp;Data[Valid Test, Can be used for conformity (Y/N)]&amp;Data[Cycle],Data[Date])</f>
        <v>#N/A</v>
      </c>
      <c r="F1280" s="141" t="e" cm="1">
        <f t="array" ref="F1280">(_xlfn.XLOOKUP($A1280&amp;$Q$3&amp;$R$3,Data[Index]&amp;Data[Valid Test, Can be used for conformity (Y/N)]&amp;Data[Cycle],Data[CO/km (mg)])-F$2)/F$5</f>
        <v>#N/A</v>
      </c>
      <c r="G1280" s="141" t="e" cm="1">
        <f t="array" ref="G1280">(_xlfn.XLOOKUP($A1280&amp;$Q$3,Data[Index]&amp;Data[Valid Test, Can be used for conformity (Y/N)],Data[CO2/km (g)])-G$2)/G$5</f>
        <v>#N/A</v>
      </c>
      <c r="H1280" s="141" t="e" cm="1">
        <f t="array" ref="H1280">(_xlfn.XLOOKUP($A1280&amp;$Q$3,Data[Index]&amp;Data[Valid Test, Can be used for conformity (Y/N)],Data[THC/km (mg)])-H$2)/H$5</f>
        <v>#N/A</v>
      </c>
      <c r="I1280" s="141" t="e" cm="1">
        <f t="array" ref="I1280">(_xlfn.XLOOKUP($A1280&amp;$Q$3,Data[Index]&amp;Data[Valid Test, Can be used for conformity (Y/N)],Data[NOx/km (mg)])-I$2)/I$5</f>
        <v>#N/A</v>
      </c>
      <c r="J1280" s="141" t="e" cm="1">
        <f t="array" ref="J1280">(_xlfn.XLOOKUP($A1280&amp;$Q$3,Data[Index]&amp;Data[Valid Test, Can be used for conformity (Y/N)],Data[THC + NOx/km (mg)])-J$2)/J$5</f>
        <v>#N/A</v>
      </c>
      <c r="K1280" s="141" t="e" cm="1">
        <f t="array" ref="K1280">(_xlfn.XLOOKUP($A1280&amp;$Q$3,Data[Index]&amp;Data[Valid Test, Can be used for conformity (Y/N)],Data[PN/km ('#)])-K$2)/K$5</f>
        <v>#N/A</v>
      </c>
      <c r="L1280" s="141" t="e" cm="1">
        <f t="array" ref="L1280">(_xlfn.XLOOKUP($A1280&amp;$Q$3,Data[Index]&amp;Data[Valid Test, Can be used for conformity (Y/N)],Data[PM/km (mg)])-L$2)/L$5</f>
        <v>#N/A</v>
      </c>
      <c r="M1280" s="140" t="e" cm="1">
        <f t="array" ref="M1280">(_xlfn.XLOOKUP($A1280&amp;$Q$3,Data[Index]&amp;Data[Valid Test, Can be used for conformity (Y/N)],Data[CH4 (mg/km)])-M$2)/M$5</f>
        <v>#N/A</v>
      </c>
      <c r="N1280" s="140" t="e" cm="1">
        <f t="array" ref="N1280">(_xlfn.XLOOKUP($A1280&amp;$Q$3,Data[Index]&amp;Data[Valid Test, Can be used for conformity (Y/N)],Data[N20 (mg/km)])-N$2)/N$5</f>
        <v>#N/A</v>
      </c>
      <c r="O1280" s="141" t="e" cm="1">
        <f t="array" ref="O1280">(_xlfn.XLOOKUP($A1280&amp;$Q$3,Data[Index]&amp;Data[Valid Test, Can be used for conformity (Y/N)],Data[l/100km])-O$2)/O$5</f>
        <v>#N/A</v>
      </c>
      <c r="P1280" s="138">
        <f>_xlfn.XLOOKUP($A1280,Data[Index],Data[Comments])</f>
        <v>0</v>
      </c>
    </row>
    <row r="1281" spans="1:16" x14ac:dyDescent="0.2">
      <c r="A1281" s="129"/>
      <c r="B1281" s="129"/>
      <c r="C1281" s="129" t="e" cm="1">
        <f t="array" ref="C1281">_xlfn.XLOOKUP($A1281&amp;$Q$3&amp;$R$3,Data[Index]&amp;Data[Valid Test, Can be used for conformity (Y/N)]&amp;Data[Cycle],Data[Test Name])</f>
        <v>#N/A</v>
      </c>
      <c r="D1281" s="167" t="e" cm="1">
        <f t="array" ref="D1281">_xlfn.XLOOKUP($A1281&amp;$Q$3&amp;$R$3,Data[Index]&amp;Data[Valid Test, Can be used for conformity (Y/N)]&amp;Data[Cycle],Data[Mileage (Miles)])</f>
        <v>#N/A</v>
      </c>
      <c r="E1281" s="130" t="e" cm="1">
        <f t="array" ref="E1281">_xlfn.XLOOKUP($A1281&amp;$Q$3&amp;$R$3,Data[Index]&amp;Data[Valid Test, Can be used for conformity (Y/N)]&amp;Data[Cycle],Data[Date])</f>
        <v>#N/A</v>
      </c>
      <c r="F1281" s="141" t="e" cm="1">
        <f t="array" ref="F1281">(_xlfn.XLOOKUP($A1281&amp;$Q$3&amp;$R$3,Data[Index]&amp;Data[Valid Test, Can be used for conformity (Y/N)]&amp;Data[Cycle],Data[CO/km (mg)])-F$2)/F$5</f>
        <v>#N/A</v>
      </c>
      <c r="G1281" s="141" t="e" cm="1">
        <f t="array" ref="G1281">(_xlfn.XLOOKUP($A1281&amp;$Q$3,Data[Index]&amp;Data[Valid Test, Can be used for conformity (Y/N)],Data[CO2/km (g)])-G$2)/G$5</f>
        <v>#N/A</v>
      </c>
      <c r="H1281" s="141" t="e" cm="1">
        <f t="array" ref="H1281">(_xlfn.XLOOKUP($A1281&amp;$Q$3,Data[Index]&amp;Data[Valid Test, Can be used for conformity (Y/N)],Data[THC/km (mg)])-H$2)/H$5</f>
        <v>#N/A</v>
      </c>
      <c r="I1281" s="141" t="e" cm="1">
        <f t="array" ref="I1281">(_xlfn.XLOOKUP($A1281&amp;$Q$3,Data[Index]&amp;Data[Valid Test, Can be used for conformity (Y/N)],Data[NOx/km (mg)])-I$2)/I$5</f>
        <v>#N/A</v>
      </c>
      <c r="J1281" s="141" t="e" cm="1">
        <f t="array" ref="J1281">(_xlfn.XLOOKUP($A1281&amp;$Q$3,Data[Index]&amp;Data[Valid Test, Can be used for conformity (Y/N)],Data[THC + NOx/km (mg)])-J$2)/J$5</f>
        <v>#N/A</v>
      </c>
      <c r="K1281" s="141" t="e" cm="1">
        <f t="array" ref="K1281">(_xlfn.XLOOKUP($A1281&amp;$Q$3,Data[Index]&amp;Data[Valid Test, Can be used for conformity (Y/N)],Data[PN/km ('#)])-K$2)/K$5</f>
        <v>#N/A</v>
      </c>
      <c r="L1281" s="141" t="e" cm="1">
        <f t="array" ref="L1281">(_xlfn.XLOOKUP($A1281&amp;$Q$3,Data[Index]&amp;Data[Valid Test, Can be used for conformity (Y/N)],Data[PM/km (mg)])-L$2)/L$5</f>
        <v>#N/A</v>
      </c>
      <c r="M1281" s="140" t="e" cm="1">
        <f t="array" ref="M1281">(_xlfn.XLOOKUP($A1281&amp;$Q$3,Data[Index]&amp;Data[Valid Test, Can be used for conformity (Y/N)],Data[CH4 (mg/km)])-M$2)/M$5</f>
        <v>#N/A</v>
      </c>
      <c r="N1281" s="140" t="e" cm="1">
        <f t="array" ref="N1281">(_xlfn.XLOOKUP($A1281&amp;$Q$3,Data[Index]&amp;Data[Valid Test, Can be used for conformity (Y/N)],Data[N20 (mg/km)])-N$2)/N$5</f>
        <v>#N/A</v>
      </c>
      <c r="O1281" s="141" t="e" cm="1">
        <f t="array" ref="O1281">(_xlfn.XLOOKUP($A1281&amp;$Q$3,Data[Index]&amp;Data[Valid Test, Can be used for conformity (Y/N)],Data[l/100km])-O$2)/O$5</f>
        <v>#N/A</v>
      </c>
      <c r="P1281" s="138">
        <f>_xlfn.XLOOKUP($A1281,Data[Index],Data[Comments])</f>
        <v>0</v>
      </c>
    </row>
    <row r="1282" spans="1:16" x14ac:dyDescent="0.2">
      <c r="A1282" s="129"/>
      <c r="B1282" s="129"/>
      <c r="C1282" s="129" t="e" cm="1">
        <f t="array" ref="C1282">_xlfn.XLOOKUP($A1282&amp;$Q$3&amp;$R$3,Data[Index]&amp;Data[Valid Test, Can be used for conformity (Y/N)]&amp;Data[Cycle],Data[Test Name])</f>
        <v>#N/A</v>
      </c>
      <c r="D1282" s="167" t="e" cm="1">
        <f t="array" ref="D1282">_xlfn.XLOOKUP($A1282&amp;$Q$3&amp;$R$3,Data[Index]&amp;Data[Valid Test, Can be used for conformity (Y/N)]&amp;Data[Cycle],Data[Mileage (Miles)])</f>
        <v>#N/A</v>
      </c>
      <c r="E1282" s="130" t="e" cm="1">
        <f t="array" ref="E1282">_xlfn.XLOOKUP($A1282&amp;$Q$3&amp;$R$3,Data[Index]&amp;Data[Valid Test, Can be used for conformity (Y/N)]&amp;Data[Cycle],Data[Date])</f>
        <v>#N/A</v>
      </c>
      <c r="F1282" s="141" t="e" cm="1">
        <f t="array" ref="F1282">(_xlfn.XLOOKUP($A1282&amp;$Q$3&amp;$R$3,Data[Index]&amp;Data[Valid Test, Can be used for conformity (Y/N)]&amp;Data[Cycle],Data[CO/km (mg)])-F$2)/F$5</f>
        <v>#N/A</v>
      </c>
      <c r="G1282" s="141" t="e" cm="1">
        <f t="array" ref="G1282">(_xlfn.XLOOKUP($A1282&amp;$Q$3,Data[Index]&amp;Data[Valid Test, Can be used for conformity (Y/N)],Data[CO2/km (g)])-G$2)/G$5</f>
        <v>#N/A</v>
      </c>
      <c r="H1282" s="141" t="e" cm="1">
        <f t="array" ref="H1282">(_xlfn.XLOOKUP($A1282&amp;$Q$3,Data[Index]&amp;Data[Valid Test, Can be used for conformity (Y/N)],Data[THC/km (mg)])-H$2)/H$5</f>
        <v>#N/A</v>
      </c>
      <c r="I1282" s="141" t="e" cm="1">
        <f t="array" ref="I1282">(_xlfn.XLOOKUP($A1282&amp;$Q$3,Data[Index]&amp;Data[Valid Test, Can be used for conformity (Y/N)],Data[NOx/km (mg)])-I$2)/I$5</f>
        <v>#N/A</v>
      </c>
      <c r="J1282" s="141" t="e" cm="1">
        <f t="array" ref="J1282">(_xlfn.XLOOKUP($A1282&amp;$Q$3,Data[Index]&amp;Data[Valid Test, Can be used for conformity (Y/N)],Data[THC + NOx/km (mg)])-J$2)/J$5</f>
        <v>#N/A</v>
      </c>
      <c r="K1282" s="141" t="e" cm="1">
        <f t="array" ref="K1282">(_xlfn.XLOOKUP($A1282&amp;$Q$3,Data[Index]&amp;Data[Valid Test, Can be used for conformity (Y/N)],Data[PN/km ('#)])-K$2)/K$5</f>
        <v>#N/A</v>
      </c>
      <c r="L1282" s="141" t="e" cm="1">
        <f t="array" ref="L1282">(_xlfn.XLOOKUP($A1282&amp;$Q$3,Data[Index]&amp;Data[Valid Test, Can be used for conformity (Y/N)],Data[PM/km (mg)])-L$2)/L$5</f>
        <v>#N/A</v>
      </c>
      <c r="M1282" s="140" t="e" cm="1">
        <f t="array" ref="M1282">(_xlfn.XLOOKUP($A1282&amp;$Q$3,Data[Index]&amp;Data[Valid Test, Can be used for conformity (Y/N)],Data[CH4 (mg/km)])-M$2)/M$5</f>
        <v>#N/A</v>
      </c>
      <c r="N1282" s="140" t="e" cm="1">
        <f t="array" ref="N1282">(_xlfn.XLOOKUP($A1282&amp;$Q$3,Data[Index]&amp;Data[Valid Test, Can be used for conformity (Y/N)],Data[N20 (mg/km)])-N$2)/N$5</f>
        <v>#N/A</v>
      </c>
      <c r="O1282" s="141" t="e" cm="1">
        <f t="array" ref="O1282">(_xlfn.XLOOKUP($A1282&amp;$Q$3,Data[Index]&amp;Data[Valid Test, Can be used for conformity (Y/N)],Data[l/100km])-O$2)/O$5</f>
        <v>#N/A</v>
      </c>
      <c r="P1282" s="138">
        <f>_xlfn.XLOOKUP($A1282,Data[Index],Data[Comments])</f>
        <v>0</v>
      </c>
    </row>
    <row r="1283" spans="1:16" x14ac:dyDescent="0.2">
      <c r="A1283" s="129"/>
      <c r="B1283" s="129"/>
      <c r="C1283" s="129" t="e" cm="1">
        <f t="array" ref="C1283">_xlfn.XLOOKUP($A1283&amp;$Q$3&amp;$R$3,Data[Index]&amp;Data[Valid Test, Can be used for conformity (Y/N)]&amp;Data[Cycle],Data[Test Name])</f>
        <v>#N/A</v>
      </c>
      <c r="D1283" s="167" t="e" cm="1">
        <f t="array" ref="D1283">_xlfn.XLOOKUP($A1283&amp;$Q$3&amp;$R$3,Data[Index]&amp;Data[Valid Test, Can be used for conformity (Y/N)]&amp;Data[Cycle],Data[Mileage (Miles)])</f>
        <v>#N/A</v>
      </c>
      <c r="E1283" s="130" t="e" cm="1">
        <f t="array" ref="E1283">_xlfn.XLOOKUP($A1283&amp;$Q$3&amp;$R$3,Data[Index]&amp;Data[Valid Test, Can be used for conformity (Y/N)]&amp;Data[Cycle],Data[Date])</f>
        <v>#N/A</v>
      </c>
      <c r="F1283" s="141" t="e" cm="1">
        <f t="array" ref="F1283">(_xlfn.XLOOKUP($A1283&amp;$Q$3&amp;$R$3,Data[Index]&amp;Data[Valid Test, Can be used for conformity (Y/N)]&amp;Data[Cycle],Data[CO/km (mg)])-F$2)/F$5</f>
        <v>#N/A</v>
      </c>
      <c r="G1283" s="141" t="e" cm="1">
        <f t="array" ref="G1283">(_xlfn.XLOOKUP($A1283&amp;$Q$3,Data[Index]&amp;Data[Valid Test, Can be used for conformity (Y/N)],Data[CO2/km (g)])-G$2)/G$5</f>
        <v>#N/A</v>
      </c>
      <c r="H1283" s="141" t="e" cm="1">
        <f t="array" ref="H1283">(_xlfn.XLOOKUP($A1283&amp;$Q$3,Data[Index]&amp;Data[Valid Test, Can be used for conformity (Y/N)],Data[THC/km (mg)])-H$2)/H$5</f>
        <v>#N/A</v>
      </c>
      <c r="I1283" s="141" t="e" cm="1">
        <f t="array" ref="I1283">(_xlfn.XLOOKUP($A1283&amp;$Q$3,Data[Index]&amp;Data[Valid Test, Can be used for conformity (Y/N)],Data[NOx/km (mg)])-I$2)/I$5</f>
        <v>#N/A</v>
      </c>
      <c r="J1283" s="141" t="e" cm="1">
        <f t="array" ref="J1283">(_xlfn.XLOOKUP($A1283&amp;$Q$3,Data[Index]&amp;Data[Valid Test, Can be used for conformity (Y/N)],Data[THC + NOx/km (mg)])-J$2)/J$5</f>
        <v>#N/A</v>
      </c>
      <c r="K1283" s="141" t="e" cm="1">
        <f t="array" ref="K1283">(_xlfn.XLOOKUP($A1283&amp;$Q$3,Data[Index]&amp;Data[Valid Test, Can be used for conformity (Y/N)],Data[PN/km ('#)])-K$2)/K$5</f>
        <v>#N/A</v>
      </c>
      <c r="L1283" s="141" t="e" cm="1">
        <f t="array" ref="L1283">(_xlfn.XLOOKUP($A1283&amp;$Q$3,Data[Index]&amp;Data[Valid Test, Can be used for conformity (Y/N)],Data[PM/km (mg)])-L$2)/L$5</f>
        <v>#N/A</v>
      </c>
      <c r="M1283" s="140" t="e" cm="1">
        <f t="array" ref="M1283">(_xlfn.XLOOKUP($A1283&amp;$Q$3,Data[Index]&amp;Data[Valid Test, Can be used for conformity (Y/N)],Data[CH4 (mg/km)])-M$2)/M$5</f>
        <v>#N/A</v>
      </c>
      <c r="N1283" s="140" t="e" cm="1">
        <f t="array" ref="N1283">(_xlfn.XLOOKUP($A1283&amp;$Q$3,Data[Index]&amp;Data[Valid Test, Can be used for conformity (Y/N)],Data[N20 (mg/km)])-N$2)/N$5</f>
        <v>#N/A</v>
      </c>
      <c r="O1283" s="141" t="e" cm="1">
        <f t="array" ref="O1283">(_xlfn.XLOOKUP($A1283&amp;$Q$3,Data[Index]&amp;Data[Valid Test, Can be used for conformity (Y/N)],Data[l/100km])-O$2)/O$5</f>
        <v>#N/A</v>
      </c>
      <c r="P1283" s="138">
        <f>_xlfn.XLOOKUP($A1283,Data[Index],Data[Comments])</f>
        <v>0</v>
      </c>
    </row>
    <row r="1284" spans="1:16" x14ac:dyDescent="0.2">
      <c r="A1284" s="129"/>
      <c r="B1284" s="129"/>
      <c r="C1284" s="129" t="e" cm="1">
        <f t="array" ref="C1284">_xlfn.XLOOKUP($A1284&amp;$Q$3&amp;$R$3,Data[Index]&amp;Data[Valid Test, Can be used for conformity (Y/N)]&amp;Data[Cycle],Data[Test Name])</f>
        <v>#N/A</v>
      </c>
      <c r="D1284" s="167" t="e" cm="1">
        <f t="array" ref="D1284">_xlfn.XLOOKUP($A1284&amp;$Q$3&amp;$R$3,Data[Index]&amp;Data[Valid Test, Can be used for conformity (Y/N)]&amp;Data[Cycle],Data[Mileage (Miles)])</f>
        <v>#N/A</v>
      </c>
      <c r="E1284" s="130" t="e" cm="1">
        <f t="array" ref="E1284">_xlfn.XLOOKUP($A1284&amp;$Q$3&amp;$R$3,Data[Index]&amp;Data[Valid Test, Can be used for conformity (Y/N)]&amp;Data[Cycle],Data[Date])</f>
        <v>#N/A</v>
      </c>
      <c r="F1284" s="141" t="e" cm="1">
        <f t="array" ref="F1284">(_xlfn.XLOOKUP($A1284&amp;$Q$3&amp;$R$3,Data[Index]&amp;Data[Valid Test, Can be used for conformity (Y/N)]&amp;Data[Cycle],Data[CO/km (mg)])-F$2)/F$5</f>
        <v>#N/A</v>
      </c>
      <c r="G1284" s="141" t="e" cm="1">
        <f t="array" ref="G1284">(_xlfn.XLOOKUP($A1284&amp;$Q$3,Data[Index]&amp;Data[Valid Test, Can be used for conformity (Y/N)],Data[CO2/km (g)])-G$2)/G$5</f>
        <v>#N/A</v>
      </c>
      <c r="H1284" s="141" t="e" cm="1">
        <f t="array" ref="H1284">(_xlfn.XLOOKUP($A1284&amp;$Q$3,Data[Index]&amp;Data[Valid Test, Can be used for conformity (Y/N)],Data[THC/km (mg)])-H$2)/H$5</f>
        <v>#N/A</v>
      </c>
      <c r="I1284" s="141" t="e" cm="1">
        <f t="array" ref="I1284">(_xlfn.XLOOKUP($A1284&amp;$Q$3,Data[Index]&amp;Data[Valid Test, Can be used for conformity (Y/N)],Data[NOx/km (mg)])-I$2)/I$5</f>
        <v>#N/A</v>
      </c>
      <c r="J1284" s="141" t="e" cm="1">
        <f t="array" ref="J1284">(_xlfn.XLOOKUP($A1284&amp;$Q$3,Data[Index]&amp;Data[Valid Test, Can be used for conformity (Y/N)],Data[THC + NOx/km (mg)])-J$2)/J$5</f>
        <v>#N/A</v>
      </c>
      <c r="K1284" s="141" t="e" cm="1">
        <f t="array" ref="K1284">(_xlfn.XLOOKUP($A1284&amp;$Q$3,Data[Index]&amp;Data[Valid Test, Can be used for conformity (Y/N)],Data[PN/km ('#)])-K$2)/K$5</f>
        <v>#N/A</v>
      </c>
      <c r="L1284" s="141" t="e" cm="1">
        <f t="array" ref="L1284">(_xlfn.XLOOKUP($A1284&amp;$Q$3,Data[Index]&amp;Data[Valid Test, Can be used for conformity (Y/N)],Data[PM/km (mg)])-L$2)/L$5</f>
        <v>#N/A</v>
      </c>
      <c r="M1284" s="140" t="e" cm="1">
        <f t="array" ref="M1284">(_xlfn.XLOOKUP($A1284&amp;$Q$3,Data[Index]&amp;Data[Valid Test, Can be used for conformity (Y/N)],Data[CH4 (mg/km)])-M$2)/M$5</f>
        <v>#N/A</v>
      </c>
      <c r="N1284" s="140" t="e" cm="1">
        <f t="array" ref="N1284">(_xlfn.XLOOKUP($A1284&amp;$Q$3,Data[Index]&amp;Data[Valid Test, Can be used for conformity (Y/N)],Data[N20 (mg/km)])-N$2)/N$5</f>
        <v>#N/A</v>
      </c>
      <c r="O1284" s="141" t="e" cm="1">
        <f t="array" ref="O1284">(_xlfn.XLOOKUP($A1284&amp;$Q$3,Data[Index]&amp;Data[Valid Test, Can be used for conformity (Y/N)],Data[l/100km])-O$2)/O$5</f>
        <v>#N/A</v>
      </c>
      <c r="P1284" s="138">
        <f>_xlfn.XLOOKUP($A1284,Data[Index],Data[Comments])</f>
        <v>0</v>
      </c>
    </row>
    <row r="1285" spans="1:16" x14ac:dyDescent="0.2">
      <c r="A1285" s="129"/>
      <c r="B1285" s="129"/>
      <c r="C1285" s="129" t="e" cm="1">
        <f t="array" ref="C1285">_xlfn.XLOOKUP($A1285&amp;$Q$3&amp;$R$3,Data[Index]&amp;Data[Valid Test, Can be used for conformity (Y/N)]&amp;Data[Cycle],Data[Test Name])</f>
        <v>#N/A</v>
      </c>
      <c r="D1285" s="167" t="e" cm="1">
        <f t="array" ref="D1285">_xlfn.XLOOKUP($A1285&amp;$Q$3&amp;$R$3,Data[Index]&amp;Data[Valid Test, Can be used for conformity (Y/N)]&amp;Data[Cycle],Data[Mileage (Miles)])</f>
        <v>#N/A</v>
      </c>
      <c r="E1285" s="130" t="e" cm="1">
        <f t="array" ref="E1285">_xlfn.XLOOKUP($A1285&amp;$Q$3&amp;$R$3,Data[Index]&amp;Data[Valid Test, Can be used for conformity (Y/N)]&amp;Data[Cycle],Data[Date])</f>
        <v>#N/A</v>
      </c>
      <c r="F1285" s="141" t="e" cm="1">
        <f t="array" ref="F1285">(_xlfn.XLOOKUP($A1285&amp;$Q$3&amp;$R$3,Data[Index]&amp;Data[Valid Test, Can be used for conformity (Y/N)]&amp;Data[Cycle],Data[CO/km (mg)])-F$2)/F$5</f>
        <v>#N/A</v>
      </c>
      <c r="G1285" s="141" t="e" cm="1">
        <f t="array" ref="G1285">(_xlfn.XLOOKUP($A1285&amp;$Q$3,Data[Index]&amp;Data[Valid Test, Can be used for conformity (Y/N)],Data[CO2/km (g)])-G$2)/G$5</f>
        <v>#N/A</v>
      </c>
      <c r="H1285" s="141" t="e" cm="1">
        <f t="array" ref="H1285">(_xlfn.XLOOKUP($A1285&amp;$Q$3,Data[Index]&amp;Data[Valid Test, Can be used for conformity (Y/N)],Data[THC/km (mg)])-H$2)/H$5</f>
        <v>#N/A</v>
      </c>
      <c r="I1285" s="141" t="e" cm="1">
        <f t="array" ref="I1285">(_xlfn.XLOOKUP($A1285&amp;$Q$3,Data[Index]&amp;Data[Valid Test, Can be used for conformity (Y/N)],Data[NOx/km (mg)])-I$2)/I$5</f>
        <v>#N/A</v>
      </c>
      <c r="J1285" s="141" t="e" cm="1">
        <f t="array" ref="J1285">(_xlfn.XLOOKUP($A1285&amp;$Q$3,Data[Index]&amp;Data[Valid Test, Can be used for conformity (Y/N)],Data[THC + NOx/km (mg)])-J$2)/J$5</f>
        <v>#N/A</v>
      </c>
      <c r="K1285" s="141" t="e" cm="1">
        <f t="array" ref="K1285">(_xlfn.XLOOKUP($A1285&amp;$Q$3,Data[Index]&amp;Data[Valid Test, Can be used for conformity (Y/N)],Data[PN/km ('#)])-K$2)/K$5</f>
        <v>#N/A</v>
      </c>
      <c r="L1285" s="141" t="e" cm="1">
        <f t="array" ref="L1285">(_xlfn.XLOOKUP($A1285&amp;$Q$3,Data[Index]&amp;Data[Valid Test, Can be used for conformity (Y/N)],Data[PM/km (mg)])-L$2)/L$5</f>
        <v>#N/A</v>
      </c>
      <c r="M1285" s="140" t="e" cm="1">
        <f t="array" ref="M1285">(_xlfn.XLOOKUP($A1285&amp;$Q$3,Data[Index]&amp;Data[Valid Test, Can be used for conformity (Y/N)],Data[CH4 (mg/km)])-M$2)/M$5</f>
        <v>#N/A</v>
      </c>
      <c r="N1285" s="140" t="e" cm="1">
        <f t="array" ref="N1285">(_xlfn.XLOOKUP($A1285&amp;$Q$3,Data[Index]&amp;Data[Valid Test, Can be used for conformity (Y/N)],Data[N20 (mg/km)])-N$2)/N$5</f>
        <v>#N/A</v>
      </c>
      <c r="O1285" s="141" t="e" cm="1">
        <f t="array" ref="O1285">(_xlfn.XLOOKUP($A1285&amp;$Q$3,Data[Index]&amp;Data[Valid Test, Can be used for conformity (Y/N)],Data[l/100km])-O$2)/O$5</f>
        <v>#N/A</v>
      </c>
      <c r="P1285" s="138">
        <f>_xlfn.XLOOKUP($A1285,Data[Index],Data[Comments])</f>
        <v>0</v>
      </c>
    </row>
    <row r="1286" spans="1:16" x14ac:dyDescent="0.2">
      <c r="A1286" s="129"/>
      <c r="B1286" s="129"/>
      <c r="C1286" s="129" t="e" cm="1">
        <f t="array" ref="C1286">_xlfn.XLOOKUP($A1286&amp;$Q$3&amp;$R$3,Data[Index]&amp;Data[Valid Test, Can be used for conformity (Y/N)]&amp;Data[Cycle],Data[Test Name])</f>
        <v>#N/A</v>
      </c>
      <c r="D1286" s="167" t="e" cm="1">
        <f t="array" ref="D1286">_xlfn.XLOOKUP($A1286&amp;$Q$3&amp;$R$3,Data[Index]&amp;Data[Valid Test, Can be used for conformity (Y/N)]&amp;Data[Cycle],Data[Mileage (Miles)])</f>
        <v>#N/A</v>
      </c>
      <c r="E1286" s="130" t="e" cm="1">
        <f t="array" ref="E1286">_xlfn.XLOOKUP($A1286&amp;$Q$3&amp;$R$3,Data[Index]&amp;Data[Valid Test, Can be used for conformity (Y/N)]&amp;Data[Cycle],Data[Date])</f>
        <v>#N/A</v>
      </c>
      <c r="F1286" s="141" t="e" cm="1">
        <f t="array" ref="F1286">(_xlfn.XLOOKUP($A1286&amp;$Q$3&amp;$R$3,Data[Index]&amp;Data[Valid Test, Can be used for conformity (Y/N)]&amp;Data[Cycle],Data[CO/km (mg)])-F$2)/F$5</f>
        <v>#N/A</v>
      </c>
      <c r="G1286" s="141" t="e" cm="1">
        <f t="array" ref="G1286">(_xlfn.XLOOKUP($A1286&amp;$Q$3,Data[Index]&amp;Data[Valid Test, Can be used for conformity (Y/N)],Data[CO2/km (g)])-G$2)/G$5</f>
        <v>#N/A</v>
      </c>
      <c r="H1286" s="141" t="e" cm="1">
        <f t="array" ref="H1286">(_xlfn.XLOOKUP($A1286&amp;$Q$3,Data[Index]&amp;Data[Valid Test, Can be used for conformity (Y/N)],Data[THC/km (mg)])-H$2)/H$5</f>
        <v>#N/A</v>
      </c>
      <c r="I1286" s="141" t="e" cm="1">
        <f t="array" ref="I1286">(_xlfn.XLOOKUP($A1286&amp;$Q$3,Data[Index]&amp;Data[Valid Test, Can be used for conformity (Y/N)],Data[NOx/km (mg)])-I$2)/I$5</f>
        <v>#N/A</v>
      </c>
      <c r="J1286" s="141" t="e" cm="1">
        <f t="array" ref="J1286">(_xlfn.XLOOKUP($A1286&amp;$Q$3,Data[Index]&amp;Data[Valid Test, Can be used for conformity (Y/N)],Data[THC + NOx/km (mg)])-J$2)/J$5</f>
        <v>#N/A</v>
      </c>
      <c r="K1286" s="141" t="e" cm="1">
        <f t="array" ref="K1286">(_xlfn.XLOOKUP($A1286&amp;$Q$3,Data[Index]&amp;Data[Valid Test, Can be used for conformity (Y/N)],Data[PN/km ('#)])-K$2)/K$5</f>
        <v>#N/A</v>
      </c>
      <c r="L1286" s="141" t="e" cm="1">
        <f t="array" ref="L1286">(_xlfn.XLOOKUP($A1286&amp;$Q$3,Data[Index]&amp;Data[Valid Test, Can be used for conformity (Y/N)],Data[PM/km (mg)])-L$2)/L$5</f>
        <v>#N/A</v>
      </c>
      <c r="M1286" s="140" t="e" cm="1">
        <f t="array" ref="M1286">(_xlfn.XLOOKUP($A1286&amp;$Q$3,Data[Index]&amp;Data[Valid Test, Can be used for conformity (Y/N)],Data[CH4 (mg/km)])-M$2)/M$5</f>
        <v>#N/A</v>
      </c>
      <c r="N1286" s="140" t="e" cm="1">
        <f t="array" ref="N1286">(_xlfn.XLOOKUP($A1286&amp;$Q$3,Data[Index]&amp;Data[Valid Test, Can be used for conformity (Y/N)],Data[N20 (mg/km)])-N$2)/N$5</f>
        <v>#N/A</v>
      </c>
      <c r="O1286" s="141" t="e" cm="1">
        <f t="array" ref="O1286">(_xlfn.XLOOKUP($A1286&amp;$Q$3,Data[Index]&amp;Data[Valid Test, Can be used for conformity (Y/N)],Data[l/100km])-O$2)/O$5</f>
        <v>#N/A</v>
      </c>
      <c r="P1286" s="138">
        <f>_xlfn.XLOOKUP($A1286,Data[Index],Data[Comments])</f>
        <v>0</v>
      </c>
    </row>
    <row r="1287" spans="1:16" x14ac:dyDescent="0.2">
      <c r="A1287" s="129"/>
      <c r="B1287" s="129"/>
      <c r="C1287" s="129" t="e" cm="1">
        <f t="array" ref="C1287">_xlfn.XLOOKUP($A1287&amp;$Q$3&amp;$R$3,Data[Index]&amp;Data[Valid Test, Can be used for conformity (Y/N)]&amp;Data[Cycle],Data[Test Name])</f>
        <v>#N/A</v>
      </c>
      <c r="D1287" s="167" t="e" cm="1">
        <f t="array" ref="D1287">_xlfn.XLOOKUP($A1287&amp;$Q$3&amp;$R$3,Data[Index]&amp;Data[Valid Test, Can be used for conformity (Y/N)]&amp;Data[Cycle],Data[Mileage (Miles)])</f>
        <v>#N/A</v>
      </c>
      <c r="E1287" s="130" t="e" cm="1">
        <f t="array" ref="E1287">_xlfn.XLOOKUP($A1287&amp;$Q$3&amp;$R$3,Data[Index]&amp;Data[Valid Test, Can be used for conformity (Y/N)]&amp;Data[Cycle],Data[Date])</f>
        <v>#N/A</v>
      </c>
      <c r="F1287" s="141" t="e" cm="1">
        <f t="array" ref="F1287">(_xlfn.XLOOKUP($A1287&amp;$Q$3&amp;$R$3,Data[Index]&amp;Data[Valid Test, Can be used for conformity (Y/N)]&amp;Data[Cycle],Data[CO/km (mg)])-F$2)/F$5</f>
        <v>#N/A</v>
      </c>
      <c r="G1287" s="141" t="e" cm="1">
        <f t="array" ref="G1287">(_xlfn.XLOOKUP($A1287&amp;$Q$3,Data[Index]&amp;Data[Valid Test, Can be used for conformity (Y/N)],Data[CO2/km (g)])-G$2)/G$5</f>
        <v>#N/A</v>
      </c>
      <c r="H1287" s="141" t="e" cm="1">
        <f t="array" ref="H1287">(_xlfn.XLOOKUP($A1287&amp;$Q$3,Data[Index]&amp;Data[Valid Test, Can be used for conformity (Y/N)],Data[THC/km (mg)])-H$2)/H$5</f>
        <v>#N/A</v>
      </c>
      <c r="I1287" s="141" t="e" cm="1">
        <f t="array" ref="I1287">(_xlfn.XLOOKUP($A1287&amp;$Q$3,Data[Index]&amp;Data[Valid Test, Can be used for conformity (Y/N)],Data[NOx/km (mg)])-I$2)/I$5</f>
        <v>#N/A</v>
      </c>
      <c r="J1287" s="141" t="e" cm="1">
        <f t="array" ref="J1287">(_xlfn.XLOOKUP($A1287&amp;$Q$3,Data[Index]&amp;Data[Valid Test, Can be used for conformity (Y/N)],Data[THC + NOx/km (mg)])-J$2)/J$5</f>
        <v>#N/A</v>
      </c>
      <c r="K1287" s="141" t="e" cm="1">
        <f t="array" ref="K1287">(_xlfn.XLOOKUP($A1287&amp;$Q$3,Data[Index]&amp;Data[Valid Test, Can be used for conformity (Y/N)],Data[PN/km ('#)])-K$2)/K$5</f>
        <v>#N/A</v>
      </c>
      <c r="L1287" s="141" t="e" cm="1">
        <f t="array" ref="L1287">(_xlfn.XLOOKUP($A1287&amp;$Q$3,Data[Index]&amp;Data[Valid Test, Can be used for conformity (Y/N)],Data[PM/km (mg)])-L$2)/L$5</f>
        <v>#N/A</v>
      </c>
      <c r="M1287" s="140" t="e" cm="1">
        <f t="array" ref="M1287">(_xlfn.XLOOKUP($A1287&amp;$Q$3,Data[Index]&amp;Data[Valid Test, Can be used for conformity (Y/N)],Data[CH4 (mg/km)])-M$2)/M$5</f>
        <v>#N/A</v>
      </c>
      <c r="N1287" s="140" t="e" cm="1">
        <f t="array" ref="N1287">(_xlfn.XLOOKUP($A1287&amp;$Q$3,Data[Index]&amp;Data[Valid Test, Can be used for conformity (Y/N)],Data[N20 (mg/km)])-N$2)/N$5</f>
        <v>#N/A</v>
      </c>
      <c r="O1287" s="141" t="e" cm="1">
        <f t="array" ref="O1287">(_xlfn.XLOOKUP($A1287&amp;$Q$3,Data[Index]&amp;Data[Valid Test, Can be used for conformity (Y/N)],Data[l/100km])-O$2)/O$5</f>
        <v>#N/A</v>
      </c>
      <c r="P1287" s="138">
        <f>_xlfn.XLOOKUP($A1287,Data[Index],Data[Comments])</f>
        <v>0</v>
      </c>
    </row>
    <row r="1288" spans="1:16" x14ac:dyDescent="0.2">
      <c r="A1288" s="129"/>
      <c r="B1288" s="129"/>
      <c r="C1288" s="129" t="e" cm="1">
        <f t="array" ref="C1288">_xlfn.XLOOKUP($A1288&amp;$Q$3&amp;$R$3,Data[Index]&amp;Data[Valid Test, Can be used for conformity (Y/N)]&amp;Data[Cycle],Data[Test Name])</f>
        <v>#N/A</v>
      </c>
      <c r="D1288" s="167" t="e" cm="1">
        <f t="array" ref="D1288">_xlfn.XLOOKUP($A1288&amp;$Q$3&amp;$R$3,Data[Index]&amp;Data[Valid Test, Can be used for conformity (Y/N)]&amp;Data[Cycle],Data[Mileage (Miles)])</f>
        <v>#N/A</v>
      </c>
      <c r="E1288" s="130" t="e" cm="1">
        <f t="array" ref="E1288">_xlfn.XLOOKUP($A1288&amp;$Q$3&amp;$R$3,Data[Index]&amp;Data[Valid Test, Can be used for conformity (Y/N)]&amp;Data[Cycle],Data[Date])</f>
        <v>#N/A</v>
      </c>
      <c r="F1288" s="141" t="e" cm="1">
        <f t="array" ref="F1288">(_xlfn.XLOOKUP($A1288&amp;$Q$3&amp;$R$3,Data[Index]&amp;Data[Valid Test, Can be used for conformity (Y/N)]&amp;Data[Cycle],Data[CO/km (mg)])-F$2)/F$5</f>
        <v>#N/A</v>
      </c>
      <c r="G1288" s="141" t="e" cm="1">
        <f t="array" ref="G1288">(_xlfn.XLOOKUP($A1288&amp;$Q$3,Data[Index]&amp;Data[Valid Test, Can be used for conformity (Y/N)],Data[CO2/km (g)])-G$2)/G$5</f>
        <v>#N/A</v>
      </c>
      <c r="H1288" s="141" t="e" cm="1">
        <f t="array" ref="H1288">(_xlfn.XLOOKUP($A1288&amp;$Q$3,Data[Index]&amp;Data[Valid Test, Can be used for conformity (Y/N)],Data[THC/km (mg)])-H$2)/H$5</f>
        <v>#N/A</v>
      </c>
      <c r="I1288" s="141" t="e" cm="1">
        <f t="array" ref="I1288">(_xlfn.XLOOKUP($A1288&amp;$Q$3,Data[Index]&amp;Data[Valid Test, Can be used for conformity (Y/N)],Data[NOx/km (mg)])-I$2)/I$5</f>
        <v>#N/A</v>
      </c>
      <c r="J1288" s="141" t="e" cm="1">
        <f t="array" ref="J1288">(_xlfn.XLOOKUP($A1288&amp;$Q$3,Data[Index]&amp;Data[Valid Test, Can be used for conformity (Y/N)],Data[THC + NOx/km (mg)])-J$2)/J$5</f>
        <v>#N/A</v>
      </c>
      <c r="K1288" s="141" t="e" cm="1">
        <f t="array" ref="K1288">(_xlfn.XLOOKUP($A1288&amp;$Q$3,Data[Index]&amp;Data[Valid Test, Can be used for conformity (Y/N)],Data[PN/km ('#)])-K$2)/K$5</f>
        <v>#N/A</v>
      </c>
      <c r="L1288" s="141" t="e" cm="1">
        <f t="array" ref="L1288">(_xlfn.XLOOKUP($A1288&amp;$Q$3,Data[Index]&amp;Data[Valid Test, Can be used for conformity (Y/N)],Data[PM/km (mg)])-L$2)/L$5</f>
        <v>#N/A</v>
      </c>
      <c r="M1288" s="140" t="e" cm="1">
        <f t="array" ref="M1288">(_xlfn.XLOOKUP($A1288&amp;$Q$3,Data[Index]&amp;Data[Valid Test, Can be used for conformity (Y/N)],Data[CH4 (mg/km)])-M$2)/M$5</f>
        <v>#N/A</v>
      </c>
      <c r="N1288" s="140" t="e" cm="1">
        <f t="array" ref="N1288">(_xlfn.XLOOKUP($A1288&amp;$Q$3,Data[Index]&amp;Data[Valid Test, Can be used for conformity (Y/N)],Data[N20 (mg/km)])-N$2)/N$5</f>
        <v>#N/A</v>
      </c>
      <c r="O1288" s="141" t="e" cm="1">
        <f t="array" ref="O1288">(_xlfn.XLOOKUP($A1288&amp;$Q$3,Data[Index]&amp;Data[Valid Test, Can be used for conformity (Y/N)],Data[l/100km])-O$2)/O$5</f>
        <v>#N/A</v>
      </c>
      <c r="P1288" s="138">
        <f>_xlfn.XLOOKUP($A1288,Data[Index],Data[Comments])</f>
        <v>0</v>
      </c>
    </row>
    <row r="1289" spans="1:16" x14ac:dyDescent="0.2">
      <c r="A1289" s="129"/>
      <c r="B1289" s="129"/>
      <c r="C1289" s="129" t="e" cm="1">
        <f t="array" ref="C1289">_xlfn.XLOOKUP($A1289&amp;$Q$3&amp;$R$3,Data[Index]&amp;Data[Valid Test, Can be used for conformity (Y/N)]&amp;Data[Cycle],Data[Test Name])</f>
        <v>#N/A</v>
      </c>
      <c r="D1289" s="167" t="e" cm="1">
        <f t="array" ref="D1289">_xlfn.XLOOKUP($A1289&amp;$Q$3&amp;$R$3,Data[Index]&amp;Data[Valid Test, Can be used for conformity (Y/N)]&amp;Data[Cycle],Data[Mileage (Miles)])</f>
        <v>#N/A</v>
      </c>
      <c r="E1289" s="130" t="e" cm="1">
        <f t="array" ref="E1289">_xlfn.XLOOKUP($A1289&amp;$Q$3&amp;$R$3,Data[Index]&amp;Data[Valid Test, Can be used for conformity (Y/N)]&amp;Data[Cycle],Data[Date])</f>
        <v>#N/A</v>
      </c>
      <c r="F1289" s="141" t="e" cm="1">
        <f t="array" ref="F1289">(_xlfn.XLOOKUP($A1289&amp;$Q$3&amp;$R$3,Data[Index]&amp;Data[Valid Test, Can be used for conformity (Y/N)]&amp;Data[Cycle],Data[CO/km (mg)])-F$2)/F$5</f>
        <v>#N/A</v>
      </c>
      <c r="G1289" s="141" t="e" cm="1">
        <f t="array" ref="G1289">(_xlfn.XLOOKUP($A1289&amp;$Q$3,Data[Index]&amp;Data[Valid Test, Can be used for conformity (Y/N)],Data[CO2/km (g)])-G$2)/G$5</f>
        <v>#N/A</v>
      </c>
      <c r="H1289" s="141" t="e" cm="1">
        <f t="array" ref="H1289">(_xlfn.XLOOKUP($A1289&amp;$Q$3,Data[Index]&amp;Data[Valid Test, Can be used for conformity (Y/N)],Data[THC/km (mg)])-H$2)/H$5</f>
        <v>#N/A</v>
      </c>
      <c r="I1289" s="141" t="e" cm="1">
        <f t="array" ref="I1289">(_xlfn.XLOOKUP($A1289&amp;$Q$3,Data[Index]&amp;Data[Valid Test, Can be used for conformity (Y/N)],Data[NOx/km (mg)])-I$2)/I$5</f>
        <v>#N/A</v>
      </c>
      <c r="J1289" s="141" t="e" cm="1">
        <f t="array" ref="J1289">(_xlfn.XLOOKUP($A1289&amp;$Q$3,Data[Index]&amp;Data[Valid Test, Can be used for conformity (Y/N)],Data[THC + NOx/km (mg)])-J$2)/J$5</f>
        <v>#N/A</v>
      </c>
      <c r="K1289" s="141" t="e" cm="1">
        <f t="array" ref="K1289">(_xlfn.XLOOKUP($A1289&amp;$Q$3,Data[Index]&amp;Data[Valid Test, Can be used for conformity (Y/N)],Data[PN/km ('#)])-K$2)/K$5</f>
        <v>#N/A</v>
      </c>
      <c r="L1289" s="141" t="e" cm="1">
        <f t="array" ref="L1289">(_xlfn.XLOOKUP($A1289&amp;$Q$3,Data[Index]&amp;Data[Valid Test, Can be used for conformity (Y/N)],Data[PM/km (mg)])-L$2)/L$5</f>
        <v>#N/A</v>
      </c>
      <c r="M1289" s="140" t="e" cm="1">
        <f t="array" ref="M1289">(_xlfn.XLOOKUP($A1289&amp;$Q$3,Data[Index]&amp;Data[Valid Test, Can be used for conformity (Y/N)],Data[CH4 (mg/km)])-M$2)/M$5</f>
        <v>#N/A</v>
      </c>
      <c r="N1289" s="140" t="e" cm="1">
        <f t="array" ref="N1289">(_xlfn.XLOOKUP($A1289&amp;$Q$3,Data[Index]&amp;Data[Valid Test, Can be used for conformity (Y/N)],Data[N20 (mg/km)])-N$2)/N$5</f>
        <v>#N/A</v>
      </c>
      <c r="O1289" s="141" t="e" cm="1">
        <f t="array" ref="O1289">(_xlfn.XLOOKUP($A1289&amp;$Q$3,Data[Index]&amp;Data[Valid Test, Can be used for conformity (Y/N)],Data[l/100km])-O$2)/O$5</f>
        <v>#N/A</v>
      </c>
      <c r="P1289" s="138">
        <f>_xlfn.XLOOKUP($A1289,Data[Index],Data[Comments])</f>
        <v>0</v>
      </c>
    </row>
    <row r="1290" spans="1:16" x14ac:dyDescent="0.2">
      <c r="A1290" s="129"/>
      <c r="B1290" s="129"/>
      <c r="C1290" s="129" t="e" cm="1">
        <f t="array" ref="C1290">_xlfn.XLOOKUP($A1290&amp;$Q$3&amp;$R$3,Data[Index]&amp;Data[Valid Test, Can be used for conformity (Y/N)]&amp;Data[Cycle],Data[Test Name])</f>
        <v>#N/A</v>
      </c>
      <c r="D1290" s="167" t="e" cm="1">
        <f t="array" ref="D1290">_xlfn.XLOOKUP($A1290&amp;$Q$3&amp;$R$3,Data[Index]&amp;Data[Valid Test, Can be used for conformity (Y/N)]&amp;Data[Cycle],Data[Mileage (Miles)])</f>
        <v>#N/A</v>
      </c>
      <c r="E1290" s="130" t="e" cm="1">
        <f t="array" ref="E1290">_xlfn.XLOOKUP($A1290&amp;$Q$3&amp;$R$3,Data[Index]&amp;Data[Valid Test, Can be used for conformity (Y/N)]&amp;Data[Cycle],Data[Date])</f>
        <v>#N/A</v>
      </c>
      <c r="F1290" s="141" t="e" cm="1">
        <f t="array" ref="F1290">(_xlfn.XLOOKUP($A1290&amp;$Q$3&amp;$R$3,Data[Index]&amp;Data[Valid Test, Can be used for conformity (Y/N)]&amp;Data[Cycle],Data[CO/km (mg)])-F$2)/F$5</f>
        <v>#N/A</v>
      </c>
      <c r="G1290" s="141" t="e" cm="1">
        <f t="array" ref="G1290">(_xlfn.XLOOKUP($A1290&amp;$Q$3,Data[Index]&amp;Data[Valid Test, Can be used for conformity (Y/N)],Data[CO2/km (g)])-G$2)/G$5</f>
        <v>#N/A</v>
      </c>
      <c r="H1290" s="141" t="e" cm="1">
        <f t="array" ref="H1290">(_xlfn.XLOOKUP($A1290&amp;$Q$3,Data[Index]&amp;Data[Valid Test, Can be used for conformity (Y/N)],Data[THC/km (mg)])-H$2)/H$5</f>
        <v>#N/A</v>
      </c>
      <c r="I1290" s="141" t="e" cm="1">
        <f t="array" ref="I1290">(_xlfn.XLOOKUP($A1290&amp;$Q$3,Data[Index]&amp;Data[Valid Test, Can be used for conformity (Y/N)],Data[NOx/km (mg)])-I$2)/I$5</f>
        <v>#N/A</v>
      </c>
      <c r="J1290" s="141" t="e" cm="1">
        <f t="array" ref="J1290">(_xlfn.XLOOKUP($A1290&amp;$Q$3,Data[Index]&amp;Data[Valid Test, Can be used for conformity (Y/N)],Data[THC + NOx/km (mg)])-J$2)/J$5</f>
        <v>#N/A</v>
      </c>
      <c r="K1290" s="141" t="e" cm="1">
        <f t="array" ref="K1290">(_xlfn.XLOOKUP($A1290&amp;$Q$3,Data[Index]&amp;Data[Valid Test, Can be used for conformity (Y/N)],Data[PN/km ('#)])-K$2)/K$5</f>
        <v>#N/A</v>
      </c>
      <c r="L1290" s="141" t="e" cm="1">
        <f t="array" ref="L1290">(_xlfn.XLOOKUP($A1290&amp;$Q$3,Data[Index]&amp;Data[Valid Test, Can be used for conformity (Y/N)],Data[PM/km (mg)])-L$2)/L$5</f>
        <v>#N/A</v>
      </c>
      <c r="M1290" s="140" t="e" cm="1">
        <f t="array" ref="M1290">(_xlfn.XLOOKUP($A1290&amp;$Q$3,Data[Index]&amp;Data[Valid Test, Can be used for conformity (Y/N)],Data[CH4 (mg/km)])-M$2)/M$5</f>
        <v>#N/A</v>
      </c>
      <c r="N1290" s="140" t="e" cm="1">
        <f t="array" ref="N1290">(_xlfn.XLOOKUP($A1290&amp;$Q$3,Data[Index]&amp;Data[Valid Test, Can be used for conformity (Y/N)],Data[N20 (mg/km)])-N$2)/N$5</f>
        <v>#N/A</v>
      </c>
      <c r="O1290" s="141" t="e" cm="1">
        <f t="array" ref="O1290">(_xlfn.XLOOKUP($A1290&amp;$Q$3,Data[Index]&amp;Data[Valid Test, Can be used for conformity (Y/N)],Data[l/100km])-O$2)/O$5</f>
        <v>#N/A</v>
      </c>
      <c r="P1290" s="138">
        <f>_xlfn.XLOOKUP($A1290,Data[Index],Data[Comments])</f>
        <v>0</v>
      </c>
    </row>
    <row r="1291" spans="1:16" x14ac:dyDescent="0.2">
      <c r="A1291" s="129"/>
      <c r="B1291" s="129"/>
      <c r="C1291" s="129" t="e" cm="1">
        <f t="array" ref="C1291">_xlfn.XLOOKUP($A1291&amp;$Q$3&amp;$R$3,Data[Index]&amp;Data[Valid Test, Can be used for conformity (Y/N)]&amp;Data[Cycle],Data[Test Name])</f>
        <v>#N/A</v>
      </c>
      <c r="D1291" s="167" t="e" cm="1">
        <f t="array" ref="D1291">_xlfn.XLOOKUP($A1291&amp;$Q$3&amp;$R$3,Data[Index]&amp;Data[Valid Test, Can be used for conformity (Y/N)]&amp;Data[Cycle],Data[Mileage (Miles)])</f>
        <v>#N/A</v>
      </c>
      <c r="E1291" s="130" t="e" cm="1">
        <f t="array" ref="E1291">_xlfn.XLOOKUP($A1291&amp;$Q$3&amp;$R$3,Data[Index]&amp;Data[Valid Test, Can be used for conformity (Y/N)]&amp;Data[Cycle],Data[Date])</f>
        <v>#N/A</v>
      </c>
      <c r="F1291" s="141" t="e" cm="1">
        <f t="array" ref="F1291">(_xlfn.XLOOKUP($A1291&amp;$Q$3&amp;$R$3,Data[Index]&amp;Data[Valid Test, Can be used for conformity (Y/N)]&amp;Data[Cycle],Data[CO/km (mg)])-F$2)/F$5</f>
        <v>#N/A</v>
      </c>
      <c r="G1291" s="141" t="e" cm="1">
        <f t="array" ref="G1291">(_xlfn.XLOOKUP($A1291&amp;$Q$3,Data[Index]&amp;Data[Valid Test, Can be used for conformity (Y/N)],Data[CO2/km (g)])-G$2)/G$5</f>
        <v>#N/A</v>
      </c>
      <c r="H1291" s="141" t="e" cm="1">
        <f t="array" ref="H1291">(_xlfn.XLOOKUP($A1291&amp;$Q$3,Data[Index]&amp;Data[Valid Test, Can be used for conformity (Y/N)],Data[THC/km (mg)])-H$2)/H$5</f>
        <v>#N/A</v>
      </c>
      <c r="I1291" s="141" t="e" cm="1">
        <f t="array" ref="I1291">(_xlfn.XLOOKUP($A1291&amp;$Q$3,Data[Index]&amp;Data[Valid Test, Can be used for conformity (Y/N)],Data[NOx/km (mg)])-I$2)/I$5</f>
        <v>#N/A</v>
      </c>
      <c r="J1291" s="141" t="e" cm="1">
        <f t="array" ref="J1291">(_xlfn.XLOOKUP($A1291&amp;$Q$3,Data[Index]&amp;Data[Valid Test, Can be used for conformity (Y/N)],Data[THC + NOx/km (mg)])-J$2)/J$5</f>
        <v>#N/A</v>
      </c>
      <c r="K1291" s="141" t="e" cm="1">
        <f t="array" ref="K1291">(_xlfn.XLOOKUP($A1291&amp;$Q$3,Data[Index]&amp;Data[Valid Test, Can be used for conformity (Y/N)],Data[PN/km ('#)])-K$2)/K$5</f>
        <v>#N/A</v>
      </c>
      <c r="L1291" s="141" t="e" cm="1">
        <f t="array" ref="L1291">(_xlfn.XLOOKUP($A1291&amp;$Q$3,Data[Index]&amp;Data[Valid Test, Can be used for conformity (Y/N)],Data[PM/km (mg)])-L$2)/L$5</f>
        <v>#N/A</v>
      </c>
      <c r="M1291" s="140" t="e" cm="1">
        <f t="array" ref="M1291">(_xlfn.XLOOKUP($A1291&amp;$Q$3,Data[Index]&amp;Data[Valid Test, Can be used for conformity (Y/N)],Data[CH4 (mg/km)])-M$2)/M$5</f>
        <v>#N/A</v>
      </c>
      <c r="N1291" s="140" t="e" cm="1">
        <f t="array" ref="N1291">(_xlfn.XLOOKUP($A1291&amp;$Q$3,Data[Index]&amp;Data[Valid Test, Can be used for conformity (Y/N)],Data[N20 (mg/km)])-N$2)/N$5</f>
        <v>#N/A</v>
      </c>
      <c r="O1291" s="141" t="e" cm="1">
        <f t="array" ref="O1291">(_xlfn.XLOOKUP($A1291&amp;$Q$3,Data[Index]&amp;Data[Valid Test, Can be used for conformity (Y/N)],Data[l/100km])-O$2)/O$5</f>
        <v>#N/A</v>
      </c>
      <c r="P1291" s="138">
        <f>_xlfn.XLOOKUP($A1291,Data[Index],Data[Comments])</f>
        <v>0</v>
      </c>
    </row>
    <row r="1292" spans="1:16" x14ac:dyDescent="0.2">
      <c r="A1292" s="129"/>
      <c r="B1292" s="129"/>
      <c r="C1292" s="129" t="e" cm="1">
        <f t="array" ref="C1292">_xlfn.XLOOKUP($A1292&amp;$Q$3&amp;$R$3,Data[Index]&amp;Data[Valid Test, Can be used for conformity (Y/N)]&amp;Data[Cycle],Data[Test Name])</f>
        <v>#N/A</v>
      </c>
      <c r="D1292" s="167" t="e" cm="1">
        <f t="array" ref="D1292">_xlfn.XLOOKUP($A1292&amp;$Q$3&amp;$R$3,Data[Index]&amp;Data[Valid Test, Can be used for conformity (Y/N)]&amp;Data[Cycle],Data[Mileage (Miles)])</f>
        <v>#N/A</v>
      </c>
      <c r="E1292" s="130" t="e" cm="1">
        <f t="array" ref="E1292">_xlfn.XLOOKUP($A1292&amp;$Q$3&amp;$R$3,Data[Index]&amp;Data[Valid Test, Can be used for conformity (Y/N)]&amp;Data[Cycle],Data[Date])</f>
        <v>#N/A</v>
      </c>
      <c r="F1292" s="141" t="e" cm="1">
        <f t="array" ref="F1292">(_xlfn.XLOOKUP($A1292&amp;$Q$3&amp;$R$3,Data[Index]&amp;Data[Valid Test, Can be used for conformity (Y/N)]&amp;Data[Cycle],Data[CO/km (mg)])-F$2)/F$5</f>
        <v>#N/A</v>
      </c>
      <c r="G1292" s="141" t="e" cm="1">
        <f t="array" ref="G1292">(_xlfn.XLOOKUP($A1292&amp;$Q$3,Data[Index]&amp;Data[Valid Test, Can be used for conformity (Y/N)],Data[CO2/km (g)])-G$2)/G$5</f>
        <v>#N/A</v>
      </c>
      <c r="H1292" s="141" t="e" cm="1">
        <f t="array" ref="H1292">(_xlfn.XLOOKUP($A1292&amp;$Q$3,Data[Index]&amp;Data[Valid Test, Can be used for conformity (Y/N)],Data[THC/km (mg)])-H$2)/H$5</f>
        <v>#N/A</v>
      </c>
      <c r="I1292" s="141" t="e" cm="1">
        <f t="array" ref="I1292">(_xlfn.XLOOKUP($A1292&amp;$Q$3,Data[Index]&amp;Data[Valid Test, Can be used for conformity (Y/N)],Data[NOx/km (mg)])-I$2)/I$5</f>
        <v>#N/A</v>
      </c>
      <c r="J1292" s="141" t="e" cm="1">
        <f t="array" ref="J1292">(_xlfn.XLOOKUP($A1292&amp;$Q$3,Data[Index]&amp;Data[Valid Test, Can be used for conformity (Y/N)],Data[THC + NOx/km (mg)])-J$2)/J$5</f>
        <v>#N/A</v>
      </c>
      <c r="K1292" s="141" t="e" cm="1">
        <f t="array" ref="K1292">(_xlfn.XLOOKUP($A1292&amp;$Q$3,Data[Index]&amp;Data[Valid Test, Can be used for conformity (Y/N)],Data[PN/km ('#)])-K$2)/K$5</f>
        <v>#N/A</v>
      </c>
      <c r="L1292" s="141" t="e" cm="1">
        <f t="array" ref="L1292">(_xlfn.XLOOKUP($A1292&amp;$Q$3,Data[Index]&amp;Data[Valid Test, Can be used for conformity (Y/N)],Data[PM/km (mg)])-L$2)/L$5</f>
        <v>#N/A</v>
      </c>
      <c r="M1292" s="140" t="e" cm="1">
        <f t="array" ref="M1292">(_xlfn.XLOOKUP($A1292&amp;$Q$3,Data[Index]&amp;Data[Valid Test, Can be used for conformity (Y/N)],Data[CH4 (mg/km)])-M$2)/M$5</f>
        <v>#N/A</v>
      </c>
      <c r="N1292" s="140" t="e" cm="1">
        <f t="array" ref="N1292">(_xlfn.XLOOKUP($A1292&amp;$Q$3,Data[Index]&amp;Data[Valid Test, Can be used for conformity (Y/N)],Data[N20 (mg/km)])-N$2)/N$5</f>
        <v>#N/A</v>
      </c>
      <c r="O1292" s="141" t="e" cm="1">
        <f t="array" ref="O1292">(_xlfn.XLOOKUP($A1292&amp;$Q$3,Data[Index]&amp;Data[Valid Test, Can be used for conformity (Y/N)],Data[l/100km])-O$2)/O$5</f>
        <v>#N/A</v>
      </c>
      <c r="P1292" s="138">
        <f>_xlfn.XLOOKUP($A1292,Data[Index],Data[Comments])</f>
        <v>0</v>
      </c>
    </row>
    <row r="1293" spans="1:16" x14ac:dyDescent="0.2">
      <c r="A1293" s="129"/>
      <c r="B1293" s="129"/>
      <c r="C1293" s="129" t="e" cm="1">
        <f t="array" ref="C1293">_xlfn.XLOOKUP($A1293&amp;$Q$3&amp;$R$3,Data[Index]&amp;Data[Valid Test, Can be used for conformity (Y/N)]&amp;Data[Cycle],Data[Test Name])</f>
        <v>#N/A</v>
      </c>
      <c r="D1293" s="167" t="e" cm="1">
        <f t="array" ref="D1293">_xlfn.XLOOKUP($A1293&amp;$Q$3&amp;$R$3,Data[Index]&amp;Data[Valid Test, Can be used for conformity (Y/N)]&amp;Data[Cycle],Data[Mileage (Miles)])</f>
        <v>#N/A</v>
      </c>
      <c r="E1293" s="130" t="e" cm="1">
        <f t="array" ref="E1293">_xlfn.XLOOKUP($A1293&amp;$Q$3&amp;$R$3,Data[Index]&amp;Data[Valid Test, Can be used for conformity (Y/N)]&amp;Data[Cycle],Data[Date])</f>
        <v>#N/A</v>
      </c>
      <c r="F1293" s="141" t="e" cm="1">
        <f t="array" ref="F1293">(_xlfn.XLOOKUP($A1293&amp;$Q$3&amp;$R$3,Data[Index]&amp;Data[Valid Test, Can be used for conformity (Y/N)]&amp;Data[Cycle],Data[CO/km (mg)])-F$2)/F$5</f>
        <v>#N/A</v>
      </c>
      <c r="G1293" s="141" t="e" cm="1">
        <f t="array" ref="G1293">(_xlfn.XLOOKUP($A1293&amp;$Q$3,Data[Index]&amp;Data[Valid Test, Can be used for conformity (Y/N)],Data[CO2/km (g)])-G$2)/G$5</f>
        <v>#N/A</v>
      </c>
      <c r="H1293" s="141" t="e" cm="1">
        <f t="array" ref="H1293">(_xlfn.XLOOKUP($A1293&amp;$Q$3,Data[Index]&amp;Data[Valid Test, Can be used for conformity (Y/N)],Data[THC/km (mg)])-H$2)/H$5</f>
        <v>#N/A</v>
      </c>
      <c r="I1293" s="141" t="e" cm="1">
        <f t="array" ref="I1293">(_xlfn.XLOOKUP($A1293&amp;$Q$3,Data[Index]&amp;Data[Valid Test, Can be used for conformity (Y/N)],Data[NOx/km (mg)])-I$2)/I$5</f>
        <v>#N/A</v>
      </c>
      <c r="J1293" s="141" t="e" cm="1">
        <f t="array" ref="J1293">(_xlfn.XLOOKUP($A1293&amp;$Q$3,Data[Index]&amp;Data[Valid Test, Can be used for conformity (Y/N)],Data[THC + NOx/km (mg)])-J$2)/J$5</f>
        <v>#N/A</v>
      </c>
      <c r="K1293" s="141" t="e" cm="1">
        <f t="array" ref="K1293">(_xlfn.XLOOKUP($A1293&amp;$Q$3,Data[Index]&amp;Data[Valid Test, Can be used for conformity (Y/N)],Data[PN/km ('#)])-K$2)/K$5</f>
        <v>#N/A</v>
      </c>
      <c r="L1293" s="141" t="e" cm="1">
        <f t="array" ref="L1293">(_xlfn.XLOOKUP($A1293&amp;$Q$3,Data[Index]&amp;Data[Valid Test, Can be used for conformity (Y/N)],Data[PM/km (mg)])-L$2)/L$5</f>
        <v>#N/A</v>
      </c>
      <c r="M1293" s="140" t="e" cm="1">
        <f t="array" ref="M1293">(_xlfn.XLOOKUP($A1293&amp;$Q$3,Data[Index]&amp;Data[Valid Test, Can be used for conformity (Y/N)],Data[CH4 (mg/km)])-M$2)/M$5</f>
        <v>#N/A</v>
      </c>
      <c r="N1293" s="140" t="e" cm="1">
        <f t="array" ref="N1293">(_xlfn.XLOOKUP($A1293&amp;$Q$3,Data[Index]&amp;Data[Valid Test, Can be used for conformity (Y/N)],Data[N20 (mg/km)])-N$2)/N$5</f>
        <v>#N/A</v>
      </c>
      <c r="O1293" s="141" t="e" cm="1">
        <f t="array" ref="O1293">(_xlfn.XLOOKUP($A1293&amp;$Q$3,Data[Index]&amp;Data[Valid Test, Can be used for conformity (Y/N)],Data[l/100km])-O$2)/O$5</f>
        <v>#N/A</v>
      </c>
      <c r="P1293" s="138">
        <f>_xlfn.XLOOKUP($A1293,Data[Index],Data[Comments])</f>
        <v>0</v>
      </c>
    </row>
    <row r="1294" spans="1:16" x14ac:dyDescent="0.2">
      <c r="A1294" s="129"/>
      <c r="B1294" s="129"/>
      <c r="C1294" s="129" t="e" cm="1">
        <f t="array" ref="C1294">_xlfn.XLOOKUP($A1294&amp;$Q$3&amp;$R$3,Data[Index]&amp;Data[Valid Test, Can be used for conformity (Y/N)]&amp;Data[Cycle],Data[Test Name])</f>
        <v>#N/A</v>
      </c>
      <c r="D1294" s="167" t="e" cm="1">
        <f t="array" ref="D1294">_xlfn.XLOOKUP($A1294&amp;$Q$3&amp;$R$3,Data[Index]&amp;Data[Valid Test, Can be used for conformity (Y/N)]&amp;Data[Cycle],Data[Mileage (Miles)])</f>
        <v>#N/A</v>
      </c>
      <c r="E1294" s="130" t="e" cm="1">
        <f t="array" ref="E1294">_xlfn.XLOOKUP($A1294&amp;$Q$3&amp;$R$3,Data[Index]&amp;Data[Valid Test, Can be used for conformity (Y/N)]&amp;Data[Cycle],Data[Date])</f>
        <v>#N/A</v>
      </c>
      <c r="F1294" s="141" t="e" cm="1">
        <f t="array" ref="F1294">(_xlfn.XLOOKUP($A1294&amp;$Q$3&amp;$R$3,Data[Index]&amp;Data[Valid Test, Can be used for conformity (Y/N)]&amp;Data[Cycle],Data[CO/km (mg)])-F$2)/F$5</f>
        <v>#N/A</v>
      </c>
      <c r="G1294" s="141" t="e" cm="1">
        <f t="array" ref="G1294">(_xlfn.XLOOKUP($A1294&amp;$Q$3,Data[Index]&amp;Data[Valid Test, Can be used for conformity (Y/N)],Data[CO2/km (g)])-G$2)/G$5</f>
        <v>#N/A</v>
      </c>
      <c r="H1294" s="141" t="e" cm="1">
        <f t="array" ref="H1294">(_xlfn.XLOOKUP($A1294&amp;$Q$3,Data[Index]&amp;Data[Valid Test, Can be used for conformity (Y/N)],Data[THC/km (mg)])-H$2)/H$5</f>
        <v>#N/A</v>
      </c>
      <c r="I1294" s="141" t="e" cm="1">
        <f t="array" ref="I1294">(_xlfn.XLOOKUP($A1294&amp;$Q$3,Data[Index]&amp;Data[Valid Test, Can be used for conformity (Y/N)],Data[NOx/km (mg)])-I$2)/I$5</f>
        <v>#N/A</v>
      </c>
      <c r="J1294" s="141" t="e" cm="1">
        <f t="array" ref="J1294">(_xlfn.XLOOKUP($A1294&amp;$Q$3,Data[Index]&amp;Data[Valid Test, Can be used for conformity (Y/N)],Data[THC + NOx/km (mg)])-J$2)/J$5</f>
        <v>#N/A</v>
      </c>
      <c r="K1294" s="141" t="e" cm="1">
        <f t="array" ref="K1294">(_xlfn.XLOOKUP($A1294&amp;$Q$3,Data[Index]&amp;Data[Valid Test, Can be used for conformity (Y/N)],Data[PN/km ('#)])-K$2)/K$5</f>
        <v>#N/A</v>
      </c>
      <c r="L1294" s="141" t="e" cm="1">
        <f t="array" ref="L1294">(_xlfn.XLOOKUP($A1294&amp;$Q$3,Data[Index]&amp;Data[Valid Test, Can be used for conformity (Y/N)],Data[PM/km (mg)])-L$2)/L$5</f>
        <v>#N/A</v>
      </c>
      <c r="M1294" s="140" t="e" cm="1">
        <f t="array" ref="M1294">(_xlfn.XLOOKUP($A1294&amp;$Q$3,Data[Index]&amp;Data[Valid Test, Can be used for conformity (Y/N)],Data[CH4 (mg/km)])-M$2)/M$5</f>
        <v>#N/A</v>
      </c>
      <c r="N1294" s="140" t="e" cm="1">
        <f t="array" ref="N1294">(_xlfn.XLOOKUP($A1294&amp;$Q$3,Data[Index]&amp;Data[Valid Test, Can be used for conformity (Y/N)],Data[N20 (mg/km)])-N$2)/N$5</f>
        <v>#N/A</v>
      </c>
      <c r="O1294" s="141" t="e" cm="1">
        <f t="array" ref="O1294">(_xlfn.XLOOKUP($A1294&amp;$Q$3,Data[Index]&amp;Data[Valid Test, Can be used for conformity (Y/N)],Data[l/100km])-O$2)/O$5</f>
        <v>#N/A</v>
      </c>
      <c r="P1294" s="138">
        <f>_xlfn.XLOOKUP($A1294,Data[Index],Data[Comments])</f>
        <v>0</v>
      </c>
    </row>
    <row r="1295" spans="1:16" x14ac:dyDescent="0.2">
      <c r="A1295" s="129"/>
      <c r="B1295" s="129"/>
      <c r="C1295" s="129" t="e" cm="1">
        <f t="array" ref="C1295">_xlfn.XLOOKUP($A1295&amp;$Q$3&amp;$R$3,Data[Index]&amp;Data[Valid Test, Can be used for conformity (Y/N)]&amp;Data[Cycle],Data[Test Name])</f>
        <v>#N/A</v>
      </c>
      <c r="D1295" s="167" t="e" cm="1">
        <f t="array" ref="D1295">_xlfn.XLOOKUP($A1295&amp;$Q$3&amp;$R$3,Data[Index]&amp;Data[Valid Test, Can be used for conformity (Y/N)]&amp;Data[Cycle],Data[Mileage (Miles)])</f>
        <v>#N/A</v>
      </c>
      <c r="E1295" s="130" t="e" cm="1">
        <f t="array" ref="E1295">_xlfn.XLOOKUP($A1295&amp;$Q$3&amp;$R$3,Data[Index]&amp;Data[Valid Test, Can be used for conformity (Y/N)]&amp;Data[Cycle],Data[Date])</f>
        <v>#N/A</v>
      </c>
      <c r="F1295" s="141" t="e" cm="1">
        <f t="array" ref="F1295">(_xlfn.XLOOKUP($A1295&amp;$Q$3&amp;$R$3,Data[Index]&amp;Data[Valid Test, Can be used for conformity (Y/N)]&amp;Data[Cycle],Data[CO/km (mg)])-F$2)/F$5</f>
        <v>#N/A</v>
      </c>
      <c r="G1295" s="141" t="e" cm="1">
        <f t="array" ref="G1295">(_xlfn.XLOOKUP($A1295&amp;$Q$3,Data[Index]&amp;Data[Valid Test, Can be used for conformity (Y/N)],Data[CO2/km (g)])-G$2)/G$5</f>
        <v>#N/A</v>
      </c>
      <c r="H1295" s="141" t="e" cm="1">
        <f t="array" ref="H1295">(_xlfn.XLOOKUP($A1295&amp;$Q$3,Data[Index]&amp;Data[Valid Test, Can be used for conformity (Y/N)],Data[THC/km (mg)])-H$2)/H$5</f>
        <v>#N/A</v>
      </c>
      <c r="I1295" s="141" t="e" cm="1">
        <f t="array" ref="I1295">(_xlfn.XLOOKUP($A1295&amp;$Q$3,Data[Index]&amp;Data[Valid Test, Can be used for conformity (Y/N)],Data[NOx/km (mg)])-I$2)/I$5</f>
        <v>#N/A</v>
      </c>
      <c r="J1295" s="141" t="e" cm="1">
        <f t="array" ref="J1295">(_xlfn.XLOOKUP($A1295&amp;$Q$3,Data[Index]&amp;Data[Valid Test, Can be used for conformity (Y/N)],Data[THC + NOx/km (mg)])-J$2)/J$5</f>
        <v>#N/A</v>
      </c>
      <c r="K1295" s="141" t="e" cm="1">
        <f t="array" ref="K1295">(_xlfn.XLOOKUP($A1295&amp;$Q$3,Data[Index]&amp;Data[Valid Test, Can be used for conformity (Y/N)],Data[PN/km ('#)])-K$2)/K$5</f>
        <v>#N/A</v>
      </c>
      <c r="L1295" s="141" t="e" cm="1">
        <f t="array" ref="L1295">(_xlfn.XLOOKUP($A1295&amp;$Q$3,Data[Index]&amp;Data[Valid Test, Can be used for conformity (Y/N)],Data[PM/km (mg)])-L$2)/L$5</f>
        <v>#N/A</v>
      </c>
      <c r="M1295" s="140" t="e" cm="1">
        <f t="array" ref="M1295">(_xlfn.XLOOKUP($A1295&amp;$Q$3,Data[Index]&amp;Data[Valid Test, Can be used for conformity (Y/N)],Data[CH4 (mg/km)])-M$2)/M$5</f>
        <v>#N/A</v>
      </c>
      <c r="N1295" s="140" t="e" cm="1">
        <f t="array" ref="N1295">(_xlfn.XLOOKUP($A1295&amp;$Q$3,Data[Index]&amp;Data[Valid Test, Can be used for conformity (Y/N)],Data[N20 (mg/km)])-N$2)/N$5</f>
        <v>#N/A</v>
      </c>
      <c r="O1295" s="141" t="e" cm="1">
        <f t="array" ref="O1295">(_xlfn.XLOOKUP($A1295&amp;$Q$3,Data[Index]&amp;Data[Valid Test, Can be used for conformity (Y/N)],Data[l/100km])-O$2)/O$5</f>
        <v>#N/A</v>
      </c>
      <c r="P1295" s="138">
        <f>_xlfn.XLOOKUP($A1295,Data[Index],Data[Comments])</f>
        <v>0</v>
      </c>
    </row>
    <row r="1296" spans="1:16" x14ac:dyDescent="0.2">
      <c r="A1296" s="129"/>
      <c r="B1296" s="129"/>
      <c r="C1296" s="129" t="e" cm="1">
        <f t="array" ref="C1296">_xlfn.XLOOKUP($A1296&amp;$Q$3&amp;$R$3,Data[Index]&amp;Data[Valid Test, Can be used for conformity (Y/N)]&amp;Data[Cycle],Data[Test Name])</f>
        <v>#N/A</v>
      </c>
      <c r="D1296" s="167" t="e" cm="1">
        <f t="array" ref="D1296">_xlfn.XLOOKUP($A1296&amp;$Q$3&amp;$R$3,Data[Index]&amp;Data[Valid Test, Can be used for conformity (Y/N)]&amp;Data[Cycle],Data[Mileage (Miles)])</f>
        <v>#N/A</v>
      </c>
      <c r="E1296" s="130" t="e" cm="1">
        <f t="array" ref="E1296">_xlfn.XLOOKUP($A1296&amp;$Q$3&amp;$R$3,Data[Index]&amp;Data[Valid Test, Can be used for conformity (Y/N)]&amp;Data[Cycle],Data[Date])</f>
        <v>#N/A</v>
      </c>
      <c r="F1296" s="141" t="e" cm="1">
        <f t="array" ref="F1296">(_xlfn.XLOOKUP($A1296&amp;$Q$3&amp;$R$3,Data[Index]&amp;Data[Valid Test, Can be used for conformity (Y/N)]&amp;Data[Cycle],Data[CO/km (mg)])-F$2)/F$5</f>
        <v>#N/A</v>
      </c>
      <c r="G1296" s="141" t="e" cm="1">
        <f t="array" ref="G1296">(_xlfn.XLOOKUP($A1296&amp;$Q$3,Data[Index]&amp;Data[Valid Test, Can be used for conformity (Y/N)],Data[CO2/km (g)])-G$2)/G$5</f>
        <v>#N/A</v>
      </c>
      <c r="H1296" s="141" t="e" cm="1">
        <f t="array" ref="H1296">(_xlfn.XLOOKUP($A1296&amp;$Q$3,Data[Index]&amp;Data[Valid Test, Can be used for conformity (Y/N)],Data[THC/km (mg)])-H$2)/H$5</f>
        <v>#N/A</v>
      </c>
      <c r="I1296" s="141" t="e" cm="1">
        <f t="array" ref="I1296">(_xlfn.XLOOKUP($A1296&amp;$Q$3,Data[Index]&amp;Data[Valid Test, Can be used for conformity (Y/N)],Data[NOx/km (mg)])-I$2)/I$5</f>
        <v>#N/A</v>
      </c>
      <c r="J1296" s="141" t="e" cm="1">
        <f t="array" ref="J1296">(_xlfn.XLOOKUP($A1296&amp;$Q$3,Data[Index]&amp;Data[Valid Test, Can be used for conformity (Y/N)],Data[THC + NOx/km (mg)])-J$2)/J$5</f>
        <v>#N/A</v>
      </c>
      <c r="K1296" s="141" t="e" cm="1">
        <f t="array" ref="K1296">(_xlfn.XLOOKUP($A1296&amp;$Q$3,Data[Index]&amp;Data[Valid Test, Can be used for conformity (Y/N)],Data[PN/km ('#)])-K$2)/K$5</f>
        <v>#N/A</v>
      </c>
      <c r="L1296" s="141" t="e" cm="1">
        <f t="array" ref="L1296">(_xlfn.XLOOKUP($A1296&amp;$Q$3,Data[Index]&amp;Data[Valid Test, Can be used for conformity (Y/N)],Data[PM/km (mg)])-L$2)/L$5</f>
        <v>#N/A</v>
      </c>
      <c r="M1296" s="140" t="e" cm="1">
        <f t="array" ref="M1296">(_xlfn.XLOOKUP($A1296&amp;$Q$3,Data[Index]&amp;Data[Valid Test, Can be used for conformity (Y/N)],Data[CH4 (mg/km)])-M$2)/M$5</f>
        <v>#N/A</v>
      </c>
      <c r="N1296" s="140" t="e" cm="1">
        <f t="array" ref="N1296">(_xlfn.XLOOKUP($A1296&amp;$Q$3,Data[Index]&amp;Data[Valid Test, Can be used for conformity (Y/N)],Data[N20 (mg/km)])-N$2)/N$5</f>
        <v>#N/A</v>
      </c>
      <c r="O1296" s="141" t="e" cm="1">
        <f t="array" ref="O1296">(_xlfn.XLOOKUP($A1296&amp;$Q$3,Data[Index]&amp;Data[Valid Test, Can be used for conformity (Y/N)],Data[l/100km])-O$2)/O$5</f>
        <v>#N/A</v>
      </c>
      <c r="P1296" s="138">
        <f>_xlfn.XLOOKUP($A1296,Data[Index],Data[Comments])</f>
        <v>0</v>
      </c>
    </row>
    <row r="1297" spans="1:16" x14ac:dyDescent="0.2">
      <c r="A1297" s="129"/>
      <c r="B1297" s="129"/>
      <c r="C1297" s="129" t="e" cm="1">
        <f t="array" ref="C1297">_xlfn.XLOOKUP($A1297&amp;$Q$3&amp;$R$3,Data[Index]&amp;Data[Valid Test, Can be used for conformity (Y/N)]&amp;Data[Cycle],Data[Test Name])</f>
        <v>#N/A</v>
      </c>
      <c r="D1297" s="167" t="e" cm="1">
        <f t="array" ref="D1297">_xlfn.XLOOKUP($A1297&amp;$Q$3&amp;$R$3,Data[Index]&amp;Data[Valid Test, Can be used for conformity (Y/N)]&amp;Data[Cycle],Data[Mileage (Miles)])</f>
        <v>#N/A</v>
      </c>
      <c r="E1297" s="130" t="e" cm="1">
        <f t="array" ref="E1297">_xlfn.XLOOKUP($A1297&amp;$Q$3&amp;$R$3,Data[Index]&amp;Data[Valid Test, Can be used for conformity (Y/N)]&amp;Data[Cycle],Data[Date])</f>
        <v>#N/A</v>
      </c>
      <c r="F1297" s="141" t="e" cm="1">
        <f t="array" ref="F1297">(_xlfn.XLOOKUP($A1297&amp;$Q$3&amp;$R$3,Data[Index]&amp;Data[Valid Test, Can be used for conformity (Y/N)]&amp;Data[Cycle],Data[CO/km (mg)])-F$2)/F$5</f>
        <v>#N/A</v>
      </c>
      <c r="G1297" s="141" t="e" cm="1">
        <f t="array" ref="G1297">(_xlfn.XLOOKUP($A1297&amp;$Q$3,Data[Index]&amp;Data[Valid Test, Can be used for conformity (Y/N)],Data[CO2/km (g)])-G$2)/G$5</f>
        <v>#N/A</v>
      </c>
      <c r="H1297" s="141" t="e" cm="1">
        <f t="array" ref="H1297">(_xlfn.XLOOKUP($A1297&amp;$Q$3,Data[Index]&amp;Data[Valid Test, Can be used for conformity (Y/N)],Data[THC/km (mg)])-H$2)/H$5</f>
        <v>#N/A</v>
      </c>
      <c r="I1297" s="141" t="e" cm="1">
        <f t="array" ref="I1297">(_xlfn.XLOOKUP($A1297&amp;$Q$3,Data[Index]&amp;Data[Valid Test, Can be used for conformity (Y/N)],Data[NOx/km (mg)])-I$2)/I$5</f>
        <v>#N/A</v>
      </c>
      <c r="J1297" s="141" t="e" cm="1">
        <f t="array" ref="J1297">(_xlfn.XLOOKUP($A1297&amp;$Q$3,Data[Index]&amp;Data[Valid Test, Can be used for conformity (Y/N)],Data[THC + NOx/km (mg)])-J$2)/J$5</f>
        <v>#N/A</v>
      </c>
      <c r="K1297" s="141" t="e" cm="1">
        <f t="array" ref="K1297">(_xlfn.XLOOKUP($A1297&amp;$Q$3,Data[Index]&amp;Data[Valid Test, Can be used for conformity (Y/N)],Data[PN/km ('#)])-K$2)/K$5</f>
        <v>#N/A</v>
      </c>
      <c r="L1297" s="141" t="e" cm="1">
        <f t="array" ref="L1297">(_xlfn.XLOOKUP($A1297&amp;$Q$3,Data[Index]&amp;Data[Valid Test, Can be used for conformity (Y/N)],Data[PM/km (mg)])-L$2)/L$5</f>
        <v>#N/A</v>
      </c>
      <c r="M1297" s="140" t="e" cm="1">
        <f t="array" ref="M1297">(_xlfn.XLOOKUP($A1297&amp;$Q$3,Data[Index]&amp;Data[Valid Test, Can be used for conformity (Y/N)],Data[CH4 (mg/km)])-M$2)/M$5</f>
        <v>#N/A</v>
      </c>
      <c r="N1297" s="140" t="e" cm="1">
        <f t="array" ref="N1297">(_xlfn.XLOOKUP($A1297&amp;$Q$3,Data[Index]&amp;Data[Valid Test, Can be used for conformity (Y/N)],Data[N20 (mg/km)])-N$2)/N$5</f>
        <v>#N/A</v>
      </c>
      <c r="O1297" s="141" t="e" cm="1">
        <f t="array" ref="O1297">(_xlfn.XLOOKUP($A1297&amp;$Q$3,Data[Index]&amp;Data[Valid Test, Can be used for conformity (Y/N)],Data[l/100km])-O$2)/O$5</f>
        <v>#N/A</v>
      </c>
      <c r="P1297" s="138">
        <f>_xlfn.XLOOKUP($A1297,Data[Index],Data[Comments])</f>
        <v>0</v>
      </c>
    </row>
    <row r="1298" spans="1:16" x14ac:dyDescent="0.2">
      <c r="A1298" s="129"/>
      <c r="B1298" s="129"/>
      <c r="C1298" s="129" t="e" cm="1">
        <f t="array" ref="C1298">_xlfn.XLOOKUP($A1298&amp;$Q$3&amp;$R$3,Data[Index]&amp;Data[Valid Test, Can be used for conformity (Y/N)]&amp;Data[Cycle],Data[Test Name])</f>
        <v>#N/A</v>
      </c>
      <c r="D1298" s="167" t="e" cm="1">
        <f t="array" ref="D1298">_xlfn.XLOOKUP($A1298&amp;$Q$3&amp;$R$3,Data[Index]&amp;Data[Valid Test, Can be used for conformity (Y/N)]&amp;Data[Cycle],Data[Mileage (Miles)])</f>
        <v>#N/A</v>
      </c>
      <c r="E1298" s="130" t="e" cm="1">
        <f t="array" ref="E1298">_xlfn.XLOOKUP($A1298&amp;$Q$3&amp;$R$3,Data[Index]&amp;Data[Valid Test, Can be used for conformity (Y/N)]&amp;Data[Cycle],Data[Date])</f>
        <v>#N/A</v>
      </c>
      <c r="F1298" s="141" t="e" cm="1">
        <f t="array" ref="F1298">(_xlfn.XLOOKUP($A1298&amp;$Q$3&amp;$R$3,Data[Index]&amp;Data[Valid Test, Can be used for conformity (Y/N)]&amp;Data[Cycle],Data[CO/km (mg)])-F$2)/F$5</f>
        <v>#N/A</v>
      </c>
      <c r="G1298" s="141" t="e" cm="1">
        <f t="array" ref="G1298">(_xlfn.XLOOKUP($A1298&amp;$Q$3,Data[Index]&amp;Data[Valid Test, Can be used for conformity (Y/N)],Data[CO2/km (g)])-G$2)/G$5</f>
        <v>#N/A</v>
      </c>
      <c r="H1298" s="141" t="e" cm="1">
        <f t="array" ref="H1298">(_xlfn.XLOOKUP($A1298&amp;$Q$3,Data[Index]&amp;Data[Valid Test, Can be used for conformity (Y/N)],Data[THC/km (mg)])-H$2)/H$5</f>
        <v>#N/A</v>
      </c>
      <c r="I1298" s="141" t="e" cm="1">
        <f t="array" ref="I1298">(_xlfn.XLOOKUP($A1298&amp;$Q$3,Data[Index]&amp;Data[Valid Test, Can be used for conformity (Y/N)],Data[NOx/km (mg)])-I$2)/I$5</f>
        <v>#N/A</v>
      </c>
      <c r="J1298" s="141" t="e" cm="1">
        <f t="array" ref="J1298">(_xlfn.XLOOKUP($A1298&amp;$Q$3,Data[Index]&amp;Data[Valid Test, Can be used for conformity (Y/N)],Data[THC + NOx/km (mg)])-J$2)/J$5</f>
        <v>#N/A</v>
      </c>
      <c r="K1298" s="141" t="e" cm="1">
        <f t="array" ref="K1298">(_xlfn.XLOOKUP($A1298&amp;$Q$3,Data[Index]&amp;Data[Valid Test, Can be used for conformity (Y/N)],Data[PN/km ('#)])-K$2)/K$5</f>
        <v>#N/A</v>
      </c>
      <c r="L1298" s="141" t="e" cm="1">
        <f t="array" ref="L1298">(_xlfn.XLOOKUP($A1298&amp;$Q$3,Data[Index]&amp;Data[Valid Test, Can be used for conformity (Y/N)],Data[PM/km (mg)])-L$2)/L$5</f>
        <v>#N/A</v>
      </c>
      <c r="M1298" s="140" t="e" cm="1">
        <f t="array" ref="M1298">(_xlfn.XLOOKUP($A1298&amp;$Q$3,Data[Index]&amp;Data[Valid Test, Can be used for conformity (Y/N)],Data[CH4 (mg/km)])-M$2)/M$5</f>
        <v>#N/A</v>
      </c>
      <c r="N1298" s="140" t="e" cm="1">
        <f t="array" ref="N1298">(_xlfn.XLOOKUP($A1298&amp;$Q$3,Data[Index]&amp;Data[Valid Test, Can be used for conformity (Y/N)],Data[N20 (mg/km)])-N$2)/N$5</f>
        <v>#N/A</v>
      </c>
      <c r="O1298" s="141" t="e" cm="1">
        <f t="array" ref="O1298">(_xlfn.XLOOKUP($A1298&amp;$Q$3,Data[Index]&amp;Data[Valid Test, Can be used for conformity (Y/N)],Data[l/100km])-O$2)/O$5</f>
        <v>#N/A</v>
      </c>
      <c r="P1298" s="138">
        <f>_xlfn.XLOOKUP($A1298,Data[Index],Data[Comments])</f>
        <v>0</v>
      </c>
    </row>
    <row r="1299" spans="1:16" x14ac:dyDescent="0.2">
      <c r="A1299" s="129"/>
      <c r="B1299" s="129"/>
      <c r="C1299" s="129" t="e" cm="1">
        <f t="array" ref="C1299">_xlfn.XLOOKUP($A1299&amp;$Q$3&amp;$R$3,Data[Index]&amp;Data[Valid Test, Can be used for conformity (Y/N)]&amp;Data[Cycle],Data[Test Name])</f>
        <v>#N/A</v>
      </c>
      <c r="D1299" s="167" t="e" cm="1">
        <f t="array" ref="D1299">_xlfn.XLOOKUP($A1299&amp;$Q$3&amp;$R$3,Data[Index]&amp;Data[Valid Test, Can be used for conformity (Y/N)]&amp;Data[Cycle],Data[Mileage (Miles)])</f>
        <v>#N/A</v>
      </c>
      <c r="E1299" s="130" t="e" cm="1">
        <f t="array" ref="E1299">_xlfn.XLOOKUP($A1299&amp;$Q$3&amp;$R$3,Data[Index]&amp;Data[Valid Test, Can be used for conformity (Y/N)]&amp;Data[Cycle],Data[Date])</f>
        <v>#N/A</v>
      </c>
      <c r="F1299" s="141" t="e" cm="1">
        <f t="array" ref="F1299">(_xlfn.XLOOKUP($A1299&amp;$Q$3&amp;$R$3,Data[Index]&amp;Data[Valid Test, Can be used for conformity (Y/N)]&amp;Data[Cycle],Data[CO/km (mg)])-F$2)/F$5</f>
        <v>#N/A</v>
      </c>
      <c r="G1299" s="141" t="e" cm="1">
        <f t="array" ref="G1299">(_xlfn.XLOOKUP($A1299&amp;$Q$3,Data[Index]&amp;Data[Valid Test, Can be used for conformity (Y/N)],Data[CO2/km (g)])-G$2)/G$5</f>
        <v>#N/A</v>
      </c>
      <c r="H1299" s="141" t="e" cm="1">
        <f t="array" ref="H1299">(_xlfn.XLOOKUP($A1299&amp;$Q$3,Data[Index]&amp;Data[Valid Test, Can be used for conformity (Y/N)],Data[THC/km (mg)])-H$2)/H$5</f>
        <v>#N/A</v>
      </c>
      <c r="I1299" s="141" t="e" cm="1">
        <f t="array" ref="I1299">(_xlfn.XLOOKUP($A1299&amp;$Q$3,Data[Index]&amp;Data[Valid Test, Can be used for conformity (Y/N)],Data[NOx/km (mg)])-I$2)/I$5</f>
        <v>#N/A</v>
      </c>
      <c r="J1299" s="141" t="e" cm="1">
        <f t="array" ref="J1299">(_xlfn.XLOOKUP($A1299&amp;$Q$3,Data[Index]&amp;Data[Valid Test, Can be used for conformity (Y/N)],Data[THC + NOx/km (mg)])-J$2)/J$5</f>
        <v>#N/A</v>
      </c>
      <c r="K1299" s="141" t="e" cm="1">
        <f t="array" ref="K1299">(_xlfn.XLOOKUP($A1299&amp;$Q$3,Data[Index]&amp;Data[Valid Test, Can be used for conformity (Y/N)],Data[PN/km ('#)])-K$2)/K$5</f>
        <v>#N/A</v>
      </c>
      <c r="L1299" s="141" t="e" cm="1">
        <f t="array" ref="L1299">(_xlfn.XLOOKUP($A1299&amp;$Q$3,Data[Index]&amp;Data[Valid Test, Can be used for conformity (Y/N)],Data[PM/km (mg)])-L$2)/L$5</f>
        <v>#N/A</v>
      </c>
      <c r="M1299" s="140" t="e" cm="1">
        <f t="array" ref="M1299">(_xlfn.XLOOKUP($A1299&amp;$Q$3,Data[Index]&amp;Data[Valid Test, Can be used for conformity (Y/N)],Data[CH4 (mg/km)])-M$2)/M$5</f>
        <v>#N/A</v>
      </c>
      <c r="N1299" s="140" t="e" cm="1">
        <f t="array" ref="N1299">(_xlfn.XLOOKUP($A1299&amp;$Q$3,Data[Index]&amp;Data[Valid Test, Can be used for conformity (Y/N)],Data[N20 (mg/km)])-N$2)/N$5</f>
        <v>#N/A</v>
      </c>
      <c r="O1299" s="141" t="e" cm="1">
        <f t="array" ref="O1299">(_xlfn.XLOOKUP($A1299&amp;$Q$3,Data[Index]&amp;Data[Valid Test, Can be used for conformity (Y/N)],Data[l/100km])-O$2)/O$5</f>
        <v>#N/A</v>
      </c>
      <c r="P1299" s="138">
        <f>_xlfn.XLOOKUP($A1299,Data[Index],Data[Comments])</f>
        <v>0</v>
      </c>
    </row>
    <row r="1300" spans="1:16" x14ac:dyDescent="0.2">
      <c r="A1300" s="129"/>
      <c r="B1300" s="129"/>
      <c r="C1300" s="129" t="e" cm="1">
        <f t="array" ref="C1300">_xlfn.XLOOKUP($A1300&amp;$Q$3&amp;$R$3,Data[Index]&amp;Data[Valid Test, Can be used for conformity (Y/N)]&amp;Data[Cycle],Data[Test Name])</f>
        <v>#N/A</v>
      </c>
      <c r="D1300" s="167" t="e" cm="1">
        <f t="array" ref="D1300">_xlfn.XLOOKUP($A1300&amp;$Q$3&amp;$R$3,Data[Index]&amp;Data[Valid Test, Can be used for conformity (Y/N)]&amp;Data[Cycle],Data[Mileage (Miles)])</f>
        <v>#N/A</v>
      </c>
      <c r="E1300" s="130" t="e" cm="1">
        <f t="array" ref="E1300">_xlfn.XLOOKUP($A1300&amp;$Q$3&amp;$R$3,Data[Index]&amp;Data[Valid Test, Can be used for conformity (Y/N)]&amp;Data[Cycle],Data[Date])</f>
        <v>#N/A</v>
      </c>
      <c r="F1300" s="141" t="e" cm="1">
        <f t="array" ref="F1300">(_xlfn.XLOOKUP($A1300&amp;$Q$3&amp;$R$3,Data[Index]&amp;Data[Valid Test, Can be used for conformity (Y/N)]&amp;Data[Cycle],Data[CO/km (mg)])-F$2)/F$5</f>
        <v>#N/A</v>
      </c>
      <c r="G1300" s="141" t="e" cm="1">
        <f t="array" ref="G1300">(_xlfn.XLOOKUP($A1300&amp;$Q$3,Data[Index]&amp;Data[Valid Test, Can be used for conformity (Y/N)],Data[CO2/km (g)])-G$2)/G$5</f>
        <v>#N/A</v>
      </c>
      <c r="H1300" s="141" t="e" cm="1">
        <f t="array" ref="H1300">(_xlfn.XLOOKUP($A1300&amp;$Q$3,Data[Index]&amp;Data[Valid Test, Can be used for conformity (Y/N)],Data[THC/km (mg)])-H$2)/H$5</f>
        <v>#N/A</v>
      </c>
      <c r="I1300" s="141" t="e" cm="1">
        <f t="array" ref="I1300">(_xlfn.XLOOKUP($A1300&amp;$Q$3,Data[Index]&amp;Data[Valid Test, Can be used for conformity (Y/N)],Data[NOx/km (mg)])-I$2)/I$5</f>
        <v>#N/A</v>
      </c>
      <c r="J1300" s="141" t="e" cm="1">
        <f t="array" ref="J1300">(_xlfn.XLOOKUP($A1300&amp;$Q$3,Data[Index]&amp;Data[Valid Test, Can be used for conformity (Y/N)],Data[THC + NOx/km (mg)])-J$2)/J$5</f>
        <v>#N/A</v>
      </c>
      <c r="K1300" s="141" t="e" cm="1">
        <f t="array" ref="K1300">(_xlfn.XLOOKUP($A1300&amp;$Q$3,Data[Index]&amp;Data[Valid Test, Can be used for conformity (Y/N)],Data[PN/km ('#)])-K$2)/K$5</f>
        <v>#N/A</v>
      </c>
      <c r="L1300" s="141" t="e" cm="1">
        <f t="array" ref="L1300">(_xlfn.XLOOKUP($A1300&amp;$Q$3,Data[Index]&amp;Data[Valid Test, Can be used for conformity (Y/N)],Data[PM/km (mg)])-L$2)/L$5</f>
        <v>#N/A</v>
      </c>
      <c r="M1300" s="140" t="e" cm="1">
        <f t="array" ref="M1300">(_xlfn.XLOOKUP($A1300&amp;$Q$3,Data[Index]&amp;Data[Valid Test, Can be used for conformity (Y/N)],Data[CH4 (mg/km)])-M$2)/M$5</f>
        <v>#N/A</v>
      </c>
      <c r="N1300" s="140" t="e" cm="1">
        <f t="array" ref="N1300">(_xlfn.XLOOKUP($A1300&amp;$Q$3,Data[Index]&amp;Data[Valid Test, Can be used for conformity (Y/N)],Data[N20 (mg/km)])-N$2)/N$5</f>
        <v>#N/A</v>
      </c>
      <c r="O1300" s="141" t="e" cm="1">
        <f t="array" ref="O1300">(_xlfn.XLOOKUP($A1300&amp;$Q$3,Data[Index]&amp;Data[Valid Test, Can be used for conformity (Y/N)],Data[l/100km])-O$2)/O$5</f>
        <v>#N/A</v>
      </c>
      <c r="P1300" s="138">
        <f>_xlfn.XLOOKUP($A1300,Data[Index],Data[Comments])</f>
        <v>0</v>
      </c>
    </row>
    <row r="1301" spans="1:16" x14ac:dyDescent="0.2">
      <c r="A1301" s="129"/>
      <c r="B1301" s="129"/>
      <c r="C1301" s="129" t="e" cm="1">
        <f t="array" ref="C1301">_xlfn.XLOOKUP($A1301&amp;$Q$3&amp;$R$3,Data[Index]&amp;Data[Valid Test, Can be used for conformity (Y/N)]&amp;Data[Cycle],Data[Test Name])</f>
        <v>#N/A</v>
      </c>
      <c r="D1301" s="167" t="e" cm="1">
        <f t="array" ref="D1301">_xlfn.XLOOKUP($A1301&amp;$Q$3&amp;$R$3,Data[Index]&amp;Data[Valid Test, Can be used for conformity (Y/N)]&amp;Data[Cycle],Data[Mileage (Miles)])</f>
        <v>#N/A</v>
      </c>
      <c r="E1301" s="130" t="e" cm="1">
        <f t="array" ref="E1301">_xlfn.XLOOKUP($A1301&amp;$Q$3&amp;$R$3,Data[Index]&amp;Data[Valid Test, Can be used for conformity (Y/N)]&amp;Data[Cycle],Data[Date])</f>
        <v>#N/A</v>
      </c>
      <c r="F1301" s="141" t="e" cm="1">
        <f t="array" ref="F1301">(_xlfn.XLOOKUP($A1301&amp;$Q$3&amp;$R$3,Data[Index]&amp;Data[Valid Test, Can be used for conformity (Y/N)]&amp;Data[Cycle],Data[CO/km (mg)])-F$2)/F$5</f>
        <v>#N/A</v>
      </c>
      <c r="G1301" s="141" t="e" cm="1">
        <f t="array" ref="G1301">(_xlfn.XLOOKUP($A1301&amp;$Q$3,Data[Index]&amp;Data[Valid Test, Can be used for conformity (Y/N)],Data[CO2/km (g)])-G$2)/G$5</f>
        <v>#N/A</v>
      </c>
      <c r="H1301" s="141" t="e" cm="1">
        <f t="array" ref="H1301">(_xlfn.XLOOKUP($A1301&amp;$Q$3,Data[Index]&amp;Data[Valid Test, Can be used for conformity (Y/N)],Data[THC/km (mg)])-H$2)/H$5</f>
        <v>#N/A</v>
      </c>
      <c r="I1301" s="141" t="e" cm="1">
        <f t="array" ref="I1301">(_xlfn.XLOOKUP($A1301&amp;$Q$3,Data[Index]&amp;Data[Valid Test, Can be used for conformity (Y/N)],Data[NOx/km (mg)])-I$2)/I$5</f>
        <v>#N/A</v>
      </c>
      <c r="J1301" s="141" t="e" cm="1">
        <f t="array" ref="J1301">(_xlfn.XLOOKUP($A1301&amp;$Q$3,Data[Index]&amp;Data[Valid Test, Can be used for conformity (Y/N)],Data[THC + NOx/km (mg)])-J$2)/J$5</f>
        <v>#N/A</v>
      </c>
      <c r="K1301" s="141" t="e" cm="1">
        <f t="array" ref="K1301">(_xlfn.XLOOKUP($A1301&amp;$Q$3,Data[Index]&amp;Data[Valid Test, Can be used for conformity (Y/N)],Data[PN/km ('#)])-K$2)/K$5</f>
        <v>#N/A</v>
      </c>
      <c r="L1301" s="141" t="e" cm="1">
        <f t="array" ref="L1301">(_xlfn.XLOOKUP($A1301&amp;$Q$3,Data[Index]&amp;Data[Valid Test, Can be used for conformity (Y/N)],Data[PM/km (mg)])-L$2)/L$5</f>
        <v>#N/A</v>
      </c>
      <c r="M1301" s="140" t="e" cm="1">
        <f t="array" ref="M1301">(_xlfn.XLOOKUP($A1301&amp;$Q$3,Data[Index]&amp;Data[Valid Test, Can be used for conformity (Y/N)],Data[CH4 (mg/km)])-M$2)/M$5</f>
        <v>#N/A</v>
      </c>
      <c r="N1301" s="140" t="e" cm="1">
        <f t="array" ref="N1301">(_xlfn.XLOOKUP($A1301&amp;$Q$3,Data[Index]&amp;Data[Valid Test, Can be used for conformity (Y/N)],Data[N20 (mg/km)])-N$2)/N$5</f>
        <v>#N/A</v>
      </c>
      <c r="O1301" s="141" t="e" cm="1">
        <f t="array" ref="O1301">(_xlfn.XLOOKUP($A1301&amp;$Q$3,Data[Index]&amp;Data[Valid Test, Can be used for conformity (Y/N)],Data[l/100km])-O$2)/O$5</f>
        <v>#N/A</v>
      </c>
      <c r="P1301" s="138">
        <f>_xlfn.XLOOKUP($A1301,Data[Index],Data[Comments])</f>
        <v>0</v>
      </c>
    </row>
    <row r="1302" spans="1:16" x14ac:dyDescent="0.2">
      <c r="A1302" s="129"/>
      <c r="B1302" s="129"/>
      <c r="C1302" s="129" t="e" cm="1">
        <f t="array" ref="C1302">_xlfn.XLOOKUP($A1302&amp;$Q$3&amp;$R$3,Data[Index]&amp;Data[Valid Test, Can be used for conformity (Y/N)]&amp;Data[Cycle],Data[Test Name])</f>
        <v>#N/A</v>
      </c>
      <c r="D1302" s="167" t="e" cm="1">
        <f t="array" ref="D1302">_xlfn.XLOOKUP($A1302&amp;$Q$3&amp;$R$3,Data[Index]&amp;Data[Valid Test, Can be used for conformity (Y/N)]&amp;Data[Cycle],Data[Mileage (Miles)])</f>
        <v>#N/A</v>
      </c>
      <c r="E1302" s="130" t="e" cm="1">
        <f t="array" ref="E1302">_xlfn.XLOOKUP($A1302&amp;$Q$3&amp;$R$3,Data[Index]&amp;Data[Valid Test, Can be used for conformity (Y/N)]&amp;Data[Cycle],Data[Date])</f>
        <v>#N/A</v>
      </c>
      <c r="F1302" s="141" t="e" cm="1">
        <f t="array" ref="F1302">(_xlfn.XLOOKUP($A1302&amp;$Q$3&amp;$R$3,Data[Index]&amp;Data[Valid Test, Can be used for conformity (Y/N)]&amp;Data[Cycle],Data[CO/km (mg)])-F$2)/F$5</f>
        <v>#N/A</v>
      </c>
      <c r="G1302" s="141" t="e" cm="1">
        <f t="array" ref="G1302">(_xlfn.XLOOKUP($A1302&amp;$Q$3,Data[Index]&amp;Data[Valid Test, Can be used for conformity (Y/N)],Data[CO2/km (g)])-G$2)/G$5</f>
        <v>#N/A</v>
      </c>
      <c r="H1302" s="141" t="e" cm="1">
        <f t="array" ref="H1302">(_xlfn.XLOOKUP($A1302&amp;$Q$3,Data[Index]&amp;Data[Valid Test, Can be used for conformity (Y/N)],Data[THC/km (mg)])-H$2)/H$5</f>
        <v>#N/A</v>
      </c>
      <c r="I1302" s="141" t="e" cm="1">
        <f t="array" ref="I1302">(_xlfn.XLOOKUP($A1302&amp;$Q$3,Data[Index]&amp;Data[Valid Test, Can be used for conformity (Y/N)],Data[NOx/km (mg)])-I$2)/I$5</f>
        <v>#N/A</v>
      </c>
      <c r="J1302" s="141" t="e" cm="1">
        <f t="array" ref="J1302">(_xlfn.XLOOKUP($A1302&amp;$Q$3,Data[Index]&amp;Data[Valid Test, Can be used for conformity (Y/N)],Data[THC + NOx/km (mg)])-J$2)/J$5</f>
        <v>#N/A</v>
      </c>
      <c r="K1302" s="141" t="e" cm="1">
        <f t="array" ref="K1302">(_xlfn.XLOOKUP($A1302&amp;$Q$3,Data[Index]&amp;Data[Valid Test, Can be used for conformity (Y/N)],Data[PN/km ('#)])-K$2)/K$5</f>
        <v>#N/A</v>
      </c>
      <c r="L1302" s="141" t="e" cm="1">
        <f t="array" ref="L1302">(_xlfn.XLOOKUP($A1302&amp;$Q$3,Data[Index]&amp;Data[Valid Test, Can be used for conformity (Y/N)],Data[PM/km (mg)])-L$2)/L$5</f>
        <v>#N/A</v>
      </c>
      <c r="M1302" s="140" t="e" cm="1">
        <f t="array" ref="M1302">(_xlfn.XLOOKUP($A1302&amp;$Q$3,Data[Index]&amp;Data[Valid Test, Can be used for conformity (Y/N)],Data[CH4 (mg/km)])-M$2)/M$5</f>
        <v>#N/A</v>
      </c>
      <c r="N1302" s="140" t="e" cm="1">
        <f t="array" ref="N1302">(_xlfn.XLOOKUP($A1302&amp;$Q$3,Data[Index]&amp;Data[Valid Test, Can be used for conformity (Y/N)],Data[N20 (mg/km)])-N$2)/N$5</f>
        <v>#N/A</v>
      </c>
      <c r="O1302" s="141" t="e" cm="1">
        <f t="array" ref="O1302">(_xlfn.XLOOKUP($A1302&amp;$Q$3,Data[Index]&amp;Data[Valid Test, Can be used for conformity (Y/N)],Data[l/100km])-O$2)/O$5</f>
        <v>#N/A</v>
      </c>
      <c r="P1302" s="138">
        <f>_xlfn.XLOOKUP($A1302,Data[Index],Data[Comments])</f>
        <v>0</v>
      </c>
    </row>
    <row r="1303" spans="1:16" x14ac:dyDescent="0.2">
      <c r="A1303" s="129"/>
      <c r="B1303" s="129"/>
      <c r="C1303" s="129" t="e" cm="1">
        <f t="array" ref="C1303">_xlfn.XLOOKUP($A1303&amp;$Q$3&amp;$R$3,Data[Index]&amp;Data[Valid Test, Can be used for conformity (Y/N)]&amp;Data[Cycle],Data[Test Name])</f>
        <v>#N/A</v>
      </c>
      <c r="D1303" s="167" t="e" cm="1">
        <f t="array" ref="D1303">_xlfn.XLOOKUP($A1303&amp;$Q$3&amp;$R$3,Data[Index]&amp;Data[Valid Test, Can be used for conformity (Y/N)]&amp;Data[Cycle],Data[Mileage (Miles)])</f>
        <v>#N/A</v>
      </c>
      <c r="E1303" s="130" t="e" cm="1">
        <f t="array" ref="E1303">_xlfn.XLOOKUP($A1303&amp;$Q$3&amp;$R$3,Data[Index]&amp;Data[Valid Test, Can be used for conformity (Y/N)]&amp;Data[Cycle],Data[Date])</f>
        <v>#N/A</v>
      </c>
      <c r="F1303" s="141" t="e" cm="1">
        <f t="array" ref="F1303">(_xlfn.XLOOKUP($A1303&amp;$Q$3&amp;$R$3,Data[Index]&amp;Data[Valid Test, Can be used for conformity (Y/N)]&amp;Data[Cycle],Data[CO/km (mg)])-F$2)/F$5</f>
        <v>#N/A</v>
      </c>
      <c r="G1303" s="141" t="e" cm="1">
        <f t="array" ref="G1303">(_xlfn.XLOOKUP($A1303&amp;$Q$3,Data[Index]&amp;Data[Valid Test, Can be used for conformity (Y/N)],Data[CO2/km (g)])-G$2)/G$5</f>
        <v>#N/A</v>
      </c>
      <c r="H1303" s="141" t="e" cm="1">
        <f t="array" ref="H1303">(_xlfn.XLOOKUP($A1303&amp;$Q$3,Data[Index]&amp;Data[Valid Test, Can be used for conformity (Y/N)],Data[THC/km (mg)])-H$2)/H$5</f>
        <v>#N/A</v>
      </c>
      <c r="I1303" s="141" t="e" cm="1">
        <f t="array" ref="I1303">(_xlfn.XLOOKUP($A1303&amp;$Q$3,Data[Index]&amp;Data[Valid Test, Can be used for conformity (Y/N)],Data[NOx/km (mg)])-I$2)/I$5</f>
        <v>#N/A</v>
      </c>
      <c r="J1303" s="141" t="e" cm="1">
        <f t="array" ref="J1303">(_xlfn.XLOOKUP($A1303&amp;$Q$3,Data[Index]&amp;Data[Valid Test, Can be used for conformity (Y/N)],Data[THC + NOx/km (mg)])-J$2)/J$5</f>
        <v>#N/A</v>
      </c>
      <c r="K1303" s="141" t="e" cm="1">
        <f t="array" ref="K1303">(_xlfn.XLOOKUP($A1303&amp;$Q$3,Data[Index]&amp;Data[Valid Test, Can be used for conformity (Y/N)],Data[PN/km ('#)])-K$2)/K$5</f>
        <v>#N/A</v>
      </c>
      <c r="L1303" s="141" t="e" cm="1">
        <f t="array" ref="L1303">(_xlfn.XLOOKUP($A1303&amp;$Q$3,Data[Index]&amp;Data[Valid Test, Can be used for conformity (Y/N)],Data[PM/km (mg)])-L$2)/L$5</f>
        <v>#N/A</v>
      </c>
      <c r="M1303" s="140" t="e" cm="1">
        <f t="array" ref="M1303">(_xlfn.XLOOKUP($A1303&amp;$Q$3,Data[Index]&amp;Data[Valid Test, Can be used for conformity (Y/N)],Data[CH4 (mg/km)])-M$2)/M$5</f>
        <v>#N/A</v>
      </c>
      <c r="N1303" s="140" t="e" cm="1">
        <f t="array" ref="N1303">(_xlfn.XLOOKUP($A1303&amp;$Q$3,Data[Index]&amp;Data[Valid Test, Can be used for conformity (Y/N)],Data[N20 (mg/km)])-N$2)/N$5</f>
        <v>#N/A</v>
      </c>
      <c r="O1303" s="141" t="e" cm="1">
        <f t="array" ref="O1303">(_xlfn.XLOOKUP($A1303&amp;$Q$3,Data[Index]&amp;Data[Valid Test, Can be used for conformity (Y/N)],Data[l/100km])-O$2)/O$5</f>
        <v>#N/A</v>
      </c>
      <c r="P1303" s="138">
        <f>_xlfn.XLOOKUP($A1303,Data[Index],Data[Comments])</f>
        <v>0</v>
      </c>
    </row>
    <row r="1304" spans="1:16" x14ac:dyDescent="0.2">
      <c r="A1304" s="129"/>
      <c r="B1304" s="129"/>
      <c r="C1304" s="129" t="e" cm="1">
        <f t="array" ref="C1304">_xlfn.XLOOKUP($A1304&amp;$Q$3&amp;$R$3,Data[Index]&amp;Data[Valid Test, Can be used for conformity (Y/N)]&amp;Data[Cycle],Data[Test Name])</f>
        <v>#N/A</v>
      </c>
      <c r="D1304" s="167" t="e" cm="1">
        <f t="array" ref="D1304">_xlfn.XLOOKUP($A1304&amp;$Q$3&amp;$R$3,Data[Index]&amp;Data[Valid Test, Can be used for conformity (Y/N)]&amp;Data[Cycle],Data[Mileage (Miles)])</f>
        <v>#N/A</v>
      </c>
      <c r="E1304" s="130" t="e" cm="1">
        <f t="array" ref="E1304">_xlfn.XLOOKUP($A1304&amp;$Q$3&amp;$R$3,Data[Index]&amp;Data[Valid Test, Can be used for conformity (Y/N)]&amp;Data[Cycle],Data[Date])</f>
        <v>#N/A</v>
      </c>
      <c r="F1304" s="141" t="e" cm="1">
        <f t="array" ref="F1304">(_xlfn.XLOOKUP($A1304&amp;$Q$3&amp;$R$3,Data[Index]&amp;Data[Valid Test, Can be used for conformity (Y/N)]&amp;Data[Cycle],Data[CO/km (mg)])-F$2)/F$5</f>
        <v>#N/A</v>
      </c>
      <c r="G1304" s="141" t="e" cm="1">
        <f t="array" ref="G1304">(_xlfn.XLOOKUP($A1304&amp;$Q$3,Data[Index]&amp;Data[Valid Test, Can be used for conformity (Y/N)],Data[CO2/km (g)])-G$2)/G$5</f>
        <v>#N/A</v>
      </c>
      <c r="H1304" s="141" t="e" cm="1">
        <f t="array" ref="H1304">(_xlfn.XLOOKUP($A1304&amp;$Q$3,Data[Index]&amp;Data[Valid Test, Can be used for conformity (Y/N)],Data[THC/km (mg)])-H$2)/H$5</f>
        <v>#N/A</v>
      </c>
      <c r="I1304" s="141" t="e" cm="1">
        <f t="array" ref="I1304">(_xlfn.XLOOKUP($A1304&amp;$Q$3,Data[Index]&amp;Data[Valid Test, Can be used for conformity (Y/N)],Data[NOx/km (mg)])-I$2)/I$5</f>
        <v>#N/A</v>
      </c>
      <c r="J1304" s="141" t="e" cm="1">
        <f t="array" ref="J1304">(_xlfn.XLOOKUP($A1304&amp;$Q$3,Data[Index]&amp;Data[Valid Test, Can be used for conformity (Y/N)],Data[THC + NOx/km (mg)])-J$2)/J$5</f>
        <v>#N/A</v>
      </c>
      <c r="K1304" s="141" t="e" cm="1">
        <f t="array" ref="K1304">(_xlfn.XLOOKUP($A1304&amp;$Q$3,Data[Index]&amp;Data[Valid Test, Can be used for conformity (Y/N)],Data[PN/km ('#)])-K$2)/K$5</f>
        <v>#N/A</v>
      </c>
      <c r="L1304" s="141" t="e" cm="1">
        <f t="array" ref="L1304">(_xlfn.XLOOKUP($A1304&amp;$Q$3,Data[Index]&amp;Data[Valid Test, Can be used for conformity (Y/N)],Data[PM/km (mg)])-L$2)/L$5</f>
        <v>#N/A</v>
      </c>
      <c r="M1304" s="140" t="e" cm="1">
        <f t="array" ref="M1304">(_xlfn.XLOOKUP($A1304&amp;$Q$3,Data[Index]&amp;Data[Valid Test, Can be used for conformity (Y/N)],Data[CH4 (mg/km)])-M$2)/M$5</f>
        <v>#N/A</v>
      </c>
      <c r="N1304" s="140" t="e" cm="1">
        <f t="array" ref="N1304">(_xlfn.XLOOKUP($A1304&amp;$Q$3,Data[Index]&amp;Data[Valid Test, Can be used for conformity (Y/N)],Data[N20 (mg/km)])-N$2)/N$5</f>
        <v>#N/A</v>
      </c>
      <c r="O1304" s="141" t="e" cm="1">
        <f t="array" ref="O1304">(_xlfn.XLOOKUP($A1304&amp;$Q$3,Data[Index]&amp;Data[Valid Test, Can be used for conformity (Y/N)],Data[l/100km])-O$2)/O$5</f>
        <v>#N/A</v>
      </c>
      <c r="P1304" s="138">
        <f>_xlfn.XLOOKUP($A1304,Data[Index],Data[Comments])</f>
        <v>0</v>
      </c>
    </row>
    <row r="1305" spans="1:16" x14ac:dyDescent="0.2">
      <c r="A1305" s="129"/>
      <c r="B1305" s="129"/>
      <c r="C1305" s="129" t="e" cm="1">
        <f t="array" ref="C1305">_xlfn.XLOOKUP($A1305&amp;$Q$3&amp;$R$3,Data[Index]&amp;Data[Valid Test, Can be used for conformity (Y/N)]&amp;Data[Cycle],Data[Test Name])</f>
        <v>#N/A</v>
      </c>
      <c r="D1305" s="167" t="e" cm="1">
        <f t="array" ref="D1305">_xlfn.XLOOKUP($A1305&amp;$Q$3&amp;$R$3,Data[Index]&amp;Data[Valid Test, Can be used for conformity (Y/N)]&amp;Data[Cycle],Data[Mileage (Miles)])</f>
        <v>#N/A</v>
      </c>
      <c r="E1305" s="130" t="e" cm="1">
        <f t="array" ref="E1305">_xlfn.XLOOKUP($A1305&amp;$Q$3&amp;$R$3,Data[Index]&amp;Data[Valid Test, Can be used for conformity (Y/N)]&amp;Data[Cycle],Data[Date])</f>
        <v>#N/A</v>
      </c>
      <c r="F1305" s="141" t="e" cm="1">
        <f t="array" ref="F1305">(_xlfn.XLOOKUP($A1305&amp;$Q$3&amp;$R$3,Data[Index]&amp;Data[Valid Test, Can be used for conformity (Y/N)]&amp;Data[Cycle],Data[CO/km (mg)])-F$2)/F$5</f>
        <v>#N/A</v>
      </c>
      <c r="G1305" s="141" t="e" cm="1">
        <f t="array" ref="G1305">(_xlfn.XLOOKUP($A1305&amp;$Q$3,Data[Index]&amp;Data[Valid Test, Can be used for conformity (Y/N)],Data[CO2/km (g)])-G$2)/G$5</f>
        <v>#N/A</v>
      </c>
      <c r="H1305" s="141" t="e" cm="1">
        <f t="array" ref="H1305">(_xlfn.XLOOKUP($A1305&amp;$Q$3,Data[Index]&amp;Data[Valid Test, Can be used for conformity (Y/N)],Data[THC/km (mg)])-H$2)/H$5</f>
        <v>#N/A</v>
      </c>
      <c r="I1305" s="141" t="e" cm="1">
        <f t="array" ref="I1305">(_xlfn.XLOOKUP($A1305&amp;$Q$3,Data[Index]&amp;Data[Valid Test, Can be used for conformity (Y/N)],Data[NOx/km (mg)])-I$2)/I$5</f>
        <v>#N/A</v>
      </c>
      <c r="J1305" s="141" t="e" cm="1">
        <f t="array" ref="J1305">(_xlfn.XLOOKUP($A1305&amp;$Q$3,Data[Index]&amp;Data[Valid Test, Can be used for conformity (Y/N)],Data[THC + NOx/km (mg)])-J$2)/J$5</f>
        <v>#N/A</v>
      </c>
      <c r="K1305" s="141" t="e" cm="1">
        <f t="array" ref="K1305">(_xlfn.XLOOKUP($A1305&amp;$Q$3,Data[Index]&amp;Data[Valid Test, Can be used for conformity (Y/N)],Data[PN/km ('#)])-K$2)/K$5</f>
        <v>#N/A</v>
      </c>
      <c r="L1305" s="141" t="e" cm="1">
        <f t="array" ref="L1305">(_xlfn.XLOOKUP($A1305&amp;$Q$3,Data[Index]&amp;Data[Valid Test, Can be used for conformity (Y/N)],Data[PM/km (mg)])-L$2)/L$5</f>
        <v>#N/A</v>
      </c>
      <c r="M1305" s="140" t="e" cm="1">
        <f t="array" ref="M1305">(_xlfn.XLOOKUP($A1305&amp;$Q$3,Data[Index]&amp;Data[Valid Test, Can be used for conformity (Y/N)],Data[CH4 (mg/km)])-M$2)/M$5</f>
        <v>#N/A</v>
      </c>
      <c r="N1305" s="140" t="e" cm="1">
        <f t="array" ref="N1305">(_xlfn.XLOOKUP($A1305&amp;$Q$3,Data[Index]&amp;Data[Valid Test, Can be used for conformity (Y/N)],Data[N20 (mg/km)])-N$2)/N$5</f>
        <v>#N/A</v>
      </c>
      <c r="O1305" s="141" t="e" cm="1">
        <f t="array" ref="O1305">(_xlfn.XLOOKUP($A1305&amp;$Q$3,Data[Index]&amp;Data[Valid Test, Can be used for conformity (Y/N)],Data[l/100km])-O$2)/O$5</f>
        <v>#N/A</v>
      </c>
      <c r="P1305" s="138">
        <f>_xlfn.XLOOKUP($A1305,Data[Index],Data[Comments])</f>
        <v>0</v>
      </c>
    </row>
    <row r="1306" spans="1:16" x14ac:dyDescent="0.2">
      <c r="A1306" s="129"/>
      <c r="B1306" s="129"/>
      <c r="C1306" s="129" t="e" cm="1">
        <f t="array" ref="C1306">_xlfn.XLOOKUP($A1306&amp;$Q$3&amp;$R$3,Data[Index]&amp;Data[Valid Test, Can be used for conformity (Y/N)]&amp;Data[Cycle],Data[Test Name])</f>
        <v>#N/A</v>
      </c>
      <c r="D1306" s="167" t="e" cm="1">
        <f t="array" ref="D1306">_xlfn.XLOOKUP($A1306&amp;$Q$3&amp;$R$3,Data[Index]&amp;Data[Valid Test, Can be used for conformity (Y/N)]&amp;Data[Cycle],Data[Mileage (Miles)])</f>
        <v>#N/A</v>
      </c>
      <c r="E1306" s="130" t="e" cm="1">
        <f t="array" ref="E1306">_xlfn.XLOOKUP($A1306&amp;$Q$3&amp;$R$3,Data[Index]&amp;Data[Valid Test, Can be used for conformity (Y/N)]&amp;Data[Cycle],Data[Date])</f>
        <v>#N/A</v>
      </c>
      <c r="F1306" s="141" t="e" cm="1">
        <f t="array" ref="F1306">(_xlfn.XLOOKUP($A1306&amp;$Q$3&amp;$R$3,Data[Index]&amp;Data[Valid Test, Can be used for conformity (Y/N)]&amp;Data[Cycle],Data[CO/km (mg)])-F$2)/F$5</f>
        <v>#N/A</v>
      </c>
      <c r="G1306" s="141" t="e" cm="1">
        <f t="array" ref="G1306">(_xlfn.XLOOKUP($A1306&amp;$Q$3,Data[Index]&amp;Data[Valid Test, Can be used for conformity (Y/N)],Data[CO2/km (g)])-G$2)/G$5</f>
        <v>#N/A</v>
      </c>
      <c r="H1306" s="141" t="e" cm="1">
        <f t="array" ref="H1306">(_xlfn.XLOOKUP($A1306&amp;$Q$3,Data[Index]&amp;Data[Valid Test, Can be used for conformity (Y/N)],Data[THC/km (mg)])-H$2)/H$5</f>
        <v>#N/A</v>
      </c>
      <c r="I1306" s="141" t="e" cm="1">
        <f t="array" ref="I1306">(_xlfn.XLOOKUP($A1306&amp;$Q$3,Data[Index]&amp;Data[Valid Test, Can be used for conformity (Y/N)],Data[NOx/km (mg)])-I$2)/I$5</f>
        <v>#N/A</v>
      </c>
      <c r="J1306" s="141" t="e" cm="1">
        <f t="array" ref="J1306">(_xlfn.XLOOKUP($A1306&amp;$Q$3,Data[Index]&amp;Data[Valid Test, Can be used for conformity (Y/N)],Data[THC + NOx/km (mg)])-J$2)/J$5</f>
        <v>#N/A</v>
      </c>
      <c r="K1306" s="141" t="e" cm="1">
        <f t="array" ref="K1306">(_xlfn.XLOOKUP($A1306&amp;$Q$3,Data[Index]&amp;Data[Valid Test, Can be used for conformity (Y/N)],Data[PN/km ('#)])-K$2)/K$5</f>
        <v>#N/A</v>
      </c>
      <c r="L1306" s="141" t="e" cm="1">
        <f t="array" ref="L1306">(_xlfn.XLOOKUP($A1306&amp;$Q$3,Data[Index]&amp;Data[Valid Test, Can be used for conformity (Y/N)],Data[PM/km (mg)])-L$2)/L$5</f>
        <v>#N/A</v>
      </c>
      <c r="M1306" s="140" t="e" cm="1">
        <f t="array" ref="M1306">(_xlfn.XLOOKUP($A1306&amp;$Q$3,Data[Index]&amp;Data[Valid Test, Can be used for conformity (Y/N)],Data[CH4 (mg/km)])-M$2)/M$5</f>
        <v>#N/A</v>
      </c>
      <c r="N1306" s="140" t="e" cm="1">
        <f t="array" ref="N1306">(_xlfn.XLOOKUP($A1306&amp;$Q$3,Data[Index]&amp;Data[Valid Test, Can be used for conformity (Y/N)],Data[N20 (mg/km)])-N$2)/N$5</f>
        <v>#N/A</v>
      </c>
      <c r="O1306" s="141" t="e" cm="1">
        <f t="array" ref="O1306">(_xlfn.XLOOKUP($A1306&amp;$Q$3,Data[Index]&amp;Data[Valid Test, Can be used for conformity (Y/N)],Data[l/100km])-O$2)/O$5</f>
        <v>#N/A</v>
      </c>
      <c r="P1306" s="138">
        <f>_xlfn.XLOOKUP($A1306,Data[Index],Data[Comments])</f>
        <v>0</v>
      </c>
    </row>
    <row r="1307" spans="1:16" x14ac:dyDescent="0.2">
      <c r="A1307" s="129"/>
      <c r="B1307" s="129"/>
      <c r="C1307" s="129" t="e" cm="1">
        <f t="array" ref="C1307">_xlfn.XLOOKUP($A1307&amp;$Q$3&amp;$R$3,Data[Index]&amp;Data[Valid Test, Can be used for conformity (Y/N)]&amp;Data[Cycle],Data[Test Name])</f>
        <v>#N/A</v>
      </c>
      <c r="D1307" s="167" t="e" cm="1">
        <f t="array" ref="D1307">_xlfn.XLOOKUP($A1307&amp;$Q$3&amp;$R$3,Data[Index]&amp;Data[Valid Test, Can be used for conformity (Y/N)]&amp;Data[Cycle],Data[Mileage (Miles)])</f>
        <v>#N/A</v>
      </c>
      <c r="E1307" s="130" t="e" cm="1">
        <f t="array" ref="E1307">_xlfn.XLOOKUP($A1307&amp;$Q$3&amp;$R$3,Data[Index]&amp;Data[Valid Test, Can be used for conformity (Y/N)]&amp;Data[Cycle],Data[Date])</f>
        <v>#N/A</v>
      </c>
      <c r="F1307" s="141" t="e" cm="1">
        <f t="array" ref="F1307">(_xlfn.XLOOKUP($A1307&amp;$Q$3&amp;$R$3,Data[Index]&amp;Data[Valid Test, Can be used for conformity (Y/N)]&amp;Data[Cycle],Data[CO/km (mg)])-F$2)/F$5</f>
        <v>#N/A</v>
      </c>
      <c r="G1307" s="141" t="e" cm="1">
        <f t="array" ref="G1307">(_xlfn.XLOOKUP($A1307&amp;$Q$3,Data[Index]&amp;Data[Valid Test, Can be used for conformity (Y/N)],Data[CO2/km (g)])-G$2)/G$5</f>
        <v>#N/A</v>
      </c>
      <c r="H1307" s="141" t="e" cm="1">
        <f t="array" ref="H1307">(_xlfn.XLOOKUP($A1307&amp;$Q$3,Data[Index]&amp;Data[Valid Test, Can be used for conformity (Y/N)],Data[THC/km (mg)])-H$2)/H$5</f>
        <v>#N/A</v>
      </c>
      <c r="I1307" s="141" t="e" cm="1">
        <f t="array" ref="I1307">(_xlfn.XLOOKUP($A1307&amp;$Q$3,Data[Index]&amp;Data[Valid Test, Can be used for conformity (Y/N)],Data[NOx/km (mg)])-I$2)/I$5</f>
        <v>#N/A</v>
      </c>
      <c r="J1307" s="141" t="e" cm="1">
        <f t="array" ref="J1307">(_xlfn.XLOOKUP($A1307&amp;$Q$3,Data[Index]&amp;Data[Valid Test, Can be used for conformity (Y/N)],Data[THC + NOx/km (mg)])-J$2)/J$5</f>
        <v>#N/A</v>
      </c>
      <c r="K1307" s="141" t="e" cm="1">
        <f t="array" ref="K1307">(_xlfn.XLOOKUP($A1307&amp;$Q$3,Data[Index]&amp;Data[Valid Test, Can be used for conformity (Y/N)],Data[PN/km ('#)])-K$2)/K$5</f>
        <v>#N/A</v>
      </c>
      <c r="L1307" s="141" t="e" cm="1">
        <f t="array" ref="L1307">(_xlfn.XLOOKUP($A1307&amp;$Q$3,Data[Index]&amp;Data[Valid Test, Can be used for conformity (Y/N)],Data[PM/km (mg)])-L$2)/L$5</f>
        <v>#N/A</v>
      </c>
      <c r="M1307" s="140" t="e" cm="1">
        <f t="array" ref="M1307">(_xlfn.XLOOKUP($A1307&amp;$Q$3,Data[Index]&amp;Data[Valid Test, Can be used for conformity (Y/N)],Data[CH4 (mg/km)])-M$2)/M$5</f>
        <v>#N/A</v>
      </c>
      <c r="N1307" s="140" t="e" cm="1">
        <f t="array" ref="N1307">(_xlfn.XLOOKUP($A1307&amp;$Q$3,Data[Index]&amp;Data[Valid Test, Can be used for conformity (Y/N)],Data[N20 (mg/km)])-N$2)/N$5</f>
        <v>#N/A</v>
      </c>
      <c r="O1307" s="141" t="e" cm="1">
        <f t="array" ref="O1307">(_xlfn.XLOOKUP($A1307&amp;$Q$3,Data[Index]&amp;Data[Valid Test, Can be used for conformity (Y/N)],Data[l/100km])-O$2)/O$5</f>
        <v>#N/A</v>
      </c>
      <c r="P1307" s="138">
        <f>_xlfn.XLOOKUP($A1307,Data[Index],Data[Comments])</f>
        <v>0</v>
      </c>
    </row>
    <row r="1308" spans="1:16" x14ac:dyDescent="0.2">
      <c r="A1308" s="129"/>
      <c r="B1308" s="129"/>
      <c r="C1308" s="129" t="e" cm="1">
        <f t="array" ref="C1308">_xlfn.XLOOKUP($A1308&amp;$Q$3&amp;$R$3,Data[Index]&amp;Data[Valid Test, Can be used for conformity (Y/N)]&amp;Data[Cycle],Data[Test Name])</f>
        <v>#N/A</v>
      </c>
      <c r="D1308" s="167" t="e" cm="1">
        <f t="array" ref="D1308">_xlfn.XLOOKUP($A1308&amp;$Q$3&amp;$R$3,Data[Index]&amp;Data[Valid Test, Can be used for conformity (Y/N)]&amp;Data[Cycle],Data[Mileage (Miles)])</f>
        <v>#N/A</v>
      </c>
      <c r="E1308" s="130" t="e" cm="1">
        <f t="array" ref="E1308">_xlfn.XLOOKUP($A1308&amp;$Q$3&amp;$R$3,Data[Index]&amp;Data[Valid Test, Can be used for conformity (Y/N)]&amp;Data[Cycle],Data[Date])</f>
        <v>#N/A</v>
      </c>
      <c r="F1308" s="141" t="e" cm="1">
        <f t="array" ref="F1308">(_xlfn.XLOOKUP($A1308&amp;$Q$3&amp;$R$3,Data[Index]&amp;Data[Valid Test, Can be used for conformity (Y/N)]&amp;Data[Cycle],Data[CO/km (mg)])-F$2)/F$5</f>
        <v>#N/A</v>
      </c>
      <c r="G1308" s="141" t="e" cm="1">
        <f t="array" ref="G1308">(_xlfn.XLOOKUP($A1308&amp;$Q$3,Data[Index]&amp;Data[Valid Test, Can be used for conformity (Y/N)],Data[CO2/km (g)])-G$2)/G$5</f>
        <v>#N/A</v>
      </c>
      <c r="H1308" s="141" t="e" cm="1">
        <f t="array" ref="H1308">(_xlfn.XLOOKUP($A1308&amp;$Q$3,Data[Index]&amp;Data[Valid Test, Can be used for conformity (Y/N)],Data[THC/km (mg)])-H$2)/H$5</f>
        <v>#N/A</v>
      </c>
      <c r="I1308" s="141" t="e" cm="1">
        <f t="array" ref="I1308">(_xlfn.XLOOKUP($A1308&amp;$Q$3,Data[Index]&amp;Data[Valid Test, Can be used for conformity (Y/N)],Data[NOx/km (mg)])-I$2)/I$5</f>
        <v>#N/A</v>
      </c>
      <c r="J1308" s="141" t="e" cm="1">
        <f t="array" ref="J1308">(_xlfn.XLOOKUP($A1308&amp;$Q$3,Data[Index]&amp;Data[Valid Test, Can be used for conformity (Y/N)],Data[THC + NOx/km (mg)])-J$2)/J$5</f>
        <v>#N/A</v>
      </c>
      <c r="K1308" s="141" t="e" cm="1">
        <f t="array" ref="K1308">(_xlfn.XLOOKUP($A1308&amp;$Q$3,Data[Index]&amp;Data[Valid Test, Can be used for conformity (Y/N)],Data[PN/km ('#)])-K$2)/K$5</f>
        <v>#N/A</v>
      </c>
      <c r="L1308" s="141" t="e" cm="1">
        <f t="array" ref="L1308">(_xlfn.XLOOKUP($A1308&amp;$Q$3,Data[Index]&amp;Data[Valid Test, Can be used for conformity (Y/N)],Data[PM/km (mg)])-L$2)/L$5</f>
        <v>#N/A</v>
      </c>
      <c r="M1308" s="140" t="e" cm="1">
        <f t="array" ref="M1308">(_xlfn.XLOOKUP($A1308&amp;$Q$3,Data[Index]&amp;Data[Valid Test, Can be used for conformity (Y/N)],Data[CH4 (mg/km)])-M$2)/M$5</f>
        <v>#N/A</v>
      </c>
      <c r="N1308" s="140" t="e" cm="1">
        <f t="array" ref="N1308">(_xlfn.XLOOKUP($A1308&amp;$Q$3,Data[Index]&amp;Data[Valid Test, Can be used for conformity (Y/N)],Data[N20 (mg/km)])-N$2)/N$5</f>
        <v>#N/A</v>
      </c>
      <c r="O1308" s="141" t="e" cm="1">
        <f t="array" ref="O1308">(_xlfn.XLOOKUP($A1308&amp;$Q$3,Data[Index]&amp;Data[Valid Test, Can be used for conformity (Y/N)],Data[l/100km])-O$2)/O$5</f>
        <v>#N/A</v>
      </c>
      <c r="P1308" s="138">
        <f>_xlfn.XLOOKUP($A1308,Data[Index],Data[Comments])</f>
        <v>0</v>
      </c>
    </row>
    <row r="1309" spans="1:16" x14ac:dyDescent="0.2">
      <c r="A1309" s="129"/>
      <c r="B1309" s="129"/>
      <c r="C1309" s="129" t="e" cm="1">
        <f t="array" ref="C1309">_xlfn.XLOOKUP($A1309&amp;$Q$3&amp;$R$3,Data[Index]&amp;Data[Valid Test, Can be used for conformity (Y/N)]&amp;Data[Cycle],Data[Test Name])</f>
        <v>#N/A</v>
      </c>
      <c r="D1309" s="167" t="e" cm="1">
        <f t="array" ref="D1309">_xlfn.XLOOKUP($A1309&amp;$Q$3&amp;$R$3,Data[Index]&amp;Data[Valid Test, Can be used for conformity (Y/N)]&amp;Data[Cycle],Data[Mileage (Miles)])</f>
        <v>#N/A</v>
      </c>
      <c r="E1309" s="130" t="e" cm="1">
        <f t="array" ref="E1309">_xlfn.XLOOKUP($A1309&amp;$Q$3&amp;$R$3,Data[Index]&amp;Data[Valid Test, Can be used for conformity (Y/N)]&amp;Data[Cycle],Data[Date])</f>
        <v>#N/A</v>
      </c>
      <c r="F1309" s="141" t="e" cm="1">
        <f t="array" ref="F1309">(_xlfn.XLOOKUP($A1309&amp;$Q$3&amp;$R$3,Data[Index]&amp;Data[Valid Test, Can be used for conformity (Y/N)]&amp;Data[Cycle],Data[CO/km (mg)])-F$2)/F$5</f>
        <v>#N/A</v>
      </c>
      <c r="G1309" s="141" t="e" cm="1">
        <f t="array" ref="G1309">(_xlfn.XLOOKUP($A1309&amp;$Q$3,Data[Index]&amp;Data[Valid Test, Can be used for conformity (Y/N)],Data[CO2/km (g)])-G$2)/G$5</f>
        <v>#N/A</v>
      </c>
      <c r="H1309" s="141" t="e" cm="1">
        <f t="array" ref="H1309">(_xlfn.XLOOKUP($A1309&amp;$Q$3,Data[Index]&amp;Data[Valid Test, Can be used for conformity (Y/N)],Data[THC/km (mg)])-H$2)/H$5</f>
        <v>#N/A</v>
      </c>
      <c r="I1309" s="141" t="e" cm="1">
        <f t="array" ref="I1309">(_xlfn.XLOOKUP($A1309&amp;$Q$3,Data[Index]&amp;Data[Valid Test, Can be used for conformity (Y/N)],Data[NOx/km (mg)])-I$2)/I$5</f>
        <v>#N/A</v>
      </c>
      <c r="J1309" s="141" t="e" cm="1">
        <f t="array" ref="J1309">(_xlfn.XLOOKUP($A1309&amp;$Q$3,Data[Index]&amp;Data[Valid Test, Can be used for conformity (Y/N)],Data[THC + NOx/km (mg)])-J$2)/J$5</f>
        <v>#N/A</v>
      </c>
      <c r="K1309" s="141" t="e" cm="1">
        <f t="array" ref="K1309">(_xlfn.XLOOKUP($A1309&amp;$Q$3,Data[Index]&amp;Data[Valid Test, Can be used for conformity (Y/N)],Data[PN/km ('#)])-K$2)/K$5</f>
        <v>#N/A</v>
      </c>
      <c r="L1309" s="141" t="e" cm="1">
        <f t="array" ref="L1309">(_xlfn.XLOOKUP($A1309&amp;$Q$3,Data[Index]&amp;Data[Valid Test, Can be used for conformity (Y/N)],Data[PM/km (mg)])-L$2)/L$5</f>
        <v>#N/A</v>
      </c>
      <c r="M1309" s="140" t="e" cm="1">
        <f t="array" ref="M1309">(_xlfn.XLOOKUP($A1309&amp;$Q$3,Data[Index]&amp;Data[Valid Test, Can be used for conformity (Y/N)],Data[CH4 (mg/km)])-M$2)/M$5</f>
        <v>#N/A</v>
      </c>
      <c r="N1309" s="140" t="e" cm="1">
        <f t="array" ref="N1309">(_xlfn.XLOOKUP($A1309&amp;$Q$3,Data[Index]&amp;Data[Valid Test, Can be used for conformity (Y/N)],Data[N20 (mg/km)])-N$2)/N$5</f>
        <v>#N/A</v>
      </c>
      <c r="O1309" s="141" t="e" cm="1">
        <f t="array" ref="O1309">(_xlfn.XLOOKUP($A1309&amp;$Q$3,Data[Index]&amp;Data[Valid Test, Can be used for conformity (Y/N)],Data[l/100km])-O$2)/O$5</f>
        <v>#N/A</v>
      </c>
      <c r="P1309" s="138">
        <f>_xlfn.XLOOKUP($A1309,Data[Index],Data[Comments])</f>
        <v>0</v>
      </c>
    </row>
    <row r="1310" spans="1:16" x14ac:dyDescent="0.2">
      <c r="A1310" s="129"/>
      <c r="B1310" s="129"/>
      <c r="C1310" s="129" t="e" cm="1">
        <f t="array" ref="C1310">_xlfn.XLOOKUP($A1310&amp;$Q$3&amp;$R$3,Data[Index]&amp;Data[Valid Test, Can be used for conformity (Y/N)]&amp;Data[Cycle],Data[Test Name])</f>
        <v>#N/A</v>
      </c>
      <c r="D1310" s="167" t="e" cm="1">
        <f t="array" ref="D1310">_xlfn.XLOOKUP($A1310&amp;$Q$3&amp;$R$3,Data[Index]&amp;Data[Valid Test, Can be used for conformity (Y/N)]&amp;Data[Cycle],Data[Mileage (Miles)])</f>
        <v>#N/A</v>
      </c>
      <c r="E1310" s="130" t="e" cm="1">
        <f t="array" ref="E1310">_xlfn.XLOOKUP($A1310&amp;$Q$3&amp;$R$3,Data[Index]&amp;Data[Valid Test, Can be used for conformity (Y/N)]&amp;Data[Cycle],Data[Date])</f>
        <v>#N/A</v>
      </c>
      <c r="F1310" s="141" t="e" cm="1">
        <f t="array" ref="F1310">(_xlfn.XLOOKUP($A1310&amp;$Q$3&amp;$R$3,Data[Index]&amp;Data[Valid Test, Can be used for conformity (Y/N)]&amp;Data[Cycle],Data[CO/km (mg)])-F$2)/F$5</f>
        <v>#N/A</v>
      </c>
      <c r="G1310" s="141" t="e" cm="1">
        <f t="array" ref="G1310">(_xlfn.XLOOKUP($A1310&amp;$Q$3,Data[Index]&amp;Data[Valid Test, Can be used for conformity (Y/N)],Data[CO2/km (g)])-G$2)/G$5</f>
        <v>#N/A</v>
      </c>
      <c r="H1310" s="141" t="e" cm="1">
        <f t="array" ref="H1310">(_xlfn.XLOOKUP($A1310&amp;$Q$3,Data[Index]&amp;Data[Valid Test, Can be used for conformity (Y/N)],Data[THC/km (mg)])-H$2)/H$5</f>
        <v>#N/A</v>
      </c>
      <c r="I1310" s="141" t="e" cm="1">
        <f t="array" ref="I1310">(_xlfn.XLOOKUP($A1310&amp;$Q$3,Data[Index]&amp;Data[Valid Test, Can be used for conformity (Y/N)],Data[NOx/km (mg)])-I$2)/I$5</f>
        <v>#N/A</v>
      </c>
      <c r="J1310" s="141" t="e" cm="1">
        <f t="array" ref="J1310">(_xlfn.XLOOKUP($A1310&amp;$Q$3,Data[Index]&amp;Data[Valid Test, Can be used for conformity (Y/N)],Data[THC + NOx/km (mg)])-J$2)/J$5</f>
        <v>#N/A</v>
      </c>
      <c r="K1310" s="141" t="e" cm="1">
        <f t="array" ref="K1310">(_xlfn.XLOOKUP($A1310&amp;$Q$3,Data[Index]&amp;Data[Valid Test, Can be used for conformity (Y/N)],Data[PN/km ('#)])-K$2)/K$5</f>
        <v>#N/A</v>
      </c>
      <c r="L1310" s="141" t="e" cm="1">
        <f t="array" ref="L1310">(_xlfn.XLOOKUP($A1310&amp;$Q$3,Data[Index]&amp;Data[Valid Test, Can be used for conformity (Y/N)],Data[PM/km (mg)])-L$2)/L$5</f>
        <v>#N/A</v>
      </c>
      <c r="M1310" s="140" t="e" cm="1">
        <f t="array" ref="M1310">(_xlfn.XLOOKUP($A1310&amp;$Q$3,Data[Index]&amp;Data[Valid Test, Can be used for conformity (Y/N)],Data[CH4 (mg/km)])-M$2)/M$5</f>
        <v>#N/A</v>
      </c>
      <c r="N1310" s="140" t="e" cm="1">
        <f t="array" ref="N1310">(_xlfn.XLOOKUP($A1310&amp;$Q$3,Data[Index]&amp;Data[Valid Test, Can be used for conformity (Y/N)],Data[N20 (mg/km)])-N$2)/N$5</f>
        <v>#N/A</v>
      </c>
      <c r="O1310" s="141" t="e" cm="1">
        <f t="array" ref="O1310">(_xlfn.XLOOKUP($A1310&amp;$Q$3,Data[Index]&amp;Data[Valid Test, Can be used for conformity (Y/N)],Data[l/100km])-O$2)/O$5</f>
        <v>#N/A</v>
      </c>
      <c r="P1310" s="138">
        <f>_xlfn.XLOOKUP($A1310,Data[Index],Data[Comments])</f>
        <v>0</v>
      </c>
    </row>
    <row r="1311" spans="1:16" x14ac:dyDescent="0.2">
      <c r="A1311" s="129"/>
      <c r="B1311" s="129"/>
      <c r="C1311" s="129" t="e" cm="1">
        <f t="array" ref="C1311">_xlfn.XLOOKUP($A1311&amp;$Q$3&amp;$R$3,Data[Index]&amp;Data[Valid Test, Can be used for conformity (Y/N)]&amp;Data[Cycle],Data[Test Name])</f>
        <v>#N/A</v>
      </c>
      <c r="D1311" s="167" t="e" cm="1">
        <f t="array" ref="D1311">_xlfn.XLOOKUP($A1311&amp;$Q$3&amp;$R$3,Data[Index]&amp;Data[Valid Test, Can be used for conformity (Y/N)]&amp;Data[Cycle],Data[Mileage (Miles)])</f>
        <v>#N/A</v>
      </c>
      <c r="E1311" s="130" t="e" cm="1">
        <f t="array" ref="E1311">_xlfn.XLOOKUP($A1311&amp;$Q$3&amp;$R$3,Data[Index]&amp;Data[Valid Test, Can be used for conformity (Y/N)]&amp;Data[Cycle],Data[Date])</f>
        <v>#N/A</v>
      </c>
      <c r="F1311" s="141" t="e" cm="1">
        <f t="array" ref="F1311">(_xlfn.XLOOKUP($A1311&amp;$Q$3&amp;$R$3,Data[Index]&amp;Data[Valid Test, Can be used for conformity (Y/N)]&amp;Data[Cycle],Data[CO/km (mg)])-F$2)/F$5</f>
        <v>#N/A</v>
      </c>
      <c r="G1311" s="141" t="e" cm="1">
        <f t="array" ref="G1311">(_xlfn.XLOOKUP($A1311&amp;$Q$3,Data[Index]&amp;Data[Valid Test, Can be used for conformity (Y/N)],Data[CO2/km (g)])-G$2)/G$5</f>
        <v>#N/A</v>
      </c>
      <c r="H1311" s="141" t="e" cm="1">
        <f t="array" ref="H1311">(_xlfn.XLOOKUP($A1311&amp;$Q$3,Data[Index]&amp;Data[Valid Test, Can be used for conformity (Y/N)],Data[THC/km (mg)])-H$2)/H$5</f>
        <v>#N/A</v>
      </c>
      <c r="I1311" s="141" t="e" cm="1">
        <f t="array" ref="I1311">(_xlfn.XLOOKUP($A1311&amp;$Q$3,Data[Index]&amp;Data[Valid Test, Can be used for conformity (Y/N)],Data[NOx/km (mg)])-I$2)/I$5</f>
        <v>#N/A</v>
      </c>
      <c r="J1311" s="141" t="e" cm="1">
        <f t="array" ref="J1311">(_xlfn.XLOOKUP($A1311&amp;$Q$3,Data[Index]&amp;Data[Valid Test, Can be used for conformity (Y/N)],Data[THC + NOx/km (mg)])-J$2)/J$5</f>
        <v>#N/A</v>
      </c>
      <c r="K1311" s="141" t="e" cm="1">
        <f t="array" ref="K1311">(_xlfn.XLOOKUP($A1311&amp;$Q$3,Data[Index]&amp;Data[Valid Test, Can be used for conformity (Y/N)],Data[PN/km ('#)])-K$2)/K$5</f>
        <v>#N/A</v>
      </c>
      <c r="L1311" s="141" t="e" cm="1">
        <f t="array" ref="L1311">(_xlfn.XLOOKUP($A1311&amp;$Q$3,Data[Index]&amp;Data[Valid Test, Can be used for conformity (Y/N)],Data[PM/km (mg)])-L$2)/L$5</f>
        <v>#N/A</v>
      </c>
      <c r="M1311" s="140" t="e" cm="1">
        <f t="array" ref="M1311">(_xlfn.XLOOKUP($A1311&amp;$Q$3,Data[Index]&amp;Data[Valid Test, Can be used for conformity (Y/N)],Data[CH4 (mg/km)])-M$2)/M$5</f>
        <v>#N/A</v>
      </c>
      <c r="N1311" s="140" t="e" cm="1">
        <f t="array" ref="N1311">(_xlfn.XLOOKUP($A1311&amp;$Q$3,Data[Index]&amp;Data[Valid Test, Can be used for conformity (Y/N)],Data[N20 (mg/km)])-N$2)/N$5</f>
        <v>#N/A</v>
      </c>
      <c r="O1311" s="141" t="e" cm="1">
        <f t="array" ref="O1311">(_xlfn.XLOOKUP($A1311&amp;$Q$3,Data[Index]&amp;Data[Valid Test, Can be used for conformity (Y/N)],Data[l/100km])-O$2)/O$5</f>
        <v>#N/A</v>
      </c>
      <c r="P1311" s="138">
        <f>_xlfn.XLOOKUP($A1311,Data[Index],Data[Comments])</f>
        <v>0</v>
      </c>
    </row>
    <row r="1312" spans="1:16" x14ac:dyDescent="0.2">
      <c r="A1312" s="129"/>
      <c r="B1312" s="129"/>
      <c r="C1312" s="129" t="e" cm="1">
        <f t="array" ref="C1312">_xlfn.XLOOKUP($A1312&amp;$Q$3&amp;$R$3,Data[Index]&amp;Data[Valid Test, Can be used for conformity (Y/N)]&amp;Data[Cycle],Data[Test Name])</f>
        <v>#N/A</v>
      </c>
      <c r="D1312" s="167" t="e" cm="1">
        <f t="array" ref="D1312">_xlfn.XLOOKUP($A1312&amp;$Q$3&amp;$R$3,Data[Index]&amp;Data[Valid Test, Can be used for conformity (Y/N)]&amp;Data[Cycle],Data[Mileage (Miles)])</f>
        <v>#N/A</v>
      </c>
      <c r="E1312" s="130" t="e" cm="1">
        <f t="array" ref="E1312">_xlfn.XLOOKUP($A1312&amp;$Q$3&amp;$R$3,Data[Index]&amp;Data[Valid Test, Can be used for conformity (Y/N)]&amp;Data[Cycle],Data[Date])</f>
        <v>#N/A</v>
      </c>
      <c r="F1312" s="141" t="e" cm="1">
        <f t="array" ref="F1312">(_xlfn.XLOOKUP($A1312&amp;$Q$3&amp;$R$3,Data[Index]&amp;Data[Valid Test, Can be used for conformity (Y/N)]&amp;Data[Cycle],Data[CO/km (mg)])-F$2)/F$5</f>
        <v>#N/A</v>
      </c>
      <c r="G1312" s="141" t="e" cm="1">
        <f t="array" ref="G1312">(_xlfn.XLOOKUP($A1312&amp;$Q$3,Data[Index]&amp;Data[Valid Test, Can be used for conformity (Y/N)],Data[CO2/km (g)])-G$2)/G$5</f>
        <v>#N/A</v>
      </c>
      <c r="H1312" s="141" t="e" cm="1">
        <f t="array" ref="H1312">(_xlfn.XLOOKUP($A1312&amp;$Q$3,Data[Index]&amp;Data[Valid Test, Can be used for conformity (Y/N)],Data[THC/km (mg)])-H$2)/H$5</f>
        <v>#N/A</v>
      </c>
      <c r="I1312" s="141" t="e" cm="1">
        <f t="array" ref="I1312">(_xlfn.XLOOKUP($A1312&amp;$Q$3,Data[Index]&amp;Data[Valid Test, Can be used for conformity (Y/N)],Data[NOx/km (mg)])-I$2)/I$5</f>
        <v>#N/A</v>
      </c>
      <c r="J1312" s="141" t="e" cm="1">
        <f t="array" ref="J1312">(_xlfn.XLOOKUP($A1312&amp;$Q$3,Data[Index]&amp;Data[Valid Test, Can be used for conformity (Y/N)],Data[THC + NOx/km (mg)])-J$2)/J$5</f>
        <v>#N/A</v>
      </c>
      <c r="K1312" s="141" t="e" cm="1">
        <f t="array" ref="K1312">(_xlfn.XLOOKUP($A1312&amp;$Q$3,Data[Index]&amp;Data[Valid Test, Can be used for conformity (Y/N)],Data[PN/km ('#)])-K$2)/K$5</f>
        <v>#N/A</v>
      </c>
      <c r="L1312" s="141" t="e" cm="1">
        <f t="array" ref="L1312">(_xlfn.XLOOKUP($A1312&amp;$Q$3,Data[Index]&amp;Data[Valid Test, Can be used for conformity (Y/N)],Data[PM/km (mg)])-L$2)/L$5</f>
        <v>#N/A</v>
      </c>
      <c r="M1312" s="140" t="e" cm="1">
        <f t="array" ref="M1312">(_xlfn.XLOOKUP($A1312&amp;$Q$3,Data[Index]&amp;Data[Valid Test, Can be used for conformity (Y/N)],Data[CH4 (mg/km)])-M$2)/M$5</f>
        <v>#N/A</v>
      </c>
      <c r="N1312" s="140" t="e" cm="1">
        <f t="array" ref="N1312">(_xlfn.XLOOKUP($A1312&amp;$Q$3,Data[Index]&amp;Data[Valid Test, Can be used for conformity (Y/N)],Data[N20 (mg/km)])-N$2)/N$5</f>
        <v>#N/A</v>
      </c>
      <c r="O1312" s="141" t="e" cm="1">
        <f t="array" ref="O1312">(_xlfn.XLOOKUP($A1312&amp;$Q$3,Data[Index]&amp;Data[Valid Test, Can be used for conformity (Y/N)],Data[l/100km])-O$2)/O$5</f>
        <v>#N/A</v>
      </c>
      <c r="P1312" s="138">
        <f>_xlfn.XLOOKUP($A1312,Data[Index],Data[Comments])</f>
        <v>0</v>
      </c>
    </row>
    <row r="1313" spans="1:16" x14ac:dyDescent="0.2">
      <c r="A1313" s="129"/>
      <c r="B1313" s="129"/>
      <c r="C1313" s="129" t="e" cm="1">
        <f t="array" ref="C1313">_xlfn.XLOOKUP($A1313&amp;$Q$3&amp;$R$3,Data[Index]&amp;Data[Valid Test, Can be used for conformity (Y/N)]&amp;Data[Cycle],Data[Test Name])</f>
        <v>#N/A</v>
      </c>
      <c r="D1313" s="167" t="e" cm="1">
        <f t="array" ref="D1313">_xlfn.XLOOKUP($A1313&amp;$Q$3&amp;$R$3,Data[Index]&amp;Data[Valid Test, Can be used for conformity (Y/N)]&amp;Data[Cycle],Data[Mileage (Miles)])</f>
        <v>#N/A</v>
      </c>
      <c r="E1313" s="130" t="e" cm="1">
        <f t="array" ref="E1313">_xlfn.XLOOKUP($A1313&amp;$Q$3&amp;$R$3,Data[Index]&amp;Data[Valid Test, Can be used for conformity (Y/N)]&amp;Data[Cycle],Data[Date])</f>
        <v>#N/A</v>
      </c>
      <c r="F1313" s="141" t="e" cm="1">
        <f t="array" ref="F1313">(_xlfn.XLOOKUP($A1313&amp;$Q$3&amp;$R$3,Data[Index]&amp;Data[Valid Test, Can be used for conformity (Y/N)]&amp;Data[Cycle],Data[CO/km (mg)])-F$2)/F$5</f>
        <v>#N/A</v>
      </c>
      <c r="G1313" s="141" t="e" cm="1">
        <f t="array" ref="G1313">(_xlfn.XLOOKUP($A1313&amp;$Q$3,Data[Index]&amp;Data[Valid Test, Can be used for conformity (Y/N)],Data[CO2/km (g)])-G$2)/G$5</f>
        <v>#N/A</v>
      </c>
      <c r="H1313" s="141" t="e" cm="1">
        <f t="array" ref="H1313">(_xlfn.XLOOKUP($A1313&amp;$Q$3,Data[Index]&amp;Data[Valid Test, Can be used for conformity (Y/N)],Data[THC/km (mg)])-H$2)/H$5</f>
        <v>#N/A</v>
      </c>
      <c r="I1313" s="141" t="e" cm="1">
        <f t="array" ref="I1313">(_xlfn.XLOOKUP($A1313&amp;$Q$3,Data[Index]&amp;Data[Valid Test, Can be used for conformity (Y/N)],Data[NOx/km (mg)])-I$2)/I$5</f>
        <v>#N/A</v>
      </c>
      <c r="J1313" s="141" t="e" cm="1">
        <f t="array" ref="J1313">(_xlfn.XLOOKUP($A1313&amp;$Q$3,Data[Index]&amp;Data[Valid Test, Can be used for conformity (Y/N)],Data[THC + NOx/km (mg)])-J$2)/J$5</f>
        <v>#N/A</v>
      </c>
      <c r="K1313" s="141" t="e" cm="1">
        <f t="array" ref="K1313">(_xlfn.XLOOKUP($A1313&amp;$Q$3,Data[Index]&amp;Data[Valid Test, Can be used for conformity (Y/N)],Data[PN/km ('#)])-K$2)/K$5</f>
        <v>#N/A</v>
      </c>
      <c r="L1313" s="141" t="e" cm="1">
        <f t="array" ref="L1313">(_xlfn.XLOOKUP($A1313&amp;$Q$3,Data[Index]&amp;Data[Valid Test, Can be used for conformity (Y/N)],Data[PM/km (mg)])-L$2)/L$5</f>
        <v>#N/A</v>
      </c>
      <c r="M1313" s="140" t="e" cm="1">
        <f t="array" ref="M1313">(_xlfn.XLOOKUP($A1313&amp;$Q$3,Data[Index]&amp;Data[Valid Test, Can be used for conformity (Y/N)],Data[CH4 (mg/km)])-M$2)/M$5</f>
        <v>#N/A</v>
      </c>
      <c r="N1313" s="140" t="e" cm="1">
        <f t="array" ref="N1313">(_xlfn.XLOOKUP($A1313&amp;$Q$3,Data[Index]&amp;Data[Valid Test, Can be used for conformity (Y/N)],Data[N20 (mg/km)])-N$2)/N$5</f>
        <v>#N/A</v>
      </c>
      <c r="O1313" s="141" t="e" cm="1">
        <f t="array" ref="O1313">(_xlfn.XLOOKUP($A1313&amp;$Q$3,Data[Index]&amp;Data[Valid Test, Can be used for conformity (Y/N)],Data[l/100km])-O$2)/O$5</f>
        <v>#N/A</v>
      </c>
      <c r="P1313" s="138">
        <f>_xlfn.XLOOKUP($A1313,Data[Index],Data[Comments])</f>
        <v>0</v>
      </c>
    </row>
    <row r="1314" spans="1:16" x14ac:dyDescent="0.2">
      <c r="A1314" s="129"/>
      <c r="B1314" s="129"/>
      <c r="C1314" s="129" t="e" cm="1">
        <f t="array" ref="C1314">_xlfn.XLOOKUP($A1314&amp;$Q$3&amp;$R$3,Data[Index]&amp;Data[Valid Test, Can be used for conformity (Y/N)]&amp;Data[Cycle],Data[Test Name])</f>
        <v>#N/A</v>
      </c>
      <c r="D1314" s="167" t="e" cm="1">
        <f t="array" ref="D1314">_xlfn.XLOOKUP($A1314&amp;$Q$3&amp;$R$3,Data[Index]&amp;Data[Valid Test, Can be used for conformity (Y/N)]&amp;Data[Cycle],Data[Mileage (Miles)])</f>
        <v>#N/A</v>
      </c>
      <c r="E1314" s="130" t="e" cm="1">
        <f t="array" ref="E1314">_xlfn.XLOOKUP($A1314&amp;$Q$3&amp;$R$3,Data[Index]&amp;Data[Valid Test, Can be used for conformity (Y/N)]&amp;Data[Cycle],Data[Date])</f>
        <v>#N/A</v>
      </c>
      <c r="F1314" s="141" t="e" cm="1">
        <f t="array" ref="F1314">(_xlfn.XLOOKUP($A1314&amp;$Q$3&amp;$R$3,Data[Index]&amp;Data[Valid Test, Can be used for conformity (Y/N)]&amp;Data[Cycle],Data[CO/km (mg)])-F$2)/F$5</f>
        <v>#N/A</v>
      </c>
      <c r="G1314" s="141" t="e" cm="1">
        <f t="array" ref="G1314">(_xlfn.XLOOKUP($A1314&amp;$Q$3,Data[Index]&amp;Data[Valid Test, Can be used for conformity (Y/N)],Data[CO2/km (g)])-G$2)/G$5</f>
        <v>#N/A</v>
      </c>
      <c r="H1314" s="141" t="e" cm="1">
        <f t="array" ref="H1314">(_xlfn.XLOOKUP($A1314&amp;$Q$3,Data[Index]&amp;Data[Valid Test, Can be used for conformity (Y/N)],Data[THC/km (mg)])-H$2)/H$5</f>
        <v>#N/A</v>
      </c>
      <c r="I1314" s="141" t="e" cm="1">
        <f t="array" ref="I1314">(_xlfn.XLOOKUP($A1314&amp;$Q$3,Data[Index]&amp;Data[Valid Test, Can be used for conformity (Y/N)],Data[NOx/km (mg)])-I$2)/I$5</f>
        <v>#N/A</v>
      </c>
      <c r="J1314" s="141" t="e" cm="1">
        <f t="array" ref="J1314">(_xlfn.XLOOKUP($A1314&amp;$Q$3,Data[Index]&amp;Data[Valid Test, Can be used for conformity (Y/N)],Data[THC + NOx/km (mg)])-J$2)/J$5</f>
        <v>#N/A</v>
      </c>
      <c r="K1314" s="141" t="e" cm="1">
        <f t="array" ref="K1314">(_xlfn.XLOOKUP($A1314&amp;$Q$3,Data[Index]&amp;Data[Valid Test, Can be used for conformity (Y/N)],Data[PN/km ('#)])-K$2)/K$5</f>
        <v>#N/A</v>
      </c>
      <c r="L1314" s="141" t="e" cm="1">
        <f t="array" ref="L1314">(_xlfn.XLOOKUP($A1314&amp;$Q$3,Data[Index]&amp;Data[Valid Test, Can be used for conformity (Y/N)],Data[PM/km (mg)])-L$2)/L$5</f>
        <v>#N/A</v>
      </c>
      <c r="M1314" s="140" t="e" cm="1">
        <f t="array" ref="M1314">(_xlfn.XLOOKUP($A1314&amp;$Q$3,Data[Index]&amp;Data[Valid Test, Can be used for conformity (Y/N)],Data[CH4 (mg/km)])-M$2)/M$5</f>
        <v>#N/A</v>
      </c>
      <c r="N1314" s="140" t="e" cm="1">
        <f t="array" ref="N1314">(_xlfn.XLOOKUP($A1314&amp;$Q$3,Data[Index]&amp;Data[Valid Test, Can be used for conformity (Y/N)],Data[N20 (mg/km)])-N$2)/N$5</f>
        <v>#N/A</v>
      </c>
      <c r="O1314" s="141" t="e" cm="1">
        <f t="array" ref="O1314">(_xlfn.XLOOKUP($A1314&amp;$Q$3,Data[Index]&amp;Data[Valid Test, Can be used for conformity (Y/N)],Data[l/100km])-O$2)/O$5</f>
        <v>#N/A</v>
      </c>
      <c r="P1314" s="138">
        <f>_xlfn.XLOOKUP($A1314,Data[Index],Data[Comments])</f>
        <v>0</v>
      </c>
    </row>
    <row r="1315" spans="1:16" x14ac:dyDescent="0.2">
      <c r="A1315" s="129"/>
      <c r="B1315" s="129"/>
      <c r="C1315" s="129" t="e" cm="1">
        <f t="array" ref="C1315">_xlfn.XLOOKUP($A1315&amp;$Q$3&amp;$R$3,Data[Index]&amp;Data[Valid Test, Can be used for conformity (Y/N)]&amp;Data[Cycle],Data[Test Name])</f>
        <v>#N/A</v>
      </c>
      <c r="D1315" s="167" t="e" cm="1">
        <f t="array" ref="D1315">_xlfn.XLOOKUP($A1315&amp;$Q$3&amp;$R$3,Data[Index]&amp;Data[Valid Test, Can be used for conformity (Y/N)]&amp;Data[Cycle],Data[Mileage (Miles)])</f>
        <v>#N/A</v>
      </c>
      <c r="E1315" s="130" t="e" cm="1">
        <f t="array" ref="E1315">_xlfn.XLOOKUP($A1315&amp;$Q$3&amp;$R$3,Data[Index]&amp;Data[Valid Test, Can be used for conformity (Y/N)]&amp;Data[Cycle],Data[Date])</f>
        <v>#N/A</v>
      </c>
      <c r="F1315" s="141" t="e" cm="1">
        <f t="array" ref="F1315">(_xlfn.XLOOKUP($A1315&amp;$Q$3&amp;$R$3,Data[Index]&amp;Data[Valid Test, Can be used for conformity (Y/N)]&amp;Data[Cycle],Data[CO/km (mg)])-F$2)/F$5</f>
        <v>#N/A</v>
      </c>
      <c r="G1315" s="141" t="e" cm="1">
        <f t="array" ref="G1315">(_xlfn.XLOOKUP($A1315&amp;$Q$3,Data[Index]&amp;Data[Valid Test, Can be used for conformity (Y/N)],Data[CO2/km (g)])-G$2)/G$5</f>
        <v>#N/A</v>
      </c>
      <c r="H1315" s="141" t="e" cm="1">
        <f t="array" ref="H1315">(_xlfn.XLOOKUP($A1315&amp;$Q$3,Data[Index]&amp;Data[Valid Test, Can be used for conformity (Y/N)],Data[THC/km (mg)])-H$2)/H$5</f>
        <v>#N/A</v>
      </c>
      <c r="I1315" s="141" t="e" cm="1">
        <f t="array" ref="I1315">(_xlfn.XLOOKUP($A1315&amp;$Q$3,Data[Index]&amp;Data[Valid Test, Can be used for conformity (Y/N)],Data[NOx/km (mg)])-I$2)/I$5</f>
        <v>#N/A</v>
      </c>
      <c r="J1315" s="141" t="e" cm="1">
        <f t="array" ref="J1315">(_xlfn.XLOOKUP($A1315&amp;$Q$3,Data[Index]&amp;Data[Valid Test, Can be used for conformity (Y/N)],Data[THC + NOx/km (mg)])-J$2)/J$5</f>
        <v>#N/A</v>
      </c>
      <c r="K1315" s="141" t="e" cm="1">
        <f t="array" ref="K1315">(_xlfn.XLOOKUP($A1315&amp;$Q$3,Data[Index]&amp;Data[Valid Test, Can be used for conformity (Y/N)],Data[PN/km ('#)])-K$2)/K$5</f>
        <v>#N/A</v>
      </c>
      <c r="L1315" s="141" t="e" cm="1">
        <f t="array" ref="L1315">(_xlfn.XLOOKUP($A1315&amp;$Q$3,Data[Index]&amp;Data[Valid Test, Can be used for conformity (Y/N)],Data[PM/km (mg)])-L$2)/L$5</f>
        <v>#N/A</v>
      </c>
      <c r="M1315" s="140" t="e" cm="1">
        <f t="array" ref="M1315">(_xlfn.XLOOKUP($A1315&amp;$Q$3,Data[Index]&amp;Data[Valid Test, Can be used for conformity (Y/N)],Data[CH4 (mg/km)])-M$2)/M$5</f>
        <v>#N/A</v>
      </c>
      <c r="N1315" s="140" t="e" cm="1">
        <f t="array" ref="N1315">(_xlfn.XLOOKUP($A1315&amp;$Q$3,Data[Index]&amp;Data[Valid Test, Can be used for conformity (Y/N)],Data[N20 (mg/km)])-N$2)/N$5</f>
        <v>#N/A</v>
      </c>
      <c r="O1315" s="141" t="e" cm="1">
        <f t="array" ref="O1315">(_xlfn.XLOOKUP($A1315&amp;$Q$3,Data[Index]&amp;Data[Valid Test, Can be used for conformity (Y/N)],Data[l/100km])-O$2)/O$5</f>
        <v>#N/A</v>
      </c>
      <c r="P1315" s="138">
        <f>_xlfn.XLOOKUP($A1315,Data[Index],Data[Comments])</f>
        <v>0</v>
      </c>
    </row>
    <row r="1316" spans="1:16" x14ac:dyDescent="0.2">
      <c r="A1316" s="129"/>
      <c r="B1316" s="129"/>
      <c r="C1316" s="129" t="e" cm="1">
        <f t="array" ref="C1316">_xlfn.XLOOKUP($A1316&amp;$Q$3&amp;$R$3,Data[Index]&amp;Data[Valid Test, Can be used for conformity (Y/N)]&amp;Data[Cycle],Data[Test Name])</f>
        <v>#N/A</v>
      </c>
      <c r="D1316" s="167" t="e" cm="1">
        <f t="array" ref="D1316">_xlfn.XLOOKUP($A1316&amp;$Q$3&amp;$R$3,Data[Index]&amp;Data[Valid Test, Can be used for conformity (Y/N)]&amp;Data[Cycle],Data[Mileage (Miles)])</f>
        <v>#N/A</v>
      </c>
      <c r="E1316" s="130" t="e" cm="1">
        <f t="array" ref="E1316">_xlfn.XLOOKUP($A1316&amp;$Q$3&amp;$R$3,Data[Index]&amp;Data[Valid Test, Can be used for conformity (Y/N)]&amp;Data[Cycle],Data[Date])</f>
        <v>#N/A</v>
      </c>
      <c r="F1316" s="141" t="e" cm="1">
        <f t="array" ref="F1316">(_xlfn.XLOOKUP($A1316&amp;$Q$3&amp;$R$3,Data[Index]&amp;Data[Valid Test, Can be used for conformity (Y/N)]&amp;Data[Cycle],Data[CO/km (mg)])-F$2)/F$5</f>
        <v>#N/A</v>
      </c>
      <c r="G1316" s="141" t="e" cm="1">
        <f t="array" ref="G1316">(_xlfn.XLOOKUP($A1316&amp;$Q$3,Data[Index]&amp;Data[Valid Test, Can be used for conformity (Y/N)],Data[CO2/km (g)])-G$2)/G$5</f>
        <v>#N/A</v>
      </c>
      <c r="H1316" s="141" t="e" cm="1">
        <f t="array" ref="H1316">(_xlfn.XLOOKUP($A1316&amp;$Q$3,Data[Index]&amp;Data[Valid Test, Can be used for conformity (Y/N)],Data[THC/km (mg)])-H$2)/H$5</f>
        <v>#N/A</v>
      </c>
      <c r="I1316" s="141" t="e" cm="1">
        <f t="array" ref="I1316">(_xlfn.XLOOKUP($A1316&amp;$Q$3,Data[Index]&amp;Data[Valid Test, Can be used for conformity (Y/N)],Data[NOx/km (mg)])-I$2)/I$5</f>
        <v>#N/A</v>
      </c>
      <c r="J1316" s="141" t="e" cm="1">
        <f t="array" ref="J1316">(_xlfn.XLOOKUP($A1316&amp;$Q$3,Data[Index]&amp;Data[Valid Test, Can be used for conformity (Y/N)],Data[THC + NOx/km (mg)])-J$2)/J$5</f>
        <v>#N/A</v>
      </c>
      <c r="K1316" s="141" t="e" cm="1">
        <f t="array" ref="K1316">(_xlfn.XLOOKUP($A1316&amp;$Q$3,Data[Index]&amp;Data[Valid Test, Can be used for conformity (Y/N)],Data[PN/km ('#)])-K$2)/K$5</f>
        <v>#N/A</v>
      </c>
      <c r="L1316" s="141" t="e" cm="1">
        <f t="array" ref="L1316">(_xlfn.XLOOKUP($A1316&amp;$Q$3,Data[Index]&amp;Data[Valid Test, Can be used for conformity (Y/N)],Data[PM/km (mg)])-L$2)/L$5</f>
        <v>#N/A</v>
      </c>
      <c r="M1316" s="140" t="e" cm="1">
        <f t="array" ref="M1316">(_xlfn.XLOOKUP($A1316&amp;$Q$3,Data[Index]&amp;Data[Valid Test, Can be used for conformity (Y/N)],Data[CH4 (mg/km)])-M$2)/M$5</f>
        <v>#N/A</v>
      </c>
      <c r="N1316" s="140" t="e" cm="1">
        <f t="array" ref="N1316">(_xlfn.XLOOKUP($A1316&amp;$Q$3,Data[Index]&amp;Data[Valid Test, Can be used for conformity (Y/N)],Data[N20 (mg/km)])-N$2)/N$5</f>
        <v>#N/A</v>
      </c>
      <c r="O1316" s="141" t="e" cm="1">
        <f t="array" ref="O1316">(_xlfn.XLOOKUP($A1316&amp;$Q$3,Data[Index]&amp;Data[Valid Test, Can be used for conformity (Y/N)],Data[l/100km])-O$2)/O$5</f>
        <v>#N/A</v>
      </c>
      <c r="P1316" s="138">
        <f>_xlfn.XLOOKUP($A1316,Data[Index],Data[Comments])</f>
        <v>0</v>
      </c>
    </row>
    <row r="1317" spans="1:16" x14ac:dyDescent="0.2">
      <c r="A1317" s="129"/>
      <c r="B1317" s="129"/>
      <c r="C1317" s="129" t="e" cm="1">
        <f t="array" ref="C1317">_xlfn.XLOOKUP($A1317&amp;$Q$3&amp;$R$3,Data[Index]&amp;Data[Valid Test, Can be used for conformity (Y/N)]&amp;Data[Cycle],Data[Test Name])</f>
        <v>#N/A</v>
      </c>
      <c r="D1317" s="167" t="e" cm="1">
        <f t="array" ref="D1317">_xlfn.XLOOKUP($A1317&amp;$Q$3&amp;$R$3,Data[Index]&amp;Data[Valid Test, Can be used for conformity (Y/N)]&amp;Data[Cycle],Data[Mileage (Miles)])</f>
        <v>#N/A</v>
      </c>
      <c r="E1317" s="130" t="e" cm="1">
        <f t="array" ref="E1317">_xlfn.XLOOKUP($A1317&amp;$Q$3&amp;$R$3,Data[Index]&amp;Data[Valid Test, Can be used for conformity (Y/N)]&amp;Data[Cycle],Data[Date])</f>
        <v>#N/A</v>
      </c>
      <c r="F1317" s="141" t="e" cm="1">
        <f t="array" ref="F1317">(_xlfn.XLOOKUP($A1317&amp;$Q$3&amp;$R$3,Data[Index]&amp;Data[Valid Test, Can be used for conformity (Y/N)]&amp;Data[Cycle],Data[CO/km (mg)])-F$2)/F$5</f>
        <v>#N/A</v>
      </c>
      <c r="G1317" s="141" t="e" cm="1">
        <f t="array" ref="G1317">(_xlfn.XLOOKUP($A1317&amp;$Q$3,Data[Index]&amp;Data[Valid Test, Can be used for conformity (Y/N)],Data[CO2/km (g)])-G$2)/G$5</f>
        <v>#N/A</v>
      </c>
      <c r="H1317" s="141" t="e" cm="1">
        <f t="array" ref="H1317">(_xlfn.XLOOKUP($A1317&amp;$Q$3,Data[Index]&amp;Data[Valid Test, Can be used for conformity (Y/N)],Data[THC/km (mg)])-H$2)/H$5</f>
        <v>#N/A</v>
      </c>
      <c r="I1317" s="141" t="e" cm="1">
        <f t="array" ref="I1317">(_xlfn.XLOOKUP($A1317&amp;$Q$3,Data[Index]&amp;Data[Valid Test, Can be used for conformity (Y/N)],Data[NOx/km (mg)])-I$2)/I$5</f>
        <v>#N/A</v>
      </c>
      <c r="J1317" s="141" t="e" cm="1">
        <f t="array" ref="J1317">(_xlfn.XLOOKUP($A1317&amp;$Q$3,Data[Index]&amp;Data[Valid Test, Can be used for conformity (Y/N)],Data[THC + NOx/km (mg)])-J$2)/J$5</f>
        <v>#N/A</v>
      </c>
      <c r="K1317" s="141" t="e" cm="1">
        <f t="array" ref="K1317">(_xlfn.XLOOKUP($A1317&amp;$Q$3,Data[Index]&amp;Data[Valid Test, Can be used for conformity (Y/N)],Data[PN/km ('#)])-K$2)/K$5</f>
        <v>#N/A</v>
      </c>
      <c r="L1317" s="141" t="e" cm="1">
        <f t="array" ref="L1317">(_xlfn.XLOOKUP($A1317&amp;$Q$3,Data[Index]&amp;Data[Valid Test, Can be used for conformity (Y/N)],Data[PM/km (mg)])-L$2)/L$5</f>
        <v>#N/A</v>
      </c>
      <c r="M1317" s="140" t="e" cm="1">
        <f t="array" ref="M1317">(_xlfn.XLOOKUP($A1317&amp;$Q$3,Data[Index]&amp;Data[Valid Test, Can be used for conformity (Y/N)],Data[CH4 (mg/km)])-M$2)/M$5</f>
        <v>#N/A</v>
      </c>
      <c r="N1317" s="140" t="e" cm="1">
        <f t="array" ref="N1317">(_xlfn.XLOOKUP($A1317&amp;$Q$3,Data[Index]&amp;Data[Valid Test, Can be used for conformity (Y/N)],Data[N20 (mg/km)])-N$2)/N$5</f>
        <v>#N/A</v>
      </c>
      <c r="O1317" s="141" t="e" cm="1">
        <f t="array" ref="O1317">(_xlfn.XLOOKUP($A1317&amp;$Q$3,Data[Index]&amp;Data[Valid Test, Can be used for conformity (Y/N)],Data[l/100km])-O$2)/O$5</f>
        <v>#N/A</v>
      </c>
      <c r="P1317" s="138">
        <f>_xlfn.XLOOKUP($A1317,Data[Index],Data[Comments])</f>
        <v>0</v>
      </c>
    </row>
    <row r="1318" spans="1:16" x14ac:dyDescent="0.2">
      <c r="A1318" s="129"/>
      <c r="B1318" s="129"/>
      <c r="C1318" s="129" t="e" cm="1">
        <f t="array" ref="C1318">_xlfn.XLOOKUP($A1318&amp;$Q$3&amp;$R$3,Data[Index]&amp;Data[Valid Test, Can be used for conformity (Y/N)]&amp;Data[Cycle],Data[Test Name])</f>
        <v>#N/A</v>
      </c>
      <c r="D1318" s="167" t="e" cm="1">
        <f t="array" ref="D1318">_xlfn.XLOOKUP($A1318&amp;$Q$3&amp;$R$3,Data[Index]&amp;Data[Valid Test, Can be used for conformity (Y/N)]&amp;Data[Cycle],Data[Mileage (Miles)])</f>
        <v>#N/A</v>
      </c>
      <c r="E1318" s="130" t="e" cm="1">
        <f t="array" ref="E1318">_xlfn.XLOOKUP($A1318&amp;$Q$3&amp;$R$3,Data[Index]&amp;Data[Valid Test, Can be used for conformity (Y/N)]&amp;Data[Cycle],Data[Date])</f>
        <v>#N/A</v>
      </c>
      <c r="F1318" s="141" t="e" cm="1">
        <f t="array" ref="F1318">(_xlfn.XLOOKUP($A1318&amp;$Q$3&amp;$R$3,Data[Index]&amp;Data[Valid Test, Can be used for conformity (Y/N)]&amp;Data[Cycle],Data[CO/km (mg)])-F$2)/F$5</f>
        <v>#N/A</v>
      </c>
      <c r="G1318" s="141" t="e" cm="1">
        <f t="array" ref="G1318">(_xlfn.XLOOKUP($A1318&amp;$Q$3,Data[Index]&amp;Data[Valid Test, Can be used for conformity (Y/N)],Data[CO2/km (g)])-G$2)/G$5</f>
        <v>#N/A</v>
      </c>
      <c r="H1318" s="141" t="e" cm="1">
        <f t="array" ref="H1318">(_xlfn.XLOOKUP($A1318&amp;$Q$3,Data[Index]&amp;Data[Valid Test, Can be used for conformity (Y/N)],Data[THC/km (mg)])-H$2)/H$5</f>
        <v>#N/A</v>
      </c>
      <c r="I1318" s="141" t="e" cm="1">
        <f t="array" ref="I1318">(_xlfn.XLOOKUP($A1318&amp;$Q$3,Data[Index]&amp;Data[Valid Test, Can be used for conformity (Y/N)],Data[NOx/km (mg)])-I$2)/I$5</f>
        <v>#N/A</v>
      </c>
      <c r="J1318" s="141" t="e" cm="1">
        <f t="array" ref="J1318">(_xlfn.XLOOKUP($A1318&amp;$Q$3,Data[Index]&amp;Data[Valid Test, Can be used for conformity (Y/N)],Data[THC + NOx/km (mg)])-J$2)/J$5</f>
        <v>#N/A</v>
      </c>
      <c r="K1318" s="141" t="e" cm="1">
        <f t="array" ref="K1318">(_xlfn.XLOOKUP($A1318&amp;$Q$3,Data[Index]&amp;Data[Valid Test, Can be used for conformity (Y/N)],Data[PN/km ('#)])-K$2)/K$5</f>
        <v>#N/A</v>
      </c>
      <c r="L1318" s="141" t="e" cm="1">
        <f t="array" ref="L1318">(_xlfn.XLOOKUP($A1318&amp;$Q$3,Data[Index]&amp;Data[Valid Test, Can be used for conformity (Y/N)],Data[PM/km (mg)])-L$2)/L$5</f>
        <v>#N/A</v>
      </c>
      <c r="M1318" s="140" t="e" cm="1">
        <f t="array" ref="M1318">(_xlfn.XLOOKUP($A1318&amp;$Q$3,Data[Index]&amp;Data[Valid Test, Can be used for conformity (Y/N)],Data[CH4 (mg/km)])-M$2)/M$5</f>
        <v>#N/A</v>
      </c>
      <c r="N1318" s="140" t="e" cm="1">
        <f t="array" ref="N1318">(_xlfn.XLOOKUP($A1318&amp;$Q$3,Data[Index]&amp;Data[Valid Test, Can be used for conformity (Y/N)],Data[N20 (mg/km)])-N$2)/N$5</f>
        <v>#N/A</v>
      </c>
      <c r="O1318" s="141" t="e" cm="1">
        <f t="array" ref="O1318">(_xlfn.XLOOKUP($A1318&amp;$Q$3,Data[Index]&amp;Data[Valid Test, Can be used for conformity (Y/N)],Data[l/100km])-O$2)/O$5</f>
        <v>#N/A</v>
      </c>
      <c r="P1318" s="138">
        <f>_xlfn.XLOOKUP($A1318,Data[Index],Data[Comments])</f>
        <v>0</v>
      </c>
    </row>
    <row r="1319" spans="1:16" x14ac:dyDescent="0.2">
      <c r="A1319" s="129"/>
      <c r="B1319" s="129"/>
      <c r="C1319" s="129" t="e" cm="1">
        <f t="array" ref="C1319">_xlfn.XLOOKUP($A1319&amp;$Q$3&amp;$R$3,Data[Index]&amp;Data[Valid Test, Can be used for conformity (Y/N)]&amp;Data[Cycle],Data[Test Name])</f>
        <v>#N/A</v>
      </c>
      <c r="D1319" s="167" t="e" cm="1">
        <f t="array" ref="D1319">_xlfn.XLOOKUP($A1319&amp;$Q$3&amp;$R$3,Data[Index]&amp;Data[Valid Test, Can be used for conformity (Y/N)]&amp;Data[Cycle],Data[Mileage (Miles)])</f>
        <v>#N/A</v>
      </c>
      <c r="E1319" s="130" t="e" cm="1">
        <f t="array" ref="E1319">_xlfn.XLOOKUP($A1319&amp;$Q$3&amp;$R$3,Data[Index]&amp;Data[Valid Test, Can be used for conformity (Y/N)]&amp;Data[Cycle],Data[Date])</f>
        <v>#N/A</v>
      </c>
      <c r="F1319" s="141" t="e" cm="1">
        <f t="array" ref="F1319">(_xlfn.XLOOKUP($A1319&amp;$Q$3&amp;$R$3,Data[Index]&amp;Data[Valid Test, Can be used for conformity (Y/N)]&amp;Data[Cycle],Data[CO/km (mg)])-F$2)/F$5</f>
        <v>#N/A</v>
      </c>
      <c r="G1319" s="141" t="e" cm="1">
        <f t="array" ref="G1319">(_xlfn.XLOOKUP($A1319&amp;$Q$3,Data[Index]&amp;Data[Valid Test, Can be used for conformity (Y/N)],Data[CO2/km (g)])-G$2)/G$5</f>
        <v>#N/A</v>
      </c>
      <c r="H1319" s="141" t="e" cm="1">
        <f t="array" ref="H1319">(_xlfn.XLOOKUP($A1319&amp;$Q$3,Data[Index]&amp;Data[Valid Test, Can be used for conformity (Y/N)],Data[THC/km (mg)])-H$2)/H$5</f>
        <v>#N/A</v>
      </c>
      <c r="I1319" s="141" t="e" cm="1">
        <f t="array" ref="I1319">(_xlfn.XLOOKUP($A1319&amp;$Q$3,Data[Index]&amp;Data[Valid Test, Can be used for conformity (Y/N)],Data[NOx/km (mg)])-I$2)/I$5</f>
        <v>#N/A</v>
      </c>
      <c r="J1319" s="141" t="e" cm="1">
        <f t="array" ref="J1319">(_xlfn.XLOOKUP($A1319&amp;$Q$3,Data[Index]&amp;Data[Valid Test, Can be used for conformity (Y/N)],Data[THC + NOx/km (mg)])-J$2)/J$5</f>
        <v>#N/A</v>
      </c>
      <c r="K1319" s="141" t="e" cm="1">
        <f t="array" ref="K1319">(_xlfn.XLOOKUP($A1319&amp;$Q$3,Data[Index]&amp;Data[Valid Test, Can be used for conformity (Y/N)],Data[PN/km ('#)])-K$2)/K$5</f>
        <v>#N/A</v>
      </c>
      <c r="L1319" s="141" t="e" cm="1">
        <f t="array" ref="L1319">(_xlfn.XLOOKUP($A1319&amp;$Q$3,Data[Index]&amp;Data[Valid Test, Can be used for conformity (Y/N)],Data[PM/km (mg)])-L$2)/L$5</f>
        <v>#N/A</v>
      </c>
      <c r="M1319" s="140" t="e" cm="1">
        <f t="array" ref="M1319">(_xlfn.XLOOKUP($A1319&amp;$Q$3,Data[Index]&amp;Data[Valid Test, Can be used for conformity (Y/N)],Data[CH4 (mg/km)])-M$2)/M$5</f>
        <v>#N/A</v>
      </c>
      <c r="N1319" s="140" t="e" cm="1">
        <f t="array" ref="N1319">(_xlfn.XLOOKUP($A1319&amp;$Q$3,Data[Index]&amp;Data[Valid Test, Can be used for conformity (Y/N)],Data[N20 (mg/km)])-N$2)/N$5</f>
        <v>#N/A</v>
      </c>
      <c r="O1319" s="141" t="e" cm="1">
        <f t="array" ref="O1319">(_xlfn.XLOOKUP($A1319&amp;$Q$3,Data[Index]&amp;Data[Valid Test, Can be used for conformity (Y/N)],Data[l/100km])-O$2)/O$5</f>
        <v>#N/A</v>
      </c>
      <c r="P1319" s="138">
        <f>_xlfn.XLOOKUP($A1319,Data[Index],Data[Comments])</f>
        <v>0</v>
      </c>
    </row>
    <row r="1320" spans="1:16" x14ac:dyDescent="0.2">
      <c r="A1320" s="129"/>
      <c r="B1320" s="129"/>
      <c r="C1320" s="129" t="e" cm="1">
        <f t="array" ref="C1320">_xlfn.XLOOKUP($A1320&amp;$Q$3&amp;$R$3,Data[Index]&amp;Data[Valid Test, Can be used for conformity (Y/N)]&amp;Data[Cycle],Data[Test Name])</f>
        <v>#N/A</v>
      </c>
      <c r="D1320" s="167" t="e" cm="1">
        <f t="array" ref="D1320">_xlfn.XLOOKUP($A1320&amp;$Q$3&amp;$R$3,Data[Index]&amp;Data[Valid Test, Can be used for conformity (Y/N)]&amp;Data[Cycle],Data[Mileage (Miles)])</f>
        <v>#N/A</v>
      </c>
      <c r="E1320" s="130" t="e" cm="1">
        <f t="array" ref="E1320">_xlfn.XLOOKUP($A1320&amp;$Q$3&amp;$R$3,Data[Index]&amp;Data[Valid Test, Can be used for conformity (Y/N)]&amp;Data[Cycle],Data[Date])</f>
        <v>#N/A</v>
      </c>
      <c r="F1320" s="141" t="e" cm="1">
        <f t="array" ref="F1320">(_xlfn.XLOOKUP($A1320&amp;$Q$3&amp;$R$3,Data[Index]&amp;Data[Valid Test, Can be used for conformity (Y/N)]&amp;Data[Cycle],Data[CO/km (mg)])-F$2)/F$5</f>
        <v>#N/A</v>
      </c>
      <c r="G1320" s="141" t="e" cm="1">
        <f t="array" ref="G1320">(_xlfn.XLOOKUP($A1320&amp;$Q$3,Data[Index]&amp;Data[Valid Test, Can be used for conformity (Y/N)],Data[CO2/km (g)])-G$2)/G$5</f>
        <v>#N/A</v>
      </c>
      <c r="H1320" s="141" t="e" cm="1">
        <f t="array" ref="H1320">(_xlfn.XLOOKUP($A1320&amp;$Q$3,Data[Index]&amp;Data[Valid Test, Can be used for conformity (Y/N)],Data[THC/km (mg)])-H$2)/H$5</f>
        <v>#N/A</v>
      </c>
      <c r="I1320" s="141" t="e" cm="1">
        <f t="array" ref="I1320">(_xlfn.XLOOKUP($A1320&amp;$Q$3,Data[Index]&amp;Data[Valid Test, Can be used for conformity (Y/N)],Data[NOx/km (mg)])-I$2)/I$5</f>
        <v>#N/A</v>
      </c>
      <c r="J1320" s="141" t="e" cm="1">
        <f t="array" ref="J1320">(_xlfn.XLOOKUP($A1320&amp;$Q$3,Data[Index]&amp;Data[Valid Test, Can be used for conformity (Y/N)],Data[THC + NOx/km (mg)])-J$2)/J$5</f>
        <v>#N/A</v>
      </c>
      <c r="K1320" s="141" t="e" cm="1">
        <f t="array" ref="K1320">(_xlfn.XLOOKUP($A1320&amp;$Q$3,Data[Index]&amp;Data[Valid Test, Can be used for conformity (Y/N)],Data[PN/km ('#)])-K$2)/K$5</f>
        <v>#N/A</v>
      </c>
      <c r="L1320" s="141" t="e" cm="1">
        <f t="array" ref="L1320">(_xlfn.XLOOKUP($A1320&amp;$Q$3,Data[Index]&amp;Data[Valid Test, Can be used for conformity (Y/N)],Data[PM/km (mg)])-L$2)/L$5</f>
        <v>#N/A</v>
      </c>
      <c r="M1320" s="140" t="e" cm="1">
        <f t="array" ref="M1320">(_xlfn.XLOOKUP($A1320&amp;$Q$3,Data[Index]&amp;Data[Valid Test, Can be used for conformity (Y/N)],Data[CH4 (mg/km)])-M$2)/M$5</f>
        <v>#N/A</v>
      </c>
      <c r="N1320" s="140" t="e" cm="1">
        <f t="array" ref="N1320">(_xlfn.XLOOKUP($A1320&amp;$Q$3,Data[Index]&amp;Data[Valid Test, Can be used for conformity (Y/N)],Data[N20 (mg/km)])-N$2)/N$5</f>
        <v>#N/A</v>
      </c>
      <c r="O1320" s="141" t="e" cm="1">
        <f t="array" ref="O1320">(_xlfn.XLOOKUP($A1320&amp;$Q$3,Data[Index]&amp;Data[Valid Test, Can be used for conformity (Y/N)],Data[l/100km])-O$2)/O$5</f>
        <v>#N/A</v>
      </c>
      <c r="P1320" s="138">
        <f>_xlfn.XLOOKUP($A1320,Data[Index],Data[Comments])</f>
        <v>0</v>
      </c>
    </row>
    <row r="1321" spans="1:16" x14ac:dyDescent="0.2">
      <c r="A1321" s="129"/>
      <c r="B1321" s="129"/>
      <c r="C1321" s="129" t="e" cm="1">
        <f t="array" ref="C1321">_xlfn.XLOOKUP($A1321&amp;$Q$3&amp;$R$3,Data[Index]&amp;Data[Valid Test, Can be used for conformity (Y/N)]&amp;Data[Cycle],Data[Test Name])</f>
        <v>#N/A</v>
      </c>
      <c r="D1321" s="167" t="e" cm="1">
        <f t="array" ref="D1321">_xlfn.XLOOKUP($A1321&amp;$Q$3&amp;$R$3,Data[Index]&amp;Data[Valid Test, Can be used for conformity (Y/N)]&amp;Data[Cycle],Data[Mileage (Miles)])</f>
        <v>#N/A</v>
      </c>
      <c r="E1321" s="130" t="e" cm="1">
        <f t="array" ref="E1321">_xlfn.XLOOKUP($A1321&amp;$Q$3&amp;$R$3,Data[Index]&amp;Data[Valid Test, Can be used for conformity (Y/N)]&amp;Data[Cycle],Data[Date])</f>
        <v>#N/A</v>
      </c>
      <c r="F1321" s="141" t="e" cm="1">
        <f t="array" ref="F1321">(_xlfn.XLOOKUP($A1321&amp;$Q$3&amp;$R$3,Data[Index]&amp;Data[Valid Test, Can be used for conformity (Y/N)]&amp;Data[Cycle],Data[CO/km (mg)])-F$2)/F$5</f>
        <v>#N/A</v>
      </c>
      <c r="G1321" s="141" t="e" cm="1">
        <f t="array" ref="G1321">(_xlfn.XLOOKUP($A1321&amp;$Q$3,Data[Index]&amp;Data[Valid Test, Can be used for conformity (Y/N)],Data[CO2/km (g)])-G$2)/G$5</f>
        <v>#N/A</v>
      </c>
      <c r="H1321" s="141" t="e" cm="1">
        <f t="array" ref="H1321">(_xlfn.XLOOKUP($A1321&amp;$Q$3,Data[Index]&amp;Data[Valid Test, Can be used for conformity (Y/N)],Data[THC/km (mg)])-H$2)/H$5</f>
        <v>#N/A</v>
      </c>
      <c r="I1321" s="141" t="e" cm="1">
        <f t="array" ref="I1321">(_xlfn.XLOOKUP($A1321&amp;$Q$3,Data[Index]&amp;Data[Valid Test, Can be used for conformity (Y/N)],Data[NOx/km (mg)])-I$2)/I$5</f>
        <v>#N/A</v>
      </c>
      <c r="J1321" s="141" t="e" cm="1">
        <f t="array" ref="J1321">(_xlfn.XLOOKUP($A1321&amp;$Q$3,Data[Index]&amp;Data[Valid Test, Can be used for conformity (Y/N)],Data[THC + NOx/km (mg)])-J$2)/J$5</f>
        <v>#N/A</v>
      </c>
      <c r="K1321" s="141" t="e" cm="1">
        <f t="array" ref="K1321">(_xlfn.XLOOKUP($A1321&amp;$Q$3,Data[Index]&amp;Data[Valid Test, Can be used for conformity (Y/N)],Data[PN/km ('#)])-K$2)/K$5</f>
        <v>#N/A</v>
      </c>
      <c r="L1321" s="141" t="e" cm="1">
        <f t="array" ref="L1321">(_xlfn.XLOOKUP($A1321&amp;$Q$3,Data[Index]&amp;Data[Valid Test, Can be used for conformity (Y/N)],Data[PM/km (mg)])-L$2)/L$5</f>
        <v>#N/A</v>
      </c>
      <c r="M1321" s="140" t="e" cm="1">
        <f t="array" ref="M1321">(_xlfn.XLOOKUP($A1321&amp;$Q$3,Data[Index]&amp;Data[Valid Test, Can be used for conformity (Y/N)],Data[CH4 (mg/km)])-M$2)/M$5</f>
        <v>#N/A</v>
      </c>
      <c r="N1321" s="140" t="e" cm="1">
        <f t="array" ref="N1321">(_xlfn.XLOOKUP($A1321&amp;$Q$3,Data[Index]&amp;Data[Valid Test, Can be used for conformity (Y/N)],Data[N20 (mg/km)])-N$2)/N$5</f>
        <v>#N/A</v>
      </c>
      <c r="O1321" s="141" t="e" cm="1">
        <f t="array" ref="O1321">(_xlfn.XLOOKUP($A1321&amp;$Q$3,Data[Index]&amp;Data[Valid Test, Can be used for conformity (Y/N)],Data[l/100km])-O$2)/O$5</f>
        <v>#N/A</v>
      </c>
      <c r="P1321" s="138">
        <f>_xlfn.XLOOKUP($A1321,Data[Index],Data[Comments])</f>
        <v>0</v>
      </c>
    </row>
    <row r="1322" spans="1:16" x14ac:dyDescent="0.2">
      <c r="A1322" s="129"/>
      <c r="B1322" s="129"/>
      <c r="C1322" s="129" t="e" cm="1">
        <f t="array" ref="C1322">_xlfn.XLOOKUP($A1322&amp;$Q$3&amp;$R$3,Data[Index]&amp;Data[Valid Test, Can be used for conformity (Y/N)]&amp;Data[Cycle],Data[Test Name])</f>
        <v>#N/A</v>
      </c>
      <c r="D1322" s="167" t="e" cm="1">
        <f t="array" ref="D1322">_xlfn.XLOOKUP($A1322&amp;$Q$3&amp;$R$3,Data[Index]&amp;Data[Valid Test, Can be used for conformity (Y/N)]&amp;Data[Cycle],Data[Mileage (Miles)])</f>
        <v>#N/A</v>
      </c>
      <c r="E1322" s="130" t="e" cm="1">
        <f t="array" ref="E1322">_xlfn.XLOOKUP($A1322&amp;$Q$3&amp;$R$3,Data[Index]&amp;Data[Valid Test, Can be used for conformity (Y/N)]&amp;Data[Cycle],Data[Date])</f>
        <v>#N/A</v>
      </c>
      <c r="F1322" s="141" t="e" cm="1">
        <f t="array" ref="F1322">(_xlfn.XLOOKUP($A1322&amp;$Q$3&amp;$R$3,Data[Index]&amp;Data[Valid Test, Can be used for conformity (Y/N)]&amp;Data[Cycle],Data[CO/km (mg)])-F$2)/F$5</f>
        <v>#N/A</v>
      </c>
      <c r="G1322" s="141" t="e" cm="1">
        <f t="array" ref="G1322">(_xlfn.XLOOKUP($A1322&amp;$Q$3,Data[Index]&amp;Data[Valid Test, Can be used for conformity (Y/N)],Data[CO2/km (g)])-G$2)/G$5</f>
        <v>#N/A</v>
      </c>
      <c r="H1322" s="141" t="e" cm="1">
        <f t="array" ref="H1322">(_xlfn.XLOOKUP($A1322&amp;$Q$3,Data[Index]&amp;Data[Valid Test, Can be used for conformity (Y/N)],Data[THC/km (mg)])-H$2)/H$5</f>
        <v>#N/A</v>
      </c>
      <c r="I1322" s="141" t="e" cm="1">
        <f t="array" ref="I1322">(_xlfn.XLOOKUP($A1322&amp;$Q$3,Data[Index]&amp;Data[Valid Test, Can be used for conformity (Y/N)],Data[NOx/km (mg)])-I$2)/I$5</f>
        <v>#N/A</v>
      </c>
      <c r="J1322" s="141" t="e" cm="1">
        <f t="array" ref="J1322">(_xlfn.XLOOKUP($A1322&amp;$Q$3,Data[Index]&amp;Data[Valid Test, Can be used for conformity (Y/N)],Data[THC + NOx/km (mg)])-J$2)/J$5</f>
        <v>#N/A</v>
      </c>
      <c r="K1322" s="141" t="e" cm="1">
        <f t="array" ref="K1322">(_xlfn.XLOOKUP($A1322&amp;$Q$3,Data[Index]&amp;Data[Valid Test, Can be used for conformity (Y/N)],Data[PN/km ('#)])-K$2)/K$5</f>
        <v>#N/A</v>
      </c>
      <c r="L1322" s="141" t="e" cm="1">
        <f t="array" ref="L1322">(_xlfn.XLOOKUP($A1322&amp;$Q$3,Data[Index]&amp;Data[Valid Test, Can be used for conformity (Y/N)],Data[PM/km (mg)])-L$2)/L$5</f>
        <v>#N/A</v>
      </c>
      <c r="M1322" s="140" t="e" cm="1">
        <f t="array" ref="M1322">(_xlfn.XLOOKUP($A1322&amp;$Q$3,Data[Index]&amp;Data[Valid Test, Can be used for conformity (Y/N)],Data[CH4 (mg/km)])-M$2)/M$5</f>
        <v>#N/A</v>
      </c>
      <c r="N1322" s="140" t="e" cm="1">
        <f t="array" ref="N1322">(_xlfn.XLOOKUP($A1322&amp;$Q$3,Data[Index]&amp;Data[Valid Test, Can be used for conformity (Y/N)],Data[N20 (mg/km)])-N$2)/N$5</f>
        <v>#N/A</v>
      </c>
      <c r="O1322" s="141" t="e" cm="1">
        <f t="array" ref="O1322">(_xlfn.XLOOKUP($A1322&amp;$Q$3,Data[Index]&amp;Data[Valid Test, Can be used for conformity (Y/N)],Data[l/100km])-O$2)/O$5</f>
        <v>#N/A</v>
      </c>
      <c r="P1322" s="138">
        <f>_xlfn.XLOOKUP($A1322,Data[Index],Data[Comments])</f>
        <v>0</v>
      </c>
    </row>
    <row r="1323" spans="1:16" x14ac:dyDescent="0.2">
      <c r="A1323" s="129"/>
      <c r="B1323" s="129"/>
      <c r="C1323" s="129" t="e" cm="1">
        <f t="array" ref="C1323">_xlfn.XLOOKUP($A1323&amp;$Q$3&amp;$R$3,Data[Index]&amp;Data[Valid Test, Can be used for conformity (Y/N)]&amp;Data[Cycle],Data[Test Name])</f>
        <v>#N/A</v>
      </c>
      <c r="D1323" s="167" t="e" cm="1">
        <f t="array" ref="D1323">_xlfn.XLOOKUP($A1323&amp;$Q$3&amp;$R$3,Data[Index]&amp;Data[Valid Test, Can be used for conformity (Y/N)]&amp;Data[Cycle],Data[Mileage (Miles)])</f>
        <v>#N/A</v>
      </c>
      <c r="E1323" s="130" t="e" cm="1">
        <f t="array" ref="E1323">_xlfn.XLOOKUP($A1323&amp;$Q$3&amp;$R$3,Data[Index]&amp;Data[Valid Test, Can be used for conformity (Y/N)]&amp;Data[Cycle],Data[Date])</f>
        <v>#N/A</v>
      </c>
      <c r="F1323" s="141" t="e" cm="1">
        <f t="array" ref="F1323">(_xlfn.XLOOKUP($A1323&amp;$Q$3&amp;$R$3,Data[Index]&amp;Data[Valid Test, Can be used for conformity (Y/N)]&amp;Data[Cycle],Data[CO/km (mg)])-F$2)/F$5</f>
        <v>#N/A</v>
      </c>
      <c r="G1323" s="141" t="e" cm="1">
        <f t="array" ref="G1323">(_xlfn.XLOOKUP($A1323&amp;$Q$3,Data[Index]&amp;Data[Valid Test, Can be used for conformity (Y/N)],Data[CO2/km (g)])-G$2)/G$5</f>
        <v>#N/A</v>
      </c>
      <c r="H1323" s="141" t="e" cm="1">
        <f t="array" ref="H1323">(_xlfn.XLOOKUP($A1323&amp;$Q$3,Data[Index]&amp;Data[Valid Test, Can be used for conformity (Y/N)],Data[THC/km (mg)])-H$2)/H$5</f>
        <v>#N/A</v>
      </c>
      <c r="I1323" s="141" t="e" cm="1">
        <f t="array" ref="I1323">(_xlfn.XLOOKUP($A1323&amp;$Q$3,Data[Index]&amp;Data[Valid Test, Can be used for conformity (Y/N)],Data[NOx/km (mg)])-I$2)/I$5</f>
        <v>#N/A</v>
      </c>
      <c r="J1323" s="141" t="e" cm="1">
        <f t="array" ref="J1323">(_xlfn.XLOOKUP($A1323&amp;$Q$3,Data[Index]&amp;Data[Valid Test, Can be used for conformity (Y/N)],Data[THC + NOx/km (mg)])-J$2)/J$5</f>
        <v>#N/A</v>
      </c>
      <c r="K1323" s="141" t="e" cm="1">
        <f t="array" ref="K1323">(_xlfn.XLOOKUP($A1323&amp;$Q$3,Data[Index]&amp;Data[Valid Test, Can be used for conformity (Y/N)],Data[PN/km ('#)])-K$2)/K$5</f>
        <v>#N/A</v>
      </c>
      <c r="L1323" s="141" t="e" cm="1">
        <f t="array" ref="L1323">(_xlfn.XLOOKUP($A1323&amp;$Q$3,Data[Index]&amp;Data[Valid Test, Can be used for conformity (Y/N)],Data[PM/km (mg)])-L$2)/L$5</f>
        <v>#N/A</v>
      </c>
      <c r="M1323" s="140" t="e" cm="1">
        <f t="array" ref="M1323">(_xlfn.XLOOKUP($A1323&amp;$Q$3,Data[Index]&amp;Data[Valid Test, Can be used for conformity (Y/N)],Data[CH4 (mg/km)])-M$2)/M$5</f>
        <v>#N/A</v>
      </c>
      <c r="N1323" s="140" t="e" cm="1">
        <f t="array" ref="N1323">(_xlfn.XLOOKUP($A1323&amp;$Q$3,Data[Index]&amp;Data[Valid Test, Can be used for conformity (Y/N)],Data[N20 (mg/km)])-N$2)/N$5</f>
        <v>#N/A</v>
      </c>
      <c r="O1323" s="141" t="e" cm="1">
        <f t="array" ref="O1323">(_xlfn.XLOOKUP($A1323&amp;$Q$3,Data[Index]&amp;Data[Valid Test, Can be used for conformity (Y/N)],Data[l/100km])-O$2)/O$5</f>
        <v>#N/A</v>
      </c>
      <c r="P1323" s="138">
        <f>_xlfn.XLOOKUP($A1323,Data[Index],Data[Comments])</f>
        <v>0</v>
      </c>
    </row>
    <row r="1324" spans="1:16" x14ac:dyDescent="0.2">
      <c r="A1324" s="129"/>
      <c r="B1324" s="129"/>
      <c r="C1324" s="129" t="e" cm="1">
        <f t="array" ref="C1324">_xlfn.XLOOKUP($A1324&amp;$Q$3&amp;$R$3,Data[Index]&amp;Data[Valid Test, Can be used for conformity (Y/N)]&amp;Data[Cycle],Data[Test Name])</f>
        <v>#N/A</v>
      </c>
      <c r="D1324" s="167" t="e" cm="1">
        <f t="array" ref="D1324">_xlfn.XLOOKUP($A1324&amp;$Q$3&amp;$R$3,Data[Index]&amp;Data[Valid Test, Can be used for conformity (Y/N)]&amp;Data[Cycle],Data[Mileage (Miles)])</f>
        <v>#N/A</v>
      </c>
      <c r="E1324" s="130" t="e" cm="1">
        <f t="array" ref="E1324">_xlfn.XLOOKUP($A1324&amp;$Q$3&amp;$R$3,Data[Index]&amp;Data[Valid Test, Can be used for conformity (Y/N)]&amp;Data[Cycle],Data[Date])</f>
        <v>#N/A</v>
      </c>
      <c r="F1324" s="141" t="e" cm="1">
        <f t="array" ref="F1324">(_xlfn.XLOOKUP($A1324&amp;$Q$3&amp;$R$3,Data[Index]&amp;Data[Valid Test, Can be used for conformity (Y/N)]&amp;Data[Cycle],Data[CO/km (mg)])-F$2)/F$5</f>
        <v>#N/A</v>
      </c>
      <c r="G1324" s="141" t="e" cm="1">
        <f t="array" ref="G1324">(_xlfn.XLOOKUP($A1324&amp;$Q$3,Data[Index]&amp;Data[Valid Test, Can be used for conformity (Y/N)],Data[CO2/km (g)])-G$2)/G$5</f>
        <v>#N/A</v>
      </c>
      <c r="H1324" s="141" t="e" cm="1">
        <f t="array" ref="H1324">(_xlfn.XLOOKUP($A1324&amp;$Q$3,Data[Index]&amp;Data[Valid Test, Can be used for conformity (Y/N)],Data[THC/km (mg)])-H$2)/H$5</f>
        <v>#N/A</v>
      </c>
      <c r="I1324" s="141" t="e" cm="1">
        <f t="array" ref="I1324">(_xlfn.XLOOKUP($A1324&amp;$Q$3,Data[Index]&amp;Data[Valid Test, Can be used for conformity (Y/N)],Data[NOx/km (mg)])-I$2)/I$5</f>
        <v>#N/A</v>
      </c>
      <c r="J1324" s="141" t="e" cm="1">
        <f t="array" ref="J1324">(_xlfn.XLOOKUP($A1324&amp;$Q$3,Data[Index]&amp;Data[Valid Test, Can be used for conformity (Y/N)],Data[THC + NOx/km (mg)])-J$2)/J$5</f>
        <v>#N/A</v>
      </c>
      <c r="K1324" s="141" t="e" cm="1">
        <f t="array" ref="K1324">(_xlfn.XLOOKUP($A1324&amp;$Q$3,Data[Index]&amp;Data[Valid Test, Can be used for conformity (Y/N)],Data[PN/km ('#)])-K$2)/K$5</f>
        <v>#N/A</v>
      </c>
      <c r="L1324" s="141" t="e" cm="1">
        <f t="array" ref="L1324">(_xlfn.XLOOKUP($A1324&amp;$Q$3,Data[Index]&amp;Data[Valid Test, Can be used for conformity (Y/N)],Data[PM/km (mg)])-L$2)/L$5</f>
        <v>#N/A</v>
      </c>
      <c r="M1324" s="140" t="e" cm="1">
        <f t="array" ref="M1324">(_xlfn.XLOOKUP($A1324&amp;$Q$3,Data[Index]&amp;Data[Valid Test, Can be used for conformity (Y/N)],Data[CH4 (mg/km)])-M$2)/M$5</f>
        <v>#N/A</v>
      </c>
      <c r="N1324" s="140" t="e" cm="1">
        <f t="array" ref="N1324">(_xlfn.XLOOKUP($A1324&amp;$Q$3,Data[Index]&amp;Data[Valid Test, Can be used for conformity (Y/N)],Data[N20 (mg/km)])-N$2)/N$5</f>
        <v>#N/A</v>
      </c>
      <c r="O1324" s="141" t="e" cm="1">
        <f t="array" ref="O1324">(_xlfn.XLOOKUP($A1324&amp;$Q$3,Data[Index]&amp;Data[Valid Test, Can be used for conformity (Y/N)],Data[l/100km])-O$2)/O$5</f>
        <v>#N/A</v>
      </c>
      <c r="P1324" s="138">
        <f>_xlfn.XLOOKUP($A1324,Data[Index],Data[Comments])</f>
        <v>0</v>
      </c>
    </row>
    <row r="1325" spans="1:16" x14ac:dyDescent="0.2">
      <c r="A1325" s="129"/>
      <c r="B1325" s="129"/>
      <c r="C1325" s="129" t="e" cm="1">
        <f t="array" ref="C1325">_xlfn.XLOOKUP($A1325&amp;$Q$3&amp;$R$3,Data[Index]&amp;Data[Valid Test, Can be used for conformity (Y/N)]&amp;Data[Cycle],Data[Test Name])</f>
        <v>#N/A</v>
      </c>
      <c r="D1325" s="167" t="e" cm="1">
        <f t="array" ref="D1325">_xlfn.XLOOKUP($A1325&amp;$Q$3&amp;$R$3,Data[Index]&amp;Data[Valid Test, Can be used for conformity (Y/N)]&amp;Data[Cycle],Data[Mileage (Miles)])</f>
        <v>#N/A</v>
      </c>
      <c r="E1325" s="130" t="e" cm="1">
        <f t="array" ref="E1325">_xlfn.XLOOKUP($A1325&amp;$Q$3&amp;$R$3,Data[Index]&amp;Data[Valid Test, Can be used for conformity (Y/N)]&amp;Data[Cycle],Data[Date])</f>
        <v>#N/A</v>
      </c>
      <c r="F1325" s="141" t="e" cm="1">
        <f t="array" ref="F1325">(_xlfn.XLOOKUP($A1325&amp;$Q$3&amp;$R$3,Data[Index]&amp;Data[Valid Test, Can be used for conformity (Y/N)]&amp;Data[Cycle],Data[CO/km (mg)])-F$2)/F$5</f>
        <v>#N/A</v>
      </c>
      <c r="G1325" s="141" t="e" cm="1">
        <f t="array" ref="G1325">(_xlfn.XLOOKUP($A1325&amp;$Q$3,Data[Index]&amp;Data[Valid Test, Can be used for conformity (Y/N)],Data[CO2/km (g)])-G$2)/G$5</f>
        <v>#N/A</v>
      </c>
      <c r="H1325" s="141" t="e" cm="1">
        <f t="array" ref="H1325">(_xlfn.XLOOKUP($A1325&amp;$Q$3,Data[Index]&amp;Data[Valid Test, Can be used for conformity (Y/N)],Data[THC/km (mg)])-H$2)/H$5</f>
        <v>#N/A</v>
      </c>
      <c r="I1325" s="141" t="e" cm="1">
        <f t="array" ref="I1325">(_xlfn.XLOOKUP($A1325&amp;$Q$3,Data[Index]&amp;Data[Valid Test, Can be used for conformity (Y/N)],Data[NOx/km (mg)])-I$2)/I$5</f>
        <v>#N/A</v>
      </c>
      <c r="J1325" s="141" t="e" cm="1">
        <f t="array" ref="J1325">(_xlfn.XLOOKUP($A1325&amp;$Q$3,Data[Index]&amp;Data[Valid Test, Can be used for conformity (Y/N)],Data[THC + NOx/km (mg)])-J$2)/J$5</f>
        <v>#N/A</v>
      </c>
      <c r="K1325" s="141" t="e" cm="1">
        <f t="array" ref="K1325">(_xlfn.XLOOKUP($A1325&amp;$Q$3,Data[Index]&amp;Data[Valid Test, Can be used for conformity (Y/N)],Data[PN/km ('#)])-K$2)/K$5</f>
        <v>#N/A</v>
      </c>
      <c r="L1325" s="141" t="e" cm="1">
        <f t="array" ref="L1325">(_xlfn.XLOOKUP($A1325&amp;$Q$3,Data[Index]&amp;Data[Valid Test, Can be used for conformity (Y/N)],Data[PM/km (mg)])-L$2)/L$5</f>
        <v>#N/A</v>
      </c>
      <c r="M1325" s="140" t="e" cm="1">
        <f t="array" ref="M1325">(_xlfn.XLOOKUP($A1325&amp;$Q$3,Data[Index]&amp;Data[Valid Test, Can be used for conformity (Y/N)],Data[CH4 (mg/km)])-M$2)/M$5</f>
        <v>#N/A</v>
      </c>
      <c r="N1325" s="140" t="e" cm="1">
        <f t="array" ref="N1325">(_xlfn.XLOOKUP($A1325&amp;$Q$3,Data[Index]&amp;Data[Valid Test, Can be used for conformity (Y/N)],Data[N20 (mg/km)])-N$2)/N$5</f>
        <v>#N/A</v>
      </c>
      <c r="O1325" s="141" t="e" cm="1">
        <f t="array" ref="O1325">(_xlfn.XLOOKUP($A1325&amp;$Q$3,Data[Index]&amp;Data[Valid Test, Can be used for conformity (Y/N)],Data[l/100km])-O$2)/O$5</f>
        <v>#N/A</v>
      </c>
      <c r="P1325" s="138">
        <f>_xlfn.XLOOKUP($A1325,Data[Index],Data[Comments])</f>
        <v>0</v>
      </c>
    </row>
    <row r="1326" spans="1:16" x14ac:dyDescent="0.2">
      <c r="A1326" s="129"/>
      <c r="B1326" s="129"/>
      <c r="C1326" s="129" t="e" cm="1">
        <f t="array" ref="C1326">_xlfn.XLOOKUP($A1326&amp;$Q$3&amp;$R$3,Data[Index]&amp;Data[Valid Test, Can be used for conformity (Y/N)]&amp;Data[Cycle],Data[Test Name])</f>
        <v>#N/A</v>
      </c>
      <c r="D1326" s="167" t="e" cm="1">
        <f t="array" ref="D1326">_xlfn.XLOOKUP($A1326&amp;$Q$3&amp;$R$3,Data[Index]&amp;Data[Valid Test, Can be used for conformity (Y/N)]&amp;Data[Cycle],Data[Mileage (Miles)])</f>
        <v>#N/A</v>
      </c>
      <c r="E1326" s="130" t="e" cm="1">
        <f t="array" ref="E1326">_xlfn.XLOOKUP($A1326&amp;$Q$3&amp;$R$3,Data[Index]&amp;Data[Valid Test, Can be used for conformity (Y/N)]&amp;Data[Cycle],Data[Date])</f>
        <v>#N/A</v>
      </c>
      <c r="F1326" s="141" t="e" cm="1">
        <f t="array" ref="F1326">(_xlfn.XLOOKUP($A1326&amp;$Q$3&amp;$R$3,Data[Index]&amp;Data[Valid Test, Can be used for conformity (Y/N)]&amp;Data[Cycle],Data[CO/km (mg)])-F$2)/F$5</f>
        <v>#N/A</v>
      </c>
      <c r="G1326" s="141" t="e" cm="1">
        <f t="array" ref="G1326">(_xlfn.XLOOKUP($A1326&amp;$Q$3,Data[Index]&amp;Data[Valid Test, Can be used for conformity (Y/N)],Data[CO2/km (g)])-G$2)/G$5</f>
        <v>#N/A</v>
      </c>
      <c r="H1326" s="141" t="e" cm="1">
        <f t="array" ref="H1326">(_xlfn.XLOOKUP($A1326&amp;$Q$3,Data[Index]&amp;Data[Valid Test, Can be used for conformity (Y/N)],Data[THC/km (mg)])-H$2)/H$5</f>
        <v>#N/A</v>
      </c>
      <c r="I1326" s="141" t="e" cm="1">
        <f t="array" ref="I1326">(_xlfn.XLOOKUP($A1326&amp;$Q$3,Data[Index]&amp;Data[Valid Test, Can be used for conformity (Y/N)],Data[NOx/km (mg)])-I$2)/I$5</f>
        <v>#N/A</v>
      </c>
      <c r="J1326" s="141" t="e" cm="1">
        <f t="array" ref="J1326">(_xlfn.XLOOKUP($A1326&amp;$Q$3,Data[Index]&amp;Data[Valid Test, Can be used for conformity (Y/N)],Data[THC + NOx/km (mg)])-J$2)/J$5</f>
        <v>#N/A</v>
      </c>
      <c r="K1326" s="141" t="e" cm="1">
        <f t="array" ref="K1326">(_xlfn.XLOOKUP($A1326&amp;$Q$3,Data[Index]&amp;Data[Valid Test, Can be used for conformity (Y/N)],Data[PN/km ('#)])-K$2)/K$5</f>
        <v>#N/A</v>
      </c>
      <c r="L1326" s="141" t="e" cm="1">
        <f t="array" ref="L1326">(_xlfn.XLOOKUP($A1326&amp;$Q$3,Data[Index]&amp;Data[Valid Test, Can be used for conformity (Y/N)],Data[PM/km (mg)])-L$2)/L$5</f>
        <v>#N/A</v>
      </c>
      <c r="M1326" s="140" t="e" cm="1">
        <f t="array" ref="M1326">(_xlfn.XLOOKUP($A1326&amp;$Q$3,Data[Index]&amp;Data[Valid Test, Can be used for conformity (Y/N)],Data[CH4 (mg/km)])-M$2)/M$5</f>
        <v>#N/A</v>
      </c>
      <c r="N1326" s="140" t="e" cm="1">
        <f t="array" ref="N1326">(_xlfn.XLOOKUP($A1326&amp;$Q$3,Data[Index]&amp;Data[Valid Test, Can be used for conformity (Y/N)],Data[N20 (mg/km)])-N$2)/N$5</f>
        <v>#N/A</v>
      </c>
      <c r="O1326" s="141" t="e" cm="1">
        <f t="array" ref="O1326">(_xlfn.XLOOKUP($A1326&amp;$Q$3,Data[Index]&amp;Data[Valid Test, Can be used for conformity (Y/N)],Data[l/100km])-O$2)/O$5</f>
        <v>#N/A</v>
      </c>
      <c r="P1326" s="138">
        <f>_xlfn.XLOOKUP($A1326,Data[Index],Data[Comments])</f>
        <v>0</v>
      </c>
    </row>
    <row r="1327" spans="1:16" x14ac:dyDescent="0.2">
      <c r="A1327" s="129"/>
      <c r="B1327" s="129"/>
      <c r="C1327" s="129" t="e" cm="1">
        <f t="array" ref="C1327">_xlfn.XLOOKUP($A1327&amp;$Q$3&amp;$R$3,Data[Index]&amp;Data[Valid Test, Can be used for conformity (Y/N)]&amp;Data[Cycle],Data[Test Name])</f>
        <v>#N/A</v>
      </c>
      <c r="D1327" s="167" t="e" cm="1">
        <f t="array" ref="D1327">_xlfn.XLOOKUP($A1327&amp;$Q$3&amp;$R$3,Data[Index]&amp;Data[Valid Test, Can be used for conformity (Y/N)]&amp;Data[Cycle],Data[Mileage (Miles)])</f>
        <v>#N/A</v>
      </c>
      <c r="E1327" s="130" t="e" cm="1">
        <f t="array" ref="E1327">_xlfn.XLOOKUP($A1327&amp;$Q$3&amp;$R$3,Data[Index]&amp;Data[Valid Test, Can be used for conformity (Y/N)]&amp;Data[Cycle],Data[Date])</f>
        <v>#N/A</v>
      </c>
      <c r="F1327" s="141" t="e" cm="1">
        <f t="array" ref="F1327">(_xlfn.XLOOKUP($A1327&amp;$Q$3&amp;$R$3,Data[Index]&amp;Data[Valid Test, Can be used for conformity (Y/N)]&amp;Data[Cycle],Data[CO/km (mg)])-F$2)/F$5</f>
        <v>#N/A</v>
      </c>
      <c r="G1327" s="141" t="e" cm="1">
        <f t="array" ref="G1327">(_xlfn.XLOOKUP($A1327&amp;$Q$3,Data[Index]&amp;Data[Valid Test, Can be used for conformity (Y/N)],Data[CO2/km (g)])-G$2)/G$5</f>
        <v>#N/A</v>
      </c>
      <c r="H1327" s="141" t="e" cm="1">
        <f t="array" ref="H1327">(_xlfn.XLOOKUP($A1327&amp;$Q$3,Data[Index]&amp;Data[Valid Test, Can be used for conformity (Y/N)],Data[THC/km (mg)])-H$2)/H$5</f>
        <v>#N/A</v>
      </c>
      <c r="I1327" s="141" t="e" cm="1">
        <f t="array" ref="I1327">(_xlfn.XLOOKUP($A1327&amp;$Q$3,Data[Index]&amp;Data[Valid Test, Can be used for conformity (Y/N)],Data[NOx/km (mg)])-I$2)/I$5</f>
        <v>#N/A</v>
      </c>
      <c r="J1327" s="141" t="e" cm="1">
        <f t="array" ref="J1327">(_xlfn.XLOOKUP($A1327&amp;$Q$3,Data[Index]&amp;Data[Valid Test, Can be used for conformity (Y/N)],Data[THC + NOx/km (mg)])-J$2)/J$5</f>
        <v>#N/A</v>
      </c>
      <c r="K1327" s="141" t="e" cm="1">
        <f t="array" ref="K1327">(_xlfn.XLOOKUP($A1327&amp;$Q$3,Data[Index]&amp;Data[Valid Test, Can be used for conformity (Y/N)],Data[PN/km ('#)])-K$2)/K$5</f>
        <v>#N/A</v>
      </c>
      <c r="L1327" s="141" t="e" cm="1">
        <f t="array" ref="L1327">(_xlfn.XLOOKUP($A1327&amp;$Q$3,Data[Index]&amp;Data[Valid Test, Can be used for conformity (Y/N)],Data[PM/km (mg)])-L$2)/L$5</f>
        <v>#N/A</v>
      </c>
      <c r="M1327" s="140" t="e" cm="1">
        <f t="array" ref="M1327">(_xlfn.XLOOKUP($A1327&amp;$Q$3,Data[Index]&amp;Data[Valid Test, Can be used for conformity (Y/N)],Data[CH4 (mg/km)])-M$2)/M$5</f>
        <v>#N/A</v>
      </c>
      <c r="N1327" s="140" t="e" cm="1">
        <f t="array" ref="N1327">(_xlfn.XLOOKUP($A1327&amp;$Q$3,Data[Index]&amp;Data[Valid Test, Can be used for conformity (Y/N)],Data[N20 (mg/km)])-N$2)/N$5</f>
        <v>#N/A</v>
      </c>
      <c r="O1327" s="141" t="e" cm="1">
        <f t="array" ref="O1327">(_xlfn.XLOOKUP($A1327&amp;$Q$3,Data[Index]&amp;Data[Valid Test, Can be used for conformity (Y/N)],Data[l/100km])-O$2)/O$5</f>
        <v>#N/A</v>
      </c>
      <c r="P1327" s="138">
        <f>_xlfn.XLOOKUP($A1327,Data[Index],Data[Comments])</f>
        <v>0</v>
      </c>
    </row>
    <row r="1328" spans="1:16" x14ac:dyDescent="0.2">
      <c r="A1328" s="129"/>
      <c r="B1328" s="129"/>
      <c r="C1328" s="129" t="e" cm="1">
        <f t="array" ref="C1328">_xlfn.XLOOKUP($A1328&amp;$Q$3&amp;$R$3,Data[Index]&amp;Data[Valid Test, Can be used for conformity (Y/N)]&amp;Data[Cycle],Data[Test Name])</f>
        <v>#N/A</v>
      </c>
      <c r="D1328" s="167" t="e" cm="1">
        <f t="array" ref="D1328">_xlfn.XLOOKUP($A1328&amp;$Q$3&amp;$R$3,Data[Index]&amp;Data[Valid Test, Can be used for conformity (Y/N)]&amp;Data[Cycle],Data[Mileage (Miles)])</f>
        <v>#N/A</v>
      </c>
      <c r="E1328" s="130" t="e" cm="1">
        <f t="array" ref="E1328">_xlfn.XLOOKUP($A1328&amp;$Q$3&amp;$R$3,Data[Index]&amp;Data[Valid Test, Can be used for conformity (Y/N)]&amp;Data[Cycle],Data[Date])</f>
        <v>#N/A</v>
      </c>
      <c r="F1328" s="141" t="e" cm="1">
        <f t="array" ref="F1328">(_xlfn.XLOOKUP($A1328&amp;$Q$3&amp;$R$3,Data[Index]&amp;Data[Valid Test, Can be used for conformity (Y/N)]&amp;Data[Cycle],Data[CO/km (mg)])-F$2)/F$5</f>
        <v>#N/A</v>
      </c>
      <c r="G1328" s="141" t="e" cm="1">
        <f t="array" ref="G1328">(_xlfn.XLOOKUP($A1328&amp;$Q$3,Data[Index]&amp;Data[Valid Test, Can be used for conformity (Y/N)],Data[CO2/km (g)])-G$2)/G$5</f>
        <v>#N/A</v>
      </c>
      <c r="H1328" s="141" t="e" cm="1">
        <f t="array" ref="H1328">(_xlfn.XLOOKUP($A1328&amp;$Q$3,Data[Index]&amp;Data[Valid Test, Can be used for conformity (Y/N)],Data[THC/km (mg)])-H$2)/H$5</f>
        <v>#N/A</v>
      </c>
      <c r="I1328" s="141" t="e" cm="1">
        <f t="array" ref="I1328">(_xlfn.XLOOKUP($A1328&amp;$Q$3,Data[Index]&amp;Data[Valid Test, Can be used for conformity (Y/N)],Data[NOx/km (mg)])-I$2)/I$5</f>
        <v>#N/A</v>
      </c>
      <c r="J1328" s="141" t="e" cm="1">
        <f t="array" ref="J1328">(_xlfn.XLOOKUP($A1328&amp;$Q$3,Data[Index]&amp;Data[Valid Test, Can be used for conformity (Y/N)],Data[THC + NOx/km (mg)])-J$2)/J$5</f>
        <v>#N/A</v>
      </c>
      <c r="K1328" s="141" t="e" cm="1">
        <f t="array" ref="K1328">(_xlfn.XLOOKUP($A1328&amp;$Q$3,Data[Index]&amp;Data[Valid Test, Can be used for conformity (Y/N)],Data[PN/km ('#)])-K$2)/K$5</f>
        <v>#N/A</v>
      </c>
      <c r="L1328" s="141" t="e" cm="1">
        <f t="array" ref="L1328">(_xlfn.XLOOKUP($A1328&amp;$Q$3,Data[Index]&amp;Data[Valid Test, Can be used for conformity (Y/N)],Data[PM/km (mg)])-L$2)/L$5</f>
        <v>#N/A</v>
      </c>
      <c r="M1328" s="140" t="e" cm="1">
        <f t="array" ref="M1328">(_xlfn.XLOOKUP($A1328&amp;$Q$3,Data[Index]&amp;Data[Valid Test, Can be used for conformity (Y/N)],Data[CH4 (mg/km)])-M$2)/M$5</f>
        <v>#N/A</v>
      </c>
      <c r="N1328" s="140" t="e" cm="1">
        <f t="array" ref="N1328">(_xlfn.XLOOKUP($A1328&amp;$Q$3,Data[Index]&amp;Data[Valid Test, Can be used for conformity (Y/N)],Data[N20 (mg/km)])-N$2)/N$5</f>
        <v>#N/A</v>
      </c>
      <c r="O1328" s="141" t="e" cm="1">
        <f t="array" ref="O1328">(_xlfn.XLOOKUP($A1328&amp;$Q$3,Data[Index]&amp;Data[Valid Test, Can be used for conformity (Y/N)],Data[l/100km])-O$2)/O$5</f>
        <v>#N/A</v>
      </c>
      <c r="P1328" s="138">
        <f>_xlfn.XLOOKUP($A1328,Data[Index],Data[Comments])</f>
        <v>0</v>
      </c>
    </row>
    <row r="1329" spans="1:16" x14ac:dyDescent="0.2">
      <c r="A1329" s="129"/>
      <c r="B1329" s="129"/>
      <c r="C1329" s="129" t="e" cm="1">
        <f t="array" ref="C1329">_xlfn.XLOOKUP($A1329&amp;$Q$3&amp;$R$3,Data[Index]&amp;Data[Valid Test, Can be used for conformity (Y/N)]&amp;Data[Cycle],Data[Test Name])</f>
        <v>#N/A</v>
      </c>
      <c r="D1329" s="167" t="e" cm="1">
        <f t="array" ref="D1329">_xlfn.XLOOKUP($A1329&amp;$Q$3&amp;$R$3,Data[Index]&amp;Data[Valid Test, Can be used for conformity (Y/N)]&amp;Data[Cycle],Data[Mileage (Miles)])</f>
        <v>#N/A</v>
      </c>
      <c r="E1329" s="130" t="e" cm="1">
        <f t="array" ref="E1329">_xlfn.XLOOKUP($A1329&amp;$Q$3&amp;$R$3,Data[Index]&amp;Data[Valid Test, Can be used for conformity (Y/N)]&amp;Data[Cycle],Data[Date])</f>
        <v>#N/A</v>
      </c>
      <c r="F1329" s="141" t="e" cm="1">
        <f t="array" ref="F1329">(_xlfn.XLOOKUP($A1329&amp;$Q$3&amp;$R$3,Data[Index]&amp;Data[Valid Test, Can be used for conformity (Y/N)]&amp;Data[Cycle],Data[CO/km (mg)])-F$2)/F$5</f>
        <v>#N/A</v>
      </c>
      <c r="G1329" s="141" t="e" cm="1">
        <f t="array" ref="G1329">(_xlfn.XLOOKUP($A1329&amp;$Q$3,Data[Index]&amp;Data[Valid Test, Can be used for conformity (Y/N)],Data[CO2/km (g)])-G$2)/G$5</f>
        <v>#N/A</v>
      </c>
      <c r="H1329" s="141" t="e" cm="1">
        <f t="array" ref="H1329">(_xlfn.XLOOKUP($A1329&amp;$Q$3,Data[Index]&amp;Data[Valid Test, Can be used for conformity (Y/N)],Data[THC/km (mg)])-H$2)/H$5</f>
        <v>#N/A</v>
      </c>
      <c r="I1329" s="141" t="e" cm="1">
        <f t="array" ref="I1329">(_xlfn.XLOOKUP($A1329&amp;$Q$3,Data[Index]&amp;Data[Valid Test, Can be used for conformity (Y/N)],Data[NOx/km (mg)])-I$2)/I$5</f>
        <v>#N/A</v>
      </c>
      <c r="J1329" s="141" t="e" cm="1">
        <f t="array" ref="J1329">(_xlfn.XLOOKUP($A1329&amp;$Q$3,Data[Index]&amp;Data[Valid Test, Can be used for conformity (Y/N)],Data[THC + NOx/km (mg)])-J$2)/J$5</f>
        <v>#N/A</v>
      </c>
      <c r="K1329" s="141" t="e" cm="1">
        <f t="array" ref="K1329">(_xlfn.XLOOKUP($A1329&amp;$Q$3,Data[Index]&amp;Data[Valid Test, Can be used for conformity (Y/N)],Data[PN/km ('#)])-K$2)/K$5</f>
        <v>#N/A</v>
      </c>
      <c r="L1329" s="141" t="e" cm="1">
        <f t="array" ref="L1329">(_xlfn.XLOOKUP($A1329&amp;$Q$3,Data[Index]&amp;Data[Valid Test, Can be used for conformity (Y/N)],Data[PM/km (mg)])-L$2)/L$5</f>
        <v>#N/A</v>
      </c>
      <c r="M1329" s="140" t="e" cm="1">
        <f t="array" ref="M1329">(_xlfn.XLOOKUP($A1329&amp;$Q$3,Data[Index]&amp;Data[Valid Test, Can be used for conformity (Y/N)],Data[CH4 (mg/km)])-M$2)/M$5</f>
        <v>#N/A</v>
      </c>
      <c r="N1329" s="140" t="e" cm="1">
        <f t="array" ref="N1329">(_xlfn.XLOOKUP($A1329&amp;$Q$3,Data[Index]&amp;Data[Valid Test, Can be used for conformity (Y/N)],Data[N20 (mg/km)])-N$2)/N$5</f>
        <v>#N/A</v>
      </c>
      <c r="O1329" s="141" t="e" cm="1">
        <f t="array" ref="O1329">(_xlfn.XLOOKUP($A1329&amp;$Q$3,Data[Index]&amp;Data[Valid Test, Can be used for conformity (Y/N)],Data[l/100km])-O$2)/O$5</f>
        <v>#N/A</v>
      </c>
      <c r="P1329" s="138">
        <f>_xlfn.XLOOKUP($A1329,Data[Index],Data[Comments])</f>
        <v>0</v>
      </c>
    </row>
    <row r="1330" spans="1:16" x14ac:dyDescent="0.2">
      <c r="A1330" s="129"/>
      <c r="B1330" s="129"/>
      <c r="C1330" s="129" t="e" cm="1">
        <f t="array" ref="C1330">_xlfn.XLOOKUP($A1330&amp;$Q$3&amp;$R$3,Data[Index]&amp;Data[Valid Test, Can be used for conformity (Y/N)]&amp;Data[Cycle],Data[Test Name])</f>
        <v>#N/A</v>
      </c>
      <c r="D1330" s="167" t="e" cm="1">
        <f t="array" ref="D1330">_xlfn.XLOOKUP($A1330&amp;$Q$3&amp;$R$3,Data[Index]&amp;Data[Valid Test, Can be used for conformity (Y/N)]&amp;Data[Cycle],Data[Mileage (Miles)])</f>
        <v>#N/A</v>
      </c>
      <c r="E1330" s="130" t="e" cm="1">
        <f t="array" ref="E1330">_xlfn.XLOOKUP($A1330&amp;$Q$3&amp;$R$3,Data[Index]&amp;Data[Valid Test, Can be used for conformity (Y/N)]&amp;Data[Cycle],Data[Date])</f>
        <v>#N/A</v>
      </c>
      <c r="F1330" s="141" t="e" cm="1">
        <f t="array" ref="F1330">(_xlfn.XLOOKUP($A1330&amp;$Q$3&amp;$R$3,Data[Index]&amp;Data[Valid Test, Can be used for conformity (Y/N)]&amp;Data[Cycle],Data[CO/km (mg)])-F$2)/F$5</f>
        <v>#N/A</v>
      </c>
      <c r="G1330" s="141" t="e" cm="1">
        <f t="array" ref="G1330">(_xlfn.XLOOKUP($A1330&amp;$Q$3,Data[Index]&amp;Data[Valid Test, Can be used for conformity (Y/N)],Data[CO2/km (g)])-G$2)/G$5</f>
        <v>#N/A</v>
      </c>
      <c r="H1330" s="141" t="e" cm="1">
        <f t="array" ref="H1330">(_xlfn.XLOOKUP($A1330&amp;$Q$3,Data[Index]&amp;Data[Valid Test, Can be used for conformity (Y/N)],Data[THC/km (mg)])-H$2)/H$5</f>
        <v>#N/A</v>
      </c>
      <c r="I1330" s="141" t="e" cm="1">
        <f t="array" ref="I1330">(_xlfn.XLOOKUP($A1330&amp;$Q$3,Data[Index]&amp;Data[Valid Test, Can be used for conformity (Y/N)],Data[NOx/km (mg)])-I$2)/I$5</f>
        <v>#N/A</v>
      </c>
      <c r="J1330" s="141" t="e" cm="1">
        <f t="array" ref="J1330">(_xlfn.XLOOKUP($A1330&amp;$Q$3,Data[Index]&amp;Data[Valid Test, Can be used for conformity (Y/N)],Data[THC + NOx/km (mg)])-J$2)/J$5</f>
        <v>#N/A</v>
      </c>
      <c r="K1330" s="141" t="e" cm="1">
        <f t="array" ref="K1330">(_xlfn.XLOOKUP($A1330&amp;$Q$3,Data[Index]&amp;Data[Valid Test, Can be used for conformity (Y/N)],Data[PN/km ('#)])-K$2)/K$5</f>
        <v>#N/A</v>
      </c>
      <c r="L1330" s="141" t="e" cm="1">
        <f t="array" ref="L1330">(_xlfn.XLOOKUP($A1330&amp;$Q$3,Data[Index]&amp;Data[Valid Test, Can be used for conformity (Y/N)],Data[PM/km (mg)])-L$2)/L$5</f>
        <v>#N/A</v>
      </c>
      <c r="M1330" s="140" t="e" cm="1">
        <f t="array" ref="M1330">(_xlfn.XLOOKUP($A1330&amp;$Q$3,Data[Index]&amp;Data[Valid Test, Can be used for conformity (Y/N)],Data[CH4 (mg/km)])-M$2)/M$5</f>
        <v>#N/A</v>
      </c>
      <c r="N1330" s="140" t="e" cm="1">
        <f t="array" ref="N1330">(_xlfn.XLOOKUP($A1330&amp;$Q$3,Data[Index]&amp;Data[Valid Test, Can be used for conformity (Y/N)],Data[N20 (mg/km)])-N$2)/N$5</f>
        <v>#N/A</v>
      </c>
      <c r="O1330" s="141" t="e" cm="1">
        <f t="array" ref="O1330">(_xlfn.XLOOKUP($A1330&amp;$Q$3,Data[Index]&amp;Data[Valid Test, Can be used for conformity (Y/N)],Data[l/100km])-O$2)/O$5</f>
        <v>#N/A</v>
      </c>
      <c r="P1330" s="138">
        <f>_xlfn.XLOOKUP($A1330,Data[Index],Data[Comments])</f>
        <v>0</v>
      </c>
    </row>
    <row r="1331" spans="1:16" x14ac:dyDescent="0.2">
      <c r="A1331" s="129"/>
      <c r="B1331" s="129"/>
      <c r="C1331" s="129" t="e" cm="1">
        <f t="array" ref="C1331">_xlfn.XLOOKUP($A1331&amp;$Q$3&amp;$R$3,Data[Index]&amp;Data[Valid Test, Can be used for conformity (Y/N)]&amp;Data[Cycle],Data[Test Name])</f>
        <v>#N/A</v>
      </c>
      <c r="D1331" s="167" t="e" cm="1">
        <f t="array" ref="D1331">_xlfn.XLOOKUP($A1331&amp;$Q$3&amp;$R$3,Data[Index]&amp;Data[Valid Test, Can be used for conformity (Y/N)]&amp;Data[Cycle],Data[Mileage (Miles)])</f>
        <v>#N/A</v>
      </c>
      <c r="E1331" s="130" t="e" cm="1">
        <f t="array" ref="E1331">_xlfn.XLOOKUP($A1331&amp;$Q$3&amp;$R$3,Data[Index]&amp;Data[Valid Test, Can be used for conformity (Y/N)]&amp;Data[Cycle],Data[Date])</f>
        <v>#N/A</v>
      </c>
      <c r="F1331" s="141" t="e" cm="1">
        <f t="array" ref="F1331">(_xlfn.XLOOKUP($A1331&amp;$Q$3&amp;$R$3,Data[Index]&amp;Data[Valid Test, Can be used for conformity (Y/N)]&amp;Data[Cycle],Data[CO/km (mg)])-F$2)/F$5</f>
        <v>#N/A</v>
      </c>
      <c r="G1331" s="141" t="e" cm="1">
        <f t="array" ref="G1331">(_xlfn.XLOOKUP($A1331&amp;$Q$3,Data[Index]&amp;Data[Valid Test, Can be used for conformity (Y/N)],Data[CO2/km (g)])-G$2)/G$5</f>
        <v>#N/A</v>
      </c>
      <c r="H1331" s="141" t="e" cm="1">
        <f t="array" ref="H1331">(_xlfn.XLOOKUP($A1331&amp;$Q$3,Data[Index]&amp;Data[Valid Test, Can be used for conformity (Y/N)],Data[THC/km (mg)])-H$2)/H$5</f>
        <v>#N/A</v>
      </c>
      <c r="I1331" s="141" t="e" cm="1">
        <f t="array" ref="I1331">(_xlfn.XLOOKUP($A1331&amp;$Q$3,Data[Index]&amp;Data[Valid Test, Can be used for conformity (Y/N)],Data[NOx/km (mg)])-I$2)/I$5</f>
        <v>#N/A</v>
      </c>
      <c r="J1331" s="141" t="e" cm="1">
        <f t="array" ref="J1331">(_xlfn.XLOOKUP($A1331&amp;$Q$3,Data[Index]&amp;Data[Valid Test, Can be used for conformity (Y/N)],Data[THC + NOx/km (mg)])-J$2)/J$5</f>
        <v>#N/A</v>
      </c>
      <c r="K1331" s="141" t="e" cm="1">
        <f t="array" ref="K1331">(_xlfn.XLOOKUP($A1331&amp;$Q$3,Data[Index]&amp;Data[Valid Test, Can be used for conformity (Y/N)],Data[PN/km ('#)])-K$2)/K$5</f>
        <v>#N/A</v>
      </c>
      <c r="L1331" s="141" t="e" cm="1">
        <f t="array" ref="L1331">(_xlfn.XLOOKUP($A1331&amp;$Q$3,Data[Index]&amp;Data[Valid Test, Can be used for conformity (Y/N)],Data[PM/km (mg)])-L$2)/L$5</f>
        <v>#N/A</v>
      </c>
      <c r="M1331" s="140" t="e" cm="1">
        <f t="array" ref="M1331">(_xlfn.XLOOKUP($A1331&amp;$Q$3,Data[Index]&amp;Data[Valid Test, Can be used for conformity (Y/N)],Data[CH4 (mg/km)])-M$2)/M$5</f>
        <v>#N/A</v>
      </c>
      <c r="N1331" s="140" t="e" cm="1">
        <f t="array" ref="N1331">(_xlfn.XLOOKUP($A1331&amp;$Q$3,Data[Index]&amp;Data[Valid Test, Can be used for conformity (Y/N)],Data[N20 (mg/km)])-N$2)/N$5</f>
        <v>#N/A</v>
      </c>
      <c r="O1331" s="141" t="e" cm="1">
        <f t="array" ref="O1331">(_xlfn.XLOOKUP($A1331&amp;$Q$3,Data[Index]&amp;Data[Valid Test, Can be used for conformity (Y/N)],Data[l/100km])-O$2)/O$5</f>
        <v>#N/A</v>
      </c>
      <c r="P1331" s="138">
        <f>_xlfn.XLOOKUP($A1331,Data[Index],Data[Comments])</f>
        <v>0</v>
      </c>
    </row>
    <row r="1332" spans="1:16" x14ac:dyDescent="0.2">
      <c r="A1332" s="129"/>
      <c r="B1332" s="129"/>
      <c r="C1332" s="129" t="e" cm="1">
        <f t="array" ref="C1332">_xlfn.XLOOKUP($A1332&amp;$Q$3&amp;$R$3,Data[Index]&amp;Data[Valid Test, Can be used for conformity (Y/N)]&amp;Data[Cycle],Data[Test Name])</f>
        <v>#N/A</v>
      </c>
      <c r="D1332" s="167" t="e" cm="1">
        <f t="array" ref="D1332">_xlfn.XLOOKUP($A1332&amp;$Q$3&amp;$R$3,Data[Index]&amp;Data[Valid Test, Can be used for conformity (Y/N)]&amp;Data[Cycle],Data[Mileage (Miles)])</f>
        <v>#N/A</v>
      </c>
      <c r="E1332" s="130" t="e" cm="1">
        <f t="array" ref="E1332">_xlfn.XLOOKUP($A1332&amp;$Q$3&amp;$R$3,Data[Index]&amp;Data[Valid Test, Can be used for conformity (Y/N)]&amp;Data[Cycle],Data[Date])</f>
        <v>#N/A</v>
      </c>
      <c r="F1332" s="141" t="e" cm="1">
        <f t="array" ref="F1332">(_xlfn.XLOOKUP($A1332&amp;$Q$3&amp;$R$3,Data[Index]&amp;Data[Valid Test, Can be used for conformity (Y/N)]&amp;Data[Cycle],Data[CO/km (mg)])-F$2)/F$5</f>
        <v>#N/A</v>
      </c>
      <c r="G1332" s="141" t="e" cm="1">
        <f t="array" ref="G1332">(_xlfn.XLOOKUP($A1332&amp;$Q$3,Data[Index]&amp;Data[Valid Test, Can be used for conformity (Y/N)],Data[CO2/km (g)])-G$2)/G$5</f>
        <v>#N/A</v>
      </c>
      <c r="H1332" s="141" t="e" cm="1">
        <f t="array" ref="H1332">(_xlfn.XLOOKUP($A1332&amp;$Q$3,Data[Index]&amp;Data[Valid Test, Can be used for conformity (Y/N)],Data[THC/km (mg)])-H$2)/H$5</f>
        <v>#N/A</v>
      </c>
      <c r="I1332" s="141" t="e" cm="1">
        <f t="array" ref="I1332">(_xlfn.XLOOKUP($A1332&amp;$Q$3,Data[Index]&amp;Data[Valid Test, Can be used for conformity (Y/N)],Data[NOx/km (mg)])-I$2)/I$5</f>
        <v>#N/A</v>
      </c>
      <c r="J1332" s="141" t="e" cm="1">
        <f t="array" ref="J1332">(_xlfn.XLOOKUP($A1332&amp;$Q$3,Data[Index]&amp;Data[Valid Test, Can be used for conformity (Y/N)],Data[THC + NOx/km (mg)])-J$2)/J$5</f>
        <v>#N/A</v>
      </c>
      <c r="K1332" s="141" t="e" cm="1">
        <f t="array" ref="K1332">(_xlfn.XLOOKUP($A1332&amp;$Q$3,Data[Index]&amp;Data[Valid Test, Can be used for conformity (Y/N)],Data[PN/km ('#)])-K$2)/K$5</f>
        <v>#N/A</v>
      </c>
      <c r="L1332" s="141" t="e" cm="1">
        <f t="array" ref="L1332">(_xlfn.XLOOKUP($A1332&amp;$Q$3,Data[Index]&amp;Data[Valid Test, Can be used for conformity (Y/N)],Data[PM/km (mg)])-L$2)/L$5</f>
        <v>#N/A</v>
      </c>
      <c r="M1332" s="140" t="e" cm="1">
        <f t="array" ref="M1332">(_xlfn.XLOOKUP($A1332&amp;$Q$3,Data[Index]&amp;Data[Valid Test, Can be used for conformity (Y/N)],Data[CH4 (mg/km)])-M$2)/M$5</f>
        <v>#N/A</v>
      </c>
      <c r="N1332" s="140" t="e" cm="1">
        <f t="array" ref="N1332">(_xlfn.XLOOKUP($A1332&amp;$Q$3,Data[Index]&amp;Data[Valid Test, Can be used for conformity (Y/N)],Data[N20 (mg/km)])-N$2)/N$5</f>
        <v>#N/A</v>
      </c>
      <c r="O1332" s="141" t="e" cm="1">
        <f t="array" ref="O1332">(_xlfn.XLOOKUP($A1332&amp;$Q$3,Data[Index]&amp;Data[Valid Test, Can be used for conformity (Y/N)],Data[l/100km])-O$2)/O$5</f>
        <v>#N/A</v>
      </c>
      <c r="P1332" s="138">
        <f>_xlfn.XLOOKUP($A1332,Data[Index],Data[Comments])</f>
        <v>0</v>
      </c>
    </row>
    <row r="1333" spans="1:16" x14ac:dyDescent="0.2">
      <c r="A1333" s="129"/>
      <c r="B1333" s="129"/>
      <c r="C1333" s="129" t="e" cm="1">
        <f t="array" ref="C1333">_xlfn.XLOOKUP($A1333&amp;$Q$3&amp;$R$3,Data[Index]&amp;Data[Valid Test, Can be used for conformity (Y/N)]&amp;Data[Cycle],Data[Test Name])</f>
        <v>#N/A</v>
      </c>
      <c r="D1333" s="167" t="e" cm="1">
        <f t="array" ref="D1333">_xlfn.XLOOKUP($A1333&amp;$Q$3&amp;$R$3,Data[Index]&amp;Data[Valid Test, Can be used for conformity (Y/N)]&amp;Data[Cycle],Data[Mileage (Miles)])</f>
        <v>#N/A</v>
      </c>
      <c r="E1333" s="130" t="e" cm="1">
        <f t="array" ref="E1333">_xlfn.XLOOKUP($A1333&amp;$Q$3&amp;$R$3,Data[Index]&amp;Data[Valid Test, Can be used for conformity (Y/N)]&amp;Data[Cycle],Data[Date])</f>
        <v>#N/A</v>
      </c>
      <c r="F1333" s="141" t="e" cm="1">
        <f t="array" ref="F1333">(_xlfn.XLOOKUP($A1333&amp;$Q$3&amp;$R$3,Data[Index]&amp;Data[Valid Test, Can be used for conformity (Y/N)]&amp;Data[Cycle],Data[CO/km (mg)])-F$2)/F$5</f>
        <v>#N/A</v>
      </c>
      <c r="G1333" s="141" t="e" cm="1">
        <f t="array" ref="G1333">(_xlfn.XLOOKUP($A1333&amp;$Q$3,Data[Index]&amp;Data[Valid Test, Can be used for conformity (Y/N)],Data[CO2/km (g)])-G$2)/G$5</f>
        <v>#N/A</v>
      </c>
      <c r="H1333" s="141" t="e" cm="1">
        <f t="array" ref="H1333">(_xlfn.XLOOKUP($A1333&amp;$Q$3,Data[Index]&amp;Data[Valid Test, Can be used for conformity (Y/N)],Data[THC/km (mg)])-H$2)/H$5</f>
        <v>#N/A</v>
      </c>
      <c r="I1333" s="141" t="e" cm="1">
        <f t="array" ref="I1333">(_xlfn.XLOOKUP($A1333&amp;$Q$3,Data[Index]&amp;Data[Valid Test, Can be used for conformity (Y/N)],Data[NOx/km (mg)])-I$2)/I$5</f>
        <v>#N/A</v>
      </c>
      <c r="J1333" s="141" t="e" cm="1">
        <f t="array" ref="J1333">(_xlfn.XLOOKUP($A1333&amp;$Q$3,Data[Index]&amp;Data[Valid Test, Can be used for conformity (Y/N)],Data[THC + NOx/km (mg)])-J$2)/J$5</f>
        <v>#N/A</v>
      </c>
      <c r="K1333" s="141" t="e" cm="1">
        <f t="array" ref="K1333">(_xlfn.XLOOKUP($A1333&amp;$Q$3,Data[Index]&amp;Data[Valid Test, Can be used for conformity (Y/N)],Data[PN/km ('#)])-K$2)/K$5</f>
        <v>#N/A</v>
      </c>
      <c r="L1333" s="141" t="e" cm="1">
        <f t="array" ref="L1333">(_xlfn.XLOOKUP($A1333&amp;$Q$3,Data[Index]&amp;Data[Valid Test, Can be used for conformity (Y/N)],Data[PM/km (mg)])-L$2)/L$5</f>
        <v>#N/A</v>
      </c>
      <c r="M1333" s="140" t="e" cm="1">
        <f t="array" ref="M1333">(_xlfn.XLOOKUP($A1333&amp;$Q$3,Data[Index]&amp;Data[Valid Test, Can be used for conformity (Y/N)],Data[CH4 (mg/km)])-M$2)/M$5</f>
        <v>#N/A</v>
      </c>
      <c r="N1333" s="140" t="e" cm="1">
        <f t="array" ref="N1333">(_xlfn.XLOOKUP($A1333&amp;$Q$3,Data[Index]&amp;Data[Valid Test, Can be used for conformity (Y/N)],Data[N20 (mg/km)])-N$2)/N$5</f>
        <v>#N/A</v>
      </c>
      <c r="O1333" s="141" t="e" cm="1">
        <f t="array" ref="O1333">(_xlfn.XLOOKUP($A1333&amp;$Q$3,Data[Index]&amp;Data[Valid Test, Can be used for conformity (Y/N)],Data[l/100km])-O$2)/O$5</f>
        <v>#N/A</v>
      </c>
      <c r="P1333" s="138">
        <f>_xlfn.XLOOKUP($A1333,Data[Index],Data[Comments])</f>
        <v>0</v>
      </c>
    </row>
    <row r="1334" spans="1:16" x14ac:dyDescent="0.2">
      <c r="A1334" s="129"/>
      <c r="B1334" s="129"/>
      <c r="C1334" s="129" t="e" cm="1">
        <f t="array" ref="C1334">_xlfn.XLOOKUP($A1334&amp;$Q$3&amp;$R$3,Data[Index]&amp;Data[Valid Test, Can be used for conformity (Y/N)]&amp;Data[Cycle],Data[Test Name])</f>
        <v>#N/A</v>
      </c>
      <c r="D1334" s="167" t="e" cm="1">
        <f t="array" ref="D1334">_xlfn.XLOOKUP($A1334&amp;$Q$3&amp;$R$3,Data[Index]&amp;Data[Valid Test, Can be used for conformity (Y/N)]&amp;Data[Cycle],Data[Mileage (Miles)])</f>
        <v>#N/A</v>
      </c>
      <c r="E1334" s="130" t="e" cm="1">
        <f t="array" ref="E1334">_xlfn.XLOOKUP($A1334&amp;$Q$3&amp;$R$3,Data[Index]&amp;Data[Valid Test, Can be used for conformity (Y/N)]&amp;Data[Cycle],Data[Date])</f>
        <v>#N/A</v>
      </c>
      <c r="F1334" s="141" t="e" cm="1">
        <f t="array" ref="F1334">(_xlfn.XLOOKUP($A1334&amp;$Q$3&amp;$R$3,Data[Index]&amp;Data[Valid Test, Can be used for conformity (Y/N)]&amp;Data[Cycle],Data[CO/km (mg)])-F$2)/F$5</f>
        <v>#N/A</v>
      </c>
      <c r="G1334" s="141" t="e" cm="1">
        <f t="array" ref="G1334">(_xlfn.XLOOKUP($A1334&amp;$Q$3,Data[Index]&amp;Data[Valid Test, Can be used for conformity (Y/N)],Data[CO2/km (g)])-G$2)/G$5</f>
        <v>#N/A</v>
      </c>
      <c r="H1334" s="141" t="e" cm="1">
        <f t="array" ref="H1334">(_xlfn.XLOOKUP($A1334&amp;$Q$3,Data[Index]&amp;Data[Valid Test, Can be used for conformity (Y/N)],Data[THC/km (mg)])-H$2)/H$5</f>
        <v>#N/A</v>
      </c>
      <c r="I1334" s="141" t="e" cm="1">
        <f t="array" ref="I1334">(_xlfn.XLOOKUP($A1334&amp;$Q$3,Data[Index]&amp;Data[Valid Test, Can be used for conformity (Y/N)],Data[NOx/km (mg)])-I$2)/I$5</f>
        <v>#N/A</v>
      </c>
      <c r="J1334" s="141" t="e" cm="1">
        <f t="array" ref="J1334">(_xlfn.XLOOKUP($A1334&amp;$Q$3,Data[Index]&amp;Data[Valid Test, Can be used for conformity (Y/N)],Data[THC + NOx/km (mg)])-J$2)/J$5</f>
        <v>#N/A</v>
      </c>
      <c r="K1334" s="141" t="e" cm="1">
        <f t="array" ref="K1334">(_xlfn.XLOOKUP($A1334&amp;$Q$3,Data[Index]&amp;Data[Valid Test, Can be used for conformity (Y/N)],Data[PN/km ('#)])-K$2)/K$5</f>
        <v>#N/A</v>
      </c>
      <c r="L1334" s="141" t="e" cm="1">
        <f t="array" ref="L1334">(_xlfn.XLOOKUP($A1334&amp;$Q$3,Data[Index]&amp;Data[Valid Test, Can be used for conformity (Y/N)],Data[PM/km (mg)])-L$2)/L$5</f>
        <v>#N/A</v>
      </c>
      <c r="M1334" s="140" t="e" cm="1">
        <f t="array" ref="M1334">(_xlfn.XLOOKUP($A1334&amp;$Q$3,Data[Index]&amp;Data[Valid Test, Can be used for conformity (Y/N)],Data[CH4 (mg/km)])-M$2)/M$5</f>
        <v>#N/A</v>
      </c>
      <c r="N1334" s="140" t="e" cm="1">
        <f t="array" ref="N1334">(_xlfn.XLOOKUP($A1334&amp;$Q$3,Data[Index]&amp;Data[Valid Test, Can be used for conformity (Y/N)],Data[N20 (mg/km)])-N$2)/N$5</f>
        <v>#N/A</v>
      </c>
      <c r="O1334" s="141" t="e" cm="1">
        <f t="array" ref="O1334">(_xlfn.XLOOKUP($A1334&amp;$Q$3,Data[Index]&amp;Data[Valid Test, Can be used for conformity (Y/N)],Data[l/100km])-O$2)/O$5</f>
        <v>#N/A</v>
      </c>
      <c r="P1334" s="138">
        <f>_xlfn.XLOOKUP($A1334,Data[Index],Data[Comments])</f>
        <v>0</v>
      </c>
    </row>
    <row r="1335" spans="1:16" x14ac:dyDescent="0.2">
      <c r="A1335" s="129"/>
      <c r="B1335" s="129"/>
      <c r="C1335" s="129" t="e" cm="1">
        <f t="array" ref="C1335">_xlfn.XLOOKUP($A1335&amp;$Q$3&amp;$R$3,Data[Index]&amp;Data[Valid Test, Can be used for conformity (Y/N)]&amp;Data[Cycle],Data[Test Name])</f>
        <v>#N/A</v>
      </c>
      <c r="D1335" s="167" t="e" cm="1">
        <f t="array" ref="D1335">_xlfn.XLOOKUP($A1335&amp;$Q$3&amp;$R$3,Data[Index]&amp;Data[Valid Test, Can be used for conformity (Y/N)]&amp;Data[Cycle],Data[Mileage (Miles)])</f>
        <v>#N/A</v>
      </c>
      <c r="E1335" s="130" t="e" cm="1">
        <f t="array" ref="E1335">_xlfn.XLOOKUP($A1335&amp;$Q$3&amp;$R$3,Data[Index]&amp;Data[Valid Test, Can be used for conformity (Y/N)]&amp;Data[Cycle],Data[Date])</f>
        <v>#N/A</v>
      </c>
      <c r="F1335" s="141" t="e" cm="1">
        <f t="array" ref="F1335">(_xlfn.XLOOKUP($A1335&amp;$Q$3&amp;$R$3,Data[Index]&amp;Data[Valid Test, Can be used for conformity (Y/N)]&amp;Data[Cycle],Data[CO/km (mg)])-F$2)/F$5</f>
        <v>#N/A</v>
      </c>
      <c r="G1335" s="141" t="e" cm="1">
        <f t="array" ref="G1335">(_xlfn.XLOOKUP($A1335&amp;$Q$3,Data[Index]&amp;Data[Valid Test, Can be used for conformity (Y/N)],Data[CO2/km (g)])-G$2)/G$5</f>
        <v>#N/A</v>
      </c>
      <c r="H1335" s="141" t="e" cm="1">
        <f t="array" ref="H1335">(_xlfn.XLOOKUP($A1335&amp;$Q$3,Data[Index]&amp;Data[Valid Test, Can be used for conformity (Y/N)],Data[THC/km (mg)])-H$2)/H$5</f>
        <v>#N/A</v>
      </c>
      <c r="I1335" s="141" t="e" cm="1">
        <f t="array" ref="I1335">(_xlfn.XLOOKUP($A1335&amp;$Q$3,Data[Index]&amp;Data[Valid Test, Can be used for conformity (Y/N)],Data[NOx/km (mg)])-I$2)/I$5</f>
        <v>#N/A</v>
      </c>
      <c r="J1335" s="141" t="e" cm="1">
        <f t="array" ref="J1335">(_xlfn.XLOOKUP($A1335&amp;$Q$3,Data[Index]&amp;Data[Valid Test, Can be used for conformity (Y/N)],Data[THC + NOx/km (mg)])-J$2)/J$5</f>
        <v>#N/A</v>
      </c>
      <c r="K1335" s="141" t="e" cm="1">
        <f t="array" ref="K1335">(_xlfn.XLOOKUP($A1335&amp;$Q$3,Data[Index]&amp;Data[Valid Test, Can be used for conformity (Y/N)],Data[PN/km ('#)])-K$2)/K$5</f>
        <v>#N/A</v>
      </c>
      <c r="L1335" s="141" t="e" cm="1">
        <f t="array" ref="L1335">(_xlfn.XLOOKUP($A1335&amp;$Q$3,Data[Index]&amp;Data[Valid Test, Can be used for conformity (Y/N)],Data[PM/km (mg)])-L$2)/L$5</f>
        <v>#N/A</v>
      </c>
      <c r="M1335" s="140" t="e" cm="1">
        <f t="array" ref="M1335">(_xlfn.XLOOKUP($A1335&amp;$Q$3,Data[Index]&amp;Data[Valid Test, Can be used for conformity (Y/N)],Data[CH4 (mg/km)])-M$2)/M$5</f>
        <v>#N/A</v>
      </c>
      <c r="N1335" s="140" t="e" cm="1">
        <f t="array" ref="N1335">(_xlfn.XLOOKUP($A1335&amp;$Q$3,Data[Index]&amp;Data[Valid Test, Can be used for conformity (Y/N)],Data[N20 (mg/km)])-N$2)/N$5</f>
        <v>#N/A</v>
      </c>
      <c r="O1335" s="141" t="e" cm="1">
        <f t="array" ref="O1335">(_xlfn.XLOOKUP($A1335&amp;$Q$3,Data[Index]&amp;Data[Valid Test, Can be used for conformity (Y/N)],Data[l/100km])-O$2)/O$5</f>
        <v>#N/A</v>
      </c>
      <c r="P1335" s="138">
        <f>_xlfn.XLOOKUP($A1335,Data[Index],Data[Comments])</f>
        <v>0</v>
      </c>
    </row>
    <row r="1336" spans="1:16" x14ac:dyDescent="0.2">
      <c r="A1336" s="129"/>
      <c r="B1336" s="129"/>
      <c r="C1336" s="129" t="e" cm="1">
        <f t="array" ref="C1336">_xlfn.XLOOKUP($A1336&amp;$Q$3&amp;$R$3,Data[Index]&amp;Data[Valid Test, Can be used for conformity (Y/N)]&amp;Data[Cycle],Data[Test Name])</f>
        <v>#N/A</v>
      </c>
      <c r="D1336" s="167" t="e" cm="1">
        <f t="array" ref="D1336">_xlfn.XLOOKUP($A1336&amp;$Q$3&amp;$R$3,Data[Index]&amp;Data[Valid Test, Can be used for conformity (Y/N)]&amp;Data[Cycle],Data[Mileage (Miles)])</f>
        <v>#N/A</v>
      </c>
      <c r="E1336" s="130" t="e" cm="1">
        <f t="array" ref="E1336">_xlfn.XLOOKUP($A1336&amp;$Q$3&amp;$R$3,Data[Index]&amp;Data[Valid Test, Can be used for conformity (Y/N)]&amp;Data[Cycle],Data[Date])</f>
        <v>#N/A</v>
      </c>
      <c r="F1336" s="141" t="e" cm="1">
        <f t="array" ref="F1336">(_xlfn.XLOOKUP($A1336&amp;$Q$3&amp;$R$3,Data[Index]&amp;Data[Valid Test, Can be used for conformity (Y/N)]&amp;Data[Cycle],Data[CO/km (mg)])-F$2)/F$5</f>
        <v>#N/A</v>
      </c>
      <c r="G1336" s="141" t="e" cm="1">
        <f t="array" ref="G1336">(_xlfn.XLOOKUP($A1336&amp;$Q$3,Data[Index]&amp;Data[Valid Test, Can be used for conformity (Y/N)],Data[CO2/km (g)])-G$2)/G$5</f>
        <v>#N/A</v>
      </c>
      <c r="H1336" s="141" t="e" cm="1">
        <f t="array" ref="H1336">(_xlfn.XLOOKUP($A1336&amp;$Q$3,Data[Index]&amp;Data[Valid Test, Can be used for conformity (Y/N)],Data[THC/km (mg)])-H$2)/H$5</f>
        <v>#N/A</v>
      </c>
      <c r="I1336" s="141" t="e" cm="1">
        <f t="array" ref="I1336">(_xlfn.XLOOKUP($A1336&amp;$Q$3,Data[Index]&amp;Data[Valid Test, Can be used for conformity (Y/N)],Data[NOx/km (mg)])-I$2)/I$5</f>
        <v>#N/A</v>
      </c>
      <c r="J1336" s="141" t="e" cm="1">
        <f t="array" ref="J1336">(_xlfn.XLOOKUP($A1336&amp;$Q$3,Data[Index]&amp;Data[Valid Test, Can be used for conformity (Y/N)],Data[THC + NOx/km (mg)])-J$2)/J$5</f>
        <v>#N/A</v>
      </c>
      <c r="K1336" s="141" t="e" cm="1">
        <f t="array" ref="K1336">(_xlfn.XLOOKUP($A1336&amp;$Q$3,Data[Index]&amp;Data[Valid Test, Can be used for conformity (Y/N)],Data[PN/km ('#)])-K$2)/K$5</f>
        <v>#N/A</v>
      </c>
      <c r="L1336" s="141" t="e" cm="1">
        <f t="array" ref="L1336">(_xlfn.XLOOKUP($A1336&amp;$Q$3,Data[Index]&amp;Data[Valid Test, Can be used for conformity (Y/N)],Data[PM/km (mg)])-L$2)/L$5</f>
        <v>#N/A</v>
      </c>
      <c r="M1336" s="140" t="e" cm="1">
        <f t="array" ref="M1336">(_xlfn.XLOOKUP($A1336&amp;$Q$3,Data[Index]&amp;Data[Valid Test, Can be used for conformity (Y/N)],Data[CH4 (mg/km)])-M$2)/M$5</f>
        <v>#N/A</v>
      </c>
      <c r="N1336" s="140" t="e" cm="1">
        <f t="array" ref="N1336">(_xlfn.XLOOKUP($A1336&amp;$Q$3,Data[Index]&amp;Data[Valid Test, Can be used for conformity (Y/N)],Data[N20 (mg/km)])-N$2)/N$5</f>
        <v>#N/A</v>
      </c>
      <c r="O1336" s="141" t="e" cm="1">
        <f t="array" ref="O1336">(_xlfn.XLOOKUP($A1336&amp;$Q$3,Data[Index]&amp;Data[Valid Test, Can be used for conformity (Y/N)],Data[l/100km])-O$2)/O$5</f>
        <v>#N/A</v>
      </c>
      <c r="P1336" s="138">
        <f>_xlfn.XLOOKUP($A1336,Data[Index],Data[Comments])</f>
        <v>0</v>
      </c>
    </row>
    <row r="1337" spans="1:16" x14ac:dyDescent="0.2">
      <c r="A1337" s="129"/>
      <c r="B1337" s="129"/>
      <c r="C1337" s="129" t="e" cm="1">
        <f t="array" ref="C1337">_xlfn.XLOOKUP($A1337&amp;$Q$3&amp;$R$3,Data[Index]&amp;Data[Valid Test, Can be used for conformity (Y/N)]&amp;Data[Cycle],Data[Test Name])</f>
        <v>#N/A</v>
      </c>
      <c r="D1337" s="167" t="e" cm="1">
        <f t="array" ref="D1337">_xlfn.XLOOKUP($A1337&amp;$Q$3&amp;$R$3,Data[Index]&amp;Data[Valid Test, Can be used for conformity (Y/N)]&amp;Data[Cycle],Data[Mileage (Miles)])</f>
        <v>#N/A</v>
      </c>
      <c r="E1337" s="130" t="e" cm="1">
        <f t="array" ref="E1337">_xlfn.XLOOKUP($A1337&amp;$Q$3&amp;$R$3,Data[Index]&amp;Data[Valid Test, Can be used for conformity (Y/N)]&amp;Data[Cycle],Data[Date])</f>
        <v>#N/A</v>
      </c>
      <c r="F1337" s="141" t="e" cm="1">
        <f t="array" ref="F1337">(_xlfn.XLOOKUP($A1337&amp;$Q$3&amp;$R$3,Data[Index]&amp;Data[Valid Test, Can be used for conformity (Y/N)]&amp;Data[Cycle],Data[CO/km (mg)])-F$2)/F$5</f>
        <v>#N/A</v>
      </c>
      <c r="G1337" s="141" t="e" cm="1">
        <f t="array" ref="G1337">(_xlfn.XLOOKUP($A1337&amp;$Q$3,Data[Index]&amp;Data[Valid Test, Can be used for conformity (Y/N)],Data[CO2/km (g)])-G$2)/G$5</f>
        <v>#N/A</v>
      </c>
      <c r="H1337" s="141" t="e" cm="1">
        <f t="array" ref="H1337">(_xlfn.XLOOKUP($A1337&amp;$Q$3,Data[Index]&amp;Data[Valid Test, Can be used for conformity (Y/N)],Data[THC/km (mg)])-H$2)/H$5</f>
        <v>#N/A</v>
      </c>
      <c r="I1337" s="141" t="e" cm="1">
        <f t="array" ref="I1337">(_xlfn.XLOOKUP($A1337&amp;$Q$3,Data[Index]&amp;Data[Valid Test, Can be used for conformity (Y/N)],Data[NOx/km (mg)])-I$2)/I$5</f>
        <v>#N/A</v>
      </c>
      <c r="J1337" s="141" t="e" cm="1">
        <f t="array" ref="J1337">(_xlfn.XLOOKUP($A1337&amp;$Q$3,Data[Index]&amp;Data[Valid Test, Can be used for conformity (Y/N)],Data[THC + NOx/km (mg)])-J$2)/J$5</f>
        <v>#N/A</v>
      </c>
      <c r="K1337" s="141" t="e" cm="1">
        <f t="array" ref="K1337">(_xlfn.XLOOKUP($A1337&amp;$Q$3,Data[Index]&amp;Data[Valid Test, Can be used for conformity (Y/N)],Data[PN/km ('#)])-K$2)/K$5</f>
        <v>#N/A</v>
      </c>
      <c r="L1337" s="141" t="e" cm="1">
        <f t="array" ref="L1337">(_xlfn.XLOOKUP($A1337&amp;$Q$3,Data[Index]&amp;Data[Valid Test, Can be used for conformity (Y/N)],Data[PM/km (mg)])-L$2)/L$5</f>
        <v>#N/A</v>
      </c>
      <c r="M1337" s="140" t="e" cm="1">
        <f t="array" ref="M1337">(_xlfn.XLOOKUP($A1337&amp;$Q$3,Data[Index]&amp;Data[Valid Test, Can be used for conformity (Y/N)],Data[CH4 (mg/km)])-M$2)/M$5</f>
        <v>#N/A</v>
      </c>
      <c r="N1337" s="140" t="e" cm="1">
        <f t="array" ref="N1337">(_xlfn.XLOOKUP($A1337&amp;$Q$3,Data[Index]&amp;Data[Valid Test, Can be used for conformity (Y/N)],Data[N20 (mg/km)])-N$2)/N$5</f>
        <v>#N/A</v>
      </c>
      <c r="O1337" s="141" t="e" cm="1">
        <f t="array" ref="O1337">(_xlfn.XLOOKUP($A1337&amp;$Q$3,Data[Index]&amp;Data[Valid Test, Can be used for conformity (Y/N)],Data[l/100km])-O$2)/O$5</f>
        <v>#N/A</v>
      </c>
      <c r="P1337" s="138">
        <f>_xlfn.XLOOKUP($A1337,Data[Index],Data[Comments])</f>
        <v>0</v>
      </c>
    </row>
    <row r="1338" spans="1:16" x14ac:dyDescent="0.2">
      <c r="A1338" s="129"/>
      <c r="B1338" s="129"/>
      <c r="C1338" s="129" t="e" cm="1">
        <f t="array" ref="C1338">_xlfn.XLOOKUP($A1338&amp;$Q$3&amp;$R$3,Data[Index]&amp;Data[Valid Test, Can be used for conformity (Y/N)]&amp;Data[Cycle],Data[Test Name])</f>
        <v>#N/A</v>
      </c>
      <c r="D1338" s="167" t="e" cm="1">
        <f t="array" ref="D1338">_xlfn.XLOOKUP($A1338&amp;$Q$3&amp;$R$3,Data[Index]&amp;Data[Valid Test, Can be used for conformity (Y/N)]&amp;Data[Cycle],Data[Mileage (Miles)])</f>
        <v>#N/A</v>
      </c>
      <c r="E1338" s="130" t="e" cm="1">
        <f t="array" ref="E1338">_xlfn.XLOOKUP($A1338&amp;$Q$3&amp;$R$3,Data[Index]&amp;Data[Valid Test, Can be used for conformity (Y/N)]&amp;Data[Cycle],Data[Date])</f>
        <v>#N/A</v>
      </c>
      <c r="F1338" s="141" t="e" cm="1">
        <f t="array" ref="F1338">(_xlfn.XLOOKUP($A1338&amp;$Q$3&amp;$R$3,Data[Index]&amp;Data[Valid Test, Can be used for conformity (Y/N)]&amp;Data[Cycle],Data[CO/km (mg)])-F$2)/F$5</f>
        <v>#N/A</v>
      </c>
      <c r="G1338" s="141" t="e" cm="1">
        <f t="array" ref="G1338">(_xlfn.XLOOKUP($A1338&amp;$Q$3,Data[Index]&amp;Data[Valid Test, Can be used for conformity (Y/N)],Data[CO2/km (g)])-G$2)/G$5</f>
        <v>#N/A</v>
      </c>
      <c r="H1338" s="141" t="e" cm="1">
        <f t="array" ref="H1338">(_xlfn.XLOOKUP($A1338&amp;$Q$3,Data[Index]&amp;Data[Valid Test, Can be used for conformity (Y/N)],Data[THC/km (mg)])-H$2)/H$5</f>
        <v>#N/A</v>
      </c>
      <c r="I1338" s="141" t="e" cm="1">
        <f t="array" ref="I1338">(_xlfn.XLOOKUP($A1338&amp;$Q$3,Data[Index]&amp;Data[Valid Test, Can be used for conformity (Y/N)],Data[NOx/km (mg)])-I$2)/I$5</f>
        <v>#N/A</v>
      </c>
      <c r="J1338" s="141" t="e" cm="1">
        <f t="array" ref="J1338">(_xlfn.XLOOKUP($A1338&amp;$Q$3,Data[Index]&amp;Data[Valid Test, Can be used for conformity (Y/N)],Data[THC + NOx/km (mg)])-J$2)/J$5</f>
        <v>#N/A</v>
      </c>
      <c r="K1338" s="141" t="e" cm="1">
        <f t="array" ref="K1338">(_xlfn.XLOOKUP($A1338&amp;$Q$3,Data[Index]&amp;Data[Valid Test, Can be used for conformity (Y/N)],Data[PN/km ('#)])-K$2)/K$5</f>
        <v>#N/A</v>
      </c>
      <c r="L1338" s="141" t="e" cm="1">
        <f t="array" ref="L1338">(_xlfn.XLOOKUP($A1338&amp;$Q$3,Data[Index]&amp;Data[Valid Test, Can be used for conformity (Y/N)],Data[PM/km (mg)])-L$2)/L$5</f>
        <v>#N/A</v>
      </c>
      <c r="M1338" s="140" t="e" cm="1">
        <f t="array" ref="M1338">(_xlfn.XLOOKUP($A1338&amp;$Q$3,Data[Index]&amp;Data[Valid Test, Can be used for conformity (Y/N)],Data[CH4 (mg/km)])-M$2)/M$5</f>
        <v>#N/A</v>
      </c>
      <c r="N1338" s="140" t="e" cm="1">
        <f t="array" ref="N1338">(_xlfn.XLOOKUP($A1338&amp;$Q$3,Data[Index]&amp;Data[Valid Test, Can be used for conformity (Y/N)],Data[N20 (mg/km)])-N$2)/N$5</f>
        <v>#N/A</v>
      </c>
      <c r="O1338" s="141" t="e" cm="1">
        <f t="array" ref="O1338">(_xlfn.XLOOKUP($A1338&amp;$Q$3,Data[Index]&amp;Data[Valid Test, Can be used for conformity (Y/N)],Data[l/100km])-O$2)/O$5</f>
        <v>#N/A</v>
      </c>
      <c r="P1338" s="138">
        <f>_xlfn.XLOOKUP($A1338,Data[Index],Data[Comments])</f>
        <v>0</v>
      </c>
    </row>
    <row r="1339" spans="1:16" x14ac:dyDescent="0.2">
      <c r="A1339" s="129"/>
      <c r="B1339" s="129"/>
      <c r="C1339" s="129" t="e" cm="1">
        <f t="array" ref="C1339">_xlfn.XLOOKUP($A1339&amp;$Q$3&amp;$R$3,Data[Index]&amp;Data[Valid Test, Can be used for conformity (Y/N)]&amp;Data[Cycle],Data[Test Name])</f>
        <v>#N/A</v>
      </c>
      <c r="D1339" s="167" t="e" cm="1">
        <f t="array" ref="D1339">_xlfn.XLOOKUP($A1339&amp;$Q$3&amp;$R$3,Data[Index]&amp;Data[Valid Test, Can be used for conformity (Y/N)]&amp;Data[Cycle],Data[Mileage (Miles)])</f>
        <v>#N/A</v>
      </c>
      <c r="E1339" s="130" t="e" cm="1">
        <f t="array" ref="E1339">_xlfn.XLOOKUP($A1339&amp;$Q$3&amp;$R$3,Data[Index]&amp;Data[Valid Test, Can be used for conformity (Y/N)]&amp;Data[Cycle],Data[Date])</f>
        <v>#N/A</v>
      </c>
      <c r="F1339" s="141" t="e" cm="1">
        <f t="array" ref="F1339">(_xlfn.XLOOKUP($A1339&amp;$Q$3&amp;$R$3,Data[Index]&amp;Data[Valid Test, Can be used for conformity (Y/N)]&amp;Data[Cycle],Data[CO/km (mg)])-F$2)/F$5</f>
        <v>#N/A</v>
      </c>
      <c r="G1339" s="141" t="e" cm="1">
        <f t="array" ref="G1339">(_xlfn.XLOOKUP($A1339&amp;$Q$3,Data[Index]&amp;Data[Valid Test, Can be used for conformity (Y/N)],Data[CO2/km (g)])-G$2)/G$5</f>
        <v>#N/A</v>
      </c>
      <c r="H1339" s="141" t="e" cm="1">
        <f t="array" ref="H1339">(_xlfn.XLOOKUP($A1339&amp;$Q$3,Data[Index]&amp;Data[Valid Test, Can be used for conformity (Y/N)],Data[THC/km (mg)])-H$2)/H$5</f>
        <v>#N/A</v>
      </c>
      <c r="I1339" s="141" t="e" cm="1">
        <f t="array" ref="I1339">(_xlfn.XLOOKUP($A1339&amp;$Q$3,Data[Index]&amp;Data[Valid Test, Can be used for conformity (Y/N)],Data[NOx/km (mg)])-I$2)/I$5</f>
        <v>#N/A</v>
      </c>
      <c r="J1339" s="141" t="e" cm="1">
        <f t="array" ref="J1339">(_xlfn.XLOOKUP($A1339&amp;$Q$3,Data[Index]&amp;Data[Valid Test, Can be used for conformity (Y/N)],Data[THC + NOx/km (mg)])-J$2)/J$5</f>
        <v>#N/A</v>
      </c>
      <c r="K1339" s="141" t="e" cm="1">
        <f t="array" ref="K1339">(_xlfn.XLOOKUP($A1339&amp;$Q$3,Data[Index]&amp;Data[Valid Test, Can be used for conformity (Y/N)],Data[PN/km ('#)])-K$2)/K$5</f>
        <v>#N/A</v>
      </c>
      <c r="L1339" s="141" t="e" cm="1">
        <f t="array" ref="L1339">(_xlfn.XLOOKUP($A1339&amp;$Q$3,Data[Index]&amp;Data[Valid Test, Can be used for conformity (Y/N)],Data[PM/km (mg)])-L$2)/L$5</f>
        <v>#N/A</v>
      </c>
      <c r="M1339" s="140" t="e" cm="1">
        <f t="array" ref="M1339">(_xlfn.XLOOKUP($A1339&amp;$Q$3,Data[Index]&amp;Data[Valid Test, Can be used for conformity (Y/N)],Data[CH4 (mg/km)])-M$2)/M$5</f>
        <v>#N/A</v>
      </c>
      <c r="N1339" s="140" t="e" cm="1">
        <f t="array" ref="N1339">(_xlfn.XLOOKUP($A1339&amp;$Q$3,Data[Index]&amp;Data[Valid Test, Can be used for conformity (Y/N)],Data[N20 (mg/km)])-N$2)/N$5</f>
        <v>#N/A</v>
      </c>
      <c r="O1339" s="141" t="e" cm="1">
        <f t="array" ref="O1339">(_xlfn.XLOOKUP($A1339&amp;$Q$3,Data[Index]&amp;Data[Valid Test, Can be used for conformity (Y/N)],Data[l/100km])-O$2)/O$5</f>
        <v>#N/A</v>
      </c>
      <c r="P1339" s="138">
        <f>_xlfn.XLOOKUP($A1339,Data[Index],Data[Comments])</f>
        <v>0</v>
      </c>
    </row>
    <row r="1340" spans="1:16" x14ac:dyDescent="0.2">
      <c r="A1340" s="129"/>
      <c r="B1340" s="129"/>
      <c r="C1340" s="129" t="e" cm="1">
        <f t="array" ref="C1340">_xlfn.XLOOKUP($A1340&amp;$Q$3&amp;$R$3,Data[Index]&amp;Data[Valid Test, Can be used for conformity (Y/N)]&amp;Data[Cycle],Data[Test Name])</f>
        <v>#N/A</v>
      </c>
      <c r="D1340" s="167" t="e" cm="1">
        <f t="array" ref="D1340">_xlfn.XLOOKUP($A1340&amp;$Q$3&amp;$R$3,Data[Index]&amp;Data[Valid Test, Can be used for conformity (Y/N)]&amp;Data[Cycle],Data[Mileage (Miles)])</f>
        <v>#N/A</v>
      </c>
      <c r="E1340" s="130" t="e" cm="1">
        <f t="array" ref="E1340">_xlfn.XLOOKUP($A1340&amp;$Q$3&amp;$R$3,Data[Index]&amp;Data[Valid Test, Can be used for conformity (Y/N)]&amp;Data[Cycle],Data[Date])</f>
        <v>#N/A</v>
      </c>
      <c r="F1340" s="141" t="e" cm="1">
        <f t="array" ref="F1340">(_xlfn.XLOOKUP($A1340&amp;$Q$3&amp;$R$3,Data[Index]&amp;Data[Valid Test, Can be used for conformity (Y/N)]&amp;Data[Cycle],Data[CO/km (mg)])-F$2)/F$5</f>
        <v>#N/A</v>
      </c>
      <c r="G1340" s="141" t="e" cm="1">
        <f t="array" ref="G1340">(_xlfn.XLOOKUP($A1340&amp;$Q$3,Data[Index]&amp;Data[Valid Test, Can be used for conformity (Y/N)],Data[CO2/km (g)])-G$2)/G$5</f>
        <v>#N/A</v>
      </c>
      <c r="H1340" s="141" t="e" cm="1">
        <f t="array" ref="H1340">(_xlfn.XLOOKUP($A1340&amp;$Q$3,Data[Index]&amp;Data[Valid Test, Can be used for conformity (Y/N)],Data[THC/km (mg)])-H$2)/H$5</f>
        <v>#N/A</v>
      </c>
      <c r="I1340" s="141" t="e" cm="1">
        <f t="array" ref="I1340">(_xlfn.XLOOKUP($A1340&amp;$Q$3,Data[Index]&amp;Data[Valid Test, Can be used for conformity (Y/N)],Data[NOx/km (mg)])-I$2)/I$5</f>
        <v>#N/A</v>
      </c>
      <c r="J1340" s="141" t="e" cm="1">
        <f t="array" ref="J1340">(_xlfn.XLOOKUP($A1340&amp;$Q$3,Data[Index]&amp;Data[Valid Test, Can be used for conformity (Y/N)],Data[THC + NOx/km (mg)])-J$2)/J$5</f>
        <v>#N/A</v>
      </c>
      <c r="K1340" s="141" t="e" cm="1">
        <f t="array" ref="K1340">(_xlfn.XLOOKUP($A1340&amp;$Q$3,Data[Index]&amp;Data[Valid Test, Can be used for conformity (Y/N)],Data[PN/km ('#)])-K$2)/K$5</f>
        <v>#N/A</v>
      </c>
      <c r="L1340" s="141" t="e" cm="1">
        <f t="array" ref="L1340">(_xlfn.XLOOKUP($A1340&amp;$Q$3,Data[Index]&amp;Data[Valid Test, Can be used for conformity (Y/N)],Data[PM/km (mg)])-L$2)/L$5</f>
        <v>#N/A</v>
      </c>
      <c r="M1340" s="140" t="e" cm="1">
        <f t="array" ref="M1340">(_xlfn.XLOOKUP($A1340&amp;$Q$3,Data[Index]&amp;Data[Valid Test, Can be used for conformity (Y/N)],Data[CH4 (mg/km)])-M$2)/M$5</f>
        <v>#N/A</v>
      </c>
      <c r="N1340" s="140" t="e" cm="1">
        <f t="array" ref="N1340">(_xlfn.XLOOKUP($A1340&amp;$Q$3,Data[Index]&amp;Data[Valid Test, Can be used for conformity (Y/N)],Data[N20 (mg/km)])-N$2)/N$5</f>
        <v>#N/A</v>
      </c>
      <c r="O1340" s="141" t="e" cm="1">
        <f t="array" ref="O1340">(_xlfn.XLOOKUP($A1340&amp;$Q$3,Data[Index]&amp;Data[Valid Test, Can be used for conformity (Y/N)],Data[l/100km])-O$2)/O$5</f>
        <v>#N/A</v>
      </c>
      <c r="P1340" s="138">
        <f>_xlfn.XLOOKUP($A1340,Data[Index],Data[Comments])</f>
        <v>0</v>
      </c>
    </row>
    <row r="1341" spans="1:16" x14ac:dyDescent="0.2">
      <c r="A1341" s="129"/>
      <c r="B1341" s="129"/>
      <c r="C1341" s="129" t="e" cm="1">
        <f t="array" ref="C1341">_xlfn.XLOOKUP($A1341&amp;$Q$3&amp;$R$3,Data[Index]&amp;Data[Valid Test, Can be used for conformity (Y/N)]&amp;Data[Cycle],Data[Test Name])</f>
        <v>#N/A</v>
      </c>
      <c r="D1341" s="167" t="e" cm="1">
        <f t="array" ref="D1341">_xlfn.XLOOKUP($A1341&amp;$Q$3&amp;$R$3,Data[Index]&amp;Data[Valid Test, Can be used for conformity (Y/N)]&amp;Data[Cycle],Data[Mileage (Miles)])</f>
        <v>#N/A</v>
      </c>
      <c r="E1341" s="130" t="e" cm="1">
        <f t="array" ref="E1341">_xlfn.XLOOKUP($A1341&amp;$Q$3&amp;$R$3,Data[Index]&amp;Data[Valid Test, Can be used for conformity (Y/N)]&amp;Data[Cycle],Data[Date])</f>
        <v>#N/A</v>
      </c>
      <c r="F1341" s="141" t="e" cm="1">
        <f t="array" ref="F1341">(_xlfn.XLOOKUP($A1341&amp;$Q$3&amp;$R$3,Data[Index]&amp;Data[Valid Test, Can be used for conformity (Y/N)]&amp;Data[Cycle],Data[CO/km (mg)])-F$2)/F$5</f>
        <v>#N/A</v>
      </c>
      <c r="G1341" s="141" t="e" cm="1">
        <f t="array" ref="G1341">(_xlfn.XLOOKUP($A1341&amp;$Q$3,Data[Index]&amp;Data[Valid Test, Can be used for conformity (Y/N)],Data[CO2/km (g)])-G$2)/G$5</f>
        <v>#N/A</v>
      </c>
      <c r="H1341" s="141" t="e" cm="1">
        <f t="array" ref="H1341">(_xlfn.XLOOKUP($A1341&amp;$Q$3,Data[Index]&amp;Data[Valid Test, Can be used for conformity (Y/N)],Data[THC/km (mg)])-H$2)/H$5</f>
        <v>#N/A</v>
      </c>
      <c r="I1341" s="141" t="e" cm="1">
        <f t="array" ref="I1341">(_xlfn.XLOOKUP($A1341&amp;$Q$3,Data[Index]&amp;Data[Valid Test, Can be used for conformity (Y/N)],Data[NOx/km (mg)])-I$2)/I$5</f>
        <v>#N/A</v>
      </c>
      <c r="J1341" s="141" t="e" cm="1">
        <f t="array" ref="J1341">(_xlfn.XLOOKUP($A1341&amp;$Q$3,Data[Index]&amp;Data[Valid Test, Can be used for conformity (Y/N)],Data[THC + NOx/km (mg)])-J$2)/J$5</f>
        <v>#N/A</v>
      </c>
      <c r="K1341" s="141" t="e" cm="1">
        <f t="array" ref="K1341">(_xlfn.XLOOKUP($A1341&amp;$Q$3,Data[Index]&amp;Data[Valid Test, Can be used for conformity (Y/N)],Data[PN/km ('#)])-K$2)/K$5</f>
        <v>#N/A</v>
      </c>
      <c r="L1341" s="141" t="e" cm="1">
        <f t="array" ref="L1341">(_xlfn.XLOOKUP($A1341&amp;$Q$3,Data[Index]&amp;Data[Valid Test, Can be used for conformity (Y/N)],Data[PM/km (mg)])-L$2)/L$5</f>
        <v>#N/A</v>
      </c>
      <c r="M1341" s="140" t="e" cm="1">
        <f t="array" ref="M1341">(_xlfn.XLOOKUP($A1341&amp;$Q$3,Data[Index]&amp;Data[Valid Test, Can be used for conformity (Y/N)],Data[CH4 (mg/km)])-M$2)/M$5</f>
        <v>#N/A</v>
      </c>
      <c r="N1341" s="140" t="e" cm="1">
        <f t="array" ref="N1341">(_xlfn.XLOOKUP($A1341&amp;$Q$3,Data[Index]&amp;Data[Valid Test, Can be used for conformity (Y/N)],Data[N20 (mg/km)])-N$2)/N$5</f>
        <v>#N/A</v>
      </c>
      <c r="O1341" s="141" t="e" cm="1">
        <f t="array" ref="O1341">(_xlfn.XLOOKUP($A1341&amp;$Q$3,Data[Index]&amp;Data[Valid Test, Can be used for conformity (Y/N)],Data[l/100km])-O$2)/O$5</f>
        <v>#N/A</v>
      </c>
      <c r="P1341" s="138">
        <f>_xlfn.XLOOKUP($A1341,Data[Index],Data[Comments])</f>
        <v>0</v>
      </c>
    </row>
    <row r="1342" spans="1:16" x14ac:dyDescent="0.2">
      <c r="A1342" s="129"/>
      <c r="B1342" s="129"/>
      <c r="C1342" s="129" t="e" cm="1">
        <f t="array" ref="C1342">_xlfn.XLOOKUP($A1342&amp;$Q$3&amp;$R$3,Data[Index]&amp;Data[Valid Test, Can be used for conformity (Y/N)]&amp;Data[Cycle],Data[Test Name])</f>
        <v>#N/A</v>
      </c>
      <c r="D1342" s="167" t="e" cm="1">
        <f t="array" ref="D1342">_xlfn.XLOOKUP($A1342&amp;$Q$3&amp;$R$3,Data[Index]&amp;Data[Valid Test, Can be used for conformity (Y/N)]&amp;Data[Cycle],Data[Mileage (Miles)])</f>
        <v>#N/A</v>
      </c>
      <c r="E1342" s="130" t="e" cm="1">
        <f t="array" ref="E1342">_xlfn.XLOOKUP($A1342&amp;$Q$3&amp;$R$3,Data[Index]&amp;Data[Valid Test, Can be used for conformity (Y/N)]&amp;Data[Cycle],Data[Date])</f>
        <v>#N/A</v>
      </c>
      <c r="F1342" s="141" t="e" cm="1">
        <f t="array" ref="F1342">(_xlfn.XLOOKUP($A1342&amp;$Q$3&amp;$R$3,Data[Index]&amp;Data[Valid Test, Can be used for conformity (Y/N)]&amp;Data[Cycle],Data[CO/km (mg)])-F$2)/F$5</f>
        <v>#N/A</v>
      </c>
      <c r="G1342" s="141" t="e" cm="1">
        <f t="array" ref="G1342">(_xlfn.XLOOKUP($A1342&amp;$Q$3,Data[Index]&amp;Data[Valid Test, Can be used for conformity (Y/N)],Data[CO2/km (g)])-G$2)/G$5</f>
        <v>#N/A</v>
      </c>
      <c r="H1342" s="141" t="e" cm="1">
        <f t="array" ref="H1342">(_xlfn.XLOOKUP($A1342&amp;$Q$3,Data[Index]&amp;Data[Valid Test, Can be used for conformity (Y/N)],Data[THC/km (mg)])-H$2)/H$5</f>
        <v>#N/A</v>
      </c>
      <c r="I1342" s="141" t="e" cm="1">
        <f t="array" ref="I1342">(_xlfn.XLOOKUP($A1342&amp;$Q$3,Data[Index]&amp;Data[Valid Test, Can be used for conformity (Y/N)],Data[NOx/km (mg)])-I$2)/I$5</f>
        <v>#N/A</v>
      </c>
      <c r="J1342" s="141" t="e" cm="1">
        <f t="array" ref="J1342">(_xlfn.XLOOKUP($A1342&amp;$Q$3,Data[Index]&amp;Data[Valid Test, Can be used for conformity (Y/N)],Data[THC + NOx/km (mg)])-J$2)/J$5</f>
        <v>#N/A</v>
      </c>
      <c r="K1342" s="141" t="e" cm="1">
        <f t="array" ref="K1342">(_xlfn.XLOOKUP($A1342&amp;$Q$3,Data[Index]&amp;Data[Valid Test, Can be used for conformity (Y/N)],Data[PN/km ('#)])-K$2)/K$5</f>
        <v>#N/A</v>
      </c>
      <c r="L1342" s="141" t="e" cm="1">
        <f t="array" ref="L1342">(_xlfn.XLOOKUP($A1342&amp;$Q$3,Data[Index]&amp;Data[Valid Test, Can be used for conformity (Y/N)],Data[PM/km (mg)])-L$2)/L$5</f>
        <v>#N/A</v>
      </c>
      <c r="M1342" s="140" t="e" cm="1">
        <f t="array" ref="M1342">(_xlfn.XLOOKUP($A1342&amp;$Q$3,Data[Index]&amp;Data[Valid Test, Can be used for conformity (Y/N)],Data[CH4 (mg/km)])-M$2)/M$5</f>
        <v>#N/A</v>
      </c>
      <c r="N1342" s="140" t="e" cm="1">
        <f t="array" ref="N1342">(_xlfn.XLOOKUP($A1342&amp;$Q$3,Data[Index]&amp;Data[Valid Test, Can be used for conformity (Y/N)],Data[N20 (mg/km)])-N$2)/N$5</f>
        <v>#N/A</v>
      </c>
      <c r="O1342" s="141" t="e" cm="1">
        <f t="array" ref="O1342">(_xlfn.XLOOKUP($A1342&amp;$Q$3,Data[Index]&amp;Data[Valid Test, Can be used for conformity (Y/N)],Data[l/100km])-O$2)/O$5</f>
        <v>#N/A</v>
      </c>
      <c r="P1342" s="138">
        <f>_xlfn.XLOOKUP($A1342,Data[Index],Data[Comments])</f>
        <v>0</v>
      </c>
    </row>
    <row r="1343" spans="1:16" x14ac:dyDescent="0.2">
      <c r="A1343" s="129"/>
      <c r="B1343" s="129"/>
      <c r="C1343" s="129" t="e" cm="1">
        <f t="array" ref="C1343">_xlfn.XLOOKUP($A1343&amp;$Q$3&amp;$R$3,Data[Index]&amp;Data[Valid Test, Can be used for conformity (Y/N)]&amp;Data[Cycle],Data[Test Name])</f>
        <v>#N/A</v>
      </c>
      <c r="D1343" s="167" t="e" cm="1">
        <f t="array" ref="D1343">_xlfn.XLOOKUP($A1343&amp;$Q$3&amp;$R$3,Data[Index]&amp;Data[Valid Test, Can be used for conformity (Y/N)]&amp;Data[Cycle],Data[Mileage (Miles)])</f>
        <v>#N/A</v>
      </c>
      <c r="E1343" s="130" t="e" cm="1">
        <f t="array" ref="E1343">_xlfn.XLOOKUP($A1343&amp;$Q$3&amp;$R$3,Data[Index]&amp;Data[Valid Test, Can be used for conformity (Y/N)]&amp;Data[Cycle],Data[Date])</f>
        <v>#N/A</v>
      </c>
      <c r="F1343" s="141" t="e" cm="1">
        <f t="array" ref="F1343">(_xlfn.XLOOKUP($A1343&amp;$Q$3&amp;$R$3,Data[Index]&amp;Data[Valid Test, Can be used for conformity (Y/N)]&amp;Data[Cycle],Data[CO/km (mg)])-F$2)/F$5</f>
        <v>#N/A</v>
      </c>
      <c r="G1343" s="141" t="e" cm="1">
        <f t="array" ref="G1343">(_xlfn.XLOOKUP($A1343&amp;$Q$3,Data[Index]&amp;Data[Valid Test, Can be used for conformity (Y/N)],Data[CO2/km (g)])-G$2)/G$5</f>
        <v>#N/A</v>
      </c>
      <c r="H1343" s="141" t="e" cm="1">
        <f t="array" ref="H1343">(_xlfn.XLOOKUP($A1343&amp;$Q$3,Data[Index]&amp;Data[Valid Test, Can be used for conformity (Y/N)],Data[THC/km (mg)])-H$2)/H$5</f>
        <v>#N/A</v>
      </c>
      <c r="I1343" s="141" t="e" cm="1">
        <f t="array" ref="I1343">(_xlfn.XLOOKUP($A1343&amp;$Q$3,Data[Index]&amp;Data[Valid Test, Can be used for conformity (Y/N)],Data[NOx/km (mg)])-I$2)/I$5</f>
        <v>#N/A</v>
      </c>
      <c r="J1343" s="141" t="e" cm="1">
        <f t="array" ref="J1343">(_xlfn.XLOOKUP($A1343&amp;$Q$3,Data[Index]&amp;Data[Valid Test, Can be used for conformity (Y/N)],Data[THC + NOx/km (mg)])-J$2)/J$5</f>
        <v>#N/A</v>
      </c>
      <c r="K1343" s="141" t="e" cm="1">
        <f t="array" ref="K1343">(_xlfn.XLOOKUP($A1343&amp;$Q$3,Data[Index]&amp;Data[Valid Test, Can be used for conformity (Y/N)],Data[PN/km ('#)])-K$2)/K$5</f>
        <v>#N/A</v>
      </c>
      <c r="L1343" s="141" t="e" cm="1">
        <f t="array" ref="L1343">(_xlfn.XLOOKUP($A1343&amp;$Q$3,Data[Index]&amp;Data[Valid Test, Can be used for conformity (Y/N)],Data[PM/km (mg)])-L$2)/L$5</f>
        <v>#N/A</v>
      </c>
      <c r="M1343" s="140" t="e" cm="1">
        <f t="array" ref="M1343">(_xlfn.XLOOKUP($A1343&amp;$Q$3,Data[Index]&amp;Data[Valid Test, Can be used for conformity (Y/N)],Data[CH4 (mg/km)])-M$2)/M$5</f>
        <v>#N/A</v>
      </c>
      <c r="N1343" s="140" t="e" cm="1">
        <f t="array" ref="N1343">(_xlfn.XLOOKUP($A1343&amp;$Q$3,Data[Index]&amp;Data[Valid Test, Can be used for conformity (Y/N)],Data[N20 (mg/km)])-N$2)/N$5</f>
        <v>#N/A</v>
      </c>
      <c r="O1343" s="141" t="e" cm="1">
        <f t="array" ref="O1343">(_xlfn.XLOOKUP($A1343&amp;$Q$3,Data[Index]&amp;Data[Valid Test, Can be used for conformity (Y/N)],Data[l/100km])-O$2)/O$5</f>
        <v>#N/A</v>
      </c>
      <c r="P1343" s="138">
        <f>_xlfn.XLOOKUP($A1343,Data[Index],Data[Comments])</f>
        <v>0</v>
      </c>
    </row>
    <row r="1344" spans="1:16" x14ac:dyDescent="0.2">
      <c r="A1344" s="129"/>
      <c r="B1344" s="129"/>
      <c r="C1344" s="129" t="e" cm="1">
        <f t="array" ref="C1344">_xlfn.XLOOKUP($A1344&amp;$Q$3&amp;$R$3,Data[Index]&amp;Data[Valid Test, Can be used for conformity (Y/N)]&amp;Data[Cycle],Data[Test Name])</f>
        <v>#N/A</v>
      </c>
      <c r="D1344" s="167" t="e" cm="1">
        <f t="array" ref="D1344">_xlfn.XLOOKUP($A1344&amp;$Q$3&amp;$R$3,Data[Index]&amp;Data[Valid Test, Can be used for conformity (Y/N)]&amp;Data[Cycle],Data[Mileage (Miles)])</f>
        <v>#N/A</v>
      </c>
      <c r="E1344" s="130" t="e" cm="1">
        <f t="array" ref="E1344">_xlfn.XLOOKUP($A1344&amp;$Q$3&amp;$R$3,Data[Index]&amp;Data[Valid Test, Can be used for conformity (Y/N)]&amp;Data[Cycle],Data[Date])</f>
        <v>#N/A</v>
      </c>
      <c r="F1344" s="141" t="e" cm="1">
        <f t="array" ref="F1344">(_xlfn.XLOOKUP($A1344&amp;$Q$3&amp;$R$3,Data[Index]&amp;Data[Valid Test, Can be used for conformity (Y/N)]&amp;Data[Cycle],Data[CO/km (mg)])-F$2)/F$5</f>
        <v>#N/A</v>
      </c>
      <c r="G1344" s="141" t="e" cm="1">
        <f t="array" ref="G1344">(_xlfn.XLOOKUP($A1344&amp;$Q$3,Data[Index]&amp;Data[Valid Test, Can be used for conformity (Y/N)],Data[CO2/km (g)])-G$2)/G$5</f>
        <v>#N/A</v>
      </c>
      <c r="H1344" s="141" t="e" cm="1">
        <f t="array" ref="H1344">(_xlfn.XLOOKUP($A1344&amp;$Q$3,Data[Index]&amp;Data[Valid Test, Can be used for conformity (Y/N)],Data[THC/km (mg)])-H$2)/H$5</f>
        <v>#N/A</v>
      </c>
      <c r="I1344" s="141" t="e" cm="1">
        <f t="array" ref="I1344">(_xlfn.XLOOKUP($A1344&amp;$Q$3,Data[Index]&amp;Data[Valid Test, Can be used for conformity (Y/N)],Data[NOx/km (mg)])-I$2)/I$5</f>
        <v>#N/A</v>
      </c>
      <c r="J1344" s="141" t="e" cm="1">
        <f t="array" ref="J1344">(_xlfn.XLOOKUP($A1344&amp;$Q$3,Data[Index]&amp;Data[Valid Test, Can be used for conformity (Y/N)],Data[THC + NOx/km (mg)])-J$2)/J$5</f>
        <v>#N/A</v>
      </c>
      <c r="K1344" s="141" t="e" cm="1">
        <f t="array" ref="K1344">(_xlfn.XLOOKUP($A1344&amp;$Q$3,Data[Index]&amp;Data[Valid Test, Can be used for conformity (Y/N)],Data[PN/km ('#)])-K$2)/K$5</f>
        <v>#N/A</v>
      </c>
      <c r="L1344" s="141" t="e" cm="1">
        <f t="array" ref="L1344">(_xlfn.XLOOKUP($A1344&amp;$Q$3,Data[Index]&amp;Data[Valid Test, Can be used for conformity (Y/N)],Data[PM/km (mg)])-L$2)/L$5</f>
        <v>#N/A</v>
      </c>
      <c r="M1344" s="140" t="e" cm="1">
        <f t="array" ref="M1344">(_xlfn.XLOOKUP($A1344&amp;$Q$3,Data[Index]&amp;Data[Valid Test, Can be used for conformity (Y/N)],Data[CH4 (mg/km)])-M$2)/M$5</f>
        <v>#N/A</v>
      </c>
      <c r="N1344" s="140" t="e" cm="1">
        <f t="array" ref="N1344">(_xlfn.XLOOKUP($A1344&amp;$Q$3,Data[Index]&amp;Data[Valid Test, Can be used for conformity (Y/N)],Data[N20 (mg/km)])-N$2)/N$5</f>
        <v>#N/A</v>
      </c>
      <c r="O1344" s="141" t="e" cm="1">
        <f t="array" ref="O1344">(_xlfn.XLOOKUP($A1344&amp;$Q$3,Data[Index]&amp;Data[Valid Test, Can be used for conformity (Y/N)],Data[l/100km])-O$2)/O$5</f>
        <v>#N/A</v>
      </c>
      <c r="P1344" s="138">
        <f>_xlfn.XLOOKUP($A1344,Data[Index],Data[Comments])</f>
        <v>0</v>
      </c>
    </row>
    <row r="1345" spans="1:16" x14ac:dyDescent="0.2">
      <c r="A1345" s="129"/>
      <c r="B1345" s="129"/>
      <c r="C1345" s="129" t="e" cm="1">
        <f t="array" ref="C1345">_xlfn.XLOOKUP($A1345&amp;$Q$3&amp;$R$3,Data[Index]&amp;Data[Valid Test, Can be used for conformity (Y/N)]&amp;Data[Cycle],Data[Test Name])</f>
        <v>#N/A</v>
      </c>
      <c r="D1345" s="167" t="e" cm="1">
        <f t="array" ref="D1345">_xlfn.XLOOKUP($A1345&amp;$Q$3&amp;$R$3,Data[Index]&amp;Data[Valid Test, Can be used for conformity (Y/N)]&amp;Data[Cycle],Data[Mileage (Miles)])</f>
        <v>#N/A</v>
      </c>
      <c r="E1345" s="130" t="e" cm="1">
        <f t="array" ref="E1345">_xlfn.XLOOKUP($A1345&amp;$Q$3&amp;$R$3,Data[Index]&amp;Data[Valid Test, Can be used for conformity (Y/N)]&amp;Data[Cycle],Data[Date])</f>
        <v>#N/A</v>
      </c>
      <c r="F1345" s="141" t="e" cm="1">
        <f t="array" ref="F1345">(_xlfn.XLOOKUP($A1345&amp;$Q$3&amp;$R$3,Data[Index]&amp;Data[Valid Test, Can be used for conformity (Y/N)]&amp;Data[Cycle],Data[CO/km (mg)])-F$2)/F$5</f>
        <v>#N/A</v>
      </c>
      <c r="G1345" s="141" t="e" cm="1">
        <f t="array" ref="G1345">(_xlfn.XLOOKUP($A1345&amp;$Q$3,Data[Index]&amp;Data[Valid Test, Can be used for conformity (Y/N)],Data[CO2/km (g)])-G$2)/G$5</f>
        <v>#N/A</v>
      </c>
      <c r="H1345" s="141" t="e" cm="1">
        <f t="array" ref="H1345">(_xlfn.XLOOKUP($A1345&amp;$Q$3,Data[Index]&amp;Data[Valid Test, Can be used for conformity (Y/N)],Data[THC/km (mg)])-H$2)/H$5</f>
        <v>#N/A</v>
      </c>
      <c r="I1345" s="141" t="e" cm="1">
        <f t="array" ref="I1345">(_xlfn.XLOOKUP($A1345&amp;$Q$3,Data[Index]&amp;Data[Valid Test, Can be used for conformity (Y/N)],Data[NOx/km (mg)])-I$2)/I$5</f>
        <v>#N/A</v>
      </c>
      <c r="J1345" s="141" t="e" cm="1">
        <f t="array" ref="J1345">(_xlfn.XLOOKUP($A1345&amp;$Q$3,Data[Index]&amp;Data[Valid Test, Can be used for conformity (Y/N)],Data[THC + NOx/km (mg)])-J$2)/J$5</f>
        <v>#N/A</v>
      </c>
      <c r="K1345" s="141" t="e" cm="1">
        <f t="array" ref="K1345">(_xlfn.XLOOKUP($A1345&amp;$Q$3,Data[Index]&amp;Data[Valid Test, Can be used for conformity (Y/N)],Data[PN/km ('#)])-K$2)/K$5</f>
        <v>#N/A</v>
      </c>
      <c r="L1345" s="141" t="e" cm="1">
        <f t="array" ref="L1345">(_xlfn.XLOOKUP($A1345&amp;$Q$3,Data[Index]&amp;Data[Valid Test, Can be used for conformity (Y/N)],Data[PM/km (mg)])-L$2)/L$5</f>
        <v>#N/A</v>
      </c>
      <c r="M1345" s="140" t="e" cm="1">
        <f t="array" ref="M1345">(_xlfn.XLOOKUP($A1345&amp;$Q$3,Data[Index]&amp;Data[Valid Test, Can be used for conformity (Y/N)],Data[CH4 (mg/km)])-M$2)/M$5</f>
        <v>#N/A</v>
      </c>
      <c r="N1345" s="140" t="e" cm="1">
        <f t="array" ref="N1345">(_xlfn.XLOOKUP($A1345&amp;$Q$3,Data[Index]&amp;Data[Valid Test, Can be used for conformity (Y/N)],Data[N20 (mg/km)])-N$2)/N$5</f>
        <v>#N/A</v>
      </c>
      <c r="O1345" s="141" t="e" cm="1">
        <f t="array" ref="O1345">(_xlfn.XLOOKUP($A1345&amp;$Q$3,Data[Index]&amp;Data[Valid Test, Can be used for conformity (Y/N)],Data[l/100km])-O$2)/O$5</f>
        <v>#N/A</v>
      </c>
      <c r="P1345" s="138">
        <f>_xlfn.XLOOKUP($A1345,Data[Index],Data[Comments])</f>
        <v>0</v>
      </c>
    </row>
    <row r="1346" spans="1:16" x14ac:dyDescent="0.2">
      <c r="A1346" s="129"/>
      <c r="B1346" s="129"/>
      <c r="C1346" s="129" t="e" cm="1">
        <f t="array" ref="C1346">_xlfn.XLOOKUP($A1346&amp;$Q$3&amp;$R$3,Data[Index]&amp;Data[Valid Test, Can be used for conformity (Y/N)]&amp;Data[Cycle],Data[Test Name])</f>
        <v>#N/A</v>
      </c>
      <c r="D1346" s="167" t="e" cm="1">
        <f t="array" ref="D1346">_xlfn.XLOOKUP($A1346&amp;$Q$3&amp;$R$3,Data[Index]&amp;Data[Valid Test, Can be used for conformity (Y/N)]&amp;Data[Cycle],Data[Mileage (Miles)])</f>
        <v>#N/A</v>
      </c>
      <c r="E1346" s="130" t="e" cm="1">
        <f t="array" ref="E1346">_xlfn.XLOOKUP($A1346&amp;$Q$3&amp;$R$3,Data[Index]&amp;Data[Valid Test, Can be used for conformity (Y/N)]&amp;Data[Cycle],Data[Date])</f>
        <v>#N/A</v>
      </c>
      <c r="F1346" s="141" t="e" cm="1">
        <f t="array" ref="F1346">(_xlfn.XLOOKUP($A1346&amp;$Q$3&amp;$R$3,Data[Index]&amp;Data[Valid Test, Can be used for conformity (Y/N)]&amp;Data[Cycle],Data[CO/km (mg)])-F$2)/F$5</f>
        <v>#N/A</v>
      </c>
      <c r="G1346" s="141" t="e" cm="1">
        <f t="array" ref="G1346">(_xlfn.XLOOKUP($A1346&amp;$Q$3,Data[Index]&amp;Data[Valid Test, Can be used for conformity (Y/N)],Data[CO2/km (g)])-G$2)/G$5</f>
        <v>#N/A</v>
      </c>
      <c r="H1346" s="141" t="e" cm="1">
        <f t="array" ref="H1346">(_xlfn.XLOOKUP($A1346&amp;$Q$3,Data[Index]&amp;Data[Valid Test, Can be used for conformity (Y/N)],Data[THC/km (mg)])-H$2)/H$5</f>
        <v>#N/A</v>
      </c>
      <c r="I1346" s="141" t="e" cm="1">
        <f t="array" ref="I1346">(_xlfn.XLOOKUP($A1346&amp;$Q$3,Data[Index]&amp;Data[Valid Test, Can be used for conformity (Y/N)],Data[NOx/km (mg)])-I$2)/I$5</f>
        <v>#N/A</v>
      </c>
      <c r="J1346" s="141" t="e" cm="1">
        <f t="array" ref="J1346">(_xlfn.XLOOKUP($A1346&amp;$Q$3,Data[Index]&amp;Data[Valid Test, Can be used for conformity (Y/N)],Data[THC + NOx/km (mg)])-J$2)/J$5</f>
        <v>#N/A</v>
      </c>
      <c r="K1346" s="141" t="e" cm="1">
        <f t="array" ref="K1346">(_xlfn.XLOOKUP($A1346&amp;$Q$3,Data[Index]&amp;Data[Valid Test, Can be used for conformity (Y/N)],Data[PN/km ('#)])-K$2)/K$5</f>
        <v>#N/A</v>
      </c>
      <c r="L1346" s="141" t="e" cm="1">
        <f t="array" ref="L1346">(_xlfn.XLOOKUP($A1346&amp;$Q$3,Data[Index]&amp;Data[Valid Test, Can be used for conformity (Y/N)],Data[PM/km (mg)])-L$2)/L$5</f>
        <v>#N/A</v>
      </c>
      <c r="M1346" s="140" t="e" cm="1">
        <f t="array" ref="M1346">(_xlfn.XLOOKUP($A1346&amp;$Q$3,Data[Index]&amp;Data[Valid Test, Can be used for conformity (Y/N)],Data[CH4 (mg/km)])-M$2)/M$5</f>
        <v>#N/A</v>
      </c>
      <c r="N1346" s="140" t="e" cm="1">
        <f t="array" ref="N1346">(_xlfn.XLOOKUP($A1346&amp;$Q$3,Data[Index]&amp;Data[Valid Test, Can be used for conformity (Y/N)],Data[N20 (mg/km)])-N$2)/N$5</f>
        <v>#N/A</v>
      </c>
      <c r="O1346" s="141" t="e" cm="1">
        <f t="array" ref="O1346">(_xlfn.XLOOKUP($A1346&amp;$Q$3,Data[Index]&amp;Data[Valid Test, Can be used for conformity (Y/N)],Data[l/100km])-O$2)/O$5</f>
        <v>#N/A</v>
      </c>
      <c r="P1346" s="138">
        <f>_xlfn.XLOOKUP($A1346,Data[Index],Data[Comments])</f>
        <v>0</v>
      </c>
    </row>
    <row r="1347" spans="1:16" x14ac:dyDescent="0.2">
      <c r="A1347" s="129"/>
      <c r="B1347" s="129"/>
      <c r="C1347" s="129" t="e" cm="1">
        <f t="array" ref="C1347">_xlfn.XLOOKUP($A1347&amp;$Q$3&amp;$R$3,Data[Index]&amp;Data[Valid Test, Can be used for conformity (Y/N)]&amp;Data[Cycle],Data[Test Name])</f>
        <v>#N/A</v>
      </c>
      <c r="D1347" s="167" t="e" cm="1">
        <f t="array" ref="D1347">_xlfn.XLOOKUP($A1347&amp;$Q$3&amp;$R$3,Data[Index]&amp;Data[Valid Test, Can be used for conformity (Y/N)]&amp;Data[Cycle],Data[Mileage (Miles)])</f>
        <v>#N/A</v>
      </c>
      <c r="E1347" s="130" t="e" cm="1">
        <f t="array" ref="E1347">_xlfn.XLOOKUP($A1347&amp;$Q$3&amp;$R$3,Data[Index]&amp;Data[Valid Test, Can be used for conformity (Y/N)]&amp;Data[Cycle],Data[Date])</f>
        <v>#N/A</v>
      </c>
      <c r="F1347" s="141" t="e" cm="1">
        <f t="array" ref="F1347">(_xlfn.XLOOKUP($A1347&amp;$Q$3&amp;$R$3,Data[Index]&amp;Data[Valid Test, Can be used for conformity (Y/N)]&amp;Data[Cycle],Data[CO/km (mg)])-F$2)/F$5</f>
        <v>#N/A</v>
      </c>
      <c r="G1347" s="141" t="e" cm="1">
        <f t="array" ref="G1347">(_xlfn.XLOOKUP($A1347&amp;$Q$3,Data[Index]&amp;Data[Valid Test, Can be used for conformity (Y/N)],Data[CO2/km (g)])-G$2)/G$5</f>
        <v>#N/A</v>
      </c>
      <c r="H1347" s="141" t="e" cm="1">
        <f t="array" ref="H1347">(_xlfn.XLOOKUP($A1347&amp;$Q$3,Data[Index]&amp;Data[Valid Test, Can be used for conformity (Y/N)],Data[THC/km (mg)])-H$2)/H$5</f>
        <v>#N/A</v>
      </c>
      <c r="I1347" s="141" t="e" cm="1">
        <f t="array" ref="I1347">(_xlfn.XLOOKUP($A1347&amp;$Q$3,Data[Index]&amp;Data[Valid Test, Can be used for conformity (Y/N)],Data[NOx/km (mg)])-I$2)/I$5</f>
        <v>#N/A</v>
      </c>
      <c r="J1347" s="141" t="e" cm="1">
        <f t="array" ref="J1347">(_xlfn.XLOOKUP($A1347&amp;$Q$3,Data[Index]&amp;Data[Valid Test, Can be used for conformity (Y/N)],Data[THC + NOx/km (mg)])-J$2)/J$5</f>
        <v>#N/A</v>
      </c>
      <c r="K1347" s="141" t="e" cm="1">
        <f t="array" ref="K1347">(_xlfn.XLOOKUP($A1347&amp;$Q$3,Data[Index]&amp;Data[Valid Test, Can be used for conformity (Y/N)],Data[PN/km ('#)])-K$2)/K$5</f>
        <v>#N/A</v>
      </c>
      <c r="L1347" s="141" t="e" cm="1">
        <f t="array" ref="L1347">(_xlfn.XLOOKUP($A1347&amp;$Q$3,Data[Index]&amp;Data[Valid Test, Can be used for conformity (Y/N)],Data[PM/km (mg)])-L$2)/L$5</f>
        <v>#N/A</v>
      </c>
      <c r="M1347" s="140" t="e" cm="1">
        <f t="array" ref="M1347">(_xlfn.XLOOKUP($A1347&amp;$Q$3,Data[Index]&amp;Data[Valid Test, Can be used for conformity (Y/N)],Data[CH4 (mg/km)])-M$2)/M$5</f>
        <v>#N/A</v>
      </c>
      <c r="N1347" s="140" t="e" cm="1">
        <f t="array" ref="N1347">(_xlfn.XLOOKUP($A1347&amp;$Q$3,Data[Index]&amp;Data[Valid Test, Can be used for conformity (Y/N)],Data[N20 (mg/km)])-N$2)/N$5</f>
        <v>#N/A</v>
      </c>
      <c r="O1347" s="141" t="e" cm="1">
        <f t="array" ref="O1347">(_xlfn.XLOOKUP($A1347&amp;$Q$3,Data[Index]&amp;Data[Valid Test, Can be used for conformity (Y/N)],Data[l/100km])-O$2)/O$5</f>
        <v>#N/A</v>
      </c>
      <c r="P1347" s="138">
        <f>_xlfn.XLOOKUP($A1347,Data[Index],Data[Comments])</f>
        <v>0</v>
      </c>
    </row>
    <row r="1348" spans="1:16" x14ac:dyDescent="0.2">
      <c r="A1348" s="129"/>
      <c r="B1348" s="129"/>
      <c r="C1348" s="129" t="e" cm="1">
        <f t="array" ref="C1348">_xlfn.XLOOKUP($A1348&amp;$Q$3&amp;$R$3,Data[Index]&amp;Data[Valid Test, Can be used for conformity (Y/N)]&amp;Data[Cycle],Data[Test Name])</f>
        <v>#N/A</v>
      </c>
      <c r="D1348" s="167" t="e" cm="1">
        <f t="array" ref="D1348">_xlfn.XLOOKUP($A1348&amp;$Q$3&amp;$R$3,Data[Index]&amp;Data[Valid Test, Can be used for conformity (Y/N)]&amp;Data[Cycle],Data[Mileage (Miles)])</f>
        <v>#N/A</v>
      </c>
      <c r="E1348" s="130" t="e" cm="1">
        <f t="array" ref="E1348">_xlfn.XLOOKUP($A1348&amp;$Q$3&amp;$R$3,Data[Index]&amp;Data[Valid Test, Can be used for conformity (Y/N)]&amp;Data[Cycle],Data[Date])</f>
        <v>#N/A</v>
      </c>
      <c r="F1348" s="141" t="e" cm="1">
        <f t="array" ref="F1348">(_xlfn.XLOOKUP($A1348&amp;$Q$3&amp;$R$3,Data[Index]&amp;Data[Valid Test, Can be used for conformity (Y/N)]&amp;Data[Cycle],Data[CO/km (mg)])-F$2)/F$5</f>
        <v>#N/A</v>
      </c>
      <c r="G1348" s="141" t="e" cm="1">
        <f t="array" ref="G1348">(_xlfn.XLOOKUP($A1348&amp;$Q$3,Data[Index]&amp;Data[Valid Test, Can be used for conformity (Y/N)],Data[CO2/km (g)])-G$2)/G$5</f>
        <v>#N/A</v>
      </c>
      <c r="H1348" s="141" t="e" cm="1">
        <f t="array" ref="H1348">(_xlfn.XLOOKUP($A1348&amp;$Q$3,Data[Index]&amp;Data[Valid Test, Can be used for conformity (Y/N)],Data[THC/km (mg)])-H$2)/H$5</f>
        <v>#N/A</v>
      </c>
      <c r="I1348" s="141" t="e" cm="1">
        <f t="array" ref="I1348">(_xlfn.XLOOKUP($A1348&amp;$Q$3,Data[Index]&amp;Data[Valid Test, Can be used for conformity (Y/N)],Data[NOx/km (mg)])-I$2)/I$5</f>
        <v>#N/A</v>
      </c>
      <c r="J1348" s="141" t="e" cm="1">
        <f t="array" ref="J1348">(_xlfn.XLOOKUP($A1348&amp;$Q$3,Data[Index]&amp;Data[Valid Test, Can be used for conformity (Y/N)],Data[THC + NOx/km (mg)])-J$2)/J$5</f>
        <v>#N/A</v>
      </c>
      <c r="K1348" s="141" t="e" cm="1">
        <f t="array" ref="K1348">(_xlfn.XLOOKUP($A1348&amp;$Q$3,Data[Index]&amp;Data[Valid Test, Can be used for conformity (Y/N)],Data[PN/km ('#)])-K$2)/K$5</f>
        <v>#N/A</v>
      </c>
      <c r="L1348" s="141" t="e" cm="1">
        <f t="array" ref="L1348">(_xlfn.XLOOKUP($A1348&amp;$Q$3,Data[Index]&amp;Data[Valid Test, Can be used for conformity (Y/N)],Data[PM/km (mg)])-L$2)/L$5</f>
        <v>#N/A</v>
      </c>
      <c r="M1348" s="140" t="e" cm="1">
        <f t="array" ref="M1348">(_xlfn.XLOOKUP($A1348&amp;$Q$3,Data[Index]&amp;Data[Valid Test, Can be used for conformity (Y/N)],Data[CH4 (mg/km)])-M$2)/M$5</f>
        <v>#N/A</v>
      </c>
      <c r="N1348" s="140" t="e" cm="1">
        <f t="array" ref="N1348">(_xlfn.XLOOKUP($A1348&amp;$Q$3,Data[Index]&amp;Data[Valid Test, Can be used for conformity (Y/N)],Data[N20 (mg/km)])-N$2)/N$5</f>
        <v>#N/A</v>
      </c>
      <c r="O1348" s="141" t="e" cm="1">
        <f t="array" ref="O1348">(_xlfn.XLOOKUP($A1348&amp;$Q$3,Data[Index]&amp;Data[Valid Test, Can be used for conformity (Y/N)],Data[l/100km])-O$2)/O$5</f>
        <v>#N/A</v>
      </c>
      <c r="P1348" s="138">
        <f>_xlfn.XLOOKUP($A1348,Data[Index],Data[Comments])</f>
        <v>0</v>
      </c>
    </row>
    <row r="1349" spans="1:16" x14ac:dyDescent="0.2">
      <c r="A1349" s="129"/>
      <c r="B1349" s="129"/>
      <c r="C1349" s="129" t="e" cm="1">
        <f t="array" ref="C1349">_xlfn.XLOOKUP($A1349&amp;$Q$3&amp;$R$3,Data[Index]&amp;Data[Valid Test, Can be used for conformity (Y/N)]&amp;Data[Cycle],Data[Test Name])</f>
        <v>#N/A</v>
      </c>
      <c r="D1349" s="167" t="e" cm="1">
        <f t="array" ref="D1349">_xlfn.XLOOKUP($A1349&amp;$Q$3&amp;$R$3,Data[Index]&amp;Data[Valid Test, Can be used for conformity (Y/N)]&amp;Data[Cycle],Data[Mileage (Miles)])</f>
        <v>#N/A</v>
      </c>
      <c r="E1349" s="130" t="e" cm="1">
        <f t="array" ref="E1349">_xlfn.XLOOKUP($A1349&amp;$Q$3&amp;$R$3,Data[Index]&amp;Data[Valid Test, Can be used for conformity (Y/N)]&amp;Data[Cycle],Data[Date])</f>
        <v>#N/A</v>
      </c>
      <c r="F1349" s="141" t="e" cm="1">
        <f t="array" ref="F1349">(_xlfn.XLOOKUP($A1349&amp;$Q$3&amp;$R$3,Data[Index]&amp;Data[Valid Test, Can be used for conformity (Y/N)]&amp;Data[Cycle],Data[CO/km (mg)])-F$2)/F$5</f>
        <v>#N/A</v>
      </c>
      <c r="G1349" s="141" t="e" cm="1">
        <f t="array" ref="G1349">(_xlfn.XLOOKUP($A1349&amp;$Q$3,Data[Index]&amp;Data[Valid Test, Can be used for conformity (Y/N)],Data[CO2/km (g)])-G$2)/G$5</f>
        <v>#N/A</v>
      </c>
      <c r="H1349" s="141" t="e" cm="1">
        <f t="array" ref="H1349">(_xlfn.XLOOKUP($A1349&amp;$Q$3,Data[Index]&amp;Data[Valid Test, Can be used for conformity (Y/N)],Data[THC/km (mg)])-H$2)/H$5</f>
        <v>#N/A</v>
      </c>
      <c r="I1349" s="141" t="e" cm="1">
        <f t="array" ref="I1349">(_xlfn.XLOOKUP($A1349&amp;$Q$3,Data[Index]&amp;Data[Valid Test, Can be used for conformity (Y/N)],Data[NOx/km (mg)])-I$2)/I$5</f>
        <v>#N/A</v>
      </c>
      <c r="J1349" s="141" t="e" cm="1">
        <f t="array" ref="J1349">(_xlfn.XLOOKUP($A1349&amp;$Q$3,Data[Index]&amp;Data[Valid Test, Can be used for conformity (Y/N)],Data[THC + NOx/km (mg)])-J$2)/J$5</f>
        <v>#N/A</v>
      </c>
      <c r="K1349" s="141" t="e" cm="1">
        <f t="array" ref="K1349">(_xlfn.XLOOKUP($A1349&amp;$Q$3,Data[Index]&amp;Data[Valid Test, Can be used for conformity (Y/N)],Data[PN/km ('#)])-K$2)/K$5</f>
        <v>#N/A</v>
      </c>
      <c r="L1349" s="141" t="e" cm="1">
        <f t="array" ref="L1349">(_xlfn.XLOOKUP($A1349&amp;$Q$3,Data[Index]&amp;Data[Valid Test, Can be used for conformity (Y/N)],Data[PM/km (mg)])-L$2)/L$5</f>
        <v>#N/A</v>
      </c>
      <c r="M1349" s="140" t="e" cm="1">
        <f t="array" ref="M1349">(_xlfn.XLOOKUP($A1349&amp;$Q$3,Data[Index]&amp;Data[Valid Test, Can be used for conformity (Y/N)],Data[CH4 (mg/km)])-M$2)/M$5</f>
        <v>#N/A</v>
      </c>
      <c r="N1349" s="140" t="e" cm="1">
        <f t="array" ref="N1349">(_xlfn.XLOOKUP($A1349&amp;$Q$3,Data[Index]&amp;Data[Valid Test, Can be used for conformity (Y/N)],Data[N20 (mg/km)])-N$2)/N$5</f>
        <v>#N/A</v>
      </c>
      <c r="O1349" s="141" t="e" cm="1">
        <f t="array" ref="O1349">(_xlfn.XLOOKUP($A1349&amp;$Q$3,Data[Index]&amp;Data[Valid Test, Can be used for conformity (Y/N)],Data[l/100km])-O$2)/O$5</f>
        <v>#N/A</v>
      </c>
      <c r="P1349" s="138">
        <f>_xlfn.XLOOKUP($A1349,Data[Index],Data[Comments])</f>
        <v>0</v>
      </c>
    </row>
    <row r="1350" spans="1:16" x14ac:dyDescent="0.2">
      <c r="A1350" s="129"/>
      <c r="B1350" s="129"/>
      <c r="C1350" s="129" t="e" cm="1">
        <f t="array" ref="C1350">_xlfn.XLOOKUP($A1350&amp;$Q$3&amp;$R$3,Data[Index]&amp;Data[Valid Test, Can be used for conformity (Y/N)]&amp;Data[Cycle],Data[Test Name])</f>
        <v>#N/A</v>
      </c>
      <c r="D1350" s="167" t="e" cm="1">
        <f t="array" ref="D1350">_xlfn.XLOOKUP($A1350&amp;$Q$3&amp;$R$3,Data[Index]&amp;Data[Valid Test, Can be used for conformity (Y/N)]&amp;Data[Cycle],Data[Mileage (Miles)])</f>
        <v>#N/A</v>
      </c>
      <c r="E1350" s="130" t="e" cm="1">
        <f t="array" ref="E1350">_xlfn.XLOOKUP($A1350&amp;$Q$3&amp;$R$3,Data[Index]&amp;Data[Valid Test, Can be used for conformity (Y/N)]&amp;Data[Cycle],Data[Date])</f>
        <v>#N/A</v>
      </c>
      <c r="F1350" s="141" t="e" cm="1">
        <f t="array" ref="F1350">(_xlfn.XLOOKUP($A1350&amp;$Q$3&amp;$R$3,Data[Index]&amp;Data[Valid Test, Can be used for conformity (Y/N)]&amp;Data[Cycle],Data[CO/km (mg)])-F$2)/F$5</f>
        <v>#N/A</v>
      </c>
      <c r="G1350" s="141" t="e" cm="1">
        <f t="array" ref="G1350">(_xlfn.XLOOKUP($A1350&amp;$Q$3,Data[Index]&amp;Data[Valid Test, Can be used for conformity (Y/N)],Data[CO2/km (g)])-G$2)/G$5</f>
        <v>#N/A</v>
      </c>
      <c r="H1350" s="141" t="e" cm="1">
        <f t="array" ref="H1350">(_xlfn.XLOOKUP($A1350&amp;$Q$3,Data[Index]&amp;Data[Valid Test, Can be used for conformity (Y/N)],Data[THC/km (mg)])-H$2)/H$5</f>
        <v>#N/A</v>
      </c>
      <c r="I1350" s="141" t="e" cm="1">
        <f t="array" ref="I1350">(_xlfn.XLOOKUP($A1350&amp;$Q$3,Data[Index]&amp;Data[Valid Test, Can be used for conformity (Y/N)],Data[NOx/km (mg)])-I$2)/I$5</f>
        <v>#N/A</v>
      </c>
      <c r="J1350" s="141" t="e" cm="1">
        <f t="array" ref="J1350">(_xlfn.XLOOKUP($A1350&amp;$Q$3,Data[Index]&amp;Data[Valid Test, Can be used for conformity (Y/N)],Data[THC + NOx/km (mg)])-J$2)/J$5</f>
        <v>#N/A</v>
      </c>
      <c r="K1350" s="141" t="e" cm="1">
        <f t="array" ref="K1350">(_xlfn.XLOOKUP($A1350&amp;$Q$3,Data[Index]&amp;Data[Valid Test, Can be used for conformity (Y/N)],Data[PN/km ('#)])-K$2)/K$5</f>
        <v>#N/A</v>
      </c>
      <c r="L1350" s="141" t="e" cm="1">
        <f t="array" ref="L1350">(_xlfn.XLOOKUP($A1350&amp;$Q$3,Data[Index]&amp;Data[Valid Test, Can be used for conformity (Y/N)],Data[PM/km (mg)])-L$2)/L$5</f>
        <v>#N/A</v>
      </c>
      <c r="M1350" s="140" t="e" cm="1">
        <f t="array" ref="M1350">(_xlfn.XLOOKUP($A1350&amp;$Q$3,Data[Index]&amp;Data[Valid Test, Can be used for conformity (Y/N)],Data[CH4 (mg/km)])-M$2)/M$5</f>
        <v>#N/A</v>
      </c>
      <c r="N1350" s="140" t="e" cm="1">
        <f t="array" ref="N1350">(_xlfn.XLOOKUP($A1350&amp;$Q$3,Data[Index]&amp;Data[Valid Test, Can be used for conformity (Y/N)],Data[N20 (mg/km)])-N$2)/N$5</f>
        <v>#N/A</v>
      </c>
      <c r="O1350" s="141" t="e" cm="1">
        <f t="array" ref="O1350">(_xlfn.XLOOKUP($A1350&amp;$Q$3,Data[Index]&amp;Data[Valid Test, Can be used for conformity (Y/N)],Data[l/100km])-O$2)/O$5</f>
        <v>#N/A</v>
      </c>
      <c r="P1350" s="138">
        <f>_xlfn.XLOOKUP($A1350,Data[Index],Data[Comments])</f>
        <v>0</v>
      </c>
    </row>
    <row r="1351" spans="1:16" x14ac:dyDescent="0.2">
      <c r="A1351" s="129"/>
      <c r="B1351" s="129"/>
      <c r="C1351" s="129" t="e" cm="1">
        <f t="array" ref="C1351">_xlfn.XLOOKUP($A1351&amp;$Q$3&amp;$R$3,Data[Index]&amp;Data[Valid Test, Can be used for conformity (Y/N)]&amp;Data[Cycle],Data[Test Name])</f>
        <v>#N/A</v>
      </c>
      <c r="D1351" s="167" t="e" cm="1">
        <f t="array" ref="D1351">_xlfn.XLOOKUP($A1351&amp;$Q$3&amp;$R$3,Data[Index]&amp;Data[Valid Test, Can be used for conformity (Y/N)]&amp;Data[Cycle],Data[Mileage (Miles)])</f>
        <v>#N/A</v>
      </c>
      <c r="E1351" s="130" t="e" cm="1">
        <f t="array" ref="E1351">_xlfn.XLOOKUP($A1351&amp;$Q$3&amp;$R$3,Data[Index]&amp;Data[Valid Test, Can be used for conformity (Y/N)]&amp;Data[Cycle],Data[Date])</f>
        <v>#N/A</v>
      </c>
      <c r="F1351" s="141" t="e" cm="1">
        <f t="array" ref="F1351">(_xlfn.XLOOKUP($A1351&amp;$Q$3&amp;$R$3,Data[Index]&amp;Data[Valid Test, Can be used for conformity (Y/N)]&amp;Data[Cycle],Data[CO/km (mg)])-F$2)/F$5</f>
        <v>#N/A</v>
      </c>
      <c r="G1351" s="141" t="e" cm="1">
        <f t="array" ref="G1351">(_xlfn.XLOOKUP($A1351&amp;$Q$3,Data[Index]&amp;Data[Valid Test, Can be used for conformity (Y/N)],Data[CO2/km (g)])-G$2)/G$5</f>
        <v>#N/A</v>
      </c>
      <c r="H1351" s="141" t="e" cm="1">
        <f t="array" ref="H1351">(_xlfn.XLOOKUP($A1351&amp;$Q$3,Data[Index]&amp;Data[Valid Test, Can be used for conformity (Y/N)],Data[THC/km (mg)])-H$2)/H$5</f>
        <v>#N/A</v>
      </c>
      <c r="I1351" s="141" t="e" cm="1">
        <f t="array" ref="I1351">(_xlfn.XLOOKUP($A1351&amp;$Q$3,Data[Index]&amp;Data[Valid Test, Can be used for conformity (Y/N)],Data[NOx/km (mg)])-I$2)/I$5</f>
        <v>#N/A</v>
      </c>
      <c r="J1351" s="141" t="e" cm="1">
        <f t="array" ref="J1351">(_xlfn.XLOOKUP($A1351&amp;$Q$3,Data[Index]&amp;Data[Valid Test, Can be used for conformity (Y/N)],Data[THC + NOx/km (mg)])-J$2)/J$5</f>
        <v>#N/A</v>
      </c>
      <c r="K1351" s="141" t="e" cm="1">
        <f t="array" ref="K1351">(_xlfn.XLOOKUP($A1351&amp;$Q$3,Data[Index]&amp;Data[Valid Test, Can be used for conformity (Y/N)],Data[PN/km ('#)])-K$2)/K$5</f>
        <v>#N/A</v>
      </c>
      <c r="L1351" s="141" t="e" cm="1">
        <f t="array" ref="L1351">(_xlfn.XLOOKUP($A1351&amp;$Q$3,Data[Index]&amp;Data[Valid Test, Can be used for conformity (Y/N)],Data[PM/km (mg)])-L$2)/L$5</f>
        <v>#N/A</v>
      </c>
      <c r="M1351" s="140" t="e" cm="1">
        <f t="array" ref="M1351">(_xlfn.XLOOKUP($A1351&amp;$Q$3,Data[Index]&amp;Data[Valid Test, Can be used for conformity (Y/N)],Data[CH4 (mg/km)])-M$2)/M$5</f>
        <v>#N/A</v>
      </c>
      <c r="N1351" s="140" t="e" cm="1">
        <f t="array" ref="N1351">(_xlfn.XLOOKUP($A1351&amp;$Q$3,Data[Index]&amp;Data[Valid Test, Can be used for conformity (Y/N)],Data[N20 (mg/km)])-N$2)/N$5</f>
        <v>#N/A</v>
      </c>
      <c r="O1351" s="141" t="e" cm="1">
        <f t="array" ref="O1351">(_xlfn.XLOOKUP($A1351&amp;$Q$3,Data[Index]&amp;Data[Valid Test, Can be used for conformity (Y/N)],Data[l/100km])-O$2)/O$5</f>
        <v>#N/A</v>
      </c>
      <c r="P1351" s="138">
        <f>_xlfn.XLOOKUP($A1351,Data[Index],Data[Comments])</f>
        <v>0</v>
      </c>
    </row>
    <row r="1352" spans="1:16" x14ac:dyDescent="0.2">
      <c r="A1352" s="129"/>
      <c r="B1352" s="129"/>
      <c r="C1352" s="129" t="e" cm="1">
        <f t="array" ref="C1352">_xlfn.XLOOKUP($A1352&amp;$Q$3&amp;$R$3,Data[Index]&amp;Data[Valid Test, Can be used for conformity (Y/N)]&amp;Data[Cycle],Data[Test Name])</f>
        <v>#N/A</v>
      </c>
      <c r="D1352" s="167" t="e" cm="1">
        <f t="array" ref="D1352">_xlfn.XLOOKUP($A1352&amp;$Q$3&amp;$R$3,Data[Index]&amp;Data[Valid Test, Can be used for conformity (Y/N)]&amp;Data[Cycle],Data[Mileage (Miles)])</f>
        <v>#N/A</v>
      </c>
      <c r="E1352" s="130" t="e" cm="1">
        <f t="array" ref="E1352">_xlfn.XLOOKUP($A1352&amp;$Q$3&amp;$R$3,Data[Index]&amp;Data[Valid Test, Can be used for conformity (Y/N)]&amp;Data[Cycle],Data[Date])</f>
        <v>#N/A</v>
      </c>
      <c r="F1352" s="141" t="e" cm="1">
        <f t="array" ref="F1352">(_xlfn.XLOOKUP($A1352&amp;$Q$3&amp;$R$3,Data[Index]&amp;Data[Valid Test, Can be used for conformity (Y/N)]&amp;Data[Cycle],Data[CO/km (mg)])-F$2)/F$5</f>
        <v>#N/A</v>
      </c>
      <c r="G1352" s="141" t="e" cm="1">
        <f t="array" ref="G1352">(_xlfn.XLOOKUP($A1352&amp;$Q$3,Data[Index]&amp;Data[Valid Test, Can be used for conformity (Y/N)],Data[CO2/km (g)])-G$2)/G$5</f>
        <v>#N/A</v>
      </c>
      <c r="H1352" s="141" t="e" cm="1">
        <f t="array" ref="H1352">(_xlfn.XLOOKUP($A1352&amp;$Q$3,Data[Index]&amp;Data[Valid Test, Can be used for conformity (Y/N)],Data[THC/km (mg)])-H$2)/H$5</f>
        <v>#N/A</v>
      </c>
      <c r="I1352" s="141" t="e" cm="1">
        <f t="array" ref="I1352">(_xlfn.XLOOKUP($A1352&amp;$Q$3,Data[Index]&amp;Data[Valid Test, Can be used for conformity (Y/N)],Data[NOx/km (mg)])-I$2)/I$5</f>
        <v>#N/A</v>
      </c>
      <c r="J1352" s="141" t="e" cm="1">
        <f t="array" ref="J1352">(_xlfn.XLOOKUP($A1352&amp;$Q$3,Data[Index]&amp;Data[Valid Test, Can be used for conformity (Y/N)],Data[THC + NOx/km (mg)])-J$2)/J$5</f>
        <v>#N/A</v>
      </c>
      <c r="K1352" s="141" t="e" cm="1">
        <f t="array" ref="K1352">(_xlfn.XLOOKUP($A1352&amp;$Q$3,Data[Index]&amp;Data[Valid Test, Can be used for conformity (Y/N)],Data[PN/km ('#)])-K$2)/K$5</f>
        <v>#N/A</v>
      </c>
      <c r="L1352" s="141" t="e" cm="1">
        <f t="array" ref="L1352">(_xlfn.XLOOKUP($A1352&amp;$Q$3,Data[Index]&amp;Data[Valid Test, Can be used for conformity (Y/N)],Data[PM/km (mg)])-L$2)/L$5</f>
        <v>#N/A</v>
      </c>
      <c r="M1352" s="140" t="e" cm="1">
        <f t="array" ref="M1352">(_xlfn.XLOOKUP($A1352&amp;$Q$3,Data[Index]&amp;Data[Valid Test, Can be used for conformity (Y/N)],Data[CH4 (mg/km)])-M$2)/M$5</f>
        <v>#N/A</v>
      </c>
      <c r="N1352" s="140" t="e" cm="1">
        <f t="array" ref="N1352">(_xlfn.XLOOKUP($A1352&amp;$Q$3,Data[Index]&amp;Data[Valid Test, Can be used for conformity (Y/N)],Data[N20 (mg/km)])-N$2)/N$5</f>
        <v>#N/A</v>
      </c>
      <c r="O1352" s="141" t="e" cm="1">
        <f t="array" ref="O1352">(_xlfn.XLOOKUP($A1352&amp;$Q$3,Data[Index]&amp;Data[Valid Test, Can be used for conformity (Y/N)],Data[l/100km])-O$2)/O$5</f>
        <v>#N/A</v>
      </c>
      <c r="P1352" s="138">
        <f>_xlfn.XLOOKUP($A1352,Data[Index],Data[Comments])</f>
        <v>0</v>
      </c>
    </row>
    <row r="1353" spans="1:16" x14ac:dyDescent="0.2">
      <c r="A1353" s="129"/>
      <c r="B1353" s="129"/>
      <c r="C1353" s="129" t="e" cm="1">
        <f t="array" ref="C1353">_xlfn.XLOOKUP($A1353&amp;$Q$3&amp;$R$3,Data[Index]&amp;Data[Valid Test, Can be used for conformity (Y/N)]&amp;Data[Cycle],Data[Test Name])</f>
        <v>#N/A</v>
      </c>
      <c r="D1353" s="167" t="e" cm="1">
        <f t="array" ref="D1353">_xlfn.XLOOKUP($A1353&amp;$Q$3&amp;$R$3,Data[Index]&amp;Data[Valid Test, Can be used for conformity (Y/N)]&amp;Data[Cycle],Data[Mileage (Miles)])</f>
        <v>#N/A</v>
      </c>
      <c r="E1353" s="130" t="e" cm="1">
        <f t="array" ref="E1353">_xlfn.XLOOKUP($A1353&amp;$Q$3&amp;$R$3,Data[Index]&amp;Data[Valid Test, Can be used for conformity (Y/N)]&amp;Data[Cycle],Data[Date])</f>
        <v>#N/A</v>
      </c>
      <c r="F1353" s="141" t="e" cm="1">
        <f t="array" ref="F1353">(_xlfn.XLOOKUP($A1353&amp;$Q$3&amp;$R$3,Data[Index]&amp;Data[Valid Test, Can be used for conformity (Y/N)]&amp;Data[Cycle],Data[CO/km (mg)])-F$2)/F$5</f>
        <v>#N/A</v>
      </c>
      <c r="G1353" s="141" t="e" cm="1">
        <f t="array" ref="G1353">(_xlfn.XLOOKUP($A1353&amp;$Q$3,Data[Index]&amp;Data[Valid Test, Can be used for conformity (Y/N)],Data[CO2/km (g)])-G$2)/G$5</f>
        <v>#N/A</v>
      </c>
      <c r="H1353" s="141" t="e" cm="1">
        <f t="array" ref="H1353">(_xlfn.XLOOKUP($A1353&amp;$Q$3,Data[Index]&amp;Data[Valid Test, Can be used for conformity (Y/N)],Data[THC/km (mg)])-H$2)/H$5</f>
        <v>#N/A</v>
      </c>
      <c r="I1353" s="141" t="e" cm="1">
        <f t="array" ref="I1353">(_xlfn.XLOOKUP($A1353&amp;$Q$3,Data[Index]&amp;Data[Valid Test, Can be used for conformity (Y/N)],Data[NOx/km (mg)])-I$2)/I$5</f>
        <v>#N/A</v>
      </c>
      <c r="J1353" s="141" t="e" cm="1">
        <f t="array" ref="J1353">(_xlfn.XLOOKUP($A1353&amp;$Q$3,Data[Index]&amp;Data[Valid Test, Can be used for conformity (Y/N)],Data[THC + NOx/km (mg)])-J$2)/J$5</f>
        <v>#N/A</v>
      </c>
      <c r="K1353" s="141" t="e" cm="1">
        <f t="array" ref="K1353">(_xlfn.XLOOKUP($A1353&amp;$Q$3,Data[Index]&amp;Data[Valid Test, Can be used for conformity (Y/N)],Data[PN/km ('#)])-K$2)/K$5</f>
        <v>#N/A</v>
      </c>
      <c r="L1353" s="141" t="e" cm="1">
        <f t="array" ref="L1353">(_xlfn.XLOOKUP($A1353&amp;$Q$3,Data[Index]&amp;Data[Valid Test, Can be used for conformity (Y/N)],Data[PM/km (mg)])-L$2)/L$5</f>
        <v>#N/A</v>
      </c>
      <c r="M1353" s="140" t="e" cm="1">
        <f t="array" ref="M1353">(_xlfn.XLOOKUP($A1353&amp;$Q$3,Data[Index]&amp;Data[Valid Test, Can be used for conformity (Y/N)],Data[CH4 (mg/km)])-M$2)/M$5</f>
        <v>#N/A</v>
      </c>
      <c r="N1353" s="140" t="e" cm="1">
        <f t="array" ref="N1353">(_xlfn.XLOOKUP($A1353&amp;$Q$3,Data[Index]&amp;Data[Valid Test, Can be used for conformity (Y/N)],Data[N20 (mg/km)])-N$2)/N$5</f>
        <v>#N/A</v>
      </c>
      <c r="O1353" s="141" t="e" cm="1">
        <f t="array" ref="O1353">(_xlfn.XLOOKUP($A1353&amp;$Q$3,Data[Index]&amp;Data[Valid Test, Can be used for conformity (Y/N)],Data[l/100km])-O$2)/O$5</f>
        <v>#N/A</v>
      </c>
      <c r="P1353" s="138">
        <f>_xlfn.XLOOKUP($A1353,Data[Index],Data[Comments])</f>
        <v>0</v>
      </c>
    </row>
    <row r="1354" spans="1:16" x14ac:dyDescent="0.2">
      <c r="A1354" s="129"/>
      <c r="B1354" s="129"/>
      <c r="C1354" s="129" t="e" cm="1">
        <f t="array" ref="C1354">_xlfn.XLOOKUP($A1354&amp;$Q$3&amp;$R$3,Data[Index]&amp;Data[Valid Test, Can be used for conformity (Y/N)]&amp;Data[Cycle],Data[Test Name])</f>
        <v>#N/A</v>
      </c>
      <c r="D1354" s="167" t="e" cm="1">
        <f t="array" ref="D1354">_xlfn.XLOOKUP($A1354&amp;$Q$3&amp;$R$3,Data[Index]&amp;Data[Valid Test, Can be used for conformity (Y/N)]&amp;Data[Cycle],Data[Mileage (Miles)])</f>
        <v>#N/A</v>
      </c>
      <c r="E1354" s="130" t="e" cm="1">
        <f t="array" ref="E1354">_xlfn.XLOOKUP($A1354&amp;$Q$3&amp;$R$3,Data[Index]&amp;Data[Valid Test, Can be used for conformity (Y/N)]&amp;Data[Cycle],Data[Date])</f>
        <v>#N/A</v>
      </c>
      <c r="F1354" s="141" t="e" cm="1">
        <f t="array" ref="F1354">(_xlfn.XLOOKUP($A1354&amp;$Q$3&amp;$R$3,Data[Index]&amp;Data[Valid Test, Can be used for conformity (Y/N)]&amp;Data[Cycle],Data[CO/km (mg)])-F$2)/F$5</f>
        <v>#N/A</v>
      </c>
      <c r="G1354" s="141" t="e" cm="1">
        <f t="array" ref="G1354">(_xlfn.XLOOKUP($A1354&amp;$Q$3,Data[Index]&amp;Data[Valid Test, Can be used for conformity (Y/N)],Data[CO2/km (g)])-G$2)/G$5</f>
        <v>#N/A</v>
      </c>
      <c r="H1354" s="141" t="e" cm="1">
        <f t="array" ref="H1354">(_xlfn.XLOOKUP($A1354&amp;$Q$3,Data[Index]&amp;Data[Valid Test, Can be used for conformity (Y/N)],Data[THC/km (mg)])-H$2)/H$5</f>
        <v>#N/A</v>
      </c>
      <c r="I1354" s="141" t="e" cm="1">
        <f t="array" ref="I1354">(_xlfn.XLOOKUP($A1354&amp;$Q$3,Data[Index]&amp;Data[Valid Test, Can be used for conformity (Y/N)],Data[NOx/km (mg)])-I$2)/I$5</f>
        <v>#N/A</v>
      </c>
      <c r="J1354" s="141" t="e" cm="1">
        <f t="array" ref="J1354">(_xlfn.XLOOKUP($A1354&amp;$Q$3,Data[Index]&amp;Data[Valid Test, Can be used for conformity (Y/N)],Data[THC + NOx/km (mg)])-J$2)/J$5</f>
        <v>#N/A</v>
      </c>
      <c r="K1354" s="141" t="e" cm="1">
        <f t="array" ref="K1354">(_xlfn.XLOOKUP($A1354&amp;$Q$3,Data[Index]&amp;Data[Valid Test, Can be used for conformity (Y/N)],Data[PN/km ('#)])-K$2)/K$5</f>
        <v>#N/A</v>
      </c>
      <c r="L1354" s="141" t="e" cm="1">
        <f t="array" ref="L1354">(_xlfn.XLOOKUP($A1354&amp;$Q$3,Data[Index]&amp;Data[Valid Test, Can be used for conformity (Y/N)],Data[PM/km (mg)])-L$2)/L$5</f>
        <v>#N/A</v>
      </c>
      <c r="M1354" s="140" t="e" cm="1">
        <f t="array" ref="M1354">(_xlfn.XLOOKUP($A1354&amp;$Q$3,Data[Index]&amp;Data[Valid Test, Can be used for conformity (Y/N)],Data[CH4 (mg/km)])-M$2)/M$5</f>
        <v>#N/A</v>
      </c>
      <c r="N1354" s="140" t="e" cm="1">
        <f t="array" ref="N1354">(_xlfn.XLOOKUP($A1354&amp;$Q$3,Data[Index]&amp;Data[Valid Test, Can be used for conformity (Y/N)],Data[N20 (mg/km)])-N$2)/N$5</f>
        <v>#N/A</v>
      </c>
      <c r="O1354" s="141" t="e" cm="1">
        <f t="array" ref="O1354">(_xlfn.XLOOKUP($A1354&amp;$Q$3,Data[Index]&amp;Data[Valid Test, Can be used for conformity (Y/N)],Data[l/100km])-O$2)/O$5</f>
        <v>#N/A</v>
      </c>
      <c r="P1354" s="138">
        <f>_xlfn.XLOOKUP($A1354,Data[Index],Data[Comments])</f>
        <v>0</v>
      </c>
    </row>
    <row r="1355" spans="1:16" x14ac:dyDescent="0.2">
      <c r="A1355" s="129"/>
      <c r="B1355" s="129"/>
      <c r="C1355" s="129" t="e" cm="1">
        <f t="array" ref="C1355">_xlfn.XLOOKUP($A1355&amp;$Q$3&amp;$R$3,Data[Index]&amp;Data[Valid Test, Can be used for conformity (Y/N)]&amp;Data[Cycle],Data[Test Name])</f>
        <v>#N/A</v>
      </c>
      <c r="D1355" s="167" t="e" cm="1">
        <f t="array" ref="D1355">_xlfn.XLOOKUP($A1355&amp;$Q$3&amp;$R$3,Data[Index]&amp;Data[Valid Test, Can be used for conformity (Y/N)]&amp;Data[Cycle],Data[Mileage (Miles)])</f>
        <v>#N/A</v>
      </c>
      <c r="E1355" s="130" t="e" cm="1">
        <f t="array" ref="E1355">_xlfn.XLOOKUP($A1355&amp;$Q$3&amp;$R$3,Data[Index]&amp;Data[Valid Test, Can be used for conformity (Y/N)]&amp;Data[Cycle],Data[Date])</f>
        <v>#N/A</v>
      </c>
      <c r="F1355" s="141" t="e" cm="1">
        <f t="array" ref="F1355">(_xlfn.XLOOKUP($A1355&amp;$Q$3&amp;$R$3,Data[Index]&amp;Data[Valid Test, Can be used for conformity (Y/N)]&amp;Data[Cycle],Data[CO/km (mg)])-F$2)/F$5</f>
        <v>#N/A</v>
      </c>
      <c r="G1355" s="141" t="e" cm="1">
        <f t="array" ref="G1355">(_xlfn.XLOOKUP($A1355&amp;$Q$3,Data[Index]&amp;Data[Valid Test, Can be used for conformity (Y/N)],Data[CO2/km (g)])-G$2)/G$5</f>
        <v>#N/A</v>
      </c>
      <c r="H1355" s="141" t="e" cm="1">
        <f t="array" ref="H1355">(_xlfn.XLOOKUP($A1355&amp;$Q$3,Data[Index]&amp;Data[Valid Test, Can be used for conformity (Y/N)],Data[THC/km (mg)])-H$2)/H$5</f>
        <v>#N/A</v>
      </c>
      <c r="I1355" s="141" t="e" cm="1">
        <f t="array" ref="I1355">(_xlfn.XLOOKUP($A1355&amp;$Q$3,Data[Index]&amp;Data[Valid Test, Can be used for conformity (Y/N)],Data[NOx/km (mg)])-I$2)/I$5</f>
        <v>#N/A</v>
      </c>
      <c r="J1355" s="141" t="e" cm="1">
        <f t="array" ref="J1355">(_xlfn.XLOOKUP($A1355&amp;$Q$3,Data[Index]&amp;Data[Valid Test, Can be used for conformity (Y/N)],Data[THC + NOx/km (mg)])-J$2)/J$5</f>
        <v>#N/A</v>
      </c>
      <c r="K1355" s="141" t="e" cm="1">
        <f t="array" ref="K1355">(_xlfn.XLOOKUP($A1355&amp;$Q$3,Data[Index]&amp;Data[Valid Test, Can be used for conformity (Y/N)],Data[PN/km ('#)])-K$2)/K$5</f>
        <v>#N/A</v>
      </c>
      <c r="L1355" s="141" t="e" cm="1">
        <f t="array" ref="L1355">(_xlfn.XLOOKUP($A1355&amp;$Q$3,Data[Index]&amp;Data[Valid Test, Can be used for conformity (Y/N)],Data[PM/km (mg)])-L$2)/L$5</f>
        <v>#N/A</v>
      </c>
      <c r="M1355" s="140" t="e" cm="1">
        <f t="array" ref="M1355">(_xlfn.XLOOKUP($A1355&amp;$Q$3,Data[Index]&amp;Data[Valid Test, Can be used for conformity (Y/N)],Data[CH4 (mg/km)])-M$2)/M$5</f>
        <v>#N/A</v>
      </c>
      <c r="N1355" s="140" t="e" cm="1">
        <f t="array" ref="N1355">(_xlfn.XLOOKUP($A1355&amp;$Q$3,Data[Index]&amp;Data[Valid Test, Can be used for conformity (Y/N)],Data[N20 (mg/km)])-N$2)/N$5</f>
        <v>#N/A</v>
      </c>
      <c r="O1355" s="141" t="e" cm="1">
        <f t="array" ref="O1355">(_xlfn.XLOOKUP($A1355&amp;$Q$3,Data[Index]&amp;Data[Valid Test, Can be used for conformity (Y/N)],Data[l/100km])-O$2)/O$5</f>
        <v>#N/A</v>
      </c>
      <c r="P1355" s="138">
        <f>_xlfn.XLOOKUP($A1355,Data[Index],Data[Comments])</f>
        <v>0</v>
      </c>
    </row>
    <row r="1356" spans="1:16" x14ac:dyDescent="0.2">
      <c r="A1356" s="129"/>
      <c r="B1356" s="129"/>
      <c r="C1356" s="129" t="e" cm="1">
        <f t="array" ref="C1356">_xlfn.XLOOKUP($A1356&amp;$Q$3&amp;$R$3,Data[Index]&amp;Data[Valid Test, Can be used for conformity (Y/N)]&amp;Data[Cycle],Data[Test Name])</f>
        <v>#N/A</v>
      </c>
      <c r="D1356" s="167" t="e" cm="1">
        <f t="array" ref="D1356">_xlfn.XLOOKUP($A1356&amp;$Q$3&amp;$R$3,Data[Index]&amp;Data[Valid Test, Can be used for conformity (Y/N)]&amp;Data[Cycle],Data[Mileage (Miles)])</f>
        <v>#N/A</v>
      </c>
      <c r="E1356" s="130" t="e" cm="1">
        <f t="array" ref="E1356">_xlfn.XLOOKUP($A1356&amp;$Q$3&amp;$R$3,Data[Index]&amp;Data[Valid Test, Can be used for conformity (Y/N)]&amp;Data[Cycle],Data[Date])</f>
        <v>#N/A</v>
      </c>
      <c r="F1356" s="141" t="e" cm="1">
        <f t="array" ref="F1356">(_xlfn.XLOOKUP($A1356&amp;$Q$3&amp;$R$3,Data[Index]&amp;Data[Valid Test, Can be used for conformity (Y/N)]&amp;Data[Cycle],Data[CO/km (mg)])-F$2)/F$5</f>
        <v>#N/A</v>
      </c>
      <c r="G1356" s="141" t="e" cm="1">
        <f t="array" ref="G1356">(_xlfn.XLOOKUP($A1356&amp;$Q$3,Data[Index]&amp;Data[Valid Test, Can be used for conformity (Y/N)],Data[CO2/km (g)])-G$2)/G$5</f>
        <v>#N/A</v>
      </c>
      <c r="H1356" s="141" t="e" cm="1">
        <f t="array" ref="H1356">(_xlfn.XLOOKUP($A1356&amp;$Q$3,Data[Index]&amp;Data[Valid Test, Can be used for conformity (Y/N)],Data[THC/km (mg)])-H$2)/H$5</f>
        <v>#N/A</v>
      </c>
      <c r="I1356" s="141" t="e" cm="1">
        <f t="array" ref="I1356">(_xlfn.XLOOKUP($A1356&amp;$Q$3,Data[Index]&amp;Data[Valid Test, Can be used for conformity (Y/N)],Data[NOx/km (mg)])-I$2)/I$5</f>
        <v>#N/A</v>
      </c>
      <c r="J1356" s="141" t="e" cm="1">
        <f t="array" ref="J1356">(_xlfn.XLOOKUP($A1356&amp;$Q$3,Data[Index]&amp;Data[Valid Test, Can be used for conformity (Y/N)],Data[THC + NOx/km (mg)])-J$2)/J$5</f>
        <v>#N/A</v>
      </c>
      <c r="K1356" s="141" t="e" cm="1">
        <f t="array" ref="K1356">(_xlfn.XLOOKUP($A1356&amp;$Q$3,Data[Index]&amp;Data[Valid Test, Can be used for conformity (Y/N)],Data[PN/km ('#)])-K$2)/K$5</f>
        <v>#N/A</v>
      </c>
      <c r="L1356" s="141" t="e" cm="1">
        <f t="array" ref="L1356">(_xlfn.XLOOKUP($A1356&amp;$Q$3,Data[Index]&amp;Data[Valid Test, Can be used for conformity (Y/N)],Data[PM/km (mg)])-L$2)/L$5</f>
        <v>#N/A</v>
      </c>
      <c r="M1356" s="140" t="e" cm="1">
        <f t="array" ref="M1356">(_xlfn.XLOOKUP($A1356&amp;$Q$3,Data[Index]&amp;Data[Valid Test, Can be used for conformity (Y/N)],Data[CH4 (mg/km)])-M$2)/M$5</f>
        <v>#N/A</v>
      </c>
      <c r="N1356" s="140" t="e" cm="1">
        <f t="array" ref="N1356">(_xlfn.XLOOKUP($A1356&amp;$Q$3,Data[Index]&amp;Data[Valid Test, Can be used for conformity (Y/N)],Data[N20 (mg/km)])-N$2)/N$5</f>
        <v>#N/A</v>
      </c>
      <c r="O1356" s="141" t="e" cm="1">
        <f t="array" ref="O1356">(_xlfn.XLOOKUP($A1356&amp;$Q$3,Data[Index]&amp;Data[Valid Test, Can be used for conformity (Y/N)],Data[l/100km])-O$2)/O$5</f>
        <v>#N/A</v>
      </c>
      <c r="P1356" s="138">
        <f>_xlfn.XLOOKUP($A1356,Data[Index],Data[Comments])</f>
        <v>0</v>
      </c>
    </row>
    <row r="1357" spans="1:16" x14ac:dyDescent="0.2">
      <c r="A1357" s="129"/>
      <c r="B1357" s="129"/>
      <c r="C1357" s="129" t="e" cm="1">
        <f t="array" ref="C1357">_xlfn.XLOOKUP($A1357&amp;$Q$3&amp;$R$3,Data[Index]&amp;Data[Valid Test, Can be used for conformity (Y/N)]&amp;Data[Cycle],Data[Test Name])</f>
        <v>#N/A</v>
      </c>
      <c r="D1357" s="167" t="e" cm="1">
        <f t="array" ref="D1357">_xlfn.XLOOKUP($A1357&amp;$Q$3&amp;$R$3,Data[Index]&amp;Data[Valid Test, Can be used for conformity (Y/N)]&amp;Data[Cycle],Data[Mileage (Miles)])</f>
        <v>#N/A</v>
      </c>
      <c r="E1357" s="130" t="e" cm="1">
        <f t="array" ref="E1357">_xlfn.XLOOKUP($A1357&amp;$Q$3&amp;$R$3,Data[Index]&amp;Data[Valid Test, Can be used for conformity (Y/N)]&amp;Data[Cycle],Data[Date])</f>
        <v>#N/A</v>
      </c>
      <c r="F1357" s="141" t="e" cm="1">
        <f t="array" ref="F1357">(_xlfn.XLOOKUP($A1357&amp;$Q$3&amp;$R$3,Data[Index]&amp;Data[Valid Test, Can be used for conformity (Y/N)]&amp;Data[Cycle],Data[CO/km (mg)])-F$2)/F$5</f>
        <v>#N/A</v>
      </c>
      <c r="G1357" s="141" t="e" cm="1">
        <f t="array" ref="G1357">(_xlfn.XLOOKUP($A1357&amp;$Q$3,Data[Index]&amp;Data[Valid Test, Can be used for conformity (Y/N)],Data[CO2/km (g)])-G$2)/G$5</f>
        <v>#N/A</v>
      </c>
      <c r="H1357" s="141" t="e" cm="1">
        <f t="array" ref="H1357">(_xlfn.XLOOKUP($A1357&amp;$Q$3,Data[Index]&amp;Data[Valid Test, Can be used for conformity (Y/N)],Data[THC/km (mg)])-H$2)/H$5</f>
        <v>#N/A</v>
      </c>
      <c r="I1357" s="141" t="e" cm="1">
        <f t="array" ref="I1357">(_xlfn.XLOOKUP($A1357&amp;$Q$3,Data[Index]&amp;Data[Valid Test, Can be used for conformity (Y/N)],Data[NOx/km (mg)])-I$2)/I$5</f>
        <v>#N/A</v>
      </c>
      <c r="J1357" s="141" t="e" cm="1">
        <f t="array" ref="J1357">(_xlfn.XLOOKUP($A1357&amp;$Q$3,Data[Index]&amp;Data[Valid Test, Can be used for conformity (Y/N)],Data[THC + NOx/km (mg)])-J$2)/J$5</f>
        <v>#N/A</v>
      </c>
      <c r="K1357" s="141" t="e" cm="1">
        <f t="array" ref="K1357">(_xlfn.XLOOKUP($A1357&amp;$Q$3,Data[Index]&amp;Data[Valid Test, Can be used for conformity (Y/N)],Data[PN/km ('#)])-K$2)/K$5</f>
        <v>#N/A</v>
      </c>
      <c r="L1357" s="141" t="e" cm="1">
        <f t="array" ref="L1357">(_xlfn.XLOOKUP($A1357&amp;$Q$3,Data[Index]&amp;Data[Valid Test, Can be used for conformity (Y/N)],Data[PM/km (mg)])-L$2)/L$5</f>
        <v>#N/A</v>
      </c>
      <c r="M1357" s="140" t="e" cm="1">
        <f t="array" ref="M1357">(_xlfn.XLOOKUP($A1357&amp;$Q$3,Data[Index]&amp;Data[Valid Test, Can be used for conformity (Y/N)],Data[CH4 (mg/km)])-M$2)/M$5</f>
        <v>#N/A</v>
      </c>
      <c r="N1357" s="140" t="e" cm="1">
        <f t="array" ref="N1357">(_xlfn.XLOOKUP($A1357&amp;$Q$3,Data[Index]&amp;Data[Valid Test, Can be used for conformity (Y/N)],Data[N20 (mg/km)])-N$2)/N$5</f>
        <v>#N/A</v>
      </c>
      <c r="O1357" s="141" t="e" cm="1">
        <f t="array" ref="O1357">(_xlfn.XLOOKUP($A1357&amp;$Q$3,Data[Index]&amp;Data[Valid Test, Can be used for conformity (Y/N)],Data[l/100km])-O$2)/O$5</f>
        <v>#N/A</v>
      </c>
      <c r="P1357" s="138">
        <f>_xlfn.XLOOKUP($A1357,Data[Index],Data[Comments])</f>
        <v>0</v>
      </c>
    </row>
    <row r="1358" spans="1:16" x14ac:dyDescent="0.2">
      <c r="A1358" s="129"/>
      <c r="B1358" s="129"/>
      <c r="C1358" s="129" t="e" cm="1">
        <f t="array" ref="C1358">_xlfn.XLOOKUP($A1358&amp;$Q$3&amp;$R$3,Data[Index]&amp;Data[Valid Test, Can be used for conformity (Y/N)]&amp;Data[Cycle],Data[Test Name])</f>
        <v>#N/A</v>
      </c>
      <c r="D1358" s="167" t="e" cm="1">
        <f t="array" ref="D1358">_xlfn.XLOOKUP($A1358&amp;$Q$3&amp;$R$3,Data[Index]&amp;Data[Valid Test, Can be used for conformity (Y/N)]&amp;Data[Cycle],Data[Mileage (Miles)])</f>
        <v>#N/A</v>
      </c>
      <c r="E1358" s="130" t="e" cm="1">
        <f t="array" ref="E1358">_xlfn.XLOOKUP($A1358&amp;$Q$3&amp;$R$3,Data[Index]&amp;Data[Valid Test, Can be used for conformity (Y/N)]&amp;Data[Cycle],Data[Date])</f>
        <v>#N/A</v>
      </c>
      <c r="F1358" s="141" t="e" cm="1">
        <f t="array" ref="F1358">(_xlfn.XLOOKUP($A1358&amp;$Q$3&amp;$R$3,Data[Index]&amp;Data[Valid Test, Can be used for conformity (Y/N)]&amp;Data[Cycle],Data[CO/km (mg)])-F$2)/F$5</f>
        <v>#N/A</v>
      </c>
      <c r="G1358" s="141" t="e" cm="1">
        <f t="array" ref="G1358">(_xlfn.XLOOKUP($A1358&amp;$Q$3,Data[Index]&amp;Data[Valid Test, Can be used for conformity (Y/N)],Data[CO2/km (g)])-G$2)/G$5</f>
        <v>#N/A</v>
      </c>
      <c r="H1358" s="141" t="e" cm="1">
        <f t="array" ref="H1358">(_xlfn.XLOOKUP($A1358&amp;$Q$3,Data[Index]&amp;Data[Valid Test, Can be used for conformity (Y/N)],Data[THC/km (mg)])-H$2)/H$5</f>
        <v>#N/A</v>
      </c>
      <c r="I1358" s="141" t="e" cm="1">
        <f t="array" ref="I1358">(_xlfn.XLOOKUP($A1358&amp;$Q$3,Data[Index]&amp;Data[Valid Test, Can be used for conformity (Y/N)],Data[NOx/km (mg)])-I$2)/I$5</f>
        <v>#N/A</v>
      </c>
      <c r="J1358" s="141" t="e" cm="1">
        <f t="array" ref="J1358">(_xlfn.XLOOKUP($A1358&amp;$Q$3,Data[Index]&amp;Data[Valid Test, Can be used for conformity (Y/N)],Data[THC + NOx/km (mg)])-J$2)/J$5</f>
        <v>#N/A</v>
      </c>
      <c r="K1358" s="141" t="e" cm="1">
        <f t="array" ref="K1358">(_xlfn.XLOOKUP($A1358&amp;$Q$3,Data[Index]&amp;Data[Valid Test, Can be used for conformity (Y/N)],Data[PN/km ('#)])-K$2)/K$5</f>
        <v>#N/A</v>
      </c>
      <c r="L1358" s="141" t="e" cm="1">
        <f t="array" ref="L1358">(_xlfn.XLOOKUP($A1358&amp;$Q$3,Data[Index]&amp;Data[Valid Test, Can be used for conformity (Y/N)],Data[PM/km (mg)])-L$2)/L$5</f>
        <v>#N/A</v>
      </c>
      <c r="M1358" s="140" t="e" cm="1">
        <f t="array" ref="M1358">(_xlfn.XLOOKUP($A1358&amp;$Q$3,Data[Index]&amp;Data[Valid Test, Can be used for conformity (Y/N)],Data[CH4 (mg/km)])-M$2)/M$5</f>
        <v>#N/A</v>
      </c>
      <c r="N1358" s="140" t="e" cm="1">
        <f t="array" ref="N1358">(_xlfn.XLOOKUP($A1358&amp;$Q$3,Data[Index]&amp;Data[Valid Test, Can be used for conformity (Y/N)],Data[N20 (mg/km)])-N$2)/N$5</f>
        <v>#N/A</v>
      </c>
      <c r="O1358" s="141" t="e" cm="1">
        <f t="array" ref="O1358">(_xlfn.XLOOKUP($A1358&amp;$Q$3,Data[Index]&amp;Data[Valid Test, Can be used for conformity (Y/N)],Data[l/100km])-O$2)/O$5</f>
        <v>#N/A</v>
      </c>
      <c r="P1358" s="138">
        <f>_xlfn.XLOOKUP($A1358,Data[Index],Data[Comments])</f>
        <v>0</v>
      </c>
    </row>
    <row r="1359" spans="1:16" x14ac:dyDescent="0.2">
      <c r="A1359" s="129"/>
      <c r="B1359" s="129"/>
      <c r="C1359" s="129" t="e" cm="1">
        <f t="array" ref="C1359">_xlfn.XLOOKUP($A1359&amp;$Q$3&amp;$R$3,Data[Index]&amp;Data[Valid Test, Can be used for conformity (Y/N)]&amp;Data[Cycle],Data[Test Name])</f>
        <v>#N/A</v>
      </c>
      <c r="D1359" s="167" t="e" cm="1">
        <f t="array" ref="D1359">_xlfn.XLOOKUP($A1359&amp;$Q$3&amp;$R$3,Data[Index]&amp;Data[Valid Test, Can be used for conformity (Y/N)]&amp;Data[Cycle],Data[Mileage (Miles)])</f>
        <v>#N/A</v>
      </c>
      <c r="E1359" s="130" t="e" cm="1">
        <f t="array" ref="E1359">_xlfn.XLOOKUP($A1359&amp;$Q$3&amp;$R$3,Data[Index]&amp;Data[Valid Test, Can be used for conformity (Y/N)]&amp;Data[Cycle],Data[Date])</f>
        <v>#N/A</v>
      </c>
      <c r="F1359" s="141" t="e" cm="1">
        <f t="array" ref="F1359">(_xlfn.XLOOKUP($A1359&amp;$Q$3&amp;$R$3,Data[Index]&amp;Data[Valid Test, Can be used for conformity (Y/N)]&amp;Data[Cycle],Data[CO/km (mg)])-F$2)/F$5</f>
        <v>#N/A</v>
      </c>
      <c r="G1359" s="141" t="e" cm="1">
        <f t="array" ref="G1359">(_xlfn.XLOOKUP($A1359&amp;$Q$3,Data[Index]&amp;Data[Valid Test, Can be used for conformity (Y/N)],Data[CO2/km (g)])-G$2)/G$5</f>
        <v>#N/A</v>
      </c>
      <c r="H1359" s="141" t="e" cm="1">
        <f t="array" ref="H1359">(_xlfn.XLOOKUP($A1359&amp;$Q$3,Data[Index]&amp;Data[Valid Test, Can be used for conformity (Y/N)],Data[THC/km (mg)])-H$2)/H$5</f>
        <v>#N/A</v>
      </c>
      <c r="I1359" s="141" t="e" cm="1">
        <f t="array" ref="I1359">(_xlfn.XLOOKUP($A1359&amp;$Q$3,Data[Index]&amp;Data[Valid Test, Can be used for conformity (Y/N)],Data[NOx/km (mg)])-I$2)/I$5</f>
        <v>#N/A</v>
      </c>
      <c r="J1359" s="141" t="e" cm="1">
        <f t="array" ref="J1359">(_xlfn.XLOOKUP($A1359&amp;$Q$3,Data[Index]&amp;Data[Valid Test, Can be used for conformity (Y/N)],Data[THC + NOx/km (mg)])-J$2)/J$5</f>
        <v>#N/A</v>
      </c>
      <c r="K1359" s="141" t="e" cm="1">
        <f t="array" ref="K1359">(_xlfn.XLOOKUP($A1359&amp;$Q$3,Data[Index]&amp;Data[Valid Test, Can be used for conformity (Y/N)],Data[PN/km ('#)])-K$2)/K$5</f>
        <v>#N/A</v>
      </c>
      <c r="L1359" s="141" t="e" cm="1">
        <f t="array" ref="L1359">(_xlfn.XLOOKUP($A1359&amp;$Q$3,Data[Index]&amp;Data[Valid Test, Can be used for conformity (Y/N)],Data[PM/km (mg)])-L$2)/L$5</f>
        <v>#N/A</v>
      </c>
      <c r="M1359" s="140" t="e" cm="1">
        <f t="array" ref="M1359">(_xlfn.XLOOKUP($A1359&amp;$Q$3,Data[Index]&amp;Data[Valid Test, Can be used for conformity (Y/N)],Data[CH4 (mg/km)])-M$2)/M$5</f>
        <v>#N/A</v>
      </c>
      <c r="N1359" s="140" t="e" cm="1">
        <f t="array" ref="N1359">(_xlfn.XLOOKUP($A1359&amp;$Q$3,Data[Index]&amp;Data[Valid Test, Can be used for conformity (Y/N)],Data[N20 (mg/km)])-N$2)/N$5</f>
        <v>#N/A</v>
      </c>
      <c r="O1359" s="141" t="e" cm="1">
        <f t="array" ref="O1359">(_xlfn.XLOOKUP($A1359&amp;$Q$3,Data[Index]&amp;Data[Valid Test, Can be used for conformity (Y/N)],Data[l/100km])-O$2)/O$5</f>
        <v>#N/A</v>
      </c>
      <c r="P1359" s="138">
        <f>_xlfn.XLOOKUP($A1359,Data[Index],Data[Comments])</f>
        <v>0</v>
      </c>
    </row>
    <row r="1360" spans="1:16" x14ac:dyDescent="0.2">
      <c r="A1360" s="129"/>
      <c r="B1360" s="129"/>
      <c r="C1360" s="129" t="e" cm="1">
        <f t="array" ref="C1360">_xlfn.XLOOKUP($A1360&amp;$Q$3&amp;$R$3,Data[Index]&amp;Data[Valid Test, Can be used for conformity (Y/N)]&amp;Data[Cycle],Data[Test Name])</f>
        <v>#N/A</v>
      </c>
      <c r="D1360" s="167" t="e" cm="1">
        <f t="array" ref="D1360">_xlfn.XLOOKUP($A1360&amp;$Q$3&amp;$R$3,Data[Index]&amp;Data[Valid Test, Can be used for conformity (Y/N)]&amp;Data[Cycle],Data[Mileage (Miles)])</f>
        <v>#N/A</v>
      </c>
      <c r="E1360" s="130" t="e" cm="1">
        <f t="array" ref="E1360">_xlfn.XLOOKUP($A1360&amp;$Q$3&amp;$R$3,Data[Index]&amp;Data[Valid Test, Can be used for conformity (Y/N)]&amp;Data[Cycle],Data[Date])</f>
        <v>#N/A</v>
      </c>
      <c r="F1360" s="141" t="e" cm="1">
        <f t="array" ref="F1360">(_xlfn.XLOOKUP($A1360&amp;$Q$3&amp;$R$3,Data[Index]&amp;Data[Valid Test, Can be used for conformity (Y/N)]&amp;Data[Cycle],Data[CO/km (mg)])-F$2)/F$5</f>
        <v>#N/A</v>
      </c>
      <c r="G1360" s="141" t="e" cm="1">
        <f t="array" ref="G1360">(_xlfn.XLOOKUP($A1360&amp;$Q$3,Data[Index]&amp;Data[Valid Test, Can be used for conformity (Y/N)],Data[CO2/km (g)])-G$2)/G$5</f>
        <v>#N/A</v>
      </c>
      <c r="H1360" s="141" t="e" cm="1">
        <f t="array" ref="H1360">(_xlfn.XLOOKUP($A1360&amp;$Q$3,Data[Index]&amp;Data[Valid Test, Can be used for conformity (Y/N)],Data[THC/km (mg)])-H$2)/H$5</f>
        <v>#N/A</v>
      </c>
      <c r="I1360" s="141" t="e" cm="1">
        <f t="array" ref="I1360">(_xlfn.XLOOKUP($A1360&amp;$Q$3,Data[Index]&amp;Data[Valid Test, Can be used for conformity (Y/N)],Data[NOx/km (mg)])-I$2)/I$5</f>
        <v>#N/A</v>
      </c>
      <c r="J1360" s="141" t="e" cm="1">
        <f t="array" ref="J1360">(_xlfn.XLOOKUP($A1360&amp;$Q$3,Data[Index]&amp;Data[Valid Test, Can be used for conformity (Y/N)],Data[THC + NOx/km (mg)])-J$2)/J$5</f>
        <v>#N/A</v>
      </c>
      <c r="K1360" s="141" t="e" cm="1">
        <f t="array" ref="K1360">(_xlfn.XLOOKUP($A1360&amp;$Q$3,Data[Index]&amp;Data[Valid Test, Can be used for conformity (Y/N)],Data[PN/km ('#)])-K$2)/K$5</f>
        <v>#N/A</v>
      </c>
      <c r="L1360" s="141" t="e" cm="1">
        <f t="array" ref="L1360">(_xlfn.XLOOKUP($A1360&amp;$Q$3,Data[Index]&amp;Data[Valid Test, Can be used for conformity (Y/N)],Data[PM/km (mg)])-L$2)/L$5</f>
        <v>#N/A</v>
      </c>
      <c r="M1360" s="140" t="e" cm="1">
        <f t="array" ref="M1360">(_xlfn.XLOOKUP($A1360&amp;$Q$3,Data[Index]&amp;Data[Valid Test, Can be used for conformity (Y/N)],Data[CH4 (mg/km)])-M$2)/M$5</f>
        <v>#N/A</v>
      </c>
      <c r="N1360" s="140" t="e" cm="1">
        <f t="array" ref="N1360">(_xlfn.XLOOKUP($A1360&amp;$Q$3,Data[Index]&amp;Data[Valid Test, Can be used for conformity (Y/N)],Data[N20 (mg/km)])-N$2)/N$5</f>
        <v>#N/A</v>
      </c>
      <c r="O1360" s="141" t="e" cm="1">
        <f t="array" ref="O1360">(_xlfn.XLOOKUP($A1360&amp;$Q$3,Data[Index]&amp;Data[Valid Test, Can be used for conformity (Y/N)],Data[l/100km])-O$2)/O$5</f>
        <v>#N/A</v>
      </c>
      <c r="P1360" s="138">
        <f>_xlfn.XLOOKUP($A1360,Data[Index],Data[Comments])</f>
        <v>0</v>
      </c>
    </row>
    <row r="1361" spans="1:16" x14ac:dyDescent="0.2">
      <c r="A1361" s="129"/>
      <c r="B1361" s="129"/>
      <c r="C1361" s="129" t="e" cm="1">
        <f t="array" ref="C1361">_xlfn.XLOOKUP($A1361&amp;$Q$3&amp;$R$3,Data[Index]&amp;Data[Valid Test, Can be used for conformity (Y/N)]&amp;Data[Cycle],Data[Test Name])</f>
        <v>#N/A</v>
      </c>
      <c r="D1361" s="167" t="e" cm="1">
        <f t="array" ref="D1361">_xlfn.XLOOKUP($A1361&amp;$Q$3&amp;$R$3,Data[Index]&amp;Data[Valid Test, Can be used for conformity (Y/N)]&amp;Data[Cycle],Data[Mileage (Miles)])</f>
        <v>#N/A</v>
      </c>
      <c r="E1361" s="130" t="e" cm="1">
        <f t="array" ref="E1361">_xlfn.XLOOKUP($A1361&amp;$Q$3&amp;$R$3,Data[Index]&amp;Data[Valid Test, Can be used for conformity (Y/N)]&amp;Data[Cycle],Data[Date])</f>
        <v>#N/A</v>
      </c>
      <c r="F1361" s="141" t="e" cm="1">
        <f t="array" ref="F1361">(_xlfn.XLOOKUP($A1361&amp;$Q$3&amp;$R$3,Data[Index]&amp;Data[Valid Test, Can be used for conformity (Y/N)]&amp;Data[Cycle],Data[CO/km (mg)])-F$2)/F$5</f>
        <v>#N/A</v>
      </c>
      <c r="G1361" s="141" t="e" cm="1">
        <f t="array" ref="G1361">(_xlfn.XLOOKUP($A1361&amp;$Q$3,Data[Index]&amp;Data[Valid Test, Can be used for conformity (Y/N)],Data[CO2/km (g)])-G$2)/G$5</f>
        <v>#N/A</v>
      </c>
      <c r="H1361" s="141" t="e" cm="1">
        <f t="array" ref="H1361">(_xlfn.XLOOKUP($A1361&amp;$Q$3,Data[Index]&amp;Data[Valid Test, Can be used for conformity (Y/N)],Data[THC/km (mg)])-H$2)/H$5</f>
        <v>#N/A</v>
      </c>
      <c r="I1361" s="141" t="e" cm="1">
        <f t="array" ref="I1361">(_xlfn.XLOOKUP($A1361&amp;$Q$3,Data[Index]&amp;Data[Valid Test, Can be used for conformity (Y/N)],Data[NOx/km (mg)])-I$2)/I$5</f>
        <v>#N/A</v>
      </c>
      <c r="J1361" s="141" t="e" cm="1">
        <f t="array" ref="J1361">(_xlfn.XLOOKUP($A1361&amp;$Q$3,Data[Index]&amp;Data[Valid Test, Can be used for conformity (Y/N)],Data[THC + NOx/km (mg)])-J$2)/J$5</f>
        <v>#N/A</v>
      </c>
      <c r="K1361" s="141" t="e" cm="1">
        <f t="array" ref="K1361">(_xlfn.XLOOKUP($A1361&amp;$Q$3,Data[Index]&amp;Data[Valid Test, Can be used for conformity (Y/N)],Data[PN/km ('#)])-K$2)/K$5</f>
        <v>#N/A</v>
      </c>
      <c r="L1361" s="141" t="e" cm="1">
        <f t="array" ref="L1361">(_xlfn.XLOOKUP($A1361&amp;$Q$3,Data[Index]&amp;Data[Valid Test, Can be used for conformity (Y/N)],Data[PM/km (mg)])-L$2)/L$5</f>
        <v>#N/A</v>
      </c>
      <c r="M1361" s="140" t="e" cm="1">
        <f t="array" ref="M1361">(_xlfn.XLOOKUP($A1361&amp;$Q$3,Data[Index]&amp;Data[Valid Test, Can be used for conformity (Y/N)],Data[CH4 (mg/km)])-M$2)/M$5</f>
        <v>#N/A</v>
      </c>
      <c r="N1361" s="140" t="e" cm="1">
        <f t="array" ref="N1361">(_xlfn.XLOOKUP($A1361&amp;$Q$3,Data[Index]&amp;Data[Valid Test, Can be used for conformity (Y/N)],Data[N20 (mg/km)])-N$2)/N$5</f>
        <v>#N/A</v>
      </c>
      <c r="O1361" s="141" t="e" cm="1">
        <f t="array" ref="O1361">(_xlfn.XLOOKUP($A1361&amp;$Q$3,Data[Index]&amp;Data[Valid Test, Can be used for conformity (Y/N)],Data[l/100km])-O$2)/O$5</f>
        <v>#N/A</v>
      </c>
      <c r="P1361" s="138">
        <f>_xlfn.XLOOKUP($A1361,Data[Index],Data[Comments])</f>
        <v>0</v>
      </c>
    </row>
    <row r="1362" spans="1:16" x14ac:dyDescent="0.2">
      <c r="A1362" s="129"/>
      <c r="B1362" s="129"/>
      <c r="C1362" s="129" t="e" cm="1">
        <f t="array" ref="C1362">_xlfn.XLOOKUP($A1362&amp;$Q$3&amp;$R$3,Data[Index]&amp;Data[Valid Test, Can be used for conformity (Y/N)]&amp;Data[Cycle],Data[Test Name])</f>
        <v>#N/A</v>
      </c>
      <c r="D1362" s="167" t="e" cm="1">
        <f t="array" ref="D1362">_xlfn.XLOOKUP($A1362&amp;$Q$3&amp;$R$3,Data[Index]&amp;Data[Valid Test, Can be used for conformity (Y/N)]&amp;Data[Cycle],Data[Mileage (Miles)])</f>
        <v>#N/A</v>
      </c>
      <c r="E1362" s="130" t="e" cm="1">
        <f t="array" ref="E1362">_xlfn.XLOOKUP($A1362&amp;$Q$3&amp;$R$3,Data[Index]&amp;Data[Valid Test, Can be used for conformity (Y/N)]&amp;Data[Cycle],Data[Date])</f>
        <v>#N/A</v>
      </c>
      <c r="F1362" s="141" t="e" cm="1">
        <f t="array" ref="F1362">(_xlfn.XLOOKUP($A1362&amp;$Q$3&amp;$R$3,Data[Index]&amp;Data[Valid Test, Can be used for conformity (Y/N)]&amp;Data[Cycle],Data[CO/km (mg)])-F$2)/F$5</f>
        <v>#N/A</v>
      </c>
      <c r="G1362" s="141" t="e" cm="1">
        <f t="array" ref="G1362">(_xlfn.XLOOKUP($A1362&amp;$Q$3,Data[Index]&amp;Data[Valid Test, Can be used for conformity (Y/N)],Data[CO2/km (g)])-G$2)/G$5</f>
        <v>#N/A</v>
      </c>
      <c r="H1362" s="141" t="e" cm="1">
        <f t="array" ref="H1362">(_xlfn.XLOOKUP($A1362&amp;$Q$3,Data[Index]&amp;Data[Valid Test, Can be used for conformity (Y/N)],Data[THC/km (mg)])-H$2)/H$5</f>
        <v>#N/A</v>
      </c>
      <c r="I1362" s="141" t="e" cm="1">
        <f t="array" ref="I1362">(_xlfn.XLOOKUP($A1362&amp;$Q$3,Data[Index]&amp;Data[Valid Test, Can be used for conformity (Y/N)],Data[NOx/km (mg)])-I$2)/I$5</f>
        <v>#N/A</v>
      </c>
      <c r="J1362" s="141" t="e" cm="1">
        <f t="array" ref="J1362">(_xlfn.XLOOKUP($A1362&amp;$Q$3,Data[Index]&amp;Data[Valid Test, Can be used for conformity (Y/N)],Data[THC + NOx/km (mg)])-J$2)/J$5</f>
        <v>#N/A</v>
      </c>
      <c r="K1362" s="141" t="e" cm="1">
        <f t="array" ref="K1362">(_xlfn.XLOOKUP($A1362&amp;$Q$3,Data[Index]&amp;Data[Valid Test, Can be used for conformity (Y/N)],Data[PN/km ('#)])-K$2)/K$5</f>
        <v>#N/A</v>
      </c>
      <c r="L1362" s="141" t="e" cm="1">
        <f t="array" ref="L1362">(_xlfn.XLOOKUP($A1362&amp;$Q$3,Data[Index]&amp;Data[Valid Test, Can be used for conformity (Y/N)],Data[PM/km (mg)])-L$2)/L$5</f>
        <v>#N/A</v>
      </c>
      <c r="M1362" s="140" t="e" cm="1">
        <f t="array" ref="M1362">(_xlfn.XLOOKUP($A1362&amp;$Q$3,Data[Index]&amp;Data[Valid Test, Can be used for conformity (Y/N)],Data[CH4 (mg/km)])-M$2)/M$5</f>
        <v>#N/A</v>
      </c>
      <c r="N1362" s="140" t="e" cm="1">
        <f t="array" ref="N1362">(_xlfn.XLOOKUP($A1362&amp;$Q$3,Data[Index]&amp;Data[Valid Test, Can be used for conformity (Y/N)],Data[N20 (mg/km)])-N$2)/N$5</f>
        <v>#N/A</v>
      </c>
      <c r="O1362" s="141" t="e" cm="1">
        <f t="array" ref="O1362">(_xlfn.XLOOKUP($A1362&amp;$Q$3,Data[Index]&amp;Data[Valid Test, Can be used for conformity (Y/N)],Data[l/100km])-O$2)/O$5</f>
        <v>#N/A</v>
      </c>
      <c r="P1362" s="138">
        <f>_xlfn.XLOOKUP($A1362,Data[Index],Data[Comments])</f>
        <v>0</v>
      </c>
    </row>
    <row r="1363" spans="1:16" x14ac:dyDescent="0.2">
      <c r="A1363" s="129"/>
      <c r="B1363" s="129"/>
      <c r="C1363" s="129" t="e" cm="1">
        <f t="array" ref="C1363">_xlfn.XLOOKUP($A1363&amp;$Q$3&amp;$R$3,Data[Index]&amp;Data[Valid Test, Can be used for conformity (Y/N)]&amp;Data[Cycle],Data[Test Name])</f>
        <v>#N/A</v>
      </c>
      <c r="D1363" s="167" t="e" cm="1">
        <f t="array" ref="D1363">_xlfn.XLOOKUP($A1363&amp;$Q$3&amp;$R$3,Data[Index]&amp;Data[Valid Test, Can be used for conformity (Y/N)]&amp;Data[Cycle],Data[Mileage (Miles)])</f>
        <v>#N/A</v>
      </c>
      <c r="E1363" s="130" t="e" cm="1">
        <f t="array" ref="E1363">_xlfn.XLOOKUP($A1363&amp;$Q$3&amp;$R$3,Data[Index]&amp;Data[Valid Test, Can be used for conformity (Y/N)]&amp;Data[Cycle],Data[Date])</f>
        <v>#N/A</v>
      </c>
      <c r="F1363" s="141" t="e" cm="1">
        <f t="array" ref="F1363">(_xlfn.XLOOKUP($A1363&amp;$Q$3&amp;$R$3,Data[Index]&amp;Data[Valid Test, Can be used for conformity (Y/N)]&amp;Data[Cycle],Data[CO/km (mg)])-F$2)/F$5</f>
        <v>#N/A</v>
      </c>
      <c r="G1363" s="141" t="e" cm="1">
        <f t="array" ref="G1363">(_xlfn.XLOOKUP($A1363&amp;$Q$3,Data[Index]&amp;Data[Valid Test, Can be used for conformity (Y/N)],Data[CO2/km (g)])-G$2)/G$5</f>
        <v>#N/A</v>
      </c>
      <c r="H1363" s="141" t="e" cm="1">
        <f t="array" ref="H1363">(_xlfn.XLOOKUP($A1363&amp;$Q$3,Data[Index]&amp;Data[Valid Test, Can be used for conformity (Y/N)],Data[THC/km (mg)])-H$2)/H$5</f>
        <v>#N/A</v>
      </c>
      <c r="I1363" s="141" t="e" cm="1">
        <f t="array" ref="I1363">(_xlfn.XLOOKUP($A1363&amp;$Q$3,Data[Index]&amp;Data[Valid Test, Can be used for conformity (Y/N)],Data[NOx/km (mg)])-I$2)/I$5</f>
        <v>#N/A</v>
      </c>
      <c r="J1363" s="141" t="e" cm="1">
        <f t="array" ref="J1363">(_xlfn.XLOOKUP($A1363&amp;$Q$3,Data[Index]&amp;Data[Valid Test, Can be used for conformity (Y/N)],Data[THC + NOx/km (mg)])-J$2)/J$5</f>
        <v>#N/A</v>
      </c>
      <c r="K1363" s="141" t="e" cm="1">
        <f t="array" ref="K1363">(_xlfn.XLOOKUP($A1363&amp;$Q$3,Data[Index]&amp;Data[Valid Test, Can be used for conformity (Y/N)],Data[PN/km ('#)])-K$2)/K$5</f>
        <v>#N/A</v>
      </c>
      <c r="L1363" s="141" t="e" cm="1">
        <f t="array" ref="L1363">(_xlfn.XLOOKUP($A1363&amp;$Q$3,Data[Index]&amp;Data[Valid Test, Can be used for conformity (Y/N)],Data[PM/km (mg)])-L$2)/L$5</f>
        <v>#N/A</v>
      </c>
      <c r="M1363" s="140" t="e" cm="1">
        <f t="array" ref="M1363">(_xlfn.XLOOKUP($A1363&amp;$Q$3,Data[Index]&amp;Data[Valid Test, Can be used for conformity (Y/N)],Data[CH4 (mg/km)])-M$2)/M$5</f>
        <v>#N/A</v>
      </c>
      <c r="N1363" s="140" t="e" cm="1">
        <f t="array" ref="N1363">(_xlfn.XLOOKUP($A1363&amp;$Q$3,Data[Index]&amp;Data[Valid Test, Can be used for conformity (Y/N)],Data[N20 (mg/km)])-N$2)/N$5</f>
        <v>#N/A</v>
      </c>
      <c r="O1363" s="141" t="e" cm="1">
        <f t="array" ref="O1363">(_xlfn.XLOOKUP($A1363&amp;$Q$3,Data[Index]&amp;Data[Valid Test, Can be used for conformity (Y/N)],Data[l/100km])-O$2)/O$5</f>
        <v>#N/A</v>
      </c>
      <c r="P1363" s="138">
        <f>_xlfn.XLOOKUP($A1363,Data[Index],Data[Comments])</f>
        <v>0</v>
      </c>
    </row>
    <row r="1364" spans="1:16" x14ac:dyDescent="0.2">
      <c r="A1364" s="129"/>
      <c r="B1364" s="129"/>
      <c r="C1364" s="129" t="e" cm="1">
        <f t="array" ref="C1364">_xlfn.XLOOKUP($A1364&amp;$Q$3&amp;$R$3,Data[Index]&amp;Data[Valid Test, Can be used for conformity (Y/N)]&amp;Data[Cycle],Data[Test Name])</f>
        <v>#N/A</v>
      </c>
      <c r="D1364" s="167" t="e" cm="1">
        <f t="array" ref="D1364">_xlfn.XLOOKUP($A1364&amp;$Q$3&amp;$R$3,Data[Index]&amp;Data[Valid Test, Can be used for conformity (Y/N)]&amp;Data[Cycle],Data[Mileage (Miles)])</f>
        <v>#N/A</v>
      </c>
      <c r="E1364" s="130" t="e" cm="1">
        <f t="array" ref="E1364">_xlfn.XLOOKUP($A1364&amp;$Q$3&amp;$R$3,Data[Index]&amp;Data[Valid Test, Can be used for conformity (Y/N)]&amp;Data[Cycle],Data[Date])</f>
        <v>#N/A</v>
      </c>
      <c r="F1364" s="141" t="e" cm="1">
        <f t="array" ref="F1364">(_xlfn.XLOOKUP($A1364&amp;$Q$3&amp;$R$3,Data[Index]&amp;Data[Valid Test, Can be used for conformity (Y/N)]&amp;Data[Cycle],Data[CO/km (mg)])-F$2)/F$5</f>
        <v>#N/A</v>
      </c>
      <c r="G1364" s="141" t="e" cm="1">
        <f t="array" ref="G1364">(_xlfn.XLOOKUP($A1364&amp;$Q$3,Data[Index]&amp;Data[Valid Test, Can be used for conformity (Y/N)],Data[CO2/km (g)])-G$2)/G$5</f>
        <v>#N/A</v>
      </c>
      <c r="H1364" s="141" t="e" cm="1">
        <f t="array" ref="H1364">(_xlfn.XLOOKUP($A1364&amp;$Q$3,Data[Index]&amp;Data[Valid Test, Can be used for conformity (Y/N)],Data[THC/km (mg)])-H$2)/H$5</f>
        <v>#N/A</v>
      </c>
      <c r="I1364" s="141" t="e" cm="1">
        <f t="array" ref="I1364">(_xlfn.XLOOKUP($A1364&amp;$Q$3,Data[Index]&amp;Data[Valid Test, Can be used for conformity (Y/N)],Data[NOx/km (mg)])-I$2)/I$5</f>
        <v>#N/A</v>
      </c>
      <c r="J1364" s="141" t="e" cm="1">
        <f t="array" ref="J1364">(_xlfn.XLOOKUP($A1364&amp;$Q$3,Data[Index]&amp;Data[Valid Test, Can be used for conformity (Y/N)],Data[THC + NOx/km (mg)])-J$2)/J$5</f>
        <v>#N/A</v>
      </c>
      <c r="K1364" s="141" t="e" cm="1">
        <f t="array" ref="K1364">(_xlfn.XLOOKUP($A1364&amp;$Q$3,Data[Index]&amp;Data[Valid Test, Can be used for conformity (Y/N)],Data[PN/km ('#)])-K$2)/K$5</f>
        <v>#N/A</v>
      </c>
      <c r="L1364" s="141" t="e" cm="1">
        <f t="array" ref="L1364">(_xlfn.XLOOKUP($A1364&amp;$Q$3,Data[Index]&amp;Data[Valid Test, Can be used for conformity (Y/N)],Data[PM/km (mg)])-L$2)/L$5</f>
        <v>#N/A</v>
      </c>
      <c r="M1364" s="140" t="e" cm="1">
        <f t="array" ref="M1364">(_xlfn.XLOOKUP($A1364&amp;$Q$3,Data[Index]&amp;Data[Valid Test, Can be used for conformity (Y/N)],Data[CH4 (mg/km)])-M$2)/M$5</f>
        <v>#N/A</v>
      </c>
      <c r="N1364" s="140" t="e" cm="1">
        <f t="array" ref="N1364">(_xlfn.XLOOKUP($A1364&amp;$Q$3,Data[Index]&amp;Data[Valid Test, Can be used for conformity (Y/N)],Data[N20 (mg/km)])-N$2)/N$5</f>
        <v>#N/A</v>
      </c>
      <c r="O1364" s="141" t="e" cm="1">
        <f t="array" ref="O1364">(_xlfn.XLOOKUP($A1364&amp;$Q$3,Data[Index]&amp;Data[Valid Test, Can be used for conformity (Y/N)],Data[l/100km])-O$2)/O$5</f>
        <v>#N/A</v>
      </c>
      <c r="P1364" s="138">
        <f>_xlfn.XLOOKUP($A1364,Data[Index],Data[Comments])</f>
        <v>0</v>
      </c>
    </row>
    <row r="1365" spans="1:16" x14ac:dyDescent="0.2">
      <c r="A1365" s="129"/>
      <c r="B1365" s="129"/>
      <c r="C1365" s="129" t="e" cm="1">
        <f t="array" ref="C1365">_xlfn.XLOOKUP($A1365&amp;$Q$3&amp;$R$3,Data[Index]&amp;Data[Valid Test, Can be used for conformity (Y/N)]&amp;Data[Cycle],Data[Test Name])</f>
        <v>#N/A</v>
      </c>
      <c r="D1365" s="167" t="e" cm="1">
        <f t="array" ref="D1365">_xlfn.XLOOKUP($A1365&amp;$Q$3&amp;$R$3,Data[Index]&amp;Data[Valid Test, Can be used for conformity (Y/N)]&amp;Data[Cycle],Data[Mileage (Miles)])</f>
        <v>#N/A</v>
      </c>
      <c r="E1365" s="130" t="e" cm="1">
        <f t="array" ref="E1365">_xlfn.XLOOKUP($A1365&amp;$Q$3&amp;$R$3,Data[Index]&amp;Data[Valid Test, Can be used for conformity (Y/N)]&amp;Data[Cycle],Data[Date])</f>
        <v>#N/A</v>
      </c>
      <c r="F1365" s="141" t="e" cm="1">
        <f t="array" ref="F1365">(_xlfn.XLOOKUP($A1365&amp;$Q$3&amp;$R$3,Data[Index]&amp;Data[Valid Test, Can be used for conformity (Y/N)]&amp;Data[Cycle],Data[CO/km (mg)])-F$2)/F$5</f>
        <v>#N/A</v>
      </c>
      <c r="G1365" s="141" t="e" cm="1">
        <f t="array" ref="G1365">(_xlfn.XLOOKUP($A1365&amp;$Q$3,Data[Index]&amp;Data[Valid Test, Can be used for conformity (Y/N)],Data[CO2/km (g)])-G$2)/G$5</f>
        <v>#N/A</v>
      </c>
      <c r="H1365" s="141" t="e" cm="1">
        <f t="array" ref="H1365">(_xlfn.XLOOKUP($A1365&amp;$Q$3,Data[Index]&amp;Data[Valid Test, Can be used for conformity (Y/N)],Data[THC/km (mg)])-H$2)/H$5</f>
        <v>#N/A</v>
      </c>
      <c r="I1365" s="141" t="e" cm="1">
        <f t="array" ref="I1365">(_xlfn.XLOOKUP($A1365&amp;$Q$3,Data[Index]&amp;Data[Valid Test, Can be used for conformity (Y/N)],Data[NOx/km (mg)])-I$2)/I$5</f>
        <v>#N/A</v>
      </c>
      <c r="J1365" s="141" t="e" cm="1">
        <f t="array" ref="J1365">(_xlfn.XLOOKUP($A1365&amp;$Q$3,Data[Index]&amp;Data[Valid Test, Can be used for conformity (Y/N)],Data[THC + NOx/km (mg)])-J$2)/J$5</f>
        <v>#N/A</v>
      </c>
      <c r="K1365" s="141" t="e" cm="1">
        <f t="array" ref="K1365">(_xlfn.XLOOKUP($A1365&amp;$Q$3,Data[Index]&amp;Data[Valid Test, Can be used for conformity (Y/N)],Data[PN/km ('#)])-K$2)/K$5</f>
        <v>#N/A</v>
      </c>
      <c r="L1365" s="141" t="e" cm="1">
        <f t="array" ref="L1365">(_xlfn.XLOOKUP($A1365&amp;$Q$3,Data[Index]&amp;Data[Valid Test, Can be used for conformity (Y/N)],Data[PM/km (mg)])-L$2)/L$5</f>
        <v>#N/A</v>
      </c>
      <c r="M1365" s="140" t="e" cm="1">
        <f t="array" ref="M1365">(_xlfn.XLOOKUP($A1365&amp;$Q$3,Data[Index]&amp;Data[Valid Test, Can be used for conformity (Y/N)],Data[CH4 (mg/km)])-M$2)/M$5</f>
        <v>#N/A</v>
      </c>
      <c r="N1365" s="140" t="e" cm="1">
        <f t="array" ref="N1365">(_xlfn.XLOOKUP($A1365&amp;$Q$3,Data[Index]&amp;Data[Valid Test, Can be used for conformity (Y/N)],Data[N20 (mg/km)])-N$2)/N$5</f>
        <v>#N/A</v>
      </c>
      <c r="O1365" s="141" t="e" cm="1">
        <f t="array" ref="O1365">(_xlfn.XLOOKUP($A1365&amp;$Q$3,Data[Index]&amp;Data[Valid Test, Can be used for conformity (Y/N)],Data[l/100km])-O$2)/O$5</f>
        <v>#N/A</v>
      </c>
      <c r="P1365" s="138">
        <f>_xlfn.XLOOKUP($A1365,Data[Index],Data[Comments])</f>
        <v>0</v>
      </c>
    </row>
    <row r="1366" spans="1:16" x14ac:dyDescent="0.2">
      <c r="A1366" s="129"/>
      <c r="B1366" s="129"/>
      <c r="C1366" s="129" t="e" cm="1">
        <f t="array" ref="C1366">_xlfn.XLOOKUP($A1366&amp;$Q$3&amp;$R$3,Data[Index]&amp;Data[Valid Test, Can be used for conformity (Y/N)]&amp;Data[Cycle],Data[Test Name])</f>
        <v>#N/A</v>
      </c>
      <c r="D1366" s="167" t="e" cm="1">
        <f t="array" ref="D1366">_xlfn.XLOOKUP($A1366&amp;$Q$3&amp;$R$3,Data[Index]&amp;Data[Valid Test, Can be used for conformity (Y/N)]&amp;Data[Cycle],Data[Mileage (Miles)])</f>
        <v>#N/A</v>
      </c>
      <c r="E1366" s="130" t="e" cm="1">
        <f t="array" ref="E1366">_xlfn.XLOOKUP($A1366&amp;$Q$3&amp;$R$3,Data[Index]&amp;Data[Valid Test, Can be used for conformity (Y/N)]&amp;Data[Cycle],Data[Date])</f>
        <v>#N/A</v>
      </c>
      <c r="F1366" s="141" t="e" cm="1">
        <f t="array" ref="F1366">(_xlfn.XLOOKUP($A1366&amp;$Q$3&amp;$R$3,Data[Index]&amp;Data[Valid Test, Can be used for conformity (Y/N)]&amp;Data[Cycle],Data[CO/km (mg)])-F$2)/F$5</f>
        <v>#N/A</v>
      </c>
      <c r="G1366" s="141" t="e" cm="1">
        <f t="array" ref="G1366">(_xlfn.XLOOKUP($A1366&amp;$Q$3,Data[Index]&amp;Data[Valid Test, Can be used for conformity (Y/N)],Data[CO2/km (g)])-G$2)/G$5</f>
        <v>#N/A</v>
      </c>
      <c r="H1366" s="141" t="e" cm="1">
        <f t="array" ref="H1366">(_xlfn.XLOOKUP($A1366&amp;$Q$3,Data[Index]&amp;Data[Valid Test, Can be used for conformity (Y/N)],Data[THC/km (mg)])-H$2)/H$5</f>
        <v>#N/A</v>
      </c>
      <c r="I1366" s="141" t="e" cm="1">
        <f t="array" ref="I1366">(_xlfn.XLOOKUP($A1366&amp;$Q$3,Data[Index]&amp;Data[Valid Test, Can be used for conformity (Y/N)],Data[NOx/km (mg)])-I$2)/I$5</f>
        <v>#N/A</v>
      </c>
      <c r="J1366" s="141" t="e" cm="1">
        <f t="array" ref="J1366">(_xlfn.XLOOKUP($A1366&amp;$Q$3,Data[Index]&amp;Data[Valid Test, Can be used for conformity (Y/N)],Data[THC + NOx/km (mg)])-J$2)/J$5</f>
        <v>#N/A</v>
      </c>
      <c r="K1366" s="141" t="e" cm="1">
        <f t="array" ref="K1366">(_xlfn.XLOOKUP($A1366&amp;$Q$3,Data[Index]&amp;Data[Valid Test, Can be used for conformity (Y/N)],Data[PN/km ('#)])-K$2)/K$5</f>
        <v>#N/A</v>
      </c>
      <c r="L1366" s="141" t="e" cm="1">
        <f t="array" ref="L1366">(_xlfn.XLOOKUP($A1366&amp;$Q$3,Data[Index]&amp;Data[Valid Test, Can be used for conformity (Y/N)],Data[PM/km (mg)])-L$2)/L$5</f>
        <v>#N/A</v>
      </c>
      <c r="M1366" s="140" t="e" cm="1">
        <f t="array" ref="M1366">(_xlfn.XLOOKUP($A1366&amp;$Q$3,Data[Index]&amp;Data[Valid Test, Can be used for conformity (Y/N)],Data[CH4 (mg/km)])-M$2)/M$5</f>
        <v>#N/A</v>
      </c>
      <c r="N1366" s="140" t="e" cm="1">
        <f t="array" ref="N1366">(_xlfn.XLOOKUP($A1366&amp;$Q$3,Data[Index]&amp;Data[Valid Test, Can be used for conformity (Y/N)],Data[N20 (mg/km)])-N$2)/N$5</f>
        <v>#N/A</v>
      </c>
      <c r="O1366" s="141" t="e" cm="1">
        <f t="array" ref="O1366">(_xlfn.XLOOKUP($A1366&amp;$Q$3,Data[Index]&amp;Data[Valid Test, Can be used for conformity (Y/N)],Data[l/100km])-O$2)/O$5</f>
        <v>#N/A</v>
      </c>
      <c r="P1366" s="138">
        <f>_xlfn.XLOOKUP($A1366,Data[Index],Data[Comments])</f>
        <v>0</v>
      </c>
    </row>
    <row r="1367" spans="1:16" x14ac:dyDescent="0.2">
      <c r="A1367" s="129"/>
      <c r="B1367" s="129"/>
      <c r="C1367" s="129" t="e" cm="1">
        <f t="array" ref="C1367">_xlfn.XLOOKUP($A1367&amp;$Q$3&amp;$R$3,Data[Index]&amp;Data[Valid Test, Can be used for conformity (Y/N)]&amp;Data[Cycle],Data[Test Name])</f>
        <v>#N/A</v>
      </c>
      <c r="D1367" s="167" t="e" cm="1">
        <f t="array" ref="D1367">_xlfn.XLOOKUP($A1367&amp;$Q$3&amp;$R$3,Data[Index]&amp;Data[Valid Test, Can be used for conformity (Y/N)]&amp;Data[Cycle],Data[Mileage (Miles)])</f>
        <v>#N/A</v>
      </c>
      <c r="E1367" s="130" t="e" cm="1">
        <f t="array" ref="E1367">_xlfn.XLOOKUP($A1367&amp;$Q$3&amp;$R$3,Data[Index]&amp;Data[Valid Test, Can be used for conformity (Y/N)]&amp;Data[Cycle],Data[Date])</f>
        <v>#N/A</v>
      </c>
      <c r="F1367" s="141" t="e" cm="1">
        <f t="array" ref="F1367">(_xlfn.XLOOKUP($A1367&amp;$Q$3&amp;$R$3,Data[Index]&amp;Data[Valid Test, Can be used for conformity (Y/N)]&amp;Data[Cycle],Data[CO/km (mg)])-F$2)/F$5</f>
        <v>#N/A</v>
      </c>
      <c r="G1367" s="141" t="e" cm="1">
        <f t="array" ref="G1367">(_xlfn.XLOOKUP($A1367&amp;$Q$3,Data[Index]&amp;Data[Valid Test, Can be used for conformity (Y/N)],Data[CO2/km (g)])-G$2)/G$5</f>
        <v>#N/A</v>
      </c>
      <c r="H1367" s="141" t="e" cm="1">
        <f t="array" ref="H1367">(_xlfn.XLOOKUP($A1367&amp;$Q$3,Data[Index]&amp;Data[Valid Test, Can be used for conformity (Y/N)],Data[THC/km (mg)])-H$2)/H$5</f>
        <v>#N/A</v>
      </c>
      <c r="I1367" s="141" t="e" cm="1">
        <f t="array" ref="I1367">(_xlfn.XLOOKUP($A1367&amp;$Q$3,Data[Index]&amp;Data[Valid Test, Can be used for conformity (Y/N)],Data[NOx/km (mg)])-I$2)/I$5</f>
        <v>#N/A</v>
      </c>
      <c r="J1367" s="141" t="e" cm="1">
        <f t="array" ref="J1367">(_xlfn.XLOOKUP($A1367&amp;$Q$3,Data[Index]&amp;Data[Valid Test, Can be used for conformity (Y/N)],Data[THC + NOx/km (mg)])-J$2)/J$5</f>
        <v>#N/A</v>
      </c>
      <c r="K1367" s="141" t="e" cm="1">
        <f t="array" ref="K1367">(_xlfn.XLOOKUP($A1367&amp;$Q$3,Data[Index]&amp;Data[Valid Test, Can be used for conformity (Y/N)],Data[PN/km ('#)])-K$2)/K$5</f>
        <v>#N/A</v>
      </c>
      <c r="L1367" s="141" t="e" cm="1">
        <f t="array" ref="L1367">(_xlfn.XLOOKUP($A1367&amp;$Q$3,Data[Index]&amp;Data[Valid Test, Can be used for conformity (Y/N)],Data[PM/km (mg)])-L$2)/L$5</f>
        <v>#N/A</v>
      </c>
      <c r="M1367" s="140" t="e" cm="1">
        <f t="array" ref="M1367">(_xlfn.XLOOKUP($A1367&amp;$Q$3,Data[Index]&amp;Data[Valid Test, Can be used for conformity (Y/N)],Data[CH4 (mg/km)])-M$2)/M$5</f>
        <v>#N/A</v>
      </c>
      <c r="N1367" s="140" t="e" cm="1">
        <f t="array" ref="N1367">(_xlfn.XLOOKUP($A1367&amp;$Q$3,Data[Index]&amp;Data[Valid Test, Can be used for conformity (Y/N)],Data[N20 (mg/km)])-N$2)/N$5</f>
        <v>#N/A</v>
      </c>
      <c r="O1367" s="141" t="e" cm="1">
        <f t="array" ref="O1367">(_xlfn.XLOOKUP($A1367&amp;$Q$3,Data[Index]&amp;Data[Valid Test, Can be used for conformity (Y/N)],Data[l/100km])-O$2)/O$5</f>
        <v>#N/A</v>
      </c>
      <c r="P1367" s="138">
        <f>_xlfn.XLOOKUP($A1367,Data[Index],Data[Comments])</f>
        <v>0</v>
      </c>
    </row>
    <row r="1368" spans="1:16" x14ac:dyDescent="0.2">
      <c r="A1368" s="129"/>
      <c r="B1368" s="129"/>
      <c r="C1368" s="129" t="e" cm="1">
        <f t="array" ref="C1368">_xlfn.XLOOKUP($A1368&amp;$Q$3&amp;$R$3,Data[Index]&amp;Data[Valid Test, Can be used for conformity (Y/N)]&amp;Data[Cycle],Data[Test Name])</f>
        <v>#N/A</v>
      </c>
      <c r="D1368" s="167" t="e" cm="1">
        <f t="array" ref="D1368">_xlfn.XLOOKUP($A1368&amp;$Q$3&amp;$R$3,Data[Index]&amp;Data[Valid Test, Can be used for conformity (Y/N)]&amp;Data[Cycle],Data[Mileage (Miles)])</f>
        <v>#N/A</v>
      </c>
      <c r="E1368" s="130" t="e" cm="1">
        <f t="array" ref="E1368">_xlfn.XLOOKUP($A1368&amp;$Q$3&amp;$R$3,Data[Index]&amp;Data[Valid Test, Can be used for conformity (Y/N)]&amp;Data[Cycle],Data[Date])</f>
        <v>#N/A</v>
      </c>
      <c r="F1368" s="141" t="e" cm="1">
        <f t="array" ref="F1368">(_xlfn.XLOOKUP($A1368&amp;$Q$3&amp;$R$3,Data[Index]&amp;Data[Valid Test, Can be used for conformity (Y/N)]&amp;Data[Cycle],Data[CO/km (mg)])-F$2)/F$5</f>
        <v>#N/A</v>
      </c>
      <c r="G1368" s="141" t="e" cm="1">
        <f t="array" ref="G1368">(_xlfn.XLOOKUP($A1368&amp;$Q$3,Data[Index]&amp;Data[Valid Test, Can be used for conformity (Y/N)],Data[CO2/km (g)])-G$2)/G$5</f>
        <v>#N/A</v>
      </c>
      <c r="H1368" s="141" t="e" cm="1">
        <f t="array" ref="H1368">(_xlfn.XLOOKUP($A1368&amp;$Q$3,Data[Index]&amp;Data[Valid Test, Can be used for conformity (Y/N)],Data[THC/km (mg)])-H$2)/H$5</f>
        <v>#N/A</v>
      </c>
      <c r="I1368" s="141" t="e" cm="1">
        <f t="array" ref="I1368">(_xlfn.XLOOKUP($A1368&amp;$Q$3,Data[Index]&amp;Data[Valid Test, Can be used for conformity (Y/N)],Data[NOx/km (mg)])-I$2)/I$5</f>
        <v>#N/A</v>
      </c>
      <c r="J1368" s="141" t="e" cm="1">
        <f t="array" ref="J1368">(_xlfn.XLOOKUP($A1368&amp;$Q$3,Data[Index]&amp;Data[Valid Test, Can be used for conformity (Y/N)],Data[THC + NOx/km (mg)])-J$2)/J$5</f>
        <v>#N/A</v>
      </c>
      <c r="K1368" s="141" t="e" cm="1">
        <f t="array" ref="K1368">(_xlfn.XLOOKUP($A1368&amp;$Q$3,Data[Index]&amp;Data[Valid Test, Can be used for conformity (Y/N)],Data[PN/km ('#)])-K$2)/K$5</f>
        <v>#N/A</v>
      </c>
      <c r="L1368" s="141" t="e" cm="1">
        <f t="array" ref="L1368">(_xlfn.XLOOKUP($A1368&amp;$Q$3,Data[Index]&amp;Data[Valid Test, Can be used for conformity (Y/N)],Data[PM/km (mg)])-L$2)/L$5</f>
        <v>#N/A</v>
      </c>
      <c r="M1368" s="140" t="e" cm="1">
        <f t="array" ref="M1368">(_xlfn.XLOOKUP($A1368&amp;$Q$3,Data[Index]&amp;Data[Valid Test, Can be used for conformity (Y/N)],Data[CH4 (mg/km)])-M$2)/M$5</f>
        <v>#N/A</v>
      </c>
      <c r="N1368" s="140" t="e" cm="1">
        <f t="array" ref="N1368">(_xlfn.XLOOKUP($A1368&amp;$Q$3,Data[Index]&amp;Data[Valid Test, Can be used for conformity (Y/N)],Data[N20 (mg/km)])-N$2)/N$5</f>
        <v>#N/A</v>
      </c>
      <c r="O1368" s="141" t="e" cm="1">
        <f t="array" ref="O1368">(_xlfn.XLOOKUP($A1368&amp;$Q$3,Data[Index]&amp;Data[Valid Test, Can be used for conformity (Y/N)],Data[l/100km])-O$2)/O$5</f>
        <v>#N/A</v>
      </c>
      <c r="P1368" s="138">
        <f>_xlfn.XLOOKUP($A1368,Data[Index],Data[Comments])</f>
        <v>0</v>
      </c>
    </row>
    <row r="1369" spans="1:16" x14ac:dyDescent="0.2">
      <c r="A1369" s="129"/>
      <c r="B1369" s="129"/>
      <c r="C1369" s="129" t="e" cm="1">
        <f t="array" ref="C1369">_xlfn.XLOOKUP($A1369&amp;$Q$3&amp;$R$3,Data[Index]&amp;Data[Valid Test, Can be used for conformity (Y/N)]&amp;Data[Cycle],Data[Test Name])</f>
        <v>#N/A</v>
      </c>
      <c r="D1369" s="167" t="e" cm="1">
        <f t="array" ref="D1369">_xlfn.XLOOKUP($A1369&amp;$Q$3&amp;$R$3,Data[Index]&amp;Data[Valid Test, Can be used for conformity (Y/N)]&amp;Data[Cycle],Data[Mileage (Miles)])</f>
        <v>#N/A</v>
      </c>
      <c r="E1369" s="130" t="e" cm="1">
        <f t="array" ref="E1369">_xlfn.XLOOKUP($A1369&amp;$Q$3&amp;$R$3,Data[Index]&amp;Data[Valid Test, Can be used for conformity (Y/N)]&amp;Data[Cycle],Data[Date])</f>
        <v>#N/A</v>
      </c>
      <c r="F1369" s="141" t="e" cm="1">
        <f t="array" ref="F1369">(_xlfn.XLOOKUP($A1369&amp;$Q$3&amp;$R$3,Data[Index]&amp;Data[Valid Test, Can be used for conformity (Y/N)]&amp;Data[Cycle],Data[CO/km (mg)])-F$2)/F$5</f>
        <v>#N/A</v>
      </c>
      <c r="G1369" s="141" t="e" cm="1">
        <f t="array" ref="G1369">(_xlfn.XLOOKUP($A1369&amp;$Q$3,Data[Index]&amp;Data[Valid Test, Can be used for conformity (Y/N)],Data[CO2/km (g)])-G$2)/G$5</f>
        <v>#N/A</v>
      </c>
      <c r="H1369" s="141" t="e" cm="1">
        <f t="array" ref="H1369">(_xlfn.XLOOKUP($A1369&amp;$Q$3,Data[Index]&amp;Data[Valid Test, Can be used for conformity (Y/N)],Data[THC/km (mg)])-H$2)/H$5</f>
        <v>#N/A</v>
      </c>
      <c r="I1369" s="141" t="e" cm="1">
        <f t="array" ref="I1369">(_xlfn.XLOOKUP($A1369&amp;$Q$3,Data[Index]&amp;Data[Valid Test, Can be used for conformity (Y/N)],Data[NOx/km (mg)])-I$2)/I$5</f>
        <v>#N/A</v>
      </c>
      <c r="J1369" s="141" t="e" cm="1">
        <f t="array" ref="J1369">(_xlfn.XLOOKUP($A1369&amp;$Q$3,Data[Index]&amp;Data[Valid Test, Can be used for conformity (Y/N)],Data[THC + NOx/km (mg)])-J$2)/J$5</f>
        <v>#N/A</v>
      </c>
      <c r="K1369" s="141" t="e" cm="1">
        <f t="array" ref="K1369">(_xlfn.XLOOKUP($A1369&amp;$Q$3,Data[Index]&amp;Data[Valid Test, Can be used for conformity (Y/N)],Data[PN/km ('#)])-K$2)/K$5</f>
        <v>#N/A</v>
      </c>
      <c r="L1369" s="141" t="e" cm="1">
        <f t="array" ref="L1369">(_xlfn.XLOOKUP($A1369&amp;$Q$3,Data[Index]&amp;Data[Valid Test, Can be used for conformity (Y/N)],Data[PM/km (mg)])-L$2)/L$5</f>
        <v>#N/A</v>
      </c>
      <c r="M1369" s="140" t="e" cm="1">
        <f t="array" ref="M1369">(_xlfn.XLOOKUP($A1369&amp;$Q$3,Data[Index]&amp;Data[Valid Test, Can be used for conformity (Y/N)],Data[CH4 (mg/km)])-M$2)/M$5</f>
        <v>#N/A</v>
      </c>
      <c r="N1369" s="140" t="e" cm="1">
        <f t="array" ref="N1369">(_xlfn.XLOOKUP($A1369&amp;$Q$3,Data[Index]&amp;Data[Valid Test, Can be used for conformity (Y/N)],Data[N20 (mg/km)])-N$2)/N$5</f>
        <v>#N/A</v>
      </c>
      <c r="O1369" s="141" t="e" cm="1">
        <f t="array" ref="O1369">(_xlfn.XLOOKUP($A1369&amp;$Q$3,Data[Index]&amp;Data[Valid Test, Can be used for conformity (Y/N)],Data[l/100km])-O$2)/O$5</f>
        <v>#N/A</v>
      </c>
      <c r="P1369" s="138">
        <f>_xlfn.XLOOKUP($A1369,Data[Index],Data[Comments])</f>
        <v>0</v>
      </c>
    </row>
    <row r="1370" spans="1:16" x14ac:dyDescent="0.2">
      <c r="A1370" s="129"/>
      <c r="B1370" s="129"/>
      <c r="C1370" s="129" t="e" cm="1">
        <f t="array" ref="C1370">_xlfn.XLOOKUP($A1370&amp;$Q$3&amp;$R$3,Data[Index]&amp;Data[Valid Test, Can be used for conformity (Y/N)]&amp;Data[Cycle],Data[Test Name])</f>
        <v>#N/A</v>
      </c>
      <c r="D1370" s="167" t="e" cm="1">
        <f t="array" ref="D1370">_xlfn.XLOOKUP($A1370&amp;$Q$3&amp;$R$3,Data[Index]&amp;Data[Valid Test, Can be used for conformity (Y/N)]&amp;Data[Cycle],Data[Mileage (Miles)])</f>
        <v>#N/A</v>
      </c>
      <c r="E1370" s="130" t="e" cm="1">
        <f t="array" ref="E1370">_xlfn.XLOOKUP($A1370&amp;$Q$3&amp;$R$3,Data[Index]&amp;Data[Valid Test, Can be used for conformity (Y/N)]&amp;Data[Cycle],Data[Date])</f>
        <v>#N/A</v>
      </c>
      <c r="F1370" s="141" t="e" cm="1">
        <f t="array" ref="F1370">(_xlfn.XLOOKUP($A1370&amp;$Q$3&amp;$R$3,Data[Index]&amp;Data[Valid Test, Can be used for conformity (Y/N)]&amp;Data[Cycle],Data[CO/km (mg)])-F$2)/F$5</f>
        <v>#N/A</v>
      </c>
      <c r="G1370" s="141" t="e" cm="1">
        <f t="array" ref="G1370">(_xlfn.XLOOKUP($A1370&amp;$Q$3,Data[Index]&amp;Data[Valid Test, Can be used for conformity (Y/N)],Data[CO2/km (g)])-G$2)/G$5</f>
        <v>#N/A</v>
      </c>
      <c r="H1370" s="141" t="e" cm="1">
        <f t="array" ref="H1370">(_xlfn.XLOOKUP($A1370&amp;$Q$3,Data[Index]&amp;Data[Valid Test, Can be used for conformity (Y/N)],Data[THC/km (mg)])-H$2)/H$5</f>
        <v>#N/A</v>
      </c>
      <c r="I1370" s="141" t="e" cm="1">
        <f t="array" ref="I1370">(_xlfn.XLOOKUP($A1370&amp;$Q$3,Data[Index]&amp;Data[Valid Test, Can be used for conformity (Y/N)],Data[NOx/km (mg)])-I$2)/I$5</f>
        <v>#N/A</v>
      </c>
      <c r="J1370" s="141" t="e" cm="1">
        <f t="array" ref="J1370">(_xlfn.XLOOKUP($A1370&amp;$Q$3,Data[Index]&amp;Data[Valid Test, Can be used for conformity (Y/N)],Data[THC + NOx/km (mg)])-J$2)/J$5</f>
        <v>#N/A</v>
      </c>
      <c r="K1370" s="141" t="e" cm="1">
        <f t="array" ref="K1370">(_xlfn.XLOOKUP($A1370&amp;$Q$3,Data[Index]&amp;Data[Valid Test, Can be used for conformity (Y/N)],Data[PN/km ('#)])-K$2)/K$5</f>
        <v>#N/A</v>
      </c>
      <c r="L1370" s="141" t="e" cm="1">
        <f t="array" ref="L1370">(_xlfn.XLOOKUP($A1370&amp;$Q$3,Data[Index]&amp;Data[Valid Test, Can be used for conformity (Y/N)],Data[PM/km (mg)])-L$2)/L$5</f>
        <v>#N/A</v>
      </c>
      <c r="M1370" s="140" t="e" cm="1">
        <f t="array" ref="M1370">(_xlfn.XLOOKUP($A1370&amp;$Q$3,Data[Index]&amp;Data[Valid Test, Can be used for conformity (Y/N)],Data[CH4 (mg/km)])-M$2)/M$5</f>
        <v>#N/A</v>
      </c>
      <c r="N1370" s="140" t="e" cm="1">
        <f t="array" ref="N1370">(_xlfn.XLOOKUP($A1370&amp;$Q$3,Data[Index]&amp;Data[Valid Test, Can be used for conformity (Y/N)],Data[N20 (mg/km)])-N$2)/N$5</f>
        <v>#N/A</v>
      </c>
      <c r="O1370" s="141" t="e" cm="1">
        <f t="array" ref="O1370">(_xlfn.XLOOKUP($A1370&amp;$Q$3,Data[Index]&amp;Data[Valid Test, Can be used for conformity (Y/N)],Data[l/100km])-O$2)/O$5</f>
        <v>#N/A</v>
      </c>
      <c r="P1370" s="138">
        <f>_xlfn.XLOOKUP($A1370,Data[Index],Data[Comments])</f>
        <v>0</v>
      </c>
    </row>
    <row r="1371" spans="1:16" x14ac:dyDescent="0.2">
      <c r="A1371" s="129"/>
      <c r="B1371" s="129"/>
      <c r="C1371" s="129" t="e" cm="1">
        <f t="array" ref="C1371">_xlfn.XLOOKUP($A1371&amp;$Q$3&amp;$R$3,Data[Index]&amp;Data[Valid Test, Can be used for conformity (Y/N)]&amp;Data[Cycle],Data[Test Name])</f>
        <v>#N/A</v>
      </c>
      <c r="D1371" s="167" t="e" cm="1">
        <f t="array" ref="D1371">_xlfn.XLOOKUP($A1371&amp;$Q$3&amp;$R$3,Data[Index]&amp;Data[Valid Test, Can be used for conformity (Y/N)]&amp;Data[Cycle],Data[Mileage (Miles)])</f>
        <v>#N/A</v>
      </c>
      <c r="E1371" s="130" t="e" cm="1">
        <f t="array" ref="E1371">_xlfn.XLOOKUP($A1371&amp;$Q$3&amp;$R$3,Data[Index]&amp;Data[Valid Test, Can be used for conformity (Y/N)]&amp;Data[Cycle],Data[Date])</f>
        <v>#N/A</v>
      </c>
      <c r="F1371" s="141" t="e" cm="1">
        <f t="array" ref="F1371">(_xlfn.XLOOKUP($A1371&amp;$Q$3&amp;$R$3,Data[Index]&amp;Data[Valid Test, Can be used for conformity (Y/N)]&amp;Data[Cycle],Data[CO/km (mg)])-F$2)/F$5</f>
        <v>#N/A</v>
      </c>
      <c r="G1371" s="141" t="e" cm="1">
        <f t="array" ref="G1371">(_xlfn.XLOOKUP($A1371&amp;$Q$3,Data[Index]&amp;Data[Valid Test, Can be used for conformity (Y/N)],Data[CO2/km (g)])-G$2)/G$5</f>
        <v>#N/A</v>
      </c>
      <c r="H1371" s="141" t="e" cm="1">
        <f t="array" ref="H1371">(_xlfn.XLOOKUP($A1371&amp;$Q$3,Data[Index]&amp;Data[Valid Test, Can be used for conformity (Y/N)],Data[THC/km (mg)])-H$2)/H$5</f>
        <v>#N/A</v>
      </c>
      <c r="I1371" s="141" t="e" cm="1">
        <f t="array" ref="I1371">(_xlfn.XLOOKUP($A1371&amp;$Q$3,Data[Index]&amp;Data[Valid Test, Can be used for conformity (Y/N)],Data[NOx/km (mg)])-I$2)/I$5</f>
        <v>#N/A</v>
      </c>
      <c r="J1371" s="141" t="e" cm="1">
        <f t="array" ref="J1371">(_xlfn.XLOOKUP($A1371&amp;$Q$3,Data[Index]&amp;Data[Valid Test, Can be used for conformity (Y/N)],Data[THC + NOx/km (mg)])-J$2)/J$5</f>
        <v>#N/A</v>
      </c>
      <c r="K1371" s="141" t="e" cm="1">
        <f t="array" ref="K1371">(_xlfn.XLOOKUP($A1371&amp;$Q$3,Data[Index]&amp;Data[Valid Test, Can be used for conformity (Y/N)],Data[PN/km ('#)])-K$2)/K$5</f>
        <v>#N/A</v>
      </c>
      <c r="L1371" s="141" t="e" cm="1">
        <f t="array" ref="L1371">(_xlfn.XLOOKUP($A1371&amp;$Q$3,Data[Index]&amp;Data[Valid Test, Can be used for conformity (Y/N)],Data[PM/km (mg)])-L$2)/L$5</f>
        <v>#N/A</v>
      </c>
      <c r="M1371" s="140" t="e" cm="1">
        <f t="array" ref="M1371">(_xlfn.XLOOKUP($A1371&amp;$Q$3,Data[Index]&amp;Data[Valid Test, Can be used for conformity (Y/N)],Data[CH4 (mg/km)])-M$2)/M$5</f>
        <v>#N/A</v>
      </c>
      <c r="N1371" s="140" t="e" cm="1">
        <f t="array" ref="N1371">(_xlfn.XLOOKUP($A1371&amp;$Q$3,Data[Index]&amp;Data[Valid Test, Can be used for conformity (Y/N)],Data[N20 (mg/km)])-N$2)/N$5</f>
        <v>#N/A</v>
      </c>
      <c r="O1371" s="141" t="e" cm="1">
        <f t="array" ref="O1371">(_xlfn.XLOOKUP($A1371&amp;$Q$3,Data[Index]&amp;Data[Valid Test, Can be used for conformity (Y/N)],Data[l/100km])-O$2)/O$5</f>
        <v>#N/A</v>
      </c>
      <c r="P1371" s="138">
        <f>_xlfn.XLOOKUP($A1371,Data[Index],Data[Comments])</f>
        <v>0</v>
      </c>
    </row>
    <row r="1372" spans="1:16" x14ac:dyDescent="0.2">
      <c r="A1372" s="129"/>
      <c r="B1372" s="129"/>
      <c r="C1372" s="129" t="e" cm="1">
        <f t="array" ref="C1372">_xlfn.XLOOKUP($A1372&amp;$Q$3&amp;$R$3,Data[Index]&amp;Data[Valid Test, Can be used for conformity (Y/N)]&amp;Data[Cycle],Data[Test Name])</f>
        <v>#N/A</v>
      </c>
      <c r="D1372" s="167" t="e" cm="1">
        <f t="array" ref="D1372">_xlfn.XLOOKUP($A1372&amp;$Q$3&amp;$R$3,Data[Index]&amp;Data[Valid Test, Can be used for conformity (Y/N)]&amp;Data[Cycle],Data[Mileage (Miles)])</f>
        <v>#N/A</v>
      </c>
      <c r="E1372" s="130" t="e" cm="1">
        <f t="array" ref="E1372">_xlfn.XLOOKUP($A1372&amp;$Q$3&amp;$R$3,Data[Index]&amp;Data[Valid Test, Can be used for conformity (Y/N)]&amp;Data[Cycle],Data[Date])</f>
        <v>#N/A</v>
      </c>
      <c r="F1372" s="141" t="e" cm="1">
        <f t="array" ref="F1372">(_xlfn.XLOOKUP($A1372&amp;$Q$3&amp;$R$3,Data[Index]&amp;Data[Valid Test, Can be used for conformity (Y/N)]&amp;Data[Cycle],Data[CO/km (mg)])-F$2)/F$5</f>
        <v>#N/A</v>
      </c>
      <c r="G1372" s="141" t="e" cm="1">
        <f t="array" ref="G1372">(_xlfn.XLOOKUP($A1372&amp;$Q$3,Data[Index]&amp;Data[Valid Test, Can be used for conformity (Y/N)],Data[CO2/km (g)])-G$2)/G$5</f>
        <v>#N/A</v>
      </c>
      <c r="H1372" s="141" t="e" cm="1">
        <f t="array" ref="H1372">(_xlfn.XLOOKUP($A1372&amp;$Q$3,Data[Index]&amp;Data[Valid Test, Can be used for conformity (Y/N)],Data[THC/km (mg)])-H$2)/H$5</f>
        <v>#N/A</v>
      </c>
      <c r="I1372" s="141" t="e" cm="1">
        <f t="array" ref="I1372">(_xlfn.XLOOKUP($A1372&amp;$Q$3,Data[Index]&amp;Data[Valid Test, Can be used for conformity (Y/N)],Data[NOx/km (mg)])-I$2)/I$5</f>
        <v>#N/A</v>
      </c>
      <c r="J1372" s="141" t="e" cm="1">
        <f t="array" ref="J1372">(_xlfn.XLOOKUP($A1372&amp;$Q$3,Data[Index]&amp;Data[Valid Test, Can be used for conformity (Y/N)],Data[THC + NOx/km (mg)])-J$2)/J$5</f>
        <v>#N/A</v>
      </c>
      <c r="K1372" s="141" t="e" cm="1">
        <f t="array" ref="K1372">(_xlfn.XLOOKUP($A1372&amp;$Q$3,Data[Index]&amp;Data[Valid Test, Can be used for conformity (Y/N)],Data[PN/km ('#)])-K$2)/K$5</f>
        <v>#N/A</v>
      </c>
      <c r="L1372" s="141" t="e" cm="1">
        <f t="array" ref="L1372">(_xlfn.XLOOKUP($A1372&amp;$Q$3,Data[Index]&amp;Data[Valid Test, Can be used for conformity (Y/N)],Data[PM/km (mg)])-L$2)/L$5</f>
        <v>#N/A</v>
      </c>
      <c r="M1372" s="140" t="e" cm="1">
        <f t="array" ref="M1372">(_xlfn.XLOOKUP($A1372&amp;$Q$3,Data[Index]&amp;Data[Valid Test, Can be used for conformity (Y/N)],Data[CH4 (mg/km)])-M$2)/M$5</f>
        <v>#N/A</v>
      </c>
      <c r="N1372" s="140" t="e" cm="1">
        <f t="array" ref="N1372">(_xlfn.XLOOKUP($A1372&amp;$Q$3,Data[Index]&amp;Data[Valid Test, Can be used for conformity (Y/N)],Data[N20 (mg/km)])-N$2)/N$5</f>
        <v>#N/A</v>
      </c>
      <c r="O1372" s="141" t="e" cm="1">
        <f t="array" ref="O1372">(_xlfn.XLOOKUP($A1372&amp;$Q$3,Data[Index]&amp;Data[Valid Test, Can be used for conformity (Y/N)],Data[l/100km])-O$2)/O$5</f>
        <v>#N/A</v>
      </c>
      <c r="P1372" s="138">
        <f>_xlfn.XLOOKUP($A1372,Data[Index],Data[Comments])</f>
        <v>0</v>
      </c>
    </row>
    <row r="1373" spans="1:16" x14ac:dyDescent="0.2">
      <c r="A1373" s="129"/>
      <c r="B1373" s="129"/>
      <c r="C1373" s="129" t="e" cm="1">
        <f t="array" ref="C1373">_xlfn.XLOOKUP($A1373&amp;$Q$3&amp;$R$3,Data[Index]&amp;Data[Valid Test, Can be used for conformity (Y/N)]&amp;Data[Cycle],Data[Test Name])</f>
        <v>#N/A</v>
      </c>
      <c r="D1373" s="167" t="e" cm="1">
        <f t="array" ref="D1373">_xlfn.XLOOKUP($A1373&amp;$Q$3&amp;$R$3,Data[Index]&amp;Data[Valid Test, Can be used for conformity (Y/N)]&amp;Data[Cycle],Data[Mileage (Miles)])</f>
        <v>#N/A</v>
      </c>
      <c r="E1373" s="130" t="e" cm="1">
        <f t="array" ref="E1373">_xlfn.XLOOKUP($A1373&amp;$Q$3&amp;$R$3,Data[Index]&amp;Data[Valid Test, Can be used for conformity (Y/N)]&amp;Data[Cycle],Data[Date])</f>
        <v>#N/A</v>
      </c>
      <c r="F1373" s="141" t="e" cm="1">
        <f t="array" ref="F1373">(_xlfn.XLOOKUP($A1373&amp;$Q$3&amp;$R$3,Data[Index]&amp;Data[Valid Test, Can be used for conformity (Y/N)]&amp;Data[Cycle],Data[CO/km (mg)])-F$2)/F$5</f>
        <v>#N/A</v>
      </c>
      <c r="G1373" s="141" t="e" cm="1">
        <f t="array" ref="G1373">(_xlfn.XLOOKUP($A1373&amp;$Q$3,Data[Index]&amp;Data[Valid Test, Can be used for conformity (Y/N)],Data[CO2/km (g)])-G$2)/G$5</f>
        <v>#N/A</v>
      </c>
      <c r="H1373" s="141" t="e" cm="1">
        <f t="array" ref="H1373">(_xlfn.XLOOKUP($A1373&amp;$Q$3,Data[Index]&amp;Data[Valid Test, Can be used for conformity (Y/N)],Data[THC/km (mg)])-H$2)/H$5</f>
        <v>#N/A</v>
      </c>
      <c r="I1373" s="141" t="e" cm="1">
        <f t="array" ref="I1373">(_xlfn.XLOOKUP($A1373&amp;$Q$3,Data[Index]&amp;Data[Valid Test, Can be used for conformity (Y/N)],Data[NOx/km (mg)])-I$2)/I$5</f>
        <v>#N/A</v>
      </c>
      <c r="J1373" s="141" t="e" cm="1">
        <f t="array" ref="J1373">(_xlfn.XLOOKUP($A1373&amp;$Q$3,Data[Index]&amp;Data[Valid Test, Can be used for conformity (Y/N)],Data[THC + NOx/km (mg)])-J$2)/J$5</f>
        <v>#N/A</v>
      </c>
      <c r="K1373" s="141" t="e" cm="1">
        <f t="array" ref="K1373">(_xlfn.XLOOKUP($A1373&amp;$Q$3,Data[Index]&amp;Data[Valid Test, Can be used for conformity (Y/N)],Data[PN/km ('#)])-K$2)/K$5</f>
        <v>#N/A</v>
      </c>
      <c r="L1373" s="141" t="e" cm="1">
        <f t="array" ref="L1373">(_xlfn.XLOOKUP($A1373&amp;$Q$3,Data[Index]&amp;Data[Valid Test, Can be used for conformity (Y/N)],Data[PM/km (mg)])-L$2)/L$5</f>
        <v>#N/A</v>
      </c>
      <c r="M1373" s="140" t="e" cm="1">
        <f t="array" ref="M1373">(_xlfn.XLOOKUP($A1373&amp;$Q$3,Data[Index]&amp;Data[Valid Test, Can be used for conformity (Y/N)],Data[CH4 (mg/km)])-M$2)/M$5</f>
        <v>#N/A</v>
      </c>
      <c r="N1373" s="140" t="e" cm="1">
        <f t="array" ref="N1373">(_xlfn.XLOOKUP($A1373&amp;$Q$3,Data[Index]&amp;Data[Valid Test, Can be used for conformity (Y/N)],Data[N20 (mg/km)])-N$2)/N$5</f>
        <v>#N/A</v>
      </c>
      <c r="O1373" s="141" t="e" cm="1">
        <f t="array" ref="O1373">(_xlfn.XLOOKUP($A1373&amp;$Q$3,Data[Index]&amp;Data[Valid Test, Can be used for conformity (Y/N)],Data[l/100km])-O$2)/O$5</f>
        <v>#N/A</v>
      </c>
      <c r="P1373" s="138">
        <f>_xlfn.XLOOKUP($A1373,Data[Index],Data[Comments])</f>
        <v>0</v>
      </c>
    </row>
    <row r="1374" spans="1:16" x14ac:dyDescent="0.2">
      <c r="A1374" s="129"/>
      <c r="B1374" s="129"/>
      <c r="C1374" s="129" t="e" cm="1">
        <f t="array" ref="C1374">_xlfn.XLOOKUP($A1374&amp;$Q$3&amp;$R$3,Data[Index]&amp;Data[Valid Test, Can be used for conformity (Y/N)]&amp;Data[Cycle],Data[Test Name])</f>
        <v>#N/A</v>
      </c>
      <c r="D1374" s="167" t="e" cm="1">
        <f t="array" ref="D1374">_xlfn.XLOOKUP($A1374&amp;$Q$3&amp;$R$3,Data[Index]&amp;Data[Valid Test, Can be used for conformity (Y/N)]&amp;Data[Cycle],Data[Mileage (Miles)])</f>
        <v>#N/A</v>
      </c>
      <c r="E1374" s="130" t="e" cm="1">
        <f t="array" ref="E1374">_xlfn.XLOOKUP($A1374&amp;$Q$3&amp;$R$3,Data[Index]&amp;Data[Valid Test, Can be used for conformity (Y/N)]&amp;Data[Cycle],Data[Date])</f>
        <v>#N/A</v>
      </c>
      <c r="F1374" s="141" t="e" cm="1">
        <f t="array" ref="F1374">(_xlfn.XLOOKUP($A1374&amp;$Q$3&amp;$R$3,Data[Index]&amp;Data[Valid Test, Can be used for conformity (Y/N)]&amp;Data[Cycle],Data[CO/km (mg)])-F$2)/F$5</f>
        <v>#N/A</v>
      </c>
      <c r="G1374" s="141" t="e" cm="1">
        <f t="array" ref="G1374">(_xlfn.XLOOKUP($A1374&amp;$Q$3,Data[Index]&amp;Data[Valid Test, Can be used for conformity (Y/N)],Data[CO2/km (g)])-G$2)/G$5</f>
        <v>#N/A</v>
      </c>
      <c r="H1374" s="141" t="e" cm="1">
        <f t="array" ref="H1374">(_xlfn.XLOOKUP($A1374&amp;$Q$3,Data[Index]&amp;Data[Valid Test, Can be used for conformity (Y/N)],Data[THC/km (mg)])-H$2)/H$5</f>
        <v>#N/A</v>
      </c>
      <c r="I1374" s="141" t="e" cm="1">
        <f t="array" ref="I1374">(_xlfn.XLOOKUP($A1374&amp;$Q$3,Data[Index]&amp;Data[Valid Test, Can be used for conformity (Y/N)],Data[NOx/km (mg)])-I$2)/I$5</f>
        <v>#N/A</v>
      </c>
      <c r="J1374" s="141" t="e" cm="1">
        <f t="array" ref="J1374">(_xlfn.XLOOKUP($A1374&amp;$Q$3,Data[Index]&amp;Data[Valid Test, Can be used for conformity (Y/N)],Data[THC + NOx/km (mg)])-J$2)/J$5</f>
        <v>#N/A</v>
      </c>
      <c r="K1374" s="141" t="e" cm="1">
        <f t="array" ref="K1374">(_xlfn.XLOOKUP($A1374&amp;$Q$3,Data[Index]&amp;Data[Valid Test, Can be used for conformity (Y/N)],Data[PN/km ('#)])-K$2)/K$5</f>
        <v>#N/A</v>
      </c>
      <c r="L1374" s="141" t="e" cm="1">
        <f t="array" ref="L1374">(_xlfn.XLOOKUP($A1374&amp;$Q$3,Data[Index]&amp;Data[Valid Test, Can be used for conformity (Y/N)],Data[PM/km (mg)])-L$2)/L$5</f>
        <v>#N/A</v>
      </c>
      <c r="M1374" s="140" t="e" cm="1">
        <f t="array" ref="M1374">(_xlfn.XLOOKUP($A1374&amp;$Q$3,Data[Index]&amp;Data[Valid Test, Can be used for conformity (Y/N)],Data[CH4 (mg/km)])-M$2)/M$5</f>
        <v>#N/A</v>
      </c>
      <c r="N1374" s="140" t="e" cm="1">
        <f t="array" ref="N1374">(_xlfn.XLOOKUP($A1374&amp;$Q$3,Data[Index]&amp;Data[Valid Test, Can be used for conformity (Y/N)],Data[N20 (mg/km)])-N$2)/N$5</f>
        <v>#N/A</v>
      </c>
      <c r="O1374" s="141" t="e" cm="1">
        <f t="array" ref="O1374">(_xlfn.XLOOKUP($A1374&amp;$Q$3,Data[Index]&amp;Data[Valid Test, Can be used for conformity (Y/N)],Data[l/100km])-O$2)/O$5</f>
        <v>#N/A</v>
      </c>
      <c r="P1374" s="138">
        <f>_xlfn.XLOOKUP($A1374,Data[Index],Data[Comments])</f>
        <v>0</v>
      </c>
    </row>
    <row r="1375" spans="1:16" x14ac:dyDescent="0.2">
      <c r="A1375" s="129"/>
      <c r="B1375" s="129"/>
      <c r="C1375" s="129" t="e" cm="1">
        <f t="array" ref="C1375">_xlfn.XLOOKUP($A1375&amp;$Q$3&amp;$R$3,Data[Index]&amp;Data[Valid Test, Can be used for conformity (Y/N)]&amp;Data[Cycle],Data[Test Name])</f>
        <v>#N/A</v>
      </c>
      <c r="D1375" s="167" t="e" cm="1">
        <f t="array" ref="D1375">_xlfn.XLOOKUP($A1375&amp;$Q$3&amp;$R$3,Data[Index]&amp;Data[Valid Test, Can be used for conformity (Y/N)]&amp;Data[Cycle],Data[Mileage (Miles)])</f>
        <v>#N/A</v>
      </c>
      <c r="E1375" s="130" t="e" cm="1">
        <f t="array" ref="E1375">_xlfn.XLOOKUP($A1375&amp;$Q$3&amp;$R$3,Data[Index]&amp;Data[Valid Test, Can be used for conformity (Y/N)]&amp;Data[Cycle],Data[Date])</f>
        <v>#N/A</v>
      </c>
      <c r="F1375" s="141" t="e" cm="1">
        <f t="array" ref="F1375">(_xlfn.XLOOKUP($A1375&amp;$Q$3&amp;$R$3,Data[Index]&amp;Data[Valid Test, Can be used for conformity (Y/N)]&amp;Data[Cycle],Data[CO/km (mg)])-F$2)/F$5</f>
        <v>#N/A</v>
      </c>
      <c r="G1375" s="141" t="e" cm="1">
        <f t="array" ref="G1375">(_xlfn.XLOOKUP($A1375&amp;$Q$3,Data[Index]&amp;Data[Valid Test, Can be used for conformity (Y/N)],Data[CO2/km (g)])-G$2)/G$5</f>
        <v>#N/A</v>
      </c>
      <c r="H1375" s="141" t="e" cm="1">
        <f t="array" ref="H1375">(_xlfn.XLOOKUP($A1375&amp;$Q$3,Data[Index]&amp;Data[Valid Test, Can be used for conformity (Y/N)],Data[THC/km (mg)])-H$2)/H$5</f>
        <v>#N/A</v>
      </c>
      <c r="I1375" s="141" t="e" cm="1">
        <f t="array" ref="I1375">(_xlfn.XLOOKUP($A1375&amp;$Q$3,Data[Index]&amp;Data[Valid Test, Can be used for conformity (Y/N)],Data[NOx/km (mg)])-I$2)/I$5</f>
        <v>#N/A</v>
      </c>
      <c r="J1375" s="141" t="e" cm="1">
        <f t="array" ref="J1375">(_xlfn.XLOOKUP($A1375&amp;$Q$3,Data[Index]&amp;Data[Valid Test, Can be used for conformity (Y/N)],Data[THC + NOx/km (mg)])-J$2)/J$5</f>
        <v>#N/A</v>
      </c>
      <c r="K1375" s="141" t="e" cm="1">
        <f t="array" ref="K1375">(_xlfn.XLOOKUP($A1375&amp;$Q$3,Data[Index]&amp;Data[Valid Test, Can be used for conformity (Y/N)],Data[PN/km ('#)])-K$2)/K$5</f>
        <v>#N/A</v>
      </c>
      <c r="L1375" s="141" t="e" cm="1">
        <f t="array" ref="L1375">(_xlfn.XLOOKUP($A1375&amp;$Q$3,Data[Index]&amp;Data[Valid Test, Can be used for conformity (Y/N)],Data[PM/km (mg)])-L$2)/L$5</f>
        <v>#N/A</v>
      </c>
      <c r="M1375" s="140" t="e" cm="1">
        <f t="array" ref="M1375">(_xlfn.XLOOKUP($A1375&amp;$Q$3,Data[Index]&amp;Data[Valid Test, Can be used for conformity (Y/N)],Data[CH4 (mg/km)])-M$2)/M$5</f>
        <v>#N/A</v>
      </c>
      <c r="N1375" s="140" t="e" cm="1">
        <f t="array" ref="N1375">(_xlfn.XLOOKUP($A1375&amp;$Q$3,Data[Index]&amp;Data[Valid Test, Can be used for conformity (Y/N)],Data[N20 (mg/km)])-N$2)/N$5</f>
        <v>#N/A</v>
      </c>
      <c r="O1375" s="141" t="e" cm="1">
        <f t="array" ref="O1375">(_xlfn.XLOOKUP($A1375&amp;$Q$3,Data[Index]&amp;Data[Valid Test, Can be used for conformity (Y/N)],Data[l/100km])-O$2)/O$5</f>
        <v>#N/A</v>
      </c>
      <c r="P1375" s="138">
        <f>_xlfn.XLOOKUP($A1375,Data[Index],Data[Comments])</f>
        <v>0</v>
      </c>
    </row>
    <row r="1376" spans="1:16" x14ac:dyDescent="0.2">
      <c r="A1376" s="129"/>
      <c r="B1376" s="129"/>
      <c r="C1376" s="129" t="e" cm="1">
        <f t="array" ref="C1376">_xlfn.XLOOKUP($A1376&amp;$Q$3&amp;$R$3,Data[Index]&amp;Data[Valid Test, Can be used for conformity (Y/N)]&amp;Data[Cycle],Data[Test Name])</f>
        <v>#N/A</v>
      </c>
      <c r="D1376" s="167" t="e" cm="1">
        <f t="array" ref="D1376">_xlfn.XLOOKUP($A1376&amp;$Q$3&amp;$R$3,Data[Index]&amp;Data[Valid Test, Can be used for conformity (Y/N)]&amp;Data[Cycle],Data[Mileage (Miles)])</f>
        <v>#N/A</v>
      </c>
      <c r="E1376" s="130" t="e" cm="1">
        <f t="array" ref="E1376">_xlfn.XLOOKUP($A1376&amp;$Q$3&amp;$R$3,Data[Index]&amp;Data[Valid Test, Can be used for conformity (Y/N)]&amp;Data[Cycle],Data[Date])</f>
        <v>#N/A</v>
      </c>
      <c r="F1376" s="141" t="e" cm="1">
        <f t="array" ref="F1376">(_xlfn.XLOOKUP($A1376&amp;$Q$3&amp;$R$3,Data[Index]&amp;Data[Valid Test, Can be used for conformity (Y/N)]&amp;Data[Cycle],Data[CO/km (mg)])-F$2)/F$5</f>
        <v>#N/A</v>
      </c>
      <c r="G1376" s="141" t="e" cm="1">
        <f t="array" ref="G1376">(_xlfn.XLOOKUP($A1376&amp;$Q$3,Data[Index]&amp;Data[Valid Test, Can be used for conformity (Y/N)],Data[CO2/km (g)])-G$2)/G$5</f>
        <v>#N/A</v>
      </c>
      <c r="H1376" s="141" t="e" cm="1">
        <f t="array" ref="H1376">(_xlfn.XLOOKUP($A1376&amp;$Q$3,Data[Index]&amp;Data[Valid Test, Can be used for conformity (Y/N)],Data[THC/km (mg)])-H$2)/H$5</f>
        <v>#N/A</v>
      </c>
      <c r="I1376" s="141" t="e" cm="1">
        <f t="array" ref="I1376">(_xlfn.XLOOKUP($A1376&amp;$Q$3,Data[Index]&amp;Data[Valid Test, Can be used for conformity (Y/N)],Data[NOx/km (mg)])-I$2)/I$5</f>
        <v>#N/A</v>
      </c>
      <c r="J1376" s="141" t="e" cm="1">
        <f t="array" ref="J1376">(_xlfn.XLOOKUP($A1376&amp;$Q$3,Data[Index]&amp;Data[Valid Test, Can be used for conformity (Y/N)],Data[THC + NOx/km (mg)])-J$2)/J$5</f>
        <v>#N/A</v>
      </c>
      <c r="K1376" s="141" t="e" cm="1">
        <f t="array" ref="K1376">(_xlfn.XLOOKUP($A1376&amp;$Q$3,Data[Index]&amp;Data[Valid Test, Can be used for conformity (Y/N)],Data[PN/km ('#)])-K$2)/K$5</f>
        <v>#N/A</v>
      </c>
      <c r="L1376" s="141" t="e" cm="1">
        <f t="array" ref="L1376">(_xlfn.XLOOKUP($A1376&amp;$Q$3,Data[Index]&amp;Data[Valid Test, Can be used for conformity (Y/N)],Data[PM/km (mg)])-L$2)/L$5</f>
        <v>#N/A</v>
      </c>
      <c r="M1376" s="140" t="e" cm="1">
        <f t="array" ref="M1376">(_xlfn.XLOOKUP($A1376&amp;$Q$3,Data[Index]&amp;Data[Valid Test, Can be used for conformity (Y/N)],Data[CH4 (mg/km)])-M$2)/M$5</f>
        <v>#N/A</v>
      </c>
      <c r="N1376" s="140" t="e" cm="1">
        <f t="array" ref="N1376">(_xlfn.XLOOKUP($A1376&amp;$Q$3,Data[Index]&amp;Data[Valid Test, Can be used for conformity (Y/N)],Data[N20 (mg/km)])-N$2)/N$5</f>
        <v>#N/A</v>
      </c>
      <c r="O1376" s="141" t="e" cm="1">
        <f t="array" ref="O1376">(_xlfn.XLOOKUP($A1376&amp;$Q$3,Data[Index]&amp;Data[Valid Test, Can be used for conformity (Y/N)],Data[l/100km])-O$2)/O$5</f>
        <v>#N/A</v>
      </c>
      <c r="P1376" s="138">
        <f>_xlfn.XLOOKUP($A1376,Data[Index],Data[Comments])</f>
        <v>0</v>
      </c>
    </row>
    <row r="1377" spans="1:16" x14ac:dyDescent="0.2">
      <c r="A1377" s="129"/>
      <c r="B1377" s="129"/>
      <c r="C1377" s="129" t="e" cm="1">
        <f t="array" ref="C1377">_xlfn.XLOOKUP($A1377&amp;$Q$3&amp;$R$3,Data[Index]&amp;Data[Valid Test, Can be used for conformity (Y/N)]&amp;Data[Cycle],Data[Test Name])</f>
        <v>#N/A</v>
      </c>
      <c r="D1377" s="167" t="e" cm="1">
        <f t="array" ref="D1377">_xlfn.XLOOKUP($A1377&amp;$Q$3&amp;$R$3,Data[Index]&amp;Data[Valid Test, Can be used for conformity (Y/N)]&amp;Data[Cycle],Data[Mileage (Miles)])</f>
        <v>#N/A</v>
      </c>
      <c r="E1377" s="130" t="e" cm="1">
        <f t="array" ref="E1377">_xlfn.XLOOKUP($A1377&amp;$Q$3&amp;$R$3,Data[Index]&amp;Data[Valid Test, Can be used for conformity (Y/N)]&amp;Data[Cycle],Data[Date])</f>
        <v>#N/A</v>
      </c>
      <c r="F1377" s="141" t="e" cm="1">
        <f t="array" ref="F1377">(_xlfn.XLOOKUP($A1377&amp;$Q$3&amp;$R$3,Data[Index]&amp;Data[Valid Test, Can be used for conformity (Y/N)]&amp;Data[Cycle],Data[CO/km (mg)])-F$2)/F$5</f>
        <v>#N/A</v>
      </c>
      <c r="G1377" s="141" t="e" cm="1">
        <f t="array" ref="G1377">(_xlfn.XLOOKUP($A1377&amp;$Q$3,Data[Index]&amp;Data[Valid Test, Can be used for conformity (Y/N)],Data[CO2/km (g)])-G$2)/G$5</f>
        <v>#N/A</v>
      </c>
      <c r="H1377" s="141" t="e" cm="1">
        <f t="array" ref="H1377">(_xlfn.XLOOKUP($A1377&amp;$Q$3,Data[Index]&amp;Data[Valid Test, Can be used for conformity (Y/N)],Data[THC/km (mg)])-H$2)/H$5</f>
        <v>#N/A</v>
      </c>
      <c r="I1377" s="141" t="e" cm="1">
        <f t="array" ref="I1377">(_xlfn.XLOOKUP($A1377&amp;$Q$3,Data[Index]&amp;Data[Valid Test, Can be used for conformity (Y/N)],Data[NOx/km (mg)])-I$2)/I$5</f>
        <v>#N/A</v>
      </c>
      <c r="J1377" s="141" t="e" cm="1">
        <f t="array" ref="J1377">(_xlfn.XLOOKUP($A1377&amp;$Q$3,Data[Index]&amp;Data[Valid Test, Can be used for conformity (Y/N)],Data[THC + NOx/km (mg)])-J$2)/J$5</f>
        <v>#N/A</v>
      </c>
      <c r="K1377" s="141" t="e" cm="1">
        <f t="array" ref="K1377">(_xlfn.XLOOKUP($A1377&amp;$Q$3,Data[Index]&amp;Data[Valid Test, Can be used for conformity (Y/N)],Data[PN/km ('#)])-K$2)/K$5</f>
        <v>#N/A</v>
      </c>
      <c r="L1377" s="141" t="e" cm="1">
        <f t="array" ref="L1377">(_xlfn.XLOOKUP($A1377&amp;$Q$3,Data[Index]&amp;Data[Valid Test, Can be used for conformity (Y/N)],Data[PM/km (mg)])-L$2)/L$5</f>
        <v>#N/A</v>
      </c>
      <c r="M1377" s="140" t="e" cm="1">
        <f t="array" ref="M1377">(_xlfn.XLOOKUP($A1377&amp;$Q$3,Data[Index]&amp;Data[Valid Test, Can be used for conformity (Y/N)],Data[CH4 (mg/km)])-M$2)/M$5</f>
        <v>#N/A</v>
      </c>
      <c r="N1377" s="140" t="e" cm="1">
        <f t="array" ref="N1377">(_xlfn.XLOOKUP($A1377&amp;$Q$3,Data[Index]&amp;Data[Valid Test, Can be used for conformity (Y/N)],Data[N20 (mg/km)])-N$2)/N$5</f>
        <v>#N/A</v>
      </c>
      <c r="O1377" s="141" t="e" cm="1">
        <f t="array" ref="O1377">(_xlfn.XLOOKUP($A1377&amp;$Q$3,Data[Index]&amp;Data[Valid Test, Can be used for conformity (Y/N)],Data[l/100km])-O$2)/O$5</f>
        <v>#N/A</v>
      </c>
      <c r="P1377" s="138">
        <f>_xlfn.XLOOKUP($A1377,Data[Index],Data[Comments])</f>
        <v>0</v>
      </c>
    </row>
    <row r="1378" spans="1:16" x14ac:dyDescent="0.2">
      <c r="A1378" s="129"/>
      <c r="B1378" s="129"/>
      <c r="C1378" s="129" t="e" cm="1">
        <f t="array" ref="C1378">_xlfn.XLOOKUP($A1378&amp;$Q$3&amp;$R$3,Data[Index]&amp;Data[Valid Test, Can be used for conformity (Y/N)]&amp;Data[Cycle],Data[Test Name])</f>
        <v>#N/A</v>
      </c>
      <c r="D1378" s="167" t="e" cm="1">
        <f t="array" ref="D1378">_xlfn.XLOOKUP($A1378&amp;$Q$3&amp;$R$3,Data[Index]&amp;Data[Valid Test, Can be used for conformity (Y/N)]&amp;Data[Cycle],Data[Mileage (Miles)])</f>
        <v>#N/A</v>
      </c>
      <c r="E1378" s="130" t="e" cm="1">
        <f t="array" ref="E1378">_xlfn.XLOOKUP($A1378&amp;$Q$3&amp;$R$3,Data[Index]&amp;Data[Valid Test, Can be used for conformity (Y/N)]&amp;Data[Cycle],Data[Date])</f>
        <v>#N/A</v>
      </c>
      <c r="F1378" s="141" t="e" cm="1">
        <f t="array" ref="F1378">(_xlfn.XLOOKUP($A1378&amp;$Q$3&amp;$R$3,Data[Index]&amp;Data[Valid Test, Can be used for conformity (Y/N)]&amp;Data[Cycle],Data[CO/km (mg)])-F$2)/F$5</f>
        <v>#N/A</v>
      </c>
      <c r="G1378" s="141" t="e" cm="1">
        <f t="array" ref="G1378">(_xlfn.XLOOKUP($A1378&amp;$Q$3,Data[Index]&amp;Data[Valid Test, Can be used for conformity (Y/N)],Data[CO2/km (g)])-G$2)/G$5</f>
        <v>#N/A</v>
      </c>
      <c r="H1378" s="141" t="e" cm="1">
        <f t="array" ref="H1378">(_xlfn.XLOOKUP($A1378&amp;$Q$3,Data[Index]&amp;Data[Valid Test, Can be used for conformity (Y/N)],Data[THC/km (mg)])-H$2)/H$5</f>
        <v>#N/A</v>
      </c>
      <c r="I1378" s="141" t="e" cm="1">
        <f t="array" ref="I1378">(_xlfn.XLOOKUP($A1378&amp;$Q$3,Data[Index]&amp;Data[Valid Test, Can be used for conformity (Y/N)],Data[NOx/km (mg)])-I$2)/I$5</f>
        <v>#N/A</v>
      </c>
      <c r="J1378" s="141" t="e" cm="1">
        <f t="array" ref="J1378">(_xlfn.XLOOKUP($A1378&amp;$Q$3,Data[Index]&amp;Data[Valid Test, Can be used for conformity (Y/N)],Data[THC + NOx/km (mg)])-J$2)/J$5</f>
        <v>#N/A</v>
      </c>
      <c r="K1378" s="141" t="e" cm="1">
        <f t="array" ref="K1378">(_xlfn.XLOOKUP($A1378&amp;$Q$3,Data[Index]&amp;Data[Valid Test, Can be used for conformity (Y/N)],Data[PN/km ('#)])-K$2)/K$5</f>
        <v>#N/A</v>
      </c>
      <c r="L1378" s="141" t="e" cm="1">
        <f t="array" ref="L1378">(_xlfn.XLOOKUP($A1378&amp;$Q$3,Data[Index]&amp;Data[Valid Test, Can be used for conformity (Y/N)],Data[PM/km (mg)])-L$2)/L$5</f>
        <v>#N/A</v>
      </c>
      <c r="M1378" s="140" t="e" cm="1">
        <f t="array" ref="M1378">(_xlfn.XLOOKUP($A1378&amp;$Q$3,Data[Index]&amp;Data[Valid Test, Can be used for conformity (Y/N)],Data[CH4 (mg/km)])-M$2)/M$5</f>
        <v>#N/A</v>
      </c>
      <c r="N1378" s="140" t="e" cm="1">
        <f t="array" ref="N1378">(_xlfn.XLOOKUP($A1378&amp;$Q$3,Data[Index]&amp;Data[Valid Test, Can be used for conformity (Y/N)],Data[N20 (mg/km)])-N$2)/N$5</f>
        <v>#N/A</v>
      </c>
      <c r="O1378" s="141" t="e" cm="1">
        <f t="array" ref="O1378">(_xlfn.XLOOKUP($A1378&amp;$Q$3,Data[Index]&amp;Data[Valid Test, Can be used for conformity (Y/N)],Data[l/100km])-O$2)/O$5</f>
        <v>#N/A</v>
      </c>
      <c r="P1378" s="138">
        <f>_xlfn.XLOOKUP($A1378,Data[Index],Data[Comments])</f>
        <v>0</v>
      </c>
    </row>
    <row r="1379" spans="1:16" x14ac:dyDescent="0.2">
      <c r="A1379" s="129"/>
      <c r="B1379" s="129"/>
      <c r="C1379" s="129" t="e" cm="1">
        <f t="array" ref="C1379">_xlfn.XLOOKUP($A1379&amp;$Q$3&amp;$R$3,Data[Index]&amp;Data[Valid Test, Can be used for conformity (Y/N)]&amp;Data[Cycle],Data[Test Name])</f>
        <v>#N/A</v>
      </c>
      <c r="D1379" s="167" t="e" cm="1">
        <f t="array" ref="D1379">_xlfn.XLOOKUP($A1379&amp;$Q$3&amp;$R$3,Data[Index]&amp;Data[Valid Test, Can be used for conformity (Y/N)]&amp;Data[Cycle],Data[Mileage (Miles)])</f>
        <v>#N/A</v>
      </c>
      <c r="E1379" s="130" t="e" cm="1">
        <f t="array" ref="E1379">_xlfn.XLOOKUP($A1379&amp;$Q$3&amp;$R$3,Data[Index]&amp;Data[Valid Test, Can be used for conformity (Y/N)]&amp;Data[Cycle],Data[Date])</f>
        <v>#N/A</v>
      </c>
      <c r="F1379" s="141" t="e" cm="1">
        <f t="array" ref="F1379">(_xlfn.XLOOKUP($A1379&amp;$Q$3&amp;$R$3,Data[Index]&amp;Data[Valid Test, Can be used for conformity (Y/N)]&amp;Data[Cycle],Data[CO/km (mg)])-F$2)/F$5</f>
        <v>#N/A</v>
      </c>
      <c r="G1379" s="141" t="e" cm="1">
        <f t="array" ref="G1379">(_xlfn.XLOOKUP($A1379&amp;$Q$3,Data[Index]&amp;Data[Valid Test, Can be used for conformity (Y/N)],Data[CO2/km (g)])-G$2)/G$5</f>
        <v>#N/A</v>
      </c>
      <c r="H1379" s="141" t="e" cm="1">
        <f t="array" ref="H1379">(_xlfn.XLOOKUP($A1379&amp;$Q$3,Data[Index]&amp;Data[Valid Test, Can be used for conformity (Y/N)],Data[THC/km (mg)])-H$2)/H$5</f>
        <v>#N/A</v>
      </c>
      <c r="I1379" s="141" t="e" cm="1">
        <f t="array" ref="I1379">(_xlfn.XLOOKUP($A1379&amp;$Q$3,Data[Index]&amp;Data[Valid Test, Can be used for conformity (Y/N)],Data[NOx/km (mg)])-I$2)/I$5</f>
        <v>#N/A</v>
      </c>
      <c r="J1379" s="141" t="e" cm="1">
        <f t="array" ref="J1379">(_xlfn.XLOOKUP($A1379&amp;$Q$3,Data[Index]&amp;Data[Valid Test, Can be used for conformity (Y/N)],Data[THC + NOx/km (mg)])-J$2)/J$5</f>
        <v>#N/A</v>
      </c>
      <c r="K1379" s="141" t="e" cm="1">
        <f t="array" ref="K1379">(_xlfn.XLOOKUP($A1379&amp;$Q$3,Data[Index]&amp;Data[Valid Test, Can be used for conformity (Y/N)],Data[PN/km ('#)])-K$2)/K$5</f>
        <v>#N/A</v>
      </c>
      <c r="L1379" s="141" t="e" cm="1">
        <f t="array" ref="L1379">(_xlfn.XLOOKUP($A1379&amp;$Q$3,Data[Index]&amp;Data[Valid Test, Can be used for conformity (Y/N)],Data[PM/km (mg)])-L$2)/L$5</f>
        <v>#N/A</v>
      </c>
      <c r="M1379" s="140" t="e" cm="1">
        <f t="array" ref="M1379">(_xlfn.XLOOKUP($A1379&amp;$Q$3,Data[Index]&amp;Data[Valid Test, Can be used for conformity (Y/N)],Data[CH4 (mg/km)])-M$2)/M$5</f>
        <v>#N/A</v>
      </c>
      <c r="N1379" s="140" t="e" cm="1">
        <f t="array" ref="N1379">(_xlfn.XLOOKUP($A1379&amp;$Q$3,Data[Index]&amp;Data[Valid Test, Can be used for conformity (Y/N)],Data[N20 (mg/km)])-N$2)/N$5</f>
        <v>#N/A</v>
      </c>
      <c r="O1379" s="141" t="e" cm="1">
        <f t="array" ref="O1379">(_xlfn.XLOOKUP($A1379&amp;$Q$3,Data[Index]&amp;Data[Valid Test, Can be used for conformity (Y/N)],Data[l/100km])-O$2)/O$5</f>
        <v>#N/A</v>
      </c>
      <c r="P1379" s="138">
        <f>_xlfn.XLOOKUP($A1379,Data[Index],Data[Comments])</f>
        <v>0</v>
      </c>
    </row>
    <row r="1380" spans="1:16" x14ac:dyDescent="0.2">
      <c r="A1380" s="129"/>
      <c r="B1380" s="129"/>
      <c r="C1380" s="129" t="e" cm="1">
        <f t="array" ref="C1380">_xlfn.XLOOKUP($A1380&amp;$Q$3&amp;$R$3,Data[Index]&amp;Data[Valid Test, Can be used for conformity (Y/N)]&amp;Data[Cycle],Data[Test Name])</f>
        <v>#N/A</v>
      </c>
      <c r="D1380" s="167" t="e" cm="1">
        <f t="array" ref="D1380">_xlfn.XLOOKUP($A1380&amp;$Q$3&amp;$R$3,Data[Index]&amp;Data[Valid Test, Can be used for conformity (Y/N)]&amp;Data[Cycle],Data[Mileage (Miles)])</f>
        <v>#N/A</v>
      </c>
      <c r="E1380" s="130" t="e" cm="1">
        <f t="array" ref="E1380">_xlfn.XLOOKUP($A1380&amp;$Q$3&amp;$R$3,Data[Index]&amp;Data[Valid Test, Can be used for conformity (Y/N)]&amp;Data[Cycle],Data[Date])</f>
        <v>#N/A</v>
      </c>
      <c r="F1380" s="141" t="e" cm="1">
        <f t="array" ref="F1380">(_xlfn.XLOOKUP($A1380&amp;$Q$3&amp;$R$3,Data[Index]&amp;Data[Valid Test, Can be used for conformity (Y/N)]&amp;Data[Cycle],Data[CO/km (mg)])-F$2)/F$5</f>
        <v>#N/A</v>
      </c>
      <c r="G1380" s="141" t="e" cm="1">
        <f t="array" ref="G1380">(_xlfn.XLOOKUP($A1380&amp;$Q$3,Data[Index]&amp;Data[Valid Test, Can be used for conformity (Y/N)],Data[CO2/km (g)])-G$2)/G$5</f>
        <v>#N/A</v>
      </c>
      <c r="H1380" s="141" t="e" cm="1">
        <f t="array" ref="H1380">(_xlfn.XLOOKUP($A1380&amp;$Q$3,Data[Index]&amp;Data[Valid Test, Can be used for conformity (Y/N)],Data[THC/km (mg)])-H$2)/H$5</f>
        <v>#N/A</v>
      </c>
      <c r="I1380" s="141" t="e" cm="1">
        <f t="array" ref="I1380">(_xlfn.XLOOKUP($A1380&amp;$Q$3,Data[Index]&amp;Data[Valid Test, Can be used for conformity (Y/N)],Data[NOx/km (mg)])-I$2)/I$5</f>
        <v>#N/A</v>
      </c>
      <c r="J1380" s="141" t="e" cm="1">
        <f t="array" ref="J1380">(_xlfn.XLOOKUP($A1380&amp;$Q$3,Data[Index]&amp;Data[Valid Test, Can be used for conformity (Y/N)],Data[THC + NOx/km (mg)])-J$2)/J$5</f>
        <v>#N/A</v>
      </c>
      <c r="K1380" s="141" t="e" cm="1">
        <f t="array" ref="K1380">(_xlfn.XLOOKUP($A1380&amp;$Q$3,Data[Index]&amp;Data[Valid Test, Can be used for conformity (Y/N)],Data[PN/km ('#)])-K$2)/K$5</f>
        <v>#N/A</v>
      </c>
      <c r="L1380" s="141" t="e" cm="1">
        <f t="array" ref="L1380">(_xlfn.XLOOKUP($A1380&amp;$Q$3,Data[Index]&amp;Data[Valid Test, Can be used for conformity (Y/N)],Data[PM/km (mg)])-L$2)/L$5</f>
        <v>#N/A</v>
      </c>
      <c r="M1380" s="140" t="e" cm="1">
        <f t="array" ref="M1380">(_xlfn.XLOOKUP($A1380&amp;$Q$3,Data[Index]&amp;Data[Valid Test, Can be used for conformity (Y/N)],Data[CH4 (mg/km)])-M$2)/M$5</f>
        <v>#N/A</v>
      </c>
      <c r="N1380" s="140" t="e" cm="1">
        <f t="array" ref="N1380">(_xlfn.XLOOKUP($A1380&amp;$Q$3,Data[Index]&amp;Data[Valid Test, Can be used for conformity (Y/N)],Data[N20 (mg/km)])-N$2)/N$5</f>
        <v>#N/A</v>
      </c>
      <c r="O1380" s="141" t="e" cm="1">
        <f t="array" ref="O1380">(_xlfn.XLOOKUP($A1380&amp;$Q$3,Data[Index]&amp;Data[Valid Test, Can be used for conformity (Y/N)],Data[l/100km])-O$2)/O$5</f>
        <v>#N/A</v>
      </c>
      <c r="P1380" s="138">
        <f>_xlfn.XLOOKUP($A1380,Data[Index],Data[Comments])</f>
        <v>0</v>
      </c>
    </row>
    <row r="1381" spans="1:16" x14ac:dyDescent="0.2">
      <c r="A1381" s="129"/>
      <c r="B1381" s="129"/>
      <c r="C1381" s="129" t="e" cm="1">
        <f t="array" ref="C1381">_xlfn.XLOOKUP($A1381&amp;$Q$3&amp;$R$3,Data[Index]&amp;Data[Valid Test, Can be used for conformity (Y/N)]&amp;Data[Cycle],Data[Test Name])</f>
        <v>#N/A</v>
      </c>
      <c r="D1381" s="167" t="e" cm="1">
        <f t="array" ref="D1381">_xlfn.XLOOKUP($A1381&amp;$Q$3&amp;$R$3,Data[Index]&amp;Data[Valid Test, Can be used for conformity (Y/N)]&amp;Data[Cycle],Data[Mileage (Miles)])</f>
        <v>#N/A</v>
      </c>
      <c r="E1381" s="130" t="e" cm="1">
        <f t="array" ref="E1381">_xlfn.XLOOKUP($A1381&amp;$Q$3&amp;$R$3,Data[Index]&amp;Data[Valid Test, Can be used for conformity (Y/N)]&amp;Data[Cycle],Data[Date])</f>
        <v>#N/A</v>
      </c>
      <c r="F1381" s="141" t="e" cm="1">
        <f t="array" ref="F1381">(_xlfn.XLOOKUP($A1381&amp;$Q$3&amp;$R$3,Data[Index]&amp;Data[Valid Test, Can be used for conformity (Y/N)]&amp;Data[Cycle],Data[CO/km (mg)])-F$2)/F$5</f>
        <v>#N/A</v>
      </c>
      <c r="G1381" s="141" t="e" cm="1">
        <f t="array" ref="G1381">(_xlfn.XLOOKUP($A1381&amp;$Q$3,Data[Index]&amp;Data[Valid Test, Can be used for conformity (Y/N)],Data[CO2/km (g)])-G$2)/G$5</f>
        <v>#N/A</v>
      </c>
      <c r="H1381" s="141" t="e" cm="1">
        <f t="array" ref="H1381">(_xlfn.XLOOKUP($A1381&amp;$Q$3,Data[Index]&amp;Data[Valid Test, Can be used for conformity (Y/N)],Data[THC/km (mg)])-H$2)/H$5</f>
        <v>#N/A</v>
      </c>
      <c r="I1381" s="141" t="e" cm="1">
        <f t="array" ref="I1381">(_xlfn.XLOOKUP($A1381&amp;$Q$3,Data[Index]&amp;Data[Valid Test, Can be used for conformity (Y/N)],Data[NOx/km (mg)])-I$2)/I$5</f>
        <v>#N/A</v>
      </c>
      <c r="J1381" s="141" t="e" cm="1">
        <f t="array" ref="J1381">(_xlfn.XLOOKUP($A1381&amp;$Q$3,Data[Index]&amp;Data[Valid Test, Can be used for conformity (Y/N)],Data[THC + NOx/km (mg)])-J$2)/J$5</f>
        <v>#N/A</v>
      </c>
      <c r="K1381" s="141" t="e" cm="1">
        <f t="array" ref="K1381">(_xlfn.XLOOKUP($A1381&amp;$Q$3,Data[Index]&amp;Data[Valid Test, Can be used for conformity (Y/N)],Data[PN/km ('#)])-K$2)/K$5</f>
        <v>#N/A</v>
      </c>
      <c r="L1381" s="141" t="e" cm="1">
        <f t="array" ref="L1381">(_xlfn.XLOOKUP($A1381&amp;$Q$3,Data[Index]&amp;Data[Valid Test, Can be used for conformity (Y/N)],Data[PM/km (mg)])-L$2)/L$5</f>
        <v>#N/A</v>
      </c>
      <c r="M1381" s="140" t="e" cm="1">
        <f t="array" ref="M1381">(_xlfn.XLOOKUP($A1381&amp;$Q$3,Data[Index]&amp;Data[Valid Test, Can be used for conformity (Y/N)],Data[CH4 (mg/km)])-M$2)/M$5</f>
        <v>#N/A</v>
      </c>
      <c r="N1381" s="140" t="e" cm="1">
        <f t="array" ref="N1381">(_xlfn.XLOOKUP($A1381&amp;$Q$3,Data[Index]&amp;Data[Valid Test, Can be used for conformity (Y/N)],Data[N20 (mg/km)])-N$2)/N$5</f>
        <v>#N/A</v>
      </c>
      <c r="O1381" s="141" t="e" cm="1">
        <f t="array" ref="O1381">(_xlfn.XLOOKUP($A1381&amp;$Q$3,Data[Index]&amp;Data[Valid Test, Can be used for conformity (Y/N)],Data[l/100km])-O$2)/O$5</f>
        <v>#N/A</v>
      </c>
      <c r="P1381" s="138">
        <f>_xlfn.XLOOKUP($A1381,Data[Index],Data[Comments])</f>
        <v>0</v>
      </c>
    </row>
    <row r="1382" spans="1:16" x14ac:dyDescent="0.2">
      <c r="A1382" s="129"/>
      <c r="B1382" s="129"/>
      <c r="C1382" s="129" t="e" cm="1">
        <f t="array" ref="C1382">_xlfn.XLOOKUP($A1382&amp;$Q$3&amp;$R$3,Data[Index]&amp;Data[Valid Test, Can be used for conformity (Y/N)]&amp;Data[Cycle],Data[Test Name])</f>
        <v>#N/A</v>
      </c>
      <c r="D1382" s="167" t="e" cm="1">
        <f t="array" ref="D1382">_xlfn.XLOOKUP($A1382&amp;$Q$3&amp;$R$3,Data[Index]&amp;Data[Valid Test, Can be used for conformity (Y/N)]&amp;Data[Cycle],Data[Mileage (Miles)])</f>
        <v>#N/A</v>
      </c>
      <c r="E1382" s="130" t="e" cm="1">
        <f t="array" ref="E1382">_xlfn.XLOOKUP($A1382&amp;$Q$3&amp;$R$3,Data[Index]&amp;Data[Valid Test, Can be used for conformity (Y/N)]&amp;Data[Cycle],Data[Date])</f>
        <v>#N/A</v>
      </c>
      <c r="F1382" s="141" t="e" cm="1">
        <f t="array" ref="F1382">(_xlfn.XLOOKUP($A1382&amp;$Q$3&amp;$R$3,Data[Index]&amp;Data[Valid Test, Can be used for conformity (Y/N)]&amp;Data[Cycle],Data[CO/km (mg)])-F$2)/F$5</f>
        <v>#N/A</v>
      </c>
      <c r="G1382" s="141" t="e" cm="1">
        <f t="array" ref="G1382">(_xlfn.XLOOKUP($A1382&amp;$Q$3,Data[Index]&amp;Data[Valid Test, Can be used for conformity (Y/N)],Data[CO2/km (g)])-G$2)/G$5</f>
        <v>#N/A</v>
      </c>
      <c r="H1382" s="141" t="e" cm="1">
        <f t="array" ref="H1382">(_xlfn.XLOOKUP($A1382&amp;$Q$3,Data[Index]&amp;Data[Valid Test, Can be used for conformity (Y/N)],Data[THC/km (mg)])-H$2)/H$5</f>
        <v>#N/A</v>
      </c>
      <c r="I1382" s="141" t="e" cm="1">
        <f t="array" ref="I1382">(_xlfn.XLOOKUP($A1382&amp;$Q$3,Data[Index]&amp;Data[Valid Test, Can be used for conformity (Y/N)],Data[NOx/km (mg)])-I$2)/I$5</f>
        <v>#N/A</v>
      </c>
      <c r="J1382" s="141" t="e" cm="1">
        <f t="array" ref="J1382">(_xlfn.XLOOKUP($A1382&amp;$Q$3,Data[Index]&amp;Data[Valid Test, Can be used for conformity (Y/N)],Data[THC + NOx/km (mg)])-J$2)/J$5</f>
        <v>#N/A</v>
      </c>
      <c r="K1382" s="141" t="e" cm="1">
        <f t="array" ref="K1382">(_xlfn.XLOOKUP($A1382&amp;$Q$3,Data[Index]&amp;Data[Valid Test, Can be used for conformity (Y/N)],Data[PN/km ('#)])-K$2)/K$5</f>
        <v>#N/A</v>
      </c>
      <c r="L1382" s="141" t="e" cm="1">
        <f t="array" ref="L1382">(_xlfn.XLOOKUP($A1382&amp;$Q$3,Data[Index]&amp;Data[Valid Test, Can be used for conformity (Y/N)],Data[PM/km (mg)])-L$2)/L$5</f>
        <v>#N/A</v>
      </c>
      <c r="M1382" s="140" t="e" cm="1">
        <f t="array" ref="M1382">(_xlfn.XLOOKUP($A1382&amp;$Q$3,Data[Index]&amp;Data[Valid Test, Can be used for conformity (Y/N)],Data[CH4 (mg/km)])-M$2)/M$5</f>
        <v>#N/A</v>
      </c>
      <c r="N1382" s="140" t="e" cm="1">
        <f t="array" ref="N1382">(_xlfn.XLOOKUP($A1382&amp;$Q$3,Data[Index]&amp;Data[Valid Test, Can be used for conformity (Y/N)],Data[N20 (mg/km)])-N$2)/N$5</f>
        <v>#N/A</v>
      </c>
      <c r="O1382" s="141" t="e" cm="1">
        <f t="array" ref="O1382">(_xlfn.XLOOKUP($A1382&amp;$Q$3,Data[Index]&amp;Data[Valid Test, Can be used for conformity (Y/N)],Data[l/100km])-O$2)/O$5</f>
        <v>#N/A</v>
      </c>
      <c r="P1382" s="138">
        <f>_xlfn.XLOOKUP($A1382,Data[Index],Data[Comments])</f>
        <v>0</v>
      </c>
    </row>
    <row r="1383" spans="1:16" x14ac:dyDescent="0.2">
      <c r="A1383" s="129"/>
      <c r="B1383" s="129"/>
      <c r="C1383" s="129" t="e" cm="1">
        <f t="array" ref="C1383">_xlfn.XLOOKUP($A1383&amp;$Q$3&amp;$R$3,Data[Index]&amp;Data[Valid Test, Can be used for conformity (Y/N)]&amp;Data[Cycle],Data[Test Name])</f>
        <v>#N/A</v>
      </c>
      <c r="D1383" s="167" t="e" cm="1">
        <f t="array" ref="D1383">_xlfn.XLOOKUP($A1383&amp;$Q$3&amp;$R$3,Data[Index]&amp;Data[Valid Test, Can be used for conformity (Y/N)]&amp;Data[Cycle],Data[Mileage (Miles)])</f>
        <v>#N/A</v>
      </c>
      <c r="E1383" s="130" t="e" cm="1">
        <f t="array" ref="E1383">_xlfn.XLOOKUP($A1383&amp;$Q$3&amp;$R$3,Data[Index]&amp;Data[Valid Test, Can be used for conformity (Y/N)]&amp;Data[Cycle],Data[Date])</f>
        <v>#N/A</v>
      </c>
      <c r="F1383" s="141" t="e" cm="1">
        <f t="array" ref="F1383">(_xlfn.XLOOKUP($A1383&amp;$Q$3&amp;$R$3,Data[Index]&amp;Data[Valid Test, Can be used for conformity (Y/N)]&amp;Data[Cycle],Data[CO/km (mg)])-F$2)/F$5</f>
        <v>#N/A</v>
      </c>
      <c r="G1383" s="141" t="e" cm="1">
        <f t="array" ref="G1383">(_xlfn.XLOOKUP($A1383&amp;$Q$3,Data[Index]&amp;Data[Valid Test, Can be used for conformity (Y/N)],Data[CO2/km (g)])-G$2)/G$5</f>
        <v>#N/A</v>
      </c>
      <c r="H1383" s="141" t="e" cm="1">
        <f t="array" ref="H1383">(_xlfn.XLOOKUP($A1383&amp;$Q$3,Data[Index]&amp;Data[Valid Test, Can be used for conformity (Y/N)],Data[THC/km (mg)])-H$2)/H$5</f>
        <v>#N/A</v>
      </c>
      <c r="I1383" s="141" t="e" cm="1">
        <f t="array" ref="I1383">(_xlfn.XLOOKUP($A1383&amp;$Q$3,Data[Index]&amp;Data[Valid Test, Can be used for conformity (Y/N)],Data[NOx/km (mg)])-I$2)/I$5</f>
        <v>#N/A</v>
      </c>
      <c r="J1383" s="141" t="e" cm="1">
        <f t="array" ref="J1383">(_xlfn.XLOOKUP($A1383&amp;$Q$3,Data[Index]&amp;Data[Valid Test, Can be used for conformity (Y/N)],Data[THC + NOx/km (mg)])-J$2)/J$5</f>
        <v>#N/A</v>
      </c>
      <c r="K1383" s="141" t="e" cm="1">
        <f t="array" ref="K1383">(_xlfn.XLOOKUP($A1383&amp;$Q$3,Data[Index]&amp;Data[Valid Test, Can be used for conformity (Y/N)],Data[PN/km ('#)])-K$2)/K$5</f>
        <v>#N/A</v>
      </c>
      <c r="L1383" s="141" t="e" cm="1">
        <f t="array" ref="L1383">(_xlfn.XLOOKUP($A1383&amp;$Q$3,Data[Index]&amp;Data[Valid Test, Can be used for conformity (Y/N)],Data[PM/km (mg)])-L$2)/L$5</f>
        <v>#N/A</v>
      </c>
      <c r="M1383" s="140" t="e" cm="1">
        <f t="array" ref="M1383">(_xlfn.XLOOKUP($A1383&amp;$Q$3,Data[Index]&amp;Data[Valid Test, Can be used for conformity (Y/N)],Data[CH4 (mg/km)])-M$2)/M$5</f>
        <v>#N/A</v>
      </c>
      <c r="N1383" s="140" t="e" cm="1">
        <f t="array" ref="N1383">(_xlfn.XLOOKUP($A1383&amp;$Q$3,Data[Index]&amp;Data[Valid Test, Can be used for conformity (Y/N)],Data[N20 (mg/km)])-N$2)/N$5</f>
        <v>#N/A</v>
      </c>
      <c r="O1383" s="141" t="e" cm="1">
        <f t="array" ref="O1383">(_xlfn.XLOOKUP($A1383&amp;$Q$3,Data[Index]&amp;Data[Valid Test, Can be used for conformity (Y/N)],Data[l/100km])-O$2)/O$5</f>
        <v>#N/A</v>
      </c>
      <c r="P1383" s="138">
        <f>_xlfn.XLOOKUP($A1383,Data[Index],Data[Comments])</f>
        <v>0</v>
      </c>
    </row>
    <row r="1384" spans="1:16" x14ac:dyDescent="0.2">
      <c r="A1384" s="129"/>
      <c r="B1384" s="129"/>
      <c r="C1384" s="129" t="e" cm="1">
        <f t="array" ref="C1384">_xlfn.XLOOKUP($A1384&amp;$Q$3&amp;$R$3,Data[Index]&amp;Data[Valid Test, Can be used for conformity (Y/N)]&amp;Data[Cycle],Data[Test Name])</f>
        <v>#N/A</v>
      </c>
      <c r="D1384" s="167" t="e" cm="1">
        <f t="array" ref="D1384">_xlfn.XLOOKUP($A1384&amp;$Q$3&amp;$R$3,Data[Index]&amp;Data[Valid Test, Can be used for conformity (Y/N)]&amp;Data[Cycle],Data[Mileage (Miles)])</f>
        <v>#N/A</v>
      </c>
      <c r="E1384" s="130" t="e" cm="1">
        <f t="array" ref="E1384">_xlfn.XLOOKUP($A1384&amp;$Q$3&amp;$R$3,Data[Index]&amp;Data[Valid Test, Can be used for conformity (Y/N)]&amp;Data[Cycle],Data[Date])</f>
        <v>#N/A</v>
      </c>
      <c r="F1384" s="141" t="e" cm="1">
        <f t="array" ref="F1384">(_xlfn.XLOOKUP($A1384&amp;$Q$3&amp;$R$3,Data[Index]&amp;Data[Valid Test, Can be used for conformity (Y/N)]&amp;Data[Cycle],Data[CO/km (mg)])-F$2)/F$5</f>
        <v>#N/A</v>
      </c>
      <c r="G1384" s="141" t="e" cm="1">
        <f t="array" ref="G1384">(_xlfn.XLOOKUP($A1384&amp;$Q$3,Data[Index]&amp;Data[Valid Test, Can be used for conformity (Y/N)],Data[CO2/km (g)])-G$2)/G$5</f>
        <v>#N/A</v>
      </c>
      <c r="H1384" s="141" t="e" cm="1">
        <f t="array" ref="H1384">(_xlfn.XLOOKUP($A1384&amp;$Q$3,Data[Index]&amp;Data[Valid Test, Can be used for conformity (Y/N)],Data[THC/km (mg)])-H$2)/H$5</f>
        <v>#N/A</v>
      </c>
      <c r="I1384" s="141" t="e" cm="1">
        <f t="array" ref="I1384">(_xlfn.XLOOKUP($A1384&amp;$Q$3,Data[Index]&amp;Data[Valid Test, Can be used for conformity (Y/N)],Data[NOx/km (mg)])-I$2)/I$5</f>
        <v>#N/A</v>
      </c>
      <c r="J1384" s="141" t="e" cm="1">
        <f t="array" ref="J1384">(_xlfn.XLOOKUP($A1384&amp;$Q$3,Data[Index]&amp;Data[Valid Test, Can be used for conformity (Y/N)],Data[THC + NOx/km (mg)])-J$2)/J$5</f>
        <v>#N/A</v>
      </c>
      <c r="K1384" s="141" t="e" cm="1">
        <f t="array" ref="K1384">(_xlfn.XLOOKUP($A1384&amp;$Q$3,Data[Index]&amp;Data[Valid Test, Can be used for conformity (Y/N)],Data[PN/km ('#)])-K$2)/K$5</f>
        <v>#N/A</v>
      </c>
      <c r="L1384" s="141" t="e" cm="1">
        <f t="array" ref="L1384">(_xlfn.XLOOKUP($A1384&amp;$Q$3,Data[Index]&amp;Data[Valid Test, Can be used for conformity (Y/N)],Data[PM/km (mg)])-L$2)/L$5</f>
        <v>#N/A</v>
      </c>
      <c r="M1384" s="140" t="e" cm="1">
        <f t="array" ref="M1384">(_xlfn.XLOOKUP($A1384&amp;$Q$3,Data[Index]&amp;Data[Valid Test, Can be used for conformity (Y/N)],Data[CH4 (mg/km)])-M$2)/M$5</f>
        <v>#N/A</v>
      </c>
      <c r="N1384" s="140" t="e" cm="1">
        <f t="array" ref="N1384">(_xlfn.XLOOKUP($A1384&amp;$Q$3,Data[Index]&amp;Data[Valid Test, Can be used for conformity (Y/N)],Data[N20 (mg/km)])-N$2)/N$5</f>
        <v>#N/A</v>
      </c>
      <c r="O1384" s="141" t="e" cm="1">
        <f t="array" ref="O1384">(_xlfn.XLOOKUP($A1384&amp;$Q$3,Data[Index]&amp;Data[Valid Test, Can be used for conformity (Y/N)],Data[l/100km])-O$2)/O$5</f>
        <v>#N/A</v>
      </c>
      <c r="P1384" s="138">
        <f>_xlfn.XLOOKUP($A1384,Data[Index],Data[Comments])</f>
        <v>0</v>
      </c>
    </row>
    <row r="1385" spans="1:16" x14ac:dyDescent="0.2">
      <c r="A1385" s="129"/>
      <c r="B1385" s="129"/>
      <c r="C1385" s="129" t="e" cm="1">
        <f t="array" ref="C1385">_xlfn.XLOOKUP($A1385&amp;$Q$3&amp;$R$3,Data[Index]&amp;Data[Valid Test, Can be used for conformity (Y/N)]&amp;Data[Cycle],Data[Test Name])</f>
        <v>#N/A</v>
      </c>
      <c r="D1385" s="167" t="e" cm="1">
        <f t="array" ref="D1385">_xlfn.XLOOKUP($A1385&amp;$Q$3&amp;$R$3,Data[Index]&amp;Data[Valid Test, Can be used for conformity (Y/N)]&amp;Data[Cycle],Data[Mileage (Miles)])</f>
        <v>#N/A</v>
      </c>
      <c r="E1385" s="130" t="e" cm="1">
        <f t="array" ref="E1385">_xlfn.XLOOKUP($A1385&amp;$Q$3&amp;$R$3,Data[Index]&amp;Data[Valid Test, Can be used for conformity (Y/N)]&amp;Data[Cycle],Data[Date])</f>
        <v>#N/A</v>
      </c>
      <c r="F1385" s="141" t="e" cm="1">
        <f t="array" ref="F1385">(_xlfn.XLOOKUP($A1385&amp;$Q$3&amp;$R$3,Data[Index]&amp;Data[Valid Test, Can be used for conformity (Y/N)]&amp;Data[Cycle],Data[CO/km (mg)])-F$2)/F$5</f>
        <v>#N/A</v>
      </c>
      <c r="G1385" s="141" t="e" cm="1">
        <f t="array" ref="G1385">(_xlfn.XLOOKUP($A1385&amp;$Q$3,Data[Index]&amp;Data[Valid Test, Can be used for conformity (Y/N)],Data[CO2/km (g)])-G$2)/G$5</f>
        <v>#N/A</v>
      </c>
      <c r="H1385" s="141" t="e" cm="1">
        <f t="array" ref="H1385">(_xlfn.XLOOKUP($A1385&amp;$Q$3,Data[Index]&amp;Data[Valid Test, Can be used for conformity (Y/N)],Data[THC/km (mg)])-H$2)/H$5</f>
        <v>#N/A</v>
      </c>
      <c r="I1385" s="141" t="e" cm="1">
        <f t="array" ref="I1385">(_xlfn.XLOOKUP($A1385&amp;$Q$3,Data[Index]&amp;Data[Valid Test, Can be used for conformity (Y/N)],Data[NOx/km (mg)])-I$2)/I$5</f>
        <v>#N/A</v>
      </c>
      <c r="J1385" s="141" t="e" cm="1">
        <f t="array" ref="J1385">(_xlfn.XLOOKUP($A1385&amp;$Q$3,Data[Index]&amp;Data[Valid Test, Can be used for conformity (Y/N)],Data[THC + NOx/km (mg)])-J$2)/J$5</f>
        <v>#N/A</v>
      </c>
      <c r="K1385" s="141" t="e" cm="1">
        <f t="array" ref="K1385">(_xlfn.XLOOKUP($A1385&amp;$Q$3,Data[Index]&amp;Data[Valid Test, Can be used for conformity (Y/N)],Data[PN/km ('#)])-K$2)/K$5</f>
        <v>#N/A</v>
      </c>
      <c r="L1385" s="141" t="e" cm="1">
        <f t="array" ref="L1385">(_xlfn.XLOOKUP($A1385&amp;$Q$3,Data[Index]&amp;Data[Valid Test, Can be used for conformity (Y/N)],Data[PM/km (mg)])-L$2)/L$5</f>
        <v>#N/A</v>
      </c>
      <c r="M1385" s="140" t="e" cm="1">
        <f t="array" ref="M1385">(_xlfn.XLOOKUP($A1385&amp;$Q$3,Data[Index]&amp;Data[Valid Test, Can be used for conformity (Y/N)],Data[CH4 (mg/km)])-M$2)/M$5</f>
        <v>#N/A</v>
      </c>
      <c r="N1385" s="140" t="e" cm="1">
        <f t="array" ref="N1385">(_xlfn.XLOOKUP($A1385&amp;$Q$3,Data[Index]&amp;Data[Valid Test, Can be used for conformity (Y/N)],Data[N20 (mg/km)])-N$2)/N$5</f>
        <v>#N/A</v>
      </c>
      <c r="O1385" s="141" t="e" cm="1">
        <f t="array" ref="O1385">(_xlfn.XLOOKUP($A1385&amp;$Q$3,Data[Index]&amp;Data[Valid Test, Can be used for conformity (Y/N)],Data[l/100km])-O$2)/O$5</f>
        <v>#N/A</v>
      </c>
      <c r="P1385" s="138">
        <f>_xlfn.XLOOKUP($A1385,Data[Index],Data[Comments])</f>
        <v>0</v>
      </c>
    </row>
    <row r="1386" spans="1:16" x14ac:dyDescent="0.2">
      <c r="A1386" s="129"/>
      <c r="B1386" s="129"/>
      <c r="C1386" s="129" t="e" cm="1">
        <f t="array" ref="C1386">_xlfn.XLOOKUP($A1386&amp;$Q$3&amp;$R$3,Data[Index]&amp;Data[Valid Test, Can be used for conformity (Y/N)]&amp;Data[Cycle],Data[Test Name])</f>
        <v>#N/A</v>
      </c>
      <c r="D1386" s="167" t="e" cm="1">
        <f t="array" ref="D1386">_xlfn.XLOOKUP($A1386&amp;$Q$3&amp;$R$3,Data[Index]&amp;Data[Valid Test, Can be used for conformity (Y/N)]&amp;Data[Cycle],Data[Mileage (Miles)])</f>
        <v>#N/A</v>
      </c>
      <c r="E1386" s="130" t="e" cm="1">
        <f t="array" ref="E1386">_xlfn.XLOOKUP($A1386&amp;$Q$3&amp;$R$3,Data[Index]&amp;Data[Valid Test, Can be used for conformity (Y/N)]&amp;Data[Cycle],Data[Date])</f>
        <v>#N/A</v>
      </c>
      <c r="F1386" s="141" t="e" cm="1">
        <f t="array" ref="F1386">(_xlfn.XLOOKUP($A1386&amp;$Q$3&amp;$R$3,Data[Index]&amp;Data[Valid Test, Can be used for conformity (Y/N)]&amp;Data[Cycle],Data[CO/km (mg)])-F$2)/F$5</f>
        <v>#N/A</v>
      </c>
      <c r="G1386" s="141" t="e" cm="1">
        <f t="array" ref="G1386">(_xlfn.XLOOKUP($A1386&amp;$Q$3,Data[Index]&amp;Data[Valid Test, Can be used for conformity (Y/N)],Data[CO2/km (g)])-G$2)/G$5</f>
        <v>#N/A</v>
      </c>
      <c r="H1386" s="141" t="e" cm="1">
        <f t="array" ref="H1386">(_xlfn.XLOOKUP($A1386&amp;$Q$3,Data[Index]&amp;Data[Valid Test, Can be used for conformity (Y/N)],Data[THC/km (mg)])-H$2)/H$5</f>
        <v>#N/A</v>
      </c>
      <c r="I1386" s="141" t="e" cm="1">
        <f t="array" ref="I1386">(_xlfn.XLOOKUP($A1386&amp;$Q$3,Data[Index]&amp;Data[Valid Test, Can be used for conformity (Y/N)],Data[NOx/km (mg)])-I$2)/I$5</f>
        <v>#N/A</v>
      </c>
      <c r="J1386" s="141" t="e" cm="1">
        <f t="array" ref="J1386">(_xlfn.XLOOKUP($A1386&amp;$Q$3,Data[Index]&amp;Data[Valid Test, Can be used for conformity (Y/N)],Data[THC + NOx/km (mg)])-J$2)/J$5</f>
        <v>#N/A</v>
      </c>
      <c r="K1386" s="141" t="e" cm="1">
        <f t="array" ref="K1386">(_xlfn.XLOOKUP($A1386&amp;$Q$3,Data[Index]&amp;Data[Valid Test, Can be used for conformity (Y/N)],Data[PN/km ('#)])-K$2)/K$5</f>
        <v>#N/A</v>
      </c>
      <c r="L1386" s="141" t="e" cm="1">
        <f t="array" ref="L1386">(_xlfn.XLOOKUP($A1386&amp;$Q$3,Data[Index]&amp;Data[Valid Test, Can be used for conformity (Y/N)],Data[PM/km (mg)])-L$2)/L$5</f>
        <v>#N/A</v>
      </c>
      <c r="M1386" s="140" t="e" cm="1">
        <f t="array" ref="M1386">(_xlfn.XLOOKUP($A1386&amp;$Q$3,Data[Index]&amp;Data[Valid Test, Can be used for conformity (Y/N)],Data[CH4 (mg/km)])-M$2)/M$5</f>
        <v>#N/A</v>
      </c>
      <c r="N1386" s="140" t="e" cm="1">
        <f t="array" ref="N1386">(_xlfn.XLOOKUP($A1386&amp;$Q$3,Data[Index]&amp;Data[Valid Test, Can be used for conformity (Y/N)],Data[N20 (mg/km)])-N$2)/N$5</f>
        <v>#N/A</v>
      </c>
      <c r="O1386" s="141" t="e" cm="1">
        <f t="array" ref="O1386">(_xlfn.XLOOKUP($A1386&amp;$Q$3,Data[Index]&amp;Data[Valid Test, Can be used for conformity (Y/N)],Data[l/100km])-O$2)/O$5</f>
        <v>#N/A</v>
      </c>
      <c r="P1386" s="138">
        <f>_xlfn.XLOOKUP($A1386,Data[Index],Data[Comments])</f>
        <v>0</v>
      </c>
    </row>
    <row r="1387" spans="1:16" x14ac:dyDescent="0.2">
      <c r="A1387" s="129"/>
      <c r="B1387" s="129"/>
      <c r="C1387" s="129" t="e" cm="1">
        <f t="array" ref="C1387">_xlfn.XLOOKUP($A1387&amp;$Q$3&amp;$R$3,Data[Index]&amp;Data[Valid Test, Can be used for conformity (Y/N)]&amp;Data[Cycle],Data[Test Name])</f>
        <v>#N/A</v>
      </c>
      <c r="D1387" s="167" t="e" cm="1">
        <f t="array" ref="D1387">_xlfn.XLOOKUP($A1387&amp;$Q$3&amp;$R$3,Data[Index]&amp;Data[Valid Test, Can be used for conformity (Y/N)]&amp;Data[Cycle],Data[Mileage (Miles)])</f>
        <v>#N/A</v>
      </c>
      <c r="E1387" s="130" t="e" cm="1">
        <f t="array" ref="E1387">_xlfn.XLOOKUP($A1387&amp;$Q$3&amp;$R$3,Data[Index]&amp;Data[Valid Test, Can be used for conformity (Y/N)]&amp;Data[Cycle],Data[Date])</f>
        <v>#N/A</v>
      </c>
      <c r="F1387" s="141" t="e" cm="1">
        <f t="array" ref="F1387">(_xlfn.XLOOKUP($A1387&amp;$Q$3&amp;$R$3,Data[Index]&amp;Data[Valid Test, Can be used for conformity (Y/N)]&amp;Data[Cycle],Data[CO/km (mg)])-F$2)/F$5</f>
        <v>#N/A</v>
      </c>
      <c r="G1387" s="141" t="e" cm="1">
        <f t="array" ref="G1387">(_xlfn.XLOOKUP($A1387&amp;$Q$3,Data[Index]&amp;Data[Valid Test, Can be used for conformity (Y/N)],Data[CO2/km (g)])-G$2)/G$5</f>
        <v>#N/A</v>
      </c>
      <c r="H1387" s="141" t="e" cm="1">
        <f t="array" ref="H1387">(_xlfn.XLOOKUP($A1387&amp;$Q$3,Data[Index]&amp;Data[Valid Test, Can be used for conformity (Y/N)],Data[THC/km (mg)])-H$2)/H$5</f>
        <v>#N/A</v>
      </c>
      <c r="I1387" s="141" t="e" cm="1">
        <f t="array" ref="I1387">(_xlfn.XLOOKUP($A1387&amp;$Q$3,Data[Index]&amp;Data[Valid Test, Can be used for conformity (Y/N)],Data[NOx/km (mg)])-I$2)/I$5</f>
        <v>#N/A</v>
      </c>
      <c r="J1387" s="141" t="e" cm="1">
        <f t="array" ref="J1387">(_xlfn.XLOOKUP($A1387&amp;$Q$3,Data[Index]&amp;Data[Valid Test, Can be used for conformity (Y/N)],Data[THC + NOx/km (mg)])-J$2)/J$5</f>
        <v>#N/A</v>
      </c>
      <c r="K1387" s="141" t="e" cm="1">
        <f t="array" ref="K1387">(_xlfn.XLOOKUP($A1387&amp;$Q$3,Data[Index]&amp;Data[Valid Test, Can be used for conformity (Y/N)],Data[PN/km ('#)])-K$2)/K$5</f>
        <v>#N/A</v>
      </c>
      <c r="L1387" s="141" t="e" cm="1">
        <f t="array" ref="L1387">(_xlfn.XLOOKUP($A1387&amp;$Q$3,Data[Index]&amp;Data[Valid Test, Can be used for conformity (Y/N)],Data[PM/km (mg)])-L$2)/L$5</f>
        <v>#N/A</v>
      </c>
      <c r="M1387" s="140" t="e" cm="1">
        <f t="array" ref="M1387">(_xlfn.XLOOKUP($A1387&amp;$Q$3,Data[Index]&amp;Data[Valid Test, Can be used for conformity (Y/N)],Data[CH4 (mg/km)])-M$2)/M$5</f>
        <v>#N/A</v>
      </c>
      <c r="N1387" s="140" t="e" cm="1">
        <f t="array" ref="N1387">(_xlfn.XLOOKUP($A1387&amp;$Q$3,Data[Index]&amp;Data[Valid Test, Can be used for conformity (Y/N)],Data[N20 (mg/km)])-N$2)/N$5</f>
        <v>#N/A</v>
      </c>
      <c r="O1387" s="141" t="e" cm="1">
        <f t="array" ref="O1387">(_xlfn.XLOOKUP($A1387&amp;$Q$3,Data[Index]&amp;Data[Valid Test, Can be used for conformity (Y/N)],Data[l/100km])-O$2)/O$5</f>
        <v>#N/A</v>
      </c>
      <c r="P1387" s="138">
        <f>_xlfn.XLOOKUP($A1387,Data[Index],Data[Comments])</f>
        <v>0</v>
      </c>
    </row>
    <row r="1388" spans="1:16" x14ac:dyDescent="0.2">
      <c r="A1388" s="129"/>
      <c r="B1388" s="129"/>
      <c r="C1388" s="129" t="e" cm="1">
        <f t="array" ref="C1388">_xlfn.XLOOKUP($A1388&amp;$Q$3&amp;$R$3,Data[Index]&amp;Data[Valid Test, Can be used for conformity (Y/N)]&amp;Data[Cycle],Data[Test Name])</f>
        <v>#N/A</v>
      </c>
      <c r="D1388" s="167" t="e" cm="1">
        <f t="array" ref="D1388">_xlfn.XLOOKUP($A1388&amp;$Q$3&amp;$R$3,Data[Index]&amp;Data[Valid Test, Can be used for conformity (Y/N)]&amp;Data[Cycle],Data[Mileage (Miles)])</f>
        <v>#N/A</v>
      </c>
      <c r="E1388" s="130" t="e" cm="1">
        <f t="array" ref="E1388">_xlfn.XLOOKUP($A1388&amp;$Q$3&amp;$R$3,Data[Index]&amp;Data[Valid Test, Can be used for conformity (Y/N)]&amp;Data[Cycle],Data[Date])</f>
        <v>#N/A</v>
      </c>
      <c r="F1388" s="141" t="e" cm="1">
        <f t="array" ref="F1388">(_xlfn.XLOOKUP($A1388&amp;$Q$3&amp;$R$3,Data[Index]&amp;Data[Valid Test, Can be used for conformity (Y/N)]&amp;Data[Cycle],Data[CO/km (mg)])-F$2)/F$5</f>
        <v>#N/A</v>
      </c>
      <c r="G1388" s="141" t="e" cm="1">
        <f t="array" ref="G1388">(_xlfn.XLOOKUP($A1388&amp;$Q$3,Data[Index]&amp;Data[Valid Test, Can be used for conformity (Y/N)],Data[CO2/km (g)])-G$2)/G$5</f>
        <v>#N/A</v>
      </c>
      <c r="H1388" s="141" t="e" cm="1">
        <f t="array" ref="H1388">(_xlfn.XLOOKUP($A1388&amp;$Q$3,Data[Index]&amp;Data[Valid Test, Can be used for conformity (Y/N)],Data[THC/km (mg)])-H$2)/H$5</f>
        <v>#N/A</v>
      </c>
      <c r="I1388" s="141" t="e" cm="1">
        <f t="array" ref="I1388">(_xlfn.XLOOKUP($A1388&amp;$Q$3,Data[Index]&amp;Data[Valid Test, Can be used for conformity (Y/N)],Data[NOx/km (mg)])-I$2)/I$5</f>
        <v>#N/A</v>
      </c>
      <c r="J1388" s="141" t="e" cm="1">
        <f t="array" ref="J1388">(_xlfn.XLOOKUP($A1388&amp;$Q$3,Data[Index]&amp;Data[Valid Test, Can be used for conformity (Y/N)],Data[THC + NOx/km (mg)])-J$2)/J$5</f>
        <v>#N/A</v>
      </c>
      <c r="K1388" s="141" t="e" cm="1">
        <f t="array" ref="K1388">(_xlfn.XLOOKUP($A1388&amp;$Q$3,Data[Index]&amp;Data[Valid Test, Can be used for conformity (Y/N)],Data[PN/km ('#)])-K$2)/K$5</f>
        <v>#N/A</v>
      </c>
      <c r="L1388" s="141" t="e" cm="1">
        <f t="array" ref="L1388">(_xlfn.XLOOKUP($A1388&amp;$Q$3,Data[Index]&amp;Data[Valid Test, Can be used for conformity (Y/N)],Data[PM/km (mg)])-L$2)/L$5</f>
        <v>#N/A</v>
      </c>
      <c r="M1388" s="140" t="e" cm="1">
        <f t="array" ref="M1388">(_xlfn.XLOOKUP($A1388&amp;$Q$3,Data[Index]&amp;Data[Valid Test, Can be used for conformity (Y/N)],Data[CH4 (mg/km)])-M$2)/M$5</f>
        <v>#N/A</v>
      </c>
      <c r="N1388" s="140" t="e" cm="1">
        <f t="array" ref="N1388">(_xlfn.XLOOKUP($A1388&amp;$Q$3,Data[Index]&amp;Data[Valid Test, Can be used for conformity (Y/N)],Data[N20 (mg/km)])-N$2)/N$5</f>
        <v>#N/A</v>
      </c>
      <c r="O1388" s="141" t="e" cm="1">
        <f t="array" ref="O1388">(_xlfn.XLOOKUP($A1388&amp;$Q$3,Data[Index]&amp;Data[Valid Test, Can be used for conformity (Y/N)],Data[l/100km])-O$2)/O$5</f>
        <v>#N/A</v>
      </c>
      <c r="P1388" s="138">
        <f>_xlfn.XLOOKUP($A1388,Data[Index],Data[Comments])</f>
        <v>0</v>
      </c>
    </row>
    <row r="1389" spans="1:16" x14ac:dyDescent="0.2">
      <c r="A1389" s="129"/>
      <c r="B1389" s="129"/>
      <c r="C1389" s="129" t="e" cm="1">
        <f t="array" ref="C1389">_xlfn.XLOOKUP($A1389&amp;$Q$3&amp;$R$3,Data[Index]&amp;Data[Valid Test, Can be used for conformity (Y/N)]&amp;Data[Cycle],Data[Test Name])</f>
        <v>#N/A</v>
      </c>
      <c r="D1389" s="167" t="e" cm="1">
        <f t="array" ref="D1389">_xlfn.XLOOKUP($A1389&amp;$Q$3&amp;$R$3,Data[Index]&amp;Data[Valid Test, Can be used for conformity (Y/N)]&amp;Data[Cycle],Data[Mileage (Miles)])</f>
        <v>#N/A</v>
      </c>
      <c r="E1389" s="130" t="e" cm="1">
        <f t="array" ref="E1389">_xlfn.XLOOKUP($A1389&amp;$Q$3&amp;$R$3,Data[Index]&amp;Data[Valid Test, Can be used for conformity (Y/N)]&amp;Data[Cycle],Data[Date])</f>
        <v>#N/A</v>
      </c>
      <c r="F1389" s="141" t="e" cm="1">
        <f t="array" ref="F1389">(_xlfn.XLOOKUP($A1389&amp;$Q$3&amp;$R$3,Data[Index]&amp;Data[Valid Test, Can be used for conformity (Y/N)]&amp;Data[Cycle],Data[CO/km (mg)])-F$2)/F$5</f>
        <v>#N/A</v>
      </c>
      <c r="G1389" s="141" t="e" cm="1">
        <f t="array" ref="G1389">(_xlfn.XLOOKUP($A1389&amp;$Q$3,Data[Index]&amp;Data[Valid Test, Can be used for conformity (Y/N)],Data[CO2/km (g)])-G$2)/G$5</f>
        <v>#N/A</v>
      </c>
      <c r="H1389" s="141" t="e" cm="1">
        <f t="array" ref="H1389">(_xlfn.XLOOKUP($A1389&amp;$Q$3,Data[Index]&amp;Data[Valid Test, Can be used for conformity (Y/N)],Data[THC/km (mg)])-H$2)/H$5</f>
        <v>#N/A</v>
      </c>
      <c r="I1389" s="141" t="e" cm="1">
        <f t="array" ref="I1389">(_xlfn.XLOOKUP($A1389&amp;$Q$3,Data[Index]&amp;Data[Valid Test, Can be used for conformity (Y/N)],Data[NOx/km (mg)])-I$2)/I$5</f>
        <v>#N/A</v>
      </c>
      <c r="J1389" s="141" t="e" cm="1">
        <f t="array" ref="J1389">(_xlfn.XLOOKUP($A1389&amp;$Q$3,Data[Index]&amp;Data[Valid Test, Can be used for conformity (Y/N)],Data[THC + NOx/km (mg)])-J$2)/J$5</f>
        <v>#N/A</v>
      </c>
      <c r="K1389" s="141" t="e" cm="1">
        <f t="array" ref="K1389">(_xlfn.XLOOKUP($A1389&amp;$Q$3,Data[Index]&amp;Data[Valid Test, Can be used for conformity (Y/N)],Data[PN/km ('#)])-K$2)/K$5</f>
        <v>#N/A</v>
      </c>
      <c r="L1389" s="141" t="e" cm="1">
        <f t="array" ref="L1389">(_xlfn.XLOOKUP($A1389&amp;$Q$3,Data[Index]&amp;Data[Valid Test, Can be used for conformity (Y/N)],Data[PM/km (mg)])-L$2)/L$5</f>
        <v>#N/A</v>
      </c>
      <c r="M1389" s="140" t="e" cm="1">
        <f t="array" ref="M1389">(_xlfn.XLOOKUP($A1389&amp;$Q$3,Data[Index]&amp;Data[Valid Test, Can be used for conformity (Y/N)],Data[CH4 (mg/km)])-M$2)/M$5</f>
        <v>#N/A</v>
      </c>
      <c r="N1389" s="140" t="e" cm="1">
        <f t="array" ref="N1389">(_xlfn.XLOOKUP($A1389&amp;$Q$3,Data[Index]&amp;Data[Valid Test, Can be used for conformity (Y/N)],Data[N20 (mg/km)])-N$2)/N$5</f>
        <v>#N/A</v>
      </c>
      <c r="O1389" s="141" t="e" cm="1">
        <f t="array" ref="O1389">(_xlfn.XLOOKUP($A1389&amp;$Q$3,Data[Index]&amp;Data[Valid Test, Can be used for conformity (Y/N)],Data[l/100km])-O$2)/O$5</f>
        <v>#N/A</v>
      </c>
      <c r="P1389" s="138">
        <f>_xlfn.XLOOKUP($A1389,Data[Index],Data[Comments])</f>
        <v>0</v>
      </c>
    </row>
    <row r="1390" spans="1:16" x14ac:dyDescent="0.2">
      <c r="A1390" s="129"/>
      <c r="B1390" s="129"/>
      <c r="C1390" s="129" t="e" cm="1">
        <f t="array" ref="C1390">_xlfn.XLOOKUP($A1390&amp;$Q$3&amp;$R$3,Data[Index]&amp;Data[Valid Test, Can be used for conformity (Y/N)]&amp;Data[Cycle],Data[Test Name])</f>
        <v>#N/A</v>
      </c>
      <c r="D1390" s="167" t="e" cm="1">
        <f t="array" ref="D1390">_xlfn.XLOOKUP($A1390&amp;$Q$3&amp;$R$3,Data[Index]&amp;Data[Valid Test, Can be used for conformity (Y/N)]&amp;Data[Cycle],Data[Mileage (Miles)])</f>
        <v>#N/A</v>
      </c>
      <c r="E1390" s="130" t="e" cm="1">
        <f t="array" ref="E1390">_xlfn.XLOOKUP($A1390&amp;$Q$3&amp;$R$3,Data[Index]&amp;Data[Valid Test, Can be used for conformity (Y/N)]&amp;Data[Cycle],Data[Date])</f>
        <v>#N/A</v>
      </c>
      <c r="F1390" s="141" t="e" cm="1">
        <f t="array" ref="F1390">(_xlfn.XLOOKUP($A1390&amp;$Q$3&amp;$R$3,Data[Index]&amp;Data[Valid Test, Can be used for conformity (Y/N)]&amp;Data[Cycle],Data[CO/km (mg)])-F$2)/F$5</f>
        <v>#N/A</v>
      </c>
      <c r="G1390" s="141" t="e" cm="1">
        <f t="array" ref="G1390">(_xlfn.XLOOKUP($A1390&amp;$Q$3,Data[Index]&amp;Data[Valid Test, Can be used for conformity (Y/N)],Data[CO2/km (g)])-G$2)/G$5</f>
        <v>#N/A</v>
      </c>
      <c r="H1390" s="141" t="e" cm="1">
        <f t="array" ref="H1390">(_xlfn.XLOOKUP($A1390&amp;$Q$3,Data[Index]&amp;Data[Valid Test, Can be used for conformity (Y/N)],Data[THC/km (mg)])-H$2)/H$5</f>
        <v>#N/A</v>
      </c>
      <c r="I1390" s="141" t="e" cm="1">
        <f t="array" ref="I1390">(_xlfn.XLOOKUP($A1390&amp;$Q$3,Data[Index]&amp;Data[Valid Test, Can be used for conformity (Y/N)],Data[NOx/km (mg)])-I$2)/I$5</f>
        <v>#N/A</v>
      </c>
      <c r="J1390" s="141" t="e" cm="1">
        <f t="array" ref="J1390">(_xlfn.XLOOKUP($A1390&amp;$Q$3,Data[Index]&amp;Data[Valid Test, Can be used for conformity (Y/N)],Data[THC + NOx/km (mg)])-J$2)/J$5</f>
        <v>#N/A</v>
      </c>
      <c r="K1390" s="141" t="e" cm="1">
        <f t="array" ref="K1390">(_xlfn.XLOOKUP($A1390&amp;$Q$3,Data[Index]&amp;Data[Valid Test, Can be used for conformity (Y/N)],Data[PN/km ('#)])-K$2)/K$5</f>
        <v>#N/A</v>
      </c>
      <c r="L1390" s="141" t="e" cm="1">
        <f t="array" ref="L1390">(_xlfn.XLOOKUP($A1390&amp;$Q$3,Data[Index]&amp;Data[Valid Test, Can be used for conformity (Y/N)],Data[PM/km (mg)])-L$2)/L$5</f>
        <v>#N/A</v>
      </c>
      <c r="M1390" s="140" t="e" cm="1">
        <f t="array" ref="M1390">(_xlfn.XLOOKUP($A1390&amp;$Q$3,Data[Index]&amp;Data[Valid Test, Can be used for conformity (Y/N)],Data[CH4 (mg/km)])-M$2)/M$5</f>
        <v>#N/A</v>
      </c>
      <c r="N1390" s="140" t="e" cm="1">
        <f t="array" ref="N1390">(_xlfn.XLOOKUP($A1390&amp;$Q$3,Data[Index]&amp;Data[Valid Test, Can be used for conformity (Y/N)],Data[N20 (mg/km)])-N$2)/N$5</f>
        <v>#N/A</v>
      </c>
      <c r="O1390" s="141" t="e" cm="1">
        <f t="array" ref="O1390">(_xlfn.XLOOKUP($A1390&amp;$Q$3,Data[Index]&amp;Data[Valid Test, Can be used for conformity (Y/N)],Data[l/100km])-O$2)/O$5</f>
        <v>#N/A</v>
      </c>
      <c r="P1390" s="138">
        <f>_xlfn.XLOOKUP($A1390,Data[Index],Data[Comments])</f>
        <v>0</v>
      </c>
    </row>
    <row r="1391" spans="1:16" x14ac:dyDescent="0.2">
      <c r="A1391" s="129"/>
      <c r="B1391" s="129"/>
      <c r="C1391" s="129" t="e" cm="1">
        <f t="array" ref="C1391">_xlfn.XLOOKUP($A1391&amp;$Q$3&amp;$R$3,Data[Index]&amp;Data[Valid Test, Can be used for conformity (Y/N)]&amp;Data[Cycle],Data[Test Name])</f>
        <v>#N/A</v>
      </c>
      <c r="D1391" s="167" t="e" cm="1">
        <f t="array" ref="D1391">_xlfn.XLOOKUP($A1391&amp;$Q$3&amp;$R$3,Data[Index]&amp;Data[Valid Test, Can be used for conformity (Y/N)]&amp;Data[Cycle],Data[Mileage (Miles)])</f>
        <v>#N/A</v>
      </c>
      <c r="E1391" s="130" t="e" cm="1">
        <f t="array" ref="E1391">_xlfn.XLOOKUP($A1391&amp;$Q$3&amp;$R$3,Data[Index]&amp;Data[Valid Test, Can be used for conformity (Y/N)]&amp;Data[Cycle],Data[Date])</f>
        <v>#N/A</v>
      </c>
      <c r="F1391" s="141" t="e" cm="1">
        <f t="array" ref="F1391">(_xlfn.XLOOKUP($A1391&amp;$Q$3&amp;$R$3,Data[Index]&amp;Data[Valid Test, Can be used for conformity (Y/N)]&amp;Data[Cycle],Data[CO/km (mg)])-F$2)/F$5</f>
        <v>#N/A</v>
      </c>
      <c r="G1391" s="141" t="e" cm="1">
        <f t="array" ref="G1391">(_xlfn.XLOOKUP($A1391&amp;$Q$3,Data[Index]&amp;Data[Valid Test, Can be used for conformity (Y/N)],Data[CO2/km (g)])-G$2)/G$5</f>
        <v>#N/A</v>
      </c>
      <c r="H1391" s="141" t="e" cm="1">
        <f t="array" ref="H1391">(_xlfn.XLOOKUP($A1391&amp;$Q$3,Data[Index]&amp;Data[Valid Test, Can be used for conformity (Y/N)],Data[THC/km (mg)])-H$2)/H$5</f>
        <v>#N/A</v>
      </c>
      <c r="I1391" s="141" t="e" cm="1">
        <f t="array" ref="I1391">(_xlfn.XLOOKUP($A1391&amp;$Q$3,Data[Index]&amp;Data[Valid Test, Can be used for conformity (Y/N)],Data[NOx/km (mg)])-I$2)/I$5</f>
        <v>#N/A</v>
      </c>
      <c r="J1391" s="141" t="e" cm="1">
        <f t="array" ref="J1391">(_xlfn.XLOOKUP($A1391&amp;$Q$3,Data[Index]&amp;Data[Valid Test, Can be used for conformity (Y/N)],Data[THC + NOx/km (mg)])-J$2)/J$5</f>
        <v>#N/A</v>
      </c>
      <c r="K1391" s="141" t="e" cm="1">
        <f t="array" ref="K1391">(_xlfn.XLOOKUP($A1391&amp;$Q$3,Data[Index]&amp;Data[Valid Test, Can be used for conformity (Y/N)],Data[PN/km ('#)])-K$2)/K$5</f>
        <v>#N/A</v>
      </c>
      <c r="L1391" s="141" t="e" cm="1">
        <f t="array" ref="L1391">(_xlfn.XLOOKUP($A1391&amp;$Q$3,Data[Index]&amp;Data[Valid Test, Can be used for conformity (Y/N)],Data[PM/km (mg)])-L$2)/L$5</f>
        <v>#N/A</v>
      </c>
      <c r="M1391" s="140" t="e" cm="1">
        <f t="array" ref="M1391">(_xlfn.XLOOKUP($A1391&amp;$Q$3,Data[Index]&amp;Data[Valid Test, Can be used for conformity (Y/N)],Data[CH4 (mg/km)])-M$2)/M$5</f>
        <v>#N/A</v>
      </c>
      <c r="N1391" s="140" t="e" cm="1">
        <f t="array" ref="N1391">(_xlfn.XLOOKUP($A1391&amp;$Q$3,Data[Index]&amp;Data[Valid Test, Can be used for conformity (Y/N)],Data[N20 (mg/km)])-N$2)/N$5</f>
        <v>#N/A</v>
      </c>
      <c r="O1391" s="141" t="e" cm="1">
        <f t="array" ref="O1391">(_xlfn.XLOOKUP($A1391&amp;$Q$3,Data[Index]&amp;Data[Valid Test, Can be used for conformity (Y/N)],Data[l/100km])-O$2)/O$5</f>
        <v>#N/A</v>
      </c>
      <c r="P1391" s="138">
        <f>_xlfn.XLOOKUP($A1391,Data[Index],Data[Comments])</f>
        <v>0</v>
      </c>
    </row>
    <row r="1392" spans="1:16" x14ac:dyDescent="0.2">
      <c r="A1392" s="129"/>
      <c r="B1392" s="129"/>
      <c r="C1392" s="129" t="e" cm="1">
        <f t="array" ref="C1392">_xlfn.XLOOKUP($A1392&amp;$Q$3&amp;$R$3,Data[Index]&amp;Data[Valid Test, Can be used for conformity (Y/N)]&amp;Data[Cycle],Data[Test Name])</f>
        <v>#N/A</v>
      </c>
      <c r="D1392" s="167" t="e" cm="1">
        <f t="array" ref="D1392">_xlfn.XLOOKUP($A1392&amp;$Q$3&amp;$R$3,Data[Index]&amp;Data[Valid Test, Can be used for conformity (Y/N)]&amp;Data[Cycle],Data[Mileage (Miles)])</f>
        <v>#N/A</v>
      </c>
      <c r="E1392" s="130" t="e" cm="1">
        <f t="array" ref="E1392">_xlfn.XLOOKUP($A1392&amp;$Q$3&amp;$R$3,Data[Index]&amp;Data[Valid Test, Can be used for conformity (Y/N)]&amp;Data[Cycle],Data[Date])</f>
        <v>#N/A</v>
      </c>
      <c r="F1392" s="141" t="e" cm="1">
        <f t="array" ref="F1392">(_xlfn.XLOOKUP($A1392&amp;$Q$3&amp;$R$3,Data[Index]&amp;Data[Valid Test, Can be used for conformity (Y/N)]&amp;Data[Cycle],Data[CO/km (mg)])-F$2)/F$5</f>
        <v>#N/A</v>
      </c>
      <c r="G1392" s="141" t="e" cm="1">
        <f t="array" ref="G1392">(_xlfn.XLOOKUP($A1392&amp;$Q$3,Data[Index]&amp;Data[Valid Test, Can be used for conformity (Y/N)],Data[CO2/km (g)])-G$2)/G$5</f>
        <v>#N/A</v>
      </c>
      <c r="H1392" s="141" t="e" cm="1">
        <f t="array" ref="H1392">(_xlfn.XLOOKUP($A1392&amp;$Q$3,Data[Index]&amp;Data[Valid Test, Can be used for conformity (Y/N)],Data[THC/km (mg)])-H$2)/H$5</f>
        <v>#N/A</v>
      </c>
      <c r="I1392" s="141" t="e" cm="1">
        <f t="array" ref="I1392">(_xlfn.XLOOKUP($A1392&amp;$Q$3,Data[Index]&amp;Data[Valid Test, Can be used for conformity (Y/N)],Data[NOx/km (mg)])-I$2)/I$5</f>
        <v>#N/A</v>
      </c>
      <c r="J1392" s="141" t="e" cm="1">
        <f t="array" ref="J1392">(_xlfn.XLOOKUP($A1392&amp;$Q$3,Data[Index]&amp;Data[Valid Test, Can be used for conformity (Y/N)],Data[THC + NOx/km (mg)])-J$2)/J$5</f>
        <v>#N/A</v>
      </c>
      <c r="K1392" s="141" t="e" cm="1">
        <f t="array" ref="K1392">(_xlfn.XLOOKUP($A1392&amp;$Q$3,Data[Index]&amp;Data[Valid Test, Can be used for conformity (Y/N)],Data[PN/km ('#)])-K$2)/K$5</f>
        <v>#N/A</v>
      </c>
      <c r="L1392" s="141" t="e" cm="1">
        <f t="array" ref="L1392">(_xlfn.XLOOKUP($A1392&amp;$Q$3,Data[Index]&amp;Data[Valid Test, Can be used for conformity (Y/N)],Data[PM/km (mg)])-L$2)/L$5</f>
        <v>#N/A</v>
      </c>
      <c r="M1392" s="140" t="e" cm="1">
        <f t="array" ref="M1392">(_xlfn.XLOOKUP($A1392&amp;$Q$3,Data[Index]&amp;Data[Valid Test, Can be used for conformity (Y/N)],Data[CH4 (mg/km)])-M$2)/M$5</f>
        <v>#N/A</v>
      </c>
      <c r="N1392" s="140" t="e" cm="1">
        <f t="array" ref="N1392">(_xlfn.XLOOKUP($A1392&amp;$Q$3,Data[Index]&amp;Data[Valid Test, Can be used for conformity (Y/N)],Data[N20 (mg/km)])-N$2)/N$5</f>
        <v>#N/A</v>
      </c>
      <c r="O1392" s="141" t="e" cm="1">
        <f t="array" ref="O1392">(_xlfn.XLOOKUP($A1392&amp;$Q$3,Data[Index]&amp;Data[Valid Test, Can be used for conformity (Y/N)],Data[l/100km])-O$2)/O$5</f>
        <v>#N/A</v>
      </c>
      <c r="P1392" s="138">
        <f>_xlfn.XLOOKUP($A1392,Data[Index],Data[Comments])</f>
        <v>0</v>
      </c>
    </row>
    <row r="1393" spans="1:16" x14ac:dyDescent="0.2">
      <c r="A1393" s="129"/>
      <c r="B1393" s="129"/>
      <c r="C1393" s="129" t="e" cm="1">
        <f t="array" ref="C1393">_xlfn.XLOOKUP($A1393&amp;$Q$3&amp;$R$3,Data[Index]&amp;Data[Valid Test, Can be used for conformity (Y/N)]&amp;Data[Cycle],Data[Test Name])</f>
        <v>#N/A</v>
      </c>
      <c r="D1393" s="167" t="e" cm="1">
        <f t="array" ref="D1393">_xlfn.XLOOKUP($A1393&amp;$Q$3&amp;$R$3,Data[Index]&amp;Data[Valid Test, Can be used for conformity (Y/N)]&amp;Data[Cycle],Data[Mileage (Miles)])</f>
        <v>#N/A</v>
      </c>
      <c r="E1393" s="130" t="e" cm="1">
        <f t="array" ref="E1393">_xlfn.XLOOKUP($A1393&amp;$Q$3&amp;$R$3,Data[Index]&amp;Data[Valid Test, Can be used for conformity (Y/N)]&amp;Data[Cycle],Data[Date])</f>
        <v>#N/A</v>
      </c>
      <c r="F1393" s="141" t="e" cm="1">
        <f t="array" ref="F1393">(_xlfn.XLOOKUP($A1393&amp;$Q$3&amp;$R$3,Data[Index]&amp;Data[Valid Test, Can be used for conformity (Y/N)]&amp;Data[Cycle],Data[CO/km (mg)])-F$2)/F$5</f>
        <v>#N/A</v>
      </c>
      <c r="G1393" s="141" t="e" cm="1">
        <f t="array" ref="G1393">(_xlfn.XLOOKUP($A1393&amp;$Q$3,Data[Index]&amp;Data[Valid Test, Can be used for conformity (Y/N)],Data[CO2/km (g)])-G$2)/G$5</f>
        <v>#N/A</v>
      </c>
      <c r="H1393" s="141" t="e" cm="1">
        <f t="array" ref="H1393">(_xlfn.XLOOKUP($A1393&amp;$Q$3,Data[Index]&amp;Data[Valid Test, Can be used for conformity (Y/N)],Data[THC/km (mg)])-H$2)/H$5</f>
        <v>#N/A</v>
      </c>
      <c r="I1393" s="141" t="e" cm="1">
        <f t="array" ref="I1393">(_xlfn.XLOOKUP($A1393&amp;$Q$3,Data[Index]&amp;Data[Valid Test, Can be used for conformity (Y/N)],Data[NOx/km (mg)])-I$2)/I$5</f>
        <v>#N/A</v>
      </c>
      <c r="J1393" s="141" t="e" cm="1">
        <f t="array" ref="J1393">(_xlfn.XLOOKUP($A1393&amp;$Q$3,Data[Index]&amp;Data[Valid Test, Can be used for conformity (Y/N)],Data[THC + NOx/km (mg)])-J$2)/J$5</f>
        <v>#N/A</v>
      </c>
      <c r="K1393" s="141" t="e" cm="1">
        <f t="array" ref="K1393">(_xlfn.XLOOKUP($A1393&amp;$Q$3,Data[Index]&amp;Data[Valid Test, Can be used for conformity (Y/N)],Data[PN/km ('#)])-K$2)/K$5</f>
        <v>#N/A</v>
      </c>
      <c r="L1393" s="141" t="e" cm="1">
        <f t="array" ref="L1393">(_xlfn.XLOOKUP($A1393&amp;$Q$3,Data[Index]&amp;Data[Valid Test, Can be used for conformity (Y/N)],Data[PM/km (mg)])-L$2)/L$5</f>
        <v>#N/A</v>
      </c>
      <c r="M1393" s="140" t="e" cm="1">
        <f t="array" ref="M1393">(_xlfn.XLOOKUP($A1393&amp;$Q$3,Data[Index]&amp;Data[Valid Test, Can be used for conformity (Y/N)],Data[CH4 (mg/km)])-M$2)/M$5</f>
        <v>#N/A</v>
      </c>
      <c r="N1393" s="140" t="e" cm="1">
        <f t="array" ref="N1393">(_xlfn.XLOOKUP($A1393&amp;$Q$3,Data[Index]&amp;Data[Valid Test, Can be used for conformity (Y/N)],Data[N20 (mg/km)])-N$2)/N$5</f>
        <v>#N/A</v>
      </c>
      <c r="O1393" s="141" t="e" cm="1">
        <f t="array" ref="O1393">(_xlfn.XLOOKUP($A1393&amp;$Q$3,Data[Index]&amp;Data[Valid Test, Can be used for conformity (Y/N)],Data[l/100km])-O$2)/O$5</f>
        <v>#N/A</v>
      </c>
      <c r="P1393" s="138">
        <f>_xlfn.XLOOKUP($A1393,Data[Index],Data[Comments])</f>
        <v>0</v>
      </c>
    </row>
    <row r="1394" spans="1:16" x14ac:dyDescent="0.2">
      <c r="A1394" s="129"/>
      <c r="B1394" s="129"/>
      <c r="C1394" s="129" t="e" cm="1">
        <f t="array" ref="C1394">_xlfn.XLOOKUP($A1394&amp;$Q$3&amp;$R$3,Data[Index]&amp;Data[Valid Test, Can be used for conformity (Y/N)]&amp;Data[Cycle],Data[Test Name])</f>
        <v>#N/A</v>
      </c>
      <c r="D1394" s="167" t="e" cm="1">
        <f t="array" ref="D1394">_xlfn.XLOOKUP($A1394&amp;$Q$3&amp;$R$3,Data[Index]&amp;Data[Valid Test, Can be used for conformity (Y/N)]&amp;Data[Cycle],Data[Mileage (Miles)])</f>
        <v>#N/A</v>
      </c>
      <c r="E1394" s="130" t="e" cm="1">
        <f t="array" ref="E1394">_xlfn.XLOOKUP($A1394&amp;$Q$3&amp;$R$3,Data[Index]&amp;Data[Valid Test, Can be used for conformity (Y/N)]&amp;Data[Cycle],Data[Date])</f>
        <v>#N/A</v>
      </c>
      <c r="F1394" s="141" t="e" cm="1">
        <f t="array" ref="F1394">(_xlfn.XLOOKUP($A1394&amp;$Q$3&amp;$R$3,Data[Index]&amp;Data[Valid Test, Can be used for conformity (Y/N)]&amp;Data[Cycle],Data[CO/km (mg)])-F$2)/F$5</f>
        <v>#N/A</v>
      </c>
      <c r="G1394" s="141" t="e" cm="1">
        <f t="array" ref="G1394">(_xlfn.XLOOKUP($A1394&amp;$Q$3,Data[Index]&amp;Data[Valid Test, Can be used for conformity (Y/N)],Data[CO2/km (g)])-G$2)/G$5</f>
        <v>#N/A</v>
      </c>
      <c r="H1394" s="141" t="e" cm="1">
        <f t="array" ref="H1394">(_xlfn.XLOOKUP($A1394&amp;$Q$3,Data[Index]&amp;Data[Valid Test, Can be used for conformity (Y/N)],Data[THC/km (mg)])-H$2)/H$5</f>
        <v>#N/A</v>
      </c>
      <c r="I1394" s="141" t="e" cm="1">
        <f t="array" ref="I1394">(_xlfn.XLOOKUP($A1394&amp;$Q$3,Data[Index]&amp;Data[Valid Test, Can be used for conformity (Y/N)],Data[NOx/km (mg)])-I$2)/I$5</f>
        <v>#N/A</v>
      </c>
      <c r="J1394" s="141" t="e" cm="1">
        <f t="array" ref="J1394">(_xlfn.XLOOKUP($A1394&amp;$Q$3,Data[Index]&amp;Data[Valid Test, Can be used for conformity (Y/N)],Data[THC + NOx/km (mg)])-J$2)/J$5</f>
        <v>#N/A</v>
      </c>
      <c r="K1394" s="141" t="e" cm="1">
        <f t="array" ref="K1394">(_xlfn.XLOOKUP($A1394&amp;$Q$3,Data[Index]&amp;Data[Valid Test, Can be used for conformity (Y/N)],Data[PN/km ('#)])-K$2)/K$5</f>
        <v>#N/A</v>
      </c>
      <c r="L1394" s="141" t="e" cm="1">
        <f t="array" ref="L1394">(_xlfn.XLOOKUP($A1394&amp;$Q$3,Data[Index]&amp;Data[Valid Test, Can be used for conformity (Y/N)],Data[PM/km (mg)])-L$2)/L$5</f>
        <v>#N/A</v>
      </c>
      <c r="M1394" s="140" t="e" cm="1">
        <f t="array" ref="M1394">(_xlfn.XLOOKUP($A1394&amp;$Q$3,Data[Index]&amp;Data[Valid Test, Can be used for conformity (Y/N)],Data[CH4 (mg/km)])-M$2)/M$5</f>
        <v>#N/A</v>
      </c>
      <c r="N1394" s="140" t="e" cm="1">
        <f t="array" ref="N1394">(_xlfn.XLOOKUP($A1394&amp;$Q$3,Data[Index]&amp;Data[Valid Test, Can be used for conformity (Y/N)],Data[N20 (mg/km)])-N$2)/N$5</f>
        <v>#N/A</v>
      </c>
      <c r="O1394" s="141" t="e" cm="1">
        <f t="array" ref="O1394">(_xlfn.XLOOKUP($A1394&amp;$Q$3,Data[Index]&amp;Data[Valid Test, Can be used for conformity (Y/N)],Data[l/100km])-O$2)/O$5</f>
        <v>#N/A</v>
      </c>
      <c r="P1394" s="138">
        <f>_xlfn.XLOOKUP($A1394,Data[Index],Data[Comments])</f>
        <v>0</v>
      </c>
    </row>
    <row r="1395" spans="1:16" x14ac:dyDescent="0.2">
      <c r="A1395" s="129"/>
      <c r="B1395" s="129"/>
      <c r="C1395" s="129" t="e" cm="1">
        <f t="array" ref="C1395">_xlfn.XLOOKUP($A1395&amp;$Q$3&amp;$R$3,Data[Index]&amp;Data[Valid Test, Can be used for conformity (Y/N)]&amp;Data[Cycle],Data[Test Name])</f>
        <v>#N/A</v>
      </c>
      <c r="D1395" s="167" t="e" cm="1">
        <f t="array" ref="D1395">_xlfn.XLOOKUP($A1395&amp;$Q$3&amp;$R$3,Data[Index]&amp;Data[Valid Test, Can be used for conformity (Y/N)]&amp;Data[Cycle],Data[Mileage (Miles)])</f>
        <v>#N/A</v>
      </c>
      <c r="E1395" s="130" t="e" cm="1">
        <f t="array" ref="E1395">_xlfn.XLOOKUP($A1395&amp;$Q$3&amp;$R$3,Data[Index]&amp;Data[Valid Test, Can be used for conformity (Y/N)]&amp;Data[Cycle],Data[Date])</f>
        <v>#N/A</v>
      </c>
      <c r="F1395" s="141" t="e" cm="1">
        <f t="array" ref="F1395">(_xlfn.XLOOKUP($A1395&amp;$Q$3&amp;$R$3,Data[Index]&amp;Data[Valid Test, Can be used for conformity (Y/N)]&amp;Data[Cycle],Data[CO/km (mg)])-F$2)/F$5</f>
        <v>#N/A</v>
      </c>
      <c r="G1395" s="141" t="e" cm="1">
        <f t="array" ref="G1395">(_xlfn.XLOOKUP($A1395&amp;$Q$3,Data[Index]&amp;Data[Valid Test, Can be used for conformity (Y/N)],Data[CO2/km (g)])-G$2)/G$5</f>
        <v>#N/A</v>
      </c>
      <c r="H1395" s="141" t="e" cm="1">
        <f t="array" ref="H1395">(_xlfn.XLOOKUP($A1395&amp;$Q$3,Data[Index]&amp;Data[Valid Test, Can be used for conformity (Y/N)],Data[THC/km (mg)])-H$2)/H$5</f>
        <v>#N/A</v>
      </c>
      <c r="I1395" s="141" t="e" cm="1">
        <f t="array" ref="I1395">(_xlfn.XLOOKUP($A1395&amp;$Q$3,Data[Index]&amp;Data[Valid Test, Can be used for conformity (Y/N)],Data[NOx/km (mg)])-I$2)/I$5</f>
        <v>#N/A</v>
      </c>
      <c r="J1395" s="141" t="e" cm="1">
        <f t="array" ref="J1395">(_xlfn.XLOOKUP($A1395&amp;$Q$3,Data[Index]&amp;Data[Valid Test, Can be used for conformity (Y/N)],Data[THC + NOx/km (mg)])-J$2)/J$5</f>
        <v>#N/A</v>
      </c>
      <c r="K1395" s="141" t="e" cm="1">
        <f t="array" ref="K1395">(_xlfn.XLOOKUP($A1395&amp;$Q$3,Data[Index]&amp;Data[Valid Test, Can be used for conformity (Y/N)],Data[PN/km ('#)])-K$2)/K$5</f>
        <v>#N/A</v>
      </c>
      <c r="L1395" s="141" t="e" cm="1">
        <f t="array" ref="L1395">(_xlfn.XLOOKUP($A1395&amp;$Q$3,Data[Index]&amp;Data[Valid Test, Can be used for conformity (Y/N)],Data[PM/km (mg)])-L$2)/L$5</f>
        <v>#N/A</v>
      </c>
      <c r="M1395" s="140" t="e" cm="1">
        <f t="array" ref="M1395">(_xlfn.XLOOKUP($A1395&amp;$Q$3,Data[Index]&amp;Data[Valid Test, Can be used for conformity (Y/N)],Data[CH4 (mg/km)])-M$2)/M$5</f>
        <v>#N/A</v>
      </c>
      <c r="N1395" s="140" t="e" cm="1">
        <f t="array" ref="N1395">(_xlfn.XLOOKUP($A1395&amp;$Q$3,Data[Index]&amp;Data[Valid Test, Can be used for conformity (Y/N)],Data[N20 (mg/km)])-N$2)/N$5</f>
        <v>#N/A</v>
      </c>
      <c r="O1395" s="141" t="e" cm="1">
        <f t="array" ref="O1395">(_xlfn.XLOOKUP($A1395&amp;$Q$3,Data[Index]&amp;Data[Valid Test, Can be used for conformity (Y/N)],Data[l/100km])-O$2)/O$5</f>
        <v>#N/A</v>
      </c>
      <c r="P1395" s="138">
        <f>_xlfn.XLOOKUP($A1395,Data[Index],Data[Comments])</f>
        <v>0</v>
      </c>
    </row>
    <row r="1396" spans="1:16" x14ac:dyDescent="0.2">
      <c r="A1396" s="129"/>
      <c r="B1396" s="129"/>
      <c r="C1396" s="129" t="e" cm="1">
        <f t="array" ref="C1396">_xlfn.XLOOKUP($A1396&amp;$Q$3&amp;$R$3,Data[Index]&amp;Data[Valid Test, Can be used for conformity (Y/N)]&amp;Data[Cycle],Data[Test Name])</f>
        <v>#N/A</v>
      </c>
      <c r="D1396" s="167" t="e" cm="1">
        <f t="array" ref="D1396">_xlfn.XLOOKUP($A1396&amp;$Q$3&amp;$R$3,Data[Index]&amp;Data[Valid Test, Can be used for conformity (Y/N)]&amp;Data[Cycle],Data[Mileage (Miles)])</f>
        <v>#N/A</v>
      </c>
      <c r="E1396" s="130" t="e" cm="1">
        <f t="array" ref="E1396">_xlfn.XLOOKUP($A1396&amp;$Q$3&amp;$R$3,Data[Index]&amp;Data[Valid Test, Can be used for conformity (Y/N)]&amp;Data[Cycle],Data[Date])</f>
        <v>#N/A</v>
      </c>
      <c r="F1396" s="141" t="e" cm="1">
        <f t="array" ref="F1396">(_xlfn.XLOOKUP($A1396&amp;$Q$3&amp;$R$3,Data[Index]&amp;Data[Valid Test, Can be used for conformity (Y/N)]&amp;Data[Cycle],Data[CO/km (mg)])-F$2)/F$5</f>
        <v>#N/A</v>
      </c>
      <c r="G1396" s="141" t="e" cm="1">
        <f t="array" ref="G1396">(_xlfn.XLOOKUP($A1396&amp;$Q$3,Data[Index]&amp;Data[Valid Test, Can be used for conformity (Y/N)],Data[CO2/km (g)])-G$2)/G$5</f>
        <v>#N/A</v>
      </c>
      <c r="H1396" s="141" t="e" cm="1">
        <f t="array" ref="H1396">(_xlfn.XLOOKUP($A1396&amp;$Q$3,Data[Index]&amp;Data[Valid Test, Can be used for conformity (Y/N)],Data[THC/km (mg)])-H$2)/H$5</f>
        <v>#N/A</v>
      </c>
      <c r="I1396" s="141" t="e" cm="1">
        <f t="array" ref="I1396">(_xlfn.XLOOKUP($A1396&amp;$Q$3,Data[Index]&amp;Data[Valid Test, Can be used for conformity (Y/N)],Data[NOx/km (mg)])-I$2)/I$5</f>
        <v>#N/A</v>
      </c>
      <c r="J1396" s="141" t="e" cm="1">
        <f t="array" ref="J1396">(_xlfn.XLOOKUP($A1396&amp;$Q$3,Data[Index]&amp;Data[Valid Test, Can be used for conformity (Y/N)],Data[THC + NOx/km (mg)])-J$2)/J$5</f>
        <v>#N/A</v>
      </c>
      <c r="K1396" s="141" t="e" cm="1">
        <f t="array" ref="K1396">(_xlfn.XLOOKUP($A1396&amp;$Q$3,Data[Index]&amp;Data[Valid Test, Can be used for conformity (Y/N)],Data[PN/km ('#)])-K$2)/K$5</f>
        <v>#N/A</v>
      </c>
      <c r="L1396" s="141" t="e" cm="1">
        <f t="array" ref="L1396">(_xlfn.XLOOKUP($A1396&amp;$Q$3,Data[Index]&amp;Data[Valid Test, Can be used for conformity (Y/N)],Data[PM/km (mg)])-L$2)/L$5</f>
        <v>#N/A</v>
      </c>
      <c r="M1396" s="140" t="e" cm="1">
        <f t="array" ref="M1396">(_xlfn.XLOOKUP($A1396&amp;$Q$3,Data[Index]&amp;Data[Valid Test, Can be used for conformity (Y/N)],Data[CH4 (mg/km)])-M$2)/M$5</f>
        <v>#N/A</v>
      </c>
      <c r="N1396" s="140" t="e" cm="1">
        <f t="array" ref="N1396">(_xlfn.XLOOKUP($A1396&amp;$Q$3,Data[Index]&amp;Data[Valid Test, Can be used for conformity (Y/N)],Data[N20 (mg/km)])-N$2)/N$5</f>
        <v>#N/A</v>
      </c>
      <c r="O1396" s="141" t="e" cm="1">
        <f t="array" ref="O1396">(_xlfn.XLOOKUP($A1396&amp;$Q$3,Data[Index]&amp;Data[Valid Test, Can be used for conformity (Y/N)],Data[l/100km])-O$2)/O$5</f>
        <v>#N/A</v>
      </c>
      <c r="P1396" s="138">
        <f>_xlfn.XLOOKUP($A1396,Data[Index],Data[Comments])</f>
        <v>0</v>
      </c>
    </row>
    <row r="1397" spans="1:16" x14ac:dyDescent="0.2">
      <c r="A1397" s="129"/>
      <c r="B1397" s="129"/>
      <c r="C1397" s="129" t="e" cm="1">
        <f t="array" ref="C1397">_xlfn.XLOOKUP($A1397&amp;$Q$3&amp;$R$3,Data[Index]&amp;Data[Valid Test, Can be used for conformity (Y/N)]&amp;Data[Cycle],Data[Test Name])</f>
        <v>#N/A</v>
      </c>
      <c r="D1397" s="167" t="e" cm="1">
        <f t="array" ref="D1397">_xlfn.XLOOKUP($A1397&amp;$Q$3&amp;$R$3,Data[Index]&amp;Data[Valid Test, Can be used for conformity (Y/N)]&amp;Data[Cycle],Data[Mileage (Miles)])</f>
        <v>#N/A</v>
      </c>
      <c r="E1397" s="130" t="e" cm="1">
        <f t="array" ref="E1397">_xlfn.XLOOKUP($A1397&amp;$Q$3&amp;$R$3,Data[Index]&amp;Data[Valid Test, Can be used for conformity (Y/N)]&amp;Data[Cycle],Data[Date])</f>
        <v>#N/A</v>
      </c>
      <c r="F1397" s="141" t="e" cm="1">
        <f t="array" ref="F1397">(_xlfn.XLOOKUP($A1397&amp;$Q$3&amp;$R$3,Data[Index]&amp;Data[Valid Test, Can be used for conformity (Y/N)]&amp;Data[Cycle],Data[CO/km (mg)])-F$2)/F$5</f>
        <v>#N/A</v>
      </c>
      <c r="G1397" s="141" t="e" cm="1">
        <f t="array" ref="G1397">(_xlfn.XLOOKUP($A1397&amp;$Q$3,Data[Index]&amp;Data[Valid Test, Can be used for conformity (Y/N)],Data[CO2/km (g)])-G$2)/G$5</f>
        <v>#N/A</v>
      </c>
      <c r="H1397" s="141" t="e" cm="1">
        <f t="array" ref="H1397">(_xlfn.XLOOKUP($A1397&amp;$Q$3,Data[Index]&amp;Data[Valid Test, Can be used for conformity (Y/N)],Data[THC/km (mg)])-H$2)/H$5</f>
        <v>#N/A</v>
      </c>
      <c r="I1397" s="141" t="e" cm="1">
        <f t="array" ref="I1397">(_xlfn.XLOOKUP($A1397&amp;$Q$3,Data[Index]&amp;Data[Valid Test, Can be used for conformity (Y/N)],Data[NOx/km (mg)])-I$2)/I$5</f>
        <v>#N/A</v>
      </c>
      <c r="J1397" s="141" t="e" cm="1">
        <f t="array" ref="J1397">(_xlfn.XLOOKUP($A1397&amp;$Q$3,Data[Index]&amp;Data[Valid Test, Can be used for conformity (Y/N)],Data[THC + NOx/km (mg)])-J$2)/J$5</f>
        <v>#N/A</v>
      </c>
      <c r="K1397" s="141" t="e" cm="1">
        <f t="array" ref="K1397">(_xlfn.XLOOKUP($A1397&amp;$Q$3,Data[Index]&amp;Data[Valid Test, Can be used for conformity (Y/N)],Data[PN/km ('#)])-K$2)/K$5</f>
        <v>#N/A</v>
      </c>
      <c r="L1397" s="141" t="e" cm="1">
        <f t="array" ref="L1397">(_xlfn.XLOOKUP($A1397&amp;$Q$3,Data[Index]&amp;Data[Valid Test, Can be used for conformity (Y/N)],Data[PM/km (mg)])-L$2)/L$5</f>
        <v>#N/A</v>
      </c>
      <c r="M1397" s="140" t="e" cm="1">
        <f t="array" ref="M1397">(_xlfn.XLOOKUP($A1397&amp;$Q$3,Data[Index]&amp;Data[Valid Test, Can be used for conformity (Y/N)],Data[CH4 (mg/km)])-M$2)/M$5</f>
        <v>#N/A</v>
      </c>
      <c r="N1397" s="140" t="e" cm="1">
        <f t="array" ref="N1397">(_xlfn.XLOOKUP($A1397&amp;$Q$3,Data[Index]&amp;Data[Valid Test, Can be used for conformity (Y/N)],Data[N20 (mg/km)])-N$2)/N$5</f>
        <v>#N/A</v>
      </c>
      <c r="O1397" s="141" t="e" cm="1">
        <f t="array" ref="O1397">(_xlfn.XLOOKUP($A1397&amp;$Q$3,Data[Index]&amp;Data[Valid Test, Can be used for conformity (Y/N)],Data[l/100km])-O$2)/O$5</f>
        <v>#N/A</v>
      </c>
      <c r="P1397" s="138">
        <f>_xlfn.XLOOKUP($A1397,Data[Index],Data[Comments])</f>
        <v>0</v>
      </c>
    </row>
    <row r="1398" spans="1:16" x14ac:dyDescent="0.2">
      <c r="A1398" s="129"/>
      <c r="B1398" s="129"/>
      <c r="C1398" s="129" t="e" cm="1">
        <f t="array" ref="C1398">_xlfn.XLOOKUP($A1398&amp;$Q$3&amp;$R$3,Data[Index]&amp;Data[Valid Test, Can be used for conformity (Y/N)]&amp;Data[Cycle],Data[Test Name])</f>
        <v>#N/A</v>
      </c>
      <c r="D1398" s="167" t="e" cm="1">
        <f t="array" ref="D1398">_xlfn.XLOOKUP($A1398&amp;$Q$3&amp;$R$3,Data[Index]&amp;Data[Valid Test, Can be used for conformity (Y/N)]&amp;Data[Cycle],Data[Mileage (Miles)])</f>
        <v>#N/A</v>
      </c>
      <c r="E1398" s="130" t="e" cm="1">
        <f t="array" ref="E1398">_xlfn.XLOOKUP($A1398&amp;$Q$3&amp;$R$3,Data[Index]&amp;Data[Valid Test, Can be used for conformity (Y/N)]&amp;Data[Cycle],Data[Date])</f>
        <v>#N/A</v>
      </c>
      <c r="F1398" s="141" t="e" cm="1">
        <f t="array" ref="F1398">(_xlfn.XLOOKUP($A1398&amp;$Q$3&amp;$R$3,Data[Index]&amp;Data[Valid Test, Can be used for conformity (Y/N)]&amp;Data[Cycle],Data[CO/km (mg)])-F$2)/F$5</f>
        <v>#N/A</v>
      </c>
      <c r="G1398" s="141" t="e" cm="1">
        <f t="array" ref="G1398">(_xlfn.XLOOKUP($A1398&amp;$Q$3,Data[Index]&amp;Data[Valid Test, Can be used for conformity (Y/N)],Data[CO2/km (g)])-G$2)/G$5</f>
        <v>#N/A</v>
      </c>
      <c r="H1398" s="141" t="e" cm="1">
        <f t="array" ref="H1398">(_xlfn.XLOOKUP($A1398&amp;$Q$3,Data[Index]&amp;Data[Valid Test, Can be used for conformity (Y/N)],Data[THC/km (mg)])-H$2)/H$5</f>
        <v>#N/A</v>
      </c>
      <c r="I1398" s="141" t="e" cm="1">
        <f t="array" ref="I1398">(_xlfn.XLOOKUP($A1398&amp;$Q$3,Data[Index]&amp;Data[Valid Test, Can be used for conformity (Y/N)],Data[NOx/km (mg)])-I$2)/I$5</f>
        <v>#N/A</v>
      </c>
      <c r="J1398" s="141" t="e" cm="1">
        <f t="array" ref="J1398">(_xlfn.XLOOKUP($A1398&amp;$Q$3,Data[Index]&amp;Data[Valid Test, Can be used for conformity (Y/N)],Data[THC + NOx/km (mg)])-J$2)/J$5</f>
        <v>#N/A</v>
      </c>
      <c r="K1398" s="141" t="e" cm="1">
        <f t="array" ref="K1398">(_xlfn.XLOOKUP($A1398&amp;$Q$3,Data[Index]&amp;Data[Valid Test, Can be used for conformity (Y/N)],Data[PN/km ('#)])-K$2)/K$5</f>
        <v>#N/A</v>
      </c>
      <c r="L1398" s="141" t="e" cm="1">
        <f t="array" ref="L1398">(_xlfn.XLOOKUP($A1398&amp;$Q$3,Data[Index]&amp;Data[Valid Test, Can be used for conformity (Y/N)],Data[PM/km (mg)])-L$2)/L$5</f>
        <v>#N/A</v>
      </c>
      <c r="M1398" s="140" t="e" cm="1">
        <f t="array" ref="M1398">(_xlfn.XLOOKUP($A1398&amp;$Q$3,Data[Index]&amp;Data[Valid Test, Can be used for conformity (Y/N)],Data[CH4 (mg/km)])-M$2)/M$5</f>
        <v>#N/A</v>
      </c>
      <c r="N1398" s="140" t="e" cm="1">
        <f t="array" ref="N1398">(_xlfn.XLOOKUP($A1398&amp;$Q$3,Data[Index]&amp;Data[Valid Test, Can be used for conformity (Y/N)],Data[N20 (mg/km)])-N$2)/N$5</f>
        <v>#N/A</v>
      </c>
      <c r="O1398" s="141" t="e" cm="1">
        <f t="array" ref="O1398">(_xlfn.XLOOKUP($A1398&amp;$Q$3,Data[Index]&amp;Data[Valid Test, Can be used for conformity (Y/N)],Data[l/100km])-O$2)/O$5</f>
        <v>#N/A</v>
      </c>
      <c r="P1398" s="138">
        <f>_xlfn.XLOOKUP($A1398,Data[Index],Data[Comments])</f>
        <v>0</v>
      </c>
    </row>
    <row r="1399" spans="1:16" x14ac:dyDescent="0.2">
      <c r="A1399" s="129"/>
      <c r="B1399" s="129"/>
      <c r="C1399" s="129" t="e" cm="1">
        <f t="array" ref="C1399">_xlfn.XLOOKUP($A1399&amp;$Q$3&amp;$R$3,Data[Index]&amp;Data[Valid Test, Can be used for conformity (Y/N)]&amp;Data[Cycle],Data[Test Name])</f>
        <v>#N/A</v>
      </c>
      <c r="D1399" s="167" t="e" cm="1">
        <f t="array" ref="D1399">_xlfn.XLOOKUP($A1399&amp;$Q$3&amp;$R$3,Data[Index]&amp;Data[Valid Test, Can be used for conformity (Y/N)]&amp;Data[Cycle],Data[Mileage (Miles)])</f>
        <v>#N/A</v>
      </c>
      <c r="E1399" s="130" t="e" cm="1">
        <f t="array" ref="E1399">_xlfn.XLOOKUP($A1399&amp;$Q$3&amp;$R$3,Data[Index]&amp;Data[Valid Test, Can be used for conformity (Y/N)]&amp;Data[Cycle],Data[Date])</f>
        <v>#N/A</v>
      </c>
      <c r="F1399" s="141" t="e" cm="1">
        <f t="array" ref="F1399">(_xlfn.XLOOKUP($A1399&amp;$Q$3&amp;$R$3,Data[Index]&amp;Data[Valid Test, Can be used for conformity (Y/N)]&amp;Data[Cycle],Data[CO/km (mg)])-F$2)/F$5</f>
        <v>#N/A</v>
      </c>
      <c r="G1399" s="141" t="e" cm="1">
        <f t="array" ref="G1399">(_xlfn.XLOOKUP($A1399&amp;$Q$3,Data[Index]&amp;Data[Valid Test, Can be used for conformity (Y/N)],Data[CO2/km (g)])-G$2)/G$5</f>
        <v>#N/A</v>
      </c>
      <c r="H1399" s="141" t="e" cm="1">
        <f t="array" ref="H1399">(_xlfn.XLOOKUP($A1399&amp;$Q$3,Data[Index]&amp;Data[Valid Test, Can be used for conformity (Y/N)],Data[THC/km (mg)])-H$2)/H$5</f>
        <v>#N/A</v>
      </c>
      <c r="I1399" s="141" t="e" cm="1">
        <f t="array" ref="I1399">(_xlfn.XLOOKUP($A1399&amp;$Q$3,Data[Index]&amp;Data[Valid Test, Can be used for conformity (Y/N)],Data[NOx/km (mg)])-I$2)/I$5</f>
        <v>#N/A</v>
      </c>
      <c r="J1399" s="141" t="e" cm="1">
        <f t="array" ref="J1399">(_xlfn.XLOOKUP($A1399&amp;$Q$3,Data[Index]&amp;Data[Valid Test, Can be used for conformity (Y/N)],Data[THC + NOx/km (mg)])-J$2)/J$5</f>
        <v>#N/A</v>
      </c>
      <c r="K1399" s="141" t="e" cm="1">
        <f t="array" ref="K1399">(_xlfn.XLOOKUP($A1399&amp;$Q$3,Data[Index]&amp;Data[Valid Test, Can be used for conformity (Y/N)],Data[PN/km ('#)])-K$2)/K$5</f>
        <v>#N/A</v>
      </c>
      <c r="L1399" s="141" t="e" cm="1">
        <f t="array" ref="L1399">(_xlfn.XLOOKUP($A1399&amp;$Q$3,Data[Index]&amp;Data[Valid Test, Can be used for conformity (Y/N)],Data[PM/km (mg)])-L$2)/L$5</f>
        <v>#N/A</v>
      </c>
      <c r="M1399" s="140" t="e" cm="1">
        <f t="array" ref="M1399">(_xlfn.XLOOKUP($A1399&amp;$Q$3,Data[Index]&amp;Data[Valid Test, Can be used for conformity (Y/N)],Data[CH4 (mg/km)])-M$2)/M$5</f>
        <v>#N/A</v>
      </c>
      <c r="N1399" s="140" t="e" cm="1">
        <f t="array" ref="N1399">(_xlfn.XLOOKUP($A1399&amp;$Q$3,Data[Index]&amp;Data[Valid Test, Can be used for conformity (Y/N)],Data[N20 (mg/km)])-N$2)/N$5</f>
        <v>#N/A</v>
      </c>
      <c r="O1399" s="141" t="e" cm="1">
        <f t="array" ref="O1399">(_xlfn.XLOOKUP($A1399&amp;$Q$3,Data[Index]&amp;Data[Valid Test, Can be used for conformity (Y/N)],Data[l/100km])-O$2)/O$5</f>
        <v>#N/A</v>
      </c>
      <c r="P1399" s="138">
        <f>_xlfn.XLOOKUP($A1399,Data[Index],Data[Comments])</f>
        <v>0</v>
      </c>
    </row>
    <row r="1400" spans="1:16" x14ac:dyDescent="0.2">
      <c r="A1400" s="129"/>
      <c r="B1400" s="129"/>
      <c r="C1400" s="129" t="e" cm="1">
        <f t="array" ref="C1400">_xlfn.XLOOKUP($A1400&amp;$Q$3&amp;$R$3,Data[Index]&amp;Data[Valid Test, Can be used for conformity (Y/N)]&amp;Data[Cycle],Data[Test Name])</f>
        <v>#N/A</v>
      </c>
      <c r="D1400" s="167" t="e" cm="1">
        <f t="array" ref="D1400">_xlfn.XLOOKUP($A1400&amp;$Q$3&amp;$R$3,Data[Index]&amp;Data[Valid Test, Can be used for conformity (Y/N)]&amp;Data[Cycle],Data[Mileage (Miles)])</f>
        <v>#N/A</v>
      </c>
      <c r="E1400" s="130" t="e" cm="1">
        <f t="array" ref="E1400">_xlfn.XLOOKUP($A1400&amp;$Q$3&amp;$R$3,Data[Index]&amp;Data[Valid Test, Can be used for conformity (Y/N)]&amp;Data[Cycle],Data[Date])</f>
        <v>#N/A</v>
      </c>
      <c r="F1400" s="141" t="e" cm="1">
        <f t="array" ref="F1400">(_xlfn.XLOOKUP($A1400&amp;$Q$3&amp;$R$3,Data[Index]&amp;Data[Valid Test, Can be used for conformity (Y/N)]&amp;Data[Cycle],Data[CO/km (mg)])-F$2)/F$5</f>
        <v>#N/A</v>
      </c>
      <c r="G1400" s="141" t="e" cm="1">
        <f t="array" ref="G1400">(_xlfn.XLOOKUP($A1400&amp;$Q$3,Data[Index]&amp;Data[Valid Test, Can be used for conformity (Y/N)],Data[CO2/km (g)])-G$2)/G$5</f>
        <v>#N/A</v>
      </c>
      <c r="H1400" s="141" t="e" cm="1">
        <f t="array" ref="H1400">(_xlfn.XLOOKUP($A1400&amp;$Q$3,Data[Index]&amp;Data[Valid Test, Can be used for conformity (Y/N)],Data[THC/km (mg)])-H$2)/H$5</f>
        <v>#N/A</v>
      </c>
      <c r="I1400" s="141" t="e" cm="1">
        <f t="array" ref="I1400">(_xlfn.XLOOKUP($A1400&amp;$Q$3,Data[Index]&amp;Data[Valid Test, Can be used for conformity (Y/N)],Data[NOx/km (mg)])-I$2)/I$5</f>
        <v>#N/A</v>
      </c>
      <c r="J1400" s="141" t="e" cm="1">
        <f t="array" ref="J1400">(_xlfn.XLOOKUP($A1400&amp;$Q$3,Data[Index]&amp;Data[Valid Test, Can be used for conformity (Y/N)],Data[THC + NOx/km (mg)])-J$2)/J$5</f>
        <v>#N/A</v>
      </c>
      <c r="K1400" s="141" t="e" cm="1">
        <f t="array" ref="K1400">(_xlfn.XLOOKUP($A1400&amp;$Q$3,Data[Index]&amp;Data[Valid Test, Can be used for conformity (Y/N)],Data[PN/km ('#)])-K$2)/K$5</f>
        <v>#N/A</v>
      </c>
      <c r="L1400" s="141" t="e" cm="1">
        <f t="array" ref="L1400">(_xlfn.XLOOKUP($A1400&amp;$Q$3,Data[Index]&amp;Data[Valid Test, Can be used for conformity (Y/N)],Data[PM/km (mg)])-L$2)/L$5</f>
        <v>#N/A</v>
      </c>
      <c r="M1400" s="140" t="e" cm="1">
        <f t="array" ref="M1400">(_xlfn.XLOOKUP($A1400&amp;$Q$3,Data[Index]&amp;Data[Valid Test, Can be used for conformity (Y/N)],Data[CH4 (mg/km)])-M$2)/M$5</f>
        <v>#N/A</v>
      </c>
      <c r="N1400" s="140" t="e" cm="1">
        <f t="array" ref="N1400">(_xlfn.XLOOKUP($A1400&amp;$Q$3,Data[Index]&amp;Data[Valid Test, Can be used for conformity (Y/N)],Data[N20 (mg/km)])-N$2)/N$5</f>
        <v>#N/A</v>
      </c>
      <c r="O1400" s="141" t="e" cm="1">
        <f t="array" ref="O1400">(_xlfn.XLOOKUP($A1400&amp;$Q$3,Data[Index]&amp;Data[Valid Test, Can be used for conformity (Y/N)],Data[l/100km])-O$2)/O$5</f>
        <v>#N/A</v>
      </c>
      <c r="P1400" s="138">
        <f>_xlfn.XLOOKUP($A1400,Data[Index],Data[Comments])</f>
        <v>0</v>
      </c>
    </row>
    <row r="1401" spans="1:16" x14ac:dyDescent="0.2">
      <c r="A1401" s="129"/>
      <c r="B1401" s="129"/>
      <c r="C1401" s="129" t="e" cm="1">
        <f t="array" ref="C1401">_xlfn.XLOOKUP($A1401&amp;$Q$3&amp;$R$3,Data[Index]&amp;Data[Valid Test, Can be used for conformity (Y/N)]&amp;Data[Cycle],Data[Test Name])</f>
        <v>#N/A</v>
      </c>
      <c r="D1401" s="167" t="e" cm="1">
        <f t="array" ref="D1401">_xlfn.XLOOKUP($A1401&amp;$Q$3&amp;$R$3,Data[Index]&amp;Data[Valid Test, Can be used for conformity (Y/N)]&amp;Data[Cycle],Data[Mileage (Miles)])</f>
        <v>#N/A</v>
      </c>
      <c r="E1401" s="130" t="e" cm="1">
        <f t="array" ref="E1401">_xlfn.XLOOKUP($A1401&amp;$Q$3&amp;$R$3,Data[Index]&amp;Data[Valid Test, Can be used for conformity (Y/N)]&amp;Data[Cycle],Data[Date])</f>
        <v>#N/A</v>
      </c>
      <c r="F1401" s="141" t="e" cm="1">
        <f t="array" ref="F1401">(_xlfn.XLOOKUP($A1401&amp;$Q$3&amp;$R$3,Data[Index]&amp;Data[Valid Test, Can be used for conformity (Y/N)]&amp;Data[Cycle],Data[CO/km (mg)])-F$2)/F$5</f>
        <v>#N/A</v>
      </c>
      <c r="G1401" s="141" t="e" cm="1">
        <f t="array" ref="G1401">(_xlfn.XLOOKUP($A1401&amp;$Q$3,Data[Index]&amp;Data[Valid Test, Can be used for conformity (Y/N)],Data[CO2/km (g)])-G$2)/G$5</f>
        <v>#N/A</v>
      </c>
      <c r="H1401" s="141" t="e" cm="1">
        <f t="array" ref="H1401">(_xlfn.XLOOKUP($A1401&amp;$Q$3,Data[Index]&amp;Data[Valid Test, Can be used for conformity (Y/N)],Data[THC/km (mg)])-H$2)/H$5</f>
        <v>#N/A</v>
      </c>
      <c r="I1401" s="141" t="e" cm="1">
        <f t="array" ref="I1401">(_xlfn.XLOOKUP($A1401&amp;$Q$3,Data[Index]&amp;Data[Valid Test, Can be used for conformity (Y/N)],Data[NOx/km (mg)])-I$2)/I$5</f>
        <v>#N/A</v>
      </c>
      <c r="J1401" s="141" t="e" cm="1">
        <f t="array" ref="J1401">(_xlfn.XLOOKUP($A1401&amp;$Q$3,Data[Index]&amp;Data[Valid Test, Can be used for conformity (Y/N)],Data[THC + NOx/km (mg)])-J$2)/J$5</f>
        <v>#N/A</v>
      </c>
      <c r="K1401" s="141" t="e" cm="1">
        <f t="array" ref="K1401">(_xlfn.XLOOKUP($A1401&amp;$Q$3,Data[Index]&amp;Data[Valid Test, Can be used for conformity (Y/N)],Data[PN/km ('#)])-K$2)/K$5</f>
        <v>#N/A</v>
      </c>
      <c r="L1401" s="141" t="e" cm="1">
        <f t="array" ref="L1401">(_xlfn.XLOOKUP($A1401&amp;$Q$3,Data[Index]&amp;Data[Valid Test, Can be used for conformity (Y/N)],Data[PM/km (mg)])-L$2)/L$5</f>
        <v>#N/A</v>
      </c>
      <c r="M1401" s="140" t="e" cm="1">
        <f t="array" ref="M1401">(_xlfn.XLOOKUP($A1401&amp;$Q$3,Data[Index]&amp;Data[Valid Test, Can be used for conformity (Y/N)],Data[CH4 (mg/km)])-M$2)/M$5</f>
        <v>#N/A</v>
      </c>
      <c r="N1401" s="140" t="e" cm="1">
        <f t="array" ref="N1401">(_xlfn.XLOOKUP($A1401&amp;$Q$3,Data[Index]&amp;Data[Valid Test, Can be used for conformity (Y/N)],Data[N20 (mg/km)])-N$2)/N$5</f>
        <v>#N/A</v>
      </c>
      <c r="O1401" s="141" t="e" cm="1">
        <f t="array" ref="O1401">(_xlfn.XLOOKUP($A1401&amp;$Q$3,Data[Index]&amp;Data[Valid Test, Can be used for conformity (Y/N)],Data[l/100km])-O$2)/O$5</f>
        <v>#N/A</v>
      </c>
      <c r="P1401" s="138">
        <f>_xlfn.XLOOKUP($A1401,Data[Index],Data[Comments])</f>
        <v>0</v>
      </c>
    </row>
    <row r="1402" spans="1:16" x14ac:dyDescent="0.2">
      <c r="A1402" s="129"/>
      <c r="B1402" s="129"/>
      <c r="C1402" s="129" t="e" cm="1">
        <f t="array" ref="C1402">_xlfn.XLOOKUP($A1402&amp;$Q$3&amp;$R$3,Data[Index]&amp;Data[Valid Test, Can be used for conformity (Y/N)]&amp;Data[Cycle],Data[Test Name])</f>
        <v>#N/A</v>
      </c>
      <c r="D1402" s="167" t="e" cm="1">
        <f t="array" ref="D1402">_xlfn.XLOOKUP($A1402&amp;$Q$3&amp;$R$3,Data[Index]&amp;Data[Valid Test, Can be used for conformity (Y/N)]&amp;Data[Cycle],Data[Mileage (Miles)])</f>
        <v>#N/A</v>
      </c>
      <c r="E1402" s="130" t="e" cm="1">
        <f t="array" ref="E1402">_xlfn.XLOOKUP($A1402&amp;$Q$3&amp;$R$3,Data[Index]&amp;Data[Valid Test, Can be used for conformity (Y/N)]&amp;Data[Cycle],Data[Date])</f>
        <v>#N/A</v>
      </c>
      <c r="F1402" s="141" t="e" cm="1">
        <f t="array" ref="F1402">(_xlfn.XLOOKUP($A1402&amp;$Q$3&amp;$R$3,Data[Index]&amp;Data[Valid Test, Can be used for conformity (Y/N)]&amp;Data[Cycle],Data[CO/km (mg)])-F$2)/F$5</f>
        <v>#N/A</v>
      </c>
      <c r="G1402" s="141" t="e" cm="1">
        <f t="array" ref="G1402">(_xlfn.XLOOKUP($A1402&amp;$Q$3,Data[Index]&amp;Data[Valid Test, Can be used for conformity (Y/N)],Data[CO2/km (g)])-G$2)/G$5</f>
        <v>#N/A</v>
      </c>
      <c r="H1402" s="141" t="e" cm="1">
        <f t="array" ref="H1402">(_xlfn.XLOOKUP($A1402&amp;$Q$3,Data[Index]&amp;Data[Valid Test, Can be used for conformity (Y/N)],Data[THC/km (mg)])-H$2)/H$5</f>
        <v>#N/A</v>
      </c>
      <c r="I1402" s="141" t="e" cm="1">
        <f t="array" ref="I1402">(_xlfn.XLOOKUP($A1402&amp;$Q$3,Data[Index]&amp;Data[Valid Test, Can be used for conformity (Y/N)],Data[NOx/km (mg)])-I$2)/I$5</f>
        <v>#N/A</v>
      </c>
      <c r="J1402" s="141" t="e" cm="1">
        <f t="array" ref="J1402">(_xlfn.XLOOKUP($A1402&amp;$Q$3,Data[Index]&amp;Data[Valid Test, Can be used for conformity (Y/N)],Data[THC + NOx/km (mg)])-J$2)/J$5</f>
        <v>#N/A</v>
      </c>
      <c r="K1402" s="141" t="e" cm="1">
        <f t="array" ref="K1402">(_xlfn.XLOOKUP($A1402&amp;$Q$3,Data[Index]&amp;Data[Valid Test, Can be used for conformity (Y/N)],Data[PN/km ('#)])-K$2)/K$5</f>
        <v>#N/A</v>
      </c>
      <c r="L1402" s="141" t="e" cm="1">
        <f t="array" ref="L1402">(_xlfn.XLOOKUP($A1402&amp;$Q$3,Data[Index]&amp;Data[Valid Test, Can be used for conformity (Y/N)],Data[PM/km (mg)])-L$2)/L$5</f>
        <v>#N/A</v>
      </c>
      <c r="M1402" s="140" t="e" cm="1">
        <f t="array" ref="M1402">(_xlfn.XLOOKUP($A1402&amp;$Q$3,Data[Index]&amp;Data[Valid Test, Can be used for conformity (Y/N)],Data[CH4 (mg/km)])-M$2)/M$5</f>
        <v>#N/A</v>
      </c>
      <c r="N1402" s="140" t="e" cm="1">
        <f t="array" ref="N1402">(_xlfn.XLOOKUP($A1402&amp;$Q$3,Data[Index]&amp;Data[Valid Test, Can be used for conformity (Y/N)],Data[N20 (mg/km)])-N$2)/N$5</f>
        <v>#N/A</v>
      </c>
      <c r="O1402" s="141" t="e" cm="1">
        <f t="array" ref="O1402">(_xlfn.XLOOKUP($A1402&amp;$Q$3,Data[Index]&amp;Data[Valid Test, Can be used for conformity (Y/N)],Data[l/100km])-O$2)/O$5</f>
        <v>#N/A</v>
      </c>
      <c r="P1402" s="138">
        <f>_xlfn.XLOOKUP($A1402,Data[Index],Data[Comments])</f>
        <v>0</v>
      </c>
    </row>
    <row r="1403" spans="1:16" x14ac:dyDescent="0.2">
      <c r="A1403" s="129"/>
      <c r="B1403" s="129"/>
      <c r="C1403" s="129" t="e" cm="1">
        <f t="array" ref="C1403">_xlfn.XLOOKUP($A1403&amp;$Q$3&amp;$R$3,Data[Index]&amp;Data[Valid Test, Can be used for conformity (Y/N)]&amp;Data[Cycle],Data[Test Name])</f>
        <v>#N/A</v>
      </c>
      <c r="D1403" s="167" t="e" cm="1">
        <f t="array" ref="D1403">_xlfn.XLOOKUP($A1403&amp;$Q$3&amp;$R$3,Data[Index]&amp;Data[Valid Test, Can be used for conformity (Y/N)]&amp;Data[Cycle],Data[Mileage (Miles)])</f>
        <v>#N/A</v>
      </c>
      <c r="E1403" s="130" t="e" cm="1">
        <f t="array" ref="E1403">_xlfn.XLOOKUP($A1403&amp;$Q$3&amp;$R$3,Data[Index]&amp;Data[Valid Test, Can be used for conformity (Y/N)]&amp;Data[Cycle],Data[Date])</f>
        <v>#N/A</v>
      </c>
      <c r="F1403" s="141" t="e" cm="1">
        <f t="array" ref="F1403">(_xlfn.XLOOKUP($A1403&amp;$Q$3&amp;$R$3,Data[Index]&amp;Data[Valid Test, Can be used for conformity (Y/N)]&amp;Data[Cycle],Data[CO/km (mg)])-F$2)/F$5</f>
        <v>#N/A</v>
      </c>
      <c r="G1403" s="141" t="e" cm="1">
        <f t="array" ref="G1403">(_xlfn.XLOOKUP($A1403&amp;$Q$3,Data[Index]&amp;Data[Valid Test, Can be used for conformity (Y/N)],Data[CO2/km (g)])-G$2)/G$5</f>
        <v>#N/A</v>
      </c>
      <c r="H1403" s="141" t="e" cm="1">
        <f t="array" ref="H1403">(_xlfn.XLOOKUP($A1403&amp;$Q$3,Data[Index]&amp;Data[Valid Test, Can be used for conformity (Y/N)],Data[THC/km (mg)])-H$2)/H$5</f>
        <v>#N/A</v>
      </c>
      <c r="I1403" s="141" t="e" cm="1">
        <f t="array" ref="I1403">(_xlfn.XLOOKUP($A1403&amp;$Q$3,Data[Index]&amp;Data[Valid Test, Can be used for conformity (Y/N)],Data[NOx/km (mg)])-I$2)/I$5</f>
        <v>#N/A</v>
      </c>
      <c r="J1403" s="141" t="e" cm="1">
        <f t="array" ref="J1403">(_xlfn.XLOOKUP($A1403&amp;$Q$3,Data[Index]&amp;Data[Valid Test, Can be used for conformity (Y/N)],Data[THC + NOx/km (mg)])-J$2)/J$5</f>
        <v>#N/A</v>
      </c>
      <c r="K1403" s="141" t="e" cm="1">
        <f t="array" ref="K1403">(_xlfn.XLOOKUP($A1403&amp;$Q$3,Data[Index]&amp;Data[Valid Test, Can be used for conformity (Y/N)],Data[PN/km ('#)])-K$2)/K$5</f>
        <v>#N/A</v>
      </c>
      <c r="L1403" s="141" t="e" cm="1">
        <f t="array" ref="L1403">(_xlfn.XLOOKUP($A1403&amp;$Q$3,Data[Index]&amp;Data[Valid Test, Can be used for conformity (Y/N)],Data[PM/km (mg)])-L$2)/L$5</f>
        <v>#N/A</v>
      </c>
      <c r="M1403" s="140" t="e" cm="1">
        <f t="array" ref="M1403">(_xlfn.XLOOKUP($A1403&amp;$Q$3,Data[Index]&amp;Data[Valid Test, Can be used for conformity (Y/N)],Data[CH4 (mg/km)])-M$2)/M$5</f>
        <v>#N/A</v>
      </c>
      <c r="N1403" s="140" t="e" cm="1">
        <f t="array" ref="N1403">(_xlfn.XLOOKUP($A1403&amp;$Q$3,Data[Index]&amp;Data[Valid Test, Can be used for conformity (Y/N)],Data[N20 (mg/km)])-N$2)/N$5</f>
        <v>#N/A</v>
      </c>
      <c r="O1403" s="141" t="e" cm="1">
        <f t="array" ref="O1403">(_xlfn.XLOOKUP($A1403&amp;$Q$3,Data[Index]&amp;Data[Valid Test, Can be used for conformity (Y/N)],Data[l/100km])-O$2)/O$5</f>
        <v>#N/A</v>
      </c>
      <c r="P1403" s="138">
        <f>_xlfn.XLOOKUP($A1403,Data[Index],Data[Comments])</f>
        <v>0</v>
      </c>
    </row>
    <row r="1404" spans="1:16" x14ac:dyDescent="0.2">
      <c r="A1404" s="129"/>
      <c r="B1404" s="129"/>
      <c r="C1404" s="129" t="e" cm="1">
        <f t="array" ref="C1404">_xlfn.XLOOKUP($A1404&amp;$Q$3&amp;$R$3,Data[Index]&amp;Data[Valid Test, Can be used for conformity (Y/N)]&amp;Data[Cycle],Data[Test Name])</f>
        <v>#N/A</v>
      </c>
      <c r="D1404" s="167" t="e" cm="1">
        <f t="array" ref="D1404">_xlfn.XLOOKUP($A1404&amp;$Q$3&amp;$R$3,Data[Index]&amp;Data[Valid Test, Can be used for conformity (Y/N)]&amp;Data[Cycle],Data[Mileage (Miles)])</f>
        <v>#N/A</v>
      </c>
      <c r="E1404" s="130" t="e" cm="1">
        <f t="array" ref="E1404">_xlfn.XLOOKUP($A1404&amp;$Q$3&amp;$R$3,Data[Index]&amp;Data[Valid Test, Can be used for conformity (Y/N)]&amp;Data[Cycle],Data[Date])</f>
        <v>#N/A</v>
      </c>
      <c r="F1404" s="141" t="e" cm="1">
        <f t="array" ref="F1404">(_xlfn.XLOOKUP($A1404&amp;$Q$3&amp;$R$3,Data[Index]&amp;Data[Valid Test, Can be used for conformity (Y/N)]&amp;Data[Cycle],Data[CO/km (mg)])-F$2)/F$5</f>
        <v>#N/A</v>
      </c>
      <c r="G1404" s="141" t="e" cm="1">
        <f t="array" ref="G1404">(_xlfn.XLOOKUP($A1404&amp;$Q$3,Data[Index]&amp;Data[Valid Test, Can be used for conformity (Y/N)],Data[CO2/km (g)])-G$2)/G$5</f>
        <v>#N/A</v>
      </c>
      <c r="H1404" s="141" t="e" cm="1">
        <f t="array" ref="H1404">(_xlfn.XLOOKUP($A1404&amp;$Q$3,Data[Index]&amp;Data[Valid Test, Can be used for conformity (Y/N)],Data[THC/km (mg)])-H$2)/H$5</f>
        <v>#N/A</v>
      </c>
      <c r="I1404" s="141" t="e" cm="1">
        <f t="array" ref="I1404">(_xlfn.XLOOKUP($A1404&amp;$Q$3,Data[Index]&amp;Data[Valid Test, Can be used for conformity (Y/N)],Data[NOx/km (mg)])-I$2)/I$5</f>
        <v>#N/A</v>
      </c>
      <c r="J1404" s="141" t="e" cm="1">
        <f t="array" ref="J1404">(_xlfn.XLOOKUP($A1404&amp;$Q$3,Data[Index]&amp;Data[Valid Test, Can be used for conformity (Y/N)],Data[THC + NOx/km (mg)])-J$2)/J$5</f>
        <v>#N/A</v>
      </c>
      <c r="K1404" s="141" t="e" cm="1">
        <f t="array" ref="K1404">(_xlfn.XLOOKUP($A1404&amp;$Q$3,Data[Index]&amp;Data[Valid Test, Can be used for conformity (Y/N)],Data[PN/km ('#)])-K$2)/K$5</f>
        <v>#N/A</v>
      </c>
      <c r="L1404" s="141" t="e" cm="1">
        <f t="array" ref="L1404">(_xlfn.XLOOKUP($A1404&amp;$Q$3,Data[Index]&amp;Data[Valid Test, Can be used for conformity (Y/N)],Data[PM/km (mg)])-L$2)/L$5</f>
        <v>#N/A</v>
      </c>
      <c r="M1404" s="140" t="e" cm="1">
        <f t="array" ref="M1404">(_xlfn.XLOOKUP($A1404&amp;$Q$3,Data[Index]&amp;Data[Valid Test, Can be used for conformity (Y/N)],Data[CH4 (mg/km)])-M$2)/M$5</f>
        <v>#N/A</v>
      </c>
      <c r="N1404" s="140" t="e" cm="1">
        <f t="array" ref="N1404">(_xlfn.XLOOKUP($A1404&amp;$Q$3,Data[Index]&amp;Data[Valid Test, Can be used for conformity (Y/N)],Data[N20 (mg/km)])-N$2)/N$5</f>
        <v>#N/A</v>
      </c>
      <c r="O1404" s="141" t="e" cm="1">
        <f t="array" ref="O1404">(_xlfn.XLOOKUP($A1404&amp;$Q$3,Data[Index]&amp;Data[Valid Test, Can be used for conformity (Y/N)],Data[l/100km])-O$2)/O$5</f>
        <v>#N/A</v>
      </c>
      <c r="P1404" s="138">
        <f>_xlfn.XLOOKUP($A1404,Data[Index],Data[Comments])</f>
        <v>0</v>
      </c>
    </row>
    <row r="1405" spans="1:16" x14ac:dyDescent="0.2">
      <c r="A1405" s="129"/>
      <c r="B1405" s="129"/>
      <c r="C1405" s="129" t="e" cm="1">
        <f t="array" ref="C1405">_xlfn.XLOOKUP($A1405&amp;$Q$3&amp;$R$3,Data[Index]&amp;Data[Valid Test, Can be used for conformity (Y/N)]&amp;Data[Cycle],Data[Test Name])</f>
        <v>#N/A</v>
      </c>
      <c r="D1405" s="167" t="e" cm="1">
        <f t="array" ref="D1405">_xlfn.XLOOKUP($A1405&amp;$Q$3&amp;$R$3,Data[Index]&amp;Data[Valid Test, Can be used for conformity (Y/N)]&amp;Data[Cycle],Data[Mileage (Miles)])</f>
        <v>#N/A</v>
      </c>
      <c r="E1405" s="130" t="e" cm="1">
        <f t="array" ref="E1405">_xlfn.XLOOKUP($A1405&amp;$Q$3&amp;$R$3,Data[Index]&amp;Data[Valid Test, Can be used for conformity (Y/N)]&amp;Data[Cycle],Data[Date])</f>
        <v>#N/A</v>
      </c>
      <c r="F1405" s="141" t="e" cm="1">
        <f t="array" ref="F1405">(_xlfn.XLOOKUP($A1405&amp;$Q$3&amp;$R$3,Data[Index]&amp;Data[Valid Test, Can be used for conformity (Y/N)]&amp;Data[Cycle],Data[CO/km (mg)])-F$2)/F$5</f>
        <v>#N/A</v>
      </c>
      <c r="G1405" s="141" t="e" cm="1">
        <f t="array" ref="G1405">(_xlfn.XLOOKUP($A1405&amp;$Q$3,Data[Index]&amp;Data[Valid Test, Can be used for conformity (Y/N)],Data[CO2/km (g)])-G$2)/G$5</f>
        <v>#N/A</v>
      </c>
      <c r="H1405" s="141" t="e" cm="1">
        <f t="array" ref="H1405">(_xlfn.XLOOKUP($A1405&amp;$Q$3,Data[Index]&amp;Data[Valid Test, Can be used for conformity (Y/N)],Data[THC/km (mg)])-H$2)/H$5</f>
        <v>#N/A</v>
      </c>
      <c r="I1405" s="141" t="e" cm="1">
        <f t="array" ref="I1405">(_xlfn.XLOOKUP($A1405&amp;$Q$3,Data[Index]&amp;Data[Valid Test, Can be used for conformity (Y/N)],Data[NOx/km (mg)])-I$2)/I$5</f>
        <v>#N/A</v>
      </c>
      <c r="J1405" s="141" t="e" cm="1">
        <f t="array" ref="J1405">(_xlfn.XLOOKUP($A1405&amp;$Q$3,Data[Index]&amp;Data[Valid Test, Can be used for conformity (Y/N)],Data[THC + NOx/km (mg)])-J$2)/J$5</f>
        <v>#N/A</v>
      </c>
      <c r="K1405" s="141" t="e" cm="1">
        <f t="array" ref="K1405">(_xlfn.XLOOKUP($A1405&amp;$Q$3,Data[Index]&amp;Data[Valid Test, Can be used for conformity (Y/N)],Data[PN/km ('#)])-K$2)/K$5</f>
        <v>#N/A</v>
      </c>
      <c r="L1405" s="141" t="e" cm="1">
        <f t="array" ref="L1405">(_xlfn.XLOOKUP($A1405&amp;$Q$3,Data[Index]&amp;Data[Valid Test, Can be used for conformity (Y/N)],Data[PM/km (mg)])-L$2)/L$5</f>
        <v>#N/A</v>
      </c>
      <c r="M1405" s="140" t="e" cm="1">
        <f t="array" ref="M1405">(_xlfn.XLOOKUP($A1405&amp;$Q$3,Data[Index]&amp;Data[Valid Test, Can be used for conformity (Y/N)],Data[CH4 (mg/km)])-M$2)/M$5</f>
        <v>#N/A</v>
      </c>
      <c r="N1405" s="140" t="e" cm="1">
        <f t="array" ref="N1405">(_xlfn.XLOOKUP($A1405&amp;$Q$3,Data[Index]&amp;Data[Valid Test, Can be used for conformity (Y/N)],Data[N20 (mg/km)])-N$2)/N$5</f>
        <v>#N/A</v>
      </c>
      <c r="O1405" s="141" t="e" cm="1">
        <f t="array" ref="O1405">(_xlfn.XLOOKUP($A1405&amp;$Q$3,Data[Index]&amp;Data[Valid Test, Can be used for conformity (Y/N)],Data[l/100km])-O$2)/O$5</f>
        <v>#N/A</v>
      </c>
      <c r="P1405" s="138">
        <f>_xlfn.XLOOKUP($A1405,Data[Index],Data[Comments])</f>
        <v>0</v>
      </c>
    </row>
    <row r="1406" spans="1:16" x14ac:dyDescent="0.2">
      <c r="A1406" s="129"/>
      <c r="B1406" s="129"/>
      <c r="C1406" s="129" t="e" cm="1">
        <f t="array" ref="C1406">_xlfn.XLOOKUP($A1406&amp;$Q$3&amp;$R$3,Data[Index]&amp;Data[Valid Test, Can be used for conformity (Y/N)]&amp;Data[Cycle],Data[Test Name])</f>
        <v>#N/A</v>
      </c>
      <c r="D1406" s="167" t="e" cm="1">
        <f t="array" ref="D1406">_xlfn.XLOOKUP($A1406&amp;$Q$3&amp;$R$3,Data[Index]&amp;Data[Valid Test, Can be used for conformity (Y/N)]&amp;Data[Cycle],Data[Mileage (Miles)])</f>
        <v>#N/A</v>
      </c>
      <c r="E1406" s="130" t="e" cm="1">
        <f t="array" ref="E1406">_xlfn.XLOOKUP($A1406&amp;$Q$3&amp;$R$3,Data[Index]&amp;Data[Valid Test, Can be used for conformity (Y/N)]&amp;Data[Cycle],Data[Date])</f>
        <v>#N/A</v>
      </c>
      <c r="F1406" s="141" t="e" cm="1">
        <f t="array" ref="F1406">(_xlfn.XLOOKUP($A1406&amp;$Q$3&amp;$R$3,Data[Index]&amp;Data[Valid Test, Can be used for conformity (Y/N)]&amp;Data[Cycle],Data[CO/km (mg)])-F$2)/F$5</f>
        <v>#N/A</v>
      </c>
      <c r="G1406" s="141" t="e" cm="1">
        <f t="array" ref="G1406">(_xlfn.XLOOKUP($A1406&amp;$Q$3,Data[Index]&amp;Data[Valid Test, Can be used for conformity (Y/N)],Data[CO2/km (g)])-G$2)/G$5</f>
        <v>#N/A</v>
      </c>
      <c r="H1406" s="141" t="e" cm="1">
        <f t="array" ref="H1406">(_xlfn.XLOOKUP($A1406&amp;$Q$3,Data[Index]&amp;Data[Valid Test, Can be used for conformity (Y/N)],Data[THC/km (mg)])-H$2)/H$5</f>
        <v>#N/A</v>
      </c>
      <c r="I1406" s="141" t="e" cm="1">
        <f t="array" ref="I1406">(_xlfn.XLOOKUP($A1406&amp;$Q$3,Data[Index]&amp;Data[Valid Test, Can be used for conformity (Y/N)],Data[NOx/km (mg)])-I$2)/I$5</f>
        <v>#N/A</v>
      </c>
      <c r="J1406" s="141" t="e" cm="1">
        <f t="array" ref="J1406">(_xlfn.XLOOKUP($A1406&amp;$Q$3,Data[Index]&amp;Data[Valid Test, Can be used for conformity (Y/N)],Data[THC + NOx/km (mg)])-J$2)/J$5</f>
        <v>#N/A</v>
      </c>
      <c r="K1406" s="141" t="e" cm="1">
        <f t="array" ref="K1406">(_xlfn.XLOOKUP($A1406&amp;$Q$3,Data[Index]&amp;Data[Valid Test, Can be used for conformity (Y/N)],Data[PN/km ('#)])-K$2)/K$5</f>
        <v>#N/A</v>
      </c>
      <c r="L1406" s="141" t="e" cm="1">
        <f t="array" ref="L1406">(_xlfn.XLOOKUP($A1406&amp;$Q$3,Data[Index]&amp;Data[Valid Test, Can be used for conformity (Y/N)],Data[PM/km (mg)])-L$2)/L$5</f>
        <v>#N/A</v>
      </c>
      <c r="M1406" s="140" t="e" cm="1">
        <f t="array" ref="M1406">(_xlfn.XLOOKUP($A1406&amp;$Q$3,Data[Index]&amp;Data[Valid Test, Can be used for conformity (Y/N)],Data[CH4 (mg/km)])-M$2)/M$5</f>
        <v>#N/A</v>
      </c>
      <c r="N1406" s="140" t="e" cm="1">
        <f t="array" ref="N1406">(_xlfn.XLOOKUP($A1406&amp;$Q$3,Data[Index]&amp;Data[Valid Test, Can be used for conformity (Y/N)],Data[N20 (mg/km)])-N$2)/N$5</f>
        <v>#N/A</v>
      </c>
      <c r="O1406" s="141" t="e" cm="1">
        <f t="array" ref="O1406">(_xlfn.XLOOKUP($A1406&amp;$Q$3,Data[Index]&amp;Data[Valid Test, Can be used for conformity (Y/N)],Data[l/100km])-O$2)/O$5</f>
        <v>#N/A</v>
      </c>
      <c r="P1406" s="138">
        <f>_xlfn.XLOOKUP($A1406,Data[Index],Data[Comments])</f>
        <v>0</v>
      </c>
    </row>
    <row r="1407" spans="1:16" x14ac:dyDescent="0.2">
      <c r="A1407" s="129"/>
      <c r="B1407" s="129"/>
      <c r="C1407" s="129" t="e" cm="1">
        <f t="array" ref="C1407">_xlfn.XLOOKUP($A1407&amp;$Q$3&amp;$R$3,Data[Index]&amp;Data[Valid Test, Can be used for conformity (Y/N)]&amp;Data[Cycle],Data[Test Name])</f>
        <v>#N/A</v>
      </c>
      <c r="D1407" s="167" t="e" cm="1">
        <f t="array" ref="D1407">_xlfn.XLOOKUP($A1407&amp;$Q$3&amp;$R$3,Data[Index]&amp;Data[Valid Test, Can be used for conformity (Y/N)]&amp;Data[Cycle],Data[Mileage (Miles)])</f>
        <v>#N/A</v>
      </c>
      <c r="E1407" s="130" t="e" cm="1">
        <f t="array" ref="E1407">_xlfn.XLOOKUP($A1407&amp;$Q$3&amp;$R$3,Data[Index]&amp;Data[Valid Test, Can be used for conformity (Y/N)]&amp;Data[Cycle],Data[Date])</f>
        <v>#N/A</v>
      </c>
      <c r="F1407" s="141" t="e" cm="1">
        <f t="array" ref="F1407">(_xlfn.XLOOKUP($A1407&amp;$Q$3&amp;$R$3,Data[Index]&amp;Data[Valid Test, Can be used for conformity (Y/N)]&amp;Data[Cycle],Data[CO/km (mg)])-F$2)/F$5</f>
        <v>#N/A</v>
      </c>
      <c r="G1407" s="141" t="e" cm="1">
        <f t="array" ref="G1407">(_xlfn.XLOOKUP($A1407&amp;$Q$3,Data[Index]&amp;Data[Valid Test, Can be used for conformity (Y/N)],Data[CO2/km (g)])-G$2)/G$5</f>
        <v>#N/A</v>
      </c>
      <c r="H1407" s="141" t="e" cm="1">
        <f t="array" ref="H1407">(_xlfn.XLOOKUP($A1407&amp;$Q$3,Data[Index]&amp;Data[Valid Test, Can be used for conformity (Y/N)],Data[THC/km (mg)])-H$2)/H$5</f>
        <v>#N/A</v>
      </c>
      <c r="I1407" s="141" t="e" cm="1">
        <f t="array" ref="I1407">(_xlfn.XLOOKUP($A1407&amp;$Q$3,Data[Index]&amp;Data[Valid Test, Can be used for conformity (Y/N)],Data[NOx/km (mg)])-I$2)/I$5</f>
        <v>#N/A</v>
      </c>
      <c r="J1407" s="141" t="e" cm="1">
        <f t="array" ref="J1407">(_xlfn.XLOOKUP($A1407&amp;$Q$3,Data[Index]&amp;Data[Valid Test, Can be used for conformity (Y/N)],Data[THC + NOx/km (mg)])-J$2)/J$5</f>
        <v>#N/A</v>
      </c>
      <c r="K1407" s="141" t="e" cm="1">
        <f t="array" ref="K1407">(_xlfn.XLOOKUP($A1407&amp;$Q$3,Data[Index]&amp;Data[Valid Test, Can be used for conformity (Y/N)],Data[PN/km ('#)])-K$2)/K$5</f>
        <v>#N/A</v>
      </c>
      <c r="L1407" s="141" t="e" cm="1">
        <f t="array" ref="L1407">(_xlfn.XLOOKUP($A1407&amp;$Q$3,Data[Index]&amp;Data[Valid Test, Can be used for conformity (Y/N)],Data[PM/km (mg)])-L$2)/L$5</f>
        <v>#N/A</v>
      </c>
      <c r="M1407" s="140" t="e" cm="1">
        <f t="array" ref="M1407">(_xlfn.XLOOKUP($A1407&amp;$Q$3,Data[Index]&amp;Data[Valid Test, Can be used for conformity (Y/N)],Data[CH4 (mg/km)])-M$2)/M$5</f>
        <v>#N/A</v>
      </c>
      <c r="N1407" s="140" t="e" cm="1">
        <f t="array" ref="N1407">(_xlfn.XLOOKUP($A1407&amp;$Q$3,Data[Index]&amp;Data[Valid Test, Can be used for conformity (Y/N)],Data[N20 (mg/km)])-N$2)/N$5</f>
        <v>#N/A</v>
      </c>
      <c r="O1407" s="141" t="e" cm="1">
        <f t="array" ref="O1407">(_xlfn.XLOOKUP($A1407&amp;$Q$3,Data[Index]&amp;Data[Valid Test, Can be used for conformity (Y/N)],Data[l/100km])-O$2)/O$5</f>
        <v>#N/A</v>
      </c>
      <c r="P1407" s="138">
        <f>_xlfn.XLOOKUP($A1407,Data[Index],Data[Comments])</f>
        <v>0</v>
      </c>
    </row>
    <row r="1408" spans="1:16" x14ac:dyDescent="0.2">
      <c r="A1408" s="129"/>
      <c r="B1408" s="129"/>
      <c r="C1408" s="129" t="e" cm="1">
        <f t="array" ref="C1408">_xlfn.XLOOKUP($A1408&amp;$Q$3&amp;$R$3,Data[Index]&amp;Data[Valid Test, Can be used for conformity (Y/N)]&amp;Data[Cycle],Data[Test Name])</f>
        <v>#N/A</v>
      </c>
      <c r="D1408" s="167" t="e" cm="1">
        <f t="array" ref="D1408">_xlfn.XLOOKUP($A1408&amp;$Q$3&amp;$R$3,Data[Index]&amp;Data[Valid Test, Can be used for conformity (Y/N)]&amp;Data[Cycle],Data[Mileage (Miles)])</f>
        <v>#N/A</v>
      </c>
      <c r="E1408" s="130" t="e" cm="1">
        <f t="array" ref="E1408">_xlfn.XLOOKUP($A1408&amp;$Q$3&amp;$R$3,Data[Index]&amp;Data[Valid Test, Can be used for conformity (Y/N)]&amp;Data[Cycle],Data[Date])</f>
        <v>#N/A</v>
      </c>
      <c r="F1408" s="141" t="e" cm="1">
        <f t="array" ref="F1408">(_xlfn.XLOOKUP($A1408&amp;$Q$3&amp;$R$3,Data[Index]&amp;Data[Valid Test, Can be used for conformity (Y/N)]&amp;Data[Cycle],Data[CO/km (mg)])-F$2)/F$5</f>
        <v>#N/A</v>
      </c>
      <c r="G1408" s="141" t="e" cm="1">
        <f t="array" ref="G1408">(_xlfn.XLOOKUP($A1408&amp;$Q$3,Data[Index]&amp;Data[Valid Test, Can be used for conformity (Y/N)],Data[CO2/km (g)])-G$2)/G$5</f>
        <v>#N/A</v>
      </c>
      <c r="H1408" s="141" t="e" cm="1">
        <f t="array" ref="H1408">(_xlfn.XLOOKUP($A1408&amp;$Q$3,Data[Index]&amp;Data[Valid Test, Can be used for conformity (Y/N)],Data[THC/km (mg)])-H$2)/H$5</f>
        <v>#N/A</v>
      </c>
      <c r="I1408" s="141" t="e" cm="1">
        <f t="array" ref="I1408">(_xlfn.XLOOKUP($A1408&amp;$Q$3,Data[Index]&amp;Data[Valid Test, Can be used for conformity (Y/N)],Data[NOx/km (mg)])-I$2)/I$5</f>
        <v>#N/A</v>
      </c>
      <c r="J1408" s="141" t="e" cm="1">
        <f t="array" ref="J1408">(_xlfn.XLOOKUP($A1408&amp;$Q$3,Data[Index]&amp;Data[Valid Test, Can be used for conformity (Y/N)],Data[THC + NOx/km (mg)])-J$2)/J$5</f>
        <v>#N/A</v>
      </c>
      <c r="K1408" s="141" t="e" cm="1">
        <f t="array" ref="K1408">(_xlfn.XLOOKUP($A1408&amp;$Q$3,Data[Index]&amp;Data[Valid Test, Can be used for conformity (Y/N)],Data[PN/km ('#)])-K$2)/K$5</f>
        <v>#N/A</v>
      </c>
      <c r="L1408" s="141" t="e" cm="1">
        <f t="array" ref="L1408">(_xlfn.XLOOKUP($A1408&amp;$Q$3,Data[Index]&amp;Data[Valid Test, Can be used for conformity (Y/N)],Data[PM/km (mg)])-L$2)/L$5</f>
        <v>#N/A</v>
      </c>
      <c r="M1408" s="140" t="e" cm="1">
        <f t="array" ref="M1408">(_xlfn.XLOOKUP($A1408&amp;$Q$3,Data[Index]&amp;Data[Valid Test, Can be used for conformity (Y/N)],Data[CH4 (mg/km)])-M$2)/M$5</f>
        <v>#N/A</v>
      </c>
      <c r="N1408" s="140" t="e" cm="1">
        <f t="array" ref="N1408">(_xlfn.XLOOKUP($A1408&amp;$Q$3,Data[Index]&amp;Data[Valid Test, Can be used for conformity (Y/N)],Data[N20 (mg/km)])-N$2)/N$5</f>
        <v>#N/A</v>
      </c>
      <c r="O1408" s="141" t="e" cm="1">
        <f t="array" ref="O1408">(_xlfn.XLOOKUP($A1408&amp;$Q$3,Data[Index]&amp;Data[Valid Test, Can be used for conformity (Y/N)],Data[l/100km])-O$2)/O$5</f>
        <v>#N/A</v>
      </c>
      <c r="P1408" s="138">
        <f>_xlfn.XLOOKUP($A1408,Data[Index],Data[Comments])</f>
        <v>0</v>
      </c>
    </row>
    <row r="1409" spans="1:16" x14ac:dyDescent="0.2">
      <c r="A1409" s="129"/>
      <c r="B1409" s="129"/>
      <c r="C1409" s="129" t="e" cm="1">
        <f t="array" ref="C1409">_xlfn.XLOOKUP($A1409&amp;$Q$3&amp;$R$3,Data[Index]&amp;Data[Valid Test, Can be used for conformity (Y/N)]&amp;Data[Cycle],Data[Test Name])</f>
        <v>#N/A</v>
      </c>
      <c r="D1409" s="167" t="e" cm="1">
        <f t="array" ref="D1409">_xlfn.XLOOKUP($A1409&amp;$Q$3&amp;$R$3,Data[Index]&amp;Data[Valid Test, Can be used for conformity (Y/N)]&amp;Data[Cycle],Data[Mileage (Miles)])</f>
        <v>#N/A</v>
      </c>
      <c r="E1409" s="130" t="e" cm="1">
        <f t="array" ref="E1409">_xlfn.XLOOKUP($A1409&amp;$Q$3&amp;$R$3,Data[Index]&amp;Data[Valid Test, Can be used for conformity (Y/N)]&amp;Data[Cycle],Data[Date])</f>
        <v>#N/A</v>
      </c>
      <c r="F1409" s="141" t="e" cm="1">
        <f t="array" ref="F1409">(_xlfn.XLOOKUP($A1409&amp;$Q$3&amp;$R$3,Data[Index]&amp;Data[Valid Test, Can be used for conformity (Y/N)]&amp;Data[Cycle],Data[CO/km (mg)])-F$2)/F$5</f>
        <v>#N/A</v>
      </c>
      <c r="G1409" s="141" t="e" cm="1">
        <f t="array" ref="G1409">(_xlfn.XLOOKUP($A1409&amp;$Q$3,Data[Index]&amp;Data[Valid Test, Can be used for conformity (Y/N)],Data[CO2/km (g)])-G$2)/G$5</f>
        <v>#N/A</v>
      </c>
      <c r="H1409" s="141" t="e" cm="1">
        <f t="array" ref="H1409">(_xlfn.XLOOKUP($A1409&amp;$Q$3,Data[Index]&amp;Data[Valid Test, Can be used for conformity (Y/N)],Data[THC/km (mg)])-H$2)/H$5</f>
        <v>#N/A</v>
      </c>
      <c r="I1409" s="141" t="e" cm="1">
        <f t="array" ref="I1409">(_xlfn.XLOOKUP($A1409&amp;$Q$3,Data[Index]&amp;Data[Valid Test, Can be used for conformity (Y/N)],Data[NOx/km (mg)])-I$2)/I$5</f>
        <v>#N/A</v>
      </c>
      <c r="J1409" s="141" t="e" cm="1">
        <f t="array" ref="J1409">(_xlfn.XLOOKUP($A1409&amp;$Q$3,Data[Index]&amp;Data[Valid Test, Can be used for conformity (Y/N)],Data[THC + NOx/km (mg)])-J$2)/J$5</f>
        <v>#N/A</v>
      </c>
      <c r="K1409" s="141" t="e" cm="1">
        <f t="array" ref="K1409">(_xlfn.XLOOKUP($A1409&amp;$Q$3,Data[Index]&amp;Data[Valid Test, Can be used for conformity (Y/N)],Data[PN/km ('#)])-K$2)/K$5</f>
        <v>#N/A</v>
      </c>
      <c r="L1409" s="141" t="e" cm="1">
        <f t="array" ref="L1409">(_xlfn.XLOOKUP($A1409&amp;$Q$3,Data[Index]&amp;Data[Valid Test, Can be used for conformity (Y/N)],Data[PM/km (mg)])-L$2)/L$5</f>
        <v>#N/A</v>
      </c>
      <c r="M1409" s="140" t="e" cm="1">
        <f t="array" ref="M1409">(_xlfn.XLOOKUP($A1409&amp;$Q$3,Data[Index]&amp;Data[Valid Test, Can be used for conformity (Y/N)],Data[CH4 (mg/km)])-M$2)/M$5</f>
        <v>#N/A</v>
      </c>
      <c r="N1409" s="140" t="e" cm="1">
        <f t="array" ref="N1409">(_xlfn.XLOOKUP($A1409&amp;$Q$3,Data[Index]&amp;Data[Valid Test, Can be used for conformity (Y/N)],Data[N20 (mg/km)])-N$2)/N$5</f>
        <v>#N/A</v>
      </c>
      <c r="O1409" s="141" t="e" cm="1">
        <f t="array" ref="O1409">(_xlfn.XLOOKUP($A1409&amp;$Q$3,Data[Index]&amp;Data[Valid Test, Can be used for conformity (Y/N)],Data[l/100km])-O$2)/O$5</f>
        <v>#N/A</v>
      </c>
      <c r="P1409" s="138">
        <f>_xlfn.XLOOKUP($A1409,Data[Index],Data[Comments])</f>
        <v>0</v>
      </c>
    </row>
    <row r="1410" spans="1:16" x14ac:dyDescent="0.2">
      <c r="A1410" s="129"/>
      <c r="B1410" s="129"/>
      <c r="C1410" s="129" t="e" cm="1">
        <f t="array" ref="C1410">_xlfn.XLOOKUP($A1410&amp;$Q$3&amp;$R$3,Data[Index]&amp;Data[Valid Test, Can be used for conformity (Y/N)]&amp;Data[Cycle],Data[Test Name])</f>
        <v>#N/A</v>
      </c>
      <c r="D1410" s="167" t="e" cm="1">
        <f t="array" ref="D1410">_xlfn.XLOOKUP($A1410&amp;$Q$3&amp;$R$3,Data[Index]&amp;Data[Valid Test, Can be used for conformity (Y/N)]&amp;Data[Cycle],Data[Mileage (Miles)])</f>
        <v>#N/A</v>
      </c>
      <c r="E1410" s="130" t="e" cm="1">
        <f t="array" ref="E1410">_xlfn.XLOOKUP($A1410&amp;$Q$3&amp;$R$3,Data[Index]&amp;Data[Valid Test, Can be used for conformity (Y/N)]&amp;Data[Cycle],Data[Date])</f>
        <v>#N/A</v>
      </c>
      <c r="F1410" s="141" t="e" cm="1">
        <f t="array" ref="F1410">(_xlfn.XLOOKUP($A1410&amp;$Q$3&amp;$R$3,Data[Index]&amp;Data[Valid Test, Can be used for conformity (Y/N)]&amp;Data[Cycle],Data[CO/km (mg)])-F$2)/F$5</f>
        <v>#N/A</v>
      </c>
      <c r="G1410" s="141" t="e" cm="1">
        <f t="array" ref="G1410">(_xlfn.XLOOKUP($A1410&amp;$Q$3,Data[Index]&amp;Data[Valid Test, Can be used for conformity (Y/N)],Data[CO2/km (g)])-G$2)/G$5</f>
        <v>#N/A</v>
      </c>
      <c r="H1410" s="141" t="e" cm="1">
        <f t="array" ref="H1410">(_xlfn.XLOOKUP($A1410&amp;$Q$3,Data[Index]&amp;Data[Valid Test, Can be used for conformity (Y/N)],Data[THC/km (mg)])-H$2)/H$5</f>
        <v>#N/A</v>
      </c>
      <c r="I1410" s="141" t="e" cm="1">
        <f t="array" ref="I1410">(_xlfn.XLOOKUP($A1410&amp;$Q$3,Data[Index]&amp;Data[Valid Test, Can be used for conformity (Y/N)],Data[NOx/km (mg)])-I$2)/I$5</f>
        <v>#N/A</v>
      </c>
      <c r="J1410" s="141" t="e" cm="1">
        <f t="array" ref="J1410">(_xlfn.XLOOKUP($A1410&amp;$Q$3,Data[Index]&amp;Data[Valid Test, Can be used for conformity (Y/N)],Data[THC + NOx/km (mg)])-J$2)/J$5</f>
        <v>#N/A</v>
      </c>
      <c r="K1410" s="141" t="e" cm="1">
        <f t="array" ref="K1410">(_xlfn.XLOOKUP($A1410&amp;$Q$3,Data[Index]&amp;Data[Valid Test, Can be used for conformity (Y/N)],Data[PN/km ('#)])-K$2)/K$5</f>
        <v>#N/A</v>
      </c>
      <c r="L1410" s="141" t="e" cm="1">
        <f t="array" ref="L1410">(_xlfn.XLOOKUP($A1410&amp;$Q$3,Data[Index]&amp;Data[Valid Test, Can be used for conformity (Y/N)],Data[PM/km (mg)])-L$2)/L$5</f>
        <v>#N/A</v>
      </c>
      <c r="M1410" s="140" t="e" cm="1">
        <f t="array" ref="M1410">(_xlfn.XLOOKUP($A1410&amp;$Q$3,Data[Index]&amp;Data[Valid Test, Can be used for conformity (Y/N)],Data[CH4 (mg/km)])-M$2)/M$5</f>
        <v>#N/A</v>
      </c>
      <c r="N1410" s="140" t="e" cm="1">
        <f t="array" ref="N1410">(_xlfn.XLOOKUP($A1410&amp;$Q$3,Data[Index]&amp;Data[Valid Test, Can be used for conformity (Y/N)],Data[N20 (mg/km)])-N$2)/N$5</f>
        <v>#N/A</v>
      </c>
      <c r="O1410" s="141" t="e" cm="1">
        <f t="array" ref="O1410">(_xlfn.XLOOKUP($A1410&amp;$Q$3,Data[Index]&amp;Data[Valid Test, Can be used for conformity (Y/N)],Data[l/100km])-O$2)/O$5</f>
        <v>#N/A</v>
      </c>
      <c r="P1410" s="138">
        <f>_xlfn.XLOOKUP($A1410,Data[Index],Data[Comments])</f>
        <v>0</v>
      </c>
    </row>
    <row r="1411" spans="1:16" x14ac:dyDescent="0.2">
      <c r="A1411" s="129"/>
      <c r="B1411" s="129"/>
      <c r="C1411" s="129" t="e" cm="1">
        <f t="array" ref="C1411">_xlfn.XLOOKUP($A1411&amp;$Q$3&amp;$R$3,Data[Index]&amp;Data[Valid Test, Can be used for conformity (Y/N)]&amp;Data[Cycle],Data[Test Name])</f>
        <v>#N/A</v>
      </c>
      <c r="D1411" s="167" t="e" cm="1">
        <f t="array" ref="D1411">_xlfn.XLOOKUP($A1411&amp;$Q$3&amp;$R$3,Data[Index]&amp;Data[Valid Test, Can be used for conformity (Y/N)]&amp;Data[Cycle],Data[Mileage (Miles)])</f>
        <v>#N/A</v>
      </c>
      <c r="E1411" s="130" t="e" cm="1">
        <f t="array" ref="E1411">_xlfn.XLOOKUP($A1411&amp;$Q$3&amp;$R$3,Data[Index]&amp;Data[Valid Test, Can be used for conformity (Y/N)]&amp;Data[Cycle],Data[Date])</f>
        <v>#N/A</v>
      </c>
      <c r="F1411" s="141" t="e" cm="1">
        <f t="array" ref="F1411">(_xlfn.XLOOKUP($A1411&amp;$Q$3&amp;$R$3,Data[Index]&amp;Data[Valid Test, Can be used for conformity (Y/N)]&amp;Data[Cycle],Data[CO/km (mg)])-F$2)/F$5</f>
        <v>#N/A</v>
      </c>
      <c r="G1411" s="141" t="e" cm="1">
        <f t="array" ref="G1411">(_xlfn.XLOOKUP($A1411&amp;$Q$3,Data[Index]&amp;Data[Valid Test, Can be used for conformity (Y/N)],Data[CO2/km (g)])-G$2)/G$5</f>
        <v>#N/A</v>
      </c>
      <c r="H1411" s="141" t="e" cm="1">
        <f t="array" ref="H1411">(_xlfn.XLOOKUP($A1411&amp;$Q$3,Data[Index]&amp;Data[Valid Test, Can be used for conformity (Y/N)],Data[THC/km (mg)])-H$2)/H$5</f>
        <v>#N/A</v>
      </c>
      <c r="I1411" s="141" t="e" cm="1">
        <f t="array" ref="I1411">(_xlfn.XLOOKUP($A1411&amp;$Q$3,Data[Index]&amp;Data[Valid Test, Can be used for conformity (Y/N)],Data[NOx/km (mg)])-I$2)/I$5</f>
        <v>#N/A</v>
      </c>
      <c r="J1411" s="141" t="e" cm="1">
        <f t="array" ref="J1411">(_xlfn.XLOOKUP($A1411&amp;$Q$3,Data[Index]&amp;Data[Valid Test, Can be used for conformity (Y/N)],Data[THC + NOx/km (mg)])-J$2)/J$5</f>
        <v>#N/A</v>
      </c>
      <c r="K1411" s="141" t="e" cm="1">
        <f t="array" ref="K1411">(_xlfn.XLOOKUP($A1411&amp;$Q$3,Data[Index]&amp;Data[Valid Test, Can be used for conformity (Y/N)],Data[PN/km ('#)])-K$2)/K$5</f>
        <v>#N/A</v>
      </c>
      <c r="L1411" s="141" t="e" cm="1">
        <f t="array" ref="L1411">(_xlfn.XLOOKUP($A1411&amp;$Q$3,Data[Index]&amp;Data[Valid Test, Can be used for conformity (Y/N)],Data[PM/km (mg)])-L$2)/L$5</f>
        <v>#N/A</v>
      </c>
      <c r="M1411" s="140" t="e" cm="1">
        <f t="array" ref="M1411">(_xlfn.XLOOKUP($A1411&amp;$Q$3,Data[Index]&amp;Data[Valid Test, Can be used for conformity (Y/N)],Data[CH4 (mg/km)])-M$2)/M$5</f>
        <v>#N/A</v>
      </c>
      <c r="N1411" s="140" t="e" cm="1">
        <f t="array" ref="N1411">(_xlfn.XLOOKUP($A1411&amp;$Q$3,Data[Index]&amp;Data[Valid Test, Can be used for conformity (Y/N)],Data[N20 (mg/km)])-N$2)/N$5</f>
        <v>#N/A</v>
      </c>
      <c r="O1411" s="141" t="e" cm="1">
        <f t="array" ref="O1411">(_xlfn.XLOOKUP($A1411&amp;$Q$3,Data[Index]&amp;Data[Valid Test, Can be used for conformity (Y/N)],Data[l/100km])-O$2)/O$5</f>
        <v>#N/A</v>
      </c>
      <c r="P1411" s="138">
        <f>_xlfn.XLOOKUP($A1411,Data[Index],Data[Comments])</f>
        <v>0</v>
      </c>
    </row>
    <row r="1412" spans="1:16" x14ac:dyDescent="0.2">
      <c r="A1412" s="129"/>
      <c r="B1412" s="129"/>
      <c r="C1412" s="129" t="e" cm="1">
        <f t="array" ref="C1412">_xlfn.XLOOKUP($A1412&amp;$Q$3&amp;$R$3,Data[Index]&amp;Data[Valid Test, Can be used for conformity (Y/N)]&amp;Data[Cycle],Data[Test Name])</f>
        <v>#N/A</v>
      </c>
      <c r="D1412" s="167" t="e" cm="1">
        <f t="array" ref="D1412">_xlfn.XLOOKUP($A1412&amp;$Q$3&amp;$R$3,Data[Index]&amp;Data[Valid Test, Can be used for conformity (Y/N)]&amp;Data[Cycle],Data[Mileage (Miles)])</f>
        <v>#N/A</v>
      </c>
      <c r="E1412" s="130" t="e" cm="1">
        <f t="array" ref="E1412">_xlfn.XLOOKUP($A1412&amp;$Q$3&amp;$R$3,Data[Index]&amp;Data[Valid Test, Can be used for conformity (Y/N)]&amp;Data[Cycle],Data[Date])</f>
        <v>#N/A</v>
      </c>
      <c r="F1412" s="141" t="e" cm="1">
        <f t="array" ref="F1412">(_xlfn.XLOOKUP($A1412&amp;$Q$3&amp;$R$3,Data[Index]&amp;Data[Valid Test, Can be used for conformity (Y/N)]&amp;Data[Cycle],Data[CO/km (mg)])-F$2)/F$5</f>
        <v>#N/A</v>
      </c>
      <c r="G1412" s="141" t="e" cm="1">
        <f t="array" ref="G1412">(_xlfn.XLOOKUP($A1412&amp;$Q$3,Data[Index]&amp;Data[Valid Test, Can be used for conformity (Y/N)],Data[CO2/km (g)])-G$2)/G$5</f>
        <v>#N/A</v>
      </c>
      <c r="H1412" s="141" t="e" cm="1">
        <f t="array" ref="H1412">(_xlfn.XLOOKUP($A1412&amp;$Q$3,Data[Index]&amp;Data[Valid Test, Can be used for conformity (Y/N)],Data[THC/km (mg)])-H$2)/H$5</f>
        <v>#N/A</v>
      </c>
      <c r="I1412" s="141" t="e" cm="1">
        <f t="array" ref="I1412">(_xlfn.XLOOKUP($A1412&amp;$Q$3,Data[Index]&amp;Data[Valid Test, Can be used for conformity (Y/N)],Data[NOx/km (mg)])-I$2)/I$5</f>
        <v>#N/A</v>
      </c>
      <c r="J1412" s="141" t="e" cm="1">
        <f t="array" ref="J1412">(_xlfn.XLOOKUP($A1412&amp;$Q$3,Data[Index]&amp;Data[Valid Test, Can be used for conformity (Y/N)],Data[THC + NOx/km (mg)])-J$2)/J$5</f>
        <v>#N/A</v>
      </c>
      <c r="K1412" s="141" t="e" cm="1">
        <f t="array" ref="K1412">(_xlfn.XLOOKUP($A1412&amp;$Q$3,Data[Index]&amp;Data[Valid Test, Can be used for conformity (Y/N)],Data[PN/km ('#)])-K$2)/K$5</f>
        <v>#N/A</v>
      </c>
      <c r="L1412" s="141" t="e" cm="1">
        <f t="array" ref="L1412">(_xlfn.XLOOKUP($A1412&amp;$Q$3,Data[Index]&amp;Data[Valid Test, Can be used for conformity (Y/N)],Data[PM/km (mg)])-L$2)/L$5</f>
        <v>#N/A</v>
      </c>
      <c r="M1412" s="140" t="e" cm="1">
        <f t="array" ref="M1412">(_xlfn.XLOOKUP($A1412&amp;$Q$3,Data[Index]&amp;Data[Valid Test, Can be used for conformity (Y/N)],Data[CH4 (mg/km)])-M$2)/M$5</f>
        <v>#N/A</v>
      </c>
      <c r="N1412" s="140" t="e" cm="1">
        <f t="array" ref="N1412">(_xlfn.XLOOKUP($A1412&amp;$Q$3,Data[Index]&amp;Data[Valid Test, Can be used for conformity (Y/N)],Data[N20 (mg/km)])-N$2)/N$5</f>
        <v>#N/A</v>
      </c>
      <c r="O1412" s="141" t="e" cm="1">
        <f t="array" ref="O1412">(_xlfn.XLOOKUP($A1412&amp;$Q$3,Data[Index]&amp;Data[Valid Test, Can be used for conformity (Y/N)],Data[l/100km])-O$2)/O$5</f>
        <v>#N/A</v>
      </c>
      <c r="P1412" s="138">
        <f>_xlfn.XLOOKUP($A1412,Data[Index],Data[Comments])</f>
        <v>0</v>
      </c>
    </row>
    <row r="1413" spans="1:16" x14ac:dyDescent="0.2">
      <c r="A1413" s="129"/>
      <c r="B1413" s="129"/>
      <c r="C1413" s="129" t="e" cm="1">
        <f t="array" ref="C1413">_xlfn.XLOOKUP($A1413&amp;$Q$3&amp;$R$3,Data[Index]&amp;Data[Valid Test, Can be used for conformity (Y/N)]&amp;Data[Cycle],Data[Test Name])</f>
        <v>#N/A</v>
      </c>
      <c r="D1413" s="167" t="e" cm="1">
        <f t="array" ref="D1413">_xlfn.XLOOKUP($A1413&amp;$Q$3&amp;$R$3,Data[Index]&amp;Data[Valid Test, Can be used for conformity (Y/N)]&amp;Data[Cycle],Data[Mileage (Miles)])</f>
        <v>#N/A</v>
      </c>
      <c r="E1413" s="130" t="e" cm="1">
        <f t="array" ref="E1413">_xlfn.XLOOKUP($A1413&amp;$Q$3&amp;$R$3,Data[Index]&amp;Data[Valid Test, Can be used for conformity (Y/N)]&amp;Data[Cycle],Data[Date])</f>
        <v>#N/A</v>
      </c>
      <c r="F1413" s="141" t="e" cm="1">
        <f t="array" ref="F1413">(_xlfn.XLOOKUP($A1413&amp;$Q$3&amp;$R$3,Data[Index]&amp;Data[Valid Test, Can be used for conformity (Y/N)]&amp;Data[Cycle],Data[CO/km (mg)])-F$2)/F$5</f>
        <v>#N/A</v>
      </c>
      <c r="G1413" s="141" t="e" cm="1">
        <f t="array" ref="G1413">(_xlfn.XLOOKUP($A1413&amp;$Q$3,Data[Index]&amp;Data[Valid Test, Can be used for conformity (Y/N)],Data[CO2/km (g)])-G$2)/G$5</f>
        <v>#N/A</v>
      </c>
      <c r="H1413" s="141" t="e" cm="1">
        <f t="array" ref="H1413">(_xlfn.XLOOKUP($A1413&amp;$Q$3,Data[Index]&amp;Data[Valid Test, Can be used for conformity (Y/N)],Data[THC/km (mg)])-H$2)/H$5</f>
        <v>#N/A</v>
      </c>
      <c r="I1413" s="141" t="e" cm="1">
        <f t="array" ref="I1413">(_xlfn.XLOOKUP($A1413&amp;$Q$3,Data[Index]&amp;Data[Valid Test, Can be used for conformity (Y/N)],Data[NOx/km (mg)])-I$2)/I$5</f>
        <v>#N/A</v>
      </c>
      <c r="J1413" s="141" t="e" cm="1">
        <f t="array" ref="J1413">(_xlfn.XLOOKUP($A1413&amp;$Q$3,Data[Index]&amp;Data[Valid Test, Can be used for conformity (Y/N)],Data[THC + NOx/km (mg)])-J$2)/J$5</f>
        <v>#N/A</v>
      </c>
      <c r="K1413" s="141" t="e" cm="1">
        <f t="array" ref="K1413">(_xlfn.XLOOKUP($A1413&amp;$Q$3,Data[Index]&amp;Data[Valid Test, Can be used for conformity (Y/N)],Data[PN/km ('#)])-K$2)/K$5</f>
        <v>#N/A</v>
      </c>
      <c r="L1413" s="141" t="e" cm="1">
        <f t="array" ref="L1413">(_xlfn.XLOOKUP($A1413&amp;$Q$3,Data[Index]&amp;Data[Valid Test, Can be used for conformity (Y/N)],Data[PM/km (mg)])-L$2)/L$5</f>
        <v>#N/A</v>
      </c>
      <c r="M1413" s="140" t="e" cm="1">
        <f t="array" ref="M1413">(_xlfn.XLOOKUP($A1413&amp;$Q$3,Data[Index]&amp;Data[Valid Test, Can be used for conformity (Y/N)],Data[CH4 (mg/km)])-M$2)/M$5</f>
        <v>#N/A</v>
      </c>
      <c r="N1413" s="140" t="e" cm="1">
        <f t="array" ref="N1413">(_xlfn.XLOOKUP($A1413&amp;$Q$3,Data[Index]&amp;Data[Valid Test, Can be used for conformity (Y/N)],Data[N20 (mg/km)])-N$2)/N$5</f>
        <v>#N/A</v>
      </c>
      <c r="O1413" s="141" t="e" cm="1">
        <f t="array" ref="O1413">(_xlfn.XLOOKUP($A1413&amp;$Q$3,Data[Index]&amp;Data[Valid Test, Can be used for conformity (Y/N)],Data[l/100km])-O$2)/O$5</f>
        <v>#N/A</v>
      </c>
      <c r="P1413" s="138">
        <f>_xlfn.XLOOKUP($A1413,Data[Index],Data[Comments])</f>
        <v>0</v>
      </c>
    </row>
    <row r="1414" spans="1:16" x14ac:dyDescent="0.2">
      <c r="A1414" s="129"/>
      <c r="B1414" s="129"/>
      <c r="C1414" s="129" t="e" cm="1">
        <f t="array" ref="C1414">_xlfn.XLOOKUP($A1414&amp;$Q$3&amp;$R$3,Data[Index]&amp;Data[Valid Test, Can be used for conformity (Y/N)]&amp;Data[Cycle],Data[Test Name])</f>
        <v>#N/A</v>
      </c>
      <c r="D1414" s="167" t="e" cm="1">
        <f t="array" ref="D1414">_xlfn.XLOOKUP($A1414&amp;$Q$3&amp;$R$3,Data[Index]&amp;Data[Valid Test, Can be used for conformity (Y/N)]&amp;Data[Cycle],Data[Mileage (Miles)])</f>
        <v>#N/A</v>
      </c>
      <c r="E1414" s="130" t="e" cm="1">
        <f t="array" ref="E1414">_xlfn.XLOOKUP($A1414&amp;$Q$3&amp;$R$3,Data[Index]&amp;Data[Valid Test, Can be used for conformity (Y/N)]&amp;Data[Cycle],Data[Date])</f>
        <v>#N/A</v>
      </c>
      <c r="F1414" s="141" t="e" cm="1">
        <f t="array" ref="F1414">(_xlfn.XLOOKUP($A1414&amp;$Q$3&amp;$R$3,Data[Index]&amp;Data[Valid Test, Can be used for conformity (Y/N)]&amp;Data[Cycle],Data[CO/km (mg)])-F$2)/F$5</f>
        <v>#N/A</v>
      </c>
      <c r="G1414" s="141" t="e" cm="1">
        <f t="array" ref="G1414">(_xlfn.XLOOKUP($A1414&amp;$Q$3,Data[Index]&amp;Data[Valid Test, Can be used for conformity (Y/N)],Data[CO2/km (g)])-G$2)/G$5</f>
        <v>#N/A</v>
      </c>
      <c r="H1414" s="141" t="e" cm="1">
        <f t="array" ref="H1414">(_xlfn.XLOOKUP($A1414&amp;$Q$3,Data[Index]&amp;Data[Valid Test, Can be used for conformity (Y/N)],Data[THC/km (mg)])-H$2)/H$5</f>
        <v>#N/A</v>
      </c>
      <c r="I1414" s="141" t="e" cm="1">
        <f t="array" ref="I1414">(_xlfn.XLOOKUP($A1414&amp;$Q$3,Data[Index]&amp;Data[Valid Test, Can be used for conformity (Y/N)],Data[NOx/km (mg)])-I$2)/I$5</f>
        <v>#N/A</v>
      </c>
      <c r="J1414" s="141" t="e" cm="1">
        <f t="array" ref="J1414">(_xlfn.XLOOKUP($A1414&amp;$Q$3,Data[Index]&amp;Data[Valid Test, Can be used for conformity (Y/N)],Data[THC + NOx/km (mg)])-J$2)/J$5</f>
        <v>#N/A</v>
      </c>
      <c r="K1414" s="141" t="e" cm="1">
        <f t="array" ref="K1414">(_xlfn.XLOOKUP($A1414&amp;$Q$3,Data[Index]&amp;Data[Valid Test, Can be used for conformity (Y/N)],Data[PN/km ('#)])-K$2)/K$5</f>
        <v>#N/A</v>
      </c>
      <c r="L1414" s="141" t="e" cm="1">
        <f t="array" ref="L1414">(_xlfn.XLOOKUP($A1414&amp;$Q$3,Data[Index]&amp;Data[Valid Test, Can be used for conformity (Y/N)],Data[PM/km (mg)])-L$2)/L$5</f>
        <v>#N/A</v>
      </c>
      <c r="M1414" s="140" t="e" cm="1">
        <f t="array" ref="M1414">(_xlfn.XLOOKUP($A1414&amp;$Q$3,Data[Index]&amp;Data[Valid Test, Can be used for conformity (Y/N)],Data[CH4 (mg/km)])-M$2)/M$5</f>
        <v>#N/A</v>
      </c>
      <c r="N1414" s="140" t="e" cm="1">
        <f t="array" ref="N1414">(_xlfn.XLOOKUP($A1414&amp;$Q$3,Data[Index]&amp;Data[Valid Test, Can be used for conformity (Y/N)],Data[N20 (mg/km)])-N$2)/N$5</f>
        <v>#N/A</v>
      </c>
      <c r="O1414" s="141" t="e" cm="1">
        <f t="array" ref="O1414">(_xlfn.XLOOKUP($A1414&amp;$Q$3,Data[Index]&amp;Data[Valid Test, Can be used for conformity (Y/N)],Data[l/100km])-O$2)/O$5</f>
        <v>#N/A</v>
      </c>
      <c r="P1414" s="138">
        <f>_xlfn.XLOOKUP($A1414,Data[Index],Data[Comments])</f>
        <v>0</v>
      </c>
    </row>
    <row r="1415" spans="1:16" x14ac:dyDescent="0.2">
      <c r="A1415" s="129"/>
      <c r="B1415" s="129"/>
      <c r="C1415" s="129" t="e" cm="1">
        <f t="array" ref="C1415">_xlfn.XLOOKUP($A1415&amp;$Q$3&amp;$R$3,Data[Index]&amp;Data[Valid Test, Can be used for conformity (Y/N)]&amp;Data[Cycle],Data[Test Name])</f>
        <v>#N/A</v>
      </c>
      <c r="D1415" s="167" t="e" cm="1">
        <f t="array" ref="D1415">_xlfn.XLOOKUP($A1415&amp;$Q$3&amp;$R$3,Data[Index]&amp;Data[Valid Test, Can be used for conformity (Y/N)]&amp;Data[Cycle],Data[Mileage (Miles)])</f>
        <v>#N/A</v>
      </c>
      <c r="E1415" s="130" t="e" cm="1">
        <f t="array" ref="E1415">_xlfn.XLOOKUP($A1415&amp;$Q$3&amp;$R$3,Data[Index]&amp;Data[Valid Test, Can be used for conformity (Y/N)]&amp;Data[Cycle],Data[Date])</f>
        <v>#N/A</v>
      </c>
      <c r="F1415" s="141" t="e" cm="1">
        <f t="array" ref="F1415">(_xlfn.XLOOKUP($A1415&amp;$Q$3&amp;$R$3,Data[Index]&amp;Data[Valid Test, Can be used for conformity (Y/N)]&amp;Data[Cycle],Data[CO/km (mg)])-F$2)/F$5</f>
        <v>#N/A</v>
      </c>
      <c r="G1415" s="141" t="e" cm="1">
        <f t="array" ref="G1415">(_xlfn.XLOOKUP($A1415&amp;$Q$3,Data[Index]&amp;Data[Valid Test, Can be used for conformity (Y/N)],Data[CO2/km (g)])-G$2)/G$5</f>
        <v>#N/A</v>
      </c>
      <c r="H1415" s="141" t="e" cm="1">
        <f t="array" ref="H1415">(_xlfn.XLOOKUP($A1415&amp;$Q$3,Data[Index]&amp;Data[Valid Test, Can be used for conformity (Y/N)],Data[THC/km (mg)])-H$2)/H$5</f>
        <v>#N/A</v>
      </c>
      <c r="I1415" s="141" t="e" cm="1">
        <f t="array" ref="I1415">(_xlfn.XLOOKUP($A1415&amp;$Q$3,Data[Index]&amp;Data[Valid Test, Can be used for conformity (Y/N)],Data[NOx/km (mg)])-I$2)/I$5</f>
        <v>#N/A</v>
      </c>
      <c r="J1415" s="141" t="e" cm="1">
        <f t="array" ref="J1415">(_xlfn.XLOOKUP($A1415&amp;$Q$3,Data[Index]&amp;Data[Valid Test, Can be used for conformity (Y/N)],Data[THC + NOx/km (mg)])-J$2)/J$5</f>
        <v>#N/A</v>
      </c>
      <c r="K1415" s="141" t="e" cm="1">
        <f t="array" ref="K1415">(_xlfn.XLOOKUP($A1415&amp;$Q$3,Data[Index]&amp;Data[Valid Test, Can be used for conformity (Y/N)],Data[PN/km ('#)])-K$2)/K$5</f>
        <v>#N/A</v>
      </c>
      <c r="L1415" s="141" t="e" cm="1">
        <f t="array" ref="L1415">(_xlfn.XLOOKUP($A1415&amp;$Q$3,Data[Index]&amp;Data[Valid Test, Can be used for conformity (Y/N)],Data[PM/km (mg)])-L$2)/L$5</f>
        <v>#N/A</v>
      </c>
      <c r="M1415" s="140" t="e" cm="1">
        <f t="array" ref="M1415">(_xlfn.XLOOKUP($A1415&amp;$Q$3,Data[Index]&amp;Data[Valid Test, Can be used for conformity (Y/N)],Data[CH4 (mg/km)])-M$2)/M$5</f>
        <v>#N/A</v>
      </c>
      <c r="N1415" s="140" t="e" cm="1">
        <f t="array" ref="N1415">(_xlfn.XLOOKUP($A1415&amp;$Q$3,Data[Index]&amp;Data[Valid Test, Can be used for conformity (Y/N)],Data[N20 (mg/km)])-N$2)/N$5</f>
        <v>#N/A</v>
      </c>
      <c r="O1415" s="141" t="e" cm="1">
        <f t="array" ref="O1415">(_xlfn.XLOOKUP($A1415&amp;$Q$3,Data[Index]&amp;Data[Valid Test, Can be used for conformity (Y/N)],Data[l/100km])-O$2)/O$5</f>
        <v>#N/A</v>
      </c>
      <c r="P1415" s="138">
        <f>_xlfn.XLOOKUP($A1415,Data[Index],Data[Comments])</f>
        <v>0</v>
      </c>
    </row>
    <row r="1416" spans="1:16" x14ac:dyDescent="0.2">
      <c r="A1416" s="129"/>
      <c r="B1416" s="129"/>
      <c r="C1416" s="129" t="e" cm="1">
        <f t="array" ref="C1416">_xlfn.XLOOKUP($A1416&amp;$Q$3&amp;$R$3,Data[Index]&amp;Data[Valid Test, Can be used for conformity (Y/N)]&amp;Data[Cycle],Data[Test Name])</f>
        <v>#N/A</v>
      </c>
      <c r="D1416" s="167" t="e" cm="1">
        <f t="array" ref="D1416">_xlfn.XLOOKUP($A1416&amp;$Q$3&amp;$R$3,Data[Index]&amp;Data[Valid Test, Can be used for conformity (Y/N)]&amp;Data[Cycle],Data[Mileage (Miles)])</f>
        <v>#N/A</v>
      </c>
      <c r="E1416" s="130" t="e" cm="1">
        <f t="array" ref="E1416">_xlfn.XLOOKUP($A1416&amp;$Q$3&amp;$R$3,Data[Index]&amp;Data[Valid Test, Can be used for conformity (Y/N)]&amp;Data[Cycle],Data[Date])</f>
        <v>#N/A</v>
      </c>
      <c r="F1416" s="141" t="e" cm="1">
        <f t="array" ref="F1416">(_xlfn.XLOOKUP($A1416&amp;$Q$3&amp;$R$3,Data[Index]&amp;Data[Valid Test, Can be used for conformity (Y/N)]&amp;Data[Cycle],Data[CO/km (mg)])-F$2)/F$5</f>
        <v>#N/A</v>
      </c>
      <c r="G1416" s="141" t="e" cm="1">
        <f t="array" ref="G1416">(_xlfn.XLOOKUP($A1416&amp;$Q$3,Data[Index]&amp;Data[Valid Test, Can be used for conformity (Y/N)],Data[CO2/km (g)])-G$2)/G$5</f>
        <v>#N/A</v>
      </c>
      <c r="H1416" s="141" t="e" cm="1">
        <f t="array" ref="H1416">(_xlfn.XLOOKUP($A1416&amp;$Q$3,Data[Index]&amp;Data[Valid Test, Can be used for conformity (Y/N)],Data[THC/km (mg)])-H$2)/H$5</f>
        <v>#N/A</v>
      </c>
      <c r="I1416" s="141" t="e" cm="1">
        <f t="array" ref="I1416">(_xlfn.XLOOKUP($A1416&amp;$Q$3,Data[Index]&amp;Data[Valid Test, Can be used for conformity (Y/N)],Data[NOx/km (mg)])-I$2)/I$5</f>
        <v>#N/A</v>
      </c>
      <c r="J1416" s="141" t="e" cm="1">
        <f t="array" ref="J1416">(_xlfn.XLOOKUP($A1416&amp;$Q$3,Data[Index]&amp;Data[Valid Test, Can be used for conformity (Y/N)],Data[THC + NOx/km (mg)])-J$2)/J$5</f>
        <v>#N/A</v>
      </c>
      <c r="K1416" s="141" t="e" cm="1">
        <f t="array" ref="K1416">(_xlfn.XLOOKUP($A1416&amp;$Q$3,Data[Index]&amp;Data[Valid Test, Can be used for conformity (Y/N)],Data[PN/km ('#)])-K$2)/K$5</f>
        <v>#N/A</v>
      </c>
      <c r="L1416" s="141" t="e" cm="1">
        <f t="array" ref="L1416">(_xlfn.XLOOKUP($A1416&amp;$Q$3,Data[Index]&amp;Data[Valid Test, Can be used for conformity (Y/N)],Data[PM/km (mg)])-L$2)/L$5</f>
        <v>#N/A</v>
      </c>
      <c r="M1416" s="140" t="e" cm="1">
        <f t="array" ref="M1416">(_xlfn.XLOOKUP($A1416&amp;$Q$3,Data[Index]&amp;Data[Valid Test, Can be used for conformity (Y/N)],Data[CH4 (mg/km)])-M$2)/M$5</f>
        <v>#N/A</v>
      </c>
      <c r="N1416" s="140" t="e" cm="1">
        <f t="array" ref="N1416">(_xlfn.XLOOKUP($A1416&amp;$Q$3,Data[Index]&amp;Data[Valid Test, Can be used for conformity (Y/N)],Data[N20 (mg/km)])-N$2)/N$5</f>
        <v>#N/A</v>
      </c>
      <c r="O1416" s="141" t="e" cm="1">
        <f t="array" ref="O1416">(_xlfn.XLOOKUP($A1416&amp;$Q$3,Data[Index]&amp;Data[Valid Test, Can be used for conformity (Y/N)],Data[l/100km])-O$2)/O$5</f>
        <v>#N/A</v>
      </c>
      <c r="P1416" s="138">
        <f>_xlfn.XLOOKUP($A1416,Data[Index],Data[Comments])</f>
        <v>0</v>
      </c>
    </row>
    <row r="1417" spans="1:16" x14ac:dyDescent="0.2">
      <c r="A1417" s="129"/>
      <c r="B1417" s="129"/>
      <c r="C1417" s="129" t="e" cm="1">
        <f t="array" ref="C1417">_xlfn.XLOOKUP($A1417&amp;$Q$3&amp;$R$3,Data[Index]&amp;Data[Valid Test, Can be used for conformity (Y/N)]&amp;Data[Cycle],Data[Test Name])</f>
        <v>#N/A</v>
      </c>
      <c r="D1417" s="167" t="e" cm="1">
        <f t="array" ref="D1417">_xlfn.XLOOKUP($A1417&amp;$Q$3&amp;$R$3,Data[Index]&amp;Data[Valid Test, Can be used for conformity (Y/N)]&amp;Data[Cycle],Data[Mileage (Miles)])</f>
        <v>#N/A</v>
      </c>
      <c r="E1417" s="130" t="e" cm="1">
        <f t="array" ref="E1417">_xlfn.XLOOKUP($A1417&amp;$Q$3&amp;$R$3,Data[Index]&amp;Data[Valid Test, Can be used for conformity (Y/N)]&amp;Data[Cycle],Data[Date])</f>
        <v>#N/A</v>
      </c>
      <c r="F1417" s="141" t="e" cm="1">
        <f t="array" ref="F1417">(_xlfn.XLOOKUP($A1417&amp;$Q$3&amp;$R$3,Data[Index]&amp;Data[Valid Test, Can be used for conformity (Y/N)]&amp;Data[Cycle],Data[CO/km (mg)])-F$2)/F$5</f>
        <v>#N/A</v>
      </c>
      <c r="G1417" s="141" t="e" cm="1">
        <f t="array" ref="G1417">(_xlfn.XLOOKUP($A1417&amp;$Q$3,Data[Index]&amp;Data[Valid Test, Can be used for conformity (Y/N)],Data[CO2/km (g)])-G$2)/G$5</f>
        <v>#N/A</v>
      </c>
      <c r="H1417" s="141" t="e" cm="1">
        <f t="array" ref="H1417">(_xlfn.XLOOKUP($A1417&amp;$Q$3,Data[Index]&amp;Data[Valid Test, Can be used for conformity (Y/N)],Data[THC/km (mg)])-H$2)/H$5</f>
        <v>#N/A</v>
      </c>
      <c r="I1417" s="141" t="e" cm="1">
        <f t="array" ref="I1417">(_xlfn.XLOOKUP($A1417&amp;$Q$3,Data[Index]&amp;Data[Valid Test, Can be used for conformity (Y/N)],Data[NOx/km (mg)])-I$2)/I$5</f>
        <v>#N/A</v>
      </c>
      <c r="J1417" s="141" t="e" cm="1">
        <f t="array" ref="J1417">(_xlfn.XLOOKUP($A1417&amp;$Q$3,Data[Index]&amp;Data[Valid Test, Can be used for conformity (Y/N)],Data[THC + NOx/km (mg)])-J$2)/J$5</f>
        <v>#N/A</v>
      </c>
      <c r="K1417" s="141" t="e" cm="1">
        <f t="array" ref="K1417">(_xlfn.XLOOKUP($A1417&amp;$Q$3,Data[Index]&amp;Data[Valid Test, Can be used for conformity (Y/N)],Data[PN/km ('#)])-K$2)/K$5</f>
        <v>#N/A</v>
      </c>
      <c r="L1417" s="141" t="e" cm="1">
        <f t="array" ref="L1417">(_xlfn.XLOOKUP($A1417&amp;$Q$3,Data[Index]&amp;Data[Valid Test, Can be used for conformity (Y/N)],Data[PM/km (mg)])-L$2)/L$5</f>
        <v>#N/A</v>
      </c>
      <c r="M1417" s="140" t="e" cm="1">
        <f t="array" ref="M1417">(_xlfn.XLOOKUP($A1417&amp;$Q$3,Data[Index]&amp;Data[Valid Test, Can be used for conformity (Y/N)],Data[CH4 (mg/km)])-M$2)/M$5</f>
        <v>#N/A</v>
      </c>
      <c r="N1417" s="140" t="e" cm="1">
        <f t="array" ref="N1417">(_xlfn.XLOOKUP($A1417&amp;$Q$3,Data[Index]&amp;Data[Valid Test, Can be used for conformity (Y/N)],Data[N20 (mg/km)])-N$2)/N$5</f>
        <v>#N/A</v>
      </c>
      <c r="O1417" s="141" t="e" cm="1">
        <f t="array" ref="O1417">(_xlfn.XLOOKUP($A1417&amp;$Q$3,Data[Index]&amp;Data[Valid Test, Can be used for conformity (Y/N)],Data[l/100km])-O$2)/O$5</f>
        <v>#N/A</v>
      </c>
      <c r="P1417" s="138">
        <f>_xlfn.XLOOKUP($A1417,Data[Index],Data[Comments])</f>
        <v>0</v>
      </c>
    </row>
    <row r="1418" spans="1:16" x14ac:dyDescent="0.2">
      <c r="A1418" s="129"/>
      <c r="B1418" s="129"/>
      <c r="C1418" s="129" t="e" cm="1">
        <f t="array" ref="C1418">_xlfn.XLOOKUP($A1418&amp;$Q$3&amp;$R$3,Data[Index]&amp;Data[Valid Test, Can be used for conformity (Y/N)]&amp;Data[Cycle],Data[Test Name])</f>
        <v>#N/A</v>
      </c>
      <c r="D1418" s="167" t="e" cm="1">
        <f t="array" ref="D1418">_xlfn.XLOOKUP($A1418&amp;$Q$3&amp;$R$3,Data[Index]&amp;Data[Valid Test, Can be used for conformity (Y/N)]&amp;Data[Cycle],Data[Mileage (Miles)])</f>
        <v>#N/A</v>
      </c>
      <c r="E1418" s="130" t="e" cm="1">
        <f t="array" ref="E1418">_xlfn.XLOOKUP($A1418&amp;$Q$3&amp;$R$3,Data[Index]&amp;Data[Valid Test, Can be used for conformity (Y/N)]&amp;Data[Cycle],Data[Date])</f>
        <v>#N/A</v>
      </c>
      <c r="F1418" s="141" t="e" cm="1">
        <f t="array" ref="F1418">(_xlfn.XLOOKUP($A1418&amp;$Q$3&amp;$R$3,Data[Index]&amp;Data[Valid Test, Can be used for conformity (Y/N)]&amp;Data[Cycle],Data[CO/km (mg)])-F$2)/F$5</f>
        <v>#N/A</v>
      </c>
      <c r="G1418" s="141" t="e" cm="1">
        <f t="array" ref="G1418">(_xlfn.XLOOKUP($A1418&amp;$Q$3,Data[Index]&amp;Data[Valid Test, Can be used for conformity (Y/N)],Data[CO2/km (g)])-G$2)/G$5</f>
        <v>#N/A</v>
      </c>
      <c r="H1418" s="141" t="e" cm="1">
        <f t="array" ref="H1418">(_xlfn.XLOOKUP($A1418&amp;$Q$3,Data[Index]&amp;Data[Valid Test, Can be used for conformity (Y/N)],Data[THC/km (mg)])-H$2)/H$5</f>
        <v>#N/A</v>
      </c>
      <c r="I1418" s="141" t="e" cm="1">
        <f t="array" ref="I1418">(_xlfn.XLOOKUP($A1418&amp;$Q$3,Data[Index]&amp;Data[Valid Test, Can be used for conformity (Y/N)],Data[NOx/km (mg)])-I$2)/I$5</f>
        <v>#N/A</v>
      </c>
      <c r="J1418" s="141" t="e" cm="1">
        <f t="array" ref="J1418">(_xlfn.XLOOKUP($A1418&amp;$Q$3,Data[Index]&amp;Data[Valid Test, Can be used for conformity (Y/N)],Data[THC + NOx/km (mg)])-J$2)/J$5</f>
        <v>#N/A</v>
      </c>
      <c r="K1418" s="141" t="e" cm="1">
        <f t="array" ref="K1418">(_xlfn.XLOOKUP($A1418&amp;$Q$3,Data[Index]&amp;Data[Valid Test, Can be used for conformity (Y/N)],Data[PN/km ('#)])-K$2)/K$5</f>
        <v>#N/A</v>
      </c>
      <c r="L1418" s="141" t="e" cm="1">
        <f t="array" ref="L1418">(_xlfn.XLOOKUP($A1418&amp;$Q$3,Data[Index]&amp;Data[Valid Test, Can be used for conformity (Y/N)],Data[PM/km (mg)])-L$2)/L$5</f>
        <v>#N/A</v>
      </c>
      <c r="M1418" s="140" t="e" cm="1">
        <f t="array" ref="M1418">(_xlfn.XLOOKUP($A1418&amp;$Q$3,Data[Index]&amp;Data[Valid Test, Can be used for conformity (Y/N)],Data[CH4 (mg/km)])-M$2)/M$5</f>
        <v>#N/A</v>
      </c>
      <c r="N1418" s="140" t="e" cm="1">
        <f t="array" ref="N1418">(_xlfn.XLOOKUP($A1418&amp;$Q$3,Data[Index]&amp;Data[Valid Test, Can be used for conformity (Y/N)],Data[N20 (mg/km)])-N$2)/N$5</f>
        <v>#N/A</v>
      </c>
      <c r="O1418" s="141" t="e" cm="1">
        <f t="array" ref="O1418">(_xlfn.XLOOKUP($A1418&amp;$Q$3,Data[Index]&amp;Data[Valid Test, Can be used for conformity (Y/N)],Data[l/100km])-O$2)/O$5</f>
        <v>#N/A</v>
      </c>
      <c r="P1418" s="138">
        <f>_xlfn.XLOOKUP($A1418,Data[Index],Data[Comments])</f>
        <v>0</v>
      </c>
    </row>
    <row r="1419" spans="1:16" x14ac:dyDescent="0.2">
      <c r="A1419" s="129"/>
      <c r="B1419" s="129"/>
      <c r="C1419" s="129" t="e" cm="1">
        <f t="array" ref="C1419">_xlfn.XLOOKUP($A1419&amp;$Q$3&amp;$R$3,Data[Index]&amp;Data[Valid Test, Can be used for conformity (Y/N)]&amp;Data[Cycle],Data[Test Name])</f>
        <v>#N/A</v>
      </c>
      <c r="D1419" s="167" t="e" cm="1">
        <f t="array" ref="D1419">_xlfn.XLOOKUP($A1419&amp;$Q$3&amp;$R$3,Data[Index]&amp;Data[Valid Test, Can be used for conformity (Y/N)]&amp;Data[Cycle],Data[Mileage (Miles)])</f>
        <v>#N/A</v>
      </c>
      <c r="E1419" s="130" t="e" cm="1">
        <f t="array" ref="E1419">_xlfn.XLOOKUP($A1419&amp;$Q$3&amp;$R$3,Data[Index]&amp;Data[Valid Test, Can be used for conformity (Y/N)]&amp;Data[Cycle],Data[Date])</f>
        <v>#N/A</v>
      </c>
      <c r="F1419" s="141" t="e" cm="1">
        <f t="array" ref="F1419">(_xlfn.XLOOKUP($A1419&amp;$Q$3&amp;$R$3,Data[Index]&amp;Data[Valid Test, Can be used for conformity (Y/N)]&amp;Data[Cycle],Data[CO/km (mg)])-F$2)/F$5</f>
        <v>#N/A</v>
      </c>
      <c r="G1419" s="141" t="e" cm="1">
        <f t="array" ref="G1419">(_xlfn.XLOOKUP($A1419&amp;$Q$3,Data[Index]&amp;Data[Valid Test, Can be used for conformity (Y/N)],Data[CO2/km (g)])-G$2)/G$5</f>
        <v>#N/A</v>
      </c>
      <c r="H1419" s="141" t="e" cm="1">
        <f t="array" ref="H1419">(_xlfn.XLOOKUP($A1419&amp;$Q$3,Data[Index]&amp;Data[Valid Test, Can be used for conformity (Y/N)],Data[THC/km (mg)])-H$2)/H$5</f>
        <v>#N/A</v>
      </c>
      <c r="I1419" s="141" t="e" cm="1">
        <f t="array" ref="I1419">(_xlfn.XLOOKUP($A1419&amp;$Q$3,Data[Index]&amp;Data[Valid Test, Can be used for conformity (Y/N)],Data[NOx/km (mg)])-I$2)/I$5</f>
        <v>#N/A</v>
      </c>
      <c r="J1419" s="141" t="e" cm="1">
        <f t="array" ref="J1419">(_xlfn.XLOOKUP($A1419&amp;$Q$3,Data[Index]&amp;Data[Valid Test, Can be used for conformity (Y/N)],Data[THC + NOx/km (mg)])-J$2)/J$5</f>
        <v>#N/A</v>
      </c>
      <c r="K1419" s="141" t="e" cm="1">
        <f t="array" ref="K1419">(_xlfn.XLOOKUP($A1419&amp;$Q$3,Data[Index]&amp;Data[Valid Test, Can be used for conformity (Y/N)],Data[PN/km ('#)])-K$2)/K$5</f>
        <v>#N/A</v>
      </c>
      <c r="L1419" s="141" t="e" cm="1">
        <f t="array" ref="L1419">(_xlfn.XLOOKUP($A1419&amp;$Q$3,Data[Index]&amp;Data[Valid Test, Can be used for conformity (Y/N)],Data[PM/km (mg)])-L$2)/L$5</f>
        <v>#N/A</v>
      </c>
      <c r="M1419" s="140" t="e" cm="1">
        <f t="array" ref="M1419">(_xlfn.XLOOKUP($A1419&amp;$Q$3,Data[Index]&amp;Data[Valid Test, Can be used for conformity (Y/N)],Data[CH4 (mg/km)])-M$2)/M$5</f>
        <v>#N/A</v>
      </c>
      <c r="N1419" s="140" t="e" cm="1">
        <f t="array" ref="N1419">(_xlfn.XLOOKUP($A1419&amp;$Q$3,Data[Index]&amp;Data[Valid Test, Can be used for conformity (Y/N)],Data[N20 (mg/km)])-N$2)/N$5</f>
        <v>#N/A</v>
      </c>
      <c r="O1419" s="141" t="e" cm="1">
        <f t="array" ref="O1419">(_xlfn.XLOOKUP($A1419&amp;$Q$3,Data[Index]&amp;Data[Valid Test, Can be used for conformity (Y/N)],Data[l/100km])-O$2)/O$5</f>
        <v>#N/A</v>
      </c>
      <c r="P1419" s="138">
        <f>_xlfn.XLOOKUP($A1419,Data[Index],Data[Comments])</f>
        <v>0</v>
      </c>
    </row>
    <row r="1420" spans="1:16" x14ac:dyDescent="0.2">
      <c r="A1420" s="129"/>
      <c r="B1420" s="129"/>
      <c r="C1420" s="129" t="e" cm="1">
        <f t="array" ref="C1420">_xlfn.XLOOKUP($A1420&amp;$Q$3&amp;$R$3,Data[Index]&amp;Data[Valid Test, Can be used for conformity (Y/N)]&amp;Data[Cycle],Data[Test Name])</f>
        <v>#N/A</v>
      </c>
      <c r="D1420" s="167" t="e" cm="1">
        <f t="array" ref="D1420">_xlfn.XLOOKUP($A1420&amp;$Q$3&amp;$R$3,Data[Index]&amp;Data[Valid Test, Can be used for conformity (Y/N)]&amp;Data[Cycle],Data[Mileage (Miles)])</f>
        <v>#N/A</v>
      </c>
      <c r="E1420" s="130" t="e" cm="1">
        <f t="array" ref="E1420">_xlfn.XLOOKUP($A1420&amp;$Q$3&amp;$R$3,Data[Index]&amp;Data[Valid Test, Can be used for conformity (Y/N)]&amp;Data[Cycle],Data[Date])</f>
        <v>#N/A</v>
      </c>
      <c r="F1420" s="141" t="e" cm="1">
        <f t="array" ref="F1420">(_xlfn.XLOOKUP($A1420&amp;$Q$3&amp;$R$3,Data[Index]&amp;Data[Valid Test, Can be used for conformity (Y/N)]&amp;Data[Cycle],Data[CO/km (mg)])-F$2)/F$5</f>
        <v>#N/A</v>
      </c>
      <c r="G1420" s="141" t="e" cm="1">
        <f t="array" ref="G1420">(_xlfn.XLOOKUP($A1420&amp;$Q$3,Data[Index]&amp;Data[Valid Test, Can be used for conformity (Y/N)],Data[CO2/km (g)])-G$2)/G$5</f>
        <v>#N/A</v>
      </c>
      <c r="H1420" s="141" t="e" cm="1">
        <f t="array" ref="H1420">(_xlfn.XLOOKUP($A1420&amp;$Q$3,Data[Index]&amp;Data[Valid Test, Can be used for conformity (Y/N)],Data[THC/km (mg)])-H$2)/H$5</f>
        <v>#N/A</v>
      </c>
      <c r="I1420" s="141" t="e" cm="1">
        <f t="array" ref="I1420">(_xlfn.XLOOKUP($A1420&amp;$Q$3,Data[Index]&amp;Data[Valid Test, Can be used for conformity (Y/N)],Data[NOx/km (mg)])-I$2)/I$5</f>
        <v>#N/A</v>
      </c>
      <c r="J1420" s="141" t="e" cm="1">
        <f t="array" ref="J1420">(_xlfn.XLOOKUP($A1420&amp;$Q$3,Data[Index]&amp;Data[Valid Test, Can be used for conformity (Y/N)],Data[THC + NOx/km (mg)])-J$2)/J$5</f>
        <v>#N/A</v>
      </c>
      <c r="K1420" s="141" t="e" cm="1">
        <f t="array" ref="K1420">(_xlfn.XLOOKUP($A1420&amp;$Q$3,Data[Index]&amp;Data[Valid Test, Can be used for conformity (Y/N)],Data[PN/km ('#)])-K$2)/K$5</f>
        <v>#N/A</v>
      </c>
      <c r="L1420" s="141" t="e" cm="1">
        <f t="array" ref="L1420">(_xlfn.XLOOKUP($A1420&amp;$Q$3,Data[Index]&amp;Data[Valid Test, Can be used for conformity (Y/N)],Data[PM/km (mg)])-L$2)/L$5</f>
        <v>#N/A</v>
      </c>
      <c r="M1420" s="140" t="e" cm="1">
        <f t="array" ref="M1420">(_xlfn.XLOOKUP($A1420&amp;$Q$3,Data[Index]&amp;Data[Valid Test, Can be used for conformity (Y/N)],Data[CH4 (mg/km)])-M$2)/M$5</f>
        <v>#N/A</v>
      </c>
      <c r="N1420" s="140" t="e" cm="1">
        <f t="array" ref="N1420">(_xlfn.XLOOKUP($A1420&amp;$Q$3,Data[Index]&amp;Data[Valid Test, Can be used for conformity (Y/N)],Data[N20 (mg/km)])-N$2)/N$5</f>
        <v>#N/A</v>
      </c>
      <c r="O1420" s="141" t="e" cm="1">
        <f t="array" ref="O1420">(_xlfn.XLOOKUP($A1420&amp;$Q$3,Data[Index]&amp;Data[Valid Test, Can be used for conformity (Y/N)],Data[l/100km])-O$2)/O$5</f>
        <v>#N/A</v>
      </c>
      <c r="P1420" s="138">
        <f>_xlfn.XLOOKUP($A1420,Data[Index],Data[Comments])</f>
        <v>0</v>
      </c>
    </row>
    <row r="1421" spans="1:16" x14ac:dyDescent="0.2">
      <c r="A1421" s="129"/>
      <c r="B1421" s="129"/>
      <c r="C1421" s="129" t="e" cm="1">
        <f t="array" ref="C1421">_xlfn.XLOOKUP($A1421&amp;$Q$3&amp;$R$3,Data[Index]&amp;Data[Valid Test, Can be used for conformity (Y/N)]&amp;Data[Cycle],Data[Test Name])</f>
        <v>#N/A</v>
      </c>
      <c r="D1421" s="167" t="e" cm="1">
        <f t="array" ref="D1421">_xlfn.XLOOKUP($A1421&amp;$Q$3&amp;$R$3,Data[Index]&amp;Data[Valid Test, Can be used for conformity (Y/N)]&amp;Data[Cycle],Data[Mileage (Miles)])</f>
        <v>#N/A</v>
      </c>
      <c r="E1421" s="130" t="e" cm="1">
        <f t="array" ref="E1421">_xlfn.XLOOKUP($A1421&amp;$Q$3&amp;$R$3,Data[Index]&amp;Data[Valid Test, Can be used for conformity (Y/N)]&amp;Data[Cycle],Data[Date])</f>
        <v>#N/A</v>
      </c>
      <c r="F1421" s="141" t="e" cm="1">
        <f t="array" ref="F1421">(_xlfn.XLOOKUP($A1421&amp;$Q$3&amp;$R$3,Data[Index]&amp;Data[Valid Test, Can be used for conformity (Y/N)]&amp;Data[Cycle],Data[CO/km (mg)])-F$2)/F$5</f>
        <v>#N/A</v>
      </c>
      <c r="G1421" s="141" t="e" cm="1">
        <f t="array" ref="G1421">(_xlfn.XLOOKUP($A1421&amp;$Q$3,Data[Index]&amp;Data[Valid Test, Can be used for conformity (Y/N)],Data[CO2/km (g)])-G$2)/G$5</f>
        <v>#N/A</v>
      </c>
      <c r="H1421" s="141" t="e" cm="1">
        <f t="array" ref="H1421">(_xlfn.XLOOKUP($A1421&amp;$Q$3,Data[Index]&amp;Data[Valid Test, Can be used for conformity (Y/N)],Data[THC/km (mg)])-H$2)/H$5</f>
        <v>#N/A</v>
      </c>
      <c r="I1421" s="141" t="e" cm="1">
        <f t="array" ref="I1421">(_xlfn.XLOOKUP($A1421&amp;$Q$3,Data[Index]&amp;Data[Valid Test, Can be used for conformity (Y/N)],Data[NOx/km (mg)])-I$2)/I$5</f>
        <v>#N/A</v>
      </c>
      <c r="J1421" s="141" t="e" cm="1">
        <f t="array" ref="J1421">(_xlfn.XLOOKUP($A1421&amp;$Q$3,Data[Index]&amp;Data[Valid Test, Can be used for conformity (Y/N)],Data[THC + NOx/km (mg)])-J$2)/J$5</f>
        <v>#N/A</v>
      </c>
      <c r="K1421" s="141" t="e" cm="1">
        <f t="array" ref="K1421">(_xlfn.XLOOKUP($A1421&amp;$Q$3,Data[Index]&amp;Data[Valid Test, Can be used for conformity (Y/N)],Data[PN/km ('#)])-K$2)/K$5</f>
        <v>#N/A</v>
      </c>
      <c r="L1421" s="141" t="e" cm="1">
        <f t="array" ref="L1421">(_xlfn.XLOOKUP($A1421&amp;$Q$3,Data[Index]&amp;Data[Valid Test, Can be used for conformity (Y/N)],Data[PM/km (mg)])-L$2)/L$5</f>
        <v>#N/A</v>
      </c>
      <c r="M1421" s="140" t="e" cm="1">
        <f t="array" ref="M1421">(_xlfn.XLOOKUP($A1421&amp;$Q$3,Data[Index]&amp;Data[Valid Test, Can be used for conformity (Y/N)],Data[CH4 (mg/km)])-M$2)/M$5</f>
        <v>#N/A</v>
      </c>
      <c r="N1421" s="140" t="e" cm="1">
        <f t="array" ref="N1421">(_xlfn.XLOOKUP($A1421&amp;$Q$3,Data[Index]&amp;Data[Valid Test, Can be used for conformity (Y/N)],Data[N20 (mg/km)])-N$2)/N$5</f>
        <v>#N/A</v>
      </c>
      <c r="O1421" s="141" t="e" cm="1">
        <f t="array" ref="O1421">(_xlfn.XLOOKUP($A1421&amp;$Q$3,Data[Index]&amp;Data[Valid Test, Can be used for conformity (Y/N)],Data[l/100km])-O$2)/O$5</f>
        <v>#N/A</v>
      </c>
      <c r="P1421" s="138">
        <f>_xlfn.XLOOKUP($A1421,Data[Index],Data[Comments])</f>
        <v>0</v>
      </c>
    </row>
    <row r="1422" spans="1:16" x14ac:dyDescent="0.2">
      <c r="A1422" s="129"/>
      <c r="B1422" s="129"/>
      <c r="C1422" s="129" t="e" cm="1">
        <f t="array" ref="C1422">_xlfn.XLOOKUP($A1422&amp;$Q$3&amp;$R$3,Data[Index]&amp;Data[Valid Test, Can be used for conformity (Y/N)]&amp;Data[Cycle],Data[Test Name])</f>
        <v>#N/A</v>
      </c>
      <c r="D1422" s="167" t="e" cm="1">
        <f t="array" ref="D1422">_xlfn.XLOOKUP($A1422&amp;$Q$3&amp;$R$3,Data[Index]&amp;Data[Valid Test, Can be used for conformity (Y/N)]&amp;Data[Cycle],Data[Mileage (Miles)])</f>
        <v>#N/A</v>
      </c>
      <c r="E1422" s="130" t="e" cm="1">
        <f t="array" ref="E1422">_xlfn.XLOOKUP($A1422&amp;$Q$3&amp;$R$3,Data[Index]&amp;Data[Valid Test, Can be used for conformity (Y/N)]&amp;Data[Cycle],Data[Date])</f>
        <v>#N/A</v>
      </c>
      <c r="F1422" s="141" t="e" cm="1">
        <f t="array" ref="F1422">(_xlfn.XLOOKUP($A1422&amp;$Q$3&amp;$R$3,Data[Index]&amp;Data[Valid Test, Can be used for conformity (Y/N)]&amp;Data[Cycle],Data[CO/km (mg)])-F$2)/F$5</f>
        <v>#N/A</v>
      </c>
      <c r="G1422" s="141" t="e" cm="1">
        <f t="array" ref="G1422">(_xlfn.XLOOKUP($A1422&amp;$Q$3,Data[Index]&amp;Data[Valid Test, Can be used for conformity (Y/N)],Data[CO2/km (g)])-G$2)/G$5</f>
        <v>#N/A</v>
      </c>
      <c r="H1422" s="141" t="e" cm="1">
        <f t="array" ref="H1422">(_xlfn.XLOOKUP($A1422&amp;$Q$3,Data[Index]&amp;Data[Valid Test, Can be used for conformity (Y/N)],Data[THC/km (mg)])-H$2)/H$5</f>
        <v>#N/A</v>
      </c>
      <c r="I1422" s="141" t="e" cm="1">
        <f t="array" ref="I1422">(_xlfn.XLOOKUP($A1422&amp;$Q$3,Data[Index]&amp;Data[Valid Test, Can be used for conformity (Y/N)],Data[NOx/km (mg)])-I$2)/I$5</f>
        <v>#N/A</v>
      </c>
      <c r="J1422" s="141" t="e" cm="1">
        <f t="array" ref="J1422">(_xlfn.XLOOKUP($A1422&amp;$Q$3,Data[Index]&amp;Data[Valid Test, Can be used for conformity (Y/N)],Data[THC + NOx/km (mg)])-J$2)/J$5</f>
        <v>#N/A</v>
      </c>
      <c r="K1422" s="141" t="e" cm="1">
        <f t="array" ref="K1422">(_xlfn.XLOOKUP($A1422&amp;$Q$3,Data[Index]&amp;Data[Valid Test, Can be used for conformity (Y/N)],Data[PN/km ('#)])-K$2)/K$5</f>
        <v>#N/A</v>
      </c>
      <c r="L1422" s="141" t="e" cm="1">
        <f t="array" ref="L1422">(_xlfn.XLOOKUP($A1422&amp;$Q$3,Data[Index]&amp;Data[Valid Test, Can be used for conformity (Y/N)],Data[PM/km (mg)])-L$2)/L$5</f>
        <v>#N/A</v>
      </c>
      <c r="M1422" s="140" t="e" cm="1">
        <f t="array" ref="M1422">(_xlfn.XLOOKUP($A1422&amp;$Q$3,Data[Index]&amp;Data[Valid Test, Can be used for conformity (Y/N)],Data[CH4 (mg/km)])-M$2)/M$5</f>
        <v>#N/A</v>
      </c>
      <c r="N1422" s="140" t="e" cm="1">
        <f t="array" ref="N1422">(_xlfn.XLOOKUP($A1422&amp;$Q$3,Data[Index]&amp;Data[Valid Test, Can be used for conformity (Y/N)],Data[N20 (mg/km)])-N$2)/N$5</f>
        <v>#N/A</v>
      </c>
      <c r="O1422" s="141" t="e" cm="1">
        <f t="array" ref="O1422">(_xlfn.XLOOKUP($A1422&amp;$Q$3,Data[Index]&amp;Data[Valid Test, Can be used for conformity (Y/N)],Data[l/100km])-O$2)/O$5</f>
        <v>#N/A</v>
      </c>
      <c r="P1422" s="138">
        <f>_xlfn.XLOOKUP($A1422,Data[Index],Data[Comments])</f>
        <v>0</v>
      </c>
    </row>
    <row r="1423" spans="1:16" x14ac:dyDescent="0.2">
      <c r="A1423" s="129"/>
      <c r="B1423" s="129"/>
      <c r="C1423" s="129" t="e" cm="1">
        <f t="array" ref="C1423">_xlfn.XLOOKUP($A1423&amp;$Q$3&amp;$R$3,Data[Index]&amp;Data[Valid Test, Can be used for conformity (Y/N)]&amp;Data[Cycle],Data[Test Name])</f>
        <v>#N/A</v>
      </c>
      <c r="D1423" s="167" t="e" cm="1">
        <f t="array" ref="D1423">_xlfn.XLOOKUP($A1423&amp;$Q$3&amp;$R$3,Data[Index]&amp;Data[Valid Test, Can be used for conformity (Y/N)]&amp;Data[Cycle],Data[Mileage (Miles)])</f>
        <v>#N/A</v>
      </c>
      <c r="E1423" s="130" t="e" cm="1">
        <f t="array" ref="E1423">_xlfn.XLOOKUP($A1423&amp;$Q$3&amp;$R$3,Data[Index]&amp;Data[Valid Test, Can be used for conformity (Y/N)]&amp;Data[Cycle],Data[Date])</f>
        <v>#N/A</v>
      </c>
      <c r="F1423" s="141" t="e" cm="1">
        <f t="array" ref="F1423">(_xlfn.XLOOKUP($A1423&amp;$Q$3&amp;$R$3,Data[Index]&amp;Data[Valid Test, Can be used for conformity (Y/N)]&amp;Data[Cycle],Data[CO/km (mg)])-F$2)/F$5</f>
        <v>#N/A</v>
      </c>
      <c r="G1423" s="141" t="e" cm="1">
        <f t="array" ref="G1423">(_xlfn.XLOOKUP($A1423&amp;$Q$3,Data[Index]&amp;Data[Valid Test, Can be used for conformity (Y/N)],Data[CO2/km (g)])-G$2)/G$5</f>
        <v>#N/A</v>
      </c>
      <c r="H1423" s="141" t="e" cm="1">
        <f t="array" ref="H1423">(_xlfn.XLOOKUP($A1423&amp;$Q$3,Data[Index]&amp;Data[Valid Test, Can be used for conformity (Y/N)],Data[THC/km (mg)])-H$2)/H$5</f>
        <v>#N/A</v>
      </c>
      <c r="I1423" s="141" t="e" cm="1">
        <f t="array" ref="I1423">(_xlfn.XLOOKUP($A1423&amp;$Q$3,Data[Index]&amp;Data[Valid Test, Can be used for conformity (Y/N)],Data[NOx/km (mg)])-I$2)/I$5</f>
        <v>#N/A</v>
      </c>
      <c r="J1423" s="141" t="e" cm="1">
        <f t="array" ref="J1423">(_xlfn.XLOOKUP($A1423&amp;$Q$3,Data[Index]&amp;Data[Valid Test, Can be used for conformity (Y/N)],Data[THC + NOx/km (mg)])-J$2)/J$5</f>
        <v>#N/A</v>
      </c>
      <c r="K1423" s="141" t="e" cm="1">
        <f t="array" ref="K1423">(_xlfn.XLOOKUP($A1423&amp;$Q$3,Data[Index]&amp;Data[Valid Test, Can be used for conformity (Y/N)],Data[PN/km ('#)])-K$2)/K$5</f>
        <v>#N/A</v>
      </c>
      <c r="L1423" s="141" t="e" cm="1">
        <f t="array" ref="L1423">(_xlfn.XLOOKUP($A1423&amp;$Q$3,Data[Index]&amp;Data[Valid Test, Can be used for conformity (Y/N)],Data[PM/km (mg)])-L$2)/L$5</f>
        <v>#N/A</v>
      </c>
      <c r="M1423" s="140" t="e" cm="1">
        <f t="array" ref="M1423">(_xlfn.XLOOKUP($A1423&amp;$Q$3,Data[Index]&amp;Data[Valid Test, Can be used for conformity (Y/N)],Data[CH4 (mg/km)])-M$2)/M$5</f>
        <v>#N/A</v>
      </c>
      <c r="N1423" s="140" t="e" cm="1">
        <f t="array" ref="N1423">(_xlfn.XLOOKUP($A1423&amp;$Q$3,Data[Index]&amp;Data[Valid Test, Can be used for conformity (Y/N)],Data[N20 (mg/km)])-N$2)/N$5</f>
        <v>#N/A</v>
      </c>
      <c r="O1423" s="141" t="e" cm="1">
        <f t="array" ref="O1423">(_xlfn.XLOOKUP($A1423&amp;$Q$3,Data[Index]&amp;Data[Valid Test, Can be used for conformity (Y/N)],Data[l/100km])-O$2)/O$5</f>
        <v>#N/A</v>
      </c>
      <c r="P1423" s="138">
        <f>_xlfn.XLOOKUP($A1423,Data[Index],Data[Comments])</f>
        <v>0</v>
      </c>
    </row>
    <row r="1424" spans="1:16" x14ac:dyDescent="0.2">
      <c r="A1424" s="129"/>
      <c r="B1424" s="129"/>
      <c r="C1424" s="129" t="e" cm="1">
        <f t="array" ref="C1424">_xlfn.XLOOKUP($A1424&amp;$Q$3&amp;$R$3,Data[Index]&amp;Data[Valid Test, Can be used for conformity (Y/N)]&amp;Data[Cycle],Data[Test Name])</f>
        <v>#N/A</v>
      </c>
      <c r="D1424" s="167" t="e" cm="1">
        <f t="array" ref="D1424">_xlfn.XLOOKUP($A1424&amp;$Q$3&amp;$R$3,Data[Index]&amp;Data[Valid Test, Can be used for conformity (Y/N)]&amp;Data[Cycle],Data[Mileage (Miles)])</f>
        <v>#N/A</v>
      </c>
      <c r="E1424" s="130" t="e" cm="1">
        <f t="array" ref="E1424">_xlfn.XLOOKUP($A1424&amp;$Q$3&amp;$R$3,Data[Index]&amp;Data[Valid Test, Can be used for conformity (Y/N)]&amp;Data[Cycle],Data[Date])</f>
        <v>#N/A</v>
      </c>
      <c r="F1424" s="141" t="e" cm="1">
        <f t="array" ref="F1424">(_xlfn.XLOOKUP($A1424&amp;$Q$3&amp;$R$3,Data[Index]&amp;Data[Valid Test, Can be used for conformity (Y/N)]&amp;Data[Cycle],Data[CO/km (mg)])-F$2)/F$5</f>
        <v>#N/A</v>
      </c>
      <c r="G1424" s="141" t="e" cm="1">
        <f t="array" ref="G1424">(_xlfn.XLOOKUP($A1424&amp;$Q$3,Data[Index]&amp;Data[Valid Test, Can be used for conformity (Y/N)],Data[CO2/km (g)])-G$2)/G$5</f>
        <v>#N/A</v>
      </c>
      <c r="H1424" s="141" t="e" cm="1">
        <f t="array" ref="H1424">(_xlfn.XLOOKUP($A1424&amp;$Q$3,Data[Index]&amp;Data[Valid Test, Can be used for conformity (Y/N)],Data[THC/km (mg)])-H$2)/H$5</f>
        <v>#N/A</v>
      </c>
      <c r="I1424" s="141" t="e" cm="1">
        <f t="array" ref="I1424">(_xlfn.XLOOKUP($A1424&amp;$Q$3,Data[Index]&amp;Data[Valid Test, Can be used for conformity (Y/N)],Data[NOx/km (mg)])-I$2)/I$5</f>
        <v>#N/A</v>
      </c>
      <c r="J1424" s="141" t="e" cm="1">
        <f t="array" ref="J1424">(_xlfn.XLOOKUP($A1424&amp;$Q$3,Data[Index]&amp;Data[Valid Test, Can be used for conformity (Y/N)],Data[THC + NOx/km (mg)])-J$2)/J$5</f>
        <v>#N/A</v>
      </c>
      <c r="K1424" s="141" t="e" cm="1">
        <f t="array" ref="K1424">(_xlfn.XLOOKUP($A1424&amp;$Q$3,Data[Index]&amp;Data[Valid Test, Can be used for conformity (Y/N)],Data[PN/km ('#)])-K$2)/K$5</f>
        <v>#N/A</v>
      </c>
      <c r="L1424" s="141" t="e" cm="1">
        <f t="array" ref="L1424">(_xlfn.XLOOKUP($A1424&amp;$Q$3,Data[Index]&amp;Data[Valid Test, Can be used for conformity (Y/N)],Data[PM/km (mg)])-L$2)/L$5</f>
        <v>#N/A</v>
      </c>
      <c r="M1424" s="140" t="e" cm="1">
        <f t="array" ref="M1424">(_xlfn.XLOOKUP($A1424&amp;$Q$3,Data[Index]&amp;Data[Valid Test, Can be used for conformity (Y/N)],Data[CH4 (mg/km)])-M$2)/M$5</f>
        <v>#N/A</v>
      </c>
      <c r="N1424" s="140" t="e" cm="1">
        <f t="array" ref="N1424">(_xlfn.XLOOKUP($A1424&amp;$Q$3,Data[Index]&amp;Data[Valid Test, Can be used for conformity (Y/N)],Data[N20 (mg/km)])-N$2)/N$5</f>
        <v>#N/A</v>
      </c>
      <c r="O1424" s="141" t="e" cm="1">
        <f t="array" ref="O1424">(_xlfn.XLOOKUP($A1424&amp;$Q$3,Data[Index]&amp;Data[Valid Test, Can be used for conformity (Y/N)],Data[l/100km])-O$2)/O$5</f>
        <v>#N/A</v>
      </c>
      <c r="P1424" s="138">
        <f>_xlfn.XLOOKUP($A1424,Data[Index],Data[Comments])</f>
        <v>0</v>
      </c>
    </row>
    <row r="1425" spans="1:16" x14ac:dyDescent="0.2">
      <c r="A1425" s="129"/>
      <c r="B1425" s="129"/>
      <c r="C1425" s="129" t="e" cm="1">
        <f t="array" ref="C1425">_xlfn.XLOOKUP($A1425&amp;$Q$3&amp;$R$3,Data[Index]&amp;Data[Valid Test, Can be used for conformity (Y/N)]&amp;Data[Cycle],Data[Test Name])</f>
        <v>#N/A</v>
      </c>
      <c r="D1425" s="167" t="e" cm="1">
        <f t="array" ref="D1425">_xlfn.XLOOKUP($A1425&amp;$Q$3&amp;$R$3,Data[Index]&amp;Data[Valid Test, Can be used for conformity (Y/N)]&amp;Data[Cycle],Data[Mileage (Miles)])</f>
        <v>#N/A</v>
      </c>
      <c r="E1425" s="130" t="e" cm="1">
        <f t="array" ref="E1425">_xlfn.XLOOKUP($A1425&amp;$Q$3&amp;$R$3,Data[Index]&amp;Data[Valid Test, Can be used for conformity (Y/N)]&amp;Data[Cycle],Data[Date])</f>
        <v>#N/A</v>
      </c>
      <c r="F1425" s="141" t="e" cm="1">
        <f t="array" ref="F1425">(_xlfn.XLOOKUP($A1425&amp;$Q$3&amp;$R$3,Data[Index]&amp;Data[Valid Test, Can be used for conformity (Y/N)]&amp;Data[Cycle],Data[CO/km (mg)])-F$2)/F$5</f>
        <v>#N/A</v>
      </c>
      <c r="G1425" s="141" t="e" cm="1">
        <f t="array" ref="G1425">(_xlfn.XLOOKUP($A1425&amp;$Q$3,Data[Index]&amp;Data[Valid Test, Can be used for conformity (Y/N)],Data[CO2/km (g)])-G$2)/G$5</f>
        <v>#N/A</v>
      </c>
      <c r="H1425" s="141" t="e" cm="1">
        <f t="array" ref="H1425">(_xlfn.XLOOKUP($A1425&amp;$Q$3,Data[Index]&amp;Data[Valid Test, Can be used for conformity (Y/N)],Data[THC/km (mg)])-H$2)/H$5</f>
        <v>#N/A</v>
      </c>
      <c r="I1425" s="141" t="e" cm="1">
        <f t="array" ref="I1425">(_xlfn.XLOOKUP($A1425&amp;$Q$3,Data[Index]&amp;Data[Valid Test, Can be used for conformity (Y/N)],Data[NOx/km (mg)])-I$2)/I$5</f>
        <v>#N/A</v>
      </c>
      <c r="J1425" s="141" t="e" cm="1">
        <f t="array" ref="J1425">(_xlfn.XLOOKUP($A1425&amp;$Q$3,Data[Index]&amp;Data[Valid Test, Can be used for conformity (Y/N)],Data[THC + NOx/km (mg)])-J$2)/J$5</f>
        <v>#N/A</v>
      </c>
      <c r="K1425" s="141" t="e" cm="1">
        <f t="array" ref="K1425">(_xlfn.XLOOKUP($A1425&amp;$Q$3,Data[Index]&amp;Data[Valid Test, Can be used for conformity (Y/N)],Data[PN/km ('#)])-K$2)/K$5</f>
        <v>#N/A</v>
      </c>
      <c r="L1425" s="141" t="e" cm="1">
        <f t="array" ref="L1425">(_xlfn.XLOOKUP($A1425&amp;$Q$3,Data[Index]&amp;Data[Valid Test, Can be used for conformity (Y/N)],Data[PM/km (mg)])-L$2)/L$5</f>
        <v>#N/A</v>
      </c>
      <c r="M1425" s="140" t="e" cm="1">
        <f t="array" ref="M1425">(_xlfn.XLOOKUP($A1425&amp;$Q$3,Data[Index]&amp;Data[Valid Test, Can be used for conformity (Y/N)],Data[CH4 (mg/km)])-M$2)/M$5</f>
        <v>#N/A</v>
      </c>
      <c r="N1425" s="140" t="e" cm="1">
        <f t="array" ref="N1425">(_xlfn.XLOOKUP($A1425&amp;$Q$3,Data[Index]&amp;Data[Valid Test, Can be used for conformity (Y/N)],Data[N20 (mg/km)])-N$2)/N$5</f>
        <v>#N/A</v>
      </c>
      <c r="O1425" s="141" t="e" cm="1">
        <f t="array" ref="O1425">(_xlfn.XLOOKUP($A1425&amp;$Q$3,Data[Index]&amp;Data[Valid Test, Can be used for conformity (Y/N)],Data[l/100km])-O$2)/O$5</f>
        <v>#N/A</v>
      </c>
      <c r="P1425" s="138">
        <f>_xlfn.XLOOKUP($A1425,Data[Index],Data[Comments])</f>
        <v>0</v>
      </c>
    </row>
    <row r="1426" spans="1:16" x14ac:dyDescent="0.2">
      <c r="A1426" s="129"/>
      <c r="B1426" s="129"/>
      <c r="C1426" s="129" t="e" cm="1">
        <f t="array" ref="C1426">_xlfn.XLOOKUP($A1426&amp;$Q$3&amp;$R$3,Data[Index]&amp;Data[Valid Test, Can be used for conformity (Y/N)]&amp;Data[Cycle],Data[Test Name])</f>
        <v>#N/A</v>
      </c>
      <c r="D1426" s="167" t="e" cm="1">
        <f t="array" ref="D1426">_xlfn.XLOOKUP($A1426&amp;$Q$3&amp;$R$3,Data[Index]&amp;Data[Valid Test, Can be used for conformity (Y/N)]&amp;Data[Cycle],Data[Mileage (Miles)])</f>
        <v>#N/A</v>
      </c>
      <c r="E1426" s="130" t="e" cm="1">
        <f t="array" ref="E1426">_xlfn.XLOOKUP($A1426&amp;$Q$3&amp;$R$3,Data[Index]&amp;Data[Valid Test, Can be used for conformity (Y/N)]&amp;Data[Cycle],Data[Date])</f>
        <v>#N/A</v>
      </c>
      <c r="F1426" s="141" t="e" cm="1">
        <f t="array" ref="F1426">(_xlfn.XLOOKUP($A1426&amp;$Q$3&amp;$R$3,Data[Index]&amp;Data[Valid Test, Can be used for conformity (Y/N)]&amp;Data[Cycle],Data[CO/km (mg)])-F$2)/F$5</f>
        <v>#N/A</v>
      </c>
      <c r="G1426" s="141" t="e" cm="1">
        <f t="array" ref="G1426">(_xlfn.XLOOKUP($A1426&amp;$Q$3,Data[Index]&amp;Data[Valid Test, Can be used for conformity (Y/N)],Data[CO2/km (g)])-G$2)/G$5</f>
        <v>#N/A</v>
      </c>
      <c r="H1426" s="141" t="e" cm="1">
        <f t="array" ref="H1426">(_xlfn.XLOOKUP($A1426&amp;$Q$3,Data[Index]&amp;Data[Valid Test, Can be used for conformity (Y/N)],Data[THC/km (mg)])-H$2)/H$5</f>
        <v>#N/A</v>
      </c>
      <c r="I1426" s="141" t="e" cm="1">
        <f t="array" ref="I1426">(_xlfn.XLOOKUP($A1426&amp;$Q$3,Data[Index]&amp;Data[Valid Test, Can be used for conformity (Y/N)],Data[NOx/km (mg)])-I$2)/I$5</f>
        <v>#N/A</v>
      </c>
      <c r="J1426" s="141" t="e" cm="1">
        <f t="array" ref="J1426">(_xlfn.XLOOKUP($A1426&amp;$Q$3,Data[Index]&amp;Data[Valid Test, Can be used for conformity (Y/N)],Data[THC + NOx/km (mg)])-J$2)/J$5</f>
        <v>#N/A</v>
      </c>
      <c r="K1426" s="141" t="e" cm="1">
        <f t="array" ref="K1426">(_xlfn.XLOOKUP($A1426&amp;$Q$3,Data[Index]&amp;Data[Valid Test, Can be used for conformity (Y/N)],Data[PN/km ('#)])-K$2)/K$5</f>
        <v>#N/A</v>
      </c>
      <c r="L1426" s="141" t="e" cm="1">
        <f t="array" ref="L1426">(_xlfn.XLOOKUP($A1426&amp;$Q$3,Data[Index]&amp;Data[Valid Test, Can be used for conformity (Y/N)],Data[PM/km (mg)])-L$2)/L$5</f>
        <v>#N/A</v>
      </c>
      <c r="M1426" s="140" t="e" cm="1">
        <f t="array" ref="M1426">(_xlfn.XLOOKUP($A1426&amp;$Q$3,Data[Index]&amp;Data[Valid Test, Can be used for conformity (Y/N)],Data[CH4 (mg/km)])-M$2)/M$5</f>
        <v>#N/A</v>
      </c>
      <c r="N1426" s="140" t="e" cm="1">
        <f t="array" ref="N1426">(_xlfn.XLOOKUP($A1426&amp;$Q$3,Data[Index]&amp;Data[Valid Test, Can be used for conformity (Y/N)],Data[N20 (mg/km)])-N$2)/N$5</f>
        <v>#N/A</v>
      </c>
      <c r="O1426" s="141" t="e" cm="1">
        <f t="array" ref="O1426">(_xlfn.XLOOKUP($A1426&amp;$Q$3,Data[Index]&amp;Data[Valid Test, Can be used for conformity (Y/N)],Data[l/100km])-O$2)/O$5</f>
        <v>#N/A</v>
      </c>
      <c r="P1426" s="138">
        <f>_xlfn.XLOOKUP($A1426,Data[Index],Data[Comments])</f>
        <v>0</v>
      </c>
    </row>
    <row r="1427" spans="1:16" x14ac:dyDescent="0.2">
      <c r="A1427" s="129"/>
      <c r="B1427" s="129"/>
      <c r="C1427" s="129" t="e" cm="1">
        <f t="array" ref="C1427">_xlfn.XLOOKUP($A1427&amp;$Q$3&amp;$R$3,Data[Index]&amp;Data[Valid Test, Can be used for conformity (Y/N)]&amp;Data[Cycle],Data[Test Name])</f>
        <v>#N/A</v>
      </c>
      <c r="D1427" s="167" t="e" cm="1">
        <f t="array" ref="D1427">_xlfn.XLOOKUP($A1427&amp;$Q$3&amp;$R$3,Data[Index]&amp;Data[Valid Test, Can be used for conformity (Y/N)]&amp;Data[Cycle],Data[Mileage (Miles)])</f>
        <v>#N/A</v>
      </c>
      <c r="E1427" s="130" t="e" cm="1">
        <f t="array" ref="E1427">_xlfn.XLOOKUP($A1427&amp;$Q$3&amp;$R$3,Data[Index]&amp;Data[Valid Test, Can be used for conformity (Y/N)]&amp;Data[Cycle],Data[Date])</f>
        <v>#N/A</v>
      </c>
      <c r="F1427" s="141" t="e" cm="1">
        <f t="array" ref="F1427">(_xlfn.XLOOKUP($A1427&amp;$Q$3&amp;$R$3,Data[Index]&amp;Data[Valid Test, Can be used for conformity (Y/N)]&amp;Data[Cycle],Data[CO/km (mg)])-F$2)/F$5</f>
        <v>#N/A</v>
      </c>
      <c r="G1427" s="141" t="e" cm="1">
        <f t="array" ref="G1427">(_xlfn.XLOOKUP($A1427&amp;$Q$3,Data[Index]&amp;Data[Valid Test, Can be used for conformity (Y/N)],Data[CO2/km (g)])-G$2)/G$5</f>
        <v>#N/A</v>
      </c>
      <c r="H1427" s="141" t="e" cm="1">
        <f t="array" ref="H1427">(_xlfn.XLOOKUP($A1427&amp;$Q$3,Data[Index]&amp;Data[Valid Test, Can be used for conformity (Y/N)],Data[THC/km (mg)])-H$2)/H$5</f>
        <v>#N/A</v>
      </c>
      <c r="I1427" s="141" t="e" cm="1">
        <f t="array" ref="I1427">(_xlfn.XLOOKUP($A1427&amp;$Q$3,Data[Index]&amp;Data[Valid Test, Can be used for conformity (Y/N)],Data[NOx/km (mg)])-I$2)/I$5</f>
        <v>#N/A</v>
      </c>
      <c r="J1427" s="141" t="e" cm="1">
        <f t="array" ref="J1427">(_xlfn.XLOOKUP($A1427&amp;$Q$3,Data[Index]&amp;Data[Valid Test, Can be used for conformity (Y/N)],Data[THC + NOx/km (mg)])-J$2)/J$5</f>
        <v>#N/A</v>
      </c>
      <c r="K1427" s="141" t="e" cm="1">
        <f t="array" ref="K1427">(_xlfn.XLOOKUP($A1427&amp;$Q$3,Data[Index]&amp;Data[Valid Test, Can be used for conformity (Y/N)],Data[PN/km ('#)])-K$2)/K$5</f>
        <v>#N/A</v>
      </c>
      <c r="L1427" s="141" t="e" cm="1">
        <f t="array" ref="L1427">(_xlfn.XLOOKUP($A1427&amp;$Q$3,Data[Index]&amp;Data[Valid Test, Can be used for conformity (Y/N)],Data[PM/km (mg)])-L$2)/L$5</f>
        <v>#N/A</v>
      </c>
      <c r="M1427" s="140" t="e" cm="1">
        <f t="array" ref="M1427">(_xlfn.XLOOKUP($A1427&amp;$Q$3,Data[Index]&amp;Data[Valid Test, Can be used for conformity (Y/N)],Data[CH4 (mg/km)])-M$2)/M$5</f>
        <v>#N/A</v>
      </c>
      <c r="N1427" s="140" t="e" cm="1">
        <f t="array" ref="N1427">(_xlfn.XLOOKUP($A1427&amp;$Q$3,Data[Index]&amp;Data[Valid Test, Can be used for conformity (Y/N)],Data[N20 (mg/km)])-N$2)/N$5</f>
        <v>#N/A</v>
      </c>
      <c r="O1427" s="141" t="e" cm="1">
        <f t="array" ref="O1427">(_xlfn.XLOOKUP($A1427&amp;$Q$3,Data[Index]&amp;Data[Valid Test, Can be used for conformity (Y/N)],Data[l/100km])-O$2)/O$5</f>
        <v>#N/A</v>
      </c>
      <c r="P1427" s="138">
        <f>_xlfn.XLOOKUP($A1427,Data[Index],Data[Comments])</f>
        <v>0</v>
      </c>
    </row>
    <row r="1428" spans="1:16" x14ac:dyDescent="0.2">
      <c r="A1428" s="129"/>
      <c r="B1428" s="129"/>
      <c r="C1428" s="129" t="e" cm="1">
        <f t="array" ref="C1428">_xlfn.XLOOKUP($A1428&amp;$Q$3&amp;$R$3,Data[Index]&amp;Data[Valid Test, Can be used for conformity (Y/N)]&amp;Data[Cycle],Data[Test Name])</f>
        <v>#N/A</v>
      </c>
      <c r="D1428" s="167" t="e" cm="1">
        <f t="array" ref="D1428">_xlfn.XLOOKUP($A1428&amp;$Q$3&amp;$R$3,Data[Index]&amp;Data[Valid Test, Can be used for conformity (Y/N)]&amp;Data[Cycle],Data[Mileage (Miles)])</f>
        <v>#N/A</v>
      </c>
      <c r="E1428" s="130" t="e" cm="1">
        <f t="array" ref="E1428">_xlfn.XLOOKUP($A1428&amp;$Q$3&amp;$R$3,Data[Index]&amp;Data[Valid Test, Can be used for conformity (Y/N)]&amp;Data[Cycle],Data[Date])</f>
        <v>#N/A</v>
      </c>
      <c r="F1428" s="141" t="e" cm="1">
        <f t="array" ref="F1428">(_xlfn.XLOOKUP($A1428&amp;$Q$3&amp;$R$3,Data[Index]&amp;Data[Valid Test, Can be used for conformity (Y/N)]&amp;Data[Cycle],Data[CO/km (mg)])-F$2)/F$5</f>
        <v>#N/A</v>
      </c>
      <c r="G1428" s="141" t="e" cm="1">
        <f t="array" ref="G1428">(_xlfn.XLOOKUP($A1428&amp;$Q$3,Data[Index]&amp;Data[Valid Test, Can be used for conformity (Y/N)],Data[CO2/km (g)])-G$2)/G$5</f>
        <v>#N/A</v>
      </c>
      <c r="H1428" s="141" t="e" cm="1">
        <f t="array" ref="H1428">(_xlfn.XLOOKUP($A1428&amp;$Q$3,Data[Index]&amp;Data[Valid Test, Can be used for conformity (Y/N)],Data[THC/km (mg)])-H$2)/H$5</f>
        <v>#N/A</v>
      </c>
      <c r="I1428" s="141" t="e" cm="1">
        <f t="array" ref="I1428">(_xlfn.XLOOKUP($A1428&amp;$Q$3,Data[Index]&amp;Data[Valid Test, Can be used for conformity (Y/N)],Data[NOx/km (mg)])-I$2)/I$5</f>
        <v>#N/A</v>
      </c>
      <c r="J1428" s="141" t="e" cm="1">
        <f t="array" ref="J1428">(_xlfn.XLOOKUP($A1428&amp;$Q$3,Data[Index]&amp;Data[Valid Test, Can be used for conformity (Y/N)],Data[THC + NOx/km (mg)])-J$2)/J$5</f>
        <v>#N/A</v>
      </c>
      <c r="K1428" s="141" t="e" cm="1">
        <f t="array" ref="K1428">(_xlfn.XLOOKUP($A1428&amp;$Q$3,Data[Index]&amp;Data[Valid Test, Can be used for conformity (Y/N)],Data[PN/km ('#)])-K$2)/K$5</f>
        <v>#N/A</v>
      </c>
      <c r="L1428" s="141" t="e" cm="1">
        <f t="array" ref="L1428">(_xlfn.XLOOKUP($A1428&amp;$Q$3,Data[Index]&amp;Data[Valid Test, Can be used for conformity (Y/N)],Data[PM/km (mg)])-L$2)/L$5</f>
        <v>#N/A</v>
      </c>
      <c r="M1428" s="140" t="e" cm="1">
        <f t="array" ref="M1428">(_xlfn.XLOOKUP($A1428&amp;$Q$3,Data[Index]&amp;Data[Valid Test, Can be used for conformity (Y/N)],Data[CH4 (mg/km)])-M$2)/M$5</f>
        <v>#N/A</v>
      </c>
      <c r="N1428" s="140" t="e" cm="1">
        <f t="array" ref="N1428">(_xlfn.XLOOKUP($A1428&amp;$Q$3,Data[Index]&amp;Data[Valid Test, Can be used for conformity (Y/N)],Data[N20 (mg/km)])-N$2)/N$5</f>
        <v>#N/A</v>
      </c>
      <c r="O1428" s="141" t="e" cm="1">
        <f t="array" ref="O1428">(_xlfn.XLOOKUP($A1428&amp;$Q$3,Data[Index]&amp;Data[Valid Test, Can be used for conformity (Y/N)],Data[l/100km])-O$2)/O$5</f>
        <v>#N/A</v>
      </c>
      <c r="P1428" s="138">
        <f>_xlfn.XLOOKUP($A1428,Data[Index],Data[Comments])</f>
        <v>0</v>
      </c>
    </row>
    <row r="1429" spans="1:16" x14ac:dyDescent="0.2">
      <c r="A1429" s="129"/>
      <c r="B1429" s="129"/>
      <c r="C1429" s="129" t="e" cm="1">
        <f t="array" ref="C1429">_xlfn.XLOOKUP($A1429&amp;$Q$3&amp;$R$3,Data[Index]&amp;Data[Valid Test, Can be used for conformity (Y/N)]&amp;Data[Cycle],Data[Test Name])</f>
        <v>#N/A</v>
      </c>
      <c r="D1429" s="167" t="e" cm="1">
        <f t="array" ref="D1429">_xlfn.XLOOKUP($A1429&amp;$Q$3&amp;$R$3,Data[Index]&amp;Data[Valid Test, Can be used for conformity (Y/N)]&amp;Data[Cycle],Data[Mileage (Miles)])</f>
        <v>#N/A</v>
      </c>
      <c r="E1429" s="130" t="e" cm="1">
        <f t="array" ref="E1429">_xlfn.XLOOKUP($A1429&amp;$Q$3&amp;$R$3,Data[Index]&amp;Data[Valid Test, Can be used for conformity (Y/N)]&amp;Data[Cycle],Data[Date])</f>
        <v>#N/A</v>
      </c>
      <c r="F1429" s="141" t="e" cm="1">
        <f t="array" ref="F1429">(_xlfn.XLOOKUP($A1429&amp;$Q$3&amp;$R$3,Data[Index]&amp;Data[Valid Test, Can be used for conformity (Y/N)]&amp;Data[Cycle],Data[CO/km (mg)])-F$2)/F$5</f>
        <v>#N/A</v>
      </c>
      <c r="G1429" s="141" t="e" cm="1">
        <f t="array" ref="G1429">(_xlfn.XLOOKUP($A1429&amp;$Q$3,Data[Index]&amp;Data[Valid Test, Can be used for conformity (Y/N)],Data[CO2/km (g)])-G$2)/G$5</f>
        <v>#N/A</v>
      </c>
      <c r="H1429" s="141" t="e" cm="1">
        <f t="array" ref="H1429">(_xlfn.XLOOKUP($A1429&amp;$Q$3,Data[Index]&amp;Data[Valid Test, Can be used for conformity (Y/N)],Data[THC/km (mg)])-H$2)/H$5</f>
        <v>#N/A</v>
      </c>
      <c r="I1429" s="141" t="e" cm="1">
        <f t="array" ref="I1429">(_xlfn.XLOOKUP($A1429&amp;$Q$3,Data[Index]&amp;Data[Valid Test, Can be used for conformity (Y/N)],Data[NOx/km (mg)])-I$2)/I$5</f>
        <v>#N/A</v>
      </c>
      <c r="J1429" s="141" t="e" cm="1">
        <f t="array" ref="J1429">(_xlfn.XLOOKUP($A1429&amp;$Q$3,Data[Index]&amp;Data[Valid Test, Can be used for conformity (Y/N)],Data[THC + NOx/km (mg)])-J$2)/J$5</f>
        <v>#N/A</v>
      </c>
      <c r="K1429" s="141" t="e" cm="1">
        <f t="array" ref="K1429">(_xlfn.XLOOKUP($A1429&amp;$Q$3,Data[Index]&amp;Data[Valid Test, Can be used for conformity (Y/N)],Data[PN/km ('#)])-K$2)/K$5</f>
        <v>#N/A</v>
      </c>
      <c r="L1429" s="141" t="e" cm="1">
        <f t="array" ref="L1429">(_xlfn.XLOOKUP($A1429&amp;$Q$3,Data[Index]&amp;Data[Valid Test, Can be used for conformity (Y/N)],Data[PM/km (mg)])-L$2)/L$5</f>
        <v>#N/A</v>
      </c>
      <c r="M1429" s="140" t="e" cm="1">
        <f t="array" ref="M1429">(_xlfn.XLOOKUP($A1429&amp;$Q$3,Data[Index]&amp;Data[Valid Test, Can be used for conformity (Y/N)],Data[CH4 (mg/km)])-M$2)/M$5</f>
        <v>#N/A</v>
      </c>
      <c r="N1429" s="140" t="e" cm="1">
        <f t="array" ref="N1429">(_xlfn.XLOOKUP($A1429&amp;$Q$3,Data[Index]&amp;Data[Valid Test, Can be used for conformity (Y/N)],Data[N20 (mg/km)])-N$2)/N$5</f>
        <v>#N/A</v>
      </c>
      <c r="O1429" s="141" t="e" cm="1">
        <f t="array" ref="O1429">(_xlfn.XLOOKUP($A1429&amp;$Q$3,Data[Index]&amp;Data[Valid Test, Can be used for conformity (Y/N)],Data[l/100km])-O$2)/O$5</f>
        <v>#N/A</v>
      </c>
      <c r="P1429" s="138">
        <f>_xlfn.XLOOKUP($A1429,Data[Index],Data[Comments])</f>
        <v>0</v>
      </c>
    </row>
    <row r="1430" spans="1:16" x14ac:dyDescent="0.2">
      <c r="A1430" s="129"/>
      <c r="B1430" s="129"/>
      <c r="C1430" s="129" t="e" cm="1">
        <f t="array" ref="C1430">_xlfn.XLOOKUP($A1430&amp;$Q$3&amp;$R$3,Data[Index]&amp;Data[Valid Test, Can be used for conformity (Y/N)]&amp;Data[Cycle],Data[Test Name])</f>
        <v>#N/A</v>
      </c>
      <c r="D1430" s="167" t="e" cm="1">
        <f t="array" ref="D1430">_xlfn.XLOOKUP($A1430&amp;$Q$3&amp;$R$3,Data[Index]&amp;Data[Valid Test, Can be used for conformity (Y/N)]&amp;Data[Cycle],Data[Mileage (Miles)])</f>
        <v>#N/A</v>
      </c>
      <c r="E1430" s="130" t="e" cm="1">
        <f t="array" ref="E1430">_xlfn.XLOOKUP($A1430&amp;$Q$3&amp;$R$3,Data[Index]&amp;Data[Valid Test, Can be used for conformity (Y/N)]&amp;Data[Cycle],Data[Date])</f>
        <v>#N/A</v>
      </c>
      <c r="F1430" s="141" t="e" cm="1">
        <f t="array" ref="F1430">(_xlfn.XLOOKUP($A1430&amp;$Q$3&amp;$R$3,Data[Index]&amp;Data[Valid Test, Can be used for conformity (Y/N)]&amp;Data[Cycle],Data[CO/km (mg)])-F$2)/F$5</f>
        <v>#N/A</v>
      </c>
      <c r="G1430" s="141" t="e" cm="1">
        <f t="array" ref="G1430">(_xlfn.XLOOKUP($A1430&amp;$Q$3,Data[Index]&amp;Data[Valid Test, Can be used for conformity (Y/N)],Data[CO2/km (g)])-G$2)/G$5</f>
        <v>#N/A</v>
      </c>
      <c r="H1430" s="141" t="e" cm="1">
        <f t="array" ref="H1430">(_xlfn.XLOOKUP($A1430&amp;$Q$3,Data[Index]&amp;Data[Valid Test, Can be used for conformity (Y/N)],Data[THC/km (mg)])-H$2)/H$5</f>
        <v>#N/A</v>
      </c>
      <c r="I1430" s="141" t="e" cm="1">
        <f t="array" ref="I1430">(_xlfn.XLOOKUP($A1430&amp;$Q$3,Data[Index]&amp;Data[Valid Test, Can be used for conformity (Y/N)],Data[NOx/km (mg)])-I$2)/I$5</f>
        <v>#N/A</v>
      </c>
      <c r="J1430" s="141" t="e" cm="1">
        <f t="array" ref="J1430">(_xlfn.XLOOKUP($A1430&amp;$Q$3,Data[Index]&amp;Data[Valid Test, Can be used for conformity (Y/N)],Data[THC + NOx/km (mg)])-J$2)/J$5</f>
        <v>#N/A</v>
      </c>
      <c r="K1430" s="141" t="e" cm="1">
        <f t="array" ref="K1430">(_xlfn.XLOOKUP($A1430&amp;$Q$3,Data[Index]&amp;Data[Valid Test, Can be used for conformity (Y/N)],Data[PN/km ('#)])-K$2)/K$5</f>
        <v>#N/A</v>
      </c>
      <c r="L1430" s="141" t="e" cm="1">
        <f t="array" ref="L1430">(_xlfn.XLOOKUP($A1430&amp;$Q$3,Data[Index]&amp;Data[Valid Test, Can be used for conformity (Y/N)],Data[PM/km (mg)])-L$2)/L$5</f>
        <v>#N/A</v>
      </c>
      <c r="M1430" s="140" t="e" cm="1">
        <f t="array" ref="M1430">(_xlfn.XLOOKUP($A1430&amp;$Q$3,Data[Index]&amp;Data[Valid Test, Can be used for conformity (Y/N)],Data[CH4 (mg/km)])-M$2)/M$5</f>
        <v>#N/A</v>
      </c>
      <c r="N1430" s="140" t="e" cm="1">
        <f t="array" ref="N1430">(_xlfn.XLOOKUP($A1430&amp;$Q$3,Data[Index]&amp;Data[Valid Test, Can be used for conformity (Y/N)],Data[N20 (mg/km)])-N$2)/N$5</f>
        <v>#N/A</v>
      </c>
      <c r="O1430" s="141" t="e" cm="1">
        <f t="array" ref="O1430">(_xlfn.XLOOKUP($A1430&amp;$Q$3,Data[Index]&amp;Data[Valid Test, Can be used for conformity (Y/N)],Data[l/100km])-O$2)/O$5</f>
        <v>#N/A</v>
      </c>
      <c r="P1430" s="138">
        <f>_xlfn.XLOOKUP($A1430,Data[Index],Data[Comments])</f>
        <v>0</v>
      </c>
    </row>
    <row r="1431" spans="1:16" x14ac:dyDescent="0.2">
      <c r="A1431" s="129"/>
      <c r="B1431" s="129"/>
      <c r="C1431" s="129" t="e" cm="1">
        <f t="array" ref="C1431">_xlfn.XLOOKUP($A1431&amp;$Q$3&amp;$R$3,Data[Index]&amp;Data[Valid Test, Can be used for conformity (Y/N)]&amp;Data[Cycle],Data[Test Name])</f>
        <v>#N/A</v>
      </c>
      <c r="D1431" s="167" t="e" cm="1">
        <f t="array" ref="D1431">_xlfn.XLOOKUP($A1431&amp;$Q$3&amp;$R$3,Data[Index]&amp;Data[Valid Test, Can be used for conformity (Y/N)]&amp;Data[Cycle],Data[Mileage (Miles)])</f>
        <v>#N/A</v>
      </c>
      <c r="E1431" s="130" t="e" cm="1">
        <f t="array" ref="E1431">_xlfn.XLOOKUP($A1431&amp;$Q$3&amp;$R$3,Data[Index]&amp;Data[Valid Test, Can be used for conformity (Y/N)]&amp;Data[Cycle],Data[Date])</f>
        <v>#N/A</v>
      </c>
      <c r="F1431" s="141" t="e" cm="1">
        <f t="array" ref="F1431">(_xlfn.XLOOKUP($A1431&amp;$Q$3&amp;$R$3,Data[Index]&amp;Data[Valid Test, Can be used for conformity (Y/N)]&amp;Data[Cycle],Data[CO/km (mg)])-F$2)/F$5</f>
        <v>#N/A</v>
      </c>
      <c r="G1431" s="141" t="e" cm="1">
        <f t="array" ref="G1431">(_xlfn.XLOOKUP($A1431&amp;$Q$3,Data[Index]&amp;Data[Valid Test, Can be used for conformity (Y/N)],Data[CO2/km (g)])-G$2)/G$5</f>
        <v>#N/A</v>
      </c>
      <c r="H1431" s="141" t="e" cm="1">
        <f t="array" ref="H1431">(_xlfn.XLOOKUP($A1431&amp;$Q$3,Data[Index]&amp;Data[Valid Test, Can be used for conformity (Y/N)],Data[THC/km (mg)])-H$2)/H$5</f>
        <v>#N/A</v>
      </c>
      <c r="I1431" s="141" t="e" cm="1">
        <f t="array" ref="I1431">(_xlfn.XLOOKUP($A1431&amp;$Q$3,Data[Index]&amp;Data[Valid Test, Can be used for conformity (Y/N)],Data[NOx/km (mg)])-I$2)/I$5</f>
        <v>#N/A</v>
      </c>
      <c r="J1431" s="141" t="e" cm="1">
        <f t="array" ref="J1431">(_xlfn.XLOOKUP($A1431&amp;$Q$3,Data[Index]&amp;Data[Valid Test, Can be used for conformity (Y/N)],Data[THC + NOx/km (mg)])-J$2)/J$5</f>
        <v>#N/A</v>
      </c>
      <c r="K1431" s="141" t="e" cm="1">
        <f t="array" ref="K1431">(_xlfn.XLOOKUP($A1431&amp;$Q$3,Data[Index]&amp;Data[Valid Test, Can be used for conformity (Y/N)],Data[PN/km ('#)])-K$2)/K$5</f>
        <v>#N/A</v>
      </c>
      <c r="L1431" s="141" t="e" cm="1">
        <f t="array" ref="L1431">(_xlfn.XLOOKUP($A1431&amp;$Q$3,Data[Index]&amp;Data[Valid Test, Can be used for conformity (Y/N)],Data[PM/km (mg)])-L$2)/L$5</f>
        <v>#N/A</v>
      </c>
      <c r="M1431" s="140" t="e" cm="1">
        <f t="array" ref="M1431">(_xlfn.XLOOKUP($A1431&amp;$Q$3,Data[Index]&amp;Data[Valid Test, Can be used for conformity (Y/N)],Data[CH4 (mg/km)])-M$2)/M$5</f>
        <v>#N/A</v>
      </c>
      <c r="N1431" s="140" t="e" cm="1">
        <f t="array" ref="N1431">(_xlfn.XLOOKUP($A1431&amp;$Q$3,Data[Index]&amp;Data[Valid Test, Can be used for conformity (Y/N)],Data[N20 (mg/km)])-N$2)/N$5</f>
        <v>#N/A</v>
      </c>
      <c r="O1431" s="141" t="e" cm="1">
        <f t="array" ref="O1431">(_xlfn.XLOOKUP($A1431&amp;$Q$3,Data[Index]&amp;Data[Valid Test, Can be used for conformity (Y/N)],Data[l/100km])-O$2)/O$5</f>
        <v>#N/A</v>
      </c>
      <c r="P1431" s="138">
        <f>_xlfn.XLOOKUP($A1431,Data[Index],Data[Comments])</f>
        <v>0</v>
      </c>
    </row>
    <row r="1432" spans="1:16" x14ac:dyDescent="0.2">
      <c r="A1432" s="129"/>
      <c r="B1432" s="129"/>
      <c r="C1432" s="129" t="e" cm="1">
        <f t="array" ref="C1432">_xlfn.XLOOKUP($A1432&amp;$Q$3&amp;$R$3,Data[Index]&amp;Data[Valid Test, Can be used for conformity (Y/N)]&amp;Data[Cycle],Data[Test Name])</f>
        <v>#N/A</v>
      </c>
      <c r="D1432" s="167" t="e" cm="1">
        <f t="array" ref="D1432">_xlfn.XLOOKUP($A1432&amp;$Q$3&amp;$R$3,Data[Index]&amp;Data[Valid Test, Can be used for conformity (Y/N)]&amp;Data[Cycle],Data[Mileage (Miles)])</f>
        <v>#N/A</v>
      </c>
      <c r="E1432" s="130" t="e" cm="1">
        <f t="array" ref="E1432">_xlfn.XLOOKUP($A1432&amp;$Q$3&amp;$R$3,Data[Index]&amp;Data[Valid Test, Can be used for conformity (Y/N)]&amp;Data[Cycle],Data[Date])</f>
        <v>#N/A</v>
      </c>
      <c r="F1432" s="141" t="e" cm="1">
        <f t="array" ref="F1432">(_xlfn.XLOOKUP($A1432&amp;$Q$3&amp;$R$3,Data[Index]&amp;Data[Valid Test, Can be used for conformity (Y/N)]&amp;Data[Cycle],Data[CO/km (mg)])-F$2)/F$5</f>
        <v>#N/A</v>
      </c>
      <c r="G1432" s="141" t="e" cm="1">
        <f t="array" ref="G1432">(_xlfn.XLOOKUP($A1432&amp;$Q$3,Data[Index]&amp;Data[Valid Test, Can be used for conformity (Y/N)],Data[CO2/km (g)])-G$2)/G$5</f>
        <v>#N/A</v>
      </c>
      <c r="H1432" s="141" t="e" cm="1">
        <f t="array" ref="H1432">(_xlfn.XLOOKUP($A1432&amp;$Q$3,Data[Index]&amp;Data[Valid Test, Can be used for conformity (Y/N)],Data[THC/km (mg)])-H$2)/H$5</f>
        <v>#N/A</v>
      </c>
      <c r="I1432" s="141" t="e" cm="1">
        <f t="array" ref="I1432">(_xlfn.XLOOKUP($A1432&amp;$Q$3,Data[Index]&amp;Data[Valid Test, Can be used for conformity (Y/N)],Data[NOx/km (mg)])-I$2)/I$5</f>
        <v>#N/A</v>
      </c>
      <c r="J1432" s="141" t="e" cm="1">
        <f t="array" ref="J1432">(_xlfn.XLOOKUP($A1432&amp;$Q$3,Data[Index]&amp;Data[Valid Test, Can be used for conformity (Y/N)],Data[THC + NOx/km (mg)])-J$2)/J$5</f>
        <v>#N/A</v>
      </c>
      <c r="K1432" s="141" t="e" cm="1">
        <f t="array" ref="K1432">(_xlfn.XLOOKUP($A1432&amp;$Q$3,Data[Index]&amp;Data[Valid Test, Can be used for conformity (Y/N)],Data[PN/km ('#)])-K$2)/K$5</f>
        <v>#N/A</v>
      </c>
      <c r="L1432" s="141" t="e" cm="1">
        <f t="array" ref="L1432">(_xlfn.XLOOKUP($A1432&amp;$Q$3,Data[Index]&amp;Data[Valid Test, Can be used for conformity (Y/N)],Data[PM/km (mg)])-L$2)/L$5</f>
        <v>#N/A</v>
      </c>
      <c r="M1432" s="140" t="e" cm="1">
        <f t="array" ref="M1432">(_xlfn.XLOOKUP($A1432&amp;$Q$3,Data[Index]&amp;Data[Valid Test, Can be used for conformity (Y/N)],Data[CH4 (mg/km)])-M$2)/M$5</f>
        <v>#N/A</v>
      </c>
      <c r="N1432" s="140" t="e" cm="1">
        <f t="array" ref="N1432">(_xlfn.XLOOKUP($A1432&amp;$Q$3,Data[Index]&amp;Data[Valid Test, Can be used for conformity (Y/N)],Data[N20 (mg/km)])-N$2)/N$5</f>
        <v>#N/A</v>
      </c>
      <c r="O1432" s="141" t="e" cm="1">
        <f t="array" ref="O1432">(_xlfn.XLOOKUP($A1432&amp;$Q$3,Data[Index]&amp;Data[Valid Test, Can be used for conformity (Y/N)],Data[l/100km])-O$2)/O$5</f>
        <v>#N/A</v>
      </c>
      <c r="P1432" s="138">
        <f>_xlfn.XLOOKUP($A1432,Data[Index],Data[Comments])</f>
        <v>0</v>
      </c>
    </row>
    <row r="1433" spans="1:16" x14ac:dyDescent="0.2">
      <c r="A1433" s="129"/>
      <c r="B1433" s="129"/>
      <c r="C1433" s="129" t="e" cm="1">
        <f t="array" ref="C1433">_xlfn.XLOOKUP($A1433&amp;$Q$3&amp;$R$3,Data[Index]&amp;Data[Valid Test, Can be used for conformity (Y/N)]&amp;Data[Cycle],Data[Test Name])</f>
        <v>#N/A</v>
      </c>
      <c r="D1433" s="167" t="e" cm="1">
        <f t="array" ref="D1433">_xlfn.XLOOKUP($A1433&amp;$Q$3&amp;$R$3,Data[Index]&amp;Data[Valid Test, Can be used for conformity (Y/N)]&amp;Data[Cycle],Data[Mileage (Miles)])</f>
        <v>#N/A</v>
      </c>
      <c r="E1433" s="130" t="e" cm="1">
        <f t="array" ref="E1433">_xlfn.XLOOKUP($A1433&amp;$Q$3&amp;$R$3,Data[Index]&amp;Data[Valid Test, Can be used for conformity (Y/N)]&amp;Data[Cycle],Data[Date])</f>
        <v>#N/A</v>
      </c>
      <c r="F1433" s="141" t="e" cm="1">
        <f t="array" ref="F1433">(_xlfn.XLOOKUP($A1433&amp;$Q$3&amp;$R$3,Data[Index]&amp;Data[Valid Test, Can be used for conformity (Y/N)]&amp;Data[Cycle],Data[CO/km (mg)])-F$2)/F$5</f>
        <v>#N/A</v>
      </c>
      <c r="G1433" s="141" t="e" cm="1">
        <f t="array" ref="G1433">(_xlfn.XLOOKUP($A1433&amp;$Q$3,Data[Index]&amp;Data[Valid Test, Can be used for conformity (Y/N)],Data[CO2/km (g)])-G$2)/G$5</f>
        <v>#N/A</v>
      </c>
      <c r="H1433" s="141" t="e" cm="1">
        <f t="array" ref="H1433">(_xlfn.XLOOKUP($A1433&amp;$Q$3,Data[Index]&amp;Data[Valid Test, Can be used for conformity (Y/N)],Data[THC/km (mg)])-H$2)/H$5</f>
        <v>#N/A</v>
      </c>
      <c r="I1433" s="141" t="e" cm="1">
        <f t="array" ref="I1433">(_xlfn.XLOOKUP($A1433&amp;$Q$3,Data[Index]&amp;Data[Valid Test, Can be used for conformity (Y/N)],Data[NOx/km (mg)])-I$2)/I$5</f>
        <v>#N/A</v>
      </c>
      <c r="J1433" s="141" t="e" cm="1">
        <f t="array" ref="J1433">(_xlfn.XLOOKUP($A1433&amp;$Q$3,Data[Index]&amp;Data[Valid Test, Can be used for conformity (Y/N)],Data[THC + NOx/km (mg)])-J$2)/J$5</f>
        <v>#N/A</v>
      </c>
      <c r="K1433" s="141" t="e" cm="1">
        <f t="array" ref="K1433">(_xlfn.XLOOKUP($A1433&amp;$Q$3,Data[Index]&amp;Data[Valid Test, Can be used for conformity (Y/N)],Data[PN/km ('#)])-K$2)/K$5</f>
        <v>#N/A</v>
      </c>
      <c r="L1433" s="141" t="e" cm="1">
        <f t="array" ref="L1433">(_xlfn.XLOOKUP($A1433&amp;$Q$3,Data[Index]&amp;Data[Valid Test, Can be used for conformity (Y/N)],Data[PM/km (mg)])-L$2)/L$5</f>
        <v>#N/A</v>
      </c>
      <c r="M1433" s="140" t="e" cm="1">
        <f t="array" ref="M1433">(_xlfn.XLOOKUP($A1433&amp;$Q$3,Data[Index]&amp;Data[Valid Test, Can be used for conformity (Y/N)],Data[CH4 (mg/km)])-M$2)/M$5</f>
        <v>#N/A</v>
      </c>
      <c r="N1433" s="140" t="e" cm="1">
        <f t="array" ref="N1433">(_xlfn.XLOOKUP($A1433&amp;$Q$3,Data[Index]&amp;Data[Valid Test, Can be used for conformity (Y/N)],Data[N20 (mg/km)])-N$2)/N$5</f>
        <v>#N/A</v>
      </c>
      <c r="O1433" s="141" t="e" cm="1">
        <f t="array" ref="O1433">(_xlfn.XLOOKUP($A1433&amp;$Q$3,Data[Index]&amp;Data[Valid Test, Can be used for conformity (Y/N)],Data[l/100km])-O$2)/O$5</f>
        <v>#N/A</v>
      </c>
      <c r="P1433" s="138">
        <f>_xlfn.XLOOKUP($A1433,Data[Index],Data[Comments])</f>
        <v>0</v>
      </c>
    </row>
    <row r="1434" spans="1:16" x14ac:dyDescent="0.2">
      <c r="A1434" s="129"/>
      <c r="B1434" s="129"/>
      <c r="C1434" s="129" t="e" cm="1">
        <f t="array" ref="C1434">_xlfn.XLOOKUP($A1434&amp;$Q$3&amp;$R$3,Data[Index]&amp;Data[Valid Test, Can be used for conformity (Y/N)]&amp;Data[Cycle],Data[Test Name])</f>
        <v>#N/A</v>
      </c>
      <c r="D1434" s="167" t="e" cm="1">
        <f t="array" ref="D1434">_xlfn.XLOOKUP($A1434&amp;$Q$3&amp;$R$3,Data[Index]&amp;Data[Valid Test, Can be used for conformity (Y/N)]&amp;Data[Cycle],Data[Mileage (Miles)])</f>
        <v>#N/A</v>
      </c>
      <c r="E1434" s="130" t="e" cm="1">
        <f t="array" ref="E1434">_xlfn.XLOOKUP($A1434&amp;$Q$3&amp;$R$3,Data[Index]&amp;Data[Valid Test, Can be used for conformity (Y/N)]&amp;Data[Cycle],Data[Date])</f>
        <v>#N/A</v>
      </c>
      <c r="F1434" s="141" t="e" cm="1">
        <f t="array" ref="F1434">(_xlfn.XLOOKUP($A1434&amp;$Q$3&amp;$R$3,Data[Index]&amp;Data[Valid Test, Can be used for conformity (Y/N)]&amp;Data[Cycle],Data[CO/km (mg)])-F$2)/F$5</f>
        <v>#N/A</v>
      </c>
      <c r="G1434" s="141" t="e" cm="1">
        <f t="array" ref="G1434">(_xlfn.XLOOKUP($A1434&amp;$Q$3,Data[Index]&amp;Data[Valid Test, Can be used for conformity (Y/N)],Data[CO2/km (g)])-G$2)/G$5</f>
        <v>#N/A</v>
      </c>
      <c r="H1434" s="141" t="e" cm="1">
        <f t="array" ref="H1434">(_xlfn.XLOOKUP($A1434&amp;$Q$3,Data[Index]&amp;Data[Valid Test, Can be used for conformity (Y/N)],Data[THC/km (mg)])-H$2)/H$5</f>
        <v>#N/A</v>
      </c>
      <c r="I1434" s="141" t="e" cm="1">
        <f t="array" ref="I1434">(_xlfn.XLOOKUP($A1434&amp;$Q$3,Data[Index]&amp;Data[Valid Test, Can be used for conformity (Y/N)],Data[NOx/km (mg)])-I$2)/I$5</f>
        <v>#N/A</v>
      </c>
      <c r="J1434" s="141" t="e" cm="1">
        <f t="array" ref="J1434">(_xlfn.XLOOKUP($A1434&amp;$Q$3,Data[Index]&amp;Data[Valid Test, Can be used for conformity (Y/N)],Data[THC + NOx/km (mg)])-J$2)/J$5</f>
        <v>#N/A</v>
      </c>
      <c r="K1434" s="141" t="e" cm="1">
        <f t="array" ref="K1434">(_xlfn.XLOOKUP($A1434&amp;$Q$3,Data[Index]&amp;Data[Valid Test, Can be used for conformity (Y/N)],Data[PN/km ('#)])-K$2)/K$5</f>
        <v>#N/A</v>
      </c>
      <c r="L1434" s="141" t="e" cm="1">
        <f t="array" ref="L1434">(_xlfn.XLOOKUP($A1434&amp;$Q$3,Data[Index]&amp;Data[Valid Test, Can be used for conformity (Y/N)],Data[PM/km (mg)])-L$2)/L$5</f>
        <v>#N/A</v>
      </c>
      <c r="M1434" s="140" t="e" cm="1">
        <f t="array" ref="M1434">(_xlfn.XLOOKUP($A1434&amp;$Q$3,Data[Index]&amp;Data[Valid Test, Can be used for conformity (Y/N)],Data[CH4 (mg/km)])-M$2)/M$5</f>
        <v>#N/A</v>
      </c>
      <c r="N1434" s="140" t="e" cm="1">
        <f t="array" ref="N1434">(_xlfn.XLOOKUP($A1434&amp;$Q$3,Data[Index]&amp;Data[Valid Test, Can be used for conformity (Y/N)],Data[N20 (mg/km)])-N$2)/N$5</f>
        <v>#N/A</v>
      </c>
      <c r="O1434" s="141" t="e" cm="1">
        <f t="array" ref="O1434">(_xlfn.XLOOKUP($A1434&amp;$Q$3,Data[Index]&amp;Data[Valid Test, Can be used for conformity (Y/N)],Data[l/100km])-O$2)/O$5</f>
        <v>#N/A</v>
      </c>
      <c r="P1434" s="138">
        <f>_xlfn.XLOOKUP($A1434,Data[Index],Data[Comments])</f>
        <v>0</v>
      </c>
    </row>
    <row r="1435" spans="1:16" x14ac:dyDescent="0.2">
      <c r="A1435" s="129"/>
      <c r="B1435" s="129"/>
      <c r="C1435" s="129" t="e" cm="1">
        <f t="array" ref="C1435">_xlfn.XLOOKUP($A1435&amp;$Q$3&amp;$R$3,Data[Index]&amp;Data[Valid Test, Can be used for conformity (Y/N)]&amp;Data[Cycle],Data[Test Name])</f>
        <v>#N/A</v>
      </c>
      <c r="D1435" s="167" t="e" cm="1">
        <f t="array" ref="D1435">_xlfn.XLOOKUP($A1435&amp;$Q$3&amp;$R$3,Data[Index]&amp;Data[Valid Test, Can be used for conformity (Y/N)]&amp;Data[Cycle],Data[Mileage (Miles)])</f>
        <v>#N/A</v>
      </c>
      <c r="E1435" s="130" t="e" cm="1">
        <f t="array" ref="E1435">_xlfn.XLOOKUP($A1435&amp;$Q$3&amp;$R$3,Data[Index]&amp;Data[Valid Test, Can be used for conformity (Y/N)]&amp;Data[Cycle],Data[Date])</f>
        <v>#N/A</v>
      </c>
      <c r="F1435" s="141" t="e" cm="1">
        <f t="array" ref="F1435">(_xlfn.XLOOKUP($A1435&amp;$Q$3&amp;$R$3,Data[Index]&amp;Data[Valid Test, Can be used for conformity (Y/N)]&amp;Data[Cycle],Data[CO/km (mg)])-F$2)/F$5</f>
        <v>#N/A</v>
      </c>
      <c r="G1435" s="141" t="e" cm="1">
        <f t="array" ref="G1435">(_xlfn.XLOOKUP($A1435&amp;$Q$3,Data[Index]&amp;Data[Valid Test, Can be used for conformity (Y/N)],Data[CO2/km (g)])-G$2)/G$5</f>
        <v>#N/A</v>
      </c>
      <c r="H1435" s="141" t="e" cm="1">
        <f t="array" ref="H1435">(_xlfn.XLOOKUP($A1435&amp;$Q$3,Data[Index]&amp;Data[Valid Test, Can be used for conformity (Y/N)],Data[THC/km (mg)])-H$2)/H$5</f>
        <v>#N/A</v>
      </c>
      <c r="I1435" s="141" t="e" cm="1">
        <f t="array" ref="I1435">(_xlfn.XLOOKUP($A1435&amp;$Q$3,Data[Index]&amp;Data[Valid Test, Can be used for conformity (Y/N)],Data[NOx/km (mg)])-I$2)/I$5</f>
        <v>#N/A</v>
      </c>
      <c r="J1435" s="141" t="e" cm="1">
        <f t="array" ref="J1435">(_xlfn.XLOOKUP($A1435&amp;$Q$3,Data[Index]&amp;Data[Valid Test, Can be used for conformity (Y/N)],Data[THC + NOx/km (mg)])-J$2)/J$5</f>
        <v>#N/A</v>
      </c>
      <c r="K1435" s="141" t="e" cm="1">
        <f t="array" ref="K1435">(_xlfn.XLOOKUP($A1435&amp;$Q$3,Data[Index]&amp;Data[Valid Test, Can be used for conformity (Y/N)],Data[PN/km ('#)])-K$2)/K$5</f>
        <v>#N/A</v>
      </c>
      <c r="L1435" s="141" t="e" cm="1">
        <f t="array" ref="L1435">(_xlfn.XLOOKUP($A1435&amp;$Q$3,Data[Index]&amp;Data[Valid Test, Can be used for conformity (Y/N)],Data[PM/km (mg)])-L$2)/L$5</f>
        <v>#N/A</v>
      </c>
      <c r="M1435" s="140" t="e" cm="1">
        <f t="array" ref="M1435">(_xlfn.XLOOKUP($A1435&amp;$Q$3,Data[Index]&amp;Data[Valid Test, Can be used for conformity (Y/N)],Data[CH4 (mg/km)])-M$2)/M$5</f>
        <v>#N/A</v>
      </c>
      <c r="N1435" s="140" t="e" cm="1">
        <f t="array" ref="N1435">(_xlfn.XLOOKUP($A1435&amp;$Q$3,Data[Index]&amp;Data[Valid Test, Can be used for conformity (Y/N)],Data[N20 (mg/km)])-N$2)/N$5</f>
        <v>#N/A</v>
      </c>
      <c r="O1435" s="141" t="e" cm="1">
        <f t="array" ref="O1435">(_xlfn.XLOOKUP($A1435&amp;$Q$3,Data[Index]&amp;Data[Valid Test, Can be used for conformity (Y/N)],Data[l/100km])-O$2)/O$5</f>
        <v>#N/A</v>
      </c>
      <c r="P1435" s="138">
        <f>_xlfn.XLOOKUP($A1435,Data[Index],Data[Comments])</f>
        <v>0</v>
      </c>
    </row>
    <row r="1436" spans="1:16" x14ac:dyDescent="0.2">
      <c r="A1436" s="129"/>
      <c r="B1436" s="129"/>
      <c r="C1436" s="129" t="e" cm="1">
        <f t="array" ref="C1436">_xlfn.XLOOKUP($A1436&amp;$Q$3&amp;$R$3,Data[Index]&amp;Data[Valid Test, Can be used for conformity (Y/N)]&amp;Data[Cycle],Data[Test Name])</f>
        <v>#N/A</v>
      </c>
      <c r="D1436" s="167" t="e" cm="1">
        <f t="array" ref="D1436">_xlfn.XLOOKUP($A1436&amp;$Q$3&amp;$R$3,Data[Index]&amp;Data[Valid Test, Can be used for conformity (Y/N)]&amp;Data[Cycle],Data[Mileage (Miles)])</f>
        <v>#N/A</v>
      </c>
      <c r="E1436" s="130" t="e" cm="1">
        <f t="array" ref="E1436">_xlfn.XLOOKUP($A1436&amp;$Q$3&amp;$R$3,Data[Index]&amp;Data[Valid Test, Can be used for conformity (Y/N)]&amp;Data[Cycle],Data[Date])</f>
        <v>#N/A</v>
      </c>
      <c r="F1436" s="141" t="e" cm="1">
        <f t="array" ref="F1436">(_xlfn.XLOOKUP($A1436&amp;$Q$3&amp;$R$3,Data[Index]&amp;Data[Valid Test, Can be used for conformity (Y/N)]&amp;Data[Cycle],Data[CO/km (mg)])-F$2)/F$5</f>
        <v>#N/A</v>
      </c>
      <c r="G1436" s="141" t="e" cm="1">
        <f t="array" ref="G1436">(_xlfn.XLOOKUP($A1436&amp;$Q$3,Data[Index]&amp;Data[Valid Test, Can be used for conformity (Y/N)],Data[CO2/km (g)])-G$2)/G$5</f>
        <v>#N/A</v>
      </c>
      <c r="H1436" s="141" t="e" cm="1">
        <f t="array" ref="H1436">(_xlfn.XLOOKUP($A1436&amp;$Q$3,Data[Index]&amp;Data[Valid Test, Can be used for conformity (Y/N)],Data[THC/km (mg)])-H$2)/H$5</f>
        <v>#N/A</v>
      </c>
      <c r="I1436" s="141" t="e" cm="1">
        <f t="array" ref="I1436">(_xlfn.XLOOKUP($A1436&amp;$Q$3,Data[Index]&amp;Data[Valid Test, Can be used for conformity (Y/N)],Data[NOx/km (mg)])-I$2)/I$5</f>
        <v>#N/A</v>
      </c>
      <c r="J1436" s="141" t="e" cm="1">
        <f t="array" ref="J1436">(_xlfn.XLOOKUP($A1436&amp;$Q$3,Data[Index]&amp;Data[Valid Test, Can be used for conformity (Y/N)],Data[THC + NOx/km (mg)])-J$2)/J$5</f>
        <v>#N/A</v>
      </c>
      <c r="K1436" s="141" t="e" cm="1">
        <f t="array" ref="K1436">(_xlfn.XLOOKUP($A1436&amp;$Q$3,Data[Index]&amp;Data[Valid Test, Can be used for conformity (Y/N)],Data[PN/km ('#)])-K$2)/K$5</f>
        <v>#N/A</v>
      </c>
      <c r="L1436" s="141" t="e" cm="1">
        <f t="array" ref="L1436">(_xlfn.XLOOKUP($A1436&amp;$Q$3,Data[Index]&amp;Data[Valid Test, Can be used for conformity (Y/N)],Data[PM/km (mg)])-L$2)/L$5</f>
        <v>#N/A</v>
      </c>
      <c r="M1436" s="140" t="e" cm="1">
        <f t="array" ref="M1436">(_xlfn.XLOOKUP($A1436&amp;$Q$3,Data[Index]&amp;Data[Valid Test, Can be used for conformity (Y/N)],Data[CH4 (mg/km)])-M$2)/M$5</f>
        <v>#N/A</v>
      </c>
      <c r="N1436" s="140" t="e" cm="1">
        <f t="array" ref="N1436">(_xlfn.XLOOKUP($A1436&amp;$Q$3,Data[Index]&amp;Data[Valid Test, Can be used for conformity (Y/N)],Data[N20 (mg/km)])-N$2)/N$5</f>
        <v>#N/A</v>
      </c>
      <c r="O1436" s="141" t="e" cm="1">
        <f t="array" ref="O1436">(_xlfn.XLOOKUP($A1436&amp;$Q$3,Data[Index]&amp;Data[Valid Test, Can be used for conformity (Y/N)],Data[l/100km])-O$2)/O$5</f>
        <v>#N/A</v>
      </c>
      <c r="P1436" s="138">
        <f>_xlfn.XLOOKUP($A1436,Data[Index],Data[Comments])</f>
        <v>0</v>
      </c>
    </row>
    <row r="1437" spans="1:16" x14ac:dyDescent="0.2">
      <c r="A1437" s="129"/>
      <c r="B1437" s="129"/>
      <c r="C1437" s="129" t="e" cm="1">
        <f t="array" ref="C1437">_xlfn.XLOOKUP($A1437&amp;$Q$3&amp;$R$3,Data[Index]&amp;Data[Valid Test, Can be used for conformity (Y/N)]&amp;Data[Cycle],Data[Test Name])</f>
        <v>#N/A</v>
      </c>
      <c r="D1437" s="167" t="e" cm="1">
        <f t="array" ref="D1437">_xlfn.XLOOKUP($A1437&amp;$Q$3&amp;$R$3,Data[Index]&amp;Data[Valid Test, Can be used for conformity (Y/N)]&amp;Data[Cycle],Data[Mileage (Miles)])</f>
        <v>#N/A</v>
      </c>
      <c r="E1437" s="130" t="e" cm="1">
        <f t="array" ref="E1437">_xlfn.XLOOKUP($A1437&amp;$Q$3&amp;$R$3,Data[Index]&amp;Data[Valid Test, Can be used for conformity (Y/N)]&amp;Data[Cycle],Data[Date])</f>
        <v>#N/A</v>
      </c>
      <c r="F1437" s="141" t="e" cm="1">
        <f t="array" ref="F1437">(_xlfn.XLOOKUP($A1437&amp;$Q$3&amp;$R$3,Data[Index]&amp;Data[Valid Test, Can be used for conformity (Y/N)]&amp;Data[Cycle],Data[CO/km (mg)])-F$2)/F$5</f>
        <v>#N/A</v>
      </c>
      <c r="G1437" s="141" t="e" cm="1">
        <f t="array" ref="G1437">(_xlfn.XLOOKUP($A1437&amp;$Q$3,Data[Index]&amp;Data[Valid Test, Can be used for conformity (Y/N)],Data[CO2/km (g)])-G$2)/G$5</f>
        <v>#N/A</v>
      </c>
      <c r="H1437" s="141" t="e" cm="1">
        <f t="array" ref="H1437">(_xlfn.XLOOKUP($A1437&amp;$Q$3,Data[Index]&amp;Data[Valid Test, Can be used for conformity (Y/N)],Data[THC/km (mg)])-H$2)/H$5</f>
        <v>#N/A</v>
      </c>
      <c r="I1437" s="141" t="e" cm="1">
        <f t="array" ref="I1437">(_xlfn.XLOOKUP($A1437&amp;$Q$3,Data[Index]&amp;Data[Valid Test, Can be used for conformity (Y/N)],Data[NOx/km (mg)])-I$2)/I$5</f>
        <v>#N/A</v>
      </c>
      <c r="J1437" s="141" t="e" cm="1">
        <f t="array" ref="J1437">(_xlfn.XLOOKUP($A1437&amp;$Q$3,Data[Index]&amp;Data[Valid Test, Can be used for conformity (Y/N)],Data[THC + NOx/km (mg)])-J$2)/J$5</f>
        <v>#N/A</v>
      </c>
      <c r="K1437" s="141" t="e" cm="1">
        <f t="array" ref="K1437">(_xlfn.XLOOKUP($A1437&amp;$Q$3,Data[Index]&amp;Data[Valid Test, Can be used for conformity (Y/N)],Data[PN/km ('#)])-K$2)/K$5</f>
        <v>#N/A</v>
      </c>
      <c r="L1437" s="141" t="e" cm="1">
        <f t="array" ref="L1437">(_xlfn.XLOOKUP($A1437&amp;$Q$3,Data[Index]&amp;Data[Valid Test, Can be used for conformity (Y/N)],Data[PM/km (mg)])-L$2)/L$5</f>
        <v>#N/A</v>
      </c>
      <c r="M1437" s="140" t="e" cm="1">
        <f t="array" ref="M1437">(_xlfn.XLOOKUP($A1437&amp;$Q$3,Data[Index]&amp;Data[Valid Test, Can be used for conformity (Y/N)],Data[CH4 (mg/km)])-M$2)/M$5</f>
        <v>#N/A</v>
      </c>
      <c r="N1437" s="140" t="e" cm="1">
        <f t="array" ref="N1437">(_xlfn.XLOOKUP($A1437&amp;$Q$3,Data[Index]&amp;Data[Valid Test, Can be used for conformity (Y/N)],Data[N20 (mg/km)])-N$2)/N$5</f>
        <v>#N/A</v>
      </c>
      <c r="O1437" s="141" t="e" cm="1">
        <f t="array" ref="O1437">(_xlfn.XLOOKUP($A1437&amp;$Q$3,Data[Index]&amp;Data[Valid Test, Can be used for conformity (Y/N)],Data[l/100km])-O$2)/O$5</f>
        <v>#N/A</v>
      </c>
      <c r="P1437" s="138">
        <f>_xlfn.XLOOKUP($A1437,Data[Index],Data[Comments])</f>
        <v>0</v>
      </c>
    </row>
    <row r="1438" spans="1:16" x14ac:dyDescent="0.2">
      <c r="A1438" s="129"/>
      <c r="B1438" s="129"/>
      <c r="C1438" s="129" t="e" cm="1">
        <f t="array" ref="C1438">_xlfn.XLOOKUP($A1438&amp;$Q$3&amp;$R$3,Data[Index]&amp;Data[Valid Test, Can be used for conformity (Y/N)]&amp;Data[Cycle],Data[Test Name])</f>
        <v>#N/A</v>
      </c>
      <c r="D1438" s="167" t="e" cm="1">
        <f t="array" ref="D1438">_xlfn.XLOOKUP($A1438&amp;$Q$3&amp;$R$3,Data[Index]&amp;Data[Valid Test, Can be used for conformity (Y/N)]&amp;Data[Cycle],Data[Mileage (Miles)])</f>
        <v>#N/A</v>
      </c>
      <c r="E1438" s="130" t="e" cm="1">
        <f t="array" ref="E1438">_xlfn.XLOOKUP($A1438&amp;$Q$3&amp;$R$3,Data[Index]&amp;Data[Valid Test, Can be used for conformity (Y/N)]&amp;Data[Cycle],Data[Date])</f>
        <v>#N/A</v>
      </c>
      <c r="F1438" s="141" t="e" cm="1">
        <f t="array" ref="F1438">(_xlfn.XLOOKUP($A1438&amp;$Q$3&amp;$R$3,Data[Index]&amp;Data[Valid Test, Can be used for conformity (Y/N)]&amp;Data[Cycle],Data[CO/km (mg)])-F$2)/F$5</f>
        <v>#N/A</v>
      </c>
      <c r="G1438" s="141" t="e" cm="1">
        <f t="array" ref="G1438">(_xlfn.XLOOKUP($A1438&amp;$Q$3,Data[Index]&amp;Data[Valid Test, Can be used for conformity (Y/N)],Data[CO2/km (g)])-G$2)/G$5</f>
        <v>#N/A</v>
      </c>
      <c r="H1438" s="141" t="e" cm="1">
        <f t="array" ref="H1438">(_xlfn.XLOOKUP($A1438&amp;$Q$3,Data[Index]&amp;Data[Valid Test, Can be used for conformity (Y/N)],Data[THC/km (mg)])-H$2)/H$5</f>
        <v>#N/A</v>
      </c>
      <c r="I1438" s="141" t="e" cm="1">
        <f t="array" ref="I1438">(_xlfn.XLOOKUP($A1438&amp;$Q$3,Data[Index]&amp;Data[Valid Test, Can be used for conformity (Y/N)],Data[NOx/km (mg)])-I$2)/I$5</f>
        <v>#N/A</v>
      </c>
      <c r="J1438" s="141" t="e" cm="1">
        <f t="array" ref="J1438">(_xlfn.XLOOKUP($A1438&amp;$Q$3,Data[Index]&amp;Data[Valid Test, Can be used for conformity (Y/N)],Data[THC + NOx/km (mg)])-J$2)/J$5</f>
        <v>#N/A</v>
      </c>
      <c r="K1438" s="141" t="e" cm="1">
        <f t="array" ref="K1438">(_xlfn.XLOOKUP($A1438&amp;$Q$3,Data[Index]&amp;Data[Valid Test, Can be used for conformity (Y/N)],Data[PN/km ('#)])-K$2)/K$5</f>
        <v>#N/A</v>
      </c>
      <c r="L1438" s="141" t="e" cm="1">
        <f t="array" ref="L1438">(_xlfn.XLOOKUP($A1438&amp;$Q$3,Data[Index]&amp;Data[Valid Test, Can be used for conformity (Y/N)],Data[PM/km (mg)])-L$2)/L$5</f>
        <v>#N/A</v>
      </c>
      <c r="M1438" s="140" t="e" cm="1">
        <f t="array" ref="M1438">(_xlfn.XLOOKUP($A1438&amp;$Q$3,Data[Index]&amp;Data[Valid Test, Can be used for conformity (Y/N)],Data[CH4 (mg/km)])-M$2)/M$5</f>
        <v>#N/A</v>
      </c>
      <c r="N1438" s="140" t="e" cm="1">
        <f t="array" ref="N1438">(_xlfn.XLOOKUP($A1438&amp;$Q$3,Data[Index]&amp;Data[Valid Test, Can be used for conformity (Y/N)],Data[N20 (mg/km)])-N$2)/N$5</f>
        <v>#N/A</v>
      </c>
      <c r="O1438" s="141" t="e" cm="1">
        <f t="array" ref="O1438">(_xlfn.XLOOKUP($A1438&amp;$Q$3,Data[Index]&amp;Data[Valid Test, Can be used for conformity (Y/N)],Data[l/100km])-O$2)/O$5</f>
        <v>#N/A</v>
      </c>
      <c r="P1438" s="138">
        <f>_xlfn.XLOOKUP($A1438,Data[Index],Data[Comments])</f>
        <v>0</v>
      </c>
    </row>
    <row r="1439" spans="1:16" x14ac:dyDescent="0.2">
      <c r="A1439" s="129"/>
      <c r="B1439" s="129"/>
      <c r="C1439" s="129" t="e" cm="1">
        <f t="array" ref="C1439">_xlfn.XLOOKUP($A1439&amp;$Q$3&amp;$R$3,Data[Index]&amp;Data[Valid Test, Can be used for conformity (Y/N)]&amp;Data[Cycle],Data[Test Name])</f>
        <v>#N/A</v>
      </c>
      <c r="D1439" s="167" t="e" cm="1">
        <f t="array" ref="D1439">_xlfn.XLOOKUP($A1439&amp;$Q$3&amp;$R$3,Data[Index]&amp;Data[Valid Test, Can be used for conformity (Y/N)]&amp;Data[Cycle],Data[Mileage (Miles)])</f>
        <v>#N/A</v>
      </c>
      <c r="E1439" s="130" t="e" cm="1">
        <f t="array" ref="E1439">_xlfn.XLOOKUP($A1439&amp;$Q$3&amp;$R$3,Data[Index]&amp;Data[Valid Test, Can be used for conformity (Y/N)]&amp;Data[Cycle],Data[Date])</f>
        <v>#N/A</v>
      </c>
      <c r="F1439" s="141" t="e" cm="1">
        <f t="array" ref="F1439">(_xlfn.XLOOKUP($A1439&amp;$Q$3&amp;$R$3,Data[Index]&amp;Data[Valid Test, Can be used for conformity (Y/N)]&amp;Data[Cycle],Data[CO/km (mg)])-F$2)/F$5</f>
        <v>#N/A</v>
      </c>
      <c r="G1439" s="141" t="e" cm="1">
        <f t="array" ref="G1439">(_xlfn.XLOOKUP($A1439&amp;$Q$3,Data[Index]&amp;Data[Valid Test, Can be used for conformity (Y/N)],Data[CO2/km (g)])-G$2)/G$5</f>
        <v>#N/A</v>
      </c>
      <c r="H1439" s="141" t="e" cm="1">
        <f t="array" ref="H1439">(_xlfn.XLOOKUP($A1439&amp;$Q$3,Data[Index]&amp;Data[Valid Test, Can be used for conformity (Y/N)],Data[THC/km (mg)])-H$2)/H$5</f>
        <v>#N/A</v>
      </c>
      <c r="I1439" s="141" t="e" cm="1">
        <f t="array" ref="I1439">(_xlfn.XLOOKUP($A1439&amp;$Q$3,Data[Index]&amp;Data[Valid Test, Can be used for conformity (Y/N)],Data[NOx/km (mg)])-I$2)/I$5</f>
        <v>#N/A</v>
      </c>
      <c r="J1439" s="141" t="e" cm="1">
        <f t="array" ref="J1439">(_xlfn.XLOOKUP($A1439&amp;$Q$3,Data[Index]&amp;Data[Valid Test, Can be used for conformity (Y/N)],Data[THC + NOx/km (mg)])-J$2)/J$5</f>
        <v>#N/A</v>
      </c>
      <c r="K1439" s="141" t="e" cm="1">
        <f t="array" ref="K1439">(_xlfn.XLOOKUP($A1439&amp;$Q$3,Data[Index]&amp;Data[Valid Test, Can be used for conformity (Y/N)],Data[PN/km ('#)])-K$2)/K$5</f>
        <v>#N/A</v>
      </c>
      <c r="L1439" s="141" t="e" cm="1">
        <f t="array" ref="L1439">(_xlfn.XLOOKUP($A1439&amp;$Q$3,Data[Index]&amp;Data[Valid Test, Can be used for conformity (Y/N)],Data[PM/km (mg)])-L$2)/L$5</f>
        <v>#N/A</v>
      </c>
      <c r="M1439" s="140" t="e" cm="1">
        <f t="array" ref="M1439">(_xlfn.XLOOKUP($A1439&amp;$Q$3,Data[Index]&amp;Data[Valid Test, Can be used for conformity (Y/N)],Data[CH4 (mg/km)])-M$2)/M$5</f>
        <v>#N/A</v>
      </c>
      <c r="N1439" s="140" t="e" cm="1">
        <f t="array" ref="N1439">(_xlfn.XLOOKUP($A1439&amp;$Q$3,Data[Index]&amp;Data[Valid Test, Can be used for conformity (Y/N)],Data[N20 (mg/km)])-N$2)/N$5</f>
        <v>#N/A</v>
      </c>
      <c r="O1439" s="141" t="e" cm="1">
        <f t="array" ref="O1439">(_xlfn.XLOOKUP($A1439&amp;$Q$3,Data[Index]&amp;Data[Valid Test, Can be used for conformity (Y/N)],Data[l/100km])-O$2)/O$5</f>
        <v>#N/A</v>
      </c>
      <c r="P1439" s="138">
        <f>_xlfn.XLOOKUP($A1439,Data[Index],Data[Comments])</f>
        <v>0</v>
      </c>
    </row>
    <row r="1440" spans="1:16" x14ac:dyDescent="0.2">
      <c r="A1440" s="129"/>
      <c r="B1440" s="129"/>
      <c r="C1440" s="129" t="e" cm="1">
        <f t="array" ref="C1440">_xlfn.XLOOKUP($A1440&amp;$Q$3&amp;$R$3,Data[Index]&amp;Data[Valid Test, Can be used for conformity (Y/N)]&amp;Data[Cycle],Data[Test Name])</f>
        <v>#N/A</v>
      </c>
      <c r="D1440" s="167" t="e" cm="1">
        <f t="array" ref="D1440">_xlfn.XLOOKUP($A1440&amp;$Q$3&amp;$R$3,Data[Index]&amp;Data[Valid Test, Can be used for conformity (Y/N)]&amp;Data[Cycle],Data[Mileage (Miles)])</f>
        <v>#N/A</v>
      </c>
      <c r="E1440" s="130" t="e" cm="1">
        <f t="array" ref="E1440">_xlfn.XLOOKUP($A1440&amp;$Q$3&amp;$R$3,Data[Index]&amp;Data[Valid Test, Can be used for conformity (Y/N)]&amp;Data[Cycle],Data[Date])</f>
        <v>#N/A</v>
      </c>
      <c r="F1440" s="141" t="e" cm="1">
        <f t="array" ref="F1440">(_xlfn.XLOOKUP($A1440&amp;$Q$3&amp;$R$3,Data[Index]&amp;Data[Valid Test, Can be used for conformity (Y/N)]&amp;Data[Cycle],Data[CO/km (mg)])-F$2)/F$5</f>
        <v>#N/A</v>
      </c>
      <c r="G1440" s="141" t="e" cm="1">
        <f t="array" ref="G1440">(_xlfn.XLOOKUP($A1440&amp;$Q$3,Data[Index]&amp;Data[Valid Test, Can be used for conformity (Y/N)],Data[CO2/km (g)])-G$2)/G$5</f>
        <v>#N/A</v>
      </c>
      <c r="H1440" s="141" t="e" cm="1">
        <f t="array" ref="H1440">(_xlfn.XLOOKUP($A1440&amp;$Q$3,Data[Index]&amp;Data[Valid Test, Can be used for conformity (Y/N)],Data[THC/km (mg)])-H$2)/H$5</f>
        <v>#N/A</v>
      </c>
      <c r="I1440" s="141" t="e" cm="1">
        <f t="array" ref="I1440">(_xlfn.XLOOKUP($A1440&amp;$Q$3,Data[Index]&amp;Data[Valid Test, Can be used for conformity (Y/N)],Data[NOx/km (mg)])-I$2)/I$5</f>
        <v>#N/A</v>
      </c>
      <c r="J1440" s="141" t="e" cm="1">
        <f t="array" ref="J1440">(_xlfn.XLOOKUP($A1440&amp;$Q$3,Data[Index]&amp;Data[Valid Test, Can be used for conformity (Y/N)],Data[THC + NOx/km (mg)])-J$2)/J$5</f>
        <v>#N/A</v>
      </c>
      <c r="K1440" s="141" t="e" cm="1">
        <f t="array" ref="K1440">(_xlfn.XLOOKUP($A1440&amp;$Q$3,Data[Index]&amp;Data[Valid Test, Can be used for conformity (Y/N)],Data[PN/km ('#)])-K$2)/K$5</f>
        <v>#N/A</v>
      </c>
      <c r="L1440" s="141" t="e" cm="1">
        <f t="array" ref="L1440">(_xlfn.XLOOKUP($A1440&amp;$Q$3,Data[Index]&amp;Data[Valid Test, Can be used for conformity (Y/N)],Data[PM/km (mg)])-L$2)/L$5</f>
        <v>#N/A</v>
      </c>
      <c r="M1440" s="140" t="e" cm="1">
        <f t="array" ref="M1440">(_xlfn.XLOOKUP($A1440&amp;$Q$3,Data[Index]&amp;Data[Valid Test, Can be used for conformity (Y/N)],Data[CH4 (mg/km)])-M$2)/M$5</f>
        <v>#N/A</v>
      </c>
      <c r="N1440" s="140" t="e" cm="1">
        <f t="array" ref="N1440">(_xlfn.XLOOKUP($A1440&amp;$Q$3,Data[Index]&amp;Data[Valid Test, Can be used for conformity (Y/N)],Data[N20 (mg/km)])-N$2)/N$5</f>
        <v>#N/A</v>
      </c>
      <c r="O1440" s="141" t="e" cm="1">
        <f t="array" ref="O1440">(_xlfn.XLOOKUP($A1440&amp;$Q$3,Data[Index]&amp;Data[Valid Test, Can be used for conformity (Y/N)],Data[l/100km])-O$2)/O$5</f>
        <v>#N/A</v>
      </c>
      <c r="P1440" s="138">
        <f>_xlfn.XLOOKUP($A1440,Data[Index],Data[Comments])</f>
        <v>0</v>
      </c>
    </row>
    <row r="1441" spans="1:16" x14ac:dyDescent="0.2">
      <c r="A1441" s="129"/>
      <c r="B1441" s="129"/>
      <c r="C1441" s="129" t="e" cm="1">
        <f t="array" ref="C1441">_xlfn.XLOOKUP($A1441&amp;$Q$3&amp;$R$3,Data[Index]&amp;Data[Valid Test, Can be used for conformity (Y/N)]&amp;Data[Cycle],Data[Test Name])</f>
        <v>#N/A</v>
      </c>
      <c r="D1441" s="167" t="e" cm="1">
        <f t="array" ref="D1441">_xlfn.XLOOKUP($A1441&amp;$Q$3&amp;$R$3,Data[Index]&amp;Data[Valid Test, Can be used for conformity (Y/N)]&amp;Data[Cycle],Data[Mileage (Miles)])</f>
        <v>#N/A</v>
      </c>
      <c r="E1441" s="130" t="e" cm="1">
        <f t="array" ref="E1441">_xlfn.XLOOKUP($A1441&amp;$Q$3&amp;$R$3,Data[Index]&amp;Data[Valid Test, Can be used for conformity (Y/N)]&amp;Data[Cycle],Data[Date])</f>
        <v>#N/A</v>
      </c>
      <c r="F1441" s="141" t="e" cm="1">
        <f t="array" ref="F1441">(_xlfn.XLOOKUP($A1441&amp;$Q$3&amp;$R$3,Data[Index]&amp;Data[Valid Test, Can be used for conformity (Y/N)]&amp;Data[Cycle],Data[CO/km (mg)])-F$2)/F$5</f>
        <v>#N/A</v>
      </c>
      <c r="G1441" s="141" t="e" cm="1">
        <f t="array" ref="G1441">(_xlfn.XLOOKUP($A1441&amp;$Q$3,Data[Index]&amp;Data[Valid Test, Can be used for conformity (Y/N)],Data[CO2/km (g)])-G$2)/G$5</f>
        <v>#N/A</v>
      </c>
      <c r="H1441" s="141" t="e" cm="1">
        <f t="array" ref="H1441">(_xlfn.XLOOKUP($A1441&amp;$Q$3,Data[Index]&amp;Data[Valid Test, Can be used for conformity (Y/N)],Data[THC/km (mg)])-H$2)/H$5</f>
        <v>#N/A</v>
      </c>
      <c r="I1441" s="141" t="e" cm="1">
        <f t="array" ref="I1441">(_xlfn.XLOOKUP($A1441&amp;$Q$3,Data[Index]&amp;Data[Valid Test, Can be used for conformity (Y/N)],Data[NOx/km (mg)])-I$2)/I$5</f>
        <v>#N/A</v>
      </c>
      <c r="J1441" s="141" t="e" cm="1">
        <f t="array" ref="J1441">(_xlfn.XLOOKUP($A1441&amp;$Q$3,Data[Index]&amp;Data[Valid Test, Can be used for conformity (Y/N)],Data[THC + NOx/km (mg)])-J$2)/J$5</f>
        <v>#N/A</v>
      </c>
      <c r="K1441" s="141" t="e" cm="1">
        <f t="array" ref="K1441">(_xlfn.XLOOKUP($A1441&amp;$Q$3,Data[Index]&amp;Data[Valid Test, Can be used for conformity (Y/N)],Data[PN/km ('#)])-K$2)/K$5</f>
        <v>#N/A</v>
      </c>
      <c r="L1441" s="141" t="e" cm="1">
        <f t="array" ref="L1441">(_xlfn.XLOOKUP($A1441&amp;$Q$3,Data[Index]&amp;Data[Valid Test, Can be used for conformity (Y/N)],Data[PM/km (mg)])-L$2)/L$5</f>
        <v>#N/A</v>
      </c>
      <c r="M1441" s="140" t="e" cm="1">
        <f t="array" ref="M1441">(_xlfn.XLOOKUP($A1441&amp;$Q$3,Data[Index]&amp;Data[Valid Test, Can be used for conformity (Y/N)],Data[CH4 (mg/km)])-M$2)/M$5</f>
        <v>#N/A</v>
      </c>
      <c r="N1441" s="140" t="e" cm="1">
        <f t="array" ref="N1441">(_xlfn.XLOOKUP($A1441&amp;$Q$3,Data[Index]&amp;Data[Valid Test, Can be used for conformity (Y/N)],Data[N20 (mg/km)])-N$2)/N$5</f>
        <v>#N/A</v>
      </c>
      <c r="O1441" s="141" t="e" cm="1">
        <f t="array" ref="O1441">(_xlfn.XLOOKUP($A1441&amp;$Q$3,Data[Index]&amp;Data[Valid Test, Can be used for conformity (Y/N)],Data[l/100km])-O$2)/O$5</f>
        <v>#N/A</v>
      </c>
      <c r="P1441" s="138">
        <f>_xlfn.XLOOKUP($A1441,Data[Index],Data[Comments])</f>
        <v>0</v>
      </c>
    </row>
    <row r="1442" spans="1:16" x14ac:dyDescent="0.2">
      <c r="A1442" s="129"/>
      <c r="B1442" s="129"/>
      <c r="C1442" s="129" t="e" cm="1">
        <f t="array" ref="C1442">_xlfn.XLOOKUP($A1442&amp;$Q$3&amp;$R$3,Data[Index]&amp;Data[Valid Test, Can be used for conformity (Y/N)]&amp;Data[Cycle],Data[Test Name])</f>
        <v>#N/A</v>
      </c>
      <c r="D1442" s="167" t="e" cm="1">
        <f t="array" ref="D1442">_xlfn.XLOOKUP($A1442&amp;$Q$3&amp;$R$3,Data[Index]&amp;Data[Valid Test, Can be used for conformity (Y/N)]&amp;Data[Cycle],Data[Mileage (Miles)])</f>
        <v>#N/A</v>
      </c>
      <c r="E1442" s="130" t="e" cm="1">
        <f t="array" ref="E1442">_xlfn.XLOOKUP($A1442&amp;$Q$3&amp;$R$3,Data[Index]&amp;Data[Valid Test, Can be used for conformity (Y/N)]&amp;Data[Cycle],Data[Date])</f>
        <v>#N/A</v>
      </c>
      <c r="F1442" s="141" t="e" cm="1">
        <f t="array" ref="F1442">(_xlfn.XLOOKUP($A1442&amp;$Q$3&amp;$R$3,Data[Index]&amp;Data[Valid Test, Can be used for conformity (Y/N)]&amp;Data[Cycle],Data[CO/km (mg)])-F$2)/F$5</f>
        <v>#N/A</v>
      </c>
      <c r="G1442" s="141" t="e" cm="1">
        <f t="array" ref="G1442">(_xlfn.XLOOKUP($A1442&amp;$Q$3,Data[Index]&amp;Data[Valid Test, Can be used for conformity (Y/N)],Data[CO2/km (g)])-G$2)/G$5</f>
        <v>#N/A</v>
      </c>
      <c r="H1442" s="141" t="e" cm="1">
        <f t="array" ref="H1442">(_xlfn.XLOOKUP($A1442&amp;$Q$3,Data[Index]&amp;Data[Valid Test, Can be used for conformity (Y/N)],Data[THC/km (mg)])-H$2)/H$5</f>
        <v>#N/A</v>
      </c>
      <c r="I1442" s="141" t="e" cm="1">
        <f t="array" ref="I1442">(_xlfn.XLOOKUP($A1442&amp;$Q$3,Data[Index]&amp;Data[Valid Test, Can be used for conformity (Y/N)],Data[NOx/km (mg)])-I$2)/I$5</f>
        <v>#N/A</v>
      </c>
      <c r="J1442" s="141" t="e" cm="1">
        <f t="array" ref="J1442">(_xlfn.XLOOKUP($A1442&amp;$Q$3,Data[Index]&amp;Data[Valid Test, Can be used for conformity (Y/N)],Data[THC + NOx/km (mg)])-J$2)/J$5</f>
        <v>#N/A</v>
      </c>
      <c r="K1442" s="141" t="e" cm="1">
        <f t="array" ref="K1442">(_xlfn.XLOOKUP($A1442&amp;$Q$3,Data[Index]&amp;Data[Valid Test, Can be used for conformity (Y/N)],Data[PN/km ('#)])-K$2)/K$5</f>
        <v>#N/A</v>
      </c>
      <c r="L1442" s="141" t="e" cm="1">
        <f t="array" ref="L1442">(_xlfn.XLOOKUP($A1442&amp;$Q$3,Data[Index]&amp;Data[Valid Test, Can be used for conformity (Y/N)],Data[PM/km (mg)])-L$2)/L$5</f>
        <v>#N/A</v>
      </c>
      <c r="M1442" s="140" t="e" cm="1">
        <f t="array" ref="M1442">(_xlfn.XLOOKUP($A1442&amp;$Q$3,Data[Index]&amp;Data[Valid Test, Can be used for conformity (Y/N)],Data[CH4 (mg/km)])-M$2)/M$5</f>
        <v>#N/A</v>
      </c>
      <c r="N1442" s="140" t="e" cm="1">
        <f t="array" ref="N1442">(_xlfn.XLOOKUP($A1442&amp;$Q$3,Data[Index]&amp;Data[Valid Test, Can be used for conformity (Y/N)],Data[N20 (mg/km)])-N$2)/N$5</f>
        <v>#N/A</v>
      </c>
      <c r="O1442" s="141" t="e" cm="1">
        <f t="array" ref="O1442">(_xlfn.XLOOKUP($A1442&amp;$Q$3,Data[Index]&amp;Data[Valid Test, Can be used for conformity (Y/N)],Data[l/100km])-O$2)/O$5</f>
        <v>#N/A</v>
      </c>
      <c r="P1442" s="138">
        <f>_xlfn.XLOOKUP($A1442,Data[Index],Data[Comments])</f>
        <v>0</v>
      </c>
    </row>
    <row r="1443" spans="1:16" x14ac:dyDescent="0.2">
      <c r="A1443" s="129"/>
      <c r="B1443" s="129"/>
      <c r="C1443" s="129" t="e" cm="1">
        <f t="array" ref="C1443">_xlfn.XLOOKUP($A1443&amp;$Q$3&amp;$R$3,Data[Index]&amp;Data[Valid Test, Can be used for conformity (Y/N)]&amp;Data[Cycle],Data[Test Name])</f>
        <v>#N/A</v>
      </c>
      <c r="D1443" s="167" t="e" cm="1">
        <f t="array" ref="D1443">_xlfn.XLOOKUP($A1443&amp;$Q$3&amp;$R$3,Data[Index]&amp;Data[Valid Test, Can be used for conformity (Y/N)]&amp;Data[Cycle],Data[Mileage (Miles)])</f>
        <v>#N/A</v>
      </c>
      <c r="E1443" s="130" t="e" cm="1">
        <f t="array" ref="E1443">_xlfn.XLOOKUP($A1443&amp;$Q$3&amp;$R$3,Data[Index]&amp;Data[Valid Test, Can be used for conformity (Y/N)]&amp;Data[Cycle],Data[Date])</f>
        <v>#N/A</v>
      </c>
      <c r="F1443" s="141" t="e" cm="1">
        <f t="array" ref="F1443">(_xlfn.XLOOKUP($A1443&amp;$Q$3&amp;$R$3,Data[Index]&amp;Data[Valid Test, Can be used for conformity (Y/N)]&amp;Data[Cycle],Data[CO/km (mg)])-F$2)/F$5</f>
        <v>#N/A</v>
      </c>
      <c r="G1443" s="141" t="e" cm="1">
        <f t="array" ref="G1443">(_xlfn.XLOOKUP($A1443&amp;$Q$3,Data[Index]&amp;Data[Valid Test, Can be used for conformity (Y/N)],Data[CO2/km (g)])-G$2)/G$5</f>
        <v>#N/A</v>
      </c>
      <c r="H1443" s="141" t="e" cm="1">
        <f t="array" ref="H1443">(_xlfn.XLOOKUP($A1443&amp;$Q$3,Data[Index]&amp;Data[Valid Test, Can be used for conformity (Y/N)],Data[THC/km (mg)])-H$2)/H$5</f>
        <v>#N/A</v>
      </c>
      <c r="I1443" s="141" t="e" cm="1">
        <f t="array" ref="I1443">(_xlfn.XLOOKUP($A1443&amp;$Q$3,Data[Index]&amp;Data[Valid Test, Can be used for conformity (Y/N)],Data[NOx/km (mg)])-I$2)/I$5</f>
        <v>#N/A</v>
      </c>
      <c r="J1443" s="141" t="e" cm="1">
        <f t="array" ref="J1443">(_xlfn.XLOOKUP($A1443&amp;$Q$3,Data[Index]&amp;Data[Valid Test, Can be used for conformity (Y/N)],Data[THC + NOx/km (mg)])-J$2)/J$5</f>
        <v>#N/A</v>
      </c>
      <c r="K1443" s="141" t="e" cm="1">
        <f t="array" ref="K1443">(_xlfn.XLOOKUP($A1443&amp;$Q$3,Data[Index]&amp;Data[Valid Test, Can be used for conformity (Y/N)],Data[PN/km ('#)])-K$2)/K$5</f>
        <v>#N/A</v>
      </c>
      <c r="L1443" s="141" t="e" cm="1">
        <f t="array" ref="L1443">(_xlfn.XLOOKUP($A1443&amp;$Q$3,Data[Index]&amp;Data[Valid Test, Can be used for conformity (Y/N)],Data[PM/km (mg)])-L$2)/L$5</f>
        <v>#N/A</v>
      </c>
      <c r="M1443" s="140" t="e" cm="1">
        <f t="array" ref="M1443">(_xlfn.XLOOKUP($A1443&amp;$Q$3,Data[Index]&amp;Data[Valid Test, Can be used for conformity (Y/N)],Data[CH4 (mg/km)])-M$2)/M$5</f>
        <v>#N/A</v>
      </c>
      <c r="N1443" s="140" t="e" cm="1">
        <f t="array" ref="N1443">(_xlfn.XLOOKUP($A1443&amp;$Q$3,Data[Index]&amp;Data[Valid Test, Can be used for conformity (Y/N)],Data[N20 (mg/km)])-N$2)/N$5</f>
        <v>#N/A</v>
      </c>
      <c r="O1443" s="141" t="e" cm="1">
        <f t="array" ref="O1443">(_xlfn.XLOOKUP($A1443&amp;$Q$3,Data[Index]&amp;Data[Valid Test, Can be used for conformity (Y/N)],Data[l/100km])-O$2)/O$5</f>
        <v>#N/A</v>
      </c>
      <c r="P1443" s="138">
        <f>_xlfn.XLOOKUP($A1443,Data[Index],Data[Comments])</f>
        <v>0</v>
      </c>
    </row>
    <row r="1444" spans="1:16" x14ac:dyDescent="0.2">
      <c r="A1444" s="129"/>
      <c r="B1444" s="129"/>
      <c r="C1444" s="129" t="e" cm="1">
        <f t="array" ref="C1444">_xlfn.XLOOKUP($A1444&amp;$Q$3&amp;$R$3,Data[Index]&amp;Data[Valid Test, Can be used for conformity (Y/N)]&amp;Data[Cycle],Data[Test Name])</f>
        <v>#N/A</v>
      </c>
      <c r="D1444" s="167" t="e" cm="1">
        <f t="array" ref="D1444">_xlfn.XLOOKUP($A1444&amp;$Q$3&amp;$R$3,Data[Index]&amp;Data[Valid Test, Can be used for conformity (Y/N)]&amp;Data[Cycle],Data[Mileage (Miles)])</f>
        <v>#N/A</v>
      </c>
      <c r="E1444" s="130" t="e" cm="1">
        <f t="array" ref="E1444">_xlfn.XLOOKUP($A1444&amp;$Q$3&amp;$R$3,Data[Index]&amp;Data[Valid Test, Can be used for conformity (Y/N)]&amp;Data[Cycle],Data[Date])</f>
        <v>#N/A</v>
      </c>
      <c r="F1444" s="141" t="e" cm="1">
        <f t="array" ref="F1444">(_xlfn.XLOOKUP($A1444&amp;$Q$3&amp;$R$3,Data[Index]&amp;Data[Valid Test, Can be used for conformity (Y/N)]&amp;Data[Cycle],Data[CO/km (mg)])-F$2)/F$5</f>
        <v>#N/A</v>
      </c>
      <c r="G1444" s="141" t="e" cm="1">
        <f t="array" ref="G1444">(_xlfn.XLOOKUP($A1444&amp;$Q$3,Data[Index]&amp;Data[Valid Test, Can be used for conformity (Y/N)],Data[CO2/km (g)])-G$2)/G$5</f>
        <v>#N/A</v>
      </c>
      <c r="H1444" s="141" t="e" cm="1">
        <f t="array" ref="H1444">(_xlfn.XLOOKUP($A1444&amp;$Q$3,Data[Index]&amp;Data[Valid Test, Can be used for conformity (Y/N)],Data[THC/km (mg)])-H$2)/H$5</f>
        <v>#N/A</v>
      </c>
      <c r="I1444" s="141" t="e" cm="1">
        <f t="array" ref="I1444">(_xlfn.XLOOKUP($A1444&amp;$Q$3,Data[Index]&amp;Data[Valid Test, Can be used for conformity (Y/N)],Data[NOx/km (mg)])-I$2)/I$5</f>
        <v>#N/A</v>
      </c>
      <c r="J1444" s="141" t="e" cm="1">
        <f t="array" ref="J1444">(_xlfn.XLOOKUP($A1444&amp;$Q$3,Data[Index]&amp;Data[Valid Test, Can be used for conformity (Y/N)],Data[THC + NOx/km (mg)])-J$2)/J$5</f>
        <v>#N/A</v>
      </c>
      <c r="K1444" s="141" t="e" cm="1">
        <f t="array" ref="K1444">(_xlfn.XLOOKUP($A1444&amp;$Q$3,Data[Index]&amp;Data[Valid Test, Can be used for conformity (Y/N)],Data[PN/km ('#)])-K$2)/K$5</f>
        <v>#N/A</v>
      </c>
      <c r="L1444" s="141" t="e" cm="1">
        <f t="array" ref="L1444">(_xlfn.XLOOKUP($A1444&amp;$Q$3,Data[Index]&amp;Data[Valid Test, Can be used for conformity (Y/N)],Data[PM/km (mg)])-L$2)/L$5</f>
        <v>#N/A</v>
      </c>
      <c r="M1444" s="140" t="e" cm="1">
        <f t="array" ref="M1444">(_xlfn.XLOOKUP($A1444&amp;$Q$3,Data[Index]&amp;Data[Valid Test, Can be used for conformity (Y/N)],Data[CH4 (mg/km)])-M$2)/M$5</f>
        <v>#N/A</v>
      </c>
      <c r="N1444" s="140" t="e" cm="1">
        <f t="array" ref="N1444">(_xlfn.XLOOKUP($A1444&amp;$Q$3,Data[Index]&amp;Data[Valid Test, Can be used for conformity (Y/N)],Data[N20 (mg/km)])-N$2)/N$5</f>
        <v>#N/A</v>
      </c>
      <c r="O1444" s="141" t="e" cm="1">
        <f t="array" ref="O1444">(_xlfn.XLOOKUP($A1444&amp;$Q$3,Data[Index]&amp;Data[Valid Test, Can be used for conformity (Y/N)],Data[l/100km])-O$2)/O$5</f>
        <v>#N/A</v>
      </c>
      <c r="P1444" s="138">
        <f>_xlfn.XLOOKUP($A1444,Data[Index],Data[Comments])</f>
        <v>0</v>
      </c>
    </row>
    <row r="1445" spans="1:16" x14ac:dyDescent="0.2">
      <c r="A1445" s="129"/>
      <c r="B1445" s="129"/>
      <c r="C1445" s="129" t="e" cm="1">
        <f t="array" ref="C1445">_xlfn.XLOOKUP($A1445&amp;$Q$3&amp;$R$3,Data[Index]&amp;Data[Valid Test, Can be used for conformity (Y/N)]&amp;Data[Cycle],Data[Test Name])</f>
        <v>#N/A</v>
      </c>
      <c r="D1445" s="167" t="e" cm="1">
        <f t="array" ref="D1445">_xlfn.XLOOKUP($A1445&amp;$Q$3&amp;$R$3,Data[Index]&amp;Data[Valid Test, Can be used for conformity (Y/N)]&amp;Data[Cycle],Data[Mileage (Miles)])</f>
        <v>#N/A</v>
      </c>
      <c r="E1445" s="130" t="e" cm="1">
        <f t="array" ref="E1445">_xlfn.XLOOKUP($A1445&amp;$Q$3&amp;$R$3,Data[Index]&amp;Data[Valid Test, Can be used for conformity (Y/N)]&amp;Data[Cycle],Data[Date])</f>
        <v>#N/A</v>
      </c>
      <c r="F1445" s="141" t="e" cm="1">
        <f t="array" ref="F1445">(_xlfn.XLOOKUP($A1445&amp;$Q$3&amp;$R$3,Data[Index]&amp;Data[Valid Test, Can be used for conformity (Y/N)]&amp;Data[Cycle],Data[CO/km (mg)])-F$2)/F$5</f>
        <v>#N/A</v>
      </c>
      <c r="G1445" s="141" t="e" cm="1">
        <f t="array" ref="G1445">(_xlfn.XLOOKUP($A1445&amp;$Q$3,Data[Index]&amp;Data[Valid Test, Can be used for conformity (Y/N)],Data[CO2/km (g)])-G$2)/G$5</f>
        <v>#N/A</v>
      </c>
      <c r="H1445" s="141" t="e" cm="1">
        <f t="array" ref="H1445">(_xlfn.XLOOKUP($A1445&amp;$Q$3,Data[Index]&amp;Data[Valid Test, Can be used for conformity (Y/N)],Data[THC/km (mg)])-H$2)/H$5</f>
        <v>#N/A</v>
      </c>
      <c r="I1445" s="141" t="e" cm="1">
        <f t="array" ref="I1445">(_xlfn.XLOOKUP($A1445&amp;$Q$3,Data[Index]&amp;Data[Valid Test, Can be used for conformity (Y/N)],Data[NOx/km (mg)])-I$2)/I$5</f>
        <v>#N/A</v>
      </c>
      <c r="J1445" s="141" t="e" cm="1">
        <f t="array" ref="J1445">(_xlfn.XLOOKUP($A1445&amp;$Q$3,Data[Index]&amp;Data[Valid Test, Can be used for conformity (Y/N)],Data[THC + NOx/km (mg)])-J$2)/J$5</f>
        <v>#N/A</v>
      </c>
      <c r="K1445" s="141" t="e" cm="1">
        <f t="array" ref="K1445">(_xlfn.XLOOKUP($A1445&amp;$Q$3,Data[Index]&amp;Data[Valid Test, Can be used for conformity (Y/N)],Data[PN/km ('#)])-K$2)/K$5</f>
        <v>#N/A</v>
      </c>
      <c r="L1445" s="141" t="e" cm="1">
        <f t="array" ref="L1445">(_xlfn.XLOOKUP($A1445&amp;$Q$3,Data[Index]&amp;Data[Valid Test, Can be used for conformity (Y/N)],Data[PM/km (mg)])-L$2)/L$5</f>
        <v>#N/A</v>
      </c>
      <c r="M1445" s="140" t="e" cm="1">
        <f t="array" ref="M1445">(_xlfn.XLOOKUP($A1445&amp;$Q$3,Data[Index]&amp;Data[Valid Test, Can be used for conformity (Y/N)],Data[CH4 (mg/km)])-M$2)/M$5</f>
        <v>#N/A</v>
      </c>
      <c r="N1445" s="140" t="e" cm="1">
        <f t="array" ref="N1445">(_xlfn.XLOOKUP($A1445&amp;$Q$3,Data[Index]&amp;Data[Valid Test, Can be used for conformity (Y/N)],Data[N20 (mg/km)])-N$2)/N$5</f>
        <v>#N/A</v>
      </c>
      <c r="O1445" s="141" t="e" cm="1">
        <f t="array" ref="O1445">(_xlfn.XLOOKUP($A1445&amp;$Q$3,Data[Index]&amp;Data[Valid Test, Can be used for conformity (Y/N)],Data[l/100km])-O$2)/O$5</f>
        <v>#N/A</v>
      </c>
      <c r="P1445" s="138">
        <f>_xlfn.XLOOKUP($A1445,Data[Index],Data[Comments])</f>
        <v>0</v>
      </c>
    </row>
    <row r="1446" spans="1:16" x14ac:dyDescent="0.2">
      <c r="A1446" s="129"/>
      <c r="B1446" s="129"/>
      <c r="C1446" s="129" t="e" cm="1">
        <f t="array" ref="C1446">_xlfn.XLOOKUP($A1446&amp;$Q$3&amp;$R$3,Data[Index]&amp;Data[Valid Test, Can be used for conformity (Y/N)]&amp;Data[Cycle],Data[Test Name])</f>
        <v>#N/A</v>
      </c>
      <c r="D1446" s="167" t="e" cm="1">
        <f t="array" ref="D1446">_xlfn.XLOOKUP($A1446&amp;$Q$3&amp;$R$3,Data[Index]&amp;Data[Valid Test, Can be used for conformity (Y/N)]&amp;Data[Cycle],Data[Mileage (Miles)])</f>
        <v>#N/A</v>
      </c>
      <c r="E1446" s="130" t="e" cm="1">
        <f t="array" ref="E1446">_xlfn.XLOOKUP($A1446&amp;$Q$3&amp;$R$3,Data[Index]&amp;Data[Valid Test, Can be used for conformity (Y/N)]&amp;Data[Cycle],Data[Date])</f>
        <v>#N/A</v>
      </c>
      <c r="F1446" s="141" t="e" cm="1">
        <f t="array" ref="F1446">(_xlfn.XLOOKUP($A1446&amp;$Q$3&amp;$R$3,Data[Index]&amp;Data[Valid Test, Can be used for conformity (Y/N)]&amp;Data[Cycle],Data[CO/km (mg)])-F$2)/F$5</f>
        <v>#N/A</v>
      </c>
      <c r="G1446" s="141" t="e" cm="1">
        <f t="array" ref="G1446">(_xlfn.XLOOKUP($A1446&amp;$Q$3,Data[Index]&amp;Data[Valid Test, Can be used for conformity (Y/N)],Data[CO2/km (g)])-G$2)/G$5</f>
        <v>#N/A</v>
      </c>
      <c r="H1446" s="141" t="e" cm="1">
        <f t="array" ref="H1446">(_xlfn.XLOOKUP($A1446&amp;$Q$3,Data[Index]&amp;Data[Valid Test, Can be used for conformity (Y/N)],Data[THC/km (mg)])-H$2)/H$5</f>
        <v>#N/A</v>
      </c>
      <c r="I1446" s="141" t="e" cm="1">
        <f t="array" ref="I1446">(_xlfn.XLOOKUP($A1446&amp;$Q$3,Data[Index]&amp;Data[Valid Test, Can be used for conformity (Y/N)],Data[NOx/km (mg)])-I$2)/I$5</f>
        <v>#N/A</v>
      </c>
      <c r="J1446" s="141" t="e" cm="1">
        <f t="array" ref="J1446">(_xlfn.XLOOKUP($A1446&amp;$Q$3,Data[Index]&amp;Data[Valid Test, Can be used for conformity (Y/N)],Data[THC + NOx/km (mg)])-J$2)/J$5</f>
        <v>#N/A</v>
      </c>
      <c r="K1446" s="141" t="e" cm="1">
        <f t="array" ref="K1446">(_xlfn.XLOOKUP($A1446&amp;$Q$3,Data[Index]&amp;Data[Valid Test, Can be used for conformity (Y/N)],Data[PN/km ('#)])-K$2)/K$5</f>
        <v>#N/A</v>
      </c>
      <c r="L1446" s="141" t="e" cm="1">
        <f t="array" ref="L1446">(_xlfn.XLOOKUP($A1446&amp;$Q$3,Data[Index]&amp;Data[Valid Test, Can be used for conformity (Y/N)],Data[PM/km (mg)])-L$2)/L$5</f>
        <v>#N/A</v>
      </c>
      <c r="M1446" s="140" t="e" cm="1">
        <f t="array" ref="M1446">(_xlfn.XLOOKUP($A1446&amp;$Q$3,Data[Index]&amp;Data[Valid Test, Can be used for conformity (Y/N)],Data[CH4 (mg/km)])-M$2)/M$5</f>
        <v>#N/A</v>
      </c>
      <c r="N1446" s="140" t="e" cm="1">
        <f t="array" ref="N1446">(_xlfn.XLOOKUP($A1446&amp;$Q$3,Data[Index]&amp;Data[Valid Test, Can be used for conformity (Y/N)],Data[N20 (mg/km)])-N$2)/N$5</f>
        <v>#N/A</v>
      </c>
      <c r="O1446" s="141" t="e" cm="1">
        <f t="array" ref="O1446">(_xlfn.XLOOKUP($A1446&amp;$Q$3,Data[Index]&amp;Data[Valid Test, Can be used for conformity (Y/N)],Data[l/100km])-O$2)/O$5</f>
        <v>#N/A</v>
      </c>
      <c r="P1446" s="138">
        <f>_xlfn.XLOOKUP($A1446,Data[Index],Data[Comments])</f>
        <v>0</v>
      </c>
    </row>
    <row r="1447" spans="1:16" x14ac:dyDescent="0.2">
      <c r="A1447" s="129"/>
      <c r="B1447" s="129"/>
      <c r="C1447" s="129" t="e" cm="1">
        <f t="array" ref="C1447">_xlfn.XLOOKUP($A1447&amp;$Q$3&amp;$R$3,Data[Index]&amp;Data[Valid Test, Can be used for conformity (Y/N)]&amp;Data[Cycle],Data[Test Name])</f>
        <v>#N/A</v>
      </c>
      <c r="D1447" s="167" t="e" cm="1">
        <f t="array" ref="D1447">_xlfn.XLOOKUP($A1447&amp;$Q$3&amp;$R$3,Data[Index]&amp;Data[Valid Test, Can be used for conformity (Y/N)]&amp;Data[Cycle],Data[Mileage (Miles)])</f>
        <v>#N/A</v>
      </c>
      <c r="E1447" s="130" t="e" cm="1">
        <f t="array" ref="E1447">_xlfn.XLOOKUP($A1447&amp;$Q$3&amp;$R$3,Data[Index]&amp;Data[Valid Test, Can be used for conformity (Y/N)]&amp;Data[Cycle],Data[Date])</f>
        <v>#N/A</v>
      </c>
      <c r="F1447" s="141" t="e" cm="1">
        <f t="array" ref="F1447">(_xlfn.XLOOKUP($A1447&amp;$Q$3&amp;$R$3,Data[Index]&amp;Data[Valid Test, Can be used for conformity (Y/N)]&amp;Data[Cycle],Data[CO/km (mg)])-F$2)/F$5</f>
        <v>#N/A</v>
      </c>
      <c r="G1447" s="141" t="e" cm="1">
        <f t="array" ref="G1447">(_xlfn.XLOOKUP($A1447&amp;$Q$3,Data[Index]&amp;Data[Valid Test, Can be used for conformity (Y/N)],Data[CO2/km (g)])-G$2)/G$5</f>
        <v>#N/A</v>
      </c>
      <c r="H1447" s="141" t="e" cm="1">
        <f t="array" ref="H1447">(_xlfn.XLOOKUP($A1447&amp;$Q$3,Data[Index]&amp;Data[Valid Test, Can be used for conformity (Y/N)],Data[THC/km (mg)])-H$2)/H$5</f>
        <v>#N/A</v>
      </c>
      <c r="I1447" s="141" t="e" cm="1">
        <f t="array" ref="I1447">(_xlfn.XLOOKUP($A1447&amp;$Q$3,Data[Index]&amp;Data[Valid Test, Can be used for conformity (Y/N)],Data[NOx/km (mg)])-I$2)/I$5</f>
        <v>#N/A</v>
      </c>
      <c r="J1447" s="141" t="e" cm="1">
        <f t="array" ref="J1447">(_xlfn.XLOOKUP($A1447&amp;$Q$3,Data[Index]&amp;Data[Valid Test, Can be used for conformity (Y/N)],Data[THC + NOx/km (mg)])-J$2)/J$5</f>
        <v>#N/A</v>
      </c>
      <c r="K1447" s="141" t="e" cm="1">
        <f t="array" ref="K1447">(_xlfn.XLOOKUP($A1447&amp;$Q$3,Data[Index]&amp;Data[Valid Test, Can be used for conformity (Y/N)],Data[PN/km ('#)])-K$2)/K$5</f>
        <v>#N/A</v>
      </c>
      <c r="L1447" s="141" t="e" cm="1">
        <f t="array" ref="L1447">(_xlfn.XLOOKUP($A1447&amp;$Q$3,Data[Index]&amp;Data[Valid Test, Can be used for conformity (Y/N)],Data[PM/km (mg)])-L$2)/L$5</f>
        <v>#N/A</v>
      </c>
      <c r="M1447" s="140" t="e" cm="1">
        <f t="array" ref="M1447">(_xlfn.XLOOKUP($A1447&amp;$Q$3,Data[Index]&amp;Data[Valid Test, Can be used for conformity (Y/N)],Data[CH4 (mg/km)])-M$2)/M$5</f>
        <v>#N/A</v>
      </c>
      <c r="N1447" s="140" t="e" cm="1">
        <f t="array" ref="N1447">(_xlfn.XLOOKUP($A1447&amp;$Q$3,Data[Index]&amp;Data[Valid Test, Can be used for conformity (Y/N)],Data[N20 (mg/km)])-N$2)/N$5</f>
        <v>#N/A</v>
      </c>
      <c r="O1447" s="141" t="e" cm="1">
        <f t="array" ref="O1447">(_xlfn.XLOOKUP($A1447&amp;$Q$3,Data[Index]&amp;Data[Valid Test, Can be used for conformity (Y/N)],Data[l/100km])-O$2)/O$5</f>
        <v>#N/A</v>
      </c>
      <c r="P1447" s="138">
        <f>_xlfn.XLOOKUP($A1447,Data[Index],Data[Comments])</f>
        <v>0</v>
      </c>
    </row>
    <row r="1448" spans="1:16" x14ac:dyDescent="0.2">
      <c r="A1448" s="129"/>
      <c r="B1448" s="129"/>
      <c r="C1448" s="129" t="e" cm="1">
        <f t="array" ref="C1448">_xlfn.XLOOKUP($A1448&amp;$Q$3&amp;$R$3,Data[Index]&amp;Data[Valid Test, Can be used for conformity (Y/N)]&amp;Data[Cycle],Data[Test Name])</f>
        <v>#N/A</v>
      </c>
      <c r="D1448" s="167" t="e" cm="1">
        <f t="array" ref="D1448">_xlfn.XLOOKUP($A1448&amp;$Q$3&amp;$R$3,Data[Index]&amp;Data[Valid Test, Can be used for conformity (Y/N)]&amp;Data[Cycle],Data[Mileage (Miles)])</f>
        <v>#N/A</v>
      </c>
      <c r="E1448" s="130" t="e" cm="1">
        <f t="array" ref="E1448">_xlfn.XLOOKUP($A1448&amp;$Q$3&amp;$R$3,Data[Index]&amp;Data[Valid Test, Can be used for conformity (Y/N)]&amp;Data[Cycle],Data[Date])</f>
        <v>#N/A</v>
      </c>
      <c r="F1448" s="141" t="e" cm="1">
        <f t="array" ref="F1448">(_xlfn.XLOOKUP($A1448&amp;$Q$3&amp;$R$3,Data[Index]&amp;Data[Valid Test, Can be used for conformity (Y/N)]&amp;Data[Cycle],Data[CO/km (mg)])-F$2)/F$5</f>
        <v>#N/A</v>
      </c>
      <c r="G1448" s="141" t="e" cm="1">
        <f t="array" ref="G1448">(_xlfn.XLOOKUP($A1448&amp;$Q$3,Data[Index]&amp;Data[Valid Test, Can be used for conformity (Y/N)],Data[CO2/km (g)])-G$2)/G$5</f>
        <v>#N/A</v>
      </c>
      <c r="H1448" s="141" t="e" cm="1">
        <f t="array" ref="H1448">(_xlfn.XLOOKUP($A1448&amp;$Q$3,Data[Index]&amp;Data[Valid Test, Can be used for conformity (Y/N)],Data[THC/km (mg)])-H$2)/H$5</f>
        <v>#N/A</v>
      </c>
      <c r="I1448" s="141" t="e" cm="1">
        <f t="array" ref="I1448">(_xlfn.XLOOKUP($A1448&amp;$Q$3,Data[Index]&amp;Data[Valid Test, Can be used for conformity (Y/N)],Data[NOx/km (mg)])-I$2)/I$5</f>
        <v>#N/A</v>
      </c>
      <c r="J1448" s="141" t="e" cm="1">
        <f t="array" ref="J1448">(_xlfn.XLOOKUP($A1448&amp;$Q$3,Data[Index]&amp;Data[Valid Test, Can be used for conformity (Y/N)],Data[THC + NOx/km (mg)])-J$2)/J$5</f>
        <v>#N/A</v>
      </c>
      <c r="K1448" s="141" t="e" cm="1">
        <f t="array" ref="K1448">(_xlfn.XLOOKUP($A1448&amp;$Q$3,Data[Index]&amp;Data[Valid Test, Can be used for conformity (Y/N)],Data[PN/km ('#)])-K$2)/K$5</f>
        <v>#N/A</v>
      </c>
      <c r="L1448" s="141" t="e" cm="1">
        <f t="array" ref="L1448">(_xlfn.XLOOKUP($A1448&amp;$Q$3,Data[Index]&amp;Data[Valid Test, Can be used for conformity (Y/N)],Data[PM/km (mg)])-L$2)/L$5</f>
        <v>#N/A</v>
      </c>
      <c r="M1448" s="140" t="e" cm="1">
        <f t="array" ref="M1448">(_xlfn.XLOOKUP($A1448&amp;$Q$3,Data[Index]&amp;Data[Valid Test, Can be used for conformity (Y/N)],Data[CH4 (mg/km)])-M$2)/M$5</f>
        <v>#N/A</v>
      </c>
      <c r="N1448" s="140" t="e" cm="1">
        <f t="array" ref="N1448">(_xlfn.XLOOKUP($A1448&amp;$Q$3,Data[Index]&amp;Data[Valid Test, Can be used for conformity (Y/N)],Data[N20 (mg/km)])-N$2)/N$5</f>
        <v>#N/A</v>
      </c>
      <c r="O1448" s="141" t="e" cm="1">
        <f t="array" ref="O1448">(_xlfn.XLOOKUP($A1448&amp;$Q$3,Data[Index]&amp;Data[Valid Test, Can be used for conformity (Y/N)],Data[l/100km])-O$2)/O$5</f>
        <v>#N/A</v>
      </c>
      <c r="P1448" s="138">
        <f>_xlfn.XLOOKUP($A1448,Data[Index],Data[Comments])</f>
        <v>0</v>
      </c>
    </row>
    <row r="1449" spans="1:16" x14ac:dyDescent="0.2">
      <c r="A1449" s="129"/>
      <c r="B1449" s="129"/>
      <c r="C1449" s="129" t="e" cm="1">
        <f t="array" ref="C1449">_xlfn.XLOOKUP($A1449&amp;$Q$3&amp;$R$3,Data[Index]&amp;Data[Valid Test, Can be used for conformity (Y/N)]&amp;Data[Cycle],Data[Test Name])</f>
        <v>#N/A</v>
      </c>
      <c r="D1449" s="167" t="e" cm="1">
        <f t="array" ref="D1449">_xlfn.XLOOKUP($A1449&amp;$Q$3&amp;$R$3,Data[Index]&amp;Data[Valid Test, Can be used for conformity (Y/N)]&amp;Data[Cycle],Data[Mileage (Miles)])</f>
        <v>#N/A</v>
      </c>
      <c r="E1449" s="130" t="e" cm="1">
        <f t="array" ref="E1449">_xlfn.XLOOKUP($A1449&amp;$Q$3&amp;$R$3,Data[Index]&amp;Data[Valid Test, Can be used for conformity (Y/N)]&amp;Data[Cycle],Data[Date])</f>
        <v>#N/A</v>
      </c>
      <c r="F1449" s="141" t="e" cm="1">
        <f t="array" ref="F1449">(_xlfn.XLOOKUP($A1449&amp;$Q$3&amp;$R$3,Data[Index]&amp;Data[Valid Test, Can be used for conformity (Y/N)]&amp;Data[Cycle],Data[CO/km (mg)])-F$2)/F$5</f>
        <v>#N/A</v>
      </c>
      <c r="G1449" s="141" t="e" cm="1">
        <f t="array" ref="G1449">(_xlfn.XLOOKUP($A1449&amp;$Q$3,Data[Index]&amp;Data[Valid Test, Can be used for conformity (Y/N)],Data[CO2/km (g)])-G$2)/G$5</f>
        <v>#N/A</v>
      </c>
      <c r="H1449" s="141" t="e" cm="1">
        <f t="array" ref="H1449">(_xlfn.XLOOKUP($A1449&amp;$Q$3,Data[Index]&amp;Data[Valid Test, Can be used for conformity (Y/N)],Data[THC/km (mg)])-H$2)/H$5</f>
        <v>#N/A</v>
      </c>
      <c r="I1449" s="141" t="e" cm="1">
        <f t="array" ref="I1449">(_xlfn.XLOOKUP($A1449&amp;$Q$3,Data[Index]&amp;Data[Valid Test, Can be used for conformity (Y/N)],Data[NOx/km (mg)])-I$2)/I$5</f>
        <v>#N/A</v>
      </c>
      <c r="J1449" s="141" t="e" cm="1">
        <f t="array" ref="J1449">(_xlfn.XLOOKUP($A1449&amp;$Q$3,Data[Index]&amp;Data[Valid Test, Can be used for conformity (Y/N)],Data[THC + NOx/km (mg)])-J$2)/J$5</f>
        <v>#N/A</v>
      </c>
      <c r="K1449" s="141" t="e" cm="1">
        <f t="array" ref="K1449">(_xlfn.XLOOKUP($A1449&amp;$Q$3,Data[Index]&amp;Data[Valid Test, Can be used for conformity (Y/N)],Data[PN/km ('#)])-K$2)/K$5</f>
        <v>#N/A</v>
      </c>
      <c r="L1449" s="141" t="e" cm="1">
        <f t="array" ref="L1449">(_xlfn.XLOOKUP($A1449&amp;$Q$3,Data[Index]&amp;Data[Valid Test, Can be used for conformity (Y/N)],Data[PM/km (mg)])-L$2)/L$5</f>
        <v>#N/A</v>
      </c>
      <c r="M1449" s="140" t="e" cm="1">
        <f t="array" ref="M1449">(_xlfn.XLOOKUP($A1449&amp;$Q$3,Data[Index]&amp;Data[Valid Test, Can be used for conformity (Y/N)],Data[CH4 (mg/km)])-M$2)/M$5</f>
        <v>#N/A</v>
      </c>
      <c r="N1449" s="140" t="e" cm="1">
        <f t="array" ref="N1449">(_xlfn.XLOOKUP($A1449&amp;$Q$3,Data[Index]&amp;Data[Valid Test, Can be used for conformity (Y/N)],Data[N20 (mg/km)])-N$2)/N$5</f>
        <v>#N/A</v>
      </c>
      <c r="O1449" s="141" t="e" cm="1">
        <f t="array" ref="O1449">(_xlfn.XLOOKUP($A1449&amp;$Q$3,Data[Index]&amp;Data[Valid Test, Can be used for conformity (Y/N)],Data[l/100km])-O$2)/O$5</f>
        <v>#N/A</v>
      </c>
      <c r="P1449" s="138">
        <f>_xlfn.XLOOKUP($A1449,Data[Index],Data[Comments])</f>
        <v>0</v>
      </c>
    </row>
    <row r="1450" spans="1:16" x14ac:dyDescent="0.2">
      <c r="A1450" s="129"/>
      <c r="B1450" s="129"/>
      <c r="C1450" s="129" t="e" cm="1">
        <f t="array" ref="C1450">_xlfn.XLOOKUP($A1450&amp;$Q$3&amp;$R$3,Data[Index]&amp;Data[Valid Test, Can be used for conformity (Y/N)]&amp;Data[Cycle],Data[Test Name])</f>
        <v>#N/A</v>
      </c>
      <c r="D1450" s="167" t="e" cm="1">
        <f t="array" ref="D1450">_xlfn.XLOOKUP($A1450&amp;$Q$3&amp;$R$3,Data[Index]&amp;Data[Valid Test, Can be used for conformity (Y/N)]&amp;Data[Cycle],Data[Mileage (Miles)])</f>
        <v>#N/A</v>
      </c>
      <c r="E1450" s="130" t="e" cm="1">
        <f t="array" ref="E1450">_xlfn.XLOOKUP($A1450&amp;$Q$3&amp;$R$3,Data[Index]&amp;Data[Valid Test, Can be used for conformity (Y/N)]&amp;Data[Cycle],Data[Date])</f>
        <v>#N/A</v>
      </c>
      <c r="F1450" s="141" t="e" cm="1">
        <f t="array" ref="F1450">(_xlfn.XLOOKUP($A1450&amp;$Q$3&amp;$R$3,Data[Index]&amp;Data[Valid Test, Can be used for conformity (Y/N)]&amp;Data[Cycle],Data[CO/km (mg)])-F$2)/F$5</f>
        <v>#N/A</v>
      </c>
      <c r="G1450" s="141" t="e" cm="1">
        <f t="array" ref="G1450">(_xlfn.XLOOKUP($A1450&amp;$Q$3,Data[Index]&amp;Data[Valid Test, Can be used for conformity (Y/N)],Data[CO2/km (g)])-G$2)/G$5</f>
        <v>#N/A</v>
      </c>
      <c r="H1450" s="141" t="e" cm="1">
        <f t="array" ref="H1450">(_xlfn.XLOOKUP($A1450&amp;$Q$3,Data[Index]&amp;Data[Valid Test, Can be used for conformity (Y/N)],Data[THC/km (mg)])-H$2)/H$5</f>
        <v>#N/A</v>
      </c>
      <c r="I1450" s="141" t="e" cm="1">
        <f t="array" ref="I1450">(_xlfn.XLOOKUP($A1450&amp;$Q$3,Data[Index]&amp;Data[Valid Test, Can be used for conformity (Y/N)],Data[NOx/km (mg)])-I$2)/I$5</f>
        <v>#N/A</v>
      </c>
      <c r="J1450" s="141" t="e" cm="1">
        <f t="array" ref="J1450">(_xlfn.XLOOKUP($A1450&amp;$Q$3,Data[Index]&amp;Data[Valid Test, Can be used for conformity (Y/N)],Data[THC + NOx/km (mg)])-J$2)/J$5</f>
        <v>#N/A</v>
      </c>
      <c r="K1450" s="141" t="e" cm="1">
        <f t="array" ref="K1450">(_xlfn.XLOOKUP($A1450&amp;$Q$3,Data[Index]&amp;Data[Valid Test, Can be used for conformity (Y/N)],Data[PN/km ('#)])-K$2)/K$5</f>
        <v>#N/A</v>
      </c>
      <c r="L1450" s="141" t="e" cm="1">
        <f t="array" ref="L1450">(_xlfn.XLOOKUP($A1450&amp;$Q$3,Data[Index]&amp;Data[Valid Test, Can be used for conformity (Y/N)],Data[PM/km (mg)])-L$2)/L$5</f>
        <v>#N/A</v>
      </c>
      <c r="M1450" s="140" t="e" cm="1">
        <f t="array" ref="M1450">(_xlfn.XLOOKUP($A1450&amp;$Q$3,Data[Index]&amp;Data[Valid Test, Can be used for conformity (Y/N)],Data[CH4 (mg/km)])-M$2)/M$5</f>
        <v>#N/A</v>
      </c>
      <c r="N1450" s="140" t="e" cm="1">
        <f t="array" ref="N1450">(_xlfn.XLOOKUP($A1450&amp;$Q$3,Data[Index]&amp;Data[Valid Test, Can be used for conformity (Y/N)],Data[N20 (mg/km)])-N$2)/N$5</f>
        <v>#N/A</v>
      </c>
      <c r="O1450" s="141" t="e" cm="1">
        <f t="array" ref="O1450">(_xlfn.XLOOKUP($A1450&amp;$Q$3,Data[Index]&amp;Data[Valid Test, Can be used for conformity (Y/N)],Data[l/100km])-O$2)/O$5</f>
        <v>#N/A</v>
      </c>
      <c r="P1450" s="138">
        <f>_xlfn.XLOOKUP($A1450,Data[Index],Data[Comments])</f>
        <v>0</v>
      </c>
    </row>
    <row r="1451" spans="1:16" x14ac:dyDescent="0.2">
      <c r="A1451" s="129"/>
      <c r="B1451" s="129"/>
      <c r="C1451" s="129" t="e" cm="1">
        <f t="array" ref="C1451">_xlfn.XLOOKUP($A1451&amp;$Q$3&amp;$R$3,Data[Index]&amp;Data[Valid Test, Can be used for conformity (Y/N)]&amp;Data[Cycle],Data[Test Name])</f>
        <v>#N/A</v>
      </c>
      <c r="D1451" s="167" t="e" cm="1">
        <f t="array" ref="D1451">_xlfn.XLOOKUP($A1451&amp;$Q$3&amp;$R$3,Data[Index]&amp;Data[Valid Test, Can be used for conformity (Y/N)]&amp;Data[Cycle],Data[Mileage (Miles)])</f>
        <v>#N/A</v>
      </c>
      <c r="E1451" s="130" t="e" cm="1">
        <f t="array" ref="E1451">_xlfn.XLOOKUP($A1451&amp;$Q$3&amp;$R$3,Data[Index]&amp;Data[Valid Test, Can be used for conformity (Y/N)]&amp;Data[Cycle],Data[Date])</f>
        <v>#N/A</v>
      </c>
      <c r="F1451" s="141" t="e" cm="1">
        <f t="array" ref="F1451">(_xlfn.XLOOKUP($A1451&amp;$Q$3&amp;$R$3,Data[Index]&amp;Data[Valid Test, Can be used for conformity (Y/N)]&amp;Data[Cycle],Data[CO/km (mg)])-F$2)/F$5</f>
        <v>#N/A</v>
      </c>
      <c r="G1451" s="141" t="e" cm="1">
        <f t="array" ref="G1451">(_xlfn.XLOOKUP($A1451&amp;$Q$3,Data[Index]&amp;Data[Valid Test, Can be used for conformity (Y/N)],Data[CO2/km (g)])-G$2)/G$5</f>
        <v>#N/A</v>
      </c>
      <c r="H1451" s="141" t="e" cm="1">
        <f t="array" ref="H1451">(_xlfn.XLOOKUP($A1451&amp;$Q$3,Data[Index]&amp;Data[Valid Test, Can be used for conformity (Y/N)],Data[THC/km (mg)])-H$2)/H$5</f>
        <v>#N/A</v>
      </c>
      <c r="I1451" s="141" t="e" cm="1">
        <f t="array" ref="I1451">(_xlfn.XLOOKUP($A1451&amp;$Q$3,Data[Index]&amp;Data[Valid Test, Can be used for conformity (Y/N)],Data[NOx/km (mg)])-I$2)/I$5</f>
        <v>#N/A</v>
      </c>
      <c r="J1451" s="141" t="e" cm="1">
        <f t="array" ref="J1451">(_xlfn.XLOOKUP($A1451&amp;$Q$3,Data[Index]&amp;Data[Valid Test, Can be used for conformity (Y/N)],Data[THC + NOx/km (mg)])-J$2)/J$5</f>
        <v>#N/A</v>
      </c>
      <c r="K1451" s="141" t="e" cm="1">
        <f t="array" ref="K1451">(_xlfn.XLOOKUP($A1451&amp;$Q$3,Data[Index]&amp;Data[Valid Test, Can be used for conformity (Y/N)],Data[PN/km ('#)])-K$2)/K$5</f>
        <v>#N/A</v>
      </c>
      <c r="L1451" s="141" t="e" cm="1">
        <f t="array" ref="L1451">(_xlfn.XLOOKUP($A1451&amp;$Q$3,Data[Index]&amp;Data[Valid Test, Can be used for conformity (Y/N)],Data[PM/km (mg)])-L$2)/L$5</f>
        <v>#N/A</v>
      </c>
      <c r="M1451" s="140" t="e" cm="1">
        <f t="array" ref="M1451">(_xlfn.XLOOKUP($A1451&amp;$Q$3,Data[Index]&amp;Data[Valid Test, Can be used for conformity (Y/N)],Data[CH4 (mg/km)])-M$2)/M$5</f>
        <v>#N/A</v>
      </c>
      <c r="N1451" s="140" t="e" cm="1">
        <f t="array" ref="N1451">(_xlfn.XLOOKUP($A1451&amp;$Q$3,Data[Index]&amp;Data[Valid Test, Can be used for conformity (Y/N)],Data[N20 (mg/km)])-N$2)/N$5</f>
        <v>#N/A</v>
      </c>
      <c r="O1451" s="141" t="e" cm="1">
        <f t="array" ref="O1451">(_xlfn.XLOOKUP($A1451&amp;$Q$3,Data[Index]&amp;Data[Valid Test, Can be used for conformity (Y/N)],Data[l/100km])-O$2)/O$5</f>
        <v>#N/A</v>
      </c>
      <c r="P1451" s="138">
        <f>_xlfn.XLOOKUP($A1451,Data[Index],Data[Comments])</f>
        <v>0</v>
      </c>
    </row>
    <row r="1452" spans="1:16" x14ac:dyDescent="0.2">
      <c r="A1452" s="129"/>
      <c r="B1452" s="129"/>
      <c r="C1452" s="129" t="e" cm="1">
        <f t="array" ref="C1452">_xlfn.XLOOKUP($A1452&amp;$Q$3&amp;$R$3,Data[Index]&amp;Data[Valid Test, Can be used for conformity (Y/N)]&amp;Data[Cycle],Data[Test Name])</f>
        <v>#N/A</v>
      </c>
      <c r="D1452" s="167" t="e" cm="1">
        <f t="array" ref="D1452">_xlfn.XLOOKUP($A1452&amp;$Q$3&amp;$R$3,Data[Index]&amp;Data[Valid Test, Can be used for conformity (Y/N)]&amp;Data[Cycle],Data[Mileage (Miles)])</f>
        <v>#N/A</v>
      </c>
      <c r="E1452" s="130" t="e" cm="1">
        <f t="array" ref="E1452">_xlfn.XLOOKUP($A1452&amp;$Q$3&amp;$R$3,Data[Index]&amp;Data[Valid Test, Can be used for conformity (Y/N)]&amp;Data[Cycle],Data[Date])</f>
        <v>#N/A</v>
      </c>
      <c r="F1452" s="141" t="e" cm="1">
        <f t="array" ref="F1452">(_xlfn.XLOOKUP($A1452&amp;$Q$3&amp;$R$3,Data[Index]&amp;Data[Valid Test, Can be used for conformity (Y/N)]&amp;Data[Cycle],Data[CO/km (mg)])-F$2)/F$5</f>
        <v>#N/A</v>
      </c>
      <c r="G1452" s="141" t="e" cm="1">
        <f t="array" ref="G1452">(_xlfn.XLOOKUP($A1452&amp;$Q$3,Data[Index]&amp;Data[Valid Test, Can be used for conformity (Y/N)],Data[CO2/km (g)])-G$2)/G$5</f>
        <v>#N/A</v>
      </c>
      <c r="H1452" s="141" t="e" cm="1">
        <f t="array" ref="H1452">(_xlfn.XLOOKUP($A1452&amp;$Q$3,Data[Index]&amp;Data[Valid Test, Can be used for conformity (Y/N)],Data[THC/km (mg)])-H$2)/H$5</f>
        <v>#N/A</v>
      </c>
      <c r="I1452" s="141" t="e" cm="1">
        <f t="array" ref="I1452">(_xlfn.XLOOKUP($A1452&amp;$Q$3,Data[Index]&amp;Data[Valid Test, Can be used for conformity (Y/N)],Data[NOx/km (mg)])-I$2)/I$5</f>
        <v>#N/A</v>
      </c>
      <c r="J1452" s="141" t="e" cm="1">
        <f t="array" ref="J1452">(_xlfn.XLOOKUP($A1452&amp;$Q$3,Data[Index]&amp;Data[Valid Test, Can be used for conformity (Y/N)],Data[THC + NOx/km (mg)])-J$2)/J$5</f>
        <v>#N/A</v>
      </c>
      <c r="K1452" s="141" t="e" cm="1">
        <f t="array" ref="K1452">(_xlfn.XLOOKUP($A1452&amp;$Q$3,Data[Index]&amp;Data[Valid Test, Can be used for conformity (Y/N)],Data[PN/km ('#)])-K$2)/K$5</f>
        <v>#N/A</v>
      </c>
      <c r="L1452" s="141" t="e" cm="1">
        <f t="array" ref="L1452">(_xlfn.XLOOKUP($A1452&amp;$Q$3,Data[Index]&amp;Data[Valid Test, Can be used for conformity (Y/N)],Data[PM/km (mg)])-L$2)/L$5</f>
        <v>#N/A</v>
      </c>
      <c r="M1452" s="140" t="e" cm="1">
        <f t="array" ref="M1452">(_xlfn.XLOOKUP($A1452&amp;$Q$3,Data[Index]&amp;Data[Valid Test, Can be used for conformity (Y/N)],Data[CH4 (mg/km)])-M$2)/M$5</f>
        <v>#N/A</v>
      </c>
      <c r="N1452" s="140" t="e" cm="1">
        <f t="array" ref="N1452">(_xlfn.XLOOKUP($A1452&amp;$Q$3,Data[Index]&amp;Data[Valid Test, Can be used for conformity (Y/N)],Data[N20 (mg/km)])-N$2)/N$5</f>
        <v>#N/A</v>
      </c>
      <c r="O1452" s="141" t="e" cm="1">
        <f t="array" ref="O1452">(_xlfn.XLOOKUP($A1452&amp;$Q$3,Data[Index]&amp;Data[Valid Test, Can be used for conformity (Y/N)],Data[l/100km])-O$2)/O$5</f>
        <v>#N/A</v>
      </c>
      <c r="P1452" s="138">
        <f>_xlfn.XLOOKUP($A1452,Data[Index],Data[Comments])</f>
        <v>0</v>
      </c>
    </row>
    <row r="1453" spans="1:16" x14ac:dyDescent="0.2">
      <c r="A1453" s="129"/>
      <c r="B1453" s="129"/>
      <c r="C1453" s="129" t="e" cm="1">
        <f t="array" ref="C1453">_xlfn.XLOOKUP($A1453&amp;$Q$3&amp;$R$3,Data[Index]&amp;Data[Valid Test, Can be used for conformity (Y/N)]&amp;Data[Cycle],Data[Test Name])</f>
        <v>#N/A</v>
      </c>
      <c r="D1453" s="167" t="e" cm="1">
        <f t="array" ref="D1453">_xlfn.XLOOKUP($A1453&amp;$Q$3&amp;$R$3,Data[Index]&amp;Data[Valid Test, Can be used for conformity (Y/N)]&amp;Data[Cycle],Data[Mileage (Miles)])</f>
        <v>#N/A</v>
      </c>
      <c r="E1453" s="130" t="e" cm="1">
        <f t="array" ref="E1453">_xlfn.XLOOKUP($A1453&amp;$Q$3&amp;$R$3,Data[Index]&amp;Data[Valid Test, Can be used for conformity (Y/N)]&amp;Data[Cycle],Data[Date])</f>
        <v>#N/A</v>
      </c>
      <c r="F1453" s="141" t="e" cm="1">
        <f t="array" ref="F1453">(_xlfn.XLOOKUP($A1453&amp;$Q$3&amp;$R$3,Data[Index]&amp;Data[Valid Test, Can be used for conformity (Y/N)]&amp;Data[Cycle],Data[CO/km (mg)])-F$2)/F$5</f>
        <v>#N/A</v>
      </c>
      <c r="G1453" s="141" t="e" cm="1">
        <f t="array" ref="G1453">(_xlfn.XLOOKUP($A1453&amp;$Q$3,Data[Index]&amp;Data[Valid Test, Can be used for conformity (Y/N)],Data[CO2/km (g)])-G$2)/G$5</f>
        <v>#N/A</v>
      </c>
      <c r="H1453" s="141" t="e" cm="1">
        <f t="array" ref="H1453">(_xlfn.XLOOKUP($A1453&amp;$Q$3,Data[Index]&amp;Data[Valid Test, Can be used for conformity (Y/N)],Data[THC/km (mg)])-H$2)/H$5</f>
        <v>#N/A</v>
      </c>
      <c r="I1453" s="141" t="e" cm="1">
        <f t="array" ref="I1453">(_xlfn.XLOOKUP($A1453&amp;$Q$3,Data[Index]&amp;Data[Valid Test, Can be used for conformity (Y/N)],Data[NOx/km (mg)])-I$2)/I$5</f>
        <v>#N/A</v>
      </c>
      <c r="J1453" s="141" t="e" cm="1">
        <f t="array" ref="J1453">(_xlfn.XLOOKUP($A1453&amp;$Q$3,Data[Index]&amp;Data[Valid Test, Can be used for conformity (Y/N)],Data[THC + NOx/km (mg)])-J$2)/J$5</f>
        <v>#N/A</v>
      </c>
      <c r="K1453" s="141" t="e" cm="1">
        <f t="array" ref="K1453">(_xlfn.XLOOKUP($A1453&amp;$Q$3,Data[Index]&amp;Data[Valid Test, Can be used for conformity (Y/N)],Data[PN/km ('#)])-K$2)/K$5</f>
        <v>#N/A</v>
      </c>
      <c r="L1453" s="141" t="e" cm="1">
        <f t="array" ref="L1453">(_xlfn.XLOOKUP($A1453&amp;$Q$3,Data[Index]&amp;Data[Valid Test, Can be used for conformity (Y/N)],Data[PM/km (mg)])-L$2)/L$5</f>
        <v>#N/A</v>
      </c>
      <c r="M1453" s="140" t="e" cm="1">
        <f t="array" ref="M1453">(_xlfn.XLOOKUP($A1453&amp;$Q$3,Data[Index]&amp;Data[Valid Test, Can be used for conformity (Y/N)],Data[CH4 (mg/km)])-M$2)/M$5</f>
        <v>#N/A</v>
      </c>
      <c r="N1453" s="140" t="e" cm="1">
        <f t="array" ref="N1453">(_xlfn.XLOOKUP($A1453&amp;$Q$3,Data[Index]&amp;Data[Valid Test, Can be used for conformity (Y/N)],Data[N20 (mg/km)])-N$2)/N$5</f>
        <v>#N/A</v>
      </c>
      <c r="O1453" s="141" t="e" cm="1">
        <f t="array" ref="O1453">(_xlfn.XLOOKUP($A1453&amp;$Q$3,Data[Index]&amp;Data[Valid Test, Can be used for conformity (Y/N)],Data[l/100km])-O$2)/O$5</f>
        <v>#N/A</v>
      </c>
      <c r="P1453" s="138">
        <f>_xlfn.XLOOKUP($A1453,Data[Index],Data[Comments])</f>
        <v>0</v>
      </c>
    </row>
    <row r="1454" spans="1:16" x14ac:dyDescent="0.2">
      <c r="A1454" s="129"/>
      <c r="B1454" s="129"/>
      <c r="C1454" s="129" t="e" cm="1">
        <f t="array" ref="C1454">_xlfn.XLOOKUP($A1454&amp;$Q$3&amp;$R$3,Data[Index]&amp;Data[Valid Test, Can be used for conformity (Y/N)]&amp;Data[Cycle],Data[Test Name])</f>
        <v>#N/A</v>
      </c>
      <c r="D1454" s="167" t="e" cm="1">
        <f t="array" ref="D1454">_xlfn.XLOOKUP($A1454&amp;$Q$3&amp;$R$3,Data[Index]&amp;Data[Valid Test, Can be used for conformity (Y/N)]&amp;Data[Cycle],Data[Mileage (Miles)])</f>
        <v>#N/A</v>
      </c>
      <c r="E1454" s="130" t="e" cm="1">
        <f t="array" ref="E1454">_xlfn.XLOOKUP($A1454&amp;$Q$3&amp;$R$3,Data[Index]&amp;Data[Valid Test, Can be used for conformity (Y/N)]&amp;Data[Cycle],Data[Date])</f>
        <v>#N/A</v>
      </c>
      <c r="F1454" s="141" t="e" cm="1">
        <f t="array" ref="F1454">(_xlfn.XLOOKUP($A1454&amp;$Q$3&amp;$R$3,Data[Index]&amp;Data[Valid Test, Can be used for conformity (Y/N)]&amp;Data[Cycle],Data[CO/km (mg)])-F$2)/F$5</f>
        <v>#N/A</v>
      </c>
      <c r="G1454" s="141" t="e" cm="1">
        <f t="array" ref="G1454">(_xlfn.XLOOKUP($A1454&amp;$Q$3,Data[Index]&amp;Data[Valid Test, Can be used for conformity (Y/N)],Data[CO2/km (g)])-G$2)/G$5</f>
        <v>#N/A</v>
      </c>
      <c r="H1454" s="141" t="e" cm="1">
        <f t="array" ref="H1454">(_xlfn.XLOOKUP($A1454&amp;$Q$3,Data[Index]&amp;Data[Valid Test, Can be used for conformity (Y/N)],Data[THC/km (mg)])-H$2)/H$5</f>
        <v>#N/A</v>
      </c>
      <c r="I1454" s="141" t="e" cm="1">
        <f t="array" ref="I1454">(_xlfn.XLOOKUP($A1454&amp;$Q$3,Data[Index]&amp;Data[Valid Test, Can be used for conformity (Y/N)],Data[NOx/km (mg)])-I$2)/I$5</f>
        <v>#N/A</v>
      </c>
      <c r="J1454" s="141" t="e" cm="1">
        <f t="array" ref="J1454">(_xlfn.XLOOKUP($A1454&amp;$Q$3,Data[Index]&amp;Data[Valid Test, Can be used for conformity (Y/N)],Data[THC + NOx/km (mg)])-J$2)/J$5</f>
        <v>#N/A</v>
      </c>
      <c r="K1454" s="141" t="e" cm="1">
        <f t="array" ref="K1454">(_xlfn.XLOOKUP($A1454&amp;$Q$3,Data[Index]&amp;Data[Valid Test, Can be used for conformity (Y/N)],Data[PN/km ('#)])-K$2)/K$5</f>
        <v>#N/A</v>
      </c>
      <c r="L1454" s="141" t="e" cm="1">
        <f t="array" ref="L1454">(_xlfn.XLOOKUP($A1454&amp;$Q$3,Data[Index]&amp;Data[Valid Test, Can be used for conformity (Y/N)],Data[PM/km (mg)])-L$2)/L$5</f>
        <v>#N/A</v>
      </c>
      <c r="M1454" s="140" t="e" cm="1">
        <f t="array" ref="M1454">(_xlfn.XLOOKUP($A1454&amp;$Q$3,Data[Index]&amp;Data[Valid Test, Can be used for conformity (Y/N)],Data[CH4 (mg/km)])-M$2)/M$5</f>
        <v>#N/A</v>
      </c>
      <c r="N1454" s="140" t="e" cm="1">
        <f t="array" ref="N1454">(_xlfn.XLOOKUP($A1454&amp;$Q$3,Data[Index]&amp;Data[Valid Test, Can be used for conformity (Y/N)],Data[N20 (mg/km)])-N$2)/N$5</f>
        <v>#N/A</v>
      </c>
      <c r="O1454" s="141" t="e" cm="1">
        <f t="array" ref="O1454">(_xlfn.XLOOKUP($A1454&amp;$Q$3,Data[Index]&amp;Data[Valid Test, Can be used for conformity (Y/N)],Data[l/100km])-O$2)/O$5</f>
        <v>#N/A</v>
      </c>
      <c r="P1454" s="138">
        <f>_xlfn.XLOOKUP($A1454,Data[Index],Data[Comments])</f>
        <v>0</v>
      </c>
    </row>
    <row r="1455" spans="1:16" x14ac:dyDescent="0.2">
      <c r="A1455" s="129"/>
      <c r="B1455" s="129"/>
      <c r="C1455" s="129" t="e" cm="1">
        <f t="array" ref="C1455">_xlfn.XLOOKUP($A1455&amp;$Q$3&amp;$R$3,Data[Index]&amp;Data[Valid Test, Can be used for conformity (Y/N)]&amp;Data[Cycle],Data[Test Name])</f>
        <v>#N/A</v>
      </c>
      <c r="D1455" s="167" t="e" cm="1">
        <f t="array" ref="D1455">_xlfn.XLOOKUP($A1455&amp;$Q$3&amp;$R$3,Data[Index]&amp;Data[Valid Test, Can be used for conformity (Y/N)]&amp;Data[Cycle],Data[Mileage (Miles)])</f>
        <v>#N/A</v>
      </c>
      <c r="E1455" s="130" t="e" cm="1">
        <f t="array" ref="E1455">_xlfn.XLOOKUP($A1455&amp;$Q$3&amp;$R$3,Data[Index]&amp;Data[Valid Test, Can be used for conformity (Y/N)]&amp;Data[Cycle],Data[Date])</f>
        <v>#N/A</v>
      </c>
      <c r="F1455" s="141" t="e" cm="1">
        <f t="array" ref="F1455">(_xlfn.XLOOKUP($A1455&amp;$Q$3&amp;$R$3,Data[Index]&amp;Data[Valid Test, Can be used for conformity (Y/N)]&amp;Data[Cycle],Data[CO/km (mg)])-F$2)/F$5</f>
        <v>#N/A</v>
      </c>
      <c r="G1455" s="141" t="e" cm="1">
        <f t="array" ref="G1455">(_xlfn.XLOOKUP($A1455&amp;$Q$3,Data[Index]&amp;Data[Valid Test, Can be used for conformity (Y/N)],Data[CO2/km (g)])-G$2)/G$5</f>
        <v>#N/A</v>
      </c>
      <c r="H1455" s="141" t="e" cm="1">
        <f t="array" ref="H1455">(_xlfn.XLOOKUP($A1455&amp;$Q$3,Data[Index]&amp;Data[Valid Test, Can be used for conformity (Y/N)],Data[THC/km (mg)])-H$2)/H$5</f>
        <v>#N/A</v>
      </c>
      <c r="I1455" s="141" t="e" cm="1">
        <f t="array" ref="I1455">(_xlfn.XLOOKUP($A1455&amp;$Q$3,Data[Index]&amp;Data[Valid Test, Can be used for conformity (Y/N)],Data[NOx/km (mg)])-I$2)/I$5</f>
        <v>#N/A</v>
      </c>
      <c r="J1455" s="141" t="e" cm="1">
        <f t="array" ref="J1455">(_xlfn.XLOOKUP($A1455&amp;$Q$3,Data[Index]&amp;Data[Valid Test, Can be used for conformity (Y/N)],Data[THC + NOx/km (mg)])-J$2)/J$5</f>
        <v>#N/A</v>
      </c>
      <c r="K1455" s="141" t="e" cm="1">
        <f t="array" ref="K1455">(_xlfn.XLOOKUP($A1455&amp;$Q$3,Data[Index]&amp;Data[Valid Test, Can be used for conformity (Y/N)],Data[PN/km ('#)])-K$2)/K$5</f>
        <v>#N/A</v>
      </c>
      <c r="L1455" s="141" t="e" cm="1">
        <f t="array" ref="L1455">(_xlfn.XLOOKUP($A1455&amp;$Q$3,Data[Index]&amp;Data[Valid Test, Can be used for conformity (Y/N)],Data[PM/km (mg)])-L$2)/L$5</f>
        <v>#N/A</v>
      </c>
      <c r="M1455" s="140" t="e" cm="1">
        <f t="array" ref="M1455">(_xlfn.XLOOKUP($A1455&amp;$Q$3,Data[Index]&amp;Data[Valid Test, Can be used for conformity (Y/N)],Data[CH4 (mg/km)])-M$2)/M$5</f>
        <v>#N/A</v>
      </c>
      <c r="N1455" s="140" t="e" cm="1">
        <f t="array" ref="N1455">(_xlfn.XLOOKUP($A1455&amp;$Q$3,Data[Index]&amp;Data[Valid Test, Can be used for conformity (Y/N)],Data[N20 (mg/km)])-N$2)/N$5</f>
        <v>#N/A</v>
      </c>
      <c r="O1455" s="141" t="e" cm="1">
        <f t="array" ref="O1455">(_xlfn.XLOOKUP($A1455&amp;$Q$3,Data[Index]&amp;Data[Valid Test, Can be used for conformity (Y/N)],Data[l/100km])-O$2)/O$5</f>
        <v>#N/A</v>
      </c>
      <c r="P1455" s="138">
        <f>_xlfn.XLOOKUP($A1455,Data[Index],Data[Comments])</f>
        <v>0</v>
      </c>
    </row>
    <row r="1456" spans="1:16" x14ac:dyDescent="0.2">
      <c r="A1456" s="129"/>
      <c r="B1456" s="129"/>
      <c r="C1456" s="129" t="e" cm="1">
        <f t="array" ref="C1456">_xlfn.XLOOKUP($A1456&amp;$Q$3&amp;$R$3,Data[Index]&amp;Data[Valid Test, Can be used for conformity (Y/N)]&amp;Data[Cycle],Data[Test Name])</f>
        <v>#N/A</v>
      </c>
      <c r="D1456" s="167" t="e" cm="1">
        <f t="array" ref="D1456">_xlfn.XLOOKUP($A1456&amp;$Q$3&amp;$R$3,Data[Index]&amp;Data[Valid Test, Can be used for conformity (Y/N)]&amp;Data[Cycle],Data[Mileage (Miles)])</f>
        <v>#N/A</v>
      </c>
      <c r="E1456" s="130" t="e" cm="1">
        <f t="array" ref="E1456">_xlfn.XLOOKUP($A1456&amp;$Q$3&amp;$R$3,Data[Index]&amp;Data[Valid Test, Can be used for conformity (Y/N)]&amp;Data[Cycle],Data[Date])</f>
        <v>#N/A</v>
      </c>
      <c r="F1456" s="141" t="e" cm="1">
        <f t="array" ref="F1456">(_xlfn.XLOOKUP($A1456&amp;$Q$3&amp;$R$3,Data[Index]&amp;Data[Valid Test, Can be used for conformity (Y/N)]&amp;Data[Cycle],Data[CO/km (mg)])-F$2)/F$5</f>
        <v>#N/A</v>
      </c>
      <c r="G1456" s="141" t="e" cm="1">
        <f t="array" ref="G1456">(_xlfn.XLOOKUP($A1456&amp;$Q$3,Data[Index]&amp;Data[Valid Test, Can be used for conformity (Y/N)],Data[CO2/km (g)])-G$2)/G$5</f>
        <v>#N/A</v>
      </c>
      <c r="H1456" s="141" t="e" cm="1">
        <f t="array" ref="H1456">(_xlfn.XLOOKUP($A1456&amp;$Q$3,Data[Index]&amp;Data[Valid Test, Can be used for conformity (Y/N)],Data[THC/km (mg)])-H$2)/H$5</f>
        <v>#N/A</v>
      </c>
      <c r="I1456" s="141" t="e" cm="1">
        <f t="array" ref="I1456">(_xlfn.XLOOKUP($A1456&amp;$Q$3,Data[Index]&amp;Data[Valid Test, Can be used for conformity (Y/N)],Data[NOx/km (mg)])-I$2)/I$5</f>
        <v>#N/A</v>
      </c>
      <c r="J1456" s="141" t="e" cm="1">
        <f t="array" ref="J1456">(_xlfn.XLOOKUP($A1456&amp;$Q$3,Data[Index]&amp;Data[Valid Test, Can be used for conformity (Y/N)],Data[THC + NOx/km (mg)])-J$2)/J$5</f>
        <v>#N/A</v>
      </c>
      <c r="K1456" s="141" t="e" cm="1">
        <f t="array" ref="K1456">(_xlfn.XLOOKUP($A1456&amp;$Q$3,Data[Index]&amp;Data[Valid Test, Can be used for conformity (Y/N)],Data[PN/km ('#)])-K$2)/K$5</f>
        <v>#N/A</v>
      </c>
      <c r="L1456" s="141" t="e" cm="1">
        <f t="array" ref="L1456">(_xlfn.XLOOKUP($A1456&amp;$Q$3,Data[Index]&amp;Data[Valid Test, Can be used for conformity (Y/N)],Data[PM/km (mg)])-L$2)/L$5</f>
        <v>#N/A</v>
      </c>
      <c r="M1456" s="140" t="e" cm="1">
        <f t="array" ref="M1456">(_xlfn.XLOOKUP($A1456&amp;$Q$3,Data[Index]&amp;Data[Valid Test, Can be used for conformity (Y/N)],Data[CH4 (mg/km)])-M$2)/M$5</f>
        <v>#N/A</v>
      </c>
      <c r="N1456" s="140" t="e" cm="1">
        <f t="array" ref="N1456">(_xlfn.XLOOKUP($A1456&amp;$Q$3,Data[Index]&amp;Data[Valid Test, Can be used for conformity (Y/N)],Data[N20 (mg/km)])-N$2)/N$5</f>
        <v>#N/A</v>
      </c>
      <c r="O1456" s="141" t="e" cm="1">
        <f t="array" ref="O1456">(_xlfn.XLOOKUP($A1456&amp;$Q$3,Data[Index]&amp;Data[Valid Test, Can be used for conformity (Y/N)],Data[l/100km])-O$2)/O$5</f>
        <v>#N/A</v>
      </c>
      <c r="P1456" s="138">
        <f>_xlfn.XLOOKUP($A1456,Data[Index],Data[Comments])</f>
        <v>0</v>
      </c>
    </row>
    <row r="1457" spans="1:16" x14ac:dyDescent="0.2">
      <c r="A1457" s="129"/>
      <c r="B1457" s="129"/>
      <c r="C1457" s="129" t="e" cm="1">
        <f t="array" ref="C1457">_xlfn.XLOOKUP($A1457&amp;$Q$3&amp;$R$3,Data[Index]&amp;Data[Valid Test, Can be used for conformity (Y/N)]&amp;Data[Cycle],Data[Test Name])</f>
        <v>#N/A</v>
      </c>
      <c r="D1457" s="167" t="e" cm="1">
        <f t="array" ref="D1457">_xlfn.XLOOKUP($A1457&amp;$Q$3&amp;$R$3,Data[Index]&amp;Data[Valid Test, Can be used for conformity (Y/N)]&amp;Data[Cycle],Data[Mileage (Miles)])</f>
        <v>#N/A</v>
      </c>
      <c r="E1457" s="130" t="e" cm="1">
        <f t="array" ref="E1457">_xlfn.XLOOKUP($A1457&amp;$Q$3&amp;$R$3,Data[Index]&amp;Data[Valid Test, Can be used for conformity (Y/N)]&amp;Data[Cycle],Data[Date])</f>
        <v>#N/A</v>
      </c>
      <c r="F1457" s="141" t="e" cm="1">
        <f t="array" ref="F1457">(_xlfn.XLOOKUP($A1457&amp;$Q$3&amp;$R$3,Data[Index]&amp;Data[Valid Test, Can be used for conformity (Y/N)]&amp;Data[Cycle],Data[CO/km (mg)])-F$2)/F$5</f>
        <v>#N/A</v>
      </c>
      <c r="G1457" s="141" t="e" cm="1">
        <f t="array" ref="G1457">(_xlfn.XLOOKUP($A1457&amp;$Q$3,Data[Index]&amp;Data[Valid Test, Can be used for conformity (Y/N)],Data[CO2/km (g)])-G$2)/G$5</f>
        <v>#N/A</v>
      </c>
      <c r="H1457" s="141" t="e" cm="1">
        <f t="array" ref="H1457">(_xlfn.XLOOKUP($A1457&amp;$Q$3,Data[Index]&amp;Data[Valid Test, Can be used for conformity (Y/N)],Data[THC/km (mg)])-H$2)/H$5</f>
        <v>#N/A</v>
      </c>
      <c r="I1457" s="141" t="e" cm="1">
        <f t="array" ref="I1457">(_xlfn.XLOOKUP($A1457&amp;$Q$3,Data[Index]&amp;Data[Valid Test, Can be used for conformity (Y/N)],Data[NOx/km (mg)])-I$2)/I$5</f>
        <v>#N/A</v>
      </c>
      <c r="J1457" s="141" t="e" cm="1">
        <f t="array" ref="J1457">(_xlfn.XLOOKUP($A1457&amp;$Q$3,Data[Index]&amp;Data[Valid Test, Can be used for conformity (Y/N)],Data[THC + NOx/km (mg)])-J$2)/J$5</f>
        <v>#N/A</v>
      </c>
      <c r="K1457" s="141" t="e" cm="1">
        <f t="array" ref="K1457">(_xlfn.XLOOKUP($A1457&amp;$Q$3,Data[Index]&amp;Data[Valid Test, Can be used for conformity (Y/N)],Data[PN/km ('#)])-K$2)/K$5</f>
        <v>#N/A</v>
      </c>
      <c r="L1457" s="141" t="e" cm="1">
        <f t="array" ref="L1457">(_xlfn.XLOOKUP($A1457&amp;$Q$3,Data[Index]&amp;Data[Valid Test, Can be used for conformity (Y/N)],Data[PM/km (mg)])-L$2)/L$5</f>
        <v>#N/A</v>
      </c>
      <c r="M1457" s="140" t="e" cm="1">
        <f t="array" ref="M1457">(_xlfn.XLOOKUP($A1457&amp;$Q$3,Data[Index]&amp;Data[Valid Test, Can be used for conformity (Y/N)],Data[CH4 (mg/km)])-M$2)/M$5</f>
        <v>#N/A</v>
      </c>
      <c r="N1457" s="140" t="e" cm="1">
        <f t="array" ref="N1457">(_xlfn.XLOOKUP($A1457&amp;$Q$3,Data[Index]&amp;Data[Valid Test, Can be used for conformity (Y/N)],Data[N20 (mg/km)])-N$2)/N$5</f>
        <v>#N/A</v>
      </c>
      <c r="O1457" s="141" t="e" cm="1">
        <f t="array" ref="O1457">(_xlfn.XLOOKUP($A1457&amp;$Q$3,Data[Index]&amp;Data[Valid Test, Can be used for conformity (Y/N)],Data[l/100km])-O$2)/O$5</f>
        <v>#N/A</v>
      </c>
      <c r="P1457" s="138">
        <f>_xlfn.XLOOKUP($A1457,Data[Index],Data[Comments])</f>
        <v>0</v>
      </c>
    </row>
    <row r="1458" spans="1:16" x14ac:dyDescent="0.2">
      <c r="A1458" s="129"/>
      <c r="B1458" s="129"/>
      <c r="C1458" s="129" t="e" cm="1">
        <f t="array" ref="C1458">_xlfn.XLOOKUP($A1458&amp;$Q$3&amp;$R$3,Data[Index]&amp;Data[Valid Test, Can be used for conformity (Y/N)]&amp;Data[Cycle],Data[Test Name])</f>
        <v>#N/A</v>
      </c>
      <c r="D1458" s="167" t="e" cm="1">
        <f t="array" ref="D1458">_xlfn.XLOOKUP($A1458&amp;$Q$3&amp;$R$3,Data[Index]&amp;Data[Valid Test, Can be used for conformity (Y/N)]&amp;Data[Cycle],Data[Mileage (Miles)])</f>
        <v>#N/A</v>
      </c>
      <c r="E1458" s="130" t="e" cm="1">
        <f t="array" ref="E1458">_xlfn.XLOOKUP($A1458&amp;$Q$3&amp;$R$3,Data[Index]&amp;Data[Valid Test, Can be used for conformity (Y/N)]&amp;Data[Cycle],Data[Date])</f>
        <v>#N/A</v>
      </c>
      <c r="F1458" s="141" t="e" cm="1">
        <f t="array" ref="F1458">(_xlfn.XLOOKUP($A1458&amp;$Q$3&amp;$R$3,Data[Index]&amp;Data[Valid Test, Can be used for conformity (Y/N)]&amp;Data[Cycle],Data[CO/km (mg)])-F$2)/F$5</f>
        <v>#N/A</v>
      </c>
      <c r="G1458" s="141" t="e" cm="1">
        <f t="array" ref="G1458">(_xlfn.XLOOKUP($A1458&amp;$Q$3,Data[Index]&amp;Data[Valid Test, Can be used for conformity (Y/N)],Data[CO2/km (g)])-G$2)/G$5</f>
        <v>#N/A</v>
      </c>
      <c r="H1458" s="141" t="e" cm="1">
        <f t="array" ref="H1458">(_xlfn.XLOOKUP($A1458&amp;$Q$3,Data[Index]&amp;Data[Valid Test, Can be used for conformity (Y/N)],Data[THC/km (mg)])-H$2)/H$5</f>
        <v>#N/A</v>
      </c>
      <c r="I1458" s="141" t="e" cm="1">
        <f t="array" ref="I1458">(_xlfn.XLOOKUP($A1458&amp;$Q$3,Data[Index]&amp;Data[Valid Test, Can be used for conformity (Y/N)],Data[NOx/km (mg)])-I$2)/I$5</f>
        <v>#N/A</v>
      </c>
      <c r="J1458" s="141" t="e" cm="1">
        <f t="array" ref="J1458">(_xlfn.XLOOKUP($A1458&amp;$Q$3,Data[Index]&amp;Data[Valid Test, Can be used for conformity (Y/N)],Data[THC + NOx/km (mg)])-J$2)/J$5</f>
        <v>#N/A</v>
      </c>
      <c r="K1458" s="141" t="e" cm="1">
        <f t="array" ref="K1458">(_xlfn.XLOOKUP($A1458&amp;$Q$3,Data[Index]&amp;Data[Valid Test, Can be used for conformity (Y/N)],Data[PN/km ('#)])-K$2)/K$5</f>
        <v>#N/A</v>
      </c>
      <c r="L1458" s="141" t="e" cm="1">
        <f t="array" ref="L1458">(_xlfn.XLOOKUP($A1458&amp;$Q$3,Data[Index]&amp;Data[Valid Test, Can be used for conformity (Y/N)],Data[PM/km (mg)])-L$2)/L$5</f>
        <v>#N/A</v>
      </c>
      <c r="M1458" s="140" t="e" cm="1">
        <f t="array" ref="M1458">(_xlfn.XLOOKUP($A1458&amp;$Q$3,Data[Index]&amp;Data[Valid Test, Can be used for conformity (Y/N)],Data[CH4 (mg/km)])-M$2)/M$5</f>
        <v>#N/A</v>
      </c>
      <c r="N1458" s="140" t="e" cm="1">
        <f t="array" ref="N1458">(_xlfn.XLOOKUP($A1458&amp;$Q$3,Data[Index]&amp;Data[Valid Test, Can be used for conformity (Y/N)],Data[N20 (mg/km)])-N$2)/N$5</f>
        <v>#N/A</v>
      </c>
      <c r="O1458" s="141" t="e" cm="1">
        <f t="array" ref="O1458">(_xlfn.XLOOKUP($A1458&amp;$Q$3,Data[Index]&amp;Data[Valid Test, Can be used for conformity (Y/N)],Data[l/100km])-O$2)/O$5</f>
        <v>#N/A</v>
      </c>
      <c r="P1458" s="138">
        <f>_xlfn.XLOOKUP($A1458,Data[Index],Data[Comments])</f>
        <v>0</v>
      </c>
    </row>
    <row r="1459" spans="1:16" x14ac:dyDescent="0.2">
      <c r="A1459" s="129"/>
      <c r="B1459" s="129"/>
      <c r="C1459" s="129" t="e" cm="1">
        <f t="array" ref="C1459">_xlfn.XLOOKUP($A1459&amp;$Q$3&amp;$R$3,Data[Index]&amp;Data[Valid Test, Can be used for conformity (Y/N)]&amp;Data[Cycle],Data[Test Name])</f>
        <v>#N/A</v>
      </c>
      <c r="D1459" s="167" t="e" cm="1">
        <f t="array" ref="D1459">_xlfn.XLOOKUP($A1459&amp;$Q$3&amp;$R$3,Data[Index]&amp;Data[Valid Test, Can be used for conformity (Y/N)]&amp;Data[Cycle],Data[Mileage (Miles)])</f>
        <v>#N/A</v>
      </c>
      <c r="E1459" s="130" t="e" cm="1">
        <f t="array" ref="E1459">_xlfn.XLOOKUP($A1459&amp;$Q$3&amp;$R$3,Data[Index]&amp;Data[Valid Test, Can be used for conformity (Y/N)]&amp;Data[Cycle],Data[Date])</f>
        <v>#N/A</v>
      </c>
      <c r="F1459" s="141" t="e" cm="1">
        <f t="array" ref="F1459">(_xlfn.XLOOKUP($A1459&amp;$Q$3&amp;$R$3,Data[Index]&amp;Data[Valid Test, Can be used for conformity (Y/N)]&amp;Data[Cycle],Data[CO/km (mg)])-F$2)/F$5</f>
        <v>#N/A</v>
      </c>
      <c r="G1459" s="141" t="e" cm="1">
        <f t="array" ref="G1459">(_xlfn.XLOOKUP($A1459&amp;$Q$3,Data[Index]&amp;Data[Valid Test, Can be used for conformity (Y/N)],Data[CO2/km (g)])-G$2)/G$5</f>
        <v>#N/A</v>
      </c>
      <c r="H1459" s="141" t="e" cm="1">
        <f t="array" ref="H1459">(_xlfn.XLOOKUP($A1459&amp;$Q$3,Data[Index]&amp;Data[Valid Test, Can be used for conformity (Y/N)],Data[THC/km (mg)])-H$2)/H$5</f>
        <v>#N/A</v>
      </c>
      <c r="I1459" s="141" t="e" cm="1">
        <f t="array" ref="I1459">(_xlfn.XLOOKUP($A1459&amp;$Q$3,Data[Index]&amp;Data[Valid Test, Can be used for conformity (Y/N)],Data[NOx/km (mg)])-I$2)/I$5</f>
        <v>#N/A</v>
      </c>
      <c r="J1459" s="141" t="e" cm="1">
        <f t="array" ref="J1459">(_xlfn.XLOOKUP($A1459&amp;$Q$3,Data[Index]&amp;Data[Valid Test, Can be used for conformity (Y/N)],Data[THC + NOx/km (mg)])-J$2)/J$5</f>
        <v>#N/A</v>
      </c>
      <c r="K1459" s="141" t="e" cm="1">
        <f t="array" ref="K1459">(_xlfn.XLOOKUP($A1459&amp;$Q$3,Data[Index]&amp;Data[Valid Test, Can be used for conformity (Y/N)],Data[PN/km ('#)])-K$2)/K$5</f>
        <v>#N/A</v>
      </c>
      <c r="L1459" s="141" t="e" cm="1">
        <f t="array" ref="L1459">(_xlfn.XLOOKUP($A1459&amp;$Q$3,Data[Index]&amp;Data[Valid Test, Can be used for conformity (Y/N)],Data[PM/km (mg)])-L$2)/L$5</f>
        <v>#N/A</v>
      </c>
      <c r="M1459" s="140" t="e" cm="1">
        <f t="array" ref="M1459">(_xlfn.XLOOKUP($A1459&amp;$Q$3,Data[Index]&amp;Data[Valid Test, Can be used for conformity (Y/N)],Data[CH4 (mg/km)])-M$2)/M$5</f>
        <v>#N/A</v>
      </c>
      <c r="N1459" s="140" t="e" cm="1">
        <f t="array" ref="N1459">(_xlfn.XLOOKUP($A1459&amp;$Q$3,Data[Index]&amp;Data[Valid Test, Can be used for conformity (Y/N)],Data[N20 (mg/km)])-N$2)/N$5</f>
        <v>#N/A</v>
      </c>
      <c r="O1459" s="141" t="e" cm="1">
        <f t="array" ref="O1459">(_xlfn.XLOOKUP($A1459&amp;$Q$3,Data[Index]&amp;Data[Valid Test, Can be used for conformity (Y/N)],Data[l/100km])-O$2)/O$5</f>
        <v>#N/A</v>
      </c>
      <c r="P1459" s="138">
        <f>_xlfn.XLOOKUP($A1459,Data[Index],Data[Comments])</f>
        <v>0</v>
      </c>
    </row>
    <row r="1460" spans="1:16" x14ac:dyDescent="0.2">
      <c r="A1460" s="129"/>
      <c r="B1460" s="129"/>
      <c r="C1460" s="129" t="e" cm="1">
        <f t="array" ref="C1460">_xlfn.XLOOKUP($A1460&amp;$Q$3&amp;$R$3,Data[Index]&amp;Data[Valid Test, Can be used for conformity (Y/N)]&amp;Data[Cycle],Data[Test Name])</f>
        <v>#N/A</v>
      </c>
      <c r="D1460" s="167" t="e" cm="1">
        <f t="array" ref="D1460">_xlfn.XLOOKUP($A1460&amp;$Q$3&amp;$R$3,Data[Index]&amp;Data[Valid Test, Can be used for conformity (Y/N)]&amp;Data[Cycle],Data[Mileage (Miles)])</f>
        <v>#N/A</v>
      </c>
      <c r="E1460" s="130" t="e" cm="1">
        <f t="array" ref="E1460">_xlfn.XLOOKUP($A1460&amp;$Q$3&amp;$R$3,Data[Index]&amp;Data[Valid Test, Can be used for conformity (Y/N)]&amp;Data[Cycle],Data[Date])</f>
        <v>#N/A</v>
      </c>
      <c r="F1460" s="141" t="e" cm="1">
        <f t="array" ref="F1460">(_xlfn.XLOOKUP($A1460&amp;$Q$3&amp;$R$3,Data[Index]&amp;Data[Valid Test, Can be used for conformity (Y/N)]&amp;Data[Cycle],Data[CO/km (mg)])-F$2)/F$5</f>
        <v>#N/A</v>
      </c>
      <c r="G1460" s="141" t="e" cm="1">
        <f t="array" ref="G1460">(_xlfn.XLOOKUP($A1460&amp;$Q$3,Data[Index]&amp;Data[Valid Test, Can be used for conformity (Y/N)],Data[CO2/km (g)])-G$2)/G$5</f>
        <v>#N/A</v>
      </c>
      <c r="H1460" s="141" t="e" cm="1">
        <f t="array" ref="H1460">(_xlfn.XLOOKUP($A1460&amp;$Q$3,Data[Index]&amp;Data[Valid Test, Can be used for conformity (Y/N)],Data[THC/km (mg)])-H$2)/H$5</f>
        <v>#N/A</v>
      </c>
      <c r="I1460" s="141" t="e" cm="1">
        <f t="array" ref="I1460">(_xlfn.XLOOKUP($A1460&amp;$Q$3,Data[Index]&amp;Data[Valid Test, Can be used for conformity (Y/N)],Data[NOx/km (mg)])-I$2)/I$5</f>
        <v>#N/A</v>
      </c>
      <c r="J1460" s="141" t="e" cm="1">
        <f t="array" ref="J1460">(_xlfn.XLOOKUP($A1460&amp;$Q$3,Data[Index]&amp;Data[Valid Test, Can be used for conformity (Y/N)],Data[THC + NOx/km (mg)])-J$2)/J$5</f>
        <v>#N/A</v>
      </c>
      <c r="K1460" s="141" t="e" cm="1">
        <f t="array" ref="K1460">(_xlfn.XLOOKUP($A1460&amp;$Q$3,Data[Index]&amp;Data[Valid Test, Can be used for conformity (Y/N)],Data[PN/km ('#)])-K$2)/K$5</f>
        <v>#N/A</v>
      </c>
      <c r="L1460" s="141" t="e" cm="1">
        <f t="array" ref="L1460">(_xlfn.XLOOKUP($A1460&amp;$Q$3,Data[Index]&amp;Data[Valid Test, Can be used for conformity (Y/N)],Data[PM/km (mg)])-L$2)/L$5</f>
        <v>#N/A</v>
      </c>
      <c r="M1460" s="140" t="e" cm="1">
        <f t="array" ref="M1460">(_xlfn.XLOOKUP($A1460&amp;$Q$3,Data[Index]&amp;Data[Valid Test, Can be used for conformity (Y/N)],Data[CH4 (mg/km)])-M$2)/M$5</f>
        <v>#N/A</v>
      </c>
      <c r="N1460" s="140" t="e" cm="1">
        <f t="array" ref="N1460">(_xlfn.XLOOKUP($A1460&amp;$Q$3,Data[Index]&amp;Data[Valid Test, Can be used for conformity (Y/N)],Data[N20 (mg/km)])-N$2)/N$5</f>
        <v>#N/A</v>
      </c>
      <c r="O1460" s="141" t="e" cm="1">
        <f t="array" ref="O1460">(_xlfn.XLOOKUP($A1460&amp;$Q$3,Data[Index]&amp;Data[Valid Test, Can be used for conformity (Y/N)],Data[l/100km])-O$2)/O$5</f>
        <v>#N/A</v>
      </c>
      <c r="P1460" s="138">
        <f>_xlfn.XLOOKUP($A1460,Data[Index],Data[Comments])</f>
        <v>0</v>
      </c>
    </row>
    <row r="1461" spans="1:16" x14ac:dyDescent="0.2">
      <c r="A1461" s="129"/>
      <c r="B1461" s="129"/>
      <c r="C1461" s="129" t="e" cm="1">
        <f t="array" ref="C1461">_xlfn.XLOOKUP($A1461&amp;$Q$3&amp;$R$3,Data[Index]&amp;Data[Valid Test, Can be used for conformity (Y/N)]&amp;Data[Cycle],Data[Test Name])</f>
        <v>#N/A</v>
      </c>
      <c r="D1461" s="167" t="e" cm="1">
        <f t="array" ref="D1461">_xlfn.XLOOKUP($A1461&amp;$Q$3&amp;$R$3,Data[Index]&amp;Data[Valid Test, Can be used for conformity (Y/N)]&amp;Data[Cycle],Data[Mileage (Miles)])</f>
        <v>#N/A</v>
      </c>
      <c r="E1461" s="130" t="e" cm="1">
        <f t="array" ref="E1461">_xlfn.XLOOKUP($A1461&amp;$Q$3&amp;$R$3,Data[Index]&amp;Data[Valid Test, Can be used for conformity (Y/N)]&amp;Data[Cycle],Data[Date])</f>
        <v>#N/A</v>
      </c>
      <c r="F1461" s="141" t="e" cm="1">
        <f t="array" ref="F1461">(_xlfn.XLOOKUP($A1461&amp;$Q$3&amp;$R$3,Data[Index]&amp;Data[Valid Test, Can be used for conformity (Y/N)]&amp;Data[Cycle],Data[CO/km (mg)])-F$2)/F$5</f>
        <v>#N/A</v>
      </c>
      <c r="G1461" s="141" t="e" cm="1">
        <f t="array" ref="G1461">(_xlfn.XLOOKUP($A1461&amp;$Q$3,Data[Index]&amp;Data[Valid Test, Can be used for conformity (Y/N)],Data[CO2/km (g)])-G$2)/G$5</f>
        <v>#N/A</v>
      </c>
      <c r="H1461" s="141" t="e" cm="1">
        <f t="array" ref="H1461">(_xlfn.XLOOKUP($A1461&amp;$Q$3,Data[Index]&amp;Data[Valid Test, Can be used for conformity (Y/N)],Data[THC/km (mg)])-H$2)/H$5</f>
        <v>#N/A</v>
      </c>
      <c r="I1461" s="141" t="e" cm="1">
        <f t="array" ref="I1461">(_xlfn.XLOOKUP($A1461&amp;$Q$3,Data[Index]&amp;Data[Valid Test, Can be used for conformity (Y/N)],Data[NOx/km (mg)])-I$2)/I$5</f>
        <v>#N/A</v>
      </c>
      <c r="J1461" s="141" t="e" cm="1">
        <f t="array" ref="J1461">(_xlfn.XLOOKUP($A1461&amp;$Q$3,Data[Index]&amp;Data[Valid Test, Can be used for conformity (Y/N)],Data[THC + NOx/km (mg)])-J$2)/J$5</f>
        <v>#N/A</v>
      </c>
      <c r="K1461" s="141" t="e" cm="1">
        <f t="array" ref="K1461">(_xlfn.XLOOKUP($A1461&amp;$Q$3,Data[Index]&amp;Data[Valid Test, Can be used for conformity (Y/N)],Data[PN/km ('#)])-K$2)/K$5</f>
        <v>#N/A</v>
      </c>
      <c r="L1461" s="141" t="e" cm="1">
        <f t="array" ref="L1461">(_xlfn.XLOOKUP($A1461&amp;$Q$3,Data[Index]&amp;Data[Valid Test, Can be used for conformity (Y/N)],Data[PM/km (mg)])-L$2)/L$5</f>
        <v>#N/A</v>
      </c>
      <c r="M1461" s="140" t="e" cm="1">
        <f t="array" ref="M1461">(_xlfn.XLOOKUP($A1461&amp;$Q$3,Data[Index]&amp;Data[Valid Test, Can be used for conformity (Y/N)],Data[CH4 (mg/km)])-M$2)/M$5</f>
        <v>#N/A</v>
      </c>
      <c r="N1461" s="140" t="e" cm="1">
        <f t="array" ref="N1461">(_xlfn.XLOOKUP($A1461&amp;$Q$3,Data[Index]&amp;Data[Valid Test, Can be used for conformity (Y/N)],Data[N20 (mg/km)])-N$2)/N$5</f>
        <v>#N/A</v>
      </c>
      <c r="O1461" s="141" t="e" cm="1">
        <f t="array" ref="O1461">(_xlfn.XLOOKUP($A1461&amp;$Q$3,Data[Index]&amp;Data[Valid Test, Can be used for conformity (Y/N)],Data[l/100km])-O$2)/O$5</f>
        <v>#N/A</v>
      </c>
      <c r="P1461" s="138">
        <f>_xlfn.XLOOKUP($A1461,Data[Index],Data[Comments])</f>
        <v>0</v>
      </c>
    </row>
    <row r="1462" spans="1:16" x14ac:dyDescent="0.2">
      <c r="A1462" s="129"/>
      <c r="B1462" s="129"/>
      <c r="C1462" s="129" t="e" cm="1">
        <f t="array" ref="C1462">_xlfn.XLOOKUP($A1462&amp;$Q$3&amp;$R$3,Data[Index]&amp;Data[Valid Test, Can be used for conformity (Y/N)]&amp;Data[Cycle],Data[Test Name])</f>
        <v>#N/A</v>
      </c>
      <c r="D1462" s="167" t="e" cm="1">
        <f t="array" ref="D1462">_xlfn.XLOOKUP($A1462&amp;$Q$3&amp;$R$3,Data[Index]&amp;Data[Valid Test, Can be used for conformity (Y/N)]&amp;Data[Cycle],Data[Mileage (Miles)])</f>
        <v>#N/A</v>
      </c>
      <c r="E1462" s="130" t="e" cm="1">
        <f t="array" ref="E1462">_xlfn.XLOOKUP($A1462&amp;$Q$3&amp;$R$3,Data[Index]&amp;Data[Valid Test, Can be used for conformity (Y/N)]&amp;Data[Cycle],Data[Date])</f>
        <v>#N/A</v>
      </c>
      <c r="F1462" s="141" t="e" cm="1">
        <f t="array" ref="F1462">(_xlfn.XLOOKUP($A1462&amp;$Q$3&amp;$R$3,Data[Index]&amp;Data[Valid Test, Can be used for conformity (Y/N)]&amp;Data[Cycle],Data[CO/km (mg)])-F$2)/F$5</f>
        <v>#N/A</v>
      </c>
      <c r="G1462" s="141" t="e" cm="1">
        <f t="array" ref="G1462">(_xlfn.XLOOKUP($A1462&amp;$Q$3,Data[Index]&amp;Data[Valid Test, Can be used for conformity (Y/N)],Data[CO2/km (g)])-G$2)/G$5</f>
        <v>#N/A</v>
      </c>
      <c r="H1462" s="141" t="e" cm="1">
        <f t="array" ref="H1462">(_xlfn.XLOOKUP($A1462&amp;$Q$3,Data[Index]&amp;Data[Valid Test, Can be used for conformity (Y/N)],Data[THC/km (mg)])-H$2)/H$5</f>
        <v>#N/A</v>
      </c>
      <c r="I1462" s="141" t="e" cm="1">
        <f t="array" ref="I1462">(_xlfn.XLOOKUP($A1462&amp;$Q$3,Data[Index]&amp;Data[Valid Test, Can be used for conformity (Y/N)],Data[NOx/km (mg)])-I$2)/I$5</f>
        <v>#N/A</v>
      </c>
      <c r="J1462" s="141" t="e" cm="1">
        <f t="array" ref="J1462">(_xlfn.XLOOKUP($A1462&amp;$Q$3,Data[Index]&amp;Data[Valid Test, Can be used for conformity (Y/N)],Data[THC + NOx/km (mg)])-J$2)/J$5</f>
        <v>#N/A</v>
      </c>
      <c r="K1462" s="141" t="e" cm="1">
        <f t="array" ref="K1462">(_xlfn.XLOOKUP($A1462&amp;$Q$3,Data[Index]&amp;Data[Valid Test, Can be used for conformity (Y/N)],Data[PN/km ('#)])-K$2)/K$5</f>
        <v>#N/A</v>
      </c>
      <c r="L1462" s="141" t="e" cm="1">
        <f t="array" ref="L1462">(_xlfn.XLOOKUP($A1462&amp;$Q$3,Data[Index]&amp;Data[Valid Test, Can be used for conformity (Y/N)],Data[PM/km (mg)])-L$2)/L$5</f>
        <v>#N/A</v>
      </c>
      <c r="M1462" s="140" t="e" cm="1">
        <f t="array" ref="M1462">(_xlfn.XLOOKUP($A1462&amp;$Q$3,Data[Index]&amp;Data[Valid Test, Can be used for conformity (Y/N)],Data[CH4 (mg/km)])-M$2)/M$5</f>
        <v>#N/A</v>
      </c>
      <c r="N1462" s="140" t="e" cm="1">
        <f t="array" ref="N1462">(_xlfn.XLOOKUP($A1462&amp;$Q$3,Data[Index]&amp;Data[Valid Test, Can be used for conformity (Y/N)],Data[N20 (mg/km)])-N$2)/N$5</f>
        <v>#N/A</v>
      </c>
      <c r="O1462" s="141" t="e" cm="1">
        <f t="array" ref="O1462">(_xlfn.XLOOKUP($A1462&amp;$Q$3,Data[Index]&amp;Data[Valid Test, Can be used for conformity (Y/N)],Data[l/100km])-O$2)/O$5</f>
        <v>#N/A</v>
      </c>
      <c r="P1462" s="138">
        <f>_xlfn.XLOOKUP($A1462,Data[Index],Data[Comments])</f>
        <v>0</v>
      </c>
    </row>
    <row r="1463" spans="1:16" x14ac:dyDescent="0.2">
      <c r="A1463" s="129"/>
      <c r="B1463" s="129"/>
      <c r="C1463" s="129" t="e" cm="1">
        <f t="array" ref="C1463">_xlfn.XLOOKUP($A1463&amp;$Q$3&amp;$R$3,Data[Index]&amp;Data[Valid Test, Can be used for conformity (Y/N)]&amp;Data[Cycle],Data[Test Name])</f>
        <v>#N/A</v>
      </c>
      <c r="D1463" s="167" t="e" cm="1">
        <f t="array" ref="D1463">_xlfn.XLOOKUP($A1463&amp;$Q$3&amp;$R$3,Data[Index]&amp;Data[Valid Test, Can be used for conformity (Y/N)]&amp;Data[Cycle],Data[Mileage (Miles)])</f>
        <v>#N/A</v>
      </c>
      <c r="E1463" s="130" t="e" cm="1">
        <f t="array" ref="E1463">_xlfn.XLOOKUP($A1463&amp;$Q$3&amp;$R$3,Data[Index]&amp;Data[Valid Test, Can be used for conformity (Y/N)]&amp;Data[Cycle],Data[Date])</f>
        <v>#N/A</v>
      </c>
      <c r="F1463" s="141" t="e" cm="1">
        <f t="array" ref="F1463">(_xlfn.XLOOKUP($A1463&amp;$Q$3&amp;$R$3,Data[Index]&amp;Data[Valid Test, Can be used for conformity (Y/N)]&amp;Data[Cycle],Data[CO/km (mg)])-F$2)/F$5</f>
        <v>#N/A</v>
      </c>
      <c r="G1463" s="141" t="e" cm="1">
        <f t="array" ref="G1463">(_xlfn.XLOOKUP($A1463&amp;$Q$3,Data[Index]&amp;Data[Valid Test, Can be used for conformity (Y/N)],Data[CO2/km (g)])-G$2)/G$5</f>
        <v>#N/A</v>
      </c>
      <c r="H1463" s="141" t="e" cm="1">
        <f t="array" ref="H1463">(_xlfn.XLOOKUP($A1463&amp;$Q$3,Data[Index]&amp;Data[Valid Test, Can be used for conformity (Y/N)],Data[THC/km (mg)])-H$2)/H$5</f>
        <v>#N/A</v>
      </c>
      <c r="I1463" s="141" t="e" cm="1">
        <f t="array" ref="I1463">(_xlfn.XLOOKUP($A1463&amp;$Q$3,Data[Index]&amp;Data[Valid Test, Can be used for conformity (Y/N)],Data[NOx/km (mg)])-I$2)/I$5</f>
        <v>#N/A</v>
      </c>
      <c r="J1463" s="141" t="e" cm="1">
        <f t="array" ref="J1463">(_xlfn.XLOOKUP($A1463&amp;$Q$3,Data[Index]&amp;Data[Valid Test, Can be used for conformity (Y/N)],Data[THC + NOx/km (mg)])-J$2)/J$5</f>
        <v>#N/A</v>
      </c>
      <c r="K1463" s="141" t="e" cm="1">
        <f t="array" ref="K1463">(_xlfn.XLOOKUP($A1463&amp;$Q$3,Data[Index]&amp;Data[Valid Test, Can be used for conformity (Y/N)],Data[PN/km ('#)])-K$2)/K$5</f>
        <v>#N/A</v>
      </c>
      <c r="L1463" s="141" t="e" cm="1">
        <f t="array" ref="L1463">(_xlfn.XLOOKUP($A1463&amp;$Q$3,Data[Index]&amp;Data[Valid Test, Can be used for conformity (Y/N)],Data[PM/km (mg)])-L$2)/L$5</f>
        <v>#N/A</v>
      </c>
      <c r="M1463" s="140" t="e" cm="1">
        <f t="array" ref="M1463">(_xlfn.XLOOKUP($A1463&amp;$Q$3,Data[Index]&amp;Data[Valid Test, Can be used for conformity (Y/N)],Data[CH4 (mg/km)])-M$2)/M$5</f>
        <v>#N/A</v>
      </c>
      <c r="N1463" s="140" t="e" cm="1">
        <f t="array" ref="N1463">(_xlfn.XLOOKUP($A1463&amp;$Q$3,Data[Index]&amp;Data[Valid Test, Can be used for conformity (Y/N)],Data[N20 (mg/km)])-N$2)/N$5</f>
        <v>#N/A</v>
      </c>
      <c r="O1463" s="141" t="e" cm="1">
        <f t="array" ref="O1463">(_xlfn.XLOOKUP($A1463&amp;$Q$3,Data[Index]&amp;Data[Valid Test, Can be used for conformity (Y/N)],Data[l/100km])-O$2)/O$5</f>
        <v>#N/A</v>
      </c>
      <c r="P1463" s="138">
        <f>_xlfn.XLOOKUP($A1463,Data[Index],Data[Comments])</f>
        <v>0</v>
      </c>
    </row>
    <row r="1464" spans="1:16" x14ac:dyDescent="0.2">
      <c r="A1464" s="129"/>
      <c r="B1464" s="129"/>
      <c r="C1464" s="129" t="e" cm="1">
        <f t="array" ref="C1464">_xlfn.XLOOKUP($A1464&amp;$Q$3&amp;$R$3,Data[Index]&amp;Data[Valid Test, Can be used for conformity (Y/N)]&amp;Data[Cycle],Data[Test Name])</f>
        <v>#N/A</v>
      </c>
      <c r="D1464" s="167" t="e" cm="1">
        <f t="array" ref="D1464">_xlfn.XLOOKUP($A1464&amp;$Q$3&amp;$R$3,Data[Index]&amp;Data[Valid Test, Can be used for conformity (Y/N)]&amp;Data[Cycle],Data[Mileage (Miles)])</f>
        <v>#N/A</v>
      </c>
      <c r="E1464" s="130" t="e" cm="1">
        <f t="array" ref="E1464">_xlfn.XLOOKUP($A1464&amp;$Q$3&amp;$R$3,Data[Index]&amp;Data[Valid Test, Can be used for conformity (Y/N)]&amp;Data[Cycle],Data[Date])</f>
        <v>#N/A</v>
      </c>
      <c r="F1464" s="141" t="e" cm="1">
        <f t="array" ref="F1464">(_xlfn.XLOOKUP($A1464&amp;$Q$3&amp;$R$3,Data[Index]&amp;Data[Valid Test, Can be used for conformity (Y/N)]&amp;Data[Cycle],Data[CO/km (mg)])-F$2)/F$5</f>
        <v>#N/A</v>
      </c>
      <c r="G1464" s="141" t="e" cm="1">
        <f t="array" ref="G1464">(_xlfn.XLOOKUP($A1464&amp;$Q$3,Data[Index]&amp;Data[Valid Test, Can be used for conformity (Y/N)],Data[CO2/km (g)])-G$2)/G$5</f>
        <v>#N/A</v>
      </c>
      <c r="H1464" s="141" t="e" cm="1">
        <f t="array" ref="H1464">(_xlfn.XLOOKUP($A1464&amp;$Q$3,Data[Index]&amp;Data[Valid Test, Can be used for conformity (Y/N)],Data[THC/km (mg)])-H$2)/H$5</f>
        <v>#N/A</v>
      </c>
      <c r="I1464" s="141" t="e" cm="1">
        <f t="array" ref="I1464">(_xlfn.XLOOKUP($A1464&amp;$Q$3,Data[Index]&amp;Data[Valid Test, Can be used for conformity (Y/N)],Data[NOx/km (mg)])-I$2)/I$5</f>
        <v>#N/A</v>
      </c>
      <c r="J1464" s="141" t="e" cm="1">
        <f t="array" ref="J1464">(_xlfn.XLOOKUP($A1464&amp;$Q$3,Data[Index]&amp;Data[Valid Test, Can be used for conformity (Y/N)],Data[THC + NOx/km (mg)])-J$2)/J$5</f>
        <v>#N/A</v>
      </c>
      <c r="K1464" s="141" t="e" cm="1">
        <f t="array" ref="K1464">(_xlfn.XLOOKUP($A1464&amp;$Q$3,Data[Index]&amp;Data[Valid Test, Can be used for conformity (Y/N)],Data[PN/km ('#)])-K$2)/K$5</f>
        <v>#N/A</v>
      </c>
      <c r="L1464" s="141" t="e" cm="1">
        <f t="array" ref="L1464">(_xlfn.XLOOKUP($A1464&amp;$Q$3,Data[Index]&amp;Data[Valid Test, Can be used for conformity (Y/N)],Data[PM/km (mg)])-L$2)/L$5</f>
        <v>#N/A</v>
      </c>
      <c r="M1464" s="140" t="e" cm="1">
        <f t="array" ref="M1464">(_xlfn.XLOOKUP($A1464&amp;$Q$3,Data[Index]&amp;Data[Valid Test, Can be used for conformity (Y/N)],Data[CH4 (mg/km)])-M$2)/M$5</f>
        <v>#N/A</v>
      </c>
      <c r="N1464" s="140" t="e" cm="1">
        <f t="array" ref="N1464">(_xlfn.XLOOKUP($A1464&amp;$Q$3,Data[Index]&amp;Data[Valid Test, Can be used for conformity (Y/N)],Data[N20 (mg/km)])-N$2)/N$5</f>
        <v>#N/A</v>
      </c>
      <c r="O1464" s="141" t="e" cm="1">
        <f t="array" ref="O1464">(_xlfn.XLOOKUP($A1464&amp;$Q$3,Data[Index]&amp;Data[Valid Test, Can be used for conformity (Y/N)],Data[l/100km])-O$2)/O$5</f>
        <v>#N/A</v>
      </c>
      <c r="P1464" s="138">
        <f>_xlfn.XLOOKUP($A1464,Data[Index],Data[Comments])</f>
        <v>0</v>
      </c>
    </row>
    <row r="1465" spans="1:16" x14ac:dyDescent="0.2">
      <c r="A1465" s="129"/>
      <c r="B1465" s="129"/>
      <c r="C1465" s="129" t="e" cm="1">
        <f t="array" ref="C1465">_xlfn.XLOOKUP($A1465&amp;$Q$3&amp;$R$3,Data[Index]&amp;Data[Valid Test, Can be used for conformity (Y/N)]&amp;Data[Cycle],Data[Test Name])</f>
        <v>#N/A</v>
      </c>
      <c r="D1465" s="167" t="e" cm="1">
        <f t="array" ref="D1465">_xlfn.XLOOKUP($A1465&amp;$Q$3&amp;$R$3,Data[Index]&amp;Data[Valid Test, Can be used for conformity (Y/N)]&amp;Data[Cycle],Data[Mileage (Miles)])</f>
        <v>#N/A</v>
      </c>
      <c r="E1465" s="130" t="e" cm="1">
        <f t="array" ref="E1465">_xlfn.XLOOKUP($A1465&amp;$Q$3&amp;$R$3,Data[Index]&amp;Data[Valid Test, Can be used for conformity (Y/N)]&amp;Data[Cycle],Data[Date])</f>
        <v>#N/A</v>
      </c>
      <c r="F1465" s="141" t="e" cm="1">
        <f t="array" ref="F1465">(_xlfn.XLOOKUP($A1465&amp;$Q$3&amp;$R$3,Data[Index]&amp;Data[Valid Test, Can be used for conformity (Y/N)]&amp;Data[Cycle],Data[CO/km (mg)])-F$2)/F$5</f>
        <v>#N/A</v>
      </c>
      <c r="G1465" s="141" t="e" cm="1">
        <f t="array" ref="G1465">(_xlfn.XLOOKUP($A1465&amp;$Q$3,Data[Index]&amp;Data[Valid Test, Can be used for conformity (Y/N)],Data[CO2/km (g)])-G$2)/G$5</f>
        <v>#N/A</v>
      </c>
      <c r="H1465" s="141" t="e" cm="1">
        <f t="array" ref="H1465">(_xlfn.XLOOKUP($A1465&amp;$Q$3,Data[Index]&amp;Data[Valid Test, Can be used for conformity (Y/N)],Data[THC/km (mg)])-H$2)/H$5</f>
        <v>#N/A</v>
      </c>
      <c r="I1465" s="141" t="e" cm="1">
        <f t="array" ref="I1465">(_xlfn.XLOOKUP($A1465&amp;$Q$3,Data[Index]&amp;Data[Valid Test, Can be used for conformity (Y/N)],Data[NOx/km (mg)])-I$2)/I$5</f>
        <v>#N/A</v>
      </c>
      <c r="J1465" s="141" t="e" cm="1">
        <f t="array" ref="J1465">(_xlfn.XLOOKUP($A1465&amp;$Q$3,Data[Index]&amp;Data[Valid Test, Can be used for conformity (Y/N)],Data[THC + NOx/km (mg)])-J$2)/J$5</f>
        <v>#N/A</v>
      </c>
      <c r="K1465" s="141" t="e" cm="1">
        <f t="array" ref="K1465">(_xlfn.XLOOKUP($A1465&amp;$Q$3,Data[Index]&amp;Data[Valid Test, Can be used for conformity (Y/N)],Data[PN/km ('#)])-K$2)/K$5</f>
        <v>#N/A</v>
      </c>
      <c r="L1465" s="141" t="e" cm="1">
        <f t="array" ref="L1465">(_xlfn.XLOOKUP($A1465&amp;$Q$3,Data[Index]&amp;Data[Valid Test, Can be used for conformity (Y/N)],Data[PM/km (mg)])-L$2)/L$5</f>
        <v>#N/A</v>
      </c>
      <c r="M1465" s="140" t="e" cm="1">
        <f t="array" ref="M1465">(_xlfn.XLOOKUP($A1465&amp;$Q$3,Data[Index]&amp;Data[Valid Test, Can be used for conformity (Y/N)],Data[CH4 (mg/km)])-M$2)/M$5</f>
        <v>#N/A</v>
      </c>
      <c r="N1465" s="140" t="e" cm="1">
        <f t="array" ref="N1465">(_xlfn.XLOOKUP($A1465&amp;$Q$3,Data[Index]&amp;Data[Valid Test, Can be used for conformity (Y/N)],Data[N20 (mg/km)])-N$2)/N$5</f>
        <v>#N/A</v>
      </c>
      <c r="O1465" s="141" t="e" cm="1">
        <f t="array" ref="O1465">(_xlfn.XLOOKUP($A1465&amp;$Q$3,Data[Index]&amp;Data[Valid Test, Can be used for conformity (Y/N)],Data[l/100km])-O$2)/O$5</f>
        <v>#N/A</v>
      </c>
      <c r="P1465" s="138">
        <f>_xlfn.XLOOKUP($A1465,Data[Index],Data[Comments])</f>
        <v>0</v>
      </c>
    </row>
    <row r="1466" spans="1:16" x14ac:dyDescent="0.2">
      <c r="A1466" s="129"/>
      <c r="B1466" s="129"/>
      <c r="C1466" s="129" t="e" cm="1">
        <f t="array" ref="C1466">_xlfn.XLOOKUP($A1466&amp;$Q$3&amp;$R$3,Data[Index]&amp;Data[Valid Test, Can be used for conformity (Y/N)]&amp;Data[Cycle],Data[Test Name])</f>
        <v>#N/A</v>
      </c>
      <c r="D1466" s="167" t="e" cm="1">
        <f t="array" ref="D1466">_xlfn.XLOOKUP($A1466&amp;$Q$3&amp;$R$3,Data[Index]&amp;Data[Valid Test, Can be used for conformity (Y/N)]&amp;Data[Cycle],Data[Mileage (Miles)])</f>
        <v>#N/A</v>
      </c>
      <c r="E1466" s="130" t="e" cm="1">
        <f t="array" ref="E1466">_xlfn.XLOOKUP($A1466&amp;$Q$3&amp;$R$3,Data[Index]&amp;Data[Valid Test, Can be used for conformity (Y/N)]&amp;Data[Cycle],Data[Date])</f>
        <v>#N/A</v>
      </c>
      <c r="F1466" s="141" t="e" cm="1">
        <f t="array" ref="F1466">(_xlfn.XLOOKUP($A1466&amp;$Q$3&amp;$R$3,Data[Index]&amp;Data[Valid Test, Can be used for conformity (Y/N)]&amp;Data[Cycle],Data[CO/km (mg)])-F$2)/F$5</f>
        <v>#N/A</v>
      </c>
      <c r="G1466" s="141" t="e" cm="1">
        <f t="array" ref="G1466">(_xlfn.XLOOKUP($A1466&amp;$Q$3,Data[Index]&amp;Data[Valid Test, Can be used for conformity (Y/N)],Data[CO2/km (g)])-G$2)/G$5</f>
        <v>#N/A</v>
      </c>
      <c r="H1466" s="141" t="e" cm="1">
        <f t="array" ref="H1466">(_xlfn.XLOOKUP($A1466&amp;$Q$3,Data[Index]&amp;Data[Valid Test, Can be used for conformity (Y/N)],Data[THC/km (mg)])-H$2)/H$5</f>
        <v>#N/A</v>
      </c>
      <c r="I1466" s="141" t="e" cm="1">
        <f t="array" ref="I1466">(_xlfn.XLOOKUP($A1466&amp;$Q$3,Data[Index]&amp;Data[Valid Test, Can be used for conformity (Y/N)],Data[NOx/km (mg)])-I$2)/I$5</f>
        <v>#N/A</v>
      </c>
      <c r="J1466" s="141" t="e" cm="1">
        <f t="array" ref="J1466">(_xlfn.XLOOKUP($A1466&amp;$Q$3,Data[Index]&amp;Data[Valid Test, Can be used for conformity (Y/N)],Data[THC + NOx/km (mg)])-J$2)/J$5</f>
        <v>#N/A</v>
      </c>
      <c r="K1466" s="141" t="e" cm="1">
        <f t="array" ref="K1466">(_xlfn.XLOOKUP($A1466&amp;$Q$3,Data[Index]&amp;Data[Valid Test, Can be used for conformity (Y/N)],Data[PN/km ('#)])-K$2)/K$5</f>
        <v>#N/A</v>
      </c>
      <c r="L1466" s="141" t="e" cm="1">
        <f t="array" ref="L1466">(_xlfn.XLOOKUP($A1466&amp;$Q$3,Data[Index]&amp;Data[Valid Test, Can be used for conformity (Y/N)],Data[PM/km (mg)])-L$2)/L$5</f>
        <v>#N/A</v>
      </c>
      <c r="M1466" s="140" t="e" cm="1">
        <f t="array" ref="M1466">(_xlfn.XLOOKUP($A1466&amp;$Q$3,Data[Index]&amp;Data[Valid Test, Can be used for conformity (Y/N)],Data[CH4 (mg/km)])-M$2)/M$5</f>
        <v>#N/A</v>
      </c>
      <c r="N1466" s="140" t="e" cm="1">
        <f t="array" ref="N1466">(_xlfn.XLOOKUP($A1466&amp;$Q$3,Data[Index]&amp;Data[Valid Test, Can be used for conformity (Y/N)],Data[N20 (mg/km)])-N$2)/N$5</f>
        <v>#N/A</v>
      </c>
      <c r="O1466" s="141" t="e" cm="1">
        <f t="array" ref="O1466">(_xlfn.XLOOKUP($A1466&amp;$Q$3,Data[Index]&amp;Data[Valid Test, Can be used for conformity (Y/N)],Data[l/100km])-O$2)/O$5</f>
        <v>#N/A</v>
      </c>
      <c r="P1466" s="138">
        <f>_xlfn.XLOOKUP($A1466,Data[Index],Data[Comments])</f>
        <v>0</v>
      </c>
    </row>
    <row r="1467" spans="1:16" x14ac:dyDescent="0.2">
      <c r="A1467" s="129"/>
      <c r="B1467" s="129"/>
      <c r="C1467" s="129" t="e" cm="1">
        <f t="array" ref="C1467">_xlfn.XLOOKUP($A1467&amp;$Q$3&amp;$R$3,Data[Index]&amp;Data[Valid Test, Can be used for conformity (Y/N)]&amp;Data[Cycle],Data[Test Name])</f>
        <v>#N/A</v>
      </c>
      <c r="D1467" s="167" t="e" cm="1">
        <f t="array" ref="D1467">_xlfn.XLOOKUP($A1467&amp;$Q$3&amp;$R$3,Data[Index]&amp;Data[Valid Test, Can be used for conformity (Y/N)]&amp;Data[Cycle],Data[Mileage (Miles)])</f>
        <v>#N/A</v>
      </c>
      <c r="E1467" s="130" t="e" cm="1">
        <f t="array" ref="E1467">_xlfn.XLOOKUP($A1467&amp;$Q$3&amp;$R$3,Data[Index]&amp;Data[Valid Test, Can be used for conformity (Y/N)]&amp;Data[Cycle],Data[Date])</f>
        <v>#N/A</v>
      </c>
      <c r="F1467" s="141" t="e" cm="1">
        <f t="array" ref="F1467">(_xlfn.XLOOKUP($A1467&amp;$Q$3&amp;$R$3,Data[Index]&amp;Data[Valid Test, Can be used for conformity (Y/N)]&amp;Data[Cycle],Data[CO/km (mg)])-F$2)/F$5</f>
        <v>#N/A</v>
      </c>
      <c r="G1467" s="141" t="e" cm="1">
        <f t="array" ref="G1467">(_xlfn.XLOOKUP($A1467&amp;$Q$3,Data[Index]&amp;Data[Valid Test, Can be used for conformity (Y/N)],Data[CO2/km (g)])-G$2)/G$5</f>
        <v>#N/A</v>
      </c>
      <c r="H1467" s="141" t="e" cm="1">
        <f t="array" ref="H1467">(_xlfn.XLOOKUP($A1467&amp;$Q$3,Data[Index]&amp;Data[Valid Test, Can be used for conformity (Y/N)],Data[THC/km (mg)])-H$2)/H$5</f>
        <v>#N/A</v>
      </c>
      <c r="I1467" s="141" t="e" cm="1">
        <f t="array" ref="I1467">(_xlfn.XLOOKUP($A1467&amp;$Q$3,Data[Index]&amp;Data[Valid Test, Can be used for conformity (Y/N)],Data[NOx/km (mg)])-I$2)/I$5</f>
        <v>#N/A</v>
      </c>
      <c r="J1467" s="141" t="e" cm="1">
        <f t="array" ref="J1467">(_xlfn.XLOOKUP($A1467&amp;$Q$3,Data[Index]&amp;Data[Valid Test, Can be used for conformity (Y/N)],Data[THC + NOx/km (mg)])-J$2)/J$5</f>
        <v>#N/A</v>
      </c>
      <c r="K1467" s="141" t="e" cm="1">
        <f t="array" ref="K1467">(_xlfn.XLOOKUP($A1467&amp;$Q$3,Data[Index]&amp;Data[Valid Test, Can be used for conformity (Y/N)],Data[PN/km ('#)])-K$2)/K$5</f>
        <v>#N/A</v>
      </c>
      <c r="L1467" s="141" t="e" cm="1">
        <f t="array" ref="L1467">(_xlfn.XLOOKUP($A1467&amp;$Q$3,Data[Index]&amp;Data[Valid Test, Can be used for conformity (Y/N)],Data[PM/km (mg)])-L$2)/L$5</f>
        <v>#N/A</v>
      </c>
      <c r="M1467" s="140" t="e" cm="1">
        <f t="array" ref="M1467">(_xlfn.XLOOKUP($A1467&amp;$Q$3,Data[Index]&amp;Data[Valid Test, Can be used for conformity (Y/N)],Data[CH4 (mg/km)])-M$2)/M$5</f>
        <v>#N/A</v>
      </c>
      <c r="N1467" s="140" t="e" cm="1">
        <f t="array" ref="N1467">(_xlfn.XLOOKUP($A1467&amp;$Q$3,Data[Index]&amp;Data[Valid Test, Can be used for conformity (Y/N)],Data[N20 (mg/km)])-N$2)/N$5</f>
        <v>#N/A</v>
      </c>
      <c r="O1467" s="141" t="e" cm="1">
        <f t="array" ref="O1467">(_xlfn.XLOOKUP($A1467&amp;$Q$3,Data[Index]&amp;Data[Valid Test, Can be used for conformity (Y/N)],Data[l/100km])-O$2)/O$5</f>
        <v>#N/A</v>
      </c>
      <c r="P1467" s="138">
        <f>_xlfn.XLOOKUP($A1467,Data[Index],Data[Comments])</f>
        <v>0</v>
      </c>
    </row>
    <row r="1468" spans="1:16" x14ac:dyDescent="0.2">
      <c r="A1468" s="129"/>
      <c r="B1468" s="129"/>
      <c r="C1468" s="129" t="e" cm="1">
        <f t="array" ref="C1468">_xlfn.XLOOKUP($A1468&amp;$Q$3&amp;$R$3,Data[Index]&amp;Data[Valid Test, Can be used for conformity (Y/N)]&amp;Data[Cycle],Data[Test Name])</f>
        <v>#N/A</v>
      </c>
      <c r="D1468" s="167" t="e" cm="1">
        <f t="array" ref="D1468">_xlfn.XLOOKUP($A1468&amp;$Q$3&amp;$R$3,Data[Index]&amp;Data[Valid Test, Can be used for conformity (Y/N)]&amp;Data[Cycle],Data[Mileage (Miles)])</f>
        <v>#N/A</v>
      </c>
      <c r="E1468" s="130" t="e" cm="1">
        <f t="array" ref="E1468">_xlfn.XLOOKUP($A1468&amp;$Q$3&amp;$R$3,Data[Index]&amp;Data[Valid Test, Can be used for conformity (Y/N)]&amp;Data[Cycle],Data[Date])</f>
        <v>#N/A</v>
      </c>
      <c r="F1468" s="141" t="e" cm="1">
        <f t="array" ref="F1468">(_xlfn.XLOOKUP($A1468&amp;$Q$3&amp;$R$3,Data[Index]&amp;Data[Valid Test, Can be used for conformity (Y/N)]&amp;Data[Cycle],Data[CO/km (mg)])-F$2)/F$5</f>
        <v>#N/A</v>
      </c>
      <c r="G1468" s="141" t="e" cm="1">
        <f t="array" ref="G1468">(_xlfn.XLOOKUP($A1468&amp;$Q$3,Data[Index]&amp;Data[Valid Test, Can be used for conformity (Y/N)],Data[CO2/km (g)])-G$2)/G$5</f>
        <v>#N/A</v>
      </c>
      <c r="H1468" s="141" t="e" cm="1">
        <f t="array" ref="H1468">(_xlfn.XLOOKUP($A1468&amp;$Q$3,Data[Index]&amp;Data[Valid Test, Can be used for conformity (Y/N)],Data[THC/km (mg)])-H$2)/H$5</f>
        <v>#N/A</v>
      </c>
      <c r="I1468" s="141" t="e" cm="1">
        <f t="array" ref="I1468">(_xlfn.XLOOKUP($A1468&amp;$Q$3,Data[Index]&amp;Data[Valid Test, Can be used for conformity (Y/N)],Data[NOx/km (mg)])-I$2)/I$5</f>
        <v>#N/A</v>
      </c>
      <c r="J1468" s="141" t="e" cm="1">
        <f t="array" ref="J1468">(_xlfn.XLOOKUP($A1468&amp;$Q$3,Data[Index]&amp;Data[Valid Test, Can be used for conformity (Y/N)],Data[THC + NOx/km (mg)])-J$2)/J$5</f>
        <v>#N/A</v>
      </c>
      <c r="K1468" s="141" t="e" cm="1">
        <f t="array" ref="K1468">(_xlfn.XLOOKUP($A1468&amp;$Q$3,Data[Index]&amp;Data[Valid Test, Can be used for conformity (Y/N)],Data[PN/km ('#)])-K$2)/K$5</f>
        <v>#N/A</v>
      </c>
      <c r="L1468" s="141" t="e" cm="1">
        <f t="array" ref="L1468">(_xlfn.XLOOKUP($A1468&amp;$Q$3,Data[Index]&amp;Data[Valid Test, Can be used for conformity (Y/N)],Data[PM/km (mg)])-L$2)/L$5</f>
        <v>#N/A</v>
      </c>
      <c r="M1468" s="140" t="e" cm="1">
        <f t="array" ref="M1468">(_xlfn.XLOOKUP($A1468&amp;$Q$3,Data[Index]&amp;Data[Valid Test, Can be used for conformity (Y/N)],Data[CH4 (mg/km)])-M$2)/M$5</f>
        <v>#N/A</v>
      </c>
      <c r="N1468" s="140" t="e" cm="1">
        <f t="array" ref="N1468">(_xlfn.XLOOKUP($A1468&amp;$Q$3,Data[Index]&amp;Data[Valid Test, Can be used for conformity (Y/N)],Data[N20 (mg/km)])-N$2)/N$5</f>
        <v>#N/A</v>
      </c>
      <c r="O1468" s="141" t="e" cm="1">
        <f t="array" ref="O1468">(_xlfn.XLOOKUP($A1468&amp;$Q$3,Data[Index]&amp;Data[Valid Test, Can be used for conformity (Y/N)],Data[l/100km])-O$2)/O$5</f>
        <v>#N/A</v>
      </c>
      <c r="P1468" s="138">
        <f>_xlfn.XLOOKUP($A1468,Data[Index],Data[Comments])</f>
        <v>0</v>
      </c>
    </row>
    <row r="1469" spans="1:16" x14ac:dyDescent="0.2">
      <c r="A1469" s="129"/>
      <c r="B1469" s="129"/>
      <c r="C1469" s="129" t="e" cm="1">
        <f t="array" ref="C1469">_xlfn.XLOOKUP($A1469&amp;$Q$3&amp;$R$3,Data[Index]&amp;Data[Valid Test, Can be used for conformity (Y/N)]&amp;Data[Cycle],Data[Test Name])</f>
        <v>#N/A</v>
      </c>
      <c r="D1469" s="167" t="e" cm="1">
        <f t="array" ref="D1469">_xlfn.XLOOKUP($A1469&amp;$Q$3&amp;$R$3,Data[Index]&amp;Data[Valid Test, Can be used for conformity (Y/N)]&amp;Data[Cycle],Data[Mileage (Miles)])</f>
        <v>#N/A</v>
      </c>
      <c r="E1469" s="130" t="e" cm="1">
        <f t="array" ref="E1469">_xlfn.XLOOKUP($A1469&amp;$Q$3&amp;$R$3,Data[Index]&amp;Data[Valid Test, Can be used for conformity (Y/N)]&amp;Data[Cycle],Data[Date])</f>
        <v>#N/A</v>
      </c>
      <c r="F1469" s="141" t="e" cm="1">
        <f t="array" ref="F1469">(_xlfn.XLOOKUP($A1469&amp;$Q$3&amp;$R$3,Data[Index]&amp;Data[Valid Test, Can be used for conformity (Y/N)]&amp;Data[Cycle],Data[CO/km (mg)])-F$2)/F$5</f>
        <v>#N/A</v>
      </c>
      <c r="G1469" s="141" t="e" cm="1">
        <f t="array" ref="G1469">(_xlfn.XLOOKUP($A1469&amp;$Q$3,Data[Index]&amp;Data[Valid Test, Can be used for conformity (Y/N)],Data[CO2/km (g)])-G$2)/G$5</f>
        <v>#N/A</v>
      </c>
      <c r="H1469" s="141" t="e" cm="1">
        <f t="array" ref="H1469">(_xlfn.XLOOKUP($A1469&amp;$Q$3,Data[Index]&amp;Data[Valid Test, Can be used for conformity (Y/N)],Data[THC/km (mg)])-H$2)/H$5</f>
        <v>#N/A</v>
      </c>
      <c r="I1469" s="141" t="e" cm="1">
        <f t="array" ref="I1469">(_xlfn.XLOOKUP($A1469&amp;$Q$3,Data[Index]&amp;Data[Valid Test, Can be used for conformity (Y/N)],Data[NOx/km (mg)])-I$2)/I$5</f>
        <v>#N/A</v>
      </c>
      <c r="J1469" s="141" t="e" cm="1">
        <f t="array" ref="J1469">(_xlfn.XLOOKUP($A1469&amp;$Q$3,Data[Index]&amp;Data[Valid Test, Can be used for conformity (Y/N)],Data[THC + NOx/km (mg)])-J$2)/J$5</f>
        <v>#N/A</v>
      </c>
      <c r="K1469" s="141" t="e" cm="1">
        <f t="array" ref="K1469">(_xlfn.XLOOKUP($A1469&amp;$Q$3,Data[Index]&amp;Data[Valid Test, Can be used for conformity (Y/N)],Data[PN/km ('#)])-K$2)/K$5</f>
        <v>#N/A</v>
      </c>
      <c r="L1469" s="141" t="e" cm="1">
        <f t="array" ref="L1469">(_xlfn.XLOOKUP($A1469&amp;$Q$3,Data[Index]&amp;Data[Valid Test, Can be used for conformity (Y/N)],Data[PM/km (mg)])-L$2)/L$5</f>
        <v>#N/A</v>
      </c>
      <c r="M1469" s="140" t="e" cm="1">
        <f t="array" ref="M1469">(_xlfn.XLOOKUP($A1469&amp;$Q$3,Data[Index]&amp;Data[Valid Test, Can be used for conformity (Y/N)],Data[CH4 (mg/km)])-M$2)/M$5</f>
        <v>#N/A</v>
      </c>
      <c r="N1469" s="140" t="e" cm="1">
        <f t="array" ref="N1469">(_xlfn.XLOOKUP($A1469&amp;$Q$3,Data[Index]&amp;Data[Valid Test, Can be used for conformity (Y/N)],Data[N20 (mg/km)])-N$2)/N$5</f>
        <v>#N/A</v>
      </c>
      <c r="O1469" s="141" t="e" cm="1">
        <f t="array" ref="O1469">(_xlfn.XLOOKUP($A1469&amp;$Q$3,Data[Index]&amp;Data[Valid Test, Can be used for conformity (Y/N)],Data[l/100km])-O$2)/O$5</f>
        <v>#N/A</v>
      </c>
      <c r="P1469" s="138">
        <f>_xlfn.XLOOKUP($A1469,Data[Index],Data[Comments])</f>
        <v>0</v>
      </c>
    </row>
    <row r="1470" spans="1:16" x14ac:dyDescent="0.2">
      <c r="A1470" s="129"/>
      <c r="B1470" s="129"/>
      <c r="C1470" s="129" t="e" cm="1">
        <f t="array" ref="C1470">_xlfn.XLOOKUP($A1470&amp;$Q$3&amp;$R$3,Data[Index]&amp;Data[Valid Test, Can be used for conformity (Y/N)]&amp;Data[Cycle],Data[Test Name])</f>
        <v>#N/A</v>
      </c>
      <c r="D1470" s="167" t="e" cm="1">
        <f t="array" ref="D1470">_xlfn.XLOOKUP($A1470&amp;$Q$3&amp;$R$3,Data[Index]&amp;Data[Valid Test, Can be used for conformity (Y/N)]&amp;Data[Cycle],Data[Mileage (Miles)])</f>
        <v>#N/A</v>
      </c>
      <c r="E1470" s="130" t="e" cm="1">
        <f t="array" ref="E1470">_xlfn.XLOOKUP($A1470&amp;$Q$3&amp;$R$3,Data[Index]&amp;Data[Valid Test, Can be used for conformity (Y/N)]&amp;Data[Cycle],Data[Date])</f>
        <v>#N/A</v>
      </c>
      <c r="F1470" s="141" t="e" cm="1">
        <f t="array" ref="F1470">(_xlfn.XLOOKUP($A1470&amp;$Q$3&amp;$R$3,Data[Index]&amp;Data[Valid Test, Can be used for conformity (Y/N)]&amp;Data[Cycle],Data[CO/km (mg)])-F$2)/F$5</f>
        <v>#N/A</v>
      </c>
      <c r="G1470" s="141" t="e" cm="1">
        <f t="array" ref="G1470">(_xlfn.XLOOKUP($A1470&amp;$Q$3,Data[Index]&amp;Data[Valid Test, Can be used for conformity (Y/N)],Data[CO2/km (g)])-G$2)/G$5</f>
        <v>#N/A</v>
      </c>
      <c r="H1470" s="141" t="e" cm="1">
        <f t="array" ref="H1470">(_xlfn.XLOOKUP($A1470&amp;$Q$3,Data[Index]&amp;Data[Valid Test, Can be used for conformity (Y/N)],Data[THC/km (mg)])-H$2)/H$5</f>
        <v>#N/A</v>
      </c>
      <c r="I1470" s="141" t="e" cm="1">
        <f t="array" ref="I1470">(_xlfn.XLOOKUP($A1470&amp;$Q$3,Data[Index]&amp;Data[Valid Test, Can be used for conformity (Y/N)],Data[NOx/km (mg)])-I$2)/I$5</f>
        <v>#N/A</v>
      </c>
      <c r="J1470" s="141" t="e" cm="1">
        <f t="array" ref="J1470">(_xlfn.XLOOKUP($A1470&amp;$Q$3,Data[Index]&amp;Data[Valid Test, Can be used for conformity (Y/N)],Data[THC + NOx/km (mg)])-J$2)/J$5</f>
        <v>#N/A</v>
      </c>
      <c r="K1470" s="141" t="e" cm="1">
        <f t="array" ref="K1470">(_xlfn.XLOOKUP($A1470&amp;$Q$3,Data[Index]&amp;Data[Valid Test, Can be used for conformity (Y/N)],Data[PN/km ('#)])-K$2)/K$5</f>
        <v>#N/A</v>
      </c>
      <c r="L1470" s="141" t="e" cm="1">
        <f t="array" ref="L1470">(_xlfn.XLOOKUP($A1470&amp;$Q$3,Data[Index]&amp;Data[Valid Test, Can be used for conformity (Y/N)],Data[PM/km (mg)])-L$2)/L$5</f>
        <v>#N/A</v>
      </c>
      <c r="M1470" s="140" t="e" cm="1">
        <f t="array" ref="M1470">(_xlfn.XLOOKUP($A1470&amp;$Q$3,Data[Index]&amp;Data[Valid Test, Can be used for conformity (Y/N)],Data[CH4 (mg/km)])-M$2)/M$5</f>
        <v>#N/A</v>
      </c>
      <c r="N1470" s="140" t="e" cm="1">
        <f t="array" ref="N1470">(_xlfn.XLOOKUP($A1470&amp;$Q$3,Data[Index]&amp;Data[Valid Test, Can be used for conformity (Y/N)],Data[N20 (mg/km)])-N$2)/N$5</f>
        <v>#N/A</v>
      </c>
      <c r="O1470" s="141" t="e" cm="1">
        <f t="array" ref="O1470">(_xlfn.XLOOKUP($A1470&amp;$Q$3,Data[Index]&amp;Data[Valid Test, Can be used for conformity (Y/N)],Data[l/100km])-O$2)/O$5</f>
        <v>#N/A</v>
      </c>
      <c r="P1470" s="138">
        <f>_xlfn.XLOOKUP($A1470,Data[Index],Data[Comments])</f>
        <v>0</v>
      </c>
    </row>
    <row r="1471" spans="1:16" x14ac:dyDescent="0.2">
      <c r="A1471" s="129"/>
      <c r="B1471" s="129"/>
      <c r="C1471" s="129" t="e" cm="1">
        <f t="array" ref="C1471">_xlfn.XLOOKUP($A1471&amp;$Q$3&amp;$R$3,Data[Index]&amp;Data[Valid Test, Can be used for conformity (Y/N)]&amp;Data[Cycle],Data[Test Name])</f>
        <v>#N/A</v>
      </c>
      <c r="D1471" s="167" t="e" cm="1">
        <f t="array" ref="D1471">_xlfn.XLOOKUP($A1471&amp;$Q$3&amp;$R$3,Data[Index]&amp;Data[Valid Test, Can be used for conformity (Y/N)]&amp;Data[Cycle],Data[Mileage (Miles)])</f>
        <v>#N/A</v>
      </c>
      <c r="E1471" s="130" t="e" cm="1">
        <f t="array" ref="E1471">_xlfn.XLOOKUP($A1471&amp;$Q$3&amp;$R$3,Data[Index]&amp;Data[Valid Test, Can be used for conformity (Y/N)]&amp;Data[Cycle],Data[Date])</f>
        <v>#N/A</v>
      </c>
      <c r="F1471" s="141" t="e" cm="1">
        <f t="array" ref="F1471">(_xlfn.XLOOKUP($A1471&amp;$Q$3&amp;$R$3,Data[Index]&amp;Data[Valid Test, Can be used for conformity (Y/N)]&amp;Data[Cycle],Data[CO/km (mg)])-F$2)/F$5</f>
        <v>#N/A</v>
      </c>
      <c r="G1471" s="141" t="e" cm="1">
        <f t="array" ref="G1471">(_xlfn.XLOOKUP($A1471&amp;$Q$3,Data[Index]&amp;Data[Valid Test, Can be used for conformity (Y/N)],Data[CO2/km (g)])-G$2)/G$5</f>
        <v>#N/A</v>
      </c>
      <c r="H1471" s="141" t="e" cm="1">
        <f t="array" ref="H1471">(_xlfn.XLOOKUP($A1471&amp;$Q$3,Data[Index]&amp;Data[Valid Test, Can be used for conformity (Y/N)],Data[THC/km (mg)])-H$2)/H$5</f>
        <v>#N/A</v>
      </c>
      <c r="I1471" s="141" t="e" cm="1">
        <f t="array" ref="I1471">(_xlfn.XLOOKUP($A1471&amp;$Q$3,Data[Index]&amp;Data[Valid Test, Can be used for conformity (Y/N)],Data[NOx/km (mg)])-I$2)/I$5</f>
        <v>#N/A</v>
      </c>
      <c r="J1471" s="141" t="e" cm="1">
        <f t="array" ref="J1471">(_xlfn.XLOOKUP($A1471&amp;$Q$3,Data[Index]&amp;Data[Valid Test, Can be used for conformity (Y/N)],Data[THC + NOx/km (mg)])-J$2)/J$5</f>
        <v>#N/A</v>
      </c>
      <c r="K1471" s="141" t="e" cm="1">
        <f t="array" ref="K1471">(_xlfn.XLOOKUP($A1471&amp;$Q$3,Data[Index]&amp;Data[Valid Test, Can be used for conformity (Y/N)],Data[PN/km ('#)])-K$2)/K$5</f>
        <v>#N/A</v>
      </c>
      <c r="L1471" s="141" t="e" cm="1">
        <f t="array" ref="L1471">(_xlfn.XLOOKUP($A1471&amp;$Q$3,Data[Index]&amp;Data[Valid Test, Can be used for conformity (Y/N)],Data[PM/km (mg)])-L$2)/L$5</f>
        <v>#N/A</v>
      </c>
      <c r="M1471" s="140" t="e" cm="1">
        <f t="array" ref="M1471">(_xlfn.XLOOKUP($A1471&amp;$Q$3,Data[Index]&amp;Data[Valid Test, Can be used for conformity (Y/N)],Data[CH4 (mg/km)])-M$2)/M$5</f>
        <v>#N/A</v>
      </c>
      <c r="N1471" s="140" t="e" cm="1">
        <f t="array" ref="N1471">(_xlfn.XLOOKUP($A1471&amp;$Q$3,Data[Index]&amp;Data[Valid Test, Can be used for conformity (Y/N)],Data[N20 (mg/km)])-N$2)/N$5</f>
        <v>#N/A</v>
      </c>
      <c r="O1471" s="141" t="e" cm="1">
        <f t="array" ref="O1471">(_xlfn.XLOOKUP($A1471&amp;$Q$3,Data[Index]&amp;Data[Valid Test, Can be used for conformity (Y/N)],Data[l/100km])-O$2)/O$5</f>
        <v>#N/A</v>
      </c>
      <c r="P1471" s="138">
        <f>_xlfn.XLOOKUP($A1471,Data[Index],Data[Comments])</f>
        <v>0</v>
      </c>
    </row>
    <row r="1472" spans="1:16" x14ac:dyDescent="0.2">
      <c r="A1472" s="129"/>
      <c r="B1472" s="129"/>
      <c r="C1472" s="129" t="e" cm="1">
        <f t="array" ref="C1472">_xlfn.XLOOKUP($A1472&amp;$Q$3&amp;$R$3,Data[Index]&amp;Data[Valid Test, Can be used for conformity (Y/N)]&amp;Data[Cycle],Data[Test Name])</f>
        <v>#N/A</v>
      </c>
      <c r="D1472" s="167" t="e" cm="1">
        <f t="array" ref="D1472">_xlfn.XLOOKUP($A1472&amp;$Q$3&amp;$R$3,Data[Index]&amp;Data[Valid Test, Can be used for conformity (Y/N)]&amp;Data[Cycle],Data[Mileage (Miles)])</f>
        <v>#N/A</v>
      </c>
      <c r="E1472" s="130" t="e" cm="1">
        <f t="array" ref="E1472">_xlfn.XLOOKUP($A1472&amp;$Q$3&amp;$R$3,Data[Index]&amp;Data[Valid Test, Can be used for conformity (Y/N)]&amp;Data[Cycle],Data[Date])</f>
        <v>#N/A</v>
      </c>
      <c r="F1472" s="141" t="e" cm="1">
        <f t="array" ref="F1472">(_xlfn.XLOOKUP($A1472&amp;$Q$3&amp;$R$3,Data[Index]&amp;Data[Valid Test, Can be used for conformity (Y/N)]&amp;Data[Cycle],Data[CO/km (mg)])-F$2)/F$5</f>
        <v>#N/A</v>
      </c>
      <c r="G1472" s="141" t="e" cm="1">
        <f t="array" ref="G1472">(_xlfn.XLOOKUP($A1472&amp;$Q$3,Data[Index]&amp;Data[Valid Test, Can be used for conformity (Y/N)],Data[CO2/km (g)])-G$2)/G$5</f>
        <v>#N/A</v>
      </c>
      <c r="H1472" s="141" t="e" cm="1">
        <f t="array" ref="H1472">(_xlfn.XLOOKUP($A1472&amp;$Q$3,Data[Index]&amp;Data[Valid Test, Can be used for conformity (Y/N)],Data[THC/km (mg)])-H$2)/H$5</f>
        <v>#N/A</v>
      </c>
      <c r="I1472" s="141" t="e" cm="1">
        <f t="array" ref="I1472">(_xlfn.XLOOKUP($A1472&amp;$Q$3,Data[Index]&amp;Data[Valid Test, Can be used for conformity (Y/N)],Data[NOx/km (mg)])-I$2)/I$5</f>
        <v>#N/A</v>
      </c>
      <c r="J1472" s="141" t="e" cm="1">
        <f t="array" ref="J1472">(_xlfn.XLOOKUP($A1472&amp;$Q$3,Data[Index]&amp;Data[Valid Test, Can be used for conformity (Y/N)],Data[THC + NOx/km (mg)])-J$2)/J$5</f>
        <v>#N/A</v>
      </c>
      <c r="K1472" s="141" t="e" cm="1">
        <f t="array" ref="K1472">(_xlfn.XLOOKUP($A1472&amp;$Q$3,Data[Index]&amp;Data[Valid Test, Can be used for conformity (Y/N)],Data[PN/km ('#)])-K$2)/K$5</f>
        <v>#N/A</v>
      </c>
      <c r="L1472" s="141" t="e" cm="1">
        <f t="array" ref="L1472">(_xlfn.XLOOKUP($A1472&amp;$Q$3,Data[Index]&amp;Data[Valid Test, Can be used for conformity (Y/N)],Data[PM/km (mg)])-L$2)/L$5</f>
        <v>#N/A</v>
      </c>
      <c r="M1472" s="140" t="e" cm="1">
        <f t="array" ref="M1472">(_xlfn.XLOOKUP($A1472&amp;$Q$3,Data[Index]&amp;Data[Valid Test, Can be used for conformity (Y/N)],Data[CH4 (mg/km)])-M$2)/M$5</f>
        <v>#N/A</v>
      </c>
      <c r="N1472" s="140" t="e" cm="1">
        <f t="array" ref="N1472">(_xlfn.XLOOKUP($A1472&amp;$Q$3,Data[Index]&amp;Data[Valid Test, Can be used for conformity (Y/N)],Data[N20 (mg/km)])-N$2)/N$5</f>
        <v>#N/A</v>
      </c>
      <c r="O1472" s="141" t="e" cm="1">
        <f t="array" ref="O1472">(_xlfn.XLOOKUP($A1472&amp;$Q$3,Data[Index]&amp;Data[Valid Test, Can be used for conformity (Y/N)],Data[l/100km])-O$2)/O$5</f>
        <v>#N/A</v>
      </c>
      <c r="P1472" s="138">
        <f>_xlfn.XLOOKUP($A1472,Data[Index],Data[Comments])</f>
        <v>0</v>
      </c>
    </row>
    <row r="1473" spans="1:16" x14ac:dyDescent="0.2">
      <c r="A1473" s="129"/>
      <c r="B1473" s="129"/>
      <c r="C1473" s="129" t="e" cm="1">
        <f t="array" ref="C1473">_xlfn.XLOOKUP($A1473&amp;$Q$3&amp;$R$3,Data[Index]&amp;Data[Valid Test, Can be used for conformity (Y/N)]&amp;Data[Cycle],Data[Test Name])</f>
        <v>#N/A</v>
      </c>
      <c r="D1473" s="167" t="e" cm="1">
        <f t="array" ref="D1473">_xlfn.XLOOKUP($A1473&amp;$Q$3&amp;$R$3,Data[Index]&amp;Data[Valid Test, Can be used for conformity (Y/N)]&amp;Data[Cycle],Data[Mileage (Miles)])</f>
        <v>#N/A</v>
      </c>
      <c r="E1473" s="130" t="e" cm="1">
        <f t="array" ref="E1473">_xlfn.XLOOKUP($A1473&amp;$Q$3&amp;$R$3,Data[Index]&amp;Data[Valid Test, Can be used for conformity (Y/N)]&amp;Data[Cycle],Data[Date])</f>
        <v>#N/A</v>
      </c>
      <c r="F1473" s="141" t="e" cm="1">
        <f t="array" ref="F1473">(_xlfn.XLOOKUP($A1473&amp;$Q$3&amp;$R$3,Data[Index]&amp;Data[Valid Test, Can be used for conformity (Y/N)]&amp;Data[Cycle],Data[CO/km (mg)])-F$2)/F$5</f>
        <v>#N/A</v>
      </c>
      <c r="G1473" s="141" t="e" cm="1">
        <f t="array" ref="G1473">(_xlfn.XLOOKUP($A1473&amp;$Q$3,Data[Index]&amp;Data[Valid Test, Can be used for conformity (Y/N)],Data[CO2/km (g)])-G$2)/G$5</f>
        <v>#N/A</v>
      </c>
      <c r="H1473" s="141" t="e" cm="1">
        <f t="array" ref="H1473">(_xlfn.XLOOKUP($A1473&amp;$Q$3,Data[Index]&amp;Data[Valid Test, Can be used for conformity (Y/N)],Data[THC/km (mg)])-H$2)/H$5</f>
        <v>#N/A</v>
      </c>
      <c r="I1473" s="141" t="e" cm="1">
        <f t="array" ref="I1473">(_xlfn.XLOOKUP($A1473&amp;$Q$3,Data[Index]&amp;Data[Valid Test, Can be used for conformity (Y/N)],Data[NOx/km (mg)])-I$2)/I$5</f>
        <v>#N/A</v>
      </c>
      <c r="J1473" s="141" t="e" cm="1">
        <f t="array" ref="J1473">(_xlfn.XLOOKUP($A1473&amp;$Q$3,Data[Index]&amp;Data[Valid Test, Can be used for conformity (Y/N)],Data[THC + NOx/km (mg)])-J$2)/J$5</f>
        <v>#N/A</v>
      </c>
      <c r="K1473" s="141" t="e" cm="1">
        <f t="array" ref="K1473">(_xlfn.XLOOKUP($A1473&amp;$Q$3,Data[Index]&amp;Data[Valid Test, Can be used for conformity (Y/N)],Data[PN/km ('#)])-K$2)/K$5</f>
        <v>#N/A</v>
      </c>
      <c r="L1473" s="141" t="e" cm="1">
        <f t="array" ref="L1473">(_xlfn.XLOOKUP($A1473&amp;$Q$3,Data[Index]&amp;Data[Valid Test, Can be used for conformity (Y/N)],Data[PM/km (mg)])-L$2)/L$5</f>
        <v>#N/A</v>
      </c>
      <c r="M1473" s="140" t="e" cm="1">
        <f t="array" ref="M1473">(_xlfn.XLOOKUP($A1473&amp;$Q$3,Data[Index]&amp;Data[Valid Test, Can be used for conformity (Y/N)],Data[CH4 (mg/km)])-M$2)/M$5</f>
        <v>#N/A</v>
      </c>
      <c r="N1473" s="140" t="e" cm="1">
        <f t="array" ref="N1473">(_xlfn.XLOOKUP($A1473&amp;$Q$3,Data[Index]&amp;Data[Valid Test, Can be used for conformity (Y/N)],Data[N20 (mg/km)])-N$2)/N$5</f>
        <v>#N/A</v>
      </c>
      <c r="O1473" s="141" t="e" cm="1">
        <f t="array" ref="O1473">(_xlfn.XLOOKUP($A1473&amp;$Q$3,Data[Index]&amp;Data[Valid Test, Can be used for conformity (Y/N)],Data[l/100km])-O$2)/O$5</f>
        <v>#N/A</v>
      </c>
      <c r="P1473" s="138">
        <f>_xlfn.XLOOKUP($A1473,Data[Index],Data[Comments])</f>
        <v>0</v>
      </c>
    </row>
    <row r="1474" spans="1:16" x14ac:dyDescent="0.2">
      <c r="A1474" s="129"/>
      <c r="B1474" s="129"/>
      <c r="C1474" s="129" t="e" cm="1">
        <f t="array" ref="C1474">_xlfn.XLOOKUP($A1474&amp;$Q$3&amp;$R$3,Data[Index]&amp;Data[Valid Test, Can be used for conformity (Y/N)]&amp;Data[Cycle],Data[Test Name])</f>
        <v>#N/A</v>
      </c>
      <c r="D1474" s="167" t="e" cm="1">
        <f t="array" ref="D1474">_xlfn.XLOOKUP($A1474&amp;$Q$3&amp;$R$3,Data[Index]&amp;Data[Valid Test, Can be used for conformity (Y/N)]&amp;Data[Cycle],Data[Mileage (Miles)])</f>
        <v>#N/A</v>
      </c>
      <c r="E1474" s="130" t="e" cm="1">
        <f t="array" ref="E1474">_xlfn.XLOOKUP($A1474&amp;$Q$3&amp;$R$3,Data[Index]&amp;Data[Valid Test, Can be used for conformity (Y/N)]&amp;Data[Cycle],Data[Date])</f>
        <v>#N/A</v>
      </c>
      <c r="F1474" s="141" t="e" cm="1">
        <f t="array" ref="F1474">(_xlfn.XLOOKUP($A1474&amp;$Q$3&amp;$R$3,Data[Index]&amp;Data[Valid Test, Can be used for conformity (Y/N)]&amp;Data[Cycle],Data[CO/km (mg)])-F$2)/F$5</f>
        <v>#N/A</v>
      </c>
      <c r="G1474" s="141" t="e" cm="1">
        <f t="array" ref="G1474">(_xlfn.XLOOKUP($A1474&amp;$Q$3,Data[Index]&amp;Data[Valid Test, Can be used for conformity (Y/N)],Data[CO2/km (g)])-G$2)/G$5</f>
        <v>#N/A</v>
      </c>
      <c r="H1474" s="141" t="e" cm="1">
        <f t="array" ref="H1474">(_xlfn.XLOOKUP($A1474&amp;$Q$3,Data[Index]&amp;Data[Valid Test, Can be used for conformity (Y/N)],Data[THC/km (mg)])-H$2)/H$5</f>
        <v>#N/A</v>
      </c>
      <c r="I1474" s="141" t="e" cm="1">
        <f t="array" ref="I1474">(_xlfn.XLOOKUP($A1474&amp;$Q$3,Data[Index]&amp;Data[Valid Test, Can be used for conformity (Y/N)],Data[NOx/km (mg)])-I$2)/I$5</f>
        <v>#N/A</v>
      </c>
      <c r="J1474" s="141" t="e" cm="1">
        <f t="array" ref="J1474">(_xlfn.XLOOKUP($A1474&amp;$Q$3,Data[Index]&amp;Data[Valid Test, Can be used for conformity (Y/N)],Data[THC + NOx/km (mg)])-J$2)/J$5</f>
        <v>#N/A</v>
      </c>
      <c r="K1474" s="141" t="e" cm="1">
        <f t="array" ref="K1474">(_xlfn.XLOOKUP($A1474&amp;$Q$3,Data[Index]&amp;Data[Valid Test, Can be used for conformity (Y/N)],Data[PN/km ('#)])-K$2)/K$5</f>
        <v>#N/A</v>
      </c>
      <c r="L1474" s="141" t="e" cm="1">
        <f t="array" ref="L1474">(_xlfn.XLOOKUP($A1474&amp;$Q$3,Data[Index]&amp;Data[Valid Test, Can be used for conformity (Y/N)],Data[PM/km (mg)])-L$2)/L$5</f>
        <v>#N/A</v>
      </c>
      <c r="M1474" s="140" t="e" cm="1">
        <f t="array" ref="M1474">(_xlfn.XLOOKUP($A1474&amp;$Q$3,Data[Index]&amp;Data[Valid Test, Can be used for conformity (Y/N)],Data[CH4 (mg/km)])-M$2)/M$5</f>
        <v>#N/A</v>
      </c>
      <c r="N1474" s="140" t="e" cm="1">
        <f t="array" ref="N1474">(_xlfn.XLOOKUP($A1474&amp;$Q$3,Data[Index]&amp;Data[Valid Test, Can be used for conformity (Y/N)],Data[N20 (mg/km)])-N$2)/N$5</f>
        <v>#N/A</v>
      </c>
      <c r="O1474" s="141" t="e" cm="1">
        <f t="array" ref="O1474">(_xlfn.XLOOKUP($A1474&amp;$Q$3,Data[Index]&amp;Data[Valid Test, Can be used for conformity (Y/N)],Data[l/100km])-O$2)/O$5</f>
        <v>#N/A</v>
      </c>
      <c r="P1474" s="138">
        <f>_xlfn.XLOOKUP($A1474,Data[Index],Data[Comments])</f>
        <v>0</v>
      </c>
    </row>
    <row r="1475" spans="1:16" x14ac:dyDescent="0.2">
      <c r="A1475" s="129"/>
      <c r="B1475" s="129"/>
      <c r="C1475" s="129" t="e" cm="1">
        <f t="array" ref="C1475">_xlfn.XLOOKUP($A1475&amp;$Q$3&amp;$R$3,Data[Index]&amp;Data[Valid Test, Can be used for conformity (Y/N)]&amp;Data[Cycle],Data[Test Name])</f>
        <v>#N/A</v>
      </c>
      <c r="D1475" s="167" t="e" cm="1">
        <f t="array" ref="D1475">_xlfn.XLOOKUP($A1475&amp;$Q$3&amp;$R$3,Data[Index]&amp;Data[Valid Test, Can be used for conformity (Y/N)]&amp;Data[Cycle],Data[Mileage (Miles)])</f>
        <v>#N/A</v>
      </c>
      <c r="E1475" s="130" t="e" cm="1">
        <f t="array" ref="E1475">_xlfn.XLOOKUP($A1475&amp;$Q$3&amp;$R$3,Data[Index]&amp;Data[Valid Test, Can be used for conformity (Y/N)]&amp;Data[Cycle],Data[Date])</f>
        <v>#N/A</v>
      </c>
      <c r="F1475" s="141" t="e" cm="1">
        <f t="array" ref="F1475">(_xlfn.XLOOKUP($A1475&amp;$Q$3&amp;$R$3,Data[Index]&amp;Data[Valid Test, Can be used for conformity (Y/N)]&amp;Data[Cycle],Data[CO/km (mg)])-F$2)/F$5</f>
        <v>#N/A</v>
      </c>
      <c r="G1475" s="141" t="e" cm="1">
        <f t="array" ref="G1475">(_xlfn.XLOOKUP($A1475&amp;$Q$3,Data[Index]&amp;Data[Valid Test, Can be used for conformity (Y/N)],Data[CO2/km (g)])-G$2)/G$5</f>
        <v>#N/A</v>
      </c>
      <c r="H1475" s="141" t="e" cm="1">
        <f t="array" ref="H1475">(_xlfn.XLOOKUP($A1475&amp;$Q$3,Data[Index]&amp;Data[Valid Test, Can be used for conformity (Y/N)],Data[THC/km (mg)])-H$2)/H$5</f>
        <v>#N/A</v>
      </c>
      <c r="I1475" s="141" t="e" cm="1">
        <f t="array" ref="I1475">(_xlfn.XLOOKUP($A1475&amp;$Q$3,Data[Index]&amp;Data[Valid Test, Can be used for conformity (Y/N)],Data[NOx/km (mg)])-I$2)/I$5</f>
        <v>#N/A</v>
      </c>
      <c r="J1475" s="141" t="e" cm="1">
        <f t="array" ref="J1475">(_xlfn.XLOOKUP($A1475&amp;$Q$3,Data[Index]&amp;Data[Valid Test, Can be used for conformity (Y/N)],Data[THC + NOx/km (mg)])-J$2)/J$5</f>
        <v>#N/A</v>
      </c>
      <c r="K1475" s="141" t="e" cm="1">
        <f t="array" ref="K1475">(_xlfn.XLOOKUP($A1475&amp;$Q$3,Data[Index]&amp;Data[Valid Test, Can be used for conformity (Y/N)],Data[PN/km ('#)])-K$2)/K$5</f>
        <v>#N/A</v>
      </c>
      <c r="L1475" s="141" t="e" cm="1">
        <f t="array" ref="L1475">(_xlfn.XLOOKUP($A1475&amp;$Q$3,Data[Index]&amp;Data[Valid Test, Can be used for conformity (Y/N)],Data[PM/km (mg)])-L$2)/L$5</f>
        <v>#N/A</v>
      </c>
      <c r="M1475" s="140" t="e" cm="1">
        <f t="array" ref="M1475">(_xlfn.XLOOKUP($A1475&amp;$Q$3,Data[Index]&amp;Data[Valid Test, Can be used for conformity (Y/N)],Data[CH4 (mg/km)])-M$2)/M$5</f>
        <v>#N/A</v>
      </c>
      <c r="N1475" s="140" t="e" cm="1">
        <f t="array" ref="N1475">(_xlfn.XLOOKUP($A1475&amp;$Q$3,Data[Index]&amp;Data[Valid Test, Can be used for conformity (Y/N)],Data[N20 (mg/km)])-N$2)/N$5</f>
        <v>#N/A</v>
      </c>
      <c r="O1475" s="141" t="e" cm="1">
        <f t="array" ref="O1475">(_xlfn.XLOOKUP($A1475&amp;$Q$3,Data[Index]&amp;Data[Valid Test, Can be used for conformity (Y/N)],Data[l/100km])-O$2)/O$5</f>
        <v>#N/A</v>
      </c>
      <c r="P1475" s="138">
        <f>_xlfn.XLOOKUP($A1475,Data[Index],Data[Comments])</f>
        <v>0</v>
      </c>
    </row>
    <row r="1476" spans="1:16" x14ac:dyDescent="0.2">
      <c r="A1476" s="129"/>
      <c r="B1476" s="129"/>
      <c r="C1476" s="129" t="e" cm="1">
        <f t="array" ref="C1476">_xlfn.XLOOKUP($A1476&amp;$Q$3&amp;$R$3,Data[Index]&amp;Data[Valid Test, Can be used for conformity (Y/N)]&amp;Data[Cycle],Data[Test Name])</f>
        <v>#N/A</v>
      </c>
      <c r="D1476" s="167" t="e" cm="1">
        <f t="array" ref="D1476">_xlfn.XLOOKUP($A1476&amp;$Q$3&amp;$R$3,Data[Index]&amp;Data[Valid Test, Can be used for conformity (Y/N)]&amp;Data[Cycle],Data[Mileage (Miles)])</f>
        <v>#N/A</v>
      </c>
      <c r="E1476" s="130" t="e" cm="1">
        <f t="array" ref="E1476">_xlfn.XLOOKUP($A1476&amp;$Q$3&amp;$R$3,Data[Index]&amp;Data[Valid Test, Can be used for conformity (Y/N)]&amp;Data[Cycle],Data[Date])</f>
        <v>#N/A</v>
      </c>
      <c r="F1476" s="141" t="e" cm="1">
        <f t="array" ref="F1476">(_xlfn.XLOOKUP($A1476&amp;$Q$3&amp;$R$3,Data[Index]&amp;Data[Valid Test, Can be used for conformity (Y/N)]&amp;Data[Cycle],Data[CO/km (mg)])-F$2)/F$5</f>
        <v>#N/A</v>
      </c>
      <c r="G1476" s="141" t="e" cm="1">
        <f t="array" ref="G1476">(_xlfn.XLOOKUP($A1476&amp;$Q$3,Data[Index]&amp;Data[Valid Test, Can be used for conformity (Y/N)],Data[CO2/km (g)])-G$2)/G$5</f>
        <v>#N/A</v>
      </c>
      <c r="H1476" s="141" t="e" cm="1">
        <f t="array" ref="H1476">(_xlfn.XLOOKUP($A1476&amp;$Q$3,Data[Index]&amp;Data[Valid Test, Can be used for conformity (Y/N)],Data[THC/km (mg)])-H$2)/H$5</f>
        <v>#N/A</v>
      </c>
      <c r="I1476" s="141" t="e" cm="1">
        <f t="array" ref="I1476">(_xlfn.XLOOKUP($A1476&amp;$Q$3,Data[Index]&amp;Data[Valid Test, Can be used for conformity (Y/N)],Data[NOx/km (mg)])-I$2)/I$5</f>
        <v>#N/A</v>
      </c>
      <c r="J1476" s="141" t="e" cm="1">
        <f t="array" ref="J1476">(_xlfn.XLOOKUP($A1476&amp;$Q$3,Data[Index]&amp;Data[Valid Test, Can be used for conformity (Y/N)],Data[THC + NOx/km (mg)])-J$2)/J$5</f>
        <v>#N/A</v>
      </c>
      <c r="K1476" s="141" t="e" cm="1">
        <f t="array" ref="K1476">(_xlfn.XLOOKUP($A1476&amp;$Q$3,Data[Index]&amp;Data[Valid Test, Can be used for conformity (Y/N)],Data[PN/km ('#)])-K$2)/K$5</f>
        <v>#N/A</v>
      </c>
      <c r="L1476" s="141" t="e" cm="1">
        <f t="array" ref="L1476">(_xlfn.XLOOKUP($A1476&amp;$Q$3,Data[Index]&amp;Data[Valid Test, Can be used for conformity (Y/N)],Data[PM/km (mg)])-L$2)/L$5</f>
        <v>#N/A</v>
      </c>
      <c r="M1476" s="140" t="e" cm="1">
        <f t="array" ref="M1476">(_xlfn.XLOOKUP($A1476&amp;$Q$3,Data[Index]&amp;Data[Valid Test, Can be used for conformity (Y/N)],Data[CH4 (mg/km)])-M$2)/M$5</f>
        <v>#N/A</v>
      </c>
      <c r="N1476" s="140" t="e" cm="1">
        <f t="array" ref="N1476">(_xlfn.XLOOKUP($A1476&amp;$Q$3,Data[Index]&amp;Data[Valid Test, Can be used for conformity (Y/N)],Data[N20 (mg/km)])-N$2)/N$5</f>
        <v>#N/A</v>
      </c>
      <c r="O1476" s="141" t="e" cm="1">
        <f t="array" ref="O1476">(_xlfn.XLOOKUP($A1476&amp;$Q$3,Data[Index]&amp;Data[Valid Test, Can be used for conformity (Y/N)],Data[l/100km])-O$2)/O$5</f>
        <v>#N/A</v>
      </c>
      <c r="P1476" s="138">
        <f>_xlfn.XLOOKUP($A1476,Data[Index],Data[Comments])</f>
        <v>0</v>
      </c>
    </row>
    <row r="1477" spans="1:16" x14ac:dyDescent="0.2">
      <c r="A1477" s="129"/>
      <c r="B1477" s="129"/>
      <c r="C1477" s="129" t="e" cm="1">
        <f t="array" ref="C1477">_xlfn.XLOOKUP($A1477&amp;$Q$3&amp;$R$3,Data[Index]&amp;Data[Valid Test, Can be used for conformity (Y/N)]&amp;Data[Cycle],Data[Test Name])</f>
        <v>#N/A</v>
      </c>
      <c r="D1477" s="167" t="e" cm="1">
        <f t="array" ref="D1477">_xlfn.XLOOKUP($A1477&amp;$Q$3&amp;$R$3,Data[Index]&amp;Data[Valid Test, Can be used for conformity (Y/N)]&amp;Data[Cycle],Data[Mileage (Miles)])</f>
        <v>#N/A</v>
      </c>
      <c r="E1477" s="130" t="e" cm="1">
        <f t="array" ref="E1477">_xlfn.XLOOKUP($A1477&amp;$Q$3&amp;$R$3,Data[Index]&amp;Data[Valid Test, Can be used for conformity (Y/N)]&amp;Data[Cycle],Data[Date])</f>
        <v>#N/A</v>
      </c>
      <c r="F1477" s="141" t="e" cm="1">
        <f t="array" ref="F1477">(_xlfn.XLOOKUP($A1477&amp;$Q$3&amp;$R$3,Data[Index]&amp;Data[Valid Test, Can be used for conformity (Y/N)]&amp;Data[Cycle],Data[CO/km (mg)])-F$2)/F$5</f>
        <v>#N/A</v>
      </c>
      <c r="G1477" s="141" t="e" cm="1">
        <f t="array" ref="G1477">(_xlfn.XLOOKUP($A1477&amp;$Q$3,Data[Index]&amp;Data[Valid Test, Can be used for conformity (Y/N)],Data[CO2/km (g)])-G$2)/G$5</f>
        <v>#N/A</v>
      </c>
      <c r="H1477" s="141" t="e" cm="1">
        <f t="array" ref="H1477">(_xlfn.XLOOKUP($A1477&amp;$Q$3,Data[Index]&amp;Data[Valid Test, Can be used for conformity (Y/N)],Data[THC/km (mg)])-H$2)/H$5</f>
        <v>#N/A</v>
      </c>
      <c r="I1477" s="141" t="e" cm="1">
        <f t="array" ref="I1477">(_xlfn.XLOOKUP($A1477&amp;$Q$3,Data[Index]&amp;Data[Valid Test, Can be used for conformity (Y/N)],Data[NOx/km (mg)])-I$2)/I$5</f>
        <v>#N/A</v>
      </c>
      <c r="J1477" s="141" t="e" cm="1">
        <f t="array" ref="J1477">(_xlfn.XLOOKUP($A1477&amp;$Q$3,Data[Index]&amp;Data[Valid Test, Can be used for conformity (Y/N)],Data[THC + NOx/km (mg)])-J$2)/J$5</f>
        <v>#N/A</v>
      </c>
      <c r="K1477" s="141" t="e" cm="1">
        <f t="array" ref="K1477">(_xlfn.XLOOKUP($A1477&amp;$Q$3,Data[Index]&amp;Data[Valid Test, Can be used for conformity (Y/N)],Data[PN/km ('#)])-K$2)/K$5</f>
        <v>#N/A</v>
      </c>
      <c r="L1477" s="141" t="e" cm="1">
        <f t="array" ref="L1477">(_xlfn.XLOOKUP($A1477&amp;$Q$3,Data[Index]&amp;Data[Valid Test, Can be used for conformity (Y/N)],Data[PM/km (mg)])-L$2)/L$5</f>
        <v>#N/A</v>
      </c>
      <c r="M1477" s="140" t="e" cm="1">
        <f t="array" ref="M1477">(_xlfn.XLOOKUP($A1477&amp;$Q$3,Data[Index]&amp;Data[Valid Test, Can be used for conformity (Y/N)],Data[CH4 (mg/km)])-M$2)/M$5</f>
        <v>#N/A</v>
      </c>
      <c r="N1477" s="140" t="e" cm="1">
        <f t="array" ref="N1477">(_xlfn.XLOOKUP($A1477&amp;$Q$3,Data[Index]&amp;Data[Valid Test, Can be used for conformity (Y/N)],Data[N20 (mg/km)])-N$2)/N$5</f>
        <v>#N/A</v>
      </c>
      <c r="O1477" s="141" t="e" cm="1">
        <f t="array" ref="O1477">(_xlfn.XLOOKUP($A1477&amp;$Q$3,Data[Index]&amp;Data[Valid Test, Can be used for conformity (Y/N)],Data[l/100km])-O$2)/O$5</f>
        <v>#N/A</v>
      </c>
      <c r="P1477" s="138">
        <f>_xlfn.XLOOKUP($A1477,Data[Index],Data[Comments])</f>
        <v>0</v>
      </c>
    </row>
    <row r="1478" spans="1:16" x14ac:dyDescent="0.2">
      <c r="A1478" s="129"/>
      <c r="B1478" s="129"/>
      <c r="C1478" s="129" t="e" cm="1">
        <f t="array" ref="C1478">_xlfn.XLOOKUP($A1478&amp;$Q$3&amp;$R$3,Data[Index]&amp;Data[Valid Test, Can be used for conformity (Y/N)]&amp;Data[Cycle],Data[Test Name])</f>
        <v>#N/A</v>
      </c>
      <c r="D1478" s="167" t="e" cm="1">
        <f t="array" ref="D1478">_xlfn.XLOOKUP($A1478&amp;$Q$3&amp;$R$3,Data[Index]&amp;Data[Valid Test, Can be used for conformity (Y/N)]&amp;Data[Cycle],Data[Mileage (Miles)])</f>
        <v>#N/A</v>
      </c>
      <c r="E1478" s="130" t="e" cm="1">
        <f t="array" ref="E1478">_xlfn.XLOOKUP($A1478&amp;$Q$3&amp;$R$3,Data[Index]&amp;Data[Valid Test, Can be used for conformity (Y/N)]&amp;Data[Cycle],Data[Date])</f>
        <v>#N/A</v>
      </c>
      <c r="F1478" s="141" t="e" cm="1">
        <f t="array" ref="F1478">(_xlfn.XLOOKUP($A1478&amp;$Q$3&amp;$R$3,Data[Index]&amp;Data[Valid Test, Can be used for conformity (Y/N)]&amp;Data[Cycle],Data[CO/km (mg)])-F$2)/F$5</f>
        <v>#N/A</v>
      </c>
      <c r="G1478" s="141" t="e" cm="1">
        <f t="array" ref="G1478">(_xlfn.XLOOKUP($A1478&amp;$Q$3,Data[Index]&amp;Data[Valid Test, Can be used for conformity (Y/N)],Data[CO2/km (g)])-G$2)/G$5</f>
        <v>#N/A</v>
      </c>
      <c r="H1478" s="141" t="e" cm="1">
        <f t="array" ref="H1478">(_xlfn.XLOOKUP($A1478&amp;$Q$3,Data[Index]&amp;Data[Valid Test, Can be used for conformity (Y/N)],Data[THC/km (mg)])-H$2)/H$5</f>
        <v>#N/A</v>
      </c>
      <c r="I1478" s="141" t="e" cm="1">
        <f t="array" ref="I1478">(_xlfn.XLOOKUP($A1478&amp;$Q$3,Data[Index]&amp;Data[Valid Test, Can be used for conformity (Y/N)],Data[NOx/km (mg)])-I$2)/I$5</f>
        <v>#N/A</v>
      </c>
      <c r="J1478" s="141" t="e" cm="1">
        <f t="array" ref="J1478">(_xlfn.XLOOKUP($A1478&amp;$Q$3,Data[Index]&amp;Data[Valid Test, Can be used for conformity (Y/N)],Data[THC + NOx/km (mg)])-J$2)/J$5</f>
        <v>#N/A</v>
      </c>
      <c r="K1478" s="141" t="e" cm="1">
        <f t="array" ref="K1478">(_xlfn.XLOOKUP($A1478&amp;$Q$3,Data[Index]&amp;Data[Valid Test, Can be used for conformity (Y/N)],Data[PN/km ('#)])-K$2)/K$5</f>
        <v>#N/A</v>
      </c>
      <c r="L1478" s="141" t="e" cm="1">
        <f t="array" ref="L1478">(_xlfn.XLOOKUP($A1478&amp;$Q$3,Data[Index]&amp;Data[Valid Test, Can be used for conformity (Y/N)],Data[PM/km (mg)])-L$2)/L$5</f>
        <v>#N/A</v>
      </c>
      <c r="M1478" s="140" t="e" cm="1">
        <f t="array" ref="M1478">(_xlfn.XLOOKUP($A1478&amp;$Q$3,Data[Index]&amp;Data[Valid Test, Can be used for conformity (Y/N)],Data[CH4 (mg/km)])-M$2)/M$5</f>
        <v>#N/A</v>
      </c>
      <c r="N1478" s="140" t="e" cm="1">
        <f t="array" ref="N1478">(_xlfn.XLOOKUP($A1478&amp;$Q$3,Data[Index]&amp;Data[Valid Test, Can be used for conformity (Y/N)],Data[N20 (mg/km)])-N$2)/N$5</f>
        <v>#N/A</v>
      </c>
      <c r="O1478" s="141" t="e" cm="1">
        <f t="array" ref="O1478">(_xlfn.XLOOKUP($A1478&amp;$Q$3,Data[Index]&amp;Data[Valid Test, Can be used for conformity (Y/N)],Data[l/100km])-O$2)/O$5</f>
        <v>#N/A</v>
      </c>
      <c r="P1478" s="138">
        <f>_xlfn.XLOOKUP($A1478,Data[Index],Data[Comments])</f>
        <v>0</v>
      </c>
    </row>
    <row r="1479" spans="1:16" x14ac:dyDescent="0.2">
      <c r="A1479" s="129"/>
      <c r="B1479" s="129"/>
      <c r="C1479" s="129" t="e" cm="1">
        <f t="array" ref="C1479">_xlfn.XLOOKUP($A1479&amp;$Q$3&amp;$R$3,Data[Index]&amp;Data[Valid Test, Can be used for conformity (Y/N)]&amp;Data[Cycle],Data[Test Name])</f>
        <v>#N/A</v>
      </c>
      <c r="D1479" s="167" t="e" cm="1">
        <f t="array" ref="D1479">_xlfn.XLOOKUP($A1479&amp;$Q$3&amp;$R$3,Data[Index]&amp;Data[Valid Test, Can be used for conformity (Y/N)]&amp;Data[Cycle],Data[Mileage (Miles)])</f>
        <v>#N/A</v>
      </c>
      <c r="E1479" s="130" t="e" cm="1">
        <f t="array" ref="E1479">_xlfn.XLOOKUP($A1479&amp;$Q$3&amp;$R$3,Data[Index]&amp;Data[Valid Test, Can be used for conformity (Y/N)]&amp;Data[Cycle],Data[Date])</f>
        <v>#N/A</v>
      </c>
      <c r="F1479" s="141" t="e" cm="1">
        <f t="array" ref="F1479">(_xlfn.XLOOKUP($A1479&amp;$Q$3&amp;$R$3,Data[Index]&amp;Data[Valid Test, Can be used for conformity (Y/N)]&amp;Data[Cycle],Data[CO/km (mg)])-F$2)/F$5</f>
        <v>#N/A</v>
      </c>
      <c r="G1479" s="141" t="e" cm="1">
        <f t="array" ref="G1479">(_xlfn.XLOOKUP($A1479&amp;$Q$3,Data[Index]&amp;Data[Valid Test, Can be used for conformity (Y/N)],Data[CO2/km (g)])-G$2)/G$5</f>
        <v>#N/A</v>
      </c>
      <c r="H1479" s="141" t="e" cm="1">
        <f t="array" ref="H1479">(_xlfn.XLOOKUP($A1479&amp;$Q$3,Data[Index]&amp;Data[Valid Test, Can be used for conformity (Y/N)],Data[THC/km (mg)])-H$2)/H$5</f>
        <v>#N/A</v>
      </c>
      <c r="I1479" s="141" t="e" cm="1">
        <f t="array" ref="I1479">(_xlfn.XLOOKUP($A1479&amp;$Q$3,Data[Index]&amp;Data[Valid Test, Can be used for conformity (Y/N)],Data[NOx/km (mg)])-I$2)/I$5</f>
        <v>#N/A</v>
      </c>
      <c r="J1479" s="141" t="e" cm="1">
        <f t="array" ref="J1479">(_xlfn.XLOOKUP($A1479&amp;$Q$3,Data[Index]&amp;Data[Valid Test, Can be used for conformity (Y/N)],Data[THC + NOx/km (mg)])-J$2)/J$5</f>
        <v>#N/A</v>
      </c>
      <c r="K1479" s="141" t="e" cm="1">
        <f t="array" ref="K1479">(_xlfn.XLOOKUP($A1479&amp;$Q$3,Data[Index]&amp;Data[Valid Test, Can be used for conformity (Y/N)],Data[PN/km ('#)])-K$2)/K$5</f>
        <v>#N/A</v>
      </c>
      <c r="L1479" s="141" t="e" cm="1">
        <f t="array" ref="L1479">(_xlfn.XLOOKUP($A1479&amp;$Q$3,Data[Index]&amp;Data[Valid Test, Can be used for conformity (Y/N)],Data[PM/km (mg)])-L$2)/L$5</f>
        <v>#N/A</v>
      </c>
      <c r="M1479" s="140" t="e" cm="1">
        <f t="array" ref="M1479">(_xlfn.XLOOKUP($A1479&amp;$Q$3,Data[Index]&amp;Data[Valid Test, Can be used for conformity (Y/N)],Data[CH4 (mg/km)])-M$2)/M$5</f>
        <v>#N/A</v>
      </c>
      <c r="N1479" s="140" t="e" cm="1">
        <f t="array" ref="N1479">(_xlfn.XLOOKUP($A1479&amp;$Q$3,Data[Index]&amp;Data[Valid Test, Can be used for conformity (Y/N)],Data[N20 (mg/km)])-N$2)/N$5</f>
        <v>#N/A</v>
      </c>
      <c r="O1479" s="141" t="e" cm="1">
        <f t="array" ref="O1479">(_xlfn.XLOOKUP($A1479&amp;$Q$3,Data[Index]&amp;Data[Valid Test, Can be used for conformity (Y/N)],Data[l/100km])-O$2)/O$5</f>
        <v>#N/A</v>
      </c>
      <c r="P1479" s="138">
        <f>_xlfn.XLOOKUP($A1479,Data[Index],Data[Comments])</f>
        <v>0</v>
      </c>
    </row>
    <row r="1480" spans="1:16" x14ac:dyDescent="0.2">
      <c r="A1480" s="129"/>
      <c r="B1480" s="129"/>
      <c r="C1480" s="129" t="e" cm="1">
        <f t="array" ref="C1480">_xlfn.XLOOKUP($A1480&amp;$Q$3&amp;$R$3,Data[Index]&amp;Data[Valid Test, Can be used for conformity (Y/N)]&amp;Data[Cycle],Data[Test Name])</f>
        <v>#N/A</v>
      </c>
      <c r="D1480" s="167" t="e" cm="1">
        <f t="array" ref="D1480">_xlfn.XLOOKUP($A1480&amp;$Q$3&amp;$R$3,Data[Index]&amp;Data[Valid Test, Can be used for conformity (Y/N)]&amp;Data[Cycle],Data[Mileage (Miles)])</f>
        <v>#N/A</v>
      </c>
      <c r="E1480" s="130" t="e" cm="1">
        <f t="array" ref="E1480">_xlfn.XLOOKUP($A1480&amp;$Q$3&amp;$R$3,Data[Index]&amp;Data[Valid Test, Can be used for conformity (Y/N)]&amp;Data[Cycle],Data[Date])</f>
        <v>#N/A</v>
      </c>
      <c r="F1480" s="141" t="e" cm="1">
        <f t="array" ref="F1480">(_xlfn.XLOOKUP($A1480&amp;$Q$3&amp;$R$3,Data[Index]&amp;Data[Valid Test, Can be used for conformity (Y/N)]&amp;Data[Cycle],Data[CO/km (mg)])-F$2)/F$5</f>
        <v>#N/A</v>
      </c>
      <c r="G1480" s="141" t="e" cm="1">
        <f t="array" ref="G1480">(_xlfn.XLOOKUP($A1480&amp;$Q$3,Data[Index]&amp;Data[Valid Test, Can be used for conformity (Y/N)],Data[CO2/km (g)])-G$2)/G$5</f>
        <v>#N/A</v>
      </c>
      <c r="H1480" s="141" t="e" cm="1">
        <f t="array" ref="H1480">(_xlfn.XLOOKUP($A1480&amp;$Q$3,Data[Index]&amp;Data[Valid Test, Can be used for conformity (Y/N)],Data[THC/km (mg)])-H$2)/H$5</f>
        <v>#N/A</v>
      </c>
      <c r="I1480" s="141" t="e" cm="1">
        <f t="array" ref="I1480">(_xlfn.XLOOKUP($A1480&amp;$Q$3,Data[Index]&amp;Data[Valid Test, Can be used for conformity (Y/N)],Data[NOx/km (mg)])-I$2)/I$5</f>
        <v>#N/A</v>
      </c>
      <c r="J1480" s="141" t="e" cm="1">
        <f t="array" ref="J1480">(_xlfn.XLOOKUP($A1480&amp;$Q$3,Data[Index]&amp;Data[Valid Test, Can be used for conformity (Y/N)],Data[THC + NOx/km (mg)])-J$2)/J$5</f>
        <v>#N/A</v>
      </c>
      <c r="K1480" s="141" t="e" cm="1">
        <f t="array" ref="K1480">(_xlfn.XLOOKUP($A1480&amp;$Q$3,Data[Index]&amp;Data[Valid Test, Can be used for conformity (Y/N)],Data[PN/km ('#)])-K$2)/K$5</f>
        <v>#N/A</v>
      </c>
      <c r="L1480" s="141" t="e" cm="1">
        <f t="array" ref="L1480">(_xlfn.XLOOKUP($A1480&amp;$Q$3,Data[Index]&amp;Data[Valid Test, Can be used for conformity (Y/N)],Data[PM/km (mg)])-L$2)/L$5</f>
        <v>#N/A</v>
      </c>
      <c r="M1480" s="140" t="e" cm="1">
        <f t="array" ref="M1480">(_xlfn.XLOOKUP($A1480&amp;$Q$3,Data[Index]&amp;Data[Valid Test, Can be used for conformity (Y/N)],Data[CH4 (mg/km)])-M$2)/M$5</f>
        <v>#N/A</v>
      </c>
      <c r="N1480" s="140" t="e" cm="1">
        <f t="array" ref="N1480">(_xlfn.XLOOKUP($A1480&amp;$Q$3,Data[Index]&amp;Data[Valid Test, Can be used for conformity (Y/N)],Data[N20 (mg/km)])-N$2)/N$5</f>
        <v>#N/A</v>
      </c>
      <c r="O1480" s="141" t="e" cm="1">
        <f t="array" ref="O1480">(_xlfn.XLOOKUP($A1480&amp;$Q$3,Data[Index]&amp;Data[Valid Test, Can be used for conformity (Y/N)],Data[l/100km])-O$2)/O$5</f>
        <v>#N/A</v>
      </c>
      <c r="P1480" s="138">
        <f>_xlfn.XLOOKUP($A1480,Data[Index],Data[Comments])</f>
        <v>0</v>
      </c>
    </row>
    <row r="1481" spans="1:16" x14ac:dyDescent="0.2">
      <c r="A1481" s="129"/>
      <c r="B1481" s="129"/>
      <c r="C1481" s="129" t="e" cm="1">
        <f t="array" ref="C1481">_xlfn.XLOOKUP($A1481&amp;$Q$3&amp;$R$3,Data[Index]&amp;Data[Valid Test, Can be used for conformity (Y/N)]&amp;Data[Cycle],Data[Test Name])</f>
        <v>#N/A</v>
      </c>
      <c r="D1481" s="167" t="e" cm="1">
        <f t="array" ref="D1481">_xlfn.XLOOKUP($A1481&amp;$Q$3&amp;$R$3,Data[Index]&amp;Data[Valid Test, Can be used for conformity (Y/N)]&amp;Data[Cycle],Data[Mileage (Miles)])</f>
        <v>#N/A</v>
      </c>
      <c r="E1481" s="130" t="e" cm="1">
        <f t="array" ref="E1481">_xlfn.XLOOKUP($A1481&amp;$Q$3&amp;$R$3,Data[Index]&amp;Data[Valid Test, Can be used for conformity (Y/N)]&amp;Data[Cycle],Data[Date])</f>
        <v>#N/A</v>
      </c>
      <c r="F1481" s="141" t="e" cm="1">
        <f t="array" ref="F1481">(_xlfn.XLOOKUP($A1481&amp;$Q$3&amp;$R$3,Data[Index]&amp;Data[Valid Test, Can be used for conformity (Y/N)]&amp;Data[Cycle],Data[CO/km (mg)])-F$2)/F$5</f>
        <v>#N/A</v>
      </c>
      <c r="G1481" s="141" t="e" cm="1">
        <f t="array" ref="G1481">(_xlfn.XLOOKUP($A1481&amp;$Q$3,Data[Index]&amp;Data[Valid Test, Can be used for conformity (Y/N)],Data[CO2/km (g)])-G$2)/G$5</f>
        <v>#N/A</v>
      </c>
      <c r="H1481" s="141" t="e" cm="1">
        <f t="array" ref="H1481">(_xlfn.XLOOKUP($A1481&amp;$Q$3,Data[Index]&amp;Data[Valid Test, Can be used for conformity (Y/N)],Data[THC/km (mg)])-H$2)/H$5</f>
        <v>#N/A</v>
      </c>
      <c r="I1481" s="141" t="e" cm="1">
        <f t="array" ref="I1481">(_xlfn.XLOOKUP($A1481&amp;$Q$3,Data[Index]&amp;Data[Valid Test, Can be used for conformity (Y/N)],Data[NOx/km (mg)])-I$2)/I$5</f>
        <v>#N/A</v>
      </c>
      <c r="J1481" s="141" t="e" cm="1">
        <f t="array" ref="J1481">(_xlfn.XLOOKUP($A1481&amp;$Q$3,Data[Index]&amp;Data[Valid Test, Can be used for conformity (Y/N)],Data[THC + NOx/km (mg)])-J$2)/J$5</f>
        <v>#N/A</v>
      </c>
      <c r="K1481" s="141" t="e" cm="1">
        <f t="array" ref="K1481">(_xlfn.XLOOKUP($A1481&amp;$Q$3,Data[Index]&amp;Data[Valid Test, Can be used for conformity (Y/N)],Data[PN/km ('#)])-K$2)/K$5</f>
        <v>#N/A</v>
      </c>
      <c r="L1481" s="141" t="e" cm="1">
        <f t="array" ref="L1481">(_xlfn.XLOOKUP($A1481&amp;$Q$3,Data[Index]&amp;Data[Valid Test, Can be used for conformity (Y/N)],Data[PM/km (mg)])-L$2)/L$5</f>
        <v>#N/A</v>
      </c>
      <c r="M1481" s="140" t="e" cm="1">
        <f t="array" ref="M1481">(_xlfn.XLOOKUP($A1481&amp;$Q$3,Data[Index]&amp;Data[Valid Test, Can be used for conformity (Y/N)],Data[CH4 (mg/km)])-M$2)/M$5</f>
        <v>#N/A</v>
      </c>
      <c r="N1481" s="140" t="e" cm="1">
        <f t="array" ref="N1481">(_xlfn.XLOOKUP($A1481&amp;$Q$3,Data[Index]&amp;Data[Valid Test, Can be used for conformity (Y/N)],Data[N20 (mg/km)])-N$2)/N$5</f>
        <v>#N/A</v>
      </c>
      <c r="O1481" s="141" t="e" cm="1">
        <f t="array" ref="O1481">(_xlfn.XLOOKUP($A1481&amp;$Q$3,Data[Index]&amp;Data[Valid Test, Can be used for conformity (Y/N)],Data[l/100km])-O$2)/O$5</f>
        <v>#N/A</v>
      </c>
      <c r="P1481" s="138">
        <f>_xlfn.XLOOKUP($A1481,Data[Index],Data[Comments])</f>
        <v>0</v>
      </c>
    </row>
    <row r="1482" spans="1:16" x14ac:dyDescent="0.2">
      <c r="A1482" s="129"/>
      <c r="B1482" s="129"/>
      <c r="C1482" s="129" t="e" cm="1">
        <f t="array" ref="C1482">_xlfn.XLOOKUP($A1482&amp;$Q$3&amp;$R$3,Data[Index]&amp;Data[Valid Test, Can be used for conformity (Y/N)]&amp;Data[Cycle],Data[Test Name])</f>
        <v>#N/A</v>
      </c>
      <c r="D1482" s="167" t="e" cm="1">
        <f t="array" ref="D1482">_xlfn.XLOOKUP($A1482&amp;$Q$3&amp;$R$3,Data[Index]&amp;Data[Valid Test, Can be used for conformity (Y/N)]&amp;Data[Cycle],Data[Mileage (Miles)])</f>
        <v>#N/A</v>
      </c>
      <c r="E1482" s="130" t="e" cm="1">
        <f t="array" ref="E1482">_xlfn.XLOOKUP($A1482&amp;$Q$3&amp;$R$3,Data[Index]&amp;Data[Valid Test, Can be used for conformity (Y/N)]&amp;Data[Cycle],Data[Date])</f>
        <v>#N/A</v>
      </c>
      <c r="F1482" s="141" t="e" cm="1">
        <f t="array" ref="F1482">(_xlfn.XLOOKUP($A1482&amp;$Q$3&amp;$R$3,Data[Index]&amp;Data[Valid Test, Can be used for conformity (Y/N)]&amp;Data[Cycle],Data[CO/km (mg)])-F$2)/F$5</f>
        <v>#N/A</v>
      </c>
      <c r="G1482" s="141" t="e" cm="1">
        <f t="array" ref="G1482">(_xlfn.XLOOKUP($A1482&amp;$Q$3,Data[Index]&amp;Data[Valid Test, Can be used for conformity (Y/N)],Data[CO2/km (g)])-G$2)/G$5</f>
        <v>#N/A</v>
      </c>
      <c r="H1482" s="141" t="e" cm="1">
        <f t="array" ref="H1482">(_xlfn.XLOOKUP($A1482&amp;$Q$3,Data[Index]&amp;Data[Valid Test, Can be used for conformity (Y/N)],Data[THC/km (mg)])-H$2)/H$5</f>
        <v>#N/A</v>
      </c>
      <c r="I1482" s="141" t="e" cm="1">
        <f t="array" ref="I1482">(_xlfn.XLOOKUP($A1482&amp;$Q$3,Data[Index]&amp;Data[Valid Test, Can be used for conformity (Y/N)],Data[NOx/km (mg)])-I$2)/I$5</f>
        <v>#N/A</v>
      </c>
      <c r="J1482" s="141" t="e" cm="1">
        <f t="array" ref="J1482">(_xlfn.XLOOKUP($A1482&amp;$Q$3,Data[Index]&amp;Data[Valid Test, Can be used for conformity (Y/N)],Data[THC + NOx/km (mg)])-J$2)/J$5</f>
        <v>#N/A</v>
      </c>
      <c r="K1482" s="141" t="e" cm="1">
        <f t="array" ref="K1482">(_xlfn.XLOOKUP($A1482&amp;$Q$3,Data[Index]&amp;Data[Valid Test, Can be used for conformity (Y/N)],Data[PN/km ('#)])-K$2)/K$5</f>
        <v>#N/A</v>
      </c>
      <c r="L1482" s="141" t="e" cm="1">
        <f t="array" ref="L1482">(_xlfn.XLOOKUP($A1482&amp;$Q$3,Data[Index]&amp;Data[Valid Test, Can be used for conformity (Y/N)],Data[PM/km (mg)])-L$2)/L$5</f>
        <v>#N/A</v>
      </c>
      <c r="M1482" s="140" t="e" cm="1">
        <f t="array" ref="M1482">(_xlfn.XLOOKUP($A1482&amp;$Q$3,Data[Index]&amp;Data[Valid Test, Can be used for conformity (Y/N)],Data[CH4 (mg/km)])-M$2)/M$5</f>
        <v>#N/A</v>
      </c>
      <c r="N1482" s="140" t="e" cm="1">
        <f t="array" ref="N1482">(_xlfn.XLOOKUP($A1482&amp;$Q$3,Data[Index]&amp;Data[Valid Test, Can be used for conformity (Y/N)],Data[N20 (mg/km)])-N$2)/N$5</f>
        <v>#N/A</v>
      </c>
      <c r="O1482" s="141" t="e" cm="1">
        <f t="array" ref="O1482">(_xlfn.XLOOKUP($A1482&amp;$Q$3,Data[Index]&amp;Data[Valid Test, Can be used for conformity (Y/N)],Data[l/100km])-O$2)/O$5</f>
        <v>#N/A</v>
      </c>
      <c r="P1482" s="138">
        <f>_xlfn.XLOOKUP($A1482,Data[Index],Data[Comments])</f>
        <v>0</v>
      </c>
    </row>
    <row r="1483" spans="1:16" x14ac:dyDescent="0.2">
      <c r="A1483" s="129"/>
      <c r="B1483" s="129"/>
      <c r="C1483" s="129" t="e" cm="1">
        <f t="array" ref="C1483">_xlfn.XLOOKUP($A1483&amp;$Q$3&amp;$R$3,Data[Index]&amp;Data[Valid Test, Can be used for conformity (Y/N)]&amp;Data[Cycle],Data[Test Name])</f>
        <v>#N/A</v>
      </c>
      <c r="D1483" s="167" t="e" cm="1">
        <f t="array" ref="D1483">_xlfn.XLOOKUP($A1483&amp;$Q$3&amp;$R$3,Data[Index]&amp;Data[Valid Test, Can be used for conformity (Y/N)]&amp;Data[Cycle],Data[Mileage (Miles)])</f>
        <v>#N/A</v>
      </c>
      <c r="E1483" s="130" t="e" cm="1">
        <f t="array" ref="E1483">_xlfn.XLOOKUP($A1483&amp;$Q$3&amp;$R$3,Data[Index]&amp;Data[Valid Test, Can be used for conformity (Y/N)]&amp;Data[Cycle],Data[Date])</f>
        <v>#N/A</v>
      </c>
      <c r="F1483" s="141" t="e" cm="1">
        <f t="array" ref="F1483">(_xlfn.XLOOKUP($A1483&amp;$Q$3&amp;$R$3,Data[Index]&amp;Data[Valid Test, Can be used for conformity (Y/N)]&amp;Data[Cycle],Data[CO/km (mg)])-F$2)/F$5</f>
        <v>#N/A</v>
      </c>
      <c r="G1483" s="141" t="e" cm="1">
        <f t="array" ref="G1483">(_xlfn.XLOOKUP($A1483&amp;$Q$3,Data[Index]&amp;Data[Valid Test, Can be used for conformity (Y/N)],Data[CO2/km (g)])-G$2)/G$5</f>
        <v>#N/A</v>
      </c>
      <c r="H1483" s="141" t="e" cm="1">
        <f t="array" ref="H1483">(_xlfn.XLOOKUP($A1483&amp;$Q$3,Data[Index]&amp;Data[Valid Test, Can be used for conformity (Y/N)],Data[THC/km (mg)])-H$2)/H$5</f>
        <v>#N/A</v>
      </c>
      <c r="I1483" s="141" t="e" cm="1">
        <f t="array" ref="I1483">(_xlfn.XLOOKUP($A1483&amp;$Q$3,Data[Index]&amp;Data[Valid Test, Can be used for conformity (Y/N)],Data[NOx/km (mg)])-I$2)/I$5</f>
        <v>#N/A</v>
      </c>
      <c r="J1483" s="141" t="e" cm="1">
        <f t="array" ref="J1483">(_xlfn.XLOOKUP($A1483&amp;$Q$3,Data[Index]&amp;Data[Valid Test, Can be used for conformity (Y/N)],Data[THC + NOx/km (mg)])-J$2)/J$5</f>
        <v>#N/A</v>
      </c>
      <c r="K1483" s="141" t="e" cm="1">
        <f t="array" ref="K1483">(_xlfn.XLOOKUP($A1483&amp;$Q$3,Data[Index]&amp;Data[Valid Test, Can be used for conformity (Y/N)],Data[PN/km ('#)])-K$2)/K$5</f>
        <v>#N/A</v>
      </c>
      <c r="L1483" s="141" t="e" cm="1">
        <f t="array" ref="L1483">(_xlfn.XLOOKUP($A1483&amp;$Q$3,Data[Index]&amp;Data[Valid Test, Can be used for conformity (Y/N)],Data[PM/km (mg)])-L$2)/L$5</f>
        <v>#N/A</v>
      </c>
      <c r="M1483" s="140" t="e" cm="1">
        <f t="array" ref="M1483">(_xlfn.XLOOKUP($A1483&amp;$Q$3,Data[Index]&amp;Data[Valid Test, Can be used for conformity (Y/N)],Data[CH4 (mg/km)])-M$2)/M$5</f>
        <v>#N/A</v>
      </c>
      <c r="N1483" s="140" t="e" cm="1">
        <f t="array" ref="N1483">(_xlfn.XLOOKUP($A1483&amp;$Q$3,Data[Index]&amp;Data[Valid Test, Can be used for conformity (Y/N)],Data[N20 (mg/km)])-N$2)/N$5</f>
        <v>#N/A</v>
      </c>
      <c r="O1483" s="141" t="e" cm="1">
        <f t="array" ref="O1483">(_xlfn.XLOOKUP($A1483&amp;$Q$3,Data[Index]&amp;Data[Valid Test, Can be used for conformity (Y/N)],Data[l/100km])-O$2)/O$5</f>
        <v>#N/A</v>
      </c>
      <c r="P1483" s="138">
        <f>_xlfn.XLOOKUP($A1483,Data[Index],Data[Comments])</f>
        <v>0</v>
      </c>
    </row>
    <row r="1484" spans="1:16" x14ac:dyDescent="0.2">
      <c r="A1484" s="129"/>
      <c r="B1484" s="129"/>
      <c r="C1484" s="129" t="e" cm="1">
        <f t="array" ref="C1484">_xlfn.XLOOKUP($A1484&amp;$Q$3&amp;$R$3,Data[Index]&amp;Data[Valid Test, Can be used for conformity (Y/N)]&amp;Data[Cycle],Data[Test Name])</f>
        <v>#N/A</v>
      </c>
      <c r="D1484" s="167" t="e" cm="1">
        <f t="array" ref="D1484">_xlfn.XLOOKUP($A1484&amp;$Q$3&amp;$R$3,Data[Index]&amp;Data[Valid Test, Can be used for conformity (Y/N)]&amp;Data[Cycle],Data[Mileage (Miles)])</f>
        <v>#N/A</v>
      </c>
      <c r="E1484" s="130" t="e" cm="1">
        <f t="array" ref="E1484">_xlfn.XLOOKUP($A1484&amp;$Q$3&amp;$R$3,Data[Index]&amp;Data[Valid Test, Can be used for conformity (Y/N)]&amp;Data[Cycle],Data[Date])</f>
        <v>#N/A</v>
      </c>
      <c r="F1484" s="141" t="e" cm="1">
        <f t="array" ref="F1484">(_xlfn.XLOOKUP($A1484&amp;$Q$3&amp;$R$3,Data[Index]&amp;Data[Valid Test, Can be used for conformity (Y/N)]&amp;Data[Cycle],Data[CO/km (mg)])-F$2)/F$5</f>
        <v>#N/A</v>
      </c>
      <c r="G1484" s="141" t="e" cm="1">
        <f t="array" ref="G1484">(_xlfn.XLOOKUP($A1484&amp;$Q$3,Data[Index]&amp;Data[Valid Test, Can be used for conformity (Y/N)],Data[CO2/km (g)])-G$2)/G$5</f>
        <v>#N/A</v>
      </c>
      <c r="H1484" s="141" t="e" cm="1">
        <f t="array" ref="H1484">(_xlfn.XLOOKUP($A1484&amp;$Q$3,Data[Index]&amp;Data[Valid Test, Can be used for conformity (Y/N)],Data[THC/km (mg)])-H$2)/H$5</f>
        <v>#N/A</v>
      </c>
      <c r="I1484" s="141" t="e" cm="1">
        <f t="array" ref="I1484">(_xlfn.XLOOKUP($A1484&amp;$Q$3,Data[Index]&amp;Data[Valid Test, Can be used for conformity (Y/N)],Data[NOx/km (mg)])-I$2)/I$5</f>
        <v>#N/A</v>
      </c>
      <c r="J1484" s="141" t="e" cm="1">
        <f t="array" ref="J1484">(_xlfn.XLOOKUP($A1484&amp;$Q$3,Data[Index]&amp;Data[Valid Test, Can be used for conformity (Y/N)],Data[THC + NOx/km (mg)])-J$2)/J$5</f>
        <v>#N/A</v>
      </c>
      <c r="K1484" s="141" t="e" cm="1">
        <f t="array" ref="K1484">(_xlfn.XLOOKUP($A1484&amp;$Q$3,Data[Index]&amp;Data[Valid Test, Can be used for conformity (Y/N)],Data[PN/km ('#)])-K$2)/K$5</f>
        <v>#N/A</v>
      </c>
      <c r="L1484" s="141" t="e" cm="1">
        <f t="array" ref="L1484">(_xlfn.XLOOKUP($A1484&amp;$Q$3,Data[Index]&amp;Data[Valid Test, Can be used for conformity (Y/N)],Data[PM/km (mg)])-L$2)/L$5</f>
        <v>#N/A</v>
      </c>
      <c r="M1484" s="140" t="e" cm="1">
        <f t="array" ref="M1484">(_xlfn.XLOOKUP($A1484&amp;$Q$3,Data[Index]&amp;Data[Valid Test, Can be used for conformity (Y/N)],Data[CH4 (mg/km)])-M$2)/M$5</f>
        <v>#N/A</v>
      </c>
      <c r="N1484" s="140" t="e" cm="1">
        <f t="array" ref="N1484">(_xlfn.XLOOKUP($A1484&amp;$Q$3,Data[Index]&amp;Data[Valid Test, Can be used for conformity (Y/N)],Data[N20 (mg/km)])-N$2)/N$5</f>
        <v>#N/A</v>
      </c>
      <c r="O1484" s="141" t="e" cm="1">
        <f t="array" ref="O1484">(_xlfn.XLOOKUP($A1484&amp;$Q$3,Data[Index]&amp;Data[Valid Test, Can be used for conformity (Y/N)],Data[l/100km])-O$2)/O$5</f>
        <v>#N/A</v>
      </c>
      <c r="P1484" s="138">
        <f>_xlfn.XLOOKUP($A1484,Data[Index],Data[Comments])</f>
        <v>0</v>
      </c>
    </row>
    <row r="1485" spans="1:16" x14ac:dyDescent="0.2">
      <c r="A1485" s="129"/>
      <c r="B1485" s="129"/>
      <c r="C1485" s="129" t="e" cm="1">
        <f t="array" ref="C1485">_xlfn.XLOOKUP($A1485&amp;$Q$3&amp;$R$3,Data[Index]&amp;Data[Valid Test, Can be used for conformity (Y/N)]&amp;Data[Cycle],Data[Test Name])</f>
        <v>#N/A</v>
      </c>
      <c r="D1485" s="167" t="e" cm="1">
        <f t="array" ref="D1485">_xlfn.XLOOKUP($A1485&amp;$Q$3&amp;$R$3,Data[Index]&amp;Data[Valid Test, Can be used for conformity (Y/N)]&amp;Data[Cycle],Data[Mileage (Miles)])</f>
        <v>#N/A</v>
      </c>
      <c r="E1485" s="130" t="e" cm="1">
        <f t="array" ref="E1485">_xlfn.XLOOKUP($A1485&amp;$Q$3&amp;$R$3,Data[Index]&amp;Data[Valid Test, Can be used for conformity (Y/N)]&amp;Data[Cycle],Data[Date])</f>
        <v>#N/A</v>
      </c>
      <c r="F1485" s="141" t="e" cm="1">
        <f t="array" ref="F1485">(_xlfn.XLOOKUP($A1485&amp;$Q$3&amp;$R$3,Data[Index]&amp;Data[Valid Test, Can be used for conformity (Y/N)]&amp;Data[Cycle],Data[CO/km (mg)])-F$2)/F$5</f>
        <v>#N/A</v>
      </c>
      <c r="G1485" s="141" t="e" cm="1">
        <f t="array" ref="G1485">(_xlfn.XLOOKUP($A1485&amp;$Q$3,Data[Index]&amp;Data[Valid Test, Can be used for conformity (Y/N)],Data[CO2/km (g)])-G$2)/G$5</f>
        <v>#N/A</v>
      </c>
      <c r="H1485" s="141" t="e" cm="1">
        <f t="array" ref="H1485">(_xlfn.XLOOKUP($A1485&amp;$Q$3,Data[Index]&amp;Data[Valid Test, Can be used for conformity (Y/N)],Data[THC/km (mg)])-H$2)/H$5</f>
        <v>#N/A</v>
      </c>
      <c r="I1485" s="141" t="e" cm="1">
        <f t="array" ref="I1485">(_xlfn.XLOOKUP($A1485&amp;$Q$3,Data[Index]&amp;Data[Valid Test, Can be used for conformity (Y/N)],Data[NOx/km (mg)])-I$2)/I$5</f>
        <v>#N/A</v>
      </c>
      <c r="J1485" s="141" t="e" cm="1">
        <f t="array" ref="J1485">(_xlfn.XLOOKUP($A1485&amp;$Q$3,Data[Index]&amp;Data[Valid Test, Can be used for conformity (Y/N)],Data[THC + NOx/km (mg)])-J$2)/J$5</f>
        <v>#N/A</v>
      </c>
      <c r="K1485" s="141" t="e" cm="1">
        <f t="array" ref="K1485">(_xlfn.XLOOKUP($A1485&amp;$Q$3,Data[Index]&amp;Data[Valid Test, Can be used for conformity (Y/N)],Data[PN/km ('#)])-K$2)/K$5</f>
        <v>#N/A</v>
      </c>
      <c r="L1485" s="141" t="e" cm="1">
        <f t="array" ref="L1485">(_xlfn.XLOOKUP($A1485&amp;$Q$3,Data[Index]&amp;Data[Valid Test, Can be used for conformity (Y/N)],Data[PM/km (mg)])-L$2)/L$5</f>
        <v>#N/A</v>
      </c>
      <c r="M1485" s="140" t="e" cm="1">
        <f t="array" ref="M1485">(_xlfn.XLOOKUP($A1485&amp;$Q$3,Data[Index]&amp;Data[Valid Test, Can be used for conformity (Y/N)],Data[CH4 (mg/km)])-M$2)/M$5</f>
        <v>#N/A</v>
      </c>
      <c r="N1485" s="140" t="e" cm="1">
        <f t="array" ref="N1485">(_xlfn.XLOOKUP($A1485&amp;$Q$3,Data[Index]&amp;Data[Valid Test, Can be used for conformity (Y/N)],Data[N20 (mg/km)])-N$2)/N$5</f>
        <v>#N/A</v>
      </c>
      <c r="O1485" s="141" t="e" cm="1">
        <f t="array" ref="O1485">(_xlfn.XLOOKUP($A1485&amp;$Q$3,Data[Index]&amp;Data[Valid Test, Can be used for conformity (Y/N)],Data[l/100km])-O$2)/O$5</f>
        <v>#N/A</v>
      </c>
      <c r="P1485" s="138">
        <f>_xlfn.XLOOKUP($A1485,Data[Index],Data[Comments])</f>
        <v>0</v>
      </c>
    </row>
    <row r="1486" spans="1:16" x14ac:dyDescent="0.2">
      <c r="A1486" s="129"/>
      <c r="B1486" s="129"/>
      <c r="C1486" s="129" t="e" cm="1">
        <f t="array" ref="C1486">_xlfn.XLOOKUP($A1486&amp;$Q$3&amp;$R$3,Data[Index]&amp;Data[Valid Test, Can be used for conformity (Y/N)]&amp;Data[Cycle],Data[Test Name])</f>
        <v>#N/A</v>
      </c>
      <c r="D1486" s="167" t="e" cm="1">
        <f t="array" ref="D1486">_xlfn.XLOOKUP($A1486&amp;$Q$3&amp;$R$3,Data[Index]&amp;Data[Valid Test, Can be used for conformity (Y/N)]&amp;Data[Cycle],Data[Mileage (Miles)])</f>
        <v>#N/A</v>
      </c>
      <c r="E1486" s="130" t="e" cm="1">
        <f t="array" ref="E1486">_xlfn.XLOOKUP($A1486&amp;$Q$3&amp;$R$3,Data[Index]&amp;Data[Valid Test, Can be used for conformity (Y/N)]&amp;Data[Cycle],Data[Date])</f>
        <v>#N/A</v>
      </c>
      <c r="F1486" s="141" t="e" cm="1">
        <f t="array" ref="F1486">(_xlfn.XLOOKUP($A1486&amp;$Q$3&amp;$R$3,Data[Index]&amp;Data[Valid Test, Can be used for conformity (Y/N)]&amp;Data[Cycle],Data[CO/km (mg)])-F$2)/F$5</f>
        <v>#N/A</v>
      </c>
      <c r="G1486" s="141" t="e" cm="1">
        <f t="array" ref="G1486">(_xlfn.XLOOKUP($A1486&amp;$Q$3,Data[Index]&amp;Data[Valid Test, Can be used for conformity (Y/N)],Data[CO2/km (g)])-G$2)/G$5</f>
        <v>#N/A</v>
      </c>
      <c r="H1486" s="141" t="e" cm="1">
        <f t="array" ref="H1486">(_xlfn.XLOOKUP($A1486&amp;$Q$3,Data[Index]&amp;Data[Valid Test, Can be used for conformity (Y/N)],Data[THC/km (mg)])-H$2)/H$5</f>
        <v>#N/A</v>
      </c>
      <c r="I1486" s="141" t="e" cm="1">
        <f t="array" ref="I1486">(_xlfn.XLOOKUP($A1486&amp;$Q$3,Data[Index]&amp;Data[Valid Test, Can be used for conformity (Y/N)],Data[NOx/km (mg)])-I$2)/I$5</f>
        <v>#N/A</v>
      </c>
      <c r="J1486" s="141" t="e" cm="1">
        <f t="array" ref="J1486">(_xlfn.XLOOKUP($A1486&amp;$Q$3,Data[Index]&amp;Data[Valid Test, Can be used for conformity (Y/N)],Data[THC + NOx/km (mg)])-J$2)/J$5</f>
        <v>#N/A</v>
      </c>
      <c r="K1486" s="141" t="e" cm="1">
        <f t="array" ref="K1486">(_xlfn.XLOOKUP($A1486&amp;$Q$3,Data[Index]&amp;Data[Valid Test, Can be used for conformity (Y/N)],Data[PN/km ('#)])-K$2)/K$5</f>
        <v>#N/A</v>
      </c>
      <c r="L1486" s="141" t="e" cm="1">
        <f t="array" ref="L1486">(_xlfn.XLOOKUP($A1486&amp;$Q$3,Data[Index]&amp;Data[Valid Test, Can be used for conformity (Y/N)],Data[PM/km (mg)])-L$2)/L$5</f>
        <v>#N/A</v>
      </c>
      <c r="M1486" s="140" t="e" cm="1">
        <f t="array" ref="M1486">(_xlfn.XLOOKUP($A1486&amp;$Q$3,Data[Index]&amp;Data[Valid Test, Can be used for conformity (Y/N)],Data[CH4 (mg/km)])-M$2)/M$5</f>
        <v>#N/A</v>
      </c>
      <c r="N1486" s="140" t="e" cm="1">
        <f t="array" ref="N1486">(_xlfn.XLOOKUP($A1486&amp;$Q$3,Data[Index]&amp;Data[Valid Test, Can be used for conformity (Y/N)],Data[N20 (mg/km)])-N$2)/N$5</f>
        <v>#N/A</v>
      </c>
      <c r="O1486" s="141" t="e" cm="1">
        <f t="array" ref="O1486">(_xlfn.XLOOKUP($A1486&amp;$Q$3,Data[Index]&amp;Data[Valid Test, Can be used for conformity (Y/N)],Data[l/100km])-O$2)/O$5</f>
        <v>#N/A</v>
      </c>
      <c r="P1486" s="138">
        <f>_xlfn.XLOOKUP($A1486,Data[Index],Data[Comments])</f>
        <v>0</v>
      </c>
    </row>
    <row r="1487" spans="1:16" x14ac:dyDescent="0.2">
      <c r="A1487" s="129"/>
      <c r="B1487" s="129"/>
      <c r="C1487" s="129" t="e" cm="1">
        <f t="array" ref="C1487">_xlfn.XLOOKUP($A1487&amp;$Q$3&amp;$R$3,Data[Index]&amp;Data[Valid Test, Can be used for conformity (Y/N)]&amp;Data[Cycle],Data[Test Name])</f>
        <v>#N/A</v>
      </c>
      <c r="D1487" s="167" t="e" cm="1">
        <f t="array" ref="D1487">_xlfn.XLOOKUP($A1487&amp;$Q$3&amp;$R$3,Data[Index]&amp;Data[Valid Test, Can be used for conformity (Y/N)]&amp;Data[Cycle],Data[Mileage (Miles)])</f>
        <v>#N/A</v>
      </c>
      <c r="E1487" s="130" t="e" cm="1">
        <f t="array" ref="E1487">_xlfn.XLOOKUP($A1487&amp;$Q$3&amp;$R$3,Data[Index]&amp;Data[Valid Test, Can be used for conformity (Y/N)]&amp;Data[Cycle],Data[Date])</f>
        <v>#N/A</v>
      </c>
      <c r="F1487" s="141" t="e" cm="1">
        <f t="array" ref="F1487">(_xlfn.XLOOKUP($A1487&amp;$Q$3&amp;$R$3,Data[Index]&amp;Data[Valid Test, Can be used for conformity (Y/N)]&amp;Data[Cycle],Data[CO/km (mg)])-F$2)/F$5</f>
        <v>#N/A</v>
      </c>
      <c r="G1487" s="141" t="e" cm="1">
        <f t="array" ref="G1487">(_xlfn.XLOOKUP($A1487&amp;$Q$3,Data[Index]&amp;Data[Valid Test, Can be used for conformity (Y/N)],Data[CO2/km (g)])-G$2)/G$5</f>
        <v>#N/A</v>
      </c>
      <c r="H1487" s="141" t="e" cm="1">
        <f t="array" ref="H1487">(_xlfn.XLOOKUP($A1487&amp;$Q$3,Data[Index]&amp;Data[Valid Test, Can be used for conformity (Y/N)],Data[THC/km (mg)])-H$2)/H$5</f>
        <v>#N/A</v>
      </c>
      <c r="I1487" s="141" t="e" cm="1">
        <f t="array" ref="I1487">(_xlfn.XLOOKUP($A1487&amp;$Q$3,Data[Index]&amp;Data[Valid Test, Can be used for conformity (Y/N)],Data[NOx/km (mg)])-I$2)/I$5</f>
        <v>#N/A</v>
      </c>
      <c r="J1487" s="141" t="e" cm="1">
        <f t="array" ref="J1487">(_xlfn.XLOOKUP($A1487&amp;$Q$3,Data[Index]&amp;Data[Valid Test, Can be used for conformity (Y/N)],Data[THC + NOx/km (mg)])-J$2)/J$5</f>
        <v>#N/A</v>
      </c>
      <c r="K1487" s="141" t="e" cm="1">
        <f t="array" ref="K1487">(_xlfn.XLOOKUP($A1487&amp;$Q$3,Data[Index]&amp;Data[Valid Test, Can be used for conformity (Y/N)],Data[PN/km ('#)])-K$2)/K$5</f>
        <v>#N/A</v>
      </c>
      <c r="L1487" s="141" t="e" cm="1">
        <f t="array" ref="L1487">(_xlfn.XLOOKUP($A1487&amp;$Q$3,Data[Index]&amp;Data[Valid Test, Can be used for conformity (Y/N)],Data[PM/km (mg)])-L$2)/L$5</f>
        <v>#N/A</v>
      </c>
      <c r="M1487" s="140" t="e" cm="1">
        <f t="array" ref="M1487">(_xlfn.XLOOKUP($A1487&amp;$Q$3,Data[Index]&amp;Data[Valid Test, Can be used for conformity (Y/N)],Data[CH4 (mg/km)])-M$2)/M$5</f>
        <v>#N/A</v>
      </c>
      <c r="N1487" s="140" t="e" cm="1">
        <f t="array" ref="N1487">(_xlfn.XLOOKUP($A1487&amp;$Q$3,Data[Index]&amp;Data[Valid Test, Can be used for conformity (Y/N)],Data[N20 (mg/km)])-N$2)/N$5</f>
        <v>#N/A</v>
      </c>
      <c r="O1487" s="141" t="e" cm="1">
        <f t="array" ref="O1487">(_xlfn.XLOOKUP($A1487&amp;$Q$3,Data[Index]&amp;Data[Valid Test, Can be used for conformity (Y/N)],Data[l/100km])-O$2)/O$5</f>
        <v>#N/A</v>
      </c>
      <c r="P1487" s="138">
        <f>_xlfn.XLOOKUP($A1487,Data[Index],Data[Comments])</f>
        <v>0</v>
      </c>
    </row>
    <row r="1488" spans="1:16" x14ac:dyDescent="0.2">
      <c r="A1488" s="129"/>
      <c r="B1488" s="129"/>
      <c r="C1488" s="129" t="e" cm="1">
        <f t="array" ref="C1488">_xlfn.XLOOKUP($A1488&amp;$Q$3&amp;$R$3,Data[Index]&amp;Data[Valid Test, Can be used for conformity (Y/N)]&amp;Data[Cycle],Data[Test Name])</f>
        <v>#N/A</v>
      </c>
      <c r="D1488" s="167" t="e" cm="1">
        <f t="array" ref="D1488">_xlfn.XLOOKUP($A1488&amp;$Q$3&amp;$R$3,Data[Index]&amp;Data[Valid Test, Can be used for conformity (Y/N)]&amp;Data[Cycle],Data[Mileage (Miles)])</f>
        <v>#N/A</v>
      </c>
      <c r="E1488" s="130" t="e" cm="1">
        <f t="array" ref="E1488">_xlfn.XLOOKUP($A1488&amp;$Q$3&amp;$R$3,Data[Index]&amp;Data[Valid Test, Can be used for conformity (Y/N)]&amp;Data[Cycle],Data[Date])</f>
        <v>#N/A</v>
      </c>
      <c r="F1488" s="141" t="e" cm="1">
        <f t="array" ref="F1488">(_xlfn.XLOOKUP($A1488&amp;$Q$3&amp;$R$3,Data[Index]&amp;Data[Valid Test, Can be used for conformity (Y/N)]&amp;Data[Cycle],Data[CO/km (mg)])-F$2)/F$5</f>
        <v>#N/A</v>
      </c>
      <c r="G1488" s="141" t="e" cm="1">
        <f t="array" ref="G1488">(_xlfn.XLOOKUP($A1488&amp;$Q$3,Data[Index]&amp;Data[Valid Test, Can be used for conformity (Y/N)],Data[CO2/km (g)])-G$2)/G$5</f>
        <v>#N/A</v>
      </c>
      <c r="H1488" s="141" t="e" cm="1">
        <f t="array" ref="H1488">(_xlfn.XLOOKUP($A1488&amp;$Q$3,Data[Index]&amp;Data[Valid Test, Can be used for conformity (Y/N)],Data[THC/km (mg)])-H$2)/H$5</f>
        <v>#N/A</v>
      </c>
      <c r="I1488" s="141" t="e" cm="1">
        <f t="array" ref="I1488">(_xlfn.XLOOKUP($A1488&amp;$Q$3,Data[Index]&amp;Data[Valid Test, Can be used for conformity (Y/N)],Data[NOx/km (mg)])-I$2)/I$5</f>
        <v>#N/A</v>
      </c>
      <c r="J1488" s="141" t="e" cm="1">
        <f t="array" ref="J1488">(_xlfn.XLOOKUP($A1488&amp;$Q$3,Data[Index]&amp;Data[Valid Test, Can be used for conformity (Y/N)],Data[THC + NOx/km (mg)])-J$2)/J$5</f>
        <v>#N/A</v>
      </c>
      <c r="K1488" s="141" t="e" cm="1">
        <f t="array" ref="K1488">(_xlfn.XLOOKUP($A1488&amp;$Q$3,Data[Index]&amp;Data[Valid Test, Can be used for conformity (Y/N)],Data[PN/km ('#)])-K$2)/K$5</f>
        <v>#N/A</v>
      </c>
      <c r="L1488" s="141" t="e" cm="1">
        <f t="array" ref="L1488">(_xlfn.XLOOKUP($A1488&amp;$Q$3,Data[Index]&amp;Data[Valid Test, Can be used for conformity (Y/N)],Data[PM/km (mg)])-L$2)/L$5</f>
        <v>#N/A</v>
      </c>
      <c r="M1488" s="140" t="e" cm="1">
        <f t="array" ref="M1488">(_xlfn.XLOOKUP($A1488&amp;$Q$3,Data[Index]&amp;Data[Valid Test, Can be used for conformity (Y/N)],Data[CH4 (mg/km)])-M$2)/M$5</f>
        <v>#N/A</v>
      </c>
      <c r="N1488" s="140" t="e" cm="1">
        <f t="array" ref="N1488">(_xlfn.XLOOKUP($A1488&amp;$Q$3,Data[Index]&amp;Data[Valid Test, Can be used for conformity (Y/N)],Data[N20 (mg/km)])-N$2)/N$5</f>
        <v>#N/A</v>
      </c>
      <c r="O1488" s="141" t="e" cm="1">
        <f t="array" ref="O1488">(_xlfn.XLOOKUP($A1488&amp;$Q$3,Data[Index]&amp;Data[Valid Test, Can be used for conformity (Y/N)],Data[l/100km])-O$2)/O$5</f>
        <v>#N/A</v>
      </c>
      <c r="P1488" s="138">
        <f>_xlfn.XLOOKUP($A1488,Data[Index],Data[Comments])</f>
        <v>0</v>
      </c>
    </row>
    <row r="1489" spans="1:16" x14ac:dyDescent="0.2">
      <c r="A1489" s="129"/>
      <c r="B1489" s="129"/>
      <c r="C1489" s="129" t="e" cm="1">
        <f t="array" ref="C1489">_xlfn.XLOOKUP($A1489&amp;$Q$3&amp;$R$3,Data[Index]&amp;Data[Valid Test, Can be used for conformity (Y/N)]&amp;Data[Cycle],Data[Test Name])</f>
        <v>#N/A</v>
      </c>
      <c r="D1489" s="167" t="e" cm="1">
        <f t="array" ref="D1489">_xlfn.XLOOKUP($A1489&amp;$Q$3&amp;$R$3,Data[Index]&amp;Data[Valid Test, Can be used for conformity (Y/N)]&amp;Data[Cycle],Data[Mileage (Miles)])</f>
        <v>#N/A</v>
      </c>
      <c r="E1489" s="130" t="e" cm="1">
        <f t="array" ref="E1489">_xlfn.XLOOKUP($A1489&amp;$Q$3&amp;$R$3,Data[Index]&amp;Data[Valid Test, Can be used for conformity (Y/N)]&amp;Data[Cycle],Data[Date])</f>
        <v>#N/A</v>
      </c>
      <c r="F1489" s="141" t="e" cm="1">
        <f t="array" ref="F1489">(_xlfn.XLOOKUP($A1489&amp;$Q$3&amp;$R$3,Data[Index]&amp;Data[Valid Test, Can be used for conformity (Y/N)]&amp;Data[Cycle],Data[CO/km (mg)])-F$2)/F$5</f>
        <v>#N/A</v>
      </c>
      <c r="G1489" s="141" t="e" cm="1">
        <f t="array" ref="G1489">(_xlfn.XLOOKUP($A1489&amp;$Q$3,Data[Index]&amp;Data[Valid Test, Can be used for conformity (Y/N)],Data[CO2/km (g)])-G$2)/G$5</f>
        <v>#N/A</v>
      </c>
      <c r="H1489" s="141" t="e" cm="1">
        <f t="array" ref="H1489">(_xlfn.XLOOKUP($A1489&amp;$Q$3,Data[Index]&amp;Data[Valid Test, Can be used for conformity (Y/N)],Data[THC/km (mg)])-H$2)/H$5</f>
        <v>#N/A</v>
      </c>
      <c r="I1489" s="141" t="e" cm="1">
        <f t="array" ref="I1489">(_xlfn.XLOOKUP($A1489&amp;$Q$3,Data[Index]&amp;Data[Valid Test, Can be used for conformity (Y/N)],Data[NOx/km (mg)])-I$2)/I$5</f>
        <v>#N/A</v>
      </c>
      <c r="J1489" s="141" t="e" cm="1">
        <f t="array" ref="J1489">(_xlfn.XLOOKUP($A1489&amp;$Q$3,Data[Index]&amp;Data[Valid Test, Can be used for conformity (Y/N)],Data[THC + NOx/km (mg)])-J$2)/J$5</f>
        <v>#N/A</v>
      </c>
      <c r="K1489" s="141" t="e" cm="1">
        <f t="array" ref="K1489">(_xlfn.XLOOKUP($A1489&amp;$Q$3,Data[Index]&amp;Data[Valid Test, Can be used for conformity (Y/N)],Data[PN/km ('#)])-K$2)/K$5</f>
        <v>#N/A</v>
      </c>
      <c r="L1489" s="141" t="e" cm="1">
        <f t="array" ref="L1489">(_xlfn.XLOOKUP($A1489&amp;$Q$3,Data[Index]&amp;Data[Valid Test, Can be used for conformity (Y/N)],Data[PM/km (mg)])-L$2)/L$5</f>
        <v>#N/A</v>
      </c>
      <c r="M1489" s="140" t="e" cm="1">
        <f t="array" ref="M1489">(_xlfn.XLOOKUP($A1489&amp;$Q$3,Data[Index]&amp;Data[Valid Test, Can be used for conformity (Y/N)],Data[CH4 (mg/km)])-M$2)/M$5</f>
        <v>#N/A</v>
      </c>
      <c r="N1489" s="140" t="e" cm="1">
        <f t="array" ref="N1489">(_xlfn.XLOOKUP($A1489&amp;$Q$3,Data[Index]&amp;Data[Valid Test, Can be used for conformity (Y/N)],Data[N20 (mg/km)])-N$2)/N$5</f>
        <v>#N/A</v>
      </c>
      <c r="O1489" s="141" t="e" cm="1">
        <f t="array" ref="O1489">(_xlfn.XLOOKUP($A1489&amp;$Q$3,Data[Index]&amp;Data[Valid Test, Can be used for conformity (Y/N)],Data[l/100km])-O$2)/O$5</f>
        <v>#N/A</v>
      </c>
      <c r="P1489" s="138">
        <f>_xlfn.XLOOKUP($A1489,Data[Index],Data[Comments])</f>
        <v>0</v>
      </c>
    </row>
    <row r="1490" spans="1:16" x14ac:dyDescent="0.2">
      <c r="A1490" s="129"/>
      <c r="B1490" s="129"/>
      <c r="C1490" s="129" t="e" cm="1">
        <f t="array" ref="C1490">_xlfn.XLOOKUP($A1490&amp;$Q$3&amp;$R$3,Data[Index]&amp;Data[Valid Test, Can be used for conformity (Y/N)]&amp;Data[Cycle],Data[Test Name])</f>
        <v>#N/A</v>
      </c>
      <c r="D1490" s="167" t="e" cm="1">
        <f t="array" ref="D1490">_xlfn.XLOOKUP($A1490&amp;$Q$3&amp;$R$3,Data[Index]&amp;Data[Valid Test, Can be used for conformity (Y/N)]&amp;Data[Cycle],Data[Mileage (Miles)])</f>
        <v>#N/A</v>
      </c>
      <c r="E1490" s="130" t="e" cm="1">
        <f t="array" ref="E1490">_xlfn.XLOOKUP($A1490&amp;$Q$3&amp;$R$3,Data[Index]&amp;Data[Valid Test, Can be used for conformity (Y/N)]&amp;Data[Cycle],Data[Date])</f>
        <v>#N/A</v>
      </c>
      <c r="F1490" s="141" t="e" cm="1">
        <f t="array" ref="F1490">(_xlfn.XLOOKUP($A1490&amp;$Q$3&amp;$R$3,Data[Index]&amp;Data[Valid Test, Can be used for conformity (Y/N)]&amp;Data[Cycle],Data[CO/km (mg)])-F$2)/F$5</f>
        <v>#N/A</v>
      </c>
      <c r="G1490" s="141" t="e" cm="1">
        <f t="array" ref="G1490">(_xlfn.XLOOKUP($A1490&amp;$Q$3,Data[Index]&amp;Data[Valid Test, Can be used for conformity (Y/N)],Data[CO2/km (g)])-G$2)/G$5</f>
        <v>#N/A</v>
      </c>
      <c r="H1490" s="141" t="e" cm="1">
        <f t="array" ref="H1490">(_xlfn.XLOOKUP($A1490&amp;$Q$3,Data[Index]&amp;Data[Valid Test, Can be used for conformity (Y/N)],Data[THC/km (mg)])-H$2)/H$5</f>
        <v>#N/A</v>
      </c>
      <c r="I1490" s="141" t="e" cm="1">
        <f t="array" ref="I1490">(_xlfn.XLOOKUP($A1490&amp;$Q$3,Data[Index]&amp;Data[Valid Test, Can be used for conformity (Y/N)],Data[NOx/km (mg)])-I$2)/I$5</f>
        <v>#N/A</v>
      </c>
      <c r="J1490" s="141" t="e" cm="1">
        <f t="array" ref="J1490">(_xlfn.XLOOKUP($A1490&amp;$Q$3,Data[Index]&amp;Data[Valid Test, Can be used for conformity (Y/N)],Data[THC + NOx/km (mg)])-J$2)/J$5</f>
        <v>#N/A</v>
      </c>
      <c r="K1490" s="141" t="e" cm="1">
        <f t="array" ref="K1490">(_xlfn.XLOOKUP($A1490&amp;$Q$3,Data[Index]&amp;Data[Valid Test, Can be used for conformity (Y/N)],Data[PN/km ('#)])-K$2)/K$5</f>
        <v>#N/A</v>
      </c>
      <c r="L1490" s="141" t="e" cm="1">
        <f t="array" ref="L1490">(_xlfn.XLOOKUP($A1490&amp;$Q$3,Data[Index]&amp;Data[Valid Test, Can be used for conformity (Y/N)],Data[PM/km (mg)])-L$2)/L$5</f>
        <v>#N/A</v>
      </c>
      <c r="M1490" s="140" t="e" cm="1">
        <f t="array" ref="M1490">(_xlfn.XLOOKUP($A1490&amp;$Q$3,Data[Index]&amp;Data[Valid Test, Can be used for conformity (Y/N)],Data[CH4 (mg/km)])-M$2)/M$5</f>
        <v>#N/A</v>
      </c>
      <c r="N1490" s="140" t="e" cm="1">
        <f t="array" ref="N1490">(_xlfn.XLOOKUP($A1490&amp;$Q$3,Data[Index]&amp;Data[Valid Test, Can be used for conformity (Y/N)],Data[N20 (mg/km)])-N$2)/N$5</f>
        <v>#N/A</v>
      </c>
      <c r="O1490" s="141" t="e" cm="1">
        <f t="array" ref="O1490">(_xlfn.XLOOKUP($A1490&amp;$Q$3,Data[Index]&amp;Data[Valid Test, Can be used for conformity (Y/N)],Data[l/100km])-O$2)/O$5</f>
        <v>#N/A</v>
      </c>
      <c r="P1490" s="138">
        <f>_xlfn.XLOOKUP($A1490,Data[Index],Data[Comments])</f>
        <v>0</v>
      </c>
    </row>
    <row r="1491" spans="1:16" x14ac:dyDescent="0.2">
      <c r="A1491" s="129"/>
      <c r="B1491" s="129"/>
      <c r="C1491" s="129" t="e" cm="1">
        <f t="array" ref="C1491">_xlfn.XLOOKUP($A1491&amp;$Q$3&amp;$R$3,Data[Index]&amp;Data[Valid Test, Can be used for conformity (Y/N)]&amp;Data[Cycle],Data[Test Name])</f>
        <v>#N/A</v>
      </c>
      <c r="D1491" s="167" t="e" cm="1">
        <f t="array" ref="D1491">_xlfn.XLOOKUP($A1491&amp;$Q$3&amp;$R$3,Data[Index]&amp;Data[Valid Test, Can be used for conformity (Y/N)]&amp;Data[Cycle],Data[Mileage (Miles)])</f>
        <v>#N/A</v>
      </c>
      <c r="E1491" s="130" t="e" cm="1">
        <f t="array" ref="E1491">_xlfn.XLOOKUP($A1491&amp;$Q$3&amp;$R$3,Data[Index]&amp;Data[Valid Test, Can be used for conformity (Y/N)]&amp;Data[Cycle],Data[Date])</f>
        <v>#N/A</v>
      </c>
      <c r="F1491" s="141" t="e" cm="1">
        <f t="array" ref="F1491">(_xlfn.XLOOKUP($A1491&amp;$Q$3&amp;$R$3,Data[Index]&amp;Data[Valid Test, Can be used for conformity (Y/N)]&amp;Data[Cycle],Data[CO/km (mg)])-F$2)/F$5</f>
        <v>#N/A</v>
      </c>
      <c r="G1491" s="141" t="e" cm="1">
        <f t="array" ref="G1491">(_xlfn.XLOOKUP($A1491&amp;$Q$3,Data[Index]&amp;Data[Valid Test, Can be used for conformity (Y/N)],Data[CO2/km (g)])-G$2)/G$5</f>
        <v>#N/A</v>
      </c>
      <c r="H1491" s="141" t="e" cm="1">
        <f t="array" ref="H1491">(_xlfn.XLOOKUP($A1491&amp;$Q$3,Data[Index]&amp;Data[Valid Test, Can be used for conformity (Y/N)],Data[THC/km (mg)])-H$2)/H$5</f>
        <v>#N/A</v>
      </c>
      <c r="I1491" s="141" t="e" cm="1">
        <f t="array" ref="I1491">(_xlfn.XLOOKUP($A1491&amp;$Q$3,Data[Index]&amp;Data[Valid Test, Can be used for conformity (Y/N)],Data[NOx/km (mg)])-I$2)/I$5</f>
        <v>#N/A</v>
      </c>
      <c r="J1491" s="141" t="e" cm="1">
        <f t="array" ref="J1491">(_xlfn.XLOOKUP($A1491&amp;$Q$3,Data[Index]&amp;Data[Valid Test, Can be used for conformity (Y/N)],Data[THC + NOx/km (mg)])-J$2)/J$5</f>
        <v>#N/A</v>
      </c>
      <c r="K1491" s="141" t="e" cm="1">
        <f t="array" ref="K1491">(_xlfn.XLOOKUP($A1491&amp;$Q$3,Data[Index]&amp;Data[Valid Test, Can be used for conformity (Y/N)],Data[PN/km ('#)])-K$2)/K$5</f>
        <v>#N/A</v>
      </c>
      <c r="L1491" s="141" t="e" cm="1">
        <f t="array" ref="L1491">(_xlfn.XLOOKUP($A1491&amp;$Q$3,Data[Index]&amp;Data[Valid Test, Can be used for conformity (Y/N)],Data[PM/km (mg)])-L$2)/L$5</f>
        <v>#N/A</v>
      </c>
      <c r="M1491" s="140" t="e" cm="1">
        <f t="array" ref="M1491">(_xlfn.XLOOKUP($A1491&amp;$Q$3,Data[Index]&amp;Data[Valid Test, Can be used for conformity (Y/N)],Data[CH4 (mg/km)])-M$2)/M$5</f>
        <v>#N/A</v>
      </c>
      <c r="N1491" s="140" t="e" cm="1">
        <f t="array" ref="N1491">(_xlfn.XLOOKUP($A1491&amp;$Q$3,Data[Index]&amp;Data[Valid Test, Can be used for conformity (Y/N)],Data[N20 (mg/km)])-N$2)/N$5</f>
        <v>#N/A</v>
      </c>
      <c r="O1491" s="141" t="e" cm="1">
        <f t="array" ref="O1491">(_xlfn.XLOOKUP($A1491&amp;$Q$3,Data[Index]&amp;Data[Valid Test, Can be used for conformity (Y/N)],Data[l/100km])-O$2)/O$5</f>
        <v>#N/A</v>
      </c>
      <c r="P1491" s="138">
        <f>_xlfn.XLOOKUP($A1491,Data[Index],Data[Comments])</f>
        <v>0</v>
      </c>
    </row>
    <row r="1492" spans="1:16" x14ac:dyDescent="0.2">
      <c r="A1492" s="129"/>
      <c r="B1492" s="129"/>
      <c r="C1492" s="129" t="e" cm="1">
        <f t="array" ref="C1492">_xlfn.XLOOKUP($A1492&amp;$Q$3&amp;$R$3,Data[Index]&amp;Data[Valid Test, Can be used for conformity (Y/N)]&amp;Data[Cycle],Data[Test Name])</f>
        <v>#N/A</v>
      </c>
      <c r="D1492" s="167" t="e" cm="1">
        <f t="array" ref="D1492">_xlfn.XLOOKUP($A1492&amp;$Q$3&amp;$R$3,Data[Index]&amp;Data[Valid Test, Can be used for conformity (Y/N)]&amp;Data[Cycle],Data[Mileage (Miles)])</f>
        <v>#N/A</v>
      </c>
      <c r="E1492" s="130" t="e" cm="1">
        <f t="array" ref="E1492">_xlfn.XLOOKUP($A1492&amp;$Q$3&amp;$R$3,Data[Index]&amp;Data[Valid Test, Can be used for conformity (Y/N)]&amp;Data[Cycle],Data[Date])</f>
        <v>#N/A</v>
      </c>
      <c r="F1492" s="141" t="e" cm="1">
        <f t="array" ref="F1492">(_xlfn.XLOOKUP($A1492&amp;$Q$3&amp;$R$3,Data[Index]&amp;Data[Valid Test, Can be used for conformity (Y/N)]&amp;Data[Cycle],Data[CO/km (mg)])-F$2)/F$5</f>
        <v>#N/A</v>
      </c>
      <c r="G1492" s="141" t="e" cm="1">
        <f t="array" ref="G1492">(_xlfn.XLOOKUP($A1492&amp;$Q$3,Data[Index]&amp;Data[Valid Test, Can be used for conformity (Y/N)],Data[CO2/km (g)])-G$2)/G$5</f>
        <v>#N/A</v>
      </c>
      <c r="H1492" s="141" t="e" cm="1">
        <f t="array" ref="H1492">(_xlfn.XLOOKUP($A1492&amp;$Q$3,Data[Index]&amp;Data[Valid Test, Can be used for conformity (Y/N)],Data[THC/km (mg)])-H$2)/H$5</f>
        <v>#N/A</v>
      </c>
      <c r="I1492" s="141" t="e" cm="1">
        <f t="array" ref="I1492">(_xlfn.XLOOKUP($A1492&amp;$Q$3,Data[Index]&amp;Data[Valid Test, Can be used for conformity (Y/N)],Data[NOx/km (mg)])-I$2)/I$5</f>
        <v>#N/A</v>
      </c>
      <c r="J1492" s="141" t="e" cm="1">
        <f t="array" ref="J1492">(_xlfn.XLOOKUP($A1492&amp;$Q$3,Data[Index]&amp;Data[Valid Test, Can be used for conformity (Y/N)],Data[THC + NOx/km (mg)])-J$2)/J$5</f>
        <v>#N/A</v>
      </c>
      <c r="K1492" s="141" t="e" cm="1">
        <f t="array" ref="K1492">(_xlfn.XLOOKUP($A1492&amp;$Q$3,Data[Index]&amp;Data[Valid Test, Can be used for conformity (Y/N)],Data[PN/km ('#)])-K$2)/K$5</f>
        <v>#N/A</v>
      </c>
      <c r="L1492" s="141" t="e" cm="1">
        <f t="array" ref="L1492">(_xlfn.XLOOKUP($A1492&amp;$Q$3,Data[Index]&amp;Data[Valid Test, Can be used for conformity (Y/N)],Data[PM/km (mg)])-L$2)/L$5</f>
        <v>#N/A</v>
      </c>
      <c r="M1492" s="140" t="e" cm="1">
        <f t="array" ref="M1492">(_xlfn.XLOOKUP($A1492&amp;$Q$3,Data[Index]&amp;Data[Valid Test, Can be used for conformity (Y/N)],Data[CH4 (mg/km)])-M$2)/M$5</f>
        <v>#N/A</v>
      </c>
      <c r="N1492" s="140" t="e" cm="1">
        <f t="array" ref="N1492">(_xlfn.XLOOKUP($A1492&amp;$Q$3,Data[Index]&amp;Data[Valid Test, Can be used for conformity (Y/N)],Data[N20 (mg/km)])-N$2)/N$5</f>
        <v>#N/A</v>
      </c>
      <c r="O1492" s="141" t="e" cm="1">
        <f t="array" ref="O1492">(_xlfn.XLOOKUP($A1492&amp;$Q$3,Data[Index]&amp;Data[Valid Test, Can be used for conformity (Y/N)],Data[l/100km])-O$2)/O$5</f>
        <v>#N/A</v>
      </c>
      <c r="P1492" s="138">
        <f>_xlfn.XLOOKUP($A1492,Data[Index],Data[Comments])</f>
        <v>0</v>
      </c>
    </row>
    <row r="1493" spans="1:16" x14ac:dyDescent="0.2">
      <c r="A1493" s="129"/>
      <c r="B1493" s="129"/>
      <c r="C1493" s="129" t="e" cm="1">
        <f t="array" ref="C1493">_xlfn.XLOOKUP($A1493&amp;$Q$3&amp;$R$3,Data[Index]&amp;Data[Valid Test, Can be used for conformity (Y/N)]&amp;Data[Cycle],Data[Test Name])</f>
        <v>#N/A</v>
      </c>
      <c r="D1493" s="167" t="e" cm="1">
        <f t="array" ref="D1493">_xlfn.XLOOKUP($A1493&amp;$Q$3&amp;$R$3,Data[Index]&amp;Data[Valid Test, Can be used for conformity (Y/N)]&amp;Data[Cycle],Data[Mileage (Miles)])</f>
        <v>#N/A</v>
      </c>
      <c r="E1493" s="130" t="e" cm="1">
        <f t="array" ref="E1493">_xlfn.XLOOKUP($A1493&amp;$Q$3&amp;$R$3,Data[Index]&amp;Data[Valid Test, Can be used for conformity (Y/N)]&amp;Data[Cycle],Data[Date])</f>
        <v>#N/A</v>
      </c>
      <c r="F1493" s="141" t="e" cm="1">
        <f t="array" ref="F1493">(_xlfn.XLOOKUP($A1493&amp;$Q$3&amp;$R$3,Data[Index]&amp;Data[Valid Test, Can be used for conformity (Y/N)]&amp;Data[Cycle],Data[CO/km (mg)])-F$2)/F$5</f>
        <v>#N/A</v>
      </c>
      <c r="G1493" s="141" t="e" cm="1">
        <f t="array" ref="G1493">(_xlfn.XLOOKUP($A1493&amp;$Q$3,Data[Index]&amp;Data[Valid Test, Can be used for conformity (Y/N)],Data[CO2/km (g)])-G$2)/G$5</f>
        <v>#N/A</v>
      </c>
      <c r="H1493" s="141" t="e" cm="1">
        <f t="array" ref="H1493">(_xlfn.XLOOKUP($A1493&amp;$Q$3,Data[Index]&amp;Data[Valid Test, Can be used for conformity (Y/N)],Data[THC/km (mg)])-H$2)/H$5</f>
        <v>#N/A</v>
      </c>
      <c r="I1493" s="141" t="e" cm="1">
        <f t="array" ref="I1493">(_xlfn.XLOOKUP($A1493&amp;$Q$3,Data[Index]&amp;Data[Valid Test, Can be used for conformity (Y/N)],Data[NOx/km (mg)])-I$2)/I$5</f>
        <v>#N/A</v>
      </c>
      <c r="J1493" s="141" t="e" cm="1">
        <f t="array" ref="J1493">(_xlfn.XLOOKUP($A1493&amp;$Q$3,Data[Index]&amp;Data[Valid Test, Can be used for conformity (Y/N)],Data[THC + NOx/km (mg)])-J$2)/J$5</f>
        <v>#N/A</v>
      </c>
      <c r="K1493" s="141" t="e" cm="1">
        <f t="array" ref="K1493">(_xlfn.XLOOKUP($A1493&amp;$Q$3,Data[Index]&amp;Data[Valid Test, Can be used for conformity (Y/N)],Data[PN/km ('#)])-K$2)/K$5</f>
        <v>#N/A</v>
      </c>
      <c r="L1493" s="141" t="e" cm="1">
        <f t="array" ref="L1493">(_xlfn.XLOOKUP($A1493&amp;$Q$3,Data[Index]&amp;Data[Valid Test, Can be used for conformity (Y/N)],Data[PM/km (mg)])-L$2)/L$5</f>
        <v>#N/A</v>
      </c>
      <c r="M1493" s="140" t="e" cm="1">
        <f t="array" ref="M1493">(_xlfn.XLOOKUP($A1493&amp;$Q$3,Data[Index]&amp;Data[Valid Test, Can be used for conformity (Y/N)],Data[CH4 (mg/km)])-M$2)/M$5</f>
        <v>#N/A</v>
      </c>
      <c r="N1493" s="140" t="e" cm="1">
        <f t="array" ref="N1493">(_xlfn.XLOOKUP($A1493&amp;$Q$3,Data[Index]&amp;Data[Valid Test, Can be used for conformity (Y/N)],Data[N20 (mg/km)])-N$2)/N$5</f>
        <v>#N/A</v>
      </c>
      <c r="O1493" s="141" t="e" cm="1">
        <f t="array" ref="O1493">(_xlfn.XLOOKUP($A1493&amp;$Q$3,Data[Index]&amp;Data[Valid Test, Can be used for conformity (Y/N)],Data[l/100km])-O$2)/O$5</f>
        <v>#N/A</v>
      </c>
      <c r="P1493" s="138">
        <f>_xlfn.XLOOKUP($A1493,Data[Index],Data[Comments])</f>
        <v>0</v>
      </c>
    </row>
    <row r="1494" spans="1:16" x14ac:dyDescent="0.2">
      <c r="A1494" s="129"/>
      <c r="B1494" s="129"/>
      <c r="C1494" s="129" t="e" cm="1">
        <f t="array" ref="C1494">_xlfn.XLOOKUP($A1494&amp;$Q$3&amp;$R$3,Data[Index]&amp;Data[Valid Test, Can be used for conformity (Y/N)]&amp;Data[Cycle],Data[Test Name])</f>
        <v>#N/A</v>
      </c>
      <c r="D1494" s="167" t="e" cm="1">
        <f t="array" ref="D1494">_xlfn.XLOOKUP($A1494&amp;$Q$3&amp;$R$3,Data[Index]&amp;Data[Valid Test, Can be used for conformity (Y/N)]&amp;Data[Cycle],Data[Mileage (Miles)])</f>
        <v>#N/A</v>
      </c>
      <c r="E1494" s="130" t="e" cm="1">
        <f t="array" ref="E1494">_xlfn.XLOOKUP($A1494&amp;$Q$3&amp;$R$3,Data[Index]&amp;Data[Valid Test, Can be used for conformity (Y/N)]&amp;Data[Cycle],Data[Date])</f>
        <v>#N/A</v>
      </c>
      <c r="F1494" s="141" t="e" cm="1">
        <f t="array" ref="F1494">(_xlfn.XLOOKUP($A1494&amp;$Q$3&amp;$R$3,Data[Index]&amp;Data[Valid Test, Can be used for conformity (Y/N)]&amp;Data[Cycle],Data[CO/km (mg)])-F$2)/F$5</f>
        <v>#N/A</v>
      </c>
      <c r="G1494" s="141" t="e" cm="1">
        <f t="array" ref="G1494">(_xlfn.XLOOKUP($A1494&amp;$Q$3,Data[Index]&amp;Data[Valid Test, Can be used for conformity (Y/N)],Data[CO2/km (g)])-G$2)/G$5</f>
        <v>#N/A</v>
      </c>
      <c r="H1494" s="141" t="e" cm="1">
        <f t="array" ref="H1494">(_xlfn.XLOOKUP($A1494&amp;$Q$3,Data[Index]&amp;Data[Valid Test, Can be used for conformity (Y/N)],Data[THC/km (mg)])-H$2)/H$5</f>
        <v>#N/A</v>
      </c>
      <c r="I1494" s="141" t="e" cm="1">
        <f t="array" ref="I1494">(_xlfn.XLOOKUP($A1494&amp;$Q$3,Data[Index]&amp;Data[Valid Test, Can be used for conformity (Y/N)],Data[NOx/km (mg)])-I$2)/I$5</f>
        <v>#N/A</v>
      </c>
      <c r="J1494" s="141" t="e" cm="1">
        <f t="array" ref="J1494">(_xlfn.XLOOKUP($A1494&amp;$Q$3,Data[Index]&amp;Data[Valid Test, Can be used for conformity (Y/N)],Data[THC + NOx/km (mg)])-J$2)/J$5</f>
        <v>#N/A</v>
      </c>
      <c r="K1494" s="141" t="e" cm="1">
        <f t="array" ref="K1494">(_xlfn.XLOOKUP($A1494&amp;$Q$3,Data[Index]&amp;Data[Valid Test, Can be used for conformity (Y/N)],Data[PN/km ('#)])-K$2)/K$5</f>
        <v>#N/A</v>
      </c>
      <c r="L1494" s="141" t="e" cm="1">
        <f t="array" ref="L1494">(_xlfn.XLOOKUP($A1494&amp;$Q$3,Data[Index]&amp;Data[Valid Test, Can be used for conformity (Y/N)],Data[PM/km (mg)])-L$2)/L$5</f>
        <v>#N/A</v>
      </c>
      <c r="M1494" s="140" t="e" cm="1">
        <f t="array" ref="M1494">(_xlfn.XLOOKUP($A1494&amp;$Q$3,Data[Index]&amp;Data[Valid Test, Can be used for conformity (Y/N)],Data[CH4 (mg/km)])-M$2)/M$5</f>
        <v>#N/A</v>
      </c>
      <c r="N1494" s="140" t="e" cm="1">
        <f t="array" ref="N1494">(_xlfn.XLOOKUP($A1494&amp;$Q$3,Data[Index]&amp;Data[Valid Test, Can be used for conformity (Y/N)],Data[N20 (mg/km)])-N$2)/N$5</f>
        <v>#N/A</v>
      </c>
      <c r="O1494" s="141" t="e" cm="1">
        <f t="array" ref="O1494">(_xlfn.XLOOKUP($A1494&amp;$Q$3,Data[Index]&amp;Data[Valid Test, Can be used for conformity (Y/N)],Data[l/100km])-O$2)/O$5</f>
        <v>#N/A</v>
      </c>
      <c r="P1494" s="138">
        <f>_xlfn.XLOOKUP($A1494,Data[Index],Data[Comments])</f>
        <v>0</v>
      </c>
    </row>
    <row r="1495" spans="1:16" x14ac:dyDescent="0.2">
      <c r="A1495" s="129"/>
      <c r="B1495" s="129"/>
      <c r="C1495" s="129" t="e" cm="1">
        <f t="array" ref="C1495">_xlfn.XLOOKUP($A1495&amp;$Q$3&amp;$R$3,Data[Index]&amp;Data[Valid Test, Can be used for conformity (Y/N)]&amp;Data[Cycle],Data[Test Name])</f>
        <v>#N/A</v>
      </c>
      <c r="D1495" s="167" t="e" cm="1">
        <f t="array" ref="D1495">_xlfn.XLOOKUP($A1495&amp;$Q$3&amp;$R$3,Data[Index]&amp;Data[Valid Test, Can be used for conformity (Y/N)]&amp;Data[Cycle],Data[Mileage (Miles)])</f>
        <v>#N/A</v>
      </c>
      <c r="E1495" s="130" t="e" cm="1">
        <f t="array" ref="E1495">_xlfn.XLOOKUP($A1495&amp;$Q$3&amp;$R$3,Data[Index]&amp;Data[Valid Test, Can be used for conformity (Y/N)]&amp;Data[Cycle],Data[Date])</f>
        <v>#N/A</v>
      </c>
      <c r="F1495" s="141" t="e" cm="1">
        <f t="array" ref="F1495">(_xlfn.XLOOKUP($A1495&amp;$Q$3&amp;$R$3,Data[Index]&amp;Data[Valid Test, Can be used for conformity (Y/N)]&amp;Data[Cycle],Data[CO/km (mg)])-F$2)/F$5</f>
        <v>#N/A</v>
      </c>
      <c r="G1495" s="141" t="e" cm="1">
        <f t="array" ref="G1495">(_xlfn.XLOOKUP($A1495&amp;$Q$3,Data[Index]&amp;Data[Valid Test, Can be used for conformity (Y/N)],Data[CO2/km (g)])-G$2)/G$5</f>
        <v>#N/A</v>
      </c>
      <c r="H1495" s="141" t="e" cm="1">
        <f t="array" ref="H1495">(_xlfn.XLOOKUP($A1495&amp;$Q$3,Data[Index]&amp;Data[Valid Test, Can be used for conformity (Y/N)],Data[THC/km (mg)])-H$2)/H$5</f>
        <v>#N/A</v>
      </c>
      <c r="I1495" s="141" t="e" cm="1">
        <f t="array" ref="I1495">(_xlfn.XLOOKUP($A1495&amp;$Q$3,Data[Index]&amp;Data[Valid Test, Can be used for conformity (Y/N)],Data[NOx/km (mg)])-I$2)/I$5</f>
        <v>#N/A</v>
      </c>
      <c r="J1495" s="141" t="e" cm="1">
        <f t="array" ref="J1495">(_xlfn.XLOOKUP($A1495&amp;$Q$3,Data[Index]&amp;Data[Valid Test, Can be used for conformity (Y/N)],Data[THC + NOx/km (mg)])-J$2)/J$5</f>
        <v>#N/A</v>
      </c>
      <c r="K1495" s="141" t="e" cm="1">
        <f t="array" ref="K1495">(_xlfn.XLOOKUP($A1495&amp;$Q$3,Data[Index]&amp;Data[Valid Test, Can be used for conformity (Y/N)],Data[PN/km ('#)])-K$2)/K$5</f>
        <v>#N/A</v>
      </c>
      <c r="L1495" s="141" t="e" cm="1">
        <f t="array" ref="L1495">(_xlfn.XLOOKUP($A1495&amp;$Q$3,Data[Index]&amp;Data[Valid Test, Can be used for conformity (Y/N)],Data[PM/km (mg)])-L$2)/L$5</f>
        <v>#N/A</v>
      </c>
      <c r="M1495" s="140" t="e" cm="1">
        <f t="array" ref="M1495">(_xlfn.XLOOKUP($A1495&amp;$Q$3,Data[Index]&amp;Data[Valid Test, Can be used for conformity (Y/N)],Data[CH4 (mg/km)])-M$2)/M$5</f>
        <v>#N/A</v>
      </c>
      <c r="N1495" s="140" t="e" cm="1">
        <f t="array" ref="N1495">(_xlfn.XLOOKUP($A1495&amp;$Q$3,Data[Index]&amp;Data[Valid Test, Can be used for conformity (Y/N)],Data[N20 (mg/km)])-N$2)/N$5</f>
        <v>#N/A</v>
      </c>
      <c r="O1495" s="141" t="e" cm="1">
        <f t="array" ref="O1495">(_xlfn.XLOOKUP($A1495&amp;$Q$3,Data[Index]&amp;Data[Valid Test, Can be used for conformity (Y/N)],Data[l/100km])-O$2)/O$5</f>
        <v>#N/A</v>
      </c>
      <c r="P1495" s="138">
        <f>_xlfn.XLOOKUP($A1495,Data[Index],Data[Comments])</f>
        <v>0</v>
      </c>
    </row>
    <row r="1496" spans="1:16" x14ac:dyDescent="0.2">
      <c r="A1496" s="129"/>
      <c r="B1496" s="129"/>
      <c r="C1496" s="129" t="e" cm="1">
        <f t="array" ref="C1496">_xlfn.XLOOKUP($A1496&amp;$Q$3&amp;$R$3,Data[Index]&amp;Data[Valid Test, Can be used for conformity (Y/N)]&amp;Data[Cycle],Data[Test Name])</f>
        <v>#N/A</v>
      </c>
      <c r="D1496" s="167" t="e" cm="1">
        <f t="array" ref="D1496">_xlfn.XLOOKUP($A1496&amp;$Q$3&amp;$R$3,Data[Index]&amp;Data[Valid Test, Can be used for conformity (Y/N)]&amp;Data[Cycle],Data[Mileage (Miles)])</f>
        <v>#N/A</v>
      </c>
      <c r="E1496" s="130" t="e" cm="1">
        <f t="array" ref="E1496">_xlfn.XLOOKUP($A1496&amp;$Q$3&amp;$R$3,Data[Index]&amp;Data[Valid Test, Can be used for conformity (Y/N)]&amp;Data[Cycle],Data[Date])</f>
        <v>#N/A</v>
      </c>
      <c r="F1496" s="141" t="e" cm="1">
        <f t="array" ref="F1496">(_xlfn.XLOOKUP($A1496&amp;$Q$3&amp;$R$3,Data[Index]&amp;Data[Valid Test, Can be used for conformity (Y/N)]&amp;Data[Cycle],Data[CO/km (mg)])-F$2)/F$5</f>
        <v>#N/A</v>
      </c>
      <c r="G1496" s="141" t="e" cm="1">
        <f t="array" ref="G1496">(_xlfn.XLOOKUP($A1496&amp;$Q$3,Data[Index]&amp;Data[Valid Test, Can be used for conformity (Y/N)],Data[CO2/km (g)])-G$2)/G$5</f>
        <v>#N/A</v>
      </c>
      <c r="H1496" s="141" t="e" cm="1">
        <f t="array" ref="H1496">(_xlfn.XLOOKUP($A1496&amp;$Q$3,Data[Index]&amp;Data[Valid Test, Can be used for conformity (Y/N)],Data[THC/km (mg)])-H$2)/H$5</f>
        <v>#N/A</v>
      </c>
      <c r="I1496" s="141" t="e" cm="1">
        <f t="array" ref="I1496">(_xlfn.XLOOKUP($A1496&amp;$Q$3,Data[Index]&amp;Data[Valid Test, Can be used for conformity (Y/N)],Data[NOx/km (mg)])-I$2)/I$5</f>
        <v>#N/A</v>
      </c>
      <c r="J1496" s="141" t="e" cm="1">
        <f t="array" ref="J1496">(_xlfn.XLOOKUP($A1496&amp;$Q$3,Data[Index]&amp;Data[Valid Test, Can be used for conformity (Y/N)],Data[THC + NOx/km (mg)])-J$2)/J$5</f>
        <v>#N/A</v>
      </c>
      <c r="K1496" s="141" t="e" cm="1">
        <f t="array" ref="K1496">(_xlfn.XLOOKUP($A1496&amp;$Q$3,Data[Index]&amp;Data[Valid Test, Can be used for conformity (Y/N)],Data[PN/km ('#)])-K$2)/K$5</f>
        <v>#N/A</v>
      </c>
      <c r="L1496" s="141" t="e" cm="1">
        <f t="array" ref="L1496">(_xlfn.XLOOKUP($A1496&amp;$Q$3,Data[Index]&amp;Data[Valid Test, Can be used for conformity (Y/N)],Data[PM/km (mg)])-L$2)/L$5</f>
        <v>#N/A</v>
      </c>
      <c r="M1496" s="140" t="e" cm="1">
        <f t="array" ref="M1496">(_xlfn.XLOOKUP($A1496&amp;$Q$3,Data[Index]&amp;Data[Valid Test, Can be used for conformity (Y/N)],Data[CH4 (mg/km)])-M$2)/M$5</f>
        <v>#N/A</v>
      </c>
      <c r="N1496" s="140" t="e" cm="1">
        <f t="array" ref="N1496">(_xlfn.XLOOKUP($A1496&amp;$Q$3,Data[Index]&amp;Data[Valid Test, Can be used for conformity (Y/N)],Data[N20 (mg/km)])-N$2)/N$5</f>
        <v>#N/A</v>
      </c>
      <c r="O1496" s="141" t="e" cm="1">
        <f t="array" ref="O1496">(_xlfn.XLOOKUP($A1496&amp;$Q$3,Data[Index]&amp;Data[Valid Test, Can be used for conformity (Y/N)],Data[l/100km])-O$2)/O$5</f>
        <v>#N/A</v>
      </c>
      <c r="P1496" s="138">
        <f>_xlfn.XLOOKUP($A1496,Data[Index],Data[Comments])</f>
        <v>0</v>
      </c>
    </row>
    <row r="1497" spans="1:16" x14ac:dyDescent="0.2">
      <c r="A1497" s="129"/>
      <c r="B1497" s="129"/>
      <c r="C1497" s="129" t="e" cm="1">
        <f t="array" ref="C1497">_xlfn.XLOOKUP($A1497&amp;$Q$3&amp;$R$3,Data[Index]&amp;Data[Valid Test, Can be used for conformity (Y/N)]&amp;Data[Cycle],Data[Test Name])</f>
        <v>#N/A</v>
      </c>
      <c r="D1497" s="167" t="e" cm="1">
        <f t="array" ref="D1497">_xlfn.XLOOKUP($A1497&amp;$Q$3&amp;$R$3,Data[Index]&amp;Data[Valid Test, Can be used for conformity (Y/N)]&amp;Data[Cycle],Data[Mileage (Miles)])</f>
        <v>#N/A</v>
      </c>
      <c r="E1497" s="130" t="e" cm="1">
        <f t="array" ref="E1497">_xlfn.XLOOKUP($A1497&amp;$Q$3&amp;$R$3,Data[Index]&amp;Data[Valid Test, Can be used for conformity (Y/N)]&amp;Data[Cycle],Data[Date])</f>
        <v>#N/A</v>
      </c>
      <c r="F1497" s="141" t="e" cm="1">
        <f t="array" ref="F1497">(_xlfn.XLOOKUP($A1497&amp;$Q$3&amp;$R$3,Data[Index]&amp;Data[Valid Test, Can be used for conformity (Y/N)]&amp;Data[Cycle],Data[CO/km (mg)])-F$2)/F$5</f>
        <v>#N/A</v>
      </c>
      <c r="G1497" s="141" t="e" cm="1">
        <f t="array" ref="G1497">(_xlfn.XLOOKUP($A1497&amp;$Q$3,Data[Index]&amp;Data[Valid Test, Can be used for conformity (Y/N)],Data[CO2/km (g)])-G$2)/G$5</f>
        <v>#N/A</v>
      </c>
      <c r="H1497" s="141" t="e" cm="1">
        <f t="array" ref="H1497">(_xlfn.XLOOKUP($A1497&amp;$Q$3,Data[Index]&amp;Data[Valid Test, Can be used for conformity (Y/N)],Data[THC/km (mg)])-H$2)/H$5</f>
        <v>#N/A</v>
      </c>
      <c r="I1497" s="141" t="e" cm="1">
        <f t="array" ref="I1497">(_xlfn.XLOOKUP($A1497&amp;$Q$3,Data[Index]&amp;Data[Valid Test, Can be used for conformity (Y/N)],Data[NOx/km (mg)])-I$2)/I$5</f>
        <v>#N/A</v>
      </c>
      <c r="J1497" s="141" t="e" cm="1">
        <f t="array" ref="J1497">(_xlfn.XLOOKUP($A1497&amp;$Q$3,Data[Index]&amp;Data[Valid Test, Can be used for conformity (Y/N)],Data[THC + NOx/km (mg)])-J$2)/J$5</f>
        <v>#N/A</v>
      </c>
      <c r="K1497" s="141" t="e" cm="1">
        <f t="array" ref="K1497">(_xlfn.XLOOKUP($A1497&amp;$Q$3,Data[Index]&amp;Data[Valid Test, Can be used for conformity (Y/N)],Data[PN/km ('#)])-K$2)/K$5</f>
        <v>#N/A</v>
      </c>
      <c r="L1497" s="141" t="e" cm="1">
        <f t="array" ref="L1497">(_xlfn.XLOOKUP($A1497&amp;$Q$3,Data[Index]&amp;Data[Valid Test, Can be used for conformity (Y/N)],Data[PM/km (mg)])-L$2)/L$5</f>
        <v>#N/A</v>
      </c>
      <c r="M1497" s="140" t="e" cm="1">
        <f t="array" ref="M1497">(_xlfn.XLOOKUP($A1497&amp;$Q$3,Data[Index]&amp;Data[Valid Test, Can be used for conformity (Y/N)],Data[CH4 (mg/km)])-M$2)/M$5</f>
        <v>#N/A</v>
      </c>
      <c r="N1497" s="140" t="e" cm="1">
        <f t="array" ref="N1497">(_xlfn.XLOOKUP($A1497&amp;$Q$3,Data[Index]&amp;Data[Valid Test, Can be used for conformity (Y/N)],Data[N20 (mg/km)])-N$2)/N$5</f>
        <v>#N/A</v>
      </c>
      <c r="O1497" s="141" t="e" cm="1">
        <f t="array" ref="O1497">(_xlfn.XLOOKUP($A1497&amp;$Q$3,Data[Index]&amp;Data[Valid Test, Can be used for conformity (Y/N)],Data[l/100km])-O$2)/O$5</f>
        <v>#N/A</v>
      </c>
      <c r="P1497" s="138">
        <f>_xlfn.XLOOKUP($A1497,Data[Index],Data[Comments])</f>
        <v>0</v>
      </c>
    </row>
    <row r="1498" spans="1:16" x14ac:dyDescent="0.2">
      <c r="A1498" s="129"/>
      <c r="B1498" s="129"/>
      <c r="C1498" s="129" t="e" cm="1">
        <f t="array" ref="C1498">_xlfn.XLOOKUP($A1498&amp;$Q$3&amp;$R$3,Data[Index]&amp;Data[Valid Test, Can be used for conformity (Y/N)]&amp;Data[Cycle],Data[Test Name])</f>
        <v>#N/A</v>
      </c>
      <c r="D1498" s="167" t="e" cm="1">
        <f t="array" ref="D1498">_xlfn.XLOOKUP($A1498&amp;$Q$3&amp;$R$3,Data[Index]&amp;Data[Valid Test, Can be used for conformity (Y/N)]&amp;Data[Cycle],Data[Mileage (Miles)])</f>
        <v>#N/A</v>
      </c>
      <c r="E1498" s="130" t="e" cm="1">
        <f t="array" ref="E1498">_xlfn.XLOOKUP($A1498&amp;$Q$3&amp;$R$3,Data[Index]&amp;Data[Valid Test, Can be used for conformity (Y/N)]&amp;Data[Cycle],Data[Date])</f>
        <v>#N/A</v>
      </c>
      <c r="F1498" s="141" t="e" cm="1">
        <f t="array" ref="F1498">(_xlfn.XLOOKUP($A1498&amp;$Q$3&amp;$R$3,Data[Index]&amp;Data[Valid Test, Can be used for conformity (Y/N)]&amp;Data[Cycle],Data[CO/km (mg)])-F$2)/F$5</f>
        <v>#N/A</v>
      </c>
      <c r="G1498" s="141" t="e" cm="1">
        <f t="array" ref="G1498">(_xlfn.XLOOKUP($A1498&amp;$Q$3,Data[Index]&amp;Data[Valid Test, Can be used for conformity (Y/N)],Data[CO2/km (g)])-G$2)/G$5</f>
        <v>#N/A</v>
      </c>
      <c r="H1498" s="141" t="e" cm="1">
        <f t="array" ref="H1498">(_xlfn.XLOOKUP($A1498&amp;$Q$3,Data[Index]&amp;Data[Valid Test, Can be used for conformity (Y/N)],Data[THC/km (mg)])-H$2)/H$5</f>
        <v>#N/A</v>
      </c>
      <c r="I1498" s="141" t="e" cm="1">
        <f t="array" ref="I1498">(_xlfn.XLOOKUP($A1498&amp;$Q$3,Data[Index]&amp;Data[Valid Test, Can be used for conformity (Y/N)],Data[NOx/km (mg)])-I$2)/I$5</f>
        <v>#N/A</v>
      </c>
      <c r="J1498" s="141" t="e" cm="1">
        <f t="array" ref="J1498">(_xlfn.XLOOKUP($A1498&amp;$Q$3,Data[Index]&amp;Data[Valid Test, Can be used for conformity (Y/N)],Data[THC + NOx/km (mg)])-J$2)/J$5</f>
        <v>#N/A</v>
      </c>
      <c r="K1498" s="141" t="e" cm="1">
        <f t="array" ref="K1498">(_xlfn.XLOOKUP($A1498&amp;$Q$3,Data[Index]&amp;Data[Valid Test, Can be used for conformity (Y/N)],Data[PN/km ('#)])-K$2)/K$5</f>
        <v>#N/A</v>
      </c>
      <c r="L1498" s="141" t="e" cm="1">
        <f t="array" ref="L1498">(_xlfn.XLOOKUP($A1498&amp;$Q$3,Data[Index]&amp;Data[Valid Test, Can be used for conformity (Y/N)],Data[PM/km (mg)])-L$2)/L$5</f>
        <v>#N/A</v>
      </c>
      <c r="M1498" s="140" t="e" cm="1">
        <f t="array" ref="M1498">(_xlfn.XLOOKUP($A1498&amp;$Q$3,Data[Index]&amp;Data[Valid Test, Can be used for conformity (Y/N)],Data[CH4 (mg/km)])-M$2)/M$5</f>
        <v>#N/A</v>
      </c>
      <c r="N1498" s="140" t="e" cm="1">
        <f t="array" ref="N1498">(_xlfn.XLOOKUP($A1498&amp;$Q$3,Data[Index]&amp;Data[Valid Test, Can be used for conformity (Y/N)],Data[N20 (mg/km)])-N$2)/N$5</f>
        <v>#N/A</v>
      </c>
      <c r="O1498" s="141" t="e" cm="1">
        <f t="array" ref="O1498">(_xlfn.XLOOKUP($A1498&amp;$Q$3,Data[Index]&amp;Data[Valid Test, Can be used for conformity (Y/N)],Data[l/100km])-O$2)/O$5</f>
        <v>#N/A</v>
      </c>
      <c r="P1498" s="138">
        <f>_xlfn.XLOOKUP($A1498,Data[Index],Data[Comments])</f>
        <v>0</v>
      </c>
    </row>
    <row r="1499" spans="1:16" x14ac:dyDescent="0.2">
      <c r="A1499" s="129"/>
      <c r="B1499" s="129"/>
      <c r="C1499" s="129" t="e" cm="1">
        <f t="array" ref="C1499">_xlfn.XLOOKUP($A1499&amp;$Q$3&amp;$R$3,Data[Index]&amp;Data[Valid Test, Can be used for conformity (Y/N)]&amp;Data[Cycle],Data[Test Name])</f>
        <v>#N/A</v>
      </c>
      <c r="D1499" s="167" t="e" cm="1">
        <f t="array" ref="D1499">_xlfn.XLOOKUP($A1499&amp;$Q$3&amp;$R$3,Data[Index]&amp;Data[Valid Test, Can be used for conformity (Y/N)]&amp;Data[Cycle],Data[Mileage (Miles)])</f>
        <v>#N/A</v>
      </c>
      <c r="E1499" s="130" t="e" cm="1">
        <f t="array" ref="E1499">_xlfn.XLOOKUP($A1499&amp;$Q$3&amp;$R$3,Data[Index]&amp;Data[Valid Test, Can be used for conformity (Y/N)]&amp;Data[Cycle],Data[Date])</f>
        <v>#N/A</v>
      </c>
      <c r="F1499" s="141" t="e" cm="1">
        <f t="array" ref="F1499">(_xlfn.XLOOKUP($A1499&amp;$Q$3&amp;$R$3,Data[Index]&amp;Data[Valid Test, Can be used for conformity (Y/N)]&amp;Data[Cycle],Data[CO/km (mg)])-F$2)/F$5</f>
        <v>#N/A</v>
      </c>
      <c r="G1499" s="141" t="e" cm="1">
        <f t="array" ref="G1499">(_xlfn.XLOOKUP($A1499&amp;$Q$3,Data[Index]&amp;Data[Valid Test, Can be used for conformity (Y/N)],Data[CO2/km (g)])-G$2)/G$5</f>
        <v>#N/A</v>
      </c>
      <c r="H1499" s="141" t="e" cm="1">
        <f t="array" ref="H1499">(_xlfn.XLOOKUP($A1499&amp;$Q$3,Data[Index]&amp;Data[Valid Test, Can be used for conformity (Y/N)],Data[THC/km (mg)])-H$2)/H$5</f>
        <v>#N/A</v>
      </c>
      <c r="I1499" s="141" t="e" cm="1">
        <f t="array" ref="I1499">(_xlfn.XLOOKUP($A1499&amp;$Q$3,Data[Index]&amp;Data[Valid Test, Can be used for conformity (Y/N)],Data[NOx/km (mg)])-I$2)/I$5</f>
        <v>#N/A</v>
      </c>
      <c r="J1499" s="141" t="e" cm="1">
        <f t="array" ref="J1499">(_xlfn.XLOOKUP($A1499&amp;$Q$3,Data[Index]&amp;Data[Valid Test, Can be used for conformity (Y/N)],Data[THC + NOx/km (mg)])-J$2)/J$5</f>
        <v>#N/A</v>
      </c>
      <c r="K1499" s="141" t="e" cm="1">
        <f t="array" ref="K1499">(_xlfn.XLOOKUP($A1499&amp;$Q$3,Data[Index]&amp;Data[Valid Test, Can be used for conformity (Y/N)],Data[PN/km ('#)])-K$2)/K$5</f>
        <v>#N/A</v>
      </c>
      <c r="L1499" s="141" t="e" cm="1">
        <f t="array" ref="L1499">(_xlfn.XLOOKUP($A1499&amp;$Q$3,Data[Index]&amp;Data[Valid Test, Can be used for conformity (Y/N)],Data[PM/km (mg)])-L$2)/L$5</f>
        <v>#N/A</v>
      </c>
      <c r="M1499" s="140" t="e" cm="1">
        <f t="array" ref="M1499">(_xlfn.XLOOKUP($A1499&amp;$Q$3,Data[Index]&amp;Data[Valid Test, Can be used for conformity (Y/N)],Data[CH4 (mg/km)])-M$2)/M$5</f>
        <v>#N/A</v>
      </c>
      <c r="N1499" s="140" t="e" cm="1">
        <f t="array" ref="N1499">(_xlfn.XLOOKUP($A1499&amp;$Q$3,Data[Index]&amp;Data[Valid Test, Can be used for conformity (Y/N)],Data[N20 (mg/km)])-N$2)/N$5</f>
        <v>#N/A</v>
      </c>
      <c r="O1499" s="141" t="e" cm="1">
        <f t="array" ref="O1499">(_xlfn.XLOOKUP($A1499&amp;$Q$3,Data[Index]&amp;Data[Valid Test, Can be used for conformity (Y/N)],Data[l/100km])-O$2)/O$5</f>
        <v>#N/A</v>
      </c>
      <c r="P1499" s="138">
        <f>_xlfn.XLOOKUP($A1499,Data[Index],Data[Comments])</f>
        <v>0</v>
      </c>
    </row>
    <row r="1500" spans="1:16" x14ac:dyDescent="0.2">
      <c r="A1500" s="129"/>
      <c r="B1500" s="129"/>
      <c r="C1500" s="129" t="e" cm="1">
        <f t="array" ref="C1500">_xlfn.XLOOKUP($A1500&amp;$Q$3&amp;$R$3,Data[Index]&amp;Data[Valid Test, Can be used for conformity (Y/N)]&amp;Data[Cycle],Data[Test Name])</f>
        <v>#N/A</v>
      </c>
      <c r="D1500" s="167" t="e" cm="1">
        <f t="array" ref="D1500">_xlfn.XLOOKUP($A1500&amp;$Q$3&amp;$R$3,Data[Index]&amp;Data[Valid Test, Can be used for conformity (Y/N)]&amp;Data[Cycle],Data[Mileage (Miles)])</f>
        <v>#N/A</v>
      </c>
      <c r="E1500" s="130" t="e" cm="1">
        <f t="array" ref="E1500">_xlfn.XLOOKUP($A1500&amp;$Q$3&amp;$R$3,Data[Index]&amp;Data[Valid Test, Can be used for conformity (Y/N)]&amp;Data[Cycle],Data[Date])</f>
        <v>#N/A</v>
      </c>
      <c r="F1500" s="141" t="e" cm="1">
        <f t="array" ref="F1500">(_xlfn.XLOOKUP($A1500&amp;$Q$3&amp;$R$3,Data[Index]&amp;Data[Valid Test, Can be used for conformity (Y/N)]&amp;Data[Cycle],Data[CO/km (mg)])-F$2)/F$5</f>
        <v>#N/A</v>
      </c>
      <c r="G1500" s="141" t="e" cm="1">
        <f t="array" ref="G1500">(_xlfn.XLOOKUP($A1500&amp;$Q$3,Data[Index]&amp;Data[Valid Test, Can be used for conformity (Y/N)],Data[CO2/km (g)])-G$2)/G$5</f>
        <v>#N/A</v>
      </c>
      <c r="H1500" s="141" t="e" cm="1">
        <f t="array" ref="H1500">(_xlfn.XLOOKUP($A1500&amp;$Q$3,Data[Index]&amp;Data[Valid Test, Can be used for conformity (Y/N)],Data[THC/km (mg)])-H$2)/H$5</f>
        <v>#N/A</v>
      </c>
      <c r="I1500" s="141" t="e" cm="1">
        <f t="array" ref="I1500">(_xlfn.XLOOKUP($A1500&amp;$Q$3,Data[Index]&amp;Data[Valid Test, Can be used for conformity (Y/N)],Data[NOx/km (mg)])-I$2)/I$5</f>
        <v>#N/A</v>
      </c>
      <c r="J1500" s="141" t="e" cm="1">
        <f t="array" ref="J1500">(_xlfn.XLOOKUP($A1500&amp;$Q$3,Data[Index]&amp;Data[Valid Test, Can be used for conformity (Y/N)],Data[THC + NOx/km (mg)])-J$2)/J$5</f>
        <v>#N/A</v>
      </c>
      <c r="K1500" s="141" t="e" cm="1">
        <f t="array" ref="K1500">(_xlfn.XLOOKUP($A1500&amp;$Q$3,Data[Index]&amp;Data[Valid Test, Can be used for conformity (Y/N)],Data[PN/km ('#)])-K$2)/K$5</f>
        <v>#N/A</v>
      </c>
      <c r="L1500" s="141" t="e" cm="1">
        <f t="array" ref="L1500">(_xlfn.XLOOKUP($A1500&amp;$Q$3,Data[Index]&amp;Data[Valid Test, Can be used for conformity (Y/N)],Data[PM/km (mg)])-L$2)/L$5</f>
        <v>#N/A</v>
      </c>
      <c r="M1500" s="140" t="e" cm="1">
        <f t="array" ref="M1500">(_xlfn.XLOOKUP($A1500&amp;$Q$3,Data[Index]&amp;Data[Valid Test, Can be used for conformity (Y/N)],Data[CH4 (mg/km)])-M$2)/M$5</f>
        <v>#N/A</v>
      </c>
      <c r="N1500" s="140" t="e" cm="1">
        <f t="array" ref="N1500">(_xlfn.XLOOKUP($A1500&amp;$Q$3,Data[Index]&amp;Data[Valid Test, Can be used for conformity (Y/N)],Data[N20 (mg/km)])-N$2)/N$5</f>
        <v>#N/A</v>
      </c>
      <c r="O1500" s="141" t="e" cm="1">
        <f t="array" ref="O1500">(_xlfn.XLOOKUP($A1500&amp;$Q$3,Data[Index]&amp;Data[Valid Test, Can be used for conformity (Y/N)],Data[l/100km])-O$2)/O$5</f>
        <v>#N/A</v>
      </c>
      <c r="P1500" s="138">
        <f>_xlfn.XLOOKUP($A1500,Data[Index],Data[Comments])</f>
        <v>0</v>
      </c>
    </row>
    <row r="1501" spans="1:16" x14ac:dyDescent="0.2">
      <c r="A1501" s="129"/>
      <c r="B1501" s="129"/>
      <c r="C1501" s="129" t="e" cm="1">
        <f t="array" ref="C1501">_xlfn.XLOOKUP($A1501&amp;$Q$3&amp;$R$3,Data[Index]&amp;Data[Valid Test, Can be used for conformity (Y/N)]&amp;Data[Cycle],Data[Test Name])</f>
        <v>#N/A</v>
      </c>
      <c r="D1501" s="167" t="e" cm="1">
        <f t="array" ref="D1501">_xlfn.XLOOKUP($A1501&amp;$Q$3&amp;$R$3,Data[Index]&amp;Data[Valid Test, Can be used for conformity (Y/N)]&amp;Data[Cycle],Data[Mileage (Miles)])</f>
        <v>#N/A</v>
      </c>
      <c r="E1501" s="130" t="e" cm="1">
        <f t="array" ref="E1501">_xlfn.XLOOKUP($A1501&amp;$Q$3&amp;$R$3,Data[Index]&amp;Data[Valid Test, Can be used for conformity (Y/N)]&amp;Data[Cycle],Data[Date])</f>
        <v>#N/A</v>
      </c>
      <c r="F1501" s="141" t="e" cm="1">
        <f t="array" ref="F1501">(_xlfn.XLOOKUP($A1501&amp;$Q$3&amp;$R$3,Data[Index]&amp;Data[Valid Test, Can be used for conformity (Y/N)]&amp;Data[Cycle],Data[CO/km (mg)])-F$2)/F$5</f>
        <v>#N/A</v>
      </c>
      <c r="G1501" s="141" t="e" cm="1">
        <f t="array" ref="G1501">(_xlfn.XLOOKUP($A1501&amp;$Q$3,Data[Index]&amp;Data[Valid Test, Can be used for conformity (Y/N)],Data[CO2/km (g)])-G$2)/G$5</f>
        <v>#N/A</v>
      </c>
      <c r="H1501" s="141" t="e" cm="1">
        <f t="array" ref="H1501">(_xlfn.XLOOKUP($A1501&amp;$Q$3,Data[Index]&amp;Data[Valid Test, Can be used for conformity (Y/N)],Data[THC/km (mg)])-H$2)/H$5</f>
        <v>#N/A</v>
      </c>
      <c r="I1501" s="141" t="e" cm="1">
        <f t="array" ref="I1501">(_xlfn.XLOOKUP($A1501&amp;$Q$3,Data[Index]&amp;Data[Valid Test, Can be used for conformity (Y/N)],Data[NOx/km (mg)])-I$2)/I$5</f>
        <v>#N/A</v>
      </c>
      <c r="J1501" s="141" t="e" cm="1">
        <f t="array" ref="J1501">(_xlfn.XLOOKUP($A1501&amp;$Q$3,Data[Index]&amp;Data[Valid Test, Can be used for conformity (Y/N)],Data[THC + NOx/km (mg)])-J$2)/J$5</f>
        <v>#N/A</v>
      </c>
      <c r="K1501" s="141" t="e" cm="1">
        <f t="array" ref="K1501">(_xlfn.XLOOKUP($A1501&amp;$Q$3,Data[Index]&amp;Data[Valid Test, Can be used for conformity (Y/N)],Data[PN/km ('#)])-K$2)/K$5</f>
        <v>#N/A</v>
      </c>
      <c r="L1501" s="141" t="e" cm="1">
        <f t="array" ref="L1501">(_xlfn.XLOOKUP($A1501&amp;$Q$3,Data[Index]&amp;Data[Valid Test, Can be used for conformity (Y/N)],Data[PM/km (mg)])-L$2)/L$5</f>
        <v>#N/A</v>
      </c>
      <c r="M1501" s="140" t="e" cm="1">
        <f t="array" ref="M1501">(_xlfn.XLOOKUP($A1501&amp;$Q$3,Data[Index]&amp;Data[Valid Test, Can be used for conformity (Y/N)],Data[CH4 (mg/km)])-M$2)/M$5</f>
        <v>#N/A</v>
      </c>
      <c r="N1501" s="140" t="e" cm="1">
        <f t="array" ref="N1501">(_xlfn.XLOOKUP($A1501&amp;$Q$3,Data[Index]&amp;Data[Valid Test, Can be used for conformity (Y/N)],Data[N20 (mg/km)])-N$2)/N$5</f>
        <v>#N/A</v>
      </c>
      <c r="O1501" s="141" t="e" cm="1">
        <f t="array" ref="O1501">(_xlfn.XLOOKUP($A1501&amp;$Q$3,Data[Index]&amp;Data[Valid Test, Can be used for conformity (Y/N)],Data[l/100km])-O$2)/O$5</f>
        <v>#N/A</v>
      </c>
      <c r="P1501" s="138">
        <f>_xlfn.XLOOKUP($A1501,Data[Index],Data[Comments])</f>
        <v>0</v>
      </c>
    </row>
    <row r="1502" spans="1:16" x14ac:dyDescent="0.2">
      <c r="A1502" s="129"/>
      <c r="B1502" s="129"/>
      <c r="C1502" s="129" t="e" cm="1">
        <f t="array" ref="C1502">_xlfn.XLOOKUP($A1502&amp;$Q$3&amp;$R$3,Data[Index]&amp;Data[Valid Test, Can be used for conformity (Y/N)]&amp;Data[Cycle],Data[Test Name])</f>
        <v>#N/A</v>
      </c>
      <c r="D1502" s="167" t="e" cm="1">
        <f t="array" ref="D1502">_xlfn.XLOOKUP($A1502&amp;$Q$3&amp;$R$3,Data[Index]&amp;Data[Valid Test, Can be used for conformity (Y/N)]&amp;Data[Cycle],Data[Mileage (Miles)])</f>
        <v>#N/A</v>
      </c>
      <c r="E1502" s="130" t="e" cm="1">
        <f t="array" ref="E1502">_xlfn.XLOOKUP($A1502&amp;$Q$3&amp;$R$3,Data[Index]&amp;Data[Valid Test, Can be used for conformity (Y/N)]&amp;Data[Cycle],Data[Date])</f>
        <v>#N/A</v>
      </c>
      <c r="F1502" s="141" t="e" cm="1">
        <f t="array" ref="F1502">(_xlfn.XLOOKUP($A1502&amp;$Q$3&amp;$R$3,Data[Index]&amp;Data[Valid Test, Can be used for conformity (Y/N)]&amp;Data[Cycle],Data[CO/km (mg)])-F$2)/F$5</f>
        <v>#N/A</v>
      </c>
      <c r="G1502" s="141" t="e" cm="1">
        <f t="array" ref="G1502">(_xlfn.XLOOKUP($A1502&amp;$Q$3,Data[Index]&amp;Data[Valid Test, Can be used for conformity (Y/N)],Data[CO2/km (g)])-G$2)/G$5</f>
        <v>#N/A</v>
      </c>
      <c r="H1502" s="141" t="e" cm="1">
        <f t="array" ref="H1502">(_xlfn.XLOOKUP($A1502&amp;$Q$3,Data[Index]&amp;Data[Valid Test, Can be used for conformity (Y/N)],Data[THC/km (mg)])-H$2)/H$5</f>
        <v>#N/A</v>
      </c>
      <c r="I1502" s="141" t="e" cm="1">
        <f t="array" ref="I1502">(_xlfn.XLOOKUP($A1502&amp;$Q$3,Data[Index]&amp;Data[Valid Test, Can be used for conformity (Y/N)],Data[NOx/km (mg)])-I$2)/I$5</f>
        <v>#N/A</v>
      </c>
      <c r="J1502" s="141" t="e" cm="1">
        <f t="array" ref="J1502">(_xlfn.XLOOKUP($A1502&amp;$Q$3,Data[Index]&amp;Data[Valid Test, Can be used for conformity (Y/N)],Data[THC + NOx/km (mg)])-J$2)/J$5</f>
        <v>#N/A</v>
      </c>
      <c r="K1502" s="141" t="e" cm="1">
        <f t="array" ref="K1502">(_xlfn.XLOOKUP($A1502&amp;$Q$3,Data[Index]&amp;Data[Valid Test, Can be used for conformity (Y/N)],Data[PN/km ('#)])-K$2)/K$5</f>
        <v>#N/A</v>
      </c>
      <c r="L1502" s="141" t="e" cm="1">
        <f t="array" ref="L1502">(_xlfn.XLOOKUP($A1502&amp;$Q$3,Data[Index]&amp;Data[Valid Test, Can be used for conformity (Y/N)],Data[PM/km (mg)])-L$2)/L$5</f>
        <v>#N/A</v>
      </c>
      <c r="M1502" s="140" t="e" cm="1">
        <f t="array" ref="M1502">(_xlfn.XLOOKUP($A1502&amp;$Q$3,Data[Index]&amp;Data[Valid Test, Can be used for conformity (Y/N)],Data[CH4 (mg/km)])-M$2)/M$5</f>
        <v>#N/A</v>
      </c>
      <c r="N1502" s="140" t="e" cm="1">
        <f t="array" ref="N1502">(_xlfn.XLOOKUP($A1502&amp;$Q$3,Data[Index]&amp;Data[Valid Test, Can be used for conformity (Y/N)],Data[N20 (mg/km)])-N$2)/N$5</f>
        <v>#N/A</v>
      </c>
      <c r="O1502" s="141" t="e" cm="1">
        <f t="array" ref="O1502">(_xlfn.XLOOKUP($A1502&amp;$Q$3,Data[Index]&amp;Data[Valid Test, Can be used for conformity (Y/N)],Data[l/100km])-O$2)/O$5</f>
        <v>#N/A</v>
      </c>
      <c r="P1502" s="138">
        <f>_xlfn.XLOOKUP($A1502,Data[Index],Data[Comments])</f>
        <v>0</v>
      </c>
    </row>
    <row r="1503" spans="1:16" x14ac:dyDescent="0.2">
      <c r="A1503" s="129"/>
      <c r="B1503" s="129"/>
      <c r="C1503" s="129" t="e" cm="1">
        <f t="array" ref="C1503">_xlfn.XLOOKUP($A1503&amp;$Q$3&amp;$R$3,Data[Index]&amp;Data[Valid Test, Can be used for conformity (Y/N)]&amp;Data[Cycle],Data[Test Name])</f>
        <v>#N/A</v>
      </c>
      <c r="D1503" s="167" t="e" cm="1">
        <f t="array" ref="D1503">_xlfn.XLOOKUP($A1503&amp;$Q$3&amp;$R$3,Data[Index]&amp;Data[Valid Test, Can be used for conformity (Y/N)]&amp;Data[Cycle],Data[Mileage (Miles)])</f>
        <v>#N/A</v>
      </c>
      <c r="E1503" s="130" t="e" cm="1">
        <f t="array" ref="E1503">_xlfn.XLOOKUP($A1503&amp;$Q$3&amp;$R$3,Data[Index]&amp;Data[Valid Test, Can be used for conformity (Y/N)]&amp;Data[Cycle],Data[Date])</f>
        <v>#N/A</v>
      </c>
      <c r="F1503" s="141" t="e" cm="1">
        <f t="array" ref="F1503">(_xlfn.XLOOKUP($A1503&amp;$Q$3&amp;$R$3,Data[Index]&amp;Data[Valid Test, Can be used for conformity (Y/N)]&amp;Data[Cycle],Data[CO/km (mg)])-F$2)/F$5</f>
        <v>#N/A</v>
      </c>
      <c r="G1503" s="141" t="e" cm="1">
        <f t="array" ref="G1503">(_xlfn.XLOOKUP($A1503&amp;$Q$3,Data[Index]&amp;Data[Valid Test, Can be used for conformity (Y/N)],Data[CO2/km (g)])-G$2)/G$5</f>
        <v>#N/A</v>
      </c>
      <c r="H1503" s="141" t="e" cm="1">
        <f t="array" ref="H1503">(_xlfn.XLOOKUP($A1503&amp;$Q$3,Data[Index]&amp;Data[Valid Test, Can be used for conformity (Y/N)],Data[THC/km (mg)])-H$2)/H$5</f>
        <v>#N/A</v>
      </c>
      <c r="I1503" s="141" t="e" cm="1">
        <f t="array" ref="I1503">(_xlfn.XLOOKUP($A1503&amp;$Q$3,Data[Index]&amp;Data[Valid Test, Can be used for conformity (Y/N)],Data[NOx/km (mg)])-I$2)/I$5</f>
        <v>#N/A</v>
      </c>
      <c r="J1503" s="141" t="e" cm="1">
        <f t="array" ref="J1503">(_xlfn.XLOOKUP($A1503&amp;$Q$3,Data[Index]&amp;Data[Valid Test, Can be used for conformity (Y/N)],Data[THC + NOx/km (mg)])-J$2)/J$5</f>
        <v>#N/A</v>
      </c>
      <c r="K1503" s="141" t="e" cm="1">
        <f t="array" ref="K1503">(_xlfn.XLOOKUP($A1503&amp;$Q$3,Data[Index]&amp;Data[Valid Test, Can be used for conformity (Y/N)],Data[PN/km ('#)])-K$2)/K$5</f>
        <v>#N/A</v>
      </c>
      <c r="L1503" s="141" t="e" cm="1">
        <f t="array" ref="L1503">(_xlfn.XLOOKUP($A1503&amp;$Q$3,Data[Index]&amp;Data[Valid Test, Can be used for conformity (Y/N)],Data[PM/km (mg)])-L$2)/L$5</f>
        <v>#N/A</v>
      </c>
      <c r="M1503" s="140" t="e" cm="1">
        <f t="array" ref="M1503">(_xlfn.XLOOKUP($A1503&amp;$Q$3,Data[Index]&amp;Data[Valid Test, Can be used for conformity (Y/N)],Data[CH4 (mg/km)])-M$2)/M$5</f>
        <v>#N/A</v>
      </c>
      <c r="N1503" s="140" t="e" cm="1">
        <f t="array" ref="N1503">(_xlfn.XLOOKUP($A1503&amp;$Q$3,Data[Index]&amp;Data[Valid Test, Can be used for conformity (Y/N)],Data[N20 (mg/km)])-N$2)/N$5</f>
        <v>#N/A</v>
      </c>
      <c r="O1503" s="141" t="e" cm="1">
        <f t="array" ref="O1503">(_xlfn.XLOOKUP($A1503&amp;$Q$3,Data[Index]&amp;Data[Valid Test, Can be used for conformity (Y/N)],Data[l/100km])-O$2)/O$5</f>
        <v>#N/A</v>
      </c>
      <c r="P1503" s="138">
        <f>_xlfn.XLOOKUP($A1503,Data[Index],Data[Comments])</f>
        <v>0</v>
      </c>
    </row>
    <row r="1504" spans="1:16" x14ac:dyDescent="0.2">
      <c r="A1504" s="129"/>
      <c r="B1504" s="129"/>
      <c r="C1504" s="129" t="e" cm="1">
        <f t="array" ref="C1504">_xlfn.XLOOKUP($A1504&amp;$Q$3&amp;$R$3,Data[Index]&amp;Data[Valid Test, Can be used for conformity (Y/N)]&amp;Data[Cycle],Data[Test Name])</f>
        <v>#N/A</v>
      </c>
      <c r="D1504" s="167" t="e" cm="1">
        <f t="array" ref="D1504">_xlfn.XLOOKUP($A1504&amp;$Q$3&amp;$R$3,Data[Index]&amp;Data[Valid Test, Can be used for conformity (Y/N)]&amp;Data[Cycle],Data[Mileage (Miles)])</f>
        <v>#N/A</v>
      </c>
      <c r="E1504" s="130" t="e" cm="1">
        <f t="array" ref="E1504">_xlfn.XLOOKUP($A1504&amp;$Q$3&amp;$R$3,Data[Index]&amp;Data[Valid Test, Can be used for conformity (Y/N)]&amp;Data[Cycle],Data[Date])</f>
        <v>#N/A</v>
      </c>
      <c r="F1504" s="141" t="e" cm="1">
        <f t="array" ref="F1504">(_xlfn.XLOOKUP($A1504&amp;$Q$3&amp;$R$3,Data[Index]&amp;Data[Valid Test, Can be used for conformity (Y/N)]&amp;Data[Cycle],Data[CO/km (mg)])-F$2)/F$5</f>
        <v>#N/A</v>
      </c>
      <c r="G1504" s="141" t="e" cm="1">
        <f t="array" ref="G1504">(_xlfn.XLOOKUP($A1504&amp;$Q$3,Data[Index]&amp;Data[Valid Test, Can be used for conformity (Y/N)],Data[CO2/km (g)])-G$2)/G$5</f>
        <v>#N/A</v>
      </c>
      <c r="H1504" s="141" t="e" cm="1">
        <f t="array" ref="H1504">(_xlfn.XLOOKUP($A1504&amp;$Q$3,Data[Index]&amp;Data[Valid Test, Can be used for conformity (Y/N)],Data[THC/km (mg)])-H$2)/H$5</f>
        <v>#N/A</v>
      </c>
      <c r="I1504" s="141" t="e" cm="1">
        <f t="array" ref="I1504">(_xlfn.XLOOKUP($A1504&amp;$Q$3,Data[Index]&amp;Data[Valid Test, Can be used for conformity (Y/N)],Data[NOx/km (mg)])-I$2)/I$5</f>
        <v>#N/A</v>
      </c>
      <c r="J1504" s="141" t="e" cm="1">
        <f t="array" ref="J1504">(_xlfn.XLOOKUP($A1504&amp;$Q$3,Data[Index]&amp;Data[Valid Test, Can be used for conformity (Y/N)],Data[THC + NOx/km (mg)])-J$2)/J$5</f>
        <v>#N/A</v>
      </c>
      <c r="K1504" s="141" t="e" cm="1">
        <f t="array" ref="K1504">(_xlfn.XLOOKUP($A1504&amp;$Q$3,Data[Index]&amp;Data[Valid Test, Can be used for conformity (Y/N)],Data[PN/km ('#)])-K$2)/K$5</f>
        <v>#N/A</v>
      </c>
      <c r="L1504" s="141" t="e" cm="1">
        <f t="array" ref="L1504">(_xlfn.XLOOKUP($A1504&amp;$Q$3,Data[Index]&amp;Data[Valid Test, Can be used for conformity (Y/N)],Data[PM/km (mg)])-L$2)/L$5</f>
        <v>#N/A</v>
      </c>
      <c r="M1504" s="140" t="e" cm="1">
        <f t="array" ref="M1504">(_xlfn.XLOOKUP($A1504&amp;$Q$3,Data[Index]&amp;Data[Valid Test, Can be used for conformity (Y/N)],Data[CH4 (mg/km)])-M$2)/M$5</f>
        <v>#N/A</v>
      </c>
      <c r="N1504" s="140" t="e" cm="1">
        <f t="array" ref="N1504">(_xlfn.XLOOKUP($A1504&amp;$Q$3,Data[Index]&amp;Data[Valid Test, Can be used for conformity (Y/N)],Data[N20 (mg/km)])-N$2)/N$5</f>
        <v>#N/A</v>
      </c>
      <c r="O1504" s="141" t="e" cm="1">
        <f t="array" ref="O1504">(_xlfn.XLOOKUP($A1504&amp;$Q$3,Data[Index]&amp;Data[Valid Test, Can be used for conformity (Y/N)],Data[l/100km])-O$2)/O$5</f>
        <v>#N/A</v>
      </c>
      <c r="P1504" s="138">
        <f>_xlfn.XLOOKUP($A1504,Data[Index],Data[Comments])</f>
        <v>0</v>
      </c>
    </row>
    <row r="1505" spans="1:16" x14ac:dyDescent="0.2">
      <c r="A1505" s="129"/>
      <c r="B1505" s="129"/>
      <c r="C1505" s="129" t="e" cm="1">
        <f t="array" ref="C1505">_xlfn.XLOOKUP($A1505&amp;$Q$3&amp;$R$3,Data[Index]&amp;Data[Valid Test, Can be used for conformity (Y/N)]&amp;Data[Cycle],Data[Test Name])</f>
        <v>#N/A</v>
      </c>
      <c r="D1505" s="167" t="e" cm="1">
        <f t="array" ref="D1505">_xlfn.XLOOKUP($A1505&amp;$Q$3&amp;$R$3,Data[Index]&amp;Data[Valid Test, Can be used for conformity (Y/N)]&amp;Data[Cycle],Data[Mileage (Miles)])</f>
        <v>#N/A</v>
      </c>
      <c r="E1505" s="130" t="e" cm="1">
        <f t="array" ref="E1505">_xlfn.XLOOKUP($A1505&amp;$Q$3&amp;$R$3,Data[Index]&amp;Data[Valid Test, Can be used for conformity (Y/N)]&amp;Data[Cycle],Data[Date])</f>
        <v>#N/A</v>
      </c>
      <c r="F1505" s="141" t="e" cm="1">
        <f t="array" ref="F1505">(_xlfn.XLOOKUP($A1505&amp;$Q$3&amp;$R$3,Data[Index]&amp;Data[Valid Test, Can be used for conformity (Y/N)]&amp;Data[Cycle],Data[CO/km (mg)])-F$2)/F$5</f>
        <v>#N/A</v>
      </c>
      <c r="G1505" s="141" t="e" cm="1">
        <f t="array" ref="G1505">(_xlfn.XLOOKUP($A1505&amp;$Q$3,Data[Index]&amp;Data[Valid Test, Can be used for conformity (Y/N)],Data[CO2/km (g)])-G$2)/G$5</f>
        <v>#N/A</v>
      </c>
      <c r="H1505" s="141" t="e" cm="1">
        <f t="array" ref="H1505">(_xlfn.XLOOKUP($A1505&amp;$Q$3,Data[Index]&amp;Data[Valid Test, Can be used for conformity (Y/N)],Data[THC/km (mg)])-H$2)/H$5</f>
        <v>#N/A</v>
      </c>
      <c r="I1505" s="141" t="e" cm="1">
        <f t="array" ref="I1505">(_xlfn.XLOOKUP($A1505&amp;$Q$3,Data[Index]&amp;Data[Valid Test, Can be used for conformity (Y/N)],Data[NOx/km (mg)])-I$2)/I$5</f>
        <v>#N/A</v>
      </c>
      <c r="J1505" s="141" t="e" cm="1">
        <f t="array" ref="J1505">(_xlfn.XLOOKUP($A1505&amp;$Q$3,Data[Index]&amp;Data[Valid Test, Can be used for conformity (Y/N)],Data[THC + NOx/km (mg)])-J$2)/J$5</f>
        <v>#N/A</v>
      </c>
      <c r="K1505" s="141" t="e" cm="1">
        <f t="array" ref="K1505">(_xlfn.XLOOKUP($A1505&amp;$Q$3,Data[Index]&amp;Data[Valid Test, Can be used for conformity (Y/N)],Data[PN/km ('#)])-K$2)/K$5</f>
        <v>#N/A</v>
      </c>
      <c r="L1505" s="141" t="e" cm="1">
        <f t="array" ref="L1505">(_xlfn.XLOOKUP($A1505&amp;$Q$3,Data[Index]&amp;Data[Valid Test, Can be used for conformity (Y/N)],Data[PM/km (mg)])-L$2)/L$5</f>
        <v>#N/A</v>
      </c>
      <c r="M1505" s="140" t="e" cm="1">
        <f t="array" ref="M1505">(_xlfn.XLOOKUP($A1505&amp;$Q$3,Data[Index]&amp;Data[Valid Test, Can be used for conformity (Y/N)],Data[CH4 (mg/km)])-M$2)/M$5</f>
        <v>#N/A</v>
      </c>
      <c r="N1505" s="140" t="e" cm="1">
        <f t="array" ref="N1505">(_xlfn.XLOOKUP($A1505&amp;$Q$3,Data[Index]&amp;Data[Valid Test, Can be used for conformity (Y/N)],Data[N20 (mg/km)])-N$2)/N$5</f>
        <v>#N/A</v>
      </c>
      <c r="O1505" s="141" t="e" cm="1">
        <f t="array" ref="O1505">(_xlfn.XLOOKUP($A1505&amp;$Q$3,Data[Index]&amp;Data[Valid Test, Can be used for conformity (Y/N)],Data[l/100km])-O$2)/O$5</f>
        <v>#N/A</v>
      </c>
      <c r="P1505" s="138">
        <f>_xlfn.XLOOKUP($A1505,Data[Index],Data[Comments])</f>
        <v>0</v>
      </c>
    </row>
    <row r="1506" spans="1:16" x14ac:dyDescent="0.2">
      <c r="A1506" s="129"/>
      <c r="B1506" s="129"/>
      <c r="C1506" s="129" t="e" cm="1">
        <f t="array" ref="C1506">_xlfn.XLOOKUP($A1506&amp;$Q$3&amp;$R$3,Data[Index]&amp;Data[Valid Test, Can be used for conformity (Y/N)]&amp;Data[Cycle],Data[Test Name])</f>
        <v>#N/A</v>
      </c>
      <c r="D1506" s="167" t="e" cm="1">
        <f t="array" ref="D1506">_xlfn.XLOOKUP($A1506&amp;$Q$3&amp;$R$3,Data[Index]&amp;Data[Valid Test, Can be used for conformity (Y/N)]&amp;Data[Cycle],Data[Mileage (Miles)])</f>
        <v>#N/A</v>
      </c>
      <c r="E1506" s="130" t="e" cm="1">
        <f t="array" ref="E1506">_xlfn.XLOOKUP($A1506&amp;$Q$3&amp;$R$3,Data[Index]&amp;Data[Valid Test, Can be used for conformity (Y/N)]&amp;Data[Cycle],Data[Date])</f>
        <v>#N/A</v>
      </c>
      <c r="F1506" s="141" t="e" cm="1">
        <f t="array" ref="F1506">(_xlfn.XLOOKUP($A1506&amp;$Q$3&amp;$R$3,Data[Index]&amp;Data[Valid Test, Can be used for conformity (Y/N)]&amp;Data[Cycle],Data[CO/km (mg)])-F$2)/F$5</f>
        <v>#N/A</v>
      </c>
      <c r="G1506" s="141" t="e" cm="1">
        <f t="array" ref="G1506">(_xlfn.XLOOKUP($A1506&amp;$Q$3,Data[Index]&amp;Data[Valid Test, Can be used for conformity (Y/N)],Data[CO2/km (g)])-G$2)/G$5</f>
        <v>#N/A</v>
      </c>
      <c r="H1506" s="141" t="e" cm="1">
        <f t="array" ref="H1506">(_xlfn.XLOOKUP($A1506&amp;$Q$3,Data[Index]&amp;Data[Valid Test, Can be used for conformity (Y/N)],Data[THC/km (mg)])-H$2)/H$5</f>
        <v>#N/A</v>
      </c>
      <c r="I1506" s="141" t="e" cm="1">
        <f t="array" ref="I1506">(_xlfn.XLOOKUP($A1506&amp;$Q$3,Data[Index]&amp;Data[Valid Test, Can be used for conformity (Y/N)],Data[NOx/km (mg)])-I$2)/I$5</f>
        <v>#N/A</v>
      </c>
      <c r="J1506" s="141" t="e" cm="1">
        <f t="array" ref="J1506">(_xlfn.XLOOKUP($A1506&amp;$Q$3,Data[Index]&amp;Data[Valid Test, Can be used for conformity (Y/N)],Data[THC + NOx/km (mg)])-J$2)/J$5</f>
        <v>#N/A</v>
      </c>
      <c r="K1506" s="141" t="e" cm="1">
        <f t="array" ref="K1506">(_xlfn.XLOOKUP($A1506&amp;$Q$3,Data[Index]&amp;Data[Valid Test, Can be used for conformity (Y/N)],Data[PN/km ('#)])-K$2)/K$5</f>
        <v>#N/A</v>
      </c>
      <c r="L1506" s="141" t="e" cm="1">
        <f t="array" ref="L1506">(_xlfn.XLOOKUP($A1506&amp;$Q$3,Data[Index]&amp;Data[Valid Test, Can be used for conformity (Y/N)],Data[PM/km (mg)])-L$2)/L$5</f>
        <v>#N/A</v>
      </c>
      <c r="M1506" s="140" t="e" cm="1">
        <f t="array" ref="M1506">(_xlfn.XLOOKUP($A1506&amp;$Q$3,Data[Index]&amp;Data[Valid Test, Can be used for conformity (Y/N)],Data[CH4 (mg/km)])-M$2)/M$5</f>
        <v>#N/A</v>
      </c>
      <c r="N1506" s="140" t="e" cm="1">
        <f t="array" ref="N1506">(_xlfn.XLOOKUP($A1506&amp;$Q$3,Data[Index]&amp;Data[Valid Test, Can be used for conformity (Y/N)],Data[N20 (mg/km)])-N$2)/N$5</f>
        <v>#N/A</v>
      </c>
      <c r="O1506" s="141" t="e" cm="1">
        <f t="array" ref="O1506">(_xlfn.XLOOKUP($A1506&amp;$Q$3,Data[Index]&amp;Data[Valid Test, Can be used for conformity (Y/N)],Data[l/100km])-O$2)/O$5</f>
        <v>#N/A</v>
      </c>
      <c r="P1506" s="138">
        <f>_xlfn.XLOOKUP($A1506,Data[Index],Data[Comments])</f>
        <v>0</v>
      </c>
    </row>
    <row r="1507" spans="1:16" x14ac:dyDescent="0.2">
      <c r="A1507" s="129"/>
      <c r="B1507" s="129"/>
      <c r="C1507" s="129" t="e" cm="1">
        <f t="array" ref="C1507">_xlfn.XLOOKUP($A1507&amp;$Q$3&amp;$R$3,Data[Index]&amp;Data[Valid Test, Can be used for conformity (Y/N)]&amp;Data[Cycle],Data[Test Name])</f>
        <v>#N/A</v>
      </c>
      <c r="D1507" s="167" t="e" cm="1">
        <f t="array" ref="D1507">_xlfn.XLOOKUP($A1507&amp;$Q$3&amp;$R$3,Data[Index]&amp;Data[Valid Test, Can be used for conformity (Y/N)]&amp;Data[Cycle],Data[Mileage (Miles)])</f>
        <v>#N/A</v>
      </c>
      <c r="E1507" s="130" t="e" cm="1">
        <f t="array" ref="E1507">_xlfn.XLOOKUP($A1507&amp;$Q$3&amp;$R$3,Data[Index]&amp;Data[Valid Test, Can be used for conformity (Y/N)]&amp;Data[Cycle],Data[Date])</f>
        <v>#N/A</v>
      </c>
      <c r="F1507" s="141" t="e" cm="1">
        <f t="array" ref="F1507">(_xlfn.XLOOKUP($A1507&amp;$Q$3&amp;$R$3,Data[Index]&amp;Data[Valid Test, Can be used for conformity (Y/N)]&amp;Data[Cycle],Data[CO/km (mg)])-F$2)/F$5</f>
        <v>#N/A</v>
      </c>
      <c r="G1507" s="141" t="e" cm="1">
        <f t="array" ref="G1507">(_xlfn.XLOOKUP($A1507&amp;$Q$3,Data[Index]&amp;Data[Valid Test, Can be used for conformity (Y/N)],Data[CO2/km (g)])-G$2)/G$5</f>
        <v>#N/A</v>
      </c>
      <c r="H1507" s="141" t="e" cm="1">
        <f t="array" ref="H1507">(_xlfn.XLOOKUP($A1507&amp;$Q$3,Data[Index]&amp;Data[Valid Test, Can be used for conformity (Y/N)],Data[THC/km (mg)])-H$2)/H$5</f>
        <v>#N/A</v>
      </c>
      <c r="I1507" s="141" t="e" cm="1">
        <f t="array" ref="I1507">(_xlfn.XLOOKUP($A1507&amp;$Q$3,Data[Index]&amp;Data[Valid Test, Can be used for conformity (Y/N)],Data[NOx/km (mg)])-I$2)/I$5</f>
        <v>#N/A</v>
      </c>
      <c r="J1507" s="141" t="e" cm="1">
        <f t="array" ref="J1507">(_xlfn.XLOOKUP($A1507&amp;$Q$3,Data[Index]&amp;Data[Valid Test, Can be used for conformity (Y/N)],Data[THC + NOx/km (mg)])-J$2)/J$5</f>
        <v>#N/A</v>
      </c>
      <c r="K1507" s="141" t="e" cm="1">
        <f t="array" ref="K1507">(_xlfn.XLOOKUP($A1507&amp;$Q$3,Data[Index]&amp;Data[Valid Test, Can be used for conformity (Y/N)],Data[PN/km ('#)])-K$2)/K$5</f>
        <v>#N/A</v>
      </c>
      <c r="L1507" s="141" t="e" cm="1">
        <f t="array" ref="L1507">(_xlfn.XLOOKUP($A1507&amp;$Q$3,Data[Index]&amp;Data[Valid Test, Can be used for conformity (Y/N)],Data[PM/km (mg)])-L$2)/L$5</f>
        <v>#N/A</v>
      </c>
      <c r="M1507" s="140" t="e" cm="1">
        <f t="array" ref="M1507">(_xlfn.XLOOKUP($A1507&amp;$Q$3,Data[Index]&amp;Data[Valid Test, Can be used for conformity (Y/N)],Data[CH4 (mg/km)])-M$2)/M$5</f>
        <v>#N/A</v>
      </c>
      <c r="N1507" s="140" t="e" cm="1">
        <f t="array" ref="N1507">(_xlfn.XLOOKUP($A1507&amp;$Q$3,Data[Index]&amp;Data[Valid Test, Can be used for conformity (Y/N)],Data[N20 (mg/km)])-N$2)/N$5</f>
        <v>#N/A</v>
      </c>
      <c r="O1507" s="141" t="e" cm="1">
        <f t="array" ref="O1507">(_xlfn.XLOOKUP($A1507&amp;$Q$3,Data[Index]&amp;Data[Valid Test, Can be used for conformity (Y/N)],Data[l/100km])-O$2)/O$5</f>
        <v>#N/A</v>
      </c>
      <c r="P1507" s="138">
        <f>_xlfn.XLOOKUP($A1507,Data[Index],Data[Comments])</f>
        <v>0</v>
      </c>
    </row>
    <row r="1508" spans="1:16" x14ac:dyDescent="0.2">
      <c r="A1508" s="129"/>
      <c r="B1508" s="129"/>
      <c r="C1508" s="129" t="e" cm="1">
        <f t="array" ref="C1508">_xlfn.XLOOKUP($A1508&amp;$Q$3&amp;$R$3,Data[Index]&amp;Data[Valid Test, Can be used for conformity (Y/N)]&amp;Data[Cycle],Data[Test Name])</f>
        <v>#N/A</v>
      </c>
      <c r="D1508" s="167" t="e" cm="1">
        <f t="array" ref="D1508">_xlfn.XLOOKUP($A1508&amp;$Q$3&amp;$R$3,Data[Index]&amp;Data[Valid Test, Can be used for conformity (Y/N)]&amp;Data[Cycle],Data[Mileage (Miles)])</f>
        <v>#N/A</v>
      </c>
      <c r="E1508" s="130" t="e" cm="1">
        <f t="array" ref="E1508">_xlfn.XLOOKUP($A1508&amp;$Q$3&amp;$R$3,Data[Index]&amp;Data[Valid Test, Can be used for conformity (Y/N)]&amp;Data[Cycle],Data[Date])</f>
        <v>#N/A</v>
      </c>
      <c r="F1508" s="141" t="e" cm="1">
        <f t="array" ref="F1508">(_xlfn.XLOOKUP($A1508&amp;$Q$3&amp;$R$3,Data[Index]&amp;Data[Valid Test, Can be used for conformity (Y/N)]&amp;Data[Cycle],Data[CO/km (mg)])-F$2)/F$5</f>
        <v>#N/A</v>
      </c>
      <c r="G1508" s="141" t="e" cm="1">
        <f t="array" ref="G1508">(_xlfn.XLOOKUP($A1508&amp;$Q$3,Data[Index]&amp;Data[Valid Test, Can be used for conformity (Y/N)],Data[CO2/km (g)])-G$2)/G$5</f>
        <v>#N/A</v>
      </c>
      <c r="H1508" s="141" t="e" cm="1">
        <f t="array" ref="H1508">(_xlfn.XLOOKUP($A1508&amp;$Q$3,Data[Index]&amp;Data[Valid Test, Can be used for conformity (Y/N)],Data[THC/km (mg)])-H$2)/H$5</f>
        <v>#N/A</v>
      </c>
      <c r="I1508" s="141" t="e" cm="1">
        <f t="array" ref="I1508">(_xlfn.XLOOKUP($A1508&amp;$Q$3,Data[Index]&amp;Data[Valid Test, Can be used for conformity (Y/N)],Data[NOx/km (mg)])-I$2)/I$5</f>
        <v>#N/A</v>
      </c>
      <c r="J1508" s="141" t="e" cm="1">
        <f t="array" ref="J1508">(_xlfn.XLOOKUP($A1508&amp;$Q$3,Data[Index]&amp;Data[Valid Test, Can be used for conformity (Y/N)],Data[THC + NOx/km (mg)])-J$2)/J$5</f>
        <v>#N/A</v>
      </c>
      <c r="K1508" s="141" t="e" cm="1">
        <f t="array" ref="K1508">(_xlfn.XLOOKUP($A1508&amp;$Q$3,Data[Index]&amp;Data[Valid Test, Can be used for conformity (Y/N)],Data[PN/km ('#)])-K$2)/K$5</f>
        <v>#N/A</v>
      </c>
      <c r="L1508" s="141" t="e" cm="1">
        <f t="array" ref="L1508">(_xlfn.XLOOKUP($A1508&amp;$Q$3,Data[Index]&amp;Data[Valid Test, Can be used for conformity (Y/N)],Data[PM/km (mg)])-L$2)/L$5</f>
        <v>#N/A</v>
      </c>
      <c r="M1508" s="140" t="e" cm="1">
        <f t="array" ref="M1508">(_xlfn.XLOOKUP($A1508&amp;$Q$3,Data[Index]&amp;Data[Valid Test, Can be used for conformity (Y/N)],Data[CH4 (mg/km)])-M$2)/M$5</f>
        <v>#N/A</v>
      </c>
      <c r="N1508" s="140" t="e" cm="1">
        <f t="array" ref="N1508">(_xlfn.XLOOKUP($A1508&amp;$Q$3,Data[Index]&amp;Data[Valid Test, Can be used for conformity (Y/N)],Data[N20 (mg/km)])-N$2)/N$5</f>
        <v>#N/A</v>
      </c>
      <c r="O1508" s="141" t="e" cm="1">
        <f t="array" ref="O1508">(_xlfn.XLOOKUP($A1508&amp;$Q$3,Data[Index]&amp;Data[Valid Test, Can be used for conformity (Y/N)],Data[l/100km])-O$2)/O$5</f>
        <v>#N/A</v>
      </c>
      <c r="P1508" s="138">
        <f>_xlfn.XLOOKUP($A1508,Data[Index],Data[Comments])</f>
        <v>0</v>
      </c>
    </row>
    <row r="1509" spans="1:16" x14ac:dyDescent="0.2">
      <c r="A1509" s="129"/>
      <c r="B1509" s="129"/>
      <c r="C1509" s="129" t="e" cm="1">
        <f t="array" ref="C1509">_xlfn.XLOOKUP($A1509&amp;$Q$3&amp;$R$3,Data[Index]&amp;Data[Valid Test, Can be used for conformity (Y/N)]&amp;Data[Cycle],Data[Test Name])</f>
        <v>#N/A</v>
      </c>
      <c r="D1509" s="167" t="e" cm="1">
        <f t="array" ref="D1509">_xlfn.XLOOKUP($A1509&amp;$Q$3&amp;$R$3,Data[Index]&amp;Data[Valid Test, Can be used for conformity (Y/N)]&amp;Data[Cycle],Data[Mileage (Miles)])</f>
        <v>#N/A</v>
      </c>
      <c r="E1509" s="130" t="e" cm="1">
        <f t="array" ref="E1509">_xlfn.XLOOKUP($A1509&amp;$Q$3&amp;$R$3,Data[Index]&amp;Data[Valid Test, Can be used for conformity (Y/N)]&amp;Data[Cycle],Data[Date])</f>
        <v>#N/A</v>
      </c>
      <c r="F1509" s="141" t="e" cm="1">
        <f t="array" ref="F1509">(_xlfn.XLOOKUP($A1509&amp;$Q$3&amp;$R$3,Data[Index]&amp;Data[Valid Test, Can be used for conformity (Y/N)]&amp;Data[Cycle],Data[CO/km (mg)])-F$2)/F$5</f>
        <v>#N/A</v>
      </c>
      <c r="G1509" s="141" t="e" cm="1">
        <f t="array" ref="G1509">(_xlfn.XLOOKUP($A1509&amp;$Q$3,Data[Index]&amp;Data[Valid Test, Can be used for conformity (Y/N)],Data[CO2/km (g)])-G$2)/G$5</f>
        <v>#N/A</v>
      </c>
      <c r="H1509" s="141" t="e" cm="1">
        <f t="array" ref="H1509">(_xlfn.XLOOKUP($A1509&amp;$Q$3,Data[Index]&amp;Data[Valid Test, Can be used for conformity (Y/N)],Data[THC/km (mg)])-H$2)/H$5</f>
        <v>#N/A</v>
      </c>
      <c r="I1509" s="141" t="e" cm="1">
        <f t="array" ref="I1509">(_xlfn.XLOOKUP($A1509&amp;$Q$3,Data[Index]&amp;Data[Valid Test, Can be used for conformity (Y/N)],Data[NOx/km (mg)])-I$2)/I$5</f>
        <v>#N/A</v>
      </c>
      <c r="J1509" s="141" t="e" cm="1">
        <f t="array" ref="J1509">(_xlfn.XLOOKUP($A1509&amp;$Q$3,Data[Index]&amp;Data[Valid Test, Can be used for conformity (Y/N)],Data[THC + NOx/km (mg)])-J$2)/J$5</f>
        <v>#N/A</v>
      </c>
      <c r="K1509" s="141" t="e" cm="1">
        <f t="array" ref="K1509">(_xlfn.XLOOKUP($A1509&amp;$Q$3,Data[Index]&amp;Data[Valid Test, Can be used for conformity (Y/N)],Data[PN/km ('#)])-K$2)/K$5</f>
        <v>#N/A</v>
      </c>
      <c r="L1509" s="141" t="e" cm="1">
        <f t="array" ref="L1509">(_xlfn.XLOOKUP($A1509&amp;$Q$3,Data[Index]&amp;Data[Valid Test, Can be used for conformity (Y/N)],Data[PM/km (mg)])-L$2)/L$5</f>
        <v>#N/A</v>
      </c>
      <c r="M1509" s="140" t="e" cm="1">
        <f t="array" ref="M1509">(_xlfn.XLOOKUP($A1509&amp;$Q$3,Data[Index]&amp;Data[Valid Test, Can be used for conformity (Y/N)],Data[CH4 (mg/km)])-M$2)/M$5</f>
        <v>#N/A</v>
      </c>
      <c r="N1509" s="140" t="e" cm="1">
        <f t="array" ref="N1509">(_xlfn.XLOOKUP($A1509&amp;$Q$3,Data[Index]&amp;Data[Valid Test, Can be used for conformity (Y/N)],Data[N20 (mg/km)])-N$2)/N$5</f>
        <v>#N/A</v>
      </c>
      <c r="O1509" s="141" t="e" cm="1">
        <f t="array" ref="O1509">(_xlfn.XLOOKUP($A1509&amp;$Q$3,Data[Index]&amp;Data[Valid Test, Can be used for conformity (Y/N)],Data[l/100km])-O$2)/O$5</f>
        <v>#N/A</v>
      </c>
      <c r="P1509" s="138">
        <f>_xlfn.XLOOKUP($A1509,Data[Index],Data[Comments])</f>
        <v>0</v>
      </c>
    </row>
    <row r="1510" spans="1:16" x14ac:dyDescent="0.2">
      <c r="A1510" s="129"/>
      <c r="B1510" s="129"/>
      <c r="C1510" s="129" t="e" cm="1">
        <f t="array" ref="C1510">_xlfn.XLOOKUP($A1510&amp;$Q$3&amp;$R$3,Data[Index]&amp;Data[Valid Test, Can be used for conformity (Y/N)]&amp;Data[Cycle],Data[Test Name])</f>
        <v>#N/A</v>
      </c>
      <c r="D1510" s="167" t="e" cm="1">
        <f t="array" ref="D1510">_xlfn.XLOOKUP($A1510&amp;$Q$3&amp;$R$3,Data[Index]&amp;Data[Valid Test, Can be used for conformity (Y/N)]&amp;Data[Cycle],Data[Mileage (Miles)])</f>
        <v>#N/A</v>
      </c>
      <c r="E1510" s="130" t="e" cm="1">
        <f t="array" ref="E1510">_xlfn.XLOOKUP($A1510&amp;$Q$3&amp;$R$3,Data[Index]&amp;Data[Valid Test, Can be used for conformity (Y/N)]&amp;Data[Cycle],Data[Date])</f>
        <v>#N/A</v>
      </c>
      <c r="F1510" s="141" t="e" cm="1">
        <f t="array" ref="F1510">(_xlfn.XLOOKUP($A1510&amp;$Q$3&amp;$R$3,Data[Index]&amp;Data[Valid Test, Can be used for conformity (Y/N)]&amp;Data[Cycle],Data[CO/km (mg)])-F$2)/F$5</f>
        <v>#N/A</v>
      </c>
      <c r="G1510" s="141" t="e" cm="1">
        <f t="array" ref="G1510">(_xlfn.XLOOKUP($A1510&amp;$Q$3,Data[Index]&amp;Data[Valid Test, Can be used for conformity (Y/N)],Data[CO2/km (g)])-G$2)/G$5</f>
        <v>#N/A</v>
      </c>
      <c r="H1510" s="141" t="e" cm="1">
        <f t="array" ref="H1510">(_xlfn.XLOOKUP($A1510&amp;$Q$3,Data[Index]&amp;Data[Valid Test, Can be used for conformity (Y/N)],Data[THC/km (mg)])-H$2)/H$5</f>
        <v>#N/A</v>
      </c>
      <c r="I1510" s="141" t="e" cm="1">
        <f t="array" ref="I1510">(_xlfn.XLOOKUP($A1510&amp;$Q$3,Data[Index]&amp;Data[Valid Test, Can be used for conformity (Y/N)],Data[NOx/km (mg)])-I$2)/I$5</f>
        <v>#N/A</v>
      </c>
      <c r="J1510" s="141" t="e" cm="1">
        <f t="array" ref="J1510">(_xlfn.XLOOKUP($A1510&amp;$Q$3,Data[Index]&amp;Data[Valid Test, Can be used for conformity (Y/N)],Data[THC + NOx/km (mg)])-J$2)/J$5</f>
        <v>#N/A</v>
      </c>
      <c r="K1510" s="141" t="e" cm="1">
        <f t="array" ref="K1510">(_xlfn.XLOOKUP($A1510&amp;$Q$3,Data[Index]&amp;Data[Valid Test, Can be used for conformity (Y/N)],Data[PN/km ('#)])-K$2)/K$5</f>
        <v>#N/A</v>
      </c>
      <c r="L1510" s="141" t="e" cm="1">
        <f t="array" ref="L1510">(_xlfn.XLOOKUP($A1510&amp;$Q$3,Data[Index]&amp;Data[Valid Test, Can be used for conformity (Y/N)],Data[PM/km (mg)])-L$2)/L$5</f>
        <v>#N/A</v>
      </c>
      <c r="M1510" s="140" t="e" cm="1">
        <f t="array" ref="M1510">(_xlfn.XLOOKUP($A1510&amp;$Q$3,Data[Index]&amp;Data[Valid Test, Can be used for conformity (Y/N)],Data[CH4 (mg/km)])-M$2)/M$5</f>
        <v>#N/A</v>
      </c>
      <c r="N1510" s="140" t="e" cm="1">
        <f t="array" ref="N1510">(_xlfn.XLOOKUP($A1510&amp;$Q$3,Data[Index]&amp;Data[Valid Test, Can be used for conformity (Y/N)],Data[N20 (mg/km)])-N$2)/N$5</f>
        <v>#N/A</v>
      </c>
      <c r="O1510" s="141" t="e" cm="1">
        <f t="array" ref="O1510">(_xlfn.XLOOKUP($A1510&amp;$Q$3,Data[Index]&amp;Data[Valid Test, Can be used for conformity (Y/N)],Data[l/100km])-O$2)/O$5</f>
        <v>#N/A</v>
      </c>
      <c r="P1510" s="138">
        <f>_xlfn.XLOOKUP($A1510,Data[Index],Data[Comments])</f>
        <v>0</v>
      </c>
    </row>
    <row r="1511" spans="1:16" x14ac:dyDescent="0.2">
      <c r="A1511" s="129"/>
      <c r="B1511" s="129"/>
      <c r="C1511" s="129" t="e" cm="1">
        <f t="array" ref="C1511">_xlfn.XLOOKUP($A1511&amp;$Q$3&amp;$R$3,Data[Index]&amp;Data[Valid Test, Can be used for conformity (Y/N)]&amp;Data[Cycle],Data[Test Name])</f>
        <v>#N/A</v>
      </c>
      <c r="D1511" s="167" t="e" cm="1">
        <f t="array" ref="D1511">_xlfn.XLOOKUP($A1511&amp;$Q$3&amp;$R$3,Data[Index]&amp;Data[Valid Test, Can be used for conformity (Y/N)]&amp;Data[Cycle],Data[Mileage (Miles)])</f>
        <v>#N/A</v>
      </c>
      <c r="E1511" s="130" t="e" cm="1">
        <f t="array" ref="E1511">_xlfn.XLOOKUP($A1511&amp;$Q$3&amp;$R$3,Data[Index]&amp;Data[Valid Test, Can be used for conformity (Y/N)]&amp;Data[Cycle],Data[Date])</f>
        <v>#N/A</v>
      </c>
      <c r="F1511" s="141" t="e" cm="1">
        <f t="array" ref="F1511">(_xlfn.XLOOKUP($A1511&amp;$Q$3&amp;$R$3,Data[Index]&amp;Data[Valid Test, Can be used for conformity (Y/N)]&amp;Data[Cycle],Data[CO/km (mg)])-F$2)/F$5</f>
        <v>#N/A</v>
      </c>
      <c r="G1511" s="141" t="e" cm="1">
        <f t="array" ref="G1511">(_xlfn.XLOOKUP($A1511&amp;$Q$3,Data[Index]&amp;Data[Valid Test, Can be used for conformity (Y/N)],Data[CO2/km (g)])-G$2)/G$5</f>
        <v>#N/A</v>
      </c>
      <c r="H1511" s="141" t="e" cm="1">
        <f t="array" ref="H1511">(_xlfn.XLOOKUP($A1511&amp;$Q$3,Data[Index]&amp;Data[Valid Test, Can be used for conformity (Y/N)],Data[THC/km (mg)])-H$2)/H$5</f>
        <v>#N/A</v>
      </c>
      <c r="I1511" s="141" t="e" cm="1">
        <f t="array" ref="I1511">(_xlfn.XLOOKUP($A1511&amp;$Q$3,Data[Index]&amp;Data[Valid Test, Can be used for conformity (Y/N)],Data[NOx/km (mg)])-I$2)/I$5</f>
        <v>#N/A</v>
      </c>
      <c r="J1511" s="141" t="e" cm="1">
        <f t="array" ref="J1511">(_xlfn.XLOOKUP($A1511&amp;$Q$3,Data[Index]&amp;Data[Valid Test, Can be used for conformity (Y/N)],Data[THC + NOx/km (mg)])-J$2)/J$5</f>
        <v>#N/A</v>
      </c>
      <c r="K1511" s="141" t="e" cm="1">
        <f t="array" ref="K1511">(_xlfn.XLOOKUP($A1511&amp;$Q$3,Data[Index]&amp;Data[Valid Test, Can be used for conformity (Y/N)],Data[PN/km ('#)])-K$2)/K$5</f>
        <v>#N/A</v>
      </c>
      <c r="L1511" s="141" t="e" cm="1">
        <f t="array" ref="L1511">(_xlfn.XLOOKUP($A1511&amp;$Q$3,Data[Index]&amp;Data[Valid Test, Can be used for conformity (Y/N)],Data[PM/km (mg)])-L$2)/L$5</f>
        <v>#N/A</v>
      </c>
      <c r="M1511" s="140" t="e" cm="1">
        <f t="array" ref="M1511">(_xlfn.XLOOKUP($A1511&amp;$Q$3,Data[Index]&amp;Data[Valid Test, Can be used for conformity (Y/N)],Data[CH4 (mg/km)])-M$2)/M$5</f>
        <v>#N/A</v>
      </c>
      <c r="N1511" s="140" t="e" cm="1">
        <f t="array" ref="N1511">(_xlfn.XLOOKUP($A1511&amp;$Q$3,Data[Index]&amp;Data[Valid Test, Can be used for conformity (Y/N)],Data[N20 (mg/km)])-N$2)/N$5</f>
        <v>#N/A</v>
      </c>
      <c r="O1511" s="141" t="e" cm="1">
        <f t="array" ref="O1511">(_xlfn.XLOOKUP($A1511&amp;$Q$3,Data[Index]&amp;Data[Valid Test, Can be used for conformity (Y/N)],Data[l/100km])-O$2)/O$5</f>
        <v>#N/A</v>
      </c>
      <c r="P1511" s="138">
        <f>_xlfn.XLOOKUP($A1511,Data[Index],Data[Comments])</f>
        <v>0</v>
      </c>
    </row>
    <row r="1512" spans="1:16" x14ac:dyDescent="0.2">
      <c r="A1512" s="129"/>
      <c r="B1512" s="129"/>
      <c r="C1512" s="129" t="e" cm="1">
        <f t="array" ref="C1512">_xlfn.XLOOKUP($A1512&amp;$Q$3&amp;$R$3,Data[Index]&amp;Data[Valid Test, Can be used for conformity (Y/N)]&amp;Data[Cycle],Data[Test Name])</f>
        <v>#N/A</v>
      </c>
      <c r="D1512" s="167" t="e" cm="1">
        <f t="array" ref="D1512">_xlfn.XLOOKUP($A1512&amp;$Q$3&amp;$R$3,Data[Index]&amp;Data[Valid Test, Can be used for conformity (Y/N)]&amp;Data[Cycle],Data[Mileage (Miles)])</f>
        <v>#N/A</v>
      </c>
      <c r="E1512" s="130" t="e" cm="1">
        <f t="array" ref="E1512">_xlfn.XLOOKUP($A1512&amp;$Q$3&amp;$R$3,Data[Index]&amp;Data[Valid Test, Can be used for conformity (Y/N)]&amp;Data[Cycle],Data[Date])</f>
        <v>#N/A</v>
      </c>
      <c r="F1512" s="141" t="e" cm="1">
        <f t="array" ref="F1512">(_xlfn.XLOOKUP($A1512&amp;$Q$3&amp;$R$3,Data[Index]&amp;Data[Valid Test, Can be used for conformity (Y/N)]&amp;Data[Cycle],Data[CO/km (mg)])-F$2)/F$5</f>
        <v>#N/A</v>
      </c>
      <c r="G1512" s="141" t="e" cm="1">
        <f t="array" ref="G1512">(_xlfn.XLOOKUP($A1512&amp;$Q$3,Data[Index]&amp;Data[Valid Test, Can be used for conformity (Y/N)],Data[CO2/km (g)])-G$2)/G$5</f>
        <v>#N/A</v>
      </c>
      <c r="H1512" s="141" t="e" cm="1">
        <f t="array" ref="H1512">(_xlfn.XLOOKUP($A1512&amp;$Q$3,Data[Index]&amp;Data[Valid Test, Can be used for conformity (Y/N)],Data[THC/km (mg)])-H$2)/H$5</f>
        <v>#N/A</v>
      </c>
      <c r="I1512" s="141" t="e" cm="1">
        <f t="array" ref="I1512">(_xlfn.XLOOKUP($A1512&amp;$Q$3,Data[Index]&amp;Data[Valid Test, Can be used for conformity (Y/N)],Data[NOx/km (mg)])-I$2)/I$5</f>
        <v>#N/A</v>
      </c>
      <c r="J1512" s="141" t="e" cm="1">
        <f t="array" ref="J1512">(_xlfn.XLOOKUP($A1512&amp;$Q$3,Data[Index]&amp;Data[Valid Test, Can be used for conformity (Y/N)],Data[THC + NOx/km (mg)])-J$2)/J$5</f>
        <v>#N/A</v>
      </c>
      <c r="K1512" s="141" t="e" cm="1">
        <f t="array" ref="K1512">(_xlfn.XLOOKUP($A1512&amp;$Q$3,Data[Index]&amp;Data[Valid Test, Can be used for conformity (Y/N)],Data[PN/km ('#)])-K$2)/K$5</f>
        <v>#N/A</v>
      </c>
      <c r="L1512" s="141" t="e" cm="1">
        <f t="array" ref="L1512">(_xlfn.XLOOKUP($A1512&amp;$Q$3,Data[Index]&amp;Data[Valid Test, Can be used for conformity (Y/N)],Data[PM/km (mg)])-L$2)/L$5</f>
        <v>#N/A</v>
      </c>
      <c r="M1512" s="140" t="e" cm="1">
        <f t="array" ref="M1512">(_xlfn.XLOOKUP($A1512&amp;$Q$3,Data[Index]&amp;Data[Valid Test, Can be used for conformity (Y/N)],Data[CH4 (mg/km)])-M$2)/M$5</f>
        <v>#N/A</v>
      </c>
      <c r="N1512" s="140" t="e" cm="1">
        <f t="array" ref="N1512">(_xlfn.XLOOKUP($A1512&amp;$Q$3,Data[Index]&amp;Data[Valid Test, Can be used for conformity (Y/N)],Data[N20 (mg/km)])-N$2)/N$5</f>
        <v>#N/A</v>
      </c>
      <c r="O1512" s="141" t="e" cm="1">
        <f t="array" ref="O1512">(_xlfn.XLOOKUP($A1512&amp;$Q$3,Data[Index]&amp;Data[Valid Test, Can be used for conformity (Y/N)],Data[l/100km])-O$2)/O$5</f>
        <v>#N/A</v>
      </c>
      <c r="P1512" s="138">
        <f>_xlfn.XLOOKUP($A1512,Data[Index],Data[Comments])</f>
        <v>0</v>
      </c>
    </row>
    <row r="1513" spans="1:16" x14ac:dyDescent="0.2">
      <c r="A1513" s="129"/>
      <c r="B1513" s="129"/>
      <c r="C1513" s="129" t="e" cm="1">
        <f t="array" ref="C1513">_xlfn.XLOOKUP($A1513&amp;$Q$3&amp;$R$3,Data[Index]&amp;Data[Valid Test, Can be used for conformity (Y/N)]&amp;Data[Cycle],Data[Test Name])</f>
        <v>#N/A</v>
      </c>
      <c r="D1513" s="167" t="e" cm="1">
        <f t="array" ref="D1513">_xlfn.XLOOKUP($A1513&amp;$Q$3&amp;$R$3,Data[Index]&amp;Data[Valid Test, Can be used for conformity (Y/N)]&amp;Data[Cycle],Data[Mileage (Miles)])</f>
        <v>#N/A</v>
      </c>
      <c r="E1513" s="130" t="e" cm="1">
        <f t="array" ref="E1513">_xlfn.XLOOKUP($A1513&amp;$Q$3&amp;$R$3,Data[Index]&amp;Data[Valid Test, Can be used for conformity (Y/N)]&amp;Data[Cycle],Data[Date])</f>
        <v>#N/A</v>
      </c>
      <c r="F1513" s="141" t="e" cm="1">
        <f t="array" ref="F1513">(_xlfn.XLOOKUP($A1513&amp;$Q$3&amp;$R$3,Data[Index]&amp;Data[Valid Test, Can be used for conformity (Y/N)]&amp;Data[Cycle],Data[CO/km (mg)])-F$2)/F$5</f>
        <v>#N/A</v>
      </c>
      <c r="G1513" s="141" t="e" cm="1">
        <f t="array" ref="G1513">(_xlfn.XLOOKUP($A1513&amp;$Q$3,Data[Index]&amp;Data[Valid Test, Can be used for conformity (Y/N)],Data[CO2/km (g)])-G$2)/G$5</f>
        <v>#N/A</v>
      </c>
      <c r="H1513" s="141" t="e" cm="1">
        <f t="array" ref="H1513">(_xlfn.XLOOKUP($A1513&amp;$Q$3,Data[Index]&amp;Data[Valid Test, Can be used for conformity (Y/N)],Data[THC/km (mg)])-H$2)/H$5</f>
        <v>#N/A</v>
      </c>
      <c r="I1513" s="141" t="e" cm="1">
        <f t="array" ref="I1513">(_xlfn.XLOOKUP($A1513&amp;$Q$3,Data[Index]&amp;Data[Valid Test, Can be used for conformity (Y/N)],Data[NOx/km (mg)])-I$2)/I$5</f>
        <v>#N/A</v>
      </c>
      <c r="J1513" s="141" t="e" cm="1">
        <f t="array" ref="J1513">(_xlfn.XLOOKUP($A1513&amp;$Q$3,Data[Index]&amp;Data[Valid Test, Can be used for conformity (Y/N)],Data[THC + NOx/km (mg)])-J$2)/J$5</f>
        <v>#N/A</v>
      </c>
      <c r="K1513" s="141" t="e" cm="1">
        <f t="array" ref="K1513">(_xlfn.XLOOKUP($A1513&amp;$Q$3,Data[Index]&amp;Data[Valid Test, Can be used for conformity (Y/N)],Data[PN/km ('#)])-K$2)/K$5</f>
        <v>#N/A</v>
      </c>
      <c r="L1513" s="141" t="e" cm="1">
        <f t="array" ref="L1513">(_xlfn.XLOOKUP($A1513&amp;$Q$3,Data[Index]&amp;Data[Valid Test, Can be used for conformity (Y/N)],Data[PM/km (mg)])-L$2)/L$5</f>
        <v>#N/A</v>
      </c>
      <c r="M1513" s="140" t="e" cm="1">
        <f t="array" ref="M1513">(_xlfn.XLOOKUP($A1513&amp;$Q$3,Data[Index]&amp;Data[Valid Test, Can be used for conformity (Y/N)],Data[CH4 (mg/km)])-M$2)/M$5</f>
        <v>#N/A</v>
      </c>
      <c r="N1513" s="140" t="e" cm="1">
        <f t="array" ref="N1513">(_xlfn.XLOOKUP($A1513&amp;$Q$3,Data[Index]&amp;Data[Valid Test, Can be used for conformity (Y/N)],Data[N20 (mg/km)])-N$2)/N$5</f>
        <v>#N/A</v>
      </c>
      <c r="O1513" s="141" t="e" cm="1">
        <f t="array" ref="O1513">(_xlfn.XLOOKUP($A1513&amp;$Q$3,Data[Index]&amp;Data[Valid Test, Can be used for conformity (Y/N)],Data[l/100km])-O$2)/O$5</f>
        <v>#N/A</v>
      </c>
      <c r="P1513" s="138">
        <f>_xlfn.XLOOKUP($A1513,Data[Index],Data[Comments])</f>
        <v>0</v>
      </c>
    </row>
    <row r="1514" spans="1:16" x14ac:dyDescent="0.2">
      <c r="A1514" s="129"/>
      <c r="B1514" s="129"/>
      <c r="C1514" s="129" t="e" cm="1">
        <f t="array" ref="C1514">_xlfn.XLOOKUP($A1514&amp;$Q$3&amp;$R$3,Data[Index]&amp;Data[Valid Test, Can be used for conformity (Y/N)]&amp;Data[Cycle],Data[Test Name])</f>
        <v>#N/A</v>
      </c>
      <c r="D1514" s="167" t="e" cm="1">
        <f t="array" ref="D1514">_xlfn.XLOOKUP($A1514&amp;$Q$3&amp;$R$3,Data[Index]&amp;Data[Valid Test, Can be used for conformity (Y/N)]&amp;Data[Cycle],Data[Mileage (Miles)])</f>
        <v>#N/A</v>
      </c>
      <c r="E1514" s="130" t="e" cm="1">
        <f t="array" ref="E1514">_xlfn.XLOOKUP($A1514&amp;$Q$3&amp;$R$3,Data[Index]&amp;Data[Valid Test, Can be used for conformity (Y/N)]&amp;Data[Cycle],Data[Date])</f>
        <v>#N/A</v>
      </c>
      <c r="F1514" s="141" t="e" cm="1">
        <f t="array" ref="F1514">(_xlfn.XLOOKUP($A1514&amp;$Q$3&amp;$R$3,Data[Index]&amp;Data[Valid Test, Can be used for conformity (Y/N)]&amp;Data[Cycle],Data[CO/km (mg)])-F$2)/F$5</f>
        <v>#N/A</v>
      </c>
      <c r="G1514" s="141" t="e" cm="1">
        <f t="array" ref="G1514">(_xlfn.XLOOKUP($A1514&amp;$Q$3,Data[Index]&amp;Data[Valid Test, Can be used for conformity (Y/N)],Data[CO2/km (g)])-G$2)/G$5</f>
        <v>#N/A</v>
      </c>
      <c r="H1514" s="141" t="e" cm="1">
        <f t="array" ref="H1514">(_xlfn.XLOOKUP($A1514&amp;$Q$3,Data[Index]&amp;Data[Valid Test, Can be used for conformity (Y/N)],Data[THC/km (mg)])-H$2)/H$5</f>
        <v>#N/A</v>
      </c>
      <c r="I1514" s="141" t="e" cm="1">
        <f t="array" ref="I1514">(_xlfn.XLOOKUP($A1514&amp;$Q$3,Data[Index]&amp;Data[Valid Test, Can be used for conformity (Y/N)],Data[NOx/km (mg)])-I$2)/I$5</f>
        <v>#N/A</v>
      </c>
      <c r="J1514" s="141" t="e" cm="1">
        <f t="array" ref="J1514">(_xlfn.XLOOKUP($A1514&amp;$Q$3,Data[Index]&amp;Data[Valid Test, Can be used for conformity (Y/N)],Data[THC + NOx/km (mg)])-J$2)/J$5</f>
        <v>#N/A</v>
      </c>
      <c r="K1514" s="141" t="e" cm="1">
        <f t="array" ref="K1514">(_xlfn.XLOOKUP($A1514&amp;$Q$3,Data[Index]&amp;Data[Valid Test, Can be used for conformity (Y/N)],Data[PN/km ('#)])-K$2)/K$5</f>
        <v>#N/A</v>
      </c>
      <c r="L1514" s="141" t="e" cm="1">
        <f t="array" ref="L1514">(_xlfn.XLOOKUP($A1514&amp;$Q$3,Data[Index]&amp;Data[Valid Test, Can be used for conformity (Y/N)],Data[PM/km (mg)])-L$2)/L$5</f>
        <v>#N/A</v>
      </c>
      <c r="M1514" s="140" t="e" cm="1">
        <f t="array" ref="M1514">(_xlfn.XLOOKUP($A1514&amp;$Q$3,Data[Index]&amp;Data[Valid Test, Can be used for conformity (Y/N)],Data[CH4 (mg/km)])-M$2)/M$5</f>
        <v>#N/A</v>
      </c>
      <c r="N1514" s="140" t="e" cm="1">
        <f t="array" ref="N1514">(_xlfn.XLOOKUP($A1514&amp;$Q$3,Data[Index]&amp;Data[Valid Test, Can be used for conformity (Y/N)],Data[N20 (mg/km)])-N$2)/N$5</f>
        <v>#N/A</v>
      </c>
      <c r="O1514" s="141" t="e" cm="1">
        <f t="array" ref="O1514">(_xlfn.XLOOKUP($A1514&amp;$Q$3,Data[Index]&amp;Data[Valid Test, Can be used for conformity (Y/N)],Data[l/100km])-O$2)/O$5</f>
        <v>#N/A</v>
      </c>
      <c r="P1514" s="138">
        <f>_xlfn.XLOOKUP($A1514,Data[Index],Data[Comments])</f>
        <v>0</v>
      </c>
    </row>
    <row r="1515" spans="1:16" x14ac:dyDescent="0.2">
      <c r="A1515" s="129"/>
      <c r="B1515" s="129"/>
      <c r="C1515" s="129" t="e" cm="1">
        <f t="array" ref="C1515">_xlfn.XLOOKUP($A1515&amp;$Q$3&amp;$R$3,Data[Index]&amp;Data[Valid Test, Can be used for conformity (Y/N)]&amp;Data[Cycle],Data[Test Name])</f>
        <v>#N/A</v>
      </c>
      <c r="D1515" s="167" t="e" cm="1">
        <f t="array" ref="D1515">_xlfn.XLOOKUP($A1515&amp;$Q$3&amp;$R$3,Data[Index]&amp;Data[Valid Test, Can be used for conformity (Y/N)]&amp;Data[Cycle],Data[Mileage (Miles)])</f>
        <v>#N/A</v>
      </c>
      <c r="E1515" s="130" t="e" cm="1">
        <f t="array" ref="E1515">_xlfn.XLOOKUP($A1515&amp;$Q$3&amp;$R$3,Data[Index]&amp;Data[Valid Test, Can be used for conformity (Y/N)]&amp;Data[Cycle],Data[Date])</f>
        <v>#N/A</v>
      </c>
      <c r="F1515" s="141" t="e" cm="1">
        <f t="array" ref="F1515">(_xlfn.XLOOKUP($A1515&amp;$Q$3&amp;$R$3,Data[Index]&amp;Data[Valid Test, Can be used for conformity (Y/N)]&amp;Data[Cycle],Data[CO/km (mg)])-F$2)/F$5</f>
        <v>#N/A</v>
      </c>
      <c r="G1515" s="141" t="e" cm="1">
        <f t="array" ref="G1515">(_xlfn.XLOOKUP($A1515&amp;$Q$3,Data[Index]&amp;Data[Valid Test, Can be used for conformity (Y/N)],Data[CO2/km (g)])-G$2)/G$5</f>
        <v>#N/A</v>
      </c>
      <c r="H1515" s="141" t="e" cm="1">
        <f t="array" ref="H1515">(_xlfn.XLOOKUP($A1515&amp;$Q$3,Data[Index]&amp;Data[Valid Test, Can be used for conformity (Y/N)],Data[THC/km (mg)])-H$2)/H$5</f>
        <v>#N/A</v>
      </c>
      <c r="I1515" s="141" t="e" cm="1">
        <f t="array" ref="I1515">(_xlfn.XLOOKUP($A1515&amp;$Q$3,Data[Index]&amp;Data[Valid Test, Can be used for conformity (Y/N)],Data[NOx/km (mg)])-I$2)/I$5</f>
        <v>#N/A</v>
      </c>
      <c r="J1515" s="141" t="e" cm="1">
        <f t="array" ref="J1515">(_xlfn.XLOOKUP($A1515&amp;$Q$3,Data[Index]&amp;Data[Valid Test, Can be used for conformity (Y/N)],Data[THC + NOx/km (mg)])-J$2)/J$5</f>
        <v>#N/A</v>
      </c>
      <c r="K1515" s="141" t="e" cm="1">
        <f t="array" ref="K1515">(_xlfn.XLOOKUP($A1515&amp;$Q$3,Data[Index]&amp;Data[Valid Test, Can be used for conformity (Y/N)],Data[PN/km ('#)])-K$2)/K$5</f>
        <v>#N/A</v>
      </c>
      <c r="L1515" s="141" t="e" cm="1">
        <f t="array" ref="L1515">(_xlfn.XLOOKUP($A1515&amp;$Q$3,Data[Index]&amp;Data[Valid Test, Can be used for conformity (Y/N)],Data[PM/km (mg)])-L$2)/L$5</f>
        <v>#N/A</v>
      </c>
      <c r="M1515" s="140" t="e" cm="1">
        <f t="array" ref="M1515">(_xlfn.XLOOKUP($A1515&amp;$Q$3,Data[Index]&amp;Data[Valid Test, Can be used for conformity (Y/N)],Data[CH4 (mg/km)])-M$2)/M$5</f>
        <v>#N/A</v>
      </c>
      <c r="N1515" s="140" t="e" cm="1">
        <f t="array" ref="N1515">(_xlfn.XLOOKUP($A1515&amp;$Q$3,Data[Index]&amp;Data[Valid Test, Can be used for conformity (Y/N)],Data[N20 (mg/km)])-N$2)/N$5</f>
        <v>#N/A</v>
      </c>
      <c r="O1515" s="141" t="e" cm="1">
        <f t="array" ref="O1515">(_xlfn.XLOOKUP($A1515&amp;$Q$3,Data[Index]&amp;Data[Valid Test, Can be used for conformity (Y/N)],Data[l/100km])-O$2)/O$5</f>
        <v>#N/A</v>
      </c>
      <c r="P1515" s="138">
        <f>_xlfn.XLOOKUP($A1515,Data[Index],Data[Comments])</f>
        <v>0</v>
      </c>
    </row>
    <row r="1516" spans="1:16" x14ac:dyDescent="0.2">
      <c r="A1516" s="129"/>
      <c r="B1516" s="129"/>
      <c r="C1516" s="129" t="e" cm="1">
        <f t="array" ref="C1516">_xlfn.XLOOKUP($A1516&amp;$Q$3&amp;$R$3,Data[Index]&amp;Data[Valid Test, Can be used for conformity (Y/N)]&amp;Data[Cycle],Data[Test Name])</f>
        <v>#N/A</v>
      </c>
      <c r="D1516" s="167" t="e" cm="1">
        <f t="array" ref="D1516">_xlfn.XLOOKUP($A1516&amp;$Q$3&amp;$R$3,Data[Index]&amp;Data[Valid Test, Can be used for conformity (Y/N)]&amp;Data[Cycle],Data[Mileage (Miles)])</f>
        <v>#N/A</v>
      </c>
      <c r="E1516" s="130" t="e" cm="1">
        <f t="array" ref="E1516">_xlfn.XLOOKUP($A1516&amp;$Q$3&amp;$R$3,Data[Index]&amp;Data[Valid Test, Can be used for conformity (Y/N)]&amp;Data[Cycle],Data[Date])</f>
        <v>#N/A</v>
      </c>
      <c r="F1516" s="141" t="e" cm="1">
        <f t="array" ref="F1516">(_xlfn.XLOOKUP($A1516&amp;$Q$3&amp;$R$3,Data[Index]&amp;Data[Valid Test, Can be used for conformity (Y/N)]&amp;Data[Cycle],Data[CO/km (mg)])-F$2)/F$5</f>
        <v>#N/A</v>
      </c>
      <c r="G1516" s="141" t="e" cm="1">
        <f t="array" ref="G1516">(_xlfn.XLOOKUP($A1516&amp;$Q$3,Data[Index]&amp;Data[Valid Test, Can be used for conformity (Y/N)],Data[CO2/km (g)])-G$2)/G$5</f>
        <v>#N/A</v>
      </c>
      <c r="H1516" s="141" t="e" cm="1">
        <f t="array" ref="H1516">(_xlfn.XLOOKUP($A1516&amp;$Q$3,Data[Index]&amp;Data[Valid Test, Can be used for conformity (Y/N)],Data[THC/km (mg)])-H$2)/H$5</f>
        <v>#N/A</v>
      </c>
      <c r="I1516" s="141" t="e" cm="1">
        <f t="array" ref="I1516">(_xlfn.XLOOKUP($A1516&amp;$Q$3,Data[Index]&amp;Data[Valid Test, Can be used for conformity (Y/N)],Data[NOx/km (mg)])-I$2)/I$5</f>
        <v>#N/A</v>
      </c>
      <c r="J1516" s="141" t="e" cm="1">
        <f t="array" ref="J1516">(_xlfn.XLOOKUP($A1516&amp;$Q$3,Data[Index]&amp;Data[Valid Test, Can be used for conformity (Y/N)],Data[THC + NOx/km (mg)])-J$2)/J$5</f>
        <v>#N/A</v>
      </c>
      <c r="K1516" s="141" t="e" cm="1">
        <f t="array" ref="K1516">(_xlfn.XLOOKUP($A1516&amp;$Q$3,Data[Index]&amp;Data[Valid Test, Can be used for conformity (Y/N)],Data[PN/km ('#)])-K$2)/K$5</f>
        <v>#N/A</v>
      </c>
      <c r="L1516" s="141" t="e" cm="1">
        <f t="array" ref="L1516">(_xlfn.XLOOKUP($A1516&amp;$Q$3,Data[Index]&amp;Data[Valid Test, Can be used for conformity (Y/N)],Data[PM/km (mg)])-L$2)/L$5</f>
        <v>#N/A</v>
      </c>
      <c r="M1516" s="140" t="e" cm="1">
        <f t="array" ref="M1516">(_xlfn.XLOOKUP($A1516&amp;$Q$3,Data[Index]&amp;Data[Valid Test, Can be used for conformity (Y/N)],Data[CH4 (mg/km)])-M$2)/M$5</f>
        <v>#N/A</v>
      </c>
      <c r="N1516" s="140" t="e" cm="1">
        <f t="array" ref="N1516">(_xlfn.XLOOKUP($A1516&amp;$Q$3,Data[Index]&amp;Data[Valid Test, Can be used for conformity (Y/N)],Data[N20 (mg/km)])-N$2)/N$5</f>
        <v>#N/A</v>
      </c>
      <c r="O1516" s="141" t="e" cm="1">
        <f t="array" ref="O1516">(_xlfn.XLOOKUP($A1516&amp;$Q$3,Data[Index]&amp;Data[Valid Test, Can be used for conformity (Y/N)],Data[l/100km])-O$2)/O$5</f>
        <v>#N/A</v>
      </c>
      <c r="P1516" s="138">
        <f>_xlfn.XLOOKUP($A1516,Data[Index],Data[Comments])</f>
        <v>0</v>
      </c>
    </row>
    <row r="1517" spans="1:16" x14ac:dyDescent="0.2">
      <c r="A1517" s="129"/>
      <c r="B1517" s="129"/>
      <c r="C1517" s="129" t="e" cm="1">
        <f t="array" ref="C1517">_xlfn.XLOOKUP($A1517&amp;$Q$3&amp;$R$3,Data[Index]&amp;Data[Valid Test, Can be used for conformity (Y/N)]&amp;Data[Cycle],Data[Test Name])</f>
        <v>#N/A</v>
      </c>
      <c r="D1517" s="167" t="e" cm="1">
        <f t="array" ref="D1517">_xlfn.XLOOKUP($A1517&amp;$Q$3&amp;$R$3,Data[Index]&amp;Data[Valid Test, Can be used for conformity (Y/N)]&amp;Data[Cycle],Data[Mileage (Miles)])</f>
        <v>#N/A</v>
      </c>
      <c r="E1517" s="130" t="e" cm="1">
        <f t="array" ref="E1517">_xlfn.XLOOKUP($A1517&amp;$Q$3&amp;$R$3,Data[Index]&amp;Data[Valid Test, Can be used for conformity (Y/N)]&amp;Data[Cycle],Data[Date])</f>
        <v>#N/A</v>
      </c>
      <c r="F1517" s="141" t="e" cm="1">
        <f t="array" ref="F1517">(_xlfn.XLOOKUP($A1517&amp;$Q$3&amp;$R$3,Data[Index]&amp;Data[Valid Test, Can be used for conformity (Y/N)]&amp;Data[Cycle],Data[CO/km (mg)])-F$2)/F$5</f>
        <v>#N/A</v>
      </c>
      <c r="G1517" s="141" t="e" cm="1">
        <f t="array" ref="G1517">(_xlfn.XLOOKUP($A1517&amp;$Q$3,Data[Index]&amp;Data[Valid Test, Can be used for conformity (Y/N)],Data[CO2/km (g)])-G$2)/G$5</f>
        <v>#N/A</v>
      </c>
      <c r="H1517" s="141" t="e" cm="1">
        <f t="array" ref="H1517">(_xlfn.XLOOKUP($A1517&amp;$Q$3,Data[Index]&amp;Data[Valid Test, Can be used for conformity (Y/N)],Data[THC/km (mg)])-H$2)/H$5</f>
        <v>#N/A</v>
      </c>
      <c r="I1517" s="141" t="e" cm="1">
        <f t="array" ref="I1517">(_xlfn.XLOOKUP($A1517&amp;$Q$3,Data[Index]&amp;Data[Valid Test, Can be used for conformity (Y/N)],Data[NOx/km (mg)])-I$2)/I$5</f>
        <v>#N/A</v>
      </c>
      <c r="J1517" s="141" t="e" cm="1">
        <f t="array" ref="J1517">(_xlfn.XLOOKUP($A1517&amp;$Q$3,Data[Index]&amp;Data[Valid Test, Can be used for conformity (Y/N)],Data[THC + NOx/km (mg)])-J$2)/J$5</f>
        <v>#N/A</v>
      </c>
      <c r="K1517" s="141" t="e" cm="1">
        <f t="array" ref="K1517">(_xlfn.XLOOKUP($A1517&amp;$Q$3,Data[Index]&amp;Data[Valid Test, Can be used for conformity (Y/N)],Data[PN/km ('#)])-K$2)/K$5</f>
        <v>#N/A</v>
      </c>
      <c r="L1517" s="141" t="e" cm="1">
        <f t="array" ref="L1517">(_xlfn.XLOOKUP($A1517&amp;$Q$3,Data[Index]&amp;Data[Valid Test, Can be used for conformity (Y/N)],Data[PM/km (mg)])-L$2)/L$5</f>
        <v>#N/A</v>
      </c>
      <c r="M1517" s="140" t="e" cm="1">
        <f t="array" ref="M1517">(_xlfn.XLOOKUP($A1517&amp;$Q$3,Data[Index]&amp;Data[Valid Test, Can be used for conformity (Y/N)],Data[CH4 (mg/km)])-M$2)/M$5</f>
        <v>#N/A</v>
      </c>
      <c r="N1517" s="140" t="e" cm="1">
        <f t="array" ref="N1517">(_xlfn.XLOOKUP($A1517&amp;$Q$3,Data[Index]&amp;Data[Valid Test, Can be used for conformity (Y/N)],Data[N20 (mg/km)])-N$2)/N$5</f>
        <v>#N/A</v>
      </c>
      <c r="O1517" s="141" t="e" cm="1">
        <f t="array" ref="O1517">(_xlfn.XLOOKUP($A1517&amp;$Q$3,Data[Index]&amp;Data[Valid Test, Can be used for conformity (Y/N)],Data[l/100km])-O$2)/O$5</f>
        <v>#N/A</v>
      </c>
      <c r="P1517" s="138">
        <f>_xlfn.XLOOKUP($A1517,Data[Index],Data[Comments])</f>
        <v>0</v>
      </c>
    </row>
    <row r="1518" spans="1:16" x14ac:dyDescent="0.2">
      <c r="A1518" s="129"/>
      <c r="B1518" s="129"/>
      <c r="C1518" s="129" t="e" cm="1">
        <f t="array" ref="C1518">_xlfn.XLOOKUP($A1518&amp;$Q$3&amp;$R$3,Data[Index]&amp;Data[Valid Test, Can be used for conformity (Y/N)]&amp;Data[Cycle],Data[Test Name])</f>
        <v>#N/A</v>
      </c>
      <c r="D1518" s="167" t="e" cm="1">
        <f t="array" ref="D1518">_xlfn.XLOOKUP($A1518&amp;$Q$3&amp;$R$3,Data[Index]&amp;Data[Valid Test, Can be used for conformity (Y/N)]&amp;Data[Cycle],Data[Mileage (Miles)])</f>
        <v>#N/A</v>
      </c>
      <c r="E1518" s="130" t="e" cm="1">
        <f t="array" ref="E1518">_xlfn.XLOOKUP($A1518&amp;$Q$3&amp;$R$3,Data[Index]&amp;Data[Valid Test, Can be used for conformity (Y/N)]&amp;Data[Cycle],Data[Date])</f>
        <v>#N/A</v>
      </c>
      <c r="F1518" s="141" t="e" cm="1">
        <f t="array" ref="F1518">(_xlfn.XLOOKUP($A1518&amp;$Q$3&amp;$R$3,Data[Index]&amp;Data[Valid Test, Can be used for conformity (Y/N)]&amp;Data[Cycle],Data[CO/km (mg)])-F$2)/F$5</f>
        <v>#N/A</v>
      </c>
      <c r="G1518" s="141" t="e" cm="1">
        <f t="array" ref="G1518">(_xlfn.XLOOKUP($A1518&amp;$Q$3,Data[Index]&amp;Data[Valid Test, Can be used for conformity (Y/N)],Data[CO2/km (g)])-G$2)/G$5</f>
        <v>#N/A</v>
      </c>
      <c r="H1518" s="141" t="e" cm="1">
        <f t="array" ref="H1518">(_xlfn.XLOOKUP($A1518&amp;$Q$3,Data[Index]&amp;Data[Valid Test, Can be used for conformity (Y/N)],Data[THC/km (mg)])-H$2)/H$5</f>
        <v>#N/A</v>
      </c>
      <c r="I1518" s="141" t="e" cm="1">
        <f t="array" ref="I1518">(_xlfn.XLOOKUP($A1518&amp;$Q$3,Data[Index]&amp;Data[Valid Test, Can be used for conformity (Y/N)],Data[NOx/km (mg)])-I$2)/I$5</f>
        <v>#N/A</v>
      </c>
      <c r="J1518" s="141" t="e" cm="1">
        <f t="array" ref="J1518">(_xlfn.XLOOKUP($A1518&amp;$Q$3,Data[Index]&amp;Data[Valid Test, Can be used for conformity (Y/N)],Data[THC + NOx/km (mg)])-J$2)/J$5</f>
        <v>#N/A</v>
      </c>
      <c r="K1518" s="141" t="e" cm="1">
        <f t="array" ref="K1518">(_xlfn.XLOOKUP($A1518&amp;$Q$3,Data[Index]&amp;Data[Valid Test, Can be used for conformity (Y/N)],Data[PN/km ('#)])-K$2)/K$5</f>
        <v>#N/A</v>
      </c>
      <c r="L1518" s="141" t="e" cm="1">
        <f t="array" ref="L1518">(_xlfn.XLOOKUP($A1518&amp;$Q$3,Data[Index]&amp;Data[Valid Test, Can be used for conformity (Y/N)],Data[PM/km (mg)])-L$2)/L$5</f>
        <v>#N/A</v>
      </c>
      <c r="M1518" s="140" t="e" cm="1">
        <f t="array" ref="M1518">(_xlfn.XLOOKUP($A1518&amp;$Q$3,Data[Index]&amp;Data[Valid Test, Can be used for conformity (Y/N)],Data[CH4 (mg/km)])-M$2)/M$5</f>
        <v>#N/A</v>
      </c>
      <c r="N1518" s="140" t="e" cm="1">
        <f t="array" ref="N1518">(_xlfn.XLOOKUP($A1518&amp;$Q$3,Data[Index]&amp;Data[Valid Test, Can be used for conformity (Y/N)],Data[N20 (mg/km)])-N$2)/N$5</f>
        <v>#N/A</v>
      </c>
      <c r="O1518" s="141" t="e" cm="1">
        <f t="array" ref="O1518">(_xlfn.XLOOKUP($A1518&amp;$Q$3,Data[Index]&amp;Data[Valid Test, Can be used for conformity (Y/N)],Data[l/100km])-O$2)/O$5</f>
        <v>#N/A</v>
      </c>
      <c r="P1518" s="138">
        <f>_xlfn.XLOOKUP($A1518,Data[Index],Data[Comments])</f>
        <v>0</v>
      </c>
    </row>
    <row r="1519" spans="1:16" x14ac:dyDescent="0.2">
      <c r="A1519" s="129"/>
      <c r="B1519" s="129"/>
      <c r="C1519" s="129" t="e" cm="1">
        <f t="array" ref="C1519">_xlfn.XLOOKUP($A1519&amp;$Q$3&amp;$R$3,Data[Index]&amp;Data[Valid Test, Can be used for conformity (Y/N)]&amp;Data[Cycle],Data[Test Name])</f>
        <v>#N/A</v>
      </c>
      <c r="D1519" s="167" t="e" cm="1">
        <f t="array" ref="D1519">_xlfn.XLOOKUP($A1519&amp;$Q$3&amp;$R$3,Data[Index]&amp;Data[Valid Test, Can be used for conformity (Y/N)]&amp;Data[Cycle],Data[Mileage (Miles)])</f>
        <v>#N/A</v>
      </c>
      <c r="E1519" s="130" t="e" cm="1">
        <f t="array" ref="E1519">_xlfn.XLOOKUP($A1519&amp;$Q$3&amp;$R$3,Data[Index]&amp;Data[Valid Test, Can be used for conformity (Y/N)]&amp;Data[Cycle],Data[Date])</f>
        <v>#N/A</v>
      </c>
      <c r="F1519" s="141" t="e" cm="1">
        <f t="array" ref="F1519">(_xlfn.XLOOKUP($A1519&amp;$Q$3&amp;$R$3,Data[Index]&amp;Data[Valid Test, Can be used for conformity (Y/N)]&amp;Data[Cycle],Data[CO/km (mg)])-F$2)/F$5</f>
        <v>#N/A</v>
      </c>
      <c r="G1519" s="141" t="e" cm="1">
        <f t="array" ref="G1519">(_xlfn.XLOOKUP($A1519&amp;$Q$3,Data[Index]&amp;Data[Valid Test, Can be used for conformity (Y/N)],Data[CO2/km (g)])-G$2)/G$5</f>
        <v>#N/A</v>
      </c>
      <c r="H1519" s="141" t="e" cm="1">
        <f t="array" ref="H1519">(_xlfn.XLOOKUP($A1519&amp;$Q$3,Data[Index]&amp;Data[Valid Test, Can be used for conformity (Y/N)],Data[THC/km (mg)])-H$2)/H$5</f>
        <v>#N/A</v>
      </c>
      <c r="I1519" s="141" t="e" cm="1">
        <f t="array" ref="I1519">(_xlfn.XLOOKUP($A1519&amp;$Q$3,Data[Index]&amp;Data[Valid Test, Can be used for conformity (Y/N)],Data[NOx/km (mg)])-I$2)/I$5</f>
        <v>#N/A</v>
      </c>
      <c r="J1519" s="141" t="e" cm="1">
        <f t="array" ref="J1519">(_xlfn.XLOOKUP($A1519&amp;$Q$3,Data[Index]&amp;Data[Valid Test, Can be used for conformity (Y/N)],Data[THC + NOx/km (mg)])-J$2)/J$5</f>
        <v>#N/A</v>
      </c>
      <c r="K1519" s="141" t="e" cm="1">
        <f t="array" ref="K1519">(_xlfn.XLOOKUP($A1519&amp;$Q$3,Data[Index]&amp;Data[Valid Test, Can be used for conformity (Y/N)],Data[PN/km ('#)])-K$2)/K$5</f>
        <v>#N/A</v>
      </c>
      <c r="L1519" s="141" t="e" cm="1">
        <f t="array" ref="L1519">(_xlfn.XLOOKUP($A1519&amp;$Q$3,Data[Index]&amp;Data[Valid Test, Can be used for conformity (Y/N)],Data[PM/km (mg)])-L$2)/L$5</f>
        <v>#N/A</v>
      </c>
      <c r="M1519" s="140" t="e" cm="1">
        <f t="array" ref="M1519">(_xlfn.XLOOKUP($A1519&amp;$Q$3,Data[Index]&amp;Data[Valid Test, Can be used for conformity (Y/N)],Data[CH4 (mg/km)])-M$2)/M$5</f>
        <v>#N/A</v>
      </c>
      <c r="N1519" s="140" t="e" cm="1">
        <f t="array" ref="N1519">(_xlfn.XLOOKUP($A1519&amp;$Q$3,Data[Index]&amp;Data[Valid Test, Can be used for conformity (Y/N)],Data[N20 (mg/km)])-N$2)/N$5</f>
        <v>#N/A</v>
      </c>
      <c r="O1519" s="141" t="e" cm="1">
        <f t="array" ref="O1519">(_xlfn.XLOOKUP($A1519&amp;$Q$3,Data[Index]&amp;Data[Valid Test, Can be used for conformity (Y/N)],Data[l/100km])-O$2)/O$5</f>
        <v>#N/A</v>
      </c>
      <c r="P1519" s="138">
        <f>_xlfn.XLOOKUP($A1519,Data[Index],Data[Comments])</f>
        <v>0</v>
      </c>
    </row>
    <row r="1520" spans="1:16" x14ac:dyDescent="0.2">
      <c r="A1520" s="129"/>
      <c r="B1520" s="129"/>
      <c r="C1520" s="129" t="e" cm="1">
        <f t="array" ref="C1520">_xlfn.XLOOKUP($A1520&amp;$Q$3&amp;$R$3,Data[Index]&amp;Data[Valid Test, Can be used for conformity (Y/N)]&amp;Data[Cycle],Data[Test Name])</f>
        <v>#N/A</v>
      </c>
      <c r="D1520" s="167" t="e" cm="1">
        <f t="array" ref="D1520">_xlfn.XLOOKUP($A1520&amp;$Q$3&amp;$R$3,Data[Index]&amp;Data[Valid Test, Can be used for conformity (Y/N)]&amp;Data[Cycle],Data[Mileage (Miles)])</f>
        <v>#N/A</v>
      </c>
      <c r="E1520" s="130" t="e" cm="1">
        <f t="array" ref="E1520">_xlfn.XLOOKUP($A1520&amp;$Q$3&amp;$R$3,Data[Index]&amp;Data[Valid Test, Can be used for conformity (Y/N)]&amp;Data[Cycle],Data[Date])</f>
        <v>#N/A</v>
      </c>
      <c r="F1520" s="141" t="e" cm="1">
        <f t="array" ref="F1520">(_xlfn.XLOOKUP($A1520&amp;$Q$3&amp;$R$3,Data[Index]&amp;Data[Valid Test, Can be used for conformity (Y/N)]&amp;Data[Cycle],Data[CO/km (mg)])-F$2)/F$5</f>
        <v>#N/A</v>
      </c>
      <c r="G1520" s="141" t="e" cm="1">
        <f t="array" ref="G1520">(_xlfn.XLOOKUP($A1520&amp;$Q$3,Data[Index]&amp;Data[Valid Test, Can be used for conformity (Y/N)],Data[CO2/km (g)])-G$2)/G$5</f>
        <v>#N/A</v>
      </c>
      <c r="H1520" s="141" t="e" cm="1">
        <f t="array" ref="H1520">(_xlfn.XLOOKUP($A1520&amp;$Q$3,Data[Index]&amp;Data[Valid Test, Can be used for conformity (Y/N)],Data[THC/km (mg)])-H$2)/H$5</f>
        <v>#N/A</v>
      </c>
      <c r="I1520" s="141" t="e" cm="1">
        <f t="array" ref="I1520">(_xlfn.XLOOKUP($A1520&amp;$Q$3,Data[Index]&amp;Data[Valid Test, Can be used for conformity (Y/N)],Data[NOx/km (mg)])-I$2)/I$5</f>
        <v>#N/A</v>
      </c>
      <c r="J1520" s="141" t="e" cm="1">
        <f t="array" ref="J1520">(_xlfn.XLOOKUP($A1520&amp;$Q$3,Data[Index]&amp;Data[Valid Test, Can be used for conformity (Y/N)],Data[THC + NOx/km (mg)])-J$2)/J$5</f>
        <v>#N/A</v>
      </c>
      <c r="K1520" s="141" t="e" cm="1">
        <f t="array" ref="K1520">(_xlfn.XLOOKUP($A1520&amp;$Q$3,Data[Index]&amp;Data[Valid Test, Can be used for conformity (Y/N)],Data[PN/km ('#)])-K$2)/K$5</f>
        <v>#N/A</v>
      </c>
      <c r="L1520" s="141" t="e" cm="1">
        <f t="array" ref="L1520">(_xlfn.XLOOKUP($A1520&amp;$Q$3,Data[Index]&amp;Data[Valid Test, Can be used for conformity (Y/N)],Data[PM/km (mg)])-L$2)/L$5</f>
        <v>#N/A</v>
      </c>
      <c r="M1520" s="140" t="e" cm="1">
        <f t="array" ref="M1520">(_xlfn.XLOOKUP($A1520&amp;$Q$3,Data[Index]&amp;Data[Valid Test, Can be used for conformity (Y/N)],Data[CH4 (mg/km)])-M$2)/M$5</f>
        <v>#N/A</v>
      </c>
      <c r="N1520" s="140" t="e" cm="1">
        <f t="array" ref="N1520">(_xlfn.XLOOKUP($A1520&amp;$Q$3,Data[Index]&amp;Data[Valid Test, Can be used for conformity (Y/N)],Data[N20 (mg/km)])-N$2)/N$5</f>
        <v>#N/A</v>
      </c>
      <c r="O1520" s="141" t="e" cm="1">
        <f t="array" ref="O1520">(_xlfn.XLOOKUP($A1520&amp;$Q$3,Data[Index]&amp;Data[Valid Test, Can be used for conformity (Y/N)],Data[l/100km])-O$2)/O$5</f>
        <v>#N/A</v>
      </c>
      <c r="P1520" s="138">
        <f>_xlfn.XLOOKUP($A1520,Data[Index],Data[Comments])</f>
        <v>0</v>
      </c>
    </row>
    <row r="1521" spans="1:16" x14ac:dyDescent="0.2">
      <c r="A1521" s="129"/>
      <c r="B1521" s="129"/>
      <c r="C1521" s="129" t="e" cm="1">
        <f t="array" ref="C1521">_xlfn.XLOOKUP($A1521&amp;$Q$3&amp;$R$3,Data[Index]&amp;Data[Valid Test, Can be used for conformity (Y/N)]&amp;Data[Cycle],Data[Test Name])</f>
        <v>#N/A</v>
      </c>
      <c r="D1521" s="167" t="e" cm="1">
        <f t="array" ref="D1521">_xlfn.XLOOKUP($A1521&amp;$Q$3&amp;$R$3,Data[Index]&amp;Data[Valid Test, Can be used for conformity (Y/N)]&amp;Data[Cycle],Data[Mileage (Miles)])</f>
        <v>#N/A</v>
      </c>
      <c r="E1521" s="130" t="e" cm="1">
        <f t="array" ref="E1521">_xlfn.XLOOKUP($A1521&amp;$Q$3&amp;$R$3,Data[Index]&amp;Data[Valid Test, Can be used for conformity (Y/N)]&amp;Data[Cycle],Data[Date])</f>
        <v>#N/A</v>
      </c>
      <c r="F1521" s="141" t="e" cm="1">
        <f t="array" ref="F1521">(_xlfn.XLOOKUP($A1521&amp;$Q$3&amp;$R$3,Data[Index]&amp;Data[Valid Test, Can be used for conformity (Y/N)]&amp;Data[Cycle],Data[CO/km (mg)])-F$2)/F$5</f>
        <v>#N/A</v>
      </c>
      <c r="G1521" s="141" t="e" cm="1">
        <f t="array" ref="G1521">(_xlfn.XLOOKUP($A1521&amp;$Q$3,Data[Index]&amp;Data[Valid Test, Can be used for conformity (Y/N)],Data[CO2/km (g)])-G$2)/G$5</f>
        <v>#N/A</v>
      </c>
      <c r="H1521" s="141" t="e" cm="1">
        <f t="array" ref="H1521">(_xlfn.XLOOKUP($A1521&amp;$Q$3,Data[Index]&amp;Data[Valid Test, Can be used for conformity (Y/N)],Data[THC/km (mg)])-H$2)/H$5</f>
        <v>#N/A</v>
      </c>
      <c r="I1521" s="141" t="e" cm="1">
        <f t="array" ref="I1521">(_xlfn.XLOOKUP($A1521&amp;$Q$3,Data[Index]&amp;Data[Valid Test, Can be used for conformity (Y/N)],Data[NOx/km (mg)])-I$2)/I$5</f>
        <v>#N/A</v>
      </c>
      <c r="J1521" s="141" t="e" cm="1">
        <f t="array" ref="J1521">(_xlfn.XLOOKUP($A1521&amp;$Q$3,Data[Index]&amp;Data[Valid Test, Can be used for conformity (Y/N)],Data[THC + NOx/km (mg)])-J$2)/J$5</f>
        <v>#N/A</v>
      </c>
      <c r="K1521" s="141" t="e" cm="1">
        <f t="array" ref="K1521">(_xlfn.XLOOKUP($A1521&amp;$Q$3,Data[Index]&amp;Data[Valid Test, Can be used for conformity (Y/N)],Data[PN/km ('#)])-K$2)/K$5</f>
        <v>#N/A</v>
      </c>
      <c r="L1521" s="141" t="e" cm="1">
        <f t="array" ref="L1521">(_xlfn.XLOOKUP($A1521&amp;$Q$3,Data[Index]&amp;Data[Valid Test, Can be used for conformity (Y/N)],Data[PM/km (mg)])-L$2)/L$5</f>
        <v>#N/A</v>
      </c>
      <c r="M1521" s="140" t="e" cm="1">
        <f t="array" ref="M1521">(_xlfn.XLOOKUP($A1521&amp;$Q$3,Data[Index]&amp;Data[Valid Test, Can be used for conformity (Y/N)],Data[CH4 (mg/km)])-M$2)/M$5</f>
        <v>#N/A</v>
      </c>
      <c r="N1521" s="140" t="e" cm="1">
        <f t="array" ref="N1521">(_xlfn.XLOOKUP($A1521&amp;$Q$3,Data[Index]&amp;Data[Valid Test, Can be used for conformity (Y/N)],Data[N20 (mg/km)])-N$2)/N$5</f>
        <v>#N/A</v>
      </c>
      <c r="O1521" s="141" t="e" cm="1">
        <f t="array" ref="O1521">(_xlfn.XLOOKUP($A1521&amp;$Q$3,Data[Index]&amp;Data[Valid Test, Can be used for conformity (Y/N)],Data[l/100km])-O$2)/O$5</f>
        <v>#N/A</v>
      </c>
      <c r="P1521" s="138">
        <f>_xlfn.XLOOKUP($A1521,Data[Index],Data[Comments])</f>
        <v>0</v>
      </c>
    </row>
    <row r="1522" spans="1:16" x14ac:dyDescent="0.2">
      <c r="A1522" s="129"/>
      <c r="B1522" s="129"/>
      <c r="C1522" s="129" t="e" cm="1">
        <f t="array" ref="C1522">_xlfn.XLOOKUP($A1522&amp;$Q$3&amp;$R$3,Data[Index]&amp;Data[Valid Test, Can be used for conformity (Y/N)]&amp;Data[Cycle],Data[Test Name])</f>
        <v>#N/A</v>
      </c>
      <c r="D1522" s="167" t="e" cm="1">
        <f t="array" ref="D1522">_xlfn.XLOOKUP($A1522&amp;$Q$3&amp;$R$3,Data[Index]&amp;Data[Valid Test, Can be used for conformity (Y/N)]&amp;Data[Cycle],Data[Mileage (Miles)])</f>
        <v>#N/A</v>
      </c>
      <c r="E1522" s="130" t="e" cm="1">
        <f t="array" ref="E1522">_xlfn.XLOOKUP($A1522&amp;$Q$3&amp;$R$3,Data[Index]&amp;Data[Valid Test, Can be used for conformity (Y/N)]&amp;Data[Cycle],Data[Date])</f>
        <v>#N/A</v>
      </c>
      <c r="F1522" s="141" t="e" cm="1">
        <f t="array" ref="F1522">(_xlfn.XLOOKUP($A1522&amp;$Q$3&amp;$R$3,Data[Index]&amp;Data[Valid Test, Can be used for conformity (Y/N)]&amp;Data[Cycle],Data[CO/km (mg)])-F$2)/F$5</f>
        <v>#N/A</v>
      </c>
      <c r="G1522" s="141" t="e" cm="1">
        <f t="array" ref="G1522">(_xlfn.XLOOKUP($A1522&amp;$Q$3,Data[Index]&amp;Data[Valid Test, Can be used for conformity (Y/N)],Data[CO2/km (g)])-G$2)/G$5</f>
        <v>#N/A</v>
      </c>
      <c r="H1522" s="141" t="e" cm="1">
        <f t="array" ref="H1522">(_xlfn.XLOOKUP($A1522&amp;$Q$3,Data[Index]&amp;Data[Valid Test, Can be used for conformity (Y/N)],Data[THC/km (mg)])-H$2)/H$5</f>
        <v>#N/A</v>
      </c>
      <c r="I1522" s="141" t="e" cm="1">
        <f t="array" ref="I1522">(_xlfn.XLOOKUP($A1522&amp;$Q$3,Data[Index]&amp;Data[Valid Test, Can be used for conformity (Y/N)],Data[NOx/km (mg)])-I$2)/I$5</f>
        <v>#N/A</v>
      </c>
      <c r="J1522" s="141" t="e" cm="1">
        <f t="array" ref="J1522">(_xlfn.XLOOKUP($A1522&amp;$Q$3,Data[Index]&amp;Data[Valid Test, Can be used for conformity (Y/N)],Data[THC + NOx/km (mg)])-J$2)/J$5</f>
        <v>#N/A</v>
      </c>
      <c r="K1522" s="141" t="e" cm="1">
        <f t="array" ref="K1522">(_xlfn.XLOOKUP($A1522&amp;$Q$3,Data[Index]&amp;Data[Valid Test, Can be used for conformity (Y/N)],Data[PN/km ('#)])-K$2)/K$5</f>
        <v>#N/A</v>
      </c>
      <c r="L1522" s="141" t="e" cm="1">
        <f t="array" ref="L1522">(_xlfn.XLOOKUP($A1522&amp;$Q$3,Data[Index]&amp;Data[Valid Test, Can be used for conformity (Y/N)],Data[PM/km (mg)])-L$2)/L$5</f>
        <v>#N/A</v>
      </c>
      <c r="M1522" s="140" t="e" cm="1">
        <f t="array" ref="M1522">(_xlfn.XLOOKUP($A1522&amp;$Q$3,Data[Index]&amp;Data[Valid Test, Can be used for conformity (Y/N)],Data[CH4 (mg/km)])-M$2)/M$5</f>
        <v>#N/A</v>
      </c>
      <c r="N1522" s="140" t="e" cm="1">
        <f t="array" ref="N1522">(_xlfn.XLOOKUP($A1522&amp;$Q$3,Data[Index]&amp;Data[Valid Test, Can be used for conformity (Y/N)],Data[N20 (mg/km)])-N$2)/N$5</f>
        <v>#N/A</v>
      </c>
      <c r="O1522" s="141" t="e" cm="1">
        <f t="array" ref="O1522">(_xlfn.XLOOKUP($A1522&amp;$Q$3,Data[Index]&amp;Data[Valid Test, Can be used for conformity (Y/N)],Data[l/100km])-O$2)/O$5</f>
        <v>#N/A</v>
      </c>
      <c r="P1522" s="138">
        <f>_xlfn.XLOOKUP($A1522,Data[Index],Data[Comments])</f>
        <v>0</v>
      </c>
    </row>
    <row r="1523" spans="1:16" x14ac:dyDescent="0.2">
      <c r="A1523" s="129"/>
      <c r="B1523" s="129"/>
      <c r="C1523" s="129" t="e" cm="1">
        <f t="array" ref="C1523">_xlfn.XLOOKUP($A1523&amp;$Q$3&amp;$R$3,Data[Index]&amp;Data[Valid Test, Can be used for conformity (Y/N)]&amp;Data[Cycle],Data[Test Name])</f>
        <v>#N/A</v>
      </c>
      <c r="D1523" s="167" t="e" cm="1">
        <f t="array" ref="D1523">_xlfn.XLOOKUP($A1523&amp;$Q$3&amp;$R$3,Data[Index]&amp;Data[Valid Test, Can be used for conformity (Y/N)]&amp;Data[Cycle],Data[Mileage (Miles)])</f>
        <v>#N/A</v>
      </c>
      <c r="E1523" s="130" t="e" cm="1">
        <f t="array" ref="E1523">_xlfn.XLOOKUP($A1523&amp;$Q$3&amp;$R$3,Data[Index]&amp;Data[Valid Test, Can be used for conformity (Y/N)]&amp;Data[Cycle],Data[Date])</f>
        <v>#N/A</v>
      </c>
      <c r="F1523" s="141" t="e" cm="1">
        <f t="array" ref="F1523">(_xlfn.XLOOKUP($A1523&amp;$Q$3&amp;$R$3,Data[Index]&amp;Data[Valid Test, Can be used for conformity (Y/N)]&amp;Data[Cycle],Data[CO/km (mg)])-F$2)/F$5</f>
        <v>#N/A</v>
      </c>
      <c r="G1523" s="141" t="e" cm="1">
        <f t="array" ref="G1523">(_xlfn.XLOOKUP($A1523&amp;$Q$3,Data[Index]&amp;Data[Valid Test, Can be used for conformity (Y/N)],Data[CO2/km (g)])-G$2)/G$5</f>
        <v>#N/A</v>
      </c>
      <c r="H1523" s="141" t="e" cm="1">
        <f t="array" ref="H1523">(_xlfn.XLOOKUP($A1523&amp;$Q$3,Data[Index]&amp;Data[Valid Test, Can be used for conformity (Y/N)],Data[THC/km (mg)])-H$2)/H$5</f>
        <v>#N/A</v>
      </c>
      <c r="I1523" s="141" t="e" cm="1">
        <f t="array" ref="I1523">(_xlfn.XLOOKUP($A1523&amp;$Q$3,Data[Index]&amp;Data[Valid Test, Can be used for conformity (Y/N)],Data[NOx/km (mg)])-I$2)/I$5</f>
        <v>#N/A</v>
      </c>
      <c r="J1523" s="141" t="e" cm="1">
        <f t="array" ref="J1523">(_xlfn.XLOOKUP($A1523&amp;$Q$3,Data[Index]&amp;Data[Valid Test, Can be used for conformity (Y/N)],Data[THC + NOx/km (mg)])-J$2)/J$5</f>
        <v>#N/A</v>
      </c>
      <c r="K1523" s="141" t="e" cm="1">
        <f t="array" ref="K1523">(_xlfn.XLOOKUP($A1523&amp;$Q$3,Data[Index]&amp;Data[Valid Test, Can be used for conformity (Y/N)],Data[PN/km ('#)])-K$2)/K$5</f>
        <v>#N/A</v>
      </c>
      <c r="L1523" s="141" t="e" cm="1">
        <f t="array" ref="L1523">(_xlfn.XLOOKUP($A1523&amp;$Q$3,Data[Index]&amp;Data[Valid Test, Can be used for conformity (Y/N)],Data[PM/km (mg)])-L$2)/L$5</f>
        <v>#N/A</v>
      </c>
      <c r="M1523" s="140" t="e" cm="1">
        <f t="array" ref="M1523">(_xlfn.XLOOKUP($A1523&amp;$Q$3,Data[Index]&amp;Data[Valid Test, Can be used for conformity (Y/N)],Data[CH4 (mg/km)])-M$2)/M$5</f>
        <v>#N/A</v>
      </c>
      <c r="N1523" s="140" t="e" cm="1">
        <f t="array" ref="N1523">(_xlfn.XLOOKUP($A1523&amp;$Q$3,Data[Index]&amp;Data[Valid Test, Can be used for conformity (Y/N)],Data[N20 (mg/km)])-N$2)/N$5</f>
        <v>#N/A</v>
      </c>
      <c r="O1523" s="141" t="e" cm="1">
        <f t="array" ref="O1523">(_xlfn.XLOOKUP($A1523&amp;$Q$3,Data[Index]&amp;Data[Valid Test, Can be used for conformity (Y/N)],Data[l/100km])-O$2)/O$5</f>
        <v>#N/A</v>
      </c>
      <c r="P1523" s="138">
        <f>_xlfn.XLOOKUP($A1523,Data[Index],Data[Comments])</f>
        <v>0</v>
      </c>
    </row>
    <row r="1524" spans="1:16" x14ac:dyDescent="0.2">
      <c r="A1524" s="129"/>
      <c r="B1524" s="129"/>
      <c r="C1524" s="129" t="e" cm="1">
        <f t="array" ref="C1524">_xlfn.XLOOKUP($A1524&amp;$Q$3&amp;$R$3,Data[Index]&amp;Data[Valid Test, Can be used for conformity (Y/N)]&amp;Data[Cycle],Data[Test Name])</f>
        <v>#N/A</v>
      </c>
      <c r="D1524" s="167" t="e" cm="1">
        <f t="array" ref="D1524">_xlfn.XLOOKUP($A1524&amp;$Q$3&amp;$R$3,Data[Index]&amp;Data[Valid Test, Can be used for conformity (Y/N)]&amp;Data[Cycle],Data[Mileage (Miles)])</f>
        <v>#N/A</v>
      </c>
      <c r="E1524" s="130" t="e" cm="1">
        <f t="array" ref="E1524">_xlfn.XLOOKUP($A1524&amp;$Q$3&amp;$R$3,Data[Index]&amp;Data[Valid Test, Can be used for conformity (Y/N)]&amp;Data[Cycle],Data[Date])</f>
        <v>#N/A</v>
      </c>
      <c r="F1524" s="141" t="e" cm="1">
        <f t="array" ref="F1524">(_xlfn.XLOOKUP($A1524&amp;$Q$3&amp;$R$3,Data[Index]&amp;Data[Valid Test, Can be used for conformity (Y/N)]&amp;Data[Cycle],Data[CO/km (mg)])-F$2)/F$5</f>
        <v>#N/A</v>
      </c>
      <c r="G1524" s="141" t="e" cm="1">
        <f t="array" ref="G1524">(_xlfn.XLOOKUP($A1524&amp;$Q$3,Data[Index]&amp;Data[Valid Test, Can be used for conformity (Y/N)],Data[CO2/km (g)])-G$2)/G$5</f>
        <v>#N/A</v>
      </c>
      <c r="H1524" s="141" t="e" cm="1">
        <f t="array" ref="H1524">(_xlfn.XLOOKUP($A1524&amp;$Q$3,Data[Index]&amp;Data[Valid Test, Can be used for conformity (Y/N)],Data[THC/km (mg)])-H$2)/H$5</f>
        <v>#N/A</v>
      </c>
      <c r="I1524" s="141" t="e" cm="1">
        <f t="array" ref="I1524">(_xlfn.XLOOKUP($A1524&amp;$Q$3,Data[Index]&amp;Data[Valid Test, Can be used for conformity (Y/N)],Data[NOx/km (mg)])-I$2)/I$5</f>
        <v>#N/A</v>
      </c>
      <c r="J1524" s="141" t="e" cm="1">
        <f t="array" ref="J1524">(_xlfn.XLOOKUP($A1524&amp;$Q$3,Data[Index]&amp;Data[Valid Test, Can be used for conformity (Y/N)],Data[THC + NOx/km (mg)])-J$2)/J$5</f>
        <v>#N/A</v>
      </c>
      <c r="K1524" s="141" t="e" cm="1">
        <f t="array" ref="K1524">(_xlfn.XLOOKUP($A1524&amp;$Q$3,Data[Index]&amp;Data[Valid Test, Can be used for conformity (Y/N)],Data[PN/km ('#)])-K$2)/K$5</f>
        <v>#N/A</v>
      </c>
      <c r="L1524" s="141" t="e" cm="1">
        <f t="array" ref="L1524">(_xlfn.XLOOKUP($A1524&amp;$Q$3,Data[Index]&amp;Data[Valid Test, Can be used for conformity (Y/N)],Data[PM/km (mg)])-L$2)/L$5</f>
        <v>#N/A</v>
      </c>
      <c r="M1524" s="140" t="e" cm="1">
        <f t="array" ref="M1524">(_xlfn.XLOOKUP($A1524&amp;$Q$3,Data[Index]&amp;Data[Valid Test, Can be used for conformity (Y/N)],Data[CH4 (mg/km)])-M$2)/M$5</f>
        <v>#N/A</v>
      </c>
      <c r="N1524" s="140" t="e" cm="1">
        <f t="array" ref="N1524">(_xlfn.XLOOKUP($A1524&amp;$Q$3,Data[Index]&amp;Data[Valid Test, Can be used for conformity (Y/N)],Data[N20 (mg/km)])-N$2)/N$5</f>
        <v>#N/A</v>
      </c>
      <c r="O1524" s="141" t="e" cm="1">
        <f t="array" ref="O1524">(_xlfn.XLOOKUP($A1524&amp;$Q$3,Data[Index]&amp;Data[Valid Test, Can be used for conformity (Y/N)],Data[l/100km])-O$2)/O$5</f>
        <v>#N/A</v>
      </c>
      <c r="P1524" s="138">
        <f>_xlfn.XLOOKUP($A1524,Data[Index],Data[Comments])</f>
        <v>0</v>
      </c>
    </row>
    <row r="1525" spans="1:16" x14ac:dyDescent="0.2">
      <c r="A1525" s="129"/>
      <c r="B1525" s="129"/>
      <c r="C1525" s="129" t="e" cm="1">
        <f t="array" ref="C1525">_xlfn.XLOOKUP($A1525&amp;$Q$3&amp;$R$3,Data[Index]&amp;Data[Valid Test, Can be used for conformity (Y/N)]&amp;Data[Cycle],Data[Test Name])</f>
        <v>#N/A</v>
      </c>
      <c r="D1525" s="167" t="e" cm="1">
        <f t="array" ref="D1525">_xlfn.XLOOKUP($A1525&amp;$Q$3&amp;$R$3,Data[Index]&amp;Data[Valid Test, Can be used for conformity (Y/N)]&amp;Data[Cycle],Data[Mileage (Miles)])</f>
        <v>#N/A</v>
      </c>
      <c r="E1525" s="130" t="e" cm="1">
        <f t="array" ref="E1525">_xlfn.XLOOKUP($A1525&amp;$Q$3&amp;$R$3,Data[Index]&amp;Data[Valid Test, Can be used for conformity (Y/N)]&amp;Data[Cycle],Data[Date])</f>
        <v>#N/A</v>
      </c>
      <c r="F1525" s="141" t="e" cm="1">
        <f t="array" ref="F1525">(_xlfn.XLOOKUP($A1525&amp;$Q$3&amp;$R$3,Data[Index]&amp;Data[Valid Test, Can be used for conformity (Y/N)]&amp;Data[Cycle],Data[CO/km (mg)])-F$2)/F$5</f>
        <v>#N/A</v>
      </c>
      <c r="G1525" s="141" t="e" cm="1">
        <f t="array" ref="G1525">(_xlfn.XLOOKUP($A1525&amp;$Q$3,Data[Index]&amp;Data[Valid Test, Can be used for conformity (Y/N)],Data[CO2/km (g)])-G$2)/G$5</f>
        <v>#N/A</v>
      </c>
      <c r="H1525" s="141" t="e" cm="1">
        <f t="array" ref="H1525">(_xlfn.XLOOKUP($A1525&amp;$Q$3,Data[Index]&amp;Data[Valid Test, Can be used for conformity (Y/N)],Data[THC/km (mg)])-H$2)/H$5</f>
        <v>#N/A</v>
      </c>
      <c r="I1525" s="141" t="e" cm="1">
        <f t="array" ref="I1525">(_xlfn.XLOOKUP($A1525&amp;$Q$3,Data[Index]&amp;Data[Valid Test, Can be used for conformity (Y/N)],Data[NOx/km (mg)])-I$2)/I$5</f>
        <v>#N/A</v>
      </c>
      <c r="J1525" s="141" t="e" cm="1">
        <f t="array" ref="J1525">(_xlfn.XLOOKUP($A1525&amp;$Q$3,Data[Index]&amp;Data[Valid Test, Can be used for conformity (Y/N)],Data[THC + NOx/km (mg)])-J$2)/J$5</f>
        <v>#N/A</v>
      </c>
      <c r="K1525" s="141" t="e" cm="1">
        <f t="array" ref="K1525">(_xlfn.XLOOKUP($A1525&amp;$Q$3,Data[Index]&amp;Data[Valid Test, Can be used for conformity (Y/N)],Data[PN/km ('#)])-K$2)/K$5</f>
        <v>#N/A</v>
      </c>
      <c r="L1525" s="141" t="e" cm="1">
        <f t="array" ref="L1525">(_xlfn.XLOOKUP($A1525&amp;$Q$3,Data[Index]&amp;Data[Valid Test, Can be used for conformity (Y/N)],Data[PM/km (mg)])-L$2)/L$5</f>
        <v>#N/A</v>
      </c>
      <c r="M1525" s="140" t="e" cm="1">
        <f t="array" ref="M1525">(_xlfn.XLOOKUP($A1525&amp;$Q$3,Data[Index]&amp;Data[Valid Test, Can be used for conformity (Y/N)],Data[CH4 (mg/km)])-M$2)/M$5</f>
        <v>#N/A</v>
      </c>
      <c r="N1525" s="140" t="e" cm="1">
        <f t="array" ref="N1525">(_xlfn.XLOOKUP($A1525&amp;$Q$3,Data[Index]&amp;Data[Valid Test, Can be used for conformity (Y/N)],Data[N20 (mg/km)])-N$2)/N$5</f>
        <v>#N/A</v>
      </c>
      <c r="O1525" s="141" t="e" cm="1">
        <f t="array" ref="O1525">(_xlfn.XLOOKUP($A1525&amp;$Q$3,Data[Index]&amp;Data[Valid Test, Can be used for conformity (Y/N)],Data[l/100km])-O$2)/O$5</f>
        <v>#N/A</v>
      </c>
      <c r="P1525" s="138">
        <f>_xlfn.XLOOKUP($A1525,Data[Index],Data[Comments])</f>
        <v>0</v>
      </c>
    </row>
    <row r="1526" spans="1:16" x14ac:dyDescent="0.2">
      <c r="A1526" s="129"/>
      <c r="B1526" s="129"/>
      <c r="C1526" s="129" t="e" cm="1">
        <f t="array" ref="C1526">_xlfn.XLOOKUP($A1526&amp;$Q$3&amp;$R$3,Data[Index]&amp;Data[Valid Test, Can be used for conformity (Y/N)]&amp;Data[Cycle],Data[Test Name])</f>
        <v>#N/A</v>
      </c>
      <c r="D1526" s="167" t="e" cm="1">
        <f t="array" ref="D1526">_xlfn.XLOOKUP($A1526&amp;$Q$3&amp;$R$3,Data[Index]&amp;Data[Valid Test, Can be used for conformity (Y/N)]&amp;Data[Cycle],Data[Mileage (Miles)])</f>
        <v>#N/A</v>
      </c>
      <c r="E1526" s="130" t="e" cm="1">
        <f t="array" ref="E1526">_xlfn.XLOOKUP($A1526&amp;$Q$3&amp;$R$3,Data[Index]&amp;Data[Valid Test, Can be used for conformity (Y/N)]&amp;Data[Cycle],Data[Date])</f>
        <v>#N/A</v>
      </c>
      <c r="F1526" s="141" t="e" cm="1">
        <f t="array" ref="F1526">(_xlfn.XLOOKUP($A1526&amp;$Q$3&amp;$R$3,Data[Index]&amp;Data[Valid Test, Can be used for conformity (Y/N)]&amp;Data[Cycle],Data[CO/km (mg)])-F$2)/F$5</f>
        <v>#N/A</v>
      </c>
      <c r="G1526" s="141" t="e" cm="1">
        <f t="array" ref="G1526">(_xlfn.XLOOKUP($A1526&amp;$Q$3,Data[Index]&amp;Data[Valid Test, Can be used for conformity (Y/N)],Data[CO2/km (g)])-G$2)/G$5</f>
        <v>#N/A</v>
      </c>
      <c r="H1526" s="141" t="e" cm="1">
        <f t="array" ref="H1526">(_xlfn.XLOOKUP($A1526&amp;$Q$3,Data[Index]&amp;Data[Valid Test, Can be used for conformity (Y/N)],Data[THC/km (mg)])-H$2)/H$5</f>
        <v>#N/A</v>
      </c>
      <c r="I1526" s="141" t="e" cm="1">
        <f t="array" ref="I1526">(_xlfn.XLOOKUP($A1526&amp;$Q$3,Data[Index]&amp;Data[Valid Test, Can be used for conformity (Y/N)],Data[NOx/km (mg)])-I$2)/I$5</f>
        <v>#N/A</v>
      </c>
      <c r="J1526" s="141" t="e" cm="1">
        <f t="array" ref="J1526">(_xlfn.XLOOKUP($A1526&amp;$Q$3,Data[Index]&amp;Data[Valid Test, Can be used for conformity (Y/N)],Data[THC + NOx/km (mg)])-J$2)/J$5</f>
        <v>#N/A</v>
      </c>
      <c r="K1526" s="141" t="e" cm="1">
        <f t="array" ref="K1526">(_xlfn.XLOOKUP($A1526&amp;$Q$3,Data[Index]&amp;Data[Valid Test, Can be used for conformity (Y/N)],Data[PN/km ('#)])-K$2)/K$5</f>
        <v>#N/A</v>
      </c>
      <c r="L1526" s="141" t="e" cm="1">
        <f t="array" ref="L1526">(_xlfn.XLOOKUP($A1526&amp;$Q$3,Data[Index]&amp;Data[Valid Test, Can be used for conformity (Y/N)],Data[PM/km (mg)])-L$2)/L$5</f>
        <v>#N/A</v>
      </c>
      <c r="M1526" s="140" t="e" cm="1">
        <f t="array" ref="M1526">(_xlfn.XLOOKUP($A1526&amp;$Q$3,Data[Index]&amp;Data[Valid Test, Can be used for conformity (Y/N)],Data[CH4 (mg/km)])-M$2)/M$5</f>
        <v>#N/A</v>
      </c>
      <c r="N1526" s="140" t="e" cm="1">
        <f t="array" ref="N1526">(_xlfn.XLOOKUP($A1526&amp;$Q$3,Data[Index]&amp;Data[Valid Test, Can be used for conformity (Y/N)],Data[N20 (mg/km)])-N$2)/N$5</f>
        <v>#N/A</v>
      </c>
      <c r="O1526" s="141" t="e" cm="1">
        <f t="array" ref="O1526">(_xlfn.XLOOKUP($A1526&amp;$Q$3,Data[Index]&amp;Data[Valid Test, Can be used for conformity (Y/N)],Data[l/100km])-O$2)/O$5</f>
        <v>#N/A</v>
      </c>
      <c r="P1526" s="138">
        <f>_xlfn.XLOOKUP($A1526,Data[Index],Data[Comments])</f>
        <v>0</v>
      </c>
    </row>
    <row r="1527" spans="1:16" x14ac:dyDescent="0.2">
      <c r="A1527" s="129"/>
      <c r="B1527" s="129"/>
      <c r="C1527" s="129" t="e" cm="1">
        <f t="array" ref="C1527">_xlfn.XLOOKUP($A1527&amp;$Q$3&amp;$R$3,Data[Index]&amp;Data[Valid Test, Can be used for conformity (Y/N)]&amp;Data[Cycle],Data[Test Name])</f>
        <v>#N/A</v>
      </c>
      <c r="D1527" s="167" t="e" cm="1">
        <f t="array" ref="D1527">_xlfn.XLOOKUP($A1527&amp;$Q$3&amp;$R$3,Data[Index]&amp;Data[Valid Test, Can be used for conformity (Y/N)]&amp;Data[Cycle],Data[Mileage (Miles)])</f>
        <v>#N/A</v>
      </c>
      <c r="E1527" s="130" t="e" cm="1">
        <f t="array" ref="E1527">_xlfn.XLOOKUP($A1527&amp;$Q$3&amp;$R$3,Data[Index]&amp;Data[Valid Test, Can be used for conformity (Y/N)]&amp;Data[Cycle],Data[Date])</f>
        <v>#N/A</v>
      </c>
      <c r="F1527" s="141" t="e" cm="1">
        <f t="array" ref="F1527">(_xlfn.XLOOKUP($A1527&amp;$Q$3&amp;$R$3,Data[Index]&amp;Data[Valid Test, Can be used for conformity (Y/N)]&amp;Data[Cycle],Data[CO/km (mg)])-F$2)/F$5</f>
        <v>#N/A</v>
      </c>
      <c r="G1527" s="141" t="e" cm="1">
        <f t="array" ref="G1527">(_xlfn.XLOOKUP($A1527&amp;$Q$3,Data[Index]&amp;Data[Valid Test, Can be used for conformity (Y/N)],Data[CO2/km (g)])-G$2)/G$5</f>
        <v>#N/A</v>
      </c>
      <c r="H1527" s="141" t="e" cm="1">
        <f t="array" ref="H1527">(_xlfn.XLOOKUP($A1527&amp;$Q$3,Data[Index]&amp;Data[Valid Test, Can be used for conformity (Y/N)],Data[THC/km (mg)])-H$2)/H$5</f>
        <v>#N/A</v>
      </c>
      <c r="I1527" s="141" t="e" cm="1">
        <f t="array" ref="I1527">(_xlfn.XLOOKUP($A1527&amp;$Q$3,Data[Index]&amp;Data[Valid Test, Can be used for conformity (Y/N)],Data[NOx/km (mg)])-I$2)/I$5</f>
        <v>#N/A</v>
      </c>
      <c r="J1527" s="141" t="e" cm="1">
        <f t="array" ref="J1527">(_xlfn.XLOOKUP($A1527&amp;$Q$3,Data[Index]&amp;Data[Valid Test, Can be used for conformity (Y/N)],Data[THC + NOx/km (mg)])-J$2)/J$5</f>
        <v>#N/A</v>
      </c>
      <c r="K1527" s="141" t="e" cm="1">
        <f t="array" ref="K1527">(_xlfn.XLOOKUP($A1527&amp;$Q$3,Data[Index]&amp;Data[Valid Test, Can be used for conformity (Y/N)],Data[PN/km ('#)])-K$2)/K$5</f>
        <v>#N/A</v>
      </c>
      <c r="L1527" s="141" t="e" cm="1">
        <f t="array" ref="L1527">(_xlfn.XLOOKUP($A1527&amp;$Q$3,Data[Index]&amp;Data[Valid Test, Can be used for conformity (Y/N)],Data[PM/km (mg)])-L$2)/L$5</f>
        <v>#N/A</v>
      </c>
      <c r="M1527" s="140" t="e" cm="1">
        <f t="array" ref="M1527">(_xlfn.XLOOKUP($A1527&amp;$Q$3,Data[Index]&amp;Data[Valid Test, Can be used for conformity (Y/N)],Data[CH4 (mg/km)])-M$2)/M$5</f>
        <v>#N/A</v>
      </c>
      <c r="N1527" s="140" t="e" cm="1">
        <f t="array" ref="N1527">(_xlfn.XLOOKUP($A1527&amp;$Q$3,Data[Index]&amp;Data[Valid Test, Can be used for conformity (Y/N)],Data[N20 (mg/km)])-N$2)/N$5</f>
        <v>#N/A</v>
      </c>
      <c r="O1527" s="141" t="e" cm="1">
        <f t="array" ref="O1527">(_xlfn.XLOOKUP($A1527&amp;$Q$3,Data[Index]&amp;Data[Valid Test, Can be used for conformity (Y/N)],Data[l/100km])-O$2)/O$5</f>
        <v>#N/A</v>
      </c>
      <c r="P1527" s="138">
        <f>_xlfn.XLOOKUP($A1527,Data[Index],Data[Comments])</f>
        <v>0</v>
      </c>
    </row>
    <row r="1528" spans="1:16" x14ac:dyDescent="0.2">
      <c r="A1528" s="129"/>
      <c r="B1528" s="129"/>
      <c r="C1528" s="129" t="e" cm="1">
        <f t="array" ref="C1528">_xlfn.XLOOKUP($A1528&amp;$Q$3&amp;$R$3,Data[Index]&amp;Data[Valid Test, Can be used for conformity (Y/N)]&amp;Data[Cycle],Data[Test Name])</f>
        <v>#N/A</v>
      </c>
      <c r="D1528" s="167" t="e" cm="1">
        <f t="array" ref="D1528">_xlfn.XLOOKUP($A1528&amp;$Q$3&amp;$R$3,Data[Index]&amp;Data[Valid Test, Can be used for conformity (Y/N)]&amp;Data[Cycle],Data[Mileage (Miles)])</f>
        <v>#N/A</v>
      </c>
      <c r="E1528" s="130" t="e" cm="1">
        <f t="array" ref="E1528">_xlfn.XLOOKUP($A1528&amp;$Q$3&amp;$R$3,Data[Index]&amp;Data[Valid Test, Can be used for conformity (Y/N)]&amp;Data[Cycle],Data[Date])</f>
        <v>#N/A</v>
      </c>
      <c r="F1528" s="141" t="e" cm="1">
        <f t="array" ref="F1528">(_xlfn.XLOOKUP($A1528&amp;$Q$3&amp;$R$3,Data[Index]&amp;Data[Valid Test, Can be used for conformity (Y/N)]&amp;Data[Cycle],Data[CO/km (mg)])-F$2)/F$5</f>
        <v>#N/A</v>
      </c>
      <c r="G1528" s="141" t="e" cm="1">
        <f t="array" ref="G1528">(_xlfn.XLOOKUP($A1528&amp;$Q$3,Data[Index]&amp;Data[Valid Test, Can be used for conformity (Y/N)],Data[CO2/km (g)])-G$2)/G$5</f>
        <v>#N/A</v>
      </c>
      <c r="H1528" s="141" t="e" cm="1">
        <f t="array" ref="H1528">(_xlfn.XLOOKUP($A1528&amp;$Q$3,Data[Index]&amp;Data[Valid Test, Can be used for conformity (Y/N)],Data[THC/km (mg)])-H$2)/H$5</f>
        <v>#N/A</v>
      </c>
      <c r="I1528" s="141" t="e" cm="1">
        <f t="array" ref="I1528">(_xlfn.XLOOKUP($A1528&amp;$Q$3,Data[Index]&amp;Data[Valid Test, Can be used for conformity (Y/N)],Data[NOx/km (mg)])-I$2)/I$5</f>
        <v>#N/A</v>
      </c>
      <c r="J1528" s="141" t="e" cm="1">
        <f t="array" ref="J1528">(_xlfn.XLOOKUP($A1528&amp;$Q$3,Data[Index]&amp;Data[Valid Test, Can be used for conformity (Y/N)],Data[THC + NOx/km (mg)])-J$2)/J$5</f>
        <v>#N/A</v>
      </c>
      <c r="K1528" s="141" t="e" cm="1">
        <f t="array" ref="K1528">(_xlfn.XLOOKUP($A1528&amp;$Q$3,Data[Index]&amp;Data[Valid Test, Can be used for conformity (Y/N)],Data[PN/km ('#)])-K$2)/K$5</f>
        <v>#N/A</v>
      </c>
      <c r="L1528" s="141" t="e" cm="1">
        <f t="array" ref="L1528">(_xlfn.XLOOKUP($A1528&amp;$Q$3,Data[Index]&amp;Data[Valid Test, Can be used for conformity (Y/N)],Data[PM/km (mg)])-L$2)/L$5</f>
        <v>#N/A</v>
      </c>
      <c r="M1528" s="140" t="e" cm="1">
        <f t="array" ref="M1528">(_xlfn.XLOOKUP($A1528&amp;$Q$3,Data[Index]&amp;Data[Valid Test, Can be used for conformity (Y/N)],Data[CH4 (mg/km)])-M$2)/M$5</f>
        <v>#N/A</v>
      </c>
      <c r="N1528" s="140" t="e" cm="1">
        <f t="array" ref="N1528">(_xlfn.XLOOKUP($A1528&amp;$Q$3,Data[Index]&amp;Data[Valid Test, Can be used for conformity (Y/N)],Data[N20 (mg/km)])-N$2)/N$5</f>
        <v>#N/A</v>
      </c>
      <c r="O1528" s="141" t="e" cm="1">
        <f t="array" ref="O1528">(_xlfn.XLOOKUP($A1528&amp;$Q$3,Data[Index]&amp;Data[Valid Test, Can be used for conformity (Y/N)],Data[l/100km])-O$2)/O$5</f>
        <v>#N/A</v>
      </c>
      <c r="P1528" s="138">
        <f>_xlfn.XLOOKUP($A1528,Data[Index],Data[Comments])</f>
        <v>0</v>
      </c>
    </row>
    <row r="1529" spans="1:16" x14ac:dyDescent="0.2">
      <c r="A1529" s="129"/>
      <c r="B1529" s="129"/>
      <c r="C1529" s="129" t="e" cm="1">
        <f t="array" ref="C1529">_xlfn.XLOOKUP($A1529&amp;$Q$3&amp;$R$3,Data[Index]&amp;Data[Valid Test, Can be used for conformity (Y/N)]&amp;Data[Cycle],Data[Test Name])</f>
        <v>#N/A</v>
      </c>
      <c r="D1529" s="167" t="e" cm="1">
        <f t="array" ref="D1529">_xlfn.XLOOKUP($A1529&amp;$Q$3&amp;$R$3,Data[Index]&amp;Data[Valid Test, Can be used for conformity (Y/N)]&amp;Data[Cycle],Data[Mileage (Miles)])</f>
        <v>#N/A</v>
      </c>
      <c r="E1529" s="130" t="e" cm="1">
        <f t="array" ref="E1529">_xlfn.XLOOKUP($A1529&amp;$Q$3&amp;$R$3,Data[Index]&amp;Data[Valid Test, Can be used for conformity (Y/N)]&amp;Data[Cycle],Data[Date])</f>
        <v>#N/A</v>
      </c>
      <c r="F1529" s="141" t="e" cm="1">
        <f t="array" ref="F1529">(_xlfn.XLOOKUP($A1529&amp;$Q$3&amp;$R$3,Data[Index]&amp;Data[Valid Test, Can be used for conformity (Y/N)]&amp;Data[Cycle],Data[CO/km (mg)])-F$2)/F$5</f>
        <v>#N/A</v>
      </c>
      <c r="G1529" s="141" t="e" cm="1">
        <f t="array" ref="G1529">(_xlfn.XLOOKUP($A1529&amp;$Q$3,Data[Index]&amp;Data[Valid Test, Can be used for conformity (Y/N)],Data[CO2/km (g)])-G$2)/G$5</f>
        <v>#N/A</v>
      </c>
      <c r="H1529" s="141" t="e" cm="1">
        <f t="array" ref="H1529">(_xlfn.XLOOKUP($A1529&amp;$Q$3,Data[Index]&amp;Data[Valid Test, Can be used for conformity (Y/N)],Data[THC/km (mg)])-H$2)/H$5</f>
        <v>#N/A</v>
      </c>
      <c r="I1529" s="141" t="e" cm="1">
        <f t="array" ref="I1529">(_xlfn.XLOOKUP($A1529&amp;$Q$3,Data[Index]&amp;Data[Valid Test, Can be used for conformity (Y/N)],Data[NOx/km (mg)])-I$2)/I$5</f>
        <v>#N/A</v>
      </c>
      <c r="J1529" s="141" t="e" cm="1">
        <f t="array" ref="J1529">(_xlfn.XLOOKUP($A1529&amp;$Q$3,Data[Index]&amp;Data[Valid Test, Can be used for conformity (Y/N)],Data[THC + NOx/km (mg)])-J$2)/J$5</f>
        <v>#N/A</v>
      </c>
      <c r="K1529" s="141" t="e" cm="1">
        <f t="array" ref="K1529">(_xlfn.XLOOKUP($A1529&amp;$Q$3,Data[Index]&amp;Data[Valid Test, Can be used for conformity (Y/N)],Data[PN/km ('#)])-K$2)/K$5</f>
        <v>#N/A</v>
      </c>
      <c r="L1529" s="141" t="e" cm="1">
        <f t="array" ref="L1529">(_xlfn.XLOOKUP($A1529&amp;$Q$3,Data[Index]&amp;Data[Valid Test, Can be used for conformity (Y/N)],Data[PM/km (mg)])-L$2)/L$5</f>
        <v>#N/A</v>
      </c>
      <c r="M1529" s="140" t="e" cm="1">
        <f t="array" ref="M1529">(_xlfn.XLOOKUP($A1529&amp;$Q$3,Data[Index]&amp;Data[Valid Test, Can be used for conformity (Y/N)],Data[CH4 (mg/km)])-M$2)/M$5</f>
        <v>#N/A</v>
      </c>
      <c r="N1529" s="140" t="e" cm="1">
        <f t="array" ref="N1529">(_xlfn.XLOOKUP($A1529&amp;$Q$3,Data[Index]&amp;Data[Valid Test, Can be used for conformity (Y/N)],Data[N20 (mg/km)])-N$2)/N$5</f>
        <v>#N/A</v>
      </c>
      <c r="O1529" s="141" t="e" cm="1">
        <f t="array" ref="O1529">(_xlfn.XLOOKUP($A1529&amp;$Q$3,Data[Index]&amp;Data[Valid Test, Can be used for conformity (Y/N)],Data[l/100km])-O$2)/O$5</f>
        <v>#N/A</v>
      </c>
      <c r="P1529" s="138">
        <f>_xlfn.XLOOKUP($A1529,Data[Index],Data[Comments])</f>
        <v>0</v>
      </c>
    </row>
    <row r="1530" spans="1:16" x14ac:dyDescent="0.2">
      <c r="A1530" s="129"/>
      <c r="B1530" s="129"/>
      <c r="C1530" s="129" t="e" cm="1">
        <f t="array" ref="C1530">_xlfn.XLOOKUP($A1530&amp;$Q$3&amp;$R$3,Data[Index]&amp;Data[Valid Test, Can be used for conformity (Y/N)]&amp;Data[Cycle],Data[Test Name])</f>
        <v>#N/A</v>
      </c>
      <c r="D1530" s="167" t="e" cm="1">
        <f t="array" ref="D1530">_xlfn.XLOOKUP($A1530&amp;$Q$3&amp;$R$3,Data[Index]&amp;Data[Valid Test, Can be used for conformity (Y/N)]&amp;Data[Cycle],Data[Mileage (Miles)])</f>
        <v>#N/A</v>
      </c>
      <c r="E1530" s="130" t="e" cm="1">
        <f t="array" ref="E1530">_xlfn.XLOOKUP($A1530&amp;$Q$3&amp;$R$3,Data[Index]&amp;Data[Valid Test, Can be used for conformity (Y/N)]&amp;Data[Cycle],Data[Date])</f>
        <v>#N/A</v>
      </c>
      <c r="F1530" s="141" t="e" cm="1">
        <f t="array" ref="F1530">(_xlfn.XLOOKUP($A1530&amp;$Q$3&amp;$R$3,Data[Index]&amp;Data[Valid Test, Can be used for conformity (Y/N)]&amp;Data[Cycle],Data[CO/km (mg)])-F$2)/F$5</f>
        <v>#N/A</v>
      </c>
      <c r="G1530" s="141" t="e" cm="1">
        <f t="array" ref="G1530">(_xlfn.XLOOKUP($A1530&amp;$Q$3,Data[Index]&amp;Data[Valid Test, Can be used for conformity (Y/N)],Data[CO2/km (g)])-G$2)/G$5</f>
        <v>#N/A</v>
      </c>
      <c r="H1530" s="141" t="e" cm="1">
        <f t="array" ref="H1530">(_xlfn.XLOOKUP($A1530&amp;$Q$3,Data[Index]&amp;Data[Valid Test, Can be used for conformity (Y/N)],Data[THC/km (mg)])-H$2)/H$5</f>
        <v>#N/A</v>
      </c>
      <c r="I1530" s="141" t="e" cm="1">
        <f t="array" ref="I1530">(_xlfn.XLOOKUP($A1530&amp;$Q$3,Data[Index]&amp;Data[Valid Test, Can be used for conformity (Y/N)],Data[NOx/km (mg)])-I$2)/I$5</f>
        <v>#N/A</v>
      </c>
      <c r="J1530" s="141" t="e" cm="1">
        <f t="array" ref="J1530">(_xlfn.XLOOKUP($A1530&amp;$Q$3,Data[Index]&amp;Data[Valid Test, Can be used for conformity (Y/N)],Data[THC + NOx/km (mg)])-J$2)/J$5</f>
        <v>#N/A</v>
      </c>
      <c r="K1530" s="141" t="e" cm="1">
        <f t="array" ref="K1530">(_xlfn.XLOOKUP($A1530&amp;$Q$3,Data[Index]&amp;Data[Valid Test, Can be used for conformity (Y/N)],Data[PN/km ('#)])-K$2)/K$5</f>
        <v>#N/A</v>
      </c>
      <c r="L1530" s="141" t="e" cm="1">
        <f t="array" ref="L1530">(_xlfn.XLOOKUP($A1530&amp;$Q$3,Data[Index]&amp;Data[Valid Test, Can be used for conformity (Y/N)],Data[PM/km (mg)])-L$2)/L$5</f>
        <v>#N/A</v>
      </c>
      <c r="M1530" s="140" t="e" cm="1">
        <f t="array" ref="M1530">(_xlfn.XLOOKUP($A1530&amp;$Q$3,Data[Index]&amp;Data[Valid Test, Can be used for conformity (Y/N)],Data[CH4 (mg/km)])-M$2)/M$5</f>
        <v>#N/A</v>
      </c>
      <c r="N1530" s="140" t="e" cm="1">
        <f t="array" ref="N1530">(_xlfn.XLOOKUP($A1530&amp;$Q$3,Data[Index]&amp;Data[Valid Test, Can be used for conformity (Y/N)],Data[N20 (mg/km)])-N$2)/N$5</f>
        <v>#N/A</v>
      </c>
      <c r="O1530" s="141" t="e" cm="1">
        <f t="array" ref="O1530">(_xlfn.XLOOKUP($A1530&amp;$Q$3,Data[Index]&amp;Data[Valid Test, Can be used for conformity (Y/N)],Data[l/100km])-O$2)/O$5</f>
        <v>#N/A</v>
      </c>
      <c r="P1530" s="138">
        <f>_xlfn.XLOOKUP($A1530,Data[Index],Data[Comments])</f>
        <v>0</v>
      </c>
    </row>
    <row r="1531" spans="1:16" x14ac:dyDescent="0.2">
      <c r="A1531" s="129"/>
      <c r="B1531" s="129"/>
      <c r="C1531" s="129" t="e" cm="1">
        <f t="array" ref="C1531">_xlfn.XLOOKUP($A1531&amp;$Q$3&amp;$R$3,Data[Index]&amp;Data[Valid Test, Can be used for conformity (Y/N)]&amp;Data[Cycle],Data[Test Name])</f>
        <v>#N/A</v>
      </c>
      <c r="D1531" s="167" t="e" cm="1">
        <f t="array" ref="D1531">_xlfn.XLOOKUP($A1531&amp;$Q$3&amp;$R$3,Data[Index]&amp;Data[Valid Test, Can be used for conformity (Y/N)]&amp;Data[Cycle],Data[Mileage (Miles)])</f>
        <v>#N/A</v>
      </c>
      <c r="E1531" s="130" t="e" cm="1">
        <f t="array" ref="E1531">_xlfn.XLOOKUP($A1531&amp;$Q$3&amp;$R$3,Data[Index]&amp;Data[Valid Test, Can be used for conformity (Y/N)]&amp;Data[Cycle],Data[Date])</f>
        <v>#N/A</v>
      </c>
      <c r="F1531" s="141" t="e" cm="1">
        <f t="array" ref="F1531">(_xlfn.XLOOKUP($A1531&amp;$Q$3&amp;$R$3,Data[Index]&amp;Data[Valid Test, Can be used for conformity (Y/N)]&amp;Data[Cycle],Data[CO/km (mg)])-F$2)/F$5</f>
        <v>#N/A</v>
      </c>
      <c r="G1531" s="141" t="e" cm="1">
        <f t="array" ref="G1531">(_xlfn.XLOOKUP($A1531&amp;$Q$3,Data[Index]&amp;Data[Valid Test, Can be used for conformity (Y/N)],Data[CO2/km (g)])-G$2)/G$5</f>
        <v>#N/A</v>
      </c>
      <c r="H1531" s="141" t="e" cm="1">
        <f t="array" ref="H1531">(_xlfn.XLOOKUP($A1531&amp;$Q$3,Data[Index]&amp;Data[Valid Test, Can be used for conformity (Y/N)],Data[THC/km (mg)])-H$2)/H$5</f>
        <v>#N/A</v>
      </c>
      <c r="I1531" s="141" t="e" cm="1">
        <f t="array" ref="I1531">(_xlfn.XLOOKUP($A1531&amp;$Q$3,Data[Index]&amp;Data[Valid Test, Can be used for conformity (Y/N)],Data[NOx/km (mg)])-I$2)/I$5</f>
        <v>#N/A</v>
      </c>
      <c r="J1531" s="141" t="e" cm="1">
        <f t="array" ref="J1531">(_xlfn.XLOOKUP($A1531&amp;$Q$3,Data[Index]&amp;Data[Valid Test, Can be used for conformity (Y/N)],Data[THC + NOx/km (mg)])-J$2)/J$5</f>
        <v>#N/A</v>
      </c>
      <c r="K1531" s="141" t="e" cm="1">
        <f t="array" ref="K1531">(_xlfn.XLOOKUP($A1531&amp;$Q$3,Data[Index]&amp;Data[Valid Test, Can be used for conformity (Y/N)],Data[PN/km ('#)])-K$2)/K$5</f>
        <v>#N/A</v>
      </c>
      <c r="L1531" s="141" t="e" cm="1">
        <f t="array" ref="L1531">(_xlfn.XLOOKUP($A1531&amp;$Q$3,Data[Index]&amp;Data[Valid Test, Can be used for conformity (Y/N)],Data[PM/km (mg)])-L$2)/L$5</f>
        <v>#N/A</v>
      </c>
      <c r="M1531" s="140" t="e" cm="1">
        <f t="array" ref="M1531">(_xlfn.XLOOKUP($A1531&amp;$Q$3,Data[Index]&amp;Data[Valid Test, Can be used for conformity (Y/N)],Data[CH4 (mg/km)])-M$2)/M$5</f>
        <v>#N/A</v>
      </c>
      <c r="N1531" s="140" t="e" cm="1">
        <f t="array" ref="N1531">(_xlfn.XLOOKUP($A1531&amp;$Q$3,Data[Index]&amp;Data[Valid Test, Can be used for conformity (Y/N)],Data[N20 (mg/km)])-N$2)/N$5</f>
        <v>#N/A</v>
      </c>
      <c r="O1531" s="141" t="e" cm="1">
        <f t="array" ref="O1531">(_xlfn.XLOOKUP($A1531&amp;$Q$3,Data[Index]&amp;Data[Valid Test, Can be used for conformity (Y/N)],Data[l/100km])-O$2)/O$5</f>
        <v>#N/A</v>
      </c>
      <c r="P1531" s="138">
        <f>_xlfn.XLOOKUP($A1531,Data[Index],Data[Comments])</f>
        <v>0</v>
      </c>
    </row>
    <row r="1532" spans="1:16" x14ac:dyDescent="0.2">
      <c r="A1532" s="129"/>
      <c r="B1532" s="129"/>
      <c r="C1532" s="129" t="e" cm="1">
        <f t="array" ref="C1532">_xlfn.XLOOKUP($A1532&amp;$Q$3&amp;$R$3,Data[Index]&amp;Data[Valid Test, Can be used for conformity (Y/N)]&amp;Data[Cycle],Data[Test Name])</f>
        <v>#N/A</v>
      </c>
      <c r="D1532" s="167" t="e" cm="1">
        <f t="array" ref="D1532">_xlfn.XLOOKUP($A1532&amp;$Q$3&amp;$R$3,Data[Index]&amp;Data[Valid Test, Can be used for conformity (Y/N)]&amp;Data[Cycle],Data[Mileage (Miles)])</f>
        <v>#N/A</v>
      </c>
      <c r="E1532" s="130" t="e" cm="1">
        <f t="array" ref="E1532">_xlfn.XLOOKUP($A1532&amp;$Q$3&amp;$R$3,Data[Index]&amp;Data[Valid Test, Can be used for conformity (Y/N)]&amp;Data[Cycle],Data[Date])</f>
        <v>#N/A</v>
      </c>
      <c r="F1532" s="141" t="e" cm="1">
        <f t="array" ref="F1532">(_xlfn.XLOOKUP($A1532&amp;$Q$3&amp;$R$3,Data[Index]&amp;Data[Valid Test, Can be used for conformity (Y/N)]&amp;Data[Cycle],Data[CO/km (mg)])-F$2)/F$5</f>
        <v>#N/A</v>
      </c>
      <c r="G1532" s="141" t="e" cm="1">
        <f t="array" ref="G1532">(_xlfn.XLOOKUP($A1532&amp;$Q$3,Data[Index]&amp;Data[Valid Test, Can be used for conformity (Y/N)],Data[CO2/km (g)])-G$2)/G$5</f>
        <v>#N/A</v>
      </c>
      <c r="H1532" s="141" t="e" cm="1">
        <f t="array" ref="H1532">(_xlfn.XLOOKUP($A1532&amp;$Q$3,Data[Index]&amp;Data[Valid Test, Can be used for conformity (Y/N)],Data[THC/km (mg)])-H$2)/H$5</f>
        <v>#N/A</v>
      </c>
      <c r="I1532" s="141" t="e" cm="1">
        <f t="array" ref="I1532">(_xlfn.XLOOKUP($A1532&amp;$Q$3,Data[Index]&amp;Data[Valid Test, Can be used for conformity (Y/N)],Data[NOx/km (mg)])-I$2)/I$5</f>
        <v>#N/A</v>
      </c>
      <c r="J1532" s="141" t="e" cm="1">
        <f t="array" ref="J1532">(_xlfn.XLOOKUP($A1532&amp;$Q$3,Data[Index]&amp;Data[Valid Test, Can be used for conformity (Y/N)],Data[THC + NOx/km (mg)])-J$2)/J$5</f>
        <v>#N/A</v>
      </c>
      <c r="K1532" s="141" t="e" cm="1">
        <f t="array" ref="K1532">(_xlfn.XLOOKUP($A1532&amp;$Q$3,Data[Index]&amp;Data[Valid Test, Can be used for conformity (Y/N)],Data[PN/km ('#)])-K$2)/K$5</f>
        <v>#N/A</v>
      </c>
      <c r="L1532" s="141" t="e" cm="1">
        <f t="array" ref="L1532">(_xlfn.XLOOKUP($A1532&amp;$Q$3,Data[Index]&amp;Data[Valid Test, Can be used for conformity (Y/N)],Data[PM/km (mg)])-L$2)/L$5</f>
        <v>#N/A</v>
      </c>
      <c r="M1532" s="140" t="e" cm="1">
        <f t="array" ref="M1532">(_xlfn.XLOOKUP($A1532&amp;$Q$3,Data[Index]&amp;Data[Valid Test, Can be used for conformity (Y/N)],Data[CH4 (mg/km)])-M$2)/M$5</f>
        <v>#N/A</v>
      </c>
      <c r="N1532" s="140" t="e" cm="1">
        <f t="array" ref="N1532">(_xlfn.XLOOKUP($A1532&amp;$Q$3,Data[Index]&amp;Data[Valid Test, Can be used for conformity (Y/N)],Data[N20 (mg/km)])-N$2)/N$5</f>
        <v>#N/A</v>
      </c>
      <c r="O1532" s="141" t="e" cm="1">
        <f t="array" ref="O1532">(_xlfn.XLOOKUP($A1532&amp;$Q$3,Data[Index]&amp;Data[Valid Test, Can be used for conformity (Y/N)],Data[l/100km])-O$2)/O$5</f>
        <v>#N/A</v>
      </c>
      <c r="P1532" s="138">
        <f>_xlfn.XLOOKUP($A1532,Data[Index],Data[Comments])</f>
        <v>0</v>
      </c>
    </row>
    <row r="1533" spans="1:16" x14ac:dyDescent="0.2">
      <c r="A1533" s="129"/>
      <c r="B1533" s="129"/>
      <c r="C1533" s="129" t="e" cm="1">
        <f t="array" ref="C1533">_xlfn.XLOOKUP($A1533&amp;$Q$3&amp;$R$3,Data[Index]&amp;Data[Valid Test, Can be used for conformity (Y/N)]&amp;Data[Cycle],Data[Test Name])</f>
        <v>#N/A</v>
      </c>
      <c r="D1533" s="167" t="e" cm="1">
        <f t="array" ref="D1533">_xlfn.XLOOKUP($A1533&amp;$Q$3&amp;$R$3,Data[Index]&amp;Data[Valid Test, Can be used for conformity (Y/N)]&amp;Data[Cycle],Data[Mileage (Miles)])</f>
        <v>#N/A</v>
      </c>
      <c r="E1533" s="130" t="e" cm="1">
        <f t="array" ref="E1533">_xlfn.XLOOKUP($A1533&amp;$Q$3&amp;$R$3,Data[Index]&amp;Data[Valid Test, Can be used for conformity (Y/N)]&amp;Data[Cycle],Data[Date])</f>
        <v>#N/A</v>
      </c>
      <c r="F1533" s="141" t="e" cm="1">
        <f t="array" ref="F1533">(_xlfn.XLOOKUP($A1533&amp;$Q$3&amp;$R$3,Data[Index]&amp;Data[Valid Test, Can be used for conformity (Y/N)]&amp;Data[Cycle],Data[CO/km (mg)])-F$2)/F$5</f>
        <v>#N/A</v>
      </c>
      <c r="G1533" s="141" t="e" cm="1">
        <f t="array" ref="G1533">(_xlfn.XLOOKUP($A1533&amp;$Q$3,Data[Index]&amp;Data[Valid Test, Can be used for conformity (Y/N)],Data[CO2/km (g)])-G$2)/G$5</f>
        <v>#N/A</v>
      </c>
      <c r="H1533" s="141" t="e" cm="1">
        <f t="array" ref="H1533">(_xlfn.XLOOKUP($A1533&amp;$Q$3,Data[Index]&amp;Data[Valid Test, Can be used for conformity (Y/N)],Data[THC/km (mg)])-H$2)/H$5</f>
        <v>#N/A</v>
      </c>
      <c r="I1533" s="141" t="e" cm="1">
        <f t="array" ref="I1533">(_xlfn.XLOOKUP($A1533&amp;$Q$3,Data[Index]&amp;Data[Valid Test, Can be used for conformity (Y/N)],Data[NOx/km (mg)])-I$2)/I$5</f>
        <v>#N/A</v>
      </c>
      <c r="J1533" s="141" t="e" cm="1">
        <f t="array" ref="J1533">(_xlfn.XLOOKUP($A1533&amp;$Q$3,Data[Index]&amp;Data[Valid Test, Can be used for conformity (Y/N)],Data[THC + NOx/km (mg)])-J$2)/J$5</f>
        <v>#N/A</v>
      </c>
      <c r="K1533" s="141" t="e" cm="1">
        <f t="array" ref="K1533">(_xlfn.XLOOKUP($A1533&amp;$Q$3,Data[Index]&amp;Data[Valid Test, Can be used for conformity (Y/N)],Data[PN/km ('#)])-K$2)/K$5</f>
        <v>#N/A</v>
      </c>
      <c r="L1533" s="141" t="e" cm="1">
        <f t="array" ref="L1533">(_xlfn.XLOOKUP($A1533&amp;$Q$3,Data[Index]&amp;Data[Valid Test, Can be used for conformity (Y/N)],Data[PM/km (mg)])-L$2)/L$5</f>
        <v>#N/A</v>
      </c>
      <c r="M1533" s="140" t="e" cm="1">
        <f t="array" ref="M1533">(_xlfn.XLOOKUP($A1533&amp;$Q$3,Data[Index]&amp;Data[Valid Test, Can be used for conformity (Y/N)],Data[CH4 (mg/km)])-M$2)/M$5</f>
        <v>#N/A</v>
      </c>
      <c r="N1533" s="140" t="e" cm="1">
        <f t="array" ref="N1533">(_xlfn.XLOOKUP($A1533&amp;$Q$3,Data[Index]&amp;Data[Valid Test, Can be used for conformity (Y/N)],Data[N20 (mg/km)])-N$2)/N$5</f>
        <v>#N/A</v>
      </c>
      <c r="O1533" s="141" t="e" cm="1">
        <f t="array" ref="O1533">(_xlfn.XLOOKUP($A1533&amp;$Q$3,Data[Index]&amp;Data[Valid Test, Can be used for conformity (Y/N)],Data[l/100km])-O$2)/O$5</f>
        <v>#N/A</v>
      </c>
      <c r="P1533" s="138">
        <f>_xlfn.XLOOKUP($A1533,Data[Index],Data[Comments])</f>
        <v>0</v>
      </c>
    </row>
    <row r="1534" spans="1:16" x14ac:dyDescent="0.2">
      <c r="A1534" s="129"/>
      <c r="B1534" s="129"/>
      <c r="C1534" s="129" t="e" cm="1">
        <f t="array" ref="C1534">_xlfn.XLOOKUP($A1534&amp;$Q$3&amp;$R$3,Data[Index]&amp;Data[Valid Test, Can be used for conformity (Y/N)]&amp;Data[Cycle],Data[Test Name])</f>
        <v>#N/A</v>
      </c>
      <c r="D1534" s="167" t="e" cm="1">
        <f t="array" ref="D1534">_xlfn.XLOOKUP($A1534&amp;$Q$3&amp;$R$3,Data[Index]&amp;Data[Valid Test, Can be used for conformity (Y/N)]&amp;Data[Cycle],Data[Mileage (Miles)])</f>
        <v>#N/A</v>
      </c>
      <c r="E1534" s="130" t="e" cm="1">
        <f t="array" ref="E1534">_xlfn.XLOOKUP($A1534&amp;$Q$3&amp;$R$3,Data[Index]&amp;Data[Valid Test, Can be used for conformity (Y/N)]&amp;Data[Cycle],Data[Date])</f>
        <v>#N/A</v>
      </c>
      <c r="F1534" s="141" t="e" cm="1">
        <f t="array" ref="F1534">(_xlfn.XLOOKUP($A1534&amp;$Q$3&amp;$R$3,Data[Index]&amp;Data[Valid Test, Can be used for conformity (Y/N)]&amp;Data[Cycle],Data[CO/km (mg)])-F$2)/F$5</f>
        <v>#N/A</v>
      </c>
      <c r="G1534" s="141" t="e" cm="1">
        <f t="array" ref="G1534">(_xlfn.XLOOKUP($A1534&amp;$Q$3,Data[Index]&amp;Data[Valid Test, Can be used for conformity (Y/N)],Data[CO2/km (g)])-G$2)/G$5</f>
        <v>#N/A</v>
      </c>
      <c r="H1534" s="141" t="e" cm="1">
        <f t="array" ref="H1534">(_xlfn.XLOOKUP($A1534&amp;$Q$3,Data[Index]&amp;Data[Valid Test, Can be used for conformity (Y/N)],Data[THC/km (mg)])-H$2)/H$5</f>
        <v>#N/A</v>
      </c>
      <c r="I1534" s="141" t="e" cm="1">
        <f t="array" ref="I1534">(_xlfn.XLOOKUP($A1534&amp;$Q$3,Data[Index]&amp;Data[Valid Test, Can be used for conformity (Y/N)],Data[NOx/km (mg)])-I$2)/I$5</f>
        <v>#N/A</v>
      </c>
      <c r="J1534" s="141" t="e" cm="1">
        <f t="array" ref="J1534">(_xlfn.XLOOKUP($A1534&amp;$Q$3,Data[Index]&amp;Data[Valid Test, Can be used for conformity (Y/N)],Data[THC + NOx/km (mg)])-J$2)/J$5</f>
        <v>#N/A</v>
      </c>
      <c r="K1534" s="141" t="e" cm="1">
        <f t="array" ref="K1534">(_xlfn.XLOOKUP($A1534&amp;$Q$3,Data[Index]&amp;Data[Valid Test, Can be used for conformity (Y/N)],Data[PN/km ('#)])-K$2)/K$5</f>
        <v>#N/A</v>
      </c>
      <c r="L1534" s="141" t="e" cm="1">
        <f t="array" ref="L1534">(_xlfn.XLOOKUP($A1534&amp;$Q$3,Data[Index]&amp;Data[Valid Test, Can be used for conformity (Y/N)],Data[PM/km (mg)])-L$2)/L$5</f>
        <v>#N/A</v>
      </c>
      <c r="M1534" s="140" t="e" cm="1">
        <f t="array" ref="M1534">(_xlfn.XLOOKUP($A1534&amp;$Q$3,Data[Index]&amp;Data[Valid Test, Can be used for conformity (Y/N)],Data[CH4 (mg/km)])-M$2)/M$5</f>
        <v>#N/A</v>
      </c>
      <c r="N1534" s="140" t="e" cm="1">
        <f t="array" ref="N1534">(_xlfn.XLOOKUP($A1534&amp;$Q$3,Data[Index]&amp;Data[Valid Test, Can be used for conformity (Y/N)],Data[N20 (mg/km)])-N$2)/N$5</f>
        <v>#N/A</v>
      </c>
      <c r="O1534" s="141" t="e" cm="1">
        <f t="array" ref="O1534">(_xlfn.XLOOKUP($A1534&amp;$Q$3,Data[Index]&amp;Data[Valid Test, Can be used for conformity (Y/N)],Data[l/100km])-O$2)/O$5</f>
        <v>#N/A</v>
      </c>
      <c r="P1534" s="138">
        <f>_xlfn.XLOOKUP($A1534,Data[Index],Data[Comments])</f>
        <v>0</v>
      </c>
    </row>
    <row r="1535" spans="1:16" x14ac:dyDescent="0.2">
      <c r="A1535" s="129"/>
      <c r="B1535" s="129"/>
      <c r="C1535" s="129" t="e" cm="1">
        <f t="array" ref="C1535">_xlfn.XLOOKUP($A1535&amp;$Q$3&amp;$R$3,Data[Index]&amp;Data[Valid Test, Can be used for conformity (Y/N)]&amp;Data[Cycle],Data[Test Name])</f>
        <v>#N/A</v>
      </c>
      <c r="D1535" s="167" t="e" cm="1">
        <f t="array" ref="D1535">_xlfn.XLOOKUP($A1535&amp;$Q$3&amp;$R$3,Data[Index]&amp;Data[Valid Test, Can be used for conformity (Y/N)]&amp;Data[Cycle],Data[Mileage (Miles)])</f>
        <v>#N/A</v>
      </c>
      <c r="E1535" s="130" t="e" cm="1">
        <f t="array" ref="E1535">_xlfn.XLOOKUP($A1535&amp;$Q$3&amp;$R$3,Data[Index]&amp;Data[Valid Test, Can be used for conformity (Y/N)]&amp;Data[Cycle],Data[Date])</f>
        <v>#N/A</v>
      </c>
      <c r="F1535" s="141" t="e" cm="1">
        <f t="array" ref="F1535">(_xlfn.XLOOKUP($A1535&amp;$Q$3&amp;$R$3,Data[Index]&amp;Data[Valid Test, Can be used for conformity (Y/N)]&amp;Data[Cycle],Data[CO/km (mg)])-F$2)/F$5</f>
        <v>#N/A</v>
      </c>
      <c r="G1535" s="141" t="e" cm="1">
        <f t="array" ref="G1535">(_xlfn.XLOOKUP($A1535&amp;$Q$3,Data[Index]&amp;Data[Valid Test, Can be used for conformity (Y/N)],Data[CO2/km (g)])-G$2)/G$5</f>
        <v>#N/A</v>
      </c>
      <c r="H1535" s="141" t="e" cm="1">
        <f t="array" ref="H1535">(_xlfn.XLOOKUP($A1535&amp;$Q$3,Data[Index]&amp;Data[Valid Test, Can be used for conformity (Y/N)],Data[THC/km (mg)])-H$2)/H$5</f>
        <v>#N/A</v>
      </c>
      <c r="I1535" s="141" t="e" cm="1">
        <f t="array" ref="I1535">(_xlfn.XLOOKUP($A1535&amp;$Q$3,Data[Index]&amp;Data[Valid Test, Can be used for conformity (Y/N)],Data[NOx/km (mg)])-I$2)/I$5</f>
        <v>#N/A</v>
      </c>
      <c r="J1535" s="141" t="e" cm="1">
        <f t="array" ref="J1535">(_xlfn.XLOOKUP($A1535&amp;$Q$3,Data[Index]&amp;Data[Valid Test, Can be used for conformity (Y/N)],Data[THC + NOx/km (mg)])-J$2)/J$5</f>
        <v>#N/A</v>
      </c>
      <c r="K1535" s="141" t="e" cm="1">
        <f t="array" ref="K1535">(_xlfn.XLOOKUP($A1535&amp;$Q$3,Data[Index]&amp;Data[Valid Test, Can be used for conformity (Y/N)],Data[PN/km ('#)])-K$2)/K$5</f>
        <v>#N/A</v>
      </c>
      <c r="L1535" s="141" t="e" cm="1">
        <f t="array" ref="L1535">(_xlfn.XLOOKUP($A1535&amp;$Q$3,Data[Index]&amp;Data[Valid Test, Can be used for conformity (Y/N)],Data[PM/km (mg)])-L$2)/L$5</f>
        <v>#N/A</v>
      </c>
      <c r="M1535" s="140" t="e" cm="1">
        <f t="array" ref="M1535">(_xlfn.XLOOKUP($A1535&amp;$Q$3,Data[Index]&amp;Data[Valid Test, Can be used for conformity (Y/N)],Data[CH4 (mg/km)])-M$2)/M$5</f>
        <v>#N/A</v>
      </c>
      <c r="N1535" s="140" t="e" cm="1">
        <f t="array" ref="N1535">(_xlfn.XLOOKUP($A1535&amp;$Q$3,Data[Index]&amp;Data[Valid Test, Can be used for conformity (Y/N)],Data[N20 (mg/km)])-N$2)/N$5</f>
        <v>#N/A</v>
      </c>
      <c r="O1535" s="141" t="e" cm="1">
        <f t="array" ref="O1535">(_xlfn.XLOOKUP($A1535&amp;$Q$3,Data[Index]&amp;Data[Valid Test, Can be used for conformity (Y/N)],Data[l/100km])-O$2)/O$5</f>
        <v>#N/A</v>
      </c>
      <c r="P1535" s="138">
        <f>_xlfn.XLOOKUP($A1535,Data[Index],Data[Comments])</f>
        <v>0</v>
      </c>
    </row>
    <row r="1536" spans="1:16" x14ac:dyDescent="0.2">
      <c r="A1536" s="129"/>
      <c r="B1536" s="129"/>
      <c r="C1536" s="129" t="e" cm="1">
        <f t="array" ref="C1536">_xlfn.XLOOKUP($A1536&amp;$Q$3&amp;$R$3,Data[Index]&amp;Data[Valid Test, Can be used for conformity (Y/N)]&amp;Data[Cycle],Data[Test Name])</f>
        <v>#N/A</v>
      </c>
      <c r="D1536" s="167" t="e" cm="1">
        <f t="array" ref="D1536">_xlfn.XLOOKUP($A1536&amp;$Q$3&amp;$R$3,Data[Index]&amp;Data[Valid Test, Can be used for conformity (Y/N)]&amp;Data[Cycle],Data[Mileage (Miles)])</f>
        <v>#N/A</v>
      </c>
      <c r="E1536" s="130" t="e" cm="1">
        <f t="array" ref="E1536">_xlfn.XLOOKUP($A1536&amp;$Q$3&amp;$R$3,Data[Index]&amp;Data[Valid Test, Can be used for conformity (Y/N)]&amp;Data[Cycle],Data[Date])</f>
        <v>#N/A</v>
      </c>
      <c r="F1536" s="141" t="e" cm="1">
        <f t="array" ref="F1536">(_xlfn.XLOOKUP($A1536&amp;$Q$3&amp;$R$3,Data[Index]&amp;Data[Valid Test, Can be used for conformity (Y/N)]&amp;Data[Cycle],Data[CO/km (mg)])-F$2)/F$5</f>
        <v>#N/A</v>
      </c>
      <c r="G1536" s="141" t="e" cm="1">
        <f t="array" ref="G1536">(_xlfn.XLOOKUP($A1536&amp;$Q$3,Data[Index]&amp;Data[Valid Test, Can be used for conformity (Y/N)],Data[CO2/km (g)])-G$2)/G$5</f>
        <v>#N/A</v>
      </c>
      <c r="H1536" s="141" t="e" cm="1">
        <f t="array" ref="H1536">(_xlfn.XLOOKUP($A1536&amp;$Q$3,Data[Index]&amp;Data[Valid Test, Can be used for conformity (Y/N)],Data[THC/km (mg)])-H$2)/H$5</f>
        <v>#N/A</v>
      </c>
      <c r="I1536" s="141" t="e" cm="1">
        <f t="array" ref="I1536">(_xlfn.XLOOKUP($A1536&amp;$Q$3,Data[Index]&amp;Data[Valid Test, Can be used for conformity (Y/N)],Data[NOx/km (mg)])-I$2)/I$5</f>
        <v>#N/A</v>
      </c>
      <c r="J1536" s="141" t="e" cm="1">
        <f t="array" ref="J1536">(_xlfn.XLOOKUP($A1536&amp;$Q$3,Data[Index]&amp;Data[Valid Test, Can be used for conformity (Y/N)],Data[THC + NOx/km (mg)])-J$2)/J$5</f>
        <v>#N/A</v>
      </c>
      <c r="K1536" s="141" t="e" cm="1">
        <f t="array" ref="K1536">(_xlfn.XLOOKUP($A1536&amp;$Q$3,Data[Index]&amp;Data[Valid Test, Can be used for conformity (Y/N)],Data[PN/km ('#)])-K$2)/K$5</f>
        <v>#N/A</v>
      </c>
      <c r="L1536" s="141" t="e" cm="1">
        <f t="array" ref="L1536">(_xlfn.XLOOKUP($A1536&amp;$Q$3,Data[Index]&amp;Data[Valid Test, Can be used for conformity (Y/N)],Data[PM/km (mg)])-L$2)/L$5</f>
        <v>#N/A</v>
      </c>
      <c r="M1536" s="140" t="e" cm="1">
        <f t="array" ref="M1536">(_xlfn.XLOOKUP($A1536&amp;$Q$3,Data[Index]&amp;Data[Valid Test, Can be used for conformity (Y/N)],Data[CH4 (mg/km)])-M$2)/M$5</f>
        <v>#N/A</v>
      </c>
      <c r="N1536" s="140" t="e" cm="1">
        <f t="array" ref="N1536">(_xlfn.XLOOKUP($A1536&amp;$Q$3,Data[Index]&amp;Data[Valid Test, Can be used for conformity (Y/N)],Data[N20 (mg/km)])-N$2)/N$5</f>
        <v>#N/A</v>
      </c>
      <c r="O1536" s="141" t="e" cm="1">
        <f t="array" ref="O1536">(_xlfn.XLOOKUP($A1536&amp;$Q$3,Data[Index]&amp;Data[Valid Test, Can be used for conformity (Y/N)],Data[l/100km])-O$2)/O$5</f>
        <v>#N/A</v>
      </c>
      <c r="P1536" s="138">
        <f>_xlfn.XLOOKUP($A1536,Data[Index],Data[Comments])</f>
        <v>0</v>
      </c>
    </row>
    <row r="1537" spans="1:16" x14ac:dyDescent="0.2">
      <c r="A1537" s="129"/>
      <c r="B1537" s="129"/>
      <c r="C1537" s="129" t="e" cm="1">
        <f t="array" ref="C1537">_xlfn.XLOOKUP($A1537&amp;$Q$3&amp;$R$3,Data[Index]&amp;Data[Valid Test, Can be used for conformity (Y/N)]&amp;Data[Cycle],Data[Test Name])</f>
        <v>#N/A</v>
      </c>
      <c r="D1537" s="167" t="e" cm="1">
        <f t="array" ref="D1537">_xlfn.XLOOKUP($A1537&amp;$Q$3&amp;$R$3,Data[Index]&amp;Data[Valid Test, Can be used for conformity (Y/N)]&amp;Data[Cycle],Data[Mileage (Miles)])</f>
        <v>#N/A</v>
      </c>
      <c r="E1537" s="130" t="e" cm="1">
        <f t="array" ref="E1537">_xlfn.XLOOKUP($A1537&amp;$Q$3&amp;$R$3,Data[Index]&amp;Data[Valid Test, Can be used for conformity (Y/N)]&amp;Data[Cycle],Data[Date])</f>
        <v>#N/A</v>
      </c>
      <c r="F1537" s="141" t="e" cm="1">
        <f t="array" ref="F1537">(_xlfn.XLOOKUP($A1537&amp;$Q$3&amp;$R$3,Data[Index]&amp;Data[Valid Test, Can be used for conformity (Y/N)]&amp;Data[Cycle],Data[CO/km (mg)])-F$2)/F$5</f>
        <v>#N/A</v>
      </c>
      <c r="G1537" s="141" t="e" cm="1">
        <f t="array" ref="G1537">(_xlfn.XLOOKUP($A1537&amp;$Q$3,Data[Index]&amp;Data[Valid Test, Can be used for conformity (Y/N)],Data[CO2/km (g)])-G$2)/G$5</f>
        <v>#N/A</v>
      </c>
      <c r="H1537" s="141" t="e" cm="1">
        <f t="array" ref="H1537">(_xlfn.XLOOKUP($A1537&amp;$Q$3,Data[Index]&amp;Data[Valid Test, Can be used for conformity (Y/N)],Data[THC/km (mg)])-H$2)/H$5</f>
        <v>#N/A</v>
      </c>
      <c r="I1537" s="141" t="e" cm="1">
        <f t="array" ref="I1537">(_xlfn.XLOOKUP($A1537&amp;$Q$3,Data[Index]&amp;Data[Valid Test, Can be used for conformity (Y/N)],Data[NOx/km (mg)])-I$2)/I$5</f>
        <v>#N/A</v>
      </c>
      <c r="J1537" s="141" t="e" cm="1">
        <f t="array" ref="J1537">(_xlfn.XLOOKUP($A1537&amp;$Q$3,Data[Index]&amp;Data[Valid Test, Can be used for conformity (Y/N)],Data[THC + NOx/km (mg)])-J$2)/J$5</f>
        <v>#N/A</v>
      </c>
      <c r="K1537" s="141" t="e" cm="1">
        <f t="array" ref="K1537">(_xlfn.XLOOKUP($A1537&amp;$Q$3,Data[Index]&amp;Data[Valid Test, Can be used for conformity (Y/N)],Data[PN/km ('#)])-K$2)/K$5</f>
        <v>#N/A</v>
      </c>
      <c r="L1537" s="141" t="e" cm="1">
        <f t="array" ref="L1537">(_xlfn.XLOOKUP($A1537&amp;$Q$3,Data[Index]&amp;Data[Valid Test, Can be used for conformity (Y/N)],Data[PM/km (mg)])-L$2)/L$5</f>
        <v>#N/A</v>
      </c>
      <c r="M1537" s="140" t="e" cm="1">
        <f t="array" ref="M1537">(_xlfn.XLOOKUP($A1537&amp;$Q$3,Data[Index]&amp;Data[Valid Test, Can be used for conformity (Y/N)],Data[CH4 (mg/km)])-M$2)/M$5</f>
        <v>#N/A</v>
      </c>
      <c r="N1537" s="140" t="e" cm="1">
        <f t="array" ref="N1537">(_xlfn.XLOOKUP($A1537&amp;$Q$3,Data[Index]&amp;Data[Valid Test, Can be used for conformity (Y/N)],Data[N20 (mg/km)])-N$2)/N$5</f>
        <v>#N/A</v>
      </c>
      <c r="O1537" s="141" t="e" cm="1">
        <f t="array" ref="O1537">(_xlfn.XLOOKUP($A1537&amp;$Q$3,Data[Index]&amp;Data[Valid Test, Can be used for conformity (Y/N)],Data[l/100km])-O$2)/O$5</f>
        <v>#N/A</v>
      </c>
      <c r="P1537" s="138">
        <f>_xlfn.XLOOKUP($A1537,Data[Index],Data[Comments])</f>
        <v>0</v>
      </c>
    </row>
    <row r="1538" spans="1:16" x14ac:dyDescent="0.2">
      <c r="A1538" s="129"/>
      <c r="B1538" s="129"/>
      <c r="C1538" s="129" t="e" cm="1">
        <f t="array" ref="C1538">_xlfn.XLOOKUP($A1538&amp;$Q$3&amp;$R$3,Data[Index]&amp;Data[Valid Test, Can be used for conformity (Y/N)]&amp;Data[Cycle],Data[Test Name])</f>
        <v>#N/A</v>
      </c>
      <c r="D1538" s="167" t="e" cm="1">
        <f t="array" ref="D1538">_xlfn.XLOOKUP($A1538&amp;$Q$3&amp;$R$3,Data[Index]&amp;Data[Valid Test, Can be used for conformity (Y/N)]&amp;Data[Cycle],Data[Mileage (Miles)])</f>
        <v>#N/A</v>
      </c>
      <c r="E1538" s="130" t="e" cm="1">
        <f t="array" ref="E1538">_xlfn.XLOOKUP($A1538&amp;$Q$3&amp;$R$3,Data[Index]&amp;Data[Valid Test, Can be used for conformity (Y/N)]&amp;Data[Cycle],Data[Date])</f>
        <v>#N/A</v>
      </c>
      <c r="F1538" s="141" t="e" cm="1">
        <f t="array" ref="F1538">(_xlfn.XLOOKUP($A1538&amp;$Q$3&amp;$R$3,Data[Index]&amp;Data[Valid Test, Can be used for conformity (Y/N)]&amp;Data[Cycle],Data[CO/km (mg)])-F$2)/F$5</f>
        <v>#N/A</v>
      </c>
      <c r="G1538" s="141" t="e" cm="1">
        <f t="array" ref="G1538">(_xlfn.XLOOKUP($A1538&amp;$Q$3,Data[Index]&amp;Data[Valid Test, Can be used for conformity (Y/N)],Data[CO2/km (g)])-G$2)/G$5</f>
        <v>#N/A</v>
      </c>
      <c r="H1538" s="141" t="e" cm="1">
        <f t="array" ref="H1538">(_xlfn.XLOOKUP($A1538&amp;$Q$3,Data[Index]&amp;Data[Valid Test, Can be used for conformity (Y/N)],Data[THC/km (mg)])-H$2)/H$5</f>
        <v>#N/A</v>
      </c>
      <c r="I1538" s="141" t="e" cm="1">
        <f t="array" ref="I1538">(_xlfn.XLOOKUP($A1538&amp;$Q$3,Data[Index]&amp;Data[Valid Test, Can be used for conformity (Y/N)],Data[NOx/km (mg)])-I$2)/I$5</f>
        <v>#N/A</v>
      </c>
      <c r="J1538" s="141" t="e" cm="1">
        <f t="array" ref="J1538">(_xlfn.XLOOKUP($A1538&amp;$Q$3,Data[Index]&amp;Data[Valid Test, Can be used for conformity (Y/N)],Data[THC + NOx/km (mg)])-J$2)/J$5</f>
        <v>#N/A</v>
      </c>
      <c r="K1538" s="141" t="e" cm="1">
        <f t="array" ref="K1538">(_xlfn.XLOOKUP($A1538&amp;$Q$3,Data[Index]&amp;Data[Valid Test, Can be used for conformity (Y/N)],Data[PN/km ('#)])-K$2)/K$5</f>
        <v>#N/A</v>
      </c>
      <c r="L1538" s="141" t="e" cm="1">
        <f t="array" ref="L1538">(_xlfn.XLOOKUP($A1538&amp;$Q$3,Data[Index]&amp;Data[Valid Test, Can be used for conformity (Y/N)],Data[PM/km (mg)])-L$2)/L$5</f>
        <v>#N/A</v>
      </c>
      <c r="M1538" s="140" t="e" cm="1">
        <f t="array" ref="M1538">(_xlfn.XLOOKUP($A1538&amp;$Q$3,Data[Index]&amp;Data[Valid Test, Can be used for conformity (Y/N)],Data[CH4 (mg/km)])-M$2)/M$5</f>
        <v>#N/A</v>
      </c>
      <c r="N1538" s="140" t="e" cm="1">
        <f t="array" ref="N1538">(_xlfn.XLOOKUP($A1538&amp;$Q$3,Data[Index]&amp;Data[Valid Test, Can be used for conformity (Y/N)],Data[N20 (mg/km)])-N$2)/N$5</f>
        <v>#N/A</v>
      </c>
      <c r="O1538" s="141" t="e" cm="1">
        <f t="array" ref="O1538">(_xlfn.XLOOKUP($A1538&amp;$Q$3,Data[Index]&amp;Data[Valid Test, Can be used for conformity (Y/N)],Data[l/100km])-O$2)/O$5</f>
        <v>#N/A</v>
      </c>
      <c r="P1538" s="138">
        <f>_xlfn.XLOOKUP($A1538,Data[Index],Data[Comments])</f>
        <v>0</v>
      </c>
    </row>
    <row r="1539" spans="1:16" x14ac:dyDescent="0.2">
      <c r="A1539" s="129"/>
      <c r="B1539" s="129"/>
      <c r="C1539" s="129" t="e" cm="1">
        <f t="array" ref="C1539">_xlfn.XLOOKUP($A1539&amp;$Q$3&amp;$R$3,Data[Index]&amp;Data[Valid Test, Can be used for conformity (Y/N)]&amp;Data[Cycle],Data[Test Name])</f>
        <v>#N/A</v>
      </c>
      <c r="D1539" s="167" t="e" cm="1">
        <f t="array" ref="D1539">_xlfn.XLOOKUP($A1539&amp;$Q$3&amp;$R$3,Data[Index]&amp;Data[Valid Test, Can be used for conformity (Y/N)]&amp;Data[Cycle],Data[Mileage (Miles)])</f>
        <v>#N/A</v>
      </c>
      <c r="E1539" s="130" t="e" cm="1">
        <f t="array" ref="E1539">_xlfn.XLOOKUP($A1539&amp;$Q$3&amp;$R$3,Data[Index]&amp;Data[Valid Test, Can be used for conformity (Y/N)]&amp;Data[Cycle],Data[Date])</f>
        <v>#N/A</v>
      </c>
      <c r="F1539" s="141" t="e" cm="1">
        <f t="array" ref="F1539">(_xlfn.XLOOKUP($A1539&amp;$Q$3&amp;$R$3,Data[Index]&amp;Data[Valid Test, Can be used for conformity (Y/N)]&amp;Data[Cycle],Data[CO/km (mg)])-F$2)/F$5</f>
        <v>#N/A</v>
      </c>
      <c r="G1539" s="141" t="e" cm="1">
        <f t="array" ref="G1539">(_xlfn.XLOOKUP($A1539&amp;$Q$3,Data[Index]&amp;Data[Valid Test, Can be used for conformity (Y/N)],Data[CO2/km (g)])-G$2)/G$5</f>
        <v>#N/A</v>
      </c>
      <c r="H1539" s="141" t="e" cm="1">
        <f t="array" ref="H1539">(_xlfn.XLOOKUP($A1539&amp;$Q$3,Data[Index]&amp;Data[Valid Test, Can be used for conformity (Y/N)],Data[THC/km (mg)])-H$2)/H$5</f>
        <v>#N/A</v>
      </c>
      <c r="I1539" s="141" t="e" cm="1">
        <f t="array" ref="I1539">(_xlfn.XLOOKUP($A1539&amp;$Q$3,Data[Index]&amp;Data[Valid Test, Can be used for conformity (Y/N)],Data[NOx/km (mg)])-I$2)/I$5</f>
        <v>#N/A</v>
      </c>
      <c r="J1539" s="141" t="e" cm="1">
        <f t="array" ref="J1539">(_xlfn.XLOOKUP($A1539&amp;$Q$3,Data[Index]&amp;Data[Valid Test, Can be used for conformity (Y/N)],Data[THC + NOx/km (mg)])-J$2)/J$5</f>
        <v>#N/A</v>
      </c>
      <c r="K1539" s="141" t="e" cm="1">
        <f t="array" ref="K1539">(_xlfn.XLOOKUP($A1539&amp;$Q$3,Data[Index]&amp;Data[Valid Test, Can be used for conformity (Y/N)],Data[PN/km ('#)])-K$2)/K$5</f>
        <v>#N/A</v>
      </c>
      <c r="L1539" s="141" t="e" cm="1">
        <f t="array" ref="L1539">(_xlfn.XLOOKUP($A1539&amp;$Q$3,Data[Index]&amp;Data[Valid Test, Can be used for conformity (Y/N)],Data[PM/km (mg)])-L$2)/L$5</f>
        <v>#N/A</v>
      </c>
      <c r="M1539" s="140" t="e" cm="1">
        <f t="array" ref="M1539">(_xlfn.XLOOKUP($A1539&amp;$Q$3,Data[Index]&amp;Data[Valid Test, Can be used for conformity (Y/N)],Data[CH4 (mg/km)])-M$2)/M$5</f>
        <v>#N/A</v>
      </c>
      <c r="N1539" s="140" t="e" cm="1">
        <f t="array" ref="N1539">(_xlfn.XLOOKUP($A1539&amp;$Q$3,Data[Index]&amp;Data[Valid Test, Can be used for conformity (Y/N)],Data[N20 (mg/km)])-N$2)/N$5</f>
        <v>#N/A</v>
      </c>
      <c r="O1539" s="141" t="e" cm="1">
        <f t="array" ref="O1539">(_xlfn.XLOOKUP($A1539&amp;$Q$3,Data[Index]&amp;Data[Valid Test, Can be used for conformity (Y/N)],Data[l/100km])-O$2)/O$5</f>
        <v>#N/A</v>
      </c>
      <c r="P1539" s="138">
        <f>_xlfn.XLOOKUP($A1539,Data[Index],Data[Comments])</f>
        <v>0</v>
      </c>
    </row>
    <row r="1540" spans="1:16" x14ac:dyDescent="0.2">
      <c r="A1540" s="129"/>
      <c r="B1540" s="129"/>
      <c r="C1540" s="129" t="e" cm="1">
        <f t="array" ref="C1540">_xlfn.XLOOKUP($A1540&amp;$Q$3&amp;$R$3,Data[Index]&amp;Data[Valid Test, Can be used for conformity (Y/N)]&amp;Data[Cycle],Data[Test Name])</f>
        <v>#N/A</v>
      </c>
      <c r="D1540" s="167" t="e" cm="1">
        <f t="array" ref="D1540">_xlfn.XLOOKUP($A1540&amp;$Q$3&amp;$R$3,Data[Index]&amp;Data[Valid Test, Can be used for conformity (Y/N)]&amp;Data[Cycle],Data[Mileage (Miles)])</f>
        <v>#N/A</v>
      </c>
      <c r="E1540" s="130" t="e" cm="1">
        <f t="array" ref="E1540">_xlfn.XLOOKUP($A1540&amp;$Q$3&amp;$R$3,Data[Index]&amp;Data[Valid Test, Can be used for conformity (Y/N)]&amp;Data[Cycle],Data[Date])</f>
        <v>#N/A</v>
      </c>
      <c r="F1540" s="141" t="e" cm="1">
        <f t="array" ref="F1540">(_xlfn.XLOOKUP($A1540&amp;$Q$3&amp;$R$3,Data[Index]&amp;Data[Valid Test, Can be used for conformity (Y/N)]&amp;Data[Cycle],Data[CO/km (mg)])-F$2)/F$5</f>
        <v>#N/A</v>
      </c>
      <c r="G1540" s="141" t="e" cm="1">
        <f t="array" ref="G1540">(_xlfn.XLOOKUP($A1540&amp;$Q$3,Data[Index]&amp;Data[Valid Test, Can be used for conformity (Y/N)],Data[CO2/km (g)])-G$2)/G$5</f>
        <v>#N/A</v>
      </c>
      <c r="H1540" s="141" t="e" cm="1">
        <f t="array" ref="H1540">(_xlfn.XLOOKUP($A1540&amp;$Q$3,Data[Index]&amp;Data[Valid Test, Can be used for conformity (Y/N)],Data[THC/km (mg)])-H$2)/H$5</f>
        <v>#N/A</v>
      </c>
      <c r="I1540" s="141" t="e" cm="1">
        <f t="array" ref="I1540">(_xlfn.XLOOKUP($A1540&amp;$Q$3,Data[Index]&amp;Data[Valid Test, Can be used for conformity (Y/N)],Data[NOx/km (mg)])-I$2)/I$5</f>
        <v>#N/A</v>
      </c>
      <c r="J1540" s="141" t="e" cm="1">
        <f t="array" ref="J1540">(_xlfn.XLOOKUP($A1540&amp;$Q$3,Data[Index]&amp;Data[Valid Test, Can be used for conformity (Y/N)],Data[THC + NOx/km (mg)])-J$2)/J$5</f>
        <v>#N/A</v>
      </c>
      <c r="K1540" s="141" t="e" cm="1">
        <f t="array" ref="K1540">(_xlfn.XLOOKUP($A1540&amp;$Q$3,Data[Index]&amp;Data[Valid Test, Can be used for conformity (Y/N)],Data[PN/km ('#)])-K$2)/K$5</f>
        <v>#N/A</v>
      </c>
      <c r="L1540" s="141" t="e" cm="1">
        <f t="array" ref="L1540">(_xlfn.XLOOKUP($A1540&amp;$Q$3,Data[Index]&amp;Data[Valid Test, Can be used for conformity (Y/N)],Data[PM/km (mg)])-L$2)/L$5</f>
        <v>#N/A</v>
      </c>
      <c r="M1540" s="140" t="e" cm="1">
        <f t="array" ref="M1540">(_xlfn.XLOOKUP($A1540&amp;$Q$3,Data[Index]&amp;Data[Valid Test, Can be used for conformity (Y/N)],Data[CH4 (mg/km)])-M$2)/M$5</f>
        <v>#N/A</v>
      </c>
      <c r="N1540" s="140" t="e" cm="1">
        <f t="array" ref="N1540">(_xlfn.XLOOKUP($A1540&amp;$Q$3,Data[Index]&amp;Data[Valid Test, Can be used for conformity (Y/N)],Data[N20 (mg/km)])-N$2)/N$5</f>
        <v>#N/A</v>
      </c>
      <c r="O1540" s="141" t="e" cm="1">
        <f t="array" ref="O1540">(_xlfn.XLOOKUP($A1540&amp;$Q$3,Data[Index]&amp;Data[Valid Test, Can be used for conformity (Y/N)],Data[l/100km])-O$2)/O$5</f>
        <v>#N/A</v>
      </c>
      <c r="P1540" s="138">
        <f>_xlfn.XLOOKUP($A1540,Data[Index],Data[Comments])</f>
        <v>0</v>
      </c>
    </row>
    <row r="1541" spans="1:16" x14ac:dyDescent="0.2">
      <c r="A1541" s="129"/>
      <c r="B1541" s="129"/>
      <c r="C1541" s="129" t="e" cm="1">
        <f t="array" ref="C1541">_xlfn.XLOOKUP($A1541&amp;$Q$3&amp;$R$3,Data[Index]&amp;Data[Valid Test, Can be used for conformity (Y/N)]&amp;Data[Cycle],Data[Test Name])</f>
        <v>#N/A</v>
      </c>
      <c r="D1541" s="167" t="e" cm="1">
        <f t="array" ref="D1541">_xlfn.XLOOKUP($A1541&amp;$Q$3&amp;$R$3,Data[Index]&amp;Data[Valid Test, Can be used for conformity (Y/N)]&amp;Data[Cycle],Data[Mileage (Miles)])</f>
        <v>#N/A</v>
      </c>
      <c r="E1541" s="130" t="e" cm="1">
        <f t="array" ref="E1541">_xlfn.XLOOKUP($A1541&amp;$Q$3&amp;$R$3,Data[Index]&amp;Data[Valid Test, Can be used for conformity (Y/N)]&amp;Data[Cycle],Data[Date])</f>
        <v>#N/A</v>
      </c>
      <c r="F1541" s="141" t="e" cm="1">
        <f t="array" ref="F1541">(_xlfn.XLOOKUP($A1541&amp;$Q$3&amp;$R$3,Data[Index]&amp;Data[Valid Test, Can be used for conformity (Y/N)]&amp;Data[Cycle],Data[CO/km (mg)])-F$2)/F$5</f>
        <v>#N/A</v>
      </c>
      <c r="G1541" s="141" t="e" cm="1">
        <f t="array" ref="G1541">(_xlfn.XLOOKUP($A1541&amp;$Q$3,Data[Index]&amp;Data[Valid Test, Can be used for conformity (Y/N)],Data[CO2/km (g)])-G$2)/G$5</f>
        <v>#N/A</v>
      </c>
      <c r="H1541" s="141" t="e" cm="1">
        <f t="array" ref="H1541">(_xlfn.XLOOKUP($A1541&amp;$Q$3,Data[Index]&amp;Data[Valid Test, Can be used for conformity (Y/N)],Data[THC/km (mg)])-H$2)/H$5</f>
        <v>#N/A</v>
      </c>
      <c r="I1541" s="141" t="e" cm="1">
        <f t="array" ref="I1541">(_xlfn.XLOOKUP($A1541&amp;$Q$3,Data[Index]&amp;Data[Valid Test, Can be used for conformity (Y/N)],Data[NOx/km (mg)])-I$2)/I$5</f>
        <v>#N/A</v>
      </c>
      <c r="J1541" s="141" t="e" cm="1">
        <f t="array" ref="J1541">(_xlfn.XLOOKUP($A1541&amp;$Q$3,Data[Index]&amp;Data[Valid Test, Can be used for conformity (Y/N)],Data[THC + NOx/km (mg)])-J$2)/J$5</f>
        <v>#N/A</v>
      </c>
      <c r="K1541" s="141" t="e" cm="1">
        <f t="array" ref="K1541">(_xlfn.XLOOKUP($A1541&amp;$Q$3,Data[Index]&amp;Data[Valid Test, Can be used for conformity (Y/N)],Data[PN/km ('#)])-K$2)/K$5</f>
        <v>#N/A</v>
      </c>
      <c r="L1541" s="141" t="e" cm="1">
        <f t="array" ref="L1541">(_xlfn.XLOOKUP($A1541&amp;$Q$3,Data[Index]&amp;Data[Valid Test, Can be used for conformity (Y/N)],Data[PM/km (mg)])-L$2)/L$5</f>
        <v>#N/A</v>
      </c>
      <c r="M1541" s="140" t="e" cm="1">
        <f t="array" ref="M1541">(_xlfn.XLOOKUP($A1541&amp;$Q$3,Data[Index]&amp;Data[Valid Test, Can be used for conformity (Y/N)],Data[CH4 (mg/km)])-M$2)/M$5</f>
        <v>#N/A</v>
      </c>
      <c r="N1541" s="140" t="e" cm="1">
        <f t="array" ref="N1541">(_xlfn.XLOOKUP($A1541&amp;$Q$3,Data[Index]&amp;Data[Valid Test, Can be used for conformity (Y/N)],Data[N20 (mg/km)])-N$2)/N$5</f>
        <v>#N/A</v>
      </c>
      <c r="O1541" s="141" t="e" cm="1">
        <f t="array" ref="O1541">(_xlfn.XLOOKUP($A1541&amp;$Q$3,Data[Index]&amp;Data[Valid Test, Can be used for conformity (Y/N)],Data[l/100km])-O$2)/O$5</f>
        <v>#N/A</v>
      </c>
      <c r="P1541" s="138">
        <f>_xlfn.XLOOKUP($A1541,Data[Index],Data[Comments])</f>
        <v>0</v>
      </c>
    </row>
    <row r="1542" spans="1:16" x14ac:dyDescent="0.2">
      <c r="A1542" s="129"/>
      <c r="B1542" s="129"/>
      <c r="C1542" s="129" t="e" cm="1">
        <f t="array" ref="C1542">_xlfn.XLOOKUP($A1542&amp;$Q$3&amp;$R$3,Data[Index]&amp;Data[Valid Test, Can be used for conformity (Y/N)]&amp;Data[Cycle],Data[Test Name])</f>
        <v>#N/A</v>
      </c>
      <c r="D1542" s="167" t="e" cm="1">
        <f t="array" ref="D1542">_xlfn.XLOOKUP($A1542&amp;$Q$3&amp;$R$3,Data[Index]&amp;Data[Valid Test, Can be used for conformity (Y/N)]&amp;Data[Cycle],Data[Mileage (Miles)])</f>
        <v>#N/A</v>
      </c>
      <c r="E1542" s="130" t="e" cm="1">
        <f t="array" ref="E1542">_xlfn.XLOOKUP($A1542&amp;$Q$3&amp;$R$3,Data[Index]&amp;Data[Valid Test, Can be used for conformity (Y/N)]&amp;Data[Cycle],Data[Date])</f>
        <v>#N/A</v>
      </c>
      <c r="F1542" s="141" t="e" cm="1">
        <f t="array" ref="F1542">(_xlfn.XLOOKUP($A1542&amp;$Q$3&amp;$R$3,Data[Index]&amp;Data[Valid Test, Can be used for conformity (Y/N)]&amp;Data[Cycle],Data[CO/km (mg)])-F$2)/F$5</f>
        <v>#N/A</v>
      </c>
      <c r="G1542" s="141" t="e" cm="1">
        <f t="array" ref="G1542">(_xlfn.XLOOKUP($A1542&amp;$Q$3,Data[Index]&amp;Data[Valid Test, Can be used for conformity (Y/N)],Data[CO2/km (g)])-G$2)/G$5</f>
        <v>#N/A</v>
      </c>
      <c r="H1542" s="141" t="e" cm="1">
        <f t="array" ref="H1542">(_xlfn.XLOOKUP($A1542&amp;$Q$3,Data[Index]&amp;Data[Valid Test, Can be used for conformity (Y/N)],Data[THC/km (mg)])-H$2)/H$5</f>
        <v>#N/A</v>
      </c>
      <c r="I1542" s="141" t="e" cm="1">
        <f t="array" ref="I1542">(_xlfn.XLOOKUP($A1542&amp;$Q$3,Data[Index]&amp;Data[Valid Test, Can be used for conformity (Y/N)],Data[NOx/km (mg)])-I$2)/I$5</f>
        <v>#N/A</v>
      </c>
      <c r="J1542" s="141" t="e" cm="1">
        <f t="array" ref="J1542">(_xlfn.XLOOKUP($A1542&amp;$Q$3,Data[Index]&amp;Data[Valid Test, Can be used for conformity (Y/N)],Data[THC + NOx/km (mg)])-J$2)/J$5</f>
        <v>#N/A</v>
      </c>
      <c r="K1542" s="141" t="e" cm="1">
        <f t="array" ref="K1542">(_xlfn.XLOOKUP($A1542&amp;$Q$3,Data[Index]&amp;Data[Valid Test, Can be used for conformity (Y/N)],Data[PN/km ('#)])-K$2)/K$5</f>
        <v>#N/A</v>
      </c>
      <c r="L1542" s="141" t="e" cm="1">
        <f t="array" ref="L1542">(_xlfn.XLOOKUP($A1542&amp;$Q$3,Data[Index]&amp;Data[Valid Test, Can be used for conformity (Y/N)],Data[PM/km (mg)])-L$2)/L$5</f>
        <v>#N/A</v>
      </c>
      <c r="M1542" s="140" t="e" cm="1">
        <f t="array" ref="M1542">(_xlfn.XLOOKUP($A1542&amp;$Q$3,Data[Index]&amp;Data[Valid Test, Can be used for conformity (Y/N)],Data[CH4 (mg/km)])-M$2)/M$5</f>
        <v>#N/A</v>
      </c>
      <c r="N1542" s="140" t="e" cm="1">
        <f t="array" ref="N1542">(_xlfn.XLOOKUP($A1542&amp;$Q$3,Data[Index]&amp;Data[Valid Test, Can be used for conformity (Y/N)],Data[N20 (mg/km)])-N$2)/N$5</f>
        <v>#N/A</v>
      </c>
      <c r="O1542" s="141" t="e" cm="1">
        <f t="array" ref="O1542">(_xlfn.XLOOKUP($A1542&amp;$Q$3,Data[Index]&amp;Data[Valid Test, Can be used for conformity (Y/N)],Data[l/100km])-O$2)/O$5</f>
        <v>#N/A</v>
      </c>
      <c r="P1542" s="138">
        <f>_xlfn.XLOOKUP($A1542,Data[Index],Data[Comments])</f>
        <v>0</v>
      </c>
    </row>
    <row r="1543" spans="1:16" x14ac:dyDescent="0.2">
      <c r="A1543" s="129"/>
      <c r="B1543" s="129"/>
      <c r="C1543" s="129" t="e" cm="1">
        <f t="array" ref="C1543">_xlfn.XLOOKUP($A1543&amp;$Q$3&amp;$R$3,Data[Index]&amp;Data[Valid Test, Can be used for conformity (Y/N)]&amp;Data[Cycle],Data[Test Name])</f>
        <v>#N/A</v>
      </c>
      <c r="D1543" s="167" t="e" cm="1">
        <f t="array" ref="D1543">_xlfn.XLOOKUP($A1543&amp;$Q$3&amp;$R$3,Data[Index]&amp;Data[Valid Test, Can be used for conformity (Y/N)]&amp;Data[Cycle],Data[Mileage (Miles)])</f>
        <v>#N/A</v>
      </c>
      <c r="E1543" s="130" t="e" cm="1">
        <f t="array" ref="E1543">_xlfn.XLOOKUP($A1543&amp;$Q$3&amp;$R$3,Data[Index]&amp;Data[Valid Test, Can be used for conformity (Y/N)]&amp;Data[Cycle],Data[Date])</f>
        <v>#N/A</v>
      </c>
      <c r="F1543" s="141" t="e" cm="1">
        <f t="array" ref="F1543">(_xlfn.XLOOKUP($A1543&amp;$Q$3&amp;$R$3,Data[Index]&amp;Data[Valid Test, Can be used for conformity (Y/N)]&amp;Data[Cycle],Data[CO/km (mg)])-F$2)/F$5</f>
        <v>#N/A</v>
      </c>
      <c r="G1543" s="141" t="e" cm="1">
        <f t="array" ref="G1543">(_xlfn.XLOOKUP($A1543&amp;$Q$3,Data[Index]&amp;Data[Valid Test, Can be used for conformity (Y/N)],Data[CO2/km (g)])-G$2)/G$5</f>
        <v>#N/A</v>
      </c>
      <c r="H1543" s="141" t="e" cm="1">
        <f t="array" ref="H1543">(_xlfn.XLOOKUP($A1543&amp;$Q$3,Data[Index]&amp;Data[Valid Test, Can be used for conformity (Y/N)],Data[THC/km (mg)])-H$2)/H$5</f>
        <v>#N/A</v>
      </c>
      <c r="I1543" s="141" t="e" cm="1">
        <f t="array" ref="I1543">(_xlfn.XLOOKUP($A1543&amp;$Q$3,Data[Index]&amp;Data[Valid Test, Can be used for conformity (Y/N)],Data[NOx/km (mg)])-I$2)/I$5</f>
        <v>#N/A</v>
      </c>
      <c r="J1543" s="141" t="e" cm="1">
        <f t="array" ref="J1543">(_xlfn.XLOOKUP($A1543&amp;$Q$3,Data[Index]&amp;Data[Valid Test, Can be used for conformity (Y/N)],Data[THC + NOx/km (mg)])-J$2)/J$5</f>
        <v>#N/A</v>
      </c>
      <c r="K1543" s="141" t="e" cm="1">
        <f t="array" ref="K1543">(_xlfn.XLOOKUP($A1543&amp;$Q$3,Data[Index]&amp;Data[Valid Test, Can be used for conformity (Y/N)],Data[PN/km ('#)])-K$2)/K$5</f>
        <v>#N/A</v>
      </c>
      <c r="L1543" s="141" t="e" cm="1">
        <f t="array" ref="L1543">(_xlfn.XLOOKUP($A1543&amp;$Q$3,Data[Index]&amp;Data[Valid Test, Can be used for conformity (Y/N)],Data[PM/km (mg)])-L$2)/L$5</f>
        <v>#N/A</v>
      </c>
      <c r="M1543" s="140" t="e" cm="1">
        <f t="array" ref="M1543">(_xlfn.XLOOKUP($A1543&amp;$Q$3,Data[Index]&amp;Data[Valid Test, Can be used for conformity (Y/N)],Data[CH4 (mg/km)])-M$2)/M$5</f>
        <v>#N/A</v>
      </c>
      <c r="N1543" s="140" t="e" cm="1">
        <f t="array" ref="N1543">(_xlfn.XLOOKUP($A1543&amp;$Q$3,Data[Index]&amp;Data[Valid Test, Can be used for conformity (Y/N)],Data[N20 (mg/km)])-N$2)/N$5</f>
        <v>#N/A</v>
      </c>
      <c r="O1543" s="141" t="e" cm="1">
        <f t="array" ref="O1543">(_xlfn.XLOOKUP($A1543&amp;$Q$3,Data[Index]&amp;Data[Valid Test, Can be used for conformity (Y/N)],Data[l/100km])-O$2)/O$5</f>
        <v>#N/A</v>
      </c>
      <c r="P1543" s="138">
        <f>_xlfn.XLOOKUP($A1543,Data[Index],Data[Comments])</f>
        <v>0</v>
      </c>
    </row>
    <row r="1544" spans="1:16" x14ac:dyDescent="0.2">
      <c r="A1544" s="129"/>
      <c r="B1544" s="129"/>
      <c r="C1544" s="129" t="e" cm="1">
        <f t="array" ref="C1544">_xlfn.XLOOKUP($A1544&amp;$Q$3&amp;$R$3,Data[Index]&amp;Data[Valid Test, Can be used for conformity (Y/N)]&amp;Data[Cycle],Data[Test Name])</f>
        <v>#N/A</v>
      </c>
      <c r="D1544" s="167" t="e" cm="1">
        <f t="array" ref="D1544">_xlfn.XLOOKUP($A1544&amp;$Q$3&amp;$R$3,Data[Index]&amp;Data[Valid Test, Can be used for conformity (Y/N)]&amp;Data[Cycle],Data[Mileage (Miles)])</f>
        <v>#N/A</v>
      </c>
      <c r="E1544" s="130" t="e" cm="1">
        <f t="array" ref="E1544">_xlfn.XLOOKUP($A1544&amp;$Q$3&amp;$R$3,Data[Index]&amp;Data[Valid Test, Can be used for conformity (Y/N)]&amp;Data[Cycle],Data[Date])</f>
        <v>#N/A</v>
      </c>
      <c r="F1544" s="141" t="e" cm="1">
        <f t="array" ref="F1544">(_xlfn.XLOOKUP($A1544&amp;$Q$3&amp;$R$3,Data[Index]&amp;Data[Valid Test, Can be used for conformity (Y/N)]&amp;Data[Cycle],Data[CO/km (mg)])-F$2)/F$5</f>
        <v>#N/A</v>
      </c>
      <c r="G1544" s="141" t="e" cm="1">
        <f t="array" ref="G1544">(_xlfn.XLOOKUP($A1544&amp;$Q$3,Data[Index]&amp;Data[Valid Test, Can be used for conformity (Y/N)],Data[CO2/km (g)])-G$2)/G$5</f>
        <v>#N/A</v>
      </c>
      <c r="H1544" s="141" t="e" cm="1">
        <f t="array" ref="H1544">(_xlfn.XLOOKUP($A1544&amp;$Q$3,Data[Index]&amp;Data[Valid Test, Can be used for conformity (Y/N)],Data[THC/km (mg)])-H$2)/H$5</f>
        <v>#N/A</v>
      </c>
      <c r="I1544" s="141" t="e" cm="1">
        <f t="array" ref="I1544">(_xlfn.XLOOKUP($A1544&amp;$Q$3,Data[Index]&amp;Data[Valid Test, Can be used for conformity (Y/N)],Data[NOx/km (mg)])-I$2)/I$5</f>
        <v>#N/A</v>
      </c>
      <c r="J1544" s="141" t="e" cm="1">
        <f t="array" ref="J1544">(_xlfn.XLOOKUP($A1544&amp;$Q$3,Data[Index]&amp;Data[Valid Test, Can be used for conformity (Y/N)],Data[THC + NOx/km (mg)])-J$2)/J$5</f>
        <v>#N/A</v>
      </c>
      <c r="K1544" s="141" t="e" cm="1">
        <f t="array" ref="K1544">(_xlfn.XLOOKUP($A1544&amp;$Q$3,Data[Index]&amp;Data[Valid Test, Can be used for conformity (Y/N)],Data[PN/km ('#)])-K$2)/K$5</f>
        <v>#N/A</v>
      </c>
      <c r="L1544" s="141" t="e" cm="1">
        <f t="array" ref="L1544">(_xlfn.XLOOKUP($A1544&amp;$Q$3,Data[Index]&amp;Data[Valid Test, Can be used for conformity (Y/N)],Data[PM/km (mg)])-L$2)/L$5</f>
        <v>#N/A</v>
      </c>
      <c r="M1544" s="140" t="e" cm="1">
        <f t="array" ref="M1544">(_xlfn.XLOOKUP($A1544&amp;$Q$3,Data[Index]&amp;Data[Valid Test, Can be used for conformity (Y/N)],Data[CH4 (mg/km)])-M$2)/M$5</f>
        <v>#N/A</v>
      </c>
      <c r="N1544" s="140" t="e" cm="1">
        <f t="array" ref="N1544">(_xlfn.XLOOKUP($A1544&amp;$Q$3,Data[Index]&amp;Data[Valid Test, Can be used for conformity (Y/N)],Data[N20 (mg/km)])-N$2)/N$5</f>
        <v>#N/A</v>
      </c>
      <c r="O1544" s="141" t="e" cm="1">
        <f t="array" ref="O1544">(_xlfn.XLOOKUP($A1544&amp;$Q$3,Data[Index]&amp;Data[Valid Test, Can be used for conformity (Y/N)],Data[l/100km])-O$2)/O$5</f>
        <v>#N/A</v>
      </c>
      <c r="P1544" s="138">
        <f>_xlfn.XLOOKUP($A1544,Data[Index],Data[Comments])</f>
        <v>0</v>
      </c>
    </row>
    <row r="1545" spans="1:16" x14ac:dyDescent="0.2">
      <c r="A1545" s="129"/>
      <c r="B1545" s="129"/>
      <c r="C1545" s="129" t="e" cm="1">
        <f t="array" ref="C1545">_xlfn.XLOOKUP($A1545&amp;$Q$3&amp;$R$3,Data[Index]&amp;Data[Valid Test, Can be used for conformity (Y/N)]&amp;Data[Cycle],Data[Test Name])</f>
        <v>#N/A</v>
      </c>
      <c r="D1545" s="167" t="e" cm="1">
        <f t="array" ref="D1545">_xlfn.XLOOKUP($A1545&amp;$Q$3&amp;$R$3,Data[Index]&amp;Data[Valid Test, Can be used for conformity (Y/N)]&amp;Data[Cycle],Data[Mileage (Miles)])</f>
        <v>#N/A</v>
      </c>
      <c r="E1545" s="130" t="e" cm="1">
        <f t="array" ref="E1545">_xlfn.XLOOKUP($A1545&amp;$Q$3&amp;$R$3,Data[Index]&amp;Data[Valid Test, Can be used for conformity (Y/N)]&amp;Data[Cycle],Data[Date])</f>
        <v>#N/A</v>
      </c>
      <c r="F1545" s="141" t="e" cm="1">
        <f t="array" ref="F1545">(_xlfn.XLOOKUP($A1545&amp;$Q$3&amp;$R$3,Data[Index]&amp;Data[Valid Test, Can be used for conformity (Y/N)]&amp;Data[Cycle],Data[CO/km (mg)])-F$2)/F$5</f>
        <v>#N/A</v>
      </c>
      <c r="G1545" s="141" t="e" cm="1">
        <f t="array" ref="G1545">(_xlfn.XLOOKUP($A1545&amp;$Q$3,Data[Index]&amp;Data[Valid Test, Can be used for conformity (Y/N)],Data[CO2/km (g)])-G$2)/G$5</f>
        <v>#N/A</v>
      </c>
      <c r="H1545" s="141" t="e" cm="1">
        <f t="array" ref="H1545">(_xlfn.XLOOKUP($A1545&amp;$Q$3,Data[Index]&amp;Data[Valid Test, Can be used for conformity (Y/N)],Data[THC/km (mg)])-H$2)/H$5</f>
        <v>#N/A</v>
      </c>
      <c r="I1545" s="141" t="e" cm="1">
        <f t="array" ref="I1545">(_xlfn.XLOOKUP($A1545&amp;$Q$3,Data[Index]&amp;Data[Valid Test, Can be used for conformity (Y/N)],Data[NOx/km (mg)])-I$2)/I$5</f>
        <v>#N/A</v>
      </c>
      <c r="J1545" s="141" t="e" cm="1">
        <f t="array" ref="J1545">(_xlfn.XLOOKUP($A1545&amp;$Q$3,Data[Index]&amp;Data[Valid Test, Can be used for conformity (Y/N)],Data[THC + NOx/km (mg)])-J$2)/J$5</f>
        <v>#N/A</v>
      </c>
      <c r="K1545" s="141" t="e" cm="1">
        <f t="array" ref="K1545">(_xlfn.XLOOKUP($A1545&amp;$Q$3,Data[Index]&amp;Data[Valid Test, Can be used for conformity (Y/N)],Data[PN/km ('#)])-K$2)/K$5</f>
        <v>#N/A</v>
      </c>
      <c r="L1545" s="141" t="e" cm="1">
        <f t="array" ref="L1545">(_xlfn.XLOOKUP($A1545&amp;$Q$3,Data[Index]&amp;Data[Valid Test, Can be used for conformity (Y/N)],Data[PM/km (mg)])-L$2)/L$5</f>
        <v>#N/A</v>
      </c>
      <c r="M1545" s="140" t="e" cm="1">
        <f t="array" ref="M1545">(_xlfn.XLOOKUP($A1545&amp;$Q$3,Data[Index]&amp;Data[Valid Test, Can be used for conformity (Y/N)],Data[CH4 (mg/km)])-M$2)/M$5</f>
        <v>#N/A</v>
      </c>
      <c r="N1545" s="140" t="e" cm="1">
        <f t="array" ref="N1545">(_xlfn.XLOOKUP($A1545&amp;$Q$3,Data[Index]&amp;Data[Valid Test, Can be used for conformity (Y/N)],Data[N20 (mg/km)])-N$2)/N$5</f>
        <v>#N/A</v>
      </c>
      <c r="O1545" s="141" t="e" cm="1">
        <f t="array" ref="O1545">(_xlfn.XLOOKUP($A1545&amp;$Q$3,Data[Index]&amp;Data[Valid Test, Can be used for conformity (Y/N)],Data[l/100km])-O$2)/O$5</f>
        <v>#N/A</v>
      </c>
      <c r="P1545" s="138">
        <f>_xlfn.XLOOKUP($A1545,Data[Index],Data[Comments])</f>
        <v>0</v>
      </c>
    </row>
    <row r="1546" spans="1:16" x14ac:dyDescent="0.2">
      <c r="A1546" s="129"/>
      <c r="B1546" s="129"/>
      <c r="C1546" s="129" t="e" cm="1">
        <f t="array" ref="C1546">_xlfn.XLOOKUP($A1546&amp;$Q$3&amp;$R$3,Data[Index]&amp;Data[Valid Test, Can be used for conformity (Y/N)]&amp;Data[Cycle],Data[Test Name])</f>
        <v>#N/A</v>
      </c>
      <c r="D1546" s="167" t="e" cm="1">
        <f t="array" ref="D1546">_xlfn.XLOOKUP($A1546&amp;$Q$3&amp;$R$3,Data[Index]&amp;Data[Valid Test, Can be used for conformity (Y/N)]&amp;Data[Cycle],Data[Mileage (Miles)])</f>
        <v>#N/A</v>
      </c>
      <c r="E1546" s="130" t="e" cm="1">
        <f t="array" ref="E1546">_xlfn.XLOOKUP($A1546&amp;$Q$3&amp;$R$3,Data[Index]&amp;Data[Valid Test, Can be used for conformity (Y/N)]&amp;Data[Cycle],Data[Date])</f>
        <v>#N/A</v>
      </c>
      <c r="F1546" s="141" t="e" cm="1">
        <f t="array" ref="F1546">(_xlfn.XLOOKUP($A1546&amp;$Q$3&amp;$R$3,Data[Index]&amp;Data[Valid Test, Can be used for conformity (Y/N)]&amp;Data[Cycle],Data[CO/km (mg)])-F$2)/F$5</f>
        <v>#N/A</v>
      </c>
      <c r="G1546" s="141" t="e" cm="1">
        <f t="array" ref="G1546">(_xlfn.XLOOKUP($A1546&amp;$Q$3,Data[Index]&amp;Data[Valid Test, Can be used for conformity (Y/N)],Data[CO2/km (g)])-G$2)/G$5</f>
        <v>#N/A</v>
      </c>
      <c r="H1546" s="141" t="e" cm="1">
        <f t="array" ref="H1546">(_xlfn.XLOOKUP($A1546&amp;$Q$3,Data[Index]&amp;Data[Valid Test, Can be used for conformity (Y/N)],Data[THC/km (mg)])-H$2)/H$5</f>
        <v>#N/A</v>
      </c>
      <c r="I1546" s="141" t="e" cm="1">
        <f t="array" ref="I1546">(_xlfn.XLOOKUP($A1546&amp;$Q$3,Data[Index]&amp;Data[Valid Test, Can be used for conformity (Y/N)],Data[NOx/km (mg)])-I$2)/I$5</f>
        <v>#N/A</v>
      </c>
      <c r="J1546" s="141" t="e" cm="1">
        <f t="array" ref="J1546">(_xlfn.XLOOKUP($A1546&amp;$Q$3,Data[Index]&amp;Data[Valid Test, Can be used for conformity (Y/N)],Data[THC + NOx/km (mg)])-J$2)/J$5</f>
        <v>#N/A</v>
      </c>
      <c r="K1546" s="141" t="e" cm="1">
        <f t="array" ref="K1546">(_xlfn.XLOOKUP($A1546&amp;$Q$3,Data[Index]&amp;Data[Valid Test, Can be used for conformity (Y/N)],Data[PN/km ('#)])-K$2)/K$5</f>
        <v>#N/A</v>
      </c>
      <c r="L1546" s="141" t="e" cm="1">
        <f t="array" ref="L1546">(_xlfn.XLOOKUP($A1546&amp;$Q$3,Data[Index]&amp;Data[Valid Test, Can be used for conformity (Y/N)],Data[PM/km (mg)])-L$2)/L$5</f>
        <v>#N/A</v>
      </c>
      <c r="M1546" s="140" t="e" cm="1">
        <f t="array" ref="M1546">(_xlfn.XLOOKUP($A1546&amp;$Q$3,Data[Index]&amp;Data[Valid Test, Can be used for conformity (Y/N)],Data[CH4 (mg/km)])-M$2)/M$5</f>
        <v>#N/A</v>
      </c>
      <c r="N1546" s="140" t="e" cm="1">
        <f t="array" ref="N1546">(_xlfn.XLOOKUP($A1546&amp;$Q$3,Data[Index]&amp;Data[Valid Test, Can be used for conformity (Y/N)],Data[N20 (mg/km)])-N$2)/N$5</f>
        <v>#N/A</v>
      </c>
      <c r="O1546" s="141" t="e" cm="1">
        <f t="array" ref="O1546">(_xlfn.XLOOKUP($A1546&amp;$Q$3,Data[Index]&amp;Data[Valid Test, Can be used for conformity (Y/N)],Data[l/100km])-O$2)/O$5</f>
        <v>#N/A</v>
      </c>
      <c r="P1546" s="138">
        <f>_xlfn.XLOOKUP($A1546,Data[Index],Data[Comments])</f>
        <v>0</v>
      </c>
    </row>
    <row r="1547" spans="1:16" x14ac:dyDescent="0.2">
      <c r="A1547" s="129"/>
      <c r="B1547" s="129"/>
      <c r="C1547" s="129" t="e" cm="1">
        <f t="array" ref="C1547">_xlfn.XLOOKUP($A1547&amp;$Q$3&amp;$R$3,Data[Index]&amp;Data[Valid Test, Can be used for conformity (Y/N)]&amp;Data[Cycle],Data[Test Name])</f>
        <v>#N/A</v>
      </c>
      <c r="D1547" s="167" t="e" cm="1">
        <f t="array" ref="D1547">_xlfn.XLOOKUP($A1547&amp;$Q$3&amp;$R$3,Data[Index]&amp;Data[Valid Test, Can be used for conformity (Y/N)]&amp;Data[Cycle],Data[Mileage (Miles)])</f>
        <v>#N/A</v>
      </c>
      <c r="E1547" s="130" t="e" cm="1">
        <f t="array" ref="E1547">_xlfn.XLOOKUP($A1547&amp;$Q$3&amp;$R$3,Data[Index]&amp;Data[Valid Test, Can be used for conformity (Y/N)]&amp;Data[Cycle],Data[Date])</f>
        <v>#N/A</v>
      </c>
      <c r="F1547" s="141" t="e" cm="1">
        <f t="array" ref="F1547">(_xlfn.XLOOKUP($A1547&amp;$Q$3&amp;$R$3,Data[Index]&amp;Data[Valid Test, Can be used for conformity (Y/N)]&amp;Data[Cycle],Data[CO/km (mg)])-F$2)/F$5</f>
        <v>#N/A</v>
      </c>
      <c r="G1547" s="141" t="e" cm="1">
        <f t="array" ref="G1547">(_xlfn.XLOOKUP($A1547&amp;$Q$3,Data[Index]&amp;Data[Valid Test, Can be used for conformity (Y/N)],Data[CO2/km (g)])-G$2)/G$5</f>
        <v>#N/A</v>
      </c>
      <c r="H1547" s="141" t="e" cm="1">
        <f t="array" ref="H1547">(_xlfn.XLOOKUP($A1547&amp;$Q$3,Data[Index]&amp;Data[Valid Test, Can be used for conformity (Y/N)],Data[THC/km (mg)])-H$2)/H$5</f>
        <v>#N/A</v>
      </c>
      <c r="I1547" s="141" t="e" cm="1">
        <f t="array" ref="I1547">(_xlfn.XLOOKUP($A1547&amp;$Q$3,Data[Index]&amp;Data[Valid Test, Can be used for conformity (Y/N)],Data[NOx/km (mg)])-I$2)/I$5</f>
        <v>#N/A</v>
      </c>
      <c r="J1547" s="141" t="e" cm="1">
        <f t="array" ref="J1547">(_xlfn.XLOOKUP($A1547&amp;$Q$3,Data[Index]&amp;Data[Valid Test, Can be used for conformity (Y/N)],Data[THC + NOx/km (mg)])-J$2)/J$5</f>
        <v>#N/A</v>
      </c>
      <c r="K1547" s="141" t="e" cm="1">
        <f t="array" ref="K1547">(_xlfn.XLOOKUP($A1547&amp;$Q$3,Data[Index]&amp;Data[Valid Test, Can be used for conformity (Y/N)],Data[PN/km ('#)])-K$2)/K$5</f>
        <v>#N/A</v>
      </c>
      <c r="L1547" s="141" t="e" cm="1">
        <f t="array" ref="L1547">(_xlfn.XLOOKUP($A1547&amp;$Q$3,Data[Index]&amp;Data[Valid Test, Can be used for conformity (Y/N)],Data[PM/km (mg)])-L$2)/L$5</f>
        <v>#N/A</v>
      </c>
      <c r="M1547" s="140" t="e" cm="1">
        <f t="array" ref="M1547">(_xlfn.XLOOKUP($A1547&amp;$Q$3,Data[Index]&amp;Data[Valid Test, Can be used for conformity (Y/N)],Data[CH4 (mg/km)])-M$2)/M$5</f>
        <v>#N/A</v>
      </c>
      <c r="N1547" s="140" t="e" cm="1">
        <f t="array" ref="N1547">(_xlfn.XLOOKUP($A1547&amp;$Q$3,Data[Index]&amp;Data[Valid Test, Can be used for conformity (Y/N)],Data[N20 (mg/km)])-N$2)/N$5</f>
        <v>#N/A</v>
      </c>
      <c r="O1547" s="141" t="e" cm="1">
        <f t="array" ref="O1547">(_xlfn.XLOOKUP($A1547&amp;$Q$3,Data[Index]&amp;Data[Valid Test, Can be used for conformity (Y/N)],Data[l/100km])-O$2)/O$5</f>
        <v>#N/A</v>
      </c>
      <c r="P1547" s="138">
        <f>_xlfn.XLOOKUP($A1547,Data[Index],Data[Comments])</f>
        <v>0</v>
      </c>
    </row>
    <row r="1548" spans="1:16" x14ac:dyDescent="0.2">
      <c r="A1548" s="129"/>
      <c r="B1548" s="129"/>
      <c r="C1548" s="129" t="e" cm="1">
        <f t="array" ref="C1548">_xlfn.XLOOKUP($A1548&amp;$Q$3&amp;$R$3,Data[Index]&amp;Data[Valid Test, Can be used for conformity (Y/N)]&amp;Data[Cycle],Data[Test Name])</f>
        <v>#N/A</v>
      </c>
      <c r="D1548" s="167" t="e" cm="1">
        <f t="array" ref="D1548">_xlfn.XLOOKUP($A1548&amp;$Q$3&amp;$R$3,Data[Index]&amp;Data[Valid Test, Can be used for conformity (Y/N)]&amp;Data[Cycle],Data[Mileage (Miles)])</f>
        <v>#N/A</v>
      </c>
      <c r="E1548" s="130" t="e" cm="1">
        <f t="array" ref="E1548">_xlfn.XLOOKUP($A1548&amp;$Q$3&amp;$R$3,Data[Index]&amp;Data[Valid Test, Can be used for conformity (Y/N)]&amp;Data[Cycle],Data[Date])</f>
        <v>#N/A</v>
      </c>
      <c r="F1548" s="141" t="e" cm="1">
        <f t="array" ref="F1548">(_xlfn.XLOOKUP($A1548&amp;$Q$3&amp;$R$3,Data[Index]&amp;Data[Valid Test, Can be used for conformity (Y/N)]&amp;Data[Cycle],Data[CO/km (mg)])-F$2)/F$5</f>
        <v>#N/A</v>
      </c>
      <c r="G1548" s="141" t="e" cm="1">
        <f t="array" ref="G1548">(_xlfn.XLOOKUP($A1548&amp;$Q$3,Data[Index]&amp;Data[Valid Test, Can be used for conformity (Y/N)],Data[CO2/km (g)])-G$2)/G$5</f>
        <v>#N/A</v>
      </c>
      <c r="H1548" s="141" t="e" cm="1">
        <f t="array" ref="H1548">(_xlfn.XLOOKUP($A1548&amp;$Q$3,Data[Index]&amp;Data[Valid Test, Can be used for conformity (Y/N)],Data[THC/km (mg)])-H$2)/H$5</f>
        <v>#N/A</v>
      </c>
      <c r="I1548" s="141" t="e" cm="1">
        <f t="array" ref="I1548">(_xlfn.XLOOKUP($A1548&amp;$Q$3,Data[Index]&amp;Data[Valid Test, Can be used for conformity (Y/N)],Data[NOx/km (mg)])-I$2)/I$5</f>
        <v>#N/A</v>
      </c>
      <c r="J1548" s="141" t="e" cm="1">
        <f t="array" ref="J1548">(_xlfn.XLOOKUP($A1548&amp;$Q$3,Data[Index]&amp;Data[Valid Test, Can be used for conformity (Y/N)],Data[THC + NOx/km (mg)])-J$2)/J$5</f>
        <v>#N/A</v>
      </c>
      <c r="K1548" s="141" t="e" cm="1">
        <f t="array" ref="K1548">(_xlfn.XLOOKUP($A1548&amp;$Q$3,Data[Index]&amp;Data[Valid Test, Can be used for conformity (Y/N)],Data[PN/km ('#)])-K$2)/K$5</f>
        <v>#N/A</v>
      </c>
      <c r="L1548" s="141" t="e" cm="1">
        <f t="array" ref="L1548">(_xlfn.XLOOKUP($A1548&amp;$Q$3,Data[Index]&amp;Data[Valid Test, Can be used for conformity (Y/N)],Data[PM/km (mg)])-L$2)/L$5</f>
        <v>#N/A</v>
      </c>
      <c r="M1548" s="140" t="e" cm="1">
        <f t="array" ref="M1548">(_xlfn.XLOOKUP($A1548&amp;$Q$3,Data[Index]&amp;Data[Valid Test, Can be used for conformity (Y/N)],Data[CH4 (mg/km)])-M$2)/M$5</f>
        <v>#N/A</v>
      </c>
      <c r="N1548" s="140" t="e" cm="1">
        <f t="array" ref="N1548">(_xlfn.XLOOKUP($A1548&amp;$Q$3,Data[Index]&amp;Data[Valid Test, Can be used for conformity (Y/N)],Data[N20 (mg/km)])-N$2)/N$5</f>
        <v>#N/A</v>
      </c>
      <c r="O1548" s="141" t="e" cm="1">
        <f t="array" ref="O1548">(_xlfn.XLOOKUP($A1548&amp;$Q$3,Data[Index]&amp;Data[Valid Test, Can be used for conformity (Y/N)],Data[l/100km])-O$2)/O$5</f>
        <v>#N/A</v>
      </c>
      <c r="P1548" s="138">
        <f>_xlfn.XLOOKUP($A1548,Data[Index],Data[Comments])</f>
        <v>0</v>
      </c>
    </row>
    <row r="1549" spans="1:16" x14ac:dyDescent="0.2">
      <c r="A1549" s="129"/>
      <c r="B1549" s="129"/>
      <c r="C1549" s="129" t="e" cm="1">
        <f t="array" ref="C1549">_xlfn.XLOOKUP($A1549&amp;$Q$3&amp;$R$3,Data[Index]&amp;Data[Valid Test, Can be used for conformity (Y/N)]&amp;Data[Cycle],Data[Test Name])</f>
        <v>#N/A</v>
      </c>
      <c r="D1549" s="167" t="e" cm="1">
        <f t="array" ref="D1549">_xlfn.XLOOKUP($A1549&amp;$Q$3&amp;$R$3,Data[Index]&amp;Data[Valid Test, Can be used for conformity (Y/N)]&amp;Data[Cycle],Data[Mileage (Miles)])</f>
        <v>#N/A</v>
      </c>
      <c r="E1549" s="130" t="e" cm="1">
        <f t="array" ref="E1549">_xlfn.XLOOKUP($A1549&amp;$Q$3&amp;$R$3,Data[Index]&amp;Data[Valid Test, Can be used for conformity (Y/N)]&amp;Data[Cycle],Data[Date])</f>
        <v>#N/A</v>
      </c>
      <c r="F1549" s="141" t="e" cm="1">
        <f t="array" ref="F1549">(_xlfn.XLOOKUP($A1549&amp;$Q$3&amp;$R$3,Data[Index]&amp;Data[Valid Test, Can be used for conformity (Y/N)]&amp;Data[Cycle],Data[CO/km (mg)])-F$2)/F$5</f>
        <v>#N/A</v>
      </c>
      <c r="G1549" s="141" t="e" cm="1">
        <f t="array" ref="G1549">(_xlfn.XLOOKUP($A1549&amp;$Q$3,Data[Index]&amp;Data[Valid Test, Can be used for conformity (Y/N)],Data[CO2/km (g)])-G$2)/G$5</f>
        <v>#N/A</v>
      </c>
      <c r="H1549" s="141" t="e" cm="1">
        <f t="array" ref="H1549">(_xlfn.XLOOKUP($A1549&amp;$Q$3,Data[Index]&amp;Data[Valid Test, Can be used for conformity (Y/N)],Data[THC/km (mg)])-H$2)/H$5</f>
        <v>#N/A</v>
      </c>
      <c r="I1549" s="141" t="e" cm="1">
        <f t="array" ref="I1549">(_xlfn.XLOOKUP($A1549&amp;$Q$3,Data[Index]&amp;Data[Valid Test, Can be used for conformity (Y/N)],Data[NOx/km (mg)])-I$2)/I$5</f>
        <v>#N/A</v>
      </c>
      <c r="J1549" s="141" t="e" cm="1">
        <f t="array" ref="J1549">(_xlfn.XLOOKUP($A1549&amp;$Q$3,Data[Index]&amp;Data[Valid Test, Can be used for conformity (Y/N)],Data[THC + NOx/km (mg)])-J$2)/J$5</f>
        <v>#N/A</v>
      </c>
      <c r="K1549" s="141" t="e" cm="1">
        <f t="array" ref="K1549">(_xlfn.XLOOKUP($A1549&amp;$Q$3,Data[Index]&amp;Data[Valid Test, Can be used for conformity (Y/N)],Data[PN/km ('#)])-K$2)/K$5</f>
        <v>#N/A</v>
      </c>
      <c r="L1549" s="141" t="e" cm="1">
        <f t="array" ref="L1549">(_xlfn.XLOOKUP($A1549&amp;$Q$3,Data[Index]&amp;Data[Valid Test, Can be used for conformity (Y/N)],Data[PM/km (mg)])-L$2)/L$5</f>
        <v>#N/A</v>
      </c>
      <c r="M1549" s="140" t="e" cm="1">
        <f t="array" ref="M1549">(_xlfn.XLOOKUP($A1549&amp;$Q$3,Data[Index]&amp;Data[Valid Test, Can be used for conformity (Y/N)],Data[CH4 (mg/km)])-M$2)/M$5</f>
        <v>#N/A</v>
      </c>
      <c r="N1549" s="140" t="e" cm="1">
        <f t="array" ref="N1549">(_xlfn.XLOOKUP($A1549&amp;$Q$3,Data[Index]&amp;Data[Valid Test, Can be used for conformity (Y/N)],Data[N20 (mg/km)])-N$2)/N$5</f>
        <v>#N/A</v>
      </c>
      <c r="O1549" s="141" t="e" cm="1">
        <f t="array" ref="O1549">(_xlfn.XLOOKUP($A1549&amp;$Q$3,Data[Index]&amp;Data[Valid Test, Can be used for conformity (Y/N)],Data[l/100km])-O$2)/O$5</f>
        <v>#N/A</v>
      </c>
      <c r="P1549" s="138">
        <f>_xlfn.XLOOKUP($A1549,Data[Index],Data[Comments])</f>
        <v>0</v>
      </c>
    </row>
    <row r="1550" spans="1:16" x14ac:dyDescent="0.2">
      <c r="A1550" s="129"/>
      <c r="B1550" s="129"/>
      <c r="C1550" s="129" t="e" cm="1">
        <f t="array" ref="C1550">_xlfn.XLOOKUP($A1550&amp;$Q$3&amp;$R$3,Data[Index]&amp;Data[Valid Test, Can be used for conformity (Y/N)]&amp;Data[Cycle],Data[Test Name])</f>
        <v>#N/A</v>
      </c>
      <c r="D1550" s="167" t="e" cm="1">
        <f t="array" ref="D1550">_xlfn.XLOOKUP($A1550&amp;$Q$3&amp;$R$3,Data[Index]&amp;Data[Valid Test, Can be used for conformity (Y/N)]&amp;Data[Cycle],Data[Mileage (Miles)])</f>
        <v>#N/A</v>
      </c>
      <c r="E1550" s="130" t="e" cm="1">
        <f t="array" ref="E1550">_xlfn.XLOOKUP($A1550&amp;$Q$3&amp;$R$3,Data[Index]&amp;Data[Valid Test, Can be used for conformity (Y/N)]&amp;Data[Cycle],Data[Date])</f>
        <v>#N/A</v>
      </c>
      <c r="F1550" s="141" t="e" cm="1">
        <f t="array" ref="F1550">(_xlfn.XLOOKUP($A1550&amp;$Q$3&amp;$R$3,Data[Index]&amp;Data[Valid Test, Can be used for conformity (Y/N)]&amp;Data[Cycle],Data[CO/km (mg)])-F$2)/F$5</f>
        <v>#N/A</v>
      </c>
      <c r="G1550" s="141" t="e" cm="1">
        <f t="array" ref="G1550">(_xlfn.XLOOKUP($A1550&amp;$Q$3,Data[Index]&amp;Data[Valid Test, Can be used for conformity (Y/N)],Data[CO2/km (g)])-G$2)/G$5</f>
        <v>#N/A</v>
      </c>
      <c r="H1550" s="141" t="e" cm="1">
        <f t="array" ref="H1550">(_xlfn.XLOOKUP($A1550&amp;$Q$3,Data[Index]&amp;Data[Valid Test, Can be used for conformity (Y/N)],Data[THC/km (mg)])-H$2)/H$5</f>
        <v>#N/A</v>
      </c>
      <c r="I1550" s="141" t="e" cm="1">
        <f t="array" ref="I1550">(_xlfn.XLOOKUP($A1550&amp;$Q$3,Data[Index]&amp;Data[Valid Test, Can be used for conformity (Y/N)],Data[NOx/km (mg)])-I$2)/I$5</f>
        <v>#N/A</v>
      </c>
      <c r="J1550" s="141" t="e" cm="1">
        <f t="array" ref="J1550">(_xlfn.XLOOKUP($A1550&amp;$Q$3,Data[Index]&amp;Data[Valid Test, Can be used for conformity (Y/N)],Data[THC + NOx/km (mg)])-J$2)/J$5</f>
        <v>#N/A</v>
      </c>
      <c r="K1550" s="141" t="e" cm="1">
        <f t="array" ref="K1550">(_xlfn.XLOOKUP($A1550&amp;$Q$3,Data[Index]&amp;Data[Valid Test, Can be used for conformity (Y/N)],Data[PN/km ('#)])-K$2)/K$5</f>
        <v>#N/A</v>
      </c>
      <c r="L1550" s="141" t="e" cm="1">
        <f t="array" ref="L1550">(_xlfn.XLOOKUP($A1550&amp;$Q$3,Data[Index]&amp;Data[Valid Test, Can be used for conformity (Y/N)],Data[PM/km (mg)])-L$2)/L$5</f>
        <v>#N/A</v>
      </c>
      <c r="M1550" s="140" t="e" cm="1">
        <f t="array" ref="M1550">(_xlfn.XLOOKUP($A1550&amp;$Q$3,Data[Index]&amp;Data[Valid Test, Can be used for conformity (Y/N)],Data[CH4 (mg/km)])-M$2)/M$5</f>
        <v>#N/A</v>
      </c>
      <c r="N1550" s="140" t="e" cm="1">
        <f t="array" ref="N1550">(_xlfn.XLOOKUP($A1550&amp;$Q$3,Data[Index]&amp;Data[Valid Test, Can be used for conformity (Y/N)],Data[N20 (mg/km)])-N$2)/N$5</f>
        <v>#N/A</v>
      </c>
      <c r="O1550" s="141" t="e" cm="1">
        <f t="array" ref="O1550">(_xlfn.XLOOKUP($A1550&amp;$Q$3,Data[Index]&amp;Data[Valid Test, Can be used for conformity (Y/N)],Data[l/100km])-O$2)/O$5</f>
        <v>#N/A</v>
      </c>
      <c r="P1550" s="138">
        <f>_xlfn.XLOOKUP($A1550,Data[Index],Data[Comments])</f>
        <v>0</v>
      </c>
    </row>
    <row r="1551" spans="1:16" x14ac:dyDescent="0.2">
      <c r="A1551" s="129"/>
      <c r="B1551" s="129"/>
      <c r="C1551" s="129" t="e" cm="1">
        <f t="array" ref="C1551">_xlfn.XLOOKUP($A1551&amp;$Q$3&amp;$R$3,Data[Index]&amp;Data[Valid Test, Can be used for conformity (Y/N)]&amp;Data[Cycle],Data[Test Name])</f>
        <v>#N/A</v>
      </c>
      <c r="D1551" s="167" t="e" cm="1">
        <f t="array" ref="D1551">_xlfn.XLOOKUP($A1551&amp;$Q$3&amp;$R$3,Data[Index]&amp;Data[Valid Test, Can be used for conformity (Y/N)]&amp;Data[Cycle],Data[Mileage (Miles)])</f>
        <v>#N/A</v>
      </c>
      <c r="E1551" s="130" t="e" cm="1">
        <f t="array" ref="E1551">_xlfn.XLOOKUP($A1551&amp;$Q$3&amp;$R$3,Data[Index]&amp;Data[Valid Test, Can be used for conformity (Y/N)]&amp;Data[Cycle],Data[Date])</f>
        <v>#N/A</v>
      </c>
      <c r="F1551" s="141" t="e" cm="1">
        <f t="array" ref="F1551">(_xlfn.XLOOKUP($A1551&amp;$Q$3&amp;$R$3,Data[Index]&amp;Data[Valid Test, Can be used for conformity (Y/N)]&amp;Data[Cycle],Data[CO/km (mg)])-F$2)/F$5</f>
        <v>#N/A</v>
      </c>
      <c r="G1551" s="141" t="e" cm="1">
        <f t="array" ref="G1551">(_xlfn.XLOOKUP($A1551&amp;$Q$3,Data[Index]&amp;Data[Valid Test, Can be used for conformity (Y/N)],Data[CO2/km (g)])-G$2)/G$5</f>
        <v>#N/A</v>
      </c>
      <c r="H1551" s="141" t="e" cm="1">
        <f t="array" ref="H1551">(_xlfn.XLOOKUP($A1551&amp;$Q$3,Data[Index]&amp;Data[Valid Test, Can be used for conformity (Y/N)],Data[THC/km (mg)])-H$2)/H$5</f>
        <v>#N/A</v>
      </c>
      <c r="I1551" s="141" t="e" cm="1">
        <f t="array" ref="I1551">(_xlfn.XLOOKUP($A1551&amp;$Q$3,Data[Index]&amp;Data[Valid Test, Can be used for conformity (Y/N)],Data[NOx/km (mg)])-I$2)/I$5</f>
        <v>#N/A</v>
      </c>
      <c r="J1551" s="141" t="e" cm="1">
        <f t="array" ref="J1551">(_xlfn.XLOOKUP($A1551&amp;$Q$3,Data[Index]&amp;Data[Valid Test, Can be used for conformity (Y/N)],Data[THC + NOx/km (mg)])-J$2)/J$5</f>
        <v>#N/A</v>
      </c>
      <c r="K1551" s="141" t="e" cm="1">
        <f t="array" ref="K1551">(_xlfn.XLOOKUP($A1551&amp;$Q$3,Data[Index]&amp;Data[Valid Test, Can be used for conformity (Y/N)],Data[PN/km ('#)])-K$2)/K$5</f>
        <v>#N/A</v>
      </c>
      <c r="L1551" s="141" t="e" cm="1">
        <f t="array" ref="L1551">(_xlfn.XLOOKUP($A1551&amp;$Q$3,Data[Index]&amp;Data[Valid Test, Can be used for conformity (Y/N)],Data[PM/km (mg)])-L$2)/L$5</f>
        <v>#N/A</v>
      </c>
      <c r="M1551" s="140" t="e" cm="1">
        <f t="array" ref="M1551">(_xlfn.XLOOKUP($A1551&amp;$Q$3,Data[Index]&amp;Data[Valid Test, Can be used for conformity (Y/N)],Data[CH4 (mg/km)])-M$2)/M$5</f>
        <v>#N/A</v>
      </c>
      <c r="N1551" s="140" t="e" cm="1">
        <f t="array" ref="N1551">(_xlfn.XLOOKUP($A1551&amp;$Q$3,Data[Index]&amp;Data[Valid Test, Can be used for conformity (Y/N)],Data[N20 (mg/km)])-N$2)/N$5</f>
        <v>#N/A</v>
      </c>
      <c r="O1551" s="141" t="e" cm="1">
        <f t="array" ref="O1551">(_xlfn.XLOOKUP($A1551&amp;$Q$3,Data[Index]&amp;Data[Valid Test, Can be used for conformity (Y/N)],Data[l/100km])-O$2)/O$5</f>
        <v>#N/A</v>
      </c>
      <c r="P1551" s="138">
        <f>_xlfn.XLOOKUP($A1551,Data[Index],Data[Comments])</f>
        <v>0</v>
      </c>
    </row>
    <row r="1552" spans="1:16" x14ac:dyDescent="0.2">
      <c r="A1552" s="129"/>
      <c r="B1552" s="129"/>
      <c r="C1552" s="129" t="e" cm="1">
        <f t="array" ref="C1552">_xlfn.XLOOKUP($A1552&amp;$Q$3&amp;$R$3,Data[Index]&amp;Data[Valid Test, Can be used for conformity (Y/N)]&amp;Data[Cycle],Data[Test Name])</f>
        <v>#N/A</v>
      </c>
      <c r="D1552" s="167" t="e" cm="1">
        <f t="array" ref="D1552">_xlfn.XLOOKUP($A1552&amp;$Q$3&amp;$R$3,Data[Index]&amp;Data[Valid Test, Can be used for conformity (Y/N)]&amp;Data[Cycle],Data[Mileage (Miles)])</f>
        <v>#N/A</v>
      </c>
      <c r="E1552" s="130" t="e" cm="1">
        <f t="array" ref="E1552">_xlfn.XLOOKUP($A1552&amp;$Q$3&amp;$R$3,Data[Index]&amp;Data[Valid Test, Can be used for conformity (Y/N)]&amp;Data[Cycle],Data[Date])</f>
        <v>#N/A</v>
      </c>
      <c r="F1552" s="141" t="e" cm="1">
        <f t="array" ref="F1552">(_xlfn.XLOOKUP($A1552&amp;$Q$3&amp;$R$3,Data[Index]&amp;Data[Valid Test, Can be used for conformity (Y/N)]&amp;Data[Cycle],Data[CO/km (mg)])-F$2)/F$5</f>
        <v>#N/A</v>
      </c>
      <c r="G1552" s="141" t="e" cm="1">
        <f t="array" ref="G1552">(_xlfn.XLOOKUP($A1552&amp;$Q$3,Data[Index]&amp;Data[Valid Test, Can be used for conformity (Y/N)],Data[CO2/km (g)])-G$2)/G$5</f>
        <v>#N/A</v>
      </c>
      <c r="H1552" s="141" t="e" cm="1">
        <f t="array" ref="H1552">(_xlfn.XLOOKUP($A1552&amp;$Q$3,Data[Index]&amp;Data[Valid Test, Can be used for conformity (Y/N)],Data[THC/km (mg)])-H$2)/H$5</f>
        <v>#N/A</v>
      </c>
      <c r="I1552" s="141" t="e" cm="1">
        <f t="array" ref="I1552">(_xlfn.XLOOKUP($A1552&amp;$Q$3,Data[Index]&amp;Data[Valid Test, Can be used for conformity (Y/N)],Data[NOx/km (mg)])-I$2)/I$5</f>
        <v>#N/A</v>
      </c>
      <c r="J1552" s="141" t="e" cm="1">
        <f t="array" ref="J1552">(_xlfn.XLOOKUP($A1552&amp;$Q$3,Data[Index]&amp;Data[Valid Test, Can be used for conformity (Y/N)],Data[THC + NOx/km (mg)])-J$2)/J$5</f>
        <v>#N/A</v>
      </c>
      <c r="K1552" s="141" t="e" cm="1">
        <f t="array" ref="K1552">(_xlfn.XLOOKUP($A1552&amp;$Q$3,Data[Index]&amp;Data[Valid Test, Can be used for conformity (Y/N)],Data[PN/km ('#)])-K$2)/K$5</f>
        <v>#N/A</v>
      </c>
      <c r="L1552" s="141" t="e" cm="1">
        <f t="array" ref="L1552">(_xlfn.XLOOKUP($A1552&amp;$Q$3,Data[Index]&amp;Data[Valid Test, Can be used for conformity (Y/N)],Data[PM/km (mg)])-L$2)/L$5</f>
        <v>#N/A</v>
      </c>
      <c r="M1552" s="140" t="e" cm="1">
        <f t="array" ref="M1552">(_xlfn.XLOOKUP($A1552&amp;$Q$3,Data[Index]&amp;Data[Valid Test, Can be used for conformity (Y/N)],Data[CH4 (mg/km)])-M$2)/M$5</f>
        <v>#N/A</v>
      </c>
      <c r="N1552" s="140" t="e" cm="1">
        <f t="array" ref="N1552">(_xlfn.XLOOKUP($A1552&amp;$Q$3,Data[Index]&amp;Data[Valid Test, Can be used for conformity (Y/N)],Data[N20 (mg/km)])-N$2)/N$5</f>
        <v>#N/A</v>
      </c>
      <c r="O1552" s="141" t="e" cm="1">
        <f t="array" ref="O1552">(_xlfn.XLOOKUP($A1552&amp;$Q$3,Data[Index]&amp;Data[Valid Test, Can be used for conformity (Y/N)],Data[l/100km])-O$2)/O$5</f>
        <v>#N/A</v>
      </c>
      <c r="P1552" s="138">
        <f>_xlfn.XLOOKUP($A1552,Data[Index],Data[Comments])</f>
        <v>0</v>
      </c>
    </row>
    <row r="1553" spans="1:16" x14ac:dyDescent="0.2">
      <c r="A1553" s="129"/>
      <c r="B1553" s="129"/>
      <c r="C1553" s="129" t="e" cm="1">
        <f t="array" ref="C1553">_xlfn.XLOOKUP($A1553&amp;$Q$3&amp;$R$3,Data[Index]&amp;Data[Valid Test, Can be used for conformity (Y/N)]&amp;Data[Cycle],Data[Test Name])</f>
        <v>#N/A</v>
      </c>
      <c r="D1553" s="167" t="e" cm="1">
        <f t="array" ref="D1553">_xlfn.XLOOKUP($A1553&amp;$Q$3&amp;$R$3,Data[Index]&amp;Data[Valid Test, Can be used for conformity (Y/N)]&amp;Data[Cycle],Data[Mileage (Miles)])</f>
        <v>#N/A</v>
      </c>
      <c r="E1553" s="130" t="e" cm="1">
        <f t="array" ref="E1553">_xlfn.XLOOKUP($A1553&amp;$Q$3&amp;$R$3,Data[Index]&amp;Data[Valid Test, Can be used for conformity (Y/N)]&amp;Data[Cycle],Data[Date])</f>
        <v>#N/A</v>
      </c>
      <c r="F1553" s="141" t="e" cm="1">
        <f t="array" ref="F1553">(_xlfn.XLOOKUP($A1553&amp;$Q$3&amp;$R$3,Data[Index]&amp;Data[Valid Test, Can be used for conformity (Y/N)]&amp;Data[Cycle],Data[CO/km (mg)])-F$2)/F$5</f>
        <v>#N/A</v>
      </c>
      <c r="G1553" s="141" t="e" cm="1">
        <f t="array" ref="G1553">(_xlfn.XLOOKUP($A1553&amp;$Q$3,Data[Index]&amp;Data[Valid Test, Can be used for conformity (Y/N)],Data[CO2/km (g)])-G$2)/G$5</f>
        <v>#N/A</v>
      </c>
      <c r="H1553" s="141" t="e" cm="1">
        <f t="array" ref="H1553">(_xlfn.XLOOKUP($A1553&amp;$Q$3,Data[Index]&amp;Data[Valid Test, Can be used for conformity (Y/N)],Data[THC/km (mg)])-H$2)/H$5</f>
        <v>#N/A</v>
      </c>
      <c r="I1553" s="141" t="e" cm="1">
        <f t="array" ref="I1553">(_xlfn.XLOOKUP($A1553&amp;$Q$3,Data[Index]&amp;Data[Valid Test, Can be used for conformity (Y/N)],Data[NOx/km (mg)])-I$2)/I$5</f>
        <v>#N/A</v>
      </c>
      <c r="J1553" s="141" t="e" cm="1">
        <f t="array" ref="J1553">(_xlfn.XLOOKUP($A1553&amp;$Q$3,Data[Index]&amp;Data[Valid Test, Can be used for conformity (Y/N)],Data[THC + NOx/km (mg)])-J$2)/J$5</f>
        <v>#N/A</v>
      </c>
      <c r="K1553" s="141" t="e" cm="1">
        <f t="array" ref="K1553">(_xlfn.XLOOKUP($A1553&amp;$Q$3,Data[Index]&amp;Data[Valid Test, Can be used for conformity (Y/N)],Data[PN/km ('#)])-K$2)/K$5</f>
        <v>#N/A</v>
      </c>
      <c r="L1553" s="141" t="e" cm="1">
        <f t="array" ref="L1553">(_xlfn.XLOOKUP($A1553&amp;$Q$3,Data[Index]&amp;Data[Valid Test, Can be used for conformity (Y/N)],Data[PM/km (mg)])-L$2)/L$5</f>
        <v>#N/A</v>
      </c>
      <c r="M1553" s="140" t="e" cm="1">
        <f t="array" ref="M1553">(_xlfn.XLOOKUP($A1553&amp;$Q$3,Data[Index]&amp;Data[Valid Test, Can be used for conformity (Y/N)],Data[CH4 (mg/km)])-M$2)/M$5</f>
        <v>#N/A</v>
      </c>
      <c r="N1553" s="140" t="e" cm="1">
        <f t="array" ref="N1553">(_xlfn.XLOOKUP($A1553&amp;$Q$3,Data[Index]&amp;Data[Valid Test, Can be used for conformity (Y/N)],Data[N20 (mg/km)])-N$2)/N$5</f>
        <v>#N/A</v>
      </c>
      <c r="O1553" s="141" t="e" cm="1">
        <f t="array" ref="O1553">(_xlfn.XLOOKUP($A1553&amp;$Q$3,Data[Index]&amp;Data[Valid Test, Can be used for conformity (Y/N)],Data[l/100km])-O$2)/O$5</f>
        <v>#N/A</v>
      </c>
      <c r="P1553" s="138">
        <f>_xlfn.XLOOKUP($A1553,Data[Index],Data[Comments])</f>
        <v>0</v>
      </c>
    </row>
    <row r="1554" spans="1:16" x14ac:dyDescent="0.2">
      <c r="A1554" s="129"/>
      <c r="B1554" s="129"/>
      <c r="C1554" s="129" t="e" cm="1">
        <f t="array" ref="C1554">_xlfn.XLOOKUP($A1554&amp;$Q$3&amp;$R$3,Data[Index]&amp;Data[Valid Test, Can be used for conformity (Y/N)]&amp;Data[Cycle],Data[Test Name])</f>
        <v>#N/A</v>
      </c>
      <c r="D1554" s="167" t="e" cm="1">
        <f t="array" ref="D1554">_xlfn.XLOOKUP($A1554&amp;$Q$3&amp;$R$3,Data[Index]&amp;Data[Valid Test, Can be used for conformity (Y/N)]&amp;Data[Cycle],Data[Mileage (Miles)])</f>
        <v>#N/A</v>
      </c>
      <c r="E1554" s="130" t="e" cm="1">
        <f t="array" ref="E1554">_xlfn.XLOOKUP($A1554&amp;$Q$3&amp;$R$3,Data[Index]&amp;Data[Valid Test, Can be used for conformity (Y/N)]&amp;Data[Cycle],Data[Date])</f>
        <v>#N/A</v>
      </c>
      <c r="F1554" s="141" t="e" cm="1">
        <f t="array" ref="F1554">(_xlfn.XLOOKUP($A1554&amp;$Q$3&amp;$R$3,Data[Index]&amp;Data[Valid Test, Can be used for conformity (Y/N)]&amp;Data[Cycle],Data[CO/km (mg)])-F$2)/F$5</f>
        <v>#N/A</v>
      </c>
      <c r="G1554" s="141" t="e" cm="1">
        <f t="array" ref="G1554">(_xlfn.XLOOKUP($A1554&amp;$Q$3,Data[Index]&amp;Data[Valid Test, Can be used for conformity (Y/N)],Data[CO2/km (g)])-G$2)/G$5</f>
        <v>#N/A</v>
      </c>
      <c r="H1554" s="141" t="e" cm="1">
        <f t="array" ref="H1554">(_xlfn.XLOOKUP($A1554&amp;$Q$3,Data[Index]&amp;Data[Valid Test, Can be used for conformity (Y/N)],Data[THC/km (mg)])-H$2)/H$5</f>
        <v>#N/A</v>
      </c>
      <c r="I1554" s="141" t="e" cm="1">
        <f t="array" ref="I1554">(_xlfn.XLOOKUP($A1554&amp;$Q$3,Data[Index]&amp;Data[Valid Test, Can be used for conformity (Y/N)],Data[NOx/km (mg)])-I$2)/I$5</f>
        <v>#N/A</v>
      </c>
      <c r="J1554" s="141" t="e" cm="1">
        <f t="array" ref="J1554">(_xlfn.XLOOKUP($A1554&amp;$Q$3,Data[Index]&amp;Data[Valid Test, Can be used for conformity (Y/N)],Data[THC + NOx/km (mg)])-J$2)/J$5</f>
        <v>#N/A</v>
      </c>
      <c r="K1554" s="141" t="e" cm="1">
        <f t="array" ref="K1554">(_xlfn.XLOOKUP($A1554&amp;$Q$3,Data[Index]&amp;Data[Valid Test, Can be used for conformity (Y/N)],Data[PN/km ('#)])-K$2)/K$5</f>
        <v>#N/A</v>
      </c>
      <c r="L1554" s="141" t="e" cm="1">
        <f t="array" ref="L1554">(_xlfn.XLOOKUP($A1554&amp;$Q$3,Data[Index]&amp;Data[Valid Test, Can be used for conformity (Y/N)],Data[PM/km (mg)])-L$2)/L$5</f>
        <v>#N/A</v>
      </c>
      <c r="M1554" s="140" t="e" cm="1">
        <f t="array" ref="M1554">(_xlfn.XLOOKUP($A1554&amp;$Q$3,Data[Index]&amp;Data[Valid Test, Can be used for conformity (Y/N)],Data[CH4 (mg/km)])-M$2)/M$5</f>
        <v>#N/A</v>
      </c>
      <c r="N1554" s="140" t="e" cm="1">
        <f t="array" ref="N1554">(_xlfn.XLOOKUP($A1554&amp;$Q$3,Data[Index]&amp;Data[Valid Test, Can be used for conformity (Y/N)],Data[N20 (mg/km)])-N$2)/N$5</f>
        <v>#N/A</v>
      </c>
      <c r="O1554" s="141" t="e" cm="1">
        <f t="array" ref="O1554">(_xlfn.XLOOKUP($A1554&amp;$Q$3,Data[Index]&amp;Data[Valid Test, Can be used for conformity (Y/N)],Data[l/100km])-O$2)/O$5</f>
        <v>#N/A</v>
      </c>
      <c r="P1554" s="138">
        <f>_xlfn.XLOOKUP($A1554,Data[Index],Data[Comments])</f>
        <v>0</v>
      </c>
    </row>
    <row r="1555" spans="1:16" x14ac:dyDescent="0.2">
      <c r="A1555" s="129"/>
      <c r="B1555" s="129"/>
      <c r="C1555" s="129" t="e" cm="1">
        <f t="array" ref="C1555">_xlfn.XLOOKUP($A1555&amp;$Q$3&amp;$R$3,Data[Index]&amp;Data[Valid Test, Can be used for conformity (Y/N)]&amp;Data[Cycle],Data[Test Name])</f>
        <v>#N/A</v>
      </c>
      <c r="D1555" s="167" t="e" cm="1">
        <f t="array" ref="D1555">_xlfn.XLOOKUP($A1555&amp;$Q$3&amp;$R$3,Data[Index]&amp;Data[Valid Test, Can be used for conformity (Y/N)]&amp;Data[Cycle],Data[Mileage (Miles)])</f>
        <v>#N/A</v>
      </c>
      <c r="E1555" s="130" t="e" cm="1">
        <f t="array" ref="E1555">_xlfn.XLOOKUP($A1555&amp;$Q$3&amp;$R$3,Data[Index]&amp;Data[Valid Test, Can be used for conformity (Y/N)]&amp;Data[Cycle],Data[Date])</f>
        <v>#N/A</v>
      </c>
      <c r="F1555" s="141" t="e" cm="1">
        <f t="array" ref="F1555">(_xlfn.XLOOKUP($A1555&amp;$Q$3&amp;$R$3,Data[Index]&amp;Data[Valid Test, Can be used for conformity (Y/N)]&amp;Data[Cycle],Data[CO/km (mg)])-F$2)/F$5</f>
        <v>#N/A</v>
      </c>
      <c r="G1555" s="141" t="e" cm="1">
        <f t="array" ref="G1555">(_xlfn.XLOOKUP($A1555&amp;$Q$3,Data[Index]&amp;Data[Valid Test, Can be used for conformity (Y/N)],Data[CO2/km (g)])-G$2)/G$5</f>
        <v>#N/A</v>
      </c>
      <c r="H1555" s="141" t="e" cm="1">
        <f t="array" ref="H1555">(_xlfn.XLOOKUP($A1555&amp;$Q$3,Data[Index]&amp;Data[Valid Test, Can be used for conformity (Y/N)],Data[THC/km (mg)])-H$2)/H$5</f>
        <v>#N/A</v>
      </c>
      <c r="I1555" s="141" t="e" cm="1">
        <f t="array" ref="I1555">(_xlfn.XLOOKUP($A1555&amp;$Q$3,Data[Index]&amp;Data[Valid Test, Can be used for conformity (Y/N)],Data[NOx/km (mg)])-I$2)/I$5</f>
        <v>#N/A</v>
      </c>
      <c r="J1555" s="141" t="e" cm="1">
        <f t="array" ref="J1555">(_xlfn.XLOOKUP($A1555&amp;$Q$3,Data[Index]&amp;Data[Valid Test, Can be used for conformity (Y/N)],Data[THC + NOx/km (mg)])-J$2)/J$5</f>
        <v>#N/A</v>
      </c>
      <c r="K1555" s="141" t="e" cm="1">
        <f t="array" ref="K1555">(_xlfn.XLOOKUP($A1555&amp;$Q$3,Data[Index]&amp;Data[Valid Test, Can be used for conformity (Y/N)],Data[PN/km ('#)])-K$2)/K$5</f>
        <v>#N/A</v>
      </c>
      <c r="L1555" s="141" t="e" cm="1">
        <f t="array" ref="L1555">(_xlfn.XLOOKUP($A1555&amp;$Q$3,Data[Index]&amp;Data[Valid Test, Can be used for conformity (Y/N)],Data[PM/km (mg)])-L$2)/L$5</f>
        <v>#N/A</v>
      </c>
      <c r="M1555" s="140" t="e" cm="1">
        <f t="array" ref="M1555">(_xlfn.XLOOKUP($A1555&amp;$Q$3,Data[Index]&amp;Data[Valid Test, Can be used for conformity (Y/N)],Data[CH4 (mg/km)])-M$2)/M$5</f>
        <v>#N/A</v>
      </c>
      <c r="N1555" s="140" t="e" cm="1">
        <f t="array" ref="N1555">(_xlfn.XLOOKUP($A1555&amp;$Q$3,Data[Index]&amp;Data[Valid Test, Can be used for conformity (Y/N)],Data[N20 (mg/km)])-N$2)/N$5</f>
        <v>#N/A</v>
      </c>
      <c r="O1555" s="141" t="e" cm="1">
        <f t="array" ref="O1555">(_xlfn.XLOOKUP($A1555&amp;$Q$3,Data[Index]&amp;Data[Valid Test, Can be used for conformity (Y/N)],Data[l/100km])-O$2)/O$5</f>
        <v>#N/A</v>
      </c>
      <c r="P1555" s="138">
        <f>_xlfn.XLOOKUP($A1555,Data[Index],Data[Comments])</f>
        <v>0</v>
      </c>
    </row>
    <row r="1556" spans="1:16" x14ac:dyDescent="0.2">
      <c r="A1556" s="129"/>
      <c r="B1556" s="129"/>
      <c r="C1556" s="129" t="e" cm="1">
        <f t="array" ref="C1556">_xlfn.XLOOKUP($A1556&amp;$Q$3&amp;$R$3,Data[Index]&amp;Data[Valid Test, Can be used for conformity (Y/N)]&amp;Data[Cycle],Data[Test Name])</f>
        <v>#N/A</v>
      </c>
      <c r="D1556" s="167" t="e" cm="1">
        <f t="array" ref="D1556">_xlfn.XLOOKUP($A1556&amp;$Q$3&amp;$R$3,Data[Index]&amp;Data[Valid Test, Can be used for conformity (Y/N)]&amp;Data[Cycle],Data[Mileage (Miles)])</f>
        <v>#N/A</v>
      </c>
      <c r="E1556" s="130" t="e" cm="1">
        <f t="array" ref="E1556">_xlfn.XLOOKUP($A1556&amp;$Q$3&amp;$R$3,Data[Index]&amp;Data[Valid Test, Can be used for conformity (Y/N)]&amp;Data[Cycle],Data[Date])</f>
        <v>#N/A</v>
      </c>
      <c r="F1556" s="141" t="e" cm="1">
        <f t="array" ref="F1556">(_xlfn.XLOOKUP($A1556&amp;$Q$3&amp;$R$3,Data[Index]&amp;Data[Valid Test, Can be used for conformity (Y/N)]&amp;Data[Cycle],Data[CO/km (mg)])-F$2)/F$5</f>
        <v>#N/A</v>
      </c>
      <c r="G1556" s="141" t="e" cm="1">
        <f t="array" ref="G1556">(_xlfn.XLOOKUP($A1556&amp;$Q$3,Data[Index]&amp;Data[Valid Test, Can be used for conformity (Y/N)],Data[CO2/km (g)])-G$2)/G$5</f>
        <v>#N/A</v>
      </c>
      <c r="H1556" s="141" t="e" cm="1">
        <f t="array" ref="H1556">(_xlfn.XLOOKUP($A1556&amp;$Q$3,Data[Index]&amp;Data[Valid Test, Can be used for conformity (Y/N)],Data[THC/km (mg)])-H$2)/H$5</f>
        <v>#N/A</v>
      </c>
      <c r="I1556" s="141" t="e" cm="1">
        <f t="array" ref="I1556">(_xlfn.XLOOKUP($A1556&amp;$Q$3,Data[Index]&amp;Data[Valid Test, Can be used for conformity (Y/N)],Data[NOx/km (mg)])-I$2)/I$5</f>
        <v>#N/A</v>
      </c>
      <c r="J1556" s="141" t="e" cm="1">
        <f t="array" ref="J1556">(_xlfn.XLOOKUP($A1556&amp;$Q$3,Data[Index]&amp;Data[Valid Test, Can be used for conformity (Y/N)],Data[THC + NOx/km (mg)])-J$2)/J$5</f>
        <v>#N/A</v>
      </c>
      <c r="K1556" s="141" t="e" cm="1">
        <f t="array" ref="K1556">(_xlfn.XLOOKUP($A1556&amp;$Q$3,Data[Index]&amp;Data[Valid Test, Can be used for conformity (Y/N)],Data[PN/km ('#)])-K$2)/K$5</f>
        <v>#N/A</v>
      </c>
      <c r="L1556" s="141" t="e" cm="1">
        <f t="array" ref="L1556">(_xlfn.XLOOKUP($A1556&amp;$Q$3,Data[Index]&amp;Data[Valid Test, Can be used for conformity (Y/N)],Data[PM/km (mg)])-L$2)/L$5</f>
        <v>#N/A</v>
      </c>
      <c r="M1556" s="140" t="e" cm="1">
        <f t="array" ref="M1556">(_xlfn.XLOOKUP($A1556&amp;$Q$3,Data[Index]&amp;Data[Valid Test, Can be used for conformity (Y/N)],Data[CH4 (mg/km)])-M$2)/M$5</f>
        <v>#N/A</v>
      </c>
      <c r="N1556" s="140" t="e" cm="1">
        <f t="array" ref="N1556">(_xlfn.XLOOKUP($A1556&amp;$Q$3,Data[Index]&amp;Data[Valid Test, Can be used for conformity (Y/N)],Data[N20 (mg/km)])-N$2)/N$5</f>
        <v>#N/A</v>
      </c>
      <c r="O1556" s="141" t="e" cm="1">
        <f t="array" ref="O1556">(_xlfn.XLOOKUP($A1556&amp;$Q$3,Data[Index]&amp;Data[Valid Test, Can be used for conformity (Y/N)],Data[l/100km])-O$2)/O$5</f>
        <v>#N/A</v>
      </c>
      <c r="P1556" s="138">
        <f>_xlfn.XLOOKUP($A1556,Data[Index],Data[Comments])</f>
        <v>0</v>
      </c>
    </row>
    <row r="1557" spans="1:16" x14ac:dyDescent="0.2">
      <c r="A1557" s="129"/>
      <c r="B1557" s="129"/>
      <c r="C1557" s="129" t="e" cm="1">
        <f t="array" ref="C1557">_xlfn.XLOOKUP($A1557&amp;$Q$3&amp;$R$3,Data[Index]&amp;Data[Valid Test, Can be used for conformity (Y/N)]&amp;Data[Cycle],Data[Test Name])</f>
        <v>#N/A</v>
      </c>
      <c r="D1557" s="167" t="e" cm="1">
        <f t="array" ref="D1557">_xlfn.XLOOKUP($A1557&amp;$Q$3&amp;$R$3,Data[Index]&amp;Data[Valid Test, Can be used for conformity (Y/N)]&amp;Data[Cycle],Data[Mileage (Miles)])</f>
        <v>#N/A</v>
      </c>
      <c r="E1557" s="130" t="e" cm="1">
        <f t="array" ref="E1557">_xlfn.XLOOKUP($A1557&amp;$Q$3&amp;$R$3,Data[Index]&amp;Data[Valid Test, Can be used for conformity (Y/N)]&amp;Data[Cycle],Data[Date])</f>
        <v>#N/A</v>
      </c>
      <c r="F1557" s="141" t="e" cm="1">
        <f t="array" ref="F1557">(_xlfn.XLOOKUP($A1557&amp;$Q$3&amp;$R$3,Data[Index]&amp;Data[Valid Test, Can be used for conformity (Y/N)]&amp;Data[Cycle],Data[CO/km (mg)])-F$2)/F$5</f>
        <v>#N/A</v>
      </c>
      <c r="G1557" s="141" t="e" cm="1">
        <f t="array" ref="G1557">(_xlfn.XLOOKUP($A1557&amp;$Q$3,Data[Index]&amp;Data[Valid Test, Can be used for conformity (Y/N)],Data[CO2/km (g)])-G$2)/G$5</f>
        <v>#N/A</v>
      </c>
      <c r="H1557" s="141" t="e" cm="1">
        <f t="array" ref="H1557">(_xlfn.XLOOKUP($A1557&amp;$Q$3,Data[Index]&amp;Data[Valid Test, Can be used for conformity (Y/N)],Data[THC/km (mg)])-H$2)/H$5</f>
        <v>#N/A</v>
      </c>
      <c r="I1557" s="141" t="e" cm="1">
        <f t="array" ref="I1557">(_xlfn.XLOOKUP($A1557&amp;$Q$3,Data[Index]&amp;Data[Valid Test, Can be used for conformity (Y/N)],Data[NOx/km (mg)])-I$2)/I$5</f>
        <v>#N/A</v>
      </c>
      <c r="J1557" s="141" t="e" cm="1">
        <f t="array" ref="J1557">(_xlfn.XLOOKUP($A1557&amp;$Q$3,Data[Index]&amp;Data[Valid Test, Can be used for conformity (Y/N)],Data[THC + NOx/km (mg)])-J$2)/J$5</f>
        <v>#N/A</v>
      </c>
      <c r="K1557" s="141" t="e" cm="1">
        <f t="array" ref="K1557">(_xlfn.XLOOKUP($A1557&amp;$Q$3,Data[Index]&amp;Data[Valid Test, Can be used for conformity (Y/N)],Data[PN/km ('#)])-K$2)/K$5</f>
        <v>#N/A</v>
      </c>
      <c r="L1557" s="141" t="e" cm="1">
        <f t="array" ref="L1557">(_xlfn.XLOOKUP($A1557&amp;$Q$3,Data[Index]&amp;Data[Valid Test, Can be used for conformity (Y/N)],Data[PM/km (mg)])-L$2)/L$5</f>
        <v>#N/A</v>
      </c>
      <c r="M1557" s="140" t="e" cm="1">
        <f t="array" ref="M1557">(_xlfn.XLOOKUP($A1557&amp;$Q$3,Data[Index]&amp;Data[Valid Test, Can be used for conformity (Y/N)],Data[CH4 (mg/km)])-M$2)/M$5</f>
        <v>#N/A</v>
      </c>
      <c r="N1557" s="140" t="e" cm="1">
        <f t="array" ref="N1557">(_xlfn.XLOOKUP($A1557&amp;$Q$3,Data[Index]&amp;Data[Valid Test, Can be used for conformity (Y/N)],Data[N20 (mg/km)])-N$2)/N$5</f>
        <v>#N/A</v>
      </c>
      <c r="O1557" s="141" t="e" cm="1">
        <f t="array" ref="O1557">(_xlfn.XLOOKUP($A1557&amp;$Q$3,Data[Index]&amp;Data[Valid Test, Can be used for conformity (Y/N)],Data[l/100km])-O$2)/O$5</f>
        <v>#N/A</v>
      </c>
      <c r="P1557" s="138">
        <f>_xlfn.XLOOKUP($A1557,Data[Index],Data[Comments])</f>
        <v>0</v>
      </c>
    </row>
    <row r="1558" spans="1:16" x14ac:dyDescent="0.2">
      <c r="A1558" s="129"/>
      <c r="B1558" s="129"/>
      <c r="C1558" s="129" t="e" cm="1">
        <f t="array" ref="C1558">_xlfn.XLOOKUP($A1558&amp;$Q$3&amp;$R$3,Data[Index]&amp;Data[Valid Test, Can be used for conformity (Y/N)]&amp;Data[Cycle],Data[Test Name])</f>
        <v>#N/A</v>
      </c>
      <c r="D1558" s="167" t="e" cm="1">
        <f t="array" ref="D1558">_xlfn.XLOOKUP($A1558&amp;$Q$3&amp;$R$3,Data[Index]&amp;Data[Valid Test, Can be used for conformity (Y/N)]&amp;Data[Cycle],Data[Mileage (Miles)])</f>
        <v>#N/A</v>
      </c>
      <c r="E1558" s="130" t="e" cm="1">
        <f t="array" ref="E1558">_xlfn.XLOOKUP($A1558&amp;$Q$3&amp;$R$3,Data[Index]&amp;Data[Valid Test, Can be used for conformity (Y/N)]&amp;Data[Cycle],Data[Date])</f>
        <v>#N/A</v>
      </c>
      <c r="F1558" s="141" t="e" cm="1">
        <f t="array" ref="F1558">(_xlfn.XLOOKUP($A1558&amp;$Q$3&amp;$R$3,Data[Index]&amp;Data[Valid Test, Can be used for conformity (Y/N)]&amp;Data[Cycle],Data[CO/km (mg)])-F$2)/F$5</f>
        <v>#N/A</v>
      </c>
      <c r="G1558" s="141" t="e" cm="1">
        <f t="array" ref="G1558">(_xlfn.XLOOKUP($A1558&amp;$Q$3,Data[Index]&amp;Data[Valid Test, Can be used for conformity (Y/N)],Data[CO2/km (g)])-G$2)/G$5</f>
        <v>#N/A</v>
      </c>
      <c r="H1558" s="141" t="e" cm="1">
        <f t="array" ref="H1558">(_xlfn.XLOOKUP($A1558&amp;$Q$3,Data[Index]&amp;Data[Valid Test, Can be used for conformity (Y/N)],Data[THC/km (mg)])-H$2)/H$5</f>
        <v>#N/A</v>
      </c>
      <c r="I1558" s="141" t="e" cm="1">
        <f t="array" ref="I1558">(_xlfn.XLOOKUP($A1558&amp;$Q$3,Data[Index]&amp;Data[Valid Test, Can be used for conformity (Y/N)],Data[NOx/km (mg)])-I$2)/I$5</f>
        <v>#N/A</v>
      </c>
      <c r="J1558" s="141" t="e" cm="1">
        <f t="array" ref="J1558">(_xlfn.XLOOKUP($A1558&amp;$Q$3,Data[Index]&amp;Data[Valid Test, Can be used for conformity (Y/N)],Data[THC + NOx/km (mg)])-J$2)/J$5</f>
        <v>#N/A</v>
      </c>
      <c r="K1558" s="141" t="e" cm="1">
        <f t="array" ref="K1558">(_xlfn.XLOOKUP($A1558&amp;$Q$3,Data[Index]&amp;Data[Valid Test, Can be used for conformity (Y/N)],Data[PN/km ('#)])-K$2)/K$5</f>
        <v>#N/A</v>
      </c>
      <c r="L1558" s="141" t="e" cm="1">
        <f t="array" ref="L1558">(_xlfn.XLOOKUP($A1558&amp;$Q$3,Data[Index]&amp;Data[Valid Test, Can be used for conformity (Y/N)],Data[PM/km (mg)])-L$2)/L$5</f>
        <v>#N/A</v>
      </c>
      <c r="M1558" s="140" t="e" cm="1">
        <f t="array" ref="M1558">(_xlfn.XLOOKUP($A1558&amp;$Q$3,Data[Index]&amp;Data[Valid Test, Can be used for conformity (Y/N)],Data[CH4 (mg/km)])-M$2)/M$5</f>
        <v>#N/A</v>
      </c>
      <c r="N1558" s="140" t="e" cm="1">
        <f t="array" ref="N1558">(_xlfn.XLOOKUP($A1558&amp;$Q$3,Data[Index]&amp;Data[Valid Test, Can be used for conformity (Y/N)],Data[N20 (mg/km)])-N$2)/N$5</f>
        <v>#N/A</v>
      </c>
      <c r="O1558" s="141" t="e" cm="1">
        <f t="array" ref="O1558">(_xlfn.XLOOKUP($A1558&amp;$Q$3,Data[Index]&amp;Data[Valid Test, Can be used for conformity (Y/N)],Data[l/100km])-O$2)/O$5</f>
        <v>#N/A</v>
      </c>
      <c r="P1558" s="138">
        <f>_xlfn.XLOOKUP($A1558,Data[Index],Data[Comments])</f>
        <v>0</v>
      </c>
    </row>
    <row r="1559" spans="1:16" x14ac:dyDescent="0.2">
      <c r="A1559" s="129"/>
      <c r="B1559" s="129"/>
      <c r="C1559" s="129" t="e" cm="1">
        <f t="array" ref="C1559">_xlfn.XLOOKUP($A1559&amp;$Q$3&amp;$R$3,Data[Index]&amp;Data[Valid Test, Can be used for conformity (Y/N)]&amp;Data[Cycle],Data[Test Name])</f>
        <v>#N/A</v>
      </c>
      <c r="D1559" s="167" t="e" cm="1">
        <f t="array" ref="D1559">_xlfn.XLOOKUP($A1559&amp;$Q$3&amp;$R$3,Data[Index]&amp;Data[Valid Test, Can be used for conformity (Y/N)]&amp;Data[Cycle],Data[Mileage (Miles)])</f>
        <v>#N/A</v>
      </c>
      <c r="E1559" s="130" t="e" cm="1">
        <f t="array" ref="E1559">_xlfn.XLOOKUP($A1559&amp;$Q$3&amp;$R$3,Data[Index]&amp;Data[Valid Test, Can be used for conformity (Y/N)]&amp;Data[Cycle],Data[Date])</f>
        <v>#N/A</v>
      </c>
      <c r="F1559" s="141" t="e" cm="1">
        <f t="array" ref="F1559">(_xlfn.XLOOKUP($A1559&amp;$Q$3&amp;$R$3,Data[Index]&amp;Data[Valid Test, Can be used for conformity (Y/N)]&amp;Data[Cycle],Data[CO/km (mg)])-F$2)/F$5</f>
        <v>#N/A</v>
      </c>
      <c r="G1559" s="141" t="e" cm="1">
        <f t="array" ref="G1559">(_xlfn.XLOOKUP($A1559&amp;$Q$3,Data[Index]&amp;Data[Valid Test, Can be used for conformity (Y/N)],Data[CO2/km (g)])-G$2)/G$5</f>
        <v>#N/A</v>
      </c>
      <c r="H1559" s="141" t="e" cm="1">
        <f t="array" ref="H1559">(_xlfn.XLOOKUP($A1559&amp;$Q$3,Data[Index]&amp;Data[Valid Test, Can be used for conformity (Y/N)],Data[THC/km (mg)])-H$2)/H$5</f>
        <v>#N/A</v>
      </c>
      <c r="I1559" s="141" t="e" cm="1">
        <f t="array" ref="I1559">(_xlfn.XLOOKUP($A1559&amp;$Q$3,Data[Index]&amp;Data[Valid Test, Can be used for conformity (Y/N)],Data[NOx/km (mg)])-I$2)/I$5</f>
        <v>#N/A</v>
      </c>
      <c r="J1559" s="141" t="e" cm="1">
        <f t="array" ref="J1559">(_xlfn.XLOOKUP($A1559&amp;$Q$3,Data[Index]&amp;Data[Valid Test, Can be used for conformity (Y/N)],Data[THC + NOx/km (mg)])-J$2)/J$5</f>
        <v>#N/A</v>
      </c>
      <c r="K1559" s="141" t="e" cm="1">
        <f t="array" ref="K1559">(_xlfn.XLOOKUP($A1559&amp;$Q$3,Data[Index]&amp;Data[Valid Test, Can be used for conformity (Y/N)],Data[PN/km ('#)])-K$2)/K$5</f>
        <v>#N/A</v>
      </c>
      <c r="L1559" s="141" t="e" cm="1">
        <f t="array" ref="L1559">(_xlfn.XLOOKUP($A1559&amp;$Q$3,Data[Index]&amp;Data[Valid Test, Can be used for conformity (Y/N)],Data[PM/km (mg)])-L$2)/L$5</f>
        <v>#N/A</v>
      </c>
      <c r="M1559" s="140" t="e" cm="1">
        <f t="array" ref="M1559">(_xlfn.XLOOKUP($A1559&amp;$Q$3,Data[Index]&amp;Data[Valid Test, Can be used for conformity (Y/N)],Data[CH4 (mg/km)])-M$2)/M$5</f>
        <v>#N/A</v>
      </c>
      <c r="N1559" s="140" t="e" cm="1">
        <f t="array" ref="N1559">(_xlfn.XLOOKUP($A1559&amp;$Q$3,Data[Index]&amp;Data[Valid Test, Can be used for conformity (Y/N)],Data[N20 (mg/km)])-N$2)/N$5</f>
        <v>#N/A</v>
      </c>
      <c r="O1559" s="141" t="e" cm="1">
        <f t="array" ref="O1559">(_xlfn.XLOOKUP($A1559&amp;$Q$3,Data[Index]&amp;Data[Valid Test, Can be used for conformity (Y/N)],Data[l/100km])-O$2)/O$5</f>
        <v>#N/A</v>
      </c>
      <c r="P1559" s="138">
        <f>_xlfn.XLOOKUP($A1559,Data[Index],Data[Comments])</f>
        <v>0</v>
      </c>
    </row>
    <row r="1560" spans="1:16" x14ac:dyDescent="0.2">
      <c r="A1560" s="129"/>
      <c r="B1560" s="129"/>
      <c r="C1560" s="129" t="e" cm="1">
        <f t="array" ref="C1560">_xlfn.XLOOKUP($A1560&amp;$Q$3&amp;$R$3,Data[Index]&amp;Data[Valid Test, Can be used for conformity (Y/N)]&amp;Data[Cycle],Data[Test Name])</f>
        <v>#N/A</v>
      </c>
      <c r="D1560" s="167" t="e" cm="1">
        <f t="array" ref="D1560">_xlfn.XLOOKUP($A1560&amp;$Q$3&amp;$R$3,Data[Index]&amp;Data[Valid Test, Can be used for conformity (Y/N)]&amp;Data[Cycle],Data[Mileage (Miles)])</f>
        <v>#N/A</v>
      </c>
      <c r="E1560" s="130" t="e" cm="1">
        <f t="array" ref="E1560">_xlfn.XLOOKUP($A1560&amp;$Q$3&amp;$R$3,Data[Index]&amp;Data[Valid Test, Can be used for conformity (Y/N)]&amp;Data[Cycle],Data[Date])</f>
        <v>#N/A</v>
      </c>
      <c r="F1560" s="141" t="e" cm="1">
        <f t="array" ref="F1560">(_xlfn.XLOOKUP($A1560&amp;$Q$3&amp;$R$3,Data[Index]&amp;Data[Valid Test, Can be used for conformity (Y/N)]&amp;Data[Cycle],Data[CO/km (mg)])-F$2)/F$5</f>
        <v>#N/A</v>
      </c>
      <c r="G1560" s="141" t="e" cm="1">
        <f t="array" ref="G1560">(_xlfn.XLOOKUP($A1560&amp;$Q$3,Data[Index]&amp;Data[Valid Test, Can be used for conformity (Y/N)],Data[CO2/km (g)])-G$2)/G$5</f>
        <v>#N/A</v>
      </c>
      <c r="H1560" s="141" t="e" cm="1">
        <f t="array" ref="H1560">(_xlfn.XLOOKUP($A1560&amp;$Q$3,Data[Index]&amp;Data[Valid Test, Can be used for conformity (Y/N)],Data[THC/km (mg)])-H$2)/H$5</f>
        <v>#N/A</v>
      </c>
      <c r="I1560" s="141" t="e" cm="1">
        <f t="array" ref="I1560">(_xlfn.XLOOKUP($A1560&amp;$Q$3,Data[Index]&amp;Data[Valid Test, Can be used for conformity (Y/N)],Data[NOx/km (mg)])-I$2)/I$5</f>
        <v>#N/A</v>
      </c>
      <c r="J1560" s="141" t="e" cm="1">
        <f t="array" ref="J1560">(_xlfn.XLOOKUP($A1560&amp;$Q$3,Data[Index]&amp;Data[Valid Test, Can be used for conformity (Y/N)],Data[THC + NOx/km (mg)])-J$2)/J$5</f>
        <v>#N/A</v>
      </c>
      <c r="K1560" s="141" t="e" cm="1">
        <f t="array" ref="K1560">(_xlfn.XLOOKUP($A1560&amp;$Q$3,Data[Index]&amp;Data[Valid Test, Can be used for conformity (Y/N)],Data[PN/km ('#)])-K$2)/K$5</f>
        <v>#N/A</v>
      </c>
      <c r="L1560" s="141" t="e" cm="1">
        <f t="array" ref="L1560">(_xlfn.XLOOKUP($A1560&amp;$Q$3,Data[Index]&amp;Data[Valid Test, Can be used for conformity (Y/N)],Data[PM/km (mg)])-L$2)/L$5</f>
        <v>#N/A</v>
      </c>
      <c r="M1560" s="140" t="e" cm="1">
        <f t="array" ref="M1560">(_xlfn.XLOOKUP($A1560&amp;$Q$3,Data[Index]&amp;Data[Valid Test, Can be used for conformity (Y/N)],Data[CH4 (mg/km)])-M$2)/M$5</f>
        <v>#N/A</v>
      </c>
      <c r="N1560" s="140" t="e" cm="1">
        <f t="array" ref="N1560">(_xlfn.XLOOKUP($A1560&amp;$Q$3,Data[Index]&amp;Data[Valid Test, Can be used for conformity (Y/N)],Data[N20 (mg/km)])-N$2)/N$5</f>
        <v>#N/A</v>
      </c>
      <c r="O1560" s="141" t="e" cm="1">
        <f t="array" ref="O1560">(_xlfn.XLOOKUP($A1560&amp;$Q$3,Data[Index]&amp;Data[Valid Test, Can be used for conformity (Y/N)],Data[l/100km])-O$2)/O$5</f>
        <v>#N/A</v>
      </c>
      <c r="P1560" s="138">
        <f>_xlfn.XLOOKUP($A1560,Data[Index],Data[Comments])</f>
        <v>0</v>
      </c>
    </row>
    <row r="1561" spans="1:16" x14ac:dyDescent="0.2">
      <c r="A1561" s="129"/>
      <c r="B1561" s="129"/>
      <c r="C1561" s="129" t="e" cm="1">
        <f t="array" ref="C1561">_xlfn.XLOOKUP($A1561&amp;$Q$3&amp;$R$3,Data[Index]&amp;Data[Valid Test, Can be used for conformity (Y/N)]&amp;Data[Cycle],Data[Test Name])</f>
        <v>#N/A</v>
      </c>
      <c r="D1561" s="167" t="e" cm="1">
        <f t="array" ref="D1561">_xlfn.XLOOKUP($A1561&amp;$Q$3&amp;$R$3,Data[Index]&amp;Data[Valid Test, Can be used for conformity (Y/N)]&amp;Data[Cycle],Data[Mileage (Miles)])</f>
        <v>#N/A</v>
      </c>
      <c r="E1561" s="130" t="e" cm="1">
        <f t="array" ref="E1561">_xlfn.XLOOKUP($A1561&amp;$Q$3&amp;$R$3,Data[Index]&amp;Data[Valid Test, Can be used for conformity (Y/N)]&amp;Data[Cycle],Data[Date])</f>
        <v>#N/A</v>
      </c>
      <c r="F1561" s="141" t="e" cm="1">
        <f t="array" ref="F1561">(_xlfn.XLOOKUP($A1561&amp;$Q$3&amp;$R$3,Data[Index]&amp;Data[Valid Test, Can be used for conformity (Y/N)]&amp;Data[Cycle],Data[CO/km (mg)])-F$2)/F$5</f>
        <v>#N/A</v>
      </c>
      <c r="G1561" s="141" t="e" cm="1">
        <f t="array" ref="G1561">(_xlfn.XLOOKUP($A1561&amp;$Q$3,Data[Index]&amp;Data[Valid Test, Can be used for conformity (Y/N)],Data[CO2/km (g)])-G$2)/G$5</f>
        <v>#N/A</v>
      </c>
      <c r="H1561" s="141" t="e" cm="1">
        <f t="array" ref="H1561">(_xlfn.XLOOKUP($A1561&amp;$Q$3,Data[Index]&amp;Data[Valid Test, Can be used for conformity (Y/N)],Data[THC/km (mg)])-H$2)/H$5</f>
        <v>#N/A</v>
      </c>
      <c r="I1561" s="141" t="e" cm="1">
        <f t="array" ref="I1561">(_xlfn.XLOOKUP($A1561&amp;$Q$3,Data[Index]&amp;Data[Valid Test, Can be used for conformity (Y/N)],Data[NOx/km (mg)])-I$2)/I$5</f>
        <v>#N/A</v>
      </c>
      <c r="J1561" s="141" t="e" cm="1">
        <f t="array" ref="J1561">(_xlfn.XLOOKUP($A1561&amp;$Q$3,Data[Index]&amp;Data[Valid Test, Can be used for conformity (Y/N)],Data[THC + NOx/km (mg)])-J$2)/J$5</f>
        <v>#N/A</v>
      </c>
      <c r="K1561" s="141" t="e" cm="1">
        <f t="array" ref="K1561">(_xlfn.XLOOKUP($A1561&amp;$Q$3,Data[Index]&amp;Data[Valid Test, Can be used for conformity (Y/N)],Data[PN/km ('#)])-K$2)/K$5</f>
        <v>#N/A</v>
      </c>
      <c r="L1561" s="141" t="e" cm="1">
        <f t="array" ref="L1561">(_xlfn.XLOOKUP($A1561&amp;$Q$3,Data[Index]&amp;Data[Valid Test, Can be used for conformity (Y/N)],Data[PM/km (mg)])-L$2)/L$5</f>
        <v>#N/A</v>
      </c>
      <c r="M1561" s="140" t="e" cm="1">
        <f t="array" ref="M1561">(_xlfn.XLOOKUP($A1561&amp;$Q$3,Data[Index]&amp;Data[Valid Test, Can be used for conformity (Y/N)],Data[CH4 (mg/km)])-M$2)/M$5</f>
        <v>#N/A</v>
      </c>
      <c r="N1561" s="140" t="e" cm="1">
        <f t="array" ref="N1561">(_xlfn.XLOOKUP($A1561&amp;$Q$3,Data[Index]&amp;Data[Valid Test, Can be used for conformity (Y/N)],Data[N20 (mg/km)])-N$2)/N$5</f>
        <v>#N/A</v>
      </c>
      <c r="O1561" s="141" t="e" cm="1">
        <f t="array" ref="O1561">(_xlfn.XLOOKUP($A1561&amp;$Q$3,Data[Index]&amp;Data[Valid Test, Can be used for conformity (Y/N)],Data[l/100km])-O$2)/O$5</f>
        <v>#N/A</v>
      </c>
      <c r="P1561" s="138">
        <f>_xlfn.XLOOKUP($A1561,Data[Index],Data[Comments])</f>
        <v>0</v>
      </c>
    </row>
    <row r="1562" spans="1:16" x14ac:dyDescent="0.2">
      <c r="A1562" s="129"/>
      <c r="B1562" s="129"/>
      <c r="C1562" s="129" t="e" cm="1">
        <f t="array" ref="C1562">_xlfn.XLOOKUP($A1562&amp;$Q$3&amp;$R$3,Data[Index]&amp;Data[Valid Test, Can be used for conformity (Y/N)]&amp;Data[Cycle],Data[Test Name])</f>
        <v>#N/A</v>
      </c>
      <c r="D1562" s="167" t="e" cm="1">
        <f t="array" ref="D1562">_xlfn.XLOOKUP($A1562&amp;$Q$3&amp;$R$3,Data[Index]&amp;Data[Valid Test, Can be used for conformity (Y/N)]&amp;Data[Cycle],Data[Mileage (Miles)])</f>
        <v>#N/A</v>
      </c>
      <c r="E1562" s="130" t="e" cm="1">
        <f t="array" ref="E1562">_xlfn.XLOOKUP($A1562&amp;$Q$3&amp;$R$3,Data[Index]&amp;Data[Valid Test, Can be used for conformity (Y/N)]&amp;Data[Cycle],Data[Date])</f>
        <v>#N/A</v>
      </c>
      <c r="F1562" s="141" t="e" cm="1">
        <f t="array" ref="F1562">(_xlfn.XLOOKUP($A1562&amp;$Q$3&amp;$R$3,Data[Index]&amp;Data[Valid Test, Can be used for conformity (Y/N)]&amp;Data[Cycle],Data[CO/km (mg)])-F$2)/F$5</f>
        <v>#N/A</v>
      </c>
      <c r="G1562" s="141" t="e" cm="1">
        <f t="array" ref="G1562">(_xlfn.XLOOKUP($A1562&amp;$Q$3,Data[Index]&amp;Data[Valid Test, Can be used for conformity (Y/N)],Data[CO2/km (g)])-G$2)/G$5</f>
        <v>#N/A</v>
      </c>
      <c r="H1562" s="141" t="e" cm="1">
        <f t="array" ref="H1562">(_xlfn.XLOOKUP($A1562&amp;$Q$3,Data[Index]&amp;Data[Valid Test, Can be used for conformity (Y/N)],Data[THC/km (mg)])-H$2)/H$5</f>
        <v>#N/A</v>
      </c>
      <c r="I1562" s="141" t="e" cm="1">
        <f t="array" ref="I1562">(_xlfn.XLOOKUP($A1562&amp;$Q$3,Data[Index]&amp;Data[Valid Test, Can be used for conformity (Y/N)],Data[NOx/km (mg)])-I$2)/I$5</f>
        <v>#N/A</v>
      </c>
      <c r="J1562" s="141" t="e" cm="1">
        <f t="array" ref="J1562">(_xlfn.XLOOKUP($A1562&amp;$Q$3,Data[Index]&amp;Data[Valid Test, Can be used for conformity (Y/N)],Data[THC + NOx/km (mg)])-J$2)/J$5</f>
        <v>#N/A</v>
      </c>
      <c r="K1562" s="141" t="e" cm="1">
        <f t="array" ref="K1562">(_xlfn.XLOOKUP($A1562&amp;$Q$3,Data[Index]&amp;Data[Valid Test, Can be used for conformity (Y/N)],Data[PN/km ('#)])-K$2)/K$5</f>
        <v>#N/A</v>
      </c>
      <c r="L1562" s="141" t="e" cm="1">
        <f t="array" ref="L1562">(_xlfn.XLOOKUP($A1562&amp;$Q$3,Data[Index]&amp;Data[Valid Test, Can be used for conformity (Y/N)],Data[PM/km (mg)])-L$2)/L$5</f>
        <v>#N/A</v>
      </c>
      <c r="M1562" s="140" t="e" cm="1">
        <f t="array" ref="M1562">(_xlfn.XLOOKUP($A1562&amp;$Q$3,Data[Index]&amp;Data[Valid Test, Can be used for conformity (Y/N)],Data[CH4 (mg/km)])-M$2)/M$5</f>
        <v>#N/A</v>
      </c>
      <c r="N1562" s="140" t="e" cm="1">
        <f t="array" ref="N1562">(_xlfn.XLOOKUP($A1562&amp;$Q$3,Data[Index]&amp;Data[Valid Test, Can be used for conformity (Y/N)],Data[N20 (mg/km)])-N$2)/N$5</f>
        <v>#N/A</v>
      </c>
      <c r="O1562" s="141" t="e" cm="1">
        <f t="array" ref="O1562">(_xlfn.XLOOKUP($A1562&amp;$Q$3,Data[Index]&amp;Data[Valid Test, Can be used for conformity (Y/N)],Data[l/100km])-O$2)/O$5</f>
        <v>#N/A</v>
      </c>
      <c r="P1562" s="138">
        <f>_xlfn.XLOOKUP($A1562,Data[Index],Data[Comments])</f>
        <v>0</v>
      </c>
    </row>
    <row r="1563" spans="1:16" x14ac:dyDescent="0.2">
      <c r="A1563" s="129"/>
      <c r="B1563" s="129"/>
      <c r="C1563" s="129" t="e" cm="1">
        <f t="array" ref="C1563">_xlfn.XLOOKUP($A1563&amp;$Q$3&amp;$R$3,Data[Index]&amp;Data[Valid Test, Can be used for conformity (Y/N)]&amp;Data[Cycle],Data[Test Name])</f>
        <v>#N/A</v>
      </c>
      <c r="D1563" s="167" t="e" cm="1">
        <f t="array" ref="D1563">_xlfn.XLOOKUP($A1563&amp;$Q$3&amp;$R$3,Data[Index]&amp;Data[Valid Test, Can be used for conformity (Y/N)]&amp;Data[Cycle],Data[Mileage (Miles)])</f>
        <v>#N/A</v>
      </c>
      <c r="E1563" s="130" t="e" cm="1">
        <f t="array" ref="E1563">_xlfn.XLOOKUP($A1563&amp;$Q$3&amp;$R$3,Data[Index]&amp;Data[Valid Test, Can be used for conformity (Y/N)]&amp;Data[Cycle],Data[Date])</f>
        <v>#N/A</v>
      </c>
      <c r="F1563" s="141" t="e" cm="1">
        <f t="array" ref="F1563">(_xlfn.XLOOKUP($A1563&amp;$Q$3&amp;$R$3,Data[Index]&amp;Data[Valid Test, Can be used for conformity (Y/N)]&amp;Data[Cycle],Data[CO/km (mg)])-F$2)/F$5</f>
        <v>#N/A</v>
      </c>
      <c r="G1563" s="141" t="e" cm="1">
        <f t="array" ref="G1563">(_xlfn.XLOOKUP($A1563&amp;$Q$3,Data[Index]&amp;Data[Valid Test, Can be used for conformity (Y/N)],Data[CO2/km (g)])-G$2)/G$5</f>
        <v>#N/A</v>
      </c>
      <c r="H1563" s="141" t="e" cm="1">
        <f t="array" ref="H1563">(_xlfn.XLOOKUP($A1563&amp;$Q$3,Data[Index]&amp;Data[Valid Test, Can be used for conformity (Y/N)],Data[THC/km (mg)])-H$2)/H$5</f>
        <v>#N/A</v>
      </c>
      <c r="I1563" s="141" t="e" cm="1">
        <f t="array" ref="I1563">(_xlfn.XLOOKUP($A1563&amp;$Q$3,Data[Index]&amp;Data[Valid Test, Can be used for conformity (Y/N)],Data[NOx/km (mg)])-I$2)/I$5</f>
        <v>#N/A</v>
      </c>
      <c r="J1563" s="141" t="e" cm="1">
        <f t="array" ref="J1563">(_xlfn.XLOOKUP($A1563&amp;$Q$3,Data[Index]&amp;Data[Valid Test, Can be used for conformity (Y/N)],Data[THC + NOx/km (mg)])-J$2)/J$5</f>
        <v>#N/A</v>
      </c>
      <c r="K1563" s="141" t="e" cm="1">
        <f t="array" ref="K1563">(_xlfn.XLOOKUP($A1563&amp;$Q$3,Data[Index]&amp;Data[Valid Test, Can be used for conformity (Y/N)],Data[PN/km ('#)])-K$2)/K$5</f>
        <v>#N/A</v>
      </c>
      <c r="L1563" s="141" t="e" cm="1">
        <f t="array" ref="L1563">(_xlfn.XLOOKUP($A1563&amp;$Q$3,Data[Index]&amp;Data[Valid Test, Can be used for conformity (Y/N)],Data[PM/km (mg)])-L$2)/L$5</f>
        <v>#N/A</v>
      </c>
      <c r="M1563" s="140" t="e" cm="1">
        <f t="array" ref="M1563">(_xlfn.XLOOKUP($A1563&amp;$Q$3,Data[Index]&amp;Data[Valid Test, Can be used for conformity (Y/N)],Data[CH4 (mg/km)])-M$2)/M$5</f>
        <v>#N/A</v>
      </c>
      <c r="N1563" s="140" t="e" cm="1">
        <f t="array" ref="N1563">(_xlfn.XLOOKUP($A1563&amp;$Q$3,Data[Index]&amp;Data[Valid Test, Can be used for conformity (Y/N)],Data[N20 (mg/km)])-N$2)/N$5</f>
        <v>#N/A</v>
      </c>
      <c r="O1563" s="141" t="e" cm="1">
        <f t="array" ref="O1563">(_xlfn.XLOOKUP($A1563&amp;$Q$3,Data[Index]&amp;Data[Valid Test, Can be used for conformity (Y/N)],Data[l/100km])-O$2)/O$5</f>
        <v>#N/A</v>
      </c>
      <c r="P1563" s="138">
        <f>_xlfn.XLOOKUP($A1563,Data[Index],Data[Comments])</f>
        <v>0</v>
      </c>
    </row>
    <row r="1564" spans="1:16" x14ac:dyDescent="0.2">
      <c r="A1564" s="129"/>
      <c r="B1564" s="129"/>
      <c r="C1564" s="129" t="e" cm="1">
        <f t="array" ref="C1564">_xlfn.XLOOKUP($A1564&amp;$Q$3&amp;$R$3,Data[Index]&amp;Data[Valid Test, Can be used for conformity (Y/N)]&amp;Data[Cycle],Data[Test Name])</f>
        <v>#N/A</v>
      </c>
      <c r="D1564" s="167" t="e" cm="1">
        <f t="array" ref="D1564">_xlfn.XLOOKUP($A1564&amp;$Q$3&amp;$R$3,Data[Index]&amp;Data[Valid Test, Can be used for conformity (Y/N)]&amp;Data[Cycle],Data[Mileage (Miles)])</f>
        <v>#N/A</v>
      </c>
      <c r="E1564" s="130" t="e" cm="1">
        <f t="array" ref="E1564">_xlfn.XLOOKUP($A1564&amp;$Q$3&amp;$R$3,Data[Index]&amp;Data[Valid Test, Can be used for conformity (Y/N)]&amp;Data[Cycle],Data[Date])</f>
        <v>#N/A</v>
      </c>
      <c r="F1564" s="141" t="e" cm="1">
        <f t="array" ref="F1564">(_xlfn.XLOOKUP($A1564&amp;$Q$3&amp;$R$3,Data[Index]&amp;Data[Valid Test, Can be used for conformity (Y/N)]&amp;Data[Cycle],Data[CO/km (mg)])-F$2)/F$5</f>
        <v>#N/A</v>
      </c>
      <c r="G1564" s="141" t="e" cm="1">
        <f t="array" ref="G1564">(_xlfn.XLOOKUP($A1564&amp;$Q$3,Data[Index]&amp;Data[Valid Test, Can be used for conformity (Y/N)],Data[CO2/km (g)])-G$2)/G$5</f>
        <v>#N/A</v>
      </c>
      <c r="H1564" s="141" t="e" cm="1">
        <f t="array" ref="H1564">(_xlfn.XLOOKUP($A1564&amp;$Q$3,Data[Index]&amp;Data[Valid Test, Can be used for conformity (Y/N)],Data[THC/km (mg)])-H$2)/H$5</f>
        <v>#N/A</v>
      </c>
      <c r="I1564" s="141" t="e" cm="1">
        <f t="array" ref="I1564">(_xlfn.XLOOKUP($A1564&amp;$Q$3,Data[Index]&amp;Data[Valid Test, Can be used for conformity (Y/N)],Data[NOx/km (mg)])-I$2)/I$5</f>
        <v>#N/A</v>
      </c>
      <c r="J1564" s="141" t="e" cm="1">
        <f t="array" ref="J1564">(_xlfn.XLOOKUP($A1564&amp;$Q$3,Data[Index]&amp;Data[Valid Test, Can be used for conformity (Y/N)],Data[THC + NOx/km (mg)])-J$2)/J$5</f>
        <v>#N/A</v>
      </c>
      <c r="K1564" s="141" t="e" cm="1">
        <f t="array" ref="K1564">(_xlfn.XLOOKUP($A1564&amp;$Q$3,Data[Index]&amp;Data[Valid Test, Can be used for conformity (Y/N)],Data[PN/km ('#)])-K$2)/K$5</f>
        <v>#N/A</v>
      </c>
      <c r="L1564" s="141" t="e" cm="1">
        <f t="array" ref="L1564">(_xlfn.XLOOKUP($A1564&amp;$Q$3,Data[Index]&amp;Data[Valid Test, Can be used for conformity (Y/N)],Data[PM/km (mg)])-L$2)/L$5</f>
        <v>#N/A</v>
      </c>
      <c r="M1564" s="140" t="e" cm="1">
        <f t="array" ref="M1564">(_xlfn.XLOOKUP($A1564&amp;$Q$3,Data[Index]&amp;Data[Valid Test, Can be used for conformity (Y/N)],Data[CH4 (mg/km)])-M$2)/M$5</f>
        <v>#N/A</v>
      </c>
      <c r="N1564" s="140" t="e" cm="1">
        <f t="array" ref="N1564">(_xlfn.XLOOKUP($A1564&amp;$Q$3,Data[Index]&amp;Data[Valid Test, Can be used for conformity (Y/N)],Data[N20 (mg/km)])-N$2)/N$5</f>
        <v>#N/A</v>
      </c>
      <c r="O1564" s="141" t="e" cm="1">
        <f t="array" ref="O1564">(_xlfn.XLOOKUP($A1564&amp;$Q$3,Data[Index]&amp;Data[Valid Test, Can be used for conformity (Y/N)],Data[l/100km])-O$2)/O$5</f>
        <v>#N/A</v>
      </c>
      <c r="P1564" s="138">
        <f>_xlfn.XLOOKUP($A1564,Data[Index],Data[Comments])</f>
        <v>0</v>
      </c>
    </row>
    <row r="1565" spans="1:16" x14ac:dyDescent="0.2">
      <c r="A1565" s="129"/>
      <c r="B1565" s="129"/>
      <c r="C1565" s="129" t="e" cm="1">
        <f t="array" ref="C1565">_xlfn.XLOOKUP($A1565&amp;$Q$3&amp;$R$3,Data[Index]&amp;Data[Valid Test, Can be used for conformity (Y/N)]&amp;Data[Cycle],Data[Test Name])</f>
        <v>#N/A</v>
      </c>
      <c r="D1565" s="167" t="e" cm="1">
        <f t="array" ref="D1565">_xlfn.XLOOKUP($A1565&amp;$Q$3&amp;$R$3,Data[Index]&amp;Data[Valid Test, Can be used for conformity (Y/N)]&amp;Data[Cycle],Data[Mileage (Miles)])</f>
        <v>#N/A</v>
      </c>
      <c r="E1565" s="130" t="e" cm="1">
        <f t="array" ref="E1565">_xlfn.XLOOKUP($A1565&amp;$Q$3&amp;$R$3,Data[Index]&amp;Data[Valid Test, Can be used for conformity (Y/N)]&amp;Data[Cycle],Data[Date])</f>
        <v>#N/A</v>
      </c>
      <c r="F1565" s="141" t="e" cm="1">
        <f t="array" ref="F1565">(_xlfn.XLOOKUP($A1565&amp;$Q$3&amp;$R$3,Data[Index]&amp;Data[Valid Test, Can be used for conformity (Y/N)]&amp;Data[Cycle],Data[CO/km (mg)])-F$2)/F$5</f>
        <v>#N/A</v>
      </c>
      <c r="G1565" s="141" t="e" cm="1">
        <f t="array" ref="G1565">(_xlfn.XLOOKUP($A1565&amp;$Q$3,Data[Index]&amp;Data[Valid Test, Can be used for conformity (Y/N)],Data[CO2/km (g)])-G$2)/G$5</f>
        <v>#N/A</v>
      </c>
      <c r="H1565" s="141" t="e" cm="1">
        <f t="array" ref="H1565">(_xlfn.XLOOKUP($A1565&amp;$Q$3,Data[Index]&amp;Data[Valid Test, Can be used for conformity (Y/N)],Data[THC/km (mg)])-H$2)/H$5</f>
        <v>#N/A</v>
      </c>
      <c r="I1565" s="141" t="e" cm="1">
        <f t="array" ref="I1565">(_xlfn.XLOOKUP($A1565&amp;$Q$3,Data[Index]&amp;Data[Valid Test, Can be used for conformity (Y/N)],Data[NOx/km (mg)])-I$2)/I$5</f>
        <v>#N/A</v>
      </c>
      <c r="J1565" s="141" t="e" cm="1">
        <f t="array" ref="J1565">(_xlfn.XLOOKUP($A1565&amp;$Q$3,Data[Index]&amp;Data[Valid Test, Can be used for conformity (Y/N)],Data[THC + NOx/km (mg)])-J$2)/J$5</f>
        <v>#N/A</v>
      </c>
      <c r="K1565" s="141" t="e" cm="1">
        <f t="array" ref="K1565">(_xlfn.XLOOKUP($A1565&amp;$Q$3,Data[Index]&amp;Data[Valid Test, Can be used for conformity (Y/N)],Data[PN/km ('#)])-K$2)/K$5</f>
        <v>#N/A</v>
      </c>
      <c r="L1565" s="141" t="e" cm="1">
        <f t="array" ref="L1565">(_xlfn.XLOOKUP($A1565&amp;$Q$3,Data[Index]&amp;Data[Valid Test, Can be used for conformity (Y/N)],Data[PM/km (mg)])-L$2)/L$5</f>
        <v>#N/A</v>
      </c>
      <c r="M1565" s="140" t="e" cm="1">
        <f t="array" ref="M1565">(_xlfn.XLOOKUP($A1565&amp;$Q$3,Data[Index]&amp;Data[Valid Test, Can be used for conformity (Y/N)],Data[CH4 (mg/km)])-M$2)/M$5</f>
        <v>#N/A</v>
      </c>
      <c r="N1565" s="140" t="e" cm="1">
        <f t="array" ref="N1565">(_xlfn.XLOOKUP($A1565&amp;$Q$3,Data[Index]&amp;Data[Valid Test, Can be used for conformity (Y/N)],Data[N20 (mg/km)])-N$2)/N$5</f>
        <v>#N/A</v>
      </c>
      <c r="O1565" s="141" t="e" cm="1">
        <f t="array" ref="O1565">(_xlfn.XLOOKUP($A1565&amp;$Q$3,Data[Index]&amp;Data[Valid Test, Can be used for conformity (Y/N)],Data[l/100km])-O$2)/O$5</f>
        <v>#N/A</v>
      </c>
      <c r="P1565" s="138">
        <f>_xlfn.XLOOKUP($A1565,Data[Index],Data[Comments])</f>
        <v>0</v>
      </c>
    </row>
    <row r="1566" spans="1:16" x14ac:dyDescent="0.2">
      <c r="A1566" s="129"/>
      <c r="B1566" s="129"/>
      <c r="C1566" s="129" t="e" cm="1">
        <f t="array" ref="C1566">_xlfn.XLOOKUP($A1566&amp;$Q$3&amp;$R$3,Data[Index]&amp;Data[Valid Test, Can be used for conformity (Y/N)]&amp;Data[Cycle],Data[Test Name])</f>
        <v>#N/A</v>
      </c>
      <c r="D1566" s="167" t="e" cm="1">
        <f t="array" ref="D1566">_xlfn.XLOOKUP($A1566&amp;$Q$3&amp;$R$3,Data[Index]&amp;Data[Valid Test, Can be used for conformity (Y/N)]&amp;Data[Cycle],Data[Mileage (Miles)])</f>
        <v>#N/A</v>
      </c>
      <c r="E1566" s="130" t="e" cm="1">
        <f t="array" ref="E1566">_xlfn.XLOOKUP($A1566&amp;$Q$3&amp;$R$3,Data[Index]&amp;Data[Valid Test, Can be used for conformity (Y/N)]&amp;Data[Cycle],Data[Date])</f>
        <v>#N/A</v>
      </c>
      <c r="F1566" s="141" t="e" cm="1">
        <f t="array" ref="F1566">(_xlfn.XLOOKUP($A1566&amp;$Q$3&amp;$R$3,Data[Index]&amp;Data[Valid Test, Can be used for conformity (Y/N)]&amp;Data[Cycle],Data[CO/km (mg)])-F$2)/F$5</f>
        <v>#N/A</v>
      </c>
      <c r="G1566" s="141" t="e" cm="1">
        <f t="array" ref="G1566">(_xlfn.XLOOKUP($A1566&amp;$Q$3,Data[Index]&amp;Data[Valid Test, Can be used for conformity (Y/N)],Data[CO2/km (g)])-G$2)/G$5</f>
        <v>#N/A</v>
      </c>
      <c r="H1566" s="141" t="e" cm="1">
        <f t="array" ref="H1566">(_xlfn.XLOOKUP($A1566&amp;$Q$3,Data[Index]&amp;Data[Valid Test, Can be used for conformity (Y/N)],Data[THC/km (mg)])-H$2)/H$5</f>
        <v>#N/A</v>
      </c>
      <c r="I1566" s="141" t="e" cm="1">
        <f t="array" ref="I1566">(_xlfn.XLOOKUP($A1566&amp;$Q$3,Data[Index]&amp;Data[Valid Test, Can be used for conformity (Y/N)],Data[NOx/km (mg)])-I$2)/I$5</f>
        <v>#N/A</v>
      </c>
      <c r="J1566" s="141" t="e" cm="1">
        <f t="array" ref="J1566">(_xlfn.XLOOKUP($A1566&amp;$Q$3,Data[Index]&amp;Data[Valid Test, Can be used for conformity (Y/N)],Data[THC + NOx/km (mg)])-J$2)/J$5</f>
        <v>#N/A</v>
      </c>
      <c r="K1566" s="141" t="e" cm="1">
        <f t="array" ref="K1566">(_xlfn.XLOOKUP($A1566&amp;$Q$3,Data[Index]&amp;Data[Valid Test, Can be used for conformity (Y/N)],Data[PN/km ('#)])-K$2)/K$5</f>
        <v>#N/A</v>
      </c>
      <c r="L1566" s="141" t="e" cm="1">
        <f t="array" ref="L1566">(_xlfn.XLOOKUP($A1566&amp;$Q$3,Data[Index]&amp;Data[Valid Test, Can be used for conformity (Y/N)],Data[PM/km (mg)])-L$2)/L$5</f>
        <v>#N/A</v>
      </c>
      <c r="M1566" s="140" t="e" cm="1">
        <f t="array" ref="M1566">(_xlfn.XLOOKUP($A1566&amp;$Q$3,Data[Index]&amp;Data[Valid Test, Can be used for conformity (Y/N)],Data[CH4 (mg/km)])-M$2)/M$5</f>
        <v>#N/A</v>
      </c>
      <c r="N1566" s="140" t="e" cm="1">
        <f t="array" ref="N1566">(_xlfn.XLOOKUP($A1566&amp;$Q$3,Data[Index]&amp;Data[Valid Test, Can be used for conformity (Y/N)],Data[N20 (mg/km)])-N$2)/N$5</f>
        <v>#N/A</v>
      </c>
      <c r="O1566" s="141" t="e" cm="1">
        <f t="array" ref="O1566">(_xlfn.XLOOKUP($A1566&amp;$Q$3,Data[Index]&amp;Data[Valid Test, Can be used for conformity (Y/N)],Data[l/100km])-O$2)/O$5</f>
        <v>#N/A</v>
      </c>
      <c r="P1566" s="138">
        <f>_xlfn.XLOOKUP($A1566,Data[Index],Data[Comments])</f>
        <v>0</v>
      </c>
    </row>
    <row r="1567" spans="1:16" x14ac:dyDescent="0.2">
      <c r="A1567" s="129"/>
      <c r="B1567" s="129"/>
      <c r="C1567" s="129" t="e" cm="1">
        <f t="array" ref="C1567">_xlfn.XLOOKUP($A1567&amp;$Q$3&amp;$R$3,Data[Index]&amp;Data[Valid Test, Can be used for conformity (Y/N)]&amp;Data[Cycle],Data[Test Name])</f>
        <v>#N/A</v>
      </c>
      <c r="D1567" s="167" t="e" cm="1">
        <f t="array" ref="D1567">_xlfn.XLOOKUP($A1567&amp;$Q$3&amp;$R$3,Data[Index]&amp;Data[Valid Test, Can be used for conformity (Y/N)]&amp;Data[Cycle],Data[Mileage (Miles)])</f>
        <v>#N/A</v>
      </c>
      <c r="E1567" s="130" t="e" cm="1">
        <f t="array" ref="E1567">_xlfn.XLOOKUP($A1567&amp;$Q$3&amp;$R$3,Data[Index]&amp;Data[Valid Test, Can be used for conformity (Y/N)]&amp;Data[Cycle],Data[Date])</f>
        <v>#N/A</v>
      </c>
      <c r="F1567" s="141" t="e" cm="1">
        <f t="array" ref="F1567">(_xlfn.XLOOKUP($A1567&amp;$Q$3&amp;$R$3,Data[Index]&amp;Data[Valid Test, Can be used for conformity (Y/N)]&amp;Data[Cycle],Data[CO/km (mg)])-F$2)/F$5</f>
        <v>#N/A</v>
      </c>
      <c r="G1567" s="141" t="e" cm="1">
        <f t="array" ref="G1567">(_xlfn.XLOOKUP($A1567&amp;$Q$3,Data[Index]&amp;Data[Valid Test, Can be used for conformity (Y/N)],Data[CO2/km (g)])-G$2)/G$5</f>
        <v>#N/A</v>
      </c>
      <c r="H1567" s="141" t="e" cm="1">
        <f t="array" ref="H1567">(_xlfn.XLOOKUP($A1567&amp;$Q$3,Data[Index]&amp;Data[Valid Test, Can be used for conformity (Y/N)],Data[THC/km (mg)])-H$2)/H$5</f>
        <v>#N/A</v>
      </c>
      <c r="I1567" s="141" t="e" cm="1">
        <f t="array" ref="I1567">(_xlfn.XLOOKUP($A1567&amp;$Q$3,Data[Index]&amp;Data[Valid Test, Can be used for conformity (Y/N)],Data[NOx/km (mg)])-I$2)/I$5</f>
        <v>#N/A</v>
      </c>
      <c r="J1567" s="141" t="e" cm="1">
        <f t="array" ref="J1567">(_xlfn.XLOOKUP($A1567&amp;$Q$3,Data[Index]&amp;Data[Valid Test, Can be used for conformity (Y/N)],Data[THC + NOx/km (mg)])-J$2)/J$5</f>
        <v>#N/A</v>
      </c>
      <c r="K1567" s="141" t="e" cm="1">
        <f t="array" ref="K1567">(_xlfn.XLOOKUP($A1567&amp;$Q$3,Data[Index]&amp;Data[Valid Test, Can be used for conformity (Y/N)],Data[PN/km ('#)])-K$2)/K$5</f>
        <v>#N/A</v>
      </c>
      <c r="L1567" s="141" t="e" cm="1">
        <f t="array" ref="L1567">(_xlfn.XLOOKUP($A1567&amp;$Q$3,Data[Index]&amp;Data[Valid Test, Can be used for conformity (Y/N)],Data[PM/km (mg)])-L$2)/L$5</f>
        <v>#N/A</v>
      </c>
      <c r="M1567" s="140" t="e" cm="1">
        <f t="array" ref="M1567">(_xlfn.XLOOKUP($A1567&amp;$Q$3,Data[Index]&amp;Data[Valid Test, Can be used for conformity (Y/N)],Data[CH4 (mg/km)])-M$2)/M$5</f>
        <v>#N/A</v>
      </c>
      <c r="N1567" s="140" t="e" cm="1">
        <f t="array" ref="N1567">(_xlfn.XLOOKUP($A1567&amp;$Q$3,Data[Index]&amp;Data[Valid Test, Can be used for conformity (Y/N)],Data[N20 (mg/km)])-N$2)/N$5</f>
        <v>#N/A</v>
      </c>
      <c r="O1567" s="141" t="e" cm="1">
        <f t="array" ref="O1567">(_xlfn.XLOOKUP($A1567&amp;$Q$3,Data[Index]&amp;Data[Valid Test, Can be used for conformity (Y/N)],Data[l/100km])-O$2)/O$5</f>
        <v>#N/A</v>
      </c>
      <c r="P1567" s="138">
        <f>_xlfn.XLOOKUP($A1567,Data[Index],Data[Comments])</f>
        <v>0</v>
      </c>
    </row>
    <row r="1568" spans="1:16" x14ac:dyDescent="0.2">
      <c r="A1568" s="129"/>
      <c r="B1568" s="129"/>
      <c r="C1568" s="129" t="e" cm="1">
        <f t="array" ref="C1568">_xlfn.XLOOKUP($A1568&amp;$Q$3&amp;$R$3,Data[Index]&amp;Data[Valid Test, Can be used for conformity (Y/N)]&amp;Data[Cycle],Data[Test Name])</f>
        <v>#N/A</v>
      </c>
      <c r="D1568" s="167" t="e" cm="1">
        <f t="array" ref="D1568">_xlfn.XLOOKUP($A1568&amp;$Q$3&amp;$R$3,Data[Index]&amp;Data[Valid Test, Can be used for conformity (Y/N)]&amp;Data[Cycle],Data[Mileage (Miles)])</f>
        <v>#N/A</v>
      </c>
      <c r="E1568" s="130" t="e" cm="1">
        <f t="array" ref="E1568">_xlfn.XLOOKUP($A1568&amp;$Q$3&amp;$R$3,Data[Index]&amp;Data[Valid Test, Can be used for conformity (Y/N)]&amp;Data[Cycle],Data[Date])</f>
        <v>#N/A</v>
      </c>
      <c r="F1568" s="141" t="e" cm="1">
        <f t="array" ref="F1568">(_xlfn.XLOOKUP($A1568&amp;$Q$3&amp;$R$3,Data[Index]&amp;Data[Valid Test, Can be used for conformity (Y/N)]&amp;Data[Cycle],Data[CO/km (mg)])-F$2)/F$5</f>
        <v>#N/A</v>
      </c>
      <c r="G1568" s="141" t="e" cm="1">
        <f t="array" ref="G1568">(_xlfn.XLOOKUP($A1568&amp;$Q$3,Data[Index]&amp;Data[Valid Test, Can be used for conformity (Y/N)],Data[CO2/km (g)])-G$2)/G$5</f>
        <v>#N/A</v>
      </c>
      <c r="H1568" s="141" t="e" cm="1">
        <f t="array" ref="H1568">(_xlfn.XLOOKUP($A1568&amp;$Q$3,Data[Index]&amp;Data[Valid Test, Can be used for conformity (Y/N)],Data[THC/km (mg)])-H$2)/H$5</f>
        <v>#N/A</v>
      </c>
      <c r="I1568" s="141" t="e" cm="1">
        <f t="array" ref="I1568">(_xlfn.XLOOKUP($A1568&amp;$Q$3,Data[Index]&amp;Data[Valid Test, Can be used for conformity (Y/N)],Data[NOx/km (mg)])-I$2)/I$5</f>
        <v>#N/A</v>
      </c>
      <c r="J1568" s="141" t="e" cm="1">
        <f t="array" ref="J1568">(_xlfn.XLOOKUP($A1568&amp;$Q$3,Data[Index]&amp;Data[Valid Test, Can be used for conformity (Y/N)],Data[THC + NOx/km (mg)])-J$2)/J$5</f>
        <v>#N/A</v>
      </c>
      <c r="K1568" s="141" t="e" cm="1">
        <f t="array" ref="K1568">(_xlfn.XLOOKUP($A1568&amp;$Q$3,Data[Index]&amp;Data[Valid Test, Can be used for conformity (Y/N)],Data[PN/km ('#)])-K$2)/K$5</f>
        <v>#N/A</v>
      </c>
      <c r="L1568" s="141" t="e" cm="1">
        <f t="array" ref="L1568">(_xlfn.XLOOKUP($A1568&amp;$Q$3,Data[Index]&amp;Data[Valid Test, Can be used for conformity (Y/N)],Data[PM/km (mg)])-L$2)/L$5</f>
        <v>#N/A</v>
      </c>
      <c r="M1568" s="140" t="e" cm="1">
        <f t="array" ref="M1568">(_xlfn.XLOOKUP($A1568&amp;$Q$3,Data[Index]&amp;Data[Valid Test, Can be used for conformity (Y/N)],Data[CH4 (mg/km)])-M$2)/M$5</f>
        <v>#N/A</v>
      </c>
      <c r="N1568" s="140" t="e" cm="1">
        <f t="array" ref="N1568">(_xlfn.XLOOKUP($A1568&amp;$Q$3,Data[Index]&amp;Data[Valid Test, Can be used for conformity (Y/N)],Data[N20 (mg/km)])-N$2)/N$5</f>
        <v>#N/A</v>
      </c>
      <c r="O1568" s="141" t="e" cm="1">
        <f t="array" ref="O1568">(_xlfn.XLOOKUP($A1568&amp;$Q$3,Data[Index]&amp;Data[Valid Test, Can be used for conformity (Y/N)],Data[l/100km])-O$2)/O$5</f>
        <v>#N/A</v>
      </c>
      <c r="P1568" s="138">
        <f>_xlfn.XLOOKUP($A1568,Data[Index],Data[Comments])</f>
        <v>0</v>
      </c>
    </row>
    <row r="1569" spans="1:16" x14ac:dyDescent="0.2">
      <c r="A1569" s="129"/>
      <c r="B1569" s="129"/>
      <c r="C1569" s="129" t="e" cm="1">
        <f t="array" ref="C1569">_xlfn.XLOOKUP($A1569&amp;$Q$3&amp;$R$3,Data[Index]&amp;Data[Valid Test, Can be used for conformity (Y/N)]&amp;Data[Cycle],Data[Test Name])</f>
        <v>#N/A</v>
      </c>
      <c r="D1569" s="167" t="e" cm="1">
        <f t="array" ref="D1569">_xlfn.XLOOKUP($A1569&amp;$Q$3&amp;$R$3,Data[Index]&amp;Data[Valid Test, Can be used for conformity (Y/N)]&amp;Data[Cycle],Data[Mileage (Miles)])</f>
        <v>#N/A</v>
      </c>
      <c r="E1569" s="130" t="e" cm="1">
        <f t="array" ref="E1569">_xlfn.XLOOKUP($A1569&amp;$Q$3&amp;$R$3,Data[Index]&amp;Data[Valid Test, Can be used for conformity (Y/N)]&amp;Data[Cycle],Data[Date])</f>
        <v>#N/A</v>
      </c>
      <c r="F1569" s="141" t="e" cm="1">
        <f t="array" ref="F1569">(_xlfn.XLOOKUP($A1569&amp;$Q$3&amp;$R$3,Data[Index]&amp;Data[Valid Test, Can be used for conformity (Y/N)]&amp;Data[Cycle],Data[CO/km (mg)])-F$2)/F$5</f>
        <v>#N/A</v>
      </c>
      <c r="G1569" s="141" t="e" cm="1">
        <f t="array" ref="G1569">(_xlfn.XLOOKUP($A1569&amp;$Q$3,Data[Index]&amp;Data[Valid Test, Can be used for conformity (Y/N)],Data[CO2/km (g)])-G$2)/G$5</f>
        <v>#N/A</v>
      </c>
      <c r="H1569" s="141" t="e" cm="1">
        <f t="array" ref="H1569">(_xlfn.XLOOKUP($A1569&amp;$Q$3,Data[Index]&amp;Data[Valid Test, Can be used for conformity (Y/N)],Data[THC/km (mg)])-H$2)/H$5</f>
        <v>#N/A</v>
      </c>
      <c r="I1569" s="141" t="e" cm="1">
        <f t="array" ref="I1569">(_xlfn.XLOOKUP($A1569&amp;$Q$3,Data[Index]&amp;Data[Valid Test, Can be used for conformity (Y/N)],Data[NOx/km (mg)])-I$2)/I$5</f>
        <v>#N/A</v>
      </c>
      <c r="J1569" s="141" t="e" cm="1">
        <f t="array" ref="J1569">(_xlfn.XLOOKUP($A1569&amp;$Q$3,Data[Index]&amp;Data[Valid Test, Can be used for conformity (Y/N)],Data[THC + NOx/km (mg)])-J$2)/J$5</f>
        <v>#N/A</v>
      </c>
      <c r="K1569" s="141" t="e" cm="1">
        <f t="array" ref="K1569">(_xlfn.XLOOKUP($A1569&amp;$Q$3,Data[Index]&amp;Data[Valid Test, Can be used for conformity (Y/N)],Data[PN/km ('#)])-K$2)/K$5</f>
        <v>#N/A</v>
      </c>
      <c r="L1569" s="141" t="e" cm="1">
        <f t="array" ref="L1569">(_xlfn.XLOOKUP($A1569&amp;$Q$3,Data[Index]&amp;Data[Valid Test, Can be used for conformity (Y/N)],Data[PM/km (mg)])-L$2)/L$5</f>
        <v>#N/A</v>
      </c>
      <c r="M1569" s="140" t="e" cm="1">
        <f t="array" ref="M1569">(_xlfn.XLOOKUP($A1569&amp;$Q$3,Data[Index]&amp;Data[Valid Test, Can be used for conformity (Y/N)],Data[CH4 (mg/km)])-M$2)/M$5</f>
        <v>#N/A</v>
      </c>
      <c r="N1569" s="140" t="e" cm="1">
        <f t="array" ref="N1569">(_xlfn.XLOOKUP($A1569&amp;$Q$3,Data[Index]&amp;Data[Valid Test, Can be used for conformity (Y/N)],Data[N20 (mg/km)])-N$2)/N$5</f>
        <v>#N/A</v>
      </c>
      <c r="O1569" s="141" t="e" cm="1">
        <f t="array" ref="O1569">(_xlfn.XLOOKUP($A1569&amp;$Q$3,Data[Index]&amp;Data[Valid Test, Can be used for conformity (Y/N)],Data[l/100km])-O$2)/O$5</f>
        <v>#N/A</v>
      </c>
      <c r="P1569" s="138">
        <f>_xlfn.XLOOKUP($A1569,Data[Index],Data[Comments])</f>
        <v>0</v>
      </c>
    </row>
    <row r="1570" spans="1:16" x14ac:dyDescent="0.2">
      <c r="A1570" s="129"/>
      <c r="B1570" s="129"/>
      <c r="C1570" s="129" t="e" cm="1">
        <f t="array" ref="C1570">_xlfn.XLOOKUP($A1570&amp;$Q$3&amp;$R$3,Data[Index]&amp;Data[Valid Test, Can be used for conformity (Y/N)]&amp;Data[Cycle],Data[Test Name])</f>
        <v>#N/A</v>
      </c>
      <c r="D1570" s="167" t="e" cm="1">
        <f t="array" ref="D1570">_xlfn.XLOOKUP($A1570&amp;$Q$3&amp;$R$3,Data[Index]&amp;Data[Valid Test, Can be used for conformity (Y/N)]&amp;Data[Cycle],Data[Mileage (Miles)])</f>
        <v>#N/A</v>
      </c>
      <c r="E1570" s="130" t="e" cm="1">
        <f t="array" ref="E1570">_xlfn.XLOOKUP($A1570&amp;$Q$3&amp;$R$3,Data[Index]&amp;Data[Valid Test, Can be used for conformity (Y/N)]&amp;Data[Cycle],Data[Date])</f>
        <v>#N/A</v>
      </c>
      <c r="F1570" s="141" t="e" cm="1">
        <f t="array" ref="F1570">(_xlfn.XLOOKUP($A1570&amp;$Q$3&amp;$R$3,Data[Index]&amp;Data[Valid Test, Can be used for conformity (Y/N)]&amp;Data[Cycle],Data[CO/km (mg)])-F$2)/F$5</f>
        <v>#N/A</v>
      </c>
      <c r="G1570" s="141" t="e" cm="1">
        <f t="array" ref="G1570">(_xlfn.XLOOKUP($A1570&amp;$Q$3,Data[Index]&amp;Data[Valid Test, Can be used for conformity (Y/N)],Data[CO2/km (g)])-G$2)/G$5</f>
        <v>#N/A</v>
      </c>
      <c r="H1570" s="141" t="e" cm="1">
        <f t="array" ref="H1570">(_xlfn.XLOOKUP($A1570&amp;$Q$3,Data[Index]&amp;Data[Valid Test, Can be used for conformity (Y/N)],Data[THC/km (mg)])-H$2)/H$5</f>
        <v>#N/A</v>
      </c>
      <c r="I1570" s="141" t="e" cm="1">
        <f t="array" ref="I1570">(_xlfn.XLOOKUP($A1570&amp;$Q$3,Data[Index]&amp;Data[Valid Test, Can be used for conformity (Y/N)],Data[NOx/km (mg)])-I$2)/I$5</f>
        <v>#N/A</v>
      </c>
      <c r="J1570" s="141" t="e" cm="1">
        <f t="array" ref="J1570">(_xlfn.XLOOKUP($A1570&amp;$Q$3,Data[Index]&amp;Data[Valid Test, Can be used for conformity (Y/N)],Data[THC + NOx/km (mg)])-J$2)/J$5</f>
        <v>#N/A</v>
      </c>
      <c r="K1570" s="141" t="e" cm="1">
        <f t="array" ref="K1570">(_xlfn.XLOOKUP($A1570&amp;$Q$3,Data[Index]&amp;Data[Valid Test, Can be used for conformity (Y/N)],Data[PN/km ('#)])-K$2)/K$5</f>
        <v>#N/A</v>
      </c>
      <c r="L1570" s="141" t="e" cm="1">
        <f t="array" ref="L1570">(_xlfn.XLOOKUP($A1570&amp;$Q$3,Data[Index]&amp;Data[Valid Test, Can be used for conformity (Y/N)],Data[PM/km (mg)])-L$2)/L$5</f>
        <v>#N/A</v>
      </c>
      <c r="M1570" s="140" t="e" cm="1">
        <f t="array" ref="M1570">(_xlfn.XLOOKUP($A1570&amp;$Q$3,Data[Index]&amp;Data[Valid Test, Can be used for conformity (Y/N)],Data[CH4 (mg/km)])-M$2)/M$5</f>
        <v>#N/A</v>
      </c>
      <c r="N1570" s="140" t="e" cm="1">
        <f t="array" ref="N1570">(_xlfn.XLOOKUP($A1570&amp;$Q$3,Data[Index]&amp;Data[Valid Test, Can be used for conformity (Y/N)],Data[N20 (mg/km)])-N$2)/N$5</f>
        <v>#N/A</v>
      </c>
      <c r="O1570" s="141" t="e" cm="1">
        <f t="array" ref="O1570">(_xlfn.XLOOKUP($A1570&amp;$Q$3,Data[Index]&amp;Data[Valid Test, Can be used for conformity (Y/N)],Data[l/100km])-O$2)/O$5</f>
        <v>#N/A</v>
      </c>
      <c r="P1570" s="138">
        <f>_xlfn.XLOOKUP($A1570,Data[Index],Data[Comments])</f>
        <v>0</v>
      </c>
    </row>
    <row r="1571" spans="1:16" x14ac:dyDescent="0.2">
      <c r="A1571" s="129"/>
      <c r="B1571" s="129"/>
      <c r="C1571" s="129" t="e" cm="1">
        <f t="array" ref="C1571">_xlfn.XLOOKUP($A1571&amp;$Q$3&amp;$R$3,Data[Index]&amp;Data[Valid Test, Can be used for conformity (Y/N)]&amp;Data[Cycle],Data[Test Name])</f>
        <v>#N/A</v>
      </c>
      <c r="D1571" s="167" t="e" cm="1">
        <f t="array" ref="D1571">_xlfn.XLOOKUP($A1571&amp;$Q$3&amp;$R$3,Data[Index]&amp;Data[Valid Test, Can be used for conformity (Y/N)]&amp;Data[Cycle],Data[Mileage (Miles)])</f>
        <v>#N/A</v>
      </c>
      <c r="E1571" s="130" t="e" cm="1">
        <f t="array" ref="E1571">_xlfn.XLOOKUP($A1571&amp;$Q$3&amp;$R$3,Data[Index]&amp;Data[Valid Test, Can be used for conformity (Y/N)]&amp;Data[Cycle],Data[Date])</f>
        <v>#N/A</v>
      </c>
      <c r="F1571" s="141" t="e" cm="1">
        <f t="array" ref="F1571">(_xlfn.XLOOKUP($A1571&amp;$Q$3&amp;$R$3,Data[Index]&amp;Data[Valid Test, Can be used for conformity (Y/N)]&amp;Data[Cycle],Data[CO/km (mg)])-F$2)/F$5</f>
        <v>#N/A</v>
      </c>
      <c r="G1571" s="141" t="e" cm="1">
        <f t="array" ref="G1571">(_xlfn.XLOOKUP($A1571&amp;$Q$3,Data[Index]&amp;Data[Valid Test, Can be used for conformity (Y/N)],Data[CO2/km (g)])-G$2)/G$5</f>
        <v>#N/A</v>
      </c>
      <c r="H1571" s="141" t="e" cm="1">
        <f t="array" ref="H1571">(_xlfn.XLOOKUP($A1571&amp;$Q$3,Data[Index]&amp;Data[Valid Test, Can be used for conformity (Y/N)],Data[THC/km (mg)])-H$2)/H$5</f>
        <v>#N/A</v>
      </c>
      <c r="I1571" s="141" t="e" cm="1">
        <f t="array" ref="I1571">(_xlfn.XLOOKUP($A1571&amp;$Q$3,Data[Index]&amp;Data[Valid Test, Can be used for conformity (Y/N)],Data[NOx/km (mg)])-I$2)/I$5</f>
        <v>#N/A</v>
      </c>
      <c r="J1571" s="141" t="e" cm="1">
        <f t="array" ref="J1571">(_xlfn.XLOOKUP($A1571&amp;$Q$3,Data[Index]&amp;Data[Valid Test, Can be used for conformity (Y/N)],Data[THC + NOx/km (mg)])-J$2)/J$5</f>
        <v>#N/A</v>
      </c>
      <c r="K1571" s="141" t="e" cm="1">
        <f t="array" ref="K1571">(_xlfn.XLOOKUP($A1571&amp;$Q$3,Data[Index]&amp;Data[Valid Test, Can be used for conformity (Y/N)],Data[PN/km ('#)])-K$2)/K$5</f>
        <v>#N/A</v>
      </c>
      <c r="L1571" s="141" t="e" cm="1">
        <f t="array" ref="L1571">(_xlfn.XLOOKUP($A1571&amp;$Q$3,Data[Index]&amp;Data[Valid Test, Can be used for conformity (Y/N)],Data[PM/km (mg)])-L$2)/L$5</f>
        <v>#N/A</v>
      </c>
      <c r="M1571" s="140" t="e" cm="1">
        <f t="array" ref="M1571">(_xlfn.XLOOKUP($A1571&amp;$Q$3,Data[Index]&amp;Data[Valid Test, Can be used for conformity (Y/N)],Data[CH4 (mg/km)])-M$2)/M$5</f>
        <v>#N/A</v>
      </c>
      <c r="N1571" s="140" t="e" cm="1">
        <f t="array" ref="N1571">(_xlfn.XLOOKUP($A1571&amp;$Q$3,Data[Index]&amp;Data[Valid Test, Can be used for conformity (Y/N)],Data[N20 (mg/km)])-N$2)/N$5</f>
        <v>#N/A</v>
      </c>
      <c r="O1571" s="141" t="e" cm="1">
        <f t="array" ref="O1571">(_xlfn.XLOOKUP($A1571&amp;$Q$3,Data[Index]&amp;Data[Valid Test, Can be used for conformity (Y/N)],Data[l/100km])-O$2)/O$5</f>
        <v>#N/A</v>
      </c>
      <c r="P1571" s="138">
        <f>_xlfn.XLOOKUP($A1571,Data[Index],Data[Comments])</f>
        <v>0</v>
      </c>
    </row>
    <row r="1572" spans="1:16" x14ac:dyDescent="0.2">
      <c r="A1572" s="129"/>
      <c r="B1572" s="129"/>
      <c r="C1572" s="129" t="e" cm="1">
        <f t="array" ref="C1572">_xlfn.XLOOKUP($A1572&amp;$Q$3&amp;$R$3,Data[Index]&amp;Data[Valid Test, Can be used for conformity (Y/N)]&amp;Data[Cycle],Data[Test Name])</f>
        <v>#N/A</v>
      </c>
      <c r="D1572" s="167" t="e" cm="1">
        <f t="array" ref="D1572">_xlfn.XLOOKUP($A1572&amp;$Q$3&amp;$R$3,Data[Index]&amp;Data[Valid Test, Can be used for conformity (Y/N)]&amp;Data[Cycle],Data[Mileage (Miles)])</f>
        <v>#N/A</v>
      </c>
      <c r="E1572" s="130" t="e" cm="1">
        <f t="array" ref="E1572">_xlfn.XLOOKUP($A1572&amp;$Q$3&amp;$R$3,Data[Index]&amp;Data[Valid Test, Can be used for conformity (Y/N)]&amp;Data[Cycle],Data[Date])</f>
        <v>#N/A</v>
      </c>
      <c r="F1572" s="141" t="e" cm="1">
        <f t="array" ref="F1572">(_xlfn.XLOOKUP($A1572&amp;$Q$3&amp;$R$3,Data[Index]&amp;Data[Valid Test, Can be used for conformity (Y/N)]&amp;Data[Cycle],Data[CO/km (mg)])-F$2)/F$5</f>
        <v>#N/A</v>
      </c>
      <c r="G1572" s="141" t="e" cm="1">
        <f t="array" ref="G1572">(_xlfn.XLOOKUP($A1572&amp;$Q$3,Data[Index]&amp;Data[Valid Test, Can be used for conformity (Y/N)],Data[CO2/km (g)])-G$2)/G$5</f>
        <v>#N/A</v>
      </c>
      <c r="H1572" s="141" t="e" cm="1">
        <f t="array" ref="H1572">(_xlfn.XLOOKUP($A1572&amp;$Q$3,Data[Index]&amp;Data[Valid Test, Can be used for conformity (Y/N)],Data[THC/km (mg)])-H$2)/H$5</f>
        <v>#N/A</v>
      </c>
      <c r="I1572" s="141" t="e" cm="1">
        <f t="array" ref="I1572">(_xlfn.XLOOKUP($A1572&amp;$Q$3,Data[Index]&amp;Data[Valid Test, Can be used for conformity (Y/N)],Data[NOx/km (mg)])-I$2)/I$5</f>
        <v>#N/A</v>
      </c>
      <c r="J1572" s="141" t="e" cm="1">
        <f t="array" ref="J1572">(_xlfn.XLOOKUP($A1572&amp;$Q$3,Data[Index]&amp;Data[Valid Test, Can be used for conformity (Y/N)],Data[THC + NOx/km (mg)])-J$2)/J$5</f>
        <v>#N/A</v>
      </c>
      <c r="K1572" s="141" t="e" cm="1">
        <f t="array" ref="K1572">(_xlfn.XLOOKUP($A1572&amp;$Q$3,Data[Index]&amp;Data[Valid Test, Can be used for conformity (Y/N)],Data[PN/km ('#)])-K$2)/K$5</f>
        <v>#N/A</v>
      </c>
      <c r="L1572" s="141" t="e" cm="1">
        <f t="array" ref="L1572">(_xlfn.XLOOKUP($A1572&amp;$Q$3,Data[Index]&amp;Data[Valid Test, Can be used for conformity (Y/N)],Data[PM/km (mg)])-L$2)/L$5</f>
        <v>#N/A</v>
      </c>
      <c r="M1572" s="140" t="e" cm="1">
        <f t="array" ref="M1572">(_xlfn.XLOOKUP($A1572&amp;$Q$3,Data[Index]&amp;Data[Valid Test, Can be used for conformity (Y/N)],Data[CH4 (mg/km)])-M$2)/M$5</f>
        <v>#N/A</v>
      </c>
      <c r="N1572" s="140" t="e" cm="1">
        <f t="array" ref="N1572">(_xlfn.XLOOKUP($A1572&amp;$Q$3,Data[Index]&amp;Data[Valid Test, Can be used for conformity (Y/N)],Data[N20 (mg/km)])-N$2)/N$5</f>
        <v>#N/A</v>
      </c>
      <c r="O1572" s="141" t="e" cm="1">
        <f t="array" ref="O1572">(_xlfn.XLOOKUP($A1572&amp;$Q$3,Data[Index]&amp;Data[Valid Test, Can be used for conformity (Y/N)],Data[l/100km])-O$2)/O$5</f>
        <v>#N/A</v>
      </c>
      <c r="P1572" s="138">
        <f>_xlfn.XLOOKUP($A1572,Data[Index],Data[Comments])</f>
        <v>0</v>
      </c>
    </row>
    <row r="1573" spans="1:16" x14ac:dyDescent="0.2">
      <c r="A1573" s="129"/>
      <c r="B1573" s="129"/>
      <c r="C1573" s="129" t="e" cm="1">
        <f t="array" ref="C1573">_xlfn.XLOOKUP($A1573&amp;$Q$3&amp;$R$3,Data[Index]&amp;Data[Valid Test, Can be used for conformity (Y/N)]&amp;Data[Cycle],Data[Test Name])</f>
        <v>#N/A</v>
      </c>
      <c r="D1573" s="167" t="e" cm="1">
        <f t="array" ref="D1573">_xlfn.XLOOKUP($A1573&amp;$Q$3&amp;$R$3,Data[Index]&amp;Data[Valid Test, Can be used for conformity (Y/N)]&amp;Data[Cycle],Data[Mileage (Miles)])</f>
        <v>#N/A</v>
      </c>
      <c r="E1573" s="130" t="e" cm="1">
        <f t="array" ref="E1573">_xlfn.XLOOKUP($A1573&amp;$Q$3&amp;$R$3,Data[Index]&amp;Data[Valid Test, Can be used for conformity (Y/N)]&amp;Data[Cycle],Data[Date])</f>
        <v>#N/A</v>
      </c>
      <c r="F1573" s="141" t="e" cm="1">
        <f t="array" ref="F1573">(_xlfn.XLOOKUP($A1573&amp;$Q$3&amp;$R$3,Data[Index]&amp;Data[Valid Test, Can be used for conformity (Y/N)]&amp;Data[Cycle],Data[CO/km (mg)])-F$2)/F$5</f>
        <v>#N/A</v>
      </c>
      <c r="G1573" s="141" t="e" cm="1">
        <f t="array" ref="G1573">(_xlfn.XLOOKUP($A1573&amp;$Q$3,Data[Index]&amp;Data[Valid Test, Can be used for conformity (Y/N)],Data[CO2/km (g)])-G$2)/G$5</f>
        <v>#N/A</v>
      </c>
      <c r="H1573" s="141" t="e" cm="1">
        <f t="array" ref="H1573">(_xlfn.XLOOKUP($A1573&amp;$Q$3,Data[Index]&amp;Data[Valid Test, Can be used for conformity (Y/N)],Data[THC/km (mg)])-H$2)/H$5</f>
        <v>#N/A</v>
      </c>
      <c r="I1573" s="141" t="e" cm="1">
        <f t="array" ref="I1573">(_xlfn.XLOOKUP($A1573&amp;$Q$3,Data[Index]&amp;Data[Valid Test, Can be used for conformity (Y/N)],Data[NOx/km (mg)])-I$2)/I$5</f>
        <v>#N/A</v>
      </c>
      <c r="J1573" s="141" t="e" cm="1">
        <f t="array" ref="J1573">(_xlfn.XLOOKUP($A1573&amp;$Q$3,Data[Index]&amp;Data[Valid Test, Can be used for conformity (Y/N)],Data[THC + NOx/km (mg)])-J$2)/J$5</f>
        <v>#N/A</v>
      </c>
      <c r="K1573" s="141" t="e" cm="1">
        <f t="array" ref="K1573">(_xlfn.XLOOKUP($A1573&amp;$Q$3,Data[Index]&amp;Data[Valid Test, Can be used for conformity (Y/N)],Data[PN/km ('#)])-K$2)/K$5</f>
        <v>#N/A</v>
      </c>
      <c r="L1573" s="141" t="e" cm="1">
        <f t="array" ref="L1573">(_xlfn.XLOOKUP($A1573&amp;$Q$3,Data[Index]&amp;Data[Valid Test, Can be used for conformity (Y/N)],Data[PM/km (mg)])-L$2)/L$5</f>
        <v>#N/A</v>
      </c>
      <c r="M1573" s="140" t="e" cm="1">
        <f t="array" ref="M1573">(_xlfn.XLOOKUP($A1573&amp;$Q$3,Data[Index]&amp;Data[Valid Test, Can be used for conformity (Y/N)],Data[CH4 (mg/km)])-M$2)/M$5</f>
        <v>#N/A</v>
      </c>
      <c r="N1573" s="140" t="e" cm="1">
        <f t="array" ref="N1573">(_xlfn.XLOOKUP($A1573&amp;$Q$3,Data[Index]&amp;Data[Valid Test, Can be used for conformity (Y/N)],Data[N20 (mg/km)])-N$2)/N$5</f>
        <v>#N/A</v>
      </c>
      <c r="O1573" s="141" t="e" cm="1">
        <f t="array" ref="O1573">(_xlfn.XLOOKUP($A1573&amp;$Q$3,Data[Index]&amp;Data[Valid Test, Can be used for conformity (Y/N)],Data[l/100km])-O$2)/O$5</f>
        <v>#N/A</v>
      </c>
      <c r="P1573" s="138">
        <f>_xlfn.XLOOKUP($A1573,Data[Index],Data[Comments])</f>
        <v>0</v>
      </c>
    </row>
    <row r="1574" spans="1:16" x14ac:dyDescent="0.2">
      <c r="A1574" s="129"/>
      <c r="B1574" s="129"/>
      <c r="C1574" s="129" t="e" cm="1">
        <f t="array" ref="C1574">_xlfn.XLOOKUP($A1574&amp;$Q$3&amp;$R$3,Data[Index]&amp;Data[Valid Test, Can be used for conformity (Y/N)]&amp;Data[Cycle],Data[Test Name])</f>
        <v>#N/A</v>
      </c>
      <c r="D1574" s="167" t="e" cm="1">
        <f t="array" ref="D1574">_xlfn.XLOOKUP($A1574&amp;$Q$3&amp;$R$3,Data[Index]&amp;Data[Valid Test, Can be used for conformity (Y/N)]&amp;Data[Cycle],Data[Mileage (Miles)])</f>
        <v>#N/A</v>
      </c>
      <c r="E1574" s="130" t="e" cm="1">
        <f t="array" ref="E1574">_xlfn.XLOOKUP($A1574&amp;$Q$3&amp;$R$3,Data[Index]&amp;Data[Valid Test, Can be used for conformity (Y/N)]&amp;Data[Cycle],Data[Date])</f>
        <v>#N/A</v>
      </c>
      <c r="F1574" s="141" t="e" cm="1">
        <f t="array" ref="F1574">(_xlfn.XLOOKUP($A1574&amp;$Q$3&amp;$R$3,Data[Index]&amp;Data[Valid Test, Can be used for conformity (Y/N)]&amp;Data[Cycle],Data[CO/km (mg)])-F$2)/F$5</f>
        <v>#N/A</v>
      </c>
      <c r="G1574" s="141" t="e" cm="1">
        <f t="array" ref="G1574">(_xlfn.XLOOKUP($A1574&amp;$Q$3,Data[Index]&amp;Data[Valid Test, Can be used for conformity (Y/N)],Data[CO2/km (g)])-G$2)/G$5</f>
        <v>#N/A</v>
      </c>
      <c r="H1574" s="141" t="e" cm="1">
        <f t="array" ref="H1574">(_xlfn.XLOOKUP($A1574&amp;$Q$3,Data[Index]&amp;Data[Valid Test, Can be used for conformity (Y/N)],Data[THC/km (mg)])-H$2)/H$5</f>
        <v>#N/A</v>
      </c>
      <c r="I1574" s="141" t="e" cm="1">
        <f t="array" ref="I1574">(_xlfn.XLOOKUP($A1574&amp;$Q$3,Data[Index]&amp;Data[Valid Test, Can be used for conformity (Y/N)],Data[NOx/km (mg)])-I$2)/I$5</f>
        <v>#N/A</v>
      </c>
      <c r="J1574" s="141" t="e" cm="1">
        <f t="array" ref="J1574">(_xlfn.XLOOKUP($A1574&amp;$Q$3,Data[Index]&amp;Data[Valid Test, Can be used for conformity (Y/N)],Data[THC + NOx/km (mg)])-J$2)/J$5</f>
        <v>#N/A</v>
      </c>
      <c r="K1574" s="141" t="e" cm="1">
        <f t="array" ref="K1574">(_xlfn.XLOOKUP($A1574&amp;$Q$3,Data[Index]&amp;Data[Valid Test, Can be used for conformity (Y/N)],Data[PN/km ('#)])-K$2)/K$5</f>
        <v>#N/A</v>
      </c>
      <c r="L1574" s="141" t="e" cm="1">
        <f t="array" ref="L1574">(_xlfn.XLOOKUP($A1574&amp;$Q$3,Data[Index]&amp;Data[Valid Test, Can be used for conformity (Y/N)],Data[PM/km (mg)])-L$2)/L$5</f>
        <v>#N/A</v>
      </c>
      <c r="M1574" s="140" t="e" cm="1">
        <f t="array" ref="M1574">(_xlfn.XLOOKUP($A1574&amp;$Q$3,Data[Index]&amp;Data[Valid Test, Can be used for conformity (Y/N)],Data[CH4 (mg/km)])-M$2)/M$5</f>
        <v>#N/A</v>
      </c>
      <c r="N1574" s="140" t="e" cm="1">
        <f t="array" ref="N1574">(_xlfn.XLOOKUP($A1574&amp;$Q$3,Data[Index]&amp;Data[Valid Test, Can be used for conformity (Y/N)],Data[N20 (mg/km)])-N$2)/N$5</f>
        <v>#N/A</v>
      </c>
      <c r="O1574" s="141" t="e" cm="1">
        <f t="array" ref="O1574">(_xlfn.XLOOKUP($A1574&amp;$Q$3,Data[Index]&amp;Data[Valid Test, Can be used for conformity (Y/N)],Data[l/100km])-O$2)/O$5</f>
        <v>#N/A</v>
      </c>
      <c r="P1574" s="138">
        <f>_xlfn.XLOOKUP($A1574,Data[Index],Data[Comments])</f>
        <v>0</v>
      </c>
    </row>
    <row r="1575" spans="1:16" x14ac:dyDescent="0.2">
      <c r="A1575" s="129"/>
      <c r="B1575" s="129"/>
      <c r="C1575" s="129" t="e" cm="1">
        <f t="array" ref="C1575">_xlfn.XLOOKUP($A1575&amp;$Q$3&amp;$R$3,Data[Index]&amp;Data[Valid Test, Can be used for conformity (Y/N)]&amp;Data[Cycle],Data[Test Name])</f>
        <v>#N/A</v>
      </c>
      <c r="D1575" s="167" t="e" cm="1">
        <f t="array" ref="D1575">_xlfn.XLOOKUP($A1575&amp;$Q$3&amp;$R$3,Data[Index]&amp;Data[Valid Test, Can be used for conformity (Y/N)]&amp;Data[Cycle],Data[Mileage (Miles)])</f>
        <v>#N/A</v>
      </c>
      <c r="E1575" s="130" t="e" cm="1">
        <f t="array" ref="E1575">_xlfn.XLOOKUP($A1575&amp;$Q$3&amp;$R$3,Data[Index]&amp;Data[Valid Test, Can be used for conformity (Y/N)]&amp;Data[Cycle],Data[Date])</f>
        <v>#N/A</v>
      </c>
      <c r="F1575" s="141" t="e" cm="1">
        <f t="array" ref="F1575">(_xlfn.XLOOKUP($A1575&amp;$Q$3&amp;$R$3,Data[Index]&amp;Data[Valid Test, Can be used for conformity (Y/N)]&amp;Data[Cycle],Data[CO/km (mg)])-F$2)/F$5</f>
        <v>#N/A</v>
      </c>
      <c r="G1575" s="141" t="e" cm="1">
        <f t="array" ref="G1575">(_xlfn.XLOOKUP($A1575&amp;$Q$3,Data[Index]&amp;Data[Valid Test, Can be used for conformity (Y/N)],Data[CO2/km (g)])-G$2)/G$5</f>
        <v>#N/A</v>
      </c>
      <c r="H1575" s="141" t="e" cm="1">
        <f t="array" ref="H1575">(_xlfn.XLOOKUP($A1575&amp;$Q$3,Data[Index]&amp;Data[Valid Test, Can be used for conformity (Y/N)],Data[THC/km (mg)])-H$2)/H$5</f>
        <v>#N/A</v>
      </c>
      <c r="I1575" s="141" t="e" cm="1">
        <f t="array" ref="I1575">(_xlfn.XLOOKUP($A1575&amp;$Q$3,Data[Index]&amp;Data[Valid Test, Can be used for conformity (Y/N)],Data[NOx/km (mg)])-I$2)/I$5</f>
        <v>#N/A</v>
      </c>
      <c r="J1575" s="141" t="e" cm="1">
        <f t="array" ref="J1575">(_xlfn.XLOOKUP($A1575&amp;$Q$3,Data[Index]&amp;Data[Valid Test, Can be used for conformity (Y/N)],Data[THC + NOx/km (mg)])-J$2)/J$5</f>
        <v>#N/A</v>
      </c>
      <c r="K1575" s="141" t="e" cm="1">
        <f t="array" ref="K1575">(_xlfn.XLOOKUP($A1575&amp;$Q$3,Data[Index]&amp;Data[Valid Test, Can be used for conformity (Y/N)],Data[PN/km ('#)])-K$2)/K$5</f>
        <v>#N/A</v>
      </c>
      <c r="L1575" s="141" t="e" cm="1">
        <f t="array" ref="L1575">(_xlfn.XLOOKUP($A1575&amp;$Q$3,Data[Index]&amp;Data[Valid Test, Can be used for conformity (Y/N)],Data[PM/km (mg)])-L$2)/L$5</f>
        <v>#N/A</v>
      </c>
      <c r="M1575" s="140" t="e" cm="1">
        <f t="array" ref="M1575">(_xlfn.XLOOKUP($A1575&amp;$Q$3,Data[Index]&amp;Data[Valid Test, Can be used for conformity (Y/N)],Data[CH4 (mg/km)])-M$2)/M$5</f>
        <v>#N/A</v>
      </c>
      <c r="N1575" s="140" t="e" cm="1">
        <f t="array" ref="N1575">(_xlfn.XLOOKUP($A1575&amp;$Q$3,Data[Index]&amp;Data[Valid Test, Can be used for conformity (Y/N)],Data[N20 (mg/km)])-N$2)/N$5</f>
        <v>#N/A</v>
      </c>
      <c r="O1575" s="141" t="e" cm="1">
        <f t="array" ref="O1575">(_xlfn.XLOOKUP($A1575&amp;$Q$3,Data[Index]&amp;Data[Valid Test, Can be used for conformity (Y/N)],Data[l/100km])-O$2)/O$5</f>
        <v>#N/A</v>
      </c>
      <c r="P1575" s="138">
        <f>_xlfn.XLOOKUP($A1575,Data[Index],Data[Comments])</f>
        <v>0</v>
      </c>
    </row>
    <row r="1576" spans="1:16" x14ac:dyDescent="0.2">
      <c r="A1576" s="129"/>
      <c r="B1576" s="129"/>
      <c r="C1576" s="129" t="e" cm="1">
        <f t="array" ref="C1576">_xlfn.XLOOKUP($A1576&amp;$Q$3&amp;$R$3,Data[Index]&amp;Data[Valid Test, Can be used for conformity (Y/N)]&amp;Data[Cycle],Data[Test Name])</f>
        <v>#N/A</v>
      </c>
      <c r="D1576" s="167" t="e" cm="1">
        <f t="array" ref="D1576">_xlfn.XLOOKUP($A1576&amp;$Q$3&amp;$R$3,Data[Index]&amp;Data[Valid Test, Can be used for conformity (Y/N)]&amp;Data[Cycle],Data[Mileage (Miles)])</f>
        <v>#N/A</v>
      </c>
      <c r="E1576" s="130" t="e" cm="1">
        <f t="array" ref="E1576">_xlfn.XLOOKUP($A1576&amp;$Q$3&amp;$R$3,Data[Index]&amp;Data[Valid Test, Can be used for conformity (Y/N)]&amp;Data[Cycle],Data[Date])</f>
        <v>#N/A</v>
      </c>
      <c r="F1576" s="141" t="e" cm="1">
        <f t="array" ref="F1576">(_xlfn.XLOOKUP($A1576&amp;$Q$3&amp;$R$3,Data[Index]&amp;Data[Valid Test, Can be used for conformity (Y/N)]&amp;Data[Cycle],Data[CO/km (mg)])-F$2)/F$5</f>
        <v>#N/A</v>
      </c>
      <c r="G1576" s="141" t="e" cm="1">
        <f t="array" ref="G1576">(_xlfn.XLOOKUP($A1576&amp;$Q$3,Data[Index]&amp;Data[Valid Test, Can be used for conformity (Y/N)],Data[CO2/km (g)])-G$2)/G$5</f>
        <v>#N/A</v>
      </c>
      <c r="H1576" s="141" t="e" cm="1">
        <f t="array" ref="H1576">(_xlfn.XLOOKUP($A1576&amp;$Q$3,Data[Index]&amp;Data[Valid Test, Can be used for conformity (Y/N)],Data[THC/km (mg)])-H$2)/H$5</f>
        <v>#N/A</v>
      </c>
      <c r="I1576" s="141" t="e" cm="1">
        <f t="array" ref="I1576">(_xlfn.XLOOKUP($A1576&amp;$Q$3,Data[Index]&amp;Data[Valid Test, Can be used for conformity (Y/N)],Data[NOx/km (mg)])-I$2)/I$5</f>
        <v>#N/A</v>
      </c>
      <c r="J1576" s="141" t="e" cm="1">
        <f t="array" ref="J1576">(_xlfn.XLOOKUP($A1576&amp;$Q$3,Data[Index]&amp;Data[Valid Test, Can be used for conformity (Y/N)],Data[THC + NOx/km (mg)])-J$2)/J$5</f>
        <v>#N/A</v>
      </c>
      <c r="K1576" s="141" t="e" cm="1">
        <f t="array" ref="K1576">(_xlfn.XLOOKUP($A1576&amp;$Q$3,Data[Index]&amp;Data[Valid Test, Can be used for conformity (Y/N)],Data[PN/km ('#)])-K$2)/K$5</f>
        <v>#N/A</v>
      </c>
      <c r="L1576" s="141" t="e" cm="1">
        <f t="array" ref="L1576">(_xlfn.XLOOKUP($A1576&amp;$Q$3,Data[Index]&amp;Data[Valid Test, Can be used for conformity (Y/N)],Data[PM/km (mg)])-L$2)/L$5</f>
        <v>#N/A</v>
      </c>
      <c r="M1576" s="140" t="e" cm="1">
        <f t="array" ref="M1576">(_xlfn.XLOOKUP($A1576&amp;$Q$3,Data[Index]&amp;Data[Valid Test, Can be used for conformity (Y/N)],Data[CH4 (mg/km)])-M$2)/M$5</f>
        <v>#N/A</v>
      </c>
      <c r="N1576" s="140" t="e" cm="1">
        <f t="array" ref="N1576">(_xlfn.XLOOKUP($A1576&amp;$Q$3,Data[Index]&amp;Data[Valid Test, Can be used for conformity (Y/N)],Data[N20 (mg/km)])-N$2)/N$5</f>
        <v>#N/A</v>
      </c>
      <c r="O1576" s="141" t="e" cm="1">
        <f t="array" ref="O1576">(_xlfn.XLOOKUP($A1576&amp;$Q$3,Data[Index]&amp;Data[Valid Test, Can be used for conformity (Y/N)],Data[l/100km])-O$2)/O$5</f>
        <v>#N/A</v>
      </c>
      <c r="P1576" s="138">
        <f>_xlfn.XLOOKUP($A1576,Data[Index],Data[Comments])</f>
        <v>0</v>
      </c>
    </row>
    <row r="1577" spans="1:16" x14ac:dyDescent="0.2">
      <c r="A1577" s="129"/>
      <c r="B1577" s="129"/>
      <c r="C1577" s="129" t="e" cm="1">
        <f t="array" ref="C1577">_xlfn.XLOOKUP($A1577&amp;$Q$3&amp;$R$3,Data[Index]&amp;Data[Valid Test, Can be used for conformity (Y/N)]&amp;Data[Cycle],Data[Test Name])</f>
        <v>#N/A</v>
      </c>
      <c r="D1577" s="167" t="e" cm="1">
        <f t="array" ref="D1577">_xlfn.XLOOKUP($A1577&amp;$Q$3&amp;$R$3,Data[Index]&amp;Data[Valid Test, Can be used for conformity (Y/N)]&amp;Data[Cycle],Data[Mileage (Miles)])</f>
        <v>#N/A</v>
      </c>
      <c r="E1577" s="130" t="e" cm="1">
        <f t="array" ref="E1577">_xlfn.XLOOKUP($A1577&amp;$Q$3&amp;$R$3,Data[Index]&amp;Data[Valid Test, Can be used for conformity (Y/N)]&amp;Data[Cycle],Data[Date])</f>
        <v>#N/A</v>
      </c>
      <c r="F1577" s="141" t="e" cm="1">
        <f t="array" ref="F1577">(_xlfn.XLOOKUP($A1577&amp;$Q$3&amp;$R$3,Data[Index]&amp;Data[Valid Test, Can be used for conformity (Y/N)]&amp;Data[Cycle],Data[CO/km (mg)])-F$2)/F$5</f>
        <v>#N/A</v>
      </c>
      <c r="G1577" s="141" t="e" cm="1">
        <f t="array" ref="G1577">(_xlfn.XLOOKUP($A1577&amp;$Q$3,Data[Index]&amp;Data[Valid Test, Can be used for conformity (Y/N)],Data[CO2/km (g)])-G$2)/G$5</f>
        <v>#N/A</v>
      </c>
      <c r="H1577" s="141" t="e" cm="1">
        <f t="array" ref="H1577">(_xlfn.XLOOKUP($A1577&amp;$Q$3,Data[Index]&amp;Data[Valid Test, Can be used for conformity (Y/N)],Data[THC/km (mg)])-H$2)/H$5</f>
        <v>#N/A</v>
      </c>
      <c r="I1577" s="141" t="e" cm="1">
        <f t="array" ref="I1577">(_xlfn.XLOOKUP($A1577&amp;$Q$3,Data[Index]&amp;Data[Valid Test, Can be used for conformity (Y/N)],Data[NOx/km (mg)])-I$2)/I$5</f>
        <v>#N/A</v>
      </c>
      <c r="J1577" s="141" t="e" cm="1">
        <f t="array" ref="J1577">(_xlfn.XLOOKUP($A1577&amp;$Q$3,Data[Index]&amp;Data[Valid Test, Can be used for conformity (Y/N)],Data[THC + NOx/km (mg)])-J$2)/J$5</f>
        <v>#N/A</v>
      </c>
      <c r="K1577" s="141" t="e" cm="1">
        <f t="array" ref="K1577">(_xlfn.XLOOKUP($A1577&amp;$Q$3,Data[Index]&amp;Data[Valid Test, Can be used for conformity (Y/N)],Data[PN/km ('#)])-K$2)/K$5</f>
        <v>#N/A</v>
      </c>
      <c r="L1577" s="141" t="e" cm="1">
        <f t="array" ref="L1577">(_xlfn.XLOOKUP($A1577&amp;$Q$3,Data[Index]&amp;Data[Valid Test, Can be used for conformity (Y/N)],Data[PM/km (mg)])-L$2)/L$5</f>
        <v>#N/A</v>
      </c>
      <c r="M1577" s="140" t="e" cm="1">
        <f t="array" ref="M1577">(_xlfn.XLOOKUP($A1577&amp;$Q$3,Data[Index]&amp;Data[Valid Test, Can be used for conformity (Y/N)],Data[CH4 (mg/km)])-M$2)/M$5</f>
        <v>#N/A</v>
      </c>
      <c r="N1577" s="140" t="e" cm="1">
        <f t="array" ref="N1577">(_xlfn.XLOOKUP($A1577&amp;$Q$3,Data[Index]&amp;Data[Valid Test, Can be used for conformity (Y/N)],Data[N20 (mg/km)])-N$2)/N$5</f>
        <v>#N/A</v>
      </c>
      <c r="O1577" s="141" t="e" cm="1">
        <f t="array" ref="O1577">(_xlfn.XLOOKUP($A1577&amp;$Q$3,Data[Index]&amp;Data[Valid Test, Can be used for conformity (Y/N)],Data[l/100km])-O$2)/O$5</f>
        <v>#N/A</v>
      </c>
      <c r="P1577" s="138">
        <f>_xlfn.XLOOKUP($A1577,Data[Index],Data[Comments])</f>
        <v>0</v>
      </c>
    </row>
    <row r="1578" spans="1:16" x14ac:dyDescent="0.2">
      <c r="A1578" s="129"/>
      <c r="B1578" s="129"/>
      <c r="C1578" s="129" t="e" cm="1">
        <f t="array" ref="C1578">_xlfn.XLOOKUP($A1578&amp;$Q$3&amp;$R$3,Data[Index]&amp;Data[Valid Test, Can be used for conformity (Y/N)]&amp;Data[Cycle],Data[Test Name])</f>
        <v>#N/A</v>
      </c>
      <c r="D1578" s="167" t="e" cm="1">
        <f t="array" ref="D1578">_xlfn.XLOOKUP($A1578&amp;$Q$3&amp;$R$3,Data[Index]&amp;Data[Valid Test, Can be used for conformity (Y/N)]&amp;Data[Cycle],Data[Mileage (Miles)])</f>
        <v>#N/A</v>
      </c>
      <c r="E1578" s="130" t="e" cm="1">
        <f t="array" ref="E1578">_xlfn.XLOOKUP($A1578&amp;$Q$3&amp;$R$3,Data[Index]&amp;Data[Valid Test, Can be used for conformity (Y/N)]&amp;Data[Cycle],Data[Date])</f>
        <v>#N/A</v>
      </c>
      <c r="F1578" s="141" t="e" cm="1">
        <f t="array" ref="F1578">(_xlfn.XLOOKUP($A1578&amp;$Q$3&amp;$R$3,Data[Index]&amp;Data[Valid Test, Can be used for conformity (Y/N)]&amp;Data[Cycle],Data[CO/km (mg)])-F$2)/F$5</f>
        <v>#N/A</v>
      </c>
      <c r="G1578" s="141" t="e" cm="1">
        <f t="array" ref="G1578">(_xlfn.XLOOKUP($A1578&amp;$Q$3,Data[Index]&amp;Data[Valid Test, Can be used for conformity (Y/N)],Data[CO2/km (g)])-G$2)/G$5</f>
        <v>#N/A</v>
      </c>
      <c r="H1578" s="141" t="e" cm="1">
        <f t="array" ref="H1578">(_xlfn.XLOOKUP($A1578&amp;$Q$3,Data[Index]&amp;Data[Valid Test, Can be used for conformity (Y/N)],Data[THC/km (mg)])-H$2)/H$5</f>
        <v>#N/A</v>
      </c>
      <c r="I1578" s="141" t="e" cm="1">
        <f t="array" ref="I1578">(_xlfn.XLOOKUP($A1578&amp;$Q$3,Data[Index]&amp;Data[Valid Test, Can be used for conformity (Y/N)],Data[NOx/km (mg)])-I$2)/I$5</f>
        <v>#N/A</v>
      </c>
      <c r="J1578" s="141" t="e" cm="1">
        <f t="array" ref="J1578">(_xlfn.XLOOKUP($A1578&amp;$Q$3,Data[Index]&amp;Data[Valid Test, Can be used for conformity (Y/N)],Data[THC + NOx/km (mg)])-J$2)/J$5</f>
        <v>#N/A</v>
      </c>
      <c r="K1578" s="141" t="e" cm="1">
        <f t="array" ref="K1578">(_xlfn.XLOOKUP($A1578&amp;$Q$3,Data[Index]&amp;Data[Valid Test, Can be used for conformity (Y/N)],Data[PN/km ('#)])-K$2)/K$5</f>
        <v>#N/A</v>
      </c>
      <c r="L1578" s="141" t="e" cm="1">
        <f t="array" ref="L1578">(_xlfn.XLOOKUP($A1578&amp;$Q$3,Data[Index]&amp;Data[Valid Test, Can be used for conformity (Y/N)],Data[PM/km (mg)])-L$2)/L$5</f>
        <v>#N/A</v>
      </c>
      <c r="M1578" s="140" t="e" cm="1">
        <f t="array" ref="M1578">(_xlfn.XLOOKUP($A1578&amp;$Q$3,Data[Index]&amp;Data[Valid Test, Can be used for conformity (Y/N)],Data[CH4 (mg/km)])-M$2)/M$5</f>
        <v>#N/A</v>
      </c>
      <c r="N1578" s="140" t="e" cm="1">
        <f t="array" ref="N1578">(_xlfn.XLOOKUP($A1578&amp;$Q$3,Data[Index]&amp;Data[Valid Test, Can be used for conformity (Y/N)],Data[N20 (mg/km)])-N$2)/N$5</f>
        <v>#N/A</v>
      </c>
      <c r="O1578" s="141" t="e" cm="1">
        <f t="array" ref="O1578">(_xlfn.XLOOKUP($A1578&amp;$Q$3,Data[Index]&amp;Data[Valid Test, Can be used for conformity (Y/N)],Data[l/100km])-O$2)/O$5</f>
        <v>#N/A</v>
      </c>
      <c r="P1578" s="138">
        <f>_xlfn.XLOOKUP($A1578,Data[Index],Data[Comments])</f>
        <v>0</v>
      </c>
    </row>
    <row r="1579" spans="1:16" x14ac:dyDescent="0.2">
      <c r="A1579" s="129"/>
      <c r="B1579" s="129"/>
      <c r="C1579" s="129" t="e" cm="1">
        <f t="array" ref="C1579">_xlfn.XLOOKUP($A1579&amp;$Q$3&amp;$R$3,Data[Index]&amp;Data[Valid Test, Can be used for conformity (Y/N)]&amp;Data[Cycle],Data[Test Name])</f>
        <v>#N/A</v>
      </c>
      <c r="D1579" s="167" t="e" cm="1">
        <f t="array" ref="D1579">_xlfn.XLOOKUP($A1579&amp;$Q$3&amp;$R$3,Data[Index]&amp;Data[Valid Test, Can be used for conformity (Y/N)]&amp;Data[Cycle],Data[Mileage (Miles)])</f>
        <v>#N/A</v>
      </c>
      <c r="E1579" s="130" t="e" cm="1">
        <f t="array" ref="E1579">_xlfn.XLOOKUP($A1579&amp;$Q$3&amp;$R$3,Data[Index]&amp;Data[Valid Test, Can be used for conformity (Y/N)]&amp;Data[Cycle],Data[Date])</f>
        <v>#N/A</v>
      </c>
      <c r="F1579" s="141" t="e" cm="1">
        <f t="array" ref="F1579">(_xlfn.XLOOKUP($A1579&amp;$Q$3&amp;$R$3,Data[Index]&amp;Data[Valid Test, Can be used for conformity (Y/N)]&amp;Data[Cycle],Data[CO/km (mg)])-F$2)/F$5</f>
        <v>#N/A</v>
      </c>
      <c r="G1579" s="141" t="e" cm="1">
        <f t="array" ref="G1579">(_xlfn.XLOOKUP($A1579&amp;$Q$3,Data[Index]&amp;Data[Valid Test, Can be used for conformity (Y/N)],Data[CO2/km (g)])-G$2)/G$5</f>
        <v>#N/A</v>
      </c>
      <c r="H1579" s="141" t="e" cm="1">
        <f t="array" ref="H1579">(_xlfn.XLOOKUP($A1579&amp;$Q$3,Data[Index]&amp;Data[Valid Test, Can be used for conformity (Y/N)],Data[THC/km (mg)])-H$2)/H$5</f>
        <v>#N/A</v>
      </c>
      <c r="I1579" s="141" t="e" cm="1">
        <f t="array" ref="I1579">(_xlfn.XLOOKUP($A1579&amp;$Q$3,Data[Index]&amp;Data[Valid Test, Can be used for conformity (Y/N)],Data[NOx/km (mg)])-I$2)/I$5</f>
        <v>#N/A</v>
      </c>
      <c r="J1579" s="141" t="e" cm="1">
        <f t="array" ref="J1579">(_xlfn.XLOOKUP($A1579&amp;$Q$3,Data[Index]&amp;Data[Valid Test, Can be used for conformity (Y/N)],Data[THC + NOx/km (mg)])-J$2)/J$5</f>
        <v>#N/A</v>
      </c>
      <c r="K1579" s="141" t="e" cm="1">
        <f t="array" ref="K1579">(_xlfn.XLOOKUP($A1579&amp;$Q$3,Data[Index]&amp;Data[Valid Test, Can be used for conformity (Y/N)],Data[PN/km ('#)])-K$2)/K$5</f>
        <v>#N/A</v>
      </c>
      <c r="L1579" s="141" t="e" cm="1">
        <f t="array" ref="L1579">(_xlfn.XLOOKUP($A1579&amp;$Q$3,Data[Index]&amp;Data[Valid Test, Can be used for conformity (Y/N)],Data[PM/km (mg)])-L$2)/L$5</f>
        <v>#N/A</v>
      </c>
      <c r="M1579" s="140" t="e" cm="1">
        <f t="array" ref="M1579">(_xlfn.XLOOKUP($A1579&amp;$Q$3,Data[Index]&amp;Data[Valid Test, Can be used for conformity (Y/N)],Data[CH4 (mg/km)])-M$2)/M$5</f>
        <v>#N/A</v>
      </c>
      <c r="N1579" s="140" t="e" cm="1">
        <f t="array" ref="N1579">(_xlfn.XLOOKUP($A1579&amp;$Q$3,Data[Index]&amp;Data[Valid Test, Can be used for conformity (Y/N)],Data[N20 (mg/km)])-N$2)/N$5</f>
        <v>#N/A</v>
      </c>
      <c r="O1579" s="141" t="e" cm="1">
        <f t="array" ref="O1579">(_xlfn.XLOOKUP($A1579&amp;$Q$3,Data[Index]&amp;Data[Valid Test, Can be used for conformity (Y/N)],Data[l/100km])-O$2)/O$5</f>
        <v>#N/A</v>
      </c>
      <c r="P1579" s="138">
        <f>_xlfn.XLOOKUP($A1579,Data[Index],Data[Comments])</f>
        <v>0</v>
      </c>
    </row>
    <row r="1580" spans="1:16" x14ac:dyDescent="0.2">
      <c r="A1580" s="129"/>
      <c r="B1580" s="129"/>
      <c r="C1580" s="129" t="e" cm="1">
        <f t="array" ref="C1580">_xlfn.XLOOKUP($A1580&amp;$Q$3&amp;$R$3,Data[Index]&amp;Data[Valid Test, Can be used for conformity (Y/N)]&amp;Data[Cycle],Data[Test Name])</f>
        <v>#N/A</v>
      </c>
      <c r="D1580" s="167" t="e" cm="1">
        <f t="array" ref="D1580">_xlfn.XLOOKUP($A1580&amp;$Q$3&amp;$R$3,Data[Index]&amp;Data[Valid Test, Can be used for conformity (Y/N)]&amp;Data[Cycle],Data[Mileage (Miles)])</f>
        <v>#N/A</v>
      </c>
      <c r="E1580" s="130" t="e" cm="1">
        <f t="array" ref="E1580">_xlfn.XLOOKUP($A1580&amp;$Q$3&amp;$R$3,Data[Index]&amp;Data[Valid Test, Can be used for conformity (Y/N)]&amp;Data[Cycle],Data[Date])</f>
        <v>#N/A</v>
      </c>
      <c r="F1580" s="141" t="e" cm="1">
        <f t="array" ref="F1580">(_xlfn.XLOOKUP($A1580&amp;$Q$3&amp;$R$3,Data[Index]&amp;Data[Valid Test, Can be used for conformity (Y/N)]&amp;Data[Cycle],Data[CO/km (mg)])-F$2)/F$5</f>
        <v>#N/A</v>
      </c>
      <c r="G1580" s="141" t="e" cm="1">
        <f t="array" ref="G1580">(_xlfn.XLOOKUP($A1580&amp;$Q$3,Data[Index]&amp;Data[Valid Test, Can be used for conformity (Y/N)],Data[CO2/km (g)])-G$2)/G$5</f>
        <v>#N/A</v>
      </c>
      <c r="H1580" s="141" t="e" cm="1">
        <f t="array" ref="H1580">(_xlfn.XLOOKUP($A1580&amp;$Q$3,Data[Index]&amp;Data[Valid Test, Can be used for conformity (Y/N)],Data[THC/km (mg)])-H$2)/H$5</f>
        <v>#N/A</v>
      </c>
      <c r="I1580" s="141" t="e" cm="1">
        <f t="array" ref="I1580">(_xlfn.XLOOKUP($A1580&amp;$Q$3,Data[Index]&amp;Data[Valid Test, Can be used for conformity (Y/N)],Data[NOx/km (mg)])-I$2)/I$5</f>
        <v>#N/A</v>
      </c>
      <c r="J1580" s="141" t="e" cm="1">
        <f t="array" ref="J1580">(_xlfn.XLOOKUP($A1580&amp;$Q$3,Data[Index]&amp;Data[Valid Test, Can be used for conformity (Y/N)],Data[THC + NOx/km (mg)])-J$2)/J$5</f>
        <v>#N/A</v>
      </c>
      <c r="K1580" s="141" t="e" cm="1">
        <f t="array" ref="K1580">(_xlfn.XLOOKUP($A1580&amp;$Q$3,Data[Index]&amp;Data[Valid Test, Can be used for conformity (Y/N)],Data[PN/km ('#)])-K$2)/K$5</f>
        <v>#N/A</v>
      </c>
      <c r="L1580" s="141" t="e" cm="1">
        <f t="array" ref="L1580">(_xlfn.XLOOKUP($A1580&amp;$Q$3,Data[Index]&amp;Data[Valid Test, Can be used for conformity (Y/N)],Data[PM/km (mg)])-L$2)/L$5</f>
        <v>#N/A</v>
      </c>
      <c r="M1580" s="140" t="e" cm="1">
        <f t="array" ref="M1580">(_xlfn.XLOOKUP($A1580&amp;$Q$3,Data[Index]&amp;Data[Valid Test, Can be used for conformity (Y/N)],Data[CH4 (mg/km)])-M$2)/M$5</f>
        <v>#N/A</v>
      </c>
      <c r="N1580" s="140" t="e" cm="1">
        <f t="array" ref="N1580">(_xlfn.XLOOKUP($A1580&amp;$Q$3,Data[Index]&amp;Data[Valid Test, Can be used for conformity (Y/N)],Data[N20 (mg/km)])-N$2)/N$5</f>
        <v>#N/A</v>
      </c>
      <c r="O1580" s="141" t="e" cm="1">
        <f t="array" ref="O1580">(_xlfn.XLOOKUP($A1580&amp;$Q$3,Data[Index]&amp;Data[Valid Test, Can be used for conformity (Y/N)],Data[l/100km])-O$2)/O$5</f>
        <v>#N/A</v>
      </c>
      <c r="P1580" s="138">
        <f>_xlfn.XLOOKUP($A1580,Data[Index],Data[Comments])</f>
        <v>0</v>
      </c>
    </row>
    <row r="1581" spans="1:16" x14ac:dyDescent="0.2">
      <c r="A1581" s="129"/>
      <c r="B1581" s="129"/>
      <c r="C1581" s="129" t="e" cm="1">
        <f t="array" ref="C1581">_xlfn.XLOOKUP($A1581&amp;$Q$3&amp;$R$3,Data[Index]&amp;Data[Valid Test, Can be used for conformity (Y/N)]&amp;Data[Cycle],Data[Test Name])</f>
        <v>#N/A</v>
      </c>
      <c r="D1581" s="167" t="e" cm="1">
        <f t="array" ref="D1581">_xlfn.XLOOKUP($A1581&amp;$Q$3&amp;$R$3,Data[Index]&amp;Data[Valid Test, Can be used for conformity (Y/N)]&amp;Data[Cycle],Data[Mileage (Miles)])</f>
        <v>#N/A</v>
      </c>
      <c r="E1581" s="130" t="e" cm="1">
        <f t="array" ref="E1581">_xlfn.XLOOKUP($A1581&amp;$Q$3&amp;$R$3,Data[Index]&amp;Data[Valid Test, Can be used for conformity (Y/N)]&amp;Data[Cycle],Data[Date])</f>
        <v>#N/A</v>
      </c>
      <c r="F1581" s="141" t="e" cm="1">
        <f t="array" ref="F1581">(_xlfn.XLOOKUP($A1581&amp;$Q$3&amp;$R$3,Data[Index]&amp;Data[Valid Test, Can be used for conformity (Y/N)]&amp;Data[Cycle],Data[CO/km (mg)])-F$2)/F$5</f>
        <v>#N/A</v>
      </c>
      <c r="G1581" s="141" t="e" cm="1">
        <f t="array" ref="G1581">(_xlfn.XLOOKUP($A1581&amp;$Q$3,Data[Index]&amp;Data[Valid Test, Can be used for conformity (Y/N)],Data[CO2/km (g)])-G$2)/G$5</f>
        <v>#N/A</v>
      </c>
      <c r="H1581" s="141" t="e" cm="1">
        <f t="array" ref="H1581">(_xlfn.XLOOKUP($A1581&amp;$Q$3,Data[Index]&amp;Data[Valid Test, Can be used for conformity (Y/N)],Data[THC/km (mg)])-H$2)/H$5</f>
        <v>#N/A</v>
      </c>
      <c r="I1581" s="141" t="e" cm="1">
        <f t="array" ref="I1581">(_xlfn.XLOOKUP($A1581&amp;$Q$3,Data[Index]&amp;Data[Valid Test, Can be used for conformity (Y/N)],Data[NOx/km (mg)])-I$2)/I$5</f>
        <v>#N/A</v>
      </c>
      <c r="J1581" s="141" t="e" cm="1">
        <f t="array" ref="J1581">(_xlfn.XLOOKUP($A1581&amp;$Q$3,Data[Index]&amp;Data[Valid Test, Can be used for conformity (Y/N)],Data[THC + NOx/km (mg)])-J$2)/J$5</f>
        <v>#N/A</v>
      </c>
      <c r="K1581" s="141" t="e" cm="1">
        <f t="array" ref="K1581">(_xlfn.XLOOKUP($A1581&amp;$Q$3,Data[Index]&amp;Data[Valid Test, Can be used for conformity (Y/N)],Data[PN/km ('#)])-K$2)/K$5</f>
        <v>#N/A</v>
      </c>
      <c r="L1581" s="141" t="e" cm="1">
        <f t="array" ref="L1581">(_xlfn.XLOOKUP($A1581&amp;$Q$3,Data[Index]&amp;Data[Valid Test, Can be used for conformity (Y/N)],Data[PM/km (mg)])-L$2)/L$5</f>
        <v>#N/A</v>
      </c>
      <c r="M1581" s="140" t="e" cm="1">
        <f t="array" ref="M1581">(_xlfn.XLOOKUP($A1581&amp;$Q$3,Data[Index]&amp;Data[Valid Test, Can be used for conformity (Y/N)],Data[CH4 (mg/km)])-M$2)/M$5</f>
        <v>#N/A</v>
      </c>
      <c r="N1581" s="140" t="e" cm="1">
        <f t="array" ref="N1581">(_xlfn.XLOOKUP($A1581&amp;$Q$3,Data[Index]&amp;Data[Valid Test, Can be used for conformity (Y/N)],Data[N20 (mg/km)])-N$2)/N$5</f>
        <v>#N/A</v>
      </c>
      <c r="O1581" s="141" t="e" cm="1">
        <f t="array" ref="O1581">(_xlfn.XLOOKUP($A1581&amp;$Q$3,Data[Index]&amp;Data[Valid Test, Can be used for conformity (Y/N)],Data[l/100km])-O$2)/O$5</f>
        <v>#N/A</v>
      </c>
      <c r="P1581" s="138">
        <f>_xlfn.XLOOKUP($A1581,Data[Index],Data[Comments])</f>
        <v>0</v>
      </c>
    </row>
    <row r="1582" spans="1:16" x14ac:dyDescent="0.2">
      <c r="A1582" s="129"/>
      <c r="B1582" s="129"/>
      <c r="C1582" s="129" t="e" cm="1">
        <f t="array" ref="C1582">_xlfn.XLOOKUP($A1582&amp;$Q$3&amp;$R$3,Data[Index]&amp;Data[Valid Test, Can be used for conformity (Y/N)]&amp;Data[Cycle],Data[Test Name])</f>
        <v>#N/A</v>
      </c>
      <c r="D1582" s="167" t="e" cm="1">
        <f t="array" ref="D1582">_xlfn.XLOOKUP($A1582&amp;$Q$3&amp;$R$3,Data[Index]&amp;Data[Valid Test, Can be used for conformity (Y/N)]&amp;Data[Cycle],Data[Mileage (Miles)])</f>
        <v>#N/A</v>
      </c>
      <c r="E1582" s="130" t="e" cm="1">
        <f t="array" ref="E1582">_xlfn.XLOOKUP($A1582&amp;$Q$3&amp;$R$3,Data[Index]&amp;Data[Valid Test, Can be used for conformity (Y/N)]&amp;Data[Cycle],Data[Date])</f>
        <v>#N/A</v>
      </c>
      <c r="F1582" s="141" t="e" cm="1">
        <f t="array" ref="F1582">(_xlfn.XLOOKUP($A1582&amp;$Q$3&amp;$R$3,Data[Index]&amp;Data[Valid Test, Can be used for conformity (Y/N)]&amp;Data[Cycle],Data[CO/km (mg)])-F$2)/F$5</f>
        <v>#N/A</v>
      </c>
      <c r="G1582" s="141" t="e" cm="1">
        <f t="array" ref="G1582">(_xlfn.XLOOKUP($A1582&amp;$Q$3,Data[Index]&amp;Data[Valid Test, Can be used for conformity (Y/N)],Data[CO2/km (g)])-G$2)/G$5</f>
        <v>#N/A</v>
      </c>
      <c r="H1582" s="141" t="e" cm="1">
        <f t="array" ref="H1582">(_xlfn.XLOOKUP($A1582&amp;$Q$3,Data[Index]&amp;Data[Valid Test, Can be used for conformity (Y/N)],Data[THC/km (mg)])-H$2)/H$5</f>
        <v>#N/A</v>
      </c>
      <c r="I1582" s="141" t="e" cm="1">
        <f t="array" ref="I1582">(_xlfn.XLOOKUP($A1582&amp;$Q$3,Data[Index]&amp;Data[Valid Test, Can be used for conformity (Y/N)],Data[NOx/km (mg)])-I$2)/I$5</f>
        <v>#N/A</v>
      </c>
      <c r="J1582" s="141" t="e" cm="1">
        <f t="array" ref="J1582">(_xlfn.XLOOKUP($A1582&amp;$Q$3,Data[Index]&amp;Data[Valid Test, Can be used for conformity (Y/N)],Data[THC + NOx/km (mg)])-J$2)/J$5</f>
        <v>#N/A</v>
      </c>
      <c r="K1582" s="141" t="e" cm="1">
        <f t="array" ref="K1582">(_xlfn.XLOOKUP($A1582&amp;$Q$3,Data[Index]&amp;Data[Valid Test, Can be used for conformity (Y/N)],Data[PN/km ('#)])-K$2)/K$5</f>
        <v>#N/A</v>
      </c>
      <c r="L1582" s="141" t="e" cm="1">
        <f t="array" ref="L1582">(_xlfn.XLOOKUP($A1582&amp;$Q$3,Data[Index]&amp;Data[Valid Test, Can be used for conformity (Y/N)],Data[PM/km (mg)])-L$2)/L$5</f>
        <v>#N/A</v>
      </c>
      <c r="M1582" s="140" t="e" cm="1">
        <f t="array" ref="M1582">(_xlfn.XLOOKUP($A1582&amp;$Q$3,Data[Index]&amp;Data[Valid Test, Can be used for conformity (Y/N)],Data[CH4 (mg/km)])-M$2)/M$5</f>
        <v>#N/A</v>
      </c>
      <c r="N1582" s="140" t="e" cm="1">
        <f t="array" ref="N1582">(_xlfn.XLOOKUP($A1582&amp;$Q$3,Data[Index]&amp;Data[Valid Test, Can be used for conformity (Y/N)],Data[N20 (mg/km)])-N$2)/N$5</f>
        <v>#N/A</v>
      </c>
      <c r="O1582" s="141" t="e" cm="1">
        <f t="array" ref="O1582">(_xlfn.XLOOKUP($A1582&amp;$Q$3,Data[Index]&amp;Data[Valid Test, Can be used for conformity (Y/N)],Data[l/100km])-O$2)/O$5</f>
        <v>#N/A</v>
      </c>
      <c r="P1582" s="138">
        <f>_xlfn.XLOOKUP($A1582,Data[Index],Data[Comments])</f>
        <v>0</v>
      </c>
    </row>
    <row r="1583" spans="1:16" x14ac:dyDescent="0.2">
      <c r="A1583" s="129"/>
      <c r="B1583" s="129"/>
      <c r="C1583" s="129" t="e" cm="1">
        <f t="array" ref="C1583">_xlfn.XLOOKUP($A1583&amp;$Q$3&amp;$R$3,Data[Index]&amp;Data[Valid Test, Can be used for conformity (Y/N)]&amp;Data[Cycle],Data[Test Name])</f>
        <v>#N/A</v>
      </c>
      <c r="D1583" s="167" t="e" cm="1">
        <f t="array" ref="D1583">_xlfn.XLOOKUP($A1583&amp;$Q$3&amp;$R$3,Data[Index]&amp;Data[Valid Test, Can be used for conformity (Y/N)]&amp;Data[Cycle],Data[Mileage (Miles)])</f>
        <v>#N/A</v>
      </c>
      <c r="E1583" s="130" t="e" cm="1">
        <f t="array" ref="E1583">_xlfn.XLOOKUP($A1583&amp;$Q$3&amp;$R$3,Data[Index]&amp;Data[Valid Test, Can be used for conformity (Y/N)]&amp;Data[Cycle],Data[Date])</f>
        <v>#N/A</v>
      </c>
      <c r="F1583" s="141" t="e" cm="1">
        <f t="array" ref="F1583">(_xlfn.XLOOKUP($A1583&amp;$Q$3&amp;$R$3,Data[Index]&amp;Data[Valid Test, Can be used for conformity (Y/N)]&amp;Data[Cycle],Data[CO/km (mg)])-F$2)/F$5</f>
        <v>#N/A</v>
      </c>
      <c r="G1583" s="141" t="e" cm="1">
        <f t="array" ref="G1583">(_xlfn.XLOOKUP($A1583&amp;$Q$3,Data[Index]&amp;Data[Valid Test, Can be used for conformity (Y/N)],Data[CO2/km (g)])-G$2)/G$5</f>
        <v>#N/A</v>
      </c>
      <c r="H1583" s="141" t="e" cm="1">
        <f t="array" ref="H1583">(_xlfn.XLOOKUP($A1583&amp;$Q$3,Data[Index]&amp;Data[Valid Test, Can be used for conformity (Y/N)],Data[THC/km (mg)])-H$2)/H$5</f>
        <v>#N/A</v>
      </c>
      <c r="I1583" s="141" t="e" cm="1">
        <f t="array" ref="I1583">(_xlfn.XLOOKUP($A1583&amp;$Q$3,Data[Index]&amp;Data[Valid Test, Can be used for conformity (Y/N)],Data[NOx/km (mg)])-I$2)/I$5</f>
        <v>#N/A</v>
      </c>
      <c r="J1583" s="141" t="e" cm="1">
        <f t="array" ref="J1583">(_xlfn.XLOOKUP($A1583&amp;$Q$3,Data[Index]&amp;Data[Valid Test, Can be used for conformity (Y/N)],Data[THC + NOx/km (mg)])-J$2)/J$5</f>
        <v>#N/A</v>
      </c>
      <c r="K1583" s="141" t="e" cm="1">
        <f t="array" ref="K1583">(_xlfn.XLOOKUP($A1583&amp;$Q$3,Data[Index]&amp;Data[Valid Test, Can be used for conformity (Y/N)],Data[PN/km ('#)])-K$2)/K$5</f>
        <v>#N/A</v>
      </c>
      <c r="L1583" s="141" t="e" cm="1">
        <f t="array" ref="L1583">(_xlfn.XLOOKUP($A1583&amp;$Q$3,Data[Index]&amp;Data[Valid Test, Can be used for conformity (Y/N)],Data[PM/km (mg)])-L$2)/L$5</f>
        <v>#N/A</v>
      </c>
      <c r="M1583" s="140" t="e" cm="1">
        <f t="array" ref="M1583">(_xlfn.XLOOKUP($A1583&amp;$Q$3,Data[Index]&amp;Data[Valid Test, Can be used for conformity (Y/N)],Data[CH4 (mg/km)])-M$2)/M$5</f>
        <v>#N/A</v>
      </c>
      <c r="N1583" s="140" t="e" cm="1">
        <f t="array" ref="N1583">(_xlfn.XLOOKUP($A1583&amp;$Q$3,Data[Index]&amp;Data[Valid Test, Can be used for conformity (Y/N)],Data[N20 (mg/km)])-N$2)/N$5</f>
        <v>#N/A</v>
      </c>
      <c r="O1583" s="141" t="e" cm="1">
        <f t="array" ref="O1583">(_xlfn.XLOOKUP($A1583&amp;$Q$3,Data[Index]&amp;Data[Valid Test, Can be used for conformity (Y/N)],Data[l/100km])-O$2)/O$5</f>
        <v>#N/A</v>
      </c>
      <c r="P1583" s="138">
        <f>_xlfn.XLOOKUP($A1583,Data[Index],Data[Comments])</f>
        <v>0</v>
      </c>
    </row>
    <row r="1584" spans="1:16" x14ac:dyDescent="0.2">
      <c r="A1584" s="129"/>
      <c r="B1584" s="129"/>
      <c r="C1584" s="129" t="e" cm="1">
        <f t="array" ref="C1584">_xlfn.XLOOKUP($A1584&amp;$Q$3&amp;$R$3,Data[Index]&amp;Data[Valid Test, Can be used for conformity (Y/N)]&amp;Data[Cycle],Data[Test Name])</f>
        <v>#N/A</v>
      </c>
      <c r="D1584" s="167" t="e" cm="1">
        <f t="array" ref="D1584">_xlfn.XLOOKUP($A1584&amp;$Q$3&amp;$R$3,Data[Index]&amp;Data[Valid Test, Can be used for conformity (Y/N)]&amp;Data[Cycle],Data[Mileage (Miles)])</f>
        <v>#N/A</v>
      </c>
      <c r="E1584" s="130" t="e" cm="1">
        <f t="array" ref="E1584">_xlfn.XLOOKUP($A1584&amp;$Q$3&amp;$R$3,Data[Index]&amp;Data[Valid Test, Can be used for conformity (Y/N)]&amp;Data[Cycle],Data[Date])</f>
        <v>#N/A</v>
      </c>
      <c r="F1584" s="141" t="e" cm="1">
        <f t="array" ref="F1584">(_xlfn.XLOOKUP($A1584&amp;$Q$3&amp;$R$3,Data[Index]&amp;Data[Valid Test, Can be used for conformity (Y/N)]&amp;Data[Cycle],Data[CO/km (mg)])-F$2)/F$5</f>
        <v>#N/A</v>
      </c>
      <c r="G1584" s="141" t="e" cm="1">
        <f t="array" ref="G1584">(_xlfn.XLOOKUP($A1584&amp;$Q$3,Data[Index]&amp;Data[Valid Test, Can be used for conformity (Y/N)],Data[CO2/km (g)])-G$2)/G$5</f>
        <v>#N/A</v>
      </c>
      <c r="H1584" s="141" t="e" cm="1">
        <f t="array" ref="H1584">(_xlfn.XLOOKUP($A1584&amp;$Q$3,Data[Index]&amp;Data[Valid Test, Can be used for conformity (Y/N)],Data[THC/km (mg)])-H$2)/H$5</f>
        <v>#N/A</v>
      </c>
      <c r="I1584" s="141" t="e" cm="1">
        <f t="array" ref="I1584">(_xlfn.XLOOKUP($A1584&amp;$Q$3,Data[Index]&amp;Data[Valid Test, Can be used for conformity (Y/N)],Data[NOx/km (mg)])-I$2)/I$5</f>
        <v>#N/A</v>
      </c>
      <c r="J1584" s="141" t="e" cm="1">
        <f t="array" ref="J1584">(_xlfn.XLOOKUP($A1584&amp;$Q$3,Data[Index]&amp;Data[Valid Test, Can be used for conformity (Y/N)],Data[THC + NOx/km (mg)])-J$2)/J$5</f>
        <v>#N/A</v>
      </c>
      <c r="K1584" s="141" t="e" cm="1">
        <f t="array" ref="K1584">(_xlfn.XLOOKUP($A1584&amp;$Q$3,Data[Index]&amp;Data[Valid Test, Can be used for conformity (Y/N)],Data[PN/km ('#)])-K$2)/K$5</f>
        <v>#N/A</v>
      </c>
      <c r="L1584" s="141" t="e" cm="1">
        <f t="array" ref="L1584">(_xlfn.XLOOKUP($A1584&amp;$Q$3,Data[Index]&amp;Data[Valid Test, Can be used for conformity (Y/N)],Data[PM/km (mg)])-L$2)/L$5</f>
        <v>#N/A</v>
      </c>
      <c r="M1584" s="140" t="e" cm="1">
        <f t="array" ref="M1584">(_xlfn.XLOOKUP($A1584&amp;$Q$3,Data[Index]&amp;Data[Valid Test, Can be used for conformity (Y/N)],Data[CH4 (mg/km)])-M$2)/M$5</f>
        <v>#N/A</v>
      </c>
      <c r="N1584" s="140" t="e" cm="1">
        <f t="array" ref="N1584">(_xlfn.XLOOKUP($A1584&amp;$Q$3,Data[Index]&amp;Data[Valid Test, Can be used for conformity (Y/N)],Data[N20 (mg/km)])-N$2)/N$5</f>
        <v>#N/A</v>
      </c>
      <c r="O1584" s="141" t="e" cm="1">
        <f t="array" ref="O1584">(_xlfn.XLOOKUP($A1584&amp;$Q$3,Data[Index]&amp;Data[Valid Test, Can be used for conformity (Y/N)],Data[l/100km])-O$2)/O$5</f>
        <v>#N/A</v>
      </c>
      <c r="P1584" s="138">
        <f>_xlfn.XLOOKUP($A1584,Data[Index],Data[Comments])</f>
        <v>0</v>
      </c>
    </row>
    <row r="1585" spans="1:16" x14ac:dyDescent="0.2">
      <c r="A1585" s="129"/>
      <c r="B1585" s="129"/>
      <c r="C1585" s="129" t="e" cm="1">
        <f t="array" ref="C1585">_xlfn.XLOOKUP($A1585&amp;$Q$3&amp;$R$3,Data[Index]&amp;Data[Valid Test, Can be used for conformity (Y/N)]&amp;Data[Cycle],Data[Test Name])</f>
        <v>#N/A</v>
      </c>
      <c r="D1585" s="167" t="e" cm="1">
        <f t="array" ref="D1585">_xlfn.XLOOKUP($A1585&amp;$Q$3&amp;$R$3,Data[Index]&amp;Data[Valid Test, Can be used for conformity (Y/N)]&amp;Data[Cycle],Data[Mileage (Miles)])</f>
        <v>#N/A</v>
      </c>
      <c r="E1585" s="130" t="e" cm="1">
        <f t="array" ref="E1585">_xlfn.XLOOKUP($A1585&amp;$Q$3&amp;$R$3,Data[Index]&amp;Data[Valid Test, Can be used for conformity (Y/N)]&amp;Data[Cycle],Data[Date])</f>
        <v>#N/A</v>
      </c>
      <c r="F1585" s="141" t="e" cm="1">
        <f t="array" ref="F1585">(_xlfn.XLOOKUP($A1585&amp;$Q$3&amp;$R$3,Data[Index]&amp;Data[Valid Test, Can be used for conformity (Y/N)]&amp;Data[Cycle],Data[CO/km (mg)])-F$2)/F$5</f>
        <v>#N/A</v>
      </c>
      <c r="G1585" s="141" t="e" cm="1">
        <f t="array" ref="G1585">(_xlfn.XLOOKUP($A1585&amp;$Q$3,Data[Index]&amp;Data[Valid Test, Can be used for conformity (Y/N)],Data[CO2/km (g)])-G$2)/G$5</f>
        <v>#N/A</v>
      </c>
      <c r="H1585" s="141" t="e" cm="1">
        <f t="array" ref="H1585">(_xlfn.XLOOKUP($A1585&amp;$Q$3,Data[Index]&amp;Data[Valid Test, Can be used for conformity (Y/N)],Data[THC/km (mg)])-H$2)/H$5</f>
        <v>#N/A</v>
      </c>
      <c r="I1585" s="141" t="e" cm="1">
        <f t="array" ref="I1585">(_xlfn.XLOOKUP($A1585&amp;$Q$3,Data[Index]&amp;Data[Valid Test, Can be used for conformity (Y/N)],Data[NOx/km (mg)])-I$2)/I$5</f>
        <v>#N/A</v>
      </c>
      <c r="J1585" s="141" t="e" cm="1">
        <f t="array" ref="J1585">(_xlfn.XLOOKUP($A1585&amp;$Q$3,Data[Index]&amp;Data[Valid Test, Can be used for conformity (Y/N)],Data[THC + NOx/km (mg)])-J$2)/J$5</f>
        <v>#N/A</v>
      </c>
      <c r="K1585" s="141" t="e" cm="1">
        <f t="array" ref="K1585">(_xlfn.XLOOKUP($A1585&amp;$Q$3,Data[Index]&amp;Data[Valid Test, Can be used for conformity (Y/N)],Data[PN/km ('#)])-K$2)/K$5</f>
        <v>#N/A</v>
      </c>
      <c r="L1585" s="141" t="e" cm="1">
        <f t="array" ref="L1585">(_xlfn.XLOOKUP($A1585&amp;$Q$3,Data[Index]&amp;Data[Valid Test, Can be used for conformity (Y/N)],Data[PM/km (mg)])-L$2)/L$5</f>
        <v>#N/A</v>
      </c>
      <c r="M1585" s="140" t="e" cm="1">
        <f t="array" ref="M1585">(_xlfn.XLOOKUP($A1585&amp;$Q$3,Data[Index]&amp;Data[Valid Test, Can be used for conformity (Y/N)],Data[CH4 (mg/km)])-M$2)/M$5</f>
        <v>#N/A</v>
      </c>
      <c r="N1585" s="140" t="e" cm="1">
        <f t="array" ref="N1585">(_xlfn.XLOOKUP($A1585&amp;$Q$3,Data[Index]&amp;Data[Valid Test, Can be used for conformity (Y/N)],Data[N20 (mg/km)])-N$2)/N$5</f>
        <v>#N/A</v>
      </c>
      <c r="O1585" s="141" t="e" cm="1">
        <f t="array" ref="O1585">(_xlfn.XLOOKUP($A1585&amp;$Q$3,Data[Index]&amp;Data[Valid Test, Can be used for conformity (Y/N)],Data[l/100km])-O$2)/O$5</f>
        <v>#N/A</v>
      </c>
      <c r="P1585" s="138">
        <f>_xlfn.XLOOKUP($A1585,Data[Index],Data[Comments])</f>
        <v>0</v>
      </c>
    </row>
    <row r="1586" spans="1:16" x14ac:dyDescent="0.2">
      <c r="A1586" s="129"/>
      <c r="B1586" s="129"/>
      <c r="C1586" s="129" t="e" cm="1">
        <f t="array" ref="C1586">_xlfn.XLOOKUP($A1586&amp;$Q$3&amp;$R$3,Data[Index]&amp;Data[Valid Test, Can be used for conformity (Y/N)]&amp;Data[Cycle],Data[Test Name])</f>
        <v>#N/A</v>
      </c>
      <c r="D1586" s="167" t="e" cm="1">
        <f t="array" ref="D1586">_xlfn.XLOOKUP($A1586&amp;$Q$3&amp;$R$3,Data[Index]&amp;Data[Valid Test, Can be used for conformity (Y/N)]&amp;Data[Cycle],Data[Mileage (Miles)])</f>
        <v>#N/A</v>
      </c>
      <c r="E1586" s="130" t="e" cm="1">
        <f t="array" ref="E1586">_xlfn.XLOOKUP($A1586&amp;$Q$3&amp;$R$3,Data[Index]&amp;Data[Valid Test, Can be used for conformity (Y/N)]&amp;Data[Cycle],Data[Date])</f>
        <v>#N/A</v>
      </c>
      <c r="F1586" s="141" t="e" cm="1">
        <f t="array" ref="F1586">(_xlfn.XLOOKUP($A1586&amp;$Q$3&amp;$R$3,Data[Index]&amp;Data[Valid Test, Can be used for conformity (Y/N)]&amp;Data[Cycle],Data[CO/km (mg)])-F$2)/F$5</f>
        <v>#N/A</v>
      </c>
      <c r="G1586" s="141" t="e" cm="1">
        <f t="array" ref="G1586">(_xlfn.XLOOKUP($A1586&amp;$Q$3,Data[Index]&amp;Data[Valid Test, Can be used for conformity (Y/N)],Data[CO2/km (g)])-G$2)/G$5</f>
        <v>#N/A</v>
      </c>
      <c r="H1586" s="141" t="e" cm="1">
        <f t="array" ref="H1586">(_xlfn.XLOOKUP($A1586&amp;$Q$3,Data[Index]&amp;Data[Valid Test, Can be used for conformity (Y/N)],Data[THC/km (mg)])-H$2)/H$5</f>
        <v>#N/A</v>
      </c>
      <c r="I1586" s="141" t="e" cm="1">
        <f t="array" ref="I1586">(_xlfn.XLOOKUP($A1586&amp;$Q$3,Data[Index]&amp;Data[Valid Test, Can be used for conformity (Y/N)],Data[NOx/km (mg)])-I$2)/I$5</f>
        <v>#N/A</v>
      </c>
      <c r="J1586" s="141" t="e" cm="1">
        <f t="array" ref="J1586">(_xlfn.XLOOKUP($A1586&amp;$Q$3,Data[Index]&amp;Data[Valid Test, Can be used for conformity (Y/N)],Data[THC + NOx/km (mg)])-J$2)/J$5</f>
        <v>#N/A</v>
      </c>
      <c r="K1586" s="141" t="e" cm="1">
        <f t="array" ref="K1586">(_xlfn.XLOOKUP($A1586&amp;$Q$3,Data[Index]&amp;Data[Valid Test, Can be used for conformity (Y/N)],Data[PN/km ('#)])-K$2)/K$5</f>
        <v>#N/A</v>
      </c>
      <c r="L1586" s="141" t="e" cm="1">
        <f t="array" ref="L1586">(_xlfn.XLOOKUP($A1586&amp;$Q$3,Data[Index]&amp;Data[Valid Test, Can be used for conformity (Y/N)],Data[PM/km (mg)])-L$2)/L$5</f>
        <v>#N/A</v>
      </c>
      <c r="M1586" s="140" t="e" cm="1">
        <f t="array" ref="M1586">(_xlfn.XLOOKUP($A1586&amp;$Q$3,Data[Index]&amp;Data[Valid Test, Can be used for conformity (Y/N)],Data[CH4 (mg/km)])-M$2)/M$5</f>
        <v>#N/A</v>
      </c>
      <c r="N1586" s="140" t="e" cm="1">
        <f t="array" ref="N1586">(_xlfn.XLOOKUP($A1586&amp;$Q$3,Data[Index]&amp;Data[Valid Test, Can be used for conformity (Y/N)],Data[N20 (mg/km)])-N$2)/N$5</f>
        <v>#N/A</v>
      </c>
      <c r="O1586" s="141" t="e" cm="1">
        <f t="array" ref="O1586">(_xlfn.XLOOKUP($A1586&amp;$Q$3,Data[Index]&amp;Data[Valid Test, Can be used for conformity (Y/N)],Data[l/100km])-O$2)/O$5</f>
        <v>#N/A</v>
      </c>
      <c r="P1586" s="138">
        <f>_xlfn.XLOOKUP($A1586,Data[Index],Data[Comments])</f>
        <v>0</v>
      </c>
    </row>
    <row r="1587" spans="1:16" x14ac:dyDescent="0.2">
      <c r="A1587" s="129"/>
      <c r="B1587" s="129"/>
      <c r="C1587" s="129" t="e" cm="1">
        <f t="array" ref="C1587">_xlfn.XLOOKUP($A1587&amp;$Q$3&amp;$R$3,Data[Index]&amp;Data[Valid Test, Can be used for conformity (Y/N)]&amp;Data[Cycle],Data[Test Name])</f>
        <v>#N/A</v>
      </c>
      <c r="D1587" s="167" t="e" cm="1">
        <f t="array" ref="D1587">_xlfn.XLOOKUP($A1587&amp;$Q$3&amp;$R$3,Data[Index]&amp;Data[Valid Test, Can be used for conformity (Y/N)]&amp;Data[Cycle],Data[Mileage (Miles)])</f>
        <v>#N/A</v>
      </c>
      <c r="E1587" s="130" t="e" cm="1">
        <f t="array" ref="E1587">_xlfn.XLOOKUP($A1587&amp;$Q$3&amp;$R$3,Data[Index]&amp;Data[Valid Test, Can be used for conformity (Y/N)]&amp;Data[Cycle],Data[Date])</f>
        <v>#N/A</v>
      </c>
      <c r="F1587" s="141" t="e" cm="1">
        <f t="array" ref="F1587">(_xlfn.XLOOKUP($A1587&amp;$Q$3&amp;$R$3,Data[Index]&amp;Data[Valid Test, Can be used for conformity (Y/N)]&amp;Data[Cycle],Data[CO/km (mg)])-F$2)/F$5</f>
        <v>#N/A</v>
      </c>
      <c r="G1587" s="141" t="e" cm="1">
        <f t="array" ref="G1587">(_xlfn.XLOOKUP($A1587&amp;$Q$3,Data[Index]&amp;Data[Valid Test, Can be used for conformity (Y/N)],Data[CO2/km (g)])-G$2)/G$5</f>
        <v>#N/A</v>
      </c>
      <c r="H1587" s="141" t="e" cm="1">
        <f t="array" ref="H1587">(_xlfn.XLOOKUP($A1587&amp;$Q$3,Data[Index]&amp;Data[Valid Test, Can be used for conformity (Y/N)],Data[THC/km (mg)])-H$2)/H$5</f>
        <v>#N/A</v>
      </c>
      <c r="I1587" s="141" t="e" cm="1">
        <f t="array" ref="I1587">(_xlfn.XLOOKUP($A1587&amp;$Q$3,Data[Index]&amp;Data[Valid Test, Can be used for conformity (Y/N)],Data[NOx/km (mg)])-I$2)/I$5</f>
        <v>#N/A</v>
      </c>
      <c r="J1587" s="141" t="e" cm="1">
        <f t="array" ref="J1587">(_xlfn.XLOOKUP($A1587&amp;$Q$3,Data[Index]&amp;Data[Valid Test, Can be used for conformity (Y/N)],Data[THC + NOx/km (mg)])-J$2)/J$5</f>
        <v>#N/A</v>
      </c>
      <c r="K1587" s="141" t="e" cm="1">
        <f t="array" ref="K1587">(_xlfn.XLOOKUP($A1587&amp;$Q$3,Data[Index]&amp;Data[Valid Test, Can be used for conformity (Y/N)],Data[PN/km ('#)])-K$2)/K$5</f>
        <v>#N/A</v>
      </c>
      <c r="L1587" s="141" t="e" cm="1">
        <f t="array" ref="L1587">(_xlfn.XLOOKUP($A1587&amp;$Q$3,Data[Index]&amp;Data[Valid Test, Can be used for conformity (Y/N)],Data[PM/km (mg)])-L$2)/L$5</f>
        <v>#N/A</v>
      </c>
      <c r="M1587" s="140" t="e" cm="1">
        <f t="array" ref="M1587">(_xlfn.XLOOKUP($A1587&amp;$Q$3,Data[Index]&amp;Data[Valid Test, Can be used for conformity (Y/N)],Data[CH4 (mg/km)])-M$2)/M$5</f>
        <v>#N/A</v>
      </c>
      <c r="N1587" s="140" t="e" cm="1">
        <f t="array" ref="N1587">(_xlfn.XLOOKUP($A1587&amp;$Q$3,Data[Index]&amp;Data[Valid Test, Can be used for conformity (Y/N)],Data[N20 (mg/km)])-N$2)/N$5</f>
        <v>#N/A</v>
      </c>
      <c r="O1587" s="141" t="e" cm="1">
        <f t="array" ref="O1587">(_xlfn.XLOOKUP($A1587&amp;$Q$3,Data[Index]&amp;Data[Valid Test, Can be used for conformity (Y/N)],Data[l/100km])-O$2)/O$5</f>
        <v>#N/A</v>
      </c>
      <c r="P1587" s="138">
        <f>_xlfn.XLOOKUP($A1587,Data[Index],Data[Comments])</f>
        <v>0</v>
      </c>
    </row>
    <row r="1588" spans="1:16" x14ac:dyDescent="0.2">
      <c r="A1588" s="129"/>
      <c r="B1588" s="129"/>
      <c r="C1588" s="129" t="e" cm="1">
        <f t="array" ref="C1588">_xlfn.XLOOKUP($A1588&amp;$Q$3&amp;$R$3,Data[Index]&amp;Data[Valid Test, Can be used for conformity (Y/N)]&amp;Data[Cycle],Data[Test Name])</f>
        <v>#N/A</v>
      </c>
      <c r="D1588" s="167" t="e" cm="1">
        <f t="array" ref="D1588">_xlfn.XLOOKUP($A1588&amp;$Q$3&amp;$R$3,Data[Index]&amp;Data[Valid Test, Can be used for conformity (Y/N)]&amp;Data[Cycle],Data[Mileage (Miles)])</f>
        <v>#N/A</v>
      </c>
      <c r="E1588" s="130" t="e" cm="1">
        <f t="array" ref="E1588">_xlfn.XLOOKUP($A1588&amp;$Q$3&amp;$R$3,Data[Index]&amp;Data[Valid Test, Can be used for conformity (Y/N)]&amp;Data[Cycle],Data[Date])</f>
        <v>#N/A</v>
      </c>
      <c r="F1588" s="141" t="e" cm="1">
        <f t="array" ref="F1588">(_xlfn.XLOOKUP($A1588&amp;$Q$3&amp;$R$3,Data[Index]&amp;Data[Valid Test, Can be used for conformity (Y/N)]&amp;Data[Cycle],Data[CO/km (mg)])-F$2)/F$5</f>
        <v>#N/A</v>
      </c>
      <c r="G1588" s="141" t="e" cm="1">
        <f t="array" ref="G1588">(_xlfn.XLOOKUP($A1588&amp;$Q$3,Data[Index]&amp;Data[Valid Test, Can be used for conformity (Y/N)],Data[CO2/km (g)])-G$2)/G$5</f>
        <v>#N/A</v>
      </c>
      <c r="H1588" s="141" t="e" cm="1">
        <f t="array" ref="H1588">(_xlfn.XLOOKUP($A1588&amp;$Q$3,Data[Index]&amp;Data[Valid Test, Can be used for conformity (Y/N)],Data[THC/km (mg)])-H$2)/H$5</f>
        <v>#N/A</v>
      </c>
      <c r="I1588" s="141" t="e" cm="1">
        <f t="array" ref="I1588">(_xlfn.XLOOKUP($A1588&amp;$Q$3,Data[Index]&amp;Data[Valid Test, Can be used for conformity (Y/N)],Data[NOx/km (mg)])-I$2)/I$5</f>
        <v>#N/A</v>
      </c>
      <c r="J1588" s="141" t="e" cm="1">
        <f t="array" ref="J1588">(_xlfn.XLOOKUP($A1588&amp;$Q$3,Data[Index]&amp;Data[Valid Test, Can be used for conformity (Y/N)],Data[THC + NOx/km (mg)])-J$2)/J$5</f>
        <v>#N/A</v>
      </c>
      <c r="K1588" s="141" t="e" cm="1">
        <f t="array" ref="K1588">(_xlfn.XLOOKUP($A1588&amp;$Q$3,Data[Index]&amp;Data[Valid Test, Can be used for conformity (Y/N)],Data[PN/km ('#)])-K$2)/K$5</f>
        <v>#N/A</v>
      </c>
      <c r="L1588" s="141" t="e" cm="1">
        <f t="array" ref="L1588">(_xlfn.XLOOKUP($A1588&amp;$Q$3,Data[Index]&amp;Data[Valid Test, Can be used for conformity (Y/N)],Data[PM/km (mg)])-L$2)/L$5</f>
        <v>#N/A</v>
      </c>
      <c r="M1588" s="140" t="e" cm="1">
        <f t="array" ref="M1588">(_xlfn.XLOOKUP($A1588&amp;$Q$3,Data[Index]&amp;Data[Valid Test, Can be used for conformity (Y/N)],Data[CH4 (mg/km)])-M$2)/M$5</f>
        <v>#N/A</v>
      </c>
      <c r="N1588" s="140" t="e" cm="1">
        <f t="array" ref="N1588">(_xlfn.XLOOKUP($A1588&amp;$Q$3,Data[Index]&amp;Data[Valid Test, Can be used for conformity (Y/N)],Data[N20 (mg/km)])-N$2)/N$5</f>
        <v>#N/A</v>
      </c>
      <c r="O1588" s="141" t="e" cm="1">
        <f t="array" ref="O1588">(_xlfn.XLOOKUP($A1588&amp;$Q$3,Data[Index]&amp;Data[Valid Test, Can be used for conformity (Y/N)],Data[l/100km])-O$2)/O$5</f>
        <v>#N/A</v>
      </c>
      <c r="P1588" s="138">
        <f>_xlfn.XLOOKUP($A1588,Data[Index],Data[Comments])</f>
        <v>0</v>
      </c>
    </row>
    <row r="1589" spans="1:16" x14ac:dyDescent="0.2">
      <c r="A1589" s="129"/>
      <c r="B1589" s="129"/>
      <c r="C1589" s="129" t="e" cm="1">
        <f t="array" ref="C1589">_xlfn.XLOOKUP($A1589&amp;$Q$3&amp;$R$3,Data[Index]&amp;Data[Valid Test, Can be used for conformity (Y/N)]&amp;Data[Cycle],Data[Test Name])</f>
        <v>#N/A</v>
      </c>
      <c r="D1589" s="167" t="e" cm="1">
        <f t="array" ref="D1589">_xlfn.XLOOKUP($A1589&amp;$Q$3&amp;$R$3,Data[Index]&amp;Data[Valid Test, Can be used for conformity (Y/N)]&amp;Data[Cycle],Data[Mileage (Miles)])</f>
        <v>#N/A</v>
      </c>
      <c r="E1589" s="130" t="e" cm="1">
        <f t="array" ref="E1589">_xlfn.XLOOKUP($A1589&amp;$Q$3&amp;$R$3,Data[Index]&amp;Data[Valid Test, Can be used for conformity (Y/N)]&amp;Data[Cycle],Data[Date])</f>
        <v>#N/A</v>
      </c>
      <c r="F1589" s="141" t="e" cm="1">
        <f t="array" ref="F1589">(_xlfn.XLOOKUP($A1589&amp;$Q$3&amp;$R$3,Data[Index]&amp;Data[Valid Test, Can be used for conformity (Y/N)]&amp;Data[Cycle],Data[CO/km (mg)])-F$2)/F$5</f>
        <v>#N/A</v>
      </c>
      <c r="G1589" s="141" t="e" cm="1">
        <f t="array" ref="G1589">(_xlfn.XLOOKUP($A1589&amp;$Q$3,Data[Index]&amp;Data[Valid Test, Can be used for conformity (Y/N)],Data[CO2/km (g)])-G$2)/G$5</f>
        <v>#N/A</v>
      </c>
      <c r="H1589" s="141" t="e" cm="1">
        <f t="array" ref="H1589">(_xlfn.XLOOKUP($A1589&amp;$Q$3,Data[Index]&amp;Data[Valid Test, Can be used for conformity (Y/N)],Data[THC/km (mg)])-H$2)/H$5</f>
        <v>#N/A</v>
      </c>
      <c r="I1589" s="141" t="e" cm="1">
        <f t="array" ref="I1589">(_xlfn.XLOOKUP($A1589&amp;$Q$3,Data[Index]&amp;Data[Valid Test, Can be used for conformity (Y/N)],Data[NOx/km (mg)])-I$2)/I$5</f>
        <v>#N/A</v>
      </c>
      <c r="J1589" s="141" t="e" cm="1">
        <f t="array" ref="J1589">(_xlfn.XLOOKUP($A1589&amp;$Q$3,Data[Index]&amp;Data[Valid Test, Can be used for conformity (Y/N)],Data[THC + NOx/km (mg)])-J$2)/J$5</f>
        <v>#N/A</v>
      </c>
      <c r="K1589" s="141" t="e" cm="1">
        <f t="array" ref="K1589">(_xlfn.XLOOKUP($A1589&amp;$Q$3,Data[Index]&amp;Data[Valid Test, Can be used for conformity (Y/N)],Data[PN/km ('#)])-K$2)/K$5</f>
        <v>#N/A</v>
      </c>
      <c r="L1589" s="141" t="e" cm="1">
        <f t="array" ref="L1589">(_xlfn.XLOOKUP($A1589&amp;$Q$3,Data[Index]&amp;Data[Valid Test, Can be used for conformity (Y/N)],Data[PM/km (mg)])-L$2)/L$5</f>
        <v>#N/A</v>
      </c>
      <c r="M1589" s="140" t="e" cm="1">
        <f t="array" ref="M1589">(_xlfn.XLOOKUP($A1589&amp;$Q$3,Data[Index]&amp;Data[Valid Test, Can be used for conformity (Y/N)],Data[CH4 (mg/km)])-M$2)/M$5</f>
        <v>#N/A</v>
      </c>
      <c r="N1589" s="140" t="e" cm="1">
        <f t="array" ref="N1589">(_xlfn.XLOOKUP($A1589&amp;$Q$3,Data[Index]&amp;Data[Valid Test, Can be used for conformity (Y/N)],Data[N20 (mg/km)])-N$2)/N$5</f>
        <v>#N/A</v>
      </c>
      <c r="O1589" s="141" t="e" cm="1">
        <f t="array" ref="O1589">(_xlfn.XLOOKUP($A1589&amp;$Q$3,Data[Index]&amp;Data[Valid Test, Can be used for conformity (Y/N)],Data[l/100km])-O$2)/O$5</f>
        <v>#N/A</v>
      </c>
      <c r="P1589" s="138">
        <f>_xlfn.XLOOKUP($A1589,Data[Index],Data[Comments])</f>
        <v>0</v>
      </c>
    </row>
    <row r="1590" spans="1:16" x14ac:dyDescent="0.2">
      <c r="A1590" s="129"/>
      <c r="B1590" s="129"/>
      <c r="C1590" s="129" t="e" cm="1">
        <f t="array" ref="C1590">_xlfn.XLOOKUP($A1590&amp;$Q$3&amp;$R$3,Data[Index]&amp;Data[Valid Test, Can be used for conformity (Y/N)]&amp;Data[Cycle],Data[Test Name])</f>
        <v>#N/A</v>
      </c>
      <c r="D1590" s="167" t="e" cm="1">
        <f t="array" ref="D1590">_xlfn.XLOOKUP($A1590&amp;$Q$3&amp;$R$3,Data[Index]&amp;Data[Valid Test, Can be used for conformity (Y/N)]&amp;Data[Cycle],Data[Mileage (Miles)])</f>
        <v>#N/A</v>
      </c>
      <c r="E1590" s="130" t="e" cm="1">
        <f t="array" ref="E1590">_xlfn.XLOOKUP($A1590&amp;$Q$3&amp;$R$3,Data[Index]&amp;Data[Valid Test, Can be used for conformity (Y/N)]&amp;Data[Cycle],Data[Date])</f>
        <v>#N/A</v>
      </c>
      <c r="F1590" s="141" t="e" cm="1">
        <f t="array" ref="F1590">(_xlfn.XLOOKUP($A1590&amp;$Q$3&amp;$R$3,Data[Index]&amp;Data[Valid Test, Can be used for conformity (Y/N)]&amp;Data[Cycle],Data[CO/km (mg)])-F$2)/F$5</f>
        <v>#N/A</v>
      </c>
      <c r="G1590" s="141" t="e" cm="1">
        <f t="array" ref="G1590">(_xlfn.XLOOKUP($A1590&amp;$Q$3,Data[Index]&amp;Data[Valid Test, Can be used for conformity (Y/N)],Data[CO2/km (g)])-G$2)/G$5</f>
        <v>#N/A</v>
      </c>
      <c r="H1590" s="141" t="e" cm="1">
        <f t="array" ref="H1590">(_xlfn.XLOOKUP($A1590&amp;$Q$3,Data[Index]&amp;Data[Valid Test, Can be used for conformity (Y/N)],Data[THC/km (mg)])-H$2)/H$5</f>
        <v>#N/A</v>
      </c>
      <c r="I1590" s="141" t="e" cm="1">
        <f t="array" ref="I1590">(_xlfn.XLOOKUP($A1590&amp;$Q$3,Data[Index]&amp;Data[Valid Test, Can be used for conformity (Y/N)],Data[NOx/km (mg)])-I$2)/I$5</f>
        <v>#N/A</v>
      </c>
      <c r="J1590" s="141" t="e" cm="1">
        <f t="array" ref="J1590">(_xlfn.XLOOKUP($A1590&amp;$Q$3,Data[Index]&amp;Data[Valid Test, Can be used for conformity (Y/N)],Data[THC + NOx/km (mg)])-J$2)/J$5</f>
        <v>#N/A</v>
      </c>
      <c r="K1590" s="141" t="e" cm="1">
        <f t="array" ref="K1590">(_xlfn.XLOOKUP($A1590&amp;$Q$3,Data[Index]&amp;Data[Valid Test, Can be used for conformity (Y/N)],Data[PN/km ('#)])-K$2)/K$5</f>
        <v>#N/A</v>
      </c>
      <c r="L1590" s="141" t="e" cm="1">
        <f t="array" ref="L1590">(_xlfn.XLOOKUP($A1590&amp;$Q$3,Data[Index]&amp;Data[Valid Test, Can be used for conformity (Y/N)],Data[PM/km (mg)])-L$2)/L$5</f>
        <v>#N/A</v>
      </c>
      <c r="M1590" s="140" t="e" cm="1">
        <f t="array" ref="M1590">(_xlfn.XLOOKUP($A1590&amp;$Q$3,Data[Index]&amp;Data[Valid Test, Can be used for conformity (Y/N)],Data[CH4 (mg/km)])-M$2)/M$5</f>
        <v>#N/A</v>
      </c>
      <c r="N1590" s="140" t="e" cm="1">
        <f t="array" ref="N1590">(_xlfn.XLOOKUP($A1590&amp;$Q$3,Data[Index]&amp;Data[Valid Test, Can be used for conformity (Y/N)],Data[N20 (mg/km)])-N$2)/N$5</f>
        <v>#N/A</v>
      </c>
      <c r="O1590" s="141" t="e" cm="1">
        <f t="array" ref="O1590">(_xlfn.XLOOKUP($A1590&amp;$Q$3,Data[Index]&amp;Data[Valid Test, Can be used for conformity (Y/N)],Data[l/100km])-O$2)/O$5</f>
        <v>#N/A</v>
      </c>
      <c r="P1590" s="138">
        <f>_xlfn.XLOOKUP($A1590,Data[Index],Data[Comments])</f>
        <v>0</v>
      </c>
    </row>
    <row r="1591" spans="1:16" x14ac:dyDescent="0.2">
      <c r="A1591" s="129"/>
      <c r="B1591" s="129"/>
      <c r="C1591" s="129" t="e" cm="1">
        <f t="array" ref="C1591">_xlfn.XLOOKUP($A1591&amp;$Q$3&amp;$R$3,Data[Index]&amp;Data[Valid Test, Can be used for conformity (Y/N)]&amp;Data[Cycle],Data[Test Name])</f>
        <v>#N/A</v>
      </c>
      <c r="D1591" s="167" t="e" cm="1">
        <f t="array" ref="D1591">_xlfn.XLOOKUP($A1591&amp;$Q$3&amp;$R$3,Data[Index]&amp;Data[Valid Test, Can be used for conformity (Y/N)]&amp;Data[Cycle],Data[Mileage (Miles)])</f>
        <v>#N/A</v>
      </c>
      <c r="E1591" s="130" t="e" cm="1">
        <f t="array" ref="E1591">_xlfn.XLOOKUP($A1591&amp;$Q$3&amp;$R$3,Data[Index]&amp;Data[Valid Test, Can be used for conformity (Y/N)]&amp;Data[Cycle],Data[Date])</f>
        <v>#N/A</v>
      </c>
      <c r="F1591" s="141" t="e" cm="1">
        <f t="array" ref="F1591">(_xlfn.XLOOKUP($A1591&amp;$Q$3&amp;$R$3,Data[Index]&amp;Data[Valid Test, Can be used for conformity (Y/N)]&amp;Data[Cycle],Data[CO/km (mg)])-F$2)/F$5</f>
        <v>#N/A</v>
      </c>
      <c r="G1591" s="141" t="e" cm="1">
        <f t="array" ref="G1591">(_xlfn.XLOOKUP($A1591&amp;$Q$3,Data[Index]&amp;Data[Valid Test, Can be used for conformity (Y/N)],Data[CO2/km (g)])-G$2)/G$5</f>
        <v>#N/A</v>
      </c>
      <c r="H1591" s="141" t="e" cm="1">
        <f t="array" ref="H1591">(_xlfn.XLOOKUP($A1591&amp;$Q$3,Data[Index]&amp;Data[Valid Test, Can be used for conformity (Y/N)],Data[THC/km (mg)])-H$2)/H$5</f>
        <v>#N/A</v>
      </c>
      <c r="I1591" s="141" t="e" cm="1">
        <f t="array" ref="I1591">(_xlfn.XLOOKUP($A1591&amp;$Q$3,Data[Index]&amp;Data[Valid Test, Can be used for conformity (Y/N)],Data[NOx/km (mg)])-I$2)/I$5</f>
        <v>#N/A</v>
      </c>
      <c r="J1591" s="141" t="e" cm="1">
        <f t="array" ref="J1591">(_xlfn.XLOOKUP($A1591&amp;$Q$3,Data[Index]&amp;Data[Valid Test, Can be used for conformity (Y/N)],Data[THC + NOx/km (mg)])-J$2)/J$5</f>
        <v>#N/A</v>
      </c>
      <c r="K1591" s="141" t="e" cm="1">
        <f t="array" ref="K1591">(_xlfn.XLOOKUP($A1591&amp;$Q$3,Data[Index]&amp;Data[Valid Test, Can be used for conformity (Y/N)],Data[PN/km ('#)])-K$2)/K$5</f>
        <v>#N/A</v>
      </c>
      <c r="L1591" s="141" t="e" cm="1">
        <f t="array" ref="L1591">(_xlfn.XLOOKUP($A1591&amp;$Q$3,Data[Index]&amp;Data[Valid Test, Can be used for conformity (Y/N)],Data[PM/km (mg)])-L$2)/L$5</f>
        <v>#N/A</v>
      </c>
      <c r="M1591" s="140" t="e" cm="1">
        <f t="array" ref="M1591">(_xlfn.XLOOKUP($A1591&amp;$Q$3,Data[Index]&amp;Data[Valid Test, Can be used for conformity (Y/N)],Data[CH4 (mg/km)])-M$2)/M$5</f>
        <v>#N/A</v>
      </c>
      <c r="N1591" s="140" t="e" cm="1">
        <f t="array" ref="N1591">(_xlfn.XLOOKUP($A1591&amp;$Q$3,Data[Index]&amp;Data[Valid Test, Can be used for conformity (Y/N)],Data[N20 (mg/km)])-N$2)/N$5</f>
        <v>#N/A</v>
      </c>
      <c r="O1591" s="141" t="e" cm="1">
        <f t="array" ref="O1591">(_xlfn.XLOOKUP($A1591&amp;$Q$3,Data[Index]&amp;Data[Valid Test, Can be used for conformity (Y/N)],Data[l/100km])-O$2)/O$5</f>
        <v>#N/A</v>
      </c>
      <c r="P1591" s="138">
        <f>_xlfn.XLOOKUP($A1591,Data[Index],Data[Comments])</f>
        <v>0</v>
      </c>
    </row>
    <row r="1592" spans="1:16" x14ac:dyDescent="0.2">
      <c r="A1592" s="129"/>
      <c r="B1592" s="129"/>
      <c r="C1592" s="129" t="e" cm="1">
        <f t="array" ref="C1592">_xlfn.XLOOKUP($A1592&amp;$Q$3&amp;$R$3,Data[Index]&amp;Data[Valid Test, Can be used for conformity (Y/N)]&amp;Data[Cycle],Data[Test Name])</f>
        <v>#N/A</v>
      </c>
      <c r="D1592" s="167" t="e" cm="1">
        <f t="array" ref="D1592">_xlfn.XLOOKUP($A1592&amp;$Q$3&amp;$R$3,Data[Index]&amp;Data[Valid Test, Can be used for conformity (Y/N)]&amp;Data[Cycle],Data[Mileage (Miles)])</f>
        <v>#N/A</v>
      </c>
      <c r="E1592" s="130" t="e" cm="1">
        <f t="array" ref="E1592">_xlfn.XLOOKUP($A1592&amp;$Q$3&amp;$R$3,Data[Index]&amp;Data[Valid Test, Can be used for conformity (Y/N)]&amp;Data[Cycle],Data[Date])</f>
        <v>#N/A</v>
      </c>
      <c r="F1592" s="141" t="e" cm="1">
        <f t="array" ref="F1592">(_xlfn.XLOOKUP($A1592&amp;$Q$3&amp;$R$3,Data[Index]&amp;Data[Valid Test, Can be used for conformity (Y/N)]&amp;Data[Cycle],Data[CO/km (mg)])-F$2)/F$5</f>
        <v>#N/A</v>
      </c>
      <c r="G1592" s="141" t="e" cm="1">
        <f t="array" ref="G1592">(_xlfn.XLOOKUP($A1592&amp;$Q$3,Data[Index]&amp;Data[Valid Test, Can be used for conformity (Y/N)],Data[CO2/km (g)])-G$2)/G$5</f>
        <v>#N/A</v>
      </c>
      <c r="H1592" s="141" t="e" cm="1">
        <f t="array" ref="H1592">(_xlfn.XLOOKUP($A1592&amp;$Q$3,Data[Index]&amp;Data[Valid Test, Can be used for conformity (Y/N)],Data[THC/km (mg)])-H$2)/H$5</f>
        <v>#N/A</v>
      </c>
      <c r="I1592" s="141" t="e" cm="1">
        <f t="array" ref="I1592">(_xlfn.XLOOKUP($A1592&amp;$Q$3,Data[Index]&amp;Data[Valid Test, Can be used for conformity (Y/N)],Data[NOx/km (mg)])-I$2)/I$5</f>
        <v>#N/A</v>
      </c>
      <c r="J1592" s="141" t="e" cm="1">
        <f t="array" ref="J1592">(_xlfn.XLOOKUP($A1592&amp;$Q$3,Data[Index]&amp;Data[Valid Test, Can be used for conformity (Y/N)],Data[THC + NOx/km (mg)])-J$2)/J$5</f>
        <v>#N/A</v>
      </c>
      <c r="K1592" s="141" t="e" cm="1">
        <f t="array" ref="K1592">(_xlfn.XLOOKUP($A1592&amp;$Q$3,Data[Index]&amp;Data[Valid Test, Can be used for conformity (Y/N)],Data[PN/km ('#)])-K$2)/K$5</f>
        <v>#N/A</v>
      </c>
      <c r="L1592" s="141" t="e" cm="1">
        <f t="array" ref="L1592">(_xlfn.XLOOKUP($A1592&amp;$Q$3,Data[Index]&amp;Data[Valid Test, Can be used for conformity (Y/N)],Data[PM/km (mg)])-L$2)/L$5</f>
        <v>#N/A</v>
      </c>
      <c r="M1592" s="140" t="e" cm="1">
        <f t="array" ref="M1592">(_xlfn.XLOOKUP($A1592&amp;$Q$3,Data[Index]&amp;Data[Valid Test, Can be used for conformity (Y/N)],Data[CH4 (mg/km)])-M$2)/M$5</f>
        <v>#N/A</v>
      </c>
      <c r="N1592" s="140" t="e" cm="1">
        <f t="array" ref="N1592">(_xlfn.XLOOKUP($A1592&amp;$Q$3,Data[Index]&amp;Data[Valid Test, Can be used for conformity (Y/N)],Data[N20 (mg/km)])-N$2)/N$5</f>
        <v>#N/A</v>
      </c>
      <c r="O1592" s="141" t="e" cm="1">
        <f t="array" ref="O1592">(_xlfn.XLOOKUP($A1592&amp;$Q$3,Data[Index]&amp;Data[Valid Test, Can be used for conformity (Y/N)],Data[l/100km])-O$2)/O$5</f>
        <v>#N/A</v>
      </c>
      <c r="P1592" s="138">
        <f>_xlfn.XLOOKUP($A1592,Data[Index],Data[Comments])</f>
        <v>0</v>
      </c>
    </row>
    <row r="1593" spans="1:16" x14ac:dyDescent="0.2">
      <c r="A1593" s="129"/>
      <c r="B1593" s="129"/>
      <c r="C1593" s="129" t="e" cm="1">
        <f t="array" ref="C1593">_xlfn.XLOOKUP($A1593&amp;$Q$3&amp;$R$3,Data[Index]&amp;Data[Valid Test, Can be used for conformity (Y/N)]&amp;Data[Cycle],Data[Test Name])</f>
        <v>#N/A</v>
      </c>
      <c r="D1593" s="167" t="e" cm="1">
        <f t="array" ref="D1593">_xlfn.XLOOKUP($A1593&amp;$Q$3&amp;$R$3,Data[Index]&amp;Data[Valid Test, Can be used for conformity (Y/N)]&amp;Data[Cycle],Data[Mileage (Miles)])</f>
        <v>#N/A</v>
      </c>
      <c r="E1593" s="130" t="e" cm="1">
        <f t="array" ref="E1593">_xlfn.XLOOKUP($A1593&amp;$Q$3&amp;$R$3,Data[Index]&amp;Data[Valid Test, Can be used for conformity (Y/N)]&amp;Data[Cycle],Data[Date])</f>
        <v>#N/A</v>
      </c>
      <c r="F1593" s="141" t="e" cm="1">
        <f t="array" ref="F1593">(_xlfn.XLOOKUP($A1593&amp;$Q$3&amp;$R$3,Data[Index]&amp;Data[Valid Test, Can be used for conformity (Y/N)]&amp;Data[Cycle],Data[CO/km (mg)])-F$2)/F$5</f>
        <v>#N/A</v>
      </c>
      <c r="G1593" s="141" t="e" cm="1">
        <f t="array" ref="G1593">(_xlfn.XLOOKUP($A1593&amp;$Q$3,Data[Index]&amp;Data[Valid Test, Can be used for conformity (Y/N)],Data[CO2/km (g)])-G$2)/G$5</f>
        <v>#N/A</v>
      </c>
      <c r="H1593" s="141" t="e" cm="1">
        <f t="array" ref="H1593">(_xlfn.XLOOKUP($A1593&amp;$Q$3,Data[Index]&amp;Data[Valid Test, Can be used for conformity (Y/N)],Data[THC/km (mg)])-H$2)/H$5</f>
        <v>#N/A</v>
      </c>
      <c r="I1593" s="141" t="e" cm="1">
        <f t="array" ref="I1593">(_xlfn.XLOOKUP($A1593&amp;$Q$3,Data[Index]&amp;Data[Valid Test, Can be used for conformity (Y/N)],Data[NOx/km (mg)])-I$2)/I$5</f>
        <v>#N/A</v>
      </c>
      <c r="J1593" s="141" t="e" cm="1">
        <f t="array" ref="J1593">(_xlfn.XLOOKUP($A1593&amp;$Q$3,Data[Index]&amp;Data[Valid Test, Can be used for conformity (Y/N)],Data[THC + NOx/km (mg)])-J$2)/J$5</f>
        <v>#N/A</v>
      </c>
      <c r="K1593" s="141" t="e" cm="1">
        <f t="array" ref="K1593">(_xlfn.XLOOKUP($A1593&amp;$Q$3,Data[Index]&amp;Data[Valid Test, Can be used for conformity (Y/N)],Data[PN/km ('#)])-K$2)/K$5</f>
        <v>#N/A</v>
      </c>
      <c r="L1593" s="141" t="e" cm="1">
        <f t="array" ref="L1593">(_xlfn.XLOOKUP($A1593&amp;$Q$3,Data[Index]&amp;Data[Valid Test, Can be used for conformity (Y/N)],Data[PM/km (mg)])-L$2)/L$5</f>
        <v>#N/A</v>
      </c>
      <c r="M1593" s="140" t="e" cm="1">
        <f t="array" ref="M1593">(_xlfn.XLOOKUP($A1593&amp;$Q$3,Data[Index]&amp;Data[Valid Test, Can be used for conformity (Y/N)],Data[CH4 (mg/km)])-M$2)/M$5</f>
        <v>#N/A</v>
      </c>
      <c r="N1593" s="140" t="e" cm="1">
        <f t="array" ref="N1593">(_xlfn.XLOOKUP($A1593&amp;$Q$3,Data[Index]&amp;Data[Valid Test, Can be used for conformity (Y/N)],Data[N20 (mg/km)])-N$2)/N$5</f>
        <v>#N/A</v>
      </c>
      <c r="O1593" s="141" t="e" cm="1">
        <f t="array" ref="O1593">(_xlfn.XLOOKUP($A1593&amp;$Q$3,Data[Index]&amp;Data[Valid Test, Can be used for conformity (Y/N)],Data[l/100km])-O$2)/O$5</f>
        <v>#N/A</v>
      </c>
      <c r="P1593" s="138">
        <f>_xlfn.XLOOKUP($A1593,Data[Index],Data[Comments])</f>
        <v>0</v>
      </c>
    </row>
    <row r="1594" spans="1:16" x14ac:dyDescent="0.2">
      <c r="A1594" s="129"/>
      <c r="B1594" s="129"/>
      <c r="C1594" s="129" t="e" cm="1">
        <f t="array" ref="C1594">_xlfn.XLOOKUP($A1594&amp;$Q$3&amp;$R$3,Data[Index]&amp;Data[Valid Test, Can be used for conformity (Y/N)]&amp;Data[Cycle],Data[Test Name])</f>
        <v>#N/A</v>
      </c>
      <c r="D1594" s="167" t="e" cm="1">
        <f t="array" ref="D1594">_xlfn.XLOOKUP($A1594&amp;$Q$3&amp;$R$3,Data[Index]&amp;Data[Valid Test, Can be used for conformity (Y/N)]&amp;Data[Cycle],Data[Mileage (Miles)])</f>
        <v>#N/A</v>
      </c>
      <c r="E1594" s="130" t="e" cm="1">
        <f t="array" ref="E1594">_xlfn.XLOOKUP($A1594&amp;$Q$3&amp;$R$3,Data[Index]&amp;Data[Valid Test, Can be used for conformity (Y/N)]&amp;Data[Cycle],Data[Date])</f>
        <v>#N/A</v>
      </c>
      <c r="F1594" s="141" t="e" cm="1">
        <f t="array" ref="F1594">(_xlfn.XLOOKUP($A1594&amp;$Q$3&amp;$R$3,Data[Index]&amp;Data[Valid Test, Can be used for conformity (Y/N)]&amp;Data[Cycle],Data[CO/km (mg)])-F$2)/F$5</f>
        <v>#N/A</v>
      </c>
      <c r="G1594" s="141" t="e" cm="1">
        <f t="array" ref="G1594">(_xlfn.XLOOKUP($A1594&amp;$Q$3,Data[Index]&amp;Data[Valid Test, Can be used for conformity (Y/N)],Data[CO2/km (g)])-G$2)/G$5</f>
        <v>#N/A</v>
      </c>
      <c r="H1594" s="141" t="e" cm="1">
        <f t="array" ref="H1594">(_xlfn.XLOOKUP($A1594&amp;$Q$3,Data[Index]&amp;Data[Valid Test, Can be used for conformity (Y/N)],Data[THC/km (mg)])-H$2)/H$5</f>
        <v>#N/A</v>
      </c>
      <c r="I1594" s="141" t="e" cm="1">
        <f t="array" ref="I1594">(_xlfn.XLOOKUP($A1594&amp;$Q$3,Data[Index]&amp;Data[Valid Test, Can be used for conformity (Y/N)],Data[NOx/km (mg)])-I$2)/I$5</f>
        <v>#N/A</v>
      </c>
      <c r="J1594" s="141" t="e" cm="1">
        <f t="array" ref="J1594">(_xlfn.XLOOKUP($A1594&amp;$Q$3,Data[Index]&amp;Data[Valid Test, Can be used for conformity (Y/N)],Data[THC + NOx/km (mg)])-J$2)/J$5</f>
        <v>#N/A</v>
      </c>
      <c r="K1594" s="141" t="e" cm="1">
        <f t="array" ref="K1594">(_xlfn.XLOOKUP($A1594&amp;$Q$3,Data[Index]&amp;Data[Valid Test, Can be used for conformity (Y/N)],Data[PN/km ('#)])-K$2)/K$5</f>
        <v>#N/A</v>
      </c>
      <c r="L1594" s="141" t="e" cm="1">
        <f t="array" ref="L1594">(_xlfn.XLOOKUP($A1594&amp;$Q$3,Data[Index]&amp;Data[Valid Test, Can be used for conformity (Y/N)],Data[PM/km (mg)])-L$2)/L$5</f>
        <v>#N/A</v>
      </c>
      <c r="M1594" s="140" t="e" cm="1">
        <f t="array" ref="M1594">(_xlfn.XLOOKUP($A1594&amp;$Q$3,Data[Index]&amp;Data[Valid Test, Can be used for conformity (Y/N)],Data[CH4 (mg/km)])-M$2)/M$5</f>
        <v>#N/A</v>
      </c>
      <c r="N1594" s="140" t="e" cm="1">
        <f t="array" ref="N1594">(_xlfn.XLOOKUP($A1594&amp;$Q$3,Data[Index]&amp;Data[Valid Test, Can be used for conformity (Y/N)],Data[N20 (mg/km)])-N$2)/N$5</f>
        <v>#N/A</v>
      </c>
      <c r="O1594" s="141" t="e" cm="1">
        <f t="array" ref="O1594">(_xlfn.XLOOKUP($A1594&amp;$Q$3,Data[Index]&amp;Data[Valid Test, Can be used for conformity (Y/N)],Data[l/100km])-O$2)/O$5</f>
        <v>#N/A</v>
      </c>
      <c r="P1594" s="138">
        <f>_xlfn.XLOOKUP($A1594,Data[Index],Data[Comments])</f>
        <v>0</v>
      </c>
    </row>
    <row r="1595" spans="1:16" x14ac:dyDescent="0.2">
      <c r="A1595" s="129"/>
      <c r="B1595" s="129"/>
      <c r="C1595" s="129" t="e" cm="1">
        <f t="array" ref="C1595">_xlfn.XLOOKUP($A1595&amp;$Q$3&amp;$R$3,Data[Index]&amp;Data[Valid Test, Can be used for conformity (Y/N)]&amp;Data[Cycle],Data[Test Name])</f>
        <v>#N/A</v>
      </c>
      <c r="D1595" s="167" t="e" cm="1">
        <f t="array" ref="D1595">_xlfn.XLOOKUP($A1595&amp;$Q$3&amp;$R$3,Data[Index]&amp;Data[Valid Test, Can be used for conformity (Y/N)]&amp;Data[Cycle],Data[Mileage (Miles)])</f>
        <v>#N/A</v>
      </c>
      <c r="E1595" s="130" t="e" cm="1">
        <f t="array" ref="E1595">_xlfn.XLOOKUP($A1595&amp;$Q$3&amp;$R$3,Data[Index]&amp;Data[Valid Test, Can be used for conformity (Y/N)]&amp;Data[Cycle],Data[Date])</f>
        <v>#N/A</v>
      </c>
      <c r="F1595" s="141" t="e" cm="1">
        <f t="array" ref="F1595">(_xlfn.XLOOKUP($A1595&amp;$Q$3&amp;$R$3,Data[Index]&amp;Data[Valid Test, Can be used for conformity (Y/N)]&amp;Data[Cycle],Data[CO/km (mg)])-F$2)/F$5</f>
        <v>#N/A</v>
      </c>
      <c r="G1595" s="141" t="e" cm="1">
        <f t="array" ref="G1595">(_xlfn.XLOOKUP($A1595&amp;$Q$3,Data[Index]&amp;Data[Valid Test, Can be used for conformity (Y/N)],Data[CO2/km (g)])-G$2)/G$5</f>
        <v>#N/A</v>
      </c>
      <c r="H1595" s="141" t="e" cm="1">
        <f t="array" ref="H1595">(_xlfn.XLOOKUP($A1595&amp;$Q$3,Data[Index]&amp;Data[Valid Test, Can be used for conformity (Y/N)],Data[THC/km (mg)])-H$2)/H$5</f>
        <v>#N/A</v>
      </c>
      <c r="I1595" s="141" t="e" cm="1">
        <f t="array" ref="I1595">(_xlfn.XLOOKUP($A1595&amp;$Q$3,Data[Index]&amp;Data[Valid Test, Can be used for conformity (Y/N)],Data[NOx/km (mg)])-I$2)/I$5</f>
        <v>#N/A</v>
      </c>
      <c r="J1595" s="141" t="e" cm="1">
        <f t="array" ref="J1595">(_xlfn.XLOOKUP($A1595&amp;$Q$3,Data[Index]&amp;Data[Valid Test, Can be used for conformity (Y/N)],Data[THC + NOx/km (mg)])-J$2)/J$5</f>
        <v>#N/A</v>
      </c>
      <c r="K1595" s="141" t="e" cm="1">
        <f t="array" ref="K1595">(_xlfn.XLOOKUP($A1595&amp;$Q$3,Data[Index]&amp;Data[Valid Test, Can be used for conformity (Y/N)],Data[PN/km ('#)])-K$2)/K$5</f>
        <v>#N/A</v>
      </c>
      <c r="L1595" s="141" t="e" cm="1">
        <f t="array" ref="L1595">(_xlfn.XLOOKUP($A1595&amp;$Q$3,Data[Index]&amp;Data[Valid Test, Can be used for conformity (Y/N)],Data[PM/km (mg)])-L$2)/L$5</f>
        <v>#N/A</v>
      </c>
      <c r="M1595" s="140" t="e" cm="1">
        <f t="array" ref="M1595">(_xlfn.XLOOKUP($A1595&amp;$Q$3,Data[Index]&amp;Data[Valid Test, Can be used for conformity (Y/N)],Data[CH4 (mg/km)])-M$2)/M$5</f>
        <v>#N/A</v>
      </c>
      <c r="N1595" s="140" t="e" cm="1">
        <f t="array" ref="N1595">(_xlfn.XLOOKUP($A1595&amp;$Q$3,Data[Index]&amp;Data[Valid Test, Can be used for conformity (Y/N)],Data[N20 (mg/km)])-N$2)/N$5</f>
        <v>#N/A</v>
      </c>
      <c r="O1595" s="141" t="e" cm="1">
        <f t="array" ref="O1595">(_xlfn.XLOOKUP($A1595&amp;$Q$3,Data[Index]&amp;Data[Valid Test, Can be used for conformity (Y/N)],Data[l/100km])-O$2)/O$5</f>
        <v>#N/A</v>
      </c>
      <c r="P1595" s="138">
        <f>_xlfn.XLOOKUP($A1595,Data[Index],Data[Comments])</f>
        <v>0</v>
      </c>
    </row>
    <row r="1596" spans="1:16" x14ac:dyDescent="0.2">
      <c r="A1596" s="129"/>
      <c r="B1596" s="129"/>
      <c r="C1596" s="129" t="e" cm="1">
        <f t="array" ref="C1596">_xlfn.XLOOKUP($A1596&amp;$Q$3&amp;$R$3,Data[Index]&amp;Data[Valid Test, Can be used for conformity (Y/N)]&amp;Data[Cycle],Data[Test Name])</f>
        <v>#N/A</v>
      </c>
      <c r="D1596" s="167" t="e" cm="1">
        <f t="array" ref="D1596">_xlfn.XLOOKUP($A1596&amp;$Q$3&amp;$R$3,Data[Index]&amp;Data[Valid Test, Can be used for conformity (Y/N)]&amp;Data[Cycle],Data[Mileage (Miles)])</f>
        <v>#N/A</v>
      </c>
      <c r="E1596" s="130" t="e" cm="1">
        <f t="array" ref="E1596">_xlfn.XLOOKUP($A1596&amp;$Q$3&amp;$R$3,Data[Index]&amp;Data[Valid Test, Can be used for conformity (Y/N)]&amp;Data[Cycle],Data[Date])</f>
        <v>#N/A</v>
      </c>
      <c r="F1596" s="141" t="e" cm="1">
        <f t="array" ref="F1596">(_xlfn.XLOOKUP($A1596&amp;$Q$3&amp;$R$3,Data[Index]&amp;Data[Valid Test, Can be used for conformity (Y/N)]&amp;Data[Cycle],Data[CO/km (mg)])-F$2)/F$5</f>
        <v>#N/A</v>
      </c>
      <c r="G1596" s="141" t="e" cm="1">
        <f t="array" ref="G1596">(_xlfn.XLOOKUP($A1596&amp;$Q$3,Data[Index]&amp;Data[Valid Test, Can be used for conformity (Y/N)],Data[CO2/km (g)])-G$2)/G$5</f>
        <v>#N/A</v>
      </c>
      <c r="H1596" s="141" t="e" cm="1">
        <f t="array" ref="H1596">(_xlfn.XLOOKUP($A1596&amp;$Q$3,Data[Index]&amp;Data[Valid Test, Can be used for conformity (Y/N)],Data[THC/km (mg)])-H$2)/H$5</f>
        <v>#N/A</v>
      </c>
      <c r="I1596" s="141" t="e" cm="1">
        <f t="array" ref="I1596">(_xlfn.XLOOKUP($A1596&amp;$Q$3,Data[Index]&amp;Data[Valid Test, Can be used for conformity (Y/N)],Data[NOx/km (mg)])-I$2)/I$5</f>
        <v>#N/A</v>
      </c>
      <c r="J1596" s="141" t="e" cm="1">
        <f t="array" ref="J1596">(_xlfn.XLOOKUP($A1596&amp;$Q$3,Data[Index]&amp;Data[Valid Test, Can be used for conformity (Y/N)],Data[THC + NOx/km (mg)])-J$2)/J$5</f>
        <v>#N/A</v>
      </c>
      <c r="K1596" s="141" t="e" cm="1">
        <f t="array" ref="K1596">(_xlfn.XLOOKUP($A1596&amp;$Q$3,Data[Index]&amp;Data[Valid Test, Can be used for conformity (Y/N)],Data[PN/km ('#)])-K$2)/K$5</f>
        <v>#N/A</v>
      </c>
      <c r="L1596" s="141" t="e" cm="1">
        <f t="array" ref="L1596">(_xlfn.XLOOKUP($A1596&amp;$Q$3,Data[Index]&amp;Data[Valid Test, Can be used for conformity (Y/N)],Data[PM/km (mg)])-L$2)/L$5</f>
        <v>#N/A</v>
      </c>
      <c r="M1596" s="140" t="e" cm="1">
        <f t="array" ref="M1596">(_xlfn.XLOOKUP($A1596&amp;$Q$3,Data[Index]&amp;Data[Valid Test, Can be used for conformity (Y/N)],Data[CH4 (mg/km)])-M$2)/M$5</f>
        <v>#N/A</v>
      </c>
      <c r="N1596" s="140" t="e" cm="1">
        <f t="array" ref="N1596">(_xlfn.XLOOKUP($A1596&amp;$Q$3,Data[Index]&amp;Data[Valid Test, Can be used for conformity (Y/N)],Data[N20 (mg/km)])-N$2)/N$5</f>
        <v>#N/A</v>
      </c>
      <c r="O1596" s="141" t="e" cm="1">
        <f t="array" ref="O1596">(_xlfn.XLOOKUP($A1596&amp;$Q$3,Data[Index]&amp;Data[Valid Test, Can be used for conformity (Y/N)],Data[l/100km])-O$2)/O$5</f>
        <v>#N/A</v>
      </c>
      <c r="P1596" s="138">
        <f>_xlfn.XLOOKUP($A1596,Data[Index],Data[Comments])</f>
        <v>0</v>
      </c>
    </row>
    <row r="1597" spans="1:16" x14ac:dyDescent="0.2">
      <c r="A1597" s="129"/>
      <c r="B1597" s="129"/>
      <c r="C1597" s="129" t="e" cm="1">
        <f t="array" ref="C1597">_xlfn.XLOOKUP($A1597&amp;$Q$3&amp;$R$3,Data[Index]&amp;Data[Valid Test, Can be used for conformity (Y/N)]&amp;Data[Cycle],Data[Test Name])</f>
        <v>#N/A</v>
      </c>
      <c r="D1597" s="167" t="e" cm="1">
        <f t="array" ref="D1597">_xlfn.XLOOKUP($A1597&amp;$Q$3&amp;$R$3,Data[Index]&amp;Data[Valid Test, Can be used for conformity (Y/N)]&amp;Data[Cycle],Data[Mileage (Miles)])</f>
        <v>#N/A</v>
      </c>
      <c r="E1597" s="130" t="e" cm="1">
        <f t="array" ref="E1597">_xlfn.XLOOKUP($A1597&amp;$Q$3&amp;$R$3,Data[Index]&amp;Data[Valid Test, Can be used for conformity (Y/N)]&amp;Data[Cycle],Data[Date])</f>
        <v>#N/A</v>
      </c>
      <c r="F1597" s="141" t="e" cm="1">
        <f t="array" ref="F1597">(_xlfn.XLOOKUP($A1597&amp;$Q$3&amp;$R$3,Data[Index]&amp;Data[Valid Test, Can be used for conformity (Y/N)]&amp;Data[Cycle],Data[CO/km (mg)])-F$2)/F$5</f>
        <v>#N/A</v>
      </c>
      <c r="G1597" s="141" t="e" cm="1">
        <f t="array" ref="G1597">(_xlfn.XLOOKUP($A1597&amp;$Q$3,Data[Index]&amp;Data[Valid Test, Can be used for conformity (Y/N)],Data[CO2/km (g)])-G$2)/G$5</f>
        <v>#N/A</v>
      </c>
      <c r="H1597" s="141" t="e" cm="1">
        <f t="array" ref="H1597">(_xlfn.XLOOKUP($A1597&amp;$Q$3,Data[Index]&amp;Data[Valid Test, Can be used for conformity (Y/N)],Data[THC/km (mg)])-H$2)/H$5</f>
        <v>#N/A</v>
      </c>
      <c r="I1597" s="141" t="e" cm="1">
        <f t="array" ref="I1597">(_xlfn.XLOOKUP($A1597&amp;$Q$3,Data[Index]&amp;Data[Valid Test, Can be used for conformity (Y/N)],Data[NOx/km (mg)])-I$2)/I$5</f>
        <v>#N/A</v>
      </c>
      <c r="J1597" s="141" t="e" cm="1">
        <f t="array" ref="J1597">(_xlfn.XLOOKUP($A1597&amp;$Q$3,Data[Index]&amp;Data[Valid Test, Can be used for conformity (Y/N)],Data[THC + NOx/km (mg)])-J$2)/J$5</f>
        <v>#N/A</v>
      </c>
      <c r="K1597" s="141" t="e" cm="1">
        <f t="array" ref="K1597">(_xlfn.XLOOKUP($A1597&amp;$Q$3,Data[Index]&amp;Data[Valid Test, Can be used for conformity (Y/N)],Data[PN/km ('#)])-K$2)/K$5</f>
        <v>#N/A</v>
      </c>
      <c r="L1597" s="141" t="e" cm="1">
        <f t="array" ref="L1597">(_xlfn.XLOOKUP($A1597&amp;$Q$3,Data[Index]&amp;Data[Valid Test, Can be used for conformity (Y/N)],Data[PM/km (mg)])-L$2)/L$5</f>
        <v>#N/A</v>
      </c>
      <c r="M1597" s="140" t="e" cm="1">
        <f t="array" ref="M1597">(_xlfn.XLOOKUP($A1597&amp;$Q$3,Data[Index]&amp;Data[Valid Test, Can be used for conformity (Y/N)],Data[CH4 (mg/km)])-M$2)/M$5</f>
        <v>#N/A</v>
      </c>
      <c r="N1597" s="140" t="e" cm="1">
        <f t="array" ref="N1597">(_xlfn.XLOOKUP($A1597&amp;$Q$3,Data[Index]&amp;Data[Valid Test, Can be used for conformity (Y/N)],Data[N20 (mg/km)])-N$2)/N$5</f>
        <v>#N/A</v>
      </c>
      <c r="O1597" s="141" t="e" cm="1">
        <f t="array" ref="O1597">(_xlfn.XLOOKUP($A1597&amp;$Q$3,Data[Index]&amp;Data[Valid Test, Can be used for conformity (Y/N)],Data[l/100km])-O$2)/O$5</f>
        <v>#N/A</v>
      </c>
      <c r="P1597" s="138">
        <f>_xlfn.XLOOKUP($A1597,Data[Index],Data[Comments])</f>
        <v>0</v>
      </c>
    </row>
    <row r="1598" spans="1:16" x14ac:dyDescent="0.2">
      <c r="A1598" s="129"/>
      <c r="B1598" s="129"/>
      <c r="C1598" s="129" t="e" cm="1">
        <f t="array" ref="C1598">_xlfn.XLOOKUP($A1598&amp;$Q$3&amp;$R$3,Data[Index]&amp;Data[Valid Test, Can be used for conformity (Y/N)]&amp;Data[Cycle],Data[Test Name])</f>
        <v>#N/A</v>
      </c>
      <c r="D1598" s="167" t="e" cm="1">
        <f t="array" ref="D1598">_xlfn.XLOOKUP($A1598&amp;$Q$3&amp;$R$3,Data[Index]&amp;Data[Valid Test, Can be used for conformity (Y/N)]&amp;Data[Cycle],Data[Mileage (Miles)])</f>
        <v>#N/A</v>
      </c>
      <c r="E1598" s="130" t="e" cm="1">
        <f t="array" ref="E1598">_xlfn.XLOOKUP($A1598&amp;$Q$3&amp;$R$3,Data[Index]&amp;Data[Valid Test, Can be used for conformity (Y/N)]&amp;Data[Cycle],Data[Date])</f>
        <v>#N/A</v>
      </c>
      <c r="F1598" s="141" t="e" cm="1">
        <f t="array" ref="F1598">(_xlfn.XLOOKUP($A1598&amp;$Q$3&amp;$R$3,Data[Index]&amp;Data[Valid Test, Can be used for conformity (Y/N)]&amp;Data[Cycle],Data[CO/km (mg)])-F$2)/F$5</f>
        <v>#N/A</v>
      </c>
      <c r="G1598" s="141" t="e" cm="1">
        <f t="array" ref="G1598">(_xlfn.XLOOKUP($A1598&amp;$Q$3,Data[Index]&amp;Data[Valid Test, Can be used for conformity (Y/N)],Data[CO2/km (g)])-G$2)/G$5</f>
        <v>#N/A</v>
      </c>
      <c r="H1598" s="141" t="e" cm="1">
        <f t="array" ref="H1598">(_xlfn.XLOOKUP($A1598&amp;$Q$3,Data[Index]&amp;Data[Valid Test, Can be used for conformity (Y/N)],Data[THC/km (mg)])-H$2)/H$5</f>
        <v>#N/A</v>
      </c>
      <c r="I1598" s="141" t="e" cm="1">
        <f t="array" ref="I1598">(_xlfn.XLOOKUP($A1598&amp;$Q$3,Data[Index]&amp;Data[Valid Test, Can be used for conformity (Y/N)],Data[NOx/km (mg)])-I$2)/I$5</f>
        <v>#N/A</v>
      </c>
      <c r="J1598" s="141" t="e" cm="1">
        <f t="array" ref="J1598">(_xlfn.XLOOKUP($A1598&amp;$Q$3,Data[Index]&amp;Data[Valid Test, Can be used for conformity (Y/N)],Data[THC + NOx/km (mg)])-J$2)/J$5</f>
        <v>#N/A</v>
      </c>
      <c r="K1598" s="141" t="e" cm="1">
        <f t="array" ref="K1598">(_xlfn.XLOOKUP($A1598&amp;$Q$3,Data[Index]&amp;Data[Valid Test, Can be used for conformity (Y/N)],Data[PN/km ('#)])-K$2)/K$5</f>
        <v>#N/A</v>
      </c>
      <c r="L1598" s="141" t="e" cm="1">
        <f t="array" ref="L1598">(_xlfn.XLOOKUP($A1598&amp;$Q$3,Data[Index]&amp;Data[Valid Test, Can be used for conformity (Y/N)],Data[PM/km (mg)])-L$2)/L$5</f>
        <v>#N/A</v>
      </c>
      <c r="M1598" s="140" t="e" cm="1">
        <f t="array" ref="M1598">(_xlfn.XLOOKUP($A1598&amp;$Q$3,Data[Index]&amp;Data[Valid Test, Can be used for conformity (Y/N)],Data[CH4 (mg/km)])-M$2)/M$5</f>
        <v>#N/A</v>
      </c>
      <c r="N1598" s="140" t="e" cm="1">
        <f t="array" ref="N1598">(_xlfn.XLOOKUP($A1598&amp;$Q$3,Data[Index]&amp;Data[Valid Test, Can be used for conformity (Y/N)],Data[N20 (mg/km)])-N$2)/N$5</f>
        <v>#N/A</v>
      </c>
      <c r="O1598" s="141" t="e" cm="1">
        <f t="array" ref="O1598">(_xlfn.XLOOKUP($A1598&amp;$Q$3,Data[Index]&amp;Data[Valid Test, Can be used for conformity (Y/N)],Data[l/100km])-O$2)/O$5</f>
        <v>#N/A</v>
      </c>
      <c r="P1598" s="138">
        <f>_xlfn.XLOOKUP($A1598,Data[Index],Data[Comments])</f>
        <v>0</v>
      </c>
    </row>
    <row r="1599" spans="1:16" x14ac:dyDescent="0.2">
      <c r="A1599" s="129"/>
      <c r="B1599" s="129"/>
      <c r="C1599" s="129" t="e" cm="1">
        <f t="array" ref="C1599">_xlfn.XLOOKUP($A1599&amp;$Q$3&amp;$R$3,Data[Index]&amp;Data[Valid Test, Can be used for conformity (Y/N)]&amp;Data[Cycle],Data[Test Name])</f>
        <v>#N/A</v>
      </c>
      <c r="D1599" s="167" t="e" cm="1">
        <f t="array" ref="D1599">_xlfn.XLOOKUP($A1599&amp;$Q$3&amp;$R$3,Data[Index]&amp;Data[Valid Test, Can be used for conformity (Y/N)]&amp;Data[Cycle],Data[Mileage (Miles)])</f>
        <v>#N/A</v>
      </c>
      <c r="E1599" s="130" t="e" cm="1">
        <f t="array" ref="E1599">_xlfn.XLOOKUP($A1599&amp;$Q$3&amp;$R$3,Data[Index]&amp;Data[Valid Test, Can be used for conformity (Y/N)]&amp;Data[Cycle],Data[Date])</f>
        <v>#N/A</v>
      </c>
      <c r="F1599" s="141" t="e" cm="1">
        <f t="array" ref="F1599">(_xlfn.XLOOKUP($A1599&amp;$Q$3&amp;$R$3,Data[Index]&amp;Data[Valid Test, Can be used for conformity (Y/N)]&amp;Data[Cycle],Data[CO/km (mg)])-F$2)/F$5</f>
        <v>#N/A</v>
      </c>
      <c r="G1599" s="141" t="e" cm="1">
        <f t="array" ref="G1599">(_xlfn.XLOOKUP($A1599&amp;$Q$3,Data[Index]&amp;Data[Valid Test, Can be used for conformity (Y/N)],Data[CO2/km (g)])-G$2)/G$5</f>
        <v>#N/A</v>
      </c>
      <c r="H1599" s="141" t="e" cm="1">
        <f t="array" ref="H1599">(_xlfn.XLOOKUP($A1599&amp;$Q$3,Data[Index]&amp;Data[Valid Test, Can be used for conformity (Y/N)],Data[THC/km (mg)])-H$2)/H$5</f>
        <v>#N/A</v>
      </c>
      <c r="I1599" s="141" t="e" cm="1">
        <f t="array" ref="I1599">(_xlfn.XLOOKUP($A1599&amp;$Q$3,Data[Index]&amp;Data[Valid Test, Can be used for conformity (Y/N)],Data[NOx/km (mg)])-I$2)/I$5</f>
        <v>#N/A</v>
      </c>
      <c r="J1599" s="141" t="e" cm="1">
        <f t="array" ref="J1599">(_xlfn.XLOOKUP($A1599&amp;$Q$3,Data[Index]&amp;Data[Valid Test, Can be used for conformity (Y/N)],Data[THC + NOx/km (mg)])-J$2)/J$5</f>
        <v>#N/A</v>
      </c>
      <c r="K1599" s="141" t="e" cm="1">
        <f t="array" ref="K1599">(_xlfn.XLOOKUP($A1599&amp;$Q$3,Data[Index]&amp;Data[Valid Test, Can be used for conformity (Y/N)],Data[PN/km ('#)])-K$2)/K$5</f>
        <v>#N/A</v>
      </c>
      <c r="L1599" s="141" t="e" cm="1">
        <f t="array" ref="L1599">(_xlfn.XLOOKUP($A1599&amp;$Q$3,Data[Index]&amp;Data[Valid Test, Can be used for conformity (Y/N)],Data[PM/km (mg)])-L$2)/L$5</f>
        <v>#N/A</v>
      </c>
      <c r="M1599" s="140" t="e" cm="1">
        <f t="array" ref="M1599">(_xlfn.XLOOKUP($A1599&amp;$Q$3,Data[Index]&amp;Data[Valid Test, Can be used for conformity (Y/N)],Data[CH4 (mg/km)])-M$2)/M$5</f>
        <v>#N/A</v>
      </c>
      <c r="N1599" s="140" t="e" cm="1">
        <f t="array" ref="N1599">(_xlfn.XLOOKUP($A1599&amp;$Q$3,Data[Index]&amp;Data[Valid Test, Can be used for conformity (Y/N)],Data[N20 (mg/km)])-N$2)/N$5</f>
        <v>#N/A</v>
      </c>
      <c r="O1599" s="141" t="e" cm="1">
        <f t="array" ref="O1599">(_xlfn.XLOOKUP($A1599&amp;$Q$3,Data[Index]&amp;Data[Valid Test, Can be used for conformity (Y/N)],Data[l/100km])-O$2)/O$5</f>
        <v>#N/A</v>
      </c>
      <c r="P1599" s="138">
        <f>_xlfn.XLOOKUP($A1599,Data[Index],Data[Comments])</f>
        <v>0</v>
      </c>
    </row>
    <row r="1600" spans="1:16" x14ac:dyDescent="0.2">
      <c r="A1600" s="129"/>
      <c r="B1600" s="129"/>
      <c r="C1600" s="129" t="e" cm="1">
        <f t="array" ref="C1600">_xlfn.XLOOKUP($A1600&amp;$Q$3&amp;$R$3,Data[Index]&amp;Data[Valid Test, Can be used for conformity (Y/N)]&amp;Data[Cycle],Data[Test Name])</f>
        <v>#N/A</v>
      </c>
      <c r="D1600" s="167" t="e" cm="1">
        <f t="array" ref="D1600">_xlfn.XLOOKUP($A1600&amp;$Q$3&amp;$R$3,Data[Index]&amp;Data[Valid Test, Can be used for conformity (Y/N)]&amp;Data[Cycle],Data[Mileage (Miles)])</f>
        <v>#N/A</v>
      </c>
      <c r="E1600" s="130" t="e" cm="1">
        <f t="array" ref="E1600">_xlfn.XLOOKUP($A1600&amp;$Q$3&amp;$R$3,Data[Index]&amp;Data[Valid Test, Can be used for conformity (Y/N)]&amp;Data[Cycle],Data[Date])</f>
        <v>#N/A</v>
      </c>
      <c r="F1600" s="141" t="e" cm="1">
        <f t="array" ref="F1600">(_xlfn.XLOOKUP($A1600&amp;$Q$3&amp;$R$3,Data[Index]&amp;Data[Valid Test, Can be used for conformity (Y/N)]&amp;Data[Cycle],Data[CO/km (mg)])-F$2)/F$5</f>
        <v>#N/A</v>
      </c>
      <c r="G1600" s="141" t="e" cm="1">
        <f t="array" ref="G1600">(_xlfn.XLOOKUP($A1600&amp;$Q$3,Data[Index]&amp;Data[Valid Test, Can be used for conformity (Y/N)],Data[CO2/km (g)])-G$2)/G$5</f>
        <v>#N/A</v>
      </c>
      <c r="H1600" s="141" t="e" cm="1">
        <f t="array" ref="H1600">(_xlfn.XLOOKUP($A1600&amp;$Q$3,Data[Index]&amp;Data[Valid Test, Can be used for conformity (Y/N)],Data[THC/km (mg)])-H$2)/H$5</f>
        <v>#N/A</v>
      </c>
      <c r="I1600" s="141" t="e" cm="1">
        <f t="array" ref="I1600">(_xlfn.XLOOKUP($A1600&amp;$Q$3,Data[Index]&amp;Data[Valid Test, Can be used for conformity (Y/N)],Data[NOx/km (mg)])-I$2)/I$5</f>
        <v>#N/A</v>
      </c>
      <c r="J1600" s="141" t="e" cm="1">
        <f t="array" ref="J1600">(_xlfn.XLOOKUP($A1600&amp;$Q$3,Data[Index]&amp;Data[Valid Test, Can be used for conformity (Y/N)],Data[THC + NOx/km (mg)])-J$2)/J$5</f>
        <v>#N/A</v>
      </c>
      <c r="K1600" s="141" t="e" cm="1">
        <f t="array" ref="K1600">(_xlfn.XLOOKUP($A1600&amp;$Q$3,Data[Index]&amp;Data[Valid Test, Can be used for conformity (Y/N)],Data[PN/km ('#)])-K$2)/K$5</f>
        <v>#N/A</v>
      </c>
      <c r="L1600" s="141" t="e" cm="1">
        <f t="array" ref="L1600">(_xlfn.XLOOKUP($A1600&amp;$Q$3,Data[Index]&amp;Data[Valid Test, Can be used for conformity (Y/N)],Data[PM/km (mg)])-L$2)/L$5</f>
        <v>#N/A</v>
      </c>
      <c r="M1600" s="140" t="e" cm="1">
        <f t="array" ref="M1600">(_xlfn.XLOOKUP($A1600&amp;$Q$3,Data[Index]&amp;Data[Valid Test, Can be used for conformity (Y/N)],Data[CH4 (mg/km)])-M$2)/M$5</f>
        <v>#N/A</v>
      </c>
      <c r="N1600" s="140" t="e" cm="1">
        <f t="array" ref="N1600">(_xlfn.XLOOKUP($A1600&amp;$Q$3,Data[Index]&amp;Data[Valid Test, Can be used for conformity (Y/N)],Data[N20 (mg/km)])-N$2)/N$5</f>
        <v>#N/A</v>
      </c>
      <c r="O1600" s="141" t="e" cm="1">
        <f t="array" ref="O1600">(_xlfn.XLOOKUP($A1600&amp;$Q$3,Data[Index]&amp;Data[Valid Test, Can be used for conformity (Y/N)],Data[l/100km])-O$2)/O$5</f>
        <v>#N/A</v>
      </c>
      <c r="P1600" s="138">
        <f>_xlfn.XLOOKUP($A1600,Data[Index],Data[Comments])</f>
        <v>0</v>
      </c>
    </row>
    <row r="1601" spans="1:16" x14ac:dyDescent="0.2">
      <c r="A1601" s="129"/>
      <c r="B1601" s="129"/>
      <c r="C1601" s="129" t="e" cm="1">
        <f t="array" ref="C1601">_xlfn.XLOOKUP($A1601&amp;$Q$3&amp;$R$3,Data[Index]&amp;Data[Valid Test, Can be used for conformity (Y/N)]&amp;Data[Cycle],Data[Test Name])</f>
        <v>#N/A</v>
      </c>
      <c r="D1601" s="167" t="e" cm="1">
        <f t="array" ref="D1601">_xlfn.XLOOKUP($A1601&amp;$Q$3&amp;$R$3,Data[Index]&amp;Data[Valid Test, Can be used for conformity (Y/N)]&amp;Data[Cycle],Data[Mileage (Miles)])</f>
        <v>#N/A</v>
      </c>
      <c r="E1601" s="130" t="e" cm="1">
        <f t="array" ref="E1601">_xlfn.XLOOKUP($A1601&amp;$Q$3&amp;$R$3,Data[Index]&amp;Data[Valid Test, Can be used for conformity (Y/N)]&amp;Data[Cycle],Data[Date])</f>
        <v>#N/A</v>
      </c>
      <c r="F1601" s="141" t="e" cm="1">
        <f t="array" ref="F1601">(_xlfn.XLOOKUP($A1601&amp;$Q$3&amp;$R$3,Data[Index]&amp;Data[Valid Test, Can be used for conformity (Y/N)]&amp;Data[Cycle],Data[CO/km (mg)])-F$2)/F$5</f>
        <v>#N/A</v>
      </c>
      <c r="G1601" s="141" t="e" cm="1">
        <f t="array" ref="G1601">(_xlfn.XLOOKUP($A1601&amp;$Q$3,Data[Index]&amp;Data[Valid Test, Can be used for conformity (Y/N)],Data[CO2/km (g)])-G$2)/G$5</f>
        <v>#N/A</v>
      </c>
      <c r="H1601" s="141" t="e" cm="1">
        <f t="array" ref="H1601">(_xlfn.XLOOKUP($A1601&amp;$Q$3,Data[Index]&amp;Data[Valid Test, Can be used for conformity (Y/N)],Data[THC/km (mg)])-H$2)/H$5</f>
        <v>#N/A</v>
      </c>
      <c r="I1601" s="141" t="e" cm="1">
        <f t="array" ref="I1601">(_xlfn.XLOOKUP($A1601&amp;$Q$3,Data[Index]&amp;Data[Valid Test, Can be used for conformity (Y/N)],Data[NOx/km (mg)])-I$2)/I$5</f>
        <v>#N/A</v>
      </c>
      <c r="J1601" s="141" t="e" cm="1">
        <f t="array" ref="J1601">(_xlfn.XLOOKUP($A1601&amp;$Q$3,Data[Index]&amp;Data[Valid Test, Can be used for conformity (Y/N)],Data[THC + NOx/km (mg)])-J$2)/J$5</f>
        <v>#N/A</v>
      </c>
      <c r="K1601" s="141" t="e" cm="1">
        <f t="array" ref="K1601">(_xlfn.XLOOKUP($A1601&amp;$Q$3,Data[Index]&amp;Data[Valid Test, Can be used for conformity (Y/N)],Data[PN/km ('#)])-K$2)/K$5</f>
        <v>#N/A</v>
      </c>
      <c r="L1601" s="141" t="e" cm="1">
        <f t="array" ref="L1601">(_xlfn.XLOOKUP($A1601&amp;$Q$3,Data[Index]&amp;Data[Valid Test, Can be used for conformity (Y/N)],Data[PM/km (mg)])-L$2)/L$5</f>
        <v>#N/A</v>
      </c>
      <c r="M1601" s="140" t="e" cm="1">
        <f t="array" ref="M1601">(_xlfn.XLOOKUP($A1601&amp;$Q$3,Data[Index]&amp;Data[Valid Test, Can be used for conformity (Y/N)],Data[CH4 (mg/km)])-M$2)/M$5</f>
        <v>#N/A</v>
      </c>
      <c r="N1601" s="140" t="e" cm="1">
        <f t="array" ref="N1601">(_xlfn.XLOOKUP($A1601&amp;$Q$3,Data[Index]&amp;Data[Valid Test, Can be used for conformity (Y/N)],Data[N20 (mg/km)])-N$2)/N$5</f>
        <v>#N/A</v>
      </c>
      <c r="O1601" s="141" t="e" cm="1">
        <f t="array" ref="O1601">(_xlfn.XLOOKUP($A1601&amp;$Q$3,Data[Index]&amp;Data[Valid Test, Can be used for conformity (Y/N)],Data[l/100km])-O$2)/O$5</f>
        <v>#N/A</v>
      </c>
      <c r="P1601" s="138">
        <f>_xlfn.XLOOKUP($A1601,Data[Index],Data[Comments])</f>
        <v>0</v>
      </c>
    </row>
    <row r="1602" spans="1:16" x14ac:dyDescent="0.2">
      <c r="A1602" s="129"/>
      <c r="B1602" s="129"/>
      <c r="C1602" s="129" t="e" cm="1">
        <f t="array" ref="C1602">_xlfn.XLOOKUP($A1602&amp;$Q$3&amp;$R$3,Data[Index]&amp;Data[Valid Test, Can be used for conformity (Y/N)]&amp;Data[Cycle],Data[Test Name])</f>
        <v>#N/A</v>
      </c>
      <c r="D1602" s="167" t="e" cm="1">
        <f t="array" ref="D1602">_xlfn.XLOOKUP($A1602&amp;$Q$3&amp;$R$3,Data[Index]&amp;Data[Valid Test, Can be used for conformity (Y/N)]&amp;Data[Cycle],Data[Mileage (Miles)])</f>
        <v>#N/A</v>
      </c>
      <c r="E1602" s="130" t="e" cm="1">
        <f t="array" ref="E1602">_xlfn.XLOOKUP($A1602&amp;$Q$3&amp;$R$3,Data[Index]&amp;Data[Valid Test, Can be used for conformity (Y/N)]&amp;Data[Cycle],Data[Date])</f>
        <v>#N/A</v>
      </c>
      <c r="F1602" s="141" t="e" cm="1">
        <f t="array" ref="F1602">(_xlfn.XLOOKUP($A1602&amp;$Q$3&amp;$R$3,Data[Index]&amp;Data[Valid Test, Can be used for conformity (Y/N)]&amp;Data[Cycle],Data[CO/km (mg)])-F$2)/F$5</f>
        <v>#N/A</v>
      </c>
      <c r="G1602" s="141" t="e" cm="1">
        <f t="array" ref="G1602">(_xlfn.XLOOKUP($A1602&amp;$Q$3,Data[Index]&amp;Data[Valid Test, Can be used for conformity (Y/N)],Data[CO2/km (g)])-G$2)/G$5</f>
        <v>#N/A</v>
      </c>
      <c r="H1602" s="141" t="e" cm="1">
        <f t="array" ref="H1602">(_xlfn.XLOOKUP($A1602&amp;$Q$3,Data[Index]&amp;Data[Valid Test, Can be used for conformity (Y/N)],Data[THC/km (mg)])-H$2)/H$5</f>
        <v>#N/A</v>
      </c>
      <c r="I1602" s="141" t="e" cm="1">
        <f t="array" ref="I1602">(_xlfn.XLOOKUP($A1602&amp;$Q$3,Data[Index]&amp;Data[Valid Test, Can be used for conformity (Y/N)],Data[NOx/km (mg)])-I$2)/I$5</f>
        <v>#N/A</v>
      </c>
      <c r="J1602" s="141" t="e" cm="1">
        <f t="array" ref="J1602">(_xlfn.XLOOKUP($A1602&amp;$Q$3,Data[Index]&amp;Data[Valid Test, Can be used for conformity (Y/N)],Data[THC + NOx/km (mg)])-J$2)/J$5</f>
        <v>#N/A</v>
      </c>
      <c r="K1602" s="141" t="e" cm="1">
        <f t="array" ref="K1602">(_xlfn.XLOOKUP($A1602&amp;$Q$3,Data[Index]&amp;Data[Valid Test, Can be used for conformity (Y/N)],Data[PN/km ('#)])-K$2)/K$5</f>
        <v>#N/A</v>
      </c>
      <c r="L1602" s="141" t="e" cm="1">
        <f t="array" ref="L1602">(_xlfn.XLOOKUP($A1602&amp;$Q$3,Data[Index]&amp;Data[Valid Test, Can be used for conformity (Y/N)],Data[PM/km (mg)])-L$2)/L$5</f>
        <v>#N/A</v>
      </c>
      <c r="M1602" s="140" t="e" cm="1">
        <f t="array" ref="M1602">(_xlfn.XLOOKUP($A1602&amp;$Q$3,Data[Index]&amp;Data[Valid Test, Can be used for conformity (Y/N)],Data[CH4 (mg/km)])-M$2)/M$5</f>
        <v>#N/A</v>
      </c>
      <c r="N1602" s="140" t="e" cm="1">
        <f t="array" ref="N1602">(_xlfn.XLOOKUP($A1602&amp;$Q$3,Data[Index]&amp;Data[Valid Test, Can be used for conformity (Y/N)],Data[N20 (mg/km)])-N$2)/N$5</f>
        <v>#N/A</v>
      </c>
      <c r="O1602" s="141" t="e" cm="1">
        <f t="array" ref="O1602">(_xlfn.XLOOKUP($A1602&amp;$Q$3,Data[Index]&amp;Data[Valid Test, Can be used for conformity (Y/N)],Data[l/100km])-O$2)/O$5</f>
        <v>#N/A</v>
      </c>
      <c r="P1602" s="138">
        <f>_xlfn.XLOOKUP($A1602,Data[Index],Data[Comments])</f>
        <v>0</v>
      </c>
    </row>
    <row r="1603" spans="1:16" x14ac:dyDescent="0.2">
      <c r="A1603" s="129"/>
      <c r="B1603" s="129"/>
      <c r="C1603" s="129" t="e" cm="1">
        <f t="array" ref="C1603">_xlfn.XLOOKUP($A1603&amp;$Q$3&amp;$R$3,Data[Index]&amp;Data[Valid Test, Can be used for conformity (Y/N)]&amp;Data[Cycle],Data[Test Name])</f>
        <v>#N/A</v>
      </c>
      <c r="D1603" s="167" t="e" cm="1">
        <f t="array" ref="D1603">_xlfn.XLOOKUP($A1603&amp;$Q$3&amp;$R$3,Data[Index]&amp;Data[Valid Test, Can be used for conformity (Y/N)]&amp;Data[Cycle],Data[Mileage (Miles)])</f>
        <v>#N/A</v>
      </c>
      <c r="E1603" s="130" t="e" cm="1">
        <f t="array" ref="E1603">_xlfn.XLOOKUP($A1603&amp;$Q$3&amp;$R$3,Data[Index]&amp;Data[Valid Test, Can be used for conformity (Y/N)]&amp;Data[Cycle],Data[Date])</f>
        <v>#N/A</v>
      </c>
      <c r="F1603" s="141" t="e" cm="1">
        <f t="array" ref="F1603">(_xlfn.XLOOKUP($A1603&amp;$Q$3&amp;$R$3,Data[Index]&amp;Data[Valid Test, Can be used for conformity (Y/N)]&amp;Data[Cycle],Data[CO/km (mg)])-F$2)/F$5</f>
        <v>#N/A</v>
      </c>
      <c r="G1603" s="141" t="e" cm="1">
        <f t="array" ref="G1603">(_xlfn.XLOOKUP($A1603&amp;$Q$3,Data[Index]&amp;Data[Valid Test, Can be used for conformity (Y/N)],Data[CO2/km (g)])-G$2)/G$5</f>
        <v>#N/A</v>
      </c>
      <c r="H1603" s="141" t="e" cm="1">
        <f t="array" ref="H1603">(_xlfn.XLOOKUP($A1603&amp;$Q$3,Data[Index]&amp;Data[Valid Test, Can be used for conformity (Y/N)],Data[THC/km (mg)])-H$2)/H$5</f>
        <v>#N/A</v>
      </c>
      <c r="I1603" s="141" t="e" cm="1">
        <f t="array" ref="I1603">(_xlfn.XLOOKUP($A1603&amp;$Q$3,Data[Index]&amp;Data[Valid Test, Can be used for conformity (Y/N)],Data[NOx/km (mg)])-I$2)/I$5</f>
        <v>#N/A</v>
      </c>
      <c r="J1603" s="141" t="e" cm="1">
        <f t="array" ref="J1603">(_xlfn.XLOOKUP($A1603&amp;$Q$3,Data[Index]&amp;Data[Valid Test, Can be used for conformity (Y/N)],Data[THC + NOx/km (mg)])-J$2)/J$5</f>
        <v>#N/A</v>
      </c>
      <c r="K1603" s="141" t="e" cm="1">
        <f t="array" ref="K1603">(_xlfn.XLOOKUP($A1603&amp;$Q$3,Data[Index]&amp;Data[Valid Test, Can be used for conformity (Y/N)],Data[PN/km ('#)])-K$2)/K$5</f>
        <v>#N/A</v>
      </c>
      <c r="L1603" s="141" t="e" cm="1">
        <f t="array" ref="L1603">(_xlfn.XLOOKUP($A1603&amp;$Q$3,Data[Index]&amp;Data[Valid Test, Can be used for conformity (Y/N)],Data[PM/km (mg)])-L$2)/L$5</f>
        <v>#N/A</v>
      </c>
      <c r="M1603" s="140" t="e" cm="1">
        <f t="array" ref="M1603">(_xlfn.XLOOKUP($A1603&amp;$Q$3,Data[Index]&amp;Data[Valid Test, Can be used for conformity (Y/N)],Data[CH4 (mg/km)])-M$2)/M$5</f>
        <v>#N/A</v>
      </c>
      <c r="N1603" s="140" t="e" cm="1">
        <f t="array" ref="N1603">(_xlfn.XLOOKUP($A1603&amp;$Q$3,Data[Index]&amp;Data[Valid Test, Can be used for conformity (Y/N)],Data[N20 (mg/km)])-N$2)/N$5</f>
        <v>#N/A</v>
      </c>
      <c r="O1603" s="141" t="e" cm="1">
        <f t="array" ref="O1603">(_xlfn.XLOOKUP($A1603&amp;$Q$3,Data[Index]&amp;Data[Valid Test, Can be used for conformity (Y/N)],Data[l/100km])-O$2)/O$5</f>
        <v>#N/A</v>
      </c>
      <c r="P1603" s="138">
        <f>_xlfn.XLOOKUP($A1603,Data[Index],Data[Comments])</f>
        <v>0</v>
      </c>
    </row>
    <row r="1604" spans="1:16" x14ac:dyDescent="0.2">
      <c r="A1604" s="129"/>
      <c r="B1604" s="129"/>
      <c r="C1604" s="129" t="e" cm="1">
        <f t="array" ref="C1604">_xlfn.XLOOKUP($A1604&amp;$Q$3&amp;$R$3,Data[Index]&amp;Data[Valid Test, Can be used for conformity (Y/N)]&amp;Data[Cycle],Data[Test Name])</f>
        <v>#N/A</v>
      </c>
      <c r="D1604" s="167" t="e" cm="1">
        <f t="array" ref="D1604">_xlfn.XLOOKUP($A1604&amp;$Q$3&amp;$R$3,Data[Index]&amp;Data[Valid Test, Can be used for conformity (Y/N)]&amp;Data[Cycle],Data[Mileage (Miles)])</f>
        <v>#N/A</v>
      </c>
      <c r="E1604" s="130" t="e" cm="1">
        <f t="array" ref="E1604">_xlfn.XLOOKUP($A1604&amp;$Q$3&amp;$R$3,Data[Index]&amp;Data[Valid Test, Can be used for conformity (Y/N)]&amp;Data[Cycle],Data[Date])</f>
        <v>#N/A</v>
      </c>
      <c r="F1604" s="141" t="e" cm="1">
        <f t="array" ref="F1604">(_xlfn.XLOOKUP($A1604&amp;$Q$3&amp;$R$3,Data[Index]&amp;Data[Valid Test, Can be used for conformity (Y/N)]&amp;Data[Cycle],Data[CO/km (mg)])-F$2)/F$5</f>
        <v>#N/A</v>
      </c>
      <c r="G1604" s="141" t="e" cm="1">
        <f t="array" ref="G1604">(_xlfn.XLOOKUP($A1604&amp;$Q$3,Data[Index]&amp;Data[Valid Test, Can be used for conformity (Y/N)],Data[CO2/km (g)])-G$2)/G$5</f>
        <v>#N/A</v>
      </c>
      <c r="H1604" s="141" t="e" cm="1">
        <f t="array" ref="H1604">(_xlfn.XLOOKUP($A1604&amp;$Q$3,Data[Index]&amp;Data[Valid Test, Can be used for conformity (Y/N)],Data[THC/km (mg)])-H$2)/H$5</f>
        <v>#N/A</v>
      </c>
      <c r="I1604" s="141" t="e" cm="1">
        <f t="array" ref="I1604">(_xlfn.XLOOKUP($A1604&amp;$Q$3,Data[Index]&amp;Data[Valid Test, Can be used for conformity (Y/N)],Data[NOx/km (mg)])-I$2)/I$5</f>
        <v>#N/A</v>
      </c>
      <c r="J1604" s="141" t="e" cm="1">
        <f t="array" ref="J1604">(_xlfn.XLOOKUP($A1604&amp;$Q$3,Data[Index]&amp;Data[Valid Test, Can be used for conformity (Y/N)],Data[THC + NOx/km (mg)])-J$2)/J$5</f>
        <v>#N/A</v>
      </c>
      <c r="K1604" s="141" t="e" cm="1">
        <f t="array" ref="K1604">(_xlfn.XLOOKUP($A1604&amp;$Q$3,Data[Index]&amp;Data[Valid Test, Can be used for conformity (Y/N)],Data[PN/km ('#)])-K$2)/K$5</f>
        <v>#N/A</v>
      </c>
      <c r="L1604" s="141" t="e" cm="1">
        <f t="array" ref="L1604">(_xlfn.XLOOKUP($A1604&amp;$Q$3,Data[Index]&amp;Data[Valid Test, Can be used for conformity (Y/N)],Data[PM/km (mg)])-L$2)/L$5</f>
        <v>#N/A</v>
      </c>
      <c r="M1604" s="140" t="e" cm="1">
        <f t="array" ref="M1604">(_xlfn.XLOOKUP($A1604&amp;$Q$3,Data[Index]&amp;Data[Valid Test, Can be used for conformity (Y/N)],Data[CH4 (mg/km)])-M$2)/M$5</f>
        <v>#N/A</v>
      </c>
      <c r="N1604" s="140" t="e" cm="1">
        <f t="array" ref="N1604">(_xlfn.XLOOKUP($A1604&amp;$Q$3,Data[Index]&amp;Data[Valid Test, Can be used for conformity (Y/N)],Data[N20 (mg/km)])-N$2)/N$5</f>
        <v>#N/A</v>
      </c>
      <c r="O1604" s="141" t="e" cm="1">
        <f t="array" ref="O1604">(_xlfn.XLOOKUP($A1604&amp;$Q$3,Data[Index]&amp;Data[Valid Test, Can be used for conformity (Y/N)],Data[l/100km])-O$2)/O$5</f>
        <v>#N/A</v>
      </c>
      <c r="P1604" s="138">
        <f>_xlfn.XLOOKUP($A1604,Data[Index],Data[Comments])</f>
        <v>0</v>
      </c>
    </row>
    <row r="1605" spans="1:16" x14ac:dyDescent="0.2">
      <c r="A1605" s="129"/>
      <c r="B1605" s="129"/>
      <c r="C1605" s="129" t="e" cm="1">
        <f t="array" ref="C1605">_xlfn.XLOOKUP($A1605&amp;$Q$3&amp;$R$3,Data[Index]&amp;Data[Valid Test, Can be used for conformity (Y/N)]&amp;Data[Cycle],Data[Test Name])</f>
        <v>#N/A</v>
      </c>
      <c r="D1605" s="167" t="e" cm="1">
        <f t="array" ref="D1605">_xlfn.XLOOKUP($A1605&amp;$Q$3&amp;$R$3,Data[Index]&amp;Data[Valid Test, Can be used for conformity (Y/N)]&amp;Data[Cycle],Data[Mileage (Miles)])</f>
        <v>#N/A</v>
      </c>
      <c r="E1605" s="130" t="e" cm="1">
        <f t="array" ref="E1605">_xlfn.XLOOKUP($A1605&amp;$Q$3&amp;$R$3,Data[Index]&amp;Data[Valid Test, Can be used for conformity (Y/N)]&amp;Data[Cycle],Data[Date])</f>
        <v>#N/A</v>
      </c>
      <c r="F1605" s="141" t="e" cm="1">
        <f t="array" ref="F1605">(_xlfn.XLOOKUP($A1605&amp;$Q$3&amp;$R$3,Data[Index]&amp;Data[Valid Test, Can be used for conformity (Y/N)]&amp;Data[Cycle],Data[CO/km (mg)])-F$2)/F$5</f>
        <v>#N/A</v>
      </c>
      <c r="G1605" s="141" t="e" cm="1">
        <f t="array" ref="G1605">(_xlfn.XLOOKUP($A1605&amp;$Q$3,Data[Index]&amp;Data[Valid Test, Can be used for conformity (Y/N)],Data[CO2/km (g)])-G$2)/G$5</f>
        <v>#N/A</v>
      </c>
      <c r="H1605" s="141" t="e" cm="1">
        <f t="array" ref="H1605">(_xlfn.XLOOKUP($A1605&amp;$Q$3,Data[Index]&amp;Data[Valid Test, Can be used for conformity (Y/N)],Data[THC/km (mg)])-H$2)/H$5</f>
        <v>#N/A</v>
      </c>
      <c r="I1605" s="141" t="e" cm="1">
        <f t="array" ref="I1605">(_xlfn.XLOOKUP($A1605&amp;$Q$3,Data[Index]&amp;Data[Valid Test, Can be used for conformity (Y/N)],Data[NOx/km (mg)])-I$2)/I$5</f>
        <v>#N/A</v>
      </c>
      <c r="J1605" s="141" t="e" cm="1">
        <f t="array" ref="J1605">(_xlfn.XLOOKUP($A1605&amp;$Q$3,Data[Index]&amp;Data[Valid Test, Can be used for conformity (Y/N)],Data[THC + NOx/km (mg)])-J$2)/J$5</f>
        <v>#N/A</v>
      </c>
      <c r="K1605" s="141" t="e" cm="1">
        <f t="array" ref="K1605">(_xlfn.XLOOKUP($A1605&amp;$Q$3,Data[Index]&amp;Data[Valid Test, Can be used for conformity (Y/N)],Data[PN/km ('#)])-K$2)/K$5</f>
        <v>#N/A</v>
      </c>
      <c r="L1605" s="141" t="e" cm="1">
        <f t="array" ref="L1605">(_xlfn.XLOOKUP($A1605&amp;$Q$3,Data[Index]&amp;Data[Valid Test, Can be used for conformity (Y/N)],Data[PM/km (mg)])-L$2)/L$5</f>
        <v>#N/A</v>
      </c>
      <c r="M1605" s="140" t="e" cm="1">
        <f t="array" ref="M1605">(_xlfn.XLOOKUP($A1605&amp;$Q$3,Data[Index]&amp;Data[Valid Test, Can be used for conformity (Y/N)],Data[CH4 (mg/km)])-M$2)/M$5</f>
        <v>#N/A</v>
      </c>
      <c r="N1605" s="140" t="e" cm="1">
        <f t="array" ref="N1605">(_xlfn.XLOOKUP($A1605&amp;$Q$3,Data[Index]&amp;Data[Valid Test, Can be used for conformity (Y/N)],Data[N20 (mg/km)])-N$2)/N$5</f>
        <v>#N/A</v>
      </c>
      <c r="O1605" s="141" t="e" cm="1">
        <f t="array" ref="O1605">(_xlfn.XLOOKUP($A1605&amp;$Q$3,Data[Index]&amp;Data[Valid Test, Can be used for conformity (Y/N)],Data[l/100km])-O$2)/O$5</f>
        <v>#N/A</v>
      </c>
      <c r="P1605" s="138">
        <f>_xlfn.XLOOKUP($A1605,Data[Index],Data[Comments])</f>
        <v>0</v>
      </c>
    </row>
    <row r="1606" spans="1:16" x14ac:dyDescent="0.2">
      <c r="A1606" s="129"/>
      <c r="B1606" s="129"/>
      <c r="C1606" s="129" t="e" cm="1">
        <f t="array" ref="C1606">_xlfn.XLOOKUP($A1606&amp;$Q$3&amp;$R$3,Data[Index]&amp;Data[Valid Test, Can be used for conformity (Y/N)]&amp;Data[Cycle],Data[Test Name])</f>
        <v>#N/A</v>
      </c>
      <c r="D1606" s="167" t="e" cm="1">
        <f t="array" ref="D1606">_xlfn.XLOOKUP($A1606&amp;$Q$3&amp;$R$3,Data[Index]&amp;Data[Valid Test, Can be used for conformity (Y/N)]&amp;Data[Cycle],Data[Mileage (Miles)])</f>
        <v>#N/A</v>
      </c>
      <c r="E1606" s="130" t="e" cm="1">
        <f t="array" ref="E1606">_xlfn.XLOOKUP($A1606&amp;$Q$3&amp;$R$3,Data[Index]&amp;Data[Valid Test, Can be used for conformity (Y/N)]&amp;Data[Cycle],Data[Date])</f>
        <v>#N/A</v>
      </c>
      <c r="F1606" s="141" t="e" cm="1">
        <f t="array" ref="F1606">(_xlfn.XLOOKUP($A1606&amp;$Q$3&amp;$R$3,Data[Index]&amp;Data[Valid Test, Can be used for conformity (Y/N)]&amp;Data[Cycle],Data[CO/km (mg)])-F$2)/F$5</f>
        <v>#N/A</v>
      </c>
      <c r="G1606" s="141" t="e" cm="1">
        <f t="array" ref="G1606">(_xlfn.XLOOKUP($A1606&amp;$Q$3,Data[Index]&amp;Data[Valid Test, Can be used for conformity (Y/N)],Data[CO2/km (g)])-G$2)/G$5</f>
        <v>#N/A</v>
      </c>
      <c r="H1606" s="141" t="e" cm="1">
        <f t="array" ref="H1606">(_xlfn.XLOOKUP($A1606&amp;$Q$3,Data[Index]&amp;Data[Valid Test, Can be used for conformity (Y/N)],Data[THC/km (mg)])-H$2)/H$5</f>
        <v>#N/A</v>
      </c>
      <c r="I1606" s="141" t="e" cm="1">
        <f t="array" ref="I1606">(_xlfn.XLOOKUP($A1606&amp;$Q$3,Data[Index]&amp;Data[Valid Test, Can be used for conformity (Y/N)],Data[NOx/km (mg)])-I$2)/I$5</f>
        <v>#N/A</v>
      </c>
      <c r="J1606" s="141" t="e" cm="1">
        <f t="array" ref="J1606">(_xlfn.XLOOKUP($A1606&amp;$Q$3,Data[Index]&amp;Data[Valid Test, Can be used for conformity (Y/N)],Data[THC + NOx/km (mg)])-J$2)/J$5</f>
        <v>#N/A</v>
      </c>
      <c r="K1606" s="141" t="e" cm="1">
        <f t="array" ref="K1606">(_xlfn.XLOOKUP($A1606&amp;$Q$3,Data[Index]&amp;Data[Valid Test, Can be used for conformity (Y/N)],Data[PN/km ('#)])-K$2)/K$5</f>
        <v>#N/A</v>
      </c>
      <c r="L1606" s="141" t="e" cm="1">
        <f t="array" ref="L1606">(_xlfn.XLOOKUP($A1606&amp;$Q$3,Data[Index]&amp;Data[Valid Test, Can be used for conformity (Y/N)],Data[PM/km (mg)])-L$2)/L$5</f>
        <v>#N/A</v>
      </c>
      <c r="M1606" s="140" t="e" cm="1">
        <f t="array" ref="M1606">(_xlfn.XLOOKUP($A1606&amp;$Q$3,Data[Index]&amp;Data[Valid Test, Can be used for conformity (Y/N)],Data[CH4 (mg/km)])-M$2)/M$5</f>
        <v>#N/A</v>
      </c>
      <c r="N1606" s="140" t="e" cm="1">
        <f t="array" ref="N1606">(_xlfn.XLOOKUP($A1606&amp;$Q$3,Data[Index]&amp;Data[Valid Test, Can be used for conformity (Y/N)],Data[N20 (mg/km)])-N$2)/N$5</f>
        <v>#N/A</v>
      </c>
      <c r="O1606" s="141" t="e" cm="1">
        <f t="array" ref="O1606">(_xlfn.XLOOKUP($A1606&amp;$Q$3,Data[Index]&amp;Data[Valid Test, Can be used for conformity (Y/N)],Data[l/100km])-O$2)/O$5</f>
        <v>#N/A</v>
      </c>
      <c r="P1606" s="138">
        <f>_xlfn.XLOOKUP($A1606,Data[Index],Data[Comments])</f>
        <v>0</v>
      </c>
    </row>
    <row r="1607" spans="1:16" x14ac:dyDescent="0.2">
      <c r="A1607" s="129"/>
      <c r="B1607" s="129"/>
      <c r="C1607" s="129" t="e" cm="1">
        <f t="array" ref="C1607">_xlfn.XLOOKUP($A1607&amp;$Q$3&amp;$R$3,Data[Index]&amp;Data[Valid Test, Can be used for conformity (Y/N)]&amp;Data[Cycle],Data[Test Name])</f>
        <v>#N/A</v>
      </c>
      <c r="D1607" s="167" t="e" cm="1">
        <f t="array" ref="D1607">_xlfn.XLOOKUP($A1607&amp;$Q$3&amp;$R$3,Data[Index]&amp;Data[Valid Test, Can be used for conformity (Y/N)]&amp;Data[Cycle],Data[Mileage (Miles)])</f>
        <v>#N/A</v>
      </c>
      <c r="E1607" s="130" t="e" cm="1">
        <f t="array" ref="E1607">_xlfn.XLOOKUP($A1607&amp;$Q$3&amp;$R$3,Data[Index]&amp;Data[Valid Test, Can be used for conformity (Y/N)]&amp;Data[Cycle],Data[Date])</f>
        <v>#N/A</v>
      </c>
      <c r="F1607" s="141" t="e" cm="1">
        <f t="array" ref="F1607">(_xlfn.XLOOKUP($A1607&amp;$Q$3&amp;$R$3,Data[Index]&amp;Data[Valid Test, Can be used for conformity (Y/N)]&amp;Data[Cycle],Data[CO/km (mg)])-F$2)/F$5</f>
        <v>#N/A</v>
      </c>
      <c r="G1607" s="141" t="e" cm="1">
        <f t="array" ref="G1607">(_xlfn.XLOOKUP($A1607&amp;$Q$3,Data[Index]&amp;Data[Valid Test, Can be used for conformity (Y/N)],Data[CO2/km (g)])-G$2)/G$5</f>
        <v>#N/A</v>
      </c>
      <c r="H1607" s="141" t="e" cm="1">
        <f t="array" ref="H1607">(_xlfn.XLOOKUP($A1607&amp;$Q$3,Data[Index]&amp;Data[Valid Test, Can be used for conformity (Y/N)],Data[THC/km (mg)])-H$2)/H$5</f>
        <v>#N/A</v>
      </c>
      <c r="I1607" s="141" t="e" cm="1">
        <f t="array" ref="I1607">(_xlfn.XLOOKUP($A1607&amp;$Q$3,Data[Index]&amp;Data[Valid Test, Can be used for conformity (Y/N)],Data[NOx/km (mg)])-I$2)/I$5</f>
        <v>#N/A</v>
      </c>
      <c r="J1607" s="141" t="e" cm="1">
        <f t="array" ref="J1607">(_xlfn.XLOOKUP($A1607&amp;$Q$3,Data[Index]&amp;Data[Valid Test, Can be used for conformity (Y/N)],Data[THC + NOx/km (mg)])-J$2)/J$5</f>
        <v>#N/A</v>
      </c>
      <c r="K1607" s="141" t="e" cm="1">
        <f t="array" ref="K1607">(_xlfn.XLOOKUP($A1607&amp;$Q$3,Data[Index]&amp;Data[Valid Test, Can be used for conformity (Y/N)],Data[PN/km ('#)])-K$2)/K$5</f>
        <v>#N/A</v>
      </c>
      <c r="L1607" s="141" t="e" cm="1">
        <f t="array" ref="L1607">(_xlfn.XLOOKUP($A1607&amp;$Q$3,Data[Index]&amp;Data[Valid Test, Can be used for conformity (Y/N)],Data[PM/km (mg)])-L$2)/L$5</f>
        <v>#N/A</v>
      </c>
      <c r="M1607" s="140" t="e" cm="1">
        <f t="array" ref="M1607">(_xlfn.XLOOKUP($A1607&amp;$Q$3,Data[Index]&amp;Data[Valid Test, Can be used for conformity (Y/N)],Data[CH4 (mg/km)])-M$2)/M$5</f>
        <v>#N/A</v>
      </c>
      <c r="N1607" s="140" t="e" cm="1">
        <f t="array" ref="N1607">(_xlfn.XLOOKUP($A1607&amp;$Q$3,Data[Index]&amp;Data[Valid Test, Can be used for conformity (Y/N)],Data[N20 (mg/km)])-N$2)/N$5</f>
        <v>#N/A</v>
      </c>
      <c r="O1607" s="141" t="e" cm="1">
        <f t="array" ref="O1607">(_xlfn.XLOOKUP($A1607&amp;$Q$3,Data[Index]&amp;Data[Valid Test, Can be used for conformity (Y/N)],Data[l/100km])-O$2)/O$5</f>
        <v>#N/A</v>
      </c>
      <c r="P1607" s="138">
        <f>_xlfn.XLOOKUP($A1607,Data[Index],Data[Comments])</f>
        <v>0</v>
      </c>
    </row>
    <row r="1608" spans="1:16" x14ac:dyDescent="0.2">
      <c r="A1608" s="129"/>
      <c r="B1608" s="129"/>
      <c r="C1608" s="129" t="e" cm="1">
        <f t="array" ref="C1608">_xlfn.XLOOKUP($A1608&amp;$Q$3&amp;$R$3,Data[Index]&amp;Data[Valid Test, Can be used for conformity (Y/N)]&amp;Data[Cycle],Data[Test Name])</f>
        <v>#N/A</v>
      </c>
      <c r="D1608" s="167" t="e" cm="1">
        <f t="array" ref="D1608">_xlfn.XLOOKUP($A1608&amp;$Q$3&amp;$R$3,Data[Index]&amp;Data[Valid Test, Can be used for conformity (Y/N)]&amp;Data[Cycle],Data[Mileage (Miles)])</f>
        <v>#N/A</v>
      </c>
      <c r="E1608" s="130" t="e" cm="1">
        <f t="array" ref="E1608">_xlfn.XLOOKUP($A1608&amp;$Q$3&amp;$R$3,Data[Index]&amp;Data[Valid Test, Can be used for conformity (Y/N)]&amp;Data[Cycle],Data[Date])</f>
        <v>#N/A</v>
      </c>
      <c r="F1608" s="141" t="e" cm="1">
        <f t="array" ref="F1608">(_xlfn.XLOOKUP($A1608&amp;$Q$3&amp;$R$3,Data[Index]&amp;Data[Valid Test, Can be used for conformity (Y/N)]&amp;Data[Cycle],Data[CO/km (mg)])-F$2)/F$5</f>
        <v>#N/A</v>
      </c>
      <c r="G1608" s="141" t="e" cm="1">
        <f t="array" ref="G1608">(_xlfn.XLOOKUP($A1608&amp;$Q$3,Data[Index]&amp;Data[Valid Test, Can be used for conformity (Y/N)],Data[CO2/km (g)])-G$2)/G$5</f>
        <v>#N/A</v>
      </c>
      <c r="H1608" s="141" t="e" cm="1">
        <f t="array" ref="H1608">(_xlfn.XLOOKUP($A1608&amp;$Q$3,Data[Index]&amp;Data[Valid Test, Can be used for conformity (Y/N)],Data[THC/km (mg)])-H$2)/H$5</f>
        <v>#N/A</v>
      </c>
      <c r="I1608" s="141" t="e" cm="1">
        <f t="array" ref="I1608">(_xlfn.XLOOKUP($A1608&amp;$Q$3,Data[Index]&amp;Data[Valid Test, Can be used for conformity (Y/N)],Data[NOx/km (mg)])-I$2)/I$5</f>
        <v>#N/A</v>
      </c>
      <c r="J1608" s="141" t="e" cm="1">
        <f t="array" ref="J1608">(_xlfn.XLOOKUP($A1608&amp;$Q$3,Data[Index]&amp;Data[Valid Test, Can be used for conformity (Y/N)],Data[THC + NOx/km (mg)])-J$2)/J$5</f>
        <v>#N/A</v>
      </c>
      <c r="K1608" s="141" t="e" cm="1">
        <f t="array" ref="K1608">(_xlfn.XLOOKUP($A1608&amp;$Q$3,Data[Index]&amp;Data[Valid Test, Can be used for conformity (Y/N)],Data[PN/km ('#)])-K$2)/K$5</f>
        <v>#N/A</v>
      </c>
      <c r="L1608" s="141" t="e" cm="1">
        <f t="array" ref="L1608">(_xlfn.XLOOKUP($A1608&amp;$Q$3,Data[Index]&amp;Data[Valid Test, Can be used for conformity (Y/N)],Data[PM/km (mg)])-L$2)/L$5</f>
        <v>#N/A</v>
      </c>
      <c r="M1608" s="140" t="e" cm="1">
        <f t="array" ref="M1608">(_xlfn.XLOOKUP($A1608&amp;$Q$3,Data[Index]&amp;Data[Valid Test, Can be used for conformity (Y/N)],Data[CH4 (mg/km)])-M$2)/M$5</f>
        <v>#N/A</v>
      </c>
      <c r="N1608" s="140" t="e" cm="1">
        <f t="array" ref="N1608">(_xlfn.XLOOKUP($A1608&amp;$Q$3,Data[Index]&amp;Data[Valid Test, Can be used for conformity (Y/N)],Data[N20 (mg/km)])-N$2)/N$5</f>
        <v>#N/A</v>
      </c>
      <c r="O1608" s="141" t="e" cm="1">
        <f t="array" ref="O1608">(_xlfn.XLOOKUP($A1608&amp;$Q$3,Data[Index]&amp;Data[Valid Test, Can be used for conformity (Y/N)],Data[l/100km])-O$2)/O$5</f>
        <v>#N/A</v>
      </c>
      <c r="P1608" s="138">
        <f>_xlfn.XLOOKUP($A1608,Data[Index],Data[Comments])</f>
        <v>0</v>
      </c>
    </row>
    <row r="1609" spans="1:16" x14ac:dyDescent="0.2">
      <c r="A1609" s="129"/>
      <c r="B1609" s="129"/>
      <c r="C1609" s="129" t="e" cm="1">
        <f t="array" ref="C1609">_xlfn.XLOOKUP($A1609&amp;$Q$3&amp;$R$3,Data[Index]&amp;Data[Valid Test, Can be used for conformity (Y/N)]&amp;Data[Cycle],Data[Test Name])</f>
        <v>#N/A</v>
      </c>
      <c r="D1609" s="167" t="e" cm="1">
        <f t="array" ref="D1609">_xlfn.XLOOKUP($A1609&amp;$Q$3&amp;$R$3,Data[Index]&amp;Data[Valid Test, Can be used for conformity (Y/N)]&amp;Data[Cycle],Data[Mileage (Miles)])</f>
        <v>#N/A</v>
      </c>
      <c r="E1609" s="130" t="e" cm="1">
        <f t="array" ref="E1609">_xlfn.XLOOKUP($A1609&amp;$Q$3&amp;$R$3,Data[Index]&amp;Data[Valid Test, Can be used for conformity (Y/N)]&amp;Data[Cycle],Data[Date])</f>
        <v>#N/A</v>
      </c>
      <c r="F1609" s="141" t="e" cm="1">
        <f t="array" ref="F1609">(_xlfn.XLOOKUP($A1609&amp;$Q$3&amp;$R$3,Data[Index]&amp;Data[Valid Test, Can be used for conformity (Y/N)]&amp;Data[Cycle],Data[CO/km (mg)])-F$2)/F$5</f>
        <v>#N/A</v>
      </c>
      <c r="G1609" s="141" t="e" cm="1">
        <f t="array" ref="G1609">(_xlfn.XLOOKUP($A1609&amp;$Q$3,Data[Index]&amp;Data[Valid Test, Can be used for conformity (Y/N)],Data[CO2/km (g)])-G$2)/G$5</f>
        <v>#N/A</v>
      </c>
      <c r="H1609" s="141" t="e" cm="1">
        <f t="array" ref="H1609">(_xlfn.XLOOKUP($A1609&amp;$Q$3,Data[Index]&amp;Data[Valid Test, Can be used for conformity (Y/N)],Data[THC/km (mg)])-H$2)/H$5</f>
        <v>#N/A</v>
      </c>
      <c r="I1609" s="141" t="e" cm="1">
        <f t="array" ref="I1609">(_xlfn.XLOOKUP($A1609&amp;$Q$3,Data[Index]&amp;Data[Valid Test, Can be used for conformity (Y/N)],Data[NOx/km (mg)])-I$2)/I$5</f>
        <v>#N/A</v>
      </c>
      <c r="J1609" s="141" t="e" cm="1">
        <f t="array" ref="J1609">(_xlfn.XLOOKUP($A1609&amp;$Q$3,Data[Index]&amp;Data[Valid Test, Can be used for conformity (Y/N)],Data[THC + NOx/km (mg)])-J$2)/J$5</f>
        <v>#N/A</v>
      </c>
      <c r="K1609" s="141" t="e" cm="1">
        <f t="array" ref="K1609">(_xlfn.XLOOKUP($A1609&amp;$Q$3,Data[Index]&amp;Data[Valid Test, Can be used for conformity (Y/N)],Data[PN/km ('#)])-K$2)/K$5</f>
        <v>#N/A</v>
      </c>
      <c r="L1609" s="141" t="e" cm="1">
        <f t="array" ref="L1609">(_xlfn.XLOOKUP($A1609&amp;$Q$3,Data[Index]&amp;Data[Valid Test, Can be used for conformity (Y/N)],Data[PM/km (mg)])-L$2)/L$5</f>
        <v>#N/A</v>
      </c>
      <c r="M1609" s="140" t="e" cm="1">
        <f t="array" ref="M1609">(_xlfn.XLOOKUP($A1609&amp;$Q$3,Data[Index]&amp;Data[Valid Test, Can be used for conformity (Y/N)],Data[CH4 (mg/km)])-M$2)/M$5</f>
        <v>#N/A</v>
      </c>
      <c r="N1609" s="140" t="e" cm="1">
        <f t="array" ref="N1609">(_xlfn.XLOOKUP($A1609&amp;$Q$3,Data[Index]&amp;Data[Valid Test, Can be used for conformity (Y/N)],Data[N20 (mg/km)])-N$2)/N$5</f>
        <v>#N/A</v>
      </c>
      <c r="O1609" s="141" t="e" cm="1">
        <f t="array" ref="O1609">(_xlfn.XLOOKUP($A1609&amp;$Q$3,Data[Index]&amp;Data[Valid Test, Can be used for conformity (Y/N)],Data[l/100km])-O$2)/O$5</f>
        <v>#N/A</v>
      </c>
      <c r="P1609" s="138">
        <f>_xlfn.XLOOKUP($A1609,Data[Index],Data[Comments])</f>
        <v>0</v>
      </c>
    </row>
    <row r="1610" spans="1:16" x14ac:dyDescent="0.2">
      <c r="A1610" s="129"/>
      <c r="B1610" s="129"/>
      <c r="C1610" s="129" t="e" cm="1">
        <f t="array" ref="C1610">_xlfn.XLOOKUP($A1610&amp;$Q$3&amp;$R$3,Data[Index]&amp;Data[Valid Test, Can be used for conformity (Y/N)]&amp;Data[Cycle],Data[Test Name])</f>
        <v>#N/A</v>
      </c>
      <c r="D1610" s="167" t="e" cm="1">
        <f t="array" ref="D1610">_xlfn.XLOOKUP($A1610&amp;$Q$3&amp;$R$3,Data[Index]&amp;Data[Valid Test, Can be used for conformity (Y/N)]&amp;Data[Cycle],Data[Mileage (Miles)])</f>
        <v>#N/A</v>
      </c>
      <c r="E1610" s="130" t="e" cm="1">
        <f t="array" ref="E1610">_xlfn.XLOOKUP($A1610&amp;$Q$3&amp;$R$3,Data[Index]&amp;Data[Valid Test, Can be used for conformity (Y/N)]&amp;Data[Cycle],Data[Date])</f>
        <v>#N/A</v>
      </c>
      <c r="F1610" s="141" t="e" cm="1">
        <f t="array" ref="F1610">(_xlfn.XLOOKUP($A1610&amp;$Q$3&amp;$R$3,Data[Index]&amp;Data[Valid Test, Can be used for conformity (Y/N)]&amp;Data[Cycle],Data[CO/km (mg)])-F$2)/F$5</f>
        <v>#N/A</v>
      </c>
      <c r="G1610" s="141" t="e" cm="1">
        <f t="array" ref="G1610">(_xlfn.XLOOKUP($A1610&amp;$Q$3,Data[Index]&amp;Data[Valid Test, Can be used for conformity (Y/N)],Data[CO2/km (g)])-G$2)/G$5</f>
        <v>#N/A</v>
      </c>
      <c r="H1610" s="141" t="e" cm="1">
        <f t="array" ref="H1610">(_xlfn.XLOOKUP($A1610&amp;$Q$3,Data[Index]&amp;Data[Valid Test, Can be used for conformity (Y/N)],Data[THC/km (mg)])-H$2)/H$5</f>
        <v>#N/A</v>
      </c>
      <c r="I1610" s="141" t="e" cm="1">
        <f t="array" ref="I1610">(_xlfn.XLOOKUP($A1610&amp;$Q$3,Data[Index]&amp;Data[Valid Test, Can be used for conformity (Y/N)],Data[NOx/km (mg)])-I$2)/I$5</f>
        <v>#N/A</v>
      </c>
      <c r="J1610" s="141" t="e" cm="1">
        <f t="array" ref="J1610">(_xlfn.XLOOKUP($A1610&amp;$Q$3,Data[Index]&amp;Data[Valid Test, Can be used for conformity (Y/N)],Data[THC + NOx/km (mg)])-J$2)/J$5</f>
        <v>#N/A</v>
      </c>
      <c r="K1610" s="141" t="e" cm="1">
        <f t="array" ref="K1610">(_xlfn.XLOOKUP($A1610&amp;$Q$3,Data[Index]&amp;Data[Valid Test, Can be used for conformity (Y/N)],Data[PN/km ('#)])-K$2)/K$5</f>
        <v>#N/A</v>
      </c>
      <c r="L1610" s="141" t="e" cm="1">
        <f t="array" ref="L1610">(_xlfn.XLOOKUP($A1610&amp;$Q$3,Data[Index]&amp;Data[Valid Test, Can be used for conformity (Y/N)],Data[PM/km (mg)])-L$2)/L$5</f>
        <v>#N/A</v>
      </c>
      <c r="M1610" s="140" t="e" cm="1">
        <f t="array" ref="M1610">(_xlfn.XLOOKUP($A1610&amp;$Q$3,Data[Index]&amp;Data[Valid Test, Can be used for conformity (Y/N)],Data[CH4 (mg/km)])-M$2)/M$5</f>
        <v>#N/A</v>
      </c>
      <c r="N1610" s="140" t="e" cm="1">
        <f t="array" ref="N1610">(_xlfn.XLOOKUP($A1610&amp;$Q$3,Data[Index]&amp;Data[Valid Test, Can be used for conformity (Y/N)],Data[N20 (mg/km)])-N$2)/N$5</f>
        <v>#N/A</v>
      </c>
      <c r="O1610" s="141" t="e" cm="1">
        <f t="array" ref="O1610">(_xlfn.XLOOKUP($A1610&amp;$Q$3,Data[Index]&amp;Data[Valid Test, Can be used for conformity (Y/N)],Data[l/100km])-O$2)/O$5</f>
        <v>#N/A</v>
      </c>
      <c r="P1610" s="138">
        <f>_xlfn.XLOOKUP($A1610,Data[Index],Data[Comments])</f>
        <v>0</v>
      </c>
    </row>
    <row r="1611" spans="1:16" x14ac:dyDescent="0.2">
      <c r="A1611" s="129"/>
      <c r="B1611" s="129"/>
      <c r="C1611" s="129" t="e" cm="1">
        <f t="array" ref="C1611">_xlfn.XLOOKUP($A1611&amp;$Q$3&amp;$R$3,Data[Index]&amp;Data[Valid Test, Can be used for conformity (Y/N)]&amp;Data[Cycle],Data[Test Name])</f>
        <v>#N/A</v>
      </c>
      <c r="D1611" s="167" t="e" cm="1">
        <f t="array" ref="D1611">_xlfn.XLOOKUP($A1611&amp;$Q$3&amp;$R$3,Data[Index]&amp;Data[Valid Test, Can be used for conformity (Y/N)]&amp;Data[Cycle],Data[Mileage (Miles)])</f>
        <v>#N/A</v>
      </c>
      <c r="E1611" s="130" t="e" cm="1">
        <f t="array" ref="E1611">_xlfn.XLOOKUP($A1611&amp;$Q$3&amp;$R$3,Data[Index]&amp;Data[Valid Test, Can be used for conformity (Y/N)]&amp;Data[Cycle],Data[Date])</f>
        <v>#N/A</v>
      </c>
      <c r="F1611" s="141" t="e" cm="1">
        <f t="array" ref="F1611">(_xlfn.XLOOKUP($A1611&amp;$Q$3&amp;$R$3,Data[Index]&amp;Data[Valid Test, Can be used for conformity (Y/N)]&amp;Data[Cycle],Data[CO/km (mg)])-F$2)/F$5</f>
        <v>#N/A</v>
      </c>
      <c r="G1611" s="141" t="e" cm="1">
        <f t="array" ref="G1611">(_xlfn.XLOOKUP($A1611&amp;$Q$3,Data[Index]&amp;Data[Valid Test, Can be used for conformity (Y/N)],Data[CO2/km (g)])-G$2)/G$5</f>
        <v>#N/A</v>
      </c>
      <c r="H1611" s="141" t="e" cm="1">
        <f t="array" ref="H1611">(_xlfn.XLOOKUP($A1611&amp;$Q$3,Data[Index]&amp;Data[Valid Test, Can be used for conformity (Y/N)],Data[THC/km (mg)])-H$2)/H$5</f>
        <v>#N/A</v>
      </c>
      <c r="I1611" s="141" t="e" cm="1">
        <f t="array" ref="I1611">(_xlfn.XLOOKUP($A1611&amp;$Q$3,Data[Index]&amp;Data[Valid Test, Can be used for conformity (Y/N)],Data[NOx/km (mg)])-I$2)/I$5</f>
        <v>#N/A</v>
      </c>
      <c r="J1611" s="141" t="e" cm="1">
        <f t="array" ref="J1611">(_xlfn.XLOOKUP($A1611&amp;$Q$3,Data[Index]&amp;Data[Valid Test, Can be used for conformity (Y/N)],Data[THC + NOx/km (mg)])-J$2)/J$5</f>
        <v>#N/A</v>
      </c>
      <c r="K1611" s="141" t="e" cm="1">
        <f t="array" ref="K1611">(_xlfn.XLOOKUP($A1611&amp;$Q$3,Data[Index]&amp;Data[Valid Test, Can be used for conformity (Y/N)],Data[PN/km ('#)])-K$2)/K$5</f>
        <v>#N/A</v>
      </c>
      <c r="L1611" s="141" t="e" cm="1">
        <f t="array" ref="L1611">(_xlfn.XLOOKUP($A1611&amp;$Q$3,Data[Index]&amp;Data[Valid Test, Can be used for conformity (Y/N)],Data[PM/km (mg)])-L$2)/L$5</f>
        <v>#N/A</v>
      </c>
      <c r="M1611" s="140" t="e" cm="1">
        <f t="array" ref="M1611">(_xlfn.XLOOKUP($A1611&amp;$Q$3,Data[Index]&amp;Data[Valid Test, Can be used for conformity (Y/N)],Data[CH4 (mg/km)])-M$2)/M$5</f>
        <v>#N/A</v>
      </c>
      <c r="N1611" s="140" t="e" cm="1">
        <f t="array" ref="N1611">(_xlfn.XLOOKUP($A1611&amp;$Q$3,Data[Index]&amp;Data[Valid Test, Can be used for conformity (Y/N)],Data[N20 (mg/km)])-N$2)/N$5</f>
        <v>#N/A</v>
      </c>
      <c r="O1611" s="141" t="e" cm="1">
        <f t="array" ref="O1611">(_xlfn.XLOOKUP($A1611&amp;$Q$3,Data[Index]&amp;Data[Valid Test, Can be used for conformity (Y/N)],Data[l/100km])-O$2)/O$5</f>
        <v>#N/A</v>
      </c>
      <c r="P1611" s="138">
        <f>_xlfn.XLOOKUP($A1611,Data[Index],Data[Comments])</f>
        <v>0</v>
      </c>
    </row>
    <row r="1612" spans="1:16" x14ac:dyDescent="0.2">
      <c r="A1612" s="129"/>
      <c r="B1612" s="129"/>
      <c r="C1612" s="129" t="e" cm="1">
        <f t="array" ref="C1612">_xlfn.XLOOKUP($A1612&amp;$Q$3&amp;$R$3,Data[Index]&amp;Data[Valid Test, Can be used for conformity (Y/N)]&amp;Data[Cycle],Data[Test Name])</f>
        <v>#N/A</v>
      </c>
      <c r="D1612" s="167" t="e" cm="1">
        <f t="array" ref="D1612">_xlfn.XLOOKUP($A1612&amp;$Q$3&amp;$R$3,Data[Index]&amp;Data[Valid Test, Can be used for conformity (Y/N)]&amp;Data[Cycle],Data[Mileage (Miles)])</f>
        <v>#N/A</v>
      </c>
      <c r="E1612" s="130" t="e" cm="1">
        <f t="array" ref="E1612">_xlfn.XLOOKUP($A1612&amp;$Q$3&amp;$R$3,Data[Index]&amp;Data[Valid Test, Can be used for conformity (Y/N)]&amp;Data[Cycle],Data[Date])</f>
        <v>#N/A</v>
      </c>
      <c r="F1612" s="141" t="e" cm="1">
        <f t="array" ref="F1612">(_xlfn.XLOOKUP($A1612&amp;$Q$3&amp;$R$3,Data[Index]&amp;Data[Valid Test, Can be used for conformity (Y/N)]&amp;Data[Cycle],Data[CO/km (mg)])-F$2)/F$5</f>
        <v>#N/A</v>
      </c>
      <c r="G1612" s="141" t="e" cm="1">
        <f t="array" ref="G1612">(_xlfn.XLOOKUP($A1612&amp;$Q$3,Data[Index]&amp;Data[Valid Test, Can be used for conformity (Y/N)],Data[CO2/km (g)])-G$2)/G$5</f>
        <v>#N/A</v>
      </c>
      <c r="H1612" s="141" t="e" cm="1">
        <f t="array" ref="H1612">(_xlfn.XLOOKUP($A1612&amp;$Q$3,Data[Index]&amp;Data[Valid Test, Can be used for conformity (Y/N)],Data[THC/km (mg)])-H$2)/H$5</f>
        <v>#N/A</v>
      </c>
      <c r="I1612" s="141" t="e" cm="1">
        <f t="array" ref="I1612">(_xlfn.XLOOKUP($A1612&amp;$Q$3,Data[Index]&amp;Data[Valid Test, Can be used for conformity (Y/N)],Data[NOx/km (mg)])-I$2)/I$5</f>
        <v>#N/A</v>
      </c>
      <c r="J1612" s="141" t="e" cm="1">
        <f t="array" ref="J1612">(_xlfn.XLOOKUP($A1612&amp;$Q$3,Data[Index]&amp;Data[Valid Test, Can be used for conformity (Y/N)],Data[THC + NOx/km (mg)])-J$2)/J$5</f>
        <v>#N/A</v>
      </c>
      <c r="K1612" s="141" t="e" cm="1">
        <f t="array" ref="K1612">(_xlfn.XLOOKUP($A1612&amp;$Q$3,Data[Index]&amp;Data[Valid Test, Can be used for conformity (Y/N)],Data[PN/km ('#)])-K$2)/K$5</f>
        <v>#N/A</v>
      </c>
      <c r="L1612" s="141" t="e" cm="1">
        <f t="array" ref="L1612">(_xlfn.XLOOKUP($A1612&amp;$Q$3,Data[Index]&amp;Data[Valid Test, Can be used for conformity (Y/N)],Data[PM/km (mg)])-L$2)/L$5</f>
        <v>#N/A</v>
      </c>
      <c r="M1612" s="140" t="e" cm="1">
        <f t="array" ref="M1612">(_xlfn.XLOOKUP($A1612&amp;$Q$3,Data[Index]&amp;Data[Valid Test, Can be used for conformity (Y/N)],Data[CH4 (mg/km)])-M$2)/M$5</f>
        <v>#N/A</v>
      </c>
      <c r="N1612" s="140" t="e" cm="1">
        <f t="array" ref="N1612">(_xlfn.XLOOKUP($A1612&amp;$Q$3,Data[Index]&amp;Data[Valid Test, Can be used for conformity (Y/N)],Data[N20 (mg/km)])-N$2)/N$5</f>
        <v>#N/A</v>
      </c>
      <c r="O1612" s="141" t="e" cm="1">
        <f t="array" ref="O1612">(_xlfn.XLOOKUP($A1612&amp;$Q$3,Data[Index]&amp;Data[Valid Test, Can be used for conformity (Y/N)],Data[l/100km])-O$2)/O$5</f>
        <v>#N/A</v>
      </c>
      <c r="P1612" s="138">
        <f>_xlfn.XLOOKUP($A1612,Data[Index],Data[Comments])</f>
        <v>0</v>
      </c>
    </row>
    <row r="1613" spans="1:16" x14ac:dyDescent="0.2">
      <c r="A1613" s="129"/>
      <c r="B1613" s="129"/>
      <c r="C1613" s="129" t="e" cm="1">
        <f t="array" ref="C1613">_xlfn.XLOOKUP($A1613&amp;$Q$3&amp;$R$3,Data[Index]&amp;Data[Valid Test, Can be used for conformity (Y/N)]&amp;Data[Cycle],Data[Test Name])</f>
        <v>#N/A</v>
      </c>
      <c r="D1613" s="167" t="e" cm="1">
        <f t="array" ref="D1613">_xlfn.XLOOKUP($A1613&amp;$Q$3&amp;$R$3,Data[Index]&amp;Data[Valid Test, Can be used for conformity (Y/N)]&amp;Data[Cycle],Data[Mileage (Miles)])</f>
        <v>#N/A</v>
      </c>
      <c r="E1613" s="130" t="e" cm="1">
        <f t="array" ref="E1613">_xlfn.XLOOKUP($A1613&amp;$Q$3&amp;$R$3,Data[Index]&amp;Data[Valid Test, Can be used for conformity (Y/N)]&amp;Data[Cycle],Data[Date])</f>
        <v>#N/A</v>
      </c>
      <c r="F1613" s="141" t="e" cm="1">
        <f t="array" ref="F1613">(_xlfn.XLOOKUP($A1613&amp;$Q$3&amp;$R$3,Data[Index]&amp;Data[Valid Test, Can be used for conformity (Y/N)]&amp;Data[Cycle],Data[CO/km (mg)])-F$2)/F$5</f>
        <v>#N/A</v>
      </c>
      <c r="G1613" s="141" t="e" cm="1">
        <f t="array" ref="G1613">(_xlfn.XLOOKUP($A1613&amp;$Q$3,Data[Index]&amp;Data[Valid Test, Can be used for conformity (Y/N)],Data[CO2/km (g)])-G$2)/G$5</f>
        <v>#N/A</v>
      </c>
      <c r="H1613" s="141" t="e" cm="1">
        <f t="array" ref="H1613">(_xlfn.XLOOKUP($A1613&amp;$Q$3,Data[Index]&amp;Data[Valid Test, Can be used for conformity (Y/N)],Data[THC/km (mg)])-H$2)/H$5</f>
        <v>#N/A</v>
      </c>
      <c r="I1613" s="141" t="e" cm="1">
        <f t="array" ref="I1613">(_xlfn.XLOOKUP($A1613&amp;$Q$3,Data[Index]&amp;Data[Valid Test, Can be used for conformity (Y/N)],Data[NOx/km (mg)])-I$2)/I$5</f>
        <v>#N/A</v>
      </c>
      <c r="J1613" s="141" t="e" cm="1">
        <f t="array" ref="J1613">(_xlfn.XLOOKUP($A1613&amp;$Q$3,Data[Index]&amp;Data[Valid Test, Can be used for conformity (Y/N)],Data[THC + NOx/km (mg)])-J$2)/J$5</f>
        <v>#N/A</v>
      </c>
      <c r="K1613" s="141" t="e" cm="1">
        <f t="array" ref="K1613">(_xlfn.XLOOKUP($A1613&amp;$Q$3,Data[Index]&amp;Data[Valid Test, Can be used for conformity (Y/N)],Data[PN/km ('#)])-K$2)/K$5</f>
        <v>#N/A</v>
      </c>
      <c r="L1613" s="141" t="e" cm="1">
        <f t="array" ref="L1613">(_xlfn.XLOOKUP($A1613&amp;$Q$3,Data[Index]&amp;Data[Valid Test, Can be used for conformity (Y/N)],Data[PM/km (mg)])-L$2)/L$5</f>
        <v>#N/A</v>
      </c>
      <c r="M1613" s="140" t="e" cm="1">
        <f t="array" ref="M1613">(_xlfn.XLOOKUP($A1613&amp;$Q$3,Data[Index]&amp;Data[Valid Test, Can be used for conformity (Y/N)],Data[CH4 (mg/km)])-M$2)/M$5</f>
        <v>#N/A</v>
      </c>
      <c r="N1613" s="140" t="e" cm="1">
        <f t="array" ref="N1613">(_xlfn.XLOOKUP($A1613&amp;$Q$3,Data[Index]&amp;Data[Valid Test, Can be used for conformity (Y/N)],Data[N20 (mg/km)])-N$2)/N$5</f>
        <v>#N/A</v>
      </c>
      <c r="O1613" s="141" t="e" cm="1">
        <f t="array" ref="O1613">(_xlfn.XLOOKUP($A1613&amp;$Q$3,Data[Index]&amp;Data[Valid Test, Can be used for conformity (Y/N)],Data[l/100km])-O$2)/O$5</f>
        <v>#N/A</v>
      </c>
      <c r="P1613" s="138">
        <f>_xlfn.XLOOKUP($A1613,Data[Index],Data[Comments])</f>
        <v>0</v>
      </c>
    </row>
    <row r="1614" spans="1:16" x14ac:dyDescent="0.2">
      <c r="A1614" s="129"/>
      <c r="B1614" s="129"/>
      <c r="C1614" s="129" t="e" cm="1">
        <f t="array" ref="C1614">_xlfn.XLOOKUP($A1614&amp;$Q$3&amp;$R$3,Data[Index]&amp;Data[Valid Test, Can be used for conformity (Y/N)]&amp;Data[Cycle],Data[Test Name])</f>
        <v>#N/A</v>
      </c>
      <c r="D1614" s="167" t="e" cm="1">
        <f t="array" ref="D1614">_xlfn.XLOOKUP($A1614&amp;$Q$3&amp;$R$3,Data[Index]&amp;Data[Valid Test, Can be used for conformity (Y/N)]&amp;Data[Cycle],Data[Mileage (Miles)])</f>
        <v>#N/A</v>
      </c>
      <c r="E1614" s="130" t="e" cm="1">
        <f t="array" ref="E1614">_xlfn.XLOOKUP($A1614&amp;$Q$3&amp;$R$3,Data[Index]&amp;Data[Valid Test, Can be used for conformity (Y/N)]&amp;Data[Cycle],Data[Date])</f>
        <v>#N/A</v>
      </c>
      <c r="F1614" s="141" t="e" cm="1">
        <f t="array" ref="F1614">(_xlfn.XLOOKUP($A1614&amp;$Q$3&amp;$R$3,Data[Index]&amp;Data[Valid Test, Can be used for conformity (Y/N)]&amp;Data[Cycle],Data[CO/km (mg)])-F$2)/F$5</f>
        <v>#N/A</v>
      </c>
      <c r="G1614" s="141" t="e" cm="1">
        <f t="array" ref="G1614">(_xlfn.XLOOKUP($A1614&amp;$Q$3,Data[Index]&amp;Data[Valid Test, Can be used for conformity (Y/N)],Data[CO2/km (g)])-G$2)/G$5</f>
        <v>#N/A</v>
      </c>
      <c r="H1614" s="141" t="e" cm="1">
        <f t="array" ref="H1614">(_xlfn.XLOOKUP($A1614&amp;$Q$3,Data[Index]&amp;Data[Valid Test, Can be used for conformity (Y/N)],Data[THC/km (mg)])-H$2)/H$5</f>
        <v>#N/A</v>
      </c>
      <c r="I1614" s="141" t="e" cm="1">
        <f t="array" ref="I1614">(_xlfn.XLOOKUP($A1614&amp;$Q$3,Data[Index]&amp;Data[Valid Test, Can be used for conformity (Y/N)],Data[NOx/km (mg)])-I$2)/I$5</f>
        <v>#N/A</v>
      </c>
      <c r="J1614" s="141" t="e" cm="1">
        <f t="array" ref="J1614">(_xlfn.XLOOKUP($A1614&amp;$Q$3,Data[Index]&amp;Data[Valid Test, Can be used for conformity (Y/N)],Data[THC + NOx/km (mg)])-J$2)/J$5</f>
        <v>#N/A</v>
      </c>
      <c r="K1614" s="141" t="e" cm="1">
        <f t="array" ref="K1614">(_xlfn.XLOOKUP($A1614&amp;$Q$3,Data[Index]&amp;Data[Valid Test, Can be used for conformity (Y/N)],Data[PN/km ('#)])-K$2)/K$5</f>
        <v>#N/A</v>
      </c>
      <c r="L1614" s="141" t="e" cm="1">
        <f t="array" ref="L1614">(_xlfn.XLOOKUP($A1614&amp;$Q$3,Data[Index]&amp;Data[Valid Test, Can be used for conformity (Y/N)],Data[PM/km (mg)])-L$2)/L$5</f>
        <v>#N/A</v>
      </c>
      <c r="M1614" s="140" t="e" cm="1">
        <f t="array" ref="M1614">(_xlfn.XLOOKUP($A1614&amp;$Q$3,Data[Index]&amp;Data[Valid Test, Can be used for conformity (Y/N)],Data[CH4 (mg/km)])-M$2)/M$5</f>
        <v>#N/A</v>
      </c>
      <c r="N1614" s="140" t="e" cm="1">
        <f t="array" ref="N1614">(_xlfn.XLOOKUP($A1614&amp;$Q$3,Data[Index]&amp;Data[Valid Test, Can be used for conformity (Y/N)],Data[N20 (mg/km)])-N$2)/N$5</f>
        <v>#N/A</v>
      </c>
      <c r="O1614" s="141" t="e" cm="1">
        <f t="array" ref="O1614">(_xlfn.XLOOKUP($A1614&amp;$Q$3,Data[Index]&amp;Data[Valid Test, Can be used for conformity (Y/N)],Data[l/100km])-O$2)/O$5</f>
        <v>#N/A</v>
      </c>
      <c r="P1614" s="138">
        <f>_xlfn.XLOOKUP($A1614,Data[Index],Data[Comments])</f>
        <v>0</v>
      </c>
    </row>
    <row r="1615" spans="1:16" x14ac:dyDescent="0.2">
      <c r="A1615" s="129"/>
      <c r="B1615" s="129"/>
      <c r="C1615" s="129" t="e" cm="1">
        <f t="array" ref="C1615">_xlfn.XLOOKUP($A1615&amp;$Q$3&amp;$R$3,Data[Index]&amp;Data[Valid Test, Can be used for conformity (Y/N)]&amp;Data[Cycle],Data[Test Name])</f>
        <v>#N/A</v>
      </c>
      <c r="D1615" s="167" t="e" cm="1">
        <f t="array" ref="D1615">_xlfn.XLOOKUP($A1615&amp;$Q$3&amp;$R$3,Data[Index]&amp;Data[Valid Test, Can be used for conformity (Y/N)]&amp;Data[Cycle],Data[Mileage (Miles)])</f>
        <v>#N/A</v>
      </c>
      <c r="E1615" s="130" t="e" cm="1">
        <f t="array" ref="E1615">_xlfn.XLOOKUP($A1615&amp;$Q$3&amp;$R$3,Data[Index]&amp;Data[Valid Test, Can be used for conformity (Y/N)]&amp;Data[Cycle],Data[Date])</f>
        <v>#N/A</v>
      </c>
      <c r="F1615" s="141" t="e" cm="1">
        <f t="array" ref="F1615">(_xlfn.XLOOKUP($A1615&amp;$Q$3&amp;$R$3,Data[Index]&amp;Data[Valid Test, Can be used for conformity (Y/N)]&amp;Data[Cycle],Data[CO/km (mg)])-F$2)/F$5</f>
        <v>#N/A</v>
      </c>
      <c r="G1615" s="141" t="e" cm="1">
        <f t="array" ref="G1615">(_xlfn.XLOOKUP($A1615&amp;$Q$3,Data[Index]&amp;Data[Valid Test, Can be used for conformity (Y/N)],Data[CO2/km (g)])-G$2)/G$5</f>
        <v>#N/A</v>
      </c>
      <c r="H1615" s="141" t="e" cm="1">
        <f t="array" ref="H1615">(_xlfn.XLOOKUP($A1615&amp;$Q$3,Data[Index]&amp;Data[Valid Test, Can be used for conformity (Y/N)],Data[THC/km (mg)])-H$2)/H$5</f>
        <v>#N/A</v>
      </c>
      <c r="I1615" s="141" t="e" cm="1">
        <f t="array" ref="I1615">(_xlfn.XLOOKUP($A1615&amp;$Q$3,Data[Index]&amp;Data[Valid Test, Can be used for conformity (Y/N)],Data[NOx/km (mg)])-I$2)/I$5</f>
        <v>#N/A</v>
      </c>
      <c r="J1615" s="141" t="e" cm="1">
        <f t="array" ref="J1615">(_xlfn.XLOOKUP($A1615&amp;$Q$3,Data[Index]&amp;Data[Valid Test, Can be used for conformity (Y/N)],Data[THC + NOx/km (mg)])-J$2)/J$5</f>
        <v>#N/A</v>
      </c>
      <c r="K1615" s="141" t="e" cm="1">
        <f t="array" ref="K1615">(_xlfn.XLOOKUP($A1615&amp;$Q$3,Data[Index]&amp;Data[Valid Test, Can be used for conformity (Y/N)],Data[PN/km ('#)])-K$2)/K$5</f>
        <v>#N/A</v>
      </c>
      <c r="L1615" s="141" t="e" cm="1">
        <f t="array" ref="L1615">(_xlfn.XLOOKUP($A1615&amp;$Q$3,Data[Index]&amp;Data[Valid Test, Can be used for conformity (Y/N)],Data[PM/km (mg)])-L$2)/L$5</f>
        <v>#N/A</v>
      </c>
      <c r="M1615" s="140" t="e" cm="1">
        <f t="array" ref="M1615">(_xlfn.XLOOKUP($A1615&amp;$Q$3,Data[Index]&amp;Data[Valid Test, Can be used for conformity (Y/N)],Data[CH4 (mg/km)])-M$2)/M$5</f>
        <v>#N/A</v>
      </c>
      <c r="N1615" s="140" t="e" cm="1">
        <f t="array" ref="N1615">(_xlfn.XLOOKUP($A1615&amp;$Q$3,Data[Index]&amp;Data[Valid Test, Can be used for conformity (Y/N)],Data[N20 (mg/km)])-N$2)/N$5</f>
        <v>#N/A</v>
      </c>
      <c r="O1615" s="141" t="e" cm="1">
        <f t="array" ref="O1615">(_xlfn.XLOOKUP($A1615&amp;$Q$3,Data[Index]&amp;Data[Valid Test, Can be used for conformity (Y/N)],Data[l/100km])-O$2)/O$5</f>
        <v>#N/A</v>
      </c>
      <c r="P1615" s="138">
        <f>_xlfn.XLOOKUP($A1615,Data[Index],Data[Comments])</f>
        <v>0</v>
      </c>
    </row>
    <row r="1616" spans="1:16" x14ac:dyDescent="0.2">
      <c r="A1616" s="129"/>
      <c r="B1616" s="129"/>
      <c r="C1616" s="129" t="e" cm="1">
        <f t="array" ref="C1616">_xlfn.XLOOKUP($A1616&amp;$Q$3&amp;$R$3,Data[Index]&amp;Data[Valid Test, Can be used for conformity (Y/N)]&amp;Data[Cycle],Data[Test Name])</f>
        <v>#N/A</v>
      </c>
      <c r="D1616" s="167" t="e" cm="1">
        <f t="array" ref="D1616">_xlfn.XLOOKUP($A1616&amp;$Q$3&amp;$R$3,Data[Index]&amp;Data[Valid Test, Can be used for conformity (Y/N)]&amp;Data[Cycle],Data[Mileage (Miles)])</f>
        <v>#N/A</v>
      </c>
      <c r="E1616" s="130" t="e" cm="1">
        <f t="array" ref="E1616">_xlfn.XLOOKUP($A1616&amp;$Q$3&amp;$R$3,Data[Index]&amp;Data[Valid Test, Can be used for conformity (Y/N)]&amp;Data[Cycle],Data[Date])</f>
        <v>#N/A</v>
      </c>
      <c r="F1616" s="141" t="e" cm="1">
        <f t="array" ref="F1616">(_xlfn.XLOOKUP($A1616&amp;$Q$3&amp;$R$3,Data[Index]&amp;Data[Valid Test, Can be used for conformity (Y/N)]&amp;Data[Cycle],Data[CO/km (mg)])-F$2)/F$5</f>
        <v>#N/A</v>
      </c>
      <c r="G1616" s="141" t="e" cm="1">
        <f t="array" ref="G1616">(_xlfn.XLOOKUP($A1616&amp;$Q$3,Data[Index]&amp;Data[Valid Test, Can be used for conformity (Y/N)],Data[CO2/km (g)])-G$2)/G$5</f>
        <v>#N/A</v>
      </c>
      <c r="H1616" s="141" t="e" cm="1">
        <f t="array" ref="H1616">(_xlfn.XLOOKUP($A1616&amp;$Q$3,Data[Index]&amp;Data[Valid Test, Can be used for conformity (Y/N)],Data[THC/km (mg)])-H$2)/H$5</f>
        <v>#N/A</v>
      </c>
      <c r="I1616" s="141" t="e" cm="1">
        <f t="array" ref="I1616">(_xlfn.XLOOKUP($A1616&amp;$Q$3,Data[Index]&amp;Data[Valid Test, Can be used for conformity (Y/N)],Data[NOx/km (mg)])-I$2)/I$5</f>
        <v>#N/A</v>
      </c>
      <c r="J1616" s="141" t="e" cm="1">
        <f t="array" ref="J1616">(_xlfn.XLOOKUP($A1616&amp;$Q$3,Data[Index]&amp;Data[Valid Test, Can be used for conformity (Y/N)],Data[THC + NOx/km (mg)])-J$2)/J$5</f>
        <v>#N/A</v>
      </c>
      <c r="K1616" s="141" t="e" cm="1">
        <f t="array" ref="K1616">(_xlfn.XLOOKUP($A1616&amp;$Q$3,Data[Index]&amp;Data[Valid Test, Can be used for conformity (Y/N)],Data[PN/km ('#)])-K$2)/K$5</f>
        <v>#N/A</v>
      </c>
      <c r="L1616" s="141" t="e" cm="1">
        <f t="array" ref="L1616">(_xlfn.XLOOKUP($A1616&amp;$Q$3,Data[Index]&amp;Data[Valid Test, Can be used for conformity (Y/N)],Data[PM/km (mg)])-L$2)/L$5</f>
        <v>#N/A</v>
      </c>
      <c r="M1616" s="140" t="e" cm="1">
        <f t="array" ref="M1616">(_xlfn.XLOOKUP($A1616&amp;$Q$3,Data[Index]&amp;Data[Valid Test, Can be used for conformity (Y/N)],Data[CH4 (mg/km)])-M$2)/M$5</f>
        <v>#N/A</v>
      </c>
      <c r="N1616" s="140" t="e" cm="1">
        <f t="array" ref="N1616">(_xlfn.XLOOKUP($A1616&amp;$Q$3,Data[Index]&amp;Data[Valid Test, Can be used for conformity (Y/N)],Data[N20 (mg/km)])-N$2)/N$5</f>
        <v>#N/A</v>
      </c>
      <c r="O1616" s="141" t="e" cm="1">
        <f t="array" ref="O1616">(_xlfn.XLOOKUP($A1616&amp;$Q$3,Data[Index]&amp;Data[Valid Test, Can be used for conformity (Y/N)],Data[l/100km])-O$2)/O$5</f>
        <v>#N/A</v>
      </c>
      <c r="P1616" s="138">
        <f>_xlfn.XLOOKUP($A1616,Data[Index],Data[Comments])</f>
        <v>0</v>
      </c>
    </row>
    <row r="1617" spans="1:16" x14ac:dyDescent="0.2">
      <c r="A1617" s="129"/>
      <c r="B1617" s="129"/>
      <c r="C1617" s="129" t="e" cm="1">
        <f t="array" ref="C1617">_xlfn.XLOOKUP($A1617&amp;$Q$3&amp;$R$3,Data[Index]&amp;Data[Valid Test, Can be used for conformity (Y/N)]&amp;Data[Cycle],Data[Test Name])</f>
        <v>#N/A</v>
      </c>
      <c r="D1617" s="167" t="e" cm="1">
        <f t="array" ref="D1617">_xlfn.XLOOKUP($A1617&amp;$Q$3&amp;$R$3,Data[Index]&amp;Data[Valid Test, Can be used for conformity (Y/N)]&amp;Data[Cycle],Data[Mileage (Miles)])</f>
        <v>#N/A</v>
      </c>
      <c r="E1617" s="130" t="e" cm="1">
        <f t="array" ref="E1617">_xlfn.XLOOKUP($A1617&amp;$Q$3&amp;$R$3,Data[Index]&amp;Data[Valid Test, Can be used for conformity (Y/N)]&amp;Data[Cycle],Data[Date])</f>
        <v>#N/A</v>
      </c>
      <c r="F1617" s="141" t="e" cm="1">
        <f t="array" ref="F1617">(_xlfn.XLOOKUP($A1617&amp;$Q$3&amp;$R$3,Data[Index]&amp;Data[Valid Test, Can be used for conformity (Y/N)]&amp;Data[Cycle],Data[CO/km (mg)])-F$2)/F$5</f>
        <v>#N/A</v>
      </c>
      <c r="G1617" s="141" t="e" cm="1">
        <f t="array" ref="G1617">(_xlfn.XLOOKUP($A1617&amp;$Q$3,Data[Index]&amp;Data[Valid Test, Can be used for conformity (Y/N)],Data[CO2/km (g)])-G$2)/G$5</f>
        <v>#N/A</v>
      </c>
      <c r="H1617" s="141" t="e" cm="1">
        <f t="array" ref="H1617">(_xlfn.XLOOKUP($A1617&amp;$Q$3,Data[Index]&amp;Data[Valid Test, Can be used for conformity (Y/N)],Data[THC/km (mg)])-H$2)/H$5</f>
        <v>#N/A</v>
      </c>
      <c r="I1617" s="141" t="e" cm="1">
        <f t="array" ref="I1617">(_xlfn.XLOOKUP($A1617&amp;$Q$3,Data[Index]&amp;Data[Valid Test, Can be used for conformity (Y/N)],Data[NOx/km (mg)])-I$2)/I$5</f>
        <v>#N/A</v>
      </c>
      <c r="J1617" s="141" t="e" cm="1">
        <f t="array" ref="J1617">(_xlfn.XLOOKUP($A1617&amp;$Q$3,Data[Index]&amp;Data[Valid Test, Can be used for conformity (Y/N)],Data[THC + NOx/km (mg)])-J$2)/J$5</f>
        <v>#N/A</v>
      </c>
      <c r="K1617" s="141" t="e" cm="1">
        <f t="array" ref="K1617">(_xlfn.XLOOKUP($A1617&amp;$Q$3,Data[Index]&amp;Data[Valid Test, Can be used for conformity (Y/N)],Data[PN/km ('#)])-K$2)/K$5</f>
        <v>#N/A</v>
      </c>
      <c r="L1617" s="141" t="e" cm="1">
        <f t="array" ref="L1617">(_xlfn.XLOOKUP($A1617&amp;$Q$3,Data[Index]&amp;Data[Valid Test, Can be used for conformity (Y/N)],Data[PM/km (mg)])-L$2)/L$5</f>
        <v>#N/A</v>
      </c>
      <c r="M1617" s="140" t="e" cm="1">
        <f t="array" ref="M1617">(_xlfn.XLOOKUP($A1617&amp;$Q$3,Data[Index]&amp;Data[Valid Test, Can be used for conformity (Y/N)],Data[CH4 (mg/km)])-M$2)/M$5</f>
        <v>#N/A</v>
      </c>
      <c r="N1617" s="140" t="e" cm="1">
        <f t="array" ref="N1617">(_xlfn.XLOOKUP($A1617&amp;$Q$3,Data[Index]&amp;Data[Valid Test, Can be used for conformity (Y/N)],Data[N20 (mg/km)])-N$2)/N$5</f>
        <v>#N/A</v>
      </c>
      <c r="O1617" s="141" t="e" cm="1">
        <f t="array" ref="O1617">(_xlfn.XLOOKUP($A1617&amp;$Q$3,Data[Index]&amp;Data[Valid Test, Can be used for conformity (Y/N)],Data[l/100km])-O$2)/O$5</f>
        <v>#N/A</v>
      </c>
      <c r="P1617" s="138">
        <f>_xlfn.XLOOKUP($A1617,Data[Index],Data[Comments])</f>
        <v>0</v>
      </c>
    </row>
    <row r="1618" spans="1:16" x14ac:dyDescent="0.2">
      <c r="A1618" s="129"/>
      <c r="B1618" s="129"/>
      <c r="C1618" s="129" t="e" cm="1">
        <f t="array" ref="C1618">_xlfn.XLOOKUP($A1618&amp;$Q$3&amp;$R$3,Data[Index]&amp;Data[Valid Test, Can be used for conformity (Y/N)]&amp;Data[Cycle],Data[Test Name])</f>
        <v>#N/A</v>
      </c>
      <c r="D1618" s="167" t="e" cm="1">
        <f t="array" ref="D1618">_xlfn.XLOOKUP($A1618&amp;$Q$3&amp;$R$3,Data[Index]&amp;Data[Valid Test, Can be used for conformity (Y/N)]&amp;Data[Cycle],Data[Mileage (Miles)])</f>
        <v>#N/A</v>
      </c>
      <c r="E1618" s="130" t="e" cm="1">
        <f t="array" ref="E1618">_xlfn.XLOOKUP($A1618&amp;$Q$3&amp;$R$3,Data[Index]&amp;Data[Valid Test, Can be used for conformity (Y/N)]&amp;Data[Cycle],Data[Date])</f>
        <v>#N/A</v>
      </c>
      <c r="F1618" s="141" t="e" cm="1">
        <f t="array" ref="F1618">(_xlfn.XLOOKUP($A1618&amp;$Q$3&amp;$R$3,Data[Index]&amp;Data[Valid Test, Can be used for conformity (Y/N)]&amp;Data[Cycle],Data[CO/km (mg)])-F$2)/F$5</f>
        <v>#N/A</v>
      </c>
      <c r="G1618" s="141" t="e" cm="1">
        <f t="array" ref="G1618">(_xlfn.XLOOKUP($A1618&amp;$Q$3,Data[Index]&amp;Data[Valid Test, Can be used for conformity (Y/N)],Data[CO2/km (g)])-G$2)/G$5</f>
        <v>#N/A</v>
      </c>
      <c r="H1618" s="141" t="e" cm="1">
        <f t="array" ref="H1618">(_xlfn.XLOOKUP($A1618&amp;$Q$3,Data[Index]&amp;Data[Valid Test, Can be used for conformity (Y/N)],Data[THC/km (mg)])-H$2)/H$5</f>
        <v>#N/A</v>
      </c>
      <c r="I1618" s="141" t="e" cm="1">
        <f t="array" ref="I1618">(_xlfn.XLOOKUP($A1618&amp;$Q$3,Data[Index]&amp;Data[Valid Test, Can be used for conformity (Y/N)],Data[NOx/km (mg)])-I$2)/I$5</f>
        <v>#N/A</v>
      </c>
      <c r="J1618" s="141" t="e" cm="1">
        <f t="array" ref="J1618">(_xlfn.XLOOKUP($A1618&amp;$Q$3,Data[Index]&amp;Data[Valid Test, Can be used for conformity (Y/N)],Data[THC + NOx/km (mg)])-J$2)/J$5</f>
        <v>#N/A</v>
      </c>
      <c r="K1618" s="141" t="e" cm="1">
        <f t="array" ref="K1618">(_xlfn.XLOOKUP($A1618&amp;$Q$3,Data[Index]&amp;Data[Valid Test, Can be used for conformity (Y/N)],Data[PN/km ('#)])-K$2)/K$5</f>
        <v>#N/A</v>
      </c>
      <c r="L1618" s="141" t="e" cm="1">
        <f t="array" ref="L1618">(_xlfn.XLOOKUP($A1618&amp;$Q$3,Data[Index]&amp;Data[Valid Test, Can be used for conformity (Y/N)],Data[PM/km (mg)])-L$2)/L$5</f>
        <v>#N/A</v>
      </c>
      <c r="M1618" s="140" t="e" cm="1">
        <f t="array" ref="M1618">(_xlfn.XLOOKUP($A1618&amp;$Q$3,Data[Index]&amp;Data[Valid Test, Can be used for conformity (Y/N)],Data[CH4 (mg/km)])-M$2)/M$5</f>
        <v>#N/A</v>
      </c>
      <c r="N1618" s="140" t="e" cm="1">
        <f t="array" ref="N1618">(_xlfn.XLOOKUP($A1618&amp;$Q$3,Data[Index]&amp;Data[Valid Test, Can be used for conformity (Y/N)],Data[N20 (mg/km)])-N$2)/N$5</f>
        <v>#N/A</v>
      </c>
      <c r="O1618" s="141" t="e" cm="1">
        <f t="array" ref="O1618">(_xlfn.XLOOKUP($A1618&amp;$Q$3,Data[Index]&amp;Data[Valid Test, Can be used for conformity (Y/N)],Data[l/100km])-O$2)/O$5</f>
        <v>#N/A</v>
      </c>
      <c r="P1618" s="138">
        <f>_xlfn.XLOOKUP($A1618,Data[Index],Data[Comments])</f>
        <v>0</v>
      </c>
    </row>
    <row r="1619" spans="1:16" x14ac:dyDescent="0.2">
      <c r="A1619" s="129"/>
      <c r="B1619" s="129"/>
      <c r="C1619" s="129" t="e" cm="1">
        <f t="array" ref="C1619">_xlfn.XLOOKUP($A1619&amp;$Q$3&amp;$R$3,Data[Index]&amp;Data[Valid Test, Can be used for conformity (Y/N)]&amp;Data[Cycle],Data[Test Name])</f>
        <v>#N/A</v>
      </c>
      <c r="D1619" s="167" t="e" cm="1">
        <f t="array" ref="D1619">_xlfn.XLOOKUP($A1619&amp;$Q$3&amp;$R$3,Data[Index]&amp;Data[Valid Test, Can be used for conformity (Y/N)]&amp;Data[Cycle],Data[Mileage (Miles)])</f>
        <v>#N/A</v>
      </c>
      <c r="E1619" s="130" t="e" cm="1">
        <f t="array" ref="E1619">_xlfn.XLOOKUP($A1619&amp;$Q$3&amp;$R$3,Data[Index]&amp;Data[Valid Test, Can be used for conformity (Y/N)]&amp;Data[Cycle],Data[Date])</f>
        <v>#N/A</v>
      </c>
      <c r="F1619" s="141" t="e" cm="1">
        <f t="array" ref="F1619">(_xlfn.XLOOKUP($A1619&amp;$Q$3&amp;$R$3,Data[Index]&amp;Data[Valid Test, Can be used for conformity (Y/N)]&amp;Data[Cycle],Data[CO/km (mg)])-F$2)/F$5</f>
        <v>#N/A</v>
      </c>
      <c r="G1619" s="141" t="e" cm="1">
        <f t="array" ref="G1619">(_xlfn.XLOOKUP($A1619&amp;$Q$3,Data[Index]&amp;Data[Valid Test, Can be used for conformity (Y/N)],Data[CO2/km (g)])-G$2)/G$5</f>
        <v>#N/A</v>
      </c>
      <c r="H1619" s="141" t="e" cm="1">
        <f t="array" ref="H1619">(_xlfn.XLOOKUP($A1619&amp;$Q$3,Data[Index]&amp;Data[Valid Test, Can be used for conformity (Y/N)],Data[THC/km (mg)])-H$2)/H$5</f>
        <v>#N/A</v>
      </c>
      <c r="I1619" s="141" t="e" cm="1">
        <f t="array" ref="I1619">(_xlfn.XLOOKUP($A1619&amp;$Q$3,Data[Index]&amp;Data[Valid Test, Can be used for conformity (Y/N)],Data[NOx/km (mg)])-I$2)/I$5</f>
        <v>#N/A</v>
      </c>
      <c r="J1619" s="141" t="e" cm="1">
        <f t="array" ref="J1619">(_xlfn.XLOOKUP($A1619&amp;$Q$3,Data[Index]&amp;Data[Valid Test, Can be used for conformity (Y/N)],Data[THC + NOx/km (mg)])-J$2)/J$5</f>
        <v>#N/A</v>
      </c>
      <c r="K1619" s="141" t="e" cm="1">
        <f t="array" ref="K1619">(_xlfn.XLOOKUP($A1619&amp;$Q$3,Data[Index]&amp;Data[Valid Test, Can be used for conformity (Y/N)],Data[PN/km ('#)])-K$2)/K$5</f>
        <v>#N/A</v>
      </c>
      <c r="L1619" s="141" t="e" cm="1">
        <f t="array" ref="L1619">(_xlfn.XLOOKUP($A1619&amp;$Q$3,Data[Index]&amp;Data[Valid Test, Can be used for conformity (Y/N)],Data[PM/km (mg)])-L$2)/L$5</f>
        <v>#N/A</v>
      </c>
      <c r="M1619" s="140" t="e" cm="1">
        <f t="array" ref="M1619">(_xlfn.XLOOKUP($A1619&amp;$Q$3,Data[Index]&amp;Data[Valid Test, Can be used for conformity (Y/N)],Data[CH4 (mg/km)])-M$2)/M$5</f>
        <v>#N/A</v>
      </c>
      <c r="N1619" s="140" t="e" cm="1">
        <f t="array" ref="N1619">(_xlfn.XLOOKUP($A1619&amp;$Q$3,Data[Index]&amp;Data[Valid Test, Can be used for conformity (Y/N)],Data[N20 (mg/km)])-N$2)/N$5</f>
        <v>#N/A</v>
      </c>
      <c r="O1619" s="141" t="e" cm="1">
        <f t="array" ref="O1619">(_xlfn.XLOOKUP($A1619&amp;$Q$3,Data[Index]&amp;Data[Valid Test, Can be used for conformity (Y/N)],Data[l/100km])-O$2)/O$5</f>
        <v>#N/A</v>
      </c>
      <c r="P1619" s="138">
        <f>_xlfn.XLOOKUP($A1619,Data[Index],Data[Comments])</f>
        <v>0</v>
      </c>
    </row>
    <row r="1620" spans="1:16" x14ac:dyDescent="0.2">
      <c r="A1620" s="129"/>
      <c r="B1620" s="129"/>
      <c r="C1620" s="129" t="e" cm="1">
        <f t="array" ref="C1620">_xlfn.XLOOKUP($A1620&amp;$Q$3&amp;$R$3,Data[Index]&amp;Data[Valid Test, Can be used for conformity (Y/N)]&amp;Data[Cycle],Data[Test Name])</f>
        <v>#N/A</v>
      </c>
      <c r="D1620" s="167" t="e" cm="1">
        <f t="array" ref="D1620">_xlfn.XLOOKUP($A1620&amp;$Q$3&amp;$R$3,Data[Index]&amp;Data[Valid Test, Can be used for conformity (Y/N)]&amp;Data[Cycle],Data[Mileage (Miles)])</f>
        <v>#N/A</v>
      </c>
      <c r="E1620" s="130" t="e" cm="1">
        <f t="array" ref="E1620">_xlfn.XLOOKUP($A1620&amp;$Q$3&amp;$R$3,Data[Index]&amp;Data[Valid Test, Can be used for conformity (Y/N)]&amp;Data[Cycle],Data[Date])</f>
        <v>#N/A</v>
      </c>
      <c r="F1620" s="141" t="e" cm="1">
        <f t="array" ref="F1620">(_xlfn.XLOOKUP($A1620&amp;$Q$3&amp;$R$3,Data[Index]&amp;Data[Valid Test, Can be used for conformity (Y/N)]&amp;Data[Cycle],Data[CO/km (mg)])-F$2)/F$5</f>
        <v>#N/A</v>
      </c>
      <c r="G1620" s="141" t="e" cm="1">
        <f t="array" ref="G1620">(_xlfn.XLOOKUP($A1620&amp;$Q$3,Data[Index]&amp;Data[Valid Test, Can be used for conformity (Y/N)],Data[CO2/km (g)])-G$2)/G$5</f>
        <v>#N/A</v>
      </c>
      <c r="H1620" s="141" t="e" cm="1">
        <f t="array" ref="H1620">(_xlfn.XLOOKUP($A1620&amp;$Q$3,Data[Index]&amp;Data[Valid Test, Can be used for conformity (Y/N)],Data[THC/km (mg)])-H$2)/H$5</f>
        <v>#N/A</v>
      </c>
      <c r="I1620" s="141" t="e" cm="1">
        <f t="array" ref="I1620">(_xlfn.XLOOKUP($A1620&amp;$Q$3,Data[Index]&amp;Data[Valid Test, Can be used for conformity (Y/N)],Data[NOx/km (mg)])-I$2)/I$5</f>
        <v>#N/A</v>
      </c>
      <c r="J1620" s="141" t="e" cm="1">
        <f t="array" ref="J1620">(_xlfn.XLOOKUP($A1620&amp;$Q$3,Data[Index]&amp;Data[Valid Test, Can be used for conformity (Y/N)],Data[THC + NOx/km (mg)])-J$2)/J$5</f>
        <v>#N/A</v>
      </c>
      <c r="K1620" s="141" t="e" cm="1">
        <f t="array" ref="K1620">(_xlfn.XLOOKUP($A1620&amp;$Q$3,Data[Index]&amp;Data[Valid Test, Can be used for conformity (Y/N)],Data[PN/km ('#)])-K$2)/K$5</f>
        <v>#N/A</v>
      </c>
      <c r="L1620" s="141" t="e" cm="1">
        <f t="array" ref="L1620">(_xlfn.XLOOKUP($A1620&amp;$Q$3,Data[Index]&amp;Data[Valid Test, Can be used for conformity (Y/N)],Data[PM/km (mg)])-L$2)/L$5</f>
        <v>#N/A</v>
      </c>
      <c r="M1620" s="140" t="e" cm="1">
        <f t="array" ref="M1620">(_xlfn.XLOOKUP($A1620&amp;$Q$3,Data[Index]&amp;Data[Valid Test, Can be used for conformity (Y/N)],Data[CH4 (mg/km)])-M$2)/M$5</f>
        <v>#N/A</v>
      </c>
      <c r="N1620" s="140" t="e" cm="1">
        <f t="array" ref="N1620">(_xlfn.XLOOKUP($A1620&amp;$Q$3,Data[Index]&amp;Data[Valid Test, Can be used for conformity (Y/N)],Data[N20 (mg/km)])-N$2)/N$5</f>
        <v>#N/A</v>
      </c>
      <c r="O1620" s="141" t="e" cm="1">
        <f t="array" ref="O1620">(_xlfn.XLOOKUP($A1620&amp;$Q$3,Data[Index]&amp;Data[Valid Test, Can be used for conformity (Y/N)],Data[l/100km])-O$2)/O$5</f>
        <v>#N/A</v>
      </c>
      <c r="P1620" s="138">
        <f>_xlfn.XLOOKUP($A1620,Data[Index],Data[Comments])</f>
        <v>0</v>
      </c>
    </row>
    <row r="1621" spans="1:16" x14ac:dyDescent="0.2">
      <c r="A1621" s="129"/>
      <c r="B1621" s="129"/>
      <c r="C1621" s="129" t="e" cm="1">
        <f t="array" ref="C1621">_xlfn.XLOOKUP($A1621&amp;$Q$3&amp;$R$3,Data[Index]&amp;Data[Valid Test, Can be used for conformity (Y/N)]&amp;Data[Cycle],Data[Test Name])</f>
        <v>#N/A</v>
      </c>
      <c r="D1621" s="167" t="e" cm="1">
        <f t="array" ref="D1621">_xlfn.XLOOKUP($A1621&amp;$Q$3&amp;$R$3,Data[Index]&amp;Data[Valid Test, Can be used for conformity (Y/N)]&amp;Data[Cycle],Data[Mileage (Miles)])</f>
        <v>#N/A</v>
      </c>
      <c r="E1621" s="130" t="e" cm="1">
        <f t="array" ref="E1621">_xlfn.XLOOKUP($A1621&amp;$Q$3&amp;$R$3,Data[Index]&amp;Data[Valid Test, Can be used for conformity (Y/N)]&amp;Data[Cycle],Data[Date])</f>
        <v>#N/A</v>
      </c>
      <c r="F1621" s="141" t="e" cm="1">
        <f t="array" ref="F1621">(_xlfn.XLOOKUP($A1621&amp;$Q$3&amp;$R$3,Data[Index]&amp;Data[Valid Test, Can be used for conformity (Y/N)]&amp;Data[Cycle],Data[CO/km (mg)])-F$2)/F$5</f>
        <v>#N/A</v>
      </c>
      <c r="G1621" s="141" t="e" cm="1">
        <f t="array" ref="G1621">(_xlfn.XLOOKUP($A1621&amp;$Q$3,Data[Index]&amp;Data[Valid Test, Can be used for conformity (Y/N)],Data[CO2/km (g)])-G$2)/G$5</f>
        <v>#N/A</v>
      </c>
      <c r="H1621" s="141" t="e" cm="1">
        <f t="array" ref="H1621">(_xlfn.XLOOKUP($A1621&amp;$Q$3,Data[Index]&amp;Data[Valid Test, Can be used for conformity (Y/N)],Data[THC/km (mg)])-H$2)/H$5</f>
        <v>#N/A</v>
      </c>
      <c r="I1621" s="141" t="e" cm="1">
        <f t="array" ref="I1621">(_xlfn.XLOOKUP($A1621&amp;$Q$3,Data[Index]&amp;Data[Valid Test, Can be used for conformity (Y/N)],Data[NOx/km (mg)])-I$2)/I$5</f>
        <v>#N/A</v>
      </c>
      <c r="J1621" s="141" t="e" cm="1">
        <f t="array" ref="J1621">(_xlfn.XLOOKUP($A1621&amp;$Q$3,Data[Index]&amp;Data[Valid Test, Can be used for conformity (Y/N)],Data[THC + NOx/km (mg)])-J$2)/J$5</f>
        <v>#N/A</v>
      </c>
      <c r="K1621" s="141" t="e" cm="1">
        <f t="array" ref="K1621">(_xlfn.XLOOKUP($A1621&amp;$Q$3,Data[Index]&amp;Data[Valid Test, Can be used for conformity (Y/N)],Data[PN/km ('#)])-K$2)/K$5</f>
        <v>#N/A</v>
      </c>
      <c r="L1621" s="141" t="e" cm="1">
        <f t="array" ref="L1621">(_xlfn.XLOOKUP($A1621&amp;$Q$3,Data[Index]&amp;Data[Valid Test, Can be used for conformity (Y/N)],Data[PM/km (mg)])-L$2)/L$5</f>
        <v>#N/A</v>
      </c>
      <c r="M1621" s="140" t="e" cm="1">
        <f t="array" ref="M1621">(_xlfn.XLOOKUP($A1621&amp;$Q$3,Data[Index]&amp;Data[Valid Test, Can be used for conformity (Y/N)],Data[CH4 (mg/km)])-M$2)/M$5</f>
        <v>#N/A</v>
      </c>
      <c r="N1621" s="140" t="e" cm="1">
        <f t="array" ref="N1621">(_xlfn.XLOOKUP($A1621&amp;$Q$3,Data[Index]&amp;Data[Valid Test, Can be used for conformity (Y/N)],Data[N20 (mg/km)])-N$2)/N$5</f>
        <v>#N/A</v>
      </c>
      <c r="O1621" s="141" t="e" cm="1">
        <f t="array" ref="O1621">(_xlfn.XLOOKUP($A1621&amp;$Q$3,Data[Index]&amp;Data[Valid Test, Can be used for conformity (Y/N)],Data[l/100km])-O$2)/O$5</f>
        <v>#N/A</v>
      </c>
      <c r="P1621" s="138">
        <f>_xlfn.XLOOKUP($A1621,Data[Index],Data[Comments])</f>
        <v>0</v>
      </c>
    </row>
    <row r="1622" spans="1:16" x14ac:dyDescent="0.2">
      <c r="A1622" s="129"/>
      <c r="B1622" s="129"/>
      <c r="C1622" s="129" t="e" cm="1">
        <f t="array" ref="C1622">_xlfn.XLOOKUP($A1622&amp;$Q$3&amp;$R$3,Data[Index]&amp;Data[Valid Test, Can be used for conformity (Y/N)]&amp;Data[Cycle],Data[Test Name])</f>
        <v>#N/A</v>
      </c>
      <c r="D1622" s="167" t="e" cm="1">
        <f t="array" ref="D1622">_xlfn.XLOOKUP($A1622&amp;$Q$3&amp;$R$3,Data[Index]&amp;Data[Valid Test, Can be used for conformity (Y/N)]&amp;Data[Cycle],Data[Mileage (Miles)])</f>
        <v>#N/A</v>
      </c>
      <c r="E1622" s="130" t="e" cm="1">
        <f t="array" ref="E1622">_xlfn.XLOOKUP($A1622&amp;$Q$3&amp;$R$3,Data[Index]&amp;Data[Valid Test, Can be used for conformity (Y/N)]&amp;Data[Cycle],Data[Date])</f>
        <v>#N/A</v>
      </c>
      <c r="F1622" s="141" t="e" cm="1">
        <f t="array" ref="F1622">(_xlfn.XLOOKUP($A1622&amp;$Q$3&amp;$R$3,Data[Index]&amp;Data[Valid Test, Can be used for conformity (Y/N)]&amp;Data[Cycle],Data[CO/km (mg)])-F$2)/F$5</f>
        <v>#N/A</v>
      </c>
      <c r="G1622" s="141" t="e" cm="1">
        <f t="array" ref="G1622">(_xlfn.XLOOKUP($A1622&amp;$Q$3,Data[Index]&amp;Data[Valid Test, Can be used for conformity (Y/N)],Data[CO2/km (g)])-G$2)/G$5</f>
        <v>#N/A</v>
      </c>
      <c r="H1622" s="141" t="e" cm="1">
        <f t="array" ref="H1622">(_xlfn.XLOOKUP($A1622&amp;$Q$3,Data[Index]&amp;Data[Valid Test, Can be used for conformity (Y/N)],Data[THC/km (mg)])-H$2)/H$5</f>
        <v>#N/A</v>
      </c>
      <c r="I1622" s="141" t="e" cm="1">
        <f t="array" ref="I1622">(_xlfn.XLOOKUP($A1622&amp;$Q$3,Data[Index]&amp;Data[Valid Test, Can be used for conformity (Y/N)],Data[NOx/km (mg)])-I$2)/I$5</f>
        <v>#N/A</v>
      </c>
      <c r="J1622" s="141" t="e" cm="1">
        <f t="array" ref="J1622">(_xlfn.XLOOKUP($A1622&amp;$Q$3,Data[Index]&amp;Data[Valid Test, Can be used for conformity (Y/N)],Data[THC + NOx/km (mg)])-J$2)/J$5</f>
        <v>#N/A</v>
      </c>
      <c r="K1622" s="141" t="e" cm="1">
        <f t="array" ref="K1622">(_xlfn.XLOOKUP($A1622&amp;$Q$3,Data[Index]&amp;Data[Valid Test, Can be used for conformity (Y/N)],Data[PN/km ('#)])-K$2)/K$5</f>
        <v>#N/A</v>
      </c>
      <c r="L1622" s="141" t="e" cm="1">
        <f t="array" ref="L1622">(_xlfn.XLOOKUP($A1622&amp;$Q$3,Data[Index]&amp;Data[Valid Test, Can be used for conformity (Y/N)],Data[PM/km (mg)])-L$2)/L$5</f>
        <v>#N/A</v>
      </c>
      <c r="M1622" s="140" t="e" cm="1">
        <f t="array" ref="M1622">(_xlfn.XLOOKUP($A1622&amp;$Q$3,Data[Index]&amp;Data[Valid Test, Can be used for conformity (Y/N)],Data[CH4 (mg/km)])-M$2)/M$5</f>
        <v>#N/A</v>
      </c>
      <c r="N1622" s="140" t="e" cm="1">
        <f t="array" ref="N1622">(_xlfn.XLOOKUP($A1622&amp;$Q$3,Data[Index]&amp;Data[Valid Test, Can be used for conformity (Y/N)],Data[N20 (mg/km)])-N$2)/N$5</f>
        <v>#N/A</v>
      </c>
      <c r="O1622" s="141" t="e" cm="1">
        <f t="array" ref="O1622">(_xlfn.XLOOKUP($A1622&amp;$Q$3,Data[Index]&amp;Data[Valid Test, Can be used for conformity (Y/N)],Data[l/100km])-O$2)/O$5</f>
        <v>#N/A</v>
      </c>
      <c r="P1622" s="138">
        <f>_xlfn.XLOOKUP($A1622,Data[Index],Data[Comments])</f>
        <v>0</v>
      </c>
    </row>
    <row r="1623" spans="1:16" x14ac:dyDescent="0.2">
      <c r="A1623" s="129"/>
      <c r="B1623" s="129"/>
      <c r="C1623" s="129" t="e" cm="1">
        <f t="array" ref="C1623">_xlfn.XLOOKUP($A1623&amp;$Q$3&amp;$R$3,Data[Index]&amp;Data[Valid Test, Can be used for conformity (Y/N)]&amp;Data[Cycle],Data[Test Name])</f>
        <v>#N/A</v>
      </c>
      <c r="D1623" s="167" t="e" cm="1">
        <f t="array" ref="D1623">_xlfn.XLOOKUP($A1623&amp;$Q$3&amp;$R$3,Data[Index]&amp;Data[Valid Test, Can be used for conformity (Y/N)]&amp;Data[Cycle],Data[Mileage (Miles)])</f>
        <v>#N/A</v>
      </c>
      <c r="E1623" s="130" t="e" cm="1">
        <f t="array" ref="E1623">_xlfn.XLOOKUP($A1623&amp;$Q$3&amp;$R$3,Data[Index]&amp;Data[Valid Test, Can be used for conformity (Y/N)]&amp;Data[Cycle],Data[Date])</f>
        <v>#N/A</v>
      </c>
      <c r="F1623" s="141" t="e" cm="1">
        <f t="array" ref="F1623">(_xlfn.XLOOKUP($A1623&amp;$Q$3&amp;$R$3,Data[Index]&amp;Data[Valid Test, Can be used for conformity (Y/N)]&amp;Data[Cycle],Data[CO/km (mg)])-F$2)/F$5</f>
        <v>#N/A</v>
      </c>
      <c r="G1623" s="141" t="e" cm="1">
        <f t="array" ref="G1623">(_xlfn.XLOOKUP($A1623&amp;$Q$3,Data[Index]&amp;Data[Valid Test, Can be used for conformity (Y/N)],Data[CO2/km (g)])-G$2)/G$5</f>
        <v>#N/A</v>
      </c>
      <c r="H1623" s="141" t="e" cm="1">
        <f t="array" ref="H1623">(_xlfn.XLOOKUP($A1623&amp;$Q$3,Data[Index]&amp;Data[Valid Test, Can be used for conformity (Y/N)],Data[THC/km (mg)])-H$2)/H$5</f>
        <v>#N/A</v>
      </c>
      <c r="I1623" s="141" t="e" cm="1">
        <f t="array" ref="I1623">(_xlfn.XLOOKUP($A1623&amp;$Q$3,Data[Index]&amp;Data[Valid Test, Can be used for conformity (Y/N)],Data[NOx/km (mg)])-I$2)/I$5</f>
        <v>#N/A</v>
      </c>
      <c r="J1623" s="141" t="e" cm="1">
        <f t="array" ref="J1623">(_xlfn.XLOOKUP($A1623&amp;$Q$3,Data[Index]&amp;Data[Valid Test, Can be used for conformity (Y/N)],Data[THC + NOx/km (mg)])-J$2)/J$5</f>
        <v>#N/A</v>
      </c>
      <c r="K1623" s="141" t="e" cm="1">
        <f t="array" ref="K1623">(_xlfn.XLOOKUP($A1623&amp;$Q$3,Data[Index]&amp;Data[Valid Test, Can be used for conformity (Y/N)],Data[PN/km ('#)])-K$2)/K$5</f>
        <v>#N/A</v>
      </c>
      <c r="L1623" s="141" t="e" cm="1">
        <f t="array" ref="L1623">(_xlfn.XLOOKUP($A1623&amp;$Q$3,Data[Index]&amp;Data[Valid Test, Can be used for conformity (Y/N)],Data[PM/km (mg)])-L$2)/L$5</f>
        <v>#N/A</v>
      </c>
      <c r="M1623" s="140" t="e" cm="1">
        <f t="array" ref="M1623">(_xlfn.XLOOKUP($A1623&amp;$Q$3,Data[Index]&amp;Data[Valid Test, Can be used for conformity (Y/N)],Data[CH4 (mg/km)])-M$2)/M$5</f>
        <v>#N/A</v>
      </c>
      <c r="N1623" s="140" t="e" cm="1">
        <f t="array" ref="N1623">(_xlfn.XLOOKUP($A1623&amp;$Q$3,Data[Index]&amp;Data[Valid Test, Can be used for conformity (Y/N)],Data[N20 (mg/km)])-N$2)/N$5</f>
        <v>#N/A</v>
      </c>
      <c r="O1623" s="141" t="e" cm="1">
        <f t="array" ref="O1623">(_xlfn.XLOOKUP($A1623&amp;$Q$3,Data[Index]&amp;Data[Valid Test, Can be used for conformity (Y/N)],Data[l/100km])-O$2)/O$5</f>
        <v>#N/A</v>
      </c>
      <c r="P1623" s="138">
        <f>_xlfn.XLOOKUP($A1623,Data[Index],Data[Comments])</f>
        <v>0</v>
      </c>
    </row>
    <row r="1624" spans="1:16" x14ac:dyDescent="0.2">
      <c r="A1624" s="129"/>
      <c r="B1624" s="129"/>
      <c r="C1624" s="129" t="e" cm="1">
        <f t="array" ref="C1624">_xlfn.XLOOKUP($A1624&amp;$Q$3&amp;$R$3,Data[Index]&amp;Data[Valid Test, Can be used for conformity (Y/N)]&amp;Data[Cycle],Data[Test Name])</f>
        <v>#N/A</v>
      </c>
      <c r="D1624" s="167" t="e" cm="1">
        <f t="array" ref="D1624">_xlfn.XLOOKUP($A1624&amp;$Q$3&amp;$R$3,Data[Index]&amp;Data[Valid Test, Can be used for conformity (Y/N)]&amp;Data[Cycle],Data[Mileage (Miles)])</f>
        <v>#N/A</v>
      </c>
      <c r="E1624" s="130" t="e" cm="1">
        <f t="array" ref="E1624">_xlfn.XLOOKUP($A1624&amp;$Q$3&amp;$R$3,Data[Index]&amp;Data[Valid Test, Can be used for conformity (Y/N)]&amp;Data[Cycle],Data[Date])</f>
        <v>#N/A</v>
      </c>
      <c r="F1624" s="141" t="e" cm="1">
        <f t="array" ref="F1624">(_xlfn.XLOOKUP($A1624&amp;$Q$3&amp;$R$3,Data[Index]&amp;Data[Valid Test, Can be used for conformity (Y/N)]&amp;Data[Cycle],Data[CO/km (mg)])-F$2)/F$5</f>
        <v>#N/A</v>
      </c>
      <c r="G1624" s="141" t="e" cm="1">
        <f t="array" ref="G1624">(_xlfn.XLOOKUP($A1624&amp;$Q$3,Data[Index]&amp;Data[Valid Test, Can be used for conformity (Y/N)],Data[CO2/km (g)])-G$2)/G$5</f>
        <v>#N/A</v>
      </c>
      <c r="H1624" s="141" t="e" cm="1">
        <f t="array" ref="H1624">(_xlfn.XLOOKUP($A1624&amp;$Q$3,Data[Index]&amp;Data[Valid Test, Can be used for conformity (Y/N)],Data[THC/km (mg)])-H$2)/H$5</f>
        <v>#N/A</v>
      </c>
      <c r="I1624" s="141" t="e" cm="1">
        <f t="array" ref="I1624">(_xlfn.XLOOKUP($A1624&amp;$Q$3,Data[Index]&amp;Data[Valid Test, Can be used for conformity (Y/N)],Data[NOx/km (mg)])-I$2)/I$5</f>
        <v>#N/A</v>
      </c>
      <c r="J1624" s="141" t="e" cm="1">
        <f t="array" ref="J1624">(_xlfn.XLOOKUP($A1624&amp;$Q$3,Data[Index]&amp;Data[Valid Test, Can be used for conformity (Y/N)],Data[THC + NOx/km (mg)])-J$2)/J$5</f>
        <v>#N/A</v>
      </c>
      <c r="K1624" s="141" t="e" cm="1">
        <f t="array" ref="K1624">(_xlfn.XLOOKUP($A1624&amp;$Q$3,Data[Index]&amp;Data[Valid Test, Can be used for conformity (Y/N)],Data[PN/km ('#)])-K$2)/K$5</f>
        <v>#N/A</v>
      </c>
      <c r="L1624" s="141" t="e" cm="1">
        <f t="array" ref="L1624">(_xlfn.XLOOKUP($A1624&amp;$Q$3,Data[Index]&amp;Data[Valid Test, Can be used for conformity (Y/N)],Data[PM/km (mg)])-L$2)/L$5</f>
        <v>#N/A</v>
      </c>
      <c r="M1624" s="140" t="e" cm="1">
        <f t="array" ref="M1624">(_xlfn.XLOOKUP($A1624&amp;$Q$3,Data[Index]&amp;Data[Valid Test, Can be used for conformity (Y/N)],Data[CH4 (mg/km)])-M$2)/M$5</f>
        <v>#N/A</v>
      </c>
      <c r="N1624" s="140" t="e" cm="1">
        <f t="array" ref="N1624">(_xlfn.XLOOKUP($A1624&amp;$Q$3,Data[Index]&amp;Data[Valid Test, Can be used for conformity (Y/N)],Data[N20 (mg/km)])-N$2)/N$5</f>
        <v>#N/A</v>
      </c>
      <c r="O1624" s="141" t="e" cm="1">
        <f t="array" ref="O1624">(_xlfn.XLOOKUP($A1624&amp;$Q$3,Data[Index]&amp;Data[Valid Test, Can be used for conformity (Y/N)],Data[l/100km])-O$2)/O$5</f>
        <v>#N/A</v>
      </c>
      <c r="P1624" s="138">
        <f>_xlfn.XLOOKUP($A1624,Data[Index],Data[Comments])</f>
        <v>0</v>
      </c>
    </row>
    <row r="1625" spans="1:16" x14ac:dyDescent="0.2">
      <c r="A1625" s="129"/>
      <c r="B1625" s="129"/>
      <c r="C1625" s="129" t="e" cm="1">
        <f t="array" ref="C1625">_xlfn.XLOOKUP($A1625&amp;$Q$3&amp;$R$3,Data[Index]&amp;Data[Valid Test, Can be used for conformity (Y/N)]&amp;Data[Cycle],Data[Test Name])</f>
        <v>#N/A</v>
      </c>
      <c r="D1625" s="167" t="e" cm="1">
        <f t="array" ref="D1625">_xlfn.XLOOKUP($A1625&amp;$Q$3&amp;$R$3,Data[Index]&amp;Data[Valid Test, Can be used for conformity (Y/N)]&amp;Data[Cycle],Data[Mileage (Miles)])</f>
        <v>#N/A</v>
      </c>
      <c r="E1625" s="130" t="e" cm="1">
        <f t="array" ref="E1625">_xlfn.XLOOKUP($A1625&amp;$Q$3&amp;$R$3,Data[Index]&amp;Data[Valid Test, Can be used for conformity (Y/N)]&amp;Data[Cycle],Data[Date])</f>
        <v>#N/A</v>
      </c>
      <c r="F1625" s="141" t="e" cm="1">
        <f t="array" ref="F1625">(_xlfn.XLOOKUP($A1625&amp;$Q$3&amp;$R$3,Data[Index]&amp;Data[Valid Test, Can be used for conformity (Y/N)]&amp;Data[Cycle],Data[CO/km (mg)])-F$2)/F$5</f>
        <v>#N/A</v>
      </c>
      <c r="G1625" s="141" t="e" cm="1">
        <f t="array" ref="G1625">(_xlfn.XLOOKUP($A1625&amp;$Q$3,Data[Index]&amp;Data[Valid Test, Can be used for conformity (Y/N)],Data[CO2/km (g)])-G$2)/G$5</f>
        <v>#N/A</v>
      </c>
      <c r="H1625" s="141" t="e" cm="1">
        <f t="array" ref="H1625">(_xlfn.XLOOKUP($A1625&amp;$Q$3,Data[Index]&amp;Data[Valid Test, Can be used for conformity (Y/N)],Data[THC/km (mg)])-H$2)/H$5</f>
        <v>#N/A</v>
      </c>
      <c r="I1625" s="141" t="e" cm="1">
        <f t="array" ref="I1625">(_xlfn.XLOOKUP($A1625&amp;$Q$3,Data[Index]&amp;Data[Valid Test, Can be used for conformity (Y/N)],Data[NOx/km (mg)])-I$2)/I$5</f>
        <v>#N/A</v>
      </c>
      <c r="J1625" s="141" t="e" cm="1">
        <f t="array" ref="J1625">(_xlfn.XLOOKUP($A1625&amp;$Q$3,Data[Index]&amp;Data[Valid Test, Can be used for conformity (Y/N)],Data[THC + NOx/km (mg)])-J$2)/J$5</f>
        <v>#N/A</v>
      </c>
      <c r="K1625" s="141" t="e" cm="1">
        <f t="array" ref="K1625">(_xlfn.XLOOKUP($A1625&amp;$Q$3,Data[Index]&amp;Data[Valid Test, Can be used for conformity (Y/N)],Data[PN/km ('#)])-K$2)/K$5</f>
        <v>#N/A</v>
      </c>
      <c r="L1625" s="141" t="e" cm="1">
        <f t="array" ref="L1625">(_xlfn.XLOOKUP($A1625&amp;$Q$3,Data[Index]&amp;Data[Valid Test, Can be used for conformity (Y/N)],Data[PM/km (mg)])-L$2)/L$5</f>
        <v>#N/A</v>
      </c>
      <c r="M1625" s="140" t="e" cm="1">
        <f t="array" ref="M1625">(_xlfn.XLOOKUP($A1625&amp;$Q$3,Data[Index]&amp;Data[Valid Test, Can be used for conformity (Y/N)],Data[CH4 (mg/km)])-M$2)/M$5</f>
        <v>#N/A</v>
      </c>
      <c r="N1625" s="140" t="e" cm="1">
        <f t="array" ref="N1625">(_xlfn.XLOOKUP($A1625&amp;$Q$3,Data[Index]&amp;Data[Valid Test, Can be used for conformity (Y/N)],Data[N20 (mg/km)])-N$2)/N$5</f>
        <v>#N/A</v>
      </c>
      <c r="O1625" s="141" t="e" cm="1">
        <f t="array" ref="O1625">(_xlfn.XLOOKUP($A1625&amp;$Q$3,Data[Index]&amp;Data[Valid Test, Can be used for conformity (Y/N)],Data[l/100km])-O$2)/O$5</f>
        <v>#N/A</v>
      </c>
      <c r="P1625" s="138">
        <f>_xlfn.XLOOKUP($A1625,Data[Index],Data[Comments])</f>
        <v>0</v>
      </c>
    </row>
    <row r="1626" spans="1:16" x14ac:dyDescent="0.2">
      <c r="A1626" s="129"/>
      <c r="B1626" s="129"/>
      <c r="C1626" s="129" t="e" cm="1">
        <f t="array" ref="C1626">_xlfn.XLOOKUP($A1626&amp;$Q$3&amp;$R$3,Data[Index]&amp;Data[Valid Test, Can be used for conformity (Y/N)]&amp;Data[Cycle],Data[Test Name])</f>
        <v>#N/A</v>
      </c>
      <c r="D1626" s="167" t="e" cm="1">
        <f t="array" ref="D1626">_xlfn.XLOOKUP($A1626&amp;$Q$3&amp;$R$3,Data[Index]&amp;Data[Valid Test, Can be used for conformity (Y/N)]&amp;Data[Cycle],Data[Mileage (Miles)])</f>
        <v>#N/A</v>
      </c>
      <c r="E1626" s="130" t="e" cm="1">
        <f t="array" ref="E1626">_xlfn.XLOOKUP($A1626&amp;$Q$3&amp;$R$3,Data[Index]&amp;Data[Valid Test, Can be used for conformity (Y/N)]&amp;Data[Cycle],Data[Date])</f>
        <v>#N/A</v>
      </c>
      <c r="F1626" s="141" t="e" cm="1">
        <f t="array" ref="F1626">(_xlfn.XLOOKUP($A1626&amp;$Q$3&amp;$R$3,Data[Index]&amp;Data[Valid Test, Can be used for conformity (Y/N)]&amp;Data[Cycle],Data[CO/km (mg)])-F$2)/F$5</f>
        <v>#N/A</v>
      </c>
      <c r="G1626" s="141" t="e" cm="1">
        <f t="array" ref="G1626">(_xlfn.XLOOKUP($A1626&amp;$Q$3,Data[Index]&amp;Data[Valid Test, Can be used for conformity (Y/N)],Data[CO2/km (g)])-G$2)/G$5</f>
        <v>#N/A</v>
      </c>
      <c r="H1626" s="141" t="e" cm="1">
        <f t="array" ref="H1626">(_xlfn.XLOOKUP($A1626&amp;$Q$3,Data[Index]&amp;Data[Valid Test, Can be used for conformity (Y/N)],Data[THC/km (mg)])-H$2)/H$5</f>
        <v>#N/A</v>
      </c>
      <c r="I1626" s="141" t="e" cm="1">
        <f t="array" ref="I1626">(_xlfn.XLOOKUP($A1626&amp;$Q$3,Data[Index]&amp;Data[Valid Test, Can be used for conformity (Y/N)],Data[NOx/km (mg)])-I$2)/I$5</f>
        <v>#N/A</v>
      </c>
      <c r="J1626" s="141" t="e" cm="1">
        <f t="array" ref="J1626">(_xlfn.XLOOKUP($A1626&amp;$Q$3,Data[Index]&amp;Data[Valid Test, Can be used for conformity (Y/N)],Data[THC + NOx/km (mg)])-J$2)/J$5</f>
        <v>#N/A</v>
      </c>
      <c r="K1626" s="141" t="e" cm="1">
        <f t="array" ref="K1626">(_xlfn.XLOOKUP($A1626&amp;$Q$3,Data[Index]&amp;Data[Valid Test, Can be used for conformity (Y/N)],Data[PN/km ('#)])-K$2)/K$5</f>
        <v>#N/A</v>
      </c>
      <c r="L1626" s="141" t="e" cm="1">
        <f t="array" ref="L1626">(_xlfn.XLOOKUP($A1626&amp;$Q$3,Data[Index]&amp;Data[Valid Test, Can be used for conformity (Y/N)],Data[PM/km (mg)])-L$2)/L$5</f>
        <v>#N/A</v>
      </c>
      <c r="M1626" s="140" t="e" cm="1">
        <f t="array" ref="M1626">(_xlfn.XLOOKUP($A1626&amp;$Q$3,Data[Index]&amp;Data[Valid Test, Can be used for conformity (Y/N)],Data[CH4 (mg/km)])-M$2)/M$5</f>
        <v>#N/A</v>
      </c>
      <c r="N1626" s="140" t="e" cm="1">
        <f t="array" ref="N1626">(_xlfn.XLOOKUP($A1626&amp;$Q$3,Data[Index]&amp;Data[Valid Test, Can be used for conformity (Y/N)],Data[N20 (mg/km)])-N$2)/N$5</f>
        <v>#N/A</v>
      </c>
      <c r="O1626" s="141" t="e" cm="1">
        <f t="array" ref="O1626">(_xlfn.XLOOKUP($A1626&amp;$Q$3,Data[Index]&amp;Data[Valid Test, Can be used for conformity (Y/N)],Data[l/100km])-O$2)/O$5</f>
        <v>#N/A</v>
      </c>
      <c r="P1626" s="138">
        <f>_xlfn.XLOOKUP($A1626,Data[Index],Data[Comments])</f>
        <v>0</v>
      </c>
    </row>
    <row r="1627" spans="1:16" x14ac:dyDescent="0.2">
      <c r="A1627" s="129"/>
      <c r="B1627" s="129"/>
      <c r="C1627" s="129" t="e" cm="1">
        <f t="array" ref="C1627">_xlfn.XLOOKUP($A1627&amp;$Q$3&amp;$R$3,Data[Index]&amp;Data[Valid Test, Can be used for conformity (Y/N)]&amp;Data[Cycle],Data[Test Name])</f>
        <v>#N/A</v>
      </c>
      <c r="D1627" s="167" t="e" cm="1">
        <f t="array" ref="D1627">_xlfn.XLOOKUP($A1627&amp;$Q$3&amp;$R$3,Data[Index]&amp;Data[Valid Test, Can be used for conformity (Y/N)]&amp;Data[Cycle],Data[Mileage (Miles)])</f>
        <v>#N/A</v>
      </c>
      <c r="E1627" s="130" t="e" cm="1">
        <f t="array" ref="E1627">_xlfn.XLOOKUP($A1627&amp;$Q$3&amp;$R$3,Data[Index]&amp;Data[Valid Test, Can be used for conformity (Y/N)]&amp;Data[Cycle],Data[Date])</f>
        <v>#N/A</v>
      </c>
      <c r="F1627" s="141" t="e" cm="1">
        <f t="array" ref="F1627">(_xlfn.XLOOKUP($A1627&amp;$Q$3&amp;$R$3,Data[Index]&amp;Data[Valid Test, Can be used for conformity (Y/N)]&amp;Data[Cycle],Data[CO/km (mg)])-F$2)/F$5</f>
        <v>#N/A</v>
      </c>
      <c r="G1627" s="141" t="e" cm="1">
        <f t="array" ref="G1627">(_xlfn.XLOOKUP($A1627&amp;$Q$3,Data[Index]&amp;Data[Valid Test, Can be used for conformity (Y/N)],Data[CO2/km (g)])-G$2)/G$5</f>
        <v>#N/A</v>
      </c>
      <c r="H1627" s="141" t="e" cm="1">
        <f t="array" ref="H1627">(_xlfn.XLOOKUP($A1627&amp;$Q$3,Data[Index]&amp;Data[Valid Test, Can be used for conformity (Y/N)],Data[THC/km (mg)])-H$2)/H$5</f>
        <v>#N/A</v>
      </c>
      <c r="I1627" s="141" t="e" cm="1">
        <f t="array" ref="I1627">(_xlfn.XLOOKUP($A1627&amp;$Q$3,Data[Index]&amp;Data[Valid Test, Can be used for conformity (Y/N)],Data[NOx/km (mg)])-I$2)/I$5</f>
        <v>#N/A</v>
      </c>
      <c r="J1627" s="141" t="e" cm="1">
        <f t="array" ref="J1627">(_xlfn.XLOOKUP($A1627&amp;$Q$3,Data[Index]&amp;Data[Valid Test, Can be used for conformity (Y/N)],Data[THC + NOx/km (mg)])-J$2)/J$5</f>
        <v>#N/A</v>
      </c>
      <c r="K1627" s="141" t="e" cm="1">
        <f t="array" ref="K1627">(_xlfn.XLOOKUP($A1627&amp;$Q$3,Data[Index]&amp;Data[Valid Test, Can be used for conformity (Y/N)],Data[PN/km ('#)])-K$2)/K$5</f>
        <v>#N/A</v>
      </c>
      <c r="L1627" s="141" t="e" cm="1">
        <f t="array" ref="L1627">(_xlfn.XLOOKUP($A1627&amp;$Q$3,Data[Index]&amp;Data[Valid Test, Can be used for conformity (Y/N)],Data[PM/km (mg)])-L$2)/L$5</f>
        <v>#N/A</v>
      </c>
      <c r="M1627" s="140" t="e" cm="1">
        <f t="array" ref="M1627">(_xlfn.XLOOKUP($A1627&amp;$Q$3,Data[Index]&amp;Data[Valid Test, Can be used for conformity (Y/N)],Data[CH4 (mg/km)])-M$2)/M$5</f>
        <v>#N/A</v>
      </c>
      <c r="N1627" s="140" t="e" cm="1">
        <f t="array" ref="N1627">(_xlfn.XLOOKUP($A1627&amp;$Q$3,Data[Index]&amp;Data[Valid Test, Can be used for conformity (Y/N)],Data[N20 (mg/km)])-N$2)/N$5</f>
        <v>#N/A</v>
      </c>
      <c r="O1627" s="141" t="e" cm="1">
        <f t="array" ref="O1627">(_xlfn.XLOOKUP($A1627&amp;$Q$3,Data[Index]&amp;Data[Valid Test, Can be used for conformity (Y/N)],Data[l/100km])-O$2)/O$5</f>
        <v>#N/A</v>
      </c>
      <c r="P1627" s="138">
        <f>_xlfn.XLOOKUP($A1627,Data[Index],Data[Comments])</f>
        <v>0</v>
      </c>
    </row>
    <row r="1628" spans="1:16" x14ac:dyDescent="0.2">
      <c r="A1628" s="129"/>
      <c r="B1628" s="129"/>
      <c r="C1628" s="129" t="e" cm="1">
        <f t="array" ref="C1628">_xlfn.XLOOKUP($A1628&amp;$Q$3&amp;$R$3,Data[Index]&amp;Data[Valid Test, Can be used for conformity (Y/N)]&amp;Data[Cycle],Data[Test Name])</f>
        <v>#N/A</v>
      </c>
      <c r="D1628" s="167" t="e" cm="1">
        <f t="array" ref="D1628">_xlfn.XLOOKUP($A1628&amp;$Q$3&amp;$R$3,Data[Index]&amp;Data[Valid Test, Can be used for conformity (Y/N)]&amp;Data[Cycle],Data[Mileage (Miles)])</f>
        <v>#N/A</v>
      </c>
      <c r="E1628" s="130" t="e" cm="1">
        <f t="array" ref="E1628">_xlfn.XLOOKUP($A1628&amp;$Q$3&amp;$R$3,Data[Index]&amp;Data[Valid Test, Can be used for conformity (Y/N)]&amp;Data[Cycle],Data[Date])</f>
        <v>#N/A</v>
      </c>
      <c r="F1628" s="141" t="e" cm="1">
        <f t="array" ref="F1628">(_xlfn.XLOOKUP($A1628&amp;$Q$3&amp;$R$3,Data[Index]&amp;Data[Valid Test, Can be used for conformity (Y/N)]&amp;Data[Cycle],Data[CO/km (mg)])-F$2)/F$5</f>
        <v>#N/A</v>
      </c>
      <c r="G1628" s="141" t="e" cm="1">
        <f t="array" ref="G1628">(_xlfn.XLOOKUP($A1628&amp;$Q$3,Data[Index]&amp;Data[Valid Test, Can be used for conformity (Y/N)],Data[CO2/km (g)])-G$2)/G$5</f>
        <v>#N/A</v>
      </c>
      <c r="H1628" s="141" t="e" cm="1">
        <f t="array" ref="H1628">(_xlfn.XLOOKUP($A1628&amp;$Q$3,Data[Index]&amp;Data[Valid Test, Can be used for conformity (Y/N)],Data[THC/km (mg)])-H$2)/H$5</f>
        <v>#N/A</v>
      </c>
      <c r="I1628" s="141" t="e" cm="1">
        <f t="array" ref="I1628">(_xlfn.XLOOKUP($A1628&amp;$Q$3,Data[Index]&amp;Data[Valid Test, Can be used for conformity (Y/N)],Data[NOx/km (mg)])-I$2)/I$5</f>
        <v>#N/A</v>
      </c>
      <c r="J1628" s="141" t="e" cm="1">
        <f t="array" ref="J1628">(_xlfn.XLOOKUP($A1628&amp;$Q$3,Data[Index]&amp;Data[Valid Test, Can be used for conformity (Y/N)],Data[THC + NOx/km (mg)])-J$2)/J$5</f>
        <v>#N/A</v>
      </c>
      <c r="K1628" s="141" t="e" cm="1">
        <f t="array" ref="K1628">(_xlfn.XLOOKUP($A1628&amp;$Q$3,Data[Index]&amp;Data[Valid Test, Can be used for conformity (Y/N)],Data[PN/km ('#)])-K$2)/K$5</f>
        <v>#N/A</v>
      </c>
      <c r="L1628" s="141" t="e" cm="1">
        <f t="array" ref="L1628">(_xlfn.XLOOKUP($A1628&amp;$Q$3,Data[Index]&amp;Data[Valid Test, Can be used for conformity (Y/N)],Data[PM/km (mg)])-L$2)/L$5</f>
        <v>#N/A</v>
      </c>
      <c r="M1628" s="140" t="e" cm="1">
        <f t="array" ref="M1628">(_xlfn.XLOOKUP($A1628&amp;$Q$3,Data[Index]&amp;Data[Valid Test, Can be used for conformity (Y/N)],Data[CH4 (mg/km)])-M$2)/M$5</f>
        <v>#N/A</v>
      </c>
      <c r="N1628" s="140" t="e" cm="1">
        <f t="array" ref="N1628">(_xlfn.XLOOKUP($A1628&amp;$Q$3,Data[Index]&amp;Data[Valid Test, Can be used for conformity (Y/N)],Data[N20 (mg/km)])-N$2)/N$5</f>
        <v>#N/A</v>
      </c>
      <c r="O1628" s="141" t="e" cm="1">
        <f t="array" ref="O1628">(_xlfn.XLOOKUP($A1628&amp;$Q$3,Data[Index]&amp;Data[Valid Test, Can be used for conformity (Y/N)],Data[l/100km])-O$2)/O$5</f>
        <v>#N/A</v>
      </c>
      <c r="P1628" s="138">
        <f>_xlfn.XLOOKUP($A1628,Data[Index],Data[Comments])</f>
        <v>0</v>
      </c>
    </row>
    <row r="1629" spans="1:16" x14ac:dyDescent="0.2">
      <c r="A1629" s="129"/>
      <c r="B1629" s="129"/>
      <c r="C1629" s="129" t="e" cm="1">
        <f t="array" ref="C1629">_xlfn.XLOOKUP($A1629&amp;$Q$3&amp;$R$3,Data[Index]&amp;Data[Valid Test, Can be used for conformity (Y/N)]&amp;Data[Cycle],Data[Test Name])</f>
        <v>#N/A</v>
      </c>
      <c r="D1629" s="167" t="e" cm="1">
        <f t="array" ref="D1629">_xlfn.XLOOKUP($A1629&amp;$Q$3&amp;$R$3,Data[Index]&amp;Data[Valid Test, Can be used for conformity (Y/N)]&amp;Data[Cycle],Data[Mileage (Miles)])</f>
        <v>#N/A</v>
      </c>
      <c r="E1629" s="130" t="e" cm="1">
        <f t="array" ref="E1629">_xlfn.XLOOKUP($A1629&amp;$Q$3&amp;$R$3,Data[Index]&amp;Data[Valid Test, Can be used for conformity (Y/N)]&amp;Data[Cycle],Data[Date])</f>
        <v>#N/A</v>
      </c>
      <c r="F1629" s="141" t="e" cm="1">
        <f t="array" ref="F1629">(_xlfn.XLOOKUP($A1629&amp;$Q$3&amp;$R$3,Data[Index]&amp;Data[Valid Test, Can be used for conformity (Y/N)]&amp;Data[Cycle],Data[CO/km (mg)])-F$2)/F$5</f>
        <v>#N/A</v>
      </c>
      <c r="G1629" s="141" t="e" cm="1">
        <f t="array" ref="G1629">(_xlfn.XLOOKUP($A1629&amp;$Q$3,Data[Index]&amp;Data[Valid Test, Can be used for conformity (Y/N)],Data[CO2/km (g)])-G$2)/G$5</f>
        <v>#N/A</v>
      </c>
      <c r="H1629" s="141" t="e" cm="1">
        <f t="array" ref="H1629">(_xlfn.XLOOKUP($A1629&amp;$Q$3,Data[Index]&amp;Data[Valid Test, Can be used for conformity (Y/N)],Data[THC/km (mg)])-H$2)/H$5</f>
        <v>#N/A</v>
      </c>
      <c r="I1629" s="141" t="e" cm="1">
        <f t="array" ref="I1629">(_xlfn.XLOOKUP($A1629&amp;$Q$3,Data[Index]&amp;Data[Valid Test, Can be used for conformity (Y/N)],Data[NOx/km (mg)])-I$2)/I$5</f>
        <v>#N/A</v>
      </c>
      <c r="J1629" s="141" t="e" cm="1">
        <f t="array" ref="J1629">(_xlfn.XLOOKUP($A1629&amp;$Q$3,Data[Index]&amp;Data[Valid Test, Can be used for conformity (Y/N)],Data[THC + NOx/km (mg)])-J$2)/J$5</f>
        <v>#N/A</v>
      </c>
      <c r="K1629" s="141" t="e" cm="1">
        <f t="array" ref="K1629">(_xlfn.XLOOKUP($A1629&amp;$Q$3,Data[Index]&amp;Data[Valid Test, Can be used for conformity (Y/N)],Data[PN/km ('#)])-K$2)/K$5</f>
        <v>#N/A</v>
      </c>
      <c r="L1629" s="141" t="e" cm="1">
        <f t="array" ref="L1629">(_xlfn.XLOOKUP($A1629&amp;$Q$3,Data[Index]&amp;Data[Valid Test, Can be used for conformity (Y/N)],Data[PM/km (mg)])-L$2)/L$5</f>
        <v>#N/A</v>
      </c>
      <c r="M1629" s="140" t="e" cm="1">
        <f t="array" ref="M1629">(_xlfn.XLOOKUP($A1629&amp;$Q$3,Data[Index]&amp;Data[Valid Test, Can be used for conformity (Y/N)],Data[CH4 (mg/km)])-M$2)/M$5</f>
        <v>#N/A</v>
      </c>
      <c r="N1629" s="140" t="e" cm="1">
        <f t="array" ref="N1629">(_xlfn.XLOOKUP($A1629&amp;$Q$3,Data[Index]&amp;Data[Valid Test, Can be used for conformity (Y/N)],Data[N20 (mg/km)])-N$2)/N$5</f>
        <v>#N/A</v>
      </c>
      <c r="O1629" s="141" t="e" cm="1">
        <f t="array" ref="O1629">(_xlfn.XLOOKUP($A1629&amp;$Q$3,Data[Index]&amp;Data[Valid Test, Can be used for conformity (Y/N)],Data[l/100km])-O$2)/O$5</f>
        <v>#N/A</v>
      </c>
      <c r="P1629" s="138">
        <f>_xlfn.XLOOKUP($A1629,Data[Index],Data[Comments])</f>
        <v>0</v>
      </c>
    </row>
    <row r="1630" spans="1:16" x14ac:dyDescent="0.2">
      <c r="A1630" s="129"/>
      <c r="B1630" s="129"/>
      <c r="C1630" s="129" t="e" cm="1">
        <f t="array" ref="C1630">_xlfn.XLOOKUP($A1630&amp;$Q$3&amp;$R$3,Data[Index]&amp;Data[Valid Test, Can be used for conformity (Y/N)]&amp;Data[Cycle],Data[Test Name])</f>
        <v>#N/A</v>
      </c>
      <c r="D1630" s="167" t="e" cm="1">
        <f t="array" ref="D1630">_xlfn.XLOOKUP($A1630&amp;$Q$3&amp;$R$3,Data[Index]&amp;Data[Valid Test, Can be used for conformity (Y/N)]&amp;Data[Cycle],Data[Mileage (Miles)])</f>
        <v>#N/A</v>
      </c>
      <c r="E1630" s="130" t="e" cm="1">
        <f t="array" ref="E1630">_xlfn.XLOOKUP($A1630&amp;$Q$3&amp;$R$3,Data[Index]&amp;Data[Valid Test, Can be used for conformity (Y/N)]&amp;Data[Cycle],Data[Date])</f>
        <v>#N/A</v>
      </c>
      <c r="F1630" s="141" t="e" cm="1">
        <f t="array" ref="F1630">(_xlfn.XLOOKUP($A1630&amp;$Q$3&amp;$R$3,Data[Index]&amp;Data[Valid Test, Can be used for conformity (Y/N)]&amp;Data[Cycle],Data[CO/km (mg)])-F$2)/F$5</f>
        <v>#N/A</v>
      </c>
      <c r="G1630" s="141" t="e" cm="1">
        <f t="array" ref="G1630">(_xlfn.XLOOKUP($A1630&amp;$Q$3,Data[Index]&amp;Data[Valid Test, Can be used for conformity (Y/N)],Data[CO2/km (g)])-G$2)/G$5</f>
        <v>#N/A</v>
      </c>
      <c r="H1630" s="141" t="e" cm="1">
        <f t="array" ref="H1630">(_xlfn.XLOOKUP($A1630&amp;$Q$3,Data[Index]&amp;Data[Valid Test, Can be used for conformity (Y/N)],Data[THC/km (mg)])-H$2)/H$5</f>
        <v>#N/A</v>
      </c>
      <c r="I1630" s="141" t="e" cm="1">
        <f t="array" ref="I1630">(_xlfn.XLOOKUP($A1630&amp;$Q$3,Data[Index]&amp;Data[Valid Test, Can be used for conformity (Y/N)],Data[NOx/km (mg)])-I$2)/I$5</f>
        <v>#N/A</v>
      </c>
      <c r="J1630" s="141" t="e" cm="1">
        <f t="array" ref="J1630">(_xlfn.XLOOKUP($A1630&amp;$Q$3,Data[Index]&amp;Data[Valid Test, Can be used for conformity (Y/N)],Data[THC + NOx/km (mg)])-J$2)/J$5</f>
        <v>#N/A</v>
      </c>
      <c r="K1630" s="141" t="e" cm="1">
        <f t="array" ref="K1630">(_xlfn.XLOOKUP($A1630&amp;$Q$3,Data[Index]&amp;Data[Valid Test, Can be used for conformity (Y/N)],Data[PN/km ('#)])-K$2)/K$5</f>
        <v>#N/A</v>
      </c>
      <c r="L1630" s="141" t="e" cm="1">
        <f t="array" ref="L1630">(_xlfn.XLOOKUP($A1630&amp;$Q$3,Data[Index]&amp;Data[Valid Test, Can be used for conformity (Y/N)],Data[PM/km (mg)])-L$2)/L$5</f>
        <v>#N/A</v>
      </c>
      <c r="M1630" s="140" t="e" cm="1">
        <f t="array" ref="M1630">(_xlfn.XLOOKUP($A1630&amp;$Q$3,Data[Index]&amp;Data[Valid Test, Can be used for conformity (Y/N)],Data[CH4 (mg/km)])-M$2)/M$5</f>
        <v>#N/A</v>
      </c>
      <c r="N1630" s="140" t="e" cm="1">
        <f t="array" ref="N1630">(_xlfn.XLOOKUP($A1630&amp;$Q$3,Data[Index]&amp;Data[Valid Test, Can be used for conformity (Y/N)],Data[N20 (mg/km)])-N$2)/N$5</f>
        <v>#N/A</v>
      </c>
      <c r="O1630" s="141" t="e" cm="1">
        <f t="array" ref="O1630">(_xlfn.XLOOKUP($A1630&amp;$Q$3,Data[Index]&amp;Data[Valid Test, Can be used for conformity (Y/N)],Data[l/100km])-O$2)/O$5</f>
        <v>#N/A</v>
      </c>
      <c r="P1630" s="138">
        <f>_xlfn.XLOOKUP($A1630,Data[Index],Data[Comments])</f>
        <v>0</v>
      </c>
    </row>
    <row r="1631" spans="1:16" x14ac:dyDescent="0.2">
      <c r="A1631" s="129"/>
      <c r="B1631" s="129"/>
      <c r="C1631" s="129" t="e" cm="1">
        <f t="array" ref="C1631">_xlfn.XLOOKUP($A1631&amp;$Q$3&amp;$R$3,Data[Index]&amp;Data[Valid Test, Can be used for conformity (Y/N)]&amp;Data[Cycle],Data[Test Name])</f>
        <v>#N/A</v>
      </c>
      <c r="D1631" s="167" t="e" cm="1">
        <f t="array" ref="D1631">_xlfn.XLOOKUP($A1631&amp;$Q$3&amp;$R$3,Data[Index]&amp;Data[Valid Test, Can be used for conformity (Y/N)]&amp;Data[Cycle],Data[Mileage (Miles)])</f>
        <v>#N/A</v>
      </c>
      <c r="E1631" s="130" t="e" cm="1">
        <f t="array" ref="E1631">_xlfn.XLOOKUP($A1631&amp;$Q$3&amp;$R$3,Data[Index]&amp;Data[Valid Test, Can be used for conformity (Y/N)]&amp;Data[Cycle],Data[Date])</f>
        <v>#N/A</v>
      </c>
      <c r="F1631" s="141" t="e" cm="1">
        <f t="array" ref="F1631">(_xlfn.XLOOKUP($A1631&amp;$Q$3&amp;$R$3,Data[Index]&amp;Data[Valid Test, Can be used for conformity (Y/N)]&amp;Data[Cycle],Data[CO/km (mg)])-F$2)/F$5</f>
        <v>#N/A</v>
      </c>
      <c r="G1631" s="141" t="e" cm="1">
        <f t="array" ref="G1631">(_xlfn.XLOOKUP($A1631&amp;$Q$3,Data[Index]&amp;Data[Valid Test, Can be used for conformity (Y/N)],Data[CO2/km (g)])-G$2)/G$5</f>
        <v>#N/A</v>
      </c>
      <c r="H1631" s="141" t="e" cm="1">
        <f t="array" ref="H1631">(_xlfn.XLOOKUP($A1631&amp;$Q$3,Data[Index]&amp;Data[Valid Test, Can be used for conformity (Y/N)],Data[THC/km (mg)])-H$2)/H$5</f>
        <v>#N/A</v>
      </c>
      <c r="I1631" s="141" t="e" cm="1">
        <f t="array" ref="I1631">(_xlfn.XLOOKUP($A1631&amp;$Q$3,Data[Index]&amp;Data[Valid Test, Can be used for conformity (Y/N)],Data[NOx/km (mg)])-I$2)/I$5</f>
        <v>#N/A</v>
      </c>
      <c r="J1631" s="141" t="e" cm="1">
        <f t="array" ref="J1631">(_xlfn.XLOOKUP($A1631&amp;$Q$3,Data[Index]&amp;Data[Valid Test, Can be used for conformity (Y/N)],Data[THC + NOx/km (mg)])-J$2)/J$5</f>
        <v>#N/A</v>
      </c>
      <c r="K1631" s="141" t="e" cm="1">
        <f t="array" ref="K1631">(_xlfn.XLOOKUP($A1631&amp;$Q$3,Data[Index]&amp;Data[Valid Test, Can be used for conformity (Y/N)],Data[PN/km ('#)])-K$2)/K$5</f>
        <v>#N/A</v>
      </c>
      <c r="L1631" s="141" t="e" cm="1">
        <f t="array" ref="L1631">(_xlfn.XLOOKUP($A1631&amp;$Q$3,Data[Index]&amp;Data[Valid Test, Can be used for conformity (Y/N)],Data[PM/km (mg)])-L$2)/L$5</f>
        <v>#N/A</v>
      </c>
      <c r="M1631" s="140" t="e" cm="1">
        <f t="array" ref="M1631">(_xlfn.XLOOKUP($A1631&amp;$Q$3,Data[Index]&amp;Data[Valid Test, Can be used for conformity (Y/N)],Data[CH4 (mg/km)])-M$2)/M$5</f>
        <v>#N/A</v>
      </c>
      <c r="N1631" s="140" t="e" cm="1">
        <f t="array" ref="N1631">(_xlfn.XLOOKUP($A1631&amp;$Q$3,Data[Index]&amp;Data[Valid Test, Can be used for conformity (Y/N)],Data[N20 (mg/km)])-N$2)/N$5</f>
        <v>#N/A</v>
      </c>
      <c r="O1631" s="141" t="e" cm="1">
        <f t="array" ref="O1631">(_xlfn.XLOOKUP($A1631&amp;$Q$3,Data[Index]&amp;Data[Valid Test, Can be used for conformity (Y/N)],Data[l/100km])-O$2)/O$5</f>
        <v>#N/A</v>
      </c>
      <c r="P1631" s="138">
        <f>_xlfn.XLOOKUP($A1631,Data[Index],Data[Comments])</f>
        <v>0</v>
      </c>
    </row>
    <row r="1632" spans="1:16" x14ac:dyDescent="0.2">
      <c r="A1632" s="129"/>
      <c r="B1632" s="129"/>
      <c r="C1632" s="129" t="e" cm="1">
        <f t="array" ref="C1632">_xlfn.XLOOKUP($A1632&amp;$Q$3&amp;$R$3,Data[Index]&amp;Data[Valid Test, Can be used for conformity (Y/N)]&amp;Data[Cycle],Data[Test Name])</f>
        <v>#N/A</v>
      </c>
      <c r="D1632" s="167" t="e" cm="1">
        <f t="array" ref="D1632">_xlfn.XLOOKUP($A1632&amp;$Q$3&amp;$R$3,Data[Index]&amp;Data[Valid Test, Can be used for conformity (Y/N)]&amp;Data[Cycle],Data[Mileage (Miles)])</f>
        <v>#N/A</v>
      </c>
      <c r="E1632" s="130" t="e" cm="1">
        <f t="array" ref="E1632">_xlfn.XLOOKUP($A1632&amp;$Q$3&amp;$R$3,Data[Index]&amp;Data[Valid Test, Can be used for conformity (Y/N)]&amp;Data[Cycle],Data[Date])</f>
        <v>#N/A</v>
      </c>
      <c r="F1632" s="141" t="e" cm="1">
        <f t="array" ref="F1632">(_xlfn.XLOOKUP($A1632&amp;$Q$3&amp;$R$3,Data[Index]&amp;Data[Valid Test, Can be used for conformity (Y/N)]&amp;Data[Cycle],Data[CO/km (mg)])-F$2)/F$5</f>
        <v>#N/A</v>
      </c>
      <c r="G1632" s="141" t="e" cm="1">
        <f t="array" ref="G1632">(_xlfn.XLOOKUP($A1632&amp;$Q$3,Data[Index]&amp;Data[Valid Test, Can be used for conformity (Y/N)],Data[CO2/km (g)])-G$2)/G$5</f>
        <v>#N/A</v>
      </c>
      <c r="H1632" s="141" t="e" cm="1">
        <f t="array" ref="H1632">(_xlfn.XLOOKUP($A1632&amp;$Q$3,Data[Index]&amp;Data[Valid Test, Can be used for conformity (Y/N)],Data[THC/km (mg)])-H$2)/H$5</f>
        <v>#N/A</v>
      </c>
      <c r="I1632" s="141" t="e" cm="1">
        <f t="array" ref="I1632">(_xlfn.XLOOKUP($A1632&amp;$Q$3,Data[Index]&amp;Data[Valid Test, Can be used for conformity (Y/N)],Data[NOx/km (mg)])-I$2)/I$5</f>
        <v>#N/A</v>
      </c>
      <c r="J1632" s="141" t="e" cm="1">
        <f t="array" ref="J1632">(_xlfn.XLOOKUP($A1632&amp;$Q$3,Data[Index]&amp;Data[Valid Test, Can be used for conformity (Y/N)],Data[THC + NOx/km (mg)])-J$2)/J$5</f>
        <v>#N/A</v>
      </c>
      <c r="K1632" s="141" t="e" cm="1">
        <f t="array" ref="K1632">(_xlfn.XLOOKUP($A1632&amp;$Q$3,Data[Index]&amp;Data[Valid Test, Can be used for conformity (Y/N)],Data[PN/km ('#)])-K$2)/K$5</f>
        <v>#N/A</v>
      </c>
      <c r="L1632" s="141" t="e" cm="1">
        <f t="array" ref="L1632">(_xlfn.XLOOKUP($A1632&amp;$Q$3,Data[Index]&amp;Data[Valid Test, Can be used for conformity (Y/N)],Data[PM/km (mg)])-L$2)/L$5</f>
        <v>#N/A</v>
      </c>
      <c r="M1632" s="140" t="e" cm="1">
        <f t="array" ref="M1632">(_xlfn.XLOOKUP($A1632&amp;$Q$3,Data[Index]&amp;Data[Valid Test, Can be used for conformity (Y/N)],Data[CH4 (mg/km)])-M$2)/M$5</f>
        <v>#N/A</v>
      </c>
      <c r="N1632" s="140" t="e" cm="1">
        <f t="array" ref="N1632">(_xlfn.XLOOKUP($A1632&amp;$Q$3,Data[Index]&amp;Data[Valid Test, Can be used for conformity (Y/N)],Data[N20 (mg/km)])-N$2)/N$5</f>
        <v>#N/A</v>
      </c>
      <c r="O1632" s="141" t="e" cm="1">
        <f t="array" ref="O1632">(_xlfn.XLOOKUP($A1632&amp;$Q$3,Data[Index]&amp;Data[Valid Test, Can be used for conformity (Y/N)],Data[l/100km])-O$2)/O$5</f>
        <v>#N/A</v>
      </c>
      <c r="P1632" s="138">
        <f>_xlfn.XLOOKUP($A1632,Data[Index],Data[Comments])</f>
        <v>0</v>
      </c>
    </row>
    <row r="1633" spans="1:16" x14ac:dyDescent="0.2">
      <c r="A1633" s="129"/>
      <c r="B1633" s="129"/>
      <c r="C1633" s="129" t="e" cm="1">
        <f t="array" ref="C1633">_xlfn.XLOOKUP($A1633&amp;$Q$3&amp;$R$3,Data[Index]&amp;Data[Valid Test, Can be used for conformity (Y/N)]&amp;Data[Cycle],Data[Test Name])</f>
        <v>#N/A</v>
      </c>
      <c r="D1633" s="167" t="e" cm="1">
        <f t="array" ref="D1633">_xlfn.XLOOKUP($A1633&amp;$Q$3&amp;$R$3,Data[Index]&amp;Data[Valid Test, Can be used for conformity (Y/N)]&amp;Data[Cycle],Data[Mileage (Miles)])</f>
        <v>#N/A</v>
      </c>
      <c r="E1633" s="130" t="e" cm="1">
        <f t="array" ref="E1633">_xlfn.XLOOKUP($A1633&amp;$Q$3&amp;$R$3,Data[Index]&amp;Data[Valid Test, Can be used for conformity (Y/N)]&amp;Data[Cycle],Data[Date])</f>
        <v>#N/A</v>
      </c>
      <c r="F1633" s="141" t="e" cm="1">
        <f t="array" ref="F1633">(_xlfn.XLOOKUP($A1633&amp;$Q$3&amp;$R$3,Data[Index]&amp;Data[Valid Test, Can be used for conformity (Y/N)]&amp;Data[Cycle],Data[CO/km (mg)])-F$2)/F$5</f>
        <v>#N/A</v>
      </c>
      <c r="G1633" s="141" t="e" cm="1">
        <f t="array" ref="G1633">(_xlfn.XLOOKUP($A1633&amp;$Q$3,Data[Index]&amp;Data[Valid Test, Can be used for conformity (Y/N)],Data[CO2/km (g)])-G$2)/G$5</f>
        <v>#N/A</v>
      </c>
      <c r="H1633" s="141" t="e" cm="1">
        <f t="array" ref="H1633">(_xlfn.XLOOKUP($A1633&amp;$Q$3,Data[Index]&amp;Data[Valid Test, Can be used for conformity (Y/N)],Data[THC/km (mg)])-H$2)/H$5</f>
        <v>#N/A</v>
      </c>
      <c r="I1633" s="141" t="e" cm="1">
        <f t="array" ref="I1633">(_xlfn.XLOOKUP($A1633&amp;$Q$3,Data[Index]&amp;Data[Valid Test, Can be used for conformity (Y/N)],Data[NOx/km (mg)])-I$2)/I$5</f>
        <v>#N/A</v>
      </c>
      <c r="J1633" s="141" t="e" cm="1">
        <f t="array" ref="J1633">(_xlfn.XLOOKUP($A1633&amp;$Q$3,Data[Index]&amp;Data[Valid Test, Can be used for conformity (Y/N)],Data[THC + NOx/km (mg)])-J$2)/J$5</f>
        <v>#N/A</v>
      </c>
      <c r="K1633" s="141" t="e" cm="1">
        <f t="array" ref="K1633">(_xlfn.XLOOKUP($A1633&amp;$Q$3,Data[Index]&amp;Data[Valid Test, Can be used for conformity (Y/N)],Data[PN/km ('#)])-K$2)/K$5</f>
        <v>#N/A</v>
      </c>
      <c r="L1633" s="141" t="e" cm="1">
        <f t="array" ref="L1633">(_xlfn.XLOOKUP($A1633&amp;$Q$3,Data[Index]&amp;Data[Valid Test, Can be used for conformity (Y/N)],Data[PM/km (mg)])-L$2)/L$5</f>
        <v>#N/A</v>
      </c>
      <c r="M1633" s="140" t="e" cm="1">
        <f t="array" ref="M1633">(_xlfn.XLOOKUP($A1633&amp;$Q$3,Data[Index]&amp;Data[Valid Test, Can be used for conformity (Y/N)],Data[CH4 (mg/km)])-M$2)/M$5</f>
        <v>#N/A</v>
      </c>
      <c r="N1633" s="140" t="e" cm="1">
        <f t="array" ref="N1633">(_xlfn.XLOOKUP($A1633&amp;$Q$3,Data[Index]&amp;Data[Valid Test, Can be used for conformity (Y/N)],Data[N20 (mg/km)])-N$2)/N$5</f>
        <v>#N/A</v>
      </c>
      <c r="O1633" s="141" t="e" cm="1">
        <f t="array" ref="O1633">(_xlfn.XLOOKUP($A1633&amp;$Q$3,Data[Index]&amp;Data[Valid Test, Can be used for conformity (Y/N)],Data[l/100km])-O$2)/O$5</f>
        <v>#N/A</v>
      </c>
      <c r="P1633" s="138">
        <f>_xlfn.XLOOKUP($A1633,Data[Index],Data[Comments])</f>
        <v>0</v>
      </c>
    </row>
    <row r="1634" spans="1:16" x14ac:dyDescent="0.2">
      <c r="A1634" s="129"/>
      <c r="B1634" s="129"/>
      <c r="C1634" s="129" t="e" cm="1">
        <f t="array" ref="C1634">_xlfn.XLOOKUP($A1634&amp;$Q$3&amp;$R$3,Data[Index]&amp;Data[Valid Test, Can be used for conformity (Y/N)]&amp;Data[Cycle],Data[Test Name])</f>
        <v>#N/A</v>
      </c>
      <c r="D1634" s="167" t="e" cm="1">
        <f t="array" ref="D1634">_xlfn.XLOOKUP($A1634&amp;$Q$3&amp;$R$3,Data[Index]&amp;Data[Valid Test, Can be used for conformity (Y/N)]&amp;Data[Cycle],Data[Mileage (Miles)])</f>
        <v>#N/A</v>
      </c>
      <c r="E1634" s="130" t="e" cm="1">
        <f t="array" ref="E1634">_xlfn.XLOOKUP($A1634&amp;$Q$3&amp;$R$3,Data[Index]&amp;Data[Valid Test, Can be used for conformity (Y/N)]&amp;Data[Cycle],Data[Date])</f>
        <v>#N/A</v>
      </c>
      <c r="F1634" s="141" t="e" cm="1">
        <f t="array" ref="F1634">(_xlfn.XLOOKUP($A1634&amp;$Q$3&amp;$R$3,Data[Index]&amp;Data[Valid Test, Can be used for conformity (Y/N)]&amp;Data[Cycle],Data[CO/km (mg)])-F$2)/F$5</f>
        <v>#N/A</v>
      </c>
      <c r="G1634" s="141" t="e" cm="1">
        <f t="array" ref="G1634">(_xlfn.XLOOKUP($A1634&amp;$Q$3,Data[Index]&amp;Data[Valid Test, Can be used for conformity (Y/N)],Data[CO2/km (g)])-G$2)/G$5</f>
        <v>#N/A</v>
      </c>
      <c r="H1634" s="141" t="e" cm="1">
        <f t="array" ref="H1634">(_xlfn.XLOOKUP($A1634&amp;$Q$3,Data[Index]&amp;Data[Valid Test, Can be used for conformity (Y/N)],Data[THC/km (mg)])-H$2)/H$5</f>
        <v>#N/A</v>
      </c>
      <c r="I1634" s="141" t="e" cm="1">
        <f t="array" ref="I1634">(_xlfn.XLOOKUP($A1634&amp;$Q$3,Data[Index]&amp;Data[Valid Test, Can be used for conformity (Y/N)],Data[NOx/km (mg)])-I$2)/I$5</f>
        <v>#N/A</v>
      </c>
      <c r="J1634" s="141" t="e" cm="1">
        <f t="array" ref="J1634">(_xlfn.XLOOKUP($A1634&amp;$Q$3,Data[Index]&amp;Data[Valid Test, Can be used for conformity (Y/N)],Data[THC + NOx/km (mg)])-J$2)/J$5</f>
        <v>#N/A</v>
      </c>
      <c r="K1634" s="141" t="e" cm="1">
        <f t="array" ref="K1634">(_xlfn.XLOOKUP($A1634&amp;$Q$3,Data[Index]&amp;Data[Valid Test, Can be used for conformity (Y/N)],Data[PN/km ('#)])-K$2)/K$5</f>
        <v>#N/A</v>
      </c>
      <c r="L1634" s="141" t="e" cm="1">
        <f t="array" ref="L1634">(_xlfn.XLOOKUP($A1634&amp;$Q$3,Data[Index]&amp;Data[Valid Test, Can be used for conformity (Y/N)],Data[PM/km (mg)])-L$2)/L$5</f>
        <v>#N/A</v>
      </c>
      <c r="M1634" s="140" t="e" cm="1">
        <f t="array" ref="M1634">(_xlfn.XLOOKUP($A1634&amp;$Q$3,Data[Index]&amp;Data[Valid Test, Can be used for conformity (Y/N)],Data[CH4 (mg/km)])-M$2)/M$5</f>
        <v>#N/A</v>
      </c>
      <c r="N1634" s="140" t="e" cm="1">
        <f t="array" ref="N1634">(_xlfn.XLOOKUP($A1634&amp;$Q$3,Data[Index]&amp;Data[Valid Test, Can be used for conformity (Y/N)],Data[N20 (mg/km)])-N$2)/N$5</f>
        <v>#N/A</v>
      </c>
      <c r="O1634" s="141" t="e" cm="1">
        <f t="array" ref="O1634">(_xlfn.XLOOKUP($A1634&amp;$Q$3,Data[Index]&amp;Data[Valid Test, Can be used for conformity (Y/N)],Data[l/100km])-O$2)/O$5</f>
        <v>#N/A</v>
      </c>
      <c r="P1634" s="138">
        <f>_xlfn.XLOOKUP($A1634,Data[Index],Data[Comments])</f>
        <v>0</v>
      </c>
    </row>
    <row r="1635" spans="1:16" x14ac:dyDescent="0.2">
      <c r="A1635" s="129"/>
      <c r="B1635" s="129"/>
      <c r="C1635" s="129" t="e" cm="1">
        <f t="array" ref="C1635">_xlfn.XLOOKUP($A1635&amp;$Q$3&amp;$R$3,Data[Index]&amp;Data[Valid Test, Can be used for conformity (Y/N)]&amp;Data[Cycle],Data[Test Name])</f>
        <v>#N/A</v>
      </c>
      <c r="D1635" s="167" t="e" cm="1">
        <f t="array" ref="D1635">_xlfn.XLOOKUP($A1635&amp;$Q$3&amp;$R$3,Data[Index]&amp;Data[Valid Test, Can be used for conformity (Y/N)]&amp;Data[Cycle],Data[Mileage (Miles)])</f>
        <v>#N/A</v>
      </c>
      <c r="E1635" s="130" t="e" cm="1">
        <f t="array" ref="E1635">_xlfn.XLOOKUP($A1635&amp;$Q$3&amp;$R$3,Data[Index]&amp;Data[Valid Test, Can be used for conformity (Y/N)]&amp;Data[Cycle],Data[Date])</f>
        <v>#N/A</v>
      </c>
      <c r="F1635" s="141" t="e" cm="1">
        <f t="array" ref="F1635">(_xlfn.XLOOKUP($A1635&amp;$Q$3&amp;$R$3,Data[Index]&amp;Data[Valid Test, Can be used for conformity (Y/N)]&amp;Data[Cycle],Data[CO/km (mg)])-F$2)/F$5</f>
        <v>#N/A</v>
      </c>
      <c r="G1635" s="141" t="e" cm="1">
        <f t="array" ref="G1635">(_xlfn.XLOOKUP($A1635&amp;$Q$3,Data[Index]&amp;Data[Valid Test, Can be used for conformity (Y/N)],Data[CO2/km (g)])-G$2)/G$5</f>
        <v>#N/A</v>
      </c>
      <c r="H1635" s="141" t="e" cm="1">
        <f t="array" ref="H1635">(_xlfn.XLOOKUP($A1635&amp;$Q$3,Data[Index]&amp;Data[Valid Test, Can be used for conformity (Y/N)],Data[THC/km (mg)])-H$2)/H$5</f>
        <v>#N/A</v>
      </c>
      <c r="I1635" s="141" t="e" cm="1">
        <f t="array" ref="I1635">(_xlfn.XLOOKUP($A1635&amp;$Q$3,Data[Index]&amp;Data[Valid Test, Can be used for conformity (Y/N)],Data[NOx/km (mg)])-I$2)/I$5</f>
        <v>#N/A</v>
      </c>
      <c r="J1635" s="141" t="e" cm="1">
        <f t="array" ref="J1635">(_xlfn.XLOOKUP($A1635&amp;$Q$3,Data[Index]&amp;Data[Valid Test, Can be used for conformity (Y/N)],Data[THC + NOx/km (mg)])-J$2)/J$5</f>
        <v>#N/A</v>
      </c>
      <c r="K1635" s="141" t="e" cm="1">
        <f t="array" ref="K1635">(_xlfn.XLOOKUP($A1635&amp;$Q$3,Data[Index]&amp;Data[Valid Test, Can be used for conformity (Y/N)],Data[PN/km ('#)])-K$2)/K$5</f>
        <v>#N/A</v>
      </c>
      <c r="L1635" s="141" t="e" cm="1">
        <f t="array" ref="L1635">(_xlfn.XLOOKUP($A1635&amp;$Q$3,Data[Index]&amp;Data[Valid Test, Can be used for conformity (Y/N)],Data[PM/km (mg)])-L$2)/L$5</f>
        <v>#N/A</v>
      </c>
      <c r="M1635" s="140" t="e" cm="1">
        <f t="array" ref="M1635">(_xlfn.XLOOKUP($A1635&amp;$Q$3,Data[Index]&amp;Data[Valid Test, Can be used for conformity (Y/N)],Data[CH4 (mg/km)])-M$2)/M$5</f>
        <v>#N/A</v>
      </c>
      <c r="N1635" s="140" t="e" cm="1">
        <f t="array" ref="N1635">(_xlfn.XLOOKUP($A1635&amp;$Q$3,Data[Index]&amp;Data[Valid Test, Can be used for conformity (Y/N)],Data[N20 (mg/km)])-N$2)/N$5</f>
        <v>#N/A</v>
      </c>
      <c r="O1635" s="141" t="e" cm="1">
        <f t="array" ref="O1635">(_xlfn.XLOOKUP($A1635&amp;$Q$3,Data[Index]&amp;Data[Valid Test, Can be used for conformity (Y/N)],Data[l/100km])-O$2)/O$5</f>
        <v>#N/A</v>
      </c>
      <c r="P1635" s="138">
        <f>_xlfn.XLOOKUP($A1635,Data[Index],Data[Comments])</f>
        <v>0</v>
      </c>
    </row>
    <row r="1636" spans="1:16" x14ac:dyDescent="0.2">
      <c r="A1636" s="129"/>
      <c r="B1636" s="129"/>
      <c r="C1636" s="129" t="e" cm="1">
        <f t="array" ref="C1636">_xlfn.XLOOKUP($A1636&amp;$Q$3&amp;$R$3,Data[Index]&amp;Data[Valid Test, Can be used for conformity (Y/N)]&amp;Data[Cycle],Data[Test Name])</f>
        <v>#N/A</v>
      </c>
      <c r="D1636" s="167" t="e" cm="1">
        <f t="array" ref="D1636">_xlfn.XLOOKUP($A1636&amp;$Q$3&amp;$R$3,Data[Index]&amp;Data[Valid Test, Can be used for conformity (Y/N)]&amp;Data[Cycle],Data[Mileage (Miles)])</f>
        <v>#N/A</v>
      </c>
      <c r="E1636" s="130" t="e" cm="1">
        <f t="array" ref="E1636">_xlfn.XLOOKUP($A1636&amp;$Q$3&amp;$R$3,Data[Index]&amp;Data[Valid Test, Can be used for conformity (Y/N)]&amp;Data[Cycle],Data[Date])</f>
        <v>#N/A</v>
      </c>
      <c r="F1636" s="141" t="e" cm="1">
        <f t="array" ref="F1636">(_xlfn.XLOOKUP($A1636&amp;$Q$3&amp;$R$3,Data[Index]&amp;Data[Valid Test, Can be used for conformity (Y/N)]&amp;Data[Cycle],Data[CO/km (mg)])-F$2)/F$5</f>
        <v>#N/A</v>
      </c>
      <c r="G1636" s="141" t="e" cm="1">
        <f t="array" ref="G1636">(_xlfn.XLOOKUP($A1636&amp;$Q$3,Data[Index]&amp;Data[Valid Test, Can be used for conformity (Y/N)],Data[CO2/km (g)])-G$2)/G$5</f>
        <v>#N/A</v>
      </c>
      <c r="H1636" s="141" t="e" cm="1">
        <f t="array" ref="H1636">(_xlfn.XLOOKUP($A1636&amp;$Q$3,Data[Index]&amp;Data[Valid Test, Can be used for conformity (Y/N)],Data[THC/km (mg)])-H$2)/H$5</f>
        <v>#N/A</v>
      </c>
      <c r="I1636" s="141" t="e" cm="1">
        <f t="array" ref="I1636">(_xlfn.XLOOKUP($A1636&amp;$Q$3,Data[Index]&amp;Data[Valid Test, Can be used for conformity (Y/N)],Data[NOx/km (mg)])-I$2)/I$5</f>
        <v>#N/A</v>
      </c>
      <c r="J1636" s="141" t="e" cm="1">
        <f t="array" ref="J1636">(_xlfn.XLOOKUP($A1636&amp;$Q$3,Data[Index]&amp;Data[Valid Test, Can be used for conformity (Y/N)],Data[THC + NOx/km (mg)])-J$2)/J$5</f>
        <v>#N/A</v>
      </c>
      <c r="K1636" s="141" t="e" cm="1">
        <f t="array" ref="K1636">(_xlfn.XLOOKUP($A1636&amp;$Q$3,Data[Index]&amp;Data[Valid Test, Can be used for conformity (Y/N)],Data[PN/km ('#)])-K$2)/K$5</f>
        <v>#N/A</v>
      </c>
      <c r="L1636" s="141" t="e" cm="1">
        <f t="array" ref="L1636">(_xlfn.XLOOKUP($A1636&amp;$Q$3,Data[Index]&amp;Data[Valid Test, Can be used for conformity (Y/N)],Data[PM/km (mg)])-L$2)/L$5</f>
        <v>#N/A</v>
      </c>
      <c r="M1636" s="140" t="e" cm="1">
        <f t="array" ref="M1636">(_xlfn.XLOOKUP($A1636&amp;$Q$3,Data[Index]&amp;Data[Valid Test, Can be used for conformity (Y/N)],Data[CH4 (mg/km)])-M$2)/M$5</f>
        <v>#N/A</v>
      </c>
      <c r="N1636" s="140" t="e" cm="1">
        <f t="array" ref="N1636">(_xlfn.XLOOKUP($A1636&amp;$Q$3,Data[Index]&amp;Data[Valid Test, Can be used for conformity (Y/N)],Data[N20 (mg/km)])-N$2)/N$5</f>
        <v>#N/A</v>
      </c>
      <c r="O1636" s="141" t="e" cm="1">
        <f t="array" ref="O1636">(_xlfn.XLOOKUP($A1636&amp;$Q$3,Data[Index]&amp;Data[Valid Test, Can be used for conformity (Y/N)],Data[l/100km])-O$2)/O$5</f>
        <v>#N/A</v>
      </c>
      <c r="P1636" s="138">
        <f>_xlfn.XLOOKUP($A1636,Data[Index],Data[Comments])</f>
        <v>0</v>
      </c>
    </row>
    <row r="1637" spans="1:16" x14ac:dyDescent="0.2">
      <c r="A1637" s="129"/>
      <c r="B1637" s="129"/>
      <c r="C1637" s="129" t="e" cm="1">
        <f t="array" ref="C1637">_xlfn.XLOOKUP($A1637&amp;$Q$3&amp;$R$3,Data[Index]&amp;Data[Valid Test, Can be used for conformity (Y/N)]&amp;Data[Cycle],Data[Test Name])</f>
        <v>#N/A</v>
      </c>
      <c r="D1637" s="167" t="e" cm="1">
        <f t="array" ref="D1637">_xlfn.XLOOKUP($A1637&amp;$Q$3&amp;$R$3,Data[Index]&amp;Data[Valid Test, Can be used for conformity (Y/N)]&amp;Data[Cycle],Data[Mileage (Miles)])</f>
        <v>#N/A</v>
      </c>
      <c r="E1637" s="130" t="e" cm="1">
        <f t="array" ref="E1637">_xlfn.XLOOKUP($A1637&amp;$Q$3&amp;$R$3,Data[Index]&amp;Data[Valid Test, Can be used for conformity (Y/N)]&amp;Data[Cycle],Data[Date])</f>
        <v>#N/A</v>
      </c>
      <c r="F1637" s="141" t="e" cm="1">
        <f t="array" ref="F1637">(_xlfn.XLOOKUP($A1637&amp;$Q$3&amp;$R$3,Data[Index]&amp;Data[Valid Test, Can be used for conformity (Y/N)]&amp;Data[Cycle],Data[CO/km (mg)])-F$2)/F$5</f>
        <v>#N/A</v>
      </c>
      <c r="G1637" s="141" t="e" cm="1">
        <f t="array" ref="G1637">(_xlfn.XLOOKUP($A1637&amp;$Q$3,Data[Index]&amp;Data[Valid Test, Can be used for conformity (Y/N)],Data[CO2/km (g)])-G$2)/G$5</f>
        <v>#N/A</v>
      </c>
      <c r="H1637" s="141" t="e" cm="1">
        <f t="array" ref="H1637">(_xlfn.XLOOKUP($A1637&amp;$Q$3,Data[Index]&amp;Data[Valid Test, Can be used for conformity (Y/N)],Data[THC/km (mg)])-H$2)/H$5</f>
        <v>#N/A</v>
      </c>
      <c r="I1637" s="141" t="e" cm="1">
        <f t="array" ref="I1637">(_xlfn.XLOOKUP($A1637&amp;$Q$3,Data[Index]&amp;Data[Valid Test, Can be used for conformity (Y/N)],Data[NOx/km (mg)])-I$2)/I$5</f>
        <v>#N/A</v>
      </c>
      <c r="J1637" s="141" t="e" cm="1">
        <f t="array" ref="J1637">(_xlfn.XLOOKUP($A1637&amp;$Q$3,Data[Index]&amp;Data[Valid Test, Can be used for conformity (Y/N)],Data[THC + NOx/km (mg)])-J$2)/J$5</f>
        <v>#N/A</v>
      </c>
      <c r="K1637" s="141" t="e" cm="1">
        <f t="array" ref="K1637">(_xlfn.XLOOKUP($A1637&amp;$Q$3,Data[Index]&amp;Data[Valid Test, Can be used for conformity (Y/N)],Data[PN/km ('#)])-K$2)/K$5</f>
        <v>#N/A</v>
      </c>
      <c r="L1637" s="141" t="e" cm="1">
        <f t="array" ref="L1637">(_xlfn.XLOOKUP($A1637&amp;$Q$3,Data[Index]&amp;Data[Valid Test, Can be used for conformity (Y/N)],Data[PM/km (mg)])-L$2)/L$5</f>
        <v>#N/A</v>
      </c>
      <c r="M1637" s="140" t="e" cm="1">
        <f t="array" ref="M1637">(_xlfn.XLOOKUP($A1637&amp;$Q$3,Data[Index]&amp;Data[Valid Test, Can be used for conformity (Y/N)],Data[CH4 (mg/km)])-M$2)/M$5</f>
        <v>#N/A</v>
      </c>
      <c r="N1637" s="140" t="e" cm="1">
        <f t="array" ref="N1637">(_xlfn.XLOOKUP($A1637&amp;$Q$3,Data[Index]&amp;Data[Valid Test, Can be used for conformity (Y/N)],Data[N20 (mg/km)])-N$2)/N$5</f>
        <v>#N/A</v>
      </c>
      <c r="O1637" s="141" t="e" cm="1">
        <f t="array" ref="O1637">(_xlfn.XLOOKUP($A1637&amp;$Q$3,Data[Index]&amp;Data[Valid Test, Can be used for conformity (Y/N)],Data[l/100km])-O$2)/O$5</f>
        <v>#N/A</v>
      </c>
      <c r="P1637" s="138">
        <f>_xlfn.XLOOKUP($A1637,Data[Index],Data[Comments])</f>
        <v>0</v>
      </c>
    </row>
    <row r="1638" spans="1:16" x14ac:dyDescent="0.2">
      <c r="A1638" s="129"/>
      <c r="B1638" s="129"/>
      <c r="C1638" s="129" t="e" cm="1">
        <f t="array" ref="C1638">_xlfn.XLOOKUP($A1638&amp;$Q$3&amp;$R$3,Data[Index]&amp;Data[Valid Test, Can be used for conformity (Y/N)]&amp;Data[Cycle],Data[Test Name])</f>
        <v>#N/A</v>
      </c>
      <c r="D1638" s="167" t="e" cm="1">
        <f t="array" ref="D1638">_xlfn.XLOOKUP($A1638&amp;$Q$3&amp;$R$3,Data[Index]&amp;Data[Valid Test, Can be used for conformity (Y/N)]&amp;Data[Cycle],Data[Mileage (Miles)])</f>
        <v>#N/A</v>
      </c>
      <c r="E1638" s="130" t="e" cm="1">
        <f t="array" ref="E1638">_xlfn.XLOOKUP($A1638&amp;$Q$3&amp;$R$3,Data[Index]&amp;Data[Valid Test, Can be used for conformity (Y/N)]&amp;Data[Cycle],Data[Date])</f>
        <v>#N/A</v>
      </c>
      <c r="F1638" s="141" t="e" cm="1">
        <f t="array" ref="F1638">(_xlfn.XLOOKUP($A1638&amp;$Q$3&amp;$R$3,Data[Index]&amp;Data[Valid Test, Can be used for conformity (Y/N)]&amp;Data[Cycle],Data[CO/km (mg)])-F$2)/F$5</f>
        <v>#N/A</v>
      </c>
      <c r="G1638" s="141" t="e" cm="1">
        <f t="array" ref="G1638">(_xlfn.XLOOKUP($A1638&amp;$Q$3,Data[Index]&amp;Data[Valid Test, Can be used for conformity (Y/N)],Data[CO2/km (g)])-G$2)/G$5</f>
        <v>#N/A</v>
      </c>
      <c r="H1638" s="141" t="e" cm="1">
        <f t="array" ref="H1638">(_xlfn.XLOOKUP($A1638&amp;$Q$3,Data[Index]&amp;Data[Valid Test, Can be used for conformity (Y/N)],Data[THC/km (mg)])-H$2)/H$5</f>
        <v>#N/A</v>
      </c>
      <c r="I1638" s="141" t="e" cm="1">
        <f t="array" ref="I1638">(_xlfn.XLOOKUP($A1638&amp;$Q$3,Data[Index]&amp;Data[Valid Test, Can be used for conformity (Y/N)],Data[NOx/km (mg)])-I$2)/I$5</f>
        <v>#N/A</v>
      </c>
      <c r="J1638" s="141" t="e" cm="1">
        <f t="array" ref="J1638">(_xlfn.XLOOKUP($A1638&amp;$Q$3,Data[Index]&amp;Data[Valid Test, Can be used for conformity (Y/N)],Data[THC + NOx/km (mg)])-J$2)/J$5</f>
        <v>#N/A</v>
      </c>
      <c r="K1638" s="141" t="e" cm="1">
        <f t="array" ref="K1638">(_xlfn.XLOOKUP($A1638&amp;$Q$3,Data[Index]&amp;Data[Valid Test, Can be used for conformity (Y/N)],Data[PN/km ('#)])-K$2)/K$5</f>
        <v>#N/A</v>
      </c>
      <c r="L1638" s="141" t="e" cm="1">
        <f t="array" ref="L1638">(_xlfn.XLOOKUP($A1638&amp;$Q$3,Data[Index]&amp;Data[Valid Test, Can be used for conformity (Y/N)],Data[PM/km (mg)])-L$2)/L$5</f>
        <v>#N/A</v>
      </c>
      <c r="M1638" s="140" t="e" cm="1">
        <f t="array" ref="M1638">(_xlfn.XLOOKUP($A1638&amp;$Q$3,Data[Index]&amp;Data[Valid Test, Can be used for conformity (Y/N)],Data[CH4 (mg/km)])-M$2)/M$5</f>
        <v>#N/A</v>
      </c>
      <c r="N1638" s="140" t="e" cm="1">
        <f t="array" ref="N1638">(_xlfn.XLOOKUP($A1638&amp;$Q$3,Data[Index]&amp;Data[Valid Test, Can be used for conformity (Y/N)],Data[N20 (mg/km)])-N$2)/N$5</f>
        <v>#N/A</v>
      </c>
      <c r="O1638" s="141" t="e" cm="1">
        <f t="array" ref="O1638">(_xlfn.XLOOKUP($A1638&amp;$Q$3,Data[Index]&amp;Data[Valid Test, Can be used for conformity (Y/N)],Data[l/100km])-O$2)/O$5</f>
        <v>#N/A</v>
      </c>
      <c r="P1638" s="138">
        <f>_xlfn.XLOOKUP($A1638,Data[Index],Data[Comments])</f>
        <v>0</v>
      </c>
    </row>
    <row r="1639" spans="1:16" x14ac:dyDescent="0.2">
      <c r="A1639" s="129"/>
      <c r="B1639" s="129"/>
      <c r="C1639" s="129" t="e" cm="1">
        <f t="array" ref="C1639">_xlfn.XLOOKUP($A1639&amp;$Q$3&amp;$R$3,Data[Index]&amp;Data[Valid Test, Can be used for conformity (Y/N)]&amp;Data[Cycle],Data[Test Name])</f>
        <v>#N/A</v>
      </c>
      <c r="D1639" s="167" t="e" cm="1">
        <f t="array" ref="D1639">_xlfn.XLOOKUP($A1639&amp;$Q$3&amp;$R$3,Data[Index]&amp;Data[Valid Test, Can be used for conformity (Y/N)]&amp;Data[Cycle],Data[Mileage (Miles)])</f>
        <v>#N/A</v>
      </c>
      <c r="E1639" s="130" t="e" cm="1">
        <f t="array" ref="E1639">_xlfn.XLOOKUP($A1639&amp;$Q$3&amp;$R$3,Data[Index]&amp;Data[Valid Test, Can be used for conformity (Y/N)]&amp;Data[Cycle],Data[Date])</f>
        <v>#N/A</v>
      </c>
      <c r="F1639" s="141" t="e" cm="1">
        <f t="array" ref="F1639">(_xlfn.XLOOKUP($A1639&amp;$Q$3&amp;$R$3,Data[Index]&amp;Data[Valid Test, Can be used for conformity (Y/N)]&amp;Data[Cycle],Data[CO/km (mg)])-F$2)/F$5</f>
        <v>#N/A</v>
      </c>
      <c r="G1639" s="141" t="e" cm="1">
        <f t="array" ref="G1639">(_xlfn.XLOOKUP($A1639&amp;$Q$3,Data[Index]&amp;Data[Valid Test, Can be used for conformity (Y/N)],Data[CO2/km (g)])-G$2)/G$5</f>
        <v>#N/A</v>
      </c>
      <c r="H1639" s="141" t="e" cm="1">
        <f t="array" ref="H1639">(_xlfn.XLOOKUP($A1639&amp;$Q$3,Data[Index]&amp;Data[Valid Test, Can be used for conformity (Y/N)],Data[THC/km (mg)])-H$2)/H$5</f>
        <v>#N/A</v>
      </c>
      <c r="I1639" s="141" t="e" cm="1">
        <f t="array" ref="I1639">(_xlfn.XLOOKUP($A1639&amp;$Q$3,Data[Index]&amp;Data[Valid Test, Can be used for conformity (Y/N)],Data[NOx/km (mg)])-I$2)/I$5</f>
        <v>#N/A</v>
      </c>
      <c r="J1639" s="141" t="e" cm="1">
        <f t="array" ref="J1639">(_xlfn.XLOOKUP($A1639&amp;$Q$3,Data[Index]&amp;Data[Valid Test, Can be used for conformity (Y/N)],Data[THC + NOx/km (mg)])-J$2)/J$5</f>
        <v>#N/A</v>
      </c>
      <c r="K1639" s="141" t="e" cm="1">
        <f t="array" ref="K1639">(_xlfn.XLOOKUP($A1639&amp;$Q$3,Data[Index]&amp;Data[Valid Test, Can be used for conformity (Y/N)],Data[PN/km ('#)])-K$2)/K$5</f>
        <v>#N/A</v>
      </c>
      <c r="L1639" s="141" t="e" cm="1">
        <f t="array" ref="L1639">(_xlfn.XLOOKUP($A1639&amp;$Q$3,Data[Index]&amp;Data[Valid Test, Can be used for conformity (Y/N)],Data[PM/km (mg)])-L$2)/L$5</f>
        <v>#N/A</v>
      </c>
      <c r="M1639" s="140" t="e" cm="1">
        <f t="array" ref="M1639">(_xlfn.XLOOKUP($A1639&amp;$Q$3,Data[Index]&amp;Data[Valid Test, Can be used for conformity (Y/N)],Data[CH4 (mg/km)])-M$2)/M$5</f>
        <v>#N/A</v>
      </c>
      <c r="N1639" s="140" t="e" cm="1">
        <f t="array" ref="N1639">(_xlfn.XLOOKUP($A1639&amp;$Q$3,Data[Index]&amp;Data[Valid Test, Can be used for conformity (Y/N)],Data[N20 (mg/km)])-N$2)/N$5</f>
        <v>#N/A</v>
      </c>
      <c r="O1639" s="141" t="e" cm="1">
        <f t="array" ref="O1639">(_xlfn.XLOOKUP($A1639&amp;$Q$3,Data[Index]&amp;Data[Valid Test, Can be used for conformity (Y/N)],Data[l/100km])-O$2)/O$5</f>
        <v>#N/A</v>
      </c>
      <c r="P1639" s="138">
        <f>_xlfn.XLOOKUP($A1639,Data[Index],Data[Comments])</f>
        <v>0</v>
      </c>
    </row>
    <row r="1640" spans="1:16" x14ac:dyDescent="0.2">
      <c r="A1640" s="129"/>
      <c r="B1640" s="129"/>
      <c r="C1640" s="129" t="e" cm="1">
        <f t="array" ref="C1640">_xlfn.XLOOKUP($A1640&amp;$Q$3&amp;$R$3,Data[Index]&amp;Data[Valid Test, Can be used for conformity (Y/N)]&amp;Data[Cycle],Data[Test Name])</f>
        <v>#N/A</v>
      </c>
      <c r="D1640" s="167" t="e" cm="1">
        <f t="array" ref="D1640">_xlfn.XLOOKUP($A1640&amp;$Q$3&amp;$R$3,Data[Index]&amp;Data[Valid Test, Can be used for conformity (Y/N)]&amp;Data[Cycle],Data[Mileage (Miles)])</f>
        <v>#N/A</v>
      </c>
      <c r="E1640" s="130" t="e" cm="1">
        <f t="array" ref="E1640">_xlfn.XLOOKUP($A1640&amp;$Q$3&amp;$R$3,Data[Index]&amp;Data[Valid Test, Can be used for conformity (Y/N)]&amp;Data[Cycle],Data[Date])</f>
        <v>#N/A</v>
      </c>
      <c r="F1640" s="141" t="e" cm="1">
        <f t="array" ref="F1640">(_xlfn.XLOOKUP($A1640&amp;$Q$3&amp;$R$3,Data[Index]&amp;Data[Valid Test, Can be used for conformity (Y/N)]&amp;Data[Cycle],Data[CO/km (mg)])-F$2)/F$5</f>
        <v>#N/A</v>
      </c>
      <c r="G1640" s="141" t="e" cm="1">
        <f t="array" ref="G1640">(_xlfn.XLOOKUP($A1640&amp;$Q$3,Data[Index]&amp;Data[Valid Test, Can be used for conformity (Y/N)],Data[CO2/km (g)])-G$2)/G$5</f>
        <v>#N/A</v>
      </c>
      <c r="H1640" s="141" t="e" cm="1">
        <f t="array" ref="H1640">(_xlfn.XLOOKUP($A1640&amp;$Q$3,Data[Index]&amp;Data[Valid Test, Can be used for conformity (Y/N)],Data[THC/km (mg)])-H$2)/H$5</f>
        <v>#N/A</v>
      </c>
      <c r="I1640" s="141" t="e" cm="1">
        <f t="array" ref="I1640">(_xlfn.XLOOKUP($A1640&amp;$Q$3,Data[Index]&amp;Data[Valid Test, Can be used for conformity (Y/N)],Data[NOx/km (mg)])-I$2)/I$5</f>
        <v>#N/A</v>
      </c>
      <c r="J1640" s="141" t="e" cm="1">
        <f t="array" ref="J1640">(_xlfn.XLOOKUP($A1640&amp;$Q$3,Data[Index]&amp;Data[Valid Test, Can be used for conformity (Y/N)],Data[THC + NOx/km (mg)])-J$2)/J$5</f>
        <v>#N/A</v>
      </c>
      <c r="K1640" s="141" t="e" cm="1">
        <f t="array" ref="K1640">(_xlfn.XLOOKUP($A1640&amp;$Q$3,Data[Index]&amp;Data[Valid Test, Can be used for conformity (Y/N)],Data[PN/km ('#)])-K$2)/K$5</f>
        <v>#N/A</v>
      </c>
      <c r="L1640" s="141" t="e" cm="1">
        <f t="array" ref="L1640">(_xlfn.XLOOKUP($A1640&amp;$Q$3,Data[Index]&amp;Data[Valid Test, Can be used for conformity (Y/N)],Data[PM/km (mg)])-L$2)/L$5</f>
        <v>#N/A</v>
      </c>
      <c r="M1640" s="140" t="e" cm="1">
        <f t="array" ref="M1640">(_xlfn.XLOOKUP($A1640&amp;$Q$3,Data[Index]&amp;Data[Valid Test, Can be used for conformity (Y/N)],Data[CH4 (mg/km)])-M$2)/M$5</f>
        <v>#N/A</v>
      </c>
      <c r="N1640" s="140" t="e" cm="1">
        <f t="array" ref="N1640">(_xlfn.XLOOKUP($A1640&amp;$Q$3,Data[Index]&amp;Data[Valid Test, Can be used for conformity (Y/N)],Data[N20 (mg/km)])-N$2)/N$5</f>
        <v>#N/A</v>
      </c>
      <c r="O1640" s="141" t="e" cm="1">
        <f t="array" ref="O1640">(_xlfn.XLOOKUP($A1640&amp;$Q$3,Data[Index]&amp;Data[Valid Test, Can be used for conformity (Y/N)],Data[l/100km])-O$2)/O$5</f>
        <v>#N/A</v>
      </c>
      <c r="P1640" s="138">
        <f>_xlfn.XLOOKUP($A1640,Data[Index],Data[Comments])</f>
        <v>0</v>
      </c>
    </row>
    <row r="1641" spans="1:16" x14ac:dyDescent="0.2">
      <c r="A1641" s="129"/>
      <c r="B1641" s="129"/>
      <c r="C1641" s="129" t="e" cm="1">
        <f t="array" ref="C1641">_xlfn.XLOOKUP($A1641&amp;$Q$3&amp;$R$3,Data[Index]&amp;Data[Valid Test, Can be used for conformity (Y/N)]&amp;Data[Cycle],Data[Test Name])</f>
        <v>#N/A</v>
      </c>
      <c r="D1641" s="167" t="e" cm="1">
        <f t="array" ref="D1641">_xlfn.XLOOKUP($A1641&amp;$Q$3&amp;$R$3,Data[Index]&amp;Data[Valid Test, Can be used for conformity (Y/N)]&amp;Data[Cycle],Data[Mileage (Miles)])</f>
        <v>#N/A</v>
      </c>
      <c r="E1641" s="130" t="e" cm="1">
        <f t="array" ref="E1641">_xlfn.XLOOKUP($A1641&amp;$Q$3&amp;$R$3,Data[Index]&amp;Data[Valid Test, Can be used for conformity (Y/N)]&amp;Data[Cycle],Data[Date])</f>
        <v>#N/A</v>
      </c>
      <c r="F1641" s="141" t="e" cm="1">
        <f t="array" ref="F1641">(_xlfn.XLOOKUP($A1641&amp;$Q$3&amp;$R$3,Data[Index]&amp;Data[Valid Test, Can be used for conformity (Y/N)]&amp;Data[Cycle],Data[CO/km (mg)])-F$2)/F$5</f>
        <v>#N/A</v>
      </c>
      <c r="G1641" s="141" t="e" cm="1">
        <f t="array" ref="G1641">(_xlfn.XLOOKUP($A1641&amp;$Q$3,Data[Index]&amp;Data[Valid Test, Can be used for conformity (Y/N)],Data[CO2/km (g)])-G$2)/G$5</f>
        <v>#N/A</v>
      </c>
      <c r="H1641" s="141" t="e" cm="1">
        <f t="array" ref="H1641">(_xlfn.XLOOKUP($A1641&amp;$Q$3,Data[Index]&amp;Data[Valid Test, Can be used for conformity (Y/N)],Data[THC/km (mg)])-H$2)/H$5</f>
        <v>#N/A</v>
      </c>
      <c r="I1641" s="141" t="e" cm="1">
        <f t="array" ref="I1641">(_xlfn.XLOOKUP($A1641&amp;$Q$3,Data[Index]&amp;Data[Valid Test, Can be used for conformity (Y/N)],Data[NOx/km (mg)])-I$2)/I$5</f>
        <v>#N/A</v>
      </c>
      <c r="J1641" s="141" t="e" cm="1">
        <f t="array" ref="J1641">(_xlfn.XLOOKUP($A1641&amp;$Q$3,Data[Index]&amp;Data[Valid Test, Can be used for conformity (Y/N)],Data[THC + NOx/km (mg)])-J$2)/J$5</f>
        <v>#N/A</v>
      </c>
      <c r="K1641" s="141" t="e" cm="1">
        <f t="array" ref="K1641">(_xlfn.XLOOKUP($A1641&amp;$Q$3,Data[Index]&amp;Data[Valid Test, Can be used for conformity (Y/N)],Data[PN/km ('#)])-K$2)/K$5</f>
        <v>#N/A</v>
      </c>
      <c r="L1641" s="141" t="e" cm="1">
        <f t="array" ref="L1641">(_xlfn.XLOOKUP($A1641&amp;$Q$3,Data[Index]&amp;Data[Valid Test, Can be used for conformity (Y/N)],Data[PM/km (mg)])-L$2)/L$5</f>
        <v>#N/A</v>
      </c>
      <c r="M1641" s="140" t="e" cm="1">
        <f t="array" ref="M1641">(_xlfn.XLOOKUP($A1641&amp;$Q$3,Data[Index]&amp;Data[Valid Test, Can be used for conformity (Y/N)],Data[CH4 (mg/km)])-M$2)/M$5</f>
        <v>#N/A</v>
      </c>
      <c r="N1641" s="140" t="e" cm="1">
        <f t="array" ref="N1641">(_xlfn.XLOOKUP($A1641&amp;$Q$3,Data[Index]&amp;Data[Valid Test, Can be used for conformity (Y/N)],Data[N20 (mg/km)])-N$2)/N$5</f>
        <v>#N/A</v>
      </c>
      <c r="O1641" s="141" t="e" cm="1">
        <f t="array" ref="O1641">(_xlfn.XLOOKUP($A1641&amp;$Q$3,Data[Index]&amp;Data[Valid Test, Can be used for conformity (Y/N)],Data[l/100km])-O$2)/O$5</f>
        <v>#N/A</v>
      </c>
      <c r="P1641" s="138">
        <f>_xlfn.XLOOKUP($A1641,Data[Index],Data[Comments])</f>
        <v>0</v>
      </c>
    </row>
    <row r="1642" spans="1:16" x14ac:dyDescent="0.2">
      <c r="A1642" s="129"/>
      <c r="B1642" s="129"/>
      <c r="C1642" s="129" t="e" cm="1">
        <f t="array" ref="C1642">_xlfn.XLOOKUP($A1642&amp;$Q$3&amp;$R$3,Data[Index]&amp;Data[Valid Test, Can be used for conformity (Y/N)]&amp;Data[Cycle],Data[Test Name])</f>
        <v>#N/A</v>
      </c>
      <c r="D1642" s="167" t="e" cm="1">
        <f t="array" ref="D1642">_xlfn.XLOOKUP($A1642&amp;$Q$3&amp;$R$3,Data[Index]&amp;Data[Valid Test, Can be used for conformity (Y/N)]&amp;Data[Cycle],Data[Mileage (Miles)])</f>
        <v>#N/A</v>
      </c>
      <c r="E1642" s="130" t="e" cm="1">
        <f t="array" ref="E1642">_xlfn.XLOOKUP($A1642&amp;$Q$3&amp;$R$3,Data[Index]&amp;Data[Valid Test, Can be used for conformity (Y/N)]&amp;Data[Cycle],Data[Date])</f>
        <v>#N/A</v>
      </c>
      <c r="F1642" s="141" t="e" cm="1">
        <f t="array" ref="F1642">(_xlfn.XLOOKUP($A1642&amp;$Q$3&amp;$R$3,Data[Index]&amp;Data[Valid Test, Can be used for conformity (Y/N)]&amp;Data[Cycle],Data[CO/km (mg)])-F$2)/F$5</f>
        <v>#N/A</v>
      </c>
      <c r="G1642" s="141" t="e" cm="1">
        <f t="array" ref="G1642">(_xlfn.XLOOKUP($A1642&amp;$Q$3,Data[Index]&amp;Data[Valid Test, Can be used for conformity (Y/N)],Data[CO2/km (g)])-G$2)/G$5</f>
        <v>#N/A</v>
      </c>
      <c r="H1642" s="141" t="e" cm="1">
        <f t="array" ref="H1642">(_xlfn.XLOOKUP($A1642&amp;$Q$3,Data[Index]&amp;Data[Valid Test, Can be used for conformity (Y/N)],Data[THC/km (mg)])-H$2)/H$5</f>
        <v>#N/A</v>
      </c>
      <c r="I1642" s="141" t="e" cm="1">
        <f t="array" ref="I1642">(_xlfn.XLOOKUP($A1642&amp;$Q$3,Data[Index]&amp;Data[Valid Test, Can be used for conformity (Y/N)],Data[NOx/km (mg)])-I$2)/I$5</f>
        <v>#N/A</v>
      </c>
      <c r="J1642" s="141" t="e" cm="1">
        <f t="array" ref="J1642">(_xlfn.XLOOKUP($A1642&amp;$Q$3,Data[Index]&amp;Data[Valid Test, Can be used for conformity (Y/N)],Data[THC + NOx/km (mg)])-J$2)/J$5</f>
        <v>#N/A</v>
      </c>
      <c r="K1642" s="141" t="e" cm="1">
        <f t="array" ref="K1642">(_xlfn.XLOOKUP($A1642&amp;$Q$3,Data[Index]&amp;Data[Valid Test, Can be used for conformity (Y/N)],Data[PN/km ('#)])-K$2)/K$5</f>
        <v>#N/A</v>
      </c>
      <c r="L1642" s="141" t="e" cm="1">
        <f t="array" ref="L1642">(_xlfn.XLOOKUP($A1642&amp;$Q$3,Data[Index]&amp;Data[Valid Test, Can be used for conformity (Y/N)],Data[PM/km (mg)])-L$2)/L$5</f>
        <v>#N/A</v>
      </c>
      <c r="M1642" s="140" t="e" cm="1">
        <f t="array" ref="M1642">(_xlfn.XLOOKUP($A1642&amp;$Q$3,Data[Index]&amp;Data[Valid Test, Can be used for conformity (Y/N)],Data[CH4 (mg/km)])-M$2)/M$5</f>
        <v>#N/A</v>
      </c>
      <c r="N1642" s="140" t="e" cm="1">
        <f t="array" ref="N1642">(_xlfn.XLOOKUP($A1642&amp;$Q$3,Data[Index]&amp;Data[Valid Test, Can be used for conformity (Y/N)],Data[N20 (mg/km)])-N$2)/N$5</f>
        <v>#N/A</v>
      </c>
      <c r="O1642" s="141" t="e" cm="1">
        <f t="array" ref="O1642">(_xlfn.XLOOKUP($A1642&amp;$Q$3,Data[Index]&amp;Data[Valid Test, Can be used for conformity (Y/N)],Data[l/100km])-O$2)/O$5</f>
        <v>#N/A</v>
      </c>
      <c r="P1642" s="138">
        <f>_xlfn.XLOOKUP($A1642,Data[Index],Data[Comments])</f>
        <v>0</v>
      </c>
    </row>
    <row r="1643" spans="1:16" x14ac:dyDescent="0.2">
      <c r="A1643" s="129"/>
      <c r="B1643" s="129"/>
      <c r="C1643" s="129" t="e" cm="1">
        <f t="array" ref="C1643">_xlfn.XLOOKUP($A1643&amp;$Q$3&amp;$R$3,Data[Index]&amp;Data[Valid Test, Can be used for conformity (Y/N)]&amp;Data[Cycle],Data[Test Name])</f>
        <v>#N/A</v>
      </c>
      <c r="D1643" s="167" t="e" cm="1">
        <f t="array" ref="D1643">_xlfn.XLOOKUP($A1643&amp;$Q$3&amp;$R$3,Data[Index]&amp;Data[Valid Test, Can be used for conformity (Y/N)]&amp;Data[Cycle],Data[Mileage (Miles)])</f>
        <v>#N/A</v>
      </c>
      <c r="E1643" s="130" t="e" cm="1">
        <f t="array" ref="E1643">_xlfn.XLOOKUP($A1643&amp;$Q$3&amp;$R$3,Data[Index]&amp;Data[Valid Test, Can be used for conformity (Y/N)]&amp;Data[Cycle],Data[Date])</f>
        <v>#N/A</v>
      </c>
      <c r="F1643" s="141" t="e" cm="1">
        <f t="array" ref="F1643">(_xlfn.XLOOKUP($A1643&amp;$Q$3&amp;$R$3,Data[Index]&amp;Data[Valid Test, Can be used for conformity (Y/N)]&amp;Data[Cycle],Data[CO/km (mg)])-F$2)/F$5</f>
        <v>#N/A</v>
      </c>
      <c r="G1643" s="141" t="e" cm="1">
        <f t="array" ref="G1643">(_xlfn.XLOOKUP($A1643&amp;$Q$3,Data[Index]&amp;Data[Valid Test, Can be used for conformity (Y/N)],Data[CO2/km (g)])-G$2)/G$5</f>
        <v>#N/A</v>
      </c>
      <c r="H1643" s="141" t="e" cm="1">
        <f t="array" ref="H1643">(_xlfn.XLOOKUP($A1643&amp;$Q$3,Data[Index]&amp;Data[Valid Test, Can be used for conformity (Y/N)],Data[THC/km (mg)])-H$2)/H$5</f>
        <v>#N/A</v>
      </c>
      <c r="I1643" s="141" t="e" cm="1">
        <f t="array" ref="I1643">(_xlfn.XLOOKUP($A1643&amp;$Q$3,Data[Index]&amp;Data[Valid Test, Can be used for conformity (Y/N)],Data[NOx/km (mg)])-I$2)/I$5</f>
        <v>#N/A</v>
      </c>
      <c r="J1643" s="141" t="e" cm="1">
        <f t="array" ref="J1643">(_xlfn.XLOOKUP($A1643&amp;$Q$3,Data[Index]&amp;Data[Valid Test, Can be used for conformity (Y/N)],Data[THC + NOx/km (mg)])-J$2)/J$5</f>
        <v>#N/A</v>
      </c>
      <c r="K1643" s="141" t="e" cm="1">
        <f t="array" ref="K1643">(_xlfn.XLOOKUP($A1643&amp;$Q$3,Data[Index]&amp;Data[Valid Test, Can be used for conformity (Y/N)],Data[PN/km ('#)])-K$2)/K$5</f>
        <v>#N/A</v>
      </c>
      <c r="L1643" s="141" t="e" cm="1">
        <f t="array" ref="L1643">(_xlfn.XLOOKUP($A1643&amp;$Q$3,Data[Index]&amp;Data[Valid Test, Can be used for conformity (Y/N)],Data[PM/km (mg)])-L$2)/L$5</f>
        <v>#N/A</v>
      </c>
      <c r="M1643" s="140" t="e" cm="1">
        <f t="array" ref="M1643">(_xlfn.XLOOKUP($A1643&amp;$Q$3,Data[Index]&amp;Data[Valid Test, Can be used for conformity (Y/N)],Data[CH4 (mg/km)])-M$2)/M$5</f>
        <v>#N/A</v>
      </c>
      <c r="N1643" s="140" t="e" cm="1">
        <f t="array" ref="N1643">(_xlfn.XLOOKUP($A1643&amp;$Q$3,Data[Index]&amp;Data[Valid Test, Can be used for conformity (Y/N)],Data[N20 (mg/km)])-N$2)/N$5</f>
        <v>#N/A</v>
      </c>
      <c r="O1643" s="141" t="e" cm="1">
        <f t="array" ref="O1643">(_xlfn.XLOOKUP($A1643&amp;$Q$3,Data[Index]&amp;Data[Valid Test, Can be used for conformity (Y/N)],Data[l/100km])-O$2)/O$5</f>
        <v>#N/A</v>
      </c>
      <c r="P1643" s="138">
        <f>_xlfn.XLOOKUP($A1643,Data[Index],Data[Comments])</f>
        <v>0</v>
      </c>
    </row>
    <row r="1644" spans="1:16" x14ac:dyDescent="0.2">
      <c r="A1644" s="129"/>
      <c r="B1644" s="129"/>
      <c r="C1644" s="129" t="e" cm="1">
        <f t="array" ref="C1644">_xlfn.XLOOKUP($A1644&amp;$Q$3&amp;$R$3,Data[Index]&amp;Data[Valid Test, Can be used for conformity (Y/N)]&amp;Data[Cycle],Data[Test Name])</f>
        <v>#N/A</v>
      </c>
      <c r="D1644" s="167" t="e" cm="1">
        <f t="array" ref="D1644">_xlfn.XLOOKUP($A1644&amp;$Q$3&amp;$R$3,Data[Index]&amp;Data[Valid Test, Can be used for conformity (Y/N)]&amp;Data[Cycle],Data[Mileage (Miles)])</f>
        <v>#N/A</v>
      </c>
      <c r="E1644" s="130" t="e" cm="1">
        <f t="array" ref="E1644">_xlfn.XLOOKUP($A1644&amp;$Q$3&amp;$R$3,Data[Index]&amp;Data[Valid Test, Can be used for conformity (Y/N)]&amp;Data[Cycle],Data[Date])</f>
        <v>#N/A</v>
      </c>
      <c r="F1644" s="141" t="e" cm="1">
        <f t="array" ref="F1644">(_xlfn.XLOOKUP($A1644&amp;$Q$3&amp;$R$3,Data[Index]&amp;Data[Valid Test, Can be used for conformity (Y/N)]&amp;Data[Cycle],Data[CO/km (mg)])-F$2)/F$5</f>
        <v>#N/A</v>
      </c>
      <c r="G1644" s="141" t="e" cm="1">
        <f t="array" ref="G1644">(_xlfn.XLOOKUP($A1644&amp;$Q$3,Data[Index]&amp;Data[Valid Test, Can be used for conformity (Y/N)],Data[CO2/km (g)])-G$2)/G$5</f>
        <v>#N/A</v>
      </c>
      <c r="H1644" s="141" t="e" cm="1">
        <f t="array" ref="H1644">(_xlfn.XLOOKUP($A1644&amp;$Q$3,Data[Index]&amp;Data[Valid Test, Can be used for conformity (Y/N)],Data[THC/km (mg)])-H$2)/H$5</f>
        <v>#N/A</v>
      </c>
      <c r="I1644" s="141" t="e" cm="1">
        <f t="array" ref="I1644">(_xlfn.XLOOKUP($A1644&amp;$Q$3,Data[Index]&amp;Data[Valid Test, Can be used for conformity (Y/N)],Data[NOx/km (mg)])-I$2)/I$5</f>
        <v>#N/A</v>
      </c>
      <c r="J1644" s="141" t="e" cm="1">
        <f t="array" ref="J1644">(_xlfn.XLOOKUP($A1644&amp;$Q$3,Data[Index]&amp;Data[Valid Test, Can be used for conformity (Y/N)],Data[THC + NOx/km (mg)])-J$2)/J$5</f>
        <v>#N/A</v>
      </c>
      <c r="K1644" s="141" t="e" cm="1">
        <f t="array" ref="K1644">(_xlfn.XLOOKUP($A1644&amp;$Q$3,Data[Index]&amp;Data[Valid Test, Can be used for conformity (Y/N)],Data[PN/km ('#)])-K$2)/K$5</f>
        <v>#N/A</v>
      </c>
      <c r="L1644" s="141" t="e" cm="1">
        <f t="array" ref="L1644">(_xlfn.XLOOKUP($A1644&amp;$Q$3,Data[Index]&amp;Data[Valid Test, Can be used for conformity (Y/N)],Data[PM/km (mg)])-L$2)/L$5</f>
        <v>#N/A</v>
      </c>
      <c r="M1644" s="140" t="e" cm="1">
        <f t="array" ref="M1644">(_xlfn.XLOOKUP($A1644&amp;$Q$3,Data[Index]&amp;Data[Valid Test, Can be used for conformity (Y/N)],Data[CH4 (mg/km)])-M$2)/M$5</f>
        <v>#N/A</v>
      </c>
      <c r="N1644" s="140" t="e" cm="1">
        <f t="array" ref="N1644">(_xlfn.XLOOKUP($A1644&amp;$Q$3,Data[Index]&amp;Data[Valid Test, Can be used for conformity (Y/N)],Data[N20 (mg/km)])-N$2)/N$5</f>
        <v>#N/A</v>
      </c>
      <c r="O1644" s="141" t="e" cm="1">
        <f t="array" ref="O1644">(_xlfn.XLOOKUP($A1644&amp;$Q$3,Data[Index]&amp;Data[Valid Test, Can be used for conformity (Y/N)],Data[l/100km])-O$2)/O$5</f>
        <v>#N/A</v>
      </c>
      <c r="P1644" s="138">
        <f>_xlfn.XLOOKUP($A1644,Data[Index],Data[Comments])</f>
        <v>0</v>
      </c>
    </row>
    <row r="1645" spans="1:16" x14ac:dyDescent="0.2">
      <c r="A1645" s="129"/>
      <c r="B1645" s="129"/>
      <c r="C1645" s="129" t="e" cm="1">
        <f t="array" ref="C1645">_xlfn.XLOOKUP($A1645&amp;$Q$3&amp;$R$3,Data[Index]&amp;Data[Valid Test, Can be used for conformity (Y/N)]&amp;Data[Cycle],Data[Test Name])</f>
        <v>#N/A</v>
      </c>
      <c r="D1645" s="167" t="e" cm="1">
        <f t="array" ref="D1645">_xlfn.XLOOKUP($A1645&amp;$Q$3&amp;$R$3,Data[Index]&amp;Data[Valid Test, Can be used for conformity (Y/N)]&amp;Data[Cycle],Data[Mileage (Miles)])</f>
        <v>#N/A</v>
      </c>
      <c r="E1645" s="130" t="e" cm="1">
        <f t="array" ref="E1645">_xlfn.XLOOKUP($A1645&amp;$Q$3&amp;$R$3,Data[Index]&amp;Data[Valid Test, Can be used for conformity (Y/N)]&amp;Data[Cycle],Data[Date])</f>
        <v>#N/A</v>
      </c>
      <c r="F1645" s="141" t="e" cm="1">
        <f t="array" ref="F1645">(_xlfn.XLOOKUP($A1645&amp;$Q$3&amp;$R$3,Data[Index]&amp;Data[Valid Test, Can be used for conformity (Y/N)]&amp;Data[Cycle],Data[CO/km (mg)])-F$2)/F$5</f>
        <v>#N/A</v>
      </c>
      <c r="G1645" s="141" t="e" cm="1">
        <f t="array" ref="G1645">(_xlfn.XLOOKUP($A1645&amp;$Q$3,Data[Index]&amp;Data[Valid Test, Can be used for conformity (Y/N)],Data[CO2/km (g)])-G$2)/G$5</f>
        <v>#N/A</v>
      </c>
      <c r="H1645" s="141" t="e" cm="1">
        <f t="array" ref="H1645">(_xlfn.XLOOKUP($A1645&amp;$Q$3,Data[Index]&amp;Data[Valid Test, Can be used for conformity (Y/N)],Data[THC/km (mg)])-H$2)/H$5</f>
        <v>#N/A</v>
      </c>
      <c r="I1645" s="141" t="e" cm="1">
        <f t="array" ref="I1645">(_xlfn.XLOOKUP($A1645&amp;$Q$3,Data[Index]&amp;Data[Valid Test, Can be used for conformity (Y/N)],Data[NOx/km (mg)])-I$2)/I$5</f>
        <v>#N/A</v>
      </c>
      <c r="J1645" s="141" t="e" cm="1">
        <f t="array" ref="J1645">(_xlfn.XLOOKUP($A1645&amp;$Q$3,Data[Index]&amp;Data[Valid Test, Can be used for conformity (Y/N)],Data[THC + NOx/km (mg)])-J$2)/J$5</f>
        <v>#N/A</v>
      </c>
      <c r="K1645" s="141" t="e" cm="1">
        <f t="array" ref="K1645">(_xlfn.XLOOKUP($A1645&amp;$Q$3,Data[Index]&amp;Data[Valid Test, Can be used for conformity (Y/N)],Data[PN/km ('#)])-K$2)/K$5</f>
        <v>#N/A</v>
      </c>
      <c r="L1645" s="141" t="e" cm="1">
        <f t="array" ref="L1645">(_xlfn.XLOOKUP($A1645&amp;$Q$3,Data[Index]&amp;Data[Valid Test, Can be used for conformity (Y/N)],Data[PM/km (mg)])-L$2)/L$5</f>
        <v>#N/A</v>
      </c>
      <c r="M1645" s="140" t="e" cm="1">
        <f t="array" ref="M1645">(_xlfn.XLOOKUP($A1645&amp;$Q$3,Data[Index]&amp;Data[Valid Test, Can be used for conformity (Y/N)],Data[CH4 (mg/km)])-M$2)/M$5</f>
        <v>#N/A</v>
      </c>
      <c r="N1645" s="140" t="e" cm="1">
        <f t="array" ref="N1645">(_xlfn.XLOOKUP($A1645&amp;$Q$3,Data[Index]&amp;Data[Valid Test, Can be used for conformity (Y/N)],Data[N20 (mg/km)])-N$2)/N$5</f>
        <v>#N/A</v>
      </c>
      <c r="O1645" s="141" t="e" cm="1">
        <f t="array" ref="O1645">(_xlfn.XLOOKUP($A1645&amp;$Q$3,Data[Index]&amp;Data[Valid Test, Can be used for conformity (Y/N)],Data[l/100km])-O$2)/O$5</f>
        <v>#N/A</v>
      </c>
      <c r="P1645" s="138">
        <f>_xlfn.XLOOKUP($A1645,Data[Index],Data[Comments])</f>
        <v>0</v>
      </c>
    </row>
    <row r="1646" spans="1:16" x14ac:dyDescent="0.2">
      <c r="A1646" s="129"/>
      <c r="B1646" s="129"/>
      <c r="C1646" s="129" t="e" cm="1">
        <f t="array" ref="C1646">_xlfn.XLOOKUP($A1646&amp;$Q$3&amp;$R$3,Data[Index]&amp;Data[Valid Test, Can be used for conformity (Y/N)]&amp;Data[Cycle],Data[Test Name])</f>
        <v>#N/A</v>
      </c>
      <c r="D1646" s="167" t="e" cm="1">
        <f t="array" ref="D1646">_xlfn.XLOOKUP($A1646&amp;$Q$3&amp;$R$3,Data[Index]&amp;Data[Valid Test, Can be used for conformity (Y/N)]&amp;Data[Cycle],Data[Mileage (Miles)])</f>
        <v>#N/A</v>
      </c>
      <c r="E1646" s="130" t="e" cm="1">
        <f t="array" ref="E1646">_xlfn.XLOOKUP($A1646&amp;$Q$3&amp;$R$3,Data[Index]&amp;Data[Valid Test, Can be used for conformity (Y/N)]&amp;Data[Cycle],Data[Date])</f>
        <v>#N/A</v>
      </c>
      <c r="F1646" s="141" t="e" cm="1">
        <f t="array" ref="F1646">(_xlfn.XLOOKUP($A1646&amp;$Q$3&amp;$R$3,Data[Index]&amp;Data[Valid Test, Can be used for conformity (Y/N)]&amp;Data[Cycle],Data[CO/km (mg)])-F$2)/F$5</f>
        <v>#N/A</v>
      </c>
      <c r="G1646" s="141" t="e" cm="1">
        <f t="array" ref="G1646">(_xlfn.XLOOKUP($A1646&amp;$Q$3,Data[Index]&amp;Data[Valid Test, Can be used for conformity (Y/N)],Data[CO2/km (g)])-G$2)/G$5</f>
        <v>#N/A</v>
      </c>
      <c r="H1646" s="141" t="e" cm="1">
        <f t="array" ref="H1646">(_xlfn.XLOOKUP($A1646&amp;$Q$3,Data[Index]&amp;Data[Valid Test, Can be used for conformity (Y/N)],Data[THC/km (mg)])-H$2)/H$5</f>
        <v>#N/A</v>
      </c>
      <c r="I1646" s="141" t="e" cm="1">
        <f t="array" ref="I1646">(_xlfn.XLOOKUP($A1646&amp;$Q$3,Data[Index]&amp;Data[Valid Test, Can be used for conformity (Y/N)],Data[NOx/km (mg)])-I$2)/I$5</f>
        <v>#N/A</v>
      </c>
      <c r="J1646" s="141" t="e" cm="1">
        <f t="array" ref="J1646">(_xlfn.XLOOKUP($A1646&amp;$Q$3,Data[Index]&amp;Data[Valid Test, Can be used for conformity (Y/N)],Data[THC + NOx/km (mg)])-J$2)/J$5</f>
        <v>#N/A</v>
      </c>
      <c r="K1646" s="141" t="e" cm="1">
        <f t="array" ref="K1646">(_xlfn.XLOOKUP($A1646&amp;$Q$3,Data[Index]&amp;Data[Valid Test, Can be used for conformity (Y/N)],Data[PN/km ('#)])-K$2)/K$5</f>
        <v>#N/A</v>
      </c>
      <c r="L1646" s="141" t="e" cm="1">
        <f t="array" ref="L1646">(_xlfn.XLOOKUP($A1646&amp;$Q$3,Data[Index]&amp;Data[Valid Test, Can be used for conformity (Y/N)],Data[PM/km (mg)])-L$2)/L$5</f>
        <v>#N/A</v>
      </c>
      <c r="M1646" s="140" t="e" cm="1">
        <f t="array" ref="M1646">(_xlfn.XLOOKUP($A1646&amp;$Q$3,Data[Index]&amp;Data[Valid Test, Can be used for conformity (Y/N)],Data[CH4 (mg/km)])-M$2)/M$5</f>
        <v>#N/A</v>
      </c>
      <c r="N1646" s="140" t="e" cm="1">
        <f t="array" ref="N1646">(_xlfn.XLOOKUP($A1646&amp;$Q$3,Data[Index]&amp;Data[Valid Test, Can be used for conformity (Y/N)],Data[N20 (mg/km)])-N$2)/N$5</f>
        <v>#N/A</v>
      </c>
      <c r="O1646" s="141" t="e" cm="1">
        <f t="array" ref="O1646">(_xlfn.XLOOKUP($A1646&amp;$Q$3,Data[Index]&amp;Data[Valid Test, Can be used for conformity (Y/N)],Data[l/100km])-O$2)/O$5</f>
        <v>#N/A</v>
      </c>
      <c r="P1646" s="138">
        <f>_xlfn.XLOOKUP($A1646,Data[Index],Data[Comments])</f>
        <v>0</v>
      </c>
    </row>
    <row r="1647" spans="1:16" x14ac:dyDescent="0.2">
      <c r="A1647" s="129"/>
      <c r="B1647" s="129"/>
      <c r="C1647" s="129" t="e" cm="1">
        <f t="array" ref="C1647">_xlfn.XLOOKUP($A1647&amp;$Q$3&amp;$R$3,Data[Index]&amp;Data[Valid Test, Can be used for conformity (Y/N)]&amp;Data[Cycle],Data[Test Name])</f>
        <v>#N/A</v>
      </c>
      <c r="D1647" s="167" t="e" cm="1">
        <f t="array" ref="D1647">_xlfn.XLOOKUP($A1647&amp;$Q$3&amp;$R$3,Data[Index]&amp;Data[Valid Test, Can be used for conformity (Y/N)]&amp;Data[Cycle],Data[Mileage (Miles)])</f>
        <v>#N/A</v>
      </c>
      <c r="E1647" s="130" t="e" cm="1">
        <f t="array" ref="E1647">_xlfn.XLOOKUP($A1647&amp;$Q$3&amp;$R$3,Data[Index]&amp;Data[Valid Test, Can be used for conformity (Y/N)]&amp;Data[Cycle],Data[Date])</f>
        <v>#N/A</v>
      </c>
      <c r="F1647" s="141" t="e" cm="1">
        <f t="array" ref="F1647">(_xlfn.XLOOKUP($A1647&amp;$Q$3&amp;$R$3,Data[Index]&amp;Data[Valid Test, Can be used for conformity (Y/N)]&amp;Data[Cycle],Data[CO/km (mg)])-F$2)/F$5</f>
        <v>#N/A</v>
      </c>
      <c r="G1647" s="141" t="e" cm="1">
        <f t="array" ref="G1647">(_xlfn.XLOOKUP($A1647&amp;$Q$3,Data[Index]&amp;Data[Valid Test, Can be used for conformity (Y/N)],Data[CO2/km (g)])-G$2)/G$5</f>
        <v>#N/A</v>
      </c>
      <c r="H1647" s="141" t="e" cm="1">
        <f t="array" ref="H1647">(_xlfn.XLOOKUP($A1647&amp;$Q$3,Data[Index]&amp;Data[Valid Test, Can be used for conformity (Y/N)],Data[THC/km (mg)])-H$2)/H$5</f>
        <v>#N/A</v>
      </c>
      <c r="I1647" s="141" t="e" cm="1">
        <f t="array" ref="I1647">(_xlfn.XLOOKUP($A1647&amp;$Q$3,Data[Index]&amp;Data[Valid Test, Can be used for conformity (Y/N)],Data[NOx/km (mg)])-I$2)/I$5</f>
        <v>#N/A</v>
      </c>
      <c r="J1647" s="141" t="e" cm="1">
        <f t="array" ref="J1647">(_xlfn.XLOOKUP($A1647&amp;$Q$3,Data[Index]&amp;Data[Valid Test, Can be used for conformity (Y/N)],Data[THC + NOx/km (mg)])-J$2)/J$5</f>
        <v>#N/A</v>
      </c>
      <c r="K1647" s="141" t="e" cm="1">
        <f t="array" ref="K1647">(_xlfn.XLOOKUP($A1647&amp;$Q$3,Data[Index]&amp;Data[Valid Test, Can be used for conformity (Y/N)],Data[PN/km ('#)])-K$2)/K$5</f>
        <v>#N/A</v>
      </c>
      <c r="L1647" s="141" t="e" cm="1">
        <f t="array" ref="L1647">(_xlfn.XLOOKUP($A1647&amp;$Q$3,Data[Index]&amp;Data[Valid Test, Can be used for conformity (Y/N)],Data[PM/km (mg)])-L$2)/L$5</f>
        <v>#N/A</v>
      </c>
      <c r="M1647" s="140" t="e" cm="1">
        <f t="array" ref="M1647">(_xlfn.XLOOKUP($A1647&amp;$Q$3,Data[Index]&amp;Data[Valid Test, Can be used for conformity (Y/N)],Data[CH4 (mg/km)])-M$2)/M$5</f>
        <v>#N/A</v>
      </c>
      <c r="N1647" s="140" t="e" cm="1">
        <f t="array" ref="N1647">(_xlfn.XLOOKUP($A1647&amp;$Q$3,Data[Index]&amp;Data[Valid Test, Can be used for conformity (Y/N)],Data[N20 (mg/km)])-N$2)/N$5</f>
        <v>#N/A</v>
      </c>
      <c r="O1647" s="141" t="e" cm="1">
        <f t="array" ref="O1647">(_xlfn.XLOOKUP($A1647&amp;$Q$3,Data[Index]&amp;Data[Valid Test, Can be used for conformity (Y/N)],Data[l/100km])-O$2)/O$5</f>
        <v>#N/A</v>
      </c>
      <c r="P1647" s="138">
        <f>_xlfn.XLOOKUP($A1647,Data[Index],Data[Comments])</f>
        <v>0</v>
      </c>
    </row>
    <row r="1648" spans="1:16" x14ac:dyDescent="0.2">
      <c r="A1648" s="129"/>
      <c r="B1648" s="129"/>
      <c r="C1648" s="129" t="e" cm="1">
        <f t="array" ref="C1648">_xlfn.XLOOKUP($A1648&amp;$Q$3&amp;$R$3,Data[Index]&amp;Data[Valid Test, Can be used for conformity (Y/N)]&amp;Data[Cycle],Data[Test Name])</f>
        <v>#N/A</v>
      </c>
      <c r="D1648" s="167" t="e" cm="1">
        <f t="array" ref="D1648">_xlfn.XLOOKUP($A1648&amp;$Q$3&amp;$R$3,Data[Index]&amp;Data[Valid Test, Can be used for conformity (Y/N)]&amp;Data[Cycle],Data[Mileage (Miles)])</f>
        <v>#N/A</v>
      </c>
      <c r="E1648" s="130" t="e" cm="1">
        <f t="array" ref="E1648">_xlfn.XLOOKUP($A1648&amp;$Q$3&amp;$R$3,Data[Index]&amp;Data[Valid Test, Can be used for conformity (Y/N)]&amp;Data[Cycle],Data[Date])</f>
        <v>#N/A</v>
      </c>
      <c r="F1648" s="141" t="e" cm="1">
        <f t="array" ref="F1648">(_xlfn.XLOOKUP($A1648&amp;$Q$3&amp;$R$3,Data[Index]&amp;Data[Valid Test, Can be used for conformity (Y/N)]&amp;Data[Cycle],Data[CO/km (mg)])-F$2)/F$5</f>
        <v>#N/A</v>
      </c>
      <c r="G1648" s="141" t="e" cm="1">
        <f t="array" ref="G1648">(_xlfn.XLOOKUP($A1648&amp;$Q$3,Data[Index]&amp;Data[Valid Test, Can be used for conformity (Y/N)],Data[CO2/km (g)])-G$2)/G$5</f>
        <v>#N/A</v>
      </c>
      <c r="H1648" s="141" t="e" cm="1">
        <f t="array" ref="H1648">(_xlfn.XLOOKUP($A1648&amp;$Q$3,Data[Index]&amp;Data[Valid Test, Can be used for conformity (Y/N)],Data[THC/km (mg)])-H$2)/H$5</f>
        <v>#N/A</v>
      </c>
      <c r="I1648" s="141" t="e" cm="1">
        <f t="array" ref="I1648">(_xlfn.XLOOKUP($A1648&amp;$Q$3,Data[Index]&amp;Data[Valid Test, Can be used for conformity (Y/N)],Data[NOx/km (mg)])-I$2)/I$5</f>
        <v>#N/A</v>
      </c>
      <c r="J1648" s="141" t="e" cm="1">
        <f t="array" ref="J1648">(_xlfn.XLOOKUP($A1648&amp;$Q$3,Data[Index]&amp;Data[Valid Test, Can be used for conformity (Y/N)],Data[THC + NOx/km (mg)])-J$2)/J$5</f>
        <v>#N/A</v>
      </c>
      <c r="K1648" s="141" t="e" cm="1">
        <f t="array" ref="K1648">(_xlfn.XLOOKUP($A1648&amp;$Q$3,Data[Index]&amp;Data[Valid Test, Can be used for conformity (Y/N)],Data[PN/km ('#)])-K$2)/K$5</f>
        <v>#N/A</v>
      </c>
      <c r="L1648" s="141" t="e" cm="1">
        <f t="array" ref="L1648">(_xlfn.XLOOKUP($A1648&amp;$Q$3,Data[Index]&amp;Data[Valid Test, Can be used for conformity (Y/N)],Data[PM/km (mg)])-L$2)/L$5</f>
        <v>#N/A</v>
      </c>
      <c r="M1648" s="140" t="e" cm="1">
        <f t="array" ref="M1648">(_xlfn.XLOOKUP($A1648&amp;$Q$3,Data[Index]&amp;Data[Valid Test, Can be used for conformity (Y/N)],Data[CH4 (mg/km)])-M$2)/M$5</f>
        <v>#N/A</v>
      </c>
      <c r="N1648" s="140" t="e" cm="1">
        <f t="array" ref="N1648">(_xlfn.XLOOKUP($A1648&amp;$Q$3,Data[Index]&amp;Data[Valid Test, Can be used for conformity (Y/N)],Data[N20 (mg/km)])-N$2)/N$5</f>
        <v>#N/A</v>
      </c>
      <c r="O1648" s="141" t="e" cm="1">
        <f t="array" ref="O1648">(_xlfn.XLOOKUP($A1648&amp;$Q$3,Data[Index]&amp;Data[Valid Test, Can be used for conformity (Y/N)],Data[l/100km])-O$2)/O$5</f>
        <v>#N/A</v>
      </c>
      <c r="P1648" s="138">
        <f>_xlfn.XLOOKUP($A1648,Data[Index],Data[Comments])</f>
        <v>0</v>
      </c>
    </row>
    <row r="1649" spans="1:16" x14ac:dyDescent="0.2">
      <c r="A1649" s="129"/>
      <c r="B1649" s="129"/>
      <c r="C1649" s="129" t="e" cm="1">
        <f t="array" ref="C1649">_xlfn.XLOOKUP($A1649&amp;$Q$3&amp;$R$3,Data[Index]&amp;Data[Valid Test, Can be used for conformity (Y/N)]&amp;Data[Cycle],Data[Test Name])</f>
        <v>#N/A</v>
      </c>
      <c r="D1649" s="167" t="e" cm="1">
        <f t="array" ref="D1649">_xlfn.XLOOKUP($A1649&amp;$Q$3&amp;$R$3,Data[Index]&amp;Data[Valid Test, Can be used for conformity (Y/N)]&amp;Data[Cycle],Data[Mileage (Miles)])</f>
        <v>#N/A</v>
      </c>
      <c r="E1649" s="130" t="e" cm="1">
        <f t="array" ref="E1649">_xlfn.XLOOKUP($A1649&amp;$Q$3&amp;$R$3,Data[Index]&amp;Data[Valid Test, Can be used for conformity (Y/N)]&amp;Data[Cycle],Data[Date])</f>
        <v>#N/A</v>
      </c>
      <c r="F1649" s="141" t="e" cm="1">
        <f t="array" ref="F1649">(_xlfn.XLOOKUP($A1649&amp;$Q$3&amp;$R$3,Data[Index]&amp;Data[Valid Test, Can be used for conformity (Y/N)]&amp;Data[Cycle],Data[CO/km (mg)])-F$2)/F$5</f>
        <v>#N/A</v>
      </c>
      <c r="G1649" s="141" t="e" cm="1">
        <f t="array" ref="G1649">(_xlfn.XLOOKUP($A1649&amp;$Q$3,Data[Index]&amp;Data[Valid Test, Can be used for conformity (Y/N)],Data[CO2/km (g)])-G$2)/G$5</f>
        <v>#N/A</v>
      </c>
      <c r="H1649" s="141" t="e" cm="1">
        <f t="array" ref="H1649">(_xlfn.XLOOKUP($A1649&amp;$Q$3,Data[Index]&amp;Data[Valid Test, Can be used for conformity (Y/N)],Data[THC/km (mg)])-H$2)/H$5</f>
        <v>#N/A</v>
      </c>
      <c r="I1649" s="141" t="e" cm="1">
        <f t="array" ref="I1649">(_xlfn.XLOOKUP($A1649&amp;$Q$3,Data[Index]&amp;Data[Valid Test, Can be used for conformity (Y/N)],Data[NOx/km (mg)])-I$2)/I$5</f>
        <v>#N/A</v>
      </c>
      <c r="J1649" s="141" t="e" cm="1">
        <f t="array" ref="J1649">(_xlfn.XLOOKUP($A1649&amp;$Q$3,Data[Index]&amp;Data[Valid Test, Can be used for conformity (Y/N)],Data[THC + NOx/km (mg)])-J$2)/J$5</f>
        <v>#N/A</v>
      </c>
      <c r="K1649" s="141" t="e" cm="1">
        <f t="array" ref="K1649">(_xlfn.XLOOKUP($A1649&amp;$Q$3,Data[Index]&amp;Data[Valid Test, Can be used for conformity (Y/N)],Data[PN/km ('#)])-K$2)/K$5</f>
        <v>#N/A</v>
      </c>
      <c r="L1649" s="141" t="e" cm="1">
        <f t="array" ref="L1649">(_xlfn.XLOOKUP($A1649&amp;$Q$3,Data[Index]&amp;Data[Valid Test, Can be used for conformity (Y/N)],Data[PM/km (mg)])-L$2)/L$5</f>
        <v>#N/A</v>
      </c>
      <c r="M1649" s="140" t="e" cm="1">
        <f t="array" ref="M1649">(_xlfn.XLOOKUP($A1649&amp;$Q$3,Data[Index]&amp;Data[Valid Test, Can be used for conformity (Y/N)],Data[CH4 (mg/km)])-M$2)/M$5</f>
        <v>#N/A</v>
      </c>
      <c r="N1649" s="140" t="e" cm="1">
        <f t="array" ref="N1649">(_xlfn.XLOOKUP($A1649&amp;$Q$3,Data[Index]&amp;Data[Valid Test, Can be used for conformity (Y/N)],Data[N20 (mg/km)])-N$2)/N$5</f>
        <v>#N/A</v>
      </c>
      <c r="O1649" s="141" t="e" cm="1">
        <f t="array" ref="O1649">(_xlfn.XLOOKUP($A1649&amp;$Q$3,Data[Index]&amp;Data[Valid Test, Can be used for conformity (Y/N)],Data[l/100km])-O$2)/O$5</f>
        <v>#N/A</v>
      </c>
      <c r="P1649" s="138">
        <f>_xlfn.XLOOKUP($A1649,Data[Index],Data[Comments])</f>
        <v>0</v>
      </c>
    </row>
    <row r="1650" spans="1:16" x14ac:dyDescent="0.2">
      <c r="A1650" s="129"/>
      <c r="B1650" s="129"/>
      <c r="C1650" s="129" t="e" cm="1">
        <f t="array" ref="C1650">_xlfn.XLOOKUP($A1650&amp;$Q$3&amp;$R$3,Data[Index]&amp;Data[Valid Test, Can be used for conformity (Y/N)]&amp;Data[Cycle],Data[Test Name])</f>
        <v>#N/A</v>
      </c>
      <c r="D1650" s="167" t="e" cm="1">
        <f t="array" ref="D1650">_xlfn.XLOOKUP($A1650&amp;$Q$3&amp;$R$3,Data[Index]&amp;Data[Valid Test, Can be used for conformity (Y/N)]&amp;Data[Cycle],Data[Mileage (Miles)])</f>
        <v>#N/A</v>
      </c>
      <c r="E1650" s="130" t="e" cm="1">
        <f t="array" ref="E1650">_xlfn.XLOOKUP($A1650&amp;$Q$3&amp;$R$3,Data[Index]&amp;Data[Valid Test, Can be used for conformity (Y/N)]&amp;Data[Cycle],Data[Date])</f>
        <v>#N/A</v>
      </c>
      <c r="F1650" s="141" t="e" cm="1">
        <f t="array" ref="F1650">(_xlfn.XLOOKUP($A1650&amp;$Q$3&amp;$R$3,Data[Index]&amp;Data[Valid Test, Can be used for conformity (Y/N)]&amp;Data[Cycle],Data[CO/km (mg)])-F$2)/F$5</f>
        <v>#N/A</v>
      </c>
      <c r="G1650" s="141" t="e" cm="1">
        <f t="array" ref="G1650">(_xlfn.XLOOKUP($A1650&amp;$Q$3,Data[Index]&amp;Data[Valid Test, Can be used for conformity (Y/N)],Data[CO2/km (g)])-G$2)/G$5</f>
        <v>#N/A</v>
      </c>
      <c r="H1650" s="141" t="e" cm="1">
        <f t="array" ref="H1650">(_xlfn.XLOOKUP($A1650&amp;$Q$3,Data[Index]&amp;Data[Valid Test, Can be used for conformity (Y/N)],Data[THC/km (mg)])-H$2)/H$5</f>
        <v>#N/A</v>
      </c>
      <c r="I1650" s="141" t="e" cm="1">
        <f t="array" ref="I1650">(_xlfn.XLOOKUP($A1650&amp;$Q$3,Data[Index]&amp;Data[Valid Test, Can be used for conformity (Y/N)],Data[NOx/km (mg)])-I$2)/I$5</f>
        <v>#N/A</v>
      </c>
      <c r="J1650" s="141" t="e" cm="1">
        <f t="array" ref="J1650">(_xlfn.XLOOKUP($A1650&amp;$Q$3,Data[Index]&amp;Data[Valid Test, Can be used for conformity (Y/N)],Data[THC + NOx/km (mg)])-J$2)/J$5</f>
        <v>#N/A</v>
      </c>
      <c r="K1650" s="141" t="e" cm="1">
        <f t="array" ref="K1650">(_xlfn.XLOOKUP($A1650&amp;$Q$3,Data[Index]&amp;Data[Valid Test, Can be used for conformity (Y/N)],Data[PN/km ('#)])-K$2)/K$5</f>
        <v>#N/A</v>
      </c>
      <c r="L1650" s="141" t="e" cm="1">
        <f t="array" ref="L1650">(_xlfn.XLOOKUP($A1650&amp;$Q$3,Data[Index]&amp;Data[Valid Test, Can be used for conformity (Y/N)],Data[PM/km (mg)])-L$2)/L$5</f>
        <v>#N/A</v>
      </c>
      <c r="M1650" s="140" t="e" cm="1">
        <f t="array" ref="M1650">(_xlfn.XLOOKUP($A1650&amp;$Q$3,Data[Index]&amp;Data[Valid Test, Can be used for conformity (Y/N)],Data[CH4 (mg/km)])-M$2)/M$5</f>
        <v>#N/A</v>
      </c>
      <c r="N1650" s="140" t="e" cm="1">
        <f t="array" ref="N1650">(_xlfn.XLOOKUP($A1650&amp;$Q$3,Data[Index]&amp;Data[Valid Test, Can be used for conformity (Y/N)],Data[N20 (mg/km)])-N$2)/N$5</f>
        <v>#N/A</v>
      </c>
      <c r="O1650" s="141" t="e" cm="1">
        <f t="array" ref="O1650">(_xlfn.XLOOKUP($A1650&amp;$Q$3,Data[Index]&amp;Data[Valid Test, Can be used for conformity (Y/N)],Data[l/100km])-O$2)/O$5</f>
        <v>#N/A</v>
      </c>
      <c r="P1650" s="138">
        <f>_xlfn.XLOOKUP($A1650,Data[Index],Data[Comments])</f>
        <v>0</v>
      </c>
    </row>
    <row r="1651" spans="1:16" x14ac:dyDescent="0.2">
      <c r="A1651" s="129"/>
      <c r="B1651" s="129"/>
      <c r="C1651" s="129" t="e" cm="1">
        <f t="array" ref="C1651">_xlfn.XLOOKUP($A1651&amp;$Q$3&amp;$R$3,Data[Index]&amp;Data[Valid Test, Can be used for conformity (Y/N)]&amp;Data[Cycle],Data[Test Name])</f>
        <v>#N/A</v>
      </c>
      <c r="D1651" s="167" t="e" cm="1">
        <f t="array" ref="D1651">_xlfn.XLOOKUP($A1651&amp;$Q$3&amp;$R$3,Data[Index]&amp;Data[Valid Test, Can be used for conformity (Y/N)]&amp;Data[Cycle],Data[Mileage (Miles)])</f>
        <v>#N/A</v>
      </c>
      <c r="E1651" s="130" t="e" cm="1">
        <f t="array" ref="E1651">_xlfn.XLOOKUP($A1651&amp;$Q$3&amp;$R$3,Data[Index]&amp;Data[Valid Test, Can be used for conformity (Y/N)]&amp;Data[Cycle],Data[Date])</f>
        <v>#N/A</v>
      </c>
      <c r="F1651" s="141" t="e" cm="1">
        <f t="array" ref="F1651">(_xlfn.XLOOKUP($A1651&amp;$Q$3&amp;$R$3,Data[Index]&amp;Data[Valid Test, Can be used for conformity (Y/N)]&amp;Data[Cycle],Data[CO/km (mg)])-F$2)/F$5</f>
        <v>#N/A</v>
      </c>
      <c r="G1651" s="141" t="e" cm="1">
        <f t="array" ref="G1651">(_xlfn.XLOOKUP($A1651&amp;$Q$3,Data[Index]&amp;Data[Valid Test, Can be used for conformity (Y/N)],Data[CO2/km (g)])-G$2)/G$5</f>
        <v>#N/A</v>
      </c>
      <c r="H1651" s="141" t="e" cm="1">
        <f t="array" ref="H1651">(_xlfn.XLOOKUP($A1651&amp;$Q$3,Data[Index]&amp;Data[Valid Test, Can be used for conformity (Y/N)],Data[THC/km (mg)])-H$2)/H$5</f>
        <v>#N/A</v>
      </c>
      <c r="I1651" s="141" t="e" cm="1">
        <f t="array" ref="I1651">(_xlfn.XLOOKUP($A1651&amp;$Q$3,Data[Index]&amp;Data[Valid Test, Can be used for conformity (Y/N)],Data[NOx/km (mg)])-I$2)/I$5</f>
        <v>#N/A</v>
      </c>
      <c r="J1651" s="141" t="e" cm="1">
        <f t="array" ref="J1651">(_xlfn.XLOOKUP($A1651&amp;$Q$3,Data[Index]&amp;Data[Valid Test, Can be used for conformity (Y/N)],Data[THC + NOx/km (mg)])-J$2)/J$5</f>
        <v>#N/A</v>
      </c>
      <c r="K1651" s="141" t="e" cm="1">
        <f t="array" ref="K1651">(_xlfn.XLOOKUP($A1651&amp;$Q$3,Data[Index]&amp;Data[Valid Test, Can be used for conformity (Y/N)],Data[PN/km ('#)])-K$2)/K$5</f>
        <v>#N/A</v>
      </c>
      <c r="L1651" s="141" t="e" cm="1">
        <f t="array" ref="L1651">(_xlfn.XLOOKUP($A1651&amp;$Q$3,Data[Index]&amp;Data[Valid Test, Can be used for conformity (Y/N)],Data[PM/km (mg)])-L$2)/L$5</f>
        <v>#N/A</v>
      </c>
      <c r="M1651" s="140" t="e" cm="1">
        <f t="array" ref="M1651">(_xlfn.XLOOKUP($A1651&amp;$Q$3,Data[Index]&amp;Data[Valid Test, Can be used for conformity (Y/N)],Data[CH4 (mg/km)])-M$2)/M$5</f>
        <v>#N/A</v>
      </c>
      <c r="N1651" s="140" t="e" cm="1">
        <f t="array" ref="N1651">(_xlfn.XLOOKUP($A1651&amp;$Q$3,Data[Index]&amp;Data[Valid Test, Can be used for conformity (Y/N)],Data[N20 (mg/km)])-N$2)/N$5</f>
        <v>#N/A</v>
      </c>
      <c r="O1651" s="141" t="e" cm="1">
        <f t="array" ref="O1651">(_xlfn.XLOOKUP($A1651&amp;$Q$3,Data[Index]&amp;Data[Valid Test, Can be used for conformity (Y/N)],Data[l/100km])-O$2)/O$5</f>
        <v>#N/A</v>
      </c>
      <c r="P1651" s="138">
        <f>_xlfn.XLOOKUP($A1651,Data[Index],Data[Comments])</f>
        <v>0</v>
      </c>
    </row>
    <row r="1652" spans="1:16" x14ac:dyDescent="0.2">
      <c r="A1652" s="129"/>
      <c r="B1652" s="129"/>
      <c r="C1652" s="129" t="e" cm="1">
        <f t="array" ref="C1652">_xlfn.XLOOKUP($A1652&amp;$Q$3&amp;$R$3,Data[Index]&amp;Data[Valid Test, Can be used for conformity (Y/N)]&amp;Data[Cycle],Data[Test Name])</f>
        <v>#N/A</v>
      </c>
      <c r="D1652" s="167" t="e" cm="1">
        <f t="array" ref="D1652">_xlfn.XLOOKUP($A1652&amp;$Q$3&amp;$R$3,Data[Index]&amp;Data[Valid Test, Can be used for conformity (Y/N)]&amp;Data[Cycle],Data[Mileage (Miles)])</f>
        <v>#N/A</v>
      </c>
      <c r="E1652" s="130" t="e" cm="1">
        <f t="array" ref="E1652">_xlfn.XLOOKUP($A1652&amp;$Q$3&amp;$R$3,Data[Index]&amp;Data[Valid Test, Can be used for conformity (Y/N)]&amp;Data[Cycle],Data[Date])</f>
        <v>#N/A</v>
      </c>
      <c r="F1652" s="141" t="e" cm="1">
        <f t="array" ref="F1652">(_xlfn.XLOOKUP($A1652&amp;$Q$3&amp;$R$3,Data[Index]&amp;Data[Valid Test, Can be used for conformity (Y/N)]&amp;Data[Cycle],Data[CO/km (mg)])-F$2)/F$5</f>
        <v>#N/A</v>
      </c>
      <c r="G1652" s="141" t="e" cm="1">
        <f t="array" ref="G1652">(_xlfn.XLOOKUP($A1652&amp;$Q$3,Data[Index]&amp;Data[Valid Test, Can be used for conformity (Y/N)],Data[CO2/km (g)])-G$2)/G$5</f>
        <v>#N/A</v>
      </c>
      <c r="H1652" s="141" t="e" cm="1">
        <f t="array" ref="H1652">(_xlfn.XLOOKUP($A1652&amp;$Q$3,Data[Index]&amp;Data[Valid Test, Can be used for conformity (Y/N)],Data[THC/km (mg)])-H$2)/H$5</f>
        <v>#N/A</v>
      </c>
      <c r="I1652" s="141" t="e" cm="1">
        <f t="array" ref="I1652">(_xlfn.XLOOKUP($A1652&amp;$Q$3,Data[Index]&amp;Data[Valid Test, Can be used for conformity (Y/N)],Data[NOx/km (mg)])-I$2)/I$5</f>
        <v>#N/A</v>
      </c>
      <c r="J1652" s="141" t="e" cm="1">
        <f t="array" ref="J1652">(_xlfn.XLOOKUP($A1652&amp;$Q$3,Data[Index]&amp;Data[Valid Test, Can be used for conformity (Y/N)],Data[THC + NOx/km (mg)])-J$2)/J$5</f>
        <v>#N/A</v>
      </c>
      <c r="K1652" s="141" t="e" cm="1">
        <f t="array" ref="K1652">(_xlfn.XLOOKUP($A1652&amp;$Q$3,Data[Index]&amp;Data[Valid Test, Can be used for conformity (Y/N)],Data[PN/km ('#)])-K$2)/K$5</f>
        <v>#N/A</v>
      </c>
      <c r="L1652" s="141" t="e" cm="1">
        <f t="array" ref="L1652">(_xlfn.XLOOKUP($A1652&amp;$Q$3,Data[Index]&amp;Data[Valid Test, Can be used for conformity (Y/N)],Data[PM/km (mg)])-L$2)/L$5</f>
        <v>#N/A</v>
      </c>
      <c r="M1652" s="140" t="e" cm="1">
        <f t="array" ref="M1652">(_xlfn.XLOOKUP($A1652&amp;$Q$3,Data[Index]&amp;Data[Valid Test, Can be used for conformity (Y/N)],Data[CH4 (mg/km)])-M$2)/M$5</f>
        <v>#N/A</v>
      </c>
      <c r="N1652" s="140" t="e" cm="1">
        <f t="array" ref="N1652">(_xlfn.XLOOKUP($A1652&amp;$Q$3,Data[Index]&amp;Data[Valid Test, Can be used for conformity (Y/N)],Data[N20 (mg/km)])-N$2)/N$5</f>
        <v>#N/A</v>
      </c>
      <c r="O1652" s="141" t="e" cm="1">
        <f t="array" ref="O1652">(_xlfn.XLOOKUP($A1652&amp;$Q$3,Data[Index]&amp;Data[Valid Test, Can be used for conformity (Y/N)],Data[l/100km])-O$2)/O$5</f>
        <v>#N/A</v>
      </c>
      <c r="P1652" s="138">
        <f>_xlfn.XLOOKUP($A1652,Data[Index],Data[Comments])</f>
        <v>0</v>
      </c>
    </row>
    <row r="1653" spans="1:16" x14ac:dyDescent="0.2">
      <c r="A1653" s="129"/>
      <c r="B1653" s="129"/>
      <c r="C1653" s="129" t="e" cm="1">
        <f t="array" ref="C1653">_xlfn.XLOOKUP($A1653&amp;$Q$3&amp;$R$3,Data[Index]&amp;Data[Valid Test, Can be used for conformity (Y/N)]&amp;Data[Cycle],Data[Test Name])</f>
        <v>#N/A</v>
      </c>
      <c r="D1653" s="167" t="e" cm="1">
        <f t="array" ref="D1653">_xlfn.XLOOKUP($A1653&amp;$Q$3&amp;$R$3,Data[Index]&amp;Data[Valid Test, Can be used for conformity (Y/N)]&amp;Data[Cycle],Data[Mileage (Miles)])</f>
        <v>#N/A</v>
      </c>
      <c r="E1653" s="130" t="e" cm="1">
        <f t="array" ref="E1653">_xlfn.XLOOKUP($A1653&amp;$Q$3&amp;$R$3,Data[Index]&amp;Data[Valid Test, Can be used for conformity (Y/N)]&amp;Data[Cycle],Data[Date])</f>
        <v>#N/A</v>
      </c>
      <c r="F1653" s="141" t="e" cm="1">
        <f t="array" ref="F1653">(_xlfn.XLOOKUP($A1653&amp;$Q$3&amp;$R$3,Data[Index]&amp;Data[Valid Test, Can be used for conformity (Y/N)]&amp;Data[Cycle],Data[CO/km (mg)])-F$2)/F$5</f>
        <v>#N/A</v>
      </c>
      <c r="G1653" s="141" t="e" cm="1">
        <f t="array" ref="G1653">(_xlfn.XLOOKUP($A1653&amp;$Q$3,Data[Index]&amp;Data[Valid Test, Can be used for conformity (Y/N)],Data[CO2/km (g)])-G$2)/G$5</f>
        <v>#N/A</v>
      </c>
      <c r="H1653" s="141" t="e" cm="1">
        <f t="array" ref="H1653">(_xlfn.XLOOKUP($A1653&amp;$Q$3,Data[Index]&amp;Data[Valid Test, Can be used for conformity (Y/N)],Data[THC/km (mg)])-H$2)/H$5</f>
        <v>#N/A</v>
      </c>
      <c r="I1653" s="141" t="e" cm="1">
        <f t="array" ref="I1653">(_xlfn.XLOOKUP($A1653&amp;$Q$3,Data[Index]&amp;Data[Valid Test, Can be used for conformity (Y/N)],Data[NOx/km (mg)])-I$2)/I$5</f>
        <v>#N/A</v>
      </c>
      <c r="J1653" s="141" t="e" cm="1">
        <f t="array" ref="J1653">(_xlfn.XLOOKUP($A1653&amp;$Q$3,Data[Index]&amp;Data[Valid Test, Can be used for conformity (Y/N)],Data[THC + NOx/km (mg)])-J$2)/J$5</f>
        <v>#N/A</v>
      </c>
      <c r="K1653" s="141" t="e" cm="1">
        <f t="array" ref="K1653">(_xlfn.XLOOKUP($A1653&amp;$Q$3,Data[Index]&amp;Data[Valid Test, Can be used for conformity (Y/N)],Data[PN/km ('#)])-K$2)/K$5</f>
        <v>#N/A</v>
      </c>
      <c r="L1653" s="141" t="e" cm="1">
        <f t="array" ref="L1653">(_xlfn.XLOOKUP($A1653&amp;$Q$3,Data[Index]&amp;Data[Valid Test, Can be used for conformity (Y/N)],Data[PM/km (mg)])-L$2)/L$5</f>
        <v>#N/A</v>
      </c>
      <c r="M1653" s="140" t="e" cm="1">
        <f t="array" ref="M1653">(_xlfn.XLOOKUP($A1653&amp;$Q$3,Data[Index]&amp;Data[Valid Test, Can be used for conformity (Y/N)],Data[CH4 (mg/km)])-M$2)/M$5</f>
        <v>#N/A</v>
      </c>
      <c r="N1653" s="140" t="e" cm="1">
        <f t="array" ref="N1653">(_xlfn.XLOOKUP($A1653&amp;$Q$3,Data[Index]&amp;Data[Valid Test, Can be used for conformity (Y/N)],Data[N20 (mg/km)])-N$2)/N$5</f>
        <v>#N/A</v>
      </c>
      <c r="O1653" s="141" t="e" cm="1">
        <f t="array" ref="O1653">(_xlfn.XLOOKUP($A1653&amp;$Q$3,Data[Index]&amp;Data[Valid Test, Can be used for conformity (Y/N)],Data[l/100km])-O$2)/O$5</f>
        <v>#N/A</v>
      </c>
      <c r="P1653" s="138">
        <f>_xlfn.XLOOKUP($A1653,Data[Index],Data[Comments])</f>
        <v>0</v>
      </c>
    </row>
    <row r="1654" spans="1:16" x14ac:dyDescent="0.2">
      <c r="A1654" s="129"/>
      <c r="B1654" s="129"/>
      <c r="C1654" s="129" t="e" cm="1">
        <f t="array" ref="C1654">_xlfn.XLOOKUP($A1654&amp;$Q$3&amp;$R$3,Data[Index]&amp;Data[Valid Test, Can be used for conformity (Y/N)]&amp;Data[Cycle],Data[Test Name])</f>
        <v>#N/A</v>
      </c>
      <c r="D1654" s="167" t="e" cm="1">
        <f t="array" ref="D1654">_xlfn.XLOOKUP($A1654&amp;$Q$3&amp;$R$3,Data[Index]&amp;Data[Valid Test, Can be used for conformity (Y/N)]&amp;Data[Cycle],Data[Mileage (Miles)])</f>
        <v>#N/A</v>
      </c>
      <c r="E1654" s="130" t="e" cm="1">
        <f t="array" ref="E1654">_xlfn.XLOOKUP($A1654&amp;$Q$3&amp;$R$3,Data[Index]&amp;Data[Valid Test, Can be used for conformity (Y/N)]&amp;Data[Cycle],Data[Date])</f>
        <v>#N/A</v>
      </c>
      <c r="F1654" s="141" t="e" cm="1">
        <f t="array" ref="F1654">(_xlfn.XLOOKUP($A1654&amp;$Q$3&amp;$R$3,Data[Index]&amp;Data[Valid Test, Can be used for conformity (Y/N)]&amp;Data[Cycle],Data[CO/km (mg)])-F$2)/F$5</f>
        <v>#N/A</v>
      </c>
      <c r="G1654" s="141" t="e" cm="1">
        <f t="array" ref="G1654">(_xlfn.XLOOKUP($A1654&amp;$Q$3,Data[Index]&amp;Data[Valid Test, Can be used for conformity (Y/N)],Data[CO2/km (g)])-G$2)/G$5</f>
        <v>#N/A</v>
      </c>
      <c r="H1654" s="141" t="e" cm="1">
        <f t="array" ref="H1654">(_xlfn.XLOOKUP($A1654&amp;$Q$3,Data[Index]&amp;Data[Valid Test, Can be used for conformity (Y/N)],Data[THC/km (mg)])-H$2)/H$5</f>
        <v>#N/A</v>
      </c>
      <c r="I1654" s="141" t="e" cm="1">
        <f t="array" ref="I1654">(_xlfn.XLOOKUP($A1654&amp;$Q$3,Data[Index]&amp;Data[Valid Test, Can be used for conformity (Y/N)],Data[NOx/km (mg)])-I$2)/I$5</f>
        <v>#N/A</v>
      </c>
      <c r="J1654" s="141" t="e" cm="1">
        <f t="array" ref="J1654">(_xlfn.XLOOKUP($A1654&amp;$Q$3,Data[Index]&amp;Data[Valid Test, Can be used for conformity (Y/N)],Data[THC + NOx/km (mg)])-J$2)/J$5</f>
        <v>#N/A</v>
      </c>
      <c r="K1654" s="141" t="e" cm="1">
        <f t="array" ref="K1654">(_xlfn.XLOOKUP($A1654&amp;$Q$3,Data[Index]&amp;Data[Valid Test, Can be used for conformity (Y/N)],Data[PN/km ('#)])-K$2)/K$5</f>
        <v>#N/A</v>
      </c>
      <c r="L1654" s="141" t="e" cm="1">
        <f t="array" ref="L1654">(_xlfn.XLOOKUP($A1654&amp;$Q$3,Data[Index]&amp;Data[Valid Test, Can be used for conformity (Y/N)],Data[PM/km (mg)])-L$2)/L$5</f>
        <v>#N/A</v>
      </c>
      <c r="M1654" s="140" t="e" cm="1">
        <f t="array" ref="M1654">(_xlfn.XLOOKUP($A1654&amp;$Q$3,Data[Index]&amp;Data[Valid Test, Can be used for conformity (Y/N)],Data[CH4 (mg/km)])-M$2)/M$5</f>
        <v>#N/A</v>
      </c>
      <c r="N1654" s="140" t="e" cm="1">
        <f t="array" ref="N1654">(_xlfn.XLOOKUP($A1654&amp;$Q$3,Data[Index]&amp;Data[Valid Test, Can be used for conformity (Y/N)],Data[N20 (mg/km)])-N$2)/N$5</f>
        <v>#N/A</v>
      </c>
      <c r="O1654" s="141" t="e" cm="1">
        <f t="array" ref="O1654">(_xlfn.XLOOKUP($A1654&amp;$Q$3,Data[Index]&amp;Data[Valid Test, Can be used for conformity (Y/N)],Data[l/100km])-O$2)/O$5</f>
        <v>#N/A</v>
      </c>
      <c r="P1654" s="138">
        <f>_xlfn.XLOOKUP($A1654,Data[Index],Data[Comments])</f>
        <v>0</v>
      </c>
    </row>
    <row r="1655" spans="1:16" x14ac:dyDescent="0.2">
      <c r="A1655" s="129"/>
      <c r="B1655" s="129"/>
      <c r="C1655" s="129" t="e" cm="1">
        <f t="array" ref="C1655">_xlfn.XLOOKUP($A1655&amp;$Q$3&amp;$R$3,Data[Index]&amp;Data[Valid Test, Can be used for conformity (Y/N)]&amp;Data[Cycle],Data[Test Name])</f>
        <v>#N/A</v>
      </c>
      <c r="D1655" s="167" t="e" cm="1">
        <f t="array" ref="D1655">_xlfn.XLOOKUP($A1655&amp;$Q$3&amp;$R$3,Data[Index]&amp;Data[Valid Test, Can be used for conformity (Y/N)]&amp;Data[Cycle],Data[Mileage (Miles)])</f>
        <v>#N/A</v>
      </c>
      <c r="E1655" s="130" t="e" cm="1">
        <f t="array" ref="E1655">_xlfn.XLOOKUP($A1655&amp;$Q$3&amp;$R$3,Data[Index]&amp;Data[Valid Test, Can be used for conformity (Y/N)]&amp;Data[Cycle],Data[Date])</f>
        <v>#N/A</v>
      </c>
      <c r="F1655" s="141" t="e" cm="1">
        <f t="array" ref="F1655">(_xlfn.XLOOKUP($A1655&amp;$Q$3&amp;$R$3,Data[Index]&amp;Data[Valid Test, Can be used for conformity (Y/N)]&amp;Data[Cycle],Data[CO/km (mg)])-F$2)/F$5</f>
        <v>#N/A</v>
      </c>
      <c r="G1655" s="141" t="e" cm="1">
        <f t="array" ref="G1655">(_xlfn.XLOOKUP($A1655&amp;$Q$3,Data[Index]&amp;Data[Valid Test, Can be used for conformity (Y/N)],Data[CO2/km (g)])-G$2)/G$5</f>
        <v>#N/A</v>
      </c>
      <c r="H1655" s="141" t="e" cm="1">
        <f t="array" ref="H1655">(_xlfn.XLOOKUP($A1655&amp;$Q$3,Data[Index]&amp;Data[Valid Test, Can be used for conformity (Y/N)],Data[THC/km (mg)])-H$2)/H$5</f>
        <v>#N/A</v>
      </c>
      <c r="I1655" s="141" t="e" cm="1">
        <f t="array" ref="I1655">(_xlfn.XLOOKUP($A1655&amp;$Q$3,Data[Index]&amp;Data[Valid Test, Can be used for conformity (Y/N)],Data[NOx/km (mg)])-I$2)/I$5</f>
        <v>#N/A</v>
      </c>
      <c r="J1655" s="141" t="e" cm="1">
        <f t="array" ref="J1655">(_xlfn.XLOOKUP($A1655&amp;$Q$3,Data[Index]&amp;Data[Valid Test, Can be used for conformity (Y/N)],Data[THC + NOx/km (mg)])-J$2)/J$5</f>
        <v>#N/A</v>
      </c>
      <c r="K1655" s="141" t="e" cm="1">
        <f t="array" ref="K1655">(_xlfn.XLOOKUP($A1655&amp;$Q$3,Data[Index]&amp;Data[Valid Test, Can be used for conformity (Y/N)],Data[PN/km ('#)])-K$2)/K$5</f>
        <v>#N/A</v>
      </c>
      <c r="L1655" s="141" t="e" cm="1">
        <f t="array" ref="L1655">(_xlfn.XLOOKUP($A1655&amp;$Q$3,Data[Index]&amp;Data[Valid Test, Can be used for conformity (Y/N)],Data[PM/km (mg)])-L$2)/L$5</f>
        <v>#N/A</v>
      </c>
      <c r="M1655" s="140" t="e" cm="1">
        <f t="array" ref="M1655">(_xlfn.XLOOKUP($A1655&amp;$Q$3,Data[Index]&amp;Data[Valid Test, Can be used for conformity (Y/N)],Data[CH4 (mg/km)])-M$2)/M$5</f>
        <v>#N/A</v>
      </c>
      <c r="N1655" s="140" t="e" cm="1">
        <f t="array" ref="N1655">(_xlfn.XLOOKUP($A1655&amp;$Q$3,Data[Index]&amp;Data[Valid Test, Can be used for conformity (Y/N)],Data[N20 (mg/km)])-N$2)/N$5</f>
        <v>#N/A</v>
      </c>
      <c r="O1655" s="141" t="e" cm="1">
        <f t="array" ref="O1655">(_xlfn.XLOOKUP($A1655&amp;$Q$3,Data[Index]&amp;Data[Valid Test, Can be used for conformity (Y/N)],Data[l/100km])-O$2)/O$5</f>
        <v>#N/A</v>
      </c>
      <c r="P1655" s="138">
        <f>_xlfn.XLOOKUP($A1655,Data[Index],Data[Comments])</f>
        <v>0</v>
      </c>
    </row>
    <row r="1656" spans="1:16" x14ac:dyDescent="0.2">
      <c r="A1656" s="129"/>
      <c r="B1656" s="129"/>
      <c r="C1656" s="129" t="e" cm="1">
        <f t="array" ref="C1656">_xlfn.XLOOKUP($A1656&amp;$Q$3&amp;$R$3,Data[Index]&amp;Data[Valid Test, Can be used for conformity (Y/N)]&amp;Data[Cycle],Data[Test Name])</f>
        <v>#N/A</v>
      </c>
      <c r="D1656" s="167" t="e" cm="1">
        <f t="array" ref="D1656">_xlfn.XLOOKUP($A1656&amp;$Q$3&amp;$R$3,Data[Index]&amp;Data[Valid Test, Can be used for conformity (Y/N)]&amp;Data[Cycle],Data[Mileage (Miles)])</f>
        <v>#N/A</v>
      </c>
      <c r="E1656" s="130" t="e" cm="1">
        <f t="array" ref="E1656">_xlfn.XLOOKUP($A1656&amp;$Q$3&amp;$R$3,Data[Index]&amp;Data[Valid Test, Can be used for conformity (Y/N)]&amp;Data[Cycle],Data[Date])</f>
        <v>#N/A</v>
      </c>
      <c r="F1656" s="141" t="e" cm="1">
        <f t="array" ref="F1656">(_xlfn.XLOOKUP($A1656&amp;$Q$3&amp;$R$3,Data[Index]&amp;Data[Valid Test, Can be used for conformity (Y/N)]&amp;Data[Cycle],Data[CO/km (mg)])-F$2)/F$5</f>
        <v>#N/A</v>
      </c>
      <c r="G1656" s="141" t="e" cm="1">
        <f t="array" ref="G1656">(_xlfn.XLOOKUP($A1656&amp;$Q$3,Data[Index]&amp;Data[Valid Test, Can be used for conformity (Y/N)],Data[CO2/km (g)])-G$2)/G$5</f>
        <v>#N/A</v>
      </c>
      <c r="H1656" s="141" t="e" cm="1">
        <f t="array" ref="H1656">(_xlfn.XLOOKUP($A1656&amp;$Q$3,Data[Index]&amp;Data[Valid Test, Can be used for conformity (Y/N)],Data[THC/km (mg)])-H$2)/H$5</f>
        <v>#N/A</v>
      </c>
      <c r="I1656" s="141" t="e" cm="1">
        <f t="array" ref="I1656">(_xlfn.XLOOKUP($A1656&amp;$Q$3,Data[Index]&amp;Data[Valid Test, Can be used for conformity (Y/N)],Data[NOx/km (mg)])-I$2)/I$5</f>
        <v>#N/A</v>
      </c>
      <c r="J1656" s="141" t="e" cm="1">
        <f t="array" ref="J1656">(_xlfn.XLOOKUP($A1656&amp;$Q$3,Data[Index]&amp;Data[Valid Test, Can be used for conformity (Y/N)],Data[THC + NOx/km (mg)])-J$2)/J$5</f>
        <v>#N/A</v>
      </c>
      <c r="K1656" s="141" t="e" cm="1">
        <f t="array" ref="K1656">(_xlfn.XLOOKUP($A1656&amp;$Q$3,Data[Index]&amp;Data[Valid Test, Can be used for conformity (Y/N)],Data[PN/km ('#)])-K$2)/K$5</f>
        <v>#N/A</v>
      </c>
      <c r="L1656" s="141" t="e" cm="1">
        <f t="array" ref="L1656">(_xlfn.XLOOKUP($A1656&amp;$Q$3,Data[Index]&amp;Data[Valid Test, Can be used for conformity (Y/N)],Data[PM/km (mg)])-L$2)/L$5</f>
        <v>#N/A</v>
      </c>
      <c r="M1656" s="140" t="e" cm="1">
        <f t="array" ref="M1656">(_xlfn.XLOOKUP($A1656&amp;$Q$3,Data[Index]&amp;Data[Valid Test, Can be used for conformity (Y/N)],Data[CH4 (mg/km)])-M$2)/M$5</f>
        <v>#N/A</v>
      </c>
      <c r="N1656" s="140" t="e" cm="1">
        <f t="array" ref="N1656">(_xlfn.XLOOKUP($A1656&amp;$Q$3,Data[Index]&amp;Data[Valid Test, Can be used for conformity (Y/N)],Data[N20 (mg/km)])-N$2)/N$5</f>
        <v>#N/A</v>
      </c>
      <c r="O1656" s="141" t="e" cm="1">
        <f t="array" ref="O1656">(_xlfn.XLOOKUP($A1656&amp;$Q$3,Data[Index]&amp;Data[Valid Test, Can be used for conformity (Y/N)],Data[l/100km])-O$2)/O$5</f>
        <v>#N/A</v>
      </c>
      <c r="P1656" s="138">
        <f>_xlfn.XLOOKUP($A1656,Data[Index],Data[Comments])</f>
        <v>0</v>
      </c>
    </row>
    <row r="1657" spans="1:16" x14ac:dyDescent="0.2">
      <c r="A1657" s="129"/>
      <c r="B1657" s="129"/>
      <c r="C1657" s="129" t="e" cm="1">
        <f t="array" ref="C1657">_xlfn.XLOOKUP($A1657&amp;$Q$3&amp;$R$3,Data[Index]&amp;Data[Valid Test, Can be used for conformity (Y/N)]&amp;Data[Cycle],Data[Test Name])</f>
        <v>#N/A</v>
      </c>
      <c r="D1657" s="167" t="e" cm="1">
        <f t="array" ref="D1657">_xlfn.XLOOKUP($A1657&amp;$Q$3&amp;$R$3,Data[Index]&amp;Data[Valid Test, Can be used for conformity (Y/N)]&amp;Data[Cycle],Data[Mileage (Miles)])</f>
        <v>#N/A</v>
      </c>
      <c r="E1657" s="130" t="e" cm="1">
        <f t="array" ref="E1657">_xlfn.XLOOKUP($A1657&amp;$Q$3&amp;$R$3,Data[Index]&amp;Data[Valid Test, Can be used for conformity (Y/N)]&amp;Data[Cycle],Data[Date])</f>
        <v>#N/A</v>
      </c>
      <c r="F1657" s="141" t="e" cm="1">
        <f t="array" ref="F1657">(_xlfn.XLOOKUP($A1657&amp;$Q$3&amp;$R$3,Data[Index]&amp;Data[Valid Test, Can be used for conformity (Y/N)]&amp;Data[Cycle],Data[CO/km (mg)])-F$2)/F$5</f>
        <v>#N/A</v>
      </c>
      <c r="G1657" s="141" t="e" cm="1">
        <f t="array" ref="G1657">(_xlfn.XLOOKUP($A1657&amp;$Q$3,Data[Index]&amp;Data[Valid Test, Can be used for conformity (Y/N)],Data[CO2/km (g)])-G$2)/G$5</f>
        <v>#N/A</v>
      </c>
      <c r="H1657" s="141" t="e" cm="1">
        <f t="array" ref="H1657">(_xlfn.XLOOKUP($A1657&amp;$Q$3,Data[Index]&amp;Data[Valid Test, Can be used for conformity (Y/N)],Data[THC/km (mg)])-H$2)/H$5</f>
        <v>#N/A</v>
      </c>
      <c r="I1657" s="141" t="e" cm="1">
        <f t="array" ref="I1657">(_xlfn.XLOOKUP($A1657&amp;$Q$3,Data[Index]&amp;Data[Valid Test, Can be used for conformity (Y/N)],Data[NOx/km (mg)])-I$2)/I$5</f>
        <v>#N/A</v>
      </c>
      <c r="J1657" s="141" t="e" cm="1">
        <f t="array" ref="J1657">(_xlfn.XLOOKUP($A1657&amp;$Q$3,Data[Index]&amp;Data[Valid Test, Can be used for conformity (Y/N)],Data[THC + NOx/km (mg)])-J$2)/J$5</f>
        <v>#N/A</v>
      </c>
      <c r="K1657" s="141" t="e" cm="1">
        <f t="array" ref="K1657">(_xlfn.XLOOKUP($A1657&amp;$Q$3,Data[Index]&amp;Data[Valid Test, Can be used for conformity (Y/N)],Data[PN/km ('#)])-K$2)/K$5</f>
        <v>#N/A</v>
      </c>
      <c r="L1657" s="141" t="e" cm="1">
        <f t="array" ref="L1657">(_xlfn.XLOOKUP($A1657&amp;$Q$3,Data[Index]&amp;Data[Valid Test, Can be used for conformity (Y/N)],Data[PM/km (mg)])-L$2)/L$5</f>
        <v>#N/A</v>
      </c>
      <c r="M1657" s="140" t="e" cm="1">
        <f t="array" ref="M1657">(_xlfn.XLOOKUP($A1657&amp;$Q$3,Data[Index]&amp;Data[Valid Test, Can be used for conformity (Y/N)],Data[CH4 (mg/km)])-M$2)/M$5</f>
        <v>#N/A</v>
      </c>
      <c r="N1657" s="140" t="e" cm="1">
        <f t="array" ref="N1657">(_xlfn.XLOOKUP($A1657&amp;$Q$3,Data[Index]&amp;Data[Valid Test, Can be used for conformity (Y/N)],Data[N20 (mg/km)])-N$2)/N$5</f>
        <v>#N/A</v>
      </c>
      <c r="O1657" s="141" t="e" cm="1">
        <f t="array" ref="O1657">(_xlfn.XLOOKUP($A1657&amp;$Q$3,Data[Index]&amp;Data[Valid Test, Can be used for conformity (Y/N)],Data[l/100km])-O$2)/O$5</f>
        <v>#N/A</v>
      </c>
      <c r="P1657" s="138">
        <f>_xlfn.XLOOKUP($A1657,Data[Index],Data[Comments])</f>
        <v>0</v>
      </c>
    </row>
    <row r="1658" spans="1:16" x14ac:dyDescent="0.2">
      <c r="A1658" s="129"/>
      <c r="B1658" s="129"/>
      <c r="C1658" s="129" t="e" cm="1">
        <f t="array" ref="C1658">_xlfn.XLOOKUP($A1658&amp;$Q$3&amp;$R$3,Data[Index]&amp;Data[Valid Test, Can be used for conformity (Y/N)]&amp;Data[Cycle],Data[Test Name])</f>
        <v>#N/A</v>
      </c>
      <c r="D1658" s="167" t="e" cm="1">
        <f t="array" ref="D1658">_xlfn.XLOOKUP($A1658&amp;$Q$3&amp;$R$3,Data[Index]&amp;Data[Valid Test, Can be used for conformity (Y/N)]&amp;Data[Cycle],Data[Mileage (Miles)])</f>
        <v>#N/A</v>
      </c>
      <c r="E1658" s="130" t="e" cm="1">
        <f t="array" ref="E1658">_xlfn.XLOOKUP($A1658&amp;$Q$3&amp;$R$3,Data[Index]&amp;Data[Valid Test, Can be used for conformity (Y/N)]&amp;Data[Cycle],Data[Date])</f>
        <v>#N/A</v>
      </c>
      <c r="F1658" s="141" t="e" cm="1">
        <f t="array" ref="F1658">(_xlfn.XLOOKUP($A1658&amp;$Q$3&amp;$R$3,Data[Index]&amp;Data[Valid Test, Can be used for conformity (Y/N)]&amp;Data[Cycle],Data[CO/km (mg)])-F$2)/F$5</f>
        <v>#N/A</v>
      </c>
      <c r="G1658" s="141" t="e" cm="1">
        <f t="array" ref="G1658">(_xlfn.XLOOKUP($A1658&amp;$Q$3,Data[Index]&amp;Data[Valid Test, Can be used for conformity (Y/N)],Data[CO2/km (g)])-G$2)/G$5</f>
        <v>#N/A</v>
      </c>
      <c r="H1658" s="141" t="e" cm="1">
        <f t="array" ref="H1658">(_xlfn.XLOOKUP($A1658&amp;$Q$3,Data[Index]&amp;Data[Valid Test, Can be used for conformity (Y/N)],Data[THC/km (mg)])-H$2)/H$5</f>
        <v>#N/A</v>
      </c>
      <c r="I1658" s="141" t="e" cm="1">
        <f t="array" ref="I1658">(_xlfn.XLOOKUP($A1658&amp;$Q$3,Data[Index]&amp;Data[Valid Test, Can be used for conformity (Y/N)],Data[NOx/km (mg)])-I$2)/I$5</f>
        <v>#N/A</v>
      </c>
      <c r="J1658" s="141" t="e" cm="1">
        <f t="array" ref="J1658">(_xlfn.XLOOKUP($A1658&amp;$Q$3,Data[Index]&amp;Data[Valid Test, Can be used for conformity (Y/N)],Data[THC + NOx/km (mg)])-J$2)/J$5</f>
        <v>#N/A</v>
      </c>
      <c r="K1658" s="141" t="e" cm="1">
        <f t="array" ref="K1658">(_xlfn.XLOOKUP($A1658&amp;$Q$3,Data[Index]&amp;Data[Valid Test, Can be used for conformity (Y/N)],Data[PN/km ('#)])-K$2)/K$5</f>
        <v>#N/A</v>
      </c>
      <c r="L1658" s="141" t="e" cm="1">
        <f t="array" ref="L1658">(_xlfn.XLOOKUP($A1658&amp;$Q$3,Data[Index]&amp;Data[Valid Test, Can be used for conformity (Y/N)],Data[PM/km (mg)])-L$2)/L$5</f>
        <v>#N/A</v>
      </c>
      <c r="M1658" s="140" t="e" cm="1">
        <f t="array" ref="M1658">(_xlfn.XLOOKUP($A1658&amp;$Q$3,Data[Index]&amp;Data[Valid Test, Can be used for conformity (Y/N)],Data[CH4 (mg/km)])-M$2)/M$5</f>
        <v>#N/A</v>
      </c>
      <c r="N1658" s="140" t="e" cm="1">
        <f t="array" ref="N1658">(_xlfn.XLOOKUP($A1658&amp;$Q$3,Data[Index]&amp;Data[Valid Test, Can be used for conformity (Y/N)],Data[N20 (mg/km)])-N$2)/N$5</f>
        <v>#N/A</v>
      </c>
      <c r="O1658" s="141" t="e" cm="1">
        <f t="array" ref="O1658">(_xlfn.XLOOKUP($A1658&amp;$Q$3,Data[Index]&amp;Data[Valid Test, Can be used for conformity (Y/N)],Data[l/100km])-O$2)/O$5</f>
        <v>#N/A</v>
      </c>
      <c r="P1658" s="138">
        <f>_xlfn.XLOOKUP($A1658,Data[Index],Data[Comments])</f>
        <v>0</v>
      </c>
    </row>
    <row r="1659" spans="1:16" x14ac:dyDescent="0.2">
      <c r="A1659" s="129"/>
      <c r="B1659" s="129"/>
      <c r="C1659" s="129" t="e" cm="1">
        <f t="array" ref="C1659">_xlfn.XLOOKUP($A1659&amp;$Q$3&amp;$R$3,Data[Index]&amp;Data[Valid Test, Can be used for conformity (Y/N)]&amp;Data[Cycle],Data[Test Name])</f>
        <v>#N/A</v>
      </c>
      <c r="D1659" s="167" t="e" cm="1">
        <f t="array" ref="D1659">_xlfn.XLOOKUP($A1659&amp;$Q$3&amp;$R$3,Data[Index]&amp;Data[Valid Test, Can be used for conformity (Y/N)]&amp;Data[Cycle],Data[Mileage (Miles)])</f>
        <v>#N/A</v>
      </c>
      <c r="E1659" s="130" t="e" cm="1">
        <f t="array" ref="E1659">_xlfn.XLOOKUP($A1659&amp;$Q$3&amp;$R$3,Data[Index]&amp;Data[Valid Test, Can be used for conformity (Y/N)]&amp;Data[Cycle],Data[Date])</f>
        <v>#N/A</v>
      </c>
      <c r="F1659" s="141" t="e" cm="1">
        <f t="array" ref="F1659">(_xlfn.XLOOKUP($A1659&amp;$Q$3&amp;$R$3,Data[Index]&amp;Data[Valid Test, Can be used for conformity (Y/N)]&amp;Data[Cycle],Data[CO/km (mg)])-F$2)/F$5</f>
        <v>#N/A</v>
      </c>
      <c r="G1659" s="141" t="e" cm="1">
        <f t="array" ref="G1659">(_xlfn.XLOOKUP($A1659&amp;$Q$3,Data[Index]&amp;Data[Valid Test, Can be used for conformity (Y/N)],Data[CO2/km (g)])-G$2)/G$5</f>
        <v>#N/A</v>
      </c>
      <c r="H1659" s="141" t="e" cm="1">
        <f t="array" ref="H1659">(_xlfn.XLOOKUP($A1659&amp;$Q$3,Data[Index]&amp;Data[Valid Test, Can be used for conformity (Y/N)],Data[THC/km (mg)])-H$2)/H$5</f>
        <v>#N/A</v>
      </c>
      <c r="I1659" s="141" t="e" cm="1">
        <f t="array" ref="I1659">(_xlfn.XLOOKUP($A1659&amp;$Q$3,Data[Index]&amp;Data[Valid Test, Can be used for conformity (Y/N)],Data[NOx/km (mg)])-I$2)/I$5</f>
        <v>#N/A</v>
      </c>
      <c r="J1659" s="141" t="e" cm="1">
        <f t="array" ref="J1659">(_xlfn.XLOOKUP($A1659&amp;$Q$3,Data[Index]&amp;Data[Valid Test, Can be used for conformity (Y/N)],Data[THC + NOx/km (mg)])-J$2)/J$5</f>
        <v>#N/A</v>
      </c>
      <c r="K1659" s="141" t="e" cm="1">
        <f t="array" ref="K1659">(_xlfn.XLOOKUP($A1659&amp;$Q$3,Data[Index]&amp;Data[Valid Test, Can be used for conformity (Y/N)],Data[PN/km ('#)])-K$2)/K$5</f>
        <v>#N/A</v>
      </c>
      <c r="L1659" s="141" t="e" cm="1">
        <f t="array" ref="L1659">(_xlfn.XLOOKUP($A1659&amp;$Q$3,Data[Index]&amp;Data[Valid Test, Can be used for conformity (Y/N)],Data[PM/km (mg)])-L$2)/L$5</f>
        <v>#N/A</v>
      </c>
      <c r="M1659" s="140" t="e" cm="1">
        <f t="array" ref="M1659">(_xlfn.XLOOKUP($A1659&amp;$Q$3,Data[Index]&amp;Data[Valid Test, Can be used for conformity (Y/N)],Data[CH4 (mg/km)])-M$2)/M$5</f>
        <v>#N/A</v>
      </c>
      <c r="N1659" s="140" t="e" cm="1">
        <f t="array" ref="N1659">(_xlfn.XLOOKUP($A1659&amp;$Q$3,Data[Index]&amp;Data[Valid Test, Can be used for conformity (Y/N)],Data[N20 (mg/km)])-N$2)/N$5</f>
        <v>#N/A</v>
      </c>
      <c r="O1659" s="141" t="e" cm="1">
        <f t="array" ref="O1659">(_xlfn.XLOOKUP($A1659&amp;$Q$3,Data[Index]&amp;Data[Valid Test, Can be used for conformity (Y/N)],Data[l/100km])-O$2)/O$5</f>
        <v>#N/A</v>
      </c>
      <c r="P1659" s="138">
        <f>_xlfn.XLOOKUP($A1659,Data[Index],Data[Comments])</f>
        <v>0</v>
      </c>
    </row>
    <row r="1660" spans="1:16" x14ac:dyDescent="0.2">
      <c r="A1660" s="129"/>
      <c r="B1660" s="129"/>
      <c r="C1660" s="129" t="e" cm="1">
        <f t="array" ref="C1660">_xlfn.XLOOKUP($A1660&amp;$Q$3&amp;$R$3,Data[Index]&amp;Data[Valid Test, Can be used for conformity (Y/N)]&amp;Data[Cycle],Data[Test Name])</f>
        <v>#N/A</v>
      </c>
      <c r="D1660" s="167" t="e" cm="1">
        <f t="array" ref="D1660">_xlfn.XLOOKUP($A1660&amp;$Q$3&amp;$R$3,Data[Index]&amp;Data[Valid Test, Can be used for conformity (Y/N)]&amp;Data[Cycle],Data[Mileage (Miles)])</f>
        <v>#N/A</v>
      </c>
      <c r="E1660" s="130" t="e" cm="1">
        <f t="array" ref="E1660">_xlfn.XLOOKUP($A1660&amp;$Q$3&amp;$R$3,Data[Index]&amp;Data[Valid Test, Can be used for conformity (Y/N)]&amp;Data[Cycle],Data[Date])</f>
        <v>#N/A</v>
      </c>
      <c r="F1660" s="141" t="e" cm="1">
        <f t="array" ref="F1660">(_xlfn.XLOOKUP($A1660&amp;$Q$3&amp;$R$3,Data[Index]&amp;Data[Valid Test, Can be used for conformity (Y/N)]&amp;Data[Cycle],Data[CO/km (mg)])-F$2)/F$5</f>
        <v>#N/A</v>
      </c>
      <c r="G1660" s="141" t="e" cm="1">
        <f t="array" ref="G1660">(_xlfn.XLOOKUP($A1660&amp;$Q$3,Data[Index]&amp;Data[Valid Test, Can be used for conformity (Y/N)],Data[CO2/km (g)])-G$2)/G$5</f>
        <v>#N/A</v>
      </c>
      <c r="H1660" s="141" t="e" cm="1">
        <f t="array" ref="H1660">(_xlfn.XLOOKUP($A1660&amp;$Q$3,Data[Index]&amp;Data[Valid Test, Can be used for conformity (Y/N)],Data[THC/km (mg)])-H$2)/H$5</f>
        <v>#N/A</v>
      </c>
      <c r="I1660" s="141" t="e" cm="1">
        <f t="array" ref="I1660">(_xlfn.XLOOKUP($A1660&amp;$Q$3,Data[Index]&amp;Data[Valid Test, Can be used for conformity (Y/N)],Data[NOx/km (mg)])-I$2)/I$5</f>
        <v>#N/A</v>
      </c>
      <c r="J1660" s="141" t="e" cm="1">
        <f t="array" ref="J1660">(_xlfn.XLOOKUP($A1660&amp;$Q$3,Data[Index]&amp;Data[Valid Test, Can be used for conformity (Y/N)],Data[THC + NOx/km (mg)])-J$2)/J$5</f>
        <v>#N/A</v>
      </c>
      <c r="K1660" s="141" t="e" cm="1">
        <f t="array" ref="K1660">(_xlfn.XLOOKUP($A1660&amp;$Q$3,Data[Index]&amp;Data[Valid Test, Can be used for conformity (Y/N)],Data[PN/km ('#)])-K$2)/K$5</f>
        <v>#N/A</v>
      </c>
      <c r="L1660" s="141" t="e" cm="1">
        <f t="array" ref="L1660">(_xlfn.XLOOKUP($A1660&amp;$Q$3,Data[Index]&amp;Data[Valid Test, Can be used for conformity (Y/N)],Data[PM/km (mg)])-L$2)/L$5</f>
        <v>#N/A</v>
      </c>
      <c r="M1660" s="140" t="e" cm="1">
        <f t="array" ref="M1660">(_xlfn.XLOOKUP($A1660&amp;$Q$3,Data[Index]&amp;Data[Valid Test, Can be used for conformity (Y/N)],Data[CH4 (mg/km)])-M$2)/M$5</f>
        <v>#N/A</v>
      </c>
      <c r="N1660" s="140" t="e" cm="1">
        <f t="array" ref="N1660">(_xlfn.XLOOKUP($A1660&amp;$Q$3,Data[Index]&amp;Data[Valid Test, Can be used for conformity (Y/N)],Data[N20 (mg/km)])-N$2)/N$5</f>
        <v>#N/A</v>
      </c>
      <c r="O1660" s="141" t="e" cm="1">
        <f t="array" ref="O1660">(_xlfn.XLOOKUP($A1660&amp;$Q$3,Data[Index]&amp;Data[Valid Test, Can be used for conformity (Y/N)],Data[l/100km])-O$2)/O$5</f>
        <v>#N/A</v>
      </c>
      <c r="P1660" s="138">
        <f>_xlfn.XLOOKUP($A1660,Data[Index],Data[Comments])</f>
        <v>0</v>
      </c>
    </row>
    <row r="1661" spans="1:16" x14ac:dyDescent="0.2">
      <c r="A1661" s="129"/>
      <c r="B1661" s="129"/>
      <c r="C1661" s="129" t="e" cm="1">
        <f t="array" ref="C1661">_xlfn.XLOOKUP($A1661&amp;$Q$3&amp;$R$3,Data[Index]&amp;Data[Valid Test, Can be used for conformity (Y/N)]&amp;Data[Cycle],Data[Test Name])</f>
        <v>#N/A</v>
      </c>
      <c r="D1661" s="167" t="e" cm="1">
        <f t="array" ref="D1661">_xlfn.XLOOKUP($A1661&amp;$Q$3&amp;$R$3,Data[Index]&amp;Data[Valid Test, Can be used for conformity (Y/N)]&amp;Data[Cycle],Data[Mileage (Miles)])</f>
        <v>#N/A</v>
      </c>
      <c r="E1661" s="130" t="e" cm="1">
        <f t="array" ref="E1661">_xlfn.XLOOKUP($A1661&amp;$Q$3&amp;$R$3,Data[Index]&amp;Data[Valid Test, Can be used for conformity (Y/N)]&amp;Data[Cycle],Data[Date])</f>
        <v>#N/A</v>
      </c>
      <c r="F1661" s="141" t="e" cm="1">
        <f t="array" ref="F1661">(_xlfn.XLOOKUP($A1661&amp;$Q$3&amp;$R$3,Data[Index]&amp;Data[Valid Test, Can be used for conformity (Y/N)]&amp;Data[Cycle],Data[CO/km (mg)])-F$2)/F$5</f>
        <v>#N/A</v>
      </c>
      <c r="G1661" s="141" t="e" cm="1">
        <f t="array" ref="G1661">(_xlfn.XLOOKUP($A1661&amp;$Q$3,Data[Index]&amp;Data[Valid Test, Can be used for conformity (Y/N)],Data[CO2/km (g)])-G$2)/G$5</f>
        <v>#N/A</v>
      </c>
      <c r="H1661" s="141" t="e" cm="1">
        <f t="array" ref="H1661">(_xlfn.XLOOKUP($A1661&amp;$Q$3,Data[Index]&amp;Data[Valid Test, Can be used for conformity (Y/N)],Data[THC/km (mg)])-H$2)/H$5</f>
        <v>#N/A</v>
      </c>
      <c r="I1661" s="141" t="e" cm="1">
        <f t="array" ref="I1661">(_xlfn.XLOOKUP($A1661&amp;$Q$3,Data[Index]&amp;Data[Valid Test, Can be used for conformity (Y/N)],Data[NOx/km (mg)])-I$2)/I$5</f>
        <v>#N/A</v>
      </c>
      <c r="J1661" s="141" t="e" cm="1">
        <f t="array" ref="J1661">(_xlfn.XLOOKUP($A1661&amp;$Q$3,Data[Index]&amp;Data[Valid Test, Can be used for conformity (Y/N)],Data[THC + NOx/km (mg)])-J$2)/J$5</f>
        <v>#N/A</v>
      </c>
      <c r="K1661" s="141" t="e" cm="1">
        <f t="array" ref="K1661">(_xlfn.XLOOKUP($A1661&amp;$Q$3,Data[Index]&amp;Data[Valid Test, Can be used for conformity (Y/N)],Data[PN/km ('#)])-K$2)/K$5</f>
        <v>#N/A</v>
      </c>
      <c r="L1661" s="141" t="e" cm="1">
        <f t="array" ref="L1661">(_xlfn.XLOOKUP($A1661&amp;$Q$3,Data[Index]&amp;Data[Valid Test, Can be used for conformity (Y/N)],Data[PM/km (mg)])-L$2)/L$5</f>
        <v>#N/A</v>
      </c>
      <c r="M1661" s="140" t="e" cm="1">
        <f t="array" ref="M1661">(_xlfn.XLOOKUP($A1661&amp;$Q$3,Data[Index]&amp;Data[Valid Test, Can be used for conformity (Y/N)],Data[CH4 (mg/km)])-M$2)/M$5</f>
        <v>#N/A</v>
      </c>
      <c r="N1661" s="140" t="e" cm="1">
        <f t="array" ref="N1661">(_xlfn.XLOOKUP($A1661&amp;$Q$3,Data[Index]&amp;Data[Valid Test, Can be used for conformity (Y/N)],Data[N20 (mg/km)])-N$2)/N$5</f>
        <v>#N/A</v>
      </c>
      <c r="O1661" s="141" t="e" cm="1">
        <f t="array" ref="O1661">(_xlfn.XLOOKUP($A1661&amp;$Q$3,Data[Index]&amp;Data[Valid Test, Can be used for conformity (Y/N)],Data[l/100km])-O$2)/O$5</f>
        <v>#N/A</v>
      </c>
      <c r="P1661" s="138">
        <f>_xlfn.XLOOKUP($A1661,Data[Index],Data[Comments])</f>
        <v>0</v>
      </c>
    </row>
    <row r="1662" spans="1:16" x14ac:dyDescent="0.2">
      <c r="A1662" s="129"/>
      <c r="B1662" s="129"/>
      <c r="C1662" s="129" t="e" cm="1">
        <f t="array" ref="C1662">_xlfn.XLOOKUP($A1662&amp;$Q$3&amp;$R$3,Data[Index]&amp;Data[Valid Test, Can be used for conformity (Y/N)]&amp;Data[Cycle],Data[Test Name])</f>
        <v>#N/A</v>
      </c>
      <c r="D1662" s="167" t="e" cm="1">
        <f t="array" ref="D1662">_xlfn.XLOOKUP($A1662&amp;$Q$3&amp;$R$3,Data[Index]&amp;Data[Valid Test, Can be used for conformity (Y/N)]&amp;Data[Cycle],Data[Mileage (Miles)])</f>
        <v>#N/A</v>
      </c>
      <c r="E1662" s="130" t="e" cm="1">
        <f t="array" ref="E1662">_xlfn.XLOOKUP($A1662&amp;$Q$3&amp;$R$3,Data[Index]&amp;Data[Valid Test, Can be used for conformity (Y/N)]&amp;Data[Cycle],Data[Date])</f>
        <v>#N/A</v>
      </c>
      <c r="F1662" s="141" t="e" cm="1">
        <f t="array" ref="F1662">(_xlfn.XLOOKUP($A1662&amp;$Q$3&amp;$R$3,Data[Index]&amp;Data[Valid Test, Can be used for conformity (Y/N)]&amp;Data[Cycle],Data[CO/km (mg)])-F$2)/F$5</f>
        <v>#N/A</v>
      </c>
      <c r="G1662" s="141" t="e" cm="1">
        <f t="array" ref="G1662">(_xlfn.XLOOKUP($A1662&amp;$Q$3,Data[Index]&amp;Data[Valid Test, Can be used for conformity (Y/N)],Data[CO2/km (g)])-G$2)/G$5</f>
        <v>#N/A</v>
      </c>
      <c r="H1662" s="141" t="e" cm="1">
        <f t="array" ref="H1662">(_xlfn.XLOOKUP($A1662&amp;$Q$3,Data[Index]&amp;Data[Valid Test, Can be used for conformity (Y/N)],Data[THC/km (mg)])-H$2)/H$5</f>
        <v>#N/A</v>
      </c>
      <c r="I1662" s="141" t="e" cm="1">
        <f t="array" ref="I1662">(_xlfn.XLOOKUP($A1662&amp;$Q$3,Data[Index]&amp;Data[Valid Test, Can be used for conformity (Y/N)],Data[NOx/km (mg)])-I$2)/I$5</f>
        <v>#N/A</v>
      </c>
      <c r="J1662" s="141" t="e" cm="1">
        <f t="array" ref="J1662">(_xlfn.XLOOKUP($A1662&amp;$Q$3,Data[Index]&amp;Data[Valid Test, Can be used for conformity (Y/N)],Data[THC + NOx/km (mg)])-J$2)/J$5</f>
        <v>#N/A</v>
      </c>
      <c r="K1662" s="141" t="e" cm="1">
        <f t="array" ref="K1662">(_xlfn.XLOOKUP($A1662&amp;$Q$3,Data[Index]&amp;Data[Valid Test, Can be used for conformity (Y/N)],Data[PN/km ('#)])-K$2)/K$5</f>
        <v>#N/A</v>
      </c>
      <c r="L1662" s="141" t="e" cm="1">
        <f t="array" ref="L1662">(_xlfn.XLOOKUP($A1662&amp;$Q$3,Data[Index]&amp;Data[Valid Test, Can be used for conformity (Y/N)],Data[PM/km (mg)])-L$2)/L$5</f>
        <v>#N/A</v>
      </c>
      <c r="M1662" s="140" t="e" cm="1">
        <f t="array" ref="M1662">(_xlfn.XLOOKUP($A1662&amp;$Q$3,Data[Index]&amp;Data[Valid Test, Can be used for conformity (Y/N)],Data[CH4 (mg/km)])-M$2)/M$5</f>
        <v>#N/A</v>
      </c>
      <c r="N1662" s="140" t="e" cm="1">
        <f t="array" ref="N1662">(_xlfn.XLOOKUP($A1662&amp;$Q$3,Data[Index]&amp;Data[Valid Test, Can be used for conformity (Y/N)],Data[N20 (mg/km)])-N$2)/N$5</f>
        <v>#N/A</v>
      </c>
      <c r="O1662" s="141" t="e" cm="1">
        <f t="array" ref="O1662">(_xlfn.XLOOKUP($A1662&amp;$Q$3,Data[Index]&amp;Data[Valid Test, Can be used for conformity (Y/N)],Data[l/100km])-O$2)/O$5</f>
        <v>#N/A</v>
      </c>
      <c r="P1662" s="138">
        <f>_xlfn.XLOOKUP($A1662,Data[Index],Data[Comments])</f>
        <v>0</v>
      </c>
    </row>
    <row r="1663" spans="1:16" x14ac:dyDescent="0.2">
      <c r="A1663" s="129"/>
      <c r="B1663" s="129"/>
      <c r="C1663" s="129" t="e" cm="1">
        <f t="array" ref="C1663">_xlfn.XLOOKUP($A1663&amp;$Q$3&amp;$R$3,Data[Index]&amp;Data[Valid Test, Can be used for conformity (Y/N)]&amp;Data[Cycle],Data[Test Name])</f>
        <v>#N/A</v>
      </c>
      <c r="D1663" s="167" t="e" cm="1">
        <f t="array" ref="D1663">_xlfn.XLOOKUP($A1663&amp;$Q$3&amp;$R$3,Data[Index]&amp;Data[Valid Test, Can be used for conformity (Y/N)]&amp;Data[Cycle],Data[Mileage (Miles)])</f>
        <v>#N/A</v>
      </c>
      <c r="E1663" s="130" t="e" cm="1">
        <f t="array" ref="E1663">_xlfn.XLOOKUP($A1663&amp;$Q$3&amp;$R$3,Data[Index]&amp;Data[Valid Test, Can be used for conformity (Y/N)]&amp;Data[Cycle],Data[Date])</f>
        <v>#N/A</v>
      </c>
      <c r="F1663" s="141" t="e" cm="1">
        <f t="array" ref="F1663">(_xlfn.XLOOKUP($A1663&amp;$Q$3&amp;$R$3,Data[Index]&amp;Data[Valid Test, Can be used for conformity (Y/N)]&amp;Data[Cycle],Data[CO/km (mg)])-F$2)/F$5</f>
        <v>#N/A</v>
      </c>
      <c r="G1663" s="141" t="e" cm="1">
        <f t="array" ref="G1663">(_xlfn.XLOOKUP($A1663&amp;$Q$3,Data[Index]&amp;Data[Valid Test, Can be used for conformity (Y/N)],Data[CO2/km (g)])-G$2)/G$5</f>
        <v>#N/A</v>
      </c>
      <c r="H1663" s="141" t="e" cm="1">
        <f t="array" ref="H1663">(_xlfn.XLOOKUP($A1663&amp;$Q$3,Data[Index]&amp;Data[Valid Test, Can be used for conformity (Y/N)],Data[THC/km (mg)])-H$2)/H$5</f>
        <v>#N/A</v>
      </c>
      <c r="I1663" s="141" t="e" cm="1">
        <f t="array" ref="I1663">(_xlfn.XLOOKUP($A1663&amp;$Q$3,Data[Index]&amp;Data[Valid Test, Can be used for conformity (Y/N)],Data[NOx/km (mg)])-I$2)/I$5</f>
        <v>#N/A</v>
      </c>
      <c r="J1663" s="141" t="e" cm="1">
        <f t="array" ref="J1663">(_xlfn.XLOOKUP($A1663&amp;$Q$3,Data[Index]&amp;Data[Valid Test, Can be used for conformity (Y/N)],Data[THC + NOx/km (mg)])-J$2)/J$5</f>
        <v>#N/A</v>
      </c>
      <c r="K1663" s="141" t="e" cm="1">
        <f t="array" ref="K1663">(_xlfn.XLOOKUP($A1663&amp;$Q$3,Data[Index]&amp;Data[Valid Test, Can be used for conformity (Y/N)],Data[PN/km ('#)])-K$2)/K$5</f>
        <v>#N/A</v>
      </c>
      <c r="L1663" s="141" t="e" cm="1">
        <f t="array" ref="L1663">(_xlfn.XLOOKUP($A1663&amp;$Q$3,Data[Index]&amp;Data[Valid Test, Can be used for conformity (Y/N)],Data[PM/km (mg)])-L$2)/L$5</f>
        <v>#N/A</v>
      </c>
      <c r="M1663" s="140" t="e" cm="1">
        <f t="array" ref="M1663">(_xlfn.XLOOKUP($A1663&amp;$Q$3,Data[Index]&amp;Data[Valid Test, Can be used for conformity (Y/N)],Data[CH4 (mg/km)])-M$2)/M$5</f>
        <v>#N/A</v>
      </c>
      <c r="N1663" s="140" t="e" cm="1">
        <f t="array" ref="N1663">(_xlfn.XLOOKUP($A1663&amp;$Q$3,Data[Index]&amp;Data[Valid Test, Can be used for conformity (Y/N)],Data[N20 (mg/km)])-N$2)/N$5</f>
        <v>#N/A</v>
      </c>
      <c r="O1663" s="141" t="e" cm="1">
        <f t="array" ref="O1663">(_xlfn.XLOOKUP($A1663&amp;$Q$3,Data[Index]&amp;Data[Valid Test, Can be used for conformity (Y/N)],Data[l/100km])-O$2)/O$5</f>
        <v>#N/A</v>
      </c>
      <c r="P1663" s="138">
        <f>_xlfn.XLOOKUP($A1663,Data[Index],Data[Comments])</f>
        <v>0</v>
      </c>
    </row>
    <row r="1664" spans="1:16" x14ac:dyDescent="0.2">
      <c r="A1664" s="129"/>
      <c r="B1664" s="129"/>
      <c r="C1664" s="129" t="e" cm="1">
        <f t="array" ref="C1664">_xlfn.XLOOKUP($A1664&amp;$Q$3&amp;$R$3,Data[Index]&amp;Data[Valid Test, Can be used for conformity (Y/N)]&amp;Data[Cycle],Data[Test Name])</f>
        <v>#N/A</v>
      </c>
      <c r="D1664" s="167" t="e" cm="1">
        <f t="array" ref="D1664">_xlfn.XLOOKUP($A1664&amp;$Q$3&amp;$R$3,Data[Index]&amp;Data[Valid Test, Can be used for conformity (Y/N)]&amp;Data[Cycle],Data[Mileage (Miles)])</f>
        <v>#N/A</v>
      </c>
      <c r="E1664" s="130" t="e" cm="1">
        <f t="array" ref="E1664">_xlfn.XLOOKUP($A1664&amp;$Q$3&amp;$R$3,Data[Index]&amp;Data[Valid Test, Can be used for conformity (Y/N)]&amp;Data[Cycle],Data[Date])</f>
        <v>#N/A</v>
      </c>
      <c r="F1664" s="141" t="e" cm="1">
        <f t="array" ref="F1664">(_xlfn.XLOOKUP($A1664&amp;$Q$3&amp;$R$3,Data[Index]&amp;Data[Valid Test, Can be used for conformity (Y/N)]&amp;Data[Cycle],Data[CO/km (mg)])-F$2)/F$5</f>
        <v>#N/A</v>
      </c>
      <c r="G1664" s="141" t="e" cm="1">
        <f t="array" ref="G1664">(_xlfn.XLOOKUP($A1664&amp;$Q$3,Data[Index]&amp;Data[Valid Test, Can be used for conformity (Y/N)],Data[CO2/km (g)])-G$2)/G$5</f>
        <v>#N/A</v>
      </c>
      <c r="H1664" s="141" t="e" cm="1">
        <f t="array" ref="H1664">(_xlfn.XLOOKUP($A1664&amp;$Q$3,Data[Index]&amp;Data[Valid Test, Can be used for conformity (Y/N)],Data[THC/km (mg)])-H$2)/H$5</f>
        <v>#N/A</v>
      </c>
      <c r="I1664" s="141" t="e" cm="1">
        <f t="array" ref="I1664">(_xlfn.XLOOKUP($A1664&amp;$Q$3,Data[Index]&amp;Data[Valid Test, Can be used for conformity (Y/N)],Data[NOx/km (mg)])-I$2)/I$5</f>
        <v>#N/A</v>
      </c>
      <c r="J1664" s="141" t="e" cm="1">
        <f t="array" ref="J1664">(_xlfn.XLOOKUP($A1664&amp;$Q$3,Data[Index]&amp;Data[Valid Test, Can be used for conformity (Y/N)],Data[THC + NOx/km (mg)])-J$2)/J$5</f>
        <v>#N/A</v>
      </c>
      <c r="K1664" s="141" t="e" cm="1">
        <f t="array" ref="K1664">(_xlfn.XLOOKUP($A1664&amp;$Q$3,Data[Index]&amp;Data[Valid Test, Can be used for conformity (Y/N)],Data[PN/km ('#)])-K$2)/K$5</f>
        <v>#N/A</v>
      </c>
      <c r="L1664" s="141" t="e" cm="1">
        <f t="array" ref="L1664">(_xlfn.XLOOKUP($A1664&amp;$Q$3,Data[Index]&amp;Data[Valid Test, Can be used for conformity (Y/N)],Data[PM/km (mg)])-L$2)/L$5</f>
        <v>#N/A</v>
      </c>
      <c r="M1664" s="140" t="e" cm="1">
        <f t="array" ref="M1664">(_xlfn.XLOOKUP($A1664&amp;$Q$3,Data[Index]&amp;Data[Valid Test, Can be used for conformity (Y/N)],Data[CH4 (mg/km)])-M$2)/M$5</f>
        <v>#N/A</v>
      </c>
      <c r="N1664" s="140" t="e" cm="1">
        <f t="array" ref="N1664">(_xlfn.XLOOKUP($A1664&amp;$Q$3,Data[Index]&amp;Data[Valid Test, Can be used for conformity (Y/N)],Data[N20 (mg/km)])-N$2)/N$5</f>
        <v>#N/A</v>
      </c>
      <c r="O1664" s="141" t="e" cm="1">
        <f t="array" ref="O1664">(_xlfn.XLOOKUP($A1664&amp;$Q$3,Data[Index]&amp;Data[Valid Test, Can be used for conformity (Y/N)],Data[l/100km])-O$2)/O$5</f>
        <v>#N/A</v>
      </c>
      <c r="P1664" s="138">
        <f>_xlfn.XLOOKUP($A1664,Data[Index],Data[Comments])</f>
        <v>0</v>
      </c>
    </row>
    <row r="1665" spans="1:16" x14ac:dyDescent="0.2">
      <c r="A1665" s="129"/>
      <c r="B1665" s="129"/>
      <c r="C1665" s="129" t="e" cm="1">
        <f t="array" ref="C1665">_xlfn.XLOOKUP($A1665&amp;$Q$3&amp;$R$3,Data[Index]&amp;Data[Valid Test, Can be used for conformity (Y/N)]&amp;Data[Cycle],Data[Test Name])</f>
        <v>#N/A</v>
      </c>
      <c r="D1665" s="167" t="e" cm="1">
        <f t="array" ref="D1665">_xlfn.XLOOKUP($A1665&amp;$Q$3&amp;$R$3,Data[Index]&amp;Data[Valid Test, Can be used for conformity (Y/N)]&amp;Data[Cycle],Data[Mileage (Miles)])</f>
        <v>#N/A</v>
      </c>
      <c r="E1665" s="130" t="e" cm="1">
        <f t="array" ref="E1665">_xlfn.XLOOKUP($A1665&amp;$Q$3&amp;$R$3,Data[Index]&amp;Data[Valid Test, Can be used for conformity (Y/N)]&amp;Data[Cycle],Data[Date])</f>
        <v>#N/A</v>
      </c>
      <c r="F1665" s="141" t="e" cm="1">
        <f t="array" ref="F1665">(_xlfn.XLOOKUP($A1665&amp;$Q$3&amp;$R$3,Data[Index]&amp;Data[Valid Test, Can be used for conformity (Y/N)]&amp;Data[Cycle],Data[CO/km (mg)])-F$2)/F$5</f>
        <v>#N/A</v>
      </c>
      <c r="G1665" s="141" t="e" cm="1">
        <f t="array" ref="G1665">(_xlfn.XLOOKUP($A1665&amp;$Q$3,Data[Index]&amp;Data[Valid Test, Can be used for conformity (Y/N)],Data[CO2/km (g)])-G$2)/G$5</f>
        <v>#N/A</v>
      </c>
      <c r="H1665" s="141" t="e" cm="1">
        <f t="array" ref="H1665">(_xlfn.XLOOKUP($A1665&amp;$Q$3,Data[Index]&amp;Data[Valid Test, Can be used for conformity (Y/N)],Data[THC/km (mg)])-H$2)/H$5</f>
        <v>#N/A</v>
      </c>
      <c r="I1665" s="141" t="e" cm="1">
        <f t="array" ref="I1665">(_xlfn.XLOOKUP($A1665&amp;$Q$3,Data[Index]&amp;Data[Valid Test, Can be used for conformity (Y/N)],Data[NOx/km (mg)])-I$2)/I$5</f>
        <v>#N/A</v>
      </c>
      <c r="J1665" s="141" t="e" cm="1">
        <f t="array" ref="J1665">(_xlfn.XLOOKUP($A1665&amp;$Q$3,Data[Index]&amp;Data[Valid Test, Can be used for conformity (Y/N)],Data[THC + NOx/km (mg)])-J$2)/J$5</f>
        <v>#N/A</v>
      </c>
      <c r="K1665" s="141" t="e" cm="1">
        <f t="array" ref="K1665">(_xlfn.XLOOKUP($A1665&amp;$Q$3,Data[Index]&amp;Data[Valid Test, Can be used for conformity (Y/N)],Data[PN/km ('#)])-K$2)/K$5</f>
        <v>#N/A</v>
      </c>
      <c r="L1665" s="141" t="e" cm="1">
        <f t="array" ref="L1665">(_xlfn.XLOOKUP($A1665&amp;$Q$3,Data[Index]&amp;Data[Valid Test, Can be used for conformity (Y/N)],Data[PM/km (mg)])-L$2)/L$5</f>
        <v>#N/A</v>
      </c>
      <c r="M1665" s="140" t="e" cm="1">
        <f t="array" ref="M1665">(_xlfn.XLOOKUP($A1665&amp;$Q$3,Data[Index]&amp;Data[Valid Test, Can be used for conformity (Y/N)],Data[CH4 (mg/km)])-M$2)/M$5</f>
        <v>#N/A</v>
      </c>
      <c r="N1665" s="140" t="e" cm="1">
        <f t="array" ref="N1665">(_xlfn.XLOOKUP($A1665&amp;$Q$3,Data[Index]&amp;Data[Valid Test, Can be used for conformity (Y/N)],Data[N20 (mg/km)])-N$2)/N$5</f>
        <v>#N/A</v>
      </c>
      <c r="O1665" s="141" t="e" cm="1">
        <f t="array" ref="O1665">(_xlfn.XLOOKUP($A1665&amp;$Q$3,Data[Index]&amp;Data[Valid Test, Can be used for conformity (Y/N)],Data[l/100km])-O$2)/O$5</f>
        <v>#N/A</v>
      </c>
      <c r="P1665" s="138">
        <f>_xlfn.XLOOKUP($A1665,Data[Index],Data[Comments])</f>
        <v>0</v>
      </c>
    </row>
    <row r="1666" spans="1:16" x14ac:dyDescent="0.2">
      <c r="A1666" s="129"/>
      <c r="B1666" s="129"/>
      <c r="C1666" s="129" t="e" cm="1">
        <f t="array" ref="C1666">_xlfn.XLOOKUP($A1666&amp;$Q$3&amp;$R$3,Data[Index]&amp;Data[Valid Test, Can be used for conformity (Y/N)]&amp;Data[Cycle],Data[Test Name])</f>
        <v>#N/A</v>
      </c>
      <c r="D1666" s="167" t="e" cm="1">
        <f t="array" ref="D1666">_xlfn.XLOOKUP($A1666&amp;$Q$3&amp;$R$3,Data[Index]&amp;Data[Valid Test, Can be used for conformity (Y/N)]&amp;Data[Cycle],Data[Mileage (Miles)])</f>
        <v>#N/A</v>
      </c>
      <c r="E1666" s="130" t="e" cm="1">
        <f t="array" ref="E1666">_xlfn.XLOOKUP($A1666&amp;$Q$3&amp;$R$3,Data[Index]&amp;Data[Valid Test, Can be used for conformity (Y/N)]&amp;Data[Cycle],Data[Date])</f>
        <v>#N/A</v>
      </c>
      <c r="F1666" s="141" t="e" cm="1">
        <f t="array" ref="F1666">(_xlfn.XLOOKUP($A1666&amp;$Q$3&amp;$R$3,Data[Index]&amp;Data[Valid Test, Can be used for conformity (Y/N)]&amp;Data[Cycle],Data[CO/km (mg)])-F$2)/F$5</f>
        <v>#N/A</v>
      </c>
      <c r="G1666" s="141" t="e" cm="1">
        <f t="array" ref="G1666">(_xlfn.XLOOKUP($A1666&amp;$Q$3,Data[Index]&amp;Data[Valid Test, Can be used for conformity (Y/N)],Data[CO2/km (g)])-G$2)/G$5</f>
        <v>#N/A</v>
      </c>
      <c r="H1666" s="141" t="e" cm="1">
        <f t="array" ref="H1666">(_xlfn.XLOOKUP($A1666&amp;$Q$3,Data[Index]&amp;Data[Valid Test, Can be used for conformity (Y/N)],Data[THC/km (mg)])-H$2)/H$5</f>
        <v>#N/A</v>
      </c>
      <c r="I1666" s="141" t="e" cm="1">
        <f t="array" ref="I1666">(_xlfn.XLOOKUP($A1666&amp;$Q$3,Data[Index]&amp;Data[Valid Test, Can be used for conformity (Y/N)],Data[NOx/km (mg)])-I$2)/I$5</f>
        <v>#N/A</v>
      </c>
      <c r="J1666" s="141" t="e" cm="1">
        <f t="array" ref="J1666">(_xlfn.XLOOKUP($A1666&amp;$Q$3,Data[Index]&amp;Data[Valid Test, Can be used for conformity (Y/N)],Data[THC + NOx/km (mg)])-J$2)/J$5</f>
        <v>#N/A</v>
      </c>
      <c r="K1666" s="141" t="e" cm="1">
        <f t="array" ref="K1666">(_xlfn.XLOOKUP($A1666&amp;$Q$3,Data[Index]&amp;Data[Valid Test, Can be used for conformity (Y/N)],Data[PN/km ('#)])-K$2)/K$5</f>
        <v>#N/A</v>
      </c>
      <c r="L1666" s="141" t="e" cm="1">
        <f t="array" ref="L1666">(_xlfn.XLOOKUP($A1666&amp;$Q$3,Data[Index]&amp;Data[Valid Test, Can be used for conformity (Y/N)],Data[PM/km (mg)])-L$2)/L$5</f>
        <v>#N/A</v>
      </c>
      <c r="M1666" s="140" t="e" cm="1">
        <f t="array" ref="M1666">(_xlfn.XLOOKUP($A1666&amp;$Q$3,Data[Index]&amp;Data[Valid Test, Can be used for conformity (Y/N)],Data[CH4 (mg/km)])-M$2)/M$5</f>
        <v>#N/A</v>
      </c>
      <c r="N1666" s="140" t="e" cm="1">
        <f t="array" ref="N1666">(_xlfn.XLOOKUP($A1666&amp;$Q$3,Data[Index]&amp;Data[Valid Test, Can be used for conformity (Y/N)],Data[N20 (mg/km)])-N$2)/N$5</f>
        <v>#N/A</v>
      </c>
      <c r="O1666" s="141" t="e" cm="1">
        <f t="array" ref="O1666">(_xlfn.XLOOKUP($A1666&amp;$Q$3,Data[Index]&amp;Data[Valid Test, Can be used for conformity (Y/N)],Data[l/100km])-O$2)/O$5</f>
        <v>#N/A</v>
      </c>
      <c r="P1666" s="138">
        <f>_xlfn.XLOOKUP($A1666,Data[Index],Data[Comments])</f>
        <v>0</v>
      </c>
    </row>
    <row r="1667" spans="1:16" x14ac:dyDescent="0.2">
      <c r="A1667" s="129"/>
      <c r="B1667" s="129"/>
      <c r="C1667" s="129" t="e" cm="1">
        <f t="array" ref="C1667">_xlfn.XLOOKUP($A1667&amp;$Q$3&amp;$R$3,Data[Index]&amp;Data[Valid Test, Can be used for conformity (Y/N)]&amp;Data[Cycle],Data[Test Name])</f>
        <v>#N/A</v>
      </c>
      <c r="D1667" s="167" t="e" cm="1">
        <f t="array" ref="D1667">_xlfn.XLOOKUP($A1667&amp;$Q$3&amp;$R$3,Data[Index]&amp;Data[Valid Test, Can be used for conformity (Y/N)]&amp;Data[Cycle],Data[Mileage (Miles)])</f>
        <v>#N/A</v>
      </c>
      <c r="E1667" s="130" t="e" cm="1">
        <f t="array" ref="E1667">_xlfn.XLOOKUP($A1667&amp;$Q$3&amp;$R$3,Data[Index]&amp;Data[Valid Test, Can be used for conformity (Y/N)]&amp;Data[Cycle],Data[Date])</f>
        <v>#N/A</v>
      </c>
      <c r="F1667" s="141" t="e" cm="1">
        <f t="array" ref="F1667">(_xlfn.XLOOKUP($A1667&amp;$Q$3&amp;$R$3,Data[Index]&amp;Data[Valid Test, Can be used for conformity (Y/N)]&amp;Data[Cycle],Data[CO/km (mg)])-F$2)/F$5</f>
        <v>#N/A</v>
      </c>
      <c r="G1667" s="141" t="e" cm="1">
        <f t="array" ref="G1667">(_xlfn.XLOOKUP($A1667&amp;$Q$3,Data[Index]&amp;Data[Valid Test, Can be used for conformity (Y/N)],Data[CO2/km (g)])-G$2)/G$5</f>
        <v>#N/A</v>
      </c>
      <c r="H1667" s="141" t="e" cm="1">
        <f t="array" ref="H1667">(_xlfn.XLOOKUP($A1667&amp;$Q$3,Data[Index]&amp;Data[Valid Test, Can be used for conformity (Y/N)],Data[THC/km (mg)])-H$2)/H$5</f>
        <v>#N/A</v>
      </c>
      <c r="I1667" s="141" t="e" cm="1">
        <f t="array" ref="I1667">(_xlfn.XLOOKUP($A1667&amp;$Q$3,Data[Index]&amp;Data[Valid Test, Can be used for conformity (Y/N)],Data[NOx/km (mg)])-I$2)/I$5</f>
        <v>#N/A</v>
      </c>
      <c r="J1667" s="141" t="e" cm="1">
        <f t="array" ref="J1667">(_xlfn.XLOOKUP($A1667&amp;$Q$3,Data[Index]&amp;Data[Valid Test, Can be used for conformity (Y/N)],Data[THC + NOx/km (mg)])-J$2)/J$5</f>
        <v>#N/A</v>
      </c>
      <c r="K1667" s="141" t="e" cm="1">
        <f t="array" ref="K1667">(_xlfn.XLOOKUP($A1667&amp;$Q$3,Data[Index]&amp;Data[Valid Test, Can be used for conformity (Y/N)],Data[PN/km ('#)])-K$2)/K$5</f>
        <v>#N/A</v>
      </c>
      <c r="L1667" s="141" t="e" cm="1">
        <f t="array" ref="L1667">(_xlfn.XLOOKUP($A1667&amp;$Q$3,Data[Index]&amp;Data[Valid Test, Can be used for conformity (Y/N)],Data[PM/km (mg)])-L$2)/L$5</f>
        <v>#N/A</v>
      </c>
      <c r="M1667" s="140" t="e" cm="1">
        <f t="array" ref="M1667">(_xlfn.XLOOKUP($A1667&amp;$Q$3,Data[Index]&amp;Data[Valid Test, Can be used for conformity (Y/N)],Data[CH4 (mg/km)])-M$2)/M$5</f>
        <v>#N/A</v>
      </c>
      <c r="N1667" s="140" t="e" cm="1">
        <f t="array" ref="N1667">(_xlfn.XLOOKUP($A1667&amp;$Q$3,Data[Index]&amp;Data[Valid Test, Can be used for conformity (Y/N)],Data[N20 (mg/km)])-N$2)/N$5</f>
        <v>#N/A</v>
      </c>
      <c r="O1667" s="141" t="e" cm="1">
        <f t="array" ref="O1667">(_xlfn.XLOOKUP($A1667&amp;$Q$3,Data[Index]&amp;Data[Valid Test, Can be used for conformity (Y/N)],Data[l/100km])-O$2)/O$5</f>
        <v>#N/A</v>
      </c>
      <c r="P1667" s="138">
        <f>_xlfn.XLOOKUP($A1667,Data[Index],Data[Comments])</f>
        <v>0</v>
      </c>
    </row>
    <row r="1668" spans="1:16" x14ac:dyDescent="0.2">
      <c r="A1668" s="129"/>
      <c r="B1668" s="129"/>
      <c r="C1668" s="129" t="e" cm="1">
        <f t="array" ref="C1668">_xlfn.XLOOKUP($A1668&amp;$Q$3&amp;$R$3,Data[Index]&amp;Data[Valid Test, Can be used for conformity (Y/N)]&amp;Data[Cycle],Data[Test Name])</f>
        <v>#N/A</v>
      </c>
      <c r="D1668" s="167" t="e" cm="1">
        <f t="array" ref="D1668">_xlfn.XLOOKUP($A1668&amp;$Q$3&amp;$R$3,Data[Index]&amp;Data[Valid Test, Can be used for conformity (Y/N)]&amp;Data[Cycle],Data[Mileage (Miles)])</f>
        <v>#N/A</v>
      </c>
      <c r="E1668" s="130" t="e" cm="1">
        <f t="array" ref="E1668">_xlfn.XLOOKUP($A1668&amp;$Q$3&amp;$R$3,Data[Index]&amp;Data[Valid Test, Can be used for conformity (Y/N)]&amp;Data[Cycle],Data[Date])</f>
        <v>#N/A</v>
      </c>
      <c r="F1668" s="141" t="e" cm="1">
        <f t="array" ref="F1668">(_xlfn.XLOOKUP($A1668&amp;$Q$3&amp;$R$3,Data[Index]&amp;Data[Valid Test, Can be used for conformity (Y/N)]&amp;Data[Cycle],Data[CO/km (mg)])-F$2)/F$5</f>
        <v>#N/A</v>
      </c>
      <c r="G1668" s="141" t="e" cm="1">
        <f t="array" ref="G1668">(_xlfn.XLOOKUP($A1668&amp;$Q$3,Data[Index]&amp;Data[Valid Test, Can be used for conformity (Y/N)],Data[CO2/km (g)])-G$2)/G$5</f>
        <v>#N/A</v>
      </c>
      <c r="H1668" s="141" t="e" cm="1">
        <f t="array" ref="H1668">(_xlfn.XLOOKUP($A1668&amp;$Q$3,Data[Index]&amp;Data[Valid Test, Can be used for conformity (Y/N)],Data[THC/km (mg)])-H$2)/H$5</f>
        <v>#N/A</v>
      </c>
      <c r="I1668" s="141" t="e" cm="1">
        <f t="array" ref="I1668">(_xlfn.XLOOKUP($A1668&amp;$Q$3,Data[Index]&amp;Data[Valid Test, Can be used for conformity (Y/N)],Data[NOx/km (mg)])-I$2)/I$5</f>
        <v>#N/A</v>
      </c>
      <c r="J1668" s="141" t="e" cm="1">
        <f t="array" ref="J1668">(_xlfn.XLOOKUP($A1668&amp;$Q$3,Data[Index]&amp;Data[Valid Test, Can be used for conformity (Y/N)],Data[THC + NOx/km (mg)])-J$2)/J$5</f>
        <v>#N/A</v>
      </c>
      <c r="K1668" s="141" t="e" cm="1">
        <f t="array" ref="K1668">(_xlfn.XLOOKUP($A1668&amp;$Q$3,Data[Index]&amp;Data[Valid Test, Can be used for conformity (Y/N)],Data[PN/km ('#)])-K$2)/K$5</f>
        <v>#N/A</v>
      </c>
      <c r="L1668" s="141" t="e" cm="1">
        <f t="array" ref="L1668">(_xlfn.XLOOKUP($A1668&amp;$Q$3,Data[Index]&amp;Data[Valid Test, Can be used for conformity (Y/N)],Data[PM/km (mg)])-L$2)/L$5</f>
        <v>#N/A</v>
      </c>
      <c r="M1668" s="140" t="e" cm="1">
        <f t="array" ref="M1668">(_xlfn.XLOOKUP($A1668&amp;$Q$3,Data[Index]&amp;Data[Valid Test, Can be used for conformity (Y/N)],Data[CH4 (mg/km)])-M$2)/M$5</f>
        <v>#N/A</v>
      </c>
      <c r="N1668" s="140" t="e" cm="1">
        <f t="array" ref="N1668">(_xlfn.XLOOKUP($A1668&amp;$Q$3,Data[Index]&amp;Data[Valid Test, Can be used for conformity (Y/N)],Data[N20 (mg/km)])-N$2)/N$5</f>
        <v>#N/A</v>
      </c>
      <c r="O1668" s="141" t="e" cm="1">
        <f t="array" ref="O1668">(_xlfn.XLOOKUP($A1668&amp;$Q$3,Data[Index]&amp;Data[Valid Test, Can be used for conformity (Y/N)],Data[l/100km])-O$2)/O$5</f>
        <v>#N/A</v>
      </c>
      <c r="P1668" s="138">
        <f>_xlfn.XLOOKUP($A1668,Data[Index],Data[Comments])</f>
        <v>0</v>
      </c>
    </row>
    <row r="1669" spans="1:16" x14ac:dyDescent="0.2">
      <c r="A1669" s="129"/>
      <c r="B1669" s="129"/>
      <c r="C1669" s="129" t="e" cm="1">
        <f t="array" ref="C1669">_xlfn.XLOOKUP($A1669&amp;$Q$3&amp;$R$3,Data[Index]&amp;Data[Valid Test, Can be used for conformity (Y/N)]&amp;Data[Cycle],Data[Test Name])</f>
        <v>#N/A</v>
      </c>
      <c r="D1669" s="167" t="e" cm="1">
        <f t="array" ref="D1669">_xlfn.XLOOKUP($A1669&amp;$Q$3&amp;$R$3,Data[Index]&amp;Data[Valid Test, Can be used for conformity (Y/N)]&amp;Data[Cycle],Data[Mileage (Miles)])</f>
        <v>#N/A</v>
      </c>
      <c r="E1669" s="130" t="e" cm="1">
        <f t="array" ref="E1669">_xlfn.XLOOKUP($A1669&amp;$Q$3&amp;$R$3,Data[Index]&amp;Data[Valid Test, Can be used for conformity (Y/N)]&amp;Data[Cycle],Data[Date])</f>
        <v>#N/A</v>
      </c>
      <c r="F1669" s="141" t="e" cm="1">
        <f t="array" ref="F1669">(_xlfn.XLOOKUP($A1669&amp;$Q$3&amp;$R$3,Data[Index]&amp;Data[Valid Test, Can be used for conformity (Y/N)]&amp;Data[Cycle],Data[CO/km (mg)])-F$2)/F$5</f>
        <v>#N/A</v>
      </c>
      <c r="G1669" s="141" t="e" cm="1">
        <f t="array" ref="G1669">(_xlfn.XLOOKUP($A1669&amp;$Q$3,Data[Index]&amp;Data[Valid Test, Can be used for conformity (Y/N)],Data[CO2/km (g)])-G$2)/G$5</f>
        <v>#N/A</v>
      </c>
      <c r="H1669" s="141" t="e" cm="1">
        <f t="array" ref="H1669">(_xlfn.XLOOKUP($A1669&amp;$Q$3,Data[Index]&amp;Data[Valid Test, Can be used for conformity (Y/N)],Data[THC/km (mg)])-H$2)/H$5</f>
        <v>#N/A</v>
      </c>
      <c r="I1669" s="141" t="e" cm="1">
        <f t="array" ref="I1669">(_xlfn.XLOOKUP($A1669&amp;$Q$3,Data[Index]&amp;Data[Valid Test, Can be used for conformity (Y/N)],Data[NOx/km (mg)])-I$2)/I$5</f>
        <v>#N/A</v>
      </c>
      <c r="J1669" s="141" t="e" cm="1">
        <f t="array" ref="J1669">(_xlfn.XLOOKUP($A1669&amp;$Q$3,Data[Index]&amp;Data[Valid Test, Can be used for conformity (Y/N)],Data[THC + NOx/km (mg)])-J$2)/J$5</f>
        <v>#N/A</v>
      </c>
      <c r="K1669" s="141" t="e" cm="1">
        <f t="array" ref="K1669">(_xlfn.XLOOKUP($A1669&amp;$Q$3,Data[Index]&amp;Data[Valid Test, Can be used for conformity (Y/N)],Data[PN/km ('#)])-K$2)/K$5</f>
        <v>#N/A</v>
      </c>
      <c r="L1669" s="141" t="e" cm="1">
        <f t="array" ref="L1669">(_xlfn.XLOOKUP($A1669&amp;$Q$3,Data[Index]&amp;Data[Valid Test, Can be used for conformity (Y/N)],Data[PM/km (mg)])-L$2)/L$5</f>
        <v>#N/A</v>
      </c>
      <c r="M1669" s="140" t="e" cm="1">
        <f t="array" ref="M1669">(_xlfn.XLOOKUP($A1669&amp;$Q$3,Data[Index]&amp;Data[Valid Test, Can be used for conformity (Y/N)],Data[CH4 (mg/km)])-M$2)/M$5</f>
        <v>#N/A</v>
      </c>
      <c r="N1669" s="140" t="e" cm="1">
        <f t="array" ref="N1669">(_xlfn.XLOOKUP($A1669&amp;$Q$3,Data[Index]&amp;Data[Valid Test, Can be used for conformity (Y/N)],Data[N20 (mg/km)])-N$2)/N$5</f>
        <v>#N/A</v>
      </c>
      <c r="O1669" s="141" t="e" cm="1">
        <f t="array" ref="O1669">(_xlfn.XLOOKUP($A1669&amp;$Q$3,Data[Index]&amp;Data[Valid Test, Can be used for conformity (Y/N)],Data[l/100km])-O$2)/O$5</f>
        <v>#N/A</v>
      </c>
      <c r="P1669" s="138">
        <f>_xlfn.XLOOKUP($A1669,Data[Index],Data[Comments])</f>
        <v>0</v>
      </c>
    </row>
    <row r="1670" spans="1:16" x14ac:dyDescent="0.2">
      <c r="A1670" s="129"/>
      <c r="B1670" s="129"/>
      <c r="C1670" s="129" t="e" cm="1">
        <f t="array" ref="C1670">_xlfn.XLOOKUP($A1670&amp;$Q$3&amp;$R$3,Data[Index]&amp;Data[Valid Test, Can be used for conformity (Y/N)]&amp;Data[Cycle],Data[Test Name])</f>
        <v>#N/A</v>
      </c>
      <c r="D1670" s="167" t="e" cm="1">
        <f t="array" ref="D1670">_xlfn.XLOOKUP($A1670&amp;$Q$3&amp;$R$3,Data[Index]&amp;Data[Valid Test, Can be used for conformity (Y/N)]&amp;Data[Cycle],Data[Mileage (Miles)])</f>
        <v>#N/A</v>
      </c>
      <c r="E1670" s="130" t="e" cm="1">
        <f t="array" ref="E1670">_xlfn.XLOOKUP($A1670&amp;$Q$3&amp;$R$3,Data[Index]&amp;Data[Valid Test, Can be used for conformity (Y/N)]&amp;Data[Cycle],Data[Date])</f>
        <v>#N/A</v>
      </c>
      <c r="F1670" s="141" t="e" cm="1">
        <f t="array" ref="F1670">(_xlfn.XLOOKUP($A1670&amp;$Q$3&amp;$R$3,Data[Index]&amp;Data[Valid Test, Can be used for conformity (Y/N)]&amp;Data[Cycle],Data[CO/km (mg)])-F$2)/F$5</f>
        <v>#N/A</v>
      </c>
      <c r="G1670" s="141" t="e" cm="1">
        <f t="array" ref="G1670">(_xlfn.XLOOKUP($A1670&amp;$Q$3,Data[Index]&amp;Data[Valid Test, Can be used for conformity (Y/N)],Data[CO2/km (g)])-G$2)/G$5</f>
        <v>#N/A</v>
      </c>
      <c r="H1670" s="141" t="e" cm="1">
        <f t="array" ref="H1670">(_xlfn.XLOOKUP($A1670&amp;$Q$3,Data[Index]&amp;Data[Valid Test, Can be used for conformity (Y/N)],Data[THC/km (mg)])-H$2)/H$5</f>
        <v>#N/A</v>
      </c>
      <c r="I1670" s="141" t="e" cm="1">
        <f t="array" ref="I1670">(_xlfn.XLOOKUP($A1670&amp;$Q$3,Data[Index]&amp;Data[Valid Test, Can be used for conformity (Y/N)],Data[NOx/km (mg)])-I$2)/I$5</f>
        <v>#N/A</v>
      </c>
      <c r="J1670" s="141" t="e" cm="1">
        <f t="array" ref="J1670">(_xlfn.XLOOKUP($A1670&amp;$Q$3,Data[Index]&amp;Data[Valid Test, Can be used for conformity (Y/N)],Data[THC + NOx/km (mg)])-J$2)/J$5</f>
        <v>#N/A</v>
      </c>
      <c r="K1670" s="141" t="e" cm="1">
        <f t="array" ref="K1670">(_xlfn.XLOOKUP($A1670&amp;$Q$3,Data[Index]&amp;Data[Valid Test, Can be used for conformity (Y/N)],Data[PN/km ('#)])-K$2)/K$5</f>
        <v>#N/A</v>
      </c>
      <c r="L1670" s="141" t="e" cm="1">
        <f t="array" ref="L1670">(_xlfn.XLOOKUP($A1670&amp;$Q$3,Data[Index]&amp;Data[Valid Test, Can be used for conformity (Y/N)],Data[PM/km (mg)])-L$2)/L$5</f>
        <v>#N/A</v>
      </c>
      <c r="M1670" s="140" t="e" cm="1">
        <f t="array" ref="M1670">(_xlfn.XLOOKUP($A1670&amp;$Q$3,Data[Index]&amp;Data[Valid Test, Can be used for conformity (Y/N)],Data[CH4 (mg/km)])-M$2)/M$5</f>
        <v>#N/A</v>
      </c>
      <c r="N1670" s="140" t="e" cm="1">
        <f t="array" ref="N1670">(_xlfn.XLOOKUP($A1670&amp;$Q$3,Data[Index]&amp;Data[Valid Test, Can be used for conformity (Y/N)],Data[N20 (mg/km)])-N$2)/N$5</f>
        <v>#N/A</v>
      </c>
      <c r="O1670" s="141" t="e" cm="1">
        <f t="array" ref="O1670">(_xlfn.XLOOKUP($A1670&amp;$Q$3,Data[Index]&amp;Data[Valid Test, Can be used for conformity (Y/N)],Data[l/100km])-O$2)/O$5</f>
        <v>#N/A</v>
      </c>
      <c r="P1670" s="138">
        <f>_xlfn.XLOOKUP($A1670,Data[Index],Data[Comments])</f>
        <v>0</v>
      </c>
    </row>
    <row r="1671" spans="1:16" x14ac:dyDescent="0.2">
      <c r="A1671" s="129"/>
      <c r="B1671" s="129"/>
      <c r="C1671" s="129" t="e" cm="1">
        <f t="array" ref="C1671">_xlfn.XLOOKUP($A1671&amp;$Q$3&amp;$R$3,Data[Index]&amp;Data[Valid Test, Can be used for conformity (Y/N)]&amp;Data[Cycle],Data[Test Name])</f>
        <v>#N/A</v>
      </c>
      <c r="D1671" s="167" t="e" cm="1">
        <f t="array" ref="D1671">_xlfn.XLOOKUP($A1671&amp;$Q$3&amp;$R$3,Data[Index]&amp;Data[Valid Test, Can be used for conformity (Y/N)]&amp;Data[Cycle],Data[Mileage (Miles)])</f>
        <v>#N/A</v>
      </c>
      <c r="E1671" s="130" t="e" cm="1">
        <f t="array" ref="E1671">_xlfn.XLOOKUP($A1671&amp;$Q$3&amp;$R$3,Data[Index]&amp;Data[Valid Test, Can be used for conformity (Y/N)]&amp;Data[Cycle],Data[Date])</f>
        <v>#N/A</v>
      </c>
      <c r="F1671" s="141" t="e" cm="1">
        <f t="array" ref="F1671">(_xlfn.XLOOKUP($A1671&amp;$Q$3&amp;$R$3,Data[Index]&amp;Data[Valid Test, Can be used for conformity (Y/N)]&amp;Data[Cycle],Data[CO/km (mg)])-F$2)/F$5</f>
        <v>#N/A</v>
      </c>
      <c r="G1671" s="141" t="e" cm="1">
        <f t="array" ref="G1671">(_xlfn.XLOOKUP($A1671&amp;$Q$3,Data[Index]&amp;Data[Valid Test, Can be used for conformity (Y/N)],Data[CO2/km (g)])-G$2)/G$5</f>
        <v>#N/A</v>
      </c>
      <c r="H1671" s="141" t="e" cm="1">
        <f t="array" ref="H1671">(_xlfn.XLOOKUP($A1671&amp;$Q$3,Data[Index]&amp;Data[Valid Test, Can be used for conformity (Y/N)],Data[THC/km (mg)])-H$2)/H$5</f>
        <v>#N/A</v>
      </c>
      <c r="I1671" s="141" t="e" cm="1">
        <f t="array" ref="I1671">(_xlfn.XLOOKUP($A1671&amp;$Q$3,Data[Index]&amp;Data[Valid Test, Can be used for conformity (Y/N)],Data[NOx/km (mg)])-I$2)/I$5</f>
        <v>#N/A</v>
      </c>
      <c r="J1671" s="141" t="e" cm="1">
        <f t="array" ref="J1671">(_xlfn.XLOOKUP($A1671&amp;$Q$3,Data[Index]&amp;Data[Valid Test, Can be used for conformity (Y/N)],Data[THC + NOx/km (mg)])-J$2)/J$5</f>
        <v>#N/A</v>
      </c>
      <c r="K1671" s="141" t="e" cm="1">
        <f t="array" ref="K1671">(_xlfn.XLOOKUP($A1671&amp;$Q$3,Data[Index]&amp;Data[Valid Test, Can be used for conformity (Y/N)],Data[PN/km ('#)])-K$2)/K$5</f>
        <v>#N/A</v>
      </c>
      <c r="L1671" s="141" t="e" cm="1">
        <f t="array" ref="L1671">(_xlfn.XLOOKUP($A1671&amp;$Q$3,Data[Index]&amp;Data[Valid Test, Can be used for conformity (Y/N)],Data[PM/km (mg)])-L$2)/L$5</f>
        <v>#N/A</v>
      </c>
      <c r="M1671" s="140" t="e" cm="1">
        <f t="array" ref="M1671">(_xlfn.XLOOKUP($A1671&amp;$Q$3,Data[Index]&amp;Data[Valid Test, Can be used for conformity (Y/N)],Data[CH4 (mg/km)])-M$2)/M$5</f>
        <v>#N/A</v>
      </c>
      <c r="N1671" s="140" t="e" cm="1">
        <f t="array" ref="N1671">(_xlfn.XLOOKUP($A1671&amp;$Q$3,Data[Index]&amp;Data[Valid Test, Can be used for conformity (Y/N)],Data[N20 (mg/km)])-N$2)/N$5</f>
        <v>#N/A</v>
      </c>
      <c r="O1671" s="141" t="e" cm="1">
        <f t="array" ref="O1671">(_xlfn.XLOOKUP($A1671&amp;$Q$3,Data[Index]&amp;Data[Valid Test, Can be used for conformity (Y/N)],Data[l/100km])-O$2)/O$5</f>
        <v>#N/A</v>
      </c>
      <c r="P1671" s="138">
        <f>_xlfn.XLOOKUP($A1671,Data[Index],Data[Comments])</f>
        <v>0</v>
      </c>
    </row>
    <row r="1672" spans="1:16" x14ac:dyDescent="0.2">
      <c r="A1672" s="129"/>
      <c r="B1672" s="129"/>
      <c r="C1672" s="129" t="e" cm="1">
        <f t="array" ref="C1672">_xlfn.XLOOKUP($A1672&amp;$Q$3&amp;$R$3,Data[Index]&amp;Data[Valid Test, Can be used for conformity (Y/N)]&amp;Data[Cycle],Data[Test Name])</f>
        <v>#N/A</v>
      </c>
      <c r="D1672" s="167" t="e" cm="1">
        <f t="array" ref="D1672">_xlfn.XLOOKUP($A1672&amp;$Q$3&amp;$R$3,Data[Index]&amp;Data[Valid Test, Can be used for conformity (Y/N)]&amp;Data[Cycle],Data[Mileage (Miles)])</f>
        <v>#N/A</v>
      </c>
      <c r="E1672" s="130" t="e" cm="1">
        <f t="array" ref="E1672">_xlfn.XLOOKUP($A1672&amp;$Q$3&amp;$R$3,Data[Index]&amp;Data[Valid Test, Can be used for conformity (Y/N)]&amp;Data[Cycle],Data[Date])</f>
        <v>#N/A</v>
      </c>
      <c r="F1672" s="141" t="e" cm="1">
        <f t="array" ref="F1672">(_xlfn.XLOOKUP($A1672&amp;$Q$3&amp;$R$3,Data[Index]&amp;Data[Valid Test, Can be used for conformity (Y/N)]&amp;Data[Cycle],Data[CO/km (mg)])-F$2)/F$5</f>
        <v>#N/A</v>
      </c>
      <c r="G1672" s="141" t="e" cm="1">
        <f t="array" ref="G1672">(_xlfn.XLOOKUP($A1672&amp;$Q$3,Data[Index]&amp;Data[Valid Test, Can be used for conformity (Y/N)],Data[CO2/km (g)])-G$2)/G$5</f>
        <v>#N/A</v>
      </c>
      <c r="H1672" s="141" t="e" cm="1">
        <f t="array" ref="H1672">(_xlfn.XLOOKUP($A1672&amp;$Q$3,Data[Index]&amp;Data[Valid Test, Can be used for conformity (Y/N)],Data[THC/km (mg)])-H$2)/H$5</f>
        <v>#N/A</v>
      </c>
      <c r="I1672" s="141" t="e" cm="1">
        <f t="array" ref="I1672">(_xlfn.XLOOKUP($A1672&amp;$Q$3,Data[Index]&amp;Data[Valid Test, Can be used for conformity (Y/N)],Data[NOx/km (mg)])-I$2)/I$5</f>
        <v>#N/A</v>
      </c>
      <c r="J1672" s="141" t="e" cm="1">
        <f t="array" ref="J1672">(_xlfn.XLOOKUP($A1672&amp;$Q$3,Data[Index]&amp;Data[Valid Test, Can be used for conformity (Y/N)],Data[THC + NOx/km (mg)])-J$2)/J$5</f>
        <v>#N/A</v>
      </c>
      <c r="K1672" s="141" t="e" cm="1">
        <f t="array" ref="K1672">(_xlfn.XLOOKUP($A1672&amp;$Q$3,Data[Index]&amp;Data[Valid Test, Can be used for conformity (Y/N)],Data[PN/km ('#)])-K$2)/K$5</f>
        <v>#N/A</v>
      </c>
      <c r="L1672" s="141" t="e" cm="1">
        <f t="array" ref="L1672">(_xlfn.XLOOKUP($A1672&amp;$Q$3,Data[Index]&amp;Data[Valid Test, Can be used for conformity (Y/N)],Data[PM/km (mg)])-L$2)/L$5</f>
        <v>#N/A</v>
      </c>
      <c r="M1672" s="140" t="e" cm="1">
        <f t="array" ref="M1672">(_xlfn.XLOOKUP($A1672&amp;$Q$3,Data[Index]&amp;Data[Valid Test, Can be used for conformity (Y/N)],Data[CH4 (mg/km)])-M$2)/M$5</f>
        <v>#N/A</v>
      </c>
      <c r="N1672" s="140" t="e" cm="1">
        <f t="array" ref="N1672">(_xlfn.XLOOKUP($A1672&amp;$Q$3,Data[Index]&amp;Data[Valid Test, Can be used for conformity (Y/N)],Data[N20 (mg/km)])-N$2)/N$5</f>
        <v>#N/A</v>
      </c>
      <c r="O1672" s="141" t="e" cm="1">
        <f t="array" ref="O1672">(_xlfn.XLOOKUP($A1672&amp;$Q$3,Data[Index]&amp;Data[Valid Test, Can be used for conformity (Y/N)],Data[l/100km])-O$2)/O$5</f>
        <v>#N/A</v>
      </c>
      <c r="P1672" s="138">
        <f>_xlfn.XLOOKUP($A1672,Data[Index],Data[Comments])</f>
        <v>0</v>
      </c>
    </row>
    <row r="1673" spans="1:16" x14ac:dyDescent="0.2">
      <c r="A1673" s="129"/>
      <c r="B1673" s="129"/>
      <c r="C1673" s="129" t="e" cm="1">
        <f t="array" ref="C1673">_xlfn.XLOOKUP($A1673&amp;$Q$3&amp;$R$3,Data[Index]&amp;Data[Valid Test, Can be used for conformity (Y/N)]&amp;Data[Cycle],Data[Test Name])</f>
        <v>#N/A</v>
      </c>
      <c r="D1673" s="167" t="e" cm="1">
        <f t="array" ref="D1673">_xlfn.XLOOKUP($A1673&amp;$Q$3&amp;$R$3,Data[Index]&amp;Data[Valid Test, Can be used for conformity (Y/N)]&amp;Data[Cycle],Data[Mileage (Miles)])</f>
        <v>#N/A</v>
      </c>
      <c r="E1673" s="130" t="e" cm="1">
        <f t="array" ref="E1673">_xlfn.XLOOKUP($A1673&amp;$Q$3&amp;$R$3,Data[Index]&amp;Data[Valid Test, Can be used for conformity (Y/N)]&amp;Data[Cycle],Data[Date])</f>
        <v>#N/A</v>
      </c>
      <c r="F1673" s="141" t="e" cm="1">
        <f t="array" ref="F1673">(_xlfn.XLOOKUP($A1673&amp;$Q$3&amp;$R$3,Data[Index]&amp;Data[Valid Test, Can be used for conformity (Y/N)]&amp;Data[Cycle],Data[CO/km (mg)])-F$2)/F$5</f>
        <v>#N/A</v>
      </c>
      <c r="G1673" s="141" t="e" cm="1">
        <f t="array" ref="G1673">(_xlfn.XLOOKUP($A1673&amp;$Q$3,Data[Index]&amp;Data[Valid Test, Can be used for conformity (Y/N)],Data[CO2/km (g)])-G$2)/G$5</f>
        <v>#N/A</v>
      </c>
      <c r="H1673" s="141" t="e" cm="1">
        <f t="array" ref="H1673">(_xlfn.XLOOKUP($A1673&amp;$Q$3,Data[Index]&amp;Data[Valid Test, Can be used for conformity (Y/N)],Data[THC/km (mg)])-H$2)/H$5</f>
        <v>#N/A</v>
      </c>
      <c r="I1673" s="141" t="e" cm="1">
        <f t="array" ref="I1673">(_xlfn.XLOOKUP($A1673&amp;$Q$3,Data[Index]&amp;Data[Valid Test, Can be used for conformity (Y/N)],Data[NOx/km (mg)])-I$2)/I$5</f>
        <v>#N/A</v>
      </c>
      <c r="J1673" s="141" t="e" cm="1">
        <f t="array" ref="J1673">(_xlfn.XLOOKUP($A1673&amp;$Q$3,Data[Index]&amp;Data[Valid Test, Can be used for conformity (Y/N)],Data[THC + NOx/km (mg)])-J$2)/J$5</f>
        <v>#N/A</v>
      </c>
      <c r="K1673" s="141" t="e" cm="1">
        <f t="array" ref="K1673">(_xlfn.XLOOKUP($A1673&amp;$Q$3,Data[Index]&amp;Data[Valid Test, Can be used for conformity (Y/N)],Data[PN/km ('#)])-K$2)/K$5</f>
        <v>#N/A</v>
      </c>
      <c r="L1673" s="141" t="e" cm="1">
        <f t="array" ref="L1673">(_xlfn.XLOOKUP($A1673&amp;$Q$3,Data[Index]&amp;Data[Valid Test, Can be used for conformity (Y/N)],Data[PM/km (mg)])-L$2)/L$5</f>
        <v>#N/A</v>
      </c>
      <c r="M1673" s="140" t="e" cm="1">
        <f t="array" ref="M1673">(_xlfn.XLOOKUP($A1673&amp;$Q$3,Data[Index]&amp;Data[Valid Test, Can be used for conformity (Y/N)],Data[CH4 (mg/km)])-M$2)/M$5</f>
        <v>#N/A</v>
      </c>
      <c r="N1673" s="140" t="e" cm="1">
        <f t="array" ref="N1673">(_xlfn.XLOOKUP($A1673&amp;$Q$3,Data[Index]&amp;Data[Valid Test, Can be used for conformity (Y/N)],Data[N20 (mg/km)])-N$2)/N$5</f>
        <v>#N/A</v>
      </c>
      <c r="O1673" s="141" t="e" cm="1">
        <f t="array" ref="O1673">(_xlfn.XLOOKUP($A1673&amp;$Q$3,Data[Index]&amp;Data[Valid Test, Can be used for conformity (Y/N)],Data[l/100km])-O$2)/O$5</f>
        <v>#N/A</v>
      </c>
      <c r="P1673" s="138">
        <f>_xlfn.XLOOKUP($A1673,Data[Index],Data[Comments])</f>
        <v>0</v>
      </c>
    </row>
    <row r="1674" spans="1:16" x14ac:dyDescent="0.2">
      <c r="A1674" s="129"/>
      <c r="B1674" s="129"/>
      <c r="C1674" s="129" t="e" cm="1">
        <f t="array" ref="C1674">_xlfn.XLOOKUP($A1674&amp;$Q$3&amp;$R$3,Data[Index]&amp;Data[Valid Test, Can be used for conformity (Y/N)]&amp;Data[Cycle],Data[Test Name])</f>
        <v>#N/A</v>
      </c>
      <c r="D1674" s="167" t="e" cm="1">
        <f t="array" ref="D1674">_xlfn.XLOOKUP($A1674&amp;$Q$3&amp;$R$3,Data[Index]&amp;Data[Valid Test, Can be used for conformity (Y/N)]&amp;Data[Cycle],Data[Mileage (Miles)])</f>
        <v>#N/A</v>
      </c>
      <c r="E1674" s="130" t="e" cm="1">
        <f t="array" ref="E1674">_xlfn.XLOOKUP($A1674&amp;$Q$3&amp;$R$3,Data[Index]&amp;Data[Valid Test, Can be used for conformity (Y/N)]&amp;Data[Cycle],Data[Date])</f>
        <v>#N/A</v>
      </c>
      <c r="F1674" s="141" t="e" cm="1">
        <f t="array" ref="F1674">(_xlfn.XLOOKUP($A1674&amp;$Q$3&amp;$R$3,Data[Index]&amp;Data[Valid Test, Can be used for conformity (Y/N)]&amp;Data[Cycle],Data[CO/km (mg)])-F$2)/F$5</f>
        <v>#N/A</v>
      </c>
      <c r="G1674" s="141" t="e" cm="1">
        <f t="array" ref="G1674">(_xlfn.XLOOKUP($A1674&amp;$Q$3,Data[Index]&amp;Data[Valid Test, Can be used for conformity (Y/N)],Data[CO2/km (g)])-G$2)/G$5</f>
        <v>#N/A</v>
      </c>
      <c r="H1674" s="141" t="e" cm="1">
        <f t="array" ref="H1674">(_xlfn.XLOOKUP($A1674&amp;$Q$3,Data[Index]&amp;Data[Valid Test, Can be used for conformity (Y/N)],Data[THC/km (mg)])-H$2)/H$5</f>
        <v>#N/A</v>
      </c>
      <c r="I1674" s="141" t="e" cm="1">
        <f t="array" ref="I1674">(_xlfn.XLOOKUP($A1674&amp;$Q$3,Data[Index]&amp;Data[Valid Test, Can be used for conformity (Y/N)],Data[NOx/km (mg)])-I$2)/I$5</f>
        <v>#N/A</v>
      </c>
      <c r="J1674" s="141" t="e" cm="1">
        <f t="array" ref="J1674">(_xlfn.XLOOKUP($A1674&amp;$Q$3,Data[Index]&amp;Data[Valid Test, Can be used for conformity (Y/N)],Data[THC + NOx/km (mg)])-J$2)/J$5</f>
        <v>#N/A</v>
      </c>
      <c r="K1674" s="141" t="e" cm="1">
        <f t="array" ref="K1674">(_xlfn.XLOOKUP($A1674&amp;$Q$3,Data[Index]&amp;Data[Valid Test, Can be used for conformity (Y/N)],Data[PN/km ('#)])-K$2)/K$5</f>
        <v>#N/A</v>
      </c>
      <c r="L1674" s="141" t="e" cm="1">
        <f t="array" ref="L1674">(_xlfn.XLOOKUP($A1674&amp;$Q$3,Data[Index]&amp;Data[Valid Test, Can be used for conformity (Y/N)],Data[PM/km (mg)])-L$2)/L$5</f>
        <v>#N/A</v>
      </c>
      <c r="M1674" s="140" t="e" cm="1">
        <f t="array" ref="M1674">(_xlfn.XLOOKUP($A1674&amp;$Q$3,Data[Index]&amp;Data[Valid Test, Can be used for conformity (Y/N)],Data[CH4 (mg/km)])-M$2)/M$5</f>
        <v>#N/A</v>
      </c>
      <c r="N1674" s="140" t="e" cm="1">
        <f t="array" ref="N1674">(_xlfn.XLOOKUP($A1674&amp;$Q$3,Data[Index]&amp;Data[Valid Test, Can be used for conformity (Y/N)],Data[N20 (mg/km)])-N$2)/N$5</f>
        <v>#N/A</v>
      </c>
      <c r="O1674" s="141" t="e" cm="1">
        <f t="array" ref="O1674">(_xlfn.XLOOKUP($A1674&amp;$Q$3,Data[Index]&amp;Data[Valid Test, Can be used for conformity (Y/N)],Data[l/100km])-O$2)/O$5</f>
        <v>#N/A</v>
      </c>
      <c r="P1674" s="138">
        <f>_xlfn.XLOOKUP($A1674,Data[Index],Data[Comments])</f>
        <v>0</v>
      </c>
    </row>
    <row r="1675" spans="1:16" x14ac:dyDescent="0.2">
      <c r="A1675" s="129"/>
      <c r="B1675" s="129"/>
      <c r="C1675" s="129" t="e" cm="1">
        <f t="array" ref="C1675">_xlfn.XLOOKUP($A1675&amp;$Q$3&amp;$R$3,Data[Index]&amp;Data[Valid Test, Can be used for conformity (Y/N)]&amp;Data[Cycle],Data[Test Name])</f>
        <v>#N/A</v>
      </c>
      <c r="D1675" s="167" t="e" cm="1">
        <f t="array" ref="D1675">_xlfn.XLOOKUP($A1675&amp;$Q$3&amp;$R$3,Data[Index]&amp;Data[Valid Test, Can be used for conformity (Y/N)]&amp;Data[Cycle],Data[Mileage (Miles)])</f>
        <v>#N/A</v>
      </c>
      <c r="E1675" s="130" t="e" cm="1">
        <f t="array" ref="E1675">_xlfn.XLOOKUP($A1675&amp;$Q$3&amp;$R$3,Data[Index]&amp;Data[Valid Test, Can be used for conformity (Y/N)]&amp;Data[Cycle],Data[Date])</f>
        <v>#N/A</v>
      </c>
      <c r="F1675" s="141" t="e" cm="1">
        <f t="array" ref="F1675">(_xlfn.XLOOKUP($A1675&amp;$Q$3&amp;$R$3,Data[Index]&amp;Data[Valid Test, Can be used for conformity (Y/N)]&amp;Data[Cycle],Data[CO/km (mg)])-F$2)/F$5</f>
        <v>#N/A</v>
      </c>
      <c r="G1675" s="141" t="e" cm="1">
        <f t="array" ref="G1675">(_xlfn.XLOOKUP($A1675&amp;$Q$3,Data[Index]&amp;Data[Valid Test, Can be used for conformity (Y/N)],Data[CO2/km (g)])-G$2)/G$5</f>
        <v>#N/A</v>
      </c>
      <c r="H1675" s="141" t="e" cm="1">
        <f t="array" ref="H1675">(_xlfn.XLOOKUP($A1675&amp;$Q$3,Data[Index]&amp;Data[Valid Test, Can be used for conformity (Y/N)],Data[THC/km (mg)])-H$2)/H$5</f>
        <v>#N/A</v>
      </c>
      <c r="I1675" s="141" t="e" cm="1">
        <f t="array" ref="I1675">(_xlfn.XLOOKUP($A1675&amp;$Q$3,Data[Index]&amp;Data[Valid Test, Can be used for conformity (Y/N)],Data[NOx/km (mg)])-I$2)/I$5</f>
        <v>#N/A</v>
      </c>
      <c r="J1675" s="141" t="e" cm="1">
        <f t="array" ref="J1675">(_xlfn.XLOOKUP($A1675&amp;$Q$3,Data[Index]&amp;Data[Valid Test, Can be used for conformity (Y/N)],Data[THC + NOx/km (mg)])-J$2)/J$5</f>
        <v>#N/A</v>
      </c>
      <c r="K1675" s="141" t="e" cm="1">
        <f t="array" ref="K1675">(_xlfn.XLOOKUP($A1675&amp;$Q$3,Data[Index]&amp;Data[Valid Test, Can be used for conformity (Y/N)],Data[PN/km ('#)])-K$2)/K$5</f>
        <v>#N/A</v>
      </c>
      <c r="L1675" s="141" t="e" cm="1">
        <f t="array" ref="L1675">(_xlfn.XLOOKUP($A1675&amp;$Q$3,Data[Index]&amp;Data[Valid Test, Can be used for conformity (Y/N)],Data[PM/km (mg)])-L$2)/L$5</f>
        <v>#N/A</v>
      </c>
      <c r="M1675" s="140" t="e" cm="1">
        <f t="array" ref="M1675">(_xlfn.XLOOKUP($A1675&amp;$Q$3,Data[Index]&amp;Data[Valid Test, Can be used for conformity (Y/N)],Data[CH4 (mg/km)])-M$2)/M$5</f>
        <v>#N/A</v>
      </c>
      <c r="N1675" s="140" t="e" cm="1">
        <f t="array" ref="N1675">(_xlfn.XLOOKUP($A1675&amp;$Q$3,Data[Index]&amp;Data[Valid Test, Can be used for conformity (Y/N)],Data[N20 (mg/km)])-N$2)/N$5</f>
        <v>#N/A</v>
      </c>
      <c r="O1675" s="141" t="e" cm="1">
        <f t="array" ref="O1675">(_xlfn.XLOOKUP($A1675&amp;$Q$3,Data[Index]&amp;Data[Valid Test, Can be used for conformity (Y/N)],Data[l/100km])-O$2)/O$5</f>
        <v>#N/A</v>
      </c>
      <c r="P1675" s="138">
        <f>_xlfn.XLOOKUP($A1675,Data[Index],Data[Comments])</f>
        <v>0</v>
      </c>
    </row>
    <row r="1676" spans="1:16" x14ac:dyDescent="0.2">
      <c r="A1676" s="129"/>
      <c r="B1676" s="129"/>
      <c r="C1676" s="129" t="e" cm="1">
        <f t="array" ref="C1676">_xlfn.XLOOKUP($A1676&amp;$Q$3&amp;$R$3,Data[Index]&amp;Data[Valid Test, Can be used for conformity (Y/N)]&amp;Data[Cycle],Data[Test Name])</f>
        <v>#N/A</v>
      </c>
      <c r="D1676" s="167" t="e" cm="1">
        <f t="array" ref="D1676">_xlfn.XLOOKUP($A1676&amp;$Q$3&amp;$R$3,Data[Index]&amp;Data[Valid Test, Can be used for conformity (Y/N)]&amp;Data[Cycle],Data[Mileage (Miles)])</f>
        <v>#N/A</v>
      </c>
      <c r="E1676" s="130" t="e" cm="1">
        <f t="array" ref="E1676">_xlfn.XLOOKUP($A1676&amp;$Q$3&amp;$R$3,Data[Index]&amp;Data[Valid Test, Can be used for conformity (Y/N)]&amp;Data[Cycle],Data[Date])</f>
        <v>#N/A</v>
      </c>
      <c r="F1676" s="141" t="e" cm="1">
        <f t="array" ref="F1676">(_xlfn.XLOOKUP($A1676&amp;$Q$3&amp;$R$3,Data[Index]&amp;Data[Valid Test, Can be used for conformity (Y/N)]&amp;Data[Cycle],Data[CO/km (mg)])-F$2)/F$5</f>
        <v>#N/A</v>
      </c>
      <c r="G1676" s="141" t="e" cm="1">
        <f t="array" ref="G1676">(_xlfn.XLOOKUP($A1676&amp;$Q$3,Data[Index]&amp;Data[Valid Test, Can be used for conformity (Y/N)],Data[CO2/km (g)])-G$2)/G$5</f>
        <v>#N/A</v>
      </c>
      <c r="H1676" s="141" t="e" cm="1">
        <f t="array" ref="H1676">(_xlfn.XLOOKUP($A1676&amp;$Q$3,Data[Index]&amp;Data[Valid Test, Can be used for conformity (Y/N)],Data[THC/km (mg)])-H$2)/H$5</f>
        <v>#N/A</v>
      </c>
      <c r="I1676" s="141" t="e" cm="1">
        <f t="array" ref="I1676">(_xlfn.XLOOKUP($A1676&amp;$Q$3,Data[Index]&amp;Data[Valid Test, Can be used for conformity (Y/N)],Data[NOx/km (mg)])-I$2)/I$5</f>
        <v>#N/A</v>
      </c>
      <c r="J1676" s="141" t="e" cm="1">
        <f t="array" ref="J1676">(_xlfn.XLOOKUP($A1676&amp;$Q$3,Data[Index]&amp;Data[Valid Test, Can be used for conformity (Y/N)],Data[THC + NOx/km (mg)])-J$2)/J$5</f>
        <v>#N/A</v>
      </c>
      <c r="K1676" s="141" t="e" cm="1">
        <f t="array" ref="K1676">(_xlfn.XLOOKUP($A1676&amp;$Q$3,Data[Index]&amp;Data[Valid Test, Can be used for conformity (Y/N)],Data[PN/km ('#)])-K$2)/K$5</f>
        <v>#N/A</v>
      </c>
      <c r="L1676" s="141" t="e" cm="1">
        <f t="array" ref="L1676">(_xlfn.XLOOKUP($A1676&amp;$Q$3,Data[Index]&amp;Data[Valid Test, Can be used for conformity (Y/N)],Data[PM/km (mg)])-L$2)/L$5</f>
        <v>#N/A</v>
      </c>
      <c r="M1676" s="140" t="e" cm="1">
        <f t="array" ref="M1676">(_xlfn.XLOOKUP($A1676&amp;$Q$3,Data[Index]&amp;Data[Valid Test, Can be used for conformity (Y/N)],Data[CH4 (mg/km)])-M$2)/M$5</f>
        <v>#N/A</v>
      </c>
      <c r="N1676" s="140" t="e" cm="1">
        <f t="array" ref="N1676">(_xlfn.XLOOKUP($A1676&amp;$Q$3,Data[Index]&amp;Data[Valid Test, Can be used for conformity (Y/N)],Data[N20 (mg/km)])-N$2)/N$5</f>
        <v>#N/A</v>
      </c>
      <c r="O1676" s="141" t="e" cm="1">
        <f t="array" ref="O1676">(_xlfn.XLOOKUP($A1676&amp;$Q$3,Data[Index]&amp;Data[Valid Test, Can be used for conformity (Y/N)],Data[l/100km])-O$2)/O$5</f>
        <v>#N/A</v>
      </c>
      <c r="P1676" s="138">
        <f>_xlfn.XLOOKUP($A1676,Data[Index],Data[Comments])</f>
        <v>0</v>
      </c>
    </row>
    <row r="1677" spans="1:16" x14ac:dyDescent="0.2">
      <c r="A1677" s="129"/>
      <c r="B1677" s="129"/>
      <c r="C1677" s="129" t="e" cm="1">
        <f t="array" ref="C1677">_xlfn.XLOOKUP($A1677&amp;$Q$3&amp;$R$3,Data[Index]&amp;Data[Valid Test, Can be used for conformity (Y/N)]&amp;Data[Cycle],Data[Test Name])</f>
        <v>#N/A</v>
      </c>
      <c r="D1677" s="167" t="e" cm="1">
        <f t="array" ref="D1677">_xlfn.XLOOKUP($A1677&amp;$Q$3&amp;$R$3,Data[Index]&amp;Data[Valid Test, Can be used for conformity (Y/N)]&amp;Data[Cycle],Data[Mileage (Miles)])</f>
        <v>#N/A</v>
      </c>
      <c r="E1677" s="130" t="e" cm="1">
        <f t="array" ref="E1677">_xlfn.XLOOKUP($A1677&amp;$Q$3&amp;$R$3,Data[Index]&amp;Data[Valid Test, Can be used for conformity (Y/N)]&amp;Data[Cycle],Data[Date])</f>
        <v>#N/A</v>
      </c>
      <c r="F1677" s="141" t="e" cm="1">
        <f t="array" ref="F1677">(_xlfn.XLOOKUP($A1677&amp;$Q$3&amp;$R$3,Data[Index]&amp;Data[Valid Test, Can be used for conformity (Y/N)]&amp;Data[Cycle],Data[CO/km (mg)])-F$2)/F$5</f>
        <v>#N/A</v>
      </c>
      <c r="G1677" s="141" t="e" cm="1">
        <f t="array" ref="G1677">(_xlfn.XLOOKUP($A1677&amp;$Q$3,Data[Index]&amp;Data[Valid Test, Can be used for conformity (Y/N)],Data[CO2/km (g)])-G$2)/G$5</f>
        <v>#N/A</v>
      </c>
      <c r="H1677" s="141" t="e" cm="1">
        <f t="array" ref="H1677">(_xlfn.XLOOKUP($A1677&amp;$Q$3,Data[Index]&amp;Data[Valid Test, Can be used for conformity (Y/N)],Data[THC/km (mg)])-H$2)/H$5</f>
        <v>#N/A</v>
      </c>
      <c r="I1677" s="141" t="e" cm="1">
        <f t="array" ref="I1677">(_xlfn.XLOOKUP($A1677&amp;$Q$3,Data[Index]&amp;Data[Valid Test, Can be used for conformity (Y/N)],Data[NOx/km (mg)])-I$2)/I$5</f>
        <v>#N/A</v>
      </c>
      <c r="J1677" s="141" t="e" cm="1">
        <f t="array" ref="J1677">(_xlfn.XLOOKUP($A1677&amp;$Q$3,Data[Index]&amp;Data[Valid Test, Can be used for conformity (Y/N)],Data[THC + NOx/km (mg)])-J$2)/J$5</f>
        <v>#N/A</v>
      </c>
      <c r="K1677" s="141" t="e" cm="1">
        <f t="array" ref="K1677">(_xlfn.XLOOKUP($A1677&amp;$Q$3,Data[Index]&amp;Data[Valid Test, Can be used for conformity (Y/N)],Data[PN/km ('#)])-K$2)/K$5</f>
        <v>#N/A</v>
      </c>
      <c r="L1677" s="141" t="e" cm="1">
        <f t="array" ref="L1677">(_xlfn.XLOOKUP($A1677&amp;$Q$3,Data[Index]&amp;Data[Valid Test, Can be used for conformity (Y/N)],Data[PM/km (mg)])-L$2)/L$5</f>
        <v>#N/A</v>
      </c>
      <c r="M1677" s="140" t="e" cm="1">
        <f t="array" ref="M1677">(_xlfn.XLOOKUP($A1677&amp;$Q$3,Data[Index]&amp;Data[Valid Test, Can be used for conformity (Y/N)],Data[CH4 (mg/km)])-M$2)/M$5</f>
        <v>#N/A</v>
      </c>
      <c r="N1677" s="140" t="e" cm="1">
        <f t="array" ref="N1677">(_xlfn.XLOOKUP($A1677&amp;$Q$3,Data[Index]&amp;Data[Valid Test, Can be used for conformity (Y/N)],Data[N20 (mg/km)])-N$2)/N$5</f>
        <v>#N/A</v>
      </c>
      <c r="O1677" s="141" t="e" cm="1">
        <f t="array" ref="O1677">(_xlfn.XLOOKUP($A1677&amp;$Q$3,Data[Index]&amp;Data[Valid Test, Can be used for conformity (Y/N)],Data[l/100km])-O$2)/O$5</f>
        <v>#N/A</v>
      </c>
      <c r="P1677" s="138">
        <f>_xlfn.XLOOKUP($A1677,Data[Index],Data[Comments])</f>
        <v>0</v>
      </c>
    </row>
    <row r="1678" spans="1:16" x14ac:dyDescent="0.2">
      <c r="A1678" s="129"/>
      <c r="B1678" s="129"/>
      <c r="C1678" s="129" t="e" cm="1">
        <f t="array" ref="C1678">_xlfn.XLOOKUP($A1678&amp;$Q$3&amp;$R$3,Data[Index]&amp;Data[Valid Test, Can be used for conformity (Y/N)]&amp;Data[Cycle],Data[Test Name])</f>
        <v>#N/A</v>
      </c>
      <c r="D1678" s="167" t="e" cm="1">
        <f t="array" ref="D1678">_xlfn.XLOOKUP($A1678&amp;$Q$3&amp;$R$3,Data[Index]&amp;Data[Valid Test, Can be used for conformity (Y/N)]&amp;Data[Cycle],Data[Mileage (Miles)])</f>
        <v>#N/A</v>
      </c>
      <c r="E1678" s="130" t="e" cm="1">
        <f t="array" ref="E1678">_xlfn.XLOOKUP($A1678&amp;$Q$3&amp;$R$3,Data[Index]&amp;Data[Valid Test, Can be used for conformity (Y/N)]&amp;Data[Cycle],Data[Date])</f>
        <v>#N/A</v>
      </c>
      <c r="F1678" s="141" t="e" cm="1">
        <f t="array" ref="F1678">(_xlfn.XLOOKUP($A1678&amp;$Q$3&amp;$R$3,Data[Index]&amp;Data[Valid Test, Can be used for conformity (Y/N)]&amp;Data[Cycle],Data[CO/km (mg)])-F$2)/F$5</f>
        <v>#N/A</v>
      </c>
      <c r="G1678" s="141" t="e" cm="1">
        <f t="array" ref="G1678">(_xlfn.XLOOKUP($A1678&amp;$Q$3,Data[Index]&amp;Data[Valid Test, Can be used for conformity (Y/N)],Data[CO2/km (g)])-G$2)/G$5</f>
        <v>#N/A</v>
      </c>
      <c r="H1678" s="141" t="e" cm="1">
        <f t="array" ref="H1678">(_xlfn.XLOOKUP($A1678&amp;$Q$3,Data[Index]&amp;Data[Valid Test, Can be used for conformity (Y/N)],Data[THC/km (mg)])-H$2)/H$5</f>
        <v>#N/A</v>
      </c>
      <c r="I1678" s="141" t="e" cm="1">
        <f t="array" ref="I1678">(_xlfn.XLOOKUP($A1678&amp;$Q$3,Data[Index]&amp;Data[Valid Test, Can be used for conformity (Y/N)],Data[NOx/km (mg)])-I$2)/I$5</f>
        <v>#N/A</v>
      </c>
      <c r="J1678" s="141" t="e" cm="1">
        <f t="array" ref="J1678">(_xlfn.XLOOKUP($A1678&amp;$Q$3,Data[Index]&amp;Data[Valid Test, Can be used for conformity (Y/N)],Data[THC + NOx/km (mg)])-J$2)/J$5</f>
        <v>#N/A</v>
      </c>
      <c r="K1678" s="141" t="e" cm="1">
        <f t="array" ref="K1678">(_xlfn.XLOOKUP($A1678&amp;$Q$3,Data[Index]&amp;Data[Valid Test, Can be used for conformity (Y/N)],Data[PN/km ('#)])-K$2)/K$5</f>
        <v>#N/A</v>
      </c>
      <c r="L1678" s="141" t="e" cm="1">
        <f t="array" ref="L1678">(_xlfn.XLOOKUP($A1678&amp;$Q$3,Data[Index]&amp;Data[Valid Test, Can be used for conformity (Y/N)],Data[PM/km (mg)])-L$2)/L$5</f>
        <v>#N/A</v>
      </c>
      <c r="M1678" s="140" t="e" cm="1">
        <f t="array" ref="M1678">(_xlfn.XLOOKUP($A1678&amp;$Q$3,Data[Index]&amp;Data[Valid Test, Can be used for conformity (Y/N)],Data[CH4 (mg/km)])-M$2)/M$5</f>
        <v>#N/A</v>
      </c>
      <c r="N1678" s="140" t="e" cm="1">
        <f t="array" ref="N1678">(_xlfn.XLOOKUP($A1678&amp;$Q$3,Data[Index]&amp;Data[Valid Test, Can be used for conformity (Y/N)],Data[N20 (mg/km)])-N$2)/N$5</f>
        <v>#N/A</v>
      </c>
      <c r="O1678" s="141" t="e" cm="1">
        <f t="array" ref="O1678">(_xlfn.XLOOKUP($A1678&amp;$Q$3,Data[Index]&amp;Data[Valid Test, Can be used for conformity (Y/N)],Data[l/100km])-O$2)/O$5</f>
        <v>#N/A</v>
      </c>
      <c r="P1678" s="138">
        <f>_xlfn.XLOOKUP($A1678,Data[Index],Data[Comments])</f>
        <v>0</v>
      </c>
    </row>
    <row r="1679" spans="1:16" x14ac:dyDescent="0.2">
      <c r="A1679" s="129"/>
      <c r="B1679" s="129"/>
      <c r="C1679" s="129" t="e" cm="1">
        <f t="array" ref="C1679">_xlfn.XLOOKUP($A1679&amp;$Q$3&amp;$R$3,Data[Index]&amp;Data[Valid Test, Can be used for conformity (Y/N)]&amp;Data[Cycle],Data[Test Name])</f>
        <v>#N/A</v>
      </c>
      <c r="D1679" s="167" t="e" cm="1">
        <f t="array" ref="D1679">_xlfn.XLOOKUP($A1679&amp;$Q$3&amp;$R$3,Data[Index]&amp;Data[Valid Test, Can be used for conformity (Y/N)]&amp;Data[Cycle],Data[Mileage (Miles)])</f>
        <v>#N/A</v>
      </c>
      <c r="E1679" s="130" t="e" cm="1">
        <f t="array" ref="E1679">_xlfn.XLOOKUP($A1679&amp;$Q$3&amp;$R$3,Data[Index]&amp;Data[Valid Test, Can be used for conformity (Y/N)]&amp;Data[Cycle],Data[Date])</f>
        <v>#N/A</v>
      </c>
      <c r="F1679" s="141" t="e" cm="1">
        <f t="array" ref="F1679">(_xlfn.XLOOKUP($A1679&amp;$Q$3&amp;$R$3,Data[Index]&amp;Data[Valid Test, Can be used for conformity (Y/N)]&amp;Data[Cycle],Data[CO/km (mg)])-F$2)/F$5</f>
        <v>#N/A</v>
      </c>
      <c r="G1679" s="141" t="e" cm="1">
        <f t="array" ref="G1679">(_xlfn.XLOOKUP($A1679&amp;$Q$3,Data[Index]&amp;Data[Valid Test, Can be used for conformity (Y/N)],Data[CO2/km (g)])-G$2)/G$5</f>
        <v>#N/A</v>
      </c>
      <c r="H1679" s="141" t="e" cm="1">
        <f t="array" ref="H1679">(_xlfn.XLOOKUP($A1679&amp;$Q$3,Data[Index]&amp;Data[Valid Test, Can be used for conformity (Y/N)],Data[THC/km (mg)])-H$2)/H$5</f>
        <v>#N/A</v>
      </c>
      <c r="I1679" s="141" t="e" cm="1">
        <f t="array" ref="I1679">(_xlfn.XLOOKUP($A1679&amp;$Q$3,Data[Index]&amp;Data[Valid Test, Can be used for conformity (Y/N)],Data[NOx/km (mg)])-I$2)/I$5</f>
        <v>#N/A</v>
      </c>
      <c r="J1679" s="141" t="e" cm="1">
        <f t="array" ref="J1679">(_xlfn.XLOOKUP($A1679&amp;$Q$3,Data[Index]&amp;Data[Valid Test, Can be used for conformity (Y/N)],Data[THC + NOx/km (mg)])-J$2)/J$5</f>
        <v>#N/A</v>
      </c>
      <c r="K1679" s="141" t="e" cm="1">
        <f t="array" ref="K1679">(_xlfn.XLOOKUP($A1679&amp;$Q$3,Data[Index]&amp;Data[Valid Test, Can be used for conformity (Y/N)],Data[PN/km ('#)])-K$2)/K$5</f>
        <v>#N/A</v>
      </c>
      <c r="L1679" s="141" t="e" cm="1">
        <f t="array" ref="L1679">(_xlfn.XLOOKUP($A1679&amp;$Q$3,Data[Index]&amp;Data[Valid Test, Can be used for conformity (Y/N)],Data[PM/km (mg)])-L$2)/L$5</f>
        <v>#N/A</v>
      </c>
      <c r="M1679" s="140" t="e" cm="1">
        <f t="array" ref="M1679">(_xlfn.XLOOKUP($A1679&amp;$Q$3,Data[Index]&amp;Data[Valid Test, Can be used for conformity (Y/N)],Data[CH4 (mg/km)])-M$2)/M$5</f>
        <v>#N/A</v>
      </c>
      <c r="N1679" s="140" t="e" cm="1">
        <f t="array" ref="N1679">(_xlfn.XLOOKUP($A1679&amp;$Q$3,Data[Index]&amp;Data[Valid Test, Can be used for conformity (Y/N)],Data[N20 (mg/km)])-N$2)/N$5</f>
        <v>#N/A</v>
      </c>
      <c r="O1679" s="141" t="e" cm="1">
        <f t="array" ref="O1679">(_xlfn.XLOOKUP($A1679&amp;$Q$3,Data[Index]&amp;Data[Valid Test, Can be used for conformity (Y/N)],Data[l/100km])-O$2)/O$5</f>
        <v>#N/A</v>
      </c>
      <c r="P1679" s="138">
        <f>_xlfn.XLOOKUP($A1679,Data[Index],Data[Comments])</f>
        <v>0</v>
      </c>
    </row>
    <row r="1680" spans="1:16" x14ac:dyDescent="0.2">
      <c r="A1680" s="129"/>
      <c r="B1680" s="129"/>
      <c r="C1680" s="129" t="e" cm="1">
        <f t="array" ref="C1680">_xlfn.XLOOKUP($A1680&amp;$Q$3&amp;$R$3,Data[Index]&amp;Data[Valid Test, Can be used for conformity (Y/N)]&amp;Data[Cycle],Data[Test Name])</f>
        <v>#N/A</v>
      </c>
      <c r="D1680" s="167" t="e" cm="1">
        <f t="array" ref="D1680">_xlfn.XLOOKUP($A1680&amp;$Q$3&amp;$R$3,Data[Index]&amp;Data[Valid Test, Can be used for conformity (Y/N)]&amp;Data[Cycle],Data[Mileage (Miles)])</f>
        <v>#N/A</v>
      </c>
      <c r="E1680" s="130" t="e" cm="1">
        <f t="array" ref="E1680">_xlfn.XLOOKUP($A1680&amp;$Q$3&amp;$R$3,Data[Index]&amp;Data[Valid Test, Can be used for conformity (Y/N)]&amp;Data[Cycle],Data[Date])</f>
        <v>#N/A</v>
      </c>
      <c r="F1680" s="141" t="e" cm="1">
        <f t="array" ref="F1680">(_xlfn.XLOOKUP($A1680&amp;$Q$3&amp;$R$3,Data[Index]&amp;Data[Valid Test, Can be used for conformity (Y/N)]&amp;Data[Cycle],Data[CO/km (mg)])-F$2)/F$5</f>
        <v>#N/A</v>
      </c>
      <c r="G1680" s="141" t="e" cm="1">
        <f t="array" ref="G1680">(_xlfn.XLOOKUP($A1680&amp;$Q$3,Data[Index]&amp;Data[Valid Test, Can be used for conformity (Y/N)],Data[CO2/km (g)])-G$2)/G$5</f>
        <v>#N/A</v>
      </c>
      <c r="H1680" s="141" t="e" cm="1">
        <f t="array" ref="H1680">(_xlfn.XLOOKUP($A1680&amp;$Q$3,Data[Index]&amp;Data[Valid Test, Can be used for conformity (Y/N)],Data[THC/km (mg)])-H$2)/H$5</f>
        <v>#N/A</v>
      </c>
      <c r="I1680" s="141" t="e" cm="1">
        <f t="array" ref="I1680">(_xlfn.XLOOKUP($A1680&amp;$Q$3,Data[Index]&amp;Data[Valid Test, Can be used for conformity (Y/N)],Data[NOx/km (mg)])-I$2)/I$5</f>
        <v>#N/A</v>
      </c>
      <c r="J1680" s="141" t="e" cm="1">
        <f t="array" ref="J1680">(_xlfn.XLOOKUP($A1680&amp;$Q$3,Data[Index]&amp;Data[Valid Test, Can be used for conformity (Y/N)],Data[THC + NOx/km (mg)])-J$2)/J$5</f>
        <v>#N/A</v>
      </c>
      <c r="K1680" s="141" t="e" cm="1">
        <f t="array" ref="K1680">(_xlfn.XLOOKUP($A1680&amp;$Q$3,Data[Index]&amp;Data[Valid Test, Can be used for conformity (Y/N)],Data[PN/km ('#)])-K$2)/K$5</f>
        <v>#N/A</v>
      </c>
      <c r="L1680" s="141" t="e" cm="1">
        <f t="array" ref="L1680">(_xlfn.XLOOKUP($A1680&amp;$Q$3,Data[Index]&amp;Data[Valid Test, Can be used for conformity (Y/N)],Data[PM/km (mg)])-L$2)/L$5</f>
        <v>#N/A</v>
      </c>
      <c r="M1680" s="140" t="e" cm="1">
        <f t="array" ref="M1680">(_xlfn.XLOOKUP($A1680&amp;$Q$3,Data[Index]&amp;Data[Valid Test, Can be used for conformity (Y/N)],Data[CH4 (mg/km)])-M$2)/M$5</f>
        <v>#N/A</v>
      </c>
      <c r="N1680" s="140" t="e" cm="1">
        <f t="array" ref="N1680">(_xlfn.XLOOKUP($A1680&amp;$Q$3,Data[Index]&amp;Data[Valid Test, Can be used for conformity (Y/N)],Data[N20 (mg/km)])-N$2)/N$5</f>
        <v>#N/A</v>
      </c>
      <c r="O1680" s="141" t="e" cm="1">
        <f t="array" ref="O1680">(_xlfn.XLOOKUP($A1680&amp;$Q$3,Data[Index]&amp;Data[Valid Test, Can be used for conformity (Y/N)],Data[l/100km])-O$2)/O$5</f>
        <v>#N/A</v>
      </c>
      <c r="P1680" s="138">
        <f>_xlfn.XLOOKUP($A1680,Data[Index],Data[Comments])</f>
        <v>0</v>
      </c>
    </row>
    <row r="1681" spans="1:16" x14ac:dyDescent="0.2">
      <c r="A1681" s="129"/>
      <c r="B1681" s="129"/>
      <c r="C1681" s="129" t="e" cm="1">
        <f t="array" ref="C1681">_xlfn.XLOOKUP($A1681&amp;$Q$3&amp;$R$3,Data[Index]&amp;Data[Valid Test, Can be used for conformity (Y/N)]&amp;Data[Cycle],Data[Test Name])</f>
        <v>#N/A</v>
      </c>
      <c r="D1681" s="167" t="e" cm="1">
        <f t="array" ref="D1681">_xlfn.XLOOKUP($A1681&amp;$Q$3&amp;$R$3,Data[Index]&amp;Data[Valid Test, Can be used for conformity (Y/N)]&amp;Data[Cycle],Data[Mileage (Miles)])</f>
        <v>#N/A</v>
      </c>
      <c r="E1681" s="130" t="e" cm="1">
        <f t="array" ref="E1681">_xlfn.XLOOKUP($A1681&amp;$Q$3&amp;$R$3,Data[Index]&amp;Data[Valid Test, Can be used for conformity (Y/N)]&amp;Data[Cycle],Data[Date])</f>
        <v>#N/A</v>
      </c>
      <c r="F1681" s="141" t="e" cm="1">
        <f t="array" ref="F1681">(_xlfn.XLOOKUP($A1681&amp;$Q$3&amp;$R$3,Data[Index]&amp;Data[Valid Test, Can be used for conformity (Y/N)]&amp;Data[Cycle],Data[CO/km (mg)])-F$2)/F$5</f>
        <v>#N/A</v>
      </c>
      <c r="G1681" s="141" t="e" cm="1">
        <f t="array" ref="G1681">(_xlfn.XLOOKUP($A1681&amp;$Q$3,Data[Index]&amp;Data[Valid Test, Can be used for conformity (Y/N)],Data[CO2/km (g)])-G$2)/G$5</f>
        <v>#N/A</v>
      </c>
      <c r="H1681" s="141" t="e" cm="1">
        <f t="array" ref="H1681">(_xlfn.XLOOKUP($A1681&amp;$Q$3,Data[Index]&amp;Data[Valid Test, Can be used for conformity (Y/N)],Data[THC/km (mg)])-H$2)/H$5</f>
        <v>#N/A</v>
      </c>
      <c r="I1681" s="141" t="e" cm="1">
        <f t="array" ref="I1681">(_xlfn.XLOOKUP($A1681&amp;$Q$3,Data[Index]&amp;Data[Valid Test, Can be used for conformity (Y/N)],Data[NOx/km (mg)])-I$2)/I$5</f>
        <v>#N/A</v>
      </c>
      <c r="J1681" s="141" t="e" cm="1">
        <f t="array" ref="J1681">(_xlfn.XLOOKUP($A1681&amp;$Q$3,Data[Index]&amp;Data[Valid Test, Can be used for conformity (Y/N)],Data[THC + NOx/km (mg)])-J$2)/J$5</f>
        <v>#N/A</v>
      </c>
      <c r="K1681" s="141" t="e" cm="1">
        <f t="array" ref="K1681">(_xlfn.XLOOKUP($A1681&amp;$Q$3,Data[Index]&amp;Data[Valid Test, Can be used for conformity (Y/N)],Data[PN/km ('#)])-K$2)/K$5</f>
        <v>#N/A</v>
      </c>
      <c r="L1681" s="141" t="e" cm="1">
        <f t="array" ref="L1681">(_xlfn.XLOOKUP($A1681&amp;$Q$3,Data[Index]&amp;Data[Valid Test, Can be used for conformity (Y/N)],Data[PM/km (mg)])-L$2)/L$5</f>
        <v>#N/A</v>
      </c>
      <c r="M1681" s="140" t="e" cm="1">
        <f t="array" ref="M1681">(_xlfn.XLOOKUP($A1681&amp;$Q$3,Data[Index]&amp;Data[Valid Test, Can be used for conformity (Y/N)],Data[CH4 (mg/km)])-M$2)/M$5</f>
        <v>#N/A</v>
      </c>
      <c r="N1681" s="140" t="e" cm="1">
        <f t="array" ref="N1681">(_xlfn.XLOOKUP($A1681&amp;$Q$3,Data[Index]&amp;Data[Valid Test, Can be used for conformity (Y/N)],Data[N20 (mg/km)])-N$2)/N$5</f>
        <v>#N/A</v>
      </c>
      <c r="O1681" s="141" t="e" cm="1">
        <f t="array" ref="O1681">(_xlfn.XLOOKUP($A1681&amp;$Q$3,Data[Index]&amp;Data[Valid Test, Can be used for conformity (Y/N)],Data[l/100km])-O$2)/O$5</f>
        <v>#N/A</v>
      </c>
      <c r="P1681" s="138">
        <f>_xlfn.XLOOKUP($A1681,Data[Index],Data[Comments])</f>
        <v>0</v>
      </c>
    </row>
    <row r="1682" spans="1:16" x14ac:dyDescent="0.2">
      <c r="A1682" s="129"/>
      <c r="B1682" s="129"/>
      <c r="C1682" s="129" t="e" cm="1">
        <f t="array" ref="C1682">_xlfn.XLOOKUP($A1682&amp;$Q$3&amp;$R$3,Data[Index]&amp;Data[Valid Test, Can be used for conformity (Y/N)]&amp;Data[Cycle],Data[Test Name])</f>
        <v>#N/A</v>
      </c>
      <c r="D1682" s="167" t="e" cm="1">
        <f t="array" ref="D1682">_xlfn.XLOOKUP($A1682&amp;$Q$3&amp;$R$3,Data[Index]&amp;Data[Valid Test, Can be used for conformity (Y/N)]&amp;Data[Cycle],Data[Mileage (Miles)])</f>
        <v>#N/A</v>
      </c>
      <c r="E1682" s="130" t="e" cm="1">
        <f t="array" ref="E1682">_xlfn.XLOOKUP($A1682&amp;$Q$3&amp;$R$3,Data[Index]&amp;Data[Valid Test, Can be used for conformity (Y/N)]&amp;Data[Cycle],Data[Date])</f>
        <v>#N/A</v>
      </c>
      <c r="F1682" s="141" t="e" cm="1">
        <f t="array" ref="F1682">(_xlfn.XLOOKUP($A1682&amp;$Q$3&amp;$R$3,Data[Index]&amp;Data[Valid Test, Can be used for conformity (Y/N)]&amp;Data[Cycle],Data[CO/km (mg)])-F$2)/F$5</f>
        <v>#N/A</v>
      </c>
      <c r="G1682" s="141" t="e" cm="1">
        <f t="array" ref="G1682">(_xlfn.XLOOKUP($A1682&amp;$Q$3,Data[Index]&amp;Data[Valid Test, Can be used for conformity (Y/N)],Data[CO2/km (g)])-G$2)/G$5</f>
        <v>#N/A</v>
      </c>
      <c r="H1682" s="141" t="e" cm="1">
        <f t="array" ref="H1682">(_xlfn.XLOOKUP($A1682&amp;$Q$3,Data[Index]&amp;Data[Valid Test, Can be used for conformity (Y/N)],Data[THC/km (mg)])-H$2)/H$5</f>
        <v>#N/A</v>
      </c>
      <c r="I1682" s="141" t="e" cm="1">
        <f t="array" ref="I1682">(_xlfn.XLOOKUP($A1682&amp;$Q$3,Data[Index]&amp;Data[Valid Test, Can be used for conformity (Y/N)],Data[NOx/km (mg)])-I$2)/I$5</f>
        <v>#N/A</v>
      </c>
      <c r="J1682" s="141" t="e" cm="1">
        <f t="array" ref="J1682">(_xlfn.XLOOKUP($A1682&amp;$Q$3,Data[Index]&amp;Data[Valid Test, Can be used for conformity (Y/N)],Data[THC + NOx/km (mg)])-J$2)/J$5</f>
        <v>#N/A</v>
      </c>
      <c r="K1682" s="141" t="e" cm="1">
        <f t="array" ref="K1682">(_xlfn.XLOOKUP($A1682&amp;$Q$3,Data[Index]&amp;Data[Valid Test, Can be used for conformity (Y/N)],Data[PN/km ('#)])-K$2)/K$5</f>
        <v>#N/A</v>
      </c>
      <c r="L1682" s="141" t="e" cm="1">
        <f t="array" ref="L1682">(_xlfn.XLOOKUP($A1682&amp;$Q$3,Data[Index]&amp;Data[Valid Test, Can be used for conformity (Y/N)],Data[PM/km (mg)])-L$2)/L$5</f>
        <v>#N/A</v>
      </c>
      <c r="M1682" s="140" t="e" cm="1">
        <f t="array" ref="M1682">(_xlfn.XLOOKUP($A1682&amp;$Q$3,Data[Index]&amp;Data[Valid Test, Can be used for conformity (Y/N)],Data[CH4 (mg/km)])-M$2)/M$5</f>
        <v>#N/A</v>
      </c>
      <c r="N1682" s="140" t="e" cm="1">
        <f t="array" ref="N1682">(_xlfn.XLOOKUP($A1682&amp;$Q$3,Data[Index]&amp;Data[Valid Test, Can be used for conformity (Y/N)],Data[N20 (mg/km)])-N$2)/N$5</f>
        <v>#N/A</v>
      </c>
      <c r="O1682" s="141" t="e" cm="1">
        <f t="array" ref="O1682">(_xlfn.XLOOKUP($A1682&amp;$Q$3,Data[Index]&amp;Data[Valid Test, Can be used for conformity (Y/N)],Data[l/100km])-O$2)/O$5</f>
        <v>#N/A</v>
      </c>
      <c r="P1682" s="138">
        <f>_xlfn.XLOOKUP($A1682,Data[Index],Data[Comments])</f>
        <v>0</v>
      </c>
    </row>
    <row r="1683" spans="1:16" x14ac:dyDescent="0.2">
      <c r="A1683" s="129"/>
      <c r="B1683" s="129"/>
      <c r="C1683" s="129" t="e" cm="1">
        <f t="array" ref="C1683">_xlfn.XLOOKUP($A1683&amp;$Q$3&amp;$R$3,Data[Index]&amp;Data[Valid Test, Can be used for conformity (Y/N)]&amp;Data[Cycle],Data[Test Name])</f>
        <v>#N/A</v>
      </c>
      <c r="D1683" s="167" t="e" cm="1">
        <f t="array" ref="D1683">_xlfn.XLOOKUP($A1683&amp;$Q$3&amp;$R$3,Data[Index]&amp;Data[Valid Test, Can be used for conformity (Y/N)]&amp;Data[Cycle],Data[Mileage (Miles)])</f>
        <v>#N/A</v>
      </c>
      <c r="E1683" s="130" t="e" cm="1">
        <f t="array" ref="E1683">_xlfn.XLOOKUP($A1683&amp;$Q$3&amp;$R$3,Data[Index]&amp;Data[Valid Test, Can be used for conformity (Y/N)]&amp;Data[Cycle],Data[Date])</f>
        <v>#N/A</v>
      </c>
      <c r="F1683" s="141" t="e" cm="1">
        <f t="array" ref="F1683">(_xlfn.XLOOKUP($A1683&amp;$Q$3&amp;$R$3,Data[Index]&amp;Data[Valid Test, Can be used for conformity (Y/N)]&amp;Data[Cycle],Data[CO/km (mg)])-F$2)/F$5</f>
        <v>#N/A</v>
      </c>
      <c r="G1683" s="141" t="e" cm="1">
        <f t="array" ref="G1683">(_xlfn.XLOOKUP($A1683&amp;$Q$3,Data[Index]&amp;Data[Valid Test, Can be used for conformity (Y/N)],Data[CO2/km (g)])-G$2)/G$5</f>
        <v>#N/A</v>
      </c>
      <c r="H1683" s="141" t="e" cm="1">
        <f t="array" ref="H1683">(_xlfn.XLOOKUP($A1683&amp;$Q$3,Data[Index]&amp;Data[Valid Test, Can be used for conformity (Y/N)],Data[THC/km (mg)])-H$2)/H$5</f>
        <v>#N/A</v>
      </c>
      <c r="I1683" s="141" t="e" cm="1">
        <f t="array" ref="I1683">(_xlfn.XLOOKUP($A1683&amp;$Q$3,Data[Index]&amp;Data[Valid Test, Can be used for conformity (Y/N)],Data[NOx/km (mg)])-I$2)/I$5</f>
        <v>#N/A</v>
      </c>
      <c r="J1683" s="141" t="e" cm="1">
        <f t="array" ref="J1683">(_xlfn.XLOOKUP($A1683&amp;$Q$3,Data[Index]&amp;Data[Valid Test, Can be used for conformity (Y/N)],Data[THC + NOx/km (mg)])-J$2)/J$5</f>
        <v>#N/A</v>
      </c>
      <c r="K1683" s="141" t="e" cm="1">
        <f t="array" ref="K1683">(_xlfn.XLOOKUP($A1683&amp;$Q$3,Data[Index]&amp;Data[Valid Test, Can be used for conformity (Y/N)],Data[PN/km ('#)])-K$2)/K$5</f>
        <v>#N/A</v>
      </c>
      <c r="L1683" s="141" t="e" cm="1">
        <f t="array" ref="L1683">(_xlfn.XLOOKUP($A1683&amp;$Q$3,Data[Index]&amp;Data[Valid Test, Can be used for conformity (Y/N)],Data[PM/km (mg)])-L$2)/L$5</f>
        <v>#N/A</v>
      </c>
      <c r="M1683" s="140" t="e" cm="1">
        <f t="array" ref="M1683">(_xlfn.XLOOKUP($A1683&amp;$Q$3,Data[Index]&amp;Data[Valid Test, Can be used for conformity (Y/N)],Data[CH4 (mg/km)])-M$2)/M$5</f>
        <v>#N/A</v>
      </c>
      <c r="N1683" s="140" t="e" cm="1">
        <f t="array" ref="N1683">(_xlfn.XLOOKUP($A1683&amp;$Q$3,Data[Index]&amp;Data[Valid Test, Can be used for conformity (Y/N)],Data[N20 (mg/km)])-N$2)/N$5</f>
        <v>#N/A</v>
      </c>
      <c r="O1683" s="141" t="e" cm="1">
        <f t="array" ref="O1683">(_xlfn.XLOOKUP($A1683&amp;$Q$3,Data[Index]&amp;Data[Valid Test, Can be used for conformity (Y/N)],Data[l/100km])-O$2)/O$5</f>
        <v>#N/A</v>
      </c>
      <c r="P1683" s="138">
        <f>_xlfn.XLOOKUP($A1683,Data[Index],Data[Comments])</f>
        <v>0</v>
      </c>
    </row>
    <row r="1684" spans="1:16" x14ac:dyDescent="0.2">
      <c r="A1684" s="129"/>
      <c r="B1684" s="129"/>
      <c r="C1684" s="129" t="e" cm="1">
        <f t="array" ref="C1684">_xlfn.XLOOKUP($A1684&amp;$Q$3&amp;$R$3,Data[Index]&amp;Data[Valid Test, Can be used for conformity (Y/N)]&amp;Data[Cycle],Data[Test Name])</f>
        <v>#N/A</v>
      </c>
      <c r="D1684" s="167" t="e" cm="1">
        <f t="array" ref="D1684">_xlfn.XLOOKUP($A1684&amp;$Q$3&amp;$R$3,Data[Index]&amp;Data[Valid Test, Can be used for conformity (Y/N)]&amp;Data[Cycle],Data[Mileage (Miles)])</f>
        <v>#N/A</v>
      </c>
      <c r="E1684" s="130" t="e" cm="1">
        <f t="array" ref="E1684">_xlfn.XLOOKUP($A1684&amp;$Q$3&amp;$R$3,Data[Index]&amp;Data[Valid Test, Can be used for conformity (Y/N)]&amp;Data[Cycle],Data[Date])</f>
        <v>#N/A</v>
      </c>
      <c r="F1684" s="141" t="e" cm="1">
        <f t="array" ref="F1684">(_xlfn.XLOOKUP($A1684&amp;$Q$3&amp;$R$3,Data[Index]&amp;Data[Valid Test, Can be used for conformity (Y/N)]&amp;Data[Cycle],Data[CO/km (mg)])-F$2)/F$5</f>
        <v>#N/A</v>
      </c>
      <c r="G1684" s="141" t="e" cm="1">
        <f t="array" ref="G1684">(_xlfn.XLOOKUP($A1684&amp;$Q$3,Data[Index]&amp;Data[Valid Test, Can be used for conformity (Y/N)],Data[CO2/km (g)])-G$2)/G$5</f>
        <v>#N/A</v>
      </c>
      <c r="H1684" s="141" t="e" cm="1">
        <f t="array" ref="H1684">(_xlfn.XLOOKUP($A1684&amp;$Q$3,Data[Index]&amp;Data[Valid Test, Can be used for conformity (Y/N)],Data[THC/km (mg)])-H$2)/H$5</f>
        <v>#N/A</v>
      </c>
      <c r="I1684" s="141" t="e" cm="1">
        <f t="array" ref="I1684">(_xlfn.XLOOKUP($A1684&amp;$Q$3,Data[Index]&amp;Data[Valid Test, Can be used for conformity (Y/N)],Data[NOx/km (mg)])-I$2)/I$5</f>
        <v>#N/A</v>
      </c>
      <c r="J1684" s="141" t="e" cm="1">
        <f t="array" ref="J1684">(_xlfn.XLOOKUP($A1684&amp;$Q$3,Data[Index]&amp;Data[Valid Test, Can be used for conformity (Y/N)],Data[THC + NOx/km (mg)])-J$2)/J$5</f>
        <v>#N/A</v>
      </c>
      <c r="K1684" s="141" t="e" cm="1">
        <f t="array" ref="K1684">(_xlfn.XLOOKUP($A1684&amp;$Q$3,Data[Index]&amp;Data[Valid Test, Can be used for conformity (Y/N)],Data[PN/km ('#)])-K$2)/K$5</f>
        <v>#N/A</v>
      </c>
      <c r="L1684" s="141" t="e" cm="1">
        <f t="array" ref="L1684">(_xlfn.XLOOKUP($A1684&amp;$Q$3,Data[Index]&amp;Data[Valid Test, Can be used for conformity (Y/N)],Data[PM/km (mg)])-L$2)/L$5</f>
        <v>#N/A</v>
      </c>
      <c r="M1684" s="140" t="e" cm="1">
        <f t="array" ref="M1684">(_xlfn.XLOOKUP($A1684&amp;$Q$3,Data[Index]&amp;Data[Valid Test, Can be used for conformity (Y/N)],Data[CH4 (mg/km)])-M$2)/M$5</f>
        <v>#N/A</v>
      </c>
      <c r="N1684" s="140" t="e" cm="1">
        <f t="array" ref="N1684">(_xlfn.XLOOKUP($A1684&amp;$Q$3,Data[Index]&amp;Data[Valid Test, Can be used for conformity (Y/N)],Data[N20 (mg/km)])-N$2)/N$5</f>
        <v>#N/A</v>
      </c>
      <c r="O1684" s="141" t="e" cm="1">
        <f t="array" ref="O1684">(_xlfn.XLOOKUP($A1684&amp;$Q$3,Data[Index]&amp;Data[Valid Test, Can be used for conformity (Y/N)],Data[l/100km])-O$2)/O$5</f>
        <v>#N/A</v>
      </c>
      <c r="P1684" s="138">
        <f>_xlfn.XLOOKUP($A1684,Data[Index],Data[Comments])</f>
        <v>0</v>
      </c>
    </row>
    <row r="1685" spans="1:16" x14ac:dyDescent="0.2">
      <c r="A1685" s="129"/>
      <c r="B1685" s="129"/>
      <c r="C1685" s="129" t="e" cm="1">
        <f t="array" ref="C1685">_xlfn.XLOOKUP($A1685&amp;$Q$3&amp;$R$3,Data[Index]&amp;Data[Valid Test, Can be used for conformity (Y/N)]&amp;Data[Cycle],Data[Test Name])</f>
        <v>#N/A</v>
      </c>
      <c r="D1685" s="167" t="e" cm="1">
        <f t="array" ref="D1685">_xlfn.XLOOKUP($A1685&amp;$Q$3&amp;$R$3,Data[Index]&amp;Data[Valid Test, Can be used for conformity (Y/N)]&amp;Data[Cycle],Data[Mileage (Miles)])</f>
        <v>#N/A</v>
      </c>
      <c r="E1685" s="130" t="e" cm="1">
        <f t="array" ref="E1685">_xlfn.XLOOKUP($A1685&amp;$Q$3&amp;$R$3,Data[Index]&amp;Data[Valid Test, Can be used for conformity (Y/N)]&amp;Data[Cycle],Data[Date])</f>
        <v>#N/A</v>
      </c>
      <c r="F1685" s="141" t="e" cm="1">
        <f t="array" ref="F1685">(_xlfn.XLOOKUP($A1685&amp;$Q$3&amp;$R$3,Data[Index]&amp;Data[Valid Test, Can be used for conformity (Y/N)]&amp;Data[Cycle],Data[CO/km (mg)])-F$2)/F$5</f>
        <v>#N/A</v>
      </c>
      <c r="G1685" s="141" t="e" cm="1">
        <f t="array" ref="G1685">(_xlfn.XLOOKUP($A1685&amp;$Q$3,Data[Index]&amp;Data[Valid Test, Can be used for conformity (Y/N)],Data[CO2/km (g)])-G$2)/G$5</f>
        <v>#N/A</v>
      </c>
      <c r="H1685" s="141" t="e" cm="1">
        <f t="array" ref="H1685">(_xlfn.XLOOKUP($A1685&amp;$Q$3,Data[Index]&amp;Data[Valid Test, Can be used for conformity (Y/N)],Data[THC/km (mg)])-H$2)/H$5</f>
        <v>#N/A</v>
      </c>
      <c r="I1685" s="141" t="e" cm="1">
        <f t="array" ref="I1685">(_xlfn.XLOOKUP($A1685&amp;$Q$3,Data[Index]&amp;Data[Valid Test, Can be used for conformity (Y/N)],Data[NOx/km (mg)])-I$2)/I$5</f>
        <v>#N/A</v>
      </c>
      <c r="J1685" s="141" t="e" cm="1">
        <f t="array" ref="J1685">(_xlfn.XLOOKUP($A1685&amp;$Q$3,Data[Index]&amp;Data[Valid Test, Can be used for conformity (Y/N)],Data[THC + NOx/km (mg)])-J$2)/J$5</f>
        <v>#N/A</v>
      </c>
      <c r="K1685" s="141" t="e" cm="1">
        <f t="array" ref="K1685">(_xlfn.XLOOKUP($A1685&amp;$Q$3,Data[Index]&amp;Data[Valid Test, Can be used for conformity (Y/N)],Data[PN/km ('#)])-K$2)/K$5</f>
        <v>#N/A</v>
      </c>
      <c r="L1685" s="141" t="e" cm="1">
        <f t="array" ref="L1685">(_xlfn.XLOOKUP($A1685&amp;$Q$3,Data[Index]&amp;Data[Valid Test, Can be used for conformity (Y/N)],Data[PM/km (mg)])-L$2)/L$5</f>
        <v>#N/A</v>
      </c>
      <c r="M1685" s="140" t="e" cm="1">
        <f t="array" ref="M1685">(_xlfn.XLOOKUP($A1685&amp;$Q$3,Data[Index]&amp;Data[Valid Test, Can be used for conformity (Y/N)],Data[CH4 (mg/km)])-M$2)/M$5</f>
        <v>#N/A</v>
      </c>
      <c r="N1685" s="140" t="e" cm="1">
        <f t="array" ref="N1685">(_xlfn.XLOOKUP($A1685&amp;$Q$3,Data[Index]&amp;Data[Valid Test, Can be used for conformity (Y/N)],Data[N20 (mg/km)])-N$2)/N$5</f>
        <v>#N/A</v>
      </c>
      <c r="O1685" s="141" t="e" cm="1">
        <f t="array" ref="O1685">(_xlfn.XLOOKUP($A1685&amp;$Q$3,Data[Index]&amp;Data[Valid Test, Can be used for conformity (Y/N)],Data[l/100km])-O$2)/O$5</f>
        <v>#N/A</v>
      </c>
      <c r="P1685" s="138">
        <f>_xlfn.XLOOKUP($A1685,Data[Index],Data[Comments])</f>
        <v>0</v>
      </c>
    </row>
    <row r="1686" spans="1:16" x14ac:dyDescent="0.2">
      <c r="A1686" s="129"/>
      <c r="B1686" s="129"/>
      <c r="C1686" s="129" t="e" cm="1">
        <f t="array" ref="C1686">_xlfn.XLOOKUP($A1686&amp;$Q$3&amp;$R$3,Data[Index]&amp;Data[Valid Test, Can be used for conformity (Y/N)]&amp;Data[Cycle],Data[Test Name])</f>
        <v>#N/A</v>
      </c>
      <c r="D1686" s="167" t="e" cm="1">
        <f t="array" ref="D1686">_xlfn.XLOOKUP($A1686&amp;$Q$3&amp;$R$3,Data[Index]&amp;Data[Valid Test, Can be used for conformity (Y/N)]&amp;Data[Cycle],Data[Mileage (Miles)])</f>
        <v>#N/A</v>
      </c>
      <c r="E1686" s="130" t="e" cm="1">
        <f t="array" ref="E1686">_xlfn.XLOOKUP($A1686&amp;$Q$3&amp;$R$3,Data[Index]&amp;Data[Valid Test, Can be used for conformity (Y/N)]&amp;Data[Cycle],Data[Date])</f>
        <v>#N/A</v>
      </c>
      <c r="F1686" s="141" t="e" cm="1">
        <f t="array" ref="F1686">(_xlfn.XLOOKUP($A1686&amp;$Q$3&amp;$R$3,Data[Index]&amp;Data[Valid Test, Can be used for conformity (Y/N)]&amp;Data[Cycle],Data[CO/km (mg)])-F$2)/F$5</f>
        <v>#N/A</v>
      </c>
      <c r="G1686" s="141" t="e" cm="1">
        <f t="array" ref="G1686">(_xlfn.XLOOKUP($A1686&amp;$Q$3,Data[Index]&amp;Data[Valid Test, Can be used for conformity (Y/N)],Data[CO2/km (g)])-G$2)/G$5</f>
        <v>#N/A</v>
      </c>
      <c r="H1686" s="141" t="e" cm="1">
        <f t="array" ref="H1686">(_xlfn.XLOOKUP($A1686&amp;$Q$3,Data[Index]&amp;Data[Valid Test, Can be used for conformity (Y/N)],Data[THC/km (mg)])-H$2)/H$5</f>
        <v>#N/A</v>
      </c>
      <c r="I1686" s="141" t="e" cm="1">
        <f t="array" ref="I1686">(_xlfn.XLOOKUP($A1686&amp;$Q$3,Data[Index]&amp;Data[Valid Test, Can be used for conformity (Y/N)],Data[NOx/km (mg)])-I$2)/I$5</f>
        <v>#N/A</v>
      </c>
      <c r="J1686" s="141" t="e" cm="1">
        <f t="array" ref="J1686">(_xlfn.XLOOKUP($A1686&amp;$Q$3,Data[Index]&amp;Data[Valid Test, Can be used for conformity (Y/N)],Data[THC + NOx/km (mg)])-J$2)/J$5</f>
        <v>#N/A</v>
      </c>
      <c r="K1686" s="141" t="e" cm="1">
        <f t="array" ref="K1686">(_xlfn.XLOOKUP($A1686&amp;$Q$3,Data[Index]&amp;Data[Valid Test, Can be used for conformity (Y/N)],Data[PN/km ('#)])-K$2)/K$5</f>
        <v>#N/A</v>
      </c>
      <c r="L1686" s="141" t="e" cm="1">
        <f t="array" ref="L1686">(_xlfn.XLOOKUP($A1686&amp;$Q$3,Data[Index]&amp;Data[Valid Test, Can be used for conformity (Y/N)],Data[PM/km (mg)])-L$2)/L$5</f>
        <v>#N/A</v>
      </c>
      <c r="M1686" s="140" t="e" cm="1">
        <f t="array" ref="M1686">(_xlfn.XLOOKUP($A1686&amp;$Q$3,Data[Index]&amp;Data[Valid Test, Can be used for conformity (Y/N)],Data[CH4 (mg/km)])-M$2)/M$5</f>
        <v>#N/A</v>
      </c>
      <c r="N1686" s="140" t="e" cm="1">
        <f t="array" ref="N1686">(_xlfn.XLOOKUP($A1686&amp;$Q$3,Data[Index]&amp;Data[Valid Test, Can be used for conformity (Y/N)],Data[N20 (mg/km)])-N$2)/N$5</f>
        <v>#N/A</v>
      </c>
      <c r="O1686" s="141" t="e" cm="1">
        <f t="array" ref="O1686">(_xlfn.XLOOKUP($A1686&amp;$Q$3,Data[Index]&amp;Data[Valid Test, Can be used for conformity (Y/N)],Data[l/100km])-O$2)/O$5</f>
        <v>#N/A</v>
      </c>
      <c r="P1686" s="138">
        <f>_xlfn.XLOOKUP($A1686,Data[Index],Data[Comments])</f>
        <v>0</v>
      </c>
    </row>
    <row r="1687" spans="1:16" x14ac:dyDescent="0.2">
      <c r="A1687" s="129"/>
      <c r="B1687" s="129"/>
      <c r="C1687" s="129" t="e" cm="1">
        <f t="array" ref="C1687">_xlfn.XLOOKUP($A1687&amp;$Q$3&amp;$R$3,Data[Index]&amp;Data[Valid Test, Can be used for conformity (Y/N)]&amp;Data[Cycle],Data[Test Name])</f>
        <v>#N/A</v>
      </c>
      <c r="D1687" s="167" t="e" cm="1">
        <f t="array" ref="D1687">_xlfn.XLOOKUP($A1687&amp;$Q$3&amp;$R$3,Data[Index]&amp;Data[Valid Test, Can be used for conformity (Y/N)]&amp;Data[Cycle],Data[Mileage (Miles)])</f>
        <v>#N/A</v>
      </c>
      <c r="E1687" s="130" t="e" cm="1">
        <f t="array" ref="E1687">_xlfn.XLOOKUP($A1687&amp;$Q$3&amp;$R$3,Data[Index]&amp;Data[Valid Test, Can be used for conformity (Y/N)]&amp;Data[Cycle],Data[Date])</f>
        <v>#N/A</v>
      </c>
      <c r="F1687" s="141" t="e" cm="1">
        <f t="array" ref="F1687">(_xlfn.XLOOKUP($A1687&amp;$Q$3&amp;$R$3,Data[Index]&amp;Data[Valid Test, Can be used for conformity (Y/N)]&amp;Data[Cycle],Data[CO/km (mg)])-F$2)/F$5</f>
        <v>#N/A</v>
      </c>
      <c r="G1687" s="141" t="e" cm="1">
        <f t="array" ref="G1687">(_xlfn.XLOOKUP($A1687&amp;$Q$3,Data[Index]&amp;Data[Valid Test, Can be used for conformity (Y/N)],Data[CO2/km (g)])-G$2)/G$5</f>
        <v>#N/A</v>
      </c>
      <c r="H1687" s="141" t="e" cm="1">
        <f t="array" ref="H1687">(_xlfn.XLOOKUP($A1687&amp;$Q$3,Data[Index]&amp;Data[Valid Test, Can be used for conformity (Y/N)],Data[THC/km (mg)])-H$2)/H$5</f>
        <v>#N/A</v>
      </c>
      <c r="I1687" s="141" t="e" cm="1">
        <f t="array" ref="I1687">(_xlfn.XLOOKUP($A1687&amp;$Q$3,Data[Index]&amp;Data[Valid Test, Can be used for conformity (Y/N)],Data[NOx/km (mg)])-I$2)/I$5</f>
        <v>#N/A</v>
      </c>
      <c r="J1687" s="141" t="e" cm="1">
        <f t="array" ref="J1687">(_xlfn.XLOOKUP($A1687&amp;$Q$3,Data[Index]&amp;Data[Valid Test, Can be used for conformity (Y/N)],Data[THC + NOx/km (mg)])-J$2)/J$5</f>
        <v>#N/A</v>
      </c>
      <c r="K1687" s="141" t="e" cm="1">
        <f t="array" ref="K1687">(_xlfn.XLOOKUP($A1687&amp;$Q$3,Data[Index]&amp;Data[Valid Test, Can be used for conformity (Y/N)],Data[PN/km ('#)])-K$2)/K$5</f>
        <v>#N/A</v>
      </c>
      <c r="L1687" s="141" t="e" cm="1">
        <f t="array" ref="L1687">(_xlfn.XLOOKUP($A1687&amp;$Q$3,Data[Index]&amp;Data[Valid Test, Can be used for conformity (Y/N)],Data[PM/km (mg)])-L$2)/L$5</f>
        <v>#N/A</v>
      </c>
      <c r="M1687" s="140" t="e" cm="1">
        <f t="array" ref="M1687">(_xlfn.XLOOKUP($A1687&amp;$Q$3,Data[Index]&amp;Data[Valid Test, Can be used for conformity (Y/N)],Data[CH4 (mg/km)])-M$2)/M$5</f>
        <v>#N/A</v>
      </c>
      <c r="N1687" s="140" t="e" cm="1">
        <f t="array" ref="N1687">(_xlfn.XLOOKUP($A1687&amp;$Q$3,Data[Index]&amp;Data[Valid Test, Can be used for conformity (Y/N)],Data[N20 (mg/km)])-N$2)/N$5</f>
        <v>#N/A</v>
      </c>
      <c r="O1687" s="141" t="e" cm="1">
        <f t="array" ref="O1687">(_xlfn.XLOOKUP($A1687&amp;$Q$3,Data[Index]&amp;Data[Valid Test, Can be used for conformity (Y/N)],Data[l/100km])-O$2)/O$5</f>
        <v>#N/A</v>
      </c>
      <c r="P1687" s="138">
        <f>_xlfn.XLOOKUP($A1687,Data[Index],Data[Comments])</f>
        <v>0</v>
      </c>
    </row>
    <row r="1688" spans="1:16" x14ac:dyDescent="0.2">
      <c r="A1688" s="129"/>
      <c r="B1688" s="129"/>
      <c r="C1688" s="129" t="e" cm="1">
        <f t="array" ref="C1688">_xlfn.XLOOKUP($A1688&amp;$Q$3&amp;$R$3,Data[Index]&amp;Data[Valid Test, Can be used for conformity (Y/N)]&amp;Data[Cycle],Data[Test Name])</f>
        <v>#N/A</v>
      </c>
      <c r="D1688" s="167" t="e" cm="1">
        <f t="array" ref="D1688">_xlfn.XLOOKUP($A1688&amp;$Q$3&amp;$R$3,Data[Index]&amp;Data[Valid Test, Can be used for conformity (Y/N)]&amp;Data[Cycle],Data[Mileage (Miles)])</f>
        <v>#N/A</v>
      </c>
      <c r="E1688" s="130" t="e" cm="1">
        <f t="array" ref="E1688">_xlfn.XLOOKUP($A1688&amp;$Q$3&amp;$R$3,Data[Index]&amp;Data[Valid Test, Can be used for conformity (Y/N)]&amp;Data[Cycle],Data[Date])</f>
        <v>#N/A</v>
      </c>
      <c r="F1688" s="141" t="e" cm="1">
        <f t="array" ref="F1688">(_xlfn.XLOOKUP($A1688&amp;$Q$3&amp;$R$3,Data[Index]&amp;Data[Valid Test, Can be used for conformity (Y/N)]&amp;Data[Cycle],Data[CO/km (mg)])-F$2)/F$5</f>
        <v>#N/A</v>
      </c>
      <c r="G1688" s="141" t="e" cm="1">
        <f t="array" ref="G1688">(_xlfn.XLOOKUP($A1688&amp;$Q$3,Data[Index]&amp;Data[Valid Test, Can be used for conformity (Y/N)],Data[CO2/km (g)])-G$2)/G$5</f>
        <v>#N/A</v>
      </c>
      <c r="H1688" s="141" t="e" cm="1">
        <f t="array" ref="H1688">(_xlfn.XLOOKUP($A1688&amp;$Q$3,Data[Index]&amp;Data[Valid Test, Can be used for conformity (Y/N)],Data[THC/km (mg)])-H$2)/H$5</f>
        <v>#N/A</v>
      </c>
      <c r="I1688" s="141" t="e" cm="1">
        <f t="array" ref="I1688">(_xlfn.XLOOKUP($A1688&amp;$Q$3,Data[Index]&amp;Data[Valid Test, Can be used for conformity (Y/N)],Data[NOx/km (mg)])-I$2)/I$5</f>
        <v>#N/A</v>
      </c>
      <c r="J1688" s="141" t="e" cm="1">
        <f t="array" ref="J1688">(_xlfn.XLOOKUP($A1688&amp;$Q$3,Data[Index]&amp;Data[Valid Test, Can be used for conformity (Y/N)],Data[THC + NOx/km (mg)])-J$2)/J$5</f>
        <v>#N/A</v>
      </c>
      <c r="K1688" s="141" t="e" cm="1">
        <f t="array" ref="K1688">(_xlfn.XLOOKUP($A1688&amp;$Q$3,Data[Index]&amp;Data[Valid Test, Can be used for conformity (Y/N)],Data[PN/km ('#)])-K$2)/K$5</f>
        <v>#N/A</v>
      </c>
      <c r="L1688" s="141" t="e" cm="1">
        <f t="array" ref="L1688">(_xlfn.XLOOKUP($A1688&amp;$Q$3,Data[Index]&amp;Data[Valid Test, Can be used for conformity (Y/N)],Data[PM/km (mg)])-L$2)/L$5</f>
        <v>#N/A</v>
      </c>
      <c r="M1688" s="140" t="e" cm="1">
        <f t="array" ref="M1688">(_xlfn.XLOOKUP($A1688&amp;$Q$3,Data[Index]&amp;Data[Valid Test, Can be used for conformity (Y/N)],Data[CH4 (mg/km)])-M$2)/M$5</f>
        <v>#N/A</v>
      </c>
      <c r="N1688" s="140" t="e" cm="1">
        <f t="array" ref="N1688">(_xlfn.XLOOKUP($A1688&amp;$Q$3,Data[Index]&amp;Data[Valid Test, Can be used for conformity (Y/N)],Data[N20 (mg/km)])-N$2)/N$5</f>
        <v>#N/A</v>
      </c>
      <c r="O1688" s="141" t="e" cm="1">
        <f t="array" ref="O1688">(_xlfn.XLOOKUP($A1688&amp;$Q$3,Data[Index]&amp;Data[Valid Test, Can be used for conformity (Y/N)],Data[l/100km])-O$2)/O$5</f>
        <v>#N/A</v>
      </c>
      <c r="P1688" s="138">
        <f>_xlfn.XLOOKUP($A1688,Data[Index],Data[Comments])</f>
        <v>0</v>
      </c>
    </row>
    <row r="1689" spans="1:16" x14ac:dyDescent="0.2">
      <c r="A1689" s="129"/>
      <c r="B1689" s="129"/>
      <c r="C1689" s="129" t="e" cm="1">
        <f t="array" ref="C1689">_xlfn.XLOOKUP($A1689&amp;$Q$3&amp;$R$3,Data[Index]&amp;Data[Valid Test, Can be used for conformity (Y/N)]&amp;Data[Cycle],Data[Test Name])</f>
        <v>#N/A</v>
      </c>
      <c r="D1689" s="167" t="e" cm="1">
        <f t="array" ref="D1689">_xlfn.XLOOKUP($A1689&amp;$Q$3&amp;$R$3,Data[Index]&amp;Data[Valid Test, Can be used for conformity (Y/N)]&amp;Data[Cycle],Data[Mileage (Miles)])</f>
        <v>#N/A</v>
      </c>
      <c r="E1689" s="130" t="e" cm="1">
        <f t="array" ref="E1689">_xlfn.XLOOKUP($A1689&amp;$Q$3&amp;$R$3,Data[Index]&amp;Data[Valid Test, Can be used for conformity (Y/N)]&amp;Data[Cycle],Data[Date])</f>
        <v>#N/A</v>
      </c>
      <c r="F1689" s="141" t="e" cm="1">
        <f t="array" ref="F1689">(_xlfn.XLOOKUP($A1689&amp;$Q$3&amp;$R$3,Data[Index]&amp;Data[Valid Test, Can be used for conformity (Y/N)]&amp;Data[Cycle],Data[CO/km (mg)])-F$2)/F$5</f>
        <v>#N/A</v>
      </c>
      <c r="G1689" s="141" t="e" cm="1">
        <f t="array" ref="G1689">(_xlfn.XLOOKUP($A1689&amp;$Q$3,Data[Index]&amp;Data[Valid Test, Can be used for conformity (Y/N)],Data[CO2/km (g)])-G$2)/G$5</f>
        <v>#N/A</v>
      </c>
      <c r="H1689" s="141" t="e" cm="1">
        <f t="array" ref="H1689">(_xlfn.XLOOKUP($A1689&amp;$Q$3,Data[Index]&amp;Data[Valid Test, Can be used for conformity (Y/N)],Data[THC/km (mg)])-H$2)/H$5</f>
        <v>#N/A</v>
      </c>
      <c r="I1689" s="141" t="e" cm="1">
        <f t="array" ref="I1689">(_xlfn.XLOOKUP($A1689&amp;$Q$3,Data[Index]&amp;Data[Valid Test, Can be used for conformity (Y/N)],Data[NOx/km (mg)])-I$2)/I$5</f>
        <v>#N/A</v>
      </c>
      <c r="J1689" s="141" t="e" cm="1">
        <f t="array" ref="J1689">(_xlfn.XLOOKUP($A1689&amp;$Q$3,Data[Index]&amp;Data[Valid Test, Can be used for conformity (Y/N)],Data[THC + NOx/km (mg)])-J$2)/J$5</f>
        <v>#N/A</v>
      </c>
      <c r="K1689" s="141" t="e" cm="1">
        <f t="array" ref="K1689">(_xlfn.XLOOKUP($A1689&amp;$Q$3,Data[Index]&amp;Data[Valid Test, Can be used for conformity (Y/N)],Data[PN/km ('#)])-K$2)/K$5</f>
        <v>#N/A</v>
      </c>
      <c r="L1689" s="141" t="e" cm="1">
        <f t="array" ref="L1689">(_xlfn.XLOOKUP($A1689&amp;$Q$3,Data[Index]&amp;Data[Valid Test, Can be used for conformity (Y/N)],Data[PM/km (mg)])-L$2)/L$5</f>
        <v>#N/A</v>
      </c>
      <c r="M1689" s="140" t="e" cm="1">
        <f t="array" ref="M1689">(_xlfn.XLOOKUP($A1689&amp;$Q$3,Data[Index]&amp;Data[Valid Test, Can be used for conformity (Y/N)],Data[CH4 (mg/km)])-M$2)/M$5</f>
        <v>#N/A</v>
      </c>
      <c r="N1689" s="140" t="e" cm="1">
        <f t="array" ref="N1689">(_xlfn.XLOOKUP($A1689&amp;$Q$3,Data[Index]&amp;Data[Valid Test, Can be used for conformity (Y/N)],Data[N20 (mg/km)])-N$2)/N$5</f>
        <v>#N/A</v>
      </c>
      <c r="O1689" s="141" t="e" cm="1">
        <f t="array" ref="O1689">(_xlfn.XLOOKUP($A1689&amp;$Q$3,Data[Index]&amp;Data[Valid Test, Can be used for conformity (Y/N)],Data[l/100km])-O$2)/O$5</f>
        <v>#N/A</v>
      </c>
      <c r="P1689" s="138">
        <f>_xlfn.XLOOKUP($A1689,Data[Index],Data[Comments])</f>
        <v>0</v>
      </c>
    </row>
    <row r="1690" spans="1:16" x14ac:dyDescent="0.2">
      <c r="A1690" s="129"/>
      <c r="B1690" s="129"/>
      <c r="C1690" s="129" t="e" cm="1">
        <f t="array" ref="C1690">_xlfn.XLOOKUP($A1690&amp;$Q$3&amp;$R$3,Data[Index]&amp;Data[Valid Test, Can be used for conformity (Y/N)]&amp;Data[Cycle],Data[Test Name])</f>
        <v>#N/A</v>
      </c>
      <c r="D1690" s="167" t="e" cm="1">
        <f t="array" ref="D1690">_xlfn.XLOOKUP($A1690&amp;$Q$3&amp;$R$3,Data[Index]&amp;Data[Valid Test, Can be used for conformity (Y/N)]&amp;Data[Cycle],Data[Mileage (Miles)])</f>
        <v>#N/A</v>
      </c>
      <c r="E1690" s="130" t="e" cm="1">
        <f t="array" ref="E1690">_xlfn.XLOOKUP($A1690&amp;$Q$3&amp;$R$3,Data[Index]&amp;Data[Valid Test, Can be used for conformity (Y/N)]&amp;Data[Cycle],Data[Date])</f>
        <v>#N/A</v>
      </c>
      <c r="F1690" s="141" t="e" cm="1">
        <f t="array" ref="F1690">(_xlfn.XLOOKUP($A1690&amp;$Q$3&amp;$R$3,Data[Index]&amp;Data[Valid Test, Can be used for conformity (Y/N)]&amp;Data[Cycle],Data[CO/km (mg)])-F$2)/F$5</f>
        <v>#N/A</v>
      </c>
      <c r="G1690" s="141" t="e" cm="1">
        <f t="array" ref="G1690">(_xlfn.XLOOKUP($A1690&amp;$Q$3,Data[Index]&amp;Data[Valid Test, Can be used for conformity (Y/N)],Data[CO2/km (g)])-G$2)/G$5</f>
        <v>#N/A</v>
      </c>
      <c r="H1690" s="141" t="e" cm="1">
        <f t="array" ref="H1690">(_xlfn.XLOOKUP($A1690&amp;$Q$3,Data[Index]&amp;Data[Valid Test, Can be used for conformity (Y/N)],Data[THC/km (mg)])-H$2)/H$5</f>
        <v>#N/A</v>
      </c>
      <c r="I1690" s="141" t="e" cm="1">
        <f t="array" ref="I1690">(_xlfn.XLOOKUP($A1690&amp;$Q$3,Data[Index]&amp;Data[Valid Test, Can be used for conformity (Y/N)],Data[NOx/km (mg)])-I$2)/I$5</f>
        <v>#N/A</v>
      </c>
      <c r="J1690" s="141" t="e" cm="1">
        <f t="array" ref="J1690">(_xlfn.XLOOKUP($A1690&amp;$Q$3,Data[Index]&amp;Data[Valid Test, Can be used for conformity (Y/N)],Data[THC + NOx/km (mg)])-J$2)/J$5</f>
        <v>#N/A</v>
      </c>
      <c r="K1690" s="141" t="e" cm="1">
        <f t="array" ref="K1690">(_xlfn.XLOOKUP($A1690&amp;$Q$3,Data[Index]&amp;Data[Valid Test, Can be used for conformity (Y/N)],Data[PN/km ('#)])-K$2)/K$5</f>
        <v>#N/A</v>
      </c>
      <c r="L1690" s="141" t="e" cm="1">
        <f t="array" ref="L1690">(_xlfn.XLOOKUP($A1690&amp;$Q$3,Data[Index]&amp;Data[Valid Test, Can be used for conformity (Y/N)],Data[PM/km (mg)])-L$2)/L$5</f>
        <v>#N/A</v>
      </c>
      <c r="M1690" s="140" t="e" cm="1">
        <f t="array" ref="M1690">(_xlfn.XLOOKUP($A1690&amp;$Q$3,Data[Index]&amp;Data[Valid Test, Can be used for conformity (Y/N)],Data[CH4 (mg/km)])-M$2)/M$5</f>
        <v>#N/A</v>
      </c>
      <c r="N1690" s="140" t="e" cm="1">
        <f t="array" ref="N1690">(_xlfn.XLOOKUP($A1690&amp;$Q$3,Data[Index]&amp;Data[Valid Test, Can be used for conformity (Y/N)],Data[N20 (mg/km)])-N$2)/N$5</f>
        <v>#N/A</v>
      </c>
      <c r="O1690" s="141" t="e" cm="1">
        <f t="array" ref="O1690">(_xlfn.XLOOKUP($A1690&amp;$Q$3,Data[Index]&amp;Data[Valid Test, Can be used for conformity (Y/N)],Data[l/100km])-O$2)/O$5</f>
        <v>#N/A</v>
      </c>
      <c r="P1690" s="138">
        <f>_xlfn.XLOOKUP($A1690,Data[Index],Data[Comments])</f>
        <v>0</v>
      </c>
    </row>
    <row r="1691" spans="1:16" x14ac:dyDescent="0.2">
      <c r="A1691" s="129"/>
      <c r="B1691" s="129"/>
      <c r="C1691" s="129" t="e" cm="1">
        <f t="array" ref="C1691">_xlfn.XLOOKUP($A1691&amp;$Q$3&amp;$R$3,Data[Index]&amp;Data[Valid Test, Can be used for conformity (Y/N)]&amp;Data[Cycle],Data[Test Name])</f>
        <v>#N/A</v>
      </c>
      <c r="D1691" s="167" t="e" cm="1">
        <f t="array" ref="D1691">_xlfn.XLOOKUP($A1691&amp;$Q$3&amp;$R$3,Data[Index]&amp;Data[Valid Test, Can be used for conformity (Y/N)]&amp;Data[Cycle],Data[Mileage (Miles)])</f>
        <v>#N/A</v>
      </c>
      <c r="E1691" s="130" t="e" cm="1">
        <f t="array" ref="E1691">_xlfn.XLOOKUP($A1691&amp;$Q$3&amp;$R$3,Data[Index]&amp;Data[Valid Test, Can be used for conformity (Y/N)]&amp;Data[Cycle],Data[Date])</f>
        <v>#N/A</v>
      </c>
      <c r="F1691" s="141" t="e" cm="1">
        <f t="array" ref="F1691">(_xlfn.XLOOKUP($A1691&amp;$Q$3&amp;$R$3,Data[Index]&amp;Data[Valid Test, Can be used for conformity (Y/N)]&amp;Data[Cycle],Data[CO/km (mg)])-F$2)/F$5</f>
        <v>#N/A</v>
      </c>
      <c r="G1691" s="141" t="e" cm="1">
        <f t="array" ref="G1691">(_xlfn.XLOOKUP($A1691&amp;$Q$3,Data[Index]&amp;Data[Valid Test, Can be used for conformity (Y/N)],Data[CO2/km (g)])-G$2)/G$5</f>
        <v>#N/A</v>
      </c>
      <c r="H1691" s="141" t="e" cm="1">
        <f t="array" ref="H1691">(_xlfn.XLOOKUP($A1691&amp;$Q$3,Data[Index]&amp;Data[Valid Test, Can be used for conformity (Y/N)],Data[THC/km (mg)])-H$2)/H$5</f>
        <v>#N/A</v>
      </c>
      <c r="I1691" s="141" t="e" cm="1">
        <f t="array" ref="I1691">(_xlfn.XLOOKUP($A1691&amp;$Q$3,Data[Index]&amp;Data[Valid Test, Can be used for conformity (Y/N)],Data[NOx/km (mg)])-I$2)/I$5</f>
        <v>#N/A</v>
      </c>
      <c r="J1691" s="141" t="e" cm="1">
        <f t="array" ref="J1691">(_xlfn.XLOOKUP($A1691&amp;$Q$3,Data[Index]&amp;Data[Valid Test, Can be used for conformity (Y/N)],Data[THC + NOx/km (mg)])-J$2)/J$5</f>
        <v>#N/A</v>
      </c>
      <c r="K1691" s="141" t="e" cm="1">
        <f t="array" ref="K1691">(_xlfn.XLOOKUP($A1691&amp;$Q$3,Data[Index]&amp;Data[Valid Test, Can be used for conformity (Y/N)],Data[PN/km ('#)])-K$2)/K$5</f>
        <v>#N/A</v>
      </c>
      <c r="L1691" s="141" t="e" cm="1">
        <f t="array" ref="L1691">(_xlfn.XLOOKUP($A1691&amp;$Q$3,Data[Index]&amp;Data[Valid Test, Can be used for conformity (Y/N)],Data[PM/km (mg)])-L$2)/L$5</f>
        <v>#N/A</v>
      </c>
      <c r="M1691" s="140" t="e" cm="1">
        <f t="array" ref="M1691">(_xlfn.XLOOKUP($A1691&amp;$Q$3,Data[Index]&amp;Data[Valid Test, Can be used for conformity (Y/N)],Data[CH4 (mg/km)])-M$2)/M$5</f>
        <v>#N/A</v>
      </c>
      <c r="N1691" s="140" t="e" cm="1">
        <f t="array" ref="N1691">(_xlfn.XLOOKUP($A1691&amp;$Q$3,Data[Index]&amp;Data[Valid Test, Can be used for conformity (Y/N)],Data[N20 (mg/km)])-N$2)/N$5</f>
        <v>#N/A</v>
      </c>
      <c r="O1691" s="141" t="e" cm="1">
        <f t="array" ref="O1691">(_xlfn.XLOOKUP($A1691&amp;$Q$3,Data[Index]&amp;Data[Valid Test, Can be used for conformity (Y/N)],Data[l/100km])-O$2)/O$5</f>
        <v>#N/A</v>
      </c>
      <c r="P1691" s="138">
        <f>_xlfn.XLOOKUP($A1691,Data[Index],Data[Comments])</f>
        <v>0</v>
      </c>
    </row>
    <row r="1692" spans="1:16" x14ac:dyDescent="0.2">
      <c r="A1692" s="129"/>
      <c r="B1692" s="129"/>
      <c r="C1692" s="129" t="e" cm="1">
        <f t="array" ref="C1692">_xlfn.XLOOKUP($A1692&amp;$Q$3&amp;$R$3,Data[Index]&amp;Data[Valid Test, Can be used for conformity (Y/N)]&amp;Data[Cycle],Data[Test Name])</f>
        <v>#N/A</v>
      </c>
      <c r="D1692" s="167" t="e" cm="1">
        <f t="array" ref="D1692">_xlfn.XLOOKUP($A1692&amp;$Q$3&amp;$R$3,Data[Index]&amp;Data[Valid Test, Can be used for conformity (Y/N)]&amp;Data[Cycle],Data[Mileage (Miles)])</f>
        <v>#N/A</v>
      </c>
      <c r="E1692" s="130" t="e" cm="1">
        <f t="array" ref="E1692">_xlfn.XLOOKUP($A1692&amp;$Q$3&amp;$R$3,Data[Index]&amp;Data[Valid Test, Can be used for conformity (Y/N)]&amp;Data[Cycle],Data[Date])</f>
        <v>#N/A</v>
      </c>
      <c r="F1692" s="141" t="e" cm="1">
        <f t="array" ref="F1692">(_xlfn.XLOOKUP($A1692&amp;$Q$3&amp;$R$3,Data[Index]&amp;Data[Valid Test, Can be used for conformity (Y/N)]&amp;Data[Cycle],Data[CO/km (mg)])-F$2)/F$5</f>
        <v>#N/A</v>
      </c>
      <c r="G1692" s="141" t="e" cm="1">
        <f t="array" ref="G1692">(_xlfn.XLOOKUP($A1692&amp;$Q$3,Data[Index]&amp;Data[Valid Test, Can be used for conformity (Y/N)],Data[CO2/km (g)])-G$2)/G$5</f>
        <v>#N/A</v>
      </c>
      <c r="H1692" s="141" t="e" cm="1">
        <f t="array" ref="H1692">(_xlfn.XLOOKUP($A1692&amp;$Q$3,Data[Index]&amp;Data[Valid Test, Can be used for conformity (Y/N)],Data[THC/km (mg)])-H$2)/H$5</f>
        <v>#N/A</v>
      </c>
      <c r="I1692" s="141" t="e" cm="1">
        <f t="array" ref="I1692">(_xlfn.XLOOKUP($A1692&amp;$Q$3,Data[Index]&amp;Data[Valid Test, Can be used for conformity (Y/N)],Data[NOx/km (mg)])-I$2)/I$5</f>
        <v>#N/A</v>
      </c>
      <c r="J1692" s="141" t="e" cm="1">
        <f t="array" ref="J1692">(_xlfn.XLOOKUP($A1692&amp;$Q$3,Data[Index]&amp;Data[Valid Test, Can be used for conformity (Y/N)],Data[THC + NOx/km (mg)])-J$2)/J$5</f>
        <v>#N/A</v>
      </c>
      <c r="K1692" s="141" t="e" cm="1">
        <f t="array" ref="K1692">(_xlfn.XLOOKUP($A1692&amp;$Q$3,Data[Index]&amp;Data[Valid Test, Can be used for conformity (Y/N)],Data[PN/km ('#)])-K$2)/K$5</f>
        <v>#N/A</v>
      </c>
      <c r="L1692" s="141" t="e" cm="1">
        <f t="array" ref="L1692">(_xlfn.XLOOKUP($A1692&amp;$Q$3,Data[Index]&amp;Data[Valid Test, Can be used for conformity (Y/N)],Data[PM/km (mg)])-L$2)/L$5</f>
        <v>#N/A</v>
      </c>
      <c r="M1692" s="140" t="e" cm="1">
        <f t="array" ref="M1692">(_xlfn.XLOOKUP($A1692&amp;$Q$3,Data[Index]&amp;Data[Valid Test, Can be used for conformity (Y/N)],Data[CH4 (mg/km)])-M$2)/M$5</f>
        <v>#N/A</v>
      </c>
      <c r="N1692" s="140" t="e" cm="1">
        <f t="array" ref="N1692">(_xlfn.XLOOKUP($A1692&amp;$Q$3,Data[Index]&amp;Data[Valid Test, Can be used for conformity (Y/N)],Data[N20 (mg/km)])-N$2)/N$5</f>
        <v>#N/A</v>
      </c>
      <c r="O1692" s="141" t="e" cm="1">
        <f t="array" ref="O1692">(_xlfn.XLOOKUP($A1692&amp;$Q$3,Data[Index]&amp;Data[Valid Test, Can be used for conformity (Y/N)],Data[l/100km])-O$2)/O$5</f>
        <v>#N/A</v>
      </c>
      <c r="P1692" s="138">
        <f>_xlfn.XLOOKUP($A1692,Data[Index],Data[Comments])</f>
        <v>0</v>
      </c>
    </row>
    <row r="1693" spans="1:16" x14ac:dyDescent="0.2">
      <c r="A1693" s="129"/>
      <c r="B1693" s="129"/>
      <c r="C1693" s="129" t="e" cm="1">
        <f t="array" ref="C1693">_xlfn.XLOOKUP($A1693&amp;$Q$3&amp;$R$3,Data[Index]&amp;Data[Valid Test, Can be used for conformity (Y/N)]&amp;Data[Cycle],Data[Test Name])</f>
        <v>#N/A</v>
      </c>
      <c r="D1693" s="167" t="e" cm="1">
        <f t="array" ref="D1693">_xlfn.XLOOKUP($A1693&amp;$Q$3&amp;$R$3,Data[Index]&amp;Data[Valid Test, Can be used for conformity (Y/N)]&amp;Data[Cycle],Data[Mileage (Miles)])</f>
        <v>#N/A</v>
      </c>
      <c r="E1693" s="130" t="e" cm="1">
        <f t="array" ref="E1693">_xlfn.XLOOKUP($A1693&amp;$Q$3&amp;$R$3,Data[Index]&amp;Data[Valid Test, Can be used for conformity (Y/N)]&amp;Data[Cycle],Data[Date])</f>
        <v>#N/A</v>
      </c>
      <c r="F1693" s="141" t="e" cm="1">
        <f t="array" ref="F1693">(_xlfn.XLOOKUP($A1693&amp;$Q$3&amp;$R$3,Data[Index]&amp;Data[Valid Test, Can be used for conformity (Y/N)]&amp;Data[Cycle],Data[CO/km (mg)])-F$2)/F$5</f>
        <v>#N/A</v>
      </c>
      <c r="G1693" s="141" t="e" cm="1">
        <f t="array" ref="G1693">(_xlfn.XLOOKUP($A1693&amp;$Q$3,Data[Index]&amp;Data[Valid Test, Can be used for conformity (Y/N)],Data[CO2/km (g)])-G$2)/G$5</f>
        <v>#N/A</v>
      </c>
      <c r="H1693" s="141" t="e" cm="1">
        <f t="array" ref="H1693">(_xlfn.XLOOKUP($A1693&amp;$Q$3,Data[Index]&amp;Data[Valid Test, Can be used for conformity (Y/N)],Data[THC/km (mg)])-H$2)/H$5</f>
        <v>#N/A</v>
      </c>
      <c r="I1693" s="141" t="e" cm="1">
        <f t="array" ref="I1693">(_xlfn.XLOOKUP($A1693&amp;$Q$3,Data[Index]&amp;Data[Valid Test, Can be used for conformity (Y/N)],Data[NOx/km (mg)])-I$2)/I$5</f>
        <v>#N/A</v>
      </c>
      <c r="J1693" s="141" t="e" cm="1">
        <f t="array" ref="J1693">(_xlfn.XLOOKUP($A1693&amp;$Q$3,Data[Index]&amp;Data[Valid Test, Can be used for conformity (Y/N)],Data[THC + NOx/km (mg)])-J$2)/J$5</f>
        <v>#N/A</v>
      </c>
      <c r="K1693" s="141" t="e" cm="1">
        <f t="array" ref="K1693">(_xlfn.XLOOKUP($A1693&amp;$Q$3,Data[Index]&amp;Data[Valid Test, Can be used for conformity (Y/N)],Data[PN/km ('#)])-K$2)/K$5</f>
        <v>#N/A</v>
      </c>
      <c r="L1693" s="141" t="e" cm="1">
        <f t="array" ref="L1693">(_xlfn.XLOOKUP($A1693&amp;$Q$3,Data[Index]&amp;Data[Valid Test, Can be used for conformity (Y/N)],Data[PM/km (mg)])-L$2)/L$5</f>
        <v>#N/A</v>
      </c>
      <c r="M1693" s="140" t="e" cm="1">
        <f t="array" ref="M1693">(_xlfn.XLOOKUP($A1693&amp;$Q$3,Data[Index]&amp;Data[Valid Test, Can be used for conformity (Y/N)],Data[CH4 (mg/km)])-M$2)/M$5</f>
        <v>#N/A</v>
      </c>
      <c r="N1693" s="140" t="e" cm="1">
        <f t="array" ref="N1693">(_xlfn.XLOOKUP($A1693&amp;$Q$3,Data[Index]&amp;Data[Valid Test, Can be used for conformity (Y/N)],Data[N20 (mg/km)])-N$2)/N$5</f>
        <v>#N/A</v>
      </c>
      <c r="O1693" s="141" t="e" cm="1">
        <f t="array" ref="O1693">(_xlfn.XLOOKUP($A1693&amp;$Q$3,Data[Index]&amp;Data[Valid Test, Can be used for conformity (Y/N)],Data[l/100km])-O$2)/O$5</f>
        <v>#N/A</v>
      </c>
      <c r="P1693" s="138">
        <f>_xlfn.XLOOKUP($A1693,Data[Index],Data[Comments])</f>
        <v>0</v>
      </c>
    </row>
    <row r="1694" spans="1:16" x14ac:dyDescent="0.2">
      <c r="A1694" s="129"/>
      <c r="B1694" s="129"/>
      <c r="C1694" s="129" t="e" cm="1">
        <f t="array" ref="C1694">_xlfn.XLOOKUP($A1694&amp;$Q$3&amp;$R$3,Data[Index]&amp;Data[Valid Test, Can be used for conformity (Y/N)]&amp;Data[Cycle],Data[Test Name])</f>
        <v>#N/A</v>
      </c>
      <c r="D1694" s="167" t="e" cm="1">
        <f t="array" ref="D1694">_xlfn.XLOOKUP($A1694&amp;$Q$3&amp;$R$3,Data[Index]&amp;Data[Valid Test, Can be used for conformity (Y/N)]&amp;Data[Cycle],Data[Mileage (Miles)])</f>
        <v>#N/A</v>
      </c>
      <c r="E1694" s="130" t="e" cm="1">
        <f t="array" ref="E1694">_xlfn.XLOOKUP($A1694&amp;$Q$3&amp;$R$3,Data[Index]&amp;Data[Valid Test, Can be used for conformity (Y/N)]&amp;Data[Cycle],Data[Date])</f>
        <v>#N/A</v>
      </c>
      <c r="F1694" s="141" t="e" cm="1">
        <f t="array" ref="F1694">(_xlfn.XLOOKUP($A1694&amp;$Q$3&amp;$R$3,Data[Index]&amp;Data[Valid Test, Can be used for conformity (Y/N)]&amp;Data[Cycle],Data[CO/km (mg)])-F$2)/F$5</f>
        <v>#N/A</v>
      </c>
      <c r="G1694" s="141" t="e" cm="1">
        <f t="array" ref="G1694">(_xlfn.XLOOKUP($A1694&amp;$Q$3,Data[Index]&amp;Data[Valid Test, Can be used for conformity (Y/N)],Data[CO2/km (g)])-G$2)/G$5</f>
        <v>#N/A</v>
      </c>
      <c r="H1694" s="141" t="e" cm="1">
        <f t="array" ref="H1694">(_xlfn.XLOOKUP($A1694&amp;$Q$3,Data[Index]&amp;Data[Valid Test, Can be used for conformity (Y/N)],Data[THC/km (mg)])-H$2)/H$5</f>
        <v>#N/A</v>
      </c>
      <c r="I1694" s="141" t="e" cm="1">
        <f t="array" ref="I1694">(_xlfn.XLOOKUP($A1694&amp;$Q$3,Data[Index]&amp;Data[Valid Test, Can be used for conformity (Y/N)],Data[NOx/km (mg)])-I$2)/I$5</f>
        <v>#N/A</v>
      </c>
      <c r="J1694" s="141" t="e" cm="1">
        <f t="array" ref="J1694">(_xlfn.XLOOKUP($A1694&amp;$Q$3,Data[Index]&amp;Data[Valid Test, Can be used for conformity (Y/N)],Data[THC + NOx/km (mg)])-J$2)/J$5</f>
        <v>#N/A</v>
      </c>
      <c r="K1694" s="141" t="e" cm="1">
        <f t="array" ref="K1694">(_xlfn.XLOOKUP($A1694&amp;$Q$3,Data[Index]&amp;Data[Valid Test, Can be used for conformity (Y/N)],Data[PN/km ('#)])-K$2)/K$5</f>
        <v>#N/A</v>
      </c>
      <c r="L1694" s="141" t="e" cm="1">
        <f t="array" ref="L1694">(_xlfn.XLOOKUP($A1694&amp;$Q$3,Data[Index]&amp;Data[Valid Test, Can be used for conformity (Y/N)],Data[PM/km (mg)])-L$2)/L$5</f>
        <v>#N/A</v>
      </c>
      <c r="M1694" s="140" t="e" cm="1">
        <f t="array" ref="M1694">(_xlfn.XLOOKUP($A1694&amp;$Q$3,Data[Index]&amp;Data[Valid Test, Can be used for conformity (Y/N)],Data[CH4 (mg/km)])-M$2)/M$5</f>
        <v>#N/A</v>
      </c>
      <c r="N1694" s="140" t="e" cm="1">
        <f t="array" ref="N1694">(_xlfn.XLOOKUP($A1694&amp;$Q$3,Data[Index]&amp;Data[Valid Test, Can be used for conformity (Y/N)],Data[N20 (mg/km)])-N$2)/N$5</f>
        <v>#N/A</v>
      </c>
      <c r="O1694" s="141" t="e" cm="1">
        <f t="array" ref="O1694">(_xlfn.XLOOKUP($A1694&amp;$Q$3,Data[Index]&amp;Data[Valid Test, Can be used for conformity (Y/N)],Data[l/100km])-O$2)/O$5</f>
        <v>#N/A</v>
      </c>
      <c r="P1694" s="138">
        <f>_xlfn.XLOOKUP($A1694,Data[Index],Data[Comments])</f>
        <v>0</v>
      </c>
    </row>
    <row r="1695" spans="1:16" x14ac:dyDescent="0.2">
      <c r="A1695" s="129"/>
      <c r="B1695" s="129"/>
      <c r="C1695" s="129" t="e" cm="1">
        <f t="array" ref="C1695">_xlfn.XLOOKUP($A1695&amp;$Q$3&amp;$R$3,Data[Index]&amp;Data[Valid Test, Can be used for conformity (Y/N)]&amp;Data[Cycle],Data[Test Name])</f>
        <v>#N/A</v>
      </c>
      <c r="D1695" s="167" t="e" cm="1">
        <f t="array" ref="D1695">_xlfn.XLOOKUP($A1695&amp;$Q$3&amp;$R$3,Data[Index]&amp;Data[Valid Test, Can be used for conformity (Y/N)]&amp;Data[Cycle],Data[Mileage (Miles)])</f>
        <v>#N/A</v>
      </c>
      <c r="E1695" s="130" t="e" cm="1">
        <f t="array" ref="E1695">_xlfn.XLOOKUP($A1695&amp;$Q$3&amp;$R$3,Data[Index]&amp;Data[Valid Test, Can be used for conformity (Y/N)]&amp;Data[Cycle],Data[Date])</f>
        <v>#N/A</v>
      </c>
      <c r="F1695" s="141" t="e" cm="1">
        <f t="array" ref="F1695">(_xlfn.XLOOKUP($A1695&amp;$Q$3&amp;$R$3,Data[Index]&amp;Data[Valid Test, Can be used for conformity (Y/N)]&amp;Data[Cycle],Data[CO/km (mg)])-F$2)/F$5</f>
        <v>#N/A</v>
      </c>
      <c r="G1695" s="141" t="e" cm="1">
        <f t="array" ref="G1695">(_xlfn.XLOOKUP($A1695&amp;$Q$3,Data[Index]&amp;Data[Valid Test, Can be used for conformity (Y/N)],Data[CO2/km (g)])-G$2)/G$5</f>
        <v>#N/A</v>
      </c>
      <c r="H1695" s="141" t="e" cm="1">
        <f t="array" ref="H1695">(_xlfn.XLOOKUP($A1695&amp;$Q$3,Data[Index]&amp;Data[Valid Test, Can be used for conformity (Y/N)],Data[THC/km (mg)])-H$2)/H$5</f>
        <v>#N/A</v>
      </c>
      <c r="I1695" s="141" t="e" cm="1">
        <f t="array" ref="I1695">(_xlfn.XLOOKUP($A1695&amp;$Q$3,Data[Index]&amp;Data[Valid Test, Can be used for conformity (Y/N)],Data[NOx/km (mg)])-I$2)/I$5</f>
        <v>#N/A</v>
      </c>
      <c r="J1695" s="141" t="e" cm="1">
        <f t="array" ref="J1695">(_xlfn.XLOOKUP($A1695&amp;$Q$3,Data[Index]&amp;Data[Valid Test, Can be used for conformity (Y/N)],Data[THC + NOx/km (mg)])-J$2)/J$5</f>
        <v>#N/A</v>
      </c>
      <c r="K1695" s="141" t="e" cm="1">
        <f t="array" ref="K1695">(_xlfn.XLOOKUP($A1695&amp;$Q$3,Data[Index]&amp;Data[Valid Test, Can be used for conformity (Y/N)],Data[PN/km ('#)])-K$2)/K$5</f>
        <v>#N/A</v>
      </c>
      <c r="L1695" s="141" t="e" cm="1">
        <f t="array" ref="L1695">(_xlfn.XLOOKUP($A1695&amp;$Q$3,Data[Index]&amp;Data[Valid Test, Can be used for conformity (Y/N)],Data[PM/km (mg)])-L$2)/L$5</f>
        <v>#N/A</v>
      </c>
      <c r="M1695" s="140" t="e" cm="1">
        <f t="array" ref="M1695">(_xlfn.XLOOKUP($A1695&amp;$Q$3,Data[Index]&amp;Data[Valid Test, Can be used for conformity (Y/N)],Data[CH4 (mg/km)])-M$2)/M$5</f>
        <v>#N/A</v>
      </c>
      <c r="N1695" s="140" t="e" cm="1">
        <f t="array" ref="N1695">(_xlfn.XLOOKUP($A1695&amp;$Q$3,Data[Index]&amp;Data[Valid Test, Can be used for conformity (Y/N)],Data[N20 (mg/km)])-N$2)/N$5</f>
        <v>#N/A</v>
      </c>
      <c r="O1695" s="141" t="e" cm="1">
        <f t="array" ref="O1695">(_xlfn.XLOOKUP($A1695&amp;$Q$3,Data[Index]&amp;Data[Valid Test, Can be used for conformity (Y/N)],Data[l/100km])-O$2)/O$5</f>
        <v>#N/A</v>
      </c>
      <c r="P1695" s="138">
        <f>_xlfn.XLOOKUP($A1695,Data[Index],Data[Comments])</f>
        <v>0</v>
      </c>
    </row>
    <row r="1696" spans="1:16" x14ac:dyDescent="0.2">
      <c r="A1696" s="129"/>
      <c r="B1696" s="129"/>
      <c r="C1696" s="129" t="e" cm="1">
        <f t="array" ref="C1696">_xlfn.XLOOKUP($A1696&amp;$Q$3&amp;$R$3,Data[Index]&amp;Data[Valid Test, Can be used for conformity (Y/N)]&amp;Data[Cycle],Data[Test Name])</f>
        <v>#N/A</v>
      </c>
      <c r="D1696" s="167" t="e" cm="1">
        <f t="array" ref="D1696">_xlfn.XLOOKUP($A1696&amp;$Q$3&amp;$R$3,Data[Index]&amp;Data[Valid Test, Can be used for conformity (Y/N)]&amp;Data[Cycle],Data[Mileage (Miles)])</f>
        <v>#N/A</v>
      </c>
      <c r="E1696" s="130" t="e" cm="1">
        <f t="array" ref="E1696">_xlfn.XLOOKUP($A1696&amp;$Q$3&amp;$R$3,Data[Index]&amp;Data[Valid Test, Can be used for conformity (Y/N)]&amp;Data[Cycle],Data[Date])</f>
        <v>#N/A</v>
      </c>
      <c r="F1696" s="141" t="e" cm="1">
        <f t="array" ref="F1696">(_xlfn.XLOOKUP($A1696&amp;$Q$3&amp;$R$3,Data[Index]&amp;Data[Valid Test, Can be used for conformity (Y/N)]&amp;Data[Cycle],Data[CO/km (mg)])-F$2)/F$5</f>
        <v>#N/A</v>
      </c>
      <c r="G1696" s="141" t="e" cm="1">
        <f t="array" ref="G1696">(_xlfn.XLOOKUP($A1696&amp;$Q$3,Data[Index]&amp;Data[Valid Test, Can be used for conformity (Y/N)],Data[CO2/km (g)])-G$2)/G$5</f>
        <v>#N/A</v>
      </c>
      <c r="H1696" s="141" t="e" cm="1">
        <f t="array" ref="H1696">(_xlfn.XLOOKUP($A1696&amp;$Q$3,Data[Index]&amp;Data[Valid Test, Can be used for conformity (Y/N)],Data[THC/km (mg)])-H$2)/H$5</f>
        <v>#N/A</v>
      </c>
      <c r="I1696" s="141" t="e" cm="1">
        <f t="array" ref="I1696">(_xlfn.XLOOKUP($A1696&amp;$Q$3,Data[Index]&amp;Data[Valid Test, Can be used for conformity (Y/N)],Data[NOx/km (mg)])-I$2)/I$5</f>
        <v>#N/A</v>
      </c>
      <c r="J1696" s="141" t="e" cm="1">
        <f t="array" ref="J1696">(_xlfn.XLOOKUP($A1696&amp;$Q$3,Data[Index]&amp;Data[Valid Test, Can be used for conformity (Y/N)],Data[THC + NOx/km (mg)])-J$2)/J$5</f>
        <v>#N/A</v>
      </c>
      <c r="K1696" s="141" t="e" cm="1">
        <f t="array" ref="K1696">(_xlfn.XLOOKUP($A1696&amp;$Q$3,Data[Index]&amp;Data[Valid Test, Can be used for conformity (Y/N)],Data[PN/km ('#)])-K$2)/K$5</f>
        <v>#N/A</v>
      </c>
      <c r="L1696" s="141" t="e" cm="1">
        <f t="array" ref="L1696">(_xlfn.XLOOKUP($A1696&amp;$Q$3,Data[Index]&amp;Data[Valid Test, Can be used for conformity (Y/N)],Data[PM/km (mg)])-L$2)/L$5</f>
        <v>#N/A</v>
      </c>
      <c r="M1696" s="140" t="e" cm="1">
        <f t="array" ref="M1696">(_xlfn.XLOOKUP($A1696&amp;$Q$3,Data[Index]&amp;Data[Valid Test, Can be used for conformity (Y/N)],Data[CH4 (mg/km)])-M$2)/M$5</f>
        <v>#N/A</v>
      </c>
      <c r="N1696" s="140" t="e" cm="1">
        <f t="array" ref="N1696">(_xlfn.XLOOKUP($A1696&amp;$Q$3,Data[Index]&amp;Data[Valid Test, Can be used for conformity (Y/N)],Data[N20 (mg/km)])-N$2)/N$5</f>
        <v>#N/A</v>
      </c>
      <c r="O1696" s="141" t="e" cm="1">
        <f t="array" ref="O1696">(_xlfn.XLOOKUP($A1696&amp;$Q$3,Data[Index]&amp;Data[Valid Test, Can be used for conformity (Y/N)],Data[l/100km])-O$2)/O$5</f>
        <v>#N/A</v>
      </c>
      <c r="P1696" s="138">
        <f>_xlfn.XLOOKUP($A1696,Data[Index],Data[Comments])</f>
        <v>0</v>
      </c>
    </row>
    <row r="1697" spans="1:16" x14ac:dyDescent="0.2">
      <c r="A1697" s="129"/>
      <c r="B1697" s="129"/>
      <c r="C1697" s="129" t="e" cm="1">
        <f t="array" ref="C1697">_xlfn.XLOOKUP($A1697&amp;$Q$3&amp;$R$3,Data[Index]&amp;Data[Valid Test, Can be used for conformity (Y/N)]&amp;Data[Cycle],Data[Test Name])</f>
        <v>#N/A</v>
      </c>
      <c r="D1697" s="167" t="e" cm="1">
        <f t="array" ref="D1697">_xlfn.XLOOKUP($A1697&amp;$Q$3&amp;$R$3,Data[Index]&amp;Data[Valid Test, Can be used for conformity (Y/N)]&amp;Data[Cycle],Data[Mileage (Miles)])</f>
        <v>#N/A</v>
      </c>
      <c r="E1697" s="130" t="e" cm="1">
        <f t="array" ref="E1697">_xlfn.XLOOKUP($A1697&amp;$Q$3&amp;$R$3,Data[Index]&amp;Data[Valid Test, Can be used for conformity (Y/N)]&amp;Data[Cycle],Data[Date])</f>
        <v>#N/A</v>
      </c>
      <c r="F1697" s="141" t="e" cm="1">
        <f t="array" ref="F1697">(_xlfn.XLOOKUP($A1697&amp;$Q$3&amp;$R$3,Data[Index]&amp;Data[Valid Test, Can be used for conformity (Y/N)]&amp;Data[Cycle],Data[CO/km (mg)])-F$2)/F$5</f>
        <v>#N/A</v>
      </c>
      <c r="G1697" s="141" t="e" cm="1">
        <f t="array" ref="G1697">(_xlfn.XLOOKUP($A1697&amp;$Q$3,Data[Index]&amp;Data[Valid Test, Can be used for conformity (Y/N)],Data[CO2/km (g)])-G$2)/G$5</f>
        <v>#N/A</v>
      </c>
      <c r="H1697" s="141" t="e" cm="1">
        <f t="array" ref="H1697">(_xlfn.XLOOKUP($A1697&amp;$Q$3,Data[Index]&amp;Data[Valid Test, Can be used for conformity (Y/N)],Data[THC/km (mg)])-H$2)/H$5</f>
        <v>#N/A</v>
      </c>
      <c r="I1697" s="141" t="e" cm="1">
        <f t="array" ref="I1697">(_xlfn.XLOOKUP($A1697&amp;$Q$3,Data[Index]&amp;Data[Valid Test, Can be used for conformity (Y/N)],Data[NOx/km (mg)])-I$2)/I$5</f>
        <v>#N/A</v>
      </c>
      <c r="J1697" s="141" t="e" cm="1">
        <f t="array" ref="J1697">(_xlfn.XLOOKUP($A1697&amp;$Q$3,Data[Index]&amp;Data[Valid Test, Can be used for conformity (Y/N)],Data[THC + NOx/km (mg)])-J$2)/J$5</f>
        <v>#N/A</v>
      </c>
      <c r="K1697" s="141" t="e" cm="1">
        <f t="array" ref="K1697">(_xlfn.XLOOKUP($A1697&amp;$Q$3,Data[Index]&amp;Data[Valid Test, Can be used for conformity (Y/N)],Data[PN/km ('#)])-K$2)/K$5</f>
        <v>#N/A</v>
      </c>
      <c r="L1697" s="141" t="e" cm="1">
        <f t="array" ref="L1697">(_xlfn.XLOOKUP($A1697&amp;$Q$3,Data[Index]&amp;Data[Valid Test, Can be used for conformity (Y/N)],Data[PM/km (mg)])-L$2)/L$5</f>
        <v>#N/A</v>
      </c>
      <c r="M1697" s="140" t="e" cm="1">
        <f t="array" ref="M1697">(_xlfn.XLOOKUP($A1697&amp;$Q$3,Data[Index]&amp;Data[Valid Test, Can be used for conformity (Y/N)],Data[CH4 (mg/km)])-M$2)/M$5</f>
        <v>#N/A</v>
      </c>
      <c r="N1697" s="140" t="e" cm="1">
        <f t="array" ref="N1697">(_xlfn.XLOOKUP($A1697&amp;$Q$3,Data[Index]&amp;Data[Valid Test, Can be used for conformity (Y/N)],Data[N20 (mg/km)])-N$2)/N$5</f>
        <v>#N/A</v>
      </c>
      <c r="O1697" s="141" t="e" cm="1">
        <f t="array" ref="O1697">(_xlfn.XLOOKUP($A1697&amp;$Q$3,Data[Index]&amp;Data[Valid Test, Can be used for conformity (Y/N)],Data[l/100km])-O$2)/O$5</f>
        <v>#N/A</v>
      </c>
      <c r="P1697" s="138">
        <f>_xlfn.XLOOKUP($A1697,Data[Index],Data[Comments])</f>
        <v>0</v>
      </c>
    </row>
    <row r="1698" spans="1:16" x14ac:dyDescent="0.2">
      <c r="A1698" s="129"/>
      <c r="B1698" s="129"/>
      <c r="C1698" s="129" t="e" cm="1">
        <f t="array" ref="C1698">_xlfn.XLOOKUP($A1698&amp;$Q$3&amp;$R$3,Data[Index]&amp;Data[Valid Test, Can be used for conformity (Y/N)]&amp;Data[Cycle],Data[Test Name])</f>
        <v>#N/A</v>
      </c>
      <c r="D1698" s="167" t="e" cm="1">
        <f t="array" ref="D1698">_xlfn.XLOOKUP($A1698&amp;$Q$3&amp;$R$3,Data[Index]&amp;Data[Valid Test, Can be used for conformity (Y/N)]&amp;Data[Cycle],Data[Mileage (Miles)])</f>
        <v>#N/A</v>
      </c>
      <c r="E1698" s="130" t="e" cm="1">
        <f t="array" ref="E1698">_xlfn.XLOOKUP($A1698&amp;$Q$3&amp;$R$3,Data[Index]&amp;Data[Valid Test, Can be used for conformity (Y/N)]&amp;Data[Cycle],Data[Date])</f>
        <v>#N/A</v>
      </c>
      <c r="F1698" s="141" t="e" cm="1">
        <f t="array" ref="F1698">(_xlfn.XLOOKUP($A1698&amp;$Q$3&amp;$R$3,Data[Index]&amp;Data[Valid Test, Can be used for conformity (Y/N)]&amp;Data[Cycle],Data[CO/km (mg)])-F$2)/F$5</f>
        <v>#N/A</v>
      </c>
      <c r="G1698" s="141" t="e" cm="1">
        <f t="array" ref="G1698">(_xlfn.XLOOKUP($A1698&amp;$Q$3,Data[Index]&amp;Data[Valid Test, Can be used for conformity (Y/N)],Data[CO2/km (g)])-G$2)/G$5</f>
        <v>#N/A</v>
      </c>
      <c r="H1698" s="141" t="e" cm="1">
        <f t="array" ref="H1698">(_xlfn.XLOOKUP($A1698&amp;$Q$3,Data[Index]&amp;Data[Valid Test, Can be used for conformity (Y/N)],Data[THC/km (mg)])-H$2)/H$5</f>
        <v>#N/A</v>
      </c>
      <c r="I1698" s="141" t="e" cm="1">
        <f t="array" ref="I1698">(_xlfn.XLOOKUP($A1698&amp;$Q$3,Data[Index]&amp;Data[Valid Test, Can be used for conformity (Y/N)],Data[NOx/km (mg)])-I$2)/I$5</f>
        <v>#N/A</v>
      </c>
      <c r="J1698" s="141" t="e" cm="1">
        <f t="array" ref="J1698">(_xlfn.XLOOKUP($A1698&amp;$Q$3,Data[Index]&amp;Data[Valid Test, Can be used for conformity (Y/N)],Data[THC + NOx/km (mg)])-J$2)/J$5</f>
        <v>#N/A</v>
      </c>
      <c r="K1698" s="141" t="e" cm="1">
        <f t="array" ref="K1698">(_xlfn.XLOOKUP($A1698&amp;$Q$3,Data[Index]&amp;Data[Valid Test, Can be used for conformity (Y/N)],Data[PN/km ('#)])-K$2)/K$5</f>
        <v>#N/A</v>
      </c>
      <c r="L1698" s="141" t="e" cm="1">
        <f t="array" ref="L1698">(_xlfn.XLOOKUP($A1698&amp;$Q$3,Data[Index]&amp;Data[Valid Test, Can be used for conformity (Y/N)],Data[PM/km (mg)])-L$2)/L$5</f>
        <v>#N/A</v>
      </c>
      <c r="M1698" s="140" t="e" cm="1">
        <f t="array" ref="M1698">(_xlfn.XLOOKUP($A1698&amp;$Q$3,Data[Index]&amp;Data[Valid Test, Can be used for conformity (Y/N)],Data[CH4 (mg/km)])-M$2)/M$5</f>
        <v>#N/A</v>
      </c>
      <c r="N1698" s="140" t="e" cm="1">
        <f t="array" ref="N1698">(_xlfn.XLOOKUP($A1698&amp;$Q$3,Data[Index]&amp;Data[Valid Test, Can be used for conformity (Y/N)],Data[N20 (mg/km)])-N$2)/N$5</f>
        <v>#N/A</v>
      </c>
      <c r="O1698" s="141" t="e" cm="1">
        <f t="array" ref="O1698">(_xlfn.XLOOKUP($A1698&amp;$Q$3,Data[Index]&amp;Data[Valid Test, Can be used for conformity (Y/N)],Data[l/100km])-O$2)/O$5</f>
        <v>#N/A</v>
      </c>
      <c r="P1698" s="138">
        <f>_xlfn.XLOOKUP($A1698,Data[Index],Data[Comments])</f>
        <v>0</v>
      </c>
    </row>
    <row r="1699" spans="1:16" x14ac:dyDescent="0.2">
      <c r="A1699" s="129"/>
      <c r="B1699" s="129"/>
      <c r="C1699" s="129" t="e" cm="1">
        <f t="array" ref="C1699">_xlfn.XLOOKUP($A1699&amp;$Q$3&amp;$R$3,Data[Index]&amp;Data[Valid Test, Can be used for conformity (Y/N)]&amp;Data[Cycle],Data[Test Name])</f>
        <v>#N/A</v>
      </c>
      <c r="D1699" s="167" t="e" cm="1">
        <f t="array" ref="D1699">_xlfn.XLOOKUP($A1699&amp;$Q$3&amp;$R$3,Data[Index]&amp;Data[Valid Test, Can be used for conformity (Y/N)]&amp;Data[Cycle],Data[Mileage (Miles)])</f>
        <v>#N/A</v>
      </c>
      <c r="E1699" s="130" t="e" cm="1">
        <f t="array" ref="E1699">_xlfn.XLOOKUP($A1699&amp;$Q$3&amp;$R$3,Data[Index]&amp;Data[Valid Test, Can be used for conformity (Y/N)]&amp;Data[Cycle],Data[Date])</f>
        <v>#N/A</v>
      </c>
      <c r="F1699" s="141" t="e" cm="1">
        <f t="array" ref="F1699">(_xlfn.XLOOKUP($A1699&amp;$Q$3&amp;$R$3,Data[Index]&amp;Data[Valid Test, Can be used for conformity (Y/N)]&amp;Data[Cycle],Data[CO/km (mg)])-F$2)/F$5</f>
        <v>#N/A</v>
      </c>
      <c r="G1699" s="141" t="e" cm="1">
        <f t="array" ref="G1699">(_xlfn.XLOOKUP($A1699&amp;$Q$3,Data[Index]&amp;Data[Valid Test, Can be used for conformity (Y/N)],Data[CO2/km (g)])-G$2)/G$5</f>
        <v>#N/A</v>
      </c>
      <c r="H1699" s="141" t="e" cm="1">
        <f t="array" ref="H1699">(_xlfn.XLOOKUP($A1699&amp;$Q$3,Data[Index]&amp;Data[Valid Test, Can be used for conformity (Y/N)],Data[THC/km (mg)])-H$2)/H$5</f>
        <v>#N/A</v>
      </c>
      <c r="I1699" s="141" t="e" cm="1">
        <f t="array" ref="I1699">(_xlfn.XLOOKUP($A1699&amp;$Q$3,Data[Index]&amp;Data[Valid Test, Can be used for conformity (Y/N)],Data[NOx/km (mg)])-I$2)/I$5</f>
        <v>#N/A</v>
      </c>
      <c r="J1699" s="141" t="e" cm="1">
        <f t="array" ref="J1699">(_xlfn.XLOOKUP($A1699&amp;$Q$3,Data[Index]&amp;Data[Valid Test, Can be used for conformity (Y/N)],Data[THC + NOx/km (mg)])-J$2)/J$5</f>
        <v>#N/A</v>
      </c>
      <c r="K1699" s="141" t="e" cm="1">
        <f t="array" ref="K1699">(_xlfn.XLOOKUP($A1699&amp;$Q$3,Data[Index]&amp;Data[Valid Test, Can be used for conformity (Y/N)],Data[PN/km ('#)])-K$2)/K$5</f>
        <v>#N/A</v>
      </c>
      <c r="L1699" s="141" t="e" cm="1">
        <f t="array" ref="L1699">(_xlfn.XLOOKUP($A1699&amp;$Q$3,Data[Index]&amp;Data[Valid Test, Can be used for conformity (Y/N)],Data[PM/km (mg)])-L$2)/L$5</f>
        <v>#N/A</v>
      </c>
      <c r="M1699" s="140" t="e" cm="1">
        <f t="array" ref="M1699">(_xlfn.XLOOKUP($A1699&amp;$Q$3,Data[Index]&amp;Data[Valid Test, Can be used for conformity (Y/N)],Data[CH4 (mg/km)])-M$2)/M$5</f>
        <v>#N/A</v>
      </c>
      <c r="N1699" s="140" t="e" cm="1">
        <f t="array" ref="N1699">(_xlfn.XLOOKUP($A1699&amp;$Q$3,Data[Index]&amp;Data[Valid Test, Can be used for conformity (Y/N)],Data[N20 (mg/km)])-N$2)/N$5</f>
        <v>#N/A</v>
      </c>
      <c r="O1699" s="141" t="e" cm="1">
        <f t="array" ref="O1699">(_xlfn.XLOOKUP($A1699&amp;$Q$3,Data[Index]&amp;Data[Valid Test, Can be used for conformity (Y/N)],Data[l/100km])-O$2)/O$5</f>
        <v>#N/A</v>
      </c>
      <c r="P1699" s="138">
        <f>_xlfn.XLOOKUP($A1699,Data[Index],Data[Comments])</f>
        <v>0</v>
      </c>
    </row>
    <row r="1700" spans="1:16" x14ac:dyDescent="0.2">
      <c r="A1700" s="129"/>
      <c r="B1700" s="129"/>
      <c r="C1700" s="129" t="e" cm="1">
        <f t="array" ref="C1700">_xlfn.XLOOKUP($A1700&amp;$Q$3&amp;$R$3,Data[Index]&amp;Data[Valid Test, Can be used for conformity (Y/N)]&amp;Data[Cycle],Data[Test Name])</f>
        <v>#N/A</v>
      </c>
      <c r="D1700" s="167" t="e" cm="1">
        <f t="array" ref="D1700">_xlfn.XLOOKUP($A1700&amp;$Q$3&amp;$R$3,Data[Index]&amp;Data[Valid Test, Can be used for conformity (Y/N)]&amp;Data[Cycle],Data[Mileage (Miles)])</f>
        <v>#N/A</v>
      </c>
      <c r="E1700" s="130" t="e" cm="1">
        <f t="array" ref="E1700">_xlfn.XLOOKUP($A1700&amp;$Q$3&amp;$R$3,Data[Index]&amp;Data[Valid Test, Can be used for conformity (Y/N)]&amp;Data[Cycle],Data[Date])</f>
        <v>#N/A</v>
      </c>
      <c r="F1700" s="141" t="e" cm="1">
        <f t="array" ref="F1700">(_xlfn.XLOOKUP($A1700&amp;$Q$3&amp;$R$3,Data[Index]&amp;Data[Valid Test, Can be used for conformity (Y/N)]&amp;Data[Cycle],Data[CO/km (mg)])-F$2)/F$5</f>
        <v>#N/A</v>
      </c>
      <c r="G1700" s="141" t="e" cm="1">
        <f t="array" ref="G1700">(_xlfn.XLOOKUP($A1700&amp;$Q$3,Data[Index]&amp;Data[Valid Test, Can be used for conformity (Y/N)],Data[CO2/km (g)])-G$2)/G$5</f>
        <v>#N/A</v>
      </c>
      <c r="H1700" s="141" t="e" cm="1">
        <f t="array" ref="H1700">(_xlfn.XLOOKUP($A1700&amp;$Q$3,Data[Index]&amp;Data[Valid Test, Can be used for conformity (Y/N)],Data[THC/km (mg)])-H$2)/H$5</f>
        <v>#N/A</v>
      </c>
      <c r="I1700" s="141" t="e" cm="1">
        <f t="array" ref="I1700">(_xlfn.XLOOKUP($A1700&amp;$Q$3,Data[Index]&amp;Data[Valid Test, Can be used for conformity (Y/N)],Data[NOx/km (mg)])-I$2)/I$5</f>
        <v>#N/A</v>
      </c>
      <c r="J1700" s="141" t="e" cm="1">
        <f t="array" ref="J1700">(_xlfn.XLOOKUP($A1700&amp;$Q$3,Data[Index]&amp;Data[Valid Test, Can be used for conformity (Y/N)],Data[THC + NOx/km (mg)])-J$2)/J$5</f>
        <v>#N/A</v>
      </c>
      <c r="K1700" s="141" t="e" cm="1">
        <f t="array" ref="K1700">(_xlfn.XLOOKUP($A1700&amp;$Q$3,Data[Index]&amp;Data[Valid Test, Can be used for conformity (Y/N)],Data[PN/km ('#)])-K$2)/K$5</f>
        <v>#N/A</v>
      </c>
      <c r="L1700" s="141" t="e" cm="1">
        <f t="array" ref="L1700">(_xlfn.XLOOKUP($A1700&amp;$Q$3,Data[Index]&amp;Data[Valid Test, Can be used for conformity (Y/N)],Data[PM/km (mg)])-L$2)/L$5</f>
        <v>#N/A</v>
      </c>
      <c r="M1700" s="140" t="e" cm="1">
        <f t="array" ref="M1700">(_xlfn.XLOOKUP($A1700&amp;$Q$3,Data[Index]&amp;Data[Valid Test, Can be used for conformity (Y/N)],Data[CH4 (mg/km)])-M$2)/M$5</f>
        <v>#N/A</v>
      </c>
      <c r="N1700" s="140" t="e" cm="1">
        <f t="array" ref="N1700">(_xlfn.XLOOKUP($A1700&amp;$Q$3,Data[Index]&amp;Data[Valid Test, Can be used for conformity (Y/N)],Data[N20 (mg/km)])-N$2)/N$5</f>
        <v>#N/A</v>
      </c>
      <c r="O1700" s="141" t="e" cm="1">
        <f t="array" ref="O1700">(_xlfn.XLOOKUP($A1700&amp;$Q$3,Data[Index]&amp;Data[Valid Test, Can be used for conformity (Y/N)],Data[l/100km])-O$2)/O$5</f>
        <v>#N/A</v>
      </c>
      <c r="P1700" s="138">
        <f>_xlfn.XLOOKUP($A1700,Data[Index],Data[Comments])</f>
        <v>0</v>
      </c>
    </row>
    <row r="1701" spans="1:16" x14ac:dyDescent="0.2">
      <c r="A1701" s="129"/>
      <c r="B1701" s="129"/>
      <c r="C1701" s="129" t="e" cm="1">
        <f t="array" ref="C1701">_xlfn.XLOOKUP($A1701&amp;$Q$3&amp;$R$3,Data[Index]&amp;Data[Valid Test, Can be used for conformity (Y/N)]&amp;Data[Cycle],Data[Test Name])</f>
        <v>#N/A</v>
      </c>
      <c r="D1701" s="167" t="e" cm="1">
        <f t="array" ref="D1701">_xlfn.XLOOKUP($A1701&amp;$Q$3&amp;$R$3,Data[Index]&amp;Data[Valid Test, Can be used for conformity (Y/N)]&amp;Data[Cycle],Data[Mileage (Miles)])</f>
        <v>#N/A</v>
      </c>
      <c r="E1701" s="130" t="e" cm="1">
        <f t="array" ref="E1701">_xlfn.XLOOKUP($A1701&amp;$Q$3&amp;$R$3,Data[Index]&amp;Data[Valid Test, Can be used for conformity (Y/N)]&amp;Data[Cycle],Data[Date])</f>
        <v>#N/A</v>
      </c>
      <c r="F1701" s="141" t="e" cm="1">
        <f t="array" ref="F1701">(_xlfn.XLOOKUP($A1701&amp;$Q$3&amp;$R$3,Data[Index]&amp;Data[Valid Test, Can be used for conformity (Y/N)]&amp;Data[Cycle],Data[CO/km (mg)])-F$2)/F$5</f>
        <v>#N/A</v>
      </c>
      <c r="G1701" s="141" t="e" cm="1">
        <f t="array" ref="G1701">(_xlfn.XLOOKUP($A1701&amp;$Q$3,Data[Index]&amp;Data[Valid Test, Can be used for conformity (Y/N)],Data[CO2/km (g)])-G$2)/G$5</f>
        <v>#N/A</v>
      </c>
      <c r="H1701" s="141" t="e" cm="1">
        <f t="array" ref="H1701">(_xlfn.XLOOKUP($A1701&amp;$Q$3,Data[Index]&amp;Data[Valid Test, Can be used for conformity (Y/N)],Data[THC/km (mg)])-H$2)/H$5</f>
        <v>#N/A</v>
      </c>
      <c r="I1701" s="141" t="e" cm="1">
        <f t="array" ref="I1701">(_xlfn.XLOOKUP($A1701&amp;$Q$3,Data[Index]&amp;Data[Valid Test, Can be used for conformity (Y/N)],Data[NOx/km (mg)])-I$2)/I$5</f>
        <v>#N/A</v>
      </c>
      <c r="J1701" s="141" t="e" cm="1">
        <f t="array" ref="J1701">(_xlfn.XLOOKUP($A1701&amp;$Q$3,Data[Index]&amp;Data[Valid Test, Can be used for conformity (Y/N)],Data[THC + NOx/km (mg)])-J$2)/J$5</f>
        <v>#N/A</v>
      </c>
      <c r="K1701" s="141" t="e" cm="1">
        <f t="array" ref="K1701">(_xlfn.XLOOKUP($A1701&amp;$Q$3,Data[Index]&amp;Data[Valid Test, Can be used for conformity (Y/N)],Data[PN/km ('#)])-K$2)/K$5</f>
        <v>#N/A</v>
      </c>
      <c r="L1701" s="141" t="e" cm="1">
        <f t="array" ref="L1701">(_xlfn.XLOOKUP($A1701&amp;$Q$3,Data[Index]&amp;Data[Valid Test, Can be used for conformity (Y/N)],Data[PM/km (mg)])-L$2)/L$5</f>
        <v>#N/A</v>
      </c>
      <c r="M1701" s="140" t="e" cm="1">
        <f t="array" ref="M1701">(_xlfn.XLOOKUP($A1701&amp;$Q$3,Data[Index]&amp;Data[Valid Test, Can be used for conformity (Y/N)],Data[CH4 (mg/km)])-M$2)/M$5</f>
        <v>#N/A</v>
      </c>
      <c r="N1701" s="140" t="e" cm="1">
        <f t="array" ref="N1701">(_xlfn.XLOOKUP($A1701&amp;$Q$3,Data[Index]&amp;Data[Valid Test, Can be used for conformity (Y/N)],Data[N20 (mg/km)])-N$2)/N$5</f>
        <v>#N/A</v>
      </c>
      <c r="O1701" s="141" t="e" cm="1">
        <f t="array" ref="O1701">(_xlfn.XLOOKUP($A1701&amp;$Q$3,Data[Index]&amp;Data[Valid Test, Can be used for conformity (Y/N)],Data[l/100km])-O$2)/O$5</f>
        <v>#N/A</v>
      </c>
      <c r="P1701" s="138">
        <f>_xlfn.XLOOKUP($A1701,Data[Index],Data[Comments])</f>
        <v>0</v>
      </c>
    </row>
    <row r="1702" spans="1:16" x14ac:dyDescent="0.2">
      <c r="A1702" s="129"/>
      <c r="B1702" s="129"/>
      <c r="C1702" s="129" t="e" cm="1">
        <f t="array" ref="C1702">_xlfn.XLOOKUP($A1702&amp;$Q$3&amp;$R$3,Data[Index]&amp;Data[Valid Test, Can be used for conformity (Y/N)]&amp;Data[Cycle],Data[Test Name])</f>
        <v>#N/A</v>
      </c>
      <c r="D1702" s="167" t="e" cm="1">
        <f t="array" ref="D1702">_xlfn.XLOOKUP($A1702&amp;$Q$3&amp;$R$3,Data[Index]&amp;Data[Valid Test, Can be used for conformity (Y/N)]&amp;Data[Cycle],Data[Mileage (Miles)])</f>
        <v>#N/A</v>
      </c>
      <c r="E1702" s="130" t="e" cm="1">
        <f t="array" ref="E1702">_xlfn.XLOOKUP($A1702&amp;$Q$3&amp;$R$3,Data[Index]&amp;Data[Valid Test, Can be used for conformity (Y/N)]&amp;Data[Cycle],Data[Date])</f>
        <v>#N/A</v>
      </c>
      <c r="F1702" s="141" t="e" cm="1">
        <f t="array" ref="F1702">(_xlfn.XLOOKUP($A1702&amp;$Q$3&amp;$R$3,Data[Index]&amp;Data[Valid Test, Can be used for conformity (Y/N)]&amp;Data[Cycle],Data[CO/km (mg)])-F$2)/F$5</f>
        <v>#N/A</v>
      </c>
      <c r="G1702" s="141" t="e" cm="1">
        <f t="array" ref="G1702">(_xlfn.XLOOKUP($A1702&amp;$Q$3,Data[Index]&amp;Data[Valid Test, Can be used for conformity (Y/N)],Data[CO2/km (g)])-G$2)/G$5</f>
        <v>#N/A</v>
      </c>
      <c r="H1702" s="141" t="e" cm="1">
        <f t="array" ref="H1702">(_xlfn.XLOOKUP($A1702&amp;$Q$3,Data[Index]&amp;Data[Valid Test, Can be used for conformity (Y/N)],Data[THC/km (mg)])-H$2)/H$5</f>
        <v>#N/A</v>
      </c>
      <c r="I1702" s="141" t="e" cm="1">
        <f t="array" ref="I1702">(_xlfn.XLOOKUP($A1702&amp;$Q$3,Data[Index]&amp;Data[Valid Test, Can be used for conformity (Y/N)],Data[NOx/km (mg)])-I$2)/I$5</f>
        <v>#N/A</v>
      </c>
      <c r="J1702" s="141" t="e" cm="1">
        <f t="array" ref="J1702">(_xlfn.XLOOKUP($A1702&amp;$Q$3,Data[Index]&amp;Data[Valid Test, Can be used for conformity (Y/N)],Data[THC + NOx/km (mg)])-J$2)/J$5</f>
        <v>#N/A</v>
      </c>
      <c r="K1702" s="141" t="e" cm="1">
        <f t="array" ref="K1702">(_xlfn.XLOOKUP($A1702&amp;$Q$3,Data[Index]&amp;Data[Valid Test, Can be used for conformity (Y/N)],Data[PN/km ('#)])-K$2)/K$5</f>
        <v>#N/A</v>
      </c>
      <c r="L1702" s="141" t="e" cm="1">
        <f t="array" ref="L1702">(_xlfn.XLOOKUP($A1702&amp;$Q$3,Data[Index]&amp;Data[Valid Test, Can be used for conformity (Y/N)],Data[PM/km (mg)])-L$2)/L$5</f>
        <v>#N/A</v>
      </c>
      <c r="M1702" s="140" t="e" cm="1">
        <f t="array" ref="M1702">(_xlfn.XLOOKUP($A1702&amp;$Q$3,Data[Index]&amp;Data[Valid Test, Can be used for conformity (Y/N)],Data[CH4 (mg/km)])-M$2)/M$5</f>
        <v>#N/A</v>
      </c>
      <c r="N1702" s="140" t="e" cm="1">
        <f t="array" ref="N1702">(_xlfn.XLOOKUP($A1702&amp;$Q$3,Data[Index]&amp;Data[Valid Test, Can be used for conformity (Y/N)],Data[N20 (mg/km)])-N$2)/N$5</f>
        <v>#N/A</v>
      </c>
      <c r="O1702" s="141" t="e" cm="1">
        <f t="array" ref="O1702">(_xlfn.XLOOKUP($A1702&amp;$Q$3,Data[Index]&amp;Data[Valid Test, Can be used for conformity (Y/N)],Data[l/100km])-O$2)/O$5</f>
        <v>#N/A</v>
      </c>
      <c r="P1702" s="138">
        <f>_xlfn.XLOOKUP($A1702,Data[Index],Data[Comments])</f>
        <v>0</v>
      </c>
    </row>
    <row r="1703" spans="1:16" x14ac:dyDescent="0.2">
      <c r="A1703" s="129"/>
      <c r="B1703" s="129"/>
      <c r="C1703" s="129" t="e" cm="1">
        <f t="array" ref="C1703">_xlfn.XLOOKUP($A1703&amp;$Q$3&amp;$R$3,Data[Index]&amp;Data[Valid Test, Can be used for conformity (Y/N)]&amp;Data[Cycle],Data[Test Name])</f>
        <v>#N/A</v>
      </c>
      <c r="D1703" s="167" t="e" cm="1">
        <f t="array" ref="D1703">_xlfn.XLOOKUP($A1703&amp;$Q$3&amp;$R$3,Data[Index]&amp;Data[Valid Test, Can be used for conformity (Y/N)]&amp;Data[Cycle],Data[Mileage (Miles)])</f>
        <v>#N/A</v>
      </c>
      <c r="E1703" s="130" t="e" cm="1">
        <f t="array" ref="E1703">_xlfn.XLOOKUP($A1703&amp;$Q$3&amp;$R$3,Data[Index]&amp;Data[Valid Test, Can be used for conformity (Y/N)]&amp;Data[Cycle],Data[Date])</f>
        <v>#N/A</v>
      </c>
      <c r="F1703" s="141" t="e" cm="1">
        <f t="array" ref="F1703">(_xlfn.XLOOKUP($A1703&amp;$Q$3&amp;$R$3,Data[Index]&amp;Data[Valid Test, Can be used for conformity (Y/N)]&amp;Data[Cycle],Data[CO/km (mg)])-F$2)/F$5</f>
        <v>#N/A</v>
      </c>
      <c r="G1703" s="141" t="e" cm="1">
        <f t="array" ref="G1703">(_xlfn.XLOOKUP($A1703&amp;$Q$3,Data[Index]&amp;Data[Valid Test, Can be used for conformity (Y/N)],Data[CO2/km (g)])-G$2)/G$5</f>
        <v>#N/A</v>
      </c>
      <c r="H1703" s="141" t="e" cm="1">
        <f t="array" ref="H1703">(_xlfn.XLOOKUP($A1703&amp;$Q$3,Data[Index]&amp;Data[Valid Test, Can be used for conformity (Y/N)],Data[THC/km (mg)])-H$2)/H$5</f>
        <v>#N/A</v>
      </c>
      <c r="I1703" s="141" t="e" cm="1">
        <f t="array" ref="I1703">(_xlfn.XLOOKUP($A1703&amp;$Q$3,Data[Index]&amp;Data[Valid Test, Can be used for conformity (Y/N)],Data[NOx/km (mg)])-I$2)/I$5</f>
        <v>#N/A</v>
      </c>
      <c r="J1703" s="141" t="e" cm="1">
        <f t="array" ref="J1703">(_xlfn.XLOOKUP($A1703&amp;$Q$3,Data[Index]&amp;Data[Valid Test, Can be used for conformity (Y/N)],Data[THC + NOx/km (mg)])-J$2)/J$5</f>
        <v>#N/A</v>
      </c>
      <c r="K1703" s="141" t="e" cm="1">
        <f t="array" ref="K1703">(_xlfn.XLOOKUP($A1703&amp;$Q$3,Data[Index]&amp;Data[Valid Test, Can be used for conformity (Y/N)],Data[PN/km ('#)])-K$2)/K$5</f>
        <v>#N/A</v>
      </c>
      <c r="L1703" s="141" t="e" cm="1">
        <f t="array" ref="L1703">(_xlfn.XLOOKUP($A1703&amp;$Q$3,Data[Index]&amp;Data[Valid Test, Can be used for conformity (Y/N)],Data[PM/km (mg)])-L$2)/L$5</f>
        <v>#N/A</v>
      </c>
      <c r="M1703" s="140" t="e" cm="1">
        <f t="array" ref="M1703">(_xlfn.XLOOKUP($A1703&amp;$Q$3,Data[Index]&amp;Data[Valid Test, Can be used for conformity (Y/N)],Data[CH4 (mg/km)])-M$2)/M$5</f>
        <v>#N/A</v>
      </c>
      <c r="N1703" s="140" t="e" cm="1">
        <f t="array" ref="N1703">(_xlfn.XLOOKUP($A1703&amp;$Q$3,Data[Index]&amp;Data[Valid Test, Can be used for conformity (Y/N)],Data[N20 (mg/km)])-N$2)/N$5</f>
        <v>#N/A</v>
      </c>
      <c r="O1703" s="141" t="e" cm="1">
        <f t="array" ref="O1703">(_xlfn.XLOOKUP($A1703&amp;$Q$3,Data[Index]&amp;Data[Valid Test, Can be used for conformity (Y/N)],Data[l/100km])-O$2)/O$5</f>
        <v>#N/A</v>
      </c>
      <c r="P1703" s="138">
        <f>_xlfn.XLOOKUP($A1703,Data[Index],Data[Comments])</f>
        <v>0</v>
      </c>
    </row>
    <row r="1704" spans="1:16" x14ac:dyDescent="0.2">
      <c r="A1704" s="129"/>
      <c r="B1704" s="129"/>
      <c r="C1704" s="129" t="e" cm="1">
        <f t="array" ref="C1704">_xlfn.XLOOKUP($A1704&amp;$Q$3&amp;$R$3,Data[Index]&amp;Data[Valid Test, Can be used for conformity (Y/N)]&amp;Data[Cycle],Data[Test Name])</f>
        <v>#N/A</v>
      </c>
      <c r="D1704" s="167" t="e" cm="1">
        <f t="array" ref="D1704">_xlfn.XLOOKUP($A1704&amp;$Q$3&amp;$R$3,Data[Index]&amp;Data[Valid Test, Can be used for conformity (Y/N)]&amp;Data[Cycle],Data[Mileage (Miles)])</f>
        <v>#N/A</v>
      </c>
      <c r="E1704" s="130" t="e" cm="1">
        <f t="array" ref="E1704">_xlfn.XLOOKUP($A1704&amp;$Q$3&amp;$R$3,Data[Index]&amp;Data[Valid Test, Can be used for conformity (Y/N)]&amp;Data[Cycle],Data[Date])</f>
        <v>#N/A</v>
      </c>
      <c r="F1704" s="141" t="e" cm="1">
        <f t="array" ref="F1704">(_xlfn.XLOOKUP($A1704&amp;$Q$3&amp;$R$3,Data[Index]&amp;Data[Valid Test, Can be used for conformity (Y/N)]&amp;Data[Cycle],Data[CO/km (mg)])-F$2)/F$5</f>
        <v>#N/A</v>
      </c>
      <c r="G1704" s="141" t="e" cm="1">
        <f t="array" ref="G1704">(_xlfn.XLOOKUP($A1704&amp;$Q$3,Data[Index]&amp;Data[Valid Test, Can be used for conformity (Y/N)],Data[CO2/km (g)])-G$2)/G$5</f>
        <v>#N/A</v>
      </c>
      <c r="H1704" s="141" t="e" cm="1">
        <f t="array" ref="H1704">(_xlfn.XLOOKUP($A1704&amp;$Q$3,Data[Index]&amp;Data[Valid Test, Can be used for conformity (Y/N)],Data[THC/km (mg)])-H$2)/H$5</f>
        <v>#N/A</v>
      </c>
      <c r="I1704" s="141" t="e" cm="1">
        <f t="array" ref="I1704">(_xlfn.XLOOKUP($A1704&amp;$Q$3,Data[Index]&amp;Data[Valid Test, Can be used for conformity (Y/N)],Data[NOx/km (mg)])-I$2)/I$5</f>
        <v>#N/A</v>
      </c>
      <c r="J1704" s="141" t="e" cm="1">
        <f t="array" ref="J1704">(_xlfn.XLOOKUP($A1704&amp;$Q$3,Data[Index]&amp;Data[Valid Test, Can be used for conformity (Y/N)],Data[THC + NOx/km (mg)])-J$2)/J$5</f>
        <v>#N/A</v>
      </c>
      <c r="K1704" s="141" t="e" cm="1">
        <f t="array" ref="K1704">(_xlfn.XLOOKUP($A1704&amp;$Q$3,Data[Index]&amp;Data[Valid Test, Can be used for conformity (Y/N)],Data[PN/km ('#)])-K$2)/K$5</f>
        <v>#N/A</v>
      </c>
      <c r="L1704" s="141" t="e" cm="1">
        <f t="array" ref="L1704">(_xlfn.XLOOKUP($A1704&amp;$Q$3,Data[Index]&amp;Data[Valid Test, Can be used for conformity (Y/N)],Data[PM/km (mg)])-L$2)/L$5</f>
        <v>#N/A</v>
      </c>
      <c r="M1704" s="140" t="e" cm="1">
        <f t="array" ref="M1704">(_xlfn.XLOOKUP($A1704&amp;$Q$3,Data[Index]&amp;Data[Valid Test, Can be used for conformity (Y/N)],Data[CH4 (mg/km)])-M$2)/M$5</f>
        <v>#N/A</v>
      </c>
      <c r="N1704" s="140" t="e" cm="1">
        <f t="array" ref="N1704">(_xlfn.XLOOKUP($A1704&amp;$Q$3,Data[Index]&amp;Data[Valid Test, Can be used for conformity (Y/N)],Data[N20 (mg/km)])-N$2)/N$5</f>
        <v>#N/A</v>
      </c>
      <c r="O1704" s="141" t="e" cm="1">
        <f t="array" ref="O1704">(_xlfn.XLOOKUP($A1704&amp;$Q$3,Data[Index]&amp;Data[Valid Test, Can be used for conformity (Y/N)],Data[l/100km])-O$2)/O$5</f>
        <v>#N/A</v>
      </c>
      <c r="P1704" s="138">
        <f>_xlfn.XLOOKUP($A1704,Data[Index],Data[Comments])</f>
        <v>0</v>
      </c>
    </row>
    <row r="1705" spans="1:16" x14ac:dyDescent="0.2">
      <c r="A1705" s="129"/>
      <c r="B1705" s="129"/>
      <c r="C1705" s="129" t="e" cm="1">
        <f t="array" ref="C1705">_xlfn.XLOOKUP($A1705&amp;$Q$3&amp;$R$3,Data[Index]&amp;Data[Valid Test, Can be used for conformity (Y/N)]&amp;Data[Cycle],Data[Test Name])</f>
        <v>#N/A</v>
      </c>
      <c r="D1705" s="167" t="e" cm="1">
        <f t="array" ref="D1705">_xlfn.XLOOKUP($A1705&amp;$Q$3&amp;$R$3,Data[Index]&amp;Data[Valid Test, Can be used for conformity (Y/N)]&amp;Data[Cycle],Data[Mileage (Miles)])</f>
        <v>#N/A</v>
      </c>
      <c r="E1705" s="130" t="e" cm="1">
        <f t="array" ref="E1705">_xlfn.XLOOKUP($A1705&amp;$Q$3&amp;$R$3,Data[Index]&amp;Data[Valid Test, Can be used for conformity (Y/N)]&amp;Data[Cycle],Data[Date])</f>
        <v>#N/A</v>
      </c>
      <c r="F1705" s="141" t="e" cm="1">
        <f t="array" ref="F1705">(_xlfn.XLOOKUP($A1705&amp;$Q$3&amp;$R$3,Data[Index]&amp;Data[Valid Test, Can be used for conformity (Y/N)]&amp;Data[Cycle],Data[CO/km (mg)])-F$2)/F$5</f>
        <v>#N/A</v>
      </c>
      <c r="G1705" s="141" t="e" cm="1">
        <f t="array" ref="G1705">(_xlfn.XLOOKUP($A1705&amp;$Q$3,Data[Index]&amp;Data[Valid Test, Can be used for conformity (Y/N)],Data[CO2/km (g)])-G$2)/G$5</f>
        <v>#N/A</v>
      </c>
      <c r="H1705" s="141" t="e" cm="1">
        <f t="array" ref="H1705">(_xlfn.XLOOKUP($A1705&amp;$Q$3,Data[Index]&amp;Data[Valid Test, Can be used for conformity (Y/N)],Data[THC/km (mg)])-H$2)/H$5</f>
        <v>#N/A</v>
      </c>
      <c r="I1705" s="141" t="e" cm="1">
        <f t="array" ref="I1705">(_xlfn.XLOOKUP($A1705&amp;$Q$3,Data[Index]&amp;Data[Valid Test, Can be used for conformity (Y/N)],Data[NOx/km (mg)])-I$2)/I$5</f>
        <v>#N/A</v>
      </c>
      <c r="J1705" s="141" t="e" cm="1">
        <f t="array" ref="J1705">(_xlfn.XLOOKUP($A1705&amp;$Q$3,Data[Index]&amp;Data[Valid Test, Can be used for conformity (Y/N)],Data[THC + NOx/km (mg)])-J$2)/J$5</f>
        <v>#N/A</v>
      </c>
      <c r="K1705" s="141" t="e" cm="1">
        <f t="array" ref="K1705">(_xlfn.XLOOKUP($A1705&amp;$Q$3,Data[Index]&amp;Data[Valid Test, Can be used for conformity (Y/N)],Data[PN/km ('#)])-K$2)/K$5</f>
        <v>#N/A</v>
      </c>
      <c r="L1705" s="141" t="e" cm="1">
        <f t="array" ref="L1705">(_xlfn.XLOOKUP($A1705&amp;$Q$3,Data[Index]&amp;Data[Valid Test, Can be used for conformity (Y/N)],Data[PM/km (mg)])-L$2)/L$5</f>
        <v>#N/A</v>
      </c>
      <c r="M1705" s="140" t="e" cm="1">
        <f t="array" ref="M1705">(_xlfn.XLOOKUP($A1705&amp;$Q$3,Data[Index]&amp;Data[Valid Test, Can be used for conformity (Y/N)],Data[CH4 (mg/km)])-M$2)/M$5</f>
        <v>#N/A</v>
      </c>
      <c r="N1705" s="140" t="e" cm="1">
        <f t="array" ref="N1705">(_xlfn.XLOOKUP($A1705&amp;$Q$3,Data[Index]&amp;Data[Valid Test, Can be used for conformity (Y/N)],Data[N20 (mg/km)])-N$2)/N$5</f>
        <v>#N/A</v>
      </c>
      <c r="O1705" s="141" t="e" cm="1">
        <f t="array" ref="O1705">(_xlfn.XLOOKUP($A1705&amp;$Q$3,Data[Index]&amp;Data[Valid Test, Can be used for conformity (Y/N)],Data[l/100km])-O$2)/O$5</f>
        <v>#N/A</v>
      </c>
      <c r="P1705" s="138">
        <f>_xlfn.XLOOKUP($A1705,Data[Index],Data[Comments])</f>
        <v>0</v>
      </c>
    </row>
    <row r="1706" spans="1:16" x14ac:dyDescent="0.2">
      <c r="A1706" s="129"/>
      <c r="B1706" s="129"/>
      <c r="C1706" s="129" t="e" cm="1">
        <f t="array" ref="C1706">_xlfn.XLOOKUP($A1706&amp;$Q$3&amp;$R$3,Data[Index]&amp;Data[Valid Test, Can be used for conformity (Y/N)]&amp;Data[Cycle],Data[Test Name])</f>
        <v>#N/A</v>
      </c>
      <c r="D1706" s="167" t="e" cm="1">
        <f t="array" ref="D1706">_xlfn.XLOOKUP($A1706&amp;$Q$3&amp;$R$3,Data[Index]&amp;Data[Valid Test, Can be used for conformity (Y/N)]&amp;Data[Cycle],Data[Mileage (Miles)])</f>
        <v>#N/A</v>
      </c>
      <c r="E1706" s="130" t="e" cm="1">
        <f t="array" ref="E1706">_xlfn.XLOOKUP($A1706&amp;$Q$3&amp;$R$3,Data[Index]&amp;Data[Valid Test, Can be used for conformity (Y/N)]&amp;Data[Cycle],Data[Date])</f>
        <v>#N/A</v>
      </c>
      <c r="F1706" s="141" t="e" cm="1">
        <f t="array" ref="F1706">(_xlfn.XLOOKUP($A1706&amp;$Q$3&amp;$R$3,Data[Index]&amp;Data[Valid Test, Can be used for conformity (Y/N)]&amp;Data[Cycle],Data[CO/km (mg)])-F$2)/F$5</f>
        <v>#N/A</v>
      </c>
      <c r="G1706" s="141" t="e" cm="1">
        <f t="array" ref="G1706">(_xlfn.XLOOKUP($A1706&amp;$Q$3,Data[Index]&amp;Data[Valid Test, Can be used for conformity (Y/N)],Data[CO2/km (g)])-G$2)/G$5</f>
        <v>#N/A</v>
      </c>
      <c r="H1706" s="141" t="e" cm="1">
        <f t="array" ref="H1706">(_xlfn.XLOOKUP($A1706&amp;$Q$3,Data[Index]&amp;Data[Valid Test, Can be used for conformity (Y/N)],Data[THC/km (mg)])-H$2)/H$5</f>
        <v>#N/A</v>
      </c>
      <c r="I1706" s="141" t="e" cm="1">
        <f t="array" ref="I1706">(_xlfn.XLOOKUP($A1706&amp;$Q$3,Data[Index]&amp;Data[Valid Test, Can be used for conformity (Y/N)],Data[NOx/km (mg)])-I$2)/I$5</f>
        <v>#N/A</v>
      </c>
      <c r="J1706" s="141" t="e" cm="1">
        <f t="array" ref="J1706">(_xlfn.XLOOKUP($A1706&amp;$Q$3,Data[Index]&amp;Data[Valid Test, Can be used for conformity (Y/N)],Data[THC + NOx/km (mg)])-J$2)/J$5</f>
        <v>#N/A</v>
      </c>
      <c r="K1706" s="141" t="e" cm="1">
        <f t="array" ref="K1706">(_xlfn.XLOOKUP($A1706&amp;$Q$3,Data[Index]&amp;Data[Valid Test, Can be used for conformity (Y/N)],Data[PN/km ('#)])-K$2)/K$5</f>
        <v>#N/A</v>
      </c>
      <c r="L1706" s="141" t="e" cm="1">
        <f t="array" ref="L1706">(_xlfn.XLOOKUP($A1706&amp;$Q$3,Data[Index]&amp;Data[Valid Test, Can be used for conformity (Y/N)],Data[PM/km (mg)])-L$2)/L$5</f>
        <v>#N/A</v>
      </c>
      <c r="M1706" s="140" t="e" cm="1">
        <f t="array" ref="M1706">(_xlfn.XLOOKUP($A1706&amp;$Q$3,Data[Index]&amp;Data[Valid Test, Can be used for conformity (Y/N)],Data[CH4 (mg/km)])-M$2)/M$5</f>
        <v>#N/A</v>
      </c>
      <c r="N1706" s="140" t="e" cm="1">
        <f t="array" ref="N1706">(_xlfn.XLOOKUP($A1706&amp;$Q$3,Data[Index]&amp;Data[Valid Test, Can be used for conformity (Y/N)],Data[N20 (mg/km)])-N$2)/N$5</f>
        <v>#N/A</v>
      </c>
      <c r="O1706" s="141" t="e" cm="1">
        <f t="array" ref="O1706">(_xlfn.XLOOKUP($A1706&amp;$Q$3,Data[Index]&amp;Data[Valid Test, Can be used for conformity (Y/N)],Data[l/100km])-O$2)/O$5</f>
        <v>#N/A</v>
      </c>
      <c r="P1706" s="138">
        <f>_xlfn.XLOOKUP($A1706,Data[Index],Data[Comments])</f>
        <v>0</v>
      </c>
    </row>
    <row r="1707" spans="1:16" x14ac:dyDescent="0.2">
      <c r="A1707" s="129"/>
      <c r="B1707" s="129"/>
      <c r="C1707" s="129" t="e" cm="1">
        <f t="array" ref="C1707">_xlfn.XLOOKUP($A1707&amp;$Q$3&amp;$R$3,Data[Index]&amp;Data[Valid Test, Can be used for conformity (Y/N)]&amp;Data[Cycle],Data[Test Name])</f>
        <v>#N/A</v>
      </c>
      <c r="D1707" s="167" t="e" cm="1">
        <f t="array" ref="D1707">_xlfn.XLOOKUP($A1707&amp;$Q$3&amp;$R$3,Data[Index]&amp;Data[Valid Test, Can be used for conformity (Y/N)]&amp;Data[Cycle],Data[Mileage (Miles)])</f>
        <v>#N/A</v>
      </c>
      <c r="E1707" s="130" t="e" cm="1">
        <f t="array" ref="E1707">_xlfn.XLOOKUP($A1707&amp;$Q$3&amp;$R$3,Data[Index]&amp;Data[Valid Test, Can be used for conformity (Y/N)]&amp;Data[Cycle],Data[Date])</f>
        <v>#N/A</v>
      </c>
      <c r="F1707" s="141" t="e" cm="1">
        <f t="array" ref="F1707">(_xlfn.XLOOKUP($A1707&amp;$Q$3&amp;$R$3,Data[Index]&amp;Data[Valid Test, Can be used for conformity (Y/N)]&amp;Data[Cycle],Data[CO/km (mg)])-F$2)/F$5</f>
        <v>#N/A</v>
      </c>
      <c r="G1707" s="141" t="e" cm="1">
        <f t="array" ref="G1707">(_xlfn.XLOOKUP($A1707&amp;$Q$3,Data[Index]&amp;Data[Valid Test, Can be used for conformity (Y/N)],Data[CO2/km (g)])-G$2)/G$5</f>
        <v>#N/A</v>
      </c>
      <c r="H1707" s="141" t="e" cm="1">
        <f t="array" ref="H1707">(_xlfn.XLOOKUP($A1707&amp;$Q$3,Data[Index]&amp;Data[Valid Test, Can be used for conformity (Y/N)],Data[THC/km (mg)])-H$2)/H$5</f>
        <v>#N/A</v>
      </c>
      <c r="I1707" s="141" t="e" cm="1">
        <f t="array" ref="I1707">(_xlfn.XLOOKUP($A1707&amp;$Q$3,Data[Index]&amp;Data[Valid Test, Can be used for conformity (Y/N)],Data[NOx/km (mg)])-I$2)/I$5</f>
        <v>#N/A</v>
      </c>
      <c r="J1707" s="141" t="e" cm="1">
        <f t="array" ref="J1707">(_xlfn.XLOOKUP($A1707&amp;$Q$3,Data[Index]&amp;Data[Valid Test, Can be used for conformity (Y/N)],Data[THC + NOx/km (mg)])-J$2)/J$5</f>
        <v>#N/A</v>
      </c>
      <c r="K1707" s="141" t="e" cm="1">
        <f t="array" ref="K1707">(_xlfn.XLOOKUP($A1707&amp;$Q$3,Data[Index]&amp;Data[Valid Test, Can be used for conformity (Y/N)],Data[PN/km ('#)])-K$2)/K$5</f>
        <v>#N/A</v>
      </c>
      <c r="L1707" s="141" t="e" cm="1">
        <f t="array" ref="L1707">(_xlfn.XLOOKUP($A1707&amp;$Q$3,Data[Index]&amp;Data[Valid Test, Can be used for conformity (Y/N)],Data[PM/km (mg)])-L$2)/L$5</f>
        <v>#N/A</v>
      </c>
      <c r="M1707" s="140" t="e" cm="1">
        <f t="array" ref="M1707">(_xlfn.XLOOKUP($A1707&amp;$Q$3,Data[Index]&amp;Data[Valid Test, Can be used for conformity (Y/N)],Data[CH4 (mg/km)])-M$2)/M$5</f>
        <v>#N/A</v>
      </c>
      <c r="N1707" s="140" t="e" cm="1">
        <f t="array" ref="N1707">(_xlfn.XLOOKUP($A1707&amp;$Q$3,Data[Index]&amp;Data[Valid Test, Can be used for conformity (Y/N)],Data[N20 (mg/km)])-N$2)/N$5</f>
        <v>#N/A</v>
      </c>
      <c r="O1707" s="141" t="e" cm="1">
        <f t="array" ref="O1707">(_xlfn.XLOOKUP($A1707&amp;$Q$3,Data[Index]&amp;Data[Valid Test, Can be used for conformity (Y/N)],Data[l/100km])-O$2)/O$5</f>
        <v>#N/A</v>
      </c>
      <c r="P1707" s="138">
        <f>_xlfn.XLOOKUP($A1707,Data[Index],Data[Comments])</f>
        <v>0</v>
      </c>
    </row>
    <row r="1708" spans="1:16" x14ac:dyDescent="0.2">
      <c r="A1708" s="129"/>
      <c r="B1708" s="129"/>
      <c r="C1708" s="129" t="e" cm="1">
        <f t="array" ref="C1708">_xlfn.XLOOKUP($A1708&amp;$Q$3&amp;$R$3,Data[Index]&amp;Data[Valid Test, Can be used for conformity (Y/N)]&amp;Data[Cycle],Data[Test Name])</f>
        <v>#N/A</v>
      </c>
      <c r="D1708" s="167" t="e" cm="1">
        <f t="array" ref="D1708">_xlfn.XLOOKUP($A1708&amp;$Q$3&amp;$R$3,Data[Index]&amp;Data[Valid Test, Can be used for conformity (Y/N)]&amp;Data[Cycle],Data[Mileage (Miles)])</f>
        <v>#N/A</v>
      </c>
      <c r="E1708" s="130" t="e" cm="1">
        <f t="array" ref="E1708">_xlfn.XLOOKUP($A1708&amp;$Q$3&amp;$R$3,Data[Index]&amp;Data[Valid Test, Can be used for conformity (Y/N)]&amp;Data[Cycle],Data[Date])</f>
        <v>#N/A</v>
      </c>
      <c r="F1708" s="141" t="e" cm="1">
        <f t="array" ref="F1708">(_xlfn.XLOOKUP($A1708&amp;$Q$3&amp;$R$3,Data[Index]&amp;Data[Valid Test, Can be used for conformity (Y/N)]&amp;Data[Cycle],Data[CO/km (mg)])-F$2)/F$5</f>
        <v>#N/A</v>
      </c>
      <c r="G1708" s="141" t="e" cm="1">
        <f t="array" ref="G1708">(_xlfn.XLOOKUP($A1708&amp;$Q$3,Data[Index]&amp;Data[Valid Test, Can be used for conformity (Y/N)],Data[CO2/km (g)])-G$2)/G$5</f>
        <v>#N/A</v>
      </c>
      <c r="H1708" s="141" t="e" cm="1">
        <f t="array" ref="H1708">(_xlfn.XLOOKUP($A1708&amp;$Q$3,Data[Index]&amp;Data[Valid Test, Can be used for conformity (Y/N)],Data[THC/km (mg)])-H$2)/H$5</f>
        <v>#N/A</v>
      </c>
      <c r="I1708" s="141" t="e" cm="1">
        <f t="array" ref="I1708">(_xlfn.XLOOKUP($A1708&amp;$Q$3,Data[Index]&amp;Data[Valid Test, Can be used for conformity (Y/N)],Data[NOx/km (mg)])-I$2)/I$5</f>
        <v>#N/A</v>
      </c>
      <c r="J1708" s="141" t="e" cm="1">
        <f t="array" ref="J1708">(_xlfn.XLOOKUP($A1708&amp;$Q$3,Data[Index]&amp;Data[Valid Test, Can be used for conformity (Y/N)],Data[THC + NOx/km (mg)])-J$2)/J$5</f>
        <v>#N/A</v>
      </c>
      <c r="K1708" s="141" t="e" cm="1">
        <f t="array" ref="K1708">(_xlfn.XLOOKUP($A1708&amp;$Q$3,Data[Index]&amp;Data[Valid Test, Can be used for conformity (Y/N)],Data[PN/km ('#)])-K$2)/K$5</f>
        <v>#N/A</v>
      </c>
      <c r="L1708" s="141" t="e" cm="1">
        <f t="array" ref="L1708">(_xlfn.XLOOKUP($A1708&amp;$Q$3,Data[Index]&amp;Data[Valid Test, Can be used for conformity (Y/N)],Data[PM/km (mg)])-L$2)/L$5</f>
        <v>#N/A</v>
      </c>
      <c r="M1708" s="140" t="e" cm="1">
        <f t="array" ref="M1708">(_xlfn.XLOOKUP($A1708&amp;$Q$3,Data[Index]&amp;Data[Valid Test, Can be used for conformity (Y/N)],Data[CH4 (mg/km)])-M$2)/M$5</f>
        <v>#N/A</v>
      </c>
      <c r="N1708" s="140" t="e" cm="1">
        <f t="array" ref="N1708">(_xlfn.XLOOKUP($A1708&amp;$Q$3,Data[Index]&amp;Data[Valid Test, Can be used for conformity (Y/N)],Data[N20 (mg/km)])-N$2)/N$5</f>
        <v>#N/A</v>
      </c>
      <c r="O1708" s="141" t="e" cm="1">
        <f t="array" ref="O1708">(_xlfn.XLOOKUP($A1708&amp;$Q$3,Data[Index]&amp;Data[Valid Test, Can be used for conformity (Y/N)],Data[l/100km])-O$2)/O$5</f>
        <v>#N/A</v>
      </c>
      <c r="P1708" s="138">
        <f>_xlfn.XLOOKUP($A1708,Data[Index],Data[Comments])</f>
        <v>0</v>
      </c>
    </row>
    <row r="1709" spans="1:16" x14ac:dyDescent="0.2">
      <c r="A1709" s="129"/>
      <c r="B1709" s="129"/>
      <c r="C1709" s="129" t="e" cm="1">
        <f t="array" ref="C1709">_xlfn.XLOOKUP($A1709&amp;$Q$3&amp;$R$3,Data[Index]&amp;Data[Valid Test, Can be used for conformity (Y/N)]&amp;Data[Cycle],Data[Test Name])</f>
        <v>#N/A</v>
      </c>
      <c r="D1709" s="167" t="e" cm="1">
        <f t="array" ref="D1709">_xlfn.XLOOKUP($A1709&amp;$Q$3&amp;$R$3,Data[Index]&amp;Data[Valid Test, Can be used for conformity (Y/N)]&amp;Data[Cycle],Data[Mileage (Miles)])</f>
        <v>#N/A</v>
      </c>
      <c r="E1709" s="130" t="e" cm="1">
        <f t="array" ref="E1709">_xlfn.XLOOKUP($A1709&amp;$Q$3&amp;$R$3,Data[Index]&amp;Data[Valid Test, Can be used for conformity (Y/N)]&amp;Data[Cycle],Data[Date])</f>
        <v>#N/A</v>
      </c>
      <c r="F1709" s="141" t="e" cm="1">
        <f t="array" ref="F1709">(_xlfn.XLOOKUP($A1709&amp;$Q$3&amp;$R$3,Data[Index]&amp;Data[Valid Test, Can be used for conformity (Y/N)]&amp;Data[Cycle],Data[CO/km (mg)])-F$2)/F$5</f>
        <v>#N/A</v>
      </c>
      <c r="G1709" s="141" t="e" cm="1">
        <f t="array" ref="G1709">(_xlfn.XLOOKUP($A1709&amp;$Q$3,Data[Index]&amp;Data[Valid Test, Can be used for conformity (Y/N)],Data[CO2/km (g)])-G$2)/G$5</f>
        <v>#N/A</v>
      </c>
      <c r="H1709" s="141" t="e" cm="1">
        <f t="array" ref="H1709">(_xlfn.XLOOKUP($A1709&amp;$Q$3,Data[Index]&amp;Data[Valid Test, Can be used for conformity (Y/N)],Data[THC/km (mg)])-H$2)/H$5</f>
        <v>#N/A</v>
      </c>
      <c r="I1709" s="141" t="e" cm="1">
        <f t="array" ref="I1709">(_xlfn.XLOOKUP($A1709&amp;$Q$3,Data[Index]&amp;Data[Valid Test, Can be used for conformity (Y/N)],Data[NOx/km (mg)])-I$2)/I$5</f>
        <v>#N/A</v>
      </c>
      <c r="J1709" s="141" t="e" cm="1">
        <f t="array" ref="J1709">(_xlfn.XLOOKUP($A1709&amp;$Q$3,Data[Index]&amp;Data[Valid Test, Can be used for conformity (Y/N)],Data[THC + NOx/km (mg)])-J$2)/J$5</f>
        <v>#N/A</v>
      </c>
      <c r="K1709" s="141" t="e" cm="1">
        <f t="array" ref="K1709">(_xlfn.XLOOKUP($A1709&amp;$Q$3,Data[Index]&amp;Data[Valid Test, Can be used for conformity (Y/N)],Data[PN/km ('#)])-K$2)/K$5</f>
        <v>#N/A</v>
      </c>
      <c r="L1709" s="141" t="e" cm="1">
        <f t="array" ref="L1709">(_xlfn.XLOOKUP($A1709&amp;$Q$3,Data[Index]&amp;Data[Valid Test, Can be used for conformity (Y/N)],Data[PM/km (mg)])-L$2)/L$5</f>
        <v>#N/A</v>
      </c>
      <c r="M1709" s="140" t="e" cm="1">
        <f t="array" ref="M1709">(_xlfn.XLOOKUP($A1709&amp;$Q$3,Data[Index]&amp;Data[Valid Test, Can be used for conformity (Y/N)],Data[CH4 (mg/km)])-M$2)/M$5</f>
        <v>#N/A</v>
      </c>
      <c r="N1709" s="140" t="e" cm="1">
        <f t="array" ref="N1709">(_xlfn.XLOOKUP($A1709&amp;$Q$3,Data[Index]&amp;Data[Valid Test, Can be used for conformity (Y/N)],Data[N20 (mg/km)])-N$2)/N$5</f>
        <v>#N/A</v>
      </c>
      <c r="O1709" s="141" t="e" cm="1">
        <f t="array" ref="O1709">(_xlfn.XLOOKUP($A1709&amp;$Q$3,Data[Index]&amp;Data[Valid Test, Can be used for conformity (Y/N)],Data[l/100km])-O$2)/O$5</f>
        <v>#N/A</v>
      </c>
      <c r="P1709" s="138">
        <f>_xlfn.XLOOKUP($A1709,Data[Index],Data[Comments])</f>
        <v>0</v>
      </c>
    </row>
    <row r="1710" spans="1:16" x14ac:dyDescent="0.2">
      <c r="A1710" s="129"/>
      <c r="B1710" s="129"/>
      <c r="C1710" s="129" t="e" cm="1">
        <f t="array" ref="C1710">_xlfn.XLOOKUP($A1710&amp;$Q$3&amp;$R$3,Data[Index]&amp;Data[Valid Test, Can be used for conformity (Y/N)]&amp;Data[Cycle],Data[Test Name])</f>
        <v>#N/A</v>
      </c>
      <c r="D1710" s="167" t="e" cm="1">
        <f t="array" ref="D1710">_xlfn.XLOOKUP($A1710&amp;$Q$3&amp;$R$3,Data[Index]&amp;Data[Valid Test, Can be used for conformity (Y/N)]&amp;Data[Cycle],Data[Mileage (Miles)])</f>
        <v>#N/A</v>
      </c>
      <c r="E1710" s="130" t="e" cm="1">
        <f t="array" ref="E1710">_xlfn.XLOOKUP($A1710&amp;$Q$3&amp;$R$3,Data[Index]&amp;Data[Valid Test, Can be used for conformity (Y/N)]&amp;Data[Cycle],Data[Date])</f>
        <v>#N/A</v>
      </c>
      <c r="F1710" s="141" t="e" cm="1">
        <f t="array" ref="F1710">(_xlfn.XLOOKUP($A1710&amp;$Q$3&amp;$R$3,Data[Index]&amp;Data[Valid Test, Can be used for conformity (Y/N)]&amp;Data[Cycle],Data[CO/km (mg)])-F$2)/F$5</f>
        <v>#N/A</v>
      </c>
      <c r="G1710" s="141" t="e" cm="1">
        <f t="array" ref="G1710">(_xlfn.XLOOKUP($A1710&amp;$Q$3,Data[Index]&amp;Data[Valid Test, Can be used for conformity (Y/N)],Data[CO2/km (g)])-G$2)/G$5</f>
        <v>#N/A</v>
      </c>
      <c r="H1710" s="141" t="e" cm="1">
        <f t="array" ref="H1710">(_xlfn.XLOOKUP($A1710&amp;$Q$3,Data[Index]&amp;Data[Valid Test, Can be used for conformity (Y/N)],Data[THC/km (mg)])-H$2)/H$5</f>
        <v>#N/A</v>
      </c>
      <c r="I1710" s="141" t="e" cm="1">
        <f t="array" ref="I1710">(_xlfn.XLOOKUP($A1710&amp;$Q$3,Data[Index]&amp;Data[Valid Test, Can be used for conformity (Y/N)],Data[NOx/km (mg)])-I$2)/I$5</f>
        <v>#N/A</v>
      </c>
      <c r="J1710" s="141" t="e" cm="1">
        <f t="array" ref="J1710">(_xlfn.XLOOKUP($A1710&amp;$Q$3,Data[Index]&amp;Data[Valid Test, Can be used for conformity (Y/N)],Data[THC + NOx/km (mg)])-J$2)/J$5</f>
        <v>#N/A</v>
      </c>
      <c r="K1710" s="141" t="e" cm="1">
        <f t="array" ref="K1710">(_xlfn.XLOOKUP($A1710&amp;$Q$3,Data[Index]&amp;Data[Valid Test, Can be used for conformity (Y/N)],Data[PN/km ('#)])-K$2)/K$5</f>
        <v>#N/A</v>
      </c>
      <c r="L1710" s="141" t="e" cm="1">
        <f t="array" ref="L1710">(_xlfn.XLOOKUP($A1710&amp;$Q$3,Data[Index]&amp;Data[Valid Test, Can be used for conformity (Y/N)],Data[PM/km (mg)])-L$2)/L$5</f>
        <v>#N/A</v>
      </c>
      <c r="M1710" s="140" t="e" cm="1">
        <f t="array" ref="M1710">(_xlfn.XLOOKUP($A1710&amp;$Q$3,Data[Index]&amp;Data[Valid Test, Can be used for conformity (Y/N)],Data[CH4 (mg/km)])-M$2)/M$5</f>
        <v>#N/A</v>
      </c>
      <c r="N1710" s="140" t="e" cm="1">
        <f t="array" ref="N1710">(_xlfn.XLOOKUP($A1710&amp;$Q$3,Data[Index]&amp;Data[Valid Test, Can be used for conformity (Y/N)],Data[N20 (mg/km)])-N$2)/N$5</f>
        <v>#N/A</v>
      </c>
      <c r="O1710" s="141" t="e" cm="1">
        <f t="array" ref="O1710">(_xlfn.XLOOKUP($A1710&amp;$Q$3,Data[Index]&amp;Data[Valid Test, Can be used for conformity (Y/N)],Data[l/100km])-O$2)/O$5</f>
        <v>#N/A</v>
      </c>
      <c r="P1710" s="138">
        <f>_xlfn.XLOOKUP($A1710,Data[Index],Data[Comments])</f>
        <v>0</v>
      </c>
    </row>
    <row r="1711" spans="1:16" x14ac:dyDescent="0.2">
      <c r="A1711" s="129"/>
      <c r="B1711" s="129"/>
      <c r="C1711" s="129" t="e" cm="1">
        <f t="array" ref="C1711">_xlfn.XLOOKUP($A1711&amp;$Q$3&amp;$R$3,Data[Index]&amp;Data[Valid Test, Can be used for conformity (Y/N)]&amp;Data[Cycle],Data[Test Name])</f>
        <v>#N/A</v>
      </c>
      <c r="D1711" s="167" t="e" cm="1">
        <f t="array" ref="D1711">_xlfn.XLOOKUP($A1711&amp;$Q$3&amp;$R$3,Data[Index]&amp;Data[Valid Test, Can be used for conformity (Y/N)]&amp;Data[Cycle],Data[Mileage (Miles)])</f>
        <v>#N/A</v>
      </c>
      <c r="E1711" s="130" t="e" cm="1">
        <f t="array" ref="E1711">_xlfn.XLOOKUP($A1711&amp;$Q$3&amp;$R$3,Data[Index]&amp;Data[Valid Test, Can be used for conformity (Y/N)]&amp;Data[Cycle],Data[Date])</f>
        <v>#N/A</v>
      </c>
      <c r="F1711" s="141" t="e" cm="1">
        <f t="array" ref="F1711">(_xlfn.XLOOKUP($A1711&amp;$Q$3&amp;$R$3,Data[Index]&amp;Data[Valid Test, Can be used for conformity (Y/N)]&amp;Data[Cycle],Data[CO/km (mg)])-F$2)/F$5</f>
        <v>#N/A</v>
      </c>
      <c r="G1711" s="141" t="e" cm="1">
        <f t="array" ref="G1711">(_xlfn.XLOOKUP($A1711&amp;$Q$3,Data[Index]&amp;Data[Valid Test, Can be used for conformity (Y/N)],Data[CO2/km (g)])-G$2)/G$5</f>
        <v>#N/A</v>
      </c>
      <c r="H1711" s="141" t="e" cm="1">
        <f t="array" ref="H1711">(_xlfn.XLOOKUP($A1711&amp;$Q$3,Data[Index]&amp;Data[Valid Test, Can be used for conformity (Y/N)],Data[THC/km (mg)])-H$2)/H$5</f>
        <v>#N/A</v>
      </c>
      <c r="I1711" s="141" t="e" cm="1">
        <f t="array" ref="I1711">(_xlfn.XLOOKUP($A1711&amp;$Q$3,Data[Index]&amp;Data[Valid Test, Can be used for conformity (Y/N)],Data[NOx/km (mg)])-I$2)/I$5</f>
        <v>#N/A</v>
      </c>
      <c r="J1711" s="141" t="e" cm="1">
        <f t="array" ref="J1711">(_xlfn.XLOOKUP($A1711&amp;$Q$3,Data[Index]&amp;Data[Valid Test, Can be used for conformity (Y/N)],Data[THC + NOx/km (mg)])-J$2)/J$5</f>
        <v>#N/A</v>
      </c>
      <c r="K1711" s="141" t="e" cm="1">
        <f t="array" ref="K1711">(_xlfn.XLOOKUP($A1711&amp;$Q$3,Data[Index]&amp;Data[Valid Test, Can be used for conformity (Y/N)],Data[PN/km ('#)])-K$2)/K$5</f>
        <v>#N/A</v>
      </c>
      <c r="L1711" s="141" t="e" cm="1">
        <f t="array" ref="L1711">(_xlfn.XLOOKUP($A1711&amp;$Q$3,Data[Index]&amp;Data[Valid Test, Can be used for conformity (Y/N)],Data[PM/km (mg)])-L$2)/L$5</f>
        <v>#N/A</v>
      </c>
      <c r="M1711" s="140" t="e" cm="1">
        <f t="array" ref="M1711">(_xlfn.XLOOKUP($A1711&amp;$Q$3,Data[Index]&amp;Data[Valid Test, Can be used for conformity (Y/N)],Data[CH4 (mg/km)])-M$2)/M$5</f>
        <v>#N/A</v>
      </c>
      <c r="N1711" s="140" t="e" cm="1">
        <f t="array" ref="N1711">(_xlfn.XLOOKUP($A1711&amp;$Q$3,Data[Index]&amp;Data[Valid Test, Can be used for conformity (Y/N)],Data[N20 (mg/km)])-N$2)/N$5</f>
        <v>#N/A</v>
      </c>
      <c r="O1711" s="141" t="e" cm="1">
        <f t="array" ref="O1711">(_xlfn.XLOOKUP($A1711&amp;$Q$3,Data[Index]&amp;Data[Valid Test, Can be used for conformity (Y/N)],Data[l/100km])-O$2)/O$5</f>
        <v>#N/A</v>
      </c>
      <c r="P1711" s="138">
        <f>_xlfn.XLOOKUP($A1711,Data[Index],Data[Comments])</f>
        <v>0</v>
      </c>
    </row>
    <row r="1712" spans="1:16" x14ac:dyDescent="0.2">
      <c r="A1712" s="129"/>
      <c r="B1712" s="129"/>
      <c r="C1712" s="129" t="e" cm="1">
        <f t="array" ref="C1712">_xlfn.XLOOKUP($A1712&amp;$Q$3&amp;$R$3,Data[Index]&amp;Data[Valid Test, Can be used for conformity (Y/N)]&amp;Data[Cycle],Data[Test Name])</f>
        <v>#N/A</v>
      </c>
      <c r="D1712" s="167" t="e" cm="1">
        <f t="array" ref="D1712">_xlfn.XLOOKUP($A1712&amp;$Q$3&amp;$R$3,Data[Index]&amp;Data[Valid Test, Can be used for conformity (Y/N)]&amp;Data[Cycle],Data[Mileage (Miles)])</f>
        <v>#N/A</v>
      </c>
      <c r="E1712" s="130" t="e" cm="1">
        <f t="array" ref="E1712">_xlfn.XLOOKUP($A1712&amp;$Q$3&amp;$R$3,Data[Index]&amp;Data[Valid Test, Can be used for conformity (Y/N)]&amp;Data[Cycle],Data[Date])</f>
        <v>#N/A</v>
      </c>
      <c r="F1712" s="141" t="e" cm="1">
        <f t="array" ref="F1712">(_xlfn.XLOOKUP($A1712&amp;$Q$3&amp;$R$3,Data[Index]&amp;Data[Valid Test, Can be used for conformity (Y/N)]&amp;Data[Cycle],Data[CO/km (mg)])-F$2)/F$5</f>
        <v>#N/A</v>
      </c>
      <c r="G1712" s="141" t="e" cm="1">
        <f t="array" ref="G1712">(_xlfn.XLOOKUP($A1712&amp;$Q$3,Data[Index]&amp;Data[Valid Test, Can be used for conformity (Y/N)],Data[CO2/km (g)])-G$2)/G$5</f>
        <v>#N/A</v>
      </c>
      <c r="H1712" s="141" t="e" cm="1">
        <f t="array" ref="H1712">(_xlfn.XLOOKUP($A1712&amp;$Q$3,Data[Index]&amp;Data[Valid Test, Can be used for conformity (Y/N)],Data[THC/km (mg)])-H$2)/H$5</f>
        <v>#N/A</v>
      </c>
      <c r="I1712" s="141" t="e" cm="1">
        <f t="array" ref="I1712">(_xlfn.XLOOKUP($A1712&amp;$Q$3,Data[Index]&amp;Data[Valid Test, Can be used for conformity (Y/N)],Data[NOx/km (mg)])-I$2)/I$5</f>
        <v>#N/A</v>
      </c>
      <c r="J1712" s="141" t="e" cm="1">
        <f t="array" ref="J1712">(_xlfn.XLOOKUP($A1712&amp;$Q$3,Data[Index]&amp;Data[Valid Test, Can be used for conformity (Y/N)],Data[THC + NOx/km (mg)])-J$2)/J$5</f>
        <v>#N/A</v>
      </c>
      <c r="K1712" s="141" t="e" cm="1">
        <f t="array" ref="K1712">(_xlfn.XLOOKUP($A1712&amp;$Q$3,Data[Index]&amp;Data[Valid Test, Can be used for conformity (Y/N)],Data[PN/km ('#)])-K$2)/K$5</f>
        <v>#N/A</v>
      </c>
      <c r="L1712" s="141" t="e" cm="1">
        <f t="array" ref="L1712">(_xlfn.XLOOKUP($A1712&amp;$Q$3,Data[Index]&amp;Data[Valid Test, Can be used for conformity (Y/N)],Data[PM/km (mg)])-L$2)/L$5</f>
        <v>#N/A</v>
      </c>
      <c r="M1712" s="140" t="e" cm="1">
        <f t="array" ref="M1712">(_xlfn.XLOOKUP($A1712&amp;$Q$3,Data[Index]&amp;Data[Valid Test, Can be used for conformity (Y/N)],Data[CH4 (mg/km)])-M$2)/M$5</f>
        <v>#N/A</v>
      </c>
      <c r="N1712" s="140" t="e" cm="1">
        <f t="array" ref="N1712">(_xlfn.XLOOKUP($A1712&amp;$Q$3,Data[Index]&amp;Data[Valid Test, Can be used for conformity (Y/N)],Data[N20 (mg/km)])-N$2)/N$5</f>
        <v>#N/A</v>
      </c>
      <c r="O1712" s="141" t="e" cm="1">
        <f t="array" ref="O1712">(_xlfn.XLOOKUP($A1712&amp;$Q$3,Data[Index]&amp;Data[Valid Test, Can be used for conformity (Y/N)],Data[l/100km])-O$2)/O$5</f>
        <v>#N/A</v>
      </c>
      <c r="P1712" s="138">
        <f>_xlfn.XLOOKUP($A1712,Data[Index],Data[Comments])</f>
        <v>0</v>
      </c>
    </row>
    <row r="1713" spans="1:16" x14ac:dyDescent="0.2">
      <c r="A1713" s="129"/>
      <c r="B1713" s="129"/>
      <c r="C1713" s="129" t="e" cm="1">
        <f t="array" ref="C1713">_xlfn.XLOOKUP($A1713&amp;$Q$3&amp;$R$3,Data[Index]&amp;Data[Valid Test, Can be used for conformity (Y/N)]&amp;Data[Cycle],Data[Test Name])</f>
        <v>#N/A</v>
      </c>
      <c r="D1713" s="167" t="e" cm="1">
        <f t="array" ref="D1713">_xlfn.XLOOKUP($A1713&amp;$Q$3&amp;$R$3,Data[Index]&amp;Data[Valid Test, Can be used for conformity (Y/N)]&amp;Data[Cycle],Data[Mileage (Miles)])</f>
        <v>#N/A</v>
      </c>
      <c r="E1713" s="130" t="e" cm="1">
        <f t="array" ref="E1713">_xlfn.XLOOKUP($A1713&amp;$Q$3&amp;$R$3,Data[Index]&amp;Data[Valid Test, Can be used for conformity (Y/N)]&amp;Data[Cycle],Data[Date])</f>
        <v>#N/A</v>
      </c>
      <c r="F1713" s="141" t="e" cm="1">
        <f t="array" ref="F1713">(_xlfn.XLOOKUP($A1713&amp;$Q$3&amp;$R$3,Data[Index]&amp;Data[Valid Test, Can be used for conformity (Y/N)]&amp;Data[Cycle],Data[CO/km (mg)])-F$2)/F$5</f>
        <v>#N/A</v>
      </c>
      <c r="G1713" s="141" t="e" cm="1">
        <f t="array" ref="G1713">(_xlfn.XLOOKUP($A1713&amp;$Q$3,Data[Index]&amp;Data[Valid Test, Can be used for conformity (Y/N)],Data[CO2/km (g)])-G$2)/G$5</f>
        <v>#N/A</v>
      </c>
      <c r="H1713" s="141" t="e" cm="1">
        <f t="array" ref="H1713">(_xlfn.XLOOKUP($A1713&amp;$Q$3,Data[Index]&amp;Data[Valid Test, Can be used for conformity (Y/N)],Data[THC/km (mg)])-H$2)/H$5</f>
        <v>#N/A</v>
      </c>
      <c r="I1713" s="141" t="e" cm="1">
        <f t="array" ref="I1713">(_xlfn.XLOOKUP($A1713&amp;$Q$3,Data[Index]&amp;Data[Valid Test, Can be used for conformity (Y/N)],Data[NOx/km (mg)])-I$2)/I$5</f>
        <v>#N/A</v>
      </c>
      <c r="J1713" s="141" t="e" cm="1">
        <f t="array" ref="J1713">(_xlfn.XLOOKUP($A1713&amp;$Q$3,Data[Index]&amp;Data[Valid Test, Can be used for conformity (Y/N)],Data[THC + NOx/km (mg)])-J$2)/J$5</f>
        <v>#N/A</v>
      </c>
      <c r="K1713" s="141" t="e" cm="1">
        <f t="array" ref="K1713">(_xlfn.XLOOKUP($A1713&amp;$Q$3,Data[Index]&amp;Data[Valid Test, Can be used for conformity (Y/N)],Data[PN/km ('#)])-K$2)/K$5</f>
        <v>#N/A</v>
      </c>
      <c r="L1713" s="141" t="e" cm="1">
        <f t="array" ref="L1713">(_xlfn.XLOOKUP($A1713&amp;$Q$3,Data[Index]&amp;Data[Valid Test, Can be used for conformity (Y/N)],Data[PM/km (mg)])-L$2)/L$5</f>
        <v>#N/A</v>
      </c>
      <c r="M1713" s="140" t="e" cm="1">
        <f t="array" ref="M1713">(_xlfn.XLOOKUP($A1713&amp;$Q$3,Data[Index]&amp;Data[Valid Test, Can be used for conformity (Y/N)],Data[CH4 (mg/km)])-M$2)/M$5</f>
        <v>#N/A</v>
      </c>
      <c r="N1713" s="140" t="e" cm="1">
        <f t="array" ref="N1713">(_xlfn.XLOOKUP($A1713&amp;$Q$3,Data[Index]&amp;Data[Valid Test, Can be used for conformity (Y/N)],Data[N20 (mg/km)])-N$2)/N$5</f>
        <v>#N/A</v>
      </c>
      <c r="O1713" s="141" t="e" cm="1">
        <f t="array" ref="O1713">(_xlfn.XLOOKUP($A1713&amp;$Q$3,Data[Index]&amp;Data[Valid Test, Can be used for conformity (Y/N)],Data[l/100km])-O$2)/O$5</f>
        <v>#N/A</v>
      </c>
      <c r="P1713" s="138">
        <f>_xlfn.XLOOKUP($A1713,Data[Index],Data[Comments])</f>
        <v>0</v>
      </c>
    </row>
    <row r="1714" spans="1:16" x14ac:dyDescent="0.2">
      <c r="A1714" s="129"/>
      <c r="B1714" s="129"/>
      <c r="C1714" s="129" t="e" cm="1">
        <f t="array" ref="C1714">_xlfn.XLOOKUP($A1714&amp;$Q$3&amp;$R$3,Data[Index]&amp;Data[Valid Test, Can be used for conformity (Y/N)]&amp;Data[Cycle],Data[Test Name])</f>
        <v>#N/A</v>
      </c>
      <c r="D1714" s="167" t="e" cm="1">
        <f t="array" ref="D1714">_xlfn.XLOOKUP($A1714&amp;$Q$3&amp;$R$3,Data[Index]&amp;Data[Valid Test, Can be used for conformity (Y/N)]&amp;Data[Cycle],Data[Mileage (Miles)])</f>
        <v>#N/A</v>
      </c>
      <c r="E1714" s="130" t="e" cm="1">
        <f t="array" ref="E1714">_xlfn.XLOOKUP($A1714&amp;$Q$3&amp;$R$3,Data[Index]&amp;Data[Valid Test, Can be used for conformity (Y/N)]&amp;Data[Cycle],Data[Date])</f>
        <v>#N/A</v>
      </c>
      <c r="F1714" s="141" t="e" cm="1">
        <f t="array" ref="F1714">(_xlfn.XLOOKUP($A1714&amp;$Q$3&amp;$R$3,Data[Index]&amp;Data[Valid Test, Can be used for conformity (Y/N)]&amp;Data[Cycle],Data[CO/km (mg)])-F$2)/F$5</f>
        <v>#N/A</v>
      </c>
      <c r="G1714" s="141" t="e" cm="1">
        <f t="array" ref="G1714">(_xlfn.XLOOKUP($A1714&amp;$Q$3,Data[Index]&amp;Data[Valid Test, Can be used for conformity (Y/N)],Data[CO2/km (g)])-G$2)/G$5</f>
        <v>#N/A</v>
      </c>
      <c r="H1714" s="141" t="e" cm="1">
        <f t="array" ref="H1714">(_xlfn.XLOOKUP($A1714&amp;$Q$3,Data[Index]&amp;Data[Valid Test, Can be used for conformity (Y/N)],Data[THC/km (mg)])-H$2)/H$5</f>
        <v>#N/A</v>
      </c>
      <c r="I1714" s="141" t="e" cm="1">
        <f t="array" ref="I1714">(_xlfn.XLOOKUP($A1714&amp;$Q$3,Data[Index]&amp;Data[Valid Test, Can be used for conformity (Y/N)],Data[NOx/km (mg)])-I$2)/I$5</f>
        <v>#N/A</v>
      </c>
      <c r="J1714" s="141" t="e" cm="1">
        <f t="array" ref="J1714">(_xlfn.XLOOKUP($A1714&amp;$Q$3,Data[Index]&amp;Data[Valid Test, Can be used for conformity (Y/N)],Data[THC + NOx/km (mg)])-J$2)/J$5</f>
        <v>#N/A</v>
      </c>
      <c r="K1714" s="141" t="e" cm="1">
        <f t="array" ref="K1714">(_xlfn.XLOOKUP($A1714&amp;$Q$3,Data[Index]&amp;Data[Valid Test, Can be used for conformity (Y/N)],Data[PN/km ('#)])-K$2)/K$5</f>
        <v>#N/A</v>
      </c>
      <c r="L1714" s="141" t="e" cm="1">
        <f t="array" ref="L1714">(_xlfn.XLOOKUP($A1714&amp;$Q$3,Data[Index]&amp;Data[Valid Test, Can be used for conformity (Y/N)],Data[PM/km (mg)])-L$2)/L$5</f>
        <v>#N/A</v>
      </c>
      <c r="M1714" s="140" t="e" cm="1">
        <f t="array" ref="M1714">(_xlfn.XLOOKUP($A1714&amp;$Q$3,Data[Index]&amp;Data[Valid Test, Can be used for conformity (Y/N)],Data[CH4 (mg/km)])-M$2)/M$5</f>
        <v>#N/A</v>
      </c>
      <c r="N1714" s="140" t="e" cm="1">
        <f t="array" ref="N1714">(_xlfn.XLOOKUP($A1714&amp;$Q$3,Data[Index]&amp;Data[Valid Test, Can be used for conformity (Y/N)],Data[N20 (mg/km)])-N$2)/N$5</f>
        <v>#N/A</v>
      </c>
      <c r="O1714" s="141" t="e" cm="1">
        <f t="array" ref="O1714">(_xlfn.XLOOKUP($A1714&amp;$Q$3,Data[Index]&amp;Data[Valid Test, Can be used for conformity (Y/N)],Data[l/100km])-O$2)/O$5</f>
        <v>#N/A</v>
      </c>
      <c r="P1714" s="138">
        <f>_xlfn.XLOOKUP($A1714,Data[Index],Data[Comments])</f>
        <v>0</v>
      </c>
    </row>
    <row r="1715" spans="1:16" x14ac:dyDescent="0.2">
      <c r="A1715" s="129"/>
      <c r="B1715" s="129"/>
      <c r="C1715" s="129" t="e" cm="1">
        <f t="array" ref="C1715">_xlfn.XLOOKUP($A1715&amp;$Q$3&amp;$R$3,Data[Index]&amp;Data[Valid Test, Can be used for conformity (Y/N)]&amp;Data[Cycle],Data[Test Name])</f>
        <v>#N/A</v>
      </c>
      <c r="D1715" s="167" t="e" cm="1">
        <f t="array" ref="D1715">_xlfn.XLOOKUP($A1715&amp;$Q$3&amp;$R$3,Data[Index]&amp;Data[Valid Test, Can be used for conformity (Y/N)]&amp;Data[Cycle],Data[Mileage (Miles)])</f>
        <v>#N/A</v>
      </c>
      <c r="E1715" s="130" t="e" cm="1">
        <f t="array" ref="E1715">_xlfn.XLOOKUP($A1715&amp;$Q$3&amp;$R$3,Data[Index]&amp;Data[Valid Test, Can be used for conformity (Y/N)]&amp;Data[Cycle],Data[Date])</f>
        <v>#N/A</v>
      </c>
      <c r="F1715" s="141" t="e" cm="1">
        <f t="array" ref="F1715">(_xlfn.XLOOKUP($A1715&amp;$Q$3&amp;$R$3,Data[Index]&amp;Data[Valid Test, Can be used for conformity (Y/N)]&amp;Data[Cycle],Data[CO/km (mg)])-F$2)/F$5</f>
        <v>#N/A</v>
      </c>
      <c r="G1715" s="141" t="e" cm="1">
        <f t="array" ref="G1715">(_xlfn.XLOOKUP($A1715&amp;$Q$3,Data[Index]&amp;Data[Valid Test, Can be used for conformity (Y/N)],Data[CO2/km (g)])-G$2)/G$5</f>
        <v>#N/A</v>
      </c>
      <c r="H1715" s="141" t="e" cm="1">
        <f t="array" ref="H1715">(_xlfn.XLOOKUP($A1715&amp;$Q$3,Data[Index]&amp;Data[Valid Test, Can be used for conformity (Y/N)],Data[THC/km (mg)])-H$2)/H$5</f>
        <v>#N/A</v>
      </c>
      <c r="I1715" s="141" t="e" cm="1">
        <f t="array" ref="I1715">(_xlfn.XLOOKUP($A1715&amp;$Q$3,Data[Index]&amp;Data[Valid Test, Can be used for conformity (Y/N)],Data[NOx/km (mg)])-I$2)/I$5</f>
        <v>#N/A</v>
      </c>
      <c r="J1715" s="141" t="e" cm="1">
        <f t="array" ref="J1715">(_xlfn.XLOOKUP($A1715&amp;$Q$3,Data[Index]&amp;Data[Valid Test, Can be used for conformity (Y/N)],Data[THC + NOx/km (mg)])-J$2)/J$5</f>
        <v>#N/A</v>
      </c>
      <c r="K1715" s="141" t="e" cm="1">
        <f t="array" ref="K1715">(_xlfn.XLOOKUP($A1715&amp;$Q$3,Data[Index]&amp;Data[Valid Test, Can be used for conformity (Y/N)],Data[PN/km ('#)])-K$2)/K$5</f>
        <v>#N/A</v>
      </c>
      <c r="L1715" s="141" t="e" cm="1">
        <f t="array" ref="L1715">(_xlfn.XLOOKUP($A1715&amp;$Q$3,Data[Index]&amp;Data[Valid Test, Can be used for conformity (Y/N)],Data[PM/km (mg)])-L$2)/L$5</f>
        <v>#N/A</v>
      </c>
      <c r="M1715" s="140" t="e" cm="1">
        <f t="array" ref="M1715">(_xlfn.XLOOKUP($A1715&amp;$Q$3,Data[Index]&amp;Data[Valid Test, Can be used for conformity (Y/N)],Data[CH4 (mg/km)])-M$2)/M$5</f>
        <v>#N/A</v>
      </c>
      <c r="N1715" s="140" t="e" cm="1">
        <f t="array" ref="N1715">(_xlfn.XLOOKUP($A1715&amp;$Q$3,Data[Index]&amp;Data[Valid Test, Can be used for conformity (Y/N)],Data[N20 (mg/km)])-N$2)/N$5</f>
        <v>#N/A</v>
      </c>
      <c r="O1715" s="141" t="e" cm="1">
        <f t="array" ref="O1715">(_xlfn.XLOOKUP($A1715&amp;$Q$3,Data[Index]&amp;Data[Valid Test, Can be used for conformity (Y/N)],Data[l/100km])-O$2)/O$5</f>
        <v>#N/A</v>
      </c>
      <c r="P1715" s="138">
        <f>_xlfn.XLOOKUP($A1715,Data[Index],Data[Comments])</f>
        <v>0</v>
      </c>
    </row>
    <row r="1716" spans="1:16" x14ac:dyDescent="0.2">
      <c r="A1716" s="129"/>
      <c r="B1716" s="129"/>
      <c r="C1716" s="129" t="e" cm="1">
        <f t="array" ref="C1716">_xlfn.XLOOKUP($A1716&amp;$Q$3&amp;$R$3,Data[Index]&amp;Data[Valid Test, Can be used for conformity (Y/N)]&amp;Data[Cycle],Data[Test Name])</f>
        <v>#N/A</v>
      </c>
      <c r="D1716" s="167" t="e" cm="1">
        <f t="array" ref="D1716">_xlfn.XLOOKUP($A1716&amp;$Q$3&amp;$R$3,Data[Index]&amp;Data[Valid Test, Can be used for conformity (Y/N)]&amp;Data[Cycle],Data[Mileage (Miles)])</f>
        <v>#N/A</v>
      </c>
      <c r="E1716" s="130" t="e" cm="1">
        <f t="array" ref="E1716">_xlfn.XLOOKUP($A1716&amp;$Q$3&amp;$R$3,Data[Index]&amp;Data[Valid Test, Can be used for conformity (Y/N)]&amp;Data[Cycle],Data[Date])</f>
        <v>#N/A</v>
      </c>
      <c r="F1716" s="141" t="e" cm="1">
        <f t="array" ref="F1716">(_xlfn.XLOOKUP($A1716&amp;$Q$3&amp;$R$3,Data[Index]&amp;Data[Valid Test, Can be used for conformity (Y/N)]&amp;Data[Cycle],Data[CO/km (mg)])-F$2)/F$5</f>
        <v>#N/A</v>
      </c>
      <c r="G1716" s="141" t="e" cm="1">
        <f t="array" ref="G1716">(_xlfn.XLOOKUP($A1716&amp;$Q$3,Data[Index]&amp;Data[Valid Test, Can be used for conformity (Y/N)],Data[CO2/km (g)])-G$2)/G$5</f>
        <v>#N/A</v>
      </c>
      <c r="H1716" s="141" t="e" cm="1">
        <f t="array" ref="H1716">(_xlfn.XLOOKUP($A1716&amp;$Q$3,Data[Index]&amp;Data[Valid Test, Can be used for conformity (Y/N)],Data[THC/km (mg)])-H$2)/H$5</f>
        <v>#N/A</v>
      </c>
      <c r="I1716" s="141" t="e" cm="1">
        <f t="array" ref="I1716">(_xlfn.XLOOKUP($A1716&amp;$Q$3,Data[Index]&amp;Data[Valid Test, Can be used for conformity (Y/N)],Data[NOx/km (mg)])-I$2)/I$5</f>
        <v>#N/A</v>
      </c>
      <c r="J1716" s="141" t="e" cm="1">
        <f t="array" ref="J1716">(_xlfn.XLOOKUP($A1716&amp;$Q$3,Data[Index]&amp;Data[Valid Test, Can be used for conformity (Y/N)],Data[THC + NOx/km (mg)])-J$2)/J$5</f>
        <v>#N/A</v>
      </c>
      <c r="K1716" s="141" t="e" cm="1">
        <f t="array" ref="K1716">(_xlfn.XLOOKUP($A1716&amp;$Q$3,Data[Index]&amp;Data[Valid Test, Can be used for conformity (Y/N)],Data[PN/km ('#)])-K$2)/K$5</f>
        <v>#N/A</v>
      </c>
      <c r="L1716" s="141" t="e" cm="1">
        <f t="array" ref="L1716">(_xlfn.XLOOKUP($A1716&amp;$Q$3,Data[Index]&amp;Data[Valid Test, Can be used for conformity (Y/N)],Data[PM/km (mg)])-L$2)/L$5</f>
        <v>#N/A</v>
      </c>
      <c r="M1716" s="140" t="e" cm="1">
        <f t="array" ref="M1716">(_xlfn.XLOOKUP($A1716&amp;$Q$3,Data[Index]&amp;Data[Valid Test, Can be used for conformity (Y/N)],Data[CH4 (mg/km)])-M$2)/M$5</f>
        <v>#N/A</v>
      </c>
      <c r="N1716" s="140" t="e" cm="1">
        <f t="array" ref="N1716">(_xlfn.XLOOKUP($A1716&amp;$Q$3,Data[Index]&amp;Data[Valid Test, Can be used for conformity (Y/N)],Data[N20 (mg/km)])-N$2)/N$5</f>
        <v>#N/A</v>
      </c>
      <c r="O1716" s="141" t="e" cm="1">
        <f t="array" ref="O1716">(_xlfn.XLOOKUP($A1716&amp;$Q$3,Data[Index]&amp;Data[Valid Test, Can be used for conformity (Y/N)],Data[l/100km])-O$2)/O$5</f>
        <v>#N/A</v>
      </c>
      <c r="P1716" s="138">
        <f>_xlfn.XLOOKUP($A1716,Data[Index],Data[Comments])</f>
        <v>0</v>
      </c>
    </row>
    <row r="1717" spans="1:16" x14ac:dyDescent="0.2">
      <c r="A1717" s="129"/>
      <c r="B1717" s="129"/>
      <c r="C1717" s="129" t="e" cm="1">
        <f t="array" ref="C1717">_xlfn.XLOOKUP($A1717&amp;$Q$3&amp;$R$3,Data[Index]&amp;Data[Valid Test, Can be used for conformity (Y/N)]&amp;Data[Cycle],Data[Test Name])</f>
        <v>#N/A</v>
      </c>
      <c r="D1717" s="167" t="e" cm="1">
        <f t="array" ref="D1717">_xlfn.XLOOKUP($A1717&amp;$Q$3&amp;$R$3,Data[Index]&amp;Data[Valid Test, Can be used for conformity (Y/N)]&amp;Data[Cycle],Data[Mileage (Miles)])</f>
        <v>#N/A</v>
      </c>
      <c r="E1717" s="130" t="e" cm="1">
        <f t="array" ref="E1717">_xlfn.XLOOKUP($A1717&amp;$Q$3&amp;$R$3,Data[Index]&amp;Data[Valid Test, Can be used for conformity (Y/N)]&amp;Data[Cycle],Data[Date])</f>
        <v>#N/A</v>
      </c>
      <c r="F1717" s="141" t="e" cm="1">
        <f t="array" ref="F1717">(_xlfn.XLOOKUP($A1717&amp;$Q$3&amp;$R$3,Data[Index]&amp;Data[Valid Test, Can be used for conformity (Y/N)]&amp;Data[Cycle],Data[CO/km (mg)])-F$2)/F$5</f>
        <v>#N/A</v>
      </c>
      <c r="G1717" s="141" t="e" cm="1">
        <f t="array" ref="G1717">(_xlfn.XLOOKUP($A1717&amp;$Q$3,Data[Index]&amp;Data[Valid Test, Can be used for conformity (Y/N)],Data[CO2/km (g)])-G$2)/G$5</f>
        <v>#N/A</v>
      </c>
      <c r="H1717" s="141" t="e" cm="1">
        <f t="array" ref="H1717">(_xlfn.XLOOKUP($A1717&amp;$Q$3,Data[Index]&amp;Data[Valid Test, Can be used for conformity (Y/N)],Data[THC/km (mg)])-H$2)/H$5</f>
        <v>#N/A</v>
      </c>
      <c r="I1717" s="141" t="e" cm="1">
        <f t="array" ref="I1717">(_xlfn.XLOOKUP($A1717&amp;$Q$3,Data[Index]&amp;Data[Valid Test, Can be used for conformity (Y/N)],Data[NOx/km (mg)])-I$2)/I$5</f>
        <v>#N/A</v>
      </c>
      <c r="J1717" s="141" t="e" cm="1">
        <f t="array" ref="J1717">(_xlfn.XLOOKUP($A1717&amp;$Q$3,Data[Index]&amp;Data[Valid Test, Can be used for conformity (Y/N)],Data[THC + NOx/km (mg)])-J$2)/J$5</f>
        <v>#N/A</v>
      </c>
      <c r="K1717" s="141" t="e" cm="1">
        <f t="array" ref="K1717">(_xlfn.XLOOKUP($A1717&amp;$Q$3,Data[Index]&amp;Data[Valid Test, Can be used for conformity (Y/N)],Data[PN/km ('#)])-K$2)/K$5</f>
        <v>#N/A</v>
      </c>
      <c r="L1717" s="141" t="e" cm="1">
        <f t="array" ref="L1717">(_xlfn.XLOOKUP($A1717&amp;$Q$3,Data[Index]&amp;Data[Valid Test, Can be used for conformity (Y/N)],Data[PM/km (mg)])-L$2)/L$5</f>
        <v>#N/A</v>
      </c>
      <c r="M1717" s="140" t="e" cm="1">
        <f t="array" ref="M1717">(_xlfn.XLOOKUP($A1717&amp;$Q$3,Data[Index]&amp;Data[Valid Test, Can be used for conformity (Y/N)],Data[CH4 (mg/km)])-M$2)/M$5</f>
        <v>#N/A</v>
      </c>
      <c r="N1717" s="140" t="e" cm="1">
        <f t="array" ref="N1717">(_xlfn.XLOOKUP($A1717&amp;$Q$3,Data[Index]&amp;Data[Valid Test, Can be used for conformity (Y/N)],Data[N20 (mg/km)])-N$2)/N$5</f>
        <v>#N/A</v>
      </c>
      <c r="O1717" s="141" t="e" cm="1">
        <f t="array" ref="O1717">(_xlfn.XLOOKUP($A1717&amp;$Q$3,Data[Index]&amp;Data[Valid Test, Can be used for conformity (Y/N)],Data[l/100km])-O$2)/O$5</f>
        <v>#N/A</v>
      </c>
      <c r="P1717" s="138">
        <f>_xlfn.XLOOKUP($A1717,Data[Index],Data[Comments])</f>
        <v>0</v>
      </c>
    </row>
    <row r="1718" spans="1:16" x14ac:dyDescent="0.2">
      <c r="A1718" s="129"/>
      <c r="B1718" s="129"/>
      <c r="C1718" s="129" t="e" cm="1">
        <f t="array" ref="C1718">_xlfn.XLOOKUP($A1718&amp;$Q$3&amp;$R$3,Data[Index]&amp;Data[Valid Test, Can be used for conformity (Y/N)]&amp;Data[Cycle],Data[Test Name])</f>
        <v>#N/A</v>
      </c>
      <c r="D1718" s="167" t="e" cm="1">
        <f t="array" ref="D1718">_xlfn.XLOOKUP($A1718&amp;$Q$3&amp;$R$3,Data[Index]&amp;Data[Valid Test, Can be used for conformity (Y/N)]&amp;Data[Cycle],Data[Mileage (Miles)])</f>
        <v>#N/A</v>
      </c>
      <c r="E1718" s="130" t="e" cm="1">
        <f t="array" ref="E1718">_xlfn.XLOOKUP($A1718&amp;$Q$3&amp;$R$3,Data[Index]&amp;Data[Valid Test, Can be used for conformity (Y/N)]&amp;Data[Cycle],Data[Date])</f>
        <v>#N/A</v>
      </c>
      <c r="F1718" s="141" t="e" cm="1">
        <f t="array" ref="F1718">(_xlfn.XLOOKUP($A1718&amp;$Q$3&amp;$R$3,Data[Index]&amp;Data[Valid Test, Can be used for conformity (Y/N)]&amp;Data[Cycle],Data[CO/km (mg)])-F$2)/F$5</f>
        <v>#N/A</v>
      </c>
      <c r="G1718" s="141" t="e" cm="1">
        <f t="array" ref="G1718">(_xlfn.XLOOKUP($A1718&amp;$Q$3,Data[Index]&amp;Data[Valid Test, Can be used for conformity (Y/N)],Data[CO2/km (g)])-G$2)/G$5</f>
        <v>#N/A</v>
      </c>
      <c r="H1718" s="141" t="e" cm="1">
        <f t="array" ref="H1718">(_xlfn.XLOOKUP($A1718&amp;$Q$3,Data[Index]&amp;Data[Valid Test, Can be used for conformity (Y/N)],Data[THC/km (mg)])-H$2)/H$5</f>
        <v>#N/A</v>
      </c>
      <c r="I1718" s="141" t="e" cm="1">
        <f t="array" ref="I1718">(_xlfn.XLOOKUP($A1718&amp;$Q$3,Data[Index]&amp;Data[Valid Test, Can be used for conformity (Y/N)],Data[NOx/km (mg)])-I$2)/I$5</f>
        <v>#N/A</v>
      </c>
      <c r="J1718" s="141" t="e" cm="1">
        <f t="array" ref="J1718">(_xlfn.XLOOKUP($A1718&amp;$Q$3,Data[Index]&amp;Data[Valid Test, Can be used for conformity (Y/N)],Data[THC + NOx/km (mg)])-J$2)/J$5</f>
        <v>#N/A</v>
      </c>
      <c r="K1718" s="141" t="e" cm="1">
        <f t="array" ref="K1718">(_xlfn.XLOOKUP($A1718&amp;$Q$3,Data[Index]&amp;Data[Valid Test, Can be used for conformity (Y/N)],Data[PN/km ('#)])-K$2)/K$5</f>
        <v>#N/A</v>
      </c>
      <c r="L1718" s="141" t="e" cm="1">
        <f t="array" ref="L1718">(_xlfn.XLOOKUP($A1718&amp;$Q$3,Data[Index]&amp;Data[Valid Test, Can be used for conformity (Y/N)],Data[PM/km (mg)])-L$2)/L$5</f>
        <v>#N/A</v>
      </c>
      <c r="M1718" s="140" t="e" cm="1">
        <f t="array" ref="M1718">(_xlfn.XLOOKUP($A1718&amp;$Q$3,Data[Index]&amp;Data[Valid Test, Can be used for conformity (Y/N)],Data[CH4 (mg/km)])-M$2)/M$5</f>
        <v>#N/A</v>
      </c>
      <c r="N1718" s="140" t="e" cm="1">
        <f t="array" ref="N1718">(_xlfn.XLOOKUP($A1718&amp;$Q$3,Data[Index]&amp;Data[Valid Test, Can be used for conformity (Y/N)],Data[N20 (mg/km)])-N$2)/N$5</f>
        <v>#N/A</v>
      </c>
      <c r="O1718" s="141" t="e" cm="1">
        <f t="array" ref="O1718">(_xlfn.XLOOKUP($A1718&amp;$Q$3,Data[Index]&amp;Data[Valid Test, Can be used for conformity (Y/N)],Data[l/100km])-O$2)/O$5</f>
        <v>#N/A</v>
      </c>
      <c r="P1718" s="138">
        <f>_xlfn.XLOOKUP($A1718,Data[Index],Data[Comments])</f>
        <v>0</v>
      </c>
    </row>
    <row r="1719" spans="1:16" x14ac:dyDescent="0.2">
      <c r="A1719" s="129"/>
      <c r="B1719" s="129"/>
      <c r="C1719" s="129" t="e" cm="1">
        <f t="array" ref="C1719">_xlfn.XLOOKUP($A1719&amp;$Q$3&amp;$R$3,Data[Index]&amp;Data[Valid Test, Can be used for conformity (Y/N)]&amp;Data[Cycle],Data[Test Name])</f>
        <v>#N/A</v>
      </c>
      <c r="D1719" s="167" t="e" cm="1">
        <f t="array" ref="D1719">_xlfn.XLOOKUP($A1719&amp;$Q$3&amp;$R$3,Data[Index]&amp;Data[Valid Test, Can be used for conformity (Y/N)]&amp;Data[Cycle],Data[Mileage (Miles)])</f>
        <v>#N/A</v>
      </c>
      <c r="E1719" s="130" t="e" cm="1">
        <f t="array" ref="E1719">_xlfn.XLOOKUP($A1719&amp;$Q$3&amp;$R$3,Data[Index]&amp;Data[Valid Test, Can be used for conformity (Y/N)]&amp;Data[Cycle],Data[Date])</f>
        <v>#N/A</v>
      </c>
      <c r="F1719" s="141" t="e" cm="1">
        <f t="array" ref="F1719">(_xlfn.XLOOKUP($A1719&amp;$Q$3&amp;$R$3,Data[Index]&amp;Data[Valid Test, Can be used for conformity (Y/N)]&amp;Data[Cycle],Data[CO/km (mg)])-F$2)/F$5</f>
        <v>#N/A</v>
      </c>
      <c r="G1719" s="141" t="e" cm="1">
        <f t="array" ref="G1719">(_xlfn.XLOOKUP($A1719&amp;$Q$3,Data[Index]&amp;Data[Valid Test, Can be used for conformity (Y/N)],Data[CO2/km (g)])-G$2)/G$5</f>
        <v>#N/A</v>
      </c>
      <c r="H1719" s="141" t="e" cm="1">
        <f t="array" ref="H1719">(_xlfn.XLOOKUP($A1719&amp;$Q$3,Data[Index]&amp;Data[Valid Test, Can be used for conformity (Y/N)],Data[THC/km (mg)])-H$2)/H$5</f>
        <v>#N/A</v>
      </c>
      <c r="I1719" s="141" t="e" cm="1">
        <f t="array" ref="I1719">(_xlfn.XLOOKUP($A1719&amp;$Q$3,Data[Index]&amp;Data[Valid Test, Can be used for conformity (Y/N)],Data[NOx/km (mg)])-I$2)/I$5</f>
        <v>#N/A</v>
      </c>
      <c r="J1719" s="141" t="e" cm="1">
        <f t="array" ref="J1719">(_xlfn.XLOOKUP($A1719&amp;$Q$3,Data[Index]&amp;Data[Valid Test, Can be used for conformity (Y/N)],Data[THC + NOx/km (mg)])-J$2)/J$5</f>
        <v>#N/A</v>
      </c>
      <c r="K1719" s="141" t="e" cm="1">
        <f t="array" ref="K1719">(_xlfn.XLOOKUP($A1719&amp;$Q$3,Data[Index]&amp;Data[Valid Test, Can be used for conformity (Y/N)],Data[PN/km ('#)])-K$2)/K$5</f>
        <v>#N/A</v>
      </c>
      <c r="L1719" s="141" t="e" cm="1">
        <f t="array" ref="L1719">(_xlfn.XLOOKUP($A1719&amp;$Q$3,Data[Index]&amp;Data[Valid Test, Can be used for conformity (Y/N)],Data[PM/km (mg)])-L$2)/L$5</f>
        <v>#N/A</v>
      </c>
      <c r="M1719" s="140" t="e" cm="1">
        <f t="array" ref="M1719">(_xlfn.XLOOKUP($A1719&amp;$Q$3,Data[Index]&amp;Data[Valid Test, Can be used for conformity (Y/N)],Data[CH4 (mg/km)])-M$2)/M$5</f>
        <v>#N/A</v>
      </c>
      <c r="N1719" s="140" t="e" cm="1">
        <f t="array" ref="N1719">(_xlfn.XLOOKUP($A1719&amp;$Q$3,Data[Index]&amp;Data[Valid Test, Can be used for conformity (Y/N)],Data[N20 (mg/km)])-N$2)/N$5</f>
        <v>#N/A</v>
      </c>
      <c r="O1719" s="141" t="e" cm="1">
        <f t="array" ref="O1719">(_xlfn.XLOOKUP($A1719&amp;$Q$3,Data[Index]&amp;Data[Valid Test, Can be used for conformity (Y/N)],Data[l/100km])-O$2)/O$5</f>
        <v>#N/A</v>
      </c>
      <c r="P1719" s="138">
        <f>_xlfn.XLOOKUP($A1719,Data[Index],Data[Comments])</f>
        <v>0</v>
      </c>
    </row>
    <row r="1720" spans="1:16" x14ac:dyDescent="0.2">
      <c r="A1720" s="129"/>
      <c r="B1720" s="129"/>
      <c r="C1720" s="129" t="e" cm="1">
        <f t="array" ref="C1720">_xlfn.XLOOKUP($A1720&amp;$Q$3&amp;$R$3,Data[Index]&amp;Data[Valid Test, Can be used for conformity (Y/N)]&amp;Data[Cycle],Data[Test Name])</f>
        <v>#N/A</v>
      </c>
      <c r="D1720" s="167" t="e" cm="1">
        <f t="array" ref="D1720">_xlfn.XLOOKUP($A1720&amp;$Q$3&amp;$R$3,Data[Index]&amp;Data[Valid Test, Can be used for conformity (Y/N)]&amp;Data[Cycle],Data[Mileage (Miles)])</f>
        <v>#N/A</v>
      </c>
      <c r="E1720" s="130" t="e" cm="1">
        <f t="array" ref="E1720">_xlfn.XLOOKUP($A1720&amp;$Q$3&amp;$R$3,Data[Index]&amp;Data[Valid Test, Can be used for conformity (Y/N)]&amp;Data[Cycle],Data[Date])</f>
        <v>#N/A</v>
      </c>
      <c r="F1720" s="141" t="e" cm="1">
        <f t="array" ref="F1720">(_xlfn.XLOOKUP($A1720&amp;$Q$3&amp;$R$3,Data[Index]&amp;Data[Valid Test, Can be used for conformity (Y/N)]&amp;Data[Cycle],Data[CO/km (mg)])-F$2)/F$5</f>
        <v>#N/A</v>
      </c>
      <c r="G1720" s="141" t="e" cm="1">
        <f t="array" ref="G1720">(_xlfn.XLOOKUP($A1720&amp;$Q$3,Data[Index]&amp;Data[Valid Test, Can be used for conformity (Y/N)],Data[CO2/km (g)])-G$2)/G$5</f>
        <v>#N/A</v>
      </c>
      <c r="H1720" s="141" t="e" cm="1">
        <f t="array" ref="H1720">(_xlfn.XLOOKUP($A1720&amp;$Q$3,Data[Index]&amp;Data[Valid Test, Can be used for conformity (Y/N)],Data[THC/km (mg)])-H$2)/H$5</f>
        <v>#N/A</v>
      </c>
      <c r="I1720" s="141" t="e" cm="1">
        <f t="array" ref="I1720">(_xlfn.XLOOKUP($A1720&amp;$Q$3,Data[Index]&amp;Data[Valid Test, Can be used for conformity (Y/N)],Data[NOx/km (mg)])-I$2)/I$5</f>
        <v>#N/A</v>
      </c>
      <c r="J1720" s="141" t="e" cm="1">
        <f t="array" ref="J1720">(_xlfn.XLOOKUP($A1720&amp;$Q$3,Data[Index]&amp;Data[Valid Test, Can be used for conformity (Y/N)],Data[THC + NOx/km (mg)])-J$2)/J$5</f>
        <v>#N/A</v>
      </c>
      <c r="K1720" s="141" t="e" cm="1">
        <f t="array" ref="K1720">(_xlfn.XLOOKUP($A1720&amp;$Q$3,Data[Index]&amp;Data[Valid Test, Can be used for conformity (Y/N)],Data[PN/km ('#)])-K$2)/K$5</f>
        <v>#N/A</v>
      </c>
      <c r="L1720" s="141" t="e" cm="1">
        <f t="array" ref="L1720">(_xlfn.XLOOKUP($A1720&amp;$Q$3,Data[Index]&amp;Data[Valid Test, Can be used for conformity (Y/N)],Data[PM/km (mg)])-L$2)/L$5</f>
        <v>#N/A</v>
      </c>
      <c r="M1720" s="140" t="e" cm="1">
        <f t="array" ref="M1720">(_xlfn.XLOOKUP($A1720&amp;$Q$3,Data[Index]&amp;Data[Valid Test, Can be used for conformity (Y/N)],Data[CH4 (mg/km)])-M$2)/M$5</f>
        <v>#N/A</v>
      </c>
      <c r="N1720" s="140" t="e" cm="1">
        <f t="array" ref="N1720">(_xlfn.XLOOKUP($A1720&amp;$Q$3,Data[Index]&amp;Data[Valid Test, Can be used for conformity (Y/N)],Data[N20 (mg/km)])-N$2)/N$5</f>
        <v>#N/A</v>
      </c>
      <c r="O1720" s="141" t="e" cm="1">
        <f t="array" ref="O1720">(_xlfn.XLOOKUP($A1720&amp;$Q$3,Data[Index]&amp;Data[Valid Test, Can be used for conformity (Y/N)],Data[l/100km])-O$2)/O$5</f>
        <v>#N/A</v>
      </c>
      <c r="P1720" s="138">
        <f>_xlfn.XLOOKUP($A1720,Data[Index],Data[Comments])</f>
        <v>0</v>
      </c>
    </row>
    <row r="1721" spans="1:16" x14ac:dyDescent="0.2">
      <c r="A1721" s="129"/>
      <c r="B1721" s="129"/>
      <c r="C1721" s="129" t="e" cm="1">
        <f t="array" ref="C1721">_xlfn.XLOOKUP($A1721&amp;$Q$3&amp;$R$3,Data[Index]&amp;Data[Valid Test, Can be used for conformity (Y/N)]&amp;Data[Cycle],Data[Test Name])</f>
        <v>#N/A</v>
      </c>
      <c r="D1721" s="167" t="e" cm="1">
        <f t="array" ref="D1721">_xlfn.XLOOKUP($A1721&amp;$Q$3&amp;$R$3,Data[Index]&amp;Data[Valid Test, Can be used for conformity (Y/N)]&amp;Data[Cycle],Data[Mileage (Miles)])</f>
        <v>#N/A</v>
      </c>
      <c r="E1721" s="130" t="e" cm="1">
        <f t="array" ref="E1721">_xlfn.XLOOKUP($A1721&amp;$Q$3&amp;$R$3,Data[Index]&amp;Data[Valid Test, Can be used for conformity (Y/N)]&amp;Data[Cycle],Data[Date])</f>
        <v>#N/A</v>
      </c>
      <c r="F1721" s="141" t="e" cm="1">
        <f t="array" ref="F1721">(_xlfn.XLOOKUP($A1721&amp;$Q$3&amp;$R$3,Data[Index]&amp;Data[Valid Test, Can be used for conformity (Y/N)]&amp;Data[Cycle],Data[CO/km (mg)])-F$2)/F$5</f>
        <v>#N/A</v>
      </c>
      <c r="G1721" s="141" t="e" cm="1">
        <f t="array" ref="G1721">(_xlfn.XLOOKUP($A1721&amp;$Q$3,Data[Index]&amp;Data[Valid Test, Can be used for conformity (Y/N)],Data[CO2/km (g)])-G$2)/G$5</f>
        <v>#N/A</v>
      </c>
      <c r="H1721" s="141" t="e" cm="1">
        <f t="array" ref="H1721">(_xlfn.XLOOKUP($A1721&amp;$Q$3,Data[Index]&amp;Data[Valid Test, Can be used for conformity (Y/N)],Data[THC/km (mg)])-H$2)/H$5</f>
        <v>#N/A</v>
      </c>
      <c r="I1721" s="141" t="e" cm="1">
        <f t="array" ref="I1721">(_xlfn.XLOOKUP($A1721&amp;$Q$3,Data[Index]&amp;Data[Valid Test, Can be used for conformity (Y/N)],Data[NOx/km (mg)])-I$2)/I$5</f>
        <v>#N/A</v>
      </c>
      <c r="J1721" s="141" t="e" cm="1">
        <f t="array" ref="J1721">(_xlfn.XLOOKUP($A1721&amp;$Q$3,Data[Index]&amp;Data[Valid Test, Can be used for conformity (Y/N)],Data[THC + NOx/km (mg)])-J$2)/J$5</f>
        <v>#N/A</v>
      </c>
      <c r="K1721" s="141" t="e" cm="1">
        <f t="array" ref="K1721">(_xlfn.XLOOKUP($A1721&amp;$Q$3,Data[Index]&amp;Data[Valid Test, Can be used for conformity (Y/N)],Data[PN/km ('#)])-K$2)/K$5</f>
        <v>#N/A</v>
      </c>
      <c r="L1721" s="141" t="e" cm="1">
        <f t="array" ref="L1721">(_xlfn.XLOOKUP($A1721&amp;$Q$3,Data[Index]&amp;Data[Valid Test, Can be used for conformity (Y/N)],Data[PM/km (mg)])-L$2)/L$5</f>
        <v>#N/A</v>
      </c>
      <c r="M1721" s="140" t="e" cm="1">
        <f t="array" ref="M1721">(_xlfn.XLOOKUP($A1721&amp;$Q$3,Data[Index]&amp;Data[Valid Test, Can be used for conformity (Y/N)],Data[CH4 (mg/km)])-M$2)/M$5</f>
        <v>#N/A</v>
      </c>
      <c r="N1721" s="140" t="e" cm="1">
        <f t="array" ref="N1721">(_xlfn.XLOOKUP($A1721&amp;$Q$3,Data[Index]&amp;Data[Valid Test, Can be used for conformity (Y/N)],Data[N20 (mg/km)])-N$2)/N$5</f>
        <v>#N/A</v>
      </c>
      <c r="O1721" s="141" t="e" cm="1">
        <f t="array" ref="O1721">(_xlfn.XLOOKUP($A1721&amp;$Q$3,Data[Index]&amp;Data[Valid Test, Can be used for conformity (Y/N)],Data[l/100km])-O$2)/O$5</f>
        <v>#N/A</v>
      </c>
      <c r="P1721" s="138">
        <f>_xlfn.XLOOKUP($A1721,Data[Index],Data[Comments])</f>
        <v>0</v>
      </c>
    </row>
    <row r="1722" spans="1:16" x14ac:dyDescent="0.2">
      <c r="A1722" s="129"/>
      <c r="B1722" s="129"/>
      <c r="C1722" s="129" t="e" cm="1">
        <f t="array" ref="C1722">_xlfn.XLOOKUP($A1722&amp;$Q$3&amp;$R$3,Data[Index]&amp;Data[Valid Test, Can be used for conformity (Y/N)]&amp;Data[Cycle],Data[Test Name])</f>
        <v>#N/A</v>
      </c>
      <c r="D1722" s="167" t="e" cm="1">
        <f t="array" ref="D1722">_xlfn.XLOOKUP($A1722&amp;$Q$3&amp;$R$3,Data[Index]&amp;Data[Valid Test, Can be used for conformity (Y/N)]&amp;Data[Cycle],Data[Mileage (Miles)])</f>
        <v>#N/A</v>
      </c>
      <c r="E1722" s="130" t="e" cm="1">
        <f t="array" ref="E1722">_xlfn.XLOOKUP($A1722&amp;$Q$3&amp;$R$3,Data[Index]&amp;Data[Valid Test, Can be used for conformity (Y/N)]&amp;Data[Cycle],Data[Date])</f>
        <v>#N/A</v>
      </c>
      <c r="F1722" s="141" t="e" cm="1">
        <f t="array" ref="F1722">(_xlfn.XLOOKUP($A1722&amp;$Q$3&amp;$R$3,Data[Index]&amp;Data[Valid Test, Can be used for conformity (Y/N)]&amp;Data[Cycle],Data[CO/km (mg)])-F$2)/F$5</f>
        <v>#N/A</v>
      </c>
      <c r="G1722" s="141" t="e" cm="1">
        <f t="array" ref="G1722">(_xlfn.XLOOKUP($A1722&amp;$Q$3,Data[Index]&amp;Data[Valid Test, Can be used for conformity (Y/N)],Data[CO2/km (g)])-G$2)/G$5</f>
        <v>#N/A</v>
      </c>
      <c r="H1722" s="141" t="e" cm="1">
        <f t="array" ref="H1722">(_xlfn.XLOOKUP($A1722&amp;$Q$3,Data[Index]&amp;Data[Valid Test, Can be used for conformity (Y/N)],Data[THC/km (mg)])-H$2)/H$5</f>
        <v>#N/A</v>
      </c>
      <c r="I1722" s="141" t="e" cm="1">
        <f t="array" ref="I1722">(_xlfn.XLOOKUP($A1722&amp;$Q$3,Data[Index]&amp;Data[Valid Test, Can be used for conformity (Y/N)],Data[NOx/km (mg)])-I$2)/I$5</f>
        <v>#N/A</v>
      </c>
      <c r="J1722" s="141" t="e" cm="1">
        <f t="array" ref="J1722">(_xlfn.XLOOKUP($A1722&amp;$Q$3,Data[Index]&amp;Data[Valid Test, Can be used for conformity (Y/N)],Data[THC + NOx/km (mg)])-J$2)/J$5</f>
        <v>#N/A</v>
      </c>
      <c r="K1722" s="141" t="e" cm="1">
        <f t="array" ref="K1722">(_xlfn.XLOOKUP($A1722&amp;$Q$3,Data[Index]&amp;Data[Valid Test, Can be used for conformity (Y/N)],Data[PN/km ('#)])-K$2)/K$5</f>
        <v>#N/A</v>
      </c>
      <c r="L1722" s="141" t="e" cm="1">
        <f t="array" ref="L1722">(_xlfn.XLOOKUP($A1722&amp;$Q$3,Data[Index]&amp;Data[Valid Test, Can be used for conformity (Y/N)],Data[PM/km (mg)])-L$2)/L$5</f>
        <v>#N/A</v>
      </c>
      <c r="M1722" s="140" t="e" cm="1">
        <f t="array" ref="M1722">(_xlfn.XLOOKUP($A1722&amp;$Q$3,Data[Index]&amp;Data[Valid Test, Can be used for conformity (Y/N)],Data[CH4 (mg/km)])-M$2)/M$5</f>
        <v>#N/A</v>
      </c>
      <c r="N1722" s="140" t="e" cm="1">
        <f t="array" ref="N1722">(_xlfn.XLOOKUP($A1722&amp;$Q$3,Data[Index]&amp;Data[Valid Test, Can be used for conformity (Y/N)],Data[N20 (mg/km)])-N$2)/N$5</f>
        <v>#N/A</v>
      </c>
      <c r="O1722" s="141" t="e" cm="1">
        <f t="array" ref="O1722">(_xlfn.XLOOKUP($A1722&amp;$Q$3,Data[Index]&amp;Data[Valid Test, Can be used for conformity (Y/N)],Data[l/100km])-O$2)/O$5</f>
        <v>#N/A</v>
      </c>
      <c r="P1722" s="138">
        <f>_xlfn.XLOOKUP($A1722,Data[Index],Data[Comments])</f>
        <v>0</v>
      </c>
    </row>
    <row r="1723" spans="1:16" x14ac:dyDescent="0.2">
      <c r="A1723" s="129"/>
      <c r="B1723" s="129"/>
      <c r="C1723" s="129" t="e" cm="1">
        <f t="array" ref="C1723">_xlfn.XLOOKUP($A1723&amp;$Q$3&amp;$R$3,Data[Index]&amp;Data[Valid Test, Can be used for conformity (Y/N)]&amp;Data[Cycle],Data[Test Name])</f>
        <v>#N/A</v>
      </c>
      <c r="D1723" s="167" t="e" cm="1">
        <f t="array" ref="D1723">_xlfn.XLOOKUP($A1723&amp;$Q$3&amp;$R$3,Data[Index]&amp;Data[Valid Test, Can be used for conformity (Y/N)]&amp;Data[Cycle],Data[Mileage (Miles)])</f>
        <v>#N/A</v>
      </c>
      <c r="E1723" s="130" t="e" cm="1">
        <f t="array" ref="E1723">_xlfn.XLOOKUP($A1723&amp;$Q$3&amp;$R$3,Data[Index]&amp;Data[Valid Test, Can be used for conformity (Y/N)]&amp;Data[Cycle],Data[Date])</f>
        <v>#N/A</v>
      </c>
      <c r="F1723" s="141" t="e" cm="1">
        <f t="array" ref="F1723">(_xlfn.XLOOKUP($A1723&amp;$Q$3&amp;$R$3,Data[Index]&amp;Data[Valid Test, Can be used for conformity (Y/N)]&amp;Data[Cycle],Data[CO/km (mg)])-F$2)/F$5</f>
        <v>#N/A</v>
      </c>
      <c r="G1723" s="141" t="e" cm="1">
        <f t="array" ref="G1723">(_xlfn.XLOOKUP($A1723&amp;$Q$3,Data[Index]&amp;Data[Valid Test, Can be used for conformity (Y/N)],Data[CO2/km (g)])-G$2)/G$5</f>
        <v>#N/A</v>
      </c>
      <c r="H1723" s="141" t="e" cm="1">
        <f t="array" ref="H1723">(_xlfn.XLOOKUP($A1723&amp;$Q$3,Data[Index]&amp;Data[Valid Test, Can be used for conformity (Y/N)],Data[THC/km (mg)])-H$2)/H$5</f>
        <v>#N/A</v>
      </c>
      <c r="I1723" s="141" t="e" cm="1">
        <f t="array" ref="I1723">(_xlfn.XLOOKUP($A1723&amp;$Q$3,Data[Index]&amp;Data[Valid Test, Can be used for conformity (Y/N)],Data[NOx/km (mg)])-I$2)/I$5</f>
        <v>#N/A</v>
      </c>
      <c r="J1723" s="141" t="e" cm="1">
        <f t="array" ref="J1723">(_xlfn.XLOOKUP($A1723&amp;$Q$3,Data[Index]&amp;Data[Valid Test, Can be used for conformity (Y/N)],Data[THC + NOx/km (mg)])-J$2)/J$5</f>
        <v>#N/A</v>
      </c>
      <c r="K1723" s="141" t="e" cm="1">
        <f t="array" ref="K1723">(_xlfn.XLOOKUP($A1723&amp;$Q$3,Data[Index]&amp;Data[Valid Test, Can be used for conformity (Y/N)],Data[PN/km ('#)])-K$2)/K$5</f>
        <v>#N/A</v>
      </c>
      <c r="L1723" s="141" t="e" cm="1">
        <f t="array" ref="L1723">(_xlfn.XLOOKUP($A1723&amp;$Q$3,Data[Index]&amp;Data[Valid Test, Can be used for conformity (Y/N)],Data[PM/km (mg)])-L$2)/L$5</f>
        <v>#N/A</v>
      </c>
      <c r="M1723" s="140" t="e" cm="1">
        <f t="array" ref="M1723">(_xlfn.XLOOKUP($A1723&amp;$Q$3,Data[Index]&amp;Data[Valid Test, Can be used for conformity (Y/N)],Data[CH4 (mg/km)])-M$2)/M$5</f>
        <v>#N/A</v>
      </c>
      <c r="N1723" s="140" t="e" cm="1">
        <f t="array" ref="N1723">(_xlfn.XLOOKUP($A1723&amp;$Q$3,Data[Index]&amp;Data[Valid Test, Can be used for conformity (Y/N)],Data[N20 (mg/km)])-N$2)/N$5</f>
        <v>#N/A</v>
      </c>
      <c r="O1723" s="141" t="e" cm="1">
        <f t="array" ref="O1723">(_xlfn.XLOOKUP($A1723&amp;$Q$3,Data[Index]&amp;Data[Valid Test, Can be used for conformity (Y/N)],Data[l/100km])-O$2)/O$5</f>
        <v>#N/A</v>
      </c>
      <c r="P1723" s="138">
        <f>_xlfn.XLOOKUP($A1723,Data[Index],Data[Comments])</f>
        <v>0</v>
      </c>
    </row>
    <row r="1724" spans="1:16" x14ac:dyDescent="0.2">
      <c r="A1724" s="129"/>
      <c r="B1724" s="129"/>
      <c r="C1724" s="129" t="e" cm="1">
        <f t="array" ref="C1724">_xlfn.XLOOKUP($A1724&amp;$Q$3&amp;$R$3,Data[Index]&amp;Data[Valid Test, Can be used for conformity (Y/N)]&amp;Data[Cycle],Data[Test Name])</f>
        <v>#N/A</v>
      </c>
      <c r="D1724" s="167" t="e" cm="1">
        <f t="array" ref="D1724">_xlfn.XLOOKUP($A1724&amp;$Q$3&amp;$R$3,Data[Index]&amp;Data[Valid Test, Can be used for conformity (Y/N)]&amp;Data[Cycle],Data[Mileage (Miles)])</f>
        <v>#N/A</v>
      </c>
      <c r="E1724" s="130" t="e" cm="1">
        <f t="array" ref="E1724">_xlfn.XLOOKUP($A1724&amp;$Q$3&amp;$R$3,Data[Index]&amp;Data[Valid Test, Can be used for conformity (Y/N)]&amp;Data[Cycle],Data[Date])</f>
        <v>#N/A</v>
      </c>
      <c r="F1724" s="141" t="e" cm="1">
        <f t="array" ref="F1724">(_xlfn.XLOOKUP($A1724&amp;$Q$3&amp;$R$3,Data[Index]&amp;Data[Valid Test, Can be used for conformity (Y/N)]&amp;Data[Cycle],Data[CO/km (mg)])-F$2)/F$5</f>
        <v>#N/A</v>
      </c>
      <c r="G1724" s="141" t="e" cm="1">
        <f t="array" ref="G1724">(_xlfn.XLOOKUP($A1724&amp;$Q$3,Data[Index]&amp;Data[Valid Test, Can be used for conformity (Y/N)],Data[CO2/km (g)])-G$2)/G$5</f>
        <v>#N/A</v>
      </c>
      <c r="H1724" s="141" t="e" cm="1">
        <f t="array" ref="H1724">(_xlfn.XLOOKUP($A1724&amp;$Q$3,Data[Index]&amp;Data[Valid Test, Can be used for conformity (Y/N)],Data[THC/km (mg)])-H$2)/H$5</f>
        <v>#N/A</v>
      </c>
      <c r="I1724" s="141" t="e" cm="1">
        <f t="array" ref="I1724">(_xlfn.XLOOKUP($A1724&amp;$Q$3,Data[Index]&amp;Data[Valid Test, Can be used for conformity (Y/N)],Data[NOx/km (mg)])-I$2)/I$5</f>
        <v>#N/A</v>
      </c>
      <c r="J1724" s="141" t="e" cm="1">
        <f t="array" ref="J1724">(_xlfn.XLOOKUP($A1724&amp;$Q$3,Data[Index]&amp;Data[Valid Test, Can be used for conformity (Y/N)],Data[THC + NOx/km (mg)])-J$2)/J$5</f>
        <v>#N/A</v>
      </c>
      <c r="K1724" s="141" t="e" cm="1">
        <f t="array" ref="K1724">(_xlfn.XLOOKUP($A1724&amp;$Q$3,Data[Index]&amp;Data[Valid Test, Can be used for conformity (Y/N)],Data[PN/km ('#)])-K$2)/K$5</f>
        <v>#N/A</v>
      </c>
      <c r="L1724" s="141" t="e" cm="1">
        <f t="array" ref="L1724">(_xlfn.XLOOKUP($A1724&amp;$Q$3,Data[Index]&amp;Data[Valid Test, Can be used for conformity (Y/N)],Data[PM/km (mg)])-L$2)/L$5</f>
        <v>#N/A</v>
      </c>
      <c r="M1724" s="140" t="e" cm="1">
        <f t="array" ref="M1724">(_xlfn.XLOOKUP($A1724&amp;$Q$3,Data[Index]&amp;Data[Valid Test, Can be used for conformity (Y/N)],Data[CH4 (mg/km)])-M$2)/M$5</f>
        <v>#N/A</v>
      </c>
      <c r="N1724" s="140" t="e" cm="1">
        <f t="array" ref="N1724">(_xlfn.XLOOKUP($A1724&amp;$Q$3,Data[Index]&amp;Data[Valid Test, Can be used for conformity (Y/N)],Data[N20 (mg/km)])-N$2)/N$5</f>
        <v>#N/A</v>
      </c>
      <c r="O1724" s="141" t="e" cm="1">
        <f t="array" ref="O1724">(_xlfn.XLOOKUP($A1724&amp;$Q$3,Data[Index]&amp;Data[Valid Test, Can be used for conformity (Y/N)],Data[l/100km])-O$2)/O$5</f>
        <v>#N/A</v>
      </c>
      <c r="P1724" s="138">
        <f>_xlfn.XLOOKUP($A1724,Data[Index],Data[Comments])</f>
        <v>0</v>
      </c>
    </row>
    <row r="1725" spans="1:16" x14ac:dyDescent="0.2">
      <c r="A1725" s="129"/>
      <c r="B1725" s="129"/>
      <c r="C1725" s="129" t="e" cm="1">
        <f t="array" ref="C1725">_xlfn.XLOOKUP($A1725&amp;$Q$3&amp;$R$3,Data[Index]&amp;Data[Valid Test, Can be used for conformity (Y/N)]&amp;Data[Cycle],Data[Test Name])</f>
        <v>#N/A</v>
      </c>
      <c r="D1725" s="167" t="e" cm="1">
        <f t="array" ref="D1725">_xlfn.XLOOKUP($A1725&amp;$Q$3&amp;$R$3,Data[Index]&amp;Data[Valid Test, Can be used for conformity (Y/N)]&amp;Data[Cycle],Data[Mileage (Miles)])</f>
        <v>#N/A</v>
      </c>
      <c r="E1725" s="130" t="e" cm="1">
        <f t="array" ref="E1725">_xlfn.XLOOKUP($A1725&amp;$Q$3&amp;$R$3,Data[Index]&amp;Data[Valid Test, Can be used for conformity (Y/N)]&amp;Data[Cycle],Data[Date])</f>
        <v>#N/A</v>
      </c>
      <c r="F1725" s="141" t="e" cm="1">
        <f t="array" ref="F1725">(_xlfn.XLOOKUP($A1725&amp;$Q$3&amp;$R$3,Data[Index]&amp;Data[Valid Test, Can be used for conformity (Y/N)]&amp;Data[Cycle],Data[CO/km (mg)])-F$2)/F$5</f>
        <v>#N/A</v>
      </c>
      <c r="G1725" s="141" t="e" cm="1">
        <f t="array" ref="G1725">(_xlfn.XLOOKUP($A1725&amp;$Q$3,Data[Index]&amp;Data[Valid Test, Can be used for conformity (Y/N)],Data[CO2/km (g)])-G$2)/G$5</f>
        <v>#N/A</v>
      </c>
      <c r="H1725" s="141" t="e" cm="1">
        <f t="array" ref="H1725">(_xlfn.XLOOKUP($A1725&amp;$Q$3,Data[Index]&amp;Data[Valid Test, Can be used for conformity (Y/N)],Data[THC/km (mg)])-H$2)/H$5</f>
        <v>#N/A</v>
      </c>
      <c r="I1725" s="141" t="e" cm="1">
        <f t="array" ref="I1725">(_xlfn.XLOOKUP($A1725&amp;$Q$3,Data[Index]&amp;Data[Valid Test, Can be used for conformity (Y/N)],Data[NOx/km (mg)])-I$2)/I$5</f>
        <v>#N/A</v>
      </c>
      <c r="J1725" s="141" t="e" cm="1">
        <f t="array" ref="J1725">(_xlfn.XLOOKUP($A1725&amp;$Q$3,Data[Index]&amp;Data[Valid Test, Can be used for conformity (Y/N)],Data[THC + NOx/km (mg)])-J$2)/J$5</f>
        <v>#N/A</v>
      </c>
      <c r="K1725" s="141" t="e" cm="1">
        <f t="array" ref="K1725">(_xlfn.XLOOKUP($A1725&amp;$Q$3,Data[Index]&amp;Data[Valid Test, Can be used for conformity (Y/N)],Data[PN/km ('#)])-K$2)/K$5</f>
        <v>#N/A</v>
      </c>
      <c r="L1725" s="141" t="e" cm="1">
        <f t="array" ref="L1725">(_xlfn.XLOOKUP($A1725&amp;$Q$3,Data[Index]&amp;Data[Valid Test, Can be used for conformity (Y/N)],Data[PM/km (mg)])-L$2)/L$5</f>
        <v>#N/A</v>
      </c>
      <c r="M1725" s="140" t="e" cm="1">
        <f t="array" ref="M1725">(_xlfn.XLOOKUP($A1725&amp;$Q$3,Data[Index]&amp;Data[Valid Test, Can be used for conformity (Y/N)],Data[CH4 (mg/km)])-M$2)/M$5</f>
        <v>#N/A</v>
      </c>
      <c r="N1725" s="140" t="e" cm="1">
        <f t="array" ref="N1725">(_xlfn.XLOOKUP($A1725&amp;$Q$3,Data[Index]&amp;Data[Valid Test, Can be used for conformity (Y/N)],Data[N20 (mg/km)])-N$2)/N$5</f>
        <v>#N/A</v>
      </c>
      <c r="O1725" s="141" t="e" cm="1">
        <f t="array" ref="O1725">(_xlfn.XLOOKUP($A1725&amp;$Q$3,Data[Index]&amp;Data[Valid Test, Can be used for conformity (Y/N)],Data[l/100km])-O$2)/O$5</f>
        <v>#N/A</v>
      </c>
      <c r="P1725" s="138">
        <f>_xlfn.XLOOKUP($A1725,Data[Index],Data[Comments])</f>
        <v>0</v>
      </c>
    </row>
    <row r="1726" spans="1:16" x14ac:dyDescent="0.2">
      <c r="A1726" s="129"/>
      <c r="B1726" s="129"/>
      <c r="C1726" s="129" t="e" cm="1">
        <f t="array" ref="C1726">_xlfn.XLOOKUP($A1726&amp;$Q$3&amp;$R$3,Data[Index]&amp;Data[Valid Test, Can be used for conformity (Y/N)]&amp;Data[Cycle],Data[Test Name])</f>
        <v>#N/A</v>
      </c>
      <c r="D1726" s="167" t="e" cm="1">
        <f t="array" ref="D1726">_xlfn.XLOOKUP($A1726&amp;$Q$3&amp;$R$3,Data[Index]&amp;Data[Valid Test, Can be used for conformity (Y/N)]&amp;Data[Cycle],Data[Mileage (Miles)])</f>
        <v>#N/A</v>
      </c>
      <c r="E1726" s="130" t="e" cm="1">
        <f t="array" ref="E1726">_xlfn.XLOOKUP($A1726&amp;$Q$3&amp;$R$3,Data[Index]&amp;Data[Valid Test, Can be used for conformity (Y/N)]&amp;Data[Cycle],Data[Date])</f>
        <v>#N/A</v>
      </c>
      <c r="F1726" s="141" t="e" cm="1">
        <f t="array" ref="F1726">(_xlfn.XLOOKUP($A1726&amp;$Q$3&amp;$R$3,Data[Index]&amp;Data[Valid Test, Can be used for conformity (Y/N)]&amp;Data[Cycle],Data[CO/km (mg)])-F$2)/F$5</f>
        <v>#N/A</v>
      </c>
      <c r="G1726" s="141" t="e" cm="1">
        <f t="array" ref="G1726">(_xlfn.XLOOKUP($A1726&amp;$Q$3,Data[Index]&amp;Data[Valid Test, Can be used for conformity (Y/N)],Data[CO2/km (g)])-G$2)/G$5</f>
        <v>#N/A</v>
      </c>
      <c r="H1726" s="141" t="e" cm="1">
        <f t="array" ref="H1726">(_xlfn.XLOOKUP($A1726&amp;$Q$3,Data[Index]&amp;Data[Valid Test, Can be used for conformity (Y/N)],Data[THC/km (mg)])-H$2)/H$5</f>
        <v>#N/A</v>
      </c>
      <c r="I1726" s="141" t="e" cm="1">
        <f t="array" ref="I1726">(_xlfn.XLOOKUP($A1726&amp;$Q$3,Data[Index]&amp;Data[Valid Test, Can be used for conformity (Y/N)],Data[NOx/km (mg)])-I$2)/I$5</f>
        <v>#N/A</v>
      </c>
      <c r="J1726" s="141" t="e" cm="1">
        <f t="array" ref="J1726">(_xlfn.XLOOKUP($A1726&amp;$Q$3,Data[Index]&amp;Data[Valid Test, Can be used for conformity (Y/N)],Data[THC + NOx/km (mg)])-J$2)/J$5</f>
        <v>#N/A</v>
      </c>
      <c r="K1726" s="141" t="e" cm="1">
        <f t="array" ref="K1726">(_xlfn.XLOOKUP($A1726&amp;$Q$3,Data[Index]&amp;Data[Valid Test, Can be used for conformity (Y/N)],Data[PN/km ('#)])-K$2)/K$5</f>
        <v>#N/A</v>
      </c>
      <c r="L1726" s="141" t="e" cm="1">
        <f t="array" ref="L1726">(_xlfn.XLOOKUP($A1726&amp;$Q$3,Data[Index]&amp;Data[Valid Test, Can be used for conformity (Y/N)],Data[PM/km (mg)])-L$2)/L$5</f>
        <v>#N/A</v>
      </c>
      <c r="M1726" s="140" t="e" cm="1">
        <f t="array" ref="M1726">(_xlfn.XLOOKUP($A1726&amp;$Q$3,Data[Index]&amp;Data[Valid Test, Can be used for conformity (Y/N)],Data[CH4 (mg/km)])-M$2)/M$5</f>
        <v>#N/A</v>
      </c>
      <c r="N1726" s="140" t="e" cm="1">
        <f t="array" ref="N1726">(_xlfn.XLOOKUP($A1726&amp;$Q$3,Data[Index]&amp;Data[Valid Test, Can be used for conformity (Y/N)],Data[N20 (mg/km)])-N$2)/N$5</f>
        <v>#N/A</v>
      </c>
      <c r="O1726" s="141" t="e" cm="1">
        <f t="array" ref="O1726">(_xlfn.XLOOKUP($A1726&amp;$Q$3,Data[Index]&amp;Data[Valid Test, Can be used for conformity (Y/N)],Data[l/100km])-O$2)/O$5</f>
        <v>#N/A</v>
      </c>
      <c r="P1726" s="138">
        <f>_xlfn.XLOOKUP($A1726,Data[Index],Data[Comments])</f>
        <v>0</v>
      </c>
    </row>
    <row r="1727" spans="1:16" x14ac:dyDescent="0.2">
      <c r="A1727" s="129"/>
      <c r="B1727" s="129"/>
      <c r="C1727" s="129" t="e" cm="1">
        <f t="array" ref="C1727">_xlfn.XLOOKUP($A1727&amp;$Q$3&amp;$R$3,Data[Index]&amp;Data[Valid Test, Can be used for conformity (Y/N)]&amp;Data[Cycle],Data[Test Name])</f>
        <v>#N/A</v>
      </c>
      <c r="D1727" s="167" t="e" cm="1">
        <f t="array" ref="D1727">_xlfn.XLOOKUP($A1727&amp;$Q$3&amp;$R$3,Data[Index]&amp;Data[Valid Test, Can be used for conformity (Y/N)]&amp;Data[Cycle],Data[Mileage (Miles)])</f>
        <v>#N/A</v>
      </c>
      <c r="E1727" s="130" t="e" cm="1">
        <f t="array" ref="E1727">_xlfn.XLOOKUP($A1727&amp;$Q$3&amp;$R$3,Data[Index]&amp;Data[Valid Test, Can be used for conformity (Y/N)]&amp;Data[Cycle],Data[Date])</f>
        <v>#N/A</v>
      </c>
      <c r="F1727" s="141" t="e" cm="1">
        <f t="array" ref="F1727">(_xlfn.XLOOKUP($A1727&amp;$Q$3&amp;$R$3,Data[Index]&amp;Data[Valid Test, Can be used for conformity (Y/N)]&amp;Data[Cycle],Data[CO/km (mg)])-F$2)/F$5</f>
        <v>#N/A</v>
      </c>
      <c r="G1727" s="141" t="e" cm="1">
        <f t="array" ref="G1727">(_xlfn.XLOOKUP($A1727&amp;$Q$3,Data[Index]&amp;Data[Valid Test, Can be used for conformity (Y/N)],Data[CO2/km (g)])-G$2)/G$5</f>
        <v>#N/A</v>
      </c>
      <c r="H1727" s="141" t="e" cm="1">
        <f t="array" ref="H1727">(_xlfn.XLOOKUP($A1727&amp;$Q$3,Data[Index]&amp;Data[Valid Test, Can be used for conformity (Y/N)],Data[THC/km (mg)])-H$2)/H$5</f>
        <v>#N/A</v>
      </c>
      <c r="I1727" s="141" t="e" cm="1">
        <f t="array" ref="I1727">(_xlfn.XLOOKUP($A1727&amp;$Q$3,Data[Index]&amp;Data[Valid Test, Can be used for conformity (Y/N)],Data[NOx/km (mg)])-I$2)/I$5</f>
        <v>#N/A</v>
      </c>
      <c r="J1727" s="141" t="e" cm="1">
        <f t="array" ref="J1727">(_xlfn.XLOOKUP($A1727&amp;$Q$3,Data[Index]&amp;Data[Valid Test, Can be used for conformity (Y/N)],Data[THC + NOx/km (mg)])-J$2)/J$5</f>
        <v>#N/A</v>
      </c>
      <c r="K1727" s="141" t="e" cm="1">
        <f t="array" ref="K1727">(_xlfn.XLOOKUP($A1727&amp;$Q$3,Data[Index]&amp;Data[Valid Test, Can be used for conformity (Y/N)],Data[PN/km ('#)])-K$2)/K$5</f>
        <v>#N/A</v>
      </c>
      <c r="L1727" s="141" t="e" cm="1">
        <f t="array" ref="L1727">(_xlfn.XLOOKUP($A1727&amp;$Q$3,Data[Index]&amp;Data[Valid Test, Can be used for conformity (Y/N)],Data[PM/km (mg)])-L$2)/L$5</f>
        <v>#N/A</v>
      </c>
      <c r="M1727" s="140" t="e" cm="1">
        <f t="array" ref="M1727">(_xlfn.XLOOKUP($A1727&amp;$Q$3,Data[Index]&amp;Data[Valid Test, Can be used for conformity (Y/N)],Data[CH4 (mg/km)])-M$2)/M$5</f>
        <v>#N/A</v>
      </c>
      <c r="N1727" s="140" t="e" cm="1">
        <f t="array" ref="N1727">(_xlfn.XLOOKUP($A1727&amp;$Q$3,Data[Index]&amp;Data[Valid Test, Can be used for conformity (Y/N)],Data[N20 (mg/km)])-N$2)/N$5</f>
        <v>#N/A</v>
      </c>
      <c r="O1727" s="141" t="e" cm="1">
        <f t="array" ref="O1727">(_xlfn.XLOOKUP($A1727&amp;$Q$3,Data[Index]&amp;Data[Valid Test, Can be used for conformity (Y/N)],Data[l/100km])-O$2)/O$5</f>
        <v>#N/A</v>
      </c>
      <c r="P1727" s="138">
        <f>_xlfn.XLOOKUP($A1727,Data[Index],Data[Comments])</f>
        <v>0</v>
      </c>
    </row>
    <row r="1728" spans="1:16" x14ac:dyDescent="0.2">
      <c r="A1728" s="129"/>
      <c r="B1728" s="129"/>
      <c r="C1728" s="129" t="e" cm="1">
        <f t="array" ref="C1728">_xlfn.XLOOKUP($A1728&amp;$Q$3&amp;$R$3,Data[Index]&amp;Data[Valid Test, Can be used for conformity (Y/N)]&amp;Data[Cycle],Data[Test Name])</f>
        <v>#N/A</v>
      </c>
      <c r="D1728" s="167" t="e" cm="1">
        <f t="array" ref="D1728">_xlfn.XLOOKUP($A1728&amp;$Q$3&amp;$R$3,Data[Index]&amp;Data[Valid Test, Can be used for conformity (Y/N)]&amp;Data[Cycle],Data[Mileage (Miles)])</f>
        <v>#N/A</v>
      </c>
      <c r="E1728" s="130" t="e" cm="1">
        <f t="array" ref="E1728">_xlfn.XLOOKUP($A1728&amp;$Q$3&amp;$R$3,Data[Index]&amp;Data[Valid Test, Can be used for conformity (Y/N)]&amp;Data[Cycle],Data[Date])</f>
        <v>#N/A</v>
      </c>
      <c r="F1728" s="141" t="e" cm="1">
        <f t="array" ref="F1728">(_xlfn.XLOOKUP($A1728&amp;$Q$3&amp;$R$3,Data[Index]&amp;Data[Valid Test, Can be used for conformity (Y/N)]&amp;Data[Cycle],Data[CO/km (mg)])-F$2)/F$5</f>
        <v>#N/A</v>
      </c>
      <c r="G1728" s="141" t="e" cm="1">
        <f t="array" ref="G1728">(_xlfn.XLOOKUP($A1728&amp;$Q$3,Data[Index]&amp;Data[Valid Test, Can be used for conformity (Y/N)],Data[CO2/km (g)])-G$2)/G$5</f>
        <v>#N/A</v>
      </c>
      <c r="H1728" s="141" t="e" cm="1">
        <f t="array" ref="H1728">(_xlfn.XLOOKUP($A1728&amp;$Q$3,Data[Index]&amp;Data[Valid Test, Can be used for conformity (Y/N)],Data[THC/km (mg)])-H$2)/H$5</f>
        <v>#N/A</v>
      </c>
      <c r="I1728" s="141" t="e" cm="1">
        <f t="array" ref="I1728">(_xlfn.XLOOKUP($A1728&amp;$Q$3,Data[Index]&amp;Data[Valid Test, Can be used for conformity (Y/N)],Data[NOx/km (mg)])-I$2)/I$5</f>
        <v>#N/A</v>
      </c>
      <c r="J1728" s="141" t="e" cm="1">
        <f t="array" ref="J1728">(_xlfn.XLOOKUP($A1728&amp;$Q$3,Data[Index]&amp;Data[Valid Test, Can be used for conformity (Y/N)],Data[THC + NOx/km (mg)])-J$2)/J$5</f>
        <v>#N/A</v>
      </c>
      <c r="K1728" s="141" t="e" cm="1">
        <f t="array" ref="K1728">(_xlfn.XLOOKUP($A1728&amp;$Q$3,Data[Index]&amp;Data[Valid Test, Can be used for conformity (Y/N)],Data[PN/km ('#)])-K$2)/K$5</f>
        <v>#N/A</v>
      </c>
      <c r="L1728" s="141" t="e" cm="1">
        <f t="array" ref="L1728">(_xlfn.XLOOKUP($A1728&amp;$Q$3,Data[Index]&amp;Data[Valid Test, Can be used for conformity (Y/N)],Data[PM/km (mg)])-L$2)/L$5</f>
        <v>#N/A</v>
      </c>
      <c r="M1728" s="140" t="e" cm="1">
        <f t="array" ref="M1728">(_xlfn.XLOOKUP($A1728&amp;$Q$3,Data[Index]&amp;Data[Valid Test, Can be used for conformity (Y/N)],Data[CH4 (mg/km)])-M$2)/M$5</f>
        <v>#N/A</v>
      </c>
      <c r="N1728" s="140" t="e" cm="1">
        <f t="array" ref="N1728">(_xlfn.XLOOKUP($A1728&amp;$Q$3,Data[Index]&amp;Data[Valid Test, Can be used for conformity (Y/N)],Data[N20 (mg/km)])-N$2)/N$5</f>
        <v>#N/A</v>
      </c>
      <c r="O1728" s="141" t="e" cm="1">
        <f t="array" ref="O1728">(_xlfn.XLOOKUP($A1728&amp;$Q$3,Data[Index]&amp;Data[Valid Test, Can be used for conformity (Y/N)],Data[l/100km])-O$2)/O$5</f>
        <v>#N/A</v>
      </c>
      <c r="P1728" s="138">
        <f>_xlfn.XLOOKUP($A1728,Data[Index],Data[Comments])</f>
        <v>0</v>
      </c>
    </row>
    <row r="1729" spans="1:16" x14ac:dyDescent="0.2">
      <c r="A1729" s="129"/>
      <c r="B1729" s="129"/>
      <c r="C1729" s="129" t="e" cm="1">
        <f t="array" ref="C1729">_xlfn.XLOOKUP($A1729&amp;$Q$3&amp;$R$3,Data[Index]&amp;Data[Valid Test, Can be used for conformity (Y/N)]&amp;Data[Cycle],Data[Test Name])</f>
        <v>#N/A</v>
      </c>
      <c r="D1729" s="167" t="e" cm="1">
        <f t="array" ref="D1729">_xlfn.XLOOKUP($A1729&amp;$Q$3&amp;$R$3,Data[Index]&amp;Data[Valid Test, Can be used for conformity (Y/N)]&amp;Data[Cycle],Data[Mileage (Miles)])</f>
        <v>#N/A</v>
      </c>
      <c r="E1729" s="130" t="e" cm="1">
        <f t="array" ref="E1729">_xlfn.XLOOKUP($A1729&amp;$Q$3&amp;$R$3,Data[Index]&amp;Data[Valid Test, Can be used for conformity (Y/N)]&amp;Data[Cycle],Data[Date])</f>
        <v>#N/A</v>
      </c>
      <c r="F1729" s="141" t="e" cm="1">
        <f t="array" ref="F1729">(_xlfn.XLOOKUP($A1729&amp;$Q$3&amp;$R$3,Data[Index]&amp;Data[Valid Test, Can be used for conformity (Y/N)]&amp;Data[Cycle],Data[CO/km (mg)])-F$2)/F$5</f>
        <v>#N/A</v>
      </c>
      <c r="G1729" s="141" t="e" cm="1">
        <f t="array" ref="G1729">(_xlfn.XLOOKUP($A1729&amp;$Q$3,Data[Index]&amp;Data[Valid Test, Can be used for conformity (Y/N)],Data[CO2/km (g)])-G$2)/G$5</f>
        <v>#N/A</v>
      </c>
      <c r="H1729" s="141" t="e" cm="1">
        <f t="array" ref="H1729">(_xlfn.XLOOKUP($A1729&amp;$Q$3,Data[Index]&amp;Data[Valid Test, Can be used for conformity (Y/N)],Data[THC/km (mg)])-H$2)/H$5</f>
        <v>#N/A</v>
      </c>
      <c r="I1729" s="141" t="e" cm="1">
        <f t="array" ref="I1729">(_xlfn.XLOOKUP($A1729&amp;$Q$3,Data[Index]&amp;Data[Valid Test, Can be used for conformity (Y/N)],Data[NOx/km (mg)])-I$2)/I$5</f>
        <v>#N/A</v>
      </c>
      <c r="J1729" s="141" t="e" cm="1">
        <f t="array" ref="J1729">(_xlfn.XLOOKUP($A1729&amp;$Q$3,Data[Index]&amp;Data[Valid Test, Can be used for conformity (Y/N)],Data[THC + NOx/km (mg)])-J$2)/J$5</f>
        <v>#N/A</v>
      </c>
      <c r="K1729" s="141" t="e" cm="1">
        <f t="array" ref="K1729">(_xlfn.XLOOKUP($A1729&amp;$Q$3,Data[Index]&amp;Data[Valid Test, Can be used for conformity (Y/N)],Data[PN/km ('#)])-K$2)/K$5</f>
        <v>#N/A</v>
      </c>
      <c r="L1729" s="141" t="e" cm="1">
        <f t="array" ref="L1729">(_xlfn.XLOOKUP($A1729&amp;$Q$3,Data[Index]&amp;Data[Valid Test, Can be used for conformity (Y/N)],Data[PM/km (mg)])-L$2)/L$5</f>
        <v>#N/A</v>
      </c>
      <c r="M1729" s="140" t="e" cm="1">
        <f t="array" ref="M1729">(_xlfn.XLOOKUP($A1729&amp;$Q$3,Data[Index]&amp;Data[Valid Test, Can be used for conformity (Y/N)],Data[CH4 (mg/km)])-M$2)/M$5</f>
        <v>#N/A</v>
      </c>
      <c r="N1729" s="140" t="e" cm="1">
        <f t="array" ref="N1729">(_xlfn.XLOOKUP($A1729&amp;$Q$3,Data[Index]&amp;Data[Valid Test, Can be used for conformity (Y/N)],Data[N20 (mg/km)])-N$2)/N$5</f>
        <v>#N/A</v>
      </c>
      <c r="O1729" s="141" t="e" cm="1">
        <f t="array" ref="O1729">(_xlfn.XLOOKUP($A1729&amp;$Q$3,Data[Index]&amp;Data[Valid Test, Can be used for conformity (Y/N)],Data[l/100km])-O$2)/O$5</f>
        <v>#N/A</v>
      </c>
      <c r="P1729" s="138">
        <f>_xlfn.XLOOKUP($A1729,Data[Index],Data[Comments])</f>
        <v>0</v>
      </c>
    </row>
    <row r="1730" spans="1:16" x14ac:dyDescent="0.2">
      <c r="A1730" s="129"/>
      <c r="B1730" s="129"/>
      <c r="C1730" s="129" t="e" cm="1">
        <f t="array" ref="C1730">_xlfn.XLOOKUP($A1730&amp;$Q$3&amp;$R$3,Data[Index]&amp;Data[Valid Test, Can be used for conformity (Y/N)]&amp;Data[Cycle],Data[Test Name])</f>
        <v>#N/A</v>
      </c>
      <c r="D1730" s="167" t="e" cm="1">
        <f t="array" ref="D1730">_xlfn.XLOOKUP($A1730&amp;$Q$3&amp;$R$3,Data[Index]&amp;Data[Valid Test, Can be used for conformity (Y/N)]&amp;Data[Cycle],Data[Mileage (Miles)])</f>
        <v>#N/A</v>
      </c>
      <c r="E1730" s="130" t="e" cm="1">
        <f t="array" ref="E1730">_xlfn.XLOOKUP($A1730&amp;$Q$3&amp;$R$3,Data[Index]&amp;Data[Valid Test, Can be used for conformity (Y/N)]&amp;Data[Cycle],Data[Date])</f>
        <v>#N/A</v>
      </c>
      <c r="F1730" s="141" t="e" cm="1">
        <f t="array" ref="F1730">(_xlfn.XLOOKUP($A1730&amp;$Q$3&amp;$R$3,Data[Index]&amp;Data[Valid Test, Can be used for conformity (Y/N)]&amp;Data[Cycle],Data[CO/km (mg)])-F$2)/F$5</f>
        <v>#N/A</v>
      </c>
      <c r="G1730" s="141" t="e" cm="1">
        <f t="array" ref="G1730">(_xlfn.XLOOKUP($A1730&amp;$Q$3,Data[Index]&amp;Data[Valid Test, Can be used for conformity (Y/N)],Data[CO2/km (g)])-G$2)/G$5</f>
        <v>#N/A</v>
      </c>
      <c r="H1730" s="141" t="e" cm="1">
        <f t="array" ref="H1730">(_xlfn.XLOOKUP($A1730&amp;$Q$3,Data[Index]&amp;Data[Valid Test, Can be used for conformity (Y/N)],Data[THC/km (mg)])-H$2)/H$5</f>
        <v>#N/A</v>
      </c>
      <c r="I1730" s="141" t="e" cm="1">
        <f t="array" ref="I1730">(_xlfn.XLOOKUP($A1730&amp;$Q$3,Data[Index]&amp;Data[Valid Test, Can be used for conformity (Y/N)],Data[NOx/km (mg)])-I$2)/I$5</f>
        <v>#N/A</v>
      </c>
      <c r="J1730" s="141" t="e" cm="1">
        <f t="array" ref="J1730">(_xlfn.XLOOKUP($A1730&amp;$Q$3,Data[Index]&amp;Data[Valid Test, Can be used for conformity (Y/N)],Data[THC + NOx/km (mg)])-J$2)/J$5</f>
        <v>#N/A</v>
      </c>
      <c r="K1730" s="141" t="e" cm="1">
        <f t="array" ref="K1730">(_xlfn.XLOOKUP($A1730&amp;$Q$3,Data[Index]&amp;Data[Valid Test, Can be used for conformity (Y/N)],Data[PN/km ('#)])-K$2)/K$5</f>
        <v>#N/A</v>
      </c>
      <c r="L1730" s="141" t="e" cm="1">
        <f t="array" ref="L1730">(_xlfn.XLOOKUP($A1730&amp;$Q$3,Data[Index]&amp;Data[Valid Test, Can be used for conformity (Y/N)],Data[PM/km (mg)])-L$2)/L$5</f>
        <v>#N/A</v>
      </c>
      <c r="M1730" s="140" t="e" cm="1">
        <f t="array" ref="M1730">(_xlfn.XLOOKUP($A1730&amp;$Q$3,Data[Index]&amp;Data[Valid Test, Can be used for conformity (Y/N)],Data[CH4 (mg/km)])-M$2)/M$5</f>
        <v>#N/A</v>
      </c>
      <c r="N1730" s="140" t="e" cm="1">
        <f t="array" ref="N1730">(_xlfn.XLOOKUP($A1730&amp;$Q$3,Data[Index]&amp;Data[Valid Test, Can be used for conformity (Y/N)],Data[N20 (mg/km)])-N$2)/N$5</f>
        <v>#N/A</v>
      </c>
      <c r="O1730" s="141" t="e" cm="1">
        <f t="array" ref="O1730">(_xlfn.XLOOKUP($A1730&amp;$Q$3,Data[Index]&amp;Data[Valid Test, Can be used for conformity (Y/N)],Data[l/100km])-O$2)/O$5</f>
        <v>#N/A</v>
      </c>
      <c r="P1730" s="138">
        <f>_xlfn.XLOOKUP($A1730,Data[Index],Data[Comments])</f>
        <v>0</v>
      </c>
    </row>
    <row r="1731" spans="1:16" x14ac:dyDescent="0.2">
      <c r="A1731" s="129"/>
      <c r="B1731" s="129"/>
      <c r="C1731" s="129" t="e" cm="1">
        <f t="array" ref="C1731">_xlfn.XLOOKUP($A1731&amp;$Q$3&amp;$R$3,Data[Index]&amp;Data[Valid Test, Can be used for conformity (Y/N)]&amp;Data[Cycle],Data[Test Name])</f>
        <v>#N/A</v>
      </c>
      <c r="D1731" s="167" t="e" cm="1">
        <f t="array" ref="D1731">_xlfn.XLOOKUP($A1731&amp;$Q$3&amp;$R$3,Data[Index]&amp;Data[Valid Test, Can be used for conformity (Y/N)]&amp;Data[Cycle],Data[Mileage (Miles)])</f>
        <v>#N/A</v>
      </c>
      <c r="E1731" s="130" t="e" cm="1">
        <f t="array" ref="E1731">_xlfn.XLOOKUP($A1731&amp;$Q$3&amp;$R$3,Data[Index]&amp;Data[Valid Test, Can be used for conformity (Y/N)]&amp;Data[Cycle],Data[Date])</f>
        <v>#N/A</v>
      </c>
      <c r="F1731" s="141" t="e" cm="1">
        <f t="array" ref="F1731">(_xlfn.XLOOKUP($A1731&amp;$Q$3&amp;$R$3,Data[Index]&amp;Data[Valid Test, Can be used for conformity (Y/N)]&amp;Data[Cycle],Data[CO/km (mg)])-F$2)/F$5</f>
        <v>#N/A</v>
      </c>
      <c r="G1731" s="141" t="e" cm="1">
        <f t="array" ref="G1731">(_xlfn.XLOOKUP($A1731&amp;$Q$3,Data[Index]&amp;Data[Valid Test, Can be used for conformity (Y/N)],Data[CO2/km (g)])-G$2)/G$5</f>
        <v>#N/A</v>
      </c>
      <c r="H1731" s="141" t="e" cm="1">
        <f t="array" ref="H1731">(_xlfn.XLOOKUP($A1731&amp;$Q$3,Data[Index]&amp;Data[Valid Test, Can be used for conformity (Y/N)],Data[THC/km (mg)])-H$2)/H$5</f>
        <v>#N/A</v>
      </c>
      <c r="I1731" s="141" t="e" cm="1">
        <f t="array" ref="I1731">(_xlfn.XLOOKUP($A1731&amp;$Q$3,Data[Index]&amp;Data[Valid Test, Can be used for conformity (Y/N)],Data[NOx/km (mg)])-I$2)/I$5</f>
        <v>#N/A</v>
      </c>
      <c r="J1731" s="141" t="e" cm="1">
        <f t="array" ref="J1731">(_xlfn.XLOOKUP($A1731&amp;$Q$3,Data[Index]&amp;Data[Valid Test, Can be used for conformity (Y/N)],Data[THC + NOx/km (mg)])-J$2)/J$5</f>
        <v>#N/A</v>
      </c>
      <c r="K1731" s="141" t="e" cm="1">
        <f t="array" ref="K1731">(_xlfn.XLOOKUP($A1731&amp;$Q$3,Data[Index]&amp;Data[Valid Test, Can be used for conformity (Y/N)],Data[PN/km ('#)])-K$2)/K$5</f>
        <v>#N/A</v>
      </c>
      <c r="L1731" s="141" t="e" cm="1">
        <f t="array" ref="L1731">(_xlfn.XLOOKUP($A1731&amp;$Q$3,Data[Index]&amp;Data[Valid Test, Can be used for conformity (Y/N)],Data[PM/km (mg)])-L$2)/L$5</f>
        <v>#N/A</v>
      </c>
      <c r="M1731" s="140" t="e" cm="1">
        <f t="array" ref="M1731">(_xlfn.XLOOKUP($A1731&amp;$Q$3,Data[Index]&amp;Data[Valid Test, Can be used for conformity (Y/N)],Data[CH4 (mg/km)])-M$2)/M$5</f>
        <v>#N/A</v>
      </c>
      <c r="N1731" s="140" t="e" cm="1">
        <f t="array" ref="N1731">(_xlfn.XLOOKUP($A1731&amp;$Q$3,Data[Index]&amp;Data[Valid Test, Can be used for conformity (Y/N)],Data[N20 (mg/km)])-N$2)/N$5</f>
        <v>#N/A</v>
      </c>
      <c r="O1731" s="141" t="e" cm="1">
        <f t="array" ref="O1731">(_xlfn.XLOOKUP($A1731&amp;$Q$3,Data[Index]&amp;Data[Valid Test, Can be used for conformity (Y/N)],Data[l/100km])-O$2)/O$5</f>
        <v>#N/A</v>
      </c>
      <c r="P1731" s="138">
        <f>_xlfn.XLOOKUP($A1731,Data[Index],Data[Comments])</f>
        <v>0</v>
      </c>
    </row>
    <row r="1732" spans="1:16" x14ac:dyDescent="0.2">
      <c r="A1732" s="129"/>
      <c r="B1732" s="129"/>
      <c r="C1732" s="129" t="e" cm="1">
        <f t="array" ref="C1732">_xlfn.XLOOKUP($A1732&amp;$Q$3&amp;$R$3,Data[Index]&amp;Data[Valid Test, Can be used for conformity (Y/N)]&amp;Data[Cycle],Data[Test Name])</f>
        <v>#N/A</v>
      </c>
      <c r="D1732" s="167" t="e" cm="1">
        <f t="array" ref="D1732">_xlfn.XLOOKUP($A1732&amp;$Q$3&amp;$R$3,Data[Index]&amp;Data[Valid Test, Can be used for conformity (Y/N)]&amp;Data[Cycle],Data[Mileage (Miles)])</f>
        <v>#N/A</v>
      </c>
      <c r="E1732" s="130" t="e" cm="1">
        <f t="array" ref="E1732">_xlfn.XLOOKUP($A1732&amp;$Q$3&amp;$R$3,Data[Index]&amp;Data[Valid Test, Can be used for conformity (Y/N)]&amp;Data[Cycle],Data[Date])</f>
        <v>#N/A</v>
      </c>
      <c r="F1732" s="141" t="e" cm="1">
        <f t="array" ref="F1732">(_xlfn.XLOOKUP($A1732&amp;$Q$3&amp;$R$3,Data[Index]&amp;Data[Valid Test, Can be used for conformity (Y/N)]&amp;Data[Cycle],Data[CO/km (mg)])-F$2)/F$5</f>
        <v>#N/A</v>
      </c>
      <c r="G1732" s="141" t="e" cm="1">
        <f t="array" ref="G1732">(_xlfn.XLOOKUP($A1732&amp;$Q$3,Data[Index]&amp;Data[Valid Test, Can be used for conformity (Y/N)],Data[CO2/km (g)])-G$2)/G$5</f>
        <v>#N/A</v>
      </c>
      <c r="H1732" s="141" t="e" cm="1">
        <f t="array" ref="H1732">(_xlfn.XLOOKUP($A1732&amp;$Q$3,Data[Index]&amp;Data[Valid Test, Can be used for conformity (Y/N)],Data[THC/km (mg)])-H$2)/H$5</f>
        <v>#N/A</v>
      </c>
      <c r="I1732" s="141" t="e" cm="1">
        <f t="array" ref="I1732">(_xlfn.XLOOKUP($A1732&amp;$Q$3,Data[Index]&amp;Data[Valid Test, Can be used for conformity (Y/N)],Data[NOx/km (mg)])-I$2)/I$5</f>
        <v>#N/A</v>
      </c>
      <c r="J1732" s="141" t="e" cm="1">
        <f t="array" ref="J1732">(_xlfn.XLOOKUP($A1732&amp;$Q$3,Data[Index]&amp;Data[Valid Test, Can be used for conformity (Y/N)],Data[THC + NOx/km (mg)])-J$2)/J$5</f>
        <v>#N/A</v>
      </c>
      <c r="K1732" s="141" t="e" cm="1">
        <f t="array" ref="K1732">(_xlfn.XLOOKUP($A1732&amp;$Q$3,Data[Index]&amp;Data[Valid Test, Can be used for conformity (Y/N)],Data[PN/km ('#)])-K$2)/K$5</f>
        <v>#N/A</v>
      </c>
      <c r="L1732" s="141" t="e" cm="1">
        <f t="array" ref="L1732">(_xlfn.XLOOKUP($A1732&amp;$Q$3,Data[Index]&amp;Data[Valid Test, Can be used for conformity (Y/N)],Data[PM/km (mg)])-L$2)/L$5</f>
        <v>#N/A</v>
      </c>
      <c r="M1732" s="140" t="e" cm="1">
        <f t="array" ref="M1732">(_xlfn.XLOOKUP($A1732&amp;$Q$3,Data[Index]&amp;Data[Valid Test, Can be used for conformity (Y/N)],Data[CH4 (mg/km)])-M$2)/M$5</f>
        <v>#N/A</v>
      </c>
      <c r="N1732" s="140" t="e" cm="1">
        <f t="array" ref="N1732">(_xlfn.XLOOKUP($A1732&amp;$Q$3,Data[Index]&amp;Data[Valid Test, Can be used for conformity (Y/N)],Data[N20 (mg/km)])-N$2)/N$5</f>
        <v>#N/A</v>
      </c>
      <c r="O1732" s="141" t="e" cm="1">
        <f t="array" ref="O1732">(_xlfn.XLOOKUP($A1732&amp;$Q$3,Data[Index]&amp;Data[Valid Test, Can be used for conformity (Y/N)],Data[l/100km])-O$2)/O$5</f>
        <v>#N/A</v>
      </c>
      <c r="P1732" s="138">
        <f>_xlfn.XLOOKUP($A1732,Data[Index],Data[Comments])</f>
        <v>0</v>
      </c>
    </row>
    <row r="1733" spans="1:16" x14ac:dyDescent="0.2">
      <c r="A1733" s="129"/>
      <c r="B1733" s="129"/>
      <c r="C1733" s="129" t="e" cm="1">
        <f t="array" ref="C1733">_xlfn.XLOOKUP($A1733&amp;$Q$3&amp;$R$3,Data[Index]&amp;Data[Valid Test, Can be used for conformity (Y/N)]&amp;Data[Cycle],Data[Test Name])</f>
        <v>#N/A</v>
      </c>
      <c r="D1733" s="167" t="e" cm="1">
        <f t="array" ref="D1733">_xlfn.XLOOKUP($A1733&amp;$Q$3&amp;$R$3,Data[Index]&amp;Data[Valid Test, Can be used for conformity (Y/N)]&amp;Data[Cycle],Data[Mileage (Miles)])</f>
        <v>#N/A</v>
      </c>
      <c r="E1733" s="130" t="e" cm="1">
        <f t="array" ref="E1733">_xlfn.XLOOKUP($A1733&amp;$Q$3&amp;$R$3,Data[Index]&amp;Data[Valid Test, Can be used for conformity (Y/N)]&amp;Data[Cycle],Data[Date])</f>
        <v>#N/A</v>
      </c>
      <c r="F1733" s="141" t="e" cm="1">
        <f t="array" ref="F1733">(_xlfn.XLOOKUP($A1733&amp;$Q$3&amp;$R$3,Data[Index]&amp;Data[Valid Test, Can be used for conformity (Y/N)]&amp;Data[Cycle],Data[CO/km (mg)])-F$2)/F$5</f>
        <v>#N/A</v>
      </c>
      <c r="G1733" s="141" t="e" cm="1">
        <f t="array" ref="G1733">(_xlfn.XLOOKUP($A1733&amp;$Q$3,Data[Index]&amp;Data[Valid Test, Can be used for conformity (Y/N)],Data[CO2/km (g)])-G$2)/G$5</f>
        <v>#N/A</v>
      </c>
      <c r="H1733" s="141" t="e" cm="1">
        <f t="array" ref="H1733">(_xlfn.XLOOKUP($A1733&amp;$Q$3,Data[Index]&amp;Data[Valid Test, Can be used for conformity (Y/N)],Data[THC/km (mg)])-H$2)/H$5</f>
        <v>#N/A</v>
      </c>
      <c r="I1733" s="141" t="e" cm="1">
        <f t="array" ref="I1733">(_xlfn.XLOOKUP($A1733&amp;$Q$3,Data[Index]&amp;Data[Valid Test, Can be used for conformity (Y/N)],Data[NOx/km (mg)])-I$2)/I$5</f>
        <v>#N/A</v>
      </c>
      <c r="J1733" s="141" t="e" cm="1">
        <f t="array" ref="J1733">(_xlfn.XLOOKUP($A1733&amp;$Q$3,Data[Index]&amp;Data[Valid Test, Can be used for conformity (Y/N)],Data[THC + NOx/km (mg)])-J$2)/J$5</f>
        <v>#N/A</v>
      </c>
      <c r="K1733" s="141" t="e" cm="1">
        <f t="array" ref="K1733">(_xlfn.XLOOKUP($A1733&amp;$Q$3,Data[Index]&amp;Data[Valid Test, Can be used for conformity (Y/N)],Data[PN/km ('#)])-K$2)/K$5</f>
        <v>#N/A</v>
      </c>
      <c r="L1733" s="141" t="e" cm="1">
        <f t="array" ref="L1733">(_xlfn.XLOOKUP($A1733&amp;$Q$3,Data[Index]&amp;Data[Valid Test, Can be used for conformity (Y/N)],Data[PM/km (mg)])-L$2)/L$5</f>
        <v>#N/A</v>
      </c>
      <c r="M1733" s="140" t="e" cm="1">
        <f t="array" ref="M1733">(_xlfn.XLOOKUP($A1733&amp;$Q$3,Data[Index]&amp;Data[Valid Test, Can be used for conformity (Y/N)],Data[CH4 (mg/km)])-M$2)/M$5</f>
        <v>#N/A</v>
      </c>
      <c r="N1733" s="140" t="e" cm="1">
        <f t="array" ref="N1733">(_xlfn.XLOOKUP($A1733&amp;$Q$3,Data[Index]&amp;Data[Valid Test, Can be used for conformity (Y/N)],Data[N20 (mg/km)])-N$2)/N$5</f>
        <v>#N/A</v>
      </c>
      <c r="O1733" s="141" t="e" cm="1">
        <f t="array" ref="O1733">(_xlfn.XLOOKUP($A1733&amp;$Q$3,Data[Index]&amp;Data[Valid Test, Can be used for conformity (Y/N)],Data[l/100km])-O$2)/O$5</f>
        <v>#N/A</v>
      </c>
      <c r="P1733" s="138">
        <f>_xlfn.XLOOKUP($A1733,Data[Index],Data[Comments])</f>
        <v>0</v>
      </c>
    </row>
    <row r="1734" spans="1:16" x14ac:dyDescent="0.2">
      <c r="A1734" s="129"/>
      <c r="B1734" s="129"/>
      <c r="C1734" s="129" t="e" cm="1">
        <f t="array" ref="C1734">_xlfn.XLOOKUP($A1734&amp;$Q$3&amp;$R$3,Data[Index]&amp;Data[Valid Test, Can be used for conformity (Y/N)]&amp;Data[Cycle],Data[Test Name])</f>
        <v>#N/A</v>
      </c>
      <c r="D1734" s="167" t="e" cm="1">
        <f t="array" ref="D1734">_xlfn.XLOOKUP($A1734&amp;$Q$3&amp;$R$3,Data[Index]&amp;Data[Valid Test, Can be used for conformity (Y/N)]&amp;Data[Cycle],Data[Mileage (Miles)])</f>
        <v>#N/A</v>
      </c>
      <c r="E1734" s="130" t="e" cm="1">
        <f t="array" ref="E1734">_xlfn.XLOOKUP($A1734&amp;$Q$3&amp;$R$3,Data[Index]&amp;Data[Valid Test, Can be used for conformity (Y/N)]&amp;Data[Cycle],Data[Date])</f>
        <v>#N/A</v>
      </c>
      <c r="F1734" s="141" t="e" cm="1">
        <f t="array" ref="F1734">(_xlfn.XLOOKUP($A1734&amp;$Q$3&amp;$R$3,Data[Index]&amp;Data[Valid Test, Can be used for conformity (Y/N)]&amp;Data[Cycle],Data[CO/km (mg)])-F$2)/F$5</f>
        <v>#N/A</v>
      </c>
      <c r="G1734" s="141" t="e" cm="1">
        <f t="array" ref="G1734">(_xlfn.XLOOKUP($A1734&amp;$Q$3,Data[Index]&amp;Data[Valid Test, Can be used for conformity (Y/N)],Data[CO2/km (g)])-G$2)/G$5</f>
        <v>#N/A</v>
      </c>
      <c r="H1734" s="141" t="e" cm="1">
        <f t="array" ref="H1734">(_xlfn.XLOOKUP($A1734&amp;$Q$3,Data[Index]&amp;Data[Valid Test, Can be used for conformity (Y/N)],Data[THC/km (mg)])-H$2)/H$5</f>
        <v>#N/A</v>
      </c>
      <c r="I1734" s="141" t="e" cm="1">
        <f t="array" ref="I1734">(_xlfn.XLOOKUP($A1734&amp;$Q$3,Data[Index]&amp;Data[Valid Test, Can be used for conformity (Y/N)],Data[NOx/km (mg)])-I$2)/I$5</f>
        <v>#N/A</v>
      </c>
      <c r="J1734" s="141" t="e" cm="1">
        <f t="array" ref="J1734">(_xlfn.XLOOKUP($A1734&amp;$Q$3,Data[Index]&amp;Data[Valid Test, Can be used for conformity (Y/N)],Data[THC + NOx/km (mg)])-J$2)/J$5</f>
        <v>#N/A</v>
      </c>
      <c r="K1734" s="141" t="e" cm="1">
        <f t="array" ref="K1734">(_xlfn.XLOOKUP($A1734&amp;$Q$3,Data[Index]&amp;Data[Valid Test, Can be used for conformity (Y/N)],Data[PN/km ('#)])-K$2)/K$5</f>
        <v>#N/A</v>
      </c>
      <c r="L1734" s="141" t="e" cm="1">
        <f t="array" ref="L1734">(_xlfn.XLOOKUP($A1734&amp;$Q$3,Data[Index]&amp;Data[Valid Test, Can be used for conformity (Y/N)],Data[PM/km (mg)])-L$2)/L$5</f>
        <v>#N/A</v>
      </c>
      <c r="M1734" s="140" t="e" cm="1">
        <f t="array" ref="M1734">(_xlfn.XLOOKUP($A1734&amp;$Q$3,Data[Index]&amp;Data[Valid Test, Can be used for conformity (Y/N)],Data[CH4 (mg/km)])-M$2)/M$5</f>
        <v>#N/A</v>
      </c>
      <c r="N1734" s="140" t="e" cm="1">
        <f t="array" ref="N1734">(_xlfn.XLOOKUP($A1734&amp;$Q$3,Data[Index]&amp;Data[Valid Test, Can be used for conformity (Y/N)],Data[N20 (mg/km)])-N$2)/N$5</f>
        <v>#N/A</v>
      </c>
      <c r="O1734" s="141" t="e" cm="1">
        <f t="array" ref="O1734">(_xlfn.XLOOKUP($A1734&amp;$Q$3,Data[Index]&amp;Data[Valid Test, Can be used for conformity (Y/N)],Data[l/100km])-O$2)/O$5</f>
        <v>#N/A</v>
      </c>
      <c r="P1734" s="138">
        <f>_xlfn.XLOOKUP($A1734,Data[Index],Data[Comments])</f>
        <v>0</v>
      </c>
    </row>
    <row r="1735" spans="1:16" x14ac:dyDescent="0.2">
      <c r="A1735" s="129"/>
      <c r="B1735" s="129"/>
      <c r="C1735" s="129" t="e" cm="1">
        <f t="array" ref="C1735">_xlfn.XLOOKUP($A1735&amp;$Q$3&amp;$R$3,Data[Index]&amp;Data[Valid Test, Can be used for conformity (Y/N)]&amp;Data[Cycle],Data[Test Name])</f>
        <v>#N/A</v>
      </c>
      <c r="D1735" s="167" t="e" cm="1">
        <f t="array" ref="D1735">_xlfn.XLOOKUP($A1735&amp;$Q$3&amp;$R$3,Data[Index]&amp;Data[Valid Test, Can be used for conformity (Y/N)]&amp;Data[Cycle],Data[Mileage (Miles)])</f>
        <v>#N/A</v>
      </c>
      <c r="E1735" s="130" t="e" cm="1">
        <f t="array" ref="E1735">_xlfn.XLOOKUP($A1735&amp;$Q$3&amp;$R$3,Data[Index]&amp;Data[Valid Test, Can be used for conformity (Y/N)]&amp;Data[Cycle],Data[Date])</f>
        <v>#N/A</v>
      </c>
      <c r="F1735" s="141" t="e" cm="1">
        <f t="array" ref="F1735">(_xlfn.XLOOKUP($A1735&amp;$Q$3&amp;$R$3,Data[Index]&amp;Data[Valid Test, Can be used for conformity (Y/N)]&amp;Data[Cycle],Data[CO/km (mg)])-F$2)/F$5</f>
        <v>#N/A</v>
      </c>
      <c r="G1735" s="141" t="e" cm="1">
        <f t="array" ref="G1735">(_xlfn.XLOOKUP($A1735&amp;$Q$3,Data[Index]&amp;Data[Valid Test, Can be used for conformity (Y/N)],Data[CO2/km (g)])-G$2)/G$5</f>
        <v>#N/A</v>
      </c>
      <c r="H1735" s="141" t="e" cm="1">
        <f t="array" ref="H1735">(_xlfn.XLOOKUP($A1735&amp;$Q$3,Data[Index]&amp;Data[Valid Test, Can be used for conformity (Y/N)],Data[THC/km (mg)])-H$2)/H$5</f>
        <v>#N/A</v>
      </c>
      <c r="I1735" s="141" t="e" cm="1">
        <f t="array" ref="I1735">(_xlfn.XLOOKUP($A1735&amp;$Q$3,Data[Index]&amp;Data[Valid Test, Can be used for conformity (Y/N)],Data[NOx/km (mg)])-I$2)/I$5</f>
        <v>#N/A</v>
      </c>
      <c r="J1735" s="141" t="e" cm="1">
        <f t="array" ref="J1735">(_xlfn.XLOOKUP($A1735&amp;$Q$3,Data[Index]&amp;Data[Valid Test, Can be used for conformity (Y/N)],Data[THC + NOx/km (mg)])-J$2)/J$5</f>
        <v>#N/A</v>
      </c>
      <c r="K1735" s="141" t="e" cm="1">
        <f t="array" ref="K1735">(_xlfn.XLOOKUP($A1735&amp;$Q$3,Data[Index]&amp;Data[Valid Test, Can be used for conformity (Y/N)],Data[PN/km ('#)])-K$2)/K$5</f>
        <v>#N/A</v>
      </c>
      <c r="L1735" s="141" t="e" cm="1">
        <f t="array" ref="L1735">(_xlfn.XLOOKUP($A1735&amp;$Q$3,Data[Index]&amp;Data[Valid Test, Can be used for conformity (Y/N)],Data[PM/km (mg)])-L$2)/L$5</f>
        <v>#N/A</v>
      </c>
      <c r="M1735" s="140" t="e" cm="1">
        <f t="array" ref="M1735">(_xlfn.XLOOKUP($A1735&amp;$Q$3,Data[Index]&amp;Data[Valid Test, Can be used for conformity (Y/N)],Data[CH4 (mg/km)])-M$2)/M$5</f>
        <v>#N/A</v>
      </c>
      <c r="N1735" s="140" t="e" cm="1">
        <f t="array" ref="N1735">(_xlfn.XLOOKUP($A1735&amp;$Q$3,Data[Index]&amp;Data[Valid Test, Can be used for conformity (Y/N)],Data[N20 (mg/km)])-N$2)/N$5</f>
        <v>#N/A</v>
      </c>
      <c r="O1735" s="141" t="e" cm="1">
        <f t="array" ref="O1735">(_xlfn.XLOOKUP($A1735&amp;$Q$3,Data[Index]&amp;Data[Valid Test, Can be used for conformity (Y/N)],Data[l/100km])-O$2)/O$5</f>
        <v>#N/A</v>
      </c>
      <c r="P1735" s="138">
        <f>_xlfn.XLOOKUP($A1735,Data[Index],Data[Comments])</f>
        <v>0</v>
      </c>
    </row>
    <row r="1736" spans="1:16" x14ac:dyDescent="0.2">
      <c r="A1736" s="129"/>
      <c r="B1736" s="129"/>
      <c r="C1736" s="129" t="e" cm="1">
        <f t="array" ref="C1736">_xlfn.XLOOKUP($A1736&amp;$Q$3&amp;$R$3,Data[Index]&amp;Data[Valid Test, Can be used for conformity (Y/N)]&amp;Data[Cycle],Data[Test Name])</f>
        <v>#N/A</v>
      </c>
      <c r="D1736" s="167" t="e" cm="1">
        <f t="array" ref="D1736">_xlfn.XLOOKUP($A1736&amp;$Q$3&amp;$R$3,Data[Index]&amp;Data[Valid Test, Can be used for conformity (Y/N)]&amp;Data[Cycle],Data[Mileage (Miles)])</f>
        <v>#N/A</v>
      </c>
      <c r="E1736" s="130" t="e" cm="1">
        <f t="array" ref="E1736">_xlfn.XLOOKUP($A1736&amp;$Q$3&amp;$R$3,Data[Index]&amp;Data[Valid Test, Can be used for conformity (Y/N)]&amp;Data[Cycle],Data[Date])</f>
        <v>#N/A</v>
      </c>
      <c r="F1736" s="141" t="e" cm="1">
        <f t="array" ref="F1736">(_xlfn.XLOOKUP($A1736&amp;$Q$3&amp;$R$3,Data[Index]&amp;Data[Valid Test, Can be used for conformity (Y/N)]&amp;Data[Cycle],Data[CO/km (mg)])-F$2)/F$5</f>
        <v>#N/A</v>
      </c>
      <c r="G1736" s="141" t="e" cm="1">
        <f t="array" ref="G1736">(_xlfn.XLOOKUP($A1736&amp;$Q$3,Data[Index]&amp;Data[Valid Test, Can be used for conformity (Y/N)],Data[CO2/km (g)])-G$2)/G$5</f>
        <v>#N/A</v>
      </c>
      <c r="H1736" s="141" t="e" cm="1">
        <f t="array" ref="H1736">(_xlfn.XLOOKUP($A1736&amp;$Q$3,Data[Index]&amp;Data[Valid Test, Can be used for conformity (Y/N)],Data[THC/km (mg)])-H$2)/H$5</f>
        <v>#N/A</v>
      </c>
      <c r="I1736" s="141" t="e" cm="1">
        <f t="array" ref="I1736">(_xlfn.XLOOKUP($A1736&amp;$Q$3,Data[Index]&amp;Data[Valid Test, Can be used for conformity (Y/N)],Data[NOx/km (mg)])-I$2)/I$5</f>
        <v>#N/A</v>
      </c>
      <c r="J1736" s="141" t="e" cm="1">
        <f t="array" ref="J1736">(_xlfn.XLOOKUP($A1736&amp;$Q$3,Data[Index]&amp;Data[Valid Test, Can be used for conformity (Y/N)],Data[THC + NOx/km (mg)])-J$2)/J$5</f>
        <v>#N/A</v>
      </c>
      <c r="K1736" s="141" t="e" cm="1">
        <f t="array" ref="K1736">(_xlfn.XLOOKUP($A1736&amp;$Q$3,Data[Index]&amp;Data[Valid Test, Can be used for conformity (Y/N)],Data[PN/km ('#)])-K$2)/K$5</f>
        <v>#N/A</v>
      </c>
      <c r="L1736" s="141" t="e" cm="1">
        <f t="array" ref="L1736">(_xlfn.XLOOKUP($A1736&amp;$Q$3,Data[Index]&amp;Data[Valid Test, Can be used for conformity (Y/N)],Data[PM/km (mg)])-L$2)/L$5</f>
        <v>#N/A</v>
      </c>
      <c r="M1736" s="140" t="e" cm="1">
        <f t="array" ref="M1736">(_xlfn.XLOOKUP($A1736&amp;$Q$3,Data[Index]&amp;Data[Valid Test, Can be used for conformity (Y/N)],Data[CH4 (mg/km)])-M$2)/M$5</f>
        <v>#N/A</v>
      </c>
      <c r="N1736" s="140" t="e" cm="1">
        <f t="array" ref="N1736">(_xlfn.XLOOKUP($A1736&amp;$Q$3,Data[Index]&amp;Data[Valid Test, Can be used for conformity (Y/N)],Data[N20 (mg/km)])-N$2)/N$5</f>
        <v>#N/A</v>
      </c>
      <c r="O1736" s="141" t="e" cm="1">
        <f t="array" ref="O1736">(_xlfn.XLOOKUP($A1736&amp;$Q$3,Data[Index]&amp;Data[Valid Test, Can be used for conformity (Y/N)],Data[l/100km])-O$2)/O$5</f>
        <v>#N/A</v>
      </c>
      <c r="P1736" s="138">
        <f>_xlfn.XLOOKUP($A1736,Data[Index],Data[Comments])</f>
        <v>0</v>
      </c>
    </row>
    <row r="1737" spans="1:16" x14ac:dyDescent="0.2">
      <c r="A1737" s="129"/>
      <c r="B1737" s="129"/>
      <c r="C1737" s="129" t="e" cm="1">
        <f t="array" ref="C1737">_xlfn.XLOOKUP($A1737&amp;$Q$3&amp;$R$3,Data[Index]&amp;Data[Valid Test, Can be used for conformity (Y/N)]&amp;Data[Cycle],Data[Test Name])</f>
        <v>#N/A</v>
      </c>
      <c r="D1737" s="167" t="e" cm="1">
        <f t="array" ref="D1737">_xlfn.XLOOKUP($A1737&amp;$Q$3&amp;$R$3,Data[Index]&amp;Data[Valid Test, Can be used for conformity (Y/N)]&amp;Data[Cycle],Data[Mileage (Miles)])</f>
        <v>#N/A</v>
      </c>
      <c r="E1737" s="130" t="e" cm="1">
        <f t="array" ref="E1737">_xlfn.XLOOKUP($A1737&amp;$Q$3&amp;$R$3,Data[Index]&amp;Data[Valid Test, Can be used for conformity (Y/N)]&amp;Data[Cycle],Data[Date])</f>
        <v>#N/A</v>
      </c>
      <c r="F1737" s="141" t="e" cm="1">
        <f t="array" ref="F1737">(_xlfn.XLOOKUP($A1737&amp;$Q$3&amp;$R$3,Data[Index]&amp;Data[Valid Test, Can be used for conformity (Y/N)]&amp;Data[Cycle],Data[CO/km (mg)])-F$2)/F$5</f>
        <v>#N/A</v>
      </c>
      <c r="G1737" s="141" t="e" cm="1">
        <f t="array" ref="G1737">(_xlfn.XLOOKUP($A1737&amp;$Q$3,Data[Index]&amp;Data[Valid Test, Can be used for conformity (Y/N)],Data[CO2/km (g)])-G$2)/G$5</f>
        <v>#N/A</v>
      </c>
      <c r="H1737" s="141" t="e" cm="1">
        <f t="array" ref="H1737">(_xlfn.XLOOKUP($A1737&amp;$Q$3,Data[Index]&amp;Data[Valid Test, Can be used for conformity (Y/N)],Data[THC/km (mg)])-H$2)/H$5</f>
        <v>#N/A</v>
      </c>
      <c r="I1737" s="141" t="e" cm="1">
        <f t="array" ref="I1737">(_xlfn.XLOOKUP($A1737&amp;$Q$3,Data[Index]&amp;Data[Valid Test, Can be used for conformity (Y/N)],Data[NOx/km (mg)])-I$2)/I$5</f>
        <v>#N/A</v>
      </c>
      <c r="J1737" s="141" t="e" cm="1">
        <f t="array" ref="J1737">(_xlfn.XLOOKUP($A1737&amp;$Q$3,Data[Index]&amp;Data[Valid Test, Can be used for conformity (Y/N)],Data[THC + NOx/km (mg)])-J$2)/J$5</f>
        <v>#N/A</v>
      </c>
      <c r="K1737" s="141" t="e" cm="1">
        <f t="array" ref="K1737">(_xlfn.XLOOKUP($A1737&amp;$Q$3,Data[Index]&amp;Data[Valid Test, Can be used for conformity (Y/N)],Data[PN/km ('#)])-K$2)/K$5</f>
        <v>#N/A</v>
      </c>
      <c r="L1737" s="141" t="e" cm="1">
        <f t="array" ref="L1737">(_xlfn.XLOOKUP($A1737&amp;$Q$3,Data[Index]&amp;Data[Valid Test, Can be used for conformity (Y/N)],Data[PM/km (mg)])-L$2)/L$5</f>
        <v>#N/A</v>
      </c>
      <c r="M1737" s="140" t="e" cm="1">
        <f t="array" ref="M1737">(_xlfn.XLOOKUP($A1737&amp;$Q$3,Data[Index]&amp;Data[Valid Test, Can be used for conformity (Y/N)],Data[CH4 (mg/km)])-M$2)/M$5</f>
        <v>#N/A</v>
      </c>
      <c r="N1737" s="140" t="e" cm="1">
        <f t="array" ref="N1737">(_xlfn.XLOOKUP($A1737&amp;$Q$3,Data[Index]&amp;Data[Valid Test, Can be used for conformity (Y/N)],Data[N20 (mg/km)])-N$2)/N$5</f>
        <v>#N/A</v>
      </c>
      <c r="O1737" s="141" t="e" cm="1">
        <f t="array" ref="O1737">(_xlfn.XLOOKUP($A1737&amp;$Q$3,Data[Index]&amp;Data[Valid Test, Can be used for conformity (Y/N)],Data[l/100km])-O$2)/O$5</f>
        <v>#N/A</v>
      </c>
      <c r="P1737" s="138">
        <f>_xlfn.XLOOKUP($A1737,Data[Index],Data[Comments])</f>
        <v>0</v>
      </c>
    </row>
    <row r="1738" spans="1:16" x14ac:dyDescent="0.2">
      <c r="A1738" s="129"/>
      <c r="B1738" s="129"/>
      <c r="C1738" s="129" t="e" cm="1">
        <f t="array" ref="C1738">_xlfn.XLOOKUP($A1738&amp;$Q$3&amp;$R$3,Data[Index]&amp;Data[Valid Test, Can be used for conformity (Y/N)]&amp;Data[Cycle],Data[Test Name])</f>
        <v>#N/A</v>
      </c>
      <c r="D1738" s="167" t="e" cm="1">
        <f t="array" ref="D1738">_xlfn.XLOOKUP($A1738&amp;$Q$3&amp;$R$3,Data[Index]&amp;Data[Valid Test, Can be used for conformity (Y/N)]&amp;Data[Cycle],Data[Mileage (Miles)])</f>
        <v>#N/A</v>
      </c>
      <c r="E1738" s="130" t="e" cm="1">
        <f t="array" ref="E1738">_xlfn.XLOOKUP($A1738&amp;$Q$3&amp;$R$3,Data[Index]&amp;Data[Valid Test, Can be used for conformity (Y/N)]&amp;Data[Cycle],Data[Date])</f>
        <v>#N/A</v>
      </c>
      <c r="F1738" s="141" t="e" cm="1">
        <f t="array" ref="F1738">(_xlfn.XLOOKUP($A1738&amp;$Q$3&amp;$R$3,Data[Index]&amp;Data[Valid Test, Can be used for conformity (Y/N)]&amp;Data[Cycle],Data[CO/km (mg)])-F$2)/F$5</f>
        <v>#N/A</v>
      </c>
      <c r="G1738" s="141" t="e" cm="1">
        <f t="array" ref="G1738">(_xlfn.XLOOKUP($A1738&amp;$Q$3,Data[Index]&amp;Data[Valid Test, Can be used for conformity (Y/N)],Data[CO2/km (g)])-G$2)/G$5</f>
        <v>#N/A</v>
      </c>
      <c r="H1738" s="141" t="e" cm="1">
        <f t="array" ref="H1738">(_xlfn.XLOOKUP($A1738&amp;$Q$3,Data[Index]&amp;Data[Valid Test, Can be used for conformity (Y/N)],Data[THC/km (mg)])-H$2)/H$5</f>
        <v>#N/A</v>
      </c>
      <c r="I1738" s="141" t="e" cm="1">
        <f t="array" ref="I1738">(_xlfn.XLOOKUP($A1738&amp;$Q$3,Data[Index]&amp;Data[Valid Test, Can be used for conformity (Y/N)],Data[NOx/km (mg)])-I$2)/I$5</f>
        <v>#N/A</v>
      </c>
      <c r="J1738" s="141" t="e" cm="1">
        <f t="array" ref="J1738">(_xlfn.XLOOKUP($A1738&amp;$Q$3,Data[Index]&amp;Data[Valid Test, Can be used for conformity (Y/N)],Data[THC + NOx/km (mg)])-J$2)/J$5</f>
        <v>#N/A</v>
      </c>
      <c r="K1738" s="141" t="e" cm="1">
        <f t="array" ref="K1738">(_xlfn.XLOOKUP($A1738&amp;$Q$3,Data[Index]&amp;Data[Valid Test, Can be used for conformity (Y/N)],Data[PN/km ('#)])-K$2)/K$5</f>
        <v>#N/A</v>
      </c>
      <c r="L1738" s="141" t="e" cm="1">
        <f t="array" ref="L1738">(_xlfn.XLOOKUP($A1738&amp;$Q$3,Data[Index]&amp;Data[Valid Test, Can be used for conformity (Y/N)],Data[PM/km (mg)])-L$2)/L$5</f>
        <v>#N/A</v>
      </c>
      <c r="M1738" s="140" t="e" cm="1">
        <f t="array" ref="M1738">(_xlfn.XLOOKUP($A1738&amp;$Q$3,Data[Index]&amp;Data[Valid Test, Can be used for conformity (Y/N)],Data[CH4 (mg/km)])-M$2)/M$5</f>
        <v>#N/A</v>
      </c>
      <c r="N1738" s="140" t="e" cm="1">
        <f t="array" ref="N1738">(_xlfn.XLOOKUP($A1738&amp;$Q$3,Data[Index]&amp;Data[Valid Test, Can be used for conformity (Y/N)],Data[N20 (mg/km)])-N$2)/N$5</f>
        <v>#N/A</v>
      </c>
      <c r="O1738" s="141" t="e" cm="1">
        <f t="array" ref="O1738">(_xlfn.XLOOKUP($A1738&amp;$Q$3,Data[Index]&amp;Data[Valid Test, Can be used for conformity (Y/N)],Data[l/100km])-O$2)/O$5</f>
        <v>#N/A</v>
      </c>
      <c r="P1738" s="138">
        <f>_xlfn.XLOOKUP($A1738,Data[Index],Data[Comments])</f>
        <v>0</v>
      </c>
    </row>
    <row r="1739" spans="1:16" x14ac:dyDescent="0.2">
      <c r="A1739" s="129"/>
      <c r="B1739" s="129"/>
      <c r="C1739" s="129" t="e" cm="1">
        <f t="array" ref="C1739">_xlfn.XLOOKUP($A1739&amp;$Q$3&amp;$R$3,Data[Index]&amp;Data[Valid Test, Can be used for conformity (Y/N)]&amp;Data[Cycle],Data[Test Name])</f>
        <v>#N/A</v>
      </c>
      <c r="D1739" s="167" t="e" cm="1">
        <f t="array" ref="D1739">_xlfn.XLOOKUP($A1739&amp;$Q$3&amp;$R$3,Data[Index]&amp;Data[Valid Test, Can be used for conformity (Y/N)]&amp;Data[Cycle],Data[Mileage (Miles)])</f>
        <v>#N/A</v>
      </c>
      <c r="E1739" s="130" t="e" cm="1">
        <f t="array" ref="E1739">_xlfn.XLOOKUP($A1739&amp;$Q$3&amp;$R$3,Data[Index]&amp;Data[Valid Test, Can be used for conformity (Y/N)]&amp;Data[Cycle],Data[Date])</f>
        <v>#N/A</v>
      </c>
      <c r="F1739" s="141" t="e" cm="1">
        <f t="array" ref="F1739">(_xlfn.XLOOKUP($A1739&amp;$Q$3&amp;$R$3,Data[Index]&amp;Data[Valid Test, Can be used for conformity (Y/N)]&amp;Data[Cycle],Data[CO/km (mg)])-F$2)/F$5</f>
        <v>#N/A</v>
      </c>
      <c r="G1739" s="141" t="e" cm="1">
        <f t="array" ref="G1739">(_xlfn.XLOOKUP($A1739&amp;$Q$3,Data[Index]&amp;Data[Valid Test, Can be used for conformity (Y/N)],Data[CO2/km (g)])-G$2)/G$5</f>
        <v>#N/A</v>
      </c>
      <c r="H1739" s="141" t="e" cm="1">
        <f t="array" ref="H1739">(_xlfn.XLOOKUP($A1739&amp;$Q$3,Data[Index]&amp;Data[Valid Test, Can be used for conformity (Y/N)],Data[THC/km (mg)])-H$2)/H$5</f>
        <v>#N/A</v>
      </c>
      <c r="I1739" s="141" t="e" cm="1">
        <f t="array" ref="I1739">(_xlfn.XLOOKUP($A1739&amp;$Q$3,Data[Index]&amp;Data[Valid Test, Can be used for conformity (Y/N)],Data[NOx/km (mg)])-I$2)/I$5</f>
        <v>#N/A</v>
      </c>
      <c r="J1739" s="141" t="e" cm="1">
        <f t="array" ref="J1739">(_xlfn.XLOOKUP($A1739&amp;$Q$3,Data[Index]&amp;Data[Valid Test, Can be used for conformity (Y/N)],Data[THC + NOx/km (mg)])-J$2)/J$5</f>
        <v>#N/A</v>
      </c>
      <c r="K1739" s="141" t="e" cm="1">
        <f t="array" ref="K1739">(_xlfn.XLOOKUP($A1739&amp;$Q$3,Data[Index]&amp;Data[Valid Test, Can be used for conformity (Y/N)],Data[PN/km ('#)])-K$2)/K$5</f>
        <v>#N/A</v>
      </c>
      <c r="L1739" s="141" t="e" cm="1">
        <f t="array" ref="L1739">(_xlfn.XLOOKUP($A1739&amp;$Q$3,Data[Index]&amp;Data[Valid Test, Can be used for conformity (Y/N)],Data[PM/km (mg)])-L$2)/L$5</f>
        <v>#N/A</v>
      </c>
      <c r="M1739" s="140" t="e" cm="1">
        <f t="array" ref="M1739">(_xlfn.XLOOKUP($A1739&amp;$Q$3,Data[Index]&amp;Data[Valid Test, Can be used for conformity (Y/N)],Data[CH4 (mg/km)])-M$2)/M$5</f>
        <v>#N/A</v>
      </c>
      <c r="N1739" s="140" t="e" cm="1">
        <f t="array" ref="N1739">(_xlfn.XLOOKUP($A1739&amp;$Q$3,Data[Index]&amp;Data[Valid Test, Can be used for conformity (Y/N)],Data[N20 (mg/km)])-N$2)/N$5</f>
        <v>#N/A</v>
      </c>
      <c r="O1739" s="141" t="e" cm="1">
        <f t="array" ref="O1739">(_xlfn.XLOOKUP($A1739&amp;$Q$3,Data[Index]&amp;Data[Valid Test, Can be used for conformity (Y/N)],Data[l/100km])-O$2)/O$5</f>
        <v>#N/A</v>
      </c>
      <c r="P1739" s="138">
        <f>_xlfn.XLOOKUP($A1739,Data[Index],Data[Comments])</f>
        <v>0</v>
      </c>
    </row>
    <row r="1740" spans="1:16" x14ac:dyDescent="0.2">
      <c r="A1740" s="129"/>
      <c r="B1740" s="129"/>
      <c r="C1740" s="129" t="e" cm="1">
        <f t="array" ref="C1740">_xlfn.XLOOKUP($A1740&amp;$Q$3&amp;$R$3,Data[Index]&amp;Data[Valid Test, Can be used for conformity (Y/N)]&amp;Data[Cycle],Data[Test Name])</f>
        <v>#N/A</v>
      </c>
      <c r="D1740" s="167" t="e" cm="1">
        <f t="array" ref="D1740">_xlfn.XLOOKUP($A1740&amp;$Q$3&amp;$R$3,Data[Index]&amp;Data[Valid Test, Can be used for conformity (Y/N)]&amp;Data[Cycle],Data[Mileage (Miles)])</f>
        <v>#N/A</v>
      </c>
      <c r="E1740" s="130" t="e" cm="1">
        <f t="array" ref="E1740">_xlfn.XLOOKUP($A1740&amp;$Q$3&amp;$R$3,Data[Index]&amp;Data[Valid Test, Can be used for conformity (Y/N)]&amp;Data[Cycle],Data[Date])</f>
        <v>#N/A</v>
      </c>
      <c r="F1740" s="141" t="e" cm="1">
        <f t="array" ref="F1740">(_xlfn.XLOOKUP($A1740&amp;$Q$3&amp;$R$3,Data[Index]&amp;Data[Valid Test, Can be used for conformity (Y/N)]&amp;Data[Cycle],Data[CO/km (mg)])-F$2)/F$5</f>
        <v>#N/A</v>
      </c>
      <c r="G1740" s="141" t="e" cm="1">
        <f t="array" ref="G1740">(_xlfn.XLOOKUP($A1740&amp;$Q$3,Data[Index]&amp;Data[Valid Test, Can be used for conformity (Y/N)],Data[CO2/km (g)])-G$2)/G$5</f>
        <v>#N/A</v>
      </c>
      <c r="H1740" s="141" t="e" cm="1">
        <f t="array" ref="H1740">(_xlfn.XLOOKUP($A1740&amp;$Q$3,Data[Index]&amp;Data[Valid Test, Can be used for conformity (Y/N)],Data[THC/km (mg)])-H$2)/H$5</f>
        <v>#N/A</v>
      </c>
      <c r="I1740" s="141" t="e" cm="1">
        <f t="array" ref="I1740">(_xlfn.XLOOKUP($A1740&amp;$Q$3,Data[Index]&amp;Data[Valid Test, Can be used for conformity (Y/N)],Data[NOx/km (mg)])-I$2)/I$5</f>
        <v>#N/A</v>
      </c>
      <c r="J1740" s="141" t="e" cm="1">
        <f t="array" ref="J1740">(_xlfn.XLOOKUP($A1740&amp;$Q$3,Data[Index]&amp;Data[Valid Test, Can be used for conformity (Y/N)],Data[THC + NOx/km (mg)])-J$2)/J$5</f>
        <v>#N/A</v>
      </c>
      <c r="K1740" s="141" t="e" cm="1">
        <f t="array" ref="K1740">(_xlfn.XLOOKUP($A1740&amp;$Q$3,Data[Index]&amp;Data[Valid Test, Can be used for conformity (Y/N)],Data[PN/km ('#)])-K$2)/K$5</f>
        <v>#N/A</v>
      </c>
      <c r="L1740" s="141" t="e" cm="1">
        <f t="array" ref="L1740">(_xlfn.XLOOKUP($A1740&amp;$Q$3,Data[Index]&amp;Data[Valid Test, Can be used for conformity (Y/N)],Data[PM/km (mg)])-L$2)/L$5</f>
        <v>#N/A</v>
      </c>
      <c r="M1740" s="140" t="e" cm="1">
        <f t="array" ref="M1740">(_xlfn.XLOOKUP($A1740&amp;$Q$3,Data[Index]&amp;Data[Valid Test, Can be used for conformity (Y/N)],Data[CH4 (mg/km)])-M$2)/M$5</f>
        <v>#N/A</v>
      </c>
      <c r="N1740" s="140" t="e" cm="1">
        <f t="array" ref="N1740">(_xlfn.XLOOKUP($A1740&amp;$Q$3,Data[Index]&amp;Data[Valid Test, Can be used for conformity (Y/N)],Data[N20 (mg/km)])-N$2)/N$5</f>
        <v>#N/A</v>
      </c>
      <c r="O1740" s="141" t="e" cm="1">
        <f t="array" ref="O1740">(_xlfn.XLOOKUP($A1740&amp;$Q$3,Data[Index]&amp;Data[Valid Test, Can be used for conformity (Y/N)],Data[l/100km])-O$2)/O$5</f>
        <v>#N/A</v>
      </c>
      <c r="P1740" s="138">
        <f>_xlfn.XLOOKUP($A1740,Data[Index],Data[Comments])</f>
        <v>0</v>
      </c>
    </row>
    <row r="1741" spans="1:16" x14ac:dyDescent="0.2">
      <c r="A1741" s="129"/>
      <c r="B1741" s="129"/>
      <c r="C1741" s="129" t="e" cm="1">
        <f t="array" ref="C1741">_xlfn.XLOOKUP($A1741&amp;$Q$3&amp;$R$3,Data[Index]&amp;Data[Valid Test, Can be used for conformity (Y/N)]&amp;Data[Cycle],Data[Test Name])</f>
        <v>#N/A</v>
      </c>
      <c r="D1741" s="167" t="e" cm="1">
        <f t="array" ref="D1741">_xlfn.XLOOKUP($A1741&amp;$Q$3&amp;$R$3,Data[Index]&amp;Data[Valid Test, Can be used for conformity (Y/N)]&amp;Data[Cycle],Data[Mileage (Miles)])</f>
        <v>#N/A</v>
      </c>
      <c r="E1741" s="130" t="e" cm="1">
        <f t="array" ref="E1741">_xlfn.XLOOKUP($A1741&amp;$Q$3&amp;$R$3,Data[Index]&amp;Data[Valid Test, Can be used for conformity (Y/N)]&amp;Data[Cycle],Data[Date])</f>
        <v>#N/A</v>
      </c>
      <c r="F1741" s="141" t="e" cm="1">
        <f t="array" ref="F1741">(_xlfn.XLOOKUP($A1741&amp;$Q$3&amp;$R$3,Data[Index]&amp;Data[Valid Test, Can be used for conformity (Y/N)]&amp;Data[Cycle],Data[CO/km (mg)])-F$2)/F$5</f>
        <v>#N/A</v>
      </c>
      <c r="G1741" s="141" t="e" cm="1">
        <f t="array" ref="G1741">(_xlfn.XLOOKUP($A1741&amp;$Q$3,Data[Index]&amp;Data[Valid Test, Can be used for conformity (Y/N)],Data[CO2/km (g)])-G$2)/G$5</f>
        <v>#N/A</v>
      </c>
      <c r="H1741" s="141" t="e" cm="1">
        <f t="array" ref="H1741">(_xlfn.XLOOKUP($A1741&amp;$Q$3,Data[Index]&amp;Data[Valid Test, Can be used for conformity (Y/N)],Data[THC/km (mg)])-H$2)/H$5</f>
        <v>#N/A</v>
      </c>
      <c r="I1741" s="141" t="e" cm="1">
        <f t="array" ref="I1741">(_xlfn.XLOOKUP($A1741&amp;$Q$3,Data[Index]&amp;Data[Valid Test, Can be used for conformity (Y/N)],Data[NOx/km (mg)])-I$2)/I$5</f>
        <v>#N/A</v>
      </c>
      <c r="J1741" s="141" t="e" cm="1">
        <f t="array" ref="J1741">(_xlfn.XLOOKUP($A1741&amp;$Q$3,Data[Index]&amp;Data[Valid Test, Can be used for conformity (Y/N)],Data[THC + NOx/km (mg)])-J$2)/J$5</f>
        <v>#N/A</v>
      </c>
      <c r="K1741" s="141" t="e" cm="1">
        <f t="array" ref="K1741">(_xlfn.XLOOKUP($A1741&amp;$Q$3,Data[Index]&amp;Data[Valid Test, Can be used for conformity (Y/N)],Data[PN/km ('#)])-K$2)/K$5</f>
        <v>#N/A</v>
      </c>
      <c r="L1741" s="141" t="e" cm="1">
        <f t="array" ref="L1741">(_xlfn.XLOOKUP($A1741&amp;$Q$3,Data[Index]&amp;Data[Valid Test, Can be used for conformity (Y/N)],Data[PM/km (mg)])-L$2)/L$5</f>
        <v>#N/A</v>
      </c>
      <c r="M1741" s="140" t="e" cm="1">
        <f t="array" ref="M1741">(_xlfn.XLOOKUP($A1741&amp;$Q$3,Data[Index]&amp;Data[Valid Test, Can be used for conformity (Y/N)],Data[CH4 (mg/km)])-M$2)/M$5</f>
        <v>#N/A</v>
      </c>
      <c r="N1741" s="140" t="e" cm="1">
        <f t="array" ref="N1741">(_xlfn.XLOOKUP($A1741&amp;$Q$3,Data[Index]&amp;Data[Valid Test, Can be used for conformity (Y/N)],Data[N20 (mg/km)])-N$2)/N$5</f>
        <v>#N/A</v>
      </c>
      <c r="O1741" s="141" t="e" cm="1">
        <f t="array" ref="O1741">(_xlfn.XLOOKUP($A1741&amp;$Q$3,Data[Index]&amp;Data[Valid Test, Can be used for conformity (Y/N)],Data[l/100km])-O$2)/O$5</f>
        <v>#N/A</v>
      </c>
      <c r="P1741" s="138">
        <f>_xlfn.XLOOKUP($A1741,Data[Index],Data[Comments])</f>
        <v>0</v>
      </c>
    </row>
    <row r="1742" spans="1:16" x14ac:dyDescent="0.2">
      <c r="A1742" s="129"/>
      <c r="B1742" s="129"/>
      <c r="C1742" s="129" t="e" cm="1">
        <f t="array" ref="C1742">_xlfn.XLOOKUP($A1742&amp;$Q$3&amp;$R$3,Data[Index]&amp;Data[Valid Test, Can be used for conformity (Y/N)]&amp;Data[Cycle],Data[Test Name])</f>
        <v>#N/A</v>
      </c>
      <c r="D1742" s="167" t="e" cm="1">
        <f t="array" ref="D1742">_xlfn.XLOOKUP($A1742&amp;$Q$3&amp;$R$3,Data[Index]&amp;Data[Valid Test, Can be used for conformity (Y/N)]&amp;Data[Cycle],Data[Mileage (Miles)])</f>
        <v>#N/A</v>
      </c>
      <c r="E1742" s="130" t="e" cm="1">
        <f t="array" ref="E1742">_xlfn.XLOOKUP($A1742&amp;$Q$3&amp;$R$3,Data[Index]&amp;Data[Valid Test, Can be used for conformity (Y/N)]&amp;Data[Cycle],Data[Date])</f>
        <v>#N/A</v>
      </c>
      <c r="F1742" s="141" t="e" cm="1">
        <f t="array" ref="F1742">(_xlfn.XLOOKUP($A1742&amp;$Q$3&amp;$R$3,Data[Index]&amp;Data[Valid Test, Can be used for conformity (Y/N)]&amp;Data[Cycle],Data[CO/km (mg)])-F$2)/F$5</f>
        <v>#N/A</v>
      </c>
      <c r="G1742" s="141" t="e" cm="1">
        <f t="array" ref="G1742">(_xlfn.XLOOKUP($A1742&amp;$Q$3,Data[Index]&amp;Data[Valid Test, Can be used for conformity (Y/N)],Data[CO2/km (g)])-G$2)/G$5</f>
        <v>#N/A</v>
      </c>
      <c r="H1742" s="141" t="e" cm="1">
        <f t="array" ref="H1742">(_xlfn.XLOOKUP($A1742&amp;$Q$3,Data[Index]&amp;Data[Valid Test, Can be used for conformity (Y/N)],Data[THC/km (mg)])-H$2)/H$5</f>
        <v>#N/A</v>
      </c>
      <c r="I1742" s="141" t="e" cm="1">
        <f t="array" ref="I1742">(_xlfn.XLOOKUP($A1742&amp;$Q$3,Data[Index]&amp;Data[Valid Test, Can be used for conformity (Y/N)],Data[NOx/km (mg)])-I$2)/I$5</f>
        <v>#N/A</v>
      </c>
      <c r="J1742" s="141" t="e" cm="1">
        <f t="array" ref="J1742">(_xlfn.XLOOKUP($A1742&amp;$Q$3,Data[Index]&amp;Data[Valid Test, Can be used for conformity (Y/N)],Data[THC + NOx/km (mg)])-J$2)/J$5</f>
        <v>#N/A</v>
      </c>
      <c r="K1742" s="141" t="e" cm="1">
        <f t="array" ref="K1742">(_xlfn.XLOOKUP($A1742&amp;$Q$3,Data[Index]&amp;Data[Valid Test, Can be used for conformity (Y/N)],Data[PN/km ('#)])-K$2)/K$5</f>
        <v>#N/A</v>
      </c>
      <c r="L1742" s="141" t="e" cm="1">
        <f t="array" ref="L1742">(_xlfn.XLOOKUP($A1742&amp;$Q$3,Data[Index]&amp;Data[Valid Test, Can be used for conformity (Y/N)],Data[PM/km (mg)])-L$2)/L$5</f>
        <v>#N/A</v>
      </c>
      <c r="M1742" s="140" t="e" cm="1">
        <f t="array" ref="M1742">(_xlfn.XLOOKUP($A1742&amp;$Q$3,Data[Index]&amp;Data[Valid Test, Can be used for conformity (Y/N)],Data[CH4 (mg/km)])-M$2)/M$5</f>
        <v>#N/A</v>
      </c>
      <c r="N1742" s="140" t="e" cm="1">
        <f t="array" ref="N1742">(_xlfn.XLOOKUP($A1742&amp;$Q$3,Data[Index]&amp;Data[Valid Test, Can be used for conformity (Y/N)],Data[N20 (mg/km)])-N$2)/N$5</f>
        <v>#N/A</v>
      </c>
      <c r="O1742" s="141" t="e" cm="1">
        <f t="array" ref="O1742">(_xlfn.XLOOKUP($A1742&amp;$Q$3,Data[Index]&amp;Data[Valid Test, Can be used for conformity (Y/N)],Data[l/100km])-O$2)/O$5</f>
        <v>#N/A</v>
      </c>
      <c r="P1742" s="138">
        <f>_xlfn.XLOOKUP($A1742,Data[Index],Data[Comments])</f>
        <v>0</v>
      </c>
    </row>
    <row r="1743" spans="1:16" x14ac:dyDescent="0.2">
      <c r="A1743" s="129"/>
      <c r="B1743" s="129"/>
      <c r="C1743" s="129" t="e" cm="1">
        <f t="array" ref="C1743">_xlfn.XLOOKUP($A1743&amp;$Q$3&amp;$R$3,Data[Index]&amp;Data[Valid Test, Can be used for conformity (Y/N)]&amp;Data[Cycle],Data[Test Name])</f>
        <v>#N/A</v>
      </c>
      <c r="D1743" s="167" t="e" cm="1">
        <f t="array" ref="D1743">_xlfn.XLOOKUP($A1743&amp;$Q$3&amp;$R$3,Data[Index]&amp;Data[Valid Test, Can be used for conformity (Y/N)]&amp;Data[Cycle],Data[Mileage (Miles)])</f>
        <v>#N/A</v>
      </c>
      <c r="E1743" s="130" t="e" cm="1">
        <f t="array" ref="E1743">_xlfn.XLOOKUP($A1743&amp;$Q$3&amp;$R$3,Data[Index]&amp;Data[Valid Test, Can be used for conformity (Y/N)]&amp;Data[Cycle],Data[Date])</f>
        <v>#N/A</v>
      </c>
      <c r="F1743" s="141" t="e" cm="1">
        <f t="array" ref="F1743">(_xlfn.XLOOKUP($A1743&amp;$Q$3&amp;$R$3,Data[Index]&amp;Data[Valid Test, Can be used for conformity (Y/N)]&amp;Data[Cycle],Data[CO/km (mg)])-F$2)/F$5</f>
        <v>#N/A</v>
      </c>
      <c r="G1743" s="141" t="e" cm="1">
        <f t="array" ref="G1743">(_xlfn.XLOOKUP($A1743&amp;$Q$3,Data[Index]&amp;Data[Valid Test, Can be used for conformity (Y/N)],Data[CO2/km (g)])-G$2)/G$5</f>
        <v>#N/A</v>
      </c>
      <c r="H1743" s="141" t="e" cm="1">
        <f t="array" ref="H1743">(_xlfn.XLOOKUP($A1743&amp;$Q$3,Data[Index]&amp;Data[Valid Test, Can be used for conformity (Y/N)],Data[THC/km (mg)])-H$2)/H$5</f>
        <v>#N/A</v>
      </c>
      <c r="I1743" s="141" t="e" cm="1">
        <f t="array" ref="I1743">(_xlfn.XLOOKUP($A1743&amp;$Q$3,Data[Index]&amp;Data[Valid Test, Can be used for conformity (Y/N)],Data[NOx/km (mg)])-I$2)/I$5</f>
        <v>#N/A</v>
      </c>
      <c r="J1743" s="141" t="e" cm="1">
        <f t="array" ref="J1743">(_xlfn.XLOOKUP($A1743&amp;$Q$3,Data[Index]&amp;Data[Valid Test, Can be used for conformity (Y/N)],Data[THC + NOx/km (mg)])-J$2)/J$5</f>
        <v>#N/A</v>
      </c>
      <c r="K1743" s="141" t="e" cm="1">
        <f t="array" ref="K1743">(_xlfn.XLOOKUP($A1743&amp;$Q$3,Data[Index]&amp;Data[Valid Test, Can be used for conformity (Y/N)],Data[PN/km ('#)])-K$2)/K$5</f>
        <v>#N/A</v>
      </c>
      <c r="L1743" s="141" t="e" cm="1">
        <f t="array" ref="L1743">(_xlfn.XLOOKUP($A1743&amp;$Q$3,Data[Index]&amp;Data[Valid Test, Can be used for conformity (Y/N)],Data[PM/km (mg)])-L$2)/L$5</f>
        <v>#N/A</v>
      </c>
      <c r="M1743" s="140" t="e" cm="1">
        <f t="array" ref="M1743">(_xlfn.XLOOKUP($A1743&amp;$Q$3,Data[Index]&amp;Data[Valid Test, Can be used for conformity (Y/N)],Data[CH4 (mg/km)])-M$2)/M$5</f>
        <v>#N/A</v>
      </c>
      <c r="N1743" s="140" t="e" cm="1">
        <f t="array" ref="N1743">(_xlfn.XLOOKUP($A1743&amp;$Q$3,Data[Index]&amp;Data[Valid Test, Can be used for conformity (Y/N)],Data[N20 (mg/km)])-N$2)/N$5</f>
        <v>#N/A</v>
      </c>
      <c r="O1743" s="141" t="e" cm="1">
        <f t="array" ref="O1743">(_xlfn.XLOOKUP($A1743&amp;$Q$3,Data[Index]&amp;Data[Valid Test, Can be used for conformity (Y/N)],Data[l/100km])-O$2)/O$5</f>
        <v>#N/A</v>
      </c>
      <c r="P1743" s="138">
        <f>_xlfn.XLOOKUP($A1743,Data[Index],Data[Comments])</f>
        <v>0</v>
      </c>
    </row>
    <row r="1744" spans="1:16" x14ac:dyDescent="0.2">
      <c r="A1744" s="129"/>
      <c r="B1744" s="129"/>
      <c r="C1744" s="129" t="e" cm="1">
        <f t="array" ref="C1744">_xlfn.XLOOKUP($A1744&amp;$Q$3&amp;$R$3,Data[Index]&amp;Data[Valid Test, Can be used for conformity (Y/N)]&amp;Data[Cycle],Data[Test Name])</f>
        <v>#N/A</v>
      </c>
      <c r="D1744" s="167" t="e" cm="1">
        <f t="array" ref="D1744">_xlfn.XLOOKUP($A1744&amp;$Q$3&amp;$R$3,Data[Index]&amp;Data[Valid Test, Can be used for conformity (Y/N)]&amp;Data[Cycle],Data[Mileage (Miles)])</f>
        <v>#N/A</v>
      </c>
      <c r="E1744" s="130" t="e" cm="1">
        <f t="array" ref="E1744">_xlfn.XLOOKUP($A1744&amp;$Q$3&amp;$R$3,Data[Index]&amp;Data[Valid Test, Can be used for conformity (Y/N)]&amp;Data[Cycle],Data[Date])</f>
        <v>#N/A</v>
      </c>
      <c r="F1744" s="141" t="e" cm="1">
        <f t="array" ref="F1744">(_xlfn.XLOOKUP($A1744&amp;$Q$3&amp;$R$3,Data[Index]&amp;Data[Valid Test, Can be used for conformity (Y/N)]&amp;Data[Cycle],Data[CO/km (mg)])-F$2)/F$5</f>
        <v>#N/A</v>
      </c>
      <c r="G1744" s="141" t="e" cm="1">
        <f t="array" ref="G1744">(_xlfn.XLOOKUP($A1744&amp;$Q$3,Data[Index]&amp;Data[Valid Test, Can be used for conformity (Y/N)],Data[CO2/km (g)])-G$2)/G$5</f>
        <v>#N/A</v>
      </c>
      <c r="H1744" s="141" t="e" cm="1">
        <f t="array" ref="H1744">(_xlfn.XLOOKUP($A1744&amp;$Q$3,Data[Index]&amp;Data[Valid Test, Can be used for conformity (Y/N)],Data[THC/km (mg)])-H$2)/H$5</f>
        <v>#N/A</v>
      </c>
      <c r="I1744" s="141" t="e" cm="1">
        <f t="array" ref="I1744">(_xlfn.XLOOKUP($A1744&amp;$Q$3,Data[Index]&amp;Data[Valid Test, Can be used for conformity (Y/N)],Data[NOx/km (mg)])-I$2)/I$5</f>
        <v>#N/A</v>
      </c>
      <c r="J1744" s="141" t="e" cm="1">
        <f t="array" ref="J1744">(_xlfn.XLOOKUP($A1744&amp;$Q$3,Data[Index]&amp;Data[Valid Test, Can be used for conformity (Y/N)],Data[THC + NOx/km (mg)])-J$2)/J$5</f>
        <v>#N/A</v>
      </c>
      <c r="K1744" s="141" t="e" cm="1">
        <f t="array" ref="K1744">(_xlfn.XLOOKUP($A1744&amp;$Q$3,Data[Index]&amp;Data[Valid Test, Can be used for conformity (Y/N)],Data[PN/km ('#)])-K$2)/K$5</f>
        <v>#N/A</v>
      </c>
      <c r="L1744" s="141" t="e" cm="1">
        <f t="array" ref="L1744">(_xlfn.XLOOKUP($A1744&amp;$Q$3,Data[Index]&amp;Data[Valid Test, Can be used for conformity (Y/N)],Data[PM/km (mg)])-L$2)/L$5</f>
        <v>#N/A</v>
      </c>
      <c r="M1744" s="140" t="e" cm="1">
        <f t="array" ref="M1744">(_xlfn.XLOOKUP($A1744&amp;$Q$3,Data[Index]&amp;Data[Valid Test, Can be used for conformity (Y/N)],Data[CH4 (mg/km)])-M$2)/M$5</f>
        <v>#N/A</v>
      </c>
      <c r="N1744" s="140" t="e" cm="1">
        <f t="array" ref="N1744">(_xlfn.XLOOKUP($A1744&amp;$Q$3,Data[Index]&amp;Data[Valid Test, Can be used for conformity (Y/N)],Data[N20 (mg/km)])-N$2)/N$5</f>
        <v>#N/A</v>
      </c>
      <c r="O1744" s="141" t="e" cm="1">
        <f t="array" ref="O1744">(_xlfn.XLOOKUP($A1744&amp;$Q$3,Data[Index]&amp;Data[Valid Test, Can be used for conformity (Y/N)],Data[l/100km])-O$2)/O$5</f>
        <v>#N/A</v>
      </c>
      <c r="P1744" s="138">
        <f>_xlfn.XLOOKUP($A1744,Data[Index],Data[Comments])</f>
        <v>0</v>
      </c>
    </row>
    <row r="1745" spans="1:16" x14ac:dyDescent="0.2">
      <c r="A1745" s="129"/>
      <c r="B1745" s="129"/>
      <c r="C1745" s="129" t="e" cm="1">
        <f t="array" ref="C1745">_xlfn.XLOOKUP($A1745&amp;$Q$3&amp;$R$3,Data[Index]&amp;Data[Valid Test, Can be used for conformity (Y/N)]&amp;Data[Cycle],Data[Test Name])</f>
        <v>#N/A</v>
      </c>
      <c r="D1745" s="167" t="e" cm="1">
        <f t="array" ref="D1745">_xlfn.XLOOKUP($A1745&amp;$Q$3&amp;$R$3,Data[Index]&amp;Data[Valid Test, Can be used for conformity (Y/N)]&amp;Data[Cycle],Data[Mileage (Miles)])</f>
        <v>#N/A</v>
      </c>
      <c r="E1745" s="130" t="e" cm="1">
        <f t="array" ref="E1745">_xlfn.XLOOKUP($A1745&amp;$Q$3&amp;$R$3,Data[Index]&amp;Data[Valid Test, Can be used for conformity (Y/N)]&amp;Data[Cycle],Data[Date])</f>
        <v>#N/A</v>
      </c>
      <c r="F1745" s="141" t="e" cm="1">
        <f t="array" ref="F1745">(_xlfn.XLOOKUP($A1745&amp;$Q$3&amp;$R$3,Data[Index]&amp;Data[Valid Test, Can be used for conformity (Y/N)]&amp;Data[Cycle],Data[CO/km (mg)])-F$2)/F$5</f>
        <v>#N/A</v>
      </c>
      <c r="G1745" s="141" t="e" cm="1">
        <f t="array" ref="G1745">(_xlfn.XLOOKUP($A1745&amp;$Q$3,Data[Index]&amp;Data[Valid Test, Can be used for conformity (Y/N)],Data[CO2/km (g)])-G$2)/G$5</f>
        <v>#N/A</v>
      </c>
      <c r="H1745" s="141" t="e" cm="1">
        <f t="array" ref="H1745">(_xlfn.XLOOKUP($A1745&amp;$Q$3,Data[Index]&amp;Data[Valid Test, Can be used for conformity (Y/N)],Data[THC/km (mg)])-H$2)/H$5</f>
        <v>#N/A</v>
      </c>
      <c r="I1745" s="141" t="e" cm="1">
        <f t="array" ref="I1745">(_xlfn.XLOOKUP($A1745&amp;$Q$3,Data[Index]&amp;Data[Valid Test, Can be used for conformity (Y/N)],Data[NOx/km (mg)])-I$2)/I$5</f>
        <v>#N/A</v>
      </c>
      <c r="J1745" s="141" t="e" cm="1">
        <f t="array" ref="J1745">(_xlfn.XLOOKUP($A1745&amp;$Q$3,Data[Index]&amp;Data[Valid Test, Can be used for conformity (Y/N)],Data[THC + NOx/km (mg)])-J$2)/J$5</f>
        <v>#N/A</v>
      </c>
      <c r="K1745" s="141" t="e" cm="1">
        <f t="array" ref="K1745">(_xlfn.XLOOKUP($A1745&amp;$Q$3,Data[Index]&amp;Data[Valid Test, Can be used for conformity (Y/N)],Data[PN/km ('#)])-K$2)/K$5</f>
        <v>#N/A</v>
      </c>
      <c r="L1745" s="141" t="e" cm="1">
        <f t="array" ref="L1745">(_xlfn.XLOOKUP($A1745&amp;$Q$3,Data[Index]&amp;Data[Valid Test, Can be used for conformity (Y/N)],Data[PM/km (mg)])-L$2)/L$5</f>
        <v>#N/A</v>
      </c>
      <c r="M1745" s="140" t="e" cm="1">
        <f t="array" ref="M1745">(_xlfn.XLOOKUP($A1745&amp;$Q$3,Data[Index]&amp;Data[Valid Test, Can be used for conformity (Y/N)],Data[CH4 (mg/km)])-M$2)/M$5</f>
        <v>#N/A</v>
      </c>
      <c r="N1745" s="140" t="e" cm="1">
        <f t="array" ref="N1745">(_xlfn.XLOOKUP($A1745&amp;$Q$3,Data[Index]&amp;Data[Valid Test, Can be used for conformity (Y/N)],Data[N20 (mg/km)])-N$2)/N$5</f>
        <v>#N/A</v>
      </c>
      <c r="O1745" s="141" t="e" cm="1">
        <f t="array" ref="O1745">(_xlfn.XLOOKUP($A1745&amp;$Q$3,Data[Index]&amp;Data[Valid Test, Can be used for conformity (Y/N)],Data[l/100km])-O$2)/O$5</f>
        <v>#N/A</v>
      </c>
      <c r="P1745" s="138">
        <f>_xlfn.XLOOKUP($A1745,Data[Index],Data[Comments])</f>
        <v>0</v>
      </c>
    </row>
    <row r="1746" spans="1:16" x14ac:dyDescent="0.2">
      <c r="A1746" s="129"/>
      <c r="B1746" s="129"/>
      <c r="C1746" s="129" t="e" cm="1">
        <f t="array" ref="C1746">_xlfn.XLOOKUP($A1746&amp;$Q$3&amp;$R$3,Data[Index]&amp;Data[Valid Test, Can be used for conformity (Y/N)]&amp;Data[Cycle],Data[Test Name])</f>
        <v>#N/A</v>
      </c>
      <c r="D1746" s="167" t="e" cm="1">
        <f t="array" ref="D1746">_xlfn.XLOOKUP($A1746&amp;$Q$3&amp;$R$3,Data[Index]&amp;Data[Valid Test, Can be used for conformity (Y/N)]&amp;Data[Cycle],Data[Mileage (Miles)])</f>
        <v>#N/A</v>
      </c>
      <c r="E1746" s="130" t="e" cm="1">
        <f t="array" ref="E1746">_xlfn.XLOOKUP($A1746&amp;$Q$3&amp;$R$3,Data[Index]&amp;Data[Valid Test, Can be used for conformity (Y/N)]&amp;Data[Cycle],Data[Date])</f>
        <v>#N/A</v>
      </c>
      <c r="F1746" s="141" t="e" cm="1">
        <f t="array" ref="F1746">(_xlfn.XLOOKUP($A1746&amp;$Q$3&amp;$R$3,Data[Index]&amp;Data[Valid Test, Can be used for conformity (Y/N)]&amp;Data[Cycle],Data[CO/km (mg)])-F$2)/F$5</f>
        <v>#N/A</v>
      </c>
      <c r="G1746" s="141" t="e" cm="1">
        <f t="array" ref="G1746">(_xlfn.XLOOKUP($A1746&amp;$Q$3,Data[Index]&amp;Data[Valid Test, Can be used for conformity (Y/N)],Data[CO2/km (g)])-G$2)/G$5</f>
        <v>#N/A</v>
      </c>
      <c r="H1746" s="141" t="e" cm="1">
        <f t="array" ref="H1746">(_xlfn.XLOOKUP($A1746&amp;$Q$3,Data[Index]&amp;Data[Valid Test, Can be used for conformity (Y/N)],Data[THC/km (mg)])-H$2)/H$5</f>
        <v>#N/A</v>
      </c>
      <c r="I1746" s="141" t="e" cm="1">
        <f t="array" ref="I1746">(_xlfn.XLOOKUP($A1746&amp;$Q$3,Data[Index]&amp;Data[Valid Test, Can be used for conformity (Y/N)],Data[NOx/km (mg)])-I$2)/I$5</f>
        <v>#N/A</v>
      </c>
      <c r="J1746" s="141" t="e" cm="1">
        <f t="array" ref="J1746">(_xlfn.XLOOKUP($A1746&amp;$Q$3,Data[Index]&amp;Data[Valid Test, Can be used for conformity (Y/N)],Data[THC + NOx/km (mg)])-J$2)/J$5</f>
        <v>#N/A</v>
      </c>
      <c r="K1746" s="141" t="e" cm="1">
        <f t="array" ref="K1746">(_xlfn.XLOOKUP($A1746&amp;$Q$3,Data[Index]&amp;Data[Valid Test, Can be used for conformity (Y/N)],Data[PN/km ('#)])-K$2)/K$5</f>
        <v>#N/A</v>
      </c>
      <c r="L1746" s="141" t="e" cm="1">
        <f t="array" ref="L1746">(_xlfn.XLOOKUP($A1746&amp;$Q$3,Data[Index]&amp;Data[Valid Test, Can be used for conformity (Y/N)],Data[PM/km (mg)])-L$2)/L$5</f>
        <v>#N/A</v>
      </c>
      <c r="M1746" s="140" t="e" cm="1">
        <f t="array" ref="M1746">(_xlfn.XLOOKUP($A1746&amp;$Q$3,Data[Index]&amp;Data[Valid Test, Can be used for conformity (Y/N)],Data[CH4 (mg/km)])-M$2)/M$5</f>
        <v>#N/A</v>
      </c>
      <c r="N1746" s="140" t="e" cm="1">
        <f t="array" ref="N1746">(_xlfn.XLOOKUP($A1746&amp;$Q$3,Data[Index]&amp;Data[Valid Test, Can be used for conformity (Y/N)],Data[N20 (mg/km)])-N$2)/N$5</f>
        <v>#N/A</v>
      </c>
      <c r="O1746" s="141" t="e" cm="1">
        <f t="array" ref="O1746">(_xlfn.XLOOKUP($A1746&amp;$Q$3,Data[Index]&amp;Data[Valid Test, Can be used for conformity (Y/N)],Data[l/100km])-O$2)/O$5</f>
        <v>#N/A</v>
      </c>
      <c r="P1746" s="138">
        <f>_xlfn.XLOOKUP($A1746,Data[Index],Data[Comments])</f>
        <v>0</v>
      </c>
    </row>
    <row r="1747" spans="1:16" x14ac:dyDescent="0.2">
      <c r="A1747" s="129"/>
      <c r="B1747" s="129"/>
      <c r="C1747" s="129" t="e" cm="1">
        <f t="array" ref="C1747">_xlfn.XLOOKUP($A1747&amp;$Q$3&amp;$R$3,Data[Index]&amp;Data[Valid Test, Can be used for conformity (Y/N)]&amp;Data[Cycle],Data[Test Name])</f>
        <v>#N/A</v>
      </c>
      <c r="D1747" s="167" t="e" cm="1">
        <f t="array" ref="D1747">_xlfn.XLOOKUP($A1747&amp;$Q$3&amp;$R$3,Data[Index]&amp;Data[Valid Test, Can be used for conformity (Y/N)]&amp;Data[Cycle],Data[Mileage (Miles)])</f>
        <v>#N/A</v>
      </c>
      <c r="E1747" s="130" t="e" cm="1">
        <f t="array" ref="E1747">_xlfn.XLOOKUP($A1747&amp;$Q$3&amp;$R$3,Data[Index]&amp;Data[Valid Test, Can be used for conformity (Y/N)]&amp;Data[Cycle],Data[Date])</f>
        <v>#N/A</v>
      </c>
      <c r="F1747" s="141" t="e" cm="1">
        <f t="array" ref="F1747">(_xlfn.XLOOKUP($A1747&amp;$Q$3&amp;$R$3,Data[Index]&amp;Data[Valid Test, Can be used for conformity (Y/N)]&amp;Data[Cycle],Data[CO/km (mg)])-F$2)/F$5</f>
        <v>#N/A</v>
      </c>
      <c r="G1747" s="141" t="e" cm="1">
        <f t="array" ref="G1747">(_xlfn.XLOOKUP($A1747&amp;$Q$3,Data[Index]&amp;Data[Valid Test, Can be used for conformity (Y/N)],Data[CO2/km (g)])-G$2)/G$5</f>
        <v>#N/A</v>
      </c>
      <c r="H1747" s="141" t="e" cm="1">
        <f t="array" ref="H1747">(_xlfn.XLOOKUP($A1747&amp;$Q$3,Data[Index]&amp;Data[Valid Test, Can be used for conformity (Y/N)],Data[THC/km (mg)])-H$2)/H$5</f>
        <v>#N/A</v>
      </c>
      <c r="I1747" s="141" t="e" cm="1">
        <f t="array" ref="I1747">(_xlfn.XLOOKUP($A1747&amp;$Q$3,Data[Index]&amp;Data[Valid Test, Can be used for conformity (Y/N)],Data[NOx/km (mg)])-I$2)/I$5</f>
        <v>#N/A</v>
      </c>
      <c r="J1747" s="141" t="e" cm="1">
        <f t="array" ref="J1747">(_xlfn.XLOOKUP($A1747&amp;$Q$3,Data[Index]&amp;Data[Valid Test, Can be used for conformity (Y/N)],Data[THC + NOx/km (mg)])-J$2)/J$5</f>
        <v>#N/A</v>
      </c>
      <c r="K1747" s="141" t="e" cm="1">
        <f t="array" ref="K1747">(_xlfn.XLOOKUP($A1747&amp;$Q$3,Data[Index]&amp;Data[Valid Test, Can be used for conformity (Y/N)],Data[PN/km ('#)])-K$2)/K$5</f>
        <v>#N/A</v>
      </c>
      <c r="L1747" s="141" t="e" cm="1">
        <f t="array" ref="L1747">(_xlfn.XLOOKUP($A1747&amp;$Q$3,Data[Index]&amp;Data[Valid Test, Can be used for conformity (Y/N)],Data[PM/km (mg)])-L$2)/L$5</f>
        <v>#N/A</v>
      </c>
      <c r="M1747" s="140" t="e" cm="1">
        <f t="array" ref="M1747">(_xlfn.XLOOKUP($A1747&amp;$Q$3,Data[Index]&amp;Data[Valid Test, Can be used for conformity (Y/N)],Data[CH4 (mg/km)])-M$2)/M$5</f>
        <v>#N/A</v>
      </c>
      <c r="N1747" s="140" t="e" cm="1">
        <f t="array" ref="N1747">(_xlfn.XLOOKUP($A1747&amp;$Q$3,Data[Index]&amp;Data[Valid Test, Can be used for conformity (Y/N)],Data[N20 (mg/km)])-N$2)/N$5</f>
        <v>#N/A</v>
      </c>
      <c r="O1747" s="141" t="e" cm="1">
        <f t="array" ref="O1747">(_xlfn.XLOOKUP($A1747&amp;$Q$3,Data[Index]&amp;Data[Valid Test, Can be used for conformity (Y/N)],Data[l/100km])-O$2)/O$5</f>
        <v>#N/A</v>
      </c>
      <c r="P1747" s="138">
        <f>_xlfn.XLOOKUP($A1747,Data[Index],Data[Comments])</f>
        <v>0</v>
      </c>
    </row>
    <row r="1748" spans="1:16" x14ac:dyDescent="0.2">
      <c r="A1748" s="129"/>
      <c r="B1748" s="129"/>
      <c r="C1748" s="129" t="e" cm="1">
        <f t="array" ref="C1748">_xlfn.XLOOKUP($A1748&amp;$Q$3&amp;$R$3,Data[Index]&amp;Data[Valid Test, Can be used for conformity (Y/N)]&amp;Data[Cycle],Data[Test Name])</f>
        <v>#N/A</v>
      </c>
      <c r="D1748" s="167" t="e" cm="1">
        <f t="array" ref="D1748">_xlfn.XLOOKUP($A1748&amp;$Q$3&amp;$R$3,Data[Index]&amp;Data[Valid Test, Can be used for conformity (Y/N)]&amp;Data[Cycle],Data[Mileage (Miles)])</f>
        <v>#N/A</v>
      </c>
      <c r="E1748" s="130" t="e" cm="1">
        <f t="array" ref="E1748">_xlfn.XLOOKUP($A1748&amp;$Q$3&amp;$R$3,Data[Index]&amp;Data[Valid Test, Can be used for conformity (Y/N)]&amp;Data[Cycle],Data[Date])</f>
        <v>#N/A</v>
      </c>
      <c r="F1748" s="141" t="e" cm="1">
        <f t="array" ref="F1748">(_xlfn.XLOOKUP($A1748&amp;$Q$3&amp;$R$3,Data[Index]&amp;Data[Valid Test, Can be used for conformity (Y/N)]&amp;Data[Cycle],Data[CO/km (mg)])-F$2)/F$5</f>
        <v>#N/A</v>
      </c>
      <c r="G1748" s="141" t="e" cm="1">
        <f t="array" ref="G1748">(_xlfn.XLOOKUP($A1748&amp;$Q$3,Data[Index]&amp;Data[Valid Test, Can be used for conformity (Y/N)],Data[CO2/km (g)])-G$2)/G$5</f>
        <v>#N/A</v>
      </c>
      <c r="H1748" s="141" t="e" cm="1">
        <f t="array" ref="H1748">(_xlfn.XLOOKUP($A1748&amp;$Q$3,Data[Index]&amp;Data[Valid Test, Can be used for conformity (Y/N)],Data[THC/km (mg)])-H$2)/H$5</f>
        <v>#N/A</v>
      </c>
      <c r="I1748" s="141" t="e" cm="1">
        <f t="array" ref="I1748">(_xlfn.XLOOKUP($A1748&amp;$Q$3,Data[Index]&amp;Data[Valid Test, Can be used for conformity (Y/N)],Data[NOx/km (mg)])-I$2)/I$5</f>
        <v>#N/A</v>
      </c>
      <c r="J1748" s="141" t="e" cm="1">
        <f t="array" ref="J1748">(_xlfn.XLOOKUP($A1748&amp;$Q$3,Data[Index]&amp;Data[Valid Test, Can be used for conformity (Y/N)],Data[THC + NOx/km (mg)])-J$2)/J$5</f>
        <v>#N/A</v>
      </c>
      <c r="K1748" s="141" t="e" cm="1">
        <f t="array" ref="K1748">(_xlfn.XLOOKUP($A1748&amp;$Q$3,Data[Index]&amp;Data[Valid Test, Can be used for conformity (Y/N)],Data[PN/km ('#)])-K$2)/K$5</f>
        <v>#N/A</v>
      </c>
      <c r="L1748" s="141" t="e" cm="1">
        <f t="array" ref="L1748">(_xlfn.XLOOKUP($A1748&amp;$Q$3,Data[Index]&amp;Data[Valid Test, Can be used for conformity (Y/N)],Data[PM/km (mg)])-L$2)/L$5</f>
        <v>#N/A</v>
      </c>
      <c r="M1748" s="140" t="e" cm="1">
        <f t="array" ref="M1748">(_xlfn.XLOOKUP($A1748&amp;$Q$3,Data[Index]&amp;Data[Valid Test, Can be used for conformity (Y/N)],Data[CH4 (mg/km)])-M$2)/M$5</f>
        <v>#N/A</v>
      </c>
      <c r="N1748" s="140" t="e" cm="1">
        <f t="array" ref="N1748">(_xlfn.XLOOKUP($A1748&amp;$Q$3,Data[Index]&amp;Data[Valid Test, Can be used for conformity (Y/N)],Data[N20 (mg/km)])-N$2)/N$5</f>
        <v>#N/A</v>
      </c>
      <c r="O1748" s="141" t="e" cm="1">
        <f t="array" ref="O1748">(_xlfn.XLOOKUP($A1748&amp;$Q$3,Data[Index]&amp;Data[Valid Test, Can be used for conformity (Y/N)],Data[l/100km])-O$2)/O$5</f>
        <v>#N/A</v>
      </c>
      <c r="P1748" s="138">
        <f>_xlfn.XLOOKUP($A1748,Data[Index],Data[Comments])</f>
        <v>0</v>
      </c>
    </row>
    <row r="1749" spans="1:16" x14ac:dyDescent="0.2">
      <c r="A1749" s="129"/>
      <c r="B1749" s="129"/>
      <c r="C1749" s="129" t="e" cm="1">
        <f t="array" ref="C1749">_xlfn.XLOOKUP($A1749&amp;$Q$3&amp;$R$3,Data[Index]&amp;Data[Valid Test, Can be used for conformity (Y/N)]&amp;Data[Cycle],Data[Test Name])</f>
        <v>#N/A</v>
      </c>
      <c r="D1749" s="167" t="e" cm="1">
        <f t="array" ref="D1749">_xlfn.XLOOKUP($A1749&amp;$Q$3&amp;$R$3,Data[Index]&amp;Data[Valid Test, Can be used for conformity (Y/N)]&amp;Data[Cycle],Data[Mileage (Miles)])</f>
        <v>#N/A</v>
      </c>
      <c r="E1749" s="130" t="e" cm="1">
        <f t="array" ref="E1749">_xlfn.XLOOKUP($A1749&amp;$Q$3&amp;$R$3,Data[Index]&amp;Data[Valid Test, Can be used for conformity (Y/N)]&amp;Data[Cycle],Data[Date])</f>
        <v>#N/A</v>
      </c>
      <c r="F1749" s="141" t="e" cm="1">
        <f t="array" ref="F1749">(_xlfn.XLOOKUP($A1749&amp;$Q$3&amp;$R$3,Data[Index]&amp;Data[Valid Test, Can be used for conformity (Y/N)]&amp;Data[Cycle],Data[CO/km (mg)])-F$2)/F$5</f>
        <v>#N/A</v>
      </c>
      <c r="G1749" s="141" t="e" cm="1">
        <f t="array" ref="G1749">(_xlfn.XLOOKUP($A1749&amp;$Q$3,Data[Index]&amp;Data[Valid Test, Can be used for conformity (Y/N)],Data[CO2/km (g)])-G$2)/G$5</f>
        <v>#N/A</v>
      </c>
      <c r="H1749" s="141" t="e" cm="1">
        <f t="array" ref="H1749">(_xlfn.XLOOKUP($A1749&amp;$Q$3,Data[Index]&amp;Data[Valid Test, Can be used for conformity (Y/N)],Data[THC/km (mg)])-H$2)/H$5</f>
        <v>#N/A</v>
      </c>
      <c r="I1749" s="141" t="e" cm="1">
        <f t="array" ref="I1749">(_xlfn.XLOOKUP($A1749&amp;$Q$3,Data[Index]&amp;Data[Valid Test, Can be used for conformity (Y/N)],Data[NOx/km (mg)])-I$2)/I$5</f>
        <v>#N/A</v>
      </c>
      <c r="J1749" s="141" t="e" cm="1">
        <f t="array" ref="J1749">(_xlfn.XLOOKUP($A1749&amp;$Q$3,Data[Index]&amp;Data[Valid Test, Can be used for conformity (Y/N)],Data[THC + NOx/km (mg)])-J$2)/J$5</f>
        <v>#N/A</v>
      </c>
      <c r="K1749" s="141" t="e" cm="1">
        <f t="array" ref="K1749">(_xlfn.XLOOKUP($A1749&amp;$Q$3,Data[Index]&amp;Data[Valid Test, Can be used for conformity (Y/N)],Data[PN/km ('#)])-K$2)/K$5</f>
        <v>#N/A</v>
      </c>
      <c r="L1749" s="141" t="e" cm="1">
        <f t="array" ref="L1749">(_xlfn.XLOOKUP($A1749&amp;$Q$3,Data[Index]&amp;Data[Valid Test, Can be used for conformity (Y/N)],Data[PM/km (mg)])-L$2)/L$5</f>
        <v>#N/A</v>
      </c>
      <c r="M1749" s="140" t="e" cm="1">
        <f t="array" ref="M1749">(_xlfn.XLOOKUP($A1749&amp;$Q$3,Data[Index]&amp;Data[Valid Test, Can be used for conformity (Y/N)],Data[CH4 (mg/km)])-M$2)/M$5</f>
        <v>#N/A</v>
      </c>
      <c r="N1749" s="140" t="e" cm="1">
        <f t="array" ref="N1749">(_xlfn.XLOOKUP($A1749&amp;$Q$3,Data[Index]&amp;Data[Valid Test, Can be used for conformity (Y/N)],Data[N20 (mg/km)])-N$2)/N$5</f>
        <v>#N/A</v>
      </c>
      <c r="O1749" s="141" t="e" cm="1">
        <f t="array" ref="O1749">(_xlfn.XLOOKUP($A1749&amp;$Q$3,Data[Index]&amp;Data[Valid Test, Can be used for conformity (Y/N)],Data[l/100km])-O$2)/O$5</f>
        <v>#N/A</v>
      </c>
      <c r="P1749" s="138">
        <f>_xlfn.XLOOKUP($A1749,Data[Index],Data[Comments])</f>
        <v>0</v>
      </c>
    </row>
    <row r="1750" spans="1:16" x14ac:dyDescent="0.2">
      <c r="A1750" s="129"/>
      <c r="B1750" s="129"/>
      <c r="C1750" s="129" t="e" cm="1">
        <f t="array" ref="C1750">_xlfn.XLOOKUP($A1750&amp;$Q$3&amp;$R$3,Data[Index]&amp;Data[Valid Test, Can be used for conformity (Y/N)]&amp;Data[Cycle],Data[Test Name])</f>
        <v>#N/A</v>
      </c>
      <c r="D1750" s="167" t="e" cm="1">
        <f t="array" ref="D1750">_xlfn.XLOOKUP($A1750&amp;$Q$3&amp;$R$3,Data[Index]&amp;Data[Valid Test, Can be used for conformity (Y/N)]&amp;Data[Cycle],Data[Mileage (Miles)])</f>
        <v>#N/A</v>
      </c>
      <c r="E1750" s="130" t="e" cm="1">
        <f t="array" ref="E1750">_xlfn.XLOOKUP($A1750&amp;$Q$3&amp;$R$3,Data[Index]&amp;Data[Valid Test, Can be used for conformity (Y/N)]&amp;Data[Cycle],Data[Date])</f>
        <v>#N/A</v>
      </c>
      <c r="F1750" s="141" t="e" cm="1">
        <f t="array" ref="F1750">(_xlfn.XLOOKUP($A1750&amp;$Q$3&amp;$R$3,Data[Index]&amp;Data[Valid Test, Can be used for conformity (Y/N)]&amp;Data[Cycle],Data[CO/km (mg)])-F$2)/F$5</f>
        <v>#N/A</v>
      </c>
      <c r="G1750" s="141" t="e" cm="1">
        <f t="array" ref="G1750">(_xlfn.XLOOKUP($A1750&amp;$Q$3,Data[Index]&amp;Data[Valid Test, Can be used for conformity (Y/N)],Data[CO2/km (g)])-G$2)/G$5</f>
        <v>#N/A</v>
      </c>
      <c r="H1750" s="141" t="e" cm="1">
        <f t="array" ref="H1750">(_xlfn.XLOOKUP($A1750&amp;$Q$3,Data[Index]&amp;Data[Valid Test, Can be used for conformity (Y/N)],Data[THC/km (mg)])-H$2)/H$5</f>
        <v>#N/A</v>
      </c>
      <c r="I1750" s="141" t="e" cm="1">
        <f t="array" ref="I1750">(_xlfn.XLOOKUP($A1750&amp;$Q$3,Data[Index]&amp;Data[Valid Test, Can be used for conformity (Y/N)],Data[NOx/km (mg)])-I$2)/I$5</f>
        <v>#N/A</v>
      </c>
      <c r="J1750" s="141" t="e" cm="1">
        <f t="array" ref="J1750">(_xlfn.XLOOKUP($A1750&amp;$Q$3,Data[Index]&amp;Data[Valid Test, Can be used for conformity (Y/N)],Data[THC + NOx/km (mg)])-J$2)/J$5</f>
        <v>#N/A</v>
      </c>
      <c r="K1750" s="141" t="e" cm="1">
        <f t="array" ref="K1750">(_xlfn.XLOOKUP($A1750&amp;$Q$3,Data[Index]&amp;Data[Valid Test, Can be used for conformity (Y/N)],Data[PN/km ('#)])-K$2)/K$5</f>
        <v>#N/A</v>
      </c>
      <c r="L1750" s="141" t="e" cm="1">
        <f t="array" ref="L1750">(_xlfn.XLOOKUP($A1750&amp;$Q$3,Data[Index]&amp;Data[Valid Test, Can be used for conformity (Y/N)],Data[PM/km (mg)])-L$2)/L$5</f>
        <v>#N/A</v>
      </c>
      <c r="M1750" s="140" t="e" cm="1">
        <f t="array" ref="M1750">(_xlfn.XLOOKUP($A1750&amp;$Q$3,Data[Index]&amp;Data[Valid Test, Can be used for conformity (Y/N)],Data[CH4 (mg/km)])-M$2)/M$5</f>
        <v>#N/A</v>
      </c>
      <c r="N1750" s="140" t="e" cm="1">
        <f t="array" ref="N1750">(_xlfn.XLOOKUP($A1750&amp;$Q$3,Data[Index]&amp;Data[Valid Test, Can be used for conformity (Y/N)],Data[N20 (mg/km)])-N$2)/N$5</f>
        <v>#N/A</v>
      </c>
      <c r="O1750" s="141" t="e" cm="1">
        <f t="array" ref="O1750">(_xlfn.XLOOKUP($A1750&amp;$Q$3,Data[Index]&amp;Data[Valid Test, Can be used for conformity (Y/N)],Data[l/100km])-O$2)/O$5</f>
        <v>#N/A</v>
      </c>
      <c r="P1750" s="138">
        <f>_xlfn.XLOOKUP($A1750,Data[Index],Data[Comments])</f>
        <v>0</v>
      </c>
    </row>
    <row r="1751" spans="1:16" x14ac:dyDescent="0.2">
      <c r="A1751" s="129"/>
      <c r="B1751" s="129"/>
      <c r="C1751" s="129" t="e" cm="1">
        <f t="array" ref="C1751">_xlfn.XLOOKUP($A1751&amp;$Q$3&amp;$R$3,Data[Index]&amp;Data[Valid Test, Can be used for conformity (Y/N)]&amp;Data[Cycle],Data[Test Name])</f>
        <v>#N/A</v>
      </c>
      <c r="D1751" s="167" t="e" cm="1">
        <f t="array" ref="D1751">_xlfn.XLOOKUP($A1751&amp;$Q$3&amp;$R$3,Data[Index]&amp;Data[Valid Test, Can be used for conformity (Y/N)]&amp;Data[Cycle],Data[Mileage (Miles)])</f>
        <v>#N/A</v>
      </c>
      <c r="E1751" s="130" t="e" cm="1">
        <f t="array" ref="E1751">_xlfn.XLOOKUP($A1751&amp;$Q$3&amp;$R$3,Data[Index]&amp;Data[Valid Test, Can be used for conformity (Y/N)]&amp;Data[Cycle],Data[Date])</f>
        <v>#N/A</v>
      </c>
      <c r="F1751" s="141" t="e" cm="1">
        <f t="array" ref="F1751">(_xlfn.XLOOKUP($A1751&amp;$Q$3&amp;$R$3,Data[Index]&amp;Data[Valid Test, Can be used for conformity (Y/N)]&amp;Data[Cycle],Data[CO/km (mg)])-F$2)/F$5</f>
        <v>#N/A</v>
      </c>
      <c r="G1751" s="141" t="e" cm="1">
        <f t="array" ref="G1751">(_xlfn.XLOOKUP($A1751&amp;$Q$3,Data[Index]&amp;Data[Valid Test, Can be used for conformity (Y/N)],Data[CO2/km (g)])-G$2)/G$5</f>
        <v>#N/A</v>
      </c>
      <c r="H1751" s="141" t="e" cm="1">
        <f t="array" ref="H1751">(_xlfn.XLOOKUP($A1751&amp;$Q$3,Data[Index]&amp;Data[Valid Test, Can be used for conformity (Y/N)],Data[THC/km (mg)])-H$2)/H$5</f>
        <v>#N/A</v>
      </c>
      <c r="I1751" s="141" t="e" cm="1">
        <f t="array" ref="I1751">(_xlfn.XLOOKUP($A1751&amp;$Q$3,Data[Index]&amp;Data[Valid Test, Can be used for conformity (Y/N)],Data[NOx/km (mg)])-I$2)/I$5</f>
        <v>#N/A</v>
      </c>
      <c r="J1751" s="141" t="e" cm="1">
        <f t="array" ref="J1751">(_xlfn.XLOOKUP($A1751&amp;$Q$3,Data[Index]&amp;Data[Valid Test, Can be used for conformity (Y/N)],Data[THC + NOx/km (mg)])-J$2)/J$5</f>
        <v>#N/A</v>
      </c>
      <c r="K1751" s="141" t="e" cm="1">
        <f t="array" ref="K1751">(_xlfn.XLOOKUP($A1751&amp;$Q$3,Data[Index]&amp;Data[Valid Test, Can be used for conformity (Y/N)],Data[PN/km ('#)])-K$2)/K$5</f>
        <v>#N/A</v>
      </c>
      <c r="L1751" s="141" t="e" cm="1">
        <f t="array" ref="L1751">(_xlfn.XLOOKUP($A1751&amp;$Q$3,Data[Index]&amp;Data[Valid Test, Can be used for conformity (Y/N)],Data[PM/km (mg)])-L$2)/L$5</f>
        <v>#N/A</v>
      </c>
      <c r="M1751" s="140" t="e" cm="1">
        <f t="array" ref="M1751">(_xlfn.XLOOKUP($A1751&amp;$Q$3,Data[Index]&amp;Data[Valid Test, Can be used for conformity (Y/N)],Data[CH4 (mg/km)])-M$2)/M$5</f>
        <v>#N/A</v>
      </c>
      <c r="N1751" s="140" t="e" cm="1">
        <f t="array" ref="N1751">(_xlfn.XLOOKUP($A1751&amp;$Q$3,Data[Index]&amp;Data[Valid Test, Can be used for conformity (Y/N)],Data[N20 (mg/km)])-N$2)/N$5</f>
        <v>#N/A</v>
      </c>
      <c r="O1751" s="141" t="e" cm="1">
        <f t="array" ref="O1751">(_xlfn.XLOOKUP($A1751&amp;$Q$3,Data[Index]&amp;Data[Valid Test, Can be used for conformity (Y/N)],Data[l/100km])-O$2)/O$5</f>
        <v>#N/A</v>
      </c>
      <c r="P1751" s="138">
        <f>_xlfn.XLOOKUP($A1751,Data[Index],Data[Comments])</f>
        <v>0</v>
      </c>
    </row>
    <row r="1752" spans="1:16" x14ac:dyDescent="0.2">
      <c r="A1752" s="129"/>
      <c r="B1752" s="129"/>
      <c r="C1752" s="129" t="e" cm="1">
        <f t="array" ref="C1752">_xlfn.XLOOKUP($A1752&amp;$Q$3&amp;$R$3,Data[Index]&amp;Data[Valid Test, Can be used for conformity (Y/N)]&amp;Data[Cycle],Data[Test Name])</f>
        <v>#N/A</v>
      </c>
      <c r="D1752" s="167" t="e" cm="1">
        <f t="array" ref="D1752">_xlfn.XLOOKUP($A1752&amp;$Q$3&amp;$R$3,Data[Index]&amp;Data[Valid Test, Can be used for conformity (Y/N)]&amp;Data[Cycle],Data[Mileage (Miles)])</f>
        <v>#N/A</v>
      </c>
      <c r="E1752" s="130" t="e" cm="1">
        <f t="array" ref="E1752">_xlfn.XLOOKUP($A1752&amp;$Q$3&amp;$R$3,Data[Index]&amp;Data[Valid Test, Can be used for conformity (Y/N)]&amp;Data[Cycle],Data[Date])</f>
        <v>#N/A</v>
      </c>
      <c r="F1752" s="141" t="e" cm="1">
        <f t="array" ref="F1752">(_xlfn.XLOOKUP($A1752&amp;$Q$3&amp;$R$3,Data[Index]&amp;Data[Valid Test, Can be used for conformity (Y/N)]&amp;Data[Cycle],Data[CO/km (mg)])-F$2)/F$5</f>
        <v>#N/A</v>
      </c>
      <c r="G1752" s="141" t="e" cm="1">
        <f t="array" ref="G1752">(_xlfn.XLOOKUP($A1752&amp;$Q$3,Data[Index]&amp;Data[Valid Test, Can be used for conformity (Y/N)],Data[CO2/km (g)])-G$2)/G$5</f>
        <v>#N/A</v>
      </c>
      <c r="H1752" s="141" t="e" cm="1">
        <f t="array" ref="H1752">(_xlfn.XLOOKUP($A1752&amp;$Q$3,Data[Index]&amp;Data[Valid Test, Can be used for conformity (Y/N)],Data[THC/km (mg)])-H$2)/H$5</f>
        <v>#N/A</v>
      </c>
      <c r="I1752" s="141" t="e" cm="1">
        <f t="array" ref="I1752">(_xlfn.XLOOKUP($A1752&amp;$Q$3,Data[Index]&amp;Data[Valid Test, Can be used for conformity (Y/N)],Data[NOx/km (mg)])-I$2)/I$5</f>
        <v>#N/A</v>
      </c>
      <c r="J1752" s="141" t="e" cm="1">
        <f t="array" ref="J1752">(_xlfn.XLOOKUP($A1752&amp;$Q$3,Data[Index]&amp;Data[Valid Test, Can be used for conformity (Y/N)],Data[THC + NOx/km (mg)])-J$2)/J$5</f>
        <v>#N/A</v>
      </c>
      <c r="K1752" s="141" t="e" cm="1">
        <f t="array" ref="K1752">(_xlfn.XLOOKUP($A1752&amp;$Q$3,Data[Index]&amp;Data[Valid Test, Can be used for conformity (Y/N)],Data[PN/km ('#)])-K$2)/K$5</f>
        <v>#N/A</v>
      </c>
      <c r="L1752" s="141" t="e" cm="1">
        <f t="array" ref="L1752">(_xlfn.XLOOKUP($A1752&amp;$Q$3,Data[Index]&amp;Data[Valid Test, Can be used for conformity (Y/N)],Data[PM/km (mg)])-L$2)/L$5</f>
        <v>#N/A</v>
      </c>
      <c r="M1752" s="140" t="e" cm="1">
        <f t="array" ref="M1752">(_xlfn.XLOOKUP($A1752&amp;$Q$3,Data[Index]&amp;Data[Valid Test, Can be used for conformity (Y/N)],Data[CH4 (mg/km)])-M$2)/M$5</f>
        <v>#N/A</v>
      </c>
      <c r="N1752" s="140" t="e" cm="1">
        <f t="array" ref="N1752">(_xlfn.XLOOKUP($A1752&amp;$Q$3,Data[Index]&amp;Data[Valid Test, Can be used for conformity (Y/N)],Data[N20 (mg/km)])-N$2)/N$5</f>
        <v>#N/A</v>
      </c>
      <c r="O1752" s="141" t="e" cm="1">
        <f t="array" ref="O1752">(_xlfn.XLOOKUP($A1752&amp;$Q$3,Data[Index]&amp;Data[Valid Test, Can be used for conformity (Y/N)],Data[l/100km])-O$2)/O$5</f>
        <v>#N/A</v>
      </c>
      <c r="P1752" s="138">
        <f>_xlfn.XLOOKUP($A1752,Data[Index],Data[Comments])</f>
        <v>0</v>
      </c>
    </row>
    <row r="1753" spans="1:16" x14ac:dyDescent="0.2">
      <c r="A1753" s="129"/>
      <c r="B1753" s="129"/>
      <c r="C1753" s="129" t="e" cm="1">
        <f t="array" ref="C1753">_xlfn.XLOOKUP($A1753&amp;$Q$3&amp;$R$3,Data[Index]&amp;Data[Valid Test, Can be used for conformity (Y/N)]&amp;Data[Cycle],Data[Test Name])</f>
        <v>#N/A</v>
      </c>
      <c r="D1753" s="167" t="e" cm="1">
        <f t="array" ref="D1753">_xlfn.XLOOKUP($A1753&amp;$Q$3&amp;$R$3,Data[Index]&amp;Data[Valid Test, Can be used for conformity (Y/N)]&amp;Data[Cycle],Data[Mileage (Miles)])</f>
        <v>#N/A</v>
      </c>
      <c r="E1753" s="130" t="e" cm="1">
        <f t="array" ref="E1753">_xlfn.XLOOKUP($A1753&amp;$Q$3&amp;$R$3,Data[Index]&amp;Data[Valid Test, Can be used for conformity (Y/N)]&amp;Data[Cycle],Data[Date])</f>
        <v>#N/A</v>
      </c>
      <c r="F1753" s="141" t="e" cm="1">
        <f t="array" ref="F1753">(_xlfn.XLOOKUP($A1753&amp;$Q$3&amp;$R$3,Data[Index]&amp;Data[Valid Test, Can be used for conformity (Y/N)]&amp;Data[Cycle],Data[CO/km (mg)])-F$2)/F$5</f>
        <v>#N/A</v>
      </c>
      <c r="G1753" s="141" t="e" cm="1">
        <f t="array" ref="G1753">(_xlfn.XLOOKUP($A1753&amp;$Q$3,Data[Index]&amp;Data[Valid Test, Can be used for conformity (Y/N)],Data[CO2/km (g)])-G$2)/G$5</f>
        <v>#N/A</v>
      </c>
      <c r="H1753" s="141" t="e" cm="1">
        <f t="array" ref="H1753">(_xlfn.XLOOKUP($A1753&amp;$Q$3,Data[Index]&amp;Data[Valid Test, Can be used for conformity (Y/N)],Data[THC/km (mg)])-H$2)/H$5</f>
        <v>#N/A</v>
      </c>
      <c r="I1753" s="141" t="e" cm="1">
        <f t="array" ref="I1753">(_xlfn.XLOOKUP($A1753&amp;$Q$3,Data[Index]&amp;Data[Valid Test, Can be used for conformity (Y/N)],Data[NOx/km (mg)])-I$2)/I$5</f>
        <v>#N/A</v>
      </c>
      <c r="J1753" s="141" t="e" cm="1">
        <f t="array" ref="J1753">(_xlfn.XLOOKUP($A1753&amp;$Q$3,Data[Index]&amp;Data[Valid Test, Can be used for conformity (Y/N)],Data[THC + NOx/km (mg)])-J$2)/J$5</f>
        <v>#N/A</v>
      </c>
      <c r="K1753" s="141" t="e" cm="1">
        <f t="array" ref="K1753">(_xlfn.XLOOKUP($A1753&amp;$Q$3,Data[Index]&amp;Data[Valid Test, Can be used for conformity (Y/N)],Data[PN/km ('#)])-K$2)/K$5</f>
        <v>#N/A</v>
      </c>
      <c r="L1753" s="141" t="e" cm="1">
        <f t="array" ref="L1753">(_xlfn.XLOOKUP($A1753&amp;$Q$3,Data[Index]&amp;Data[Valid Test, Can be used for conformity (Y/N)],Data[PM/km (mg)])-L$2)/L$5</f>
        <v>#N/A</v>
      </c>
      <c r="M1753" s="140" t="e" cm="1">
        <f t="array" ref="M1753">(_xlfn.XLOOKUP($A1753&amp;$Q$3,Data[Index]&amp;Data[Valid Test, Can be used for conformity (Y/N)],Data[CH4 (mg/km)])-M$2)/M$5</f>
        <v>#N/A</v>
      </c>
      <c r="N1753" s="140" t="e" cm="1">
        <f t="array" ref="N1753">(_xlfn.XLOOKUP($A1753&amp;$Q$3,Data[Index]&amp;Data[Valid Test, Can be used for conformity (Y/N)],Data[N20 (mg/km)])-N$2)/N$5</f>
        <v>#N/A</v>
      </c>
      <c r="O1753" s="141" t="e" cm="1">
        <f t="array" ref="O1753">(_xlfn.XLOOKUP($A1753&amp;$Q$3,Data[Index]&amp;Data[Valid Test, Can be used for conformity (Y/N)],Data[l/100km])-O$2)/O$5</f>
        <v>#N/A</v>
      </c>
      <c r="P1753" s="138">
        <f>_xlfn.XLOOKUP($A1753,Data[Index],Data[Comments])</f>
        <v>0</v>
      </c>
    </row>
    <row r="1754" spans="1:16" x14ac:dyDescent="0.2">
      <c r="A1754" s="129"/>
      <c r="B1754" s="129"/>
      <c r="C1754" s="129" t="e" cm="1">
        <f t="array" ref="C1754">_xlfn.XLOOKUP($A1754&amp;$Q$3&amp;$R$3,Data[Index]&amp;Data[Valid Test, Can be used for conformity (Y/N)]&amp;Data[Cycle],Data[Test Name])</f>
        <v>#N/A</v>
      </c>
      <c r="D1754" s="167" t="e" cm="1">
        <f t="array" ref="D1754">_xlfn.XLOOKUP($A1754&amp;$Q$3&amp;$R$3,Data[Index]&amp;Data[Valid Test, Can be used for conformity (Y/N)]&amp;Data[Cycle],Data[Mileage (Miles)])</f>
        <v>#N/A</v>
      </c>
      <c r="E1754" s="130" t="e" cm="1">
        <f t="array" ref="E1754">_xlfn.XLOOKUP($A1754&amp;$Q$3&amp;$R$3,Data[Index]&amp;Data[Valid Test, Can be used for conformity (Y/N)]&amp;Data[Cycle],Data[Date])</f>
        <v>#N/A</v>
      </c>
      <c r="F1754" s="141" t="e" cm="1">
        <f t="array" ref="F1754">(_xlfn.XLOOKUP($A1754&amp;$Q$3&amp;$R$3,Data[Index]&amp;Data[Valid Test, Can be used for conformity (Y/N)]&amp;Data[Cycle],Data[CO/km (mg)])-F$2)/F$5</f>
        <v>#N/A</v>
      </c>
      <c r="G1754" s="141" t="e" cm="1">
        <f t="array" ref="G1754">(_xlfn.XLOOKUP($A1754&amp;$Q$3,Data[Index]&amp;Data[Valid Test, Can be used for conformity (Y/N)],Data[CO2/km (g)])-G$2)/G$5</f>
        <v>#N/A</v>
      </c>
      <c r="H1754" s="141" t="e" cm="1">
        <f t="array" ref="H1754">(_xlfn.XLOOKUP($A1754&amp;$Q$3,Data[Index]&amp;Data[Valid Test, Can be used for conformity (Y/N)],Data[THC/km (mg)])-H$2)/H$5</f>
        <v>#N/A</v>
      </c>
      <c r="I1754" s="141" t="e" cm="1">
        <f t="array" ref="I1754">(_xlfn.XLOOKUP($A1754&amp;$Q$3,Data[Index]&amp;Data[Valid Test, Can be used for conformity (Y/N)],Data[NOx/km (mg)])-I$2)/I$5</f>
        <v>#N/A</v>
      </c>
      <c r="J1754" s="141" t="e" cm="1">
        <f t="array" ref="J1754">(_xlfn.XLOOKUP($A1754&amp;$Q$3,Data[Index]&amp;Data[Valid Test, Can be used for conformity (Y/N)],Data[THC + NOx/km (mg)])-J$2)/J$5</f>
        <v>#N/A</v>
      </c>
      <c r="K1754" s="141" t="e" cm="1">
        <f t="array" ref="K1754">(_xlfn.XLOOKUP($A1754&amp;$Q$3,Data[Index]&amp;Data[Valid Test, Can be used for conformity (Y/N)],Data[PN/km ('#)])-K$2)/K$5</f>
        <v>#N/A</v>
      </c>
      <c r="L1754" s="141" t="e" cm="1">
        <f t="array" ref="L1754">(_xlfn.XLOOKUP($A1754&amp;$Q$3,Data[Index]&amp;Data[Valid Test, Can be used for conformity (Y/N)],Data[PM/km (mg)])-L$2)/L$5</f>
        <v>#N/A</v>
      </c>
      <c r="M1754" s="140" t="e" cm="1">
        <f t="array" ref="M1754">(_xlfn.XLOOKUP($A1754&amp;$Q$3,Data[Index]&amp;Data[Valid Test, Can be used for conformity (Y/N)],Data[CH4 (mg/km)])-M$2)/M$5</f>
        <v>#N/A</v>
      </c>
      <c r="N1754" s="140" t="e" cm="1">
        <f t="array" ref="N1754">(_xlfn.XLOOKUP($A1754&amp;$Q$3,Data[Index]&amp;Data[Valid Test, Can be used for conformity (Y/N)],Data[N20 (mg/km)])-N$2)/N$5</f>
        <v>#N/A</v>
      </c>
      <c r="O1754" s="141" t="e" cm="1">
        <f t="array" ref="O1754">(_xlfn.XLOOKUP($A1754&amp;$Q$3,Data[Index]&amp;Data[Valid Test, Can be used for conformity (Y/N)],Data[l/100km])-O$2)/O$5</f>
        <v>#N/A</v>
      </c>
      <c r="P1754" s="138">
        <f>_xlfn.XLOOKUP($A1754,Data[Index],Data[Comments])</f>
        <v>0</v>
      </c>
    </row>
    <row r="1755" spans="1:16" x14ac:dyDescent="0.2">
      <c r="A1755" s="129"/>
      <c r="B1755" s="129"/>
      <c r="C1755" s="129" t="e" cm="1">
        <f t="array" ref="C1755">_xlfn.XLOOKUP($A1755&amp;$Q$3&amp;$R$3,Data[Index]&amp;Data[Valid Test, Can be used for conformity (Y/N)]&amp;Data[Cycle],Data[Test Name])</f>
        <v>#N/A</v>
      </c>
      <c r="D1755" s="167" t="e" cm="1">
        <f t="array" ref="D1755">_xlfn.XLOOKUP($A1755&amp;$Q$3&amp;$R$3,Data[Index]&amp;Data[Valid Test, Can be used for conformity (Y/N)]&amp;Data[Cycle],Data[Mileage (Miles)])</f>
        <v>#N/A</v>
      </c>
      <c r="E1755" s="130" t="e" cm="1">
        <f t="array" ref="E1755">_xlfn.XLOOKUP($A1755&amp;$Q$3&amp;$R$3,Data[Index]&amp;Data[Valid Test, Can be used for conformity (Y/N)]&amp;Data[Cycle],Data[Date])</f>
        <v>#N/A</v>
      </c>
      <c r="F1755" s="141" t="e" cm="1">
        <f t="array" ref="F1755">(_xlfn.XLOOKUP($A1755&amp;$Q$3&amp;$R$3,Data[Index]&amp;Data[Valid Test, Can be used for conformity (Y/N)]&amp;Data[Cycle],Data[CO/km (mg)])-F$2)/F$5</f>
        <v>#N/A</v>
      </c>
      <c r="G1755" s="141" t="e" cm="1">
        <f t="array" ref="G1755">(_xlfn.XLOOKUP($A1755&amp;$Q$3,Data[Index]&amp;Data[Valid Test, Can be used for conformity (Y/N)],Data[CO2/km (g)])-G$2)/G$5</f>
        <v>#N/A</v>
      </c>
      <c r="H1755" s="141" t="e" cm="1">
        <f t="array" ref="H1755">(_xlfn.XLOOKUP($A1755&amp;$Q$3,Data[Index]&amp;Data[Valid Test, Can be used for conformity (Y/N)],Data[THC/km (mg)])-H$2)/H$5</f>
        <v>#N/A</v>
      </c>
      <c r="I1755" s="141" t="e" cm="1">
        <f t="array" ref="I1755">(_xlfn.XLOOKUP($A1755&amp;$Q$3,Data[Index]&amp;Data[Valid Test, Can be used for conformity (Y/N)],Data[NOx/km (mg)])-I$2)/I$5</f>
        <v>#N/A</v>
      </c>
      <c r="J1755" s="141" t="e" cm="1">
        <f t="array" ref="J1755">(_xlfn.XLOOKUP($A1755&amp;$Q$3,Data[Index]&amp;Data[Valid Test, Can be used for conformity (Y/N)],Data[THC + NOx/km (mg)])-J$2)/J$5</f>
        <v>#N/A</v>
      </c>
      <c r="K1755" s="141" t="e" cm="1">
        <f t="array" ref="K1755">(_xlfn.XLOOKUP($A1755&amp;$Q$3,Data[Index]&amp;Data[Valid Test, Can be used for conformity (Y/N)],Data[PN/km ('#)])-K$2)/K$5</f>
        <v>#N/A</v>
      </c>
      <c r="L1755" s="141" t="e" cm="1">
        <f t="array" ref="L1755">(_xlfn.XLOOKUP($A1755&amp;$Q$3,Data[Index]&amp;Data[Valid Test, Can be used for conformity (Y/N)],Data[PM/km (mg)])-L$2)/L$5</f>
        <v>#N/A</v>
      </c>
      <c r="M1755" s="140" t="e" cm="1">
        <f t="array" ref="M1755">(_xlfn.XLOOKUP($A1755&amp;$Q$3,Data[Index]&amp;Data[Valid Test, Can be used for conformity (Y/N)],Data[CH4 (mg/km)])-M$2)/M$5</f>
        <v>#N/A</v>
      </c>
      <c r="N1755" s="140" t="e" cm="1">
        <f t="array" ref="N1755">(_xlfn.XLOOKUP($A1755&amp;$Q$3,Data[Index]&amp;Data[Valid Test, Can be used for conformity (Y/N)],Data[N20 (mg/km)])-N$2)/N$5</f>
        <v>#N/A</v>
      </c>
      <c r="O1755" s="141" t="e" cm="1">
        <f t="array" ref="O1755">(_xlfn.XLOOKUP($A1755&amp;$Q$3,Data[Index]&amp;Data[Valid Test, Can be used for conformity (Y/N)],Data[l/100km])-O$2)/O$5</f>
        <v>#N/A</v>
      </c>
      <c r="P1755" s="138">
        <f>_xlfn.XLOOKUP($A1755,Data[Index],Data[Comments])</f>
        <v>0</v>
      </c>
    </row>
    <row r="1756" spans="1:16" x14ac:dyDescent="0.2">
      <c r="A1756" s="129"/>
      <c r="B1756" s="129"/>
      <c r="C1756" s="129" t="e" cm="1">
        <f t="array" ref="C1756">_xlfn.XLOOKUP($A1756&amp;$Q$3&amp;$R$3,Data[Index]&amp;Data[Valid Test, Can be used for conformity (Y/N)]&amp;Data[Cycle],Data[Test Name])</f>
        <v>#N/A</v>
      </c>
      <c r="D1756" s="167" t="e" cm="1">
        <f t="array" ref="D1756">_xlfn.XLOOKUP($A1756&amp;$Q$3&amp;$R$3,Data[Index]&amp;Data[Valid Test, Can be used for conformity (Y/N)]&amp;Data[Cycle],Data[Mileage (Miles)])</f>
        <v>#N/A</v>
      </c>
      <c r="E1756" s="130" t="e" cm="1">
        <f t="array" ref="E1756">_xlfn.XLOOKUP($A1756&amp;$Q$3&amp;$R$3,Data[Index]&amp;Data[Valid Test, Can be used for conformity (Y/N)]&amp;Data[Cycle],Data[Date])</f>
        <v>#N/A</v>
      </c>
      <c r="F1756" s="141" t="e" cm="1">
        <f t="array" ref="F1756">(_xlfn.XLOOKUP($A1756&amp;$Q$3&amp;$R$3,Data[Index]&amp;Data[Valid Test, Can be used for conformity (Y/N)]&amp;Data[Cycle],Data[CO/km (mg)])-F$2)/F$5</f>
        <v>#N/A</v>
      </c>
      <c r="G1756" s="141" t="e" cm="1">
        <f t="array" ref="G1756">(_xlfn.XLOOKUP($A1756&amp;$Q$3,Data[Index]&amp;Data[Valid Test, Can be used for conformity (Y/N)],Data[CO2/km (g)])-G$2)/G$5</f>
        <v>#N/A</v>
      </c>
      <c r="H1756" s="141" t="e" cm="1">
        <f t="array" ref="H1756">(_xlfn.XLOOKUP($A1756&amp;$Q$3,Data[Index]&amp;Data[Valid Test, Can be used for conformity (Y/N)],Data[THC/km (mg)])-H$2)/H$5</f>
        <v>#N/A</v>
      </c>
      <c r="I1756" s="141" t="e" cm="1">
        <f t="array" ref="I1756">(_xlfn.XLOOKUP($A1756&amp;$Q$3,Data[Index]&amp;Data[Valid Test, Can be used for conformity (Y/N)],Data[NOx/km (mg)])-I$2)/I$5</f>
        <v>#N/A</v>
      </c>
      <c r="J1756" s="141" t="e" cm="1">
        <f t="array" ref="J1756">(_xlfn.XLOOKUP($A1756&amp;$Q$3,Data[Index]&amp;Data[Valid Test, Can be used for conformity (Y/N)],Data[THC + NOx/km (mg)])-J$2)/J$5</f>
        <v>#N/A</v>
      </c>
      <c r="K1756" s="141" t="e" cm="1">
        <f t="array" ref="K1756">(_xlfn.XLOOKUP($A1756&amp;$Q$3,Data[Index]&amp;Data[Valid Test, Can be used for conformity (Y/N)],Data[PN/km ('#)])-K$2)/K$5</f>
        <v>#N/A</v>
      </c>
      <c r="L1756" s="141" t="e" cm="1">
        <f t="array" ref="L1756">(_xlfn.XLOOKUP($A1756&amp;$Q$3,Data[Index]&amp;Data[Valid Test, Can be used for conformity (Y/N)],Data[PM/km (mg)])-L$2)/L$5</f>
        <v>#N/A</v>
      </c>
      <c r="M1756" s="140" t="e" cm="1">
        <f t="array" ref="M1756">(_xlfn.XLOOKUP($A1756&amp;$Q$3,Data[Index]&amp;Data[Valid Test, Can be used for conformity (Y/N)],Data[CH4 (mg/km)])-M$2)/M$5</f>
        <v>#N/A</v>
      </c>
      <c r="N1756" s="140" t="e" cm="1">
        <f t="array" ref="N1756">(_xlfn.XLOOKUP($A1756&amp;$Q$3,Data[Index]&amp;Data[Valid Test, Can be used for conformity (Y/N)],Data[N20 (mg/km)])-N$2)/N$5</f>
        <v>#N/A</v>
      </c>
      <c r="O1756" s="141" t="e" cm="1">
        <f t="array" ref="O1756">(_xlfn.XLOOKUP($A1756&amp;$Q$3,Data[Index]&amp;Data[Valid Test, Can be used for conformity (Y/N)],Data[l/100km])-O$2)/O$5</f>
        <v>#N/A</v>
      </c>
      <c r="P1756" s="138">
        <f>_xlfn.XLOOKUP($A1756,Data[Index],Data[Comments])</f>
        <v>0</v>
      </c>
    </row>
    <row r="1757" spans="1:16" x14ac:dyDescent="0.2">
      <c r="A1757" s="129"/>
      <c r="B1757" s="129"/>
      <c r="C1757" s="129" t="e" cm="1">
        <f t="array" ref="C1757">_xlfn.XLOOKUP($A1757&amp;$Q$3&amp;$R$3,Data[Index]&amp;Data[Valid Test, Can be used for conformity (Y/N)]&amp;Data[Cycle],Data[Test Name])</f>
        <v>#N/A</v>
      </c>
      <c r="D1757" s="167" t="e" cm="1">
        <f t="array" ref="D1757">_xlfn.XLOOKUP($A1757&amp;$Q$3&amp;$R$3,Data[Index]&amp;Data[Valid Test, Can be used for conformity (Y/N)]&amp;Data[Cycle],Data[Mileage (Miles)])</f>
        <v>#N/A</v>
      </c>
      <c r="E1757" s="130" t="e" cm="1">
        <f t="array" ref="E1757">_xlfn.XLOOKUP($A1757&amp;$Q$3&amp;$R$3,Data[Index]&amp;Data[Valid Test, Can be used for conformity (Y/N)]&amp;Data[Cycle],Data[Date])</f>
        <v>#N/A</v>
      </c>
      <c r="F1757" s="141" t="e" cm="1">
        <f t="array" ref="F1757">(_xlfn.XLOOKUP($A1757&amp;$Q$3&amp;$R$3,Data[Index]&amp;Data[Valid Test, Can be used for conformity (Y/N)]&amp;Data[Cycle],Data[CO/km (mg)])-F$2)/F$5</f>
        <v>#N/A</v>
      </c>
      <c r="G1757" s="141" t="e" cm="1">
        <f t="array" ref="G1757">(_xlfn.XLOOKUP($A1757&amp;$Q$3,Data[Index]&amp;Data[Valid Test, Can be used for conformity (Y/N)],Data[CO2/km (g)])-G$2)/G$5</f>
        <v>#N/A</v>
      </c>
      <c r="H1757" s="141" t="e" cm="1">
        <f t="array" ref="H1757">(_xlfn.XLOOKUP($A1757&amp;$Q$3,Data[Index]&amp;Data[Valid Test, Can be used for conformity (Y/N)],Data[THC/km (mg)])-H$2)/H$5</f>
        <v>#N/A</v>
      </c>
      <c r="I1757" s="141" t="e" cm="1">
        <f t="array" ref="I1757">(_xlfn.XLOOKUP($A1757&amp;$Q$3,Data[Index]&amp;Data[Valid Test, Can be used for conformity (Y/N)],Data[NOx/km (mg)])-I$2)/I$5</f>
        <v>#N/A</v>
      </c>
      <c r="J1757" s="141" t="e" cm="1">
        <f t="array" ref="J1757">(_xlfn.XLOOKUP($A1757&amp;$Q$3,Data[Index]&amp;Data[Valid Test, Can be used for conformity (Y/N)],Data[THC + NOx/km (mg)])-J$2)/J$5</f>
        <v>#N/A</v>
      </c>
      <c r="K1757" s="141" t="e" cm="1">
        <f t="array" ref="K1757">(_xlfn.XLOOKUP($A1757&amp;$Q$3,Data[Index]&amp;Data[Valid Test, Can be used for conformity (Y/N)],Data[PN/km ('#)])-K$2)/K$5</f>
        <v>#N/A</v>
      </c>
      <c r="L1757" s="141" t="e" cm="1">
        <f t="array" ref="L1757">(_xlfn.XLOOKUP($A1757&amp;$Q$3,Data[Index]&amp;Data[Valid Test, Can be used for conformity (Y/N)],Data[PM/km (mg)])-L$2)/L$5</f>
        <v>#N/A</v>
      </c>
      <c r="M1757" s="140" t="e" cm="1">
        <f t="array" ref="M1757">(_xlfn.XLOOKUP($A1757&amp;$Q$3,Data[Index]&amp;Data[Valid Test, Can be used for conformity (Y/N)],Data[CH4 (mg/km)])-M$2)/M$5</f>
        <v>#N/A</v>
      </c>
      <c r="N1757" s="140" t="e" cm="1">
        <f t="array" ref="N1757">(_xlfn.XLOOKUP($A1757&amp;$Q$3,Data[Index]&amp;Data[Valid Test, Can be used for conformity (Y/N)],Data[N20 (mg/km)])-N$2)/N$5</f>
        <v>#N/A</v>
      </c>
      <c r="O1757" s="141" t="e" cm="1">
        <f t="array" ref="O1757">(_xlfn.XLOOKUP($A1757&amp;$Q$3,Data[Index]&amp;Data[Valid Test, Can be used for conformity (Y/N)],Data[l/100km])-O$2)/O$5</f>
        <v>#N/A</v>
      </c>
      <c r="P1757" s="138">
        <f>_xlfn.XLOOKUP($A1757,Data[Index],Data[Comments])</f>
        <v>0</v>
      </c>
    </row>
    <row r="1758" spans="1:16" x14ac:dyDescent="0.2">
      <c r="A1758" s="129"/>
      <c r="B1758" s="129"/>
      <c r="C1758" s="129" t="e" cm="1">
        <f t="array" ref="C1758">_xlfn.XLOOKUP($A1758&amp;$Q$3&amp;$R$3,Data[Index]&amp;Data[Valid Test, Can be used for conformity (Y/N)]&amp;Data[Cycle],Data[Test Name])</f>
        <v>#N/A</v>
      </c>
      <c r="D1758" s="167" t="e" cm="1">
        <f t="array" ref="D1758">_xlfn.XLOOKUP($A1758&amp;$Q$3&amp;$R$3,Data[Index]&amp;Data[Valid Test, Can be used for conformity (Y/N)]&amp;Data[Cycle],Data[Mileage (Miles)])</f>
        <v>#N/A</v>
      </c>
      <c r="E1758" s="130" t="e" cm="1">
        <f t="array" ref="E1758">_xlfn.XLOOKUP($A1758&amp;$Q$3&amp;$R$3,Data[Index]&amp;Data[Valid Test, Can be used for conformity (Y/N)]&amp;Data[Cycle],Data[Date])</f>
        <v>#N/A</v>
      </c>
      <c r="F1758" s="141" t="e" cm="1">
        <f t="array" ref="F1758">(_xlfn.XLOOKUP($A1758&amp;$Q$3&amp;$R$3,Data[Index]&amp;Data[Valid Test, Can be used for conformity (Y/N)]&amp;Data[Cycle],Data[CO/km (mg)])-F$2)/F$5</f>
        <v>#N/A</v>
      </c>
      <c r="G1758" s="141" t="e" cm="1">
        <f t="array" ref="G1758">(_xlfn.XLOOKUP($A1758&amp;$Q$3,Data[Index]&amp;Data[Valid Test, Can be used for conformity (Y/N)],Data[CO2/km (g)])-G$2)/G$5</f>
        <v>#N/A</v>
      </c>
      <c r="H1758" s="141" t="e" cm="1">
        <f t="array" ref="H1758">(_xlfn.XLOOKUP($A1758&amp;$Q$3,Data[Index]&amp;Data[Valid Test, Can be used for conformity (Y/N)],Data[THC/km (mg)])-H$2)/H$5</f>
        <v>#N/A</v>
      </c>
      <c r="I1758" s="141" t="e" cm="1">
        <f t="array" ref="I1758">(_xlfn.XLOOKUP($A1758&amp;$Q$3,Data[Index]&amp;Data[Valid Test, Can be used for conformity (Y/N)],Data[NOx/km (mg)])-I$2)/I$5</f>
        <v>#N/A</v>
      </c>
      <c r="J1758" s="141" t="e" cm="1">
        <f t="array" ref="J1758">(_xlfn.XLOOKUP($A1758&amp;$Q$3,Data[Index]&amp;Data[Valid Test, Can be used for conformity (Y/N)],Data[THC + NOx/km (mg)])-J$2)/J$5</f>
        <v>#N/A</v>
      </c>
      <c r="K1758" s="141" t="e" cm="1">
        <f t="array" ref="K1758">(_xlfn.XLOOKUP($A1758&amp;$Q$3,Data[Index]&amp;Data[Valid Test, Can be used for conformity (Y/N)],Data[PN/km ('#)])-K$2)/K$5</f>
        <v>#N/A</v>
      </c>
      <c r="L1758" s="141" t="e" cm="1">
        <f t="array" ref="L1758">(_xlfn.XLOOKUP($A1758&amp;$Q$3,Data[Index]&amp;Data[Valid Test, Can be used for conformity (Y/N)],Data[PM/km (mg)])-L$2)/L$5</f>
        <v>#N/A</v>
      </c>
      <c r="M1758" s="140" t="e" cm="1">
        <f t="array" ref="M1758">(_xlfn.XLOOKUP($A1758&amp;$Q$3,Data[Index]&amp;Data[Valid Test, Can be used for conformity (Y/N)],Data[CH4 (mg/km)])-M$2)/M$5</f>
        <v>#N/A</v>
      </c>
      <c r="N1758" s="140" t="e" cm="1">
        <f t="array" ref="N1758">(_xlfn.XLOOKUP($A1758&amp;$Q$3,Data[Index]&amp;Data[Valid Test, Can be used for conformity (Y/N)],Data[N20 (mg/km)])-N$2)/N$5</f>
        <v>#N/A</v>
      </c>
      <c r="O1758" s="141" t="e" cm="1">
        <f t="array" ref="O1758">(_xlfn.XLOOKUP($A1758&amp;$Q$3,Data[Index]&amp;Data[Valid Test, Can be used for conformity (Y/N)],Data[l/100km])-O$2)/O$5</f>
        <v>#N/A</v>
      </c>
      <c r="P1758" s="138">
        <f>_xlfn.XLOOKUP($A1758,Data[Index],Data[Comments])</f>
        <v>0</v>
      </c>
    </row>
    <row r="1759" spans="1:16" x14ac:dyDescent="0.2">
      <c r="A1759" s="129"/>
      <c r="B1759" s="129"/>
      <c r="C1759" s="129" t="e" cm="1">
        <f t="array" ref="C1759">_xlfn.XLOOKUP($A1759&amp;$Q$3&amp;$R$3,Data[Index]&amp;Data[Valid Test, Can be used for conformity (Y/N)]&amp;Data[Cycle],Data[Test Name])</f>
        <v>#N/A</v>
      </c>
      <c r="D1759" s="167" t="e" cm="1">
        <f t="array" ref="D1759">_xlfn.XLOOKUP($A1759&amp;$Q$3&amp;$R$3,Data[Index]&amp;Data[Valid Test, Can be used for conformity (Y/N)]&amp;Data[Cycle],Data[Mileage (Miles)])</f>
        <v>#N/A</v>
      </c>
      <c r="E1759" s="130" t="e" cm="1">
        <f t="array" ref="E1759">_xlfn.XLOOKUP($A1759&amp;$Q$3&amp;$R$3,Data[Index]&amp;Data[Valid Test, Can be used for conformity (Y/N)]&amp;Data[Cycle],Data[Date])</f>
        <v>#N/A</v>
      </c>
      <c r="F1759" s="141" t="e" cm="1">
        <f t="array" ref="F1759">(_xlfn.XLOOKUP($A1759&amp;$Q$3&amp;$R$3,Data[Index]&amp;Data[Valid Test, Can be used for conformity (Y/N)]&amp;Data[Cycle],Data[CO/km (mg)])-F$2)/F$5</f>
        <v>#N/A</v>
      </c>
      <c r="G1759" s="141" t="e" cm="1">
        <f t="array" ref="G1759">(_xlfn.XLOOKUP($A1759&amp;$Q$3,Data[Index]&amp;Data[Valid Test, Can be used for conformity (Y/N)],Data[CO2/km (g)])-G$2)/G$5</f>
        <v>#N/A</v>
      </c>
      <c r="H1759" s="141" t="e" cm="1">
        <f t="array" ref="H1759">(_xlfn.XLOOKUP($A1759&amp;$Q$3,Data[Index]&amp;Data[Valid Test, Can be used for conformity (Y/N)],Data[THC/km (mg)])-H$2)/H$5</f>
        <v>#N/A</v>
      </c>
      <c r="I1759" s="141" t="e" cm="1">
        <f t="array" ref="I1759">(_xlfn.XLOOKUP($A1759&amp;$Q$3,Data[Index]&amp;Data[Valid Test, Can be used for conformity (Y/N)],Data[NOx/km (mg)])-I$2)/I$5</f>
        <v>#N/A</v>
      </c>
      <c r="J1759" s="141" t="e" cm="1">
        <f t="array" ref="J1759">(_xlfn.XLOOKUP($A1759&amp;$Q$3,Data[Index]&amp;Data[Valid Test, Can be used for conformity (Y/N)],Data[THC + NOx/km (mg)])-J$2)/J$5</f>
        <v>#N/A</v>
      </c>
      <c r="K1759" s="141" t="e" cm="1">
        <f t="array" ref="K1759">(_xlfn.XLOOKUP($A1759&amp;$Q$3,Data[Index]&amp;Data[Valid Test, Can be used for conformity (Y/N)],Data[PN/km ('#)])-K$2)/K$5</f>
        <v>#N/A</v>
      </c>
      <c r="L1759" s="141" t="e" cm="1">
        <f t="array" ref="L1759">(_xlfn.XLOOKUP($A1759&amp;$Q$3,Data[Index]&amp;Data[Valid Test, Can be used for conformity (Y/N)],Data[PM/km (mg)])-L$2)/L$5</f>
        <v>#N/A</v>
      </c>
      <c r="M1759" s="140" t="e" cm="1">
        <f t="array" ref="M1759">(_xlfn.XLOOKUP($A1759&amp;$Q$3,Data[Index]&amp;Data[Valid Test, Can be used for conformity (Y/N)],Data[CH4 (mg/km)])-M$2)/M$5</f>
        <v>#N/A</v>
      </c>
      <c r="N1759" s="140" t="e" cm="1">
        <f t="array" ref="N1759">(_xlfn.XLOOKUP($A1759&amp;$Q$3,Data[Index]&amp;Data[Valid Test, Can be used for conformity (Y/N)],Data[N20 (mg/km)])-N$2)/N$5</f>
        <v>#N/A</v>
      </c>
      <c r="O1759" s="141" t="e" cm="1">
        <f t="array" ref="O1759">(_xlfn.XLOOKUP($A1759&amp;$Q$3,Data[Index]&amp;Data[Valid Test, Can be used for conformity (Y/N)],Data[l/100km])-O$2)/O$5</f>
        <v>#N/A</v>
      </c>
      <c r="P1759" s="138">
        <f>_xlfn.XLOOKUP($A1759,Data[Index],Data[Comments])</f>
        <v>0</v>
      </c>
    </row>
    <row r="1760" spans="1:16" x14ac:dyDescent="0.2">
      <c r="A1760" s="129"/>
      <c r="B1760" s="129"/>
      <c r="C1760" s="129" t="e" cm="1">
        <f t="array" ref="C1760">_xlfn.XLOOKUP($A1760&amp;$Q$3&amp;$R$3,Data[Index]&amp;Data[Valid Test, Can be used for conformity (Y/N)]&amp;Data[Cycle],Data[Test Name])</f>
        <v>#N/A</v>
      </c>
      <c r="D1760" s="167" t="e" cm="1">
        <f t="array" ref="D1760">_xlfn.XLOOKUP($A1760&amp;$Q$3&amp;$R$3,Data[Index]&amp;Data[Valid Test, Can be used for conformity (Y/N)]&amp;Data[Cycle],Data[Mileage (Miles)])</f>
        <v>#N/A</v>
      </c>
      <c r="E1760" s="130" t="e" cm="1">
        <f t="array" ref="E1760">_xlfn.XLOOKUP($A1760&amp;$Q$3&amp;$R$3,Data[Index]&amp;Data[Valid Test, Can be used for conformity (Y/N)]&amp;Data[Cycle],Data[Date])</f>
        <v>#N/A</v>
      </c>
      <c r="F1760" s="141" t="e" cm="1">
        <f t="array" ref="F1760">(_xlfn.XLOOKUP($A1760&amp;$Q$3&amp;$R$3,Data[Index]&amp;Data[Valid Test, Can be used for conformity (Y/N)]&amp;Data[Cycle],Data[CO/km (mg)])-F$2)/F$5</f>
        <v>#N/A</v>
      </c>
      <c r="G1760" s="141" t="e" cm="1">
        <f t="array" ref="G1760">(_xlfn.XLOOKUP($A1760&amp;$Q$3,Data[Index]&amp;Data[Valid Test, Can be used for conformity (Y/N)],Data[CO2/km (g)])-G$2)/G$5</f>
        <v>#N/A</v>
      </c>
      <c r="H1760" s="141" t="e" cm="1">
        <f t="array" ref="H1760">(_xlfn.XLOOKUP($A1760&amp;$Q$3,Data[Index]&amp;Data[Valid Test, Can be used for conformity (Y/N)],Data[THC/km (mg)])-H$2)/H$5</f>
        <v>#N/A</v>
      </c>
      <c r="I1760" s="141" t="e" cm="1">
        <f t="array" ref="I1760">(_xlfn.XLOOKUP($A1760&amp;$Q$3,Data[Index]&amp;Data[Valid Test, Can be used for conformity (Y/N)],Data[NOx/km (mg)])-I$2)/I$5</f>
        <v>#N/A</v>
      </c>
      <c r="J1760" s="141" t="e" cm="1">
        <f t="array" ref="J1760">(_xlfn.XLOOKUP($A1760&amp;$Q$3,Data[Index]&amp;Data[Valid Test, Can be used for conformity (Y/N)],Data[THC + NOx/km (mg)])-J$2)/J$5</f>
        <v>#N/A</v>
      </c>
      <c r="K1760" s="141" t="e" cm="1">
        <f t="array" ref="K1760">(_xlfn.XLOOKUP($A1760&amp;$Q$3,Data[Index]&amp;Data[Valid Test, Can be used for conformity (Y/N)],Data[PN/km ('#)])-K$2)/K$5</f>
        <v>#N/A</v>
      </c>
      <c r="L1760" s="141" t="e" cm="1">
        <f t="array" ref="L1760">(_xlfn.XLOOKUP($A1760&amp;$Q$3,Data[Index]&amp;Data[Valid Test, Can be used for conformity (Y/N)],Data[PM/km (mg)])-L$2)/L$5</f>
        <v>#N/A</v>
      </c>
      <c r="M1760" s="140" t="e" cm="1">
        <f t="array" ref="M1760">(_xlfn.XLOOKUP($A1760&amp;$Q$3,Data[Index]&amp;Data[Valid Test, Can be used for conformity (Y/N)],Data[CH4 (mg/km)])-M$2)/M$5</f>
        <v>#N/A</v>
      </c>
      <c r="N1760" s="140" t="e" cm="1">
        <f t="array" ref="N1760">(_xlfn.XLOOKUP($A1760&amp;$Q$3,Data[Index]&amp;Data[Valid Test, Can be used for conformity (Y/N)],Data[N20 (mg/km)])-N$2)/N$5</f>
        <v>#N/A</v>
      </c>
      <c r="O1760" s="141" t="e" cm="1">
        <f t="array" ref="O1760">(_xlfn.XLOOKUP($A1760&amp;$Q$3,Data[Index]&amp;Data[Valid Test, Can be used for conformity (Y/N)],Data[l/100km])-O$2)/O$5</f>
        <v>#N/A</v>
      </c>
      <c r="P1760" s="138">
        <f>_xlfn.XLOOKUP($A1760,Data[Index],Data[Comments])</f>
        <v>0</v>
      </c>
    </row>
    <row r="1761" spans="1:16" x14ac:dyDescent="0.2">
      <c r="A1761" s="129"/>
      <c r="B1761" s="129"/>
      <c r="C1761" s="129" t="e" cm="1">
        <f t="array" ref="C1761">_xlfn.XLOOKUP($A1761&amp;$Q$3&amp;$R$3,Data[Index]&amp;Data[Valid Test, Can be used for conformity (Y/N)]&amp;Data[Cycle],Data[Test Name])</f>
        <v>#N/A</v>
      </c>
      <c r="D1761" s="167" t="e" cm="1">
        <f t="array" ref="D1761">_xlfn.XLOOKUP($A1761&amp;$Q$3&amp;$R$3,Data[Index]&amp;Data[Valid Test, Can be used for conformity (Y/N)]&amp;Data[Cycle],Data[Mileage (Miles)])</f>
        <v>#N/A</v>
      </c>
      <c r="E1761" s="130" t="e" cm="1">
        <f t="array" ref="E1761">_xlfn.XLOOKUP($A1761&amp;$Q$3&amp;$R$3,Data[Index]&amp;Data[Valid Test, Can be used for conformity (Y/N)]&amp;Data[Cycle],Data[Date])</f>
        <v>#N/A</v>
      </c>
      <c r="F1761" s="141" t="e" cm="1">
        <f t="array" ref="F1761">(_xlfn.XLOOKUP($A1761&amp;$Q$3&amp;$R$3,Data[Index]&amp;Data[Valid Test, Can be used for conformity (Y/N)]&amp;Data[Cycle],Data[CO/km (mg)])-F$2)/F$5</f>
        <v>#N/A</v>
      </c>
      <c r="G1761" s="141" t="e" cm="1">
        <f t="array" ref="G1761">(_xlfn.XLOOKUP($A1761&amp;$Q$3,Data[Index]&amp;Data[Valid Test, Can be used for conformity (Y/N)],Data[CO2/km (g)])-G$2)/G$5</f>
        <v>#N/A</v>
      </c>
      <c r="H1761" s="141" t="e" cm="1">
        <f t="array" ref="H1761">(_xlfn.XLOOKUP($A1761&amp;$Q$3,Data[Index]&amp;Data[Valid Test, Can be used for conformity (Y/N)],Data[THC/km (mg)])-H$2)/H$5</f>
        <v>#N/A</v>
      </c>
      <c r="I1761" s="141" t="e" cm="1">
        <f t="array" ref="I1761">(_xlfn.XLOOKUP($A1761&amp;$Q$3,Data[Index]&amp;Data[Valid Test, Can be used for conformity (Y/N)],Data[NOx/km (mg)])-I$2)/I$5</f>
        <v>#N/A</v>
      </c>
      <c r="J1761" s="141" t="e" cm="1">
        <f t="array" ref="J1761">(_xlfn.XLOOKUP($A1761&amp;$Q$3,Data[Index]&amp;Data[Valid Test, Can be used for conformity (Y/N)],Data[THC + NOx/km (mg)])-J$2)/J$5</f>
        <v>#N/A</v>
      </c>
      <c r="K1761" s="141" t="e" cm="1">
        <f t="array" ref="K1761">(_xlfn.XLOOKUP($A1761&amp;$Q$3,Data[Index]&amp;Data[Valid Test, Can be used for conformity (Y/N)],Data[PN/km ('#)])-K$2)/K$5</f>
        <v>#N/A</v>
      </c>
      <c r="L1761" s="141" t="e" cm="1">
        <f t="array" ref="L1761">(_xlfn.XLOOKUP($A1761&amp;$Q$3,Data[Index]&amp;Data[Valid Test, Can be used for conformity (Y/N)],Data[PM/km (mg)])-L$2)/L$5</f>
        <v>#N/A</v>
      </c>
      <c r="M1761" s="140" t="e" cm="1">
        <f t="array" ref="M1761">(_xlfn.XLOOKUP($A1761&amp;$Q$3,Data[Index]&amp;Data[Valid Test, Can be used for conformity (Y/N)],Data[CH4 (mg/km)])-M$2)/M$5</f>
        <v>#N/A</v>
      </c>
      <c r="N1761" s="140" t="e" cm="1">
        <f t="array" ref="N1761">(_xlfn.XLOOKUP($A1761&amp;$Q$3,Data[Index]&amp;Data[Valid Test, Can be used for conformity (Y/N)],Data[N20 (mg/km)])-N$2)/N$5</f>
        <v>#N/A</v>
      </c>
      <c r="O1761" s="141" t="e" cm="1">
        <f t="array" ref="O1761">(_xlfn.XLOOKUP($A1761&amp;$Q$3,Data[Index]&amp;Data[Valid Test, Can be used for conformity (Y/N)],Data[l/100km])-O$2)/O$5</f>
        <v>#N/A</v>
      </c>
      <c r="P1761" s="138">
        <f>_xlfn.XLOOKUP($A1761,Data[Index],Data[Comments])</f>
        <v>0</v>
      </c>
    </row>
    <row r="1762" spans="1:16" x14ac:dyDescent="0.2">
      <c r="A1762" s="129"/>
      <c r="B1762" s="129"/>
      <c r="C1762" s="129" t="e" cm="1">
        <f t="array" ref="C1762">_xlfn.XLOOKUP($A1762&amp;$Q$3&amp;$R$3,Data[Index]&amp;Data[Valid Test, Can be used for conformity (Y/N)]&amp;Data[Cycle],Data[Test Name])</f>
        <v>#N/A</v>
      </c>
      <c r="D1762" s="167" t="e" cm="1">
        <f t="array" ref="D1762">_xlfn.XLOOKUP($A1762&amp;$Q$3&amp;$R$3,Data[Index]&amp;Data[Valid Test, Can be used for conformity (Y/N)]&amp;Data[Cycle],Data[Mileage (Miles)])</f>
        <v>#N/A</v>
      </c>
      <c r="E1762" s="130" t="e" cm="1">
        <f t="array" ref="E1762">_xlfn.XLOOKUP($A1762&amp;$Q$3&amp;$R$3,Data[Index]&amp;Data[Valid Test, Can be used for conformity (Y/N)]&amp;Data[Cycle],Data[Date])</f>
        <v>#N/A</v>
      </c>
      <c r="F1762" s="141" t="e" cm="1">
        <f t="array" ref="F1762">(_xlfn.XLOOKUP($A1762&amp;$Q$3&amp;$R$3,Data[Index]&amp;Data[Valid Test, Can be used for conformity (Y/N)]&amp;Data[Cycle],Data[CO/km (mg)])-F$2)/F$5</f>
        <v>#N/A</v>
      </c>
      <c r="G1762" s="141" t="e" cm="1">
        <f t="array" ref="G1762">(_xlfn.XLOOKUP($A1762&amp;$Q$3,Data[Index]&amp;Data[Valid Test, Can be used for conformity (Y/N)],Data[CO2/km (g)])-G$2)/G$5</f>
        <v>#N/A</v>
      </c>
      <c r="H1762" s="141" t="e" cm="1">
        <f t="array" ref="H1762">(_xlfn.XLOOKUP($A1762&amp;$Q$3,Data[Index]&amp;Data[Valid Test, Can be used for conformity (Y/N)],Data[THC/km (mg)])-H$2)/H$5</f>
        <v>#N/A</v>
      </c>
      <c r="I1762" s="141" t="e" cm="1">
        <f t="array" ref="I1762">(_xlfn.XLOOKUP($A1762&amp;$Q$3,Data[Index]&amp;Data[Valid Test, Can be used for conformity (Y/N)],Data[NOx/km (mg)])-I$2)/I$5</f>
        <v>#N/A</v>
      </c>
      <c r="J1762" s="141" t="e" cm="1">
        <f t="array" ref="J1762">(_xlfn.XLOOKUP($A1762&amp;$Q$3,Data[Index]&amp;Data[Valid Test, Can be used for conformity (Y/N)],Data[THC + NOx/km (mg)])-J$2)/J$5</f>
        <v>#N/A</v>
      </c>
      <c r="K1762" s="141" t="e" cm="1">
        <f t="array" ref="K1762">(_xlfn.XLOOKUP($A1762&amp;$Q$3,Data[Index]&amp;Data[Valid Test, Can be used for conformity (Y/N)],Data[PN/km ('#)])-K$2)/K$5</f>
        <v>#N/A</v>
      </c>
      <c r="L1762" s="141" t="e" cm="1">
        <f t="array" ref="L1762">(_xlfn.XLOOKUP($A1762&amp;$Q$3,Data[Index]&amp;Data[Valid Test, Can be used for conformity (Y/N)],Data[PM/km (mg)])-L$2)/L$5</f>
        <v>#N/A</v>
      </c>
      <c r="M1762" s="140" t="e" cm="1">
        <f t="array" ref="M1762">(_xlfn.XLOOKUP($A1762&amp;$Q$3,Data[Index]&amp;Data[Valid Test, Can be used for conformity (Y/N)],Data[CH4 (mg/km)])-M$2)/M$5</f>
        <v>#N/A</v>
      </c>
      <c r="N1762" s="140" t="e" cm="1">
        <f t="array" ref="N1762">(_xlfn.XLOOKUP($A1762&amp;$Q$3,Data[Index]&amp;Data[Valid Test, Can be used for conformity (Y/N)],Data[N20 (mg/km)])-N$2)/N$5</f>
        <v>#N/A</v>
      </c>
      <c r="O1762" s="141" t="e" cm="1">
        <f t="array" ref="O1762">(_xlfn.XLOOKUP($A1762&amp;$Q$3,Data[Index]&amp;Data[Valid Test, Can be used for conformity (Y/N)],Data[l/100km])-O$2)/O$5</f>
        <v>#N/A</v>
      </c>
      <c r="P1762" s="138">
        <f>_xlfn.XLOOKUP($A1762,Data[Index],Data[Comments])</f>
        <v>0</v>
      </c>
    </row>
    <row r="1763" spans="1:16" x14ac:dyDescent="0.2">
      <c r="A1763" s="129"/>
      <c r="B1763" s="129"/>
      <c r="C1763" s="129" t="e" cm="1">
        <f t="array" ref="C1763">_xlfn.XLOOKUP($A1763&amp;$Q$3&amp;$R$3,Data[Index]&amp;Data[Valid Test, Can be used for conformity (Y/N)]&amp;Data[Cycle],Data[Test Name])</f>
        <v>#N/A</v>
      </c>
      <c r="D1763" s="167" t="e" cm="1">
        <f t="array" ref="D1763">_xlfn.XLOOKUP($A1763&amp;$Q$3&amp;$R$3,Data[Index]&amp;Data[Valid Test, Can be used for conformity (Y/N)]&amp;Data[Cycle],Data[Mileage (Miles)])</f>
        <v>#N/A</v>
      </c>
      <c r="E1763" s="130" t="e" cm="1">
        <f t="array" ref="E1763">_xlfn.XLOOKUP($A1763&amp;$Q$3&amp;$R$3,Data[Index]&amp;Data[Valid Test, Can be used for conformity (Y/N)]&amp;Data[Cycle],Data[Date])</f>
        <v>#N/A</v>
      </c>
      <c r="F1763" s="141" t="e" cm="1">
        <f t="array" ref="F1763">(_xlfn.XLOOKUP($A1763&amp;$Q$3&amp;$R$3,Data[Index]&amp;Data[Valid Test, Can be used for conformity (Y/N)]&amp;Data[Cycle],Data[CO/km (mg)])-F$2)/F$5</f>
        <v>#N/A</v>
      </c>
      <c r="G1763" s="141" t="e" cm="1">
        <f t="array" ref="G1763">(_xlfn.XLOOKUP($A1763&amp;$Q$3,Data[Index]&amp;Data[Valid Test, Can be used for conformity (Y/N)],Data[CO2/km (g)])-G$2)/G$5</f>
        <v>#N/A</v>
      </c>
      <c r="H1763" s="141" t="e" cm="1">
        <f t="array" ref="H1763">(_xlfn.XLOOKUP($A1763&amp;$Q$3,Data[Index]&amp;Data[Valid Test, Can be used for conformity (Y/N)],Data[THC/km (mg)])-H$2)/H$5</f>
        <v>#N/A</v>
      </c>
      <c r="I1763" s="141" t="e" cm="1">
        <f t="array" ref="I1763">(_xlfn.XLOOKUP($A1763&amp;$Q$3,Data[Index]&amp;Data[Valid Test, Can be used for conformity (Y/N)],Data[NOx/km (mg)])-I$2)/I$5</f>
        <v>#N/A</v>
      </c>
      <c r="J1763" s="141" t="e" cm="1">
        <f t="array" ref="J1763">(_xlfn.XLOOKUP($A1763&amp;$Q$3,Data[Index]&amp;Data[Valid Test, Can be used for conformity (Y/N)],Data[THC + NOx/km (mg)])-J$2)/J$5</f>
        <v>#N/A</v>
      </c>
      <c r="K1763" s="141" t="e" cm="1">
        <f t="array" ref="K1763">(_xlfn.XLOOKUP($A1763&amp;$Q$3,Data[Index]&amp;Data[Valid Test, Can be used for conformity (Y/N)],Data[PN/km ('#)])-K$2)/K$5</f>
        <v>#N/A</v>
      </c>
      <c r="L1763" s="141" t="e" cm="1">
        <f t="array" ref="L1763">(_xlfn.XLOOKUP($A1763&amp;$Q$3,Data[Index]&amp;Data[Valid Test, Can be used for conformity (Y/N)],Data[PM/km (mg)])-L$2)/L$5</f>
        <v>#N/A</v>
      </c>
      <c r="M1763" s="140" t="e" cm="1">
        <f t="array" ref="M1763">(_xlfn.XLOOKUP($A1763&amp;$Q$3,Data[Index]&amp;Data[Valid Test, Can be used for conformity (Y/N)],Data[CH4 (mg/km)])-M$2)/M$5</f>
        <v>#N/A</v>
      </c>
      <c r="N1763" s="140" t="e" cm="1">
        <f t="array" ref="N1763">(_xlfn.XLOOKUP($A1763&amp;$Q$3,Data[Index]&amp;Data[Valid Test, Can be used for conformity (Y/N)],Data[N20 (mg/km)])-N$2)/N$5</f>
        <v>#N/A</v>
      </c>
      <c r="O1763" s="141" t="e" cm="1">
        <f t="array" ref="O1763">(_xlfn.XLOOKUP($A1763&amp;$Q$3,Data[Index]&amp;Data[Valid Test, Can be used for conformity (Y/N)],Data[l/100km])-O$2)/O$5</f>
        <v>#N/A</v>
      </c>
      <c r="P1763" s="138">
        <f>_xlfn.XLOOKUP($A1763,Data[Index],Data[Comments])</f>
        <v>0</v>
      </c>
    </row>
    <row r="1764" spans="1:16" x14ac:dyDescent="0.2">
      <c r="A1764" s="129"/>
      <c r="B1764" s="129"/>
      <c r="C1764" s="129" t="e" cm="1">
        <f t="array" ref="C1764">_xlfn.XLOOKUP($A1764&amp;$Q$3&amp;$R$3,Data[Index]&amp;Data[Valid Test, Can be used for conformity (Y/N)]&amp;Data[Cycle],Data[Test Name])</f>
        <v>#N/A</v>
      </c>
      <c r="D1764" s="167" t="e" cm="1">
        <f t="array" ref="D1764">_xlfn.XLOOKUP($A1764&amp;$Q$3&amp;$R$3,Data[Index]&amp;Data[Valid Test, Can be used for conformity (Y/N)]&amp;Data[Cycle],Data[Mileage (Miles)])</f>
        <v>#N/A</v>
      </c>
      <c r="E1764" s="130" t="e" cm="1">
        <f t="array" ref="E1764">_xlfn.XLOOKUP($A1764&amp;$Q$3&amp;$R$3,Data[Index]&amp;Data[Valid Test, Can be used for conformity (Y/N)]&amp;Data[Cycle],Data[Date])</f>
        <v>#N/A</v>
      </c>
      <c r="F1764" s="141" t="e" cm="1">
        <f t="array" ref="F1764">(_xlfn.XLOOKUP($A1764&amp;$Q$3&amp;$R$3,Data[Index]&amp;Data[Valid Test, Can be used for conformity (Y/N)]&amp;Data[Cycle],Data[CO/km (mg)])-F$2)/F$5</f>
        <v>#N/A</v>
      </c>
      <c r="G1764" s="141" t="e" cm="1">
        <f t="array" ref="G1764">(_xlfn.XLOOKUP($A1764&amp;$Q$3,Data[Index]&amp;Data[Valid Test, Can be used for conformity (Y/N)],Data[CO2/km (g)])-G$2)/G$5</f>
        <v>#N/A</v>
      </c>
      <c r="H1764" s="141" t="e" cm="1">
        <f t="array" ref="H1764">(_xlfn.XLOOKUP($A1764&amp;$Q$3,Data[Index]&amp;Data[Valid Test, Can be used for conformity (Y/N)],Data[THC/km (mg)])-H$2)/H$5</f>
        <v>#N/A</v>
      </c>
      <c r="I1764" s="141" t="e" cm="1">
        <f t="array" ref="I1764">(_xlfn.XLOOKUP($A1764&amp;$Q$3,Data[Index]&amp;Data[Valid Test, Can be used for conformity (Y/N)],Data[NOx/km (mg)])-I$2)/I$5</f>
        <v>#N/A</v>
      </c>
      <c r="J1764" s="141" t="e" cm="1">
        <f t="array" ref="J1764">(_xlfn.XLOOKUP($A1764&amp;$Q$3,Data[Index]&amp;Data[Valid Test, Can be used for conformity (Y/N)],Data[THC + NOx/km (mg)])-J$2)/J$5</f>
        <v>#N/A</v>
      </c>
      <c r="K1764" s="141" t="e" cm="1">
        <f t="array" ref="K1764">(_xlfn.XLOOKUP($A1764&amp;$Q$3,Data[Index]&amp;Data[Valid Test, Can be used for conformity (Y/N)],Data[PN/km ('#)])-K$2)/K$5</f>
        <v>#N/A</v>
      </c>
      <c r="L1764" s="141" t="e" cm="1">
        <f t="array" ref="L1764">(_xlfn.XLOOKUP($A1764&amp;$Q$3,Data[Index]&amp;Data[Valid Test, Can be used for conformity (Y/N)],Data[PM/km (mg)])-L$2)/L$5</f>
        <v>#N/A</v>
      </c>
      <c r="M1764" s="140" t="e" cm="1">
        <f t="array" ref="M1764">(_xlfn.XLOOKUP($A1764&amp;$Q$3,Data[Index]&amp;Data[Valid Test, Can be used for conformity (Y/N)],Data[CH4 (mg/km)])-M$2)/M$5</f>
        <v>#N/A</v>
      </c>
      <c r="N1764" s="140" t="e" cm="1">
        <f t="array" ref="N1764">(_xlfn.XLOOKUP($A1764&amp;$Q$3,Data[Index]&amp;Data[Valid Test, Can be used for conformity (Y/N)],Data[N20 (mg/km)])-N$2)/N$5</f>
        <v>#N/A</v>
      </c>
      <c r="O1764" s="141" t="e" cm="1">
        <f t="array" ref="O1764">(_xlfn.XLOOKUP($A1764&amp;$Q$3,Data[Index]&amp;Data[Valid Test, Can be used for conformity (Y/N)],Data[l/100km])-O$2)/O$5</f>
        <v>#N/A</v>
      </c>
      <c r="P1764" s="138">
        <f>_xlfn.XLOOKUP($A1764,Data[Index],Data[Comments])</f>
        <v>0</v>
      </c>
    </row>
    <row r="1765" spans="1:16" x14ac:dyDescent="0.2">
      <c r="A1765" s="129"/>
      <c r="B1765" s="129"/>
      <c r="C1765" s="129" t="e" cm="1">
        <f t="array" ref="C1765">_xlfn.XLOOKUP($A1765&amp;$Q$3&amp;$R$3,Data[Index]&amp;Data[Valid Test, Can be used for conformity (Y/N)]&amp;Data[Cycle],Data[Test Name])</f>
        <v>#N/A</v>
      </c>
      <c r="D1765" s="167" t="e" cm="1">
        <f t="array" ref="D1765">_xlfn.XLOOKUP($A1765&amp;$Q$3&amp;$R$3,Data[Index]&amp;Data[Valid Test, Can be used for conformity (Y/N)]&amp;Data[Cycle],Data[Mileage (Miles)])</f>
        <v>#N/A</v>
      </c>
      <c r="E1765" s="130" t="e" cm="1">
        <f t="array" ref="E1765">_xlfn.XLOOKUP($A1765&amp;$Q$3&amp;$R$3,Data[Index]&amp;Data[Valid Test, Can be used for conformity (Y/N)]&amp;Data[Cycle],Data[Date])</f>
        <v>#N/A</v>
      </c>
      <c r="F1765" s="141" t="e" cm="1">
        <f t="array" ref="F1765">(_xlfn.XLOOKUP($A1765&amp;$Q$3&amp;$R$3,Data[Index]&amp;Data[Valid Test, Can be used for conformity (Y/N)]&amp;Data[Cycle],Data[CO/km (mg)])-F$2)/F$5</f>
        <v>#N/A</v>
      </c>
      <c r="G1765" s="141" t="e" cm="1">
        <f t="array" ref="G1765">(_xlfn.XLOOKUP($A1765&amp;$Q$3,Data[Index]&amp;Data[Valid Test, Can be used for conformity (Y/N)],Data[CO2/km (g)])-G$2)/G$5</f>
        <v>#N/A</v>
      </c>
      <c r="H1765" s="141" t="e" cm="1">
        <f t="array" ref="H1765">(_xlfn.XLOOKUP($A1765&amp;$Q$3,Data[Index]&amp;Data[Valid Test, Can be used for conformity (Y/N)],Data[THC/km (mg)])-H$2)/H$5</f>
        <v>#N/A</v>
      </c>
      <c r="I1765" s="141" t="e" cm="1">
        <f t="array" ref="I1765">(_xlfn.XLOOKUP($A1765&amp;$Q$3,Data[Index]&amp;Data[Valid Test, Can be used for conformity (Y/N)],Data[NOx/km (mg)])-I$2)/I$5</f>
        <v>#N/A</v>
      </c>
      <c r="J1765" s="141" t="e" cm="1">
        <f t="array" ref="J1765">(_xlfn.XLOOKUP($A1765&amp;$Q$3,Data[Index]&amp;Data[Valid Test, Can be used for conformity (Y/N)],Data[THC + NOx/km (mg)])-J$2)/J$5</f>
        <v>#N/A</v>
      </c>
      <c r="K1765" s="141" t="e" cm="1">
        <f t="array" ref="K1765">(_xlfn.XLOOKUP($A1765&amp;$Q$3,Data[Index]&amp;Data[Valid Test, Can be used for conformity (Y/N)],Data[PN/km ('#)])-K$2)/K$5</f>
        <v>#N/A</v>
      </c>
      <c r="L1765" s="141" t="e" cm="1">
        <f t="array" ref="L1765">(_xlfn.XLOOKUP($A1765&amp;$Q$3,Data[Index]&amp;Data[Valid Test, Can be used for conformity (Y/N)],Data[PM/km (mg)])-L$2)/L$5</f>
        <v>#N/A</v>
      </c>
      <c r="M1765" s="140" t="e" cm="1">
        <f t="array" ref="M1765">(_xlfn.XLOOKUP($A1765&amp;$Q$3,Data[Index]&amp;Data[Valid Test, Can be used for conformity (Y/N)],Data[CH4 (mg/km)])-M$2)/M$5</f>
        <v>#N/A</v>
      </c>
      <c r="N1765" s="140" t="e" cm="1">
        <f t="array" ref="N1765">(_xlfn.XLOOKUP($A1765&amp;$Q$3,Data[Index]&amp;Data[Valid Test, Can be used for conformity (Y/N)],Data[N20 (mg/km)])-N$2)/N$5</f>
        <v>#N/A</v>
      </c>
      <c r="O1765" s="141" t="e" cm="1">
        <f t="array" ref="O1765">(_xlfn.XLOOKUP($A1765&amp;$Q$3,Data[Index]&amp;Data[Valid Test, Can be used for conformity (Y/N)],Data[l/100km])-O$2)/O$5</f>
        <v>#N/A</v>
      </c>
      <c r="P1765" s="138">
        <f>_xlfn.XLOOKUP($A1765,Data[Index],Data[Comments])</f>
        <v>0</v>
      </c>
    </row>
    <row r="1766" spans="1:16" x14ac:dyDescent="0.2">
      <c r="A1766" s="129"/>
      <c r="B1766" s="129"/>
      <c r="C1766" s="129" t="e" cm="1">
        <f t="array" ref="C1766">_xlfn.XLOOKUP($A1766&amp;$Q$3&amp;$R$3,Data[Index]&amp;Data[Valid Test, Can be used for conformity (Y/N)]&amp;Data[Cycle],Data[Test Name])</f>
        <v>#N/A</v>
      </c>
      <c r="D1766" s="167" t="e" cm="1">
        <f t="array" ref="D1766">_xlfn.XLOOKUP($A1766&amp;$Q$3&amp;$R$3,Data[Index]&amp;Data[Valid Test, Can be used for conformity (Y/N)]&amp;Data[Cycle],Data[Mileage (Miles)])</f>
        <v>#N/A</v>
      </c>
      <c r="E1766" s="130" t="e" cm="1">
        <f t="array" ref="E1766">_xlfn.XLOOKUP($A1766&amp;$Q$3&amp;$R$3,Data[Index]&amp;Data[Valid Test, Can be used for conformity (Y/N)]&amp;Data[Cycle],Data[Date])</f>
        <v>#N/A</v>
      </c>
      <c r="F1766" s="141" t="e" cm="1">
        <f t="array" ref="F1766">(_xlfn.XLOOKUP($A1766&amp;$Q$3&amp;$R$3,Data[Index]&amp;Data[Valid Test, Can be used for conformity (Y/N)]&amp;Data[Cycle],Data[CO/km (mg)])-F$2)/F$5</f>
        <v>#N/A</v>
      </c>
      <c r="G1766" s="141" t="e" cm="1">
        <f t="array" ref="G1766">(_xlfn.XLOOKUP($A1766&amp;$Q$3,Data[Index]&amp;Data[Valid Test, Can be used for conformity (Y/N)],Data[CO2/km (g)])-G$2)/G$5</f>
        <v>#N/A</v>
      </c>
      <c r="H1766" s="141" t="e" cm="1">
        <f t="array" ref="H1766">(_xlfn.XLOOKUP($A1766&amp;$Q$3,Data[Index]&amp;Data[Valid Test, Can be used for conformity (Y/N)],Data[THC/km (mg)])-H$2)/H$5</f>
        <v>#N/A</v>
      </c>
      <c r="I1766" s="141" t="e" cm="1">
        <f t="array" ref="I1766">(_xlfn.XLOOKUP($A1766&amp;$Q$3,Data[Index]&amp;Data[Valid Test, Can be used for conformity (Y/N)],Data[NOx/km (mg)])-I$2)/I$5</f>
        <v>#N/A</v>
      </c>
      <c r="J1766" s="141" t="e" cm="1">
        <f t="array" ref="J1766">(_xlfn.XLOOKUP($A1766&amp;$Q$3,Data[Index]&amp;Data[Valid Test, Can be used for conformity (Y/N)],Data[THC + NOx/km (mg)])-J$2)/J$5</f>
        <v>#N/A</v>
      </c>
      <c r="K1766" s="141" t="e" cm="1">
        <f t="array" ref="K1766">(_xlfn.XLOOKUP($A1766&amp;$Q$3,Data[Index]&amp;Data[Valid Test, Can be used for conformity (Y/N)],Data[PN/km ('#)])-K$2)/K$5</f>
        <v>#N/A</v>
      </c>
      <c r="L1766" s="141" t="e" cm="1">
        <f t="array" ref="L1766">(_xlfn.XLOOKUP($A1766&amp;$Q$3,Data[Index]&amp;Data[Valid Test, Can be used for conformity (Y/N)],Data[PM/km (mg)])-L$2)/L$5</f>
        <v>#N/A</v>
      </c>
      <c r="M1766" s="140" t="e" cm="1">
        <f t="array" ref="M1766">(_xlfn.XLOOKUP($A1766&amp;$Q$3,Data[Index]&amp;Data[Valid Test, Can be used for conformity (Y/N)],Data[CH4 (mg/km)])-M$2)/M$5</f>
        <v>#N/A</v>
      </c>
      <c r="N1766" s="140" t="e" cm="1">
        <f t="array" ref="N1766">(_xlfn.XLOOKUP($A1766&amp;$Q$3,Data[Index]&amp;Data[Valid Test, Can be used for conformity (Y/N)],Data[N20 (mg/km)])-N$2)/N$5</f>
        <v>#N/A</v>
      </c>
      <c r="O1766" s="141" t="e" cm="1">
        <f t="array" ref="O1766">(_xlfn.XLOOKUP($A1766&amp;$Q$3,Data[Index]&amp;Data[Valid Test, Can be used for conformity (Y/N)],Data[l/100km])-O$2)/O$5</f>
        <v>#N/A</v>
      </c>
      <c r="P1766" s="138">
        <f>_xlfn.XLOOKUP($A1766,Data[Index],Data[Comments])</f>
        <v>0</v>
      </c>
    </row>
    <row r="1767" spans="1:16" x14ac:dyDescent="0.2">
      <c r="A1767" s="129"/>
      <c r="B1767" s="129"/>
      <c r="C1767" s="129" t="e" cm="1">
        <f t="array" ref="C1767">_xlfn.XLOOKUP($A1767&amp;$Q$3&amp;$R$3,Data[Index]&amp;Data[Valid Test, Can be used for conformity (Y/N)]&amp;Data[Cycle],Data[Test Name])</f>
        <v>#N/A</v>
      </c>
      <c r="D1767" s="167" t="e" cm="1">
        <f t="array" ref="D1767">_xlfn.XLOOKUP($A1767&amp;$Q$3&amp;$R$3,Data[Index]&amp;Data[Valid Test, Can be used for conformity (Y/N)]&amp;Data[Cycle],Data[Mileage (Miles)])</f>
        <v>#N/A</v>
      </c>
      <c r="E1767" s="130" t="e" cm="1">
        <f t="array" ref="E1767">_xlfn.XLOOKUP($A1767&amp;$Q$3&amp;$R$3,Data[Index]&amp;Data[Valid Test, Can be used for conformity (Y/N)]&amp;Data[Cycle],Data[Date])</f>
        <v>#N/A</v>
      </c>
      <c r="F1767" s="141" t="e" cm="1">
        <f t="array" ref="F1767">(_xlfn.XLOOKUP($A1767&amp;$Q$3&amp;$R$3,Data[Index]&amp;Data[Valid Test, Can be used for conformity (Y/N)]&amp;Data[Cycle],Data[CO/km (mg)])-F$2)/F$5</f>
        <v>#N/A</v>
      </c>
      <c r="G1767" s="141" t="e" cm="1">
        <f t="array" ref="G1767">(_xlfn.XLOOKUP($A1767&amp;$Q$3,Data[Index]&amp;Data[Valid Test, Can be used for conformity (Y/N)],Data[CO2/km (g)])-G$2)/G$5</f>
        <v>#N/A</v>
      </c>
      <c r="H1767" s="141" t="e" cm="1">
        <f t="array" ref="H1767">(_xlfn.XLOOKUP($A1767&amp;$Q$3,Data[Index]&amp;Data[Valid Test, Can be used for conformity (Y/N)],Data[THC/km (mg)])-H$2)/H$5</f>
        <v>#N/A</v>
      </c>
      <c r="I1767" s="141" t="e" cm="1">
        <f t="array" ref="I1767">(_xlfn.XLOOKUP($A1767&amp;$Q$3,Data[Index]&amp;Data[Valid Test, Can be used for conformity (Y/N)],Data[NOx/km (mg)])-I$2)/I$5</f>
        <v>#N/A</v>
      </c>
      <c r="J1767" s="141" t="e" cm="1">
        <f t="array" ref="J1767">(_xlfn.XLOOKUP($A1767&amp;$Q$3,Data[Index]&amp;Data[Valid Test, Can be used for conformity (Y/N)],Data[THC + NOx/km (mg)])-J$2)/J$5</f>
        <v>#N/A</v>
      </c>
      <c r="K1767" s="141" t="e" cm="1">
        <f t="array" ref="K1767">(_xlfn.XLOOKUP($A1767&amp;$Q$3,Data[Index]&amp;Data[Valid Test, Can be used for conformity (Y/N)],Data[PN/km ('#)])-K$2)/K$5</f>
        <v>#N/A</v>
      </c>
      <c r="L1767" s="141" t="e" cm="1">
        <f t="array" ref="L1767">(_xlfn.XLOOKUP($A1767&amp;$Q$3,Data[Index]&amp;Data[Valid Test, Can be used for conformity (Y/N)],Data[PM/km (mg)])-L$2)/L$5</f>
        <v>#N/A</v>
      </c>
      <c r="M1767" s="140" t="e" cm="1">
        <f t="array" ref="M1767">(_xlfn.XLOOKUP($A1767&amp;$Q$3,Data[Index]&amp;Data[Valid Test, Can be used for conformity (Y/N)],Data[CH4 (mg/km)])-M$2)/M$5</f>
        <v>#N/A</v>
      </c>
      <c r="N1767" s="140" t="e" cm="1">
        <f t="array" ref="N1767">(_xlfn.XLOOKUP($A1767&amp;$Q$3,Data[Index]&amp;Data[Valid Test, Can be used for conformity (Y/N)],Data[N20 (mg/km)])-N$2)/N$5</f>
        <v>#N/A</v>
      </c>
      <c r="O1767" s="141" t="e" cm="1">
        <f t="array" ref="O1767">(_xlfn.XLOOKUP($A1767&amp;$Q$3,Data[Index]&amp;Data[Valid Test, Can be used for conformity (Y/N)],Data[l/100km])-O$2)/O$5</f>
        <v>#N/A</v>
      </c>
      <c r="P1767" s="138">
        <f>_xlfn.XLOOKUP($A1767,Data[Index],Data[Comments])</f>
        <v>0</v>
      </c>
    </row>
    <row r="1768" spans="1:16" x14ac:dyDescent="0.2">
      <c r="A1768" s="129"/>
      <c r="B1768" s="129"/>
      <c r="C1768" s="129" t="e" cm="1">
        <f t="array" ref="C1768">_xlfn.XLOOKUP($A1768&amp;$Q$3&amp;$R$3,Data[Index]&amp;Data[Valid Test, Can be used for conformity (Y/N)]&amp;Data[Cycle],Data[Test Name])</f>
        <v>#N/A</v>
      </c>
      <c r="D1768" s="167" t="e" cm="1">
        <f t="array" ref="D1768">_xlfn.XLOOKUP($A1768&amp;$Q$3&amp;$R$3,Data[Index]&amp;Data[Valid Test, Can be used for conformity (Y/N)]&amp;Data[Cycle],Data[Mileage (Miles)])</f>
        <v>#N/A</v>
      </c>
      <c r="E1768" s="130" t="e" cm="1">
        <f t="array" ref="E1768">_xlfn.XLOOKUP($A1768&amp;$Q$3&amp;$R$3,Data[Index]&amp;Data[Valid Test, Can be used for conformity (Y/N)]&amp;Data[Cycle],Data[Date])</f>
        <v>#N/A</v>
      </c>
      <c r="F1768" s="141" t="e" cm="1">
        <f t="array" ref="F1768">(_xlfn.XLOOKUP($A1768&amp;$Q$3&amp;$R$3,Data[Index]&amp;Data[Valid Test, Can be used for conformity (Y/N)]&amp;Data[Cycle],Data[CO/km (mg)])-F$2)/F$5</f>
        <v>#N/A</v>
      </c>
      <c r="G1768" s="141" t="e" cm="1">
        <f t="array" ref="G1768">(_xlfn.XLOOKUP($A1768&amp;$Q$3,Data[Index]&amp;Data[Valid Test, Can be used for conformity (Y/N)],Data[CO2/km (g)])-G$2)/G$5</f>
        <v>#N/A</v>
      </c>
      <c r="H1768" s="141" t="e" cm="1">
        <f t="array" ref="H1768">(_xlfn.XLOOKUP($A1768&amp;$Q$3,Data[Index]&amp;Data[Valid Test, Can be used for conformity (Y/N)],Data[THC/km (mg)])-H$2)/H$5</f>
        <v>#N/A</v>
      </c>
      <c r="I1768" s="141" t="e" cm="1">
        <f t="array" ref="I1768">(_xlfn.XLOOKUP($A1768&amp;$Q$3,Data[Index]&amp;Data[Valid Test, Can be used for conformity (Y/N)],Data[NOx/km (mg)])-I$2)/I$5</f>
        <v>#N/A</v>
      </c>
      <c r="J1768" s="141" t="e" cm="1">
        <f t="array" ref="J1768">(_xlfn.XLOOKUP($A1768&amp;$Q$3,Data[Index]&amp;Data[Valid Test, Can be used for conformity (Y/N)],Data[THC + NOx/km (mg)])-J$2)/J$5</f>
        <v>#N/A</v>
      </c>
      <c r="K1768" s="141" t="e" cm="1">
        <f t="array" ref="K1768">(_xlfn.XLOOKUP($A1768&amp;$Q$3,Data[Index]&amp;Data[Valid Test, Can be used for conformity (Y/N)],Data[PN/km ('#)])-K$2)/K$5</f>
        <v>#N/A</v>
      </c>
      <c r="L1768" s="141" t="e" cm="1">
        <f t="array" ref="L1768">(_xlfn.XLOOKUP($A1768&amp;$Q$3,Data[Index]&amp;Data[Valid Test, Can be used for conformity (Y/N)],Data[PM/km (mg)])-L$2)/L$5</f>
        <v>#N/A</v>
      </c>
      <c r="M1768" s="140" t="e" cm="1">
        <f t="array" ref="M1768">(_xlfn.XLOOKUP($A1768&amp;$Q$3,Data[Index]&amp;Data[Valid Test, Can be used for conformity (Y/N)],Data[CH4 (mg/km)])-M$2)/M$5</f>
        <v>#N/A</v>
      </c>
      <c r="N1768" s="140" t="e" cm="1">
        <f t="array" ref="N1768">(_xlfn.XLOOKUP($A1768&amp;$Q$3,Data[Index]&amp;Data[Valid Test, Can be used for conformity (Y/N)],Data[N20 (mg/km)])-N$2)/N$5</f>
        <v>#N/A</v>
      </c>
      <c r="O1768" s="141" t="e" cm="1">
        <f t="array" ref="O1768">(_xlfn.XLOOKUP($A1768&amp;$Q$3,Data[Index]&amp;Data[Valid Test, Can be used for conformity (Y/N)],Data[l/100km])-O$2)/O$5</f>
        <v>#N/A</v>
      </c>
      <c r="P1768" s="138">
        <f>_xlfn.XLOOKUP($A1768,Data[Index],Data[Comments])</f>
        <v>0</v>
      </c>
    </row>
    <row r="1769" spans="1:16" x14ac:dyDescent="0.2">
      <c r="A1769" s="129"/>
      <c r="B1769" s="129"/>
      <c r="C1769" s="129" t="e" cm="1">
        <f t="array" ref="C1769">_xlfn.XLOOKUP($A1769&amp;$Q$3&amp;$R$3,Data[Index]&amp;Data[Valid Test, Can be used for conformity (Y/N)]&amp;Data[Cycle],Data[Test Name])</f>
        <v>#N/A</v>
      </c>
      <c r="D1769" s="167" t="e" cm="1">
        <f t="array" ref="D1769">_xlfn.XLOOKUP($A1769&amp;$Q$3&amp;$R$3,Data[Index]&amp;Data[Valid Test, Can be used for conformity (Y/N)]&amp;Data[Cycle],Data[Mileage (Miles)])</f>
        <v>#N/A</v>
      </c>
      <c r="E1769" s="130" t="e" cm="1">
        <f t="array" ref="E1769">_xlfn.XLOOKUP($A1769&amp;$Q$3&amp;$R$3,Data[Index]&amp;Data[Valid Test, Can be used for conformity (Y/N)]&amp;Data[Cycle],Data[Date])</f>
        <v>#N/A</v>
      </c>
      <c r="F1769" s="141" t="e" cm="1">
        <f t="array" ref="F1769">(_xlfn.XLOOKUP($A1769&amp;$Q$3&amp;$R$3,Data[Index]&amp;Data[Valid Test, Can be used for conformity (Y/N)]&amp;Data[Cycle],Data[CO/km (mg)])-F$2)/F$5</f>
        <v>#N/A</v>
      </c>
      <c r="G1769" s="141" t="e" cm="1">
        <f t="array" ref="G1769">(_xlfn.XLOOKUP($A1769&amp;$Q$3,Data[Index]&amp;Data[Valid Test, Can be used for conformity (Y/N)],Data[CO2/km (g)])-G$2)/G$5</f>
        <v>#N/A</v>
      </c>
      <c r="H1769" s="141" t="e" cm="1">
        <f t="array" ref="H1769">(_xlfn.XLOOKUP($A1769&amp;$Q$3,Data[Index]&amp;Data[Valid Test, Can be used for conformity (Y/N)],Data[THC/km (mg)])-H$2)/H$5</f>
        <v>#N/A</v>
      </c>
      <c r="I1769" s="141" t="e" cm="1">
        <f t="array" ref="I1769">(_xlfn.XLOOKUP($A1769&amp;$Q$3,Data[Index]&amp;Data[Valid Test, Can be used for conformity (Y/N)],Data[NOx/km (mg)])-I$2)/I$5</f>
        <v>#N/A</v>
      </c>
      <c r="J1769" s="141" t="e" cm="1">
        <f t="array" ref="J1769">(_xlfn.XLOOKUP($A1769&amp;$Q$3,Data[Index]&amp;Data[Valid Test, Can be used for conformity (Y/N)],Data[THC + NOx/km (mg)])-J$2)/J$5</f>
        <v>#N/A</v>
      </c>
      <c r="K1769" s="141" t="e" cm="1">
        <f t="array" ref="K1769">(_xlfn.XLOOKUP($A1769&amp;$Q$3,Data[Index]&amp;Data[Valid Test, Can be used for conformity (Y/N)],Data[PN/km ('#)])-K$2)/K$5</f>
        <v>#N/A</v>
      </c>
      <c r="L1769" s="141" t="e" cm="1">
        <f t="array" ref="L1769">(_xlfn.XLOOKUP($A1769&amp;$Q$3,Data[Index]&amp;Data[Valid Test, Can be used for conformity (Y/N)],Data[PM/km (mg)])-L$2)/L$5</f>
        <v>#N/A</v>
      </c>
      <c r="M1769" s="140" t="e" cm="1">
        <f t="array" ref="M1769">(_xlfn.XLOOKUP($A1769&amp;$Q$3,Data[Index]&amp;Data[Valid Test, Can be used for conformity (Y/N)],Data[CH4 (mg/km)])-M$2)/M$5</f>
        <v>#N/A</v>
      </c>
      <c r="N1769" s="140" t="e" cm="1">
        <f t="array" ref="N1769">(_xlfn.XLOOKUP($A1769&amp;$Q$3,Data[Index]&amp;Data[Valid Test, Can be used for conformity (Y/N)],Data[N20 (mg/km)])-N$2)/N$5</f>
        <v>#N/A</v>
      </c>
      <c r="O1769" s="141" t="e" cm="1">
        <f t="array" ref="O1769">(_xlfn.XLOOKUP($A1769&amp;$Q$3,Data[Index]&amp;Data[Valid Test, Can be used for conformity (Y/N)],Data[l/100km])-O$2)/O$5</f>
        <v>#N/A</v>
      </c>
      <c r="P1769" s="138">
        <f>_xlfn.XLOOKUP($A1769,Data[Index],Data[Comments])</f>
        <v>0</v>
      </c>
    </row>
    <row r="1770" spans="1:16" x14ac:dyDescent="0.2">
      <c r="A1770" s="129"/>
      <c r="B1770" s="129"/>
      <c r="C1770" s="129" t="e" cm="1">
        <f t="array" ref="C1770">_xlfn.XLOOKUP($A1770&amp;$Q$3&amp;$R$3,Data[Index]&amp;Data[Valid Test, Can be used for conformity (Y/N)]&amp;Data[Cycle],Data[Test Name])</f>
        <v>#N/A</v>
      </c>
      <c r="D1770" s="167" t="e" cm="1">
        <f t="array" ref="D1770">_xlfn.XLOOKUP($A1770&amp;$Q$3&amp;$R$3,Data[Index]&amp;Data[Valid Test, Can be used for conformity (Y/N)]&amp;Data[Cycle],Data[Mileage (Miles)])</f>
        <v>#N/A</v>
      </c>
      <c r="E1770" s="130" t="e" cm="1">
        <f t="array" ref="E1770">_xlfn.XLOOKUP($A1770&amp;$Q$3&amp;$R$3,Data[Index]&amp;Data[Valid Test, Can be used for conformity (Y/N)]&amp;Data[Cycle],Data[Date])</f>
        <v>#N/A</v>
      </c>
      <c r="F1770" s="141" t="e" cm="1">
        <f t="array" ref="F1770">(_xlfn.XLOOKUP($A1770&amp;$Q$3&amp;$R$3,Data[Index]&amp;Data[Valid Test, Can be used for conformity (Y/N)]&amp;Data[Cycle],Data[CO/km (mg)])-F$2)/F$5</f>
        <v>#N/A</v>
      </c>
      <c r="G1770" s="141" t="e" cm="1">
        <f t="array" ref="G1770">(_xlfn.XLOOKUP($A1770&amp;$Q$3,Data[Index]&amp;Data[Valid Test, Can be used for conformity (Y/N)],Data[CO2/km (g)])-G$2)/G$5</f>
        <v>#N/A</v>
      </c>
      <c r="H1770" s="141" t="e" cm="1">
        <f t="array" ref="H1770">(_xlfn.XLOOKUP($A1770&amp;$Q$3,Data[Index]&amp;Data[Valid Test, Can be used for conformity (Y/N)],Data[THC/km (mg)])-H$2)/H$5</f>
        <v>#N/A</v>
      </c>
      <c r="I1770" s="141" t="e" cm="1">
        <f t="array" ref="I1770">(_xlfn.XLOOKUP($A1770&amp;$Q$3,Data[Index]&amp;Data[Valid Test, Can be used for conformity (Y/N)],Data[NOx/km (mg)])-I$2)/I$5</f>
        <v>#N/A</v>
      </c>
      <c r="J1770" s="141" t="e" cm="1">
        <f t="array" ref="J1770">(_xlfn.XLOOKUP($A1770&amp;$Q$3,Data[Index]&amp;Data[Valid Test, Can be used for conformity (Y/N)],Data[THC + NOx/km (mg)])-J$2)/J$5</f>
        <v>#N/A</v>
      </c>
      <c r="K1770" s="141" t="e" cm="1">
        <f t="array" ref="K1770">(_xlfn.XLOOKUP($A1770&amp;$Q$3,Data[Index]&amp;Data[Valid Test, Can be used for conformity (Y/N)],Data[PN/km ('#)])-K$2)/K$5</f>
        <v>#N/A</v>
      </c>
      <c r="L1770" s="141" t="e" cm="1">
        <f t="array" ref="L1770">(_xlfn.XLOOKUP($A1770&amp;$Q$3,Data[Index]&amp;Data[Valid Test, Can be used for conformity (Y/N)],Data[PM/km (mg)])-L$2)/L$5</f>
        <v>#N/A</v>
      </c>
      <c r="M1770" s="140" t="e" cm="1">
        <f t="array" ref="M1770">(_xlfn.XLOOKUP($A1770&amp;$Q$3,Data[Index]&amp;Data[Valid Test, Can be used for conformity (Y/N)],Data[CH4 (mg/km)])-M$2)/M$5</f>
        <v>#N/A</v>
      </c>
      <c r="N1770" s="140" t="e" cm="1">
        <f t="array" ref="N1770">(_xlfn.XLOOKUP($A1770&amp;$Q$3,Data[Index]&amp;Data[Valid Test, Can be used for conformity (Y/N)],Data[N20 (mg/km)])-N$2)/N$5</f>
        <v>#N/A</v>
      </c>
      <c r="O1770" s="141" t="e" cm="1">
        <f t="array" ref="O1770">(_xlfn.XLOOKUP($A1770&amp;$Q$3,Data[Index]&amp;Data[Valid Test, Can be used for conformity (Y/N)],Data[l/100km])-O$2)/O$5</f>
        <v>#N/A</v>
      </c>
      <c r="P1770" s="138">
        <f>_xlfn.XLOOKUP($A1770,Data[Index],Data[Comments])</f>
        <v>0</v>
      </c>
    </row>
    <row r="1771" spans="1:16" x14ac:dyDescent="0.2">
      <c r="A1771" s="129"/>
      <c r="B1771" s="129"/>
      <c r="C1771" s="129" t="e" cm="1">
        <f t="array" ref="C1771">_xlfn.XLOOKUP($A1771&amp;$Q$3&amp;$R$3,Data[Index]&amp;Data[Valid Test, Can be used for conformity (Y/N)]&amp;Data[Cycle],Data[Test Name])</f>
        <v>#N/A</v>
      </c>
      <c r="D1771" s="167" t="e" cm="1">
        <f t="array" ref="D1771">_xlfn.XLOOKUP($A1771&amp;$Q$3&amp;$R$3,Data[Index]&amp;Data[Valid Test, Can be used for conformity (Y/N)]&amp;Data[Cycle],Data[Mileage (Miles)])</f>
        <v>#N/A</v>
      </c>
      <c r="E1771" s="130" t="e" cm="1">
        <f t="array" ref="E1771">_xlfn.XLOOKUP($A1771&amp;$Q$3&amp;$R$3,Data[Index]&amp;Data[Valid Test, Can be used for conformity (Y/N)]&amp;Data[Cycle],Data[Date])</f>
        <v>#N/A</v>
      </c>
      <c r="F1771" s="141" t="e" cm="1">
        <f t="array" ref="F1771">(_xlfn.XLOOKUP($A1771&amp;$Q$3&amp;$R$3,Data[Index]&amp;Data[Valid Test, Can be used for conformity (Y/N)]&amp;Data[Cycle],Data[CO/km (mg)])-F$2)/F$5</f>
        <v>#N/A</v>
      </c>
      <c r="G1771" s="141" t="e" cm="1">
        <f t="array" ref="G1771">(_xlfn.XLOOKUP($A1771&amp;$Q$3,Data[Index]&amp;Data[Valid Test, Can be used for conformity (Y/N)],Data[CO2/km (g)])-G$2)/G$5</f>
        <v>#N/A</v>
      </c>
      <c r="H1771" s="141" t="e" cm="1">
        <f t="array" ref="H1771">(_xlfn.XLOOKUP($A1771&amp;$Q$3,Data[Index]&amp;Data[Valid Test, Can be used for conformity (Y/N)],Data[THC/km (mg)])-H$2)/H$5</f>
        <v>#N/A</v>
      </c>
      <c r="I1771" s="141" t="e" cm="1">
        <f t="array" ref="I1771">(_xlfn.XLOOKUP($A1771&amp;$Q$3,Data[Index]&amp;Data[Valid Test, Can be used for conformity (Y/N)],Data[NOx/km (mg)])-I$2)/I$5</f>
        <v>#N/A</v>
      </c>
      <c r="J1771" s="141" t="e" cm="1">
        <f t="array" ref="J1771">(_xlfn.XLOOKUP($A1771&amp;$Q$3,Data[Index]&amp;Data[Valid Test, Can be used for conformity (Y/N)],Data[THC + NOx/km (mg)])-J$2)/J$5</f>
        <v>#N/A</v>
      </c>
      <c r="K1771" s="141" t="e" cm="1">
        <f t="array" ref="K1771">(_xlfn.XLOOKUP($A1771&amp;$Q$3,Data[Index]&amp;Data[Valid Test, Can be used for conformity (Y/N)],Data[PN/km ('#)])-K$2)/K$5</f>
        <v>#N/A</v>
      </c>
      <c r="L1771" s="141" t="e" cm="1">
        <f t="array" ref="L1771">(_xlfn.XLOOKUP($A1771&amp;$Q$3,Data[Index]&amp;Data[Valid Test, Can be used for conformity (Y/N)],Data[PM/km (mg)])-L$2)/L$5</f>
        <v>#N/A</v>
      </c>
      <c r="M1771" s="140" t="e" cm="1">
        <f t="array" ref="M1771">(_xlfn.XLOOKUP($A1771&amp;$Q$3,Data[Index]&amp;Data[Valid Test, Can be used for conformity (Y/N)],Data[CH4 (mg/km)])-M$2)/M$5</f>
        <v>#N/A</v>
      </c>
      <c r="N1771" s="140" t="e" cm="1">
        <f t="array" ref="N1771">(_xlfn.XLOOKUP($A1771&amp;$Q$3,Data[Index]&amp;Data[Valid Test, Can be used for conformity (Y/N)],Data[N20 (mg/km)])-N$2)/N$5</f>
        <v>#N/A</v>
      </c>
      <c r="O1771" s="141" t="e" cm="1">
        <f t="array" ref="O1771">(_xlfn.XLOOKUP($A1771&amp;$Q$3,Data[Index]&amp;Data[Valid Test, Can be used for conformity (Y/N)],Data[l/100km])-O$2)/O$5</f>
        <v>#N/A</v>
      </c>
      <c r="P1771" s="138">
        <f>_xlfn.XLOOKUP($A1771,Data[Index],Data[Comments])</f>
        <v>0</v>
      </c>
    </row>
    <row r="1772" spans="1:16" x14ac:dyDescent="0.2">
      <c r="A1772" s="129"/>
      <c r="B1772" s="129"/>
      <c r="C1772" s="129" t="e" cm="1">
        <f t="array" ref="C1772">_xlfn.XLOOKUP($A1772&amp;$Q$3&amp;$R$3,Data[Index]&amp;Data[Valid Test, Can be used for conformity (Y/N)]&amp;Data[Cycle],Data[Test Name])</f>
        <v>#N/A</v>
      </c>
      <c r="D1772" s="167" t="e" cm="1">
        <f t="array" ref="D1772">_xlfn.XLOOKUP($A1772&amp;$Q$3&amp;$R$3,Data[Index]&amp;Data[Valid Test, Can be used for conformity (Y/N)]&amp;Data[Cycle],Data[Mileage (Miles)])</f>
        <v>#N/A</v>
      </c>
      <c r="E1772" s="130" t="e" cm="1">
        <f t="array" ref="E1772">_xlfn.XLOOKUP($A1772&amp;$Q$3&amp;$R$3,Data[Index]&amp;Data[Valid Test, Can be used for conformity (Y/N)]&amp;Data[Cycle],Data[Date])</f>
        <v>#N/A</v>
      </c>
      <c r="F1772" s="141" t="e" cm="1">
        <f t="array" ref="F1772">(_xlfn.XLOOKUP($A1772&amp;$Q$3&amp;$R$3,Data[Index]&amp;Data[Valid Test, Can be used for conformity (Y/N)]&amp;Data[Cycle],Data[CO/km (mg)])-F$2)/F$5</f>
        <v>#N/A</v>
      </c>
      <c r="G1772" s="141" t="e" cm="1">
        <f t="array" ref="G1772">(_xlfn.XLOOKUP($A1772&amp;$Q$3,Data[Index]&amp;Data[Valid Test, Can be used for conformity (Y/N)],Data[CO2/km (g)])-G$2)/G$5</f>
        <v>#N/A</v>
      </c>
      <c r="H1772" s="141" t="e" cm="1">
        <f t="array" ref="H1772">(_xlfn.XLOOKUP($A1772&amp;$Q$3,Data[Index]&amp;Data[Valid Test, Can be used for conformity (Y/N)],Data[THC/km (mg)])-H$2)/H$5</f>
        <v>#N/A</v>
      </c>
      <c r="I1772" s="141" t="e" cm="1">
        <f t="array" ref="I1772">(_xlfn.XLOOKUP($A1772&amp;$Q$3,Data[Index]&amp;Data[Valid Test, Can be used for conformity (Y/N)],Data[NOx/km (mg)])-I$2)/I$5</f>
        <v>#N/A</v>
      </c>
      <c r="J1772" s="141" t="e" cm="1">
        <f t="array" ref="J1772">(_xlfn.XLOOKUP($A1772&amp;$Q$3,Data[Index]&amp;Data[Valid Test, Can be used for conformity (Y/N)],Data[THC + NOx/km (mg)])-J$2)/J$5</f>
        <v>#N/A</v>
      </c>
      <c r="K1772" s="141" t="e" cm="1">
        <f t="array" ref="K1772">(_xlfn.XLOOKUP($A1772&amp;$Q$3,Data[Index]&amp;Data[Valid Test, Can be used for conformity (Y/N)],Data[PN/km ('#)])-K$2)/K$5</f>
        <v>#N/A</v>
      </c>
      <c r="L1772" s="141" t="e" cm="1">
        <f t="array" ref="L1772">(_xlfn.XLOOKUP($A1772&amp;$Q$3,Data[Index]&amp;Data[Valid Test, Can be used for conformity (Y/N)],Data[PM/km (mg)])-L$2)/L$5</f>
        <v>#N/A</v>
      </c>
      <c r="M1772" s="140" t="e" cm="1">
        <f t="array" ref="M1772">(_xlfn.XLOOKUP($A1772&amp;$Q$3,Data[Index]&amp;Data[Valid Test, Can be used for conformity (Y/N)],Data[CH4 (mg/km)])-M$2)/M$5</f>
        <v>#N/A</v>
      </c>
      <c r="N1772" s="140" t="e" cm="1">
        <f t="array" ref="N1772">(_xlfn.XLOOKUP($A1772&amp;$Q$3,Data[Index]&amp;Data[Valid Test, Can be used for conformity (Y/N)],Data[N20 (mg/km)])-N$2)/N$5</f>
        <v>#N/A</v>
      </c>
      <c r="O1772" s="141" t="e" cm="1">
        <f t="array" ref="O1772">(_xlfn.XLOOKUP($A1772&amp;$Q$3,Data[Index]&amp;Data[Valid Test, Can be used for conformity (Y/N)],Data[l/100km])-O$2)/O$5</f>
        <v>#N/A</v>
      </c>
      <c r="P1772" s="138">
        <f>_xlfn.XLOOKUP($A1772,Data[Index],Data[Comments])</f>
        <v>0</v>
      </c>
    </row>
    <row r="1773" spans="1:16" x14ac:dyDescent="0.2">
      <c r="A1773" s="129"/>
      <c r="B1773" s="129"/>
      <c r="C1773" s="129" t="e" cm="1">
        <f t="array" ref="C1773">_xlfn.XLOOKUP($A1773&amp;$Q$3&amp;$R$3,Data[Index]&amp;Data[Valid Test, Can be used for conformity (Y/N)]&amp;Data[Cycle],Data[Test Name])</f>
        <v>#N/A</v>
      </c>
      <c r="D1773" s="167" t="e" cm="1">
        <f t="array" ref="D1773">_xlfn.XLOOKUP($A1773&amp;$Q$3&amp;$R$3,Data[Index]&amp;Data[Valid Test, Can be used for conformity (Y/N)]&amp;Data[Cycle],Data[Mileage (Miles)])</f>
        <v>#N/A</v>
      </c>
      <c r="E1773" s="130" t="e" cm="1">
        <f t="array" ref="E1773">_xlfn.XLOOKUP($A1773&amp;$Q$3&amp;$R$3,Data[Index]&amp;Data[Valid Test, Can be used for conformity (Y/N)]&amp;Data[Cycle],Data[Date])</f>
        <v>#N/A</v>
      </c>
      <c r="F1773" s="141" t="e" cm="1">
        <f t="array" ref="F1773">(_xlfn.XLOOKUP($A1773&amp;$Q$3&amp;$R$3,Data[Index]&amp;Data[Valid Test, Can be used for conformity (Y/N)]&amp;Data[Cycle],Data[CO/km (mg)])-F$2)/F$5</f>
        <v>#N/A</v>
      </c>
      <c r="G1773" s="141" t="e" cm="1">
        <f t="array" ref="G1773">(_xlfn.XLOOKUP($A1773&amp;$Q$3,Data[Index]&amp;Data[Valid Test, Can be used for conformity (Y/N)],Data[CO2/km (g)])-G$2)/G$5</f>
        <v>#N/A</v>
      </c>
      <c r="H1773" s="141" t="e" cm="1">
        <f t="array" ref="H1773">(_xlfn.XLOOKUP($A1773&amp;$Q$3,Data[Index]&amp;Data[Valid Test, Can be used for conformity (Y/N)],Data[THC/km (mg)])-H$2)/H$5</f>
        <v>#N/A</v>
      </c>
      <c r="I1773" s="141" t="e" cm="1">
        <f t="array" ref="I1773">(_xlfn.XLOOKUP($A1773&amp;$Q$3,Data[Index]&amp;Data[Valid Test, Can be used for conformity (Y/N)],Data[NOx/km (mg)])-I$2)/I$5</f>
        <v>#N/A</v>
      </c>
      <c r="J1773" s="141" t="e" cm="1">
        <f t="array" ref="J1773">(_xlfn.XLOOKUP($A1773&amp;$Q$3,Data[Index]&amp;Data[Valid Test, Can be used for conformity (Y/N)],Data[THC + NOx/km (mg)])-J$2)/J$5</f>
        <v>#N/A</v>
      </c>
      <c r="K1773" s="141" t="e" cm="1">
        <f t="array" ref="K1773">(_xlfn.XLOOKUP($A1773&amp;$Q$3,Data[Index]&amp;Data[Valid Test, Can be used for conformity (Y/N)],Data[PN/km ('#)])-K$2)/K$5</f>
        <v>#N/A</v>
      </c>
      <c r="L1773" s="141" t="e" cm="1">
        <f t="array" ref="L1773">(_xlfn.XLOOKUP($A1773&amp;$Q$3,Data[Index]&amp;Data[Valid Test, Can be used for conformity (Y/N)],Data[PM/km (mg)])-L$2)/L$5</f>
        <v>#N/A</v>
      </c>
      <c r="M1773" s="140" t="e" cm="1">
        <f t="array" ref="M1773">(_xlfn.XLOOKUP($A1773&amp;$Q$3,Data[Index]&amp;Data[Valid Test, Can be used for conformity (Y/N)],Data[CH4 (mg/km)])-M$2)/M$5</f>
        <v>#N/A</v>
      </c>
      <c r="N1773" s="140" t="e" cm="1">
        <f t="array" ref="N1773">(_xlfn.XLOOKUP($A1773&amp;$Q$3,Data[Index]&amp;Data[Valid Test, Can be used for conformity (Y/N)],Data[N20 (mg/km)])-N$2)/N$5</f>
        <v>#N/A</v>
      </c>
      <c r="O1773" s="141" t="e" cm="1">
        <f t="array" ref="O1773">(_xlfn.XLOOKUP($A1773&amp;$Q$3,Data[Index]&amp;Data[Valid Test, Can be used for conformity (Y/N)],Data[l/100km])-O$2)/O$5</f>
        <v>#N/A</v>
      </c>
      <c r="P1773" s="138">
        <f>_xlfn.XLOOKUP($A1773,Data[Index],Data[Comments])</f>
        <v>0</v>
      </c>
    </row>
    <row r="1774" spans="1:16" x14ac:dyDescent="0.2">
      <c r="A1774" s="129"/>
      <c r="B1774" s="129"/>
      <c r="C1774" s="129" t="e" cm="1">
        <f t="array" ref="C1774">_xlfn.XLOOKUP($A1774&amp;$Q$3&amp;$R$3,Data[Index]&amp;Data[Valid Test, Can be used for conformity (Y/N)]&amp;Data[Cycle],Data[Test Name])</f>
        <v>#N/A</v>
      </c>
      <c r="D1774" s="167" t="e" cm="1">
        <f t="array" ref="D1774">_xlfn.XLOOKUP($A1774&amp;$Q$3&amp;$R$3,Data[Index]&amp;Data[Valid Test, Can be used for conformity (Y/N)]&amp;Data[Cycle],Data[Mileage (Miles)])</f>
        <v>#N/A</v>
      </c>
      <c r="E1774" s="130" t="e" cm="1">
        <f t="array" ref="E1774">_xlfn.XLOOKUP($A1774&amp;$Q$3&amp;$R$3,Data[Index]&amp;Data[Valid Test, Can be used for conformity (Y/N)]&amp;Data[Cycle],Data[Date])</f>
        <v>#N/A</v>
      </c>
      <c r="F1774" s="141" t="e" cm="1">
        <f t="array" ref="F1774">(_xlfn.XLOOKUP($A1774&amp;$Q$3&amp;$R$3,Data[Index]&amp;Data[Valid Test, Can be used for conformity (Y/N)]&amp;Data[Cycle],Data[CO/km (mg)])-F$2)/F$5</f>
        <v>#N/A</v>
      </c>
      <c r="G1774" s="141" t="e" cm="1">
        <f t="array" ref="G1774">(_xlfn.XLOOKUP($A1774&amp;$Q$3,Data[Index]&amp;Data[Valid Test, Can be used for conformity (Y/N)],Data[CO2/km (g)])-G$2)/G$5</f>
        <v>#N/A</v>
      </c>
      <c r="H1774" s="141" t="e" cm="1">
        <f t="array" ref="H1774">(_xlfn.XLOOKUP($A1774&amp;$Q$3,Data[Index]&amp;Data[Valid Test, Can be used for conformity (Y/N)],Data[THC/km (mg)])-H$2)/H$5</f>
        <v>#N/A</v>
      </c>
      <c r="I1774" s="141" t="e" cm="1">
        <f t="array" ref="I1774">(_xlfn.XLOOKUP($A1774&amp;$Q$3,Data[Index]&amp;Data[Valid Test, Can be used for conformity (Y/N)],Data[NOx/km (mg)])-I$2)/I$5</f>
        <v>#N/A</v>
      </c>
      <c r="J1774" s="141" t="e" cm="1">
        <f t="array" ref="J1774">(_xlfn.XLOOKUP($A1774&amp;$Q$3,Data[Index]&amp;Data[Valid Test, Can be used for conformity (Y/N)],Data[THC + NOx/km (mg)])-J$2)/J$5</f>
        <v>#N/A</v>
      </c>
      <c r="K1774" s="141" t="e" cm="1">
        <f t="array" ref="K1774">(_xlfn.XLOOKUP($A1774&amp;$Q$3,Data[Index]&amp;Data[Valid Test, Can be used for conformity (Y/N)],Data[PN/km ('#)])-K$2)/K$5</f>
        <v>#N/A</v>
      </c>
      <c r="L1774" s="141" t="e" cm="1">
        <f t="array" ref="L1774">(_xlfn.XLOOKUP($A1774&amp;$Q$3,Data[Index]&amp;Data[Valid Test, Can be used for conformity (Y/N)],Data[PM/km (mg)])-L$2)/L$5</f>
        <v>#N/A</v>
      </c>
      <c r="M1774" s="140" t="e" cm="1">
        <f t="array" ref="M1774">(_xlfn.XLOOKUP($A1774&amp;$Q$3,Data[Index]&amp;Data[Valid Test, Can be used for conformity (Y/N)],Data[CH4 (mg/km)])-M$2)/M$5</f>
        <v>#N/A</v>
      </c>
      <c r="N1774" s="140" t="e" cm="1">
        <f t="array" ref="N1774">(_xlfn.XLOOKUP($A1774&amp;$Q$3,Data[Index]&amp;Data[Valid Test, Can be used for conformity (Y/N)],Data[N20 (mg/km)])-N$2)/N$5</f>
        <v>#N/A</v>
      </c>
      <c r="O1774" s="141" t="e" cm="1">
        <f t="array" ref="O1774">(_xlfn.XLOOKUP($A1774&amp;$Q$3,Data[Index]&amp;Data[Valid Test, Can be used for conformity (Y/N)],Data[l/100km])-O$2)/O$5</f>
        <v>#N/A</v>
      </c>
      <c r="P1774" s="138">
        <f>_xlfn.XLOOKUP($A1774,Data[Index],Data[Comments])</f>
        <v>0</v>
      </c>
    </row>
    <row r="1775" spans="1:16" x14ac:dyDescent="0.2">
      <c r="A1775" s="129"/>
      <c r="B1775" s="129"/>
      <c r="C1775" s="129" t="e" cm="1">
        <f t="array" ref="C1775">_xlfn.XLOOKUP($A1775&amp;$Q$3&amp;$R$3,Data[Index]&amp;Data[Valid Test, Can be used for conformity (Y/N)]&amp;Data[Cycle],Data[Test Name])</f>
        <v>#N/A</v>
      </c>
      <c r="D1775" s="167" t="e" cm="1">
        <f t="array" ref="D1775">_xlfn.XLOOKUP($A1775&amp;$Q$3&amp;$R$3,Data[Index]&amp;Data[Valid Test, Can be used for conformity (Y/N)]&amp;Data[Cycle],Data[Mileage (Miles)])</f>
        <v>#N/A</v>
      </c>
      <c r="E1775" s="130" t="e" cm="1">
        <f t="array" ref="E1775">_xlfn.XLOOKUP($A1775&amp;$Q$3&amp;$R$3,Data[Index]&amp;Data[Valid Test, Can be used for conformity (Y/N)]&amp;Data[Cycle],Data[Date])</f>
        <v>#N/A</v>
      </c>
      <c r="F1775" s="141" t="e" cm="1">
        <f t="array" ref="F1775">(_xlfn.XLOOKUP($A1775&amp;$Q$3&amp;$R$3,Data[Index]&amp;Data[Valid Test, Can be used for conformity (Y/N)]&amp;Data[Cycle],Data[CO/km (mg)])-F$2)/F$5</f>
        <v>#N/A</v>
      </c>
      <c r="G1775" s="141" t="e" cm="1">
        <f t="array" ref="G1775">(_xlfn.XLOOKUP($A1775&amp;$Q$3,Data[Index]&amp;Data[Valid Test, Can be used for conformity (Y/N)],Data[CO2/km (g)])-G$2)/G$5</f>
        <v>#N/A</v>
      </c>
      <c r="H1775" s="141" t="e" cm="1">
        <f t="array" ref="H1775">(_xlfn.XLOOKUP($A1775&amp;$Q$3,Data[Index]&amp;Data[Valid Test, Can be used for conformity (Y/N)],Data[THC/km (mg)])-H$2)/H$5</f>
        <v>#N/A</v>
      </c>
      <c r="I1775" s="141" t="e" cm="1">
        <f t="array" ref="I1775">(_xlfn.XLOOKUP($A1775&amp;$Q$3,Data[Index]&amp;Data[Valid Test, Can be used for conformity (Y/N)],Data[NOx/km (mg)])-I$2)/I$5</f>
        <v>#N/A</v>
      </c>
      <c r="J1775" s="141" t="e" cm="1">
        <f t="array" ref="J1775">(_xlfn.XLOOKUP($A1775&amp;$Q$3,Data[Index]&amp;Data[Valid Test, Can be used for conformity (Y/N)],Data[THC + NOx/km (mg)])-J$2)/J$5</f>
        <v>#N/A</v>
      </c>
      <c r="K1775" s="141" t="e" cm="1">
        <f t="array" ref="K1775">(_xlfn.XLOOKUP($A1775&amp;$Q$3,Data[Index]&amp;Data[Valid Test, Can be used for conformity (Y/N)],Data[PN/km ('#)])-K$2)/K$5</f>
        <v>#N/A</v>
      </c>
      <c r="L1775" s="141" t="e" cm="1">
        <f t="array" ref="L1775">(_xlfn.XLOOKUP($A1775&amp;$Q$3,Data[Index]&amp;Data[Valid Test, Can be used for conformity (Y/N)],Data[PM/km (mg)])-L$2)/L$5</f>
        <v>#N/A</v>
      </c>
      <c r="M1775" s="140" t="e" cm="1">
        <f t="array" ref="M1775">(_xlfn.XLOOKUP($A1775&amp;$Q$3,Data[Index]&amp;Data[Valid Test, Can be used for conformity (Y/N)],Data[CH4 (mg/km)])-M$2)/M$5</f>
        <v>#N/A</v>
      </c>
      <c r="N1775" s="140" t="e" cm="1">
        <f t="array" ref="N1775">(_xlfn.XLOOKUP($A1775&amp;$Q$3,Data[Index]&amp;Data[Valid Test, Can be used for conformity (Y/N)],Data[N20 (mg/km)])-N$2)/N$5</f>
        <v>#N/A</v>
      </c>
      <c r="O1775" s="141" t="e" cm="1">
        <f t="array" ref="O1775">(_xlfn.XLOOKUP($A1775&amp;$Q$3,Data[Index]&amp;Data[Valid Test, Can be used for conformity (Y/N)],Data[l/100km])-O$2)/O$5</f>
        <v>#N/A</v>
      </c>
      <c r="P1775" s="138">
        <f>_xlfn.XLOOKUP($A1775,Data[Index],Data[Comments])</f>
        <v>0</v>
      </c>
    </row>
    <row r="1776" spans="1:16" x14ac:dyDescent="0.2">
      <c r="A1776" s="129"/>
      <c r="B1776" s="129"/>
      <c r="C1776" s="129" t="e" cm="1">
        <f t="array" ref="C1776">_xlfn.XLOOKUP($A1776&amp;$Q$3&amp;$R$3,Data[Index]&amp;Data[Valid Test, Can be used for conformity (Y/N)]&amp;Data[Cycle],Data[Test Name])</f>
        <v>#N/A</v>
      </c>
      <c r="D1776" s="167" t="e" cm="1">
        <f t="array" ref="D1776">_xlfn.XLOOKUP($A1776&amp;$Q$3&amp;$R$3,Data[Index]&amp;Data[Valid Test, Can be used for conformity (Y/N)]&amp;Data[Cycle],Data[Mileage (Miles)])</f>
        <v>#N/A</v>
      </c>
      <c r="E1776" s="130" t="e" cm="1">
        <f t="array" ref="E1776">_xlfn.XLOOKUP($A1776&amp;$Q$3&amp;$R$3,Data[Index]&amp;Data[Valid Test, Can be used for conformity (Y/N)]&amp;Data[Cycle],Data[Date])</f>
        <v>#N/A</v>
      </c>
      <c r="F1776" s="141" t="e" cm="1">
        <f t="array" ref="F1776">(_xlfn.XLOOKUP($A1776&amp;$Q$3&amp;$R$3,Data[Index]&amp;Data[Valid Test, Can be used for conformity (Y/N)]&amp;Data[Cycle],Data[CO/km (mg)])-F$2)/F$5</f>
        <v>#N/A</v>
      </c>
      <c r="G1776" s="141" t="e" cm="1">
        <f t="array" ref="G1776">(_xlfn.XLOOKUP($A1776&amp;$Q$3,Data[Index]&amp;Data[Valid Test, Can be used for conformity (Y/N)],Data[CO2/km (g)])-G$2)/G$5</f>
        <v>#N/A</v>
      </c>
      <c r="H1776" s="141" t="e" cm="1">
        <f t="array" ref="H1776">(_xlfn.XLOOKUP($A1776&amp;$Q$3,Data[Index]&amp;Data[Valid Test, Can be used for conformity (Y/N)],Data[THC/km (mg)])-H$2)/H$5</f>
        <v>#N/A</v>
      </c>
      <c r="I1776" s="141" t="e" cm="1">
        <f t="array" ref="I1776">(_xlfn.XLOOKUP($A1776&amp;$Q$3,Data[Index]&amp;Data[Valid Test, Can be used for conformity (Y/N)],Data[NOx/km (mg)])-I$2)/I$5</f>
        <v>#N/A</v>
      </c>
      <c r="J1776" s="141" t="e" cm="1">
        <f t="array" ref="J1776">(_xlfn.XLOOKUP($A1776&amp;$Q$3,Data[Index]&amp;Data[Valid Test, Can be used for conformity (Y/N)],Data[THC + NOx/km (mg)])-J$2)/J$5</f>
        <v>#N/A</v>
      </c>
      <c r="K1776" s="141" t="e" cm="1">
        <f t="array" ref="K1776">(_xlfn.XLOOKUP($A1776&amp;$Q$3,Data[Index]&amp;Data[Valid Test, Can be used for conformity (Y/N)],Data[PN/km ('#)])-K$2)/K$5</f>
        <v>#N/A</v>
      </c>
      <c r="L1776" s="141" t="e" cm="1">
        <f t="array" ref="L1776">(_xlfn.XLOOKUP($A1776&amp;$Q$3,Data[Index]&amp;Data[Valid Test, Can be used for conformity (Y/N)],Data[PM/km (mg)])-L$2)/L$5</f>
        <v>#N/A</v>
      </c>
      <c r="M1776" s="140" t="e" cm="1">
        <f t="array" ref="M1776">(_xlfn.XLOOKUP($A1776&amp;$Q$3,Data[Index]&amp;Data[Valid Test, Can be used for conformity (Y/N)],Data[CH4 (mg/km)])-M$2)/M$5</f>
        <v>#N/A</v>
      </c>
      <c r="N1776" s="140" t="e" cm="1">
        <f t="array" ref="N1776">(_xlfn.XLOOKUP($A1776&amp;$Q$3,Data[Index]&amp;Data[Valid Test, Can be used for conformity (Y/N)],Data[N20 (mg/km)])-N$2)/N$5</f>
        <v>#N/A</v>
      </c>
      <c r="O1776" s="141" t="e" cm="1">
        <f t="array" ref="O1776">(_xlfn.XLOOKUP($A1776&amp;$Q$3,Data[Index]&amp;Data[Valid Test, Can be used for conformity (Y/N)],Data[l/100km])-O$2)/O$5</f>
        <v>#N/A</v>
      </c>
      <c r="P1776" s="138">
        <f>_xlfn.XLOOKUP($A1776,Data[Index],Data[Comments])</f>
        <v>0</v>
      </c>
    </row>
    <row r="1777" spans="1:16" x14ac:dyDescent="0.2">
      <c r="A1777" s="129"/>
      <c r="B1777" s="129"/>
      <c r="C1777" s="129" t="e" cm="1">
        <f t="array" ref="C1777">_xlfn.XLOOKUP($A1777&amp;$Q$3&amp;$R$3,Data[Index]&amp;Data[Valid Test, Can be used for conformity (Y/N)]&amp;Data[Cycle],Data[Test Name])</f>
        <v>#N/A</v>
      </c>
      <c r="D1777" s="167" t="e" cm="1">
        <f t="array" ref="D1777">_xlfn.XLOOKUP($A1777&amp;$Q$3&amp;$R$3,Data[Index]&amp;Data[Valid Test, Can be used for conformity (Y/N)]&amp;Data[Cycle],Data[Mileage (Miles)])</f>
        <v>#N/A</v>
      </c>
      <c r="E1777" s="130" t="e" cm="1">
        <f t="array" ref="E1777">_xlfn.XLOOKUP($A1777&amp;$Q$3&amp;$R$3,Data[Index]&amp;Data[Valid Test, Can be used for conformity (Y/N)]&amp;Data[Cycle],Data[Date])</f>
        <v>#N/A</v>
      </c>
      <c r="F1777" s="141" t="e" cm="1">
        <f t="array" ref="F1777">(_xlfn.XLOOKUP($A1777&amp;$Q$3&amp;$R$3,Data[Index]&amp;Data[Valid Test, Can be used for conformity (Y/N)]&amp;Data[Cycle],Data[CO/km (mg)])-F$2)/F$5</f>
        <v>#N/A</v>
      </c>
      <c r="G1777" s="141" t="e" cm="1">
        <f t="array" ref="G1777">(_xlfn.XLOOKUP($A1777&amp;$Q$3,Data[Index]&amp;Data[Valid Test, Can be used for conformity (Y/N)],Data[CO2/km (g)])-G$2)/G$5</f>
        <v>#N/A</v>
      </c>
      <c r="H1777" s="141" t="e" cm="1">
        <f t="array" ref="H1777">(_xlfn.XLOOKUP($A1777&amp;$Q$3,Data[Index]&amp;Data[Valid Test, Can be used for conformity (Y/N)],Data[THC/km (mg)])-H$2)/H$5</f>
        <v>#N/A</v>
      </c>
      <c r="I1777" s="141" t="e" cm="1">
        <f t="array" ref="I1777">(_xlfn.XLOOKUP($A1777&amp;$Q$3,Data[Index]&amp;Data[Valid Test, Can be used for conformity (Y/N)],Data[NOx/km (mg)])-I$2)/I$5</f>
        <v>#N/A</v>
      </c>
      <c r="J1777" s="141" t="e" cm="1">
        <f t="array" ref="J1777">(_xlfn.XLOOKUP($A1777&amp;$Q$3,Data[Index]&amp;Data[Valid Test, Can be used for conformity (Y/N)],Data[THC + NOx/km (mg)])-J$2)/J$5</f>
        <v>#N/A</v>
      </c>
      <c r="K1777" s="141" t="e" cm="1">
        <f t="array" ref="K1777">(_xlfn.XLOOKUP($A1777&amp;$Q$3,Data[Index]&amp;Data[Valid Test, Can be used for conformity (Y/N)],Data[PN/km ('#)])-K$2)/K$5</f>
        <v>#N/A</v>
      </c>
      <c r="L1777" s="141" t="e" cm="1">
        <f t="array" ref="L1777">(_xlfn.XLOOKUP($A1777&amp;$Q$3,Data[Index]&amp;Data[Valid Test, Can be used for conformity (Y/N)],Data[PM/km (mg)])-L$2)/L$5</f>
        <v>#N/A</v>
      </c>
      <c r="M1777" s="140" t="e" cm="1">
        <f t="array" ref="M1777">(_xlfn.XLOOKUP($A1777&amp;$Q$3,Data[Index]&amp;Data[Valid Test, Can be used for conformity (Y/N)],Data[CH4 (mg/km)])-M$2)/M$5</f>
        <v>#N/A</v>
      </c>
      <c r="N1777" s="140" t="e" cm="1">
        <f t="array" ref="N1777">(_xlfn.XLOOKUP($A1777&amp;$Q$3,Data[Index]&amp;Data[Valid Test, Can be used for conformity (Y/N)],Data[N20 (mg/km)])-N$2)/N$5</f>
        <v>#N/A</v>
      </c>
      <c r="O1777" s="141" t="e" cm="1">
        <f t="array" ref="O1777">(_xlfn.XLOOKUP($A1777&amp;$Q$3,Data[Index]&amp;Data[Valid Test, Can be used for conformity (Y/N)],Data[l/100km])-O$2)/O$5</f>
        <v>#N/A</v>
      </c>
      <c r="P1777" s="138">
        <f>_xlfn.XLOOKUP($A1777,Data[Index],Data[Comments])</f>
        <v>0</v>
      </c>
    </row>
    <row r="1778" spans="1:16" x14ac:dyDescent="0.2">
      <c r="A1778" s="129"/>
      <c r="B1778" s="129"/>
      <c r="C1778" s="129" t="e" cm="1">
        <f t="array" ref="C1778">_xlfn.XLOOKUP($A1778&amp;$Q$3&amp;$R$3,Data[Index]&amp;Data[Valid Test, Can be used for conformity (Y/N)]&amp;Data[Cycle],Data[Test Name])</f>
        <v>#N/A</v>
      </c>
      <c r="D1778" s="167" t="e" cm="1">
        <f t="array" ref="D1778">_xlfn.XLOOKUP($A1778&amp;$Q$3&amp;$R$3,Data[Index]&amp;Data[Valid Test, Can be used for conformity (Y/N)]&amp;Data[Cycle],Data[Mileage (Miles)])</f>
        <v>#N/A</v>
      </c>
      <c r="E1778" s="130" t="e" cm="1">
        <f t="array" ref="E1778">_xlfn.XLOOKUP($A1778&amp;$Q$3&amp;$R$3,Data[Index]&amp;Data[Valid Test, Can be used for conformity (Y/N)]&amp;Data[Cycle],Data[Date])</f>
        <v>#N/A</v>
      </c>
      <c r="F1778" s="141" t="e" cm="1">
        <f t="array" ref="F1778">(_xlfn.XLOOKUP($A1778&amp;$Q$3&amp;$R$3,Data[Index]&amp;Data[Valid Test, Can be used for conformity (Y/N)]&amp;Data[Cycle],Data[CO/km (mg)])-F$2)/F$5</f>
        <v>#N/A</v>
      </c>
      <c r="G1778" s="141" t="e" cm="1">
        <f t="array" ref="G1778">(_xlfn.XLOOKUP($A1778&amp;$Q$3,Data[Index]&amp;Data[Valid Test, Can be used for conformity (Y/N)],Data[CO2/km (g)])-G$2)/G$5</f>
        <v>#N/A</v>
      </c>
      <c r="H1778" s="141" t="e" cm="1">
        <f t="array" ref="H1778">(_xlfn.XLOOKUP($A1778&amp;$Q$3,Data[Index]&amp;Data[Valid Test, Can be used for conformity (Y/N)],Data[THC/km (mg)])-H$2)/H$5</f>
        <v>#N/A</v>
      </c>
      <c r="I1778" s="141" t="e" cm="1">
        <f t="array" ref="I1778">(_xlfn.XLOOKUP($A1778&amp;$Q$3,Data[Index]&amp;Data[Valid Test, Can be used for conformity (Y/N)],Data[NOx/km (mg)])-I$2)/I$5</f>
        <v>#N/A</v>
      </c>
      <c r="J1778" s="141" t="e" cm="1">
        <f t="array" ref="J1778">(_xlfn.XLOOKUP($A1778&amp;$Q$3,Data[Index]&amp;Data[Valid Test, Can be used for conformity (Y/N)],Data[THC + NOx/km (mg)])-J$2)/J$5</f>
        <v>#N/A</v>
      </c>
      <c r="K1778" s="141" t="e" cm="1">
        <f t="array" ref="K1778">(_xlfn.XLOOKUP($A1778&amp;$Q$3,Data[Index]&amp;Data[Valid Test, Can be used for conformity (Y/N)],Data[PN/km ('#)])-K$2)/K$5</f>
        <v>#N/A</v>
      </c>
      <c r="L1778" s="141" t="e" cm="1">
        <f t="array" ref="L1778">(_xlfn.XLOOKUP($A1778&amp;$Q$3,Data[Index]&amp;Data[Valid Test, Can be used for conformity (Y/N)],Data[PM/km (mg)])-L$2)/L$5</f>
        <v>#N/A</v>
      </c>
      <c r="M1778" s="140" t="e" cm="1">
        <f t="array" ref="M1778">(_xlfn.XLOOKUP($A1778&amp;$Q$3,Data[Index]&amp;Data[Valid Test, Can be used for conformity (Y/N)],Data[CH4 (mg/km)])-M$2)/M$5</f>
        <v>#N/A</v>
      </c>
      <c r="N1778" s="140" t="e" cm="1">
        <f t="array" ref="N1778">(_xlfn.XLOOKUP($A1778&amp;$Q$3,Data[Index]&amp;Data[Valid Test, Can be used for conformity (Y/N)],Data[N20 (mg/km)])-N$2)/N$5</f>
        <v>#N/A</v>
      </c>
      <c r="O1778" s="141" t="e" cm="1">
        <f t="array" ref="O1778">(_xlfn.XLOOKUP($A1778&amp;$Q$3,Data[Index]&amp;Data[Valid Test, Can be used for conformity (Y/N)],Data[l/100km])-O$2)/O$5</f>
        <v>#N/A</v>
      </c>
      <c r="P1778" s="138">
        <f>_xlfn.XLOOKUP($A1778,Data[Index],Data[Comments])</f>
        <v>0</v>
      </c>
    </row>
    <row r="1779" spans="1:16" x14ac:dyDescent="0.2">
      <c r="A1779" s="129"/>
      <c r="B1779" s="129"/>
      <c r="C1779" s="129" t="e" cm="1">
        <f t="array" ref="C1779">_xlfn.XLOOKUP($A1779&amp;$Q$3&amp;$R$3,Data[Index]&amp;Data[Valid Test, Can be used for conformity (Y/N)]&amp;Data[Cycle],Data[Test Name])</f>
        <v>#N/A</v>
      </c>
      <c r="D1779" s="167" t="e" cm="1">
        <f t="array" ref="D1779">_xlfn.XLOOKUP($A1779&amp;$Q$3&amp;$R$3,Data[Index]&amp;Data[Valid Test, Can be used for conformity (Y/N)]&amp;Data[Cycle],Data[Mileage (Miles)])</f>
        <v>#N/A</v>
      </c>
      <c r="E1779" s="130" t="e" cm="1">
        <f t="array" ref="E1779">_xlfn.XLOOKUP($A1779&amp;$Q$3&amp;$R$3,Data[Index]&amp;Data[Valid Test, Can be used for conformity (Y/N)]&amp;Data[Cycle],Data[Date])</f>
        <v>#N/A</v>
      </c>
      <c r="F1779" s="141" t="e" cm="1">
        <f t="array" ref="F1779">(_xlfn.XLOOKUP($A1779&amp;$Q$3&amp;$R$3,Data[Index]&amp;Data[Valid Test, Can be used for conformity (Y/N)]&amp;Data[Cycle],Data[CO/km (mg)])-F$2)/F$5</f>
        <v>#N/A</v>
      </c>
      <c r="G1779" s="141" t="e" cm="1">
        <f t="array" ref="G1779">(_xlfn.XLOOKUP($A1779&amp;$Q$3,Data[Index]&amp;Data[Valid Test, Can be used for conformity (Y/N)],Data[CO2/km (g)])-G$2)/G$5</f>
        <v>#N/A</v>
      </c>
      <c r="H1779" s="141" t="e" cm="1">
        <f t="array" ref="H1779">(_xlfn.XLOOKUP($A1779&amp;$Q$3,Data[Index]&amp;Data[Valid Test, Can be used for conformity (Y/N)],Data[THC/km (mg)])-H$2)/H$5</f>
        <v>#N/A</v>
      </c>
      <c r="I1779" s="141" t="e" cm="1">
        <f t="array" ref="I1779">(_xlfn.XLOOKUP($A1779&amp;$Q$3,Data[Index]&amp;Data[Valid Test, Can be used for conformity (Y/N)],Data[NOx/km (mg)])-I$2)/I$5</f>
        <v>#N/A</v>
      </c>
      <c r="J1779" s="141" t="e" cm="1">
        <f t="array" ref="J1779">(_xlfn.XLOOKUP($A1779&amp;$Q$3,Data[Index]&amp;Data[Valid Test, Can be used for conformity (Y/N)],Data[THC + NOx/km (mg)])-J$2)/J$5</f>
        <v>#N/A</v>
      </c>
      <c r="K1779" s="141" t="e" cm="1">
        <f t="array" ref="K1779">(_xlfn.XLOOKUP($A1779&amp;$Q$3,Data[Index]&amp;Data[Valid Test, Can be used for conformity (Y/N)],Data[PN/km ('#)])-K$2)/K$5</f>
        <v>#N/A</v>
      </c>
      <c r="L1779" s="141" t="e" cm="1">
        <f t="array" ref="L1779">(_xlfn.XLOOKUP($A1779&amp;$Q$3,Data[Index]&amp;Data[Valid Test, Can be used for conformity (Y/N)],Data[PM/km (mg)])-L$2)/L$5</f>
        <v>#N/A</v>
      </c>
      <c r="M1779" s="140" t="e" cm="1">
        <f t="array" ref="M1779">(_xlfn.XLOOKUP($A1779&amp;$Q$3,Data[Index]&amp;Data[Valid Test, Can be used for conformity (Y/N)],Data[CH4 (mg/km)])-M$2)/M$5</f>
        <v>#N/A</v>
      </c>
      <c r="N1779" s="140" t="e" cm="1">
        <f t="array" ref="N1779">(_xlfn.XLOOKUP($A1779&amp;$Q$3,Data[Index]&amp;Data[Valid Test, Can be used for conformity (Y/N)],Data[N20 (mg/km)])-N$2)/N$5</f>
        <v>#N/A</v>
      </c>
      <c r="O1779" s="141" t="e" cm="1">
        <f t="array" ref="O1779">(_xlfn.XLOOKUP($A1779&amp;$Q$3,Data[Index]&amp;Data[Valid Test, Can be used for conformity (Y/N)],Data[l/100km])-O$2)/O$5</f>
        <v>#N/A</v>
      </c>
      <c r="P1779" s="138">
        <f>_xlfn.XLOOKUP($A1779,Data[Index],Data[Comments])</f>
        <v>0</v>
      </c>
    </row>
    <row r="1780" spans="1:16" x14ac:dyDescent="0.2">
      <c r="A1780" s="129"/>
      <c r="B1780" s="129"/>
      <c r="C1780" s="129" t="e" cm="1">
        <f t="array" ref="C1780">_xlfn.XLOOKUP($A1780&amp;$Q$3&amp;$R$3,Data[Index]&amp;Data[Valid Test, Can be used for conformity (Y/N)]&amp;Data[Cycle],Data[Test Name])</f>
        <v>#N/A</v>
      </c>
      <c r="D1780" s="167" t="e" cm="1">
        <f t="array" ref="D1780">_xlfn.XLOOKUP($A1780&amp;$Q$3&amp;$R$3,Data[Index]&amp;Data[Valid Test, Can be used for conformity (Y/N)]&amp;Data[Cycle],Data[Mileage (Miles)])</f>
        <v>#N/A</v>
      </c>
      <c r="E1780" s="130" t="e" cm="1">
        <f t="array" ref="E1780">_xlfn.XLOOKUP($A1780&amp;$Q$3&amp;$R$3,Data[Index]&amp;Data[Valid Test, Can be used for conformity (Y/N)]&amp;Data[Cycle],Data[Date])</f>
        <v>#N/A</v>
      </c>
      <c r="F1780" s="141" t="e" cm="1">
        <f t="array" ref="F1780">(_xlfn.XLOOKUP($A1780&amp;$Q$3&amp;$R$3,Data[Index]&amp;Data[Valid Test, Can be used for conformity (Y/N)]&amp;Data[Cycle],Data[CO/km (mg)])-F$2)/F$5</f>
        <v>#N/A</v>
      </c>
      <c r="G1780" s="141" t="e" cm="1">
        <f t="array" ref="G1780">(_xlfn.XLOOKUP($A1780&amp;$Q$3,Data[Index]&amp;Data[Valid Test, Can be used for conformity (Y/N)],Data[CO2/km (g)])-G$2)/G$5</f>
        <v>#N/A</v>
      </c>
      <c r="H1780" s="141" t="e" cm="1">
        <f t="array" ref="H1780">(_xlfn.XLOOKUP($A1780&amp;$Q$3,Data[Index]&amp;Data[Valid Test, Can be used for conformity (Y/N)],Data[THC/km (mg)])-H$2)/H$5</f>
        <v>#N/A</v>
      </c>
      <c r="I1780" s="141" t="e" cm="1">
        <f t="array" ref="I1780">(_xlfn.XLOOKUP($A1780&amp;$Q$3,Data[Index]&amp;Data[Valid Test, Can be used for conformity (Y/N)],Data[NOx/km (mg)])-I$2)/I$5</f>
        <v>#N/A</v>
      </c>
      <c r="J1780" s="141" t="e" cm="1">
        <f t="array" ref="J1780">(_xlfn.XLOOKUP($A1780&amp;$Q$3,Data[Index]&amp;Data[Valid Test, Can be used for conformity (Y/N)],Data[THC + NOx/km (mg)])-J$2)/J$5</f>
        <v>#N/A</v>
      </c>
      <c r="K1780" s="141" t="e" cm="1">
        <f t="array" ref="K1780">(_xlfn.XLOOKUP($A1780&amp;$Q$3,Data[Index]&amp;Data[Valid Test, Can be used for conformity (Y/N)],Data[PN/km ('#)])-K$2)/K$5</f>
        <v>#N/A</v>
      </c>
      <c r="L1780" s="141" t="e" cm="1">
        <f t="array" ref="L1780">(_xlfn.XLOOKUP($A1780&amp;$Q$3,Data[Index]&amp;Data[Valid Test, Can be used for conformity (Y/N)],Data[PM/km (mg)])-L$2)/L$5</f>
        <v>#N/A</v>
      </c>
      <c r="M1780" s="140" t="e" cm="1">
        <f t="array" ref="M1780">(_xlfn.XLOOKUP($A1780&amp;$Q$3,Data[Index]&amp;Data[Valid Test, Can be used for conformity (Y/N)],Data[CH4 (mg/km)])-M$2)/M$5</f>
        <v>#N/A</v>
      </c>
      <c r="N1780" s="140" t="e" cm="1">
        <f t="array" ref="N1780">(_xlfn.XLOOKUP($A1780&amp;$Q$3,Data[Index]&amp;Data[Valid Test, Can be used for conformity (Y/N)],Data[N20 (mg/km)])-N$2)/N$5</f>
        <v>#N/A</v>
      </c>
      <c r="O1780" s="141" t="e" cm="1">
        <f t="array" ref="O1780">(_xlfn.XLOOKUP($A1780&amp;$Q$3,Data[Index]&amp;Data[Valid Test, Can be used for conformity (Y/N)],Data[l/100km])-O$2)/O$5</f>
        <v>#N/A</v>
      </c>
      <c r="P1780" s="138">
        <f>_xlfn.XLOOKUP($A1780,Data[Index],Data[Comments])</f>
        <v>0</v>
      </c>
    </row>
    <row r="1781" spans="1:16" x14ac:dyDescent="0.2">
      <c r="A1781" s="129"/>
      <c r="B1781" s="129"/>
      <c r="C1781" s="129" t="e" cm="1">
        <f t="array" ref="C1781">_xlfn.XLOOKUP($A1781&amp;$Q$3&amp;$R$3,Data[Index]&amp;Data[Valid Test, Can be used for conformity (Y/N)]&amp;Data[Cycle],Data[Test Name])</f>
        <v>#N/A</v>
      </c>
      <c r="D1781" s="167" t="e" cm="1">
        <f t="array" ref="D1781">_xlfn.XLOOKUP($A1781&amp;$Q$3&amp;$R$3,Data[Index]&amp;Data[Valid Test, Can be used for conformity (Y/N)]&amp;Data[Cycle],Data[Mileage (Miles)])</f>
        <v>#N/A</v>
      </c>
      <c r="E1781" s="130" t="e" cm="1">
        <f t="array" ref="E1781">_xlfn.XLOOKUP($A1781&amp;$Q$3&amp;$R$3,Data[Index]&amp;Data[Valid Test, Can be used for conformity (Y/N)]&amp;Data[Cycle],Data[Date])</f>
        <v>#N/A</v>
      </c>
      <c r="F1781" s="141" t="e" cm="1">
        <f t="array" ref="F1781">(_xlfn.XLOOKUP($A1781&amp;$Q$3&amp;$R$3,Data[Index]&amp;Data[Valid Test, Can be used for conformity (Y/N)]&amp;Data[Cycle],Data[CO/km (mg)])-F$2)/F$5</f>
        <v>#N/A</v>
      </c>
      <c r="G1781" s="141" t="e" cm="1">
        <f t="array" ref="G1781">(_xlfn.XLOOKUP($A1781&amp;$Q$3,Data[Index]&amp;Data[Valid Test, Can be used for conformity (Y/N)],Data[CO2/km (g)])-G$2)/G$5</f>
        <v>#N/A</v>
      </c>
      <c r="H1781" s="141" t="e" cm="1">
        <f t="array" ref="H1781">(_xlfn.XLOOKUP($A1781&amp;$Q$3,Data[Index]&amp;Data[Valid Test, Can be used for conformity (Y/N)],Data[THC/km (mg)])-H$2)/H$5</f>
        <v>#N/A</v>
      </c>
      <c r="I1781" s="141" t="e" cm="1">
        <f t="array" ref="I1781">(_xlfn.XLOOKUP($A1781&amp;$Q$3,Data[Index]&amp;Data[Valid Test, Can be used for conformity (Y/N)],Data[NOx/km (mg)])-I$2)/I$5</f>
        <v>#N/A</v>
      </c>
      <c r="J1781" s="141" t="e" cm="1">
        <f t="array" ref="J1781">(_xlfn.XLOOKUP($A1781&amp;$Q$3,Data[Index]&amp;Data[Valid Test, Can be used for conformity (Y/N)],Data[THC + NOx/km (mg)])-J$2)/J$5</f>
        <v>#N/A</v>
      </c>
      <c r="K1781" s="141" t="e" cm="1">
        <f t="array" ref="K1781">(_xlfn.XLOOKUP($A1781&amp;$Q$3,Data[Index]&amp;Data[Valid Test, Can be used for conformity (Y/N)],Data[PN/km ('#)])-K$2)/K$5</f>
        <v>#N/A</v>
      </c>
      <c r="L1781" s="141" t="e" cm="1">
        <f t="array" ref="L1781">(_xlfn.XLOOKUP($A1781&amp;$Q$3,Data[Index]&amp;Data[Valid Test, Can be used for conformity (Y/N)],Data[PM/km (mg)])-L$2)/L$5</f>
        <v>#N/A</v>
      </c>
      <c r="M1781" s="140" t="e" cm="1">
        <f t="array" ref="M1781">(_xlfn.XLOOKUP($A1781&amp;$Q$3,Data[Index]&amp;Data[Valid Test, Can be used for conformity (Y/N)],Data[CH4 (mg/km)])-M$2)/M$5</f>
        <v>#N/A</v>
      </c>
      <c r="N1781" s="140" t="e" cm="1">
        <f t="array" ref="N1781">(_xlfn.XLOOKUP($A1781&amp;$Q$3,Data[Index]&amp;Data[Valid Test, Can be used for conformity (Y/N)],Data[N20 (mg/km)])-N$2)/N$5</f>
        <v>#N/A</v>
      </c>
      <c r="O1781" s="141" t="e" cm="1">
        <f t="array" ref="O1781">(_xlfn.XLOOKUP($A1781&amp;$Q$3,Data[Index]&amp;Data[Valid Test, Can be used for conformity (Y/N)],Data[l/100km])-O$2)/O$5</f>
        <v>#N/A</v>
      </c>
      <c r="P1781" s="138">
        <f>_xlfn.XLOOKUP($A1781,Data[Index],Data[Comments])</f>
        <v>0</v>
      </c>
    </row>
    <row r="1782" spans="1:16" x14ac:dyDescent="0.2">
      <c r="A1782" s="129"/>
      <c r="B1782" s="129"/>
      <c r="C1782" s="129" t="e" cm="1">
        <f t="array" ref="C1782">_xlfn.XLOOKUP($A1782&amp;$Q$3&amp;$R$3,Data[Index]&amp;Data[Valid Test, Can be used for conformity (Y/N)]&amp;Data[Cycle],Data[Test Name])</f>
        <v>#N/A</v>
      </c>
      <c r="D1782" s="167" t="e" cm="1">
        <f t="array" ref="D1782">_xlfn.XLOOKUP($A1782&amp;$Q$3&amp;$R$3,Data[Index]&amp;Data[Valid Test, Can be used for conformity (Y/N)]&amp;Data[Cycle],Data[Mileage (Miles)])</f>
        <v>#N/A</v>
      </c>
      <c r="E1782" s="130" t="e" cm="1">
        <f t="array" ref="E1782">_xlfn.XLOOKUP($A1782&amp;$Q$3&amp;$R$3,Data[Index]&amp;Data[Valid Test, Can be used for conformity (Y/N)]&amp;Data[Cycle],Data[Date])</f>
        <v>#N/A</v>
      </c>
      <c r="F1782" s="141" t="e" cm="1">
        <f t="array" ref="F1782">(_xlfn.XLOOKUP($A1782&amp;$Q$3&amp;$R$3,Data[Index]&amp;Data[Valid Test, Can be used for conformity (Y/N)]&amp;Data[Cycle],Data[CO/km (mg)])-F$2)/F$5</f>
        <v>#N/A</v>
      </c>
      <c r="G1782" s="141" t="e" cm="1">
        <f t="array" ref="G1782">(_xlfn.XLOOKUP($A1782&amp;$Q$3,Data[Index]&amp;Data[Valid Test, Can be used for conformity (Y/N)],Data[CO2/km (g)])-G$2)/G$5</f>
        <v>#N/A</v>
      </c>
      <c r="H1782" s="141" t="e" cm="1">
        <f t="array" ref="H1782">(_xlfn.XLOOKUP($A1782&amp;$Q$3,Data[Index]&amp;Data[Valid Test, Can be used for conformity (Y/N)],Data[THC/km (mg)])-H$2)/H$5</f>
        <v>#N/A</v>
      </c>
      <c r="I1782" s="141" t="e" cm="1">
        <f t="array" ref="I1782">(_xlfn.XLOOKUP($A1782&amp;$Q$3,Data[Index]&amp;Data[Valid Test, Can be used for conformity (Y/N)],Data[NOx/km (mg)])-I$2)/I$5</f>
        <v>#N/A</v>
      </c>
      <c r="J1782" s="141" t="e" cm="1">
        <f t="array" ref="J1782">(_xlfn.XLOOKUP($A1782&amp;$Q$3,Data[Index]&amp;Data[Valid Test, Can be used for conformity (Y/N)],Data[THC + NOx/km (mg)])-J$2)/J$5</f>
        <v>#N/A</v>
      </c>
      <c r="K1782" s="141" t="e" cm="1">
        <f t="array" ref="K1782">(_xlfn.XLOOKUP($A1782&amp;$Q$3,Data[Index]&amp;Data[Valid Test, Can be used for conformity (Y/N)],Data[PN/km ('#)])-K$2)/K$5</f>
        <v>#N/A</v>
      </c>
      <c r="L1782" s="141" t="e" cm="1">
        <f t="array" ref="L1782">(_xlfn.XLOOKUP($A1782&amp;$Q$3,Data[Index]&amp;Data[Valid Test, Can be used for conformity (Y/N)],Data[PM/km (mg)])-L$2)/L$5</f>
        <v>#N/A</v>
      </c>
      <c r="M1782" s="140" t="e" cm="1">
        <f t="array" ref="M1782">(_xlfn.XLOOKUP($A1782&amp;$Q$3,Data[Index]&amp;Data[Valid Test, Can be used for conformity (Y/N)],Data[CH4 (mg/km)])-M$2)/M$5</f>
        <v>#N/A</v>
      </c>
      <c r="N1782" s="140" t="e" cm="1">
        <f t="array" ref="N1782">(_xlfn.XLOOKUP($A1782&amp;$Q$3,Data[Index]&amp;Data[Valid Test, Can be used for conformity (Y/N)],Data[N20 (mg/km)])-N$2)/N$5</f>
        <v>#N/A</v>
      </c>
      <c r="O1782" s="141" t="e" cm="1">
        <f t="array" ref="O1782">(_xlfn.XLOOKUP($A1782&amp;$Q$3,Data[Index]&amp;Data[Valid Test, Can be used for conformity (Y/N)],Data[l/100km])-O$2)/O$5</f>
        <v>#N/A</v>
      </c>
      <c r="P1782" s="138">
        <f>_xlfn.XLOOKUP($A1782,Data[Index],Data[Comments])</f>
        <v>0</v>
      </c>
    </row>
    <row r="1783" spans="1:16" x14ac:dyDescent="0.2">
      <c r="A1783" s="129"/>
      <c r="B1783" s="129"/>
      <c r="C1783" s="129" t="e" cm="1">
        <f t="array" ref="C1783">_xlfn.XLOOKUP($A1783&amp;$Q$3&amp;$R$3,Data[Index]&amp;Data[Valid Test, Can be used for conformity (Y/N)]&amp;Data[Cycle],Data[Test Name])</f>
        <v>#N/A</v>
      </c>
      <c r="D1783" s="167" t="e" cm="1">
        <f t="array" ref="D1783">_xlfn.XLOOKUP($A1783&amp;$Q$3&amp;$R$3,Data[Index]&amp;Data[Valid Test, Can be used for conformity (Y/N)]&amp;Data[Cycle],Data[Mileage (Miles)])</f>
        <v>#N/A</v>
      </c>
      <c r="E1783" s="130" t="e" cm="1">
        <f t="array" ref="E1783">_xlfn.XLOOKUP($A1783&amp;$Q$3&amp;$R$3,Data[Index]&amp;Data[Valid Test, Can be used for conformity (Y/N)]&amp;Data[Cycle],Data[Date])</f>
        <v>#N/A</v>
      </c>
      <c r="F1783" s="141" t="e" cm="1">
        <f t="array" ref="F1783">(_xlfn.XLOOKUP($A1783&amp;$Q$3&amp;$R$3,Data[Index]&amp;Data[Valid Test, Can be used for conformity (Y/N)]&amp;Data[Cycle],Data[CO/km (mg)])-F$2)/F$5</f>
        <v>#N/A</v>
      </c>
      <c r="G1783" s="141" t="e" cm="1">
        <f t="array" ref="G1783">(_xlfn.XLOOKUP($A1783&amp;$Q$3,Data[Index]&amp;Data[Valid Test, Can be used for conformity (Y/N)],Data[CO2/km (g)])-G$2)/G$5</f>
        <v>#N/A</v>
      </c>
      <c r="H1783" s="141" t="e" cm="1">
        <f t="array" ref="H1783">(_xlfn.XLOOKUP($A1783&amp;$Q$3,Data[Index]&amp;Data[Valid Test, Can be used for conformity (Y/N)],Data[THC/km (mg)])-H$2)/H$5</f>
        <v>#N/A</v>
      </c>
      <c r="I1783" s="141" t="e" cm="1">
        <f t="array" ref="I1783">(_xlfn.XLOOKUP($A1783&amp;$Q$3,Data[Index]&amp;Data[Valid Test, Can be used for conformity (Y/N)],Data[NOx/km (mg)])-I$2)/I$5</f>
        <v>#N/A</v>
      </c>
      <c r="J1783" s="141" t="e" cm="1">
        <f t="array" ref="J1783">(_xlfn.XLOOKUP($A1783&amp;$Q$3,Data[Index]&amp;Data[Valid Test, Can be used for conformity (Y/N)],Data[THC + NOx/km (mg)])-J$2)/J$5</f>
        <v>#N/A</v>
      </c>
      <c r="K1783" s="141" t="e" cm="1">
        <f t="array" ref="K1783">(_xlfn.XLOOKUP($A1783&amp;$Q$3,Data[Index]&amp;Data[Valid Test, Can be used for conformity (Y/N)],Data[PN/km ('#)])-K$2)/K$5</f>
        <v>#N/A</v>
      </c>
      <c r="L1783" s="141" t="e" cm="1">
        <f t="array" ref="L1783">(_xlfn.XLOOKUP($A1783&amp;$Q$3,Data[Index]&amp;Data[Valid Test, Can be used for conformity (Y/N)],Data[PM/km (mg)])-L$2)/L$5</f>
        <v>#N/A</v>
      </c>
      <c r="M1783" s="140" t="e" cm="1">
        <f t="array" ref="M1783">(_xlfn.XLOOKUP($A1783&amp;$Q$3,Data[Index]&amp;Data[Valid Test, Can be used for conformity (Y/N)],Data[CH4 (mg/km)])-M$2)/M$5</f>
        <v>#N/A</v>
      </c>
      <c r="N1783" s="140" t="e" cm="1">
        <f t="array" ref="N1783">(_xlfn.XLOOKUP($A1783&amp;$Q$3,Data[Index]&amp;Data[Valid Test, Can be used for conformity (Y/N)],Data[N20 (mg/km)])-N$2)/N$5</f>
        <v>#N/A</v>
      </c>
      <c r="O1783" s="141" t="e" cm="1">
        <f t="array" ref="O1783">(_xlfn.XLOOKUP($A1783&amp;$Q$3,Data[Index]&amp;Data[Valid Test, Can be used for conformity (Y/N)],Data[l/100km])-O$2)/O$5</f>
        <v>#N/A</v>
      </c>
      <c r="P1783" s="138">
        <f>_xlfn.XLOOKUP($A1783,Data[Index],Data[Comments])</f>
        <v>0</v>
      </c>
    </row>
    <row r="1784" spans="1:16" x14ac:dyDescent="0.2">
      <c r="A1784" s="129"/>
      <c r="B1784" s="129"/>
      <c r="C1784" s="129" t="e" cm="1">
        <f t="array" ref="C1784">_xlfn.XLOOKUP($A1784&amp;$Q$3&amp;$R$3,Data[Index]&amp;Data[Valid Test, Can be used for conformity (Y/N)]&amp;Data[Cycle],Data[Test Name])</f>
        <v>#N/A</v>
      </c>
      <c r="D1784" s="167" t="e" cm="1">
        <f t="array" ref="D1784">_xlfn.XLOOKUP($A1784&amp;$Q$3&amp;$R$3,Data[Index]&amp;Data[Valid Test, Can be used for conformity (Y/N)]&amp;Data[Cycle],Data[Mileage (Miles)])</f>
        <v>#N/A</v>
      </c>
      <c r="E1784" s="130" t="e" cm="1">
        <f t="array" ref="E1784">_xlfn.XLOOKUP($A1784&amp;$Q$3&amp;$R$3,Data[Index]&amp;Data[Valid Test, Can be used for conformity (Y/N)]&amp;Data[Cycle],Data[Date])</f>
        <v>#N/A</v>
      </c>
      <c r="F1784" s="141" t="e" cm="1">
        <f t="array" ref="F1784">(_xlfn.XLOOKUP($A1784&amp;$Q$3&amp;$R$3,Data[Index]&amp;Data[Valid Test, Can be used for conformity (Y/N)]&amp;Data[Cycle],Data[CO/km (mg)])-F$2)/F$5</f>
        <v>#N/A</v>
      </c>
      <c r="G1784" s="141" t="e" cm="1">
        <f t="array" ref="G1784">(_xlfn.XLOOKUP($A1784&amp;$Q$3,Data[Index]&amp;Data[Valid Test, Can be used for conformity (Y/N)],Data[CO2/km (g)])-G$2)/G$5</f>
        <v>#N/A</v>
      </c>
      <c r="H1784" s="141" t="e" cm="1">
        <f t="array" ref="H1784">(_xlfn.XLOOKUP($A1784&amp;$Q$3,Data[Index]&amp;Data[Valid Test, Can be used for conformity (Y/N)],Data[THC/km (mg)])-H$2)/H$5</f>
        <v>#N/A</v>
      </c>
      <c r="I1784" s="141" t="e" cm="1">
        <f t="array" ref="I1784">(_xlfn.XLOOKUP($A1784&amp;$Q$3,Data[Index]&amp;Data[Valid Test, Can be used for conformity (Y/N)],Data[NOx/km (mg)])-I$2)/I$5</f>
        <v>#N/A</v>
      </c>
      <c r="J1784" s="141" t="e" cm="1">
        <f t="array" ref="J1784">(_xlfn.XLOOKUP($A1784&amp;$Q$3,Data[Index]&amp;Data[Valid Test, Can be used for conformity (Y/N)],Data[THC + NOx/km (mg)])-J$2)/J$5</f>
        <v>#N/A</v>
      </c>
      <c r="K1784" s="141" t="e" cm="1">
        <f t="array" ref="K1784">(_xlfn.XLOOKUP($A1784&amp;$Q$3,Data[Index]&amp;Data[Valid Test, Can be used for conformity (Y/N)],Data[PN/km ('#)])-K$2)/K$5</f>
        <v>#N/A</v>
      </c>
      <c r="L1784" s="141" t="e" cm="1">
        <f t="array" ref="L1784">(_xlfn.XLOOKUP($A1784&amp;$Q$3,Data[Index]&amp;Data[Valid Test, Can be used for conformity (Y/N)],Data[PM/km (mg)])-L$2)/L$5</f>
        <v>#N/A</v>
      </c>
      <c r="M1784" s="140" t="e" cm="1">
        <f t="array" ref="M1784">(_xlfn.XLOOKUP($A1784&amp;$Q$3,Data[Index]&amp;Data[Valid Test, Can be used for conformity (Y/N)],Data[CH4 (mg/km)])-M$2)/M$5</f>
        <v>#N/A</v>
      </c>
      <c r="N1784" s="140" t="e" cm="1">
        <f t="array" ref="N1784">(_xlfn.XLOOKUP($A1784&amp;$Q$3,Data[Index]&amp;Data[Valid Test, Can be used for conformity (Y/N)],Data[N20 (mg/km)])-N$2)/N$5</f>
        <v>#N/A</v>
      </c>
      <c r="O1784" s="141" t="e" cm="1">
        <f t="array" ref="O1784">(_xlfn.XLOOKUP($A1784&amp;$Q$3,Data[Index]&amp;Data[Valid Test, Can be used for conformity (Y/N)],Data[l/100km])-O$2)/O$5</f>
        <v>#N/A</v>
      </c>
      <c r="P1784" s="138">
        <f>_xlfn.XLOOKUP($A1784,Data[Index],Data[Comments])</f>
        <v>0</v>
      </c>
    </row>
    <row r="1785" spans="1:16" x14ac:dyDescent="0.2">
      <c r="A1785" s="129"/>
      <c r="B1785" s="129"/>
      <c r="C1785" s="129" t="e" cm="1">
        <f t="array" ref="C1785">_xlfn.XLOOKUP($A1785&amp;$Q$3&amp;$R$3,Data[Index]&amp;Data[Valid Test, Can be used for conformity (Y/N)]&amp;Data[Cycle],Data[Test Name])</f>
        <v>#N/A</v>
      </c>
      <c r="D1785" s="167" t="e" cm="1">
        <f t="array" ref="D1785">_xlfn.XLOOKUP($A1785&amp;$Q$3&amp;$R$3,Data[Index]&amp;Data[Valid Test, Can be used for conformity (Y/N)]&amp;Data[Cycle],Data[Mileage (Miles)])</f>
        <v>#N/A</v>
      </c>
      <c r="E1785" s="130" t="e" cm="1">
        <f t="array" ref="E1785">_xlfn.XLOOKUP($A1785&amp;$Q$3&amp;$R$3,Data[Index]&amp;Data[Valid Test, Can be used for conformity (Y/N)]&amp;Data[Cycle],Data[Date])</f>
        <v>#N/A</v>
      </c>
      <c r="F1785" s="141" t="e" cm="1">
        <f t="array" ref="F1785">(_xlfn.XLOOKUP($A1785&amp;$Q$3&amp;$R$3,Data[Index]&amp;Data[Valid Test, Can be used for conformity (Y/N)]&amp;Data[Cycle],Data[CO/km (mg)])-F$2)/F$5</f>
        <v>#N/A</v>
      </c>
      <c r="G1785" s="141" t="e" cm="1">
        <f t="array" ref="G1785">(_xlfn.XLOOKUP($A1785&amp;$Q$3,Data[Index]&amp;Data[Valid Test, Can be used for conformity (Y/N)],Data[CO2/km (g)])-G$2)/G$5</f>
        <v>#N/A</v>
      </c>
      <c r="H1785" s="141" t="e" cm="1">
        <f t="array" ref="H1785">(_xlfn.XLOOKUP($A1785&amp;$Q$3,Data[Index]&amp;Data[Valid Test, Can be used for conformity (Y/N)],Data[THC/km (mg)])-H$2)/H$5</f>
        <v>#N/A</v>
      </c>
      <c r="I1785" s="141" t="e" cm="1">
        <f t="array" ref="I1785">(_xlfn.XLOOKUP($A1785&amp;$Q$3,Data[Index]&amp;Data[Valid Test, Can be used for conformity (Y/N)],Data[NOx/km (mg)])-I$2)/I$5</f>
        <v>#N/A</v>
      </c>
      <c r="J1785" s="141" t="e" cm="1">
        <f t="array" ref="J1785">(_xlfn.XLOOKUP($A1785&amp;$Q$3,Data[Index]&amp;Data[Valid Test, Can be used for conformity (Y/N)],Data[THC + NOx/km (mg)])-J$2)/J$5</f>
        <v>#N/A</v>
      </c>
      <c r="K1785" s="141" t="e" cm="1">
        <f t="array" ref="K1785">(_xlfn.XLOOKUP($A1785&amp;$Q$3,Data[Index]&amp;Data[Valid Test, Can be used for conformity (Y/N)],Data[PN/km ('#)])-K$2)/K$5</f>
        <v>#N/A</v>
      </c>
      <c r="L1785" s="141" t="e" cm="1">
        <f t="array" ref="L1785">(_xlfn.XLOOKUP($A1785&amp;$Q$3,Data[Index]&amp;Data[Valid Test, Can be used for conformity (Y/N)],Data[PM/km (mg)])-L$2)/L$5</f>
        <v>#N/A</v>
      </c>
      <c r="M1785" s="140" t="e" cm="1">
        <f t="array" ref="M1785">(_xlfn.XLOOKUP($A1785&amp;$Q$3,Data[Index]&amp;Data[Valid Test, Can be used for conformity (Y/N)],Data[CH4 (mg/km)])-M$2)/M$5</f>
        <v>#N/A</v>
      </c>
      <c r="N1785" s="140" t="e" cm="1">
        <f t="array" ref="N1785">(_xlfn.XLOOKUP($A1785&amp;$Q$3,Data[Index]&amp;Data[Valid Test, Can be used for conformity (Y/N)],Data[N20 (mg/km)])-N$2)/N$5</f>
        <v>#N/A</v>
      </c>
      <c r="O1785" s="141" t="e" cm="1">
        <f t="array" ref="O1785">(_xlfn.XLOOKUP($A1785&amp;$Q$3,Data[Index]&amp;Data[Valid Test, Can be used for conformity (Y/N)],Data[l/100km])-O$2)/O$5</f>
        <v>#N/A</v>
      </c>
      <c r="P1785" s="138">
        <f>_xlfn.XLOOKUP($A1785,Data[Index],Data[Comments])</f>
        <v>0</v>
      </c>
    </row>
    <row r="1786" spans="1:16" x14ac:dyDescent="0.2">
      <c r="A1786" s="129"/>
      <c r="B1786" s="129"/>
      <c r="C1786" s="129" t="e" cm="1">
        <f t="array" ref="C1786">_xlfn.XLOOKUP($A1786&amp;$Q$3&amp;$R$3,Data[Index]&amp;Data[Valid Test, Can be used for conformity (Y/N)]&amp;Data[Cycle],Data[Test Name])</f>
        <v>#N/A</v>
      </c>
      <c r="D1786" s="167" t="e" cm="1">
        <f t="array" ref="D1786">_xlfn.XLOOKUP($A1786&amp;$Q$3&amp;$R$3,Data[Index]&amp;Data[Valid Test, Can be used for conformity (Y/N)]&amp;Data[Cycle],Data[Mileage (Miles)])</f>
        <v>#N/A</v>
      </c>
      <c r="E1786" s="130" t="e" cm="1">
        <f t="array" ref="E1786">_xlfn.XLOOKUP($A1786&amp;$Q$3&amp;$R$3,Data[Index]&amp;Data[Valid Test, Can be used for conformity (Y/N)]&amp;Data[Cycle],Data[Date])</f>
        <v>#N/A</v>
      </c>
      <c r="F1786" s="141" t="e" cm="1">
        <f t="array" ref="F1786">(_xlfn.XLOOKUP($A1786&amp;$Q$3&amp;$R$3,Data[Index]&amp;Data[Valid Test, Can be used for conformity (Y/N)]&amp;Data[Cycle],Data[CO/km (mg)])-F$2)/F$5</f>
        <v>#N/A</v>
      </c>
      <c r="G1786" s="141" t="e" cm="1">
        <f t="array" ref="G1786">(_xlfn.XLOOKUP($A1786&amp;$Q$3,Data[Index]&amp;Data[Valid Test, Can be used for conformity (Y/N)],Data[CO2/km (g)])-G$2)/G$5</f>
        <v>#N/A</v>
      </c>
      <c r="H1786" s="141" t="e" cm="1">
        <f t="array" ref="H1786">(_xlfn.XLOOKUP($A1786&amp;$Q$3,Data[Index]&amp;Data[Valid Test, Can be used for conformity (Y/N)],Data[THC/km (mg)])-H$2)/H$5</f>
        <v>#N/A</v>
      </c>
      <c r="I1786" s="141" t="e" cm="1">
        <f t="array" ref="I1786">(_xlfn.XLOOKUP($A1786&amp;$Q$3,Data[Index]&amp;Data[Valid Test, Can be used for conformity (Y/N)],Data[NOx/km (mg)])-I$2)/I$5</f>
        <v>#N/A</v>
      </c>
      <c r="J1786" s="141" t="e" cm="1">
        <f t="array" ref="J1786">(_xlfn.XLOOKUP($A1786&amp;$Q$3,Data[Index]&amp;Data[Valid Test, Can be used for conformity (Y/N)],Data[THC + NOx/km (mg)])-J$2)/J$5</f>
        <v>#N/A</v>
      </c>
      <c r="K1786" s="141" t="e" cm="1">
        <f t="array" ref="K1786">(_xlfn.XLOOKUP($A1786&amp;$Q$3,Data[Index]&amp;Data[Valid Test, Can be used for conformity (Y/N)],Data[PN/km ('#)])-K$2)/K$5</f>
        <v>#N/A</v>
      </c>
      <c r="L1786" s="141" t="e" cm="1">
        <f t="array" ref="L1786">(_xlfn.XLOOKUP($A1786&amp;$Q$3,Data[Index]&amp;Data[Valid Test, Can be used for conformity (Y/N)],Data[PM/km (mg)])-L$2)/L$5</f>
        <v>#N/A</v>
      </c>
      <c r="M1786" s="140" t="e" cm="1">
        <f t="array" ref="M1786">(_xlfn.XLOOKUP($A1786&amp;$Q$3,Data[Index]&amp;Data[Valid Test, Can be used for conformity (Y/N)],Data[CH4 (mg/km)])-M$2)/M$5</f>
        <v>#N/A</v>
      </c>
      <c r="N1786" s="140" t="e" cm="1">
        <f t="array" ref="N1786">(_xlfn.XLOOKUP($A1786&amp;$Q$3,Data[Index]&amp;Data[Valid Test, Can be used for conformity (Y/N)],Data[N20 (mg/km)])-N$2)/N$5</f>
        <v>#N/A</v>
      </c>
      <c r="O1786" s="141" t="e" cm="1">
        <f t="array" ref="O1786">(_xlfn.XLOOKUP($A1786&amp;$Q$3,Data[Index]&amp;Data[Valid Test, Can be used for conformity (Y/N)],Data[l/100km])-O$2)/O$5</f>
        <v>#N/A</v>
      </c>
      <c r="P1786" s="138">
        <f>_xlfn.XLOOKUP($A1786,Data[Index],Data[Comments])</f>
        <v>0</v>
      </c>
    </row>
    <row r="1787" spans="1:16" x14ac:dyDescent="0.2">
      <c r="A1787" s="129"/>
      <c r="B1787" s="129"/>
      <c r="C1787" s="129" t="e" cm="1">
        <f t="array" ref="C1787">_xlfn.XLOOKUP($A1787&amp;$Q$3&amp;$R$3,Data[Index]&amp;Data[Valid Test, Can be used for conformity (Y/N)]&amp;Data[Cycle],Data[Test Name])</f>
        <v>#N/A</v>
      </c>
      <c r="D1787" s="167" t="e" cm="1">
        <f t="array" ref="D1787">_xlfn.XLOOKUP($A1787&amp;$Q$3&amp;$R$3,Data[Index]&amp;Data[Valid Test, Can be used for conformity (Y/N)]&amp;Data[Cycle],Data[Mileage (Miles)])</f>
        <v>#N/A</v>
      </c>
      <c r="E1787" s="130" t="e" cm="1">
        <f t="array" ref="E1787">_xlfn.XLOOKUP($A1787&amp;$Q$3&amp;$R$3,Data[Index]&amp;Data[Valid Test, Can be used for conformity (Y/N)]&amp;Data[Cycle],Data[Date])</f>
        <v>#N/A</v>
      </c>
      <c r="F1787" s="141" t="e" cm="1">
        <f t="array" ref="F1787">(_xlfn.XLOOKUP($A1787&amp;$Q$3&amp;$R$3,Data[Index]&amp;Data[Valid Test, Can be used for conformity (Y/N)]&amp;Data[Cycle],Data[CO/km (mg)])-F$2)/F$5</f>
        <v>#N/A</v>
      </c>
      <c r="G1787" s="141" t="e" cm="1">
        <f t="array" ref="G1787">(_xlfn.XLOOKUP($A1787&amp;$Q$3,Data[Index]&amp;Data[Valid Test, Can be used for conformity (Y/N)],Data[CO2/km (g)])-G$2)/G$5</f>
        <v>#N/A</v>
      </c>
      <c r="H1787" s="141" t="e" cm="1">
        <f t="array" ref="H1787">(_xlfn.XLOOKUP($A1787&amp;$Q$3,Data[Index]&amp;Data[Valid Test, Can be used for conformity (Y/N)],Data[THC/km (mg)])-H$2)/H$5</f>
        <v>#N/A</v>
      </c>
      <c r="I1787" s="141" t="e" cm="1">
        <f t="array" ref="I1787">(_xlfn.XLOOKUP($A1787&amp;$Q$3,Data[Index]&amp;Data[Valid Test, Can be used for conformity (Y/N)],Data[NOx/km (mg)])-I$2)/I$5</f>
        <v>#N/A</v>
      </c>
      <c r="J1787" s="141" t="e" cm="1">
        <f t="array" ref="J1787">(_xlfn.XLOOKUP($A1787&amp;$Q$3,Data[Index]&amp;Data[Valid Test, Can be used for conformity (Y/N)],Data[THC + NOx/km (mg)])-J$2)/J$5</f>
        <v>#N/A</v>
      </c>
      <c r="K1787" s="141" t="e" cm="1">
        <f t="array" ref="K1787">(_xlfn.XLOOKUP($A1787&amp;$Q$3,Data[Index]&amp;Data[Valid Test, Can be used for conformity (Y/N)],Data[PN/km ('#)])-K$2)/K$5</f>
        <v>#N/A</v>
      </c>
      <c r="L1787" s="141" t="e" cm="1">
        <f t="array" ref="L1787">(_xlfn.XLOOKUP($A1787&amp;$Q$3,Data[Index]&amp;Data[Valid Test, Can be used for conformity (Y/N)],Data[PM/km (mg)])-L$2)/L$5</f>
        <v>#N/A</v>
      </c>
      <c r="M1787" s="140" t="e" cm="1">
        <f t="array" ref="M1787">(_xlfn.XLOOKUP($A1787&amp;$Q$3,Data[Index]&amp;Data[Valid Test, Can be used for conformity (Y/N)],Data[CH4 (mg/km)])-M$2)/M$5</f>
        <v>#N/A</v>
      </c>
      <c r="N1787" s="140" t="e" cm="1">
        <f t="array" ref="N1787">(_xlfn.XLOOKUP($A1787&amp;$Q$3,Data[Index]&amp;Data[Valid Test, Can be used for conformity (Y/N)],Data[N20 (mg/km)])-N$2)/N$5</f>
        <v>#N/A</v>
      </c>
      <c r="O1787" s="141" t="e" cm="1">
        <f t="array" ref="O1787">(_xlfn.XLOOKUP($A1787&amp;$Q$3,Data[Index]&amp;Data[Valid Test, Can be used for conformity (Y/N)],Data[l/100km])-O$2)/O$5</f>
        <v>#N/A</v>
      </c>
      <c r="P1787" s="138">
        <f>_xlfn.XLOOKUP($A1787,Data[Index],Data[Comments])</f>
        <v>0</v>
      </c>
    </row>
    <row r="1788" spans="1:16" x14ac:dyDescent="0.2">
      <c r="A1788" s="129"/>
      <c r="B1788" s="129"/>
      <c r="C1788" s="129" t="e" cm="1">
        <f t="array" ref="C1788">_xlfn.XLOOKUP($A1788&amp;$Q$3&amp;$R$3,Data[Index]&amp;Data[Valid Test, Can be used for conformity (Y/N)]&amp;Data[Cycle],Data[Test Name])</f>
        <v>#N/A</v>
      </c>
      <c r="D1788" s="167" t="e" cm="1">
        <f t="array" ref="D1788">_xlfn.XLOOKUP($A1788&amp;$Q$3&amp;$R$3,Data[Index]&amp;Data[Valid Test, Can be used for conformity (Y/N)]&amp;Data[Cycle],Data[Mileage (Miles)])</f>
        <v>#N/A</v>
      </c>
      <c r="E1788" s="130" t="e" cm="1">
        <f t="array" ref="E1788">_xlfn.XLOOKUP($A1788&amp;$Q$3&amp;$R$3,Data[Index]&amp;Data[Valid Test, Can be used for conformity (Y/N)]&amp;Data[Cycle],Data[Date])</f>
        <v>#N/A</v>
      </c>
      <c r="F1788" s="141" t="e" cm="1">
        <f t="array" ref="F1788">(_xlfn.XLOOKUP($A1788&amp;$Q$3&amp;$R$3,Data[Index]&amp;Data[Valid Test, Can be used for conformity (Y/N)]&amp;Data[Cycle],Data[CO/km (mg)])-F$2)/F$5</f>
        <v>#N/A</v>
      </c>
      <c r="G1788" s="141" t="e" cm="1">
        <f t="array" ref="G1788">(_xlfn.XLOOKUP($A1788&amp;$Q$3,Data[Index]&amp;Data[Valid Test, Can be used for conformity (Y/N)],Data[CO2/km (g)])-G$2)/G$5</f>
        <v>#N/A</v>
      </c>
      <c r="H1788" s="141" t="e" cm="1">
        <f t="array" ref="H1788">(_xlfn.XLOOKUP($A1788&amp;$Q$3,Data[Index]&amp;Data[Valid Test, Can be used for conformity (Y/N)],Data[THC/km (mg)])-H$2)/H$5</f>
        <v>#N/A</v>
      </c>
      <c r="I1788" s="141" t="e" cm="1">
        <f t="array" ref="I1788">(_xlfn.XLOOKUP($A1788&amp;$Q$3,Data[Index]&amp;Data[Valid Test, Can be used for conformity (Y/N)],Data[NOx/km (mg)])-I$2)/I$5</f>
        <v>#N/A</v>
      </c>
      <c r="J1788" s="141" t="e" cm="1">
        <f t="array" ref="J1788">(_xlfn.XLOOKUP($A1788&amp;$Q$3,Data[Index]&amp;Data[Valid Test, Can be used for conformity (Y/N)],Data[THC + NOx/km (mg)])-J$2)/J$5</f>
        <v>#N/A</v>
      </c>
      <c r="K1788" s="141" t="e" cm="1">
        <f t="array" ref="K1788">(_xlfn.XLOOKUP($A1788&amp;$Q$3,Data[Index]&amp;Data[Valid Test, Can be used for conformity (Y/N)],Data[PN/km ('#)])-K$2)/K$5</f>
        <v>#N/A</v>
      </c>
      <c r="L1788" s="141" t="e" cm="1">
        <f t="array" ref="L1788">(_xlfn.XLOOKUP($A1788&amp;$Q$3,Data[Index]&amp;Data[Valid Test, Can be used for conformity (Y/N)],Data[PM/km (mg)])-L$2)/L$5</f>
        <v>#N/A</v>
      </c>
      <c r="M1788" s="140" t="e" cm="1">
        <f t="array" ref="M1788">(_xlfn.XLOOKUP($A1788&amp;$Q$3,Data[Index]&amp;Data[Valid Test, Can be used for conformity (Y/N)],Data[CH4 (mg/km)])-M$2)/M$5</f>
        <v>#N/A</v>
      </c>
      <c r="N1788" s="140" t="e" cm="1">
        <f t="array" ref="N1788">(_xlfn.XLOOKUP($A1788&amp;$Q$3,Data[Index]&amp;Data[Valid Test, Can be used for conformity (Y/N)],Data[N20 (mg/km)])-N$2)/N$5</f>
        <v>#N/A</v>
      </c>
      <c r="O1788" s="141" t="e" cm="1">
        <f t="array" ref="O1788">(_xlfn.XLOOKUP($A1788&amp;$Q$3,Data[Index]&amp;Data[Valid Test, Can be used for conformity (Y/N)],Data[l/100km])-O$2)/O$5</f>
        <v>#N/A</v>
      </c>
      <c r="P1788" s="138">
        <f>_xlfn.XLOOKUP($A1788,Data[Index],Data[Comments])</f>
        <v>0</v>
      </c>
    </row>
    <row r="1789" spans="1:16" x14ac:dyDescent="0.2">
      <c r="A1789" s="129"/>
      <c r="B1789" s="129"/>
      <c r="C1789" s="129" t="e" cm="1">
        <f t="array" ref="C1789">_xlfn.XLOOKUP($A1789&amp;$Q$3&amp;$R$3,Data[Index]&amp;Data[Valid Test, Can be used for conformity (Y/N)]&amp;Data[Cycle],Data[Test Name])</f>
        <v>#N/A</v>
      </c>
      <c r="D1789" s="167" t="e" cm="1">
        <f t="array" ref="D1789">_xlfn.XLOOKUP($A1789&amp;$Q$3&amp;$R$3,Data[Index]&amp;Data[Valid Test, Can be used for conformity (Y/N)]&amp;Data[Cycle],Data[Mileage (Miles)])</f>
        <v>#N/A</v>
      </c>
      <c r="E1789" s="130" t="e" cm="1">
        <f t="array" ref="E1789">_xlfn.XLOOKUP($A1789&amp;$Q$3&amp;$R$3,Data[Index]&amp;Data[Valid Test, Can be used for conformity (Y/N)]&amp;Data[Cycle],Data[Date])</f>
        <v>#N/A</v>
      </c>
      <c r="F1789" s="141" t="e" cm="1">
        <f t="array" ref="F1789">(_xlfn.XLOOKUP($A1789&amp;$Q$3&amp;$R$3,Data[Index]&amp;Data[Valid Test, Can be used for conformity (Y/N)]&amp;Data[Cycle],Data[CO/km (mg)])-F$2)/F$5</f>
        <v>#N/A</v>
      </c>
      <c r="G1789" s="141" t="e" cm="1">
        <f t="array" ref="G1789">(_xlfn.XLOOKUP($A1789&amp;$Q$3,Data[Index]&amp;Data[Valid Test, Can be used for conformity (Y/N)],Data[CO2/km (g)])-G$2)/G$5</f>
        <v>#N/A</v>
      </c>
      <c r="H1789" s="141" t="e" cm="1">
        <f t="array" ref="H1789">(_xlfn.XLOOKUP($A1789&amp;$Q$3,Data[Index]&amp;Data[Valid Test, Can be used for conformity (Y/N)],Data[THC/km (mg)])-H$2)/H$5</f>
        <v>#N/A</v>
      </c>
      <c r="I1789" s="141" t="e" cm="1">
        <f t="array" ref="I1789">(_xlfn.XLOOKUP($A1789&amp;$Q$3,Data[Index]&amp;Data[Valid Test, Can be used for conformity (Y/N)],Data[NOx/km (mg)])-I$2)/I$5</f>
        <v>#N/A</v>
      </c>
      <c r="J1789" s="141" t="e" cm="1">
        <f t="array" ref="J1789">(_xlfn.XLOOKUP($A1789&amp;$Q$3,Data[Index]&amp;Data[Valid Test, Can be used for conformity (Y/N)],Data[THC + NOx/km (mg)])-J$2)/J$5</f>
        <v>#N/A</v>
      </c>
      <c r="K1789" s="141" t="e" cm="1">
        <f t="array" ref="K1789">(_xlfn.XLOOKUP($A1789&amp;$Q$3,Data[Index]&amp;Data[Valid Test, Can be used for conformity (Y/N)],Data[PN/km ('#)])-K$2)/K$5</f>
        <v>#N/A</v>
      </c>
      <c r="L1789" s="141" t="e" cm="1">
        <f t="array" ref="L1789">(_xlfn.XLOOKUP($A1789&amp;$Q$3,Data[Index]&amp;Data[Valid Test, Can be used for conformity (Y/N)],Data[PM/km (mg)])-L$2)/L$5</f>
        <v>#N/A</v>
      </c>
      <c r="M1789" s="140" t="e" cm="1">
        <f t="array" ref="M1789">(_xlfn.XLOOKUP($A1789&amp;$Q$3,Data[Index]&amp;Data[Valid Test, Can be used for conformity (Y/N)],Data[CH4 (mg/km)])-M$2)/M$5</f>
        <v>#N/A</v>
      </c>
      <c r="N1789" s="140" t="e" cm="1">
        <f t="array" ref="N1789">(_xlfn.XLOOKUP($A1789&amp;$Q$3,Data[Index]&amp;Data[Valid Test, Can be used for conformity (Y/N)],Data[N20 (mg/km)])-N$2)/N$5</f>
        <v>#N/A</v>
      </c>
      <c r="O1789" s="141" t="e" cm="1">
        <f t="array" ref="O1789">(_xlfn.XLOOKUP($A1789&amp;$Q$3,Data[Index]&amp;Data[Valid Test, Can be used for conformity (Y/N)],Data[l/100km])-O$2)/O$5</f>
        <v>#N/A</v>
      </c>
      <c r="P1789" s="138">
        <f>_xlfn.XLOOKUP($A1789,Data[Index],Data[Comments])</f>
        <v>0</v>
      </c>
    </row>
    <row r="1790" spans="1:16" x14ac:dyDescent="0.2">
      <c r="A1790" s="129"/>
      <c r="B1790" s="129"/>
      <c r="C1790" s="129" t="e" cm="1">
        <f t="array" ref="C1790">_xlfn.XLOOKUP($A1790&amp;$Q$3&amp;$R$3,Data[Index]&amp;Data[Valid Test, Can be used for conformity (Y/N)]&amp;Data[Cycle],Data[Test Name])</f>
        <v>#N/A</v>
      </c>
      <c r="D1790" s="167" t="e" cm="1">
        <f t="array" ref="D1790">_xlfn.XLOOKUP($A1790&amp;$Q$3&amp;$R$3,Data[Index]&amp;Data[Valid Test, Can be used for conformity (Y/N)]&amp;Data[Cycle],Data[Mileage (Miles)])</f>
        <v>#N/A</v>
      </c>
      <c r="E1790" s="130" t="e" cm="1">
        <f t="array" ref="E1790">_xlfn.XLOOKUP($A1790&amp;$Q$3&amp;$R$3,Data[Index]&amp;Data[Valid Test, Can be used for conformity (Y/N)]&amp;Data[Cycle],Data[Date])</f>
        <v>#N/A</v>
      </c>
      <c r="F1790" s="141" t="e" cm="1">
        <f t="array" ref="F1790">(_xlfn.XLOOKUP($A1790&amp;$Q$3&amp;$R$3,Data[Index]&amp;Data[Valid Test, Can be used for conformity (Y/N)]&amp;Data[Cycle],Data[CO/km (mg)])-F$2)/F$5</f>
        <v>#N/A</v>
      </c>
      <c r="G1790" s="141" t="e" cm="1">
        <f t="array" ref="G1790">(_xlfn.XLOOKUP($A1790&amp;$Q$3,Data[Index]&amp;Data[Valid Test, Can be used for conformity (Y/N)],Data[CO2/km (g)])-G$2)/G$5</f>
        <v>#N/A</v>
      </c>
      <c r="H1790" s="141" t="e" cm="1">
        <f t="array" ref="H1790">(_xlfn.XLOOKUP($A1790&amp;$Q$3,Data[Index]&amp;Data[Valid Test, Can be used for conformity (Y/N)],Data[THC/km (mg)])-H$2)/H$5</f>
        <v>#N/A</v>
      </c>
      <c r="I1790" s="141" t="e" cm="1">
        <f t="array" ref="I1790">(_xlfn.XLOOKUP($A1790&amp;$Q$3,Data[Index]&amp;Data[Valid Test, Can be used for conformity (Y/N)],Data[NOx/km (mg)])-I$2)/I$5</f>
        <v>#N/A</v>
      </c>
      <c r="J1790" s="141" t="e" cm="1">
        <f t="array" ref="J1790">(_xlfn.XLOOKUP($A1790&amp;$Q$3,Data[Index]&amp;Data[Valid Test, Can be used for conformity (Y/N)],Data[THC + NOx/km (mg)])-J$2)/J$5</f>
        <v>#N/A</v>
      </c>
      <c r="K1790" s="141" t="e" cm="1">
        <f t="array" ref="K1790">(_xlfn.XLOOKUP($A1790&amp;$Q$3,Data[Index]&amp;Data[Valid Test, Can be used for conformity (Y/N)],Data[PN/km ('#)])-K$2)/K$5</f>
        <v>#N/A</v>
      </c>
      <c r="L1790" s="141" t="e" cm="1">
        <f t="array" ref="L1790">(_xlfn.XLOOKUP($A1790&amp;$Q$3,Data[Index]&amp;Data[Valid Test, Can be used for conformity (Y/N)],Data[PM/km (mg)])-L$2)/L$5</f>
        <v>#N/A</v>
      </c>
      <c r="M1790" s="140" t="e" cm="1">
        <f t="array" ref="M1790">(_xlfn.XLOOKUP($A1790&amp;$Q$3,Data[Index]&amp;Data[Valid Test, Can be used for conformity (Y/N)],Data[CH4 (mg/km)])-M$2)/M$5</f>
        <v>#N/A</v>
      </c>
      <c r="N1790" s="140" t="e" cm="1">
        <f t="array" ref="N1790">(_xlfn.XLOOKUP($A1790&amp;$Q$3,Data[Index]&amp;Data[Valid Test, Can be used for conformity (Y/N)],Data[N20 (mg/km)])-N$2)/N$5</f>
        <v>#N/A</v>
      </c>
      <c r="O1790" s="141" t="e" cm="1">
        <f t="array" ref="O1790">(_xlfn.XLOOKUP($A1790&amp;$Q$3,Data[Index]&amp;Data[Valid Test, Can be used for conformity (Y/N)],Data[l/100km])-O$2)/O$5</f>
        <v>#N/A</v>
      </c>
      <c r="P1790" s="138">
        <f>_xlfn.XLOOKUP($A1790,Data[Index],Data[Comments])</f>
        <v>0</v>
      </c>
    </row>
    <row r="1791" spans="1:16" x14ac:dyDescent="0.2">
      <c r="A1791" s="129"/>
      <c r="B1791" s="129"/>
      <c r="C1791" s="129" t="e" cm="1">
        <f t="array" ref="C1791">_xlfn.XLOOKUP($A1791&amp;$Q$3&amp;$R$3,Data[Index]&amp;Data[Valid Test, Can be used for conformity (Y/N)]&amp;Data[Cycle],Data[Test Name])</f>
        <v>#N/A</v>
      </c>
      <c r="D1791" s="167" t="e" cm="1">
        <f t="array" ref="D1791">_xlfn.XLOOKUP($A1791&amp;$Q$3&amp;$R$3,Data[Index]&amp;Data[Valid Test, Can be used for conformity (Y/N)]&amp;Data[Cycle],Data[Mileage (Miles)])</f>
        <v>#N/A</v>
      </c>
      <c r="E1791" s="130" t="e" cm="1">
        <f t="array" ref="E1791">_xlfn.XLOOKUP($A1791&amp;$Q$3&amp;$R$3,Data[Index]&amp;Data[Valid Test, Can be used for conformity (Y/N)]&amp;Data[Cycle],Data[Date])</f>
        <v>#N/A</v>
      </c>
      <c r="F1791" s="141" t="e" cm="1">
        <f t="array" ref="F1791">(_xlfn.XLOOKUP($A1791&amp;$Q$3&amp;$R$3,Data[Index]&amp;Data[Valid Test, Can be used for conformity (Y/N)]&amp;Data[Cycle],Data[CO/km (mg)])-F$2)/F$5</f>
        <v>#N/A</v>
      </c>
      <c r="G1791" s="141" t="e" cm="1">
        <f t="array" ref="G1791">(_xlfn.XLOOKUP($A1791&amp;$Q$3,Data[Index]&amp;Data[Valid Test, Can be used for conformity (Y/N)],Data[CO2/km (g)])-G$2)/G$5</f>
        <v>#N/A</v>
      </c>
      <c r="H1791" s="141" t="e" cm="1">
        <f t="array" ref="H1791">(_xlfn.XLOOKUP($A1791&amp;$Q$3,Data[Index]&amp;Data[Valid Test, Can be used for conformity (Y/N)],Data[THC/km (mg)])-H$2)/H$5</f>
        <v>#N/A</v>
      </c>
      <c r="I1791" s="141" t="e" cm="1">
        <f t="array" ref="I1791">(_xlfn.XLOOKUP($A1791&amp;$Q$3,Data[Index]&amp;Data[Valid Test, Can be used for conformity (Y/N)],Data[NOx/km (mg)])-I$2)/I$5</f>
        <v>#N/A</v>
      </c>
      <c r="J1791" s="141" t="e" cm="1">
        <f t="array" ref="J1791">(_xlfn.XLOOKUP($A1791&amp;$Q$3,Data[Index]&amp;Data[Valid Test, Can be used for conformity (Y/N)],Data[THC + NOx/km (mg)])-J$2)/J$5</f>
        <v>#N/A</v>
      </c>
      <c r="K1791" s="141" t="e" cm="1">
        <f t="array" ref="K1791">(_xlfn.XLOOKUP($A1791&amp;$Q$3,Data[Index]&amp;Data[Valid Test, Can be used for conformity (Y/N)],Data[PN/km ('#)])-K$2)/K$5</f>
        <v>#N/A</v>
      </c>
      <c r="L1791" s="141" t="e" cm="1">
        <f t="array" ref="L1791">(_xlfn.XLOOKUP($A1791&amp;$Q$3,Data[Index]&amp;Data[Valid Test, Can be used for conformity (Y/N)],Data[PM/km (mg)])-L$2)/L$5</f>
        <v>#N/A</v>
      </c>
      <c r="M1791" s="140" t="e" cm="1">
        <f t="array" ref="M1791">(_xlfn.XLOOKUP($A1791&amp;$Q$3,Data[Index]&amp;Data[Valid Test, Can be used for conformity (Y/N)],Data[CH4 (mg/km)])-M$2)/M$5</f>
        <v>#N/A</v>
      </c>
      <c r="N1791" s="140" t="e" cm="1">
        <f t="array" ref="N1791">(_xlfn.XLOOKUP($A1791&amp;$Q$3,Data[Index]&amp;Data[Valid Test, Can be used for conformity (Y/N)],Data[N20 (mg/km)])-N$2)/N$5</f>
        <v>#N/A</v>
      </c>
      <c r="O1791" s="141" t="e" cm="1">
        <f t="array" ref="O1791">(_xlfn.XLOOKUP($A1791&amp;$Q$3,Data[Index]&amp;Data[Valid Test, Can be used for conformity (Y/N)],Data[l/100km])-O$2)/O$5</f>
        <v>#N/A</v>
      </c>
      <c r="P1791" s="138">
        <f>_xlfn.XLOOKUP($A1791,Data[Index],Data[Comments])</f>
        <v>0</v>
      </c>
    </row>
    <row r="1792" spans="1:16" x14ac:dyDescent="0.2">
      <c r="A1792" s="129"/>
      <c r="B1792" s="129"/>
      <c r="C1792" s="129" t="e" cm="1">
        <f t="array" ref="C1792">_xlfn.XLOOKUP($A1792&amp;$Q$3&amp;$R$3,Data[Index]&amp;Data[Valid Test, Can be used for conformity (Y/N)]&amp;Data[Cycle],Data[Test Name])</f>
        <v>#N/A</v>
      </c>
      <c r="D1792" s="167" t="e" cm="1">
        <f t="array" ref="D1792">_xlfn.XLOOKUP($A1792&amp;$Q$3&amp;$R$3,Data[Index]&amp;Data[Valid Test, Can be used for conformity (Y/N)]&amp;Data[Cycle],Data[Mileage (Miles)])</f>
        <v>#N/A</v>
      </c>
      <c r="E1792" s="130" t="e" cm="1">
        <f t="array" ref="E1792">_xlfn.XLOOKUP($A1792&amp;$Q$3&amp;$R$3,Data[Index]&amp;Data[Valid Test, Can be used for conformity (Y/N)]&amp;Data[Cycle],Data[Date])</f>
        <v>#N/A</v>
      </c>
      <c r="F1792" s="141" t="e" cm="1">
        <f t="array" ref="F1792">(_xlfn.XLOOKUP($A1792&amp;$Q$3&amp;$R$3,Data[Index]&amp;Data[Valid Test, Can be used for conformity (Y/N)]&amp;Data[Cycle],Data[CO/km (mg)])-F$2)/F$5</f>
        <v>#N/A</v>
      </c>
      <c r="G1792" s="141" t="e" cm="1">
        <f t="array" ref="G1792">(_xlfn.XLOOKUP($A1792&amp;$Q$3,Data[Index]&amp;Data[Valid Test, Can be used for conformity (Y/N)],Data[CO2/km (g)])-G$2)/G$5</f>
        <v>#N/A</v>
      </c>
      <c r="H1792" s="141" t="e" cm="1">
        <f t="array" ref="H1792">(_xlfn.XLOOKUP($A1792&amp;$Q$3,Data[Index]&amp;Data[Valid Test, Can be used for conformity (Y/N)],Data[THC/km (mg)])-H$2)/H$5</f>
        <v>#N/A</v>
      </c>
      <c r="I1792" s="141" t="e" cm="1">
        <f t="array" ref="I1792">(_xlfn.XLOOKUP($A1792&amp;$Q$3,Data[Index]&amp;Data[Valid Test, Can be used for conformity (Y/N)],Data[NOx/km (mg)])-I$2)/I$5</f>
        <v>#N/A</v>
      </c>
      <c r="J1792" s="141" t="e" cm="1">
        <f t="array" ref="J1792">(_xlfn.XLOOKUP($A1792&amp;$Q$3,Data[Index]&amp;Data[Valid Test, Can be used for conformity (Y/N)],Data[THC + NOx/km (mg)])-J$2)/J$5</f>
        <v>#N/A</v>
      </c>
      <c r="K1792" s="141" t="e" cm="1">
        <f t="array" ref="K1792">(_xlfn.XLOOKUP($A1792&amp;$Q$3,Data[Index]&amp;Data[Valid Test, Can be used for conformity (Y/N)],Data[PN/km ('#)])-K$2)/K$5</f>
        <v>#N/A</v>
      </c>
      <c r="L1792" s="141" t="e" cm="1">
        <f t="array" ref="L1792">(_xlfn.XLOOKUP($A1792&amp;$Q$3,Data[Index]&amp;Data[Valid Test, Can be used for conformity (Y/N)],Data[PM/km (mg)])-L$2)/L$5</f>
        <v>#N/A</v>
      </c>
      <c r="M1792" s="140" t="e" cm="1">
        <f t="array" ref="M1792">(_xlfn.XLOOKUP($A1792&amp;$Q$3,Data[Index]&amp;Data[Valid Test, Can be used for conformity (Y/N)],Data[CH4 (mg/km)])-M$2)/M$5</f>
        <v>#N/A</v>
      </c>
      <c r="N1792" s="140" t="e" cm="1">
        <f t="array" ref="N1792">(_xlfn.XLOOKUP($A1792&amp;$Q$3,Data[Index]&amp;Data[Valid Test, Can be used for conformity (Y/N)],Data[N20 (mg/km)])-N$2)/N$5</f>
        <v>#N/A</v>
      </c>
      <c r="O1792" s="141" t="e" cm="1">
        <f t="array" ref="O1792">(_xlfn.XLOOKUP($A1792&amp;$Q$3,Data[Index]&amp;Data[Valid Test, Can be used for conformity (Y/N)],Data[l/100km])-O$2)/O$5</f>
        <v>#N/A</v>
      </c>
      <c r="P1792" s="138">
        <f>_xlfn.XLOOKUP($A1792,Data[Index],Data[Comments])</f>
        <v>0</v>
      </c>
    </row>
    <row r="1793" spans="1:16" x14ac:dyDescent="0.2">
      <c r="A1793" s="129"/>
      <c r="B1793" s="129"/>
      <c r="C1793" s="129" t="e" cm="1">
        <f t="array" ref="C1793">_xlfn.XLOOKUP($A1793&amp;$Q$3&amp;$R$3,Data[Index]&amp;Data[Valid Test, Can be used for conformity (Y/N)]&amp;Data[Cycle],Data[Test Name])</f>
        <v>#N/A</v>
      </c>
      <c r="D1793" s="167" t="e" cm="1">
        <f t="array" ref="D1793">_xlfn.XLOOKUP($A1793&amp;$Q$3&amp;$R$3,Data[Index]&amp;Data[Valid Test, Can be used for conformity (Y/N)]&amp;Data[Cycle],Data[Mileage (Miles)])</f>
        <v>#N/A</v>
      </c>
      <c r="E1793" s="130" t="e" cm="1">
        <f t="array" ref="E1793">_xlfn.XLOOKUP($A1793&amp;$Q$3&amp;$R$3,Data[Index]&amp;Data[Valid Test, Can be used for conformity (Y/N)]&amp;Data[Cycle],Data[Date])</f>
        <v>#N/A</v>
      </c>
      <c r="F1793" s="141" t="e" cm="1">
        <f t="array" ref="F1793">(_xlfn.XLOOKUP($A1793&amp;$Q$3&amp;$R$3,Data[Index]&amp;Data[Valid Test, Can be used for conformity (Y/N)]&amp;Data[Cycle],Data[CO/km (mg)])-F$2)/F$5</f>
        <v>#N/A</v>
      </c>
      <c r="G1793" s="141" t="e" cm="1">
        <f t="array" ref="G1793">(_xlfn.XLOOKUP($A1793&amp;$Q$3,Data[Index]&amp;Data[Valid Test, Can be used for conformity (Y/N)],Data[CO2/km (g)])-G$2)/G$5</f>
        <v>#N/A</v>
      </c>
      <c r="H1793" s="141" t="e" cm="1">
        <f t="array" ref="H1793">(_xlfn.XLOOKUP($A1793&amp;$Q$3,Data[Index]&amp;Data[Valid Test, Can be used for conformity (Y/N)],Data[THC/km (mg)])-H$2)/H$5</f>
        <v>#N/A</v>
      </c>
      <c r="I1793" s="141" t="e" cm="1">
        <f t="array" ref="I1793">(_xlfn.XLOOKUP($A1793&amp;$Q$3,Data[Index]&amp;Data[Valid Test, Can be used for conformity (Y/N)],Data[NOx/km (mg)])-I$2)/I$5</f>
        <v>#N/A</v>
      </c>
      <c r="J1793" s="141" t="e" cm="1">
        <f t="array" ref="J1793">(_xlfn.XLOOKUP($A1793&amp;$Q$3,Data[Index]&amp;Data[Valid Test, Can be used for conformity (Y/N)],Data[THC + NOx/km (mg)])-J$2)/J$5</f>
        <v>#N/A</v>
      </c>
      <c r="K1793" s="141" t="e" cm="1">
        <f t="array" ref="K1793">(_xlfn.XLOOKUP($A1793&amp;$Q$3,Data[Index]&amp;Data[Valid Test, Can be used for conformity (Y/N)],Data[PN/km ('#)])-K$2)/K$5</f>
        <v>#N/A</v>
      </c>
      <c r="L1793" s="141" t="e" cm="1">
        <f t="array" ref="L1793">(_xlfn.XLOOKUP($A1793&amp;$Q$3,Data[Index]&amp;Data[Valid Test, Can be used for conformity (Y/N)],Data[PM/km (mg)])-L$2)/L$5</f>
        <v>#N/A</v>
      </c>
      <c r="M1793" s="140" t="e" cm="1">
        <f t="array" ref="M1793">(_xlfn.XLOOKUP($A1793&amp;$Q$3,Data[Index]&amp;Data[Valid Test, Can be used for conformity (Y/N)],Data[CH4 (mg/km)])-M$2)/M$5</f>
        <v>#N/A</v>
      </c>
      <c r="N1793" s="140" t="e" cm="1">
        <f t="array" ref="N1793">(_xlfn.XLOOKUP($A1793&amp;$Q$3,Data[Index]&amp;Data[Valid Test, Can be used for conformity (Y/N)],Data[N20 (mg/km)])-N$2)/N$5</f>
        <v>#N/A</v>
      </c>
      <c r="O1793" s="141" t="e" cm="1">
        <f t="array" ref="O1793">(_xlfn.XLOOKUP($A1793&amp;$Q$3,Data[Index]&amp;Data[Valid Test, Can be used for conformity (Y/N)],Data[l/100km])-O$2)/O$5</f>
        <v>#N/A</v>
      </c>
      <c r="P1793" s="138">
        <f>_xlfn.XLOOKUP($A1793,Data[Index],Data[Comments])</f>
        <v>0</v>
      </c>
    </row>
    <row r="1794" spans="1:16" x14ac:dyDescent="0.2">
      <c r="A1794" s="129"/>
      <c r="B1794" s="129"/>
      <c r="C1794" s="129" t="e" cm="1">
        <f t="array" ref="C1794">_xlfn.XLOOKUP($A1794&amp;$Q$3&amp;$R$3,Data[Index]&amp;Data[Valid Test, Can be used for conformity (Y/N)]&amp;Data[Cycle],Data[Test Name])</f>
        <v>#N/A</v>
      </c>
      <c r="D1794" s="167" t="e" cm="1">
        <f t="array" ref="D1794">_xlfn.XLOOKUP($A1794&amp;$Q$3&amp;$R$3,Data[Index]&amp;Data[Valid Test, Can be used for conformity (Y/N)]&amp;Data[Cycle],Data[Mileage (Miles)])</f>
        <v>#N/A</v>
      </c>
      <c r="E1794" s="130" t="e" cm="1">
        <f t="array" ref="E1794">_xlfn.XLOOKUP($A1794&amp;$Q$3&amp;$R$3,Data[Index]&amp;Data[Valid Test, Can be used for conformity (Y/N)]&amp;Data[Cycle],Data[Date])</f>
        <v>#N/A</v>
      </c>
      <c r="F1794" s="141" t="e" cm="1">
        <f t="array" ref="F1794">(_xlfn.XLOOKUP($A1794&amp;$Q$3&amp;$R$3,Data[Index]&amp;Data[Valid Test, Can be used for conformity (Y/N)]&amp;Data[Cycle],Data[CO/km (mg)])-F$2)/F$5</f>
        <v>#N/A</v>
      </c>
      <c r="G1794" s="141" t="e" cm="1">
        <f t="array" ref="G1794">(_xlfn.XLOOKUP($A1794&amp;$Q$3,Data[Index]&amp;Data[Valid Test, Can be used for conformity (Y/N)],Data[CO2/km (g)])-G$2)/G$5</f>
        <v>#N/A</v>
      </c>
      <c r="H1794" s="141" t="e" cm="1">
        <f t="array" ref="H1794">(_xlfn.XLOOKUP($A1794&amp;$Q$3,Data[Index]&amp;Data[Valid Test, Can be used for conformity (Y/N)],Data[THC/km (mg)])-H$2)/H$5</f>
        <v>#N/A</v>
      </c>
      <c r="I1794" s="141" t="e" cm="1">
        <f t="array" ref="I1794">(_xlfn.XLOOKUP($A1794&amp;$Q$3,Data[Index]&amp;Data[Valid Test, Can be used for conformity (Y/N)],Data[NOx/km (mg)])-I$2)/I$5</f>
        <v>#N/A</v>
      </c>
      <c r="J1794" s="141" t="e" cm="1">
        <f t="array" ref="J1794">(_xlfn.XLOOKUP($A1794&amp;$Q$3,Data[Index]&amp;Data[Valid Test, Can be used for conformity (Y/N)],Data[THC + NOx/km (mg)])-J$2)/J$5</f>
        <v>#N/A</v>
      </c>
      <c r="K1794" s="141" t="e" cm="1">
        <f t="array" ref="K1794">(_xlfn.XLOOKUP($A1794&amp;$Q$3,Data[Index]&amp;Data[Valid Test, Can be used for conformity (Y/N)],Data[PN/km ('#)])-K$2)/K$5</f>
        <v>#N/A</v>
      </c>
      <c r="L1794" s="141" t="e" cm="1">
        <f t="array" ref="L1794">(_xlfn.XLOOKUP($A1794&amp;$Q$3,Data[Index]&amp;Data[Valid Test, Can be used for conformity (Y/N)],Data[PM/km (mg)])-L$2)/L$5</f>
        <v>#N/A</v>
      </c>
      <c r="M1794" s="140" t="e" cm="1">
        <f t="array" ref="M1794">(_xlfn.XLOOKUP($A1794&amp;$Q$3,Data[Index]&amp;Data[Valid Test, Can be used for conformity (Y/N)],Data[CH4 (mg/km)])-M$2)/M$5</f>
        <v>#N/A</v>
      </c>
      <c r="N1794" s="140" t="e" cm="1">
        <f t="array" ref="N1794">(_xlfn.XLOOKUP($A1794&amp;$Q$3,Data[Index]&amp;Data[Valid Test, Can be used for conformity (Y/N)],Data[N20 (mg/km)])-N$2)/N$5</f>
        <v>#N/A</v>
      </c>
      <c r="O1794" s="141" t="e" cm="1">
        <f t="array" ref="O1794">(_xlfn.XLOOKUP($A1794&amp;$Q$3,Data[Index]&amp;Data[Valid Test, Can be used for conformity (Y/N)],Data[l/100km])-O$2)/O$5</f>
        <v>#N/A</v>
      </c>
      <c r="P1794" s="138">
        <f>_xlfn.XLOOKUP($A1794,Data[Index],Data[Comments])</f>
        <v>0</v>
      </c>
    </row>
    <row r="1795" spans="1:16" x14ac:dyDescent="0.2">
      <c r="A1795" s="129"/>
      <c r="B1795" s="129"/>
      <c r="C1795" s="129" t="e" cm="1">
        <f t="array" ref="C1795">_xlfn.XLOOKUP($A1795&amp;$Q$3&amp;$R$3,Data[Index]&amp;Data[Valid Test, Can be used for conformity (Y/N)]&amp;Data[Cycle],Data[Test Name])</f>
        <v>#N/A</v>
      </c>
      <c r="D1795" s="167" t="e" cm="1">
        <f t="array" ref="D1795">_xlfn.XLOOKUP($A1795&amp;$Q$3&amp;$R$3,Data[Index]&amp;Data[Valid Test, Can be used for conformity (Y/N)]&amp;Data[Cycle],Data[Mileage (Miles)])</f>
        <v>#N/A</v>
      </c>
      <c r="E1795" s="130" t="e" cm="1">
        <f t="array" ref="E1795">_xlfn.XLOOKUP($A1795&amp;$Q$3&amp;$R$3,Data[Index]&amp;Data[Valid Test, Can be used for conformity (Y/N)]&amp;Data[Cycle],Data[Date])</f>
        <v>#N/A</v>
      </c>
      <c r="F1795" s="141" t="e" cm="1">
        <f t="array" ref="F1795">(_xlfn.XLOOKUP($A1795&amp;$Q$3&amp;$R$3,Data[Index]&amp;Data[Valid Test, Can be used for conformity (Y/N)]&amp;Data[Cycle],Data[CO/km (mg)])-F$2)/F$5</f>
        <v>#N/A</v>
      </c>
      <c r="G1795" s="141" t="e" cm="1">
        <f t="array" ref="G1795">(_xlfn.XLOOKUP($A1795&amp;$Q$3,Data[Index]&amp;Data[Valid Test, Can be used for conformity (Y/N)],Data[CO2/km (g)])-G$2)/G$5</f>
        <v>#N/A</v>
      </c>
      <c r="H1795" s="141" t="e" cm="1">
        <f t="array" ref="H1795">(_xlfn.XLOOKUP($A1795&amp;$Q$3,Data[Index]&amp;Data[Valid Test, Can be used for conformity (Y/N)],Data[THC/km (mg)])-H$2)/H$5</f>
        <v>#N/A</v>
      </c>
      <c r="I1795" s="141" t="e" cm="1">
        <f t="array" ref="I1795">(_xlfn.XLOOKUP($A1795&amp;$Q$3,Data[Index]&amp;Data[Valid Test, Can be used for conformity (Y/N)],Data[NOx/km (mg)])-I$2)/I$5</f>
        <v>#N/A</v>
      </c>
      <c r="J1795" s="141" t="e" cm="1">
        <f t="array" ref="J1795">(_xlfn.XLOOKUP($A1795&amp;$Q$3,Data[Index]&amp;Data[Valid Test, Can be used for conformity (Y/N)],Data[THC + NOx/km (mg)])-J$2)/J$5</f>
        <v>#N/A</v>
      </c>
      <c r="K1795" s="141" t="e" cm="1">
        <f t="array" ref="K1795">(_xlfn.XLOOKUP($A1795&amp;$Q$3,Data[Index]&amp;Data[Valid Test, Can be used for conformity (Y/N)],Data[PN/km ('#)])-K$2)/K$5</f>
        <v>#N/A</v>
      </c>
      <c r="L1795" s="141" t="e" cm="1">
        <f t="array" ref="L1795">(_xlfn.XLOOKUP($A1795&amp;$Q$3,Data[Index]&amp;Data[Valid Test, Can be used for conformity (Y/N)],Data[PM/km (mg)])-L$2)/L$5</f>
        <v>#N/A</v>
      </c>
      <c r="M1795" s="140" t="e" cm="1">
        <f t="array" ref="M1795">(_xlfn.XLOOKUP($A1795&amp;$Q$3,Data[Index]&amp;Data[Valid Test, Can be used for conformity (Y/N)],Data[CH4 (mg/km)])-M$2)/M$5</f>
        <v>#N/A</v>
      </c>
      <c r="N1795" s="140" t="e" cm="1">
        <f t="array" ref="N1795">(_xlfn.XLOOKUP($A1795&amp;$Q$3,Data[Index]&amp;Data[Valid Test, Can be used for conformity (Y/N)],Data[N20 (mg/km)])-N$2)/N$5</f>
        <v>#N/A</v>
      </c>
      <c r="O1795" s="141" t="e" cm="1">
        <f t="array" ref="O1795">(_xlfn.XLOOKUP($A1795&amp;$Q$3,Data[Index]&amp;Data[Valid Test, Can be used for conformity (Y/N)],Data[l/100km])-O$2)/O$5</f>
        <v>#N/A</v>
      </c>
      <c r="P1795" s="138">
        <f>_xlfn.XLOOKUP($A1795,Data[Index],Data[Comments])</f>
        <v>0</v>
      </c>
    </row>
    <row r="1796" spans="1:16" x14ac:dyDescent="0.2">
      <c r="A1796" s="129"/>
      <c r="B1796" s="129"/>
      <c r="C1796" s="129" t="e" cm="1">
        <f t="array" ref="C1796">_xlfn.XLOOKUP($A1796&amp;$Q$3&amp;$R$3,Data[Index]&amp;Data[Valid Test, Can be used for conformity (Y/N)]&amp;Data[Cycle],Data[Test Name])</f>
        <v>#N/A</v>
      </c>
      <c r="D1796" s="167" t="e" cm="1">
        <f t="array" ref="D1796">_xlfn.XLOOKUP($A1796&amp;$Q$3&amp;$R$3,Data[Index]&amp;Data[Valid Test, Can be used for conformity (Y/N)]&amp;Data[Cycle],Data[Mileage (Miles)])</f>
        <v>#N/A</v>
      </c>
      <c r="E1796" s="130" t="e" cm="1">
        <f t="array" ref="E1796">_xlfn.XLOOKUP($A1796&amp;$Q$3&amp;$R$3,Data[Index]&amp;Data[Valid Test, Can be used for conformity (Y/N)]&amp;Data[Cycle],Data[Date])</f>
        <v>#N/A</v>
      </c>
      <c r="F1796" s="141" t="e" cm="1">
        <f t="array" ref="F1796">(_xlfn.XLOOKUP($A1796&amp;$Q$3&amp;$R$3,Data[Index]&amp;Data[Valid Test, Can be used for conformity (Y/N)]&amp;Data[Cycle],Data[CO/km (mg)])-F$2)/F$5</f>
        <v>#N/A</v>
      </c>
      <c r="G1796" s="141" t="e" cm="1">
        <f t="array" ref="G1796">(_xlfn.XLOOKUP($A1796&amp;$Q$3,Data[Index]&amp;Data[Valid Test, Can be used for conformity (Y/N)],Data[CO2/km (g)])-G$2)/G$5</f>
        <v>#N/A</v>
      </c>
      <c r="H1796" s="141" t="e" cm="1">
        <f t="array" ref="H1796">(_xlfn.XLOOKUP($A1796&amp;$Q$3,Data[Index]&amp;Data[Valid Test, Can be used for conformity (Y/N)],Data[THC/km (mg)])-H$2)/H$5</f>
        <v>#N/A</v>
      </c>
      <c r="I1796" s="141" t="e" cm="1">
        <f t="array" ref="I1796">(_xlfn.XLOOKUP($A1796&amp;$Q$3,Data[Index]&amp;Data[Valid Test, Can be used for conformity (Y/N)],Data[NOx/km (mg)])-I$2)/I$5</f>
        <v>#N/A</v>
      </c>
      <c r="J1796" s="141" t="e" cm="1">
        <f t="array" ref="J1796">(_xlfn.XLOOKUP($A1796&amp;$Q$3,Data[Index]&amp;Data[Valid Test, Can be used for conformity (Y/N)],Data[THC + NOx/km (mg)])-J$2)/J$5</f>
        <v>#N/A</v>
      </c>
      <c r="K1796" s="141" t="e" cm="1">
        <f t="array" ref="K1796">(_xlfn.XLOOKUP($A1796&amp;$Q$3,Data[Index]&amp;Data[Valid Test, Can be used for conformity (Y/N)],Data[PN/km ('#)])-K$2)/K$5</f>
        <v>#N/A</v>
      </c>
      <c r="L1796" s="141" t="e" cm="1">
        <f t="array" ref="L1796">(_xlfn.XLOOKUP($A1796&amp;$Q$3,Data[Index]&amp;Data[Valid Test, Can be used for conformity (Y/N)],Data[PM/km (mg)])-L$2)/L$5</f>
        <v>#N/A</v>
      </c>
      <c r="M1796" s="140" t="e" cm="1">
        <f t="array" ref="M1796">(_xlfn.XLOOKUP($A1796&amp;$Q$3,Data[Index]&amp;Data[Valid Test, Can be used for conformity (Y/N)],Data[CH4 (mg/km)])-M$2)/M$5</f>
        <v>#N/A</v>
      </c>
      <c r="N1796" s="140" t="e" cm="1">
        <f t="array" ref="N1796">(_xlfn.XLOOKUP($A1796&amp;$Q$3,Data[Index]&amp;Data[Valid Test, Can be used for conformity (Y/N)],Data[N20 (mg/km)])-N$2)/N$5</f>
        <v>#N/A</v>
      </c>
      <c r="O1796" s="141" t="e" cm="1">
        <f t="array" ref="O1796">(_xlfn.XLOOKUP($A1796&amp;$Q$3,Data[Index]&amp;Data[Valid Test, Can be used for conformity (Y/N)],Data[l/100km])-O$2)/O$5</f>
        <v>#N/A</v>
      </c>
      <c r="P1796" s="138">
        <f>_xlfn.XLOOKUP($A1796,Data[Index],Data[Comments])</f>
        <v>0</v>
      </c>
    </row>
    <row r="1797" spans="1:16" x14ac:dyDescent="0.2">
      <c r="A1797" s="129"/>
      <c r="B1797" s="129"/>
      <c r="C1797" s="129" t="e" cm="1">
        <f t="array" ref="C1797">_xlfn.XLOOKUP($A1797&amp;$Q$3&amp;$R$3,Data[Index]&amp;Data[Valid Test, Can be used for conformity (Y/N)]&amp;Data[Cycle],Data[Test Name])</f>
        <v>#N/A</v>
      </c>
      <c r="D1797" s="167" t="e" cm="1">
        <f t="array" ref="D1797">_xlfn.XLOOKUP($A1797&amp;$Q$3&amp;$R$3,Data[Index]&amp;Data[Valid Test, Can be used for conformity (Y/N)]&amp;Data[Cycle],Data[Mileage (Miles)])</f>
        <v>#N/A</v>
      </c>
      <c r="E1797" s="130" t="e" cm="1">
        <f t="array" ref="E1797">_xlfn.XLOOKUP($A1797&amp;$Q$3&amp;$R$3,Data[Index]&amp;Data[Valid Test, Can be used for conformity (Y/N)]&amp;Data[Cycle],Data[Date])</f>
        <v>#N/A</v>
      </c>
      <c r="F1797" s="141" t="e" cm="1">
        <f t="array" ref="F1797">(_xlfn.XLOOKUP($A1797&amp;$Q$3&amp;$R$3,Data[Index]&amp;Data[Valid Test, Can be used for conformity (Y/N)]&amp;Data[Cycle],Data[CO/km (mg)])-F$2)/F$5</f>
        <v>#N/A</v>
      </c>
      <c r="G1797" s="141" t="e" cm="1">
        <f t="array" ref="G1797">(_xlfn.XLOOKUP($A1797&amp;$Q$3,Data[Index]&amp;Data[Valid Test, Can be used for conformity (Y/N)],Data[CO2/km (g)])-G$2)/G$5</f>
        <v>#N/A</v>
      </c>
      <c r="H1797" s="141" t="e" cm="1">
        <f t="array" ref="H1797">(_xlfn.XLOOKUP($A1797&amp;$Q$3,Data[Index]&amp;Data[Valid Test, Can be used for conformity (Y/N)],Data[THC/km (mg)])-H$2)/H$5</f>
        <v>#N/A</v>
      </c>
      <c r="I1797" s="141" t="e" cm="1">
        <f t="array" ref="I1797">(_xlfn.XLOOKUP($A1797&amp;$Q$3,Data[Index]&amp;Data[Valid Test, Can be used for conformity (Y/N)],Data[NOx/km (mg)])-I$2)/I$5</f>
        <v>#N/A</v>
      </c>
      <c r="J1797" s="141" t="e" cm="1">
        <f t="array" ref="J1797">(_xlfn.XLOOKUP($A1797&amp;$Q$3,Data[Index]&amp;Data[Valid Test, Can be used for conformity (Y/N)],Data[THC + NOx/km (mg)])-J$2)/J$5</f>
        <v>#N/A</v>
      </c>
      <c r="K1797" s="141" t="e" cm="1">
        <f t="array" ref="K1797">(_xlfn.XLOOKUP($A1797&amp;$Q$3,Data[Index]&amp;Data[Valid Test, Can be used for conformity (Y/N)],Data[PN/km ('#)])-K$2)/K$5</f>
        <v>#N/A</v>
      </c>
      <c r="L1797" s="141" t="e" cm="1">
        <f t="array" ref="L1797">(_xlfn.XLOOKUP($A1797&amp;$Q$3,Data[Index]&amp;Data[Valid Test, Can be used for conformity (Y/N)],Data[PM/km (mg)])-L$2)/L$5</f>
        <v>#N/A</v>
      </c>
      <c r="M1797" s="140" t="e" cm="1">
        <f t="array" ref="M1797">(_xlfn.XLOOKUP($A1797&amp;$Q$3,Data[Index]&amp;Data[Valid Test, Can be used for conformity (Y/N)],Data[CH4 (mg/km)])-M$2)/M$5</f>
        <v>#N/A</v>
      </c>
      <c r="N1797" s="140" t="e" cm="1">
        <f t="array" ref="N1797">(_xlfn.XLOOKUP($A1797&amp;$Q$3,Data[Index]&amp;Data[Valid Test, Can be used for conformity (Y/N)],Data[N20 (mg/km)])-N$2)/N$5</f>
        <v>#N/A</v>
      </c>
      <c r="O1797" s="141" t="e" cm="1">
        <f t="array" ref="O1797">(_xlfn.XLOOKUP($A1797&amp;$Q$3,Data[Index]&amp;Data[Valid Test, Can be used for conformity (Y/N)],Data[l/100km])-O$2)/O$5</f>
        <v>#N/A</v>
      </c>
      <c r="P1797" s="138">
        <f>_xlfn.XLOOKUP($A1797,Data[Index],Data[Comments])</f>
        <v>0</v>
      </c>
    </row>
    <row r="1798" spans="1:16" x14ac:dyDescent="0.2">
      <c r="A1798" s="129"/>
      <c r="B1798" s="129"/>
      <c r="C1798" s="129" t="e" cm="1">
        <f t="array" ref="C1798">_xlfn.XLOOKUP($A1798&amp;$Q$3&amp;$R$3,Data[Index]&amp;Data[Valid Test, Can be used for conformity (Y/N)]&amp;Data[Cycle],Data[Test Name])</f>
        <v>#N/A</v>
      </c>
      <c r="D1798" s="167" t="e" cm="1">
        <f t="array" ref="D1798">_xlfn.XLOOKUP($A1798&amp;$Q$3&amp;$R$3,Data[Index]&amp;Data[Valid Test, Can be used for conformity (Y/N)]&amp;Data[Cycle],Data[Mileage (Miles)])</f>
        <v>#N/A</v>
      </c>
      <c r="E1798" s="130" t="e" cm="1">
        <f t="array" ref="E1798">_xlfn.XLOOKUP($A1798&amp;$Q$3&amp;$R$3,Data[Index]&amp;Data[Valid Test, Can be used for conformity (Y/N)]&amp;Data[Cycle],Data[Date])</f>
        <v>#N/A</v>
      </c>
      <c r="F1798" s="141" t="e" cm="1">
        <f t="array" ref="F1798">(_xlfn.XLOOKUP($A1798&amp;$Q$3&amp;$R$3,Data[Index]&amp;Data[Valid Test, Can be used for conformity (Y/N)]&amp;Data[Cycle],Data[CO/km (mg)])-F$2)/F$5</f>
        <v>#N/A</v>
      </c>
      <c r="G1798" s="141" t="e" cm="1">
        <f t="array" ref="G1798">(_xlfn.XLOOKUP($A1798&amp;$Q$3,Data[Index]&amp;Data[Valid Test, Can be used for conformity (Y/N)],Data[CO2/km (g)])-G$2)/G$5</f>
        <v>#N/A</v>
      </c>
      <c r="H1798" s="141" t="e" cm="1">
        <f t="array" ref="H1798">(_xlfn.XLOOKUP($A1798&amp;$Q$3,Data[Index]&amp;Data[Valid Test, Can be used for conformity (Y/N)],Data[THC/km (mg)])-H$2)/H$5</f>
        <v>#N/A</v>
      </c>
      <c r="I1798" s="141" t="e" cm="1">
        <f t="array" ref="I1798">(_xlfn.XLOOKUP($A1798&amp;$Q$3,Data[Index]&amp;Data[Valid Test, Can be used for conformity (Y/N)],Data[NOx/km (mg)])-I$2)/I$5</f>
        <v>#N/A</v>
      </c>
      <c r="J1798" s="141" t="e" cm="1">
        <f t="array" ref="J1798">(_xlfn.XLOOKUP($A1798&amp;$Q$3,Data[Index]&amp;Data[Valid Test, Can be used for conformity (Y/N)],Data[THC + NOx/km (mg)])-J$2)/J$5</f>
        <v>#N/A</v>
      </c>
      <c r="K1798" s="141" t="e" cm="1">
        <f t="array" ref="K1798">(_xlfn.XLOOKUP($A1798&amp;$Q$3,Data[Index]&amp;Data[Valid Test, Can be used for conformity (Y/N)],Data[PN/km ('#)])-K$2)/K$5</f>
        <v>#N/A</v>
      </c>
      <c r="L1798" s="141" t="e" cm="1">
        <f t="array" ref="L1798">(_xlfn.XLOOKUP($A1798&amp;$Q$3,Data[Index]&amp;Data[Valid Test, Can be used for conformity (Y/N)],Data[PM/km (mg)])-L$2)/L$5</f>
        <v>#N/A</v>
      </c>
      <c r="M1798" s="140" t="e" cm="1">
        <f t="array" ref="M1798">(_xlfn.XLOOKUP($A1798&amp;$Q$3,Data[Index]&amp;Data[Valid Test, Can be used for conformity (Y/N)],Data[CH4 (mg/km)])-M$2)/M$5</f>
        <v>#N/A</v>
      </c>
      <c r="N1798" s="140" t="e" cm="1">
        <f t="array" ref="N1798">(_xlfn.XLOOKUP($A1798&amp;$Q$3,Data[Index]&amp;Data[Valid Test, Can be used for conformity (Y/N)],Data[N20 (mg/km)])-N$2)/N$5</f>
        <v>#N/A</v>
      </c>
      <c r="O1798" s="141" t="e" cm="1">
        <f t="array" ref="O1798">(_xlfn.XLOOKUP($A1798&amp;$Q$3,Data[Index]&amp;Data[Valid Test, Can be used for conformity (Y/N)],Data[l/100km])-O$2)/O$5</f>
        <v>#N/A</v>
      </c>
      <c r="P1798" s="138">
        <f>_xlfn.XLOOKUP($A1798,Data[Index],Data[Comments])</f>
        <v>0</v>
      </c>
    </row>
    <row r="1799" spans="1:16" x14ac:dyDescent="0.2">
      <c r="A1799" s="129"/>
      <c r="B1799" s="129"/>
      <c r="C1799" s="129" t="e" cm="1">
        <f t="array" ref="C1799">_xlfn.XLOOKUP($A1799&amp;$Q$3&amp;$R$3,Data[Index]&amp;Data[Valid Test, Can be used for conformity (Y/N)]&amp;Data[Cycle],Data[Test Name])</f>
        <v>#N/A</v>
      </c>
      <c r="D1799" s="167" t="e" cm="1">
        <f t="array" ref="D1799">_xlfn.XLOOKUP($A1799&amp;$Q$3&amp;$R$3,Data[Index]&amp;Data[Valid Test, Can be used for conformity (Y/N)]&amp;Data[Cycle],Data[Mileage (Miles)])</f>
        <v>#N/A</v>
      </c>
      <c r="E1799" s="130" t="e" cm="1">
        <f t="array" ref="E1799">_xlfn.XLOOKUP($A1799&amp;$Q$3&amp;$R$3,Data[Index]&amp;Data[Valid Test, Can be used for conformity (Y/N)]&amp;Data[Cycle],Data[Date])</f>
        <v>#N/A</v>
      </c>
      <c r="F1799" s="141" t="e" cm="1">
        <f t="array" ref="F1799">(_xlfn.XLOOKUP($A1799&amp;$Q$3&amp;$R$3,Data[Index]&amp;Data[Valid Test, Can be used for conformity (Y/N)]&amp;Data[Cycle],Data[CO/km (mg)])-F$2)/F$5</f>
        <v>#N/A</v>
      </c>
      <c r="G1799" s="141" t="e" cm="1">
        <f t="array" ref="G1799">(_xlfn.XLOOKUP($A1799&amp;$Q$3,Data[Index]&amp;Data[Valid Test, Can be used for conformity (Y/N)],Data[CO2/km (g)])-G$2)/G$5</f>
        <v>#N/A</v>
      </c>
      <c r="H1799" s="141" t="e" cm="1">
        <f t="array" ref="H1799">(_xlfn.XLOOKUP($A1799&amp;$Q$3,Data[Index]&amp;Data[Valid Test, Can be used for conformity (Y/N)],Data[THC/km (mg)])-H$2)/H$5</f>
        <v>#N/A</v>
      </c>
      <c r="I1799" s="141" t="e" cm="1">
        <f t="array" ref="I1799">(_xlfn.XLOOKUP($A1799&amp;$Q$3,Data[Index]&amp;Data[Valid Test, Can be used for conformity (Y/N)],Data[NOx/km (mg)])-I$2)/I$5</f>
        <v>#N/A</v>
      </c>
      <c r="J1799" s="141" t="e" cm="1">
        <f t="array" ref="J1799">(_xlfn.XLOOKUP($A1799&amp;$Q$3,Data[Index]&amp;Data[Valid Test, Can be used for conformity (Y/N)],Data[THC + NOx/km (mg)])-J$2)/J$5</f>
        <v>#N/A</v>
      </c>
      <c r="K1799" s="141" t="e" cm="1">
        <f t="array" ref="K1799">(_xlfn.XLOOKUP($A1799&amp;$Q$3,Data[Index]&amp;Data[Valid Test, Can be used for conformity (Y/N)],Data[PN/km ('#)])-K$2)/K$5</f>
        <v>#N/A</v>
      </c>
      <c r="L1799" s="141" t="e" cm="1">
        <f t="array" ref="L1799">(_xlfn.XLOOKUP($A1799&amp;$Q$3,Data[Index]&amp;Data[Valid Test, Can be used for conformity (Y/N)],Data[PM/km (mg)])-L$2)/L$5</f>
        <v>#N/A</v>
      </c>
      <c r="M1799" s="140" t="e" cm="1">
        <f t="array" ref="M1799">(_xlfn.XLOOKUP($A1799&amp;$Q$3,Data[Index]&amp;Data[Valid Test, Can be used for conformity (Y/N)],Data[CH4 (mg/km)])-M$2)/M$5</f>
        <v>#N/A</v>
      </c>
      <c r="N1799" s="140" t="e" cm="1">
        <f t="array" ref="N1799">(_xlfn.XLOOKUP($A1799&amp;$Q$3,Data[Index]&amp;Data[Valid Test, Can be used for conformity (Y/N)],Data[N20 (mg/km)])-N$2)/N$5</f>
        <v>#N/A</v>
      </c>
      <c r="O1799" s="141" t="e" cm="1">
        <f t="array" ref="O1799">(_xlfn.XLOOKUP($A1799&amp;$Q$3,Data[Index]&amp;Data[Valid Test, Can be used for conformity (Y/N)],Data[l/100km])-O$2)/O$5</f>
        <v>#N/A</v>
      </c>
      <c r="P1799" s="138">
        <f>_xlfn.XLOOKUP($A1799,Data[Index],Data[Comments])</f>
        <v>0</v>
      </c>
    </row>
    <row r="1800" spans="1:16" x14ac:dyDescent="0.2">
      <c r="A1800" s="129"/>
      <c r="B1800" s="129"/>
      <c r="C1800" s="129" t="e" cm="1">
        <f t="array" ref="C1800">_xlfn.XLOOKUP($A1800&amp;$Q$3&amp;$R$3,Data[Index]&amp;Data[Valid Test, Can be used for conformity (Y/N)]&amp;Data[Cycle],Data[Test Name])</f>
        <v>#N/A</v>
      </c>
      <c r="D1800" s="167" t="e" cm="1">
        <f t="array" ref="D1800">_xlfn.XLOOKUP($A1800&amp;$Q$3&amp;$R$3,Data[Index]&amp;Data[Valid Test, Can be used for conformity (Y/N)]&amp;Data[Cycle],Data[Mileage (Miles)])</f>
        <v>#N/A</v>
      </c>
      <c r="E1800" s="130" t="e" cm="1">
        <f t="array" ref="E1800">_xlfn.XLOOKUP($A1800&amp;$Q$3&amp;$R$3,Data[Index]&amp;Data[Valid Test, Can be used for conformity (Y/N)]&amp;Data[Cycle],Data[Date])</f>
        <v>#N/A</v>
      </c>
      <c r="F1800" s="141" t="e" cm="1">
        <f t="array" ref="F1800">(_xlfn.XLOOKUP($A1800&amp;$Q$3&amp;$R$3,Data[Index]&amp;Data[Valid Test, Can be used for conformity (Y/N)]&amp;Data[Cycle],Data[CO/km (mg)])-F$2)/F$5</f>
        <v>#N/A</v>
      </c>
      <c r="G1800" s="141" t="e" cm="1">
        <f t="array" ref="G1800">(_xlfn.XLOOKUP($A1800&amp;$Q$3,Data[Index]&amp;Data[Valid Test, Can be used for conformity (Y/N)],Data[CO2/km (g)])-G$2)/G$5</f>
        <v>#N/A</v>
      </c>
      <c r="H1800" s="141" t="e" cm="1">
        <f t="array" ref="H1800">(_xlfn.XLOOKUP($A1800&amp;$Q$3,Data[Index]&amp;Data[Valid Test, Can be used for conformity (Y/N)],Data[THC/km (mg)])-H$2)/H$5</f>
        <v>#N/A</v>
      </c>
      <c r="I1800" s="141" t="e" cm="1">
        <f t="array" ref="I1800">(_xlfn.XLOOKUP($A1800&amp;$Q$3,Data[Index]&amp;Data[Valid Test, Can be used for conformity (Y/N)],Data[NOx/km (mg)])-I$2)/I$5</f>
        <v>#N/A</v>
      </c>
      <c r="J1800" s="141" t="e" cm="1">
        <f t="array" ref="J1800">(_xlfn.XLOOKUP($A1800&amp;$Q$3,Data[Index]&amp;Data[Valid Test, Can be used for conformity (Y/N)],Data[THC + NOx/km (mg)])-J$2)/J$5</f>
        <v>#N/A</v>
      </c>
      <c r="K1800" s="141" t="e" cm="1">
        <f t="array" ref="K1800">(_xlfn.XLOOKUP($A1800&amp;$Q$3,Data[Index]&amp;Data[Valid Test, Can be used for conformity (Y/N)],Data[PN/km ('#)])-K$2)/K$5</f>
        <v>#N/A</v>
      </c>
      <c r="L1800" s="141" t="e" cm="1">
        <f t="array" ref="L1800">(_xlfn.XLOOKUP($A1800&amp;$Q$3,Data[Index]&amp;Data[Valid Test, Can be used for conformity (Y/N)],Data[PM/km (mg)])-L$2)/L$5</f>
        <v>#N/A</v>
      </c>
      <c r="M1800" s="140" t="e" cm="1">
        <f t="array" ref="M1800">(_xlfn.XLOOKUP($A1800&amp;$Q$3,Data[Index]&amp;Data[Valid Test, Can be used for conformity (Y/N)],Data[CH4 (mg/km)])-M$2)/M$5</f>
        <v>#N/A</v>
      </c>
      <c r="N1800" s="140" t="e" cm="1">
        <f t="array" ref="N1800">(_xlfn.XLOOKUP($A1800&amp;$Q$3,Data[Index]&amp;Data[Valid Test, Can be used for conformity (Y/N)],Data[N20 (mg/km)])-N$2)/N$5</f>
        <v>#N/A</v>
      </c>
      <c r="O1800" s="141" t="e" cm="1">
        <f t="array" ref="O1800">(_xlfn.XLOOKUP($A1800&amp;$Q$3,Data[Index]&amp;Data[Valid Test, Can be used for conformity (Y/N)],Data[l/100km])-O$2)/O$5</f>
        <v>#N/A</v>
      </c>
      <c r="P1800" s="138">
        <f>_xlfn.XLOOKUP($A1800,Data[Index],Data[Comments])</f>
        <v>0</v>
      </c>
    </row>
    <row r="1801" spans="1:16" x14ac:dyDescent="0.2">
      <c r="A1801" s="129"/>
      <c r="B1801" s="129"/>
      <c r="C1801" s="129" t="e" cm="1">
        <f t="array" ref="C1801">_xlfn.XLOOKUP($A1801&amp;$Q$3&amp;$R$3,Data[Index]&amp;Data[Valid Test, Can be used for conformity (Y/N)]&amp;Data[Cycle],Data[Test Name])</f>
        <v>#N/A</v>
      </c>
      <c r="D1801" s="167" t="e" cm="1">
        <f t="array" ref="D1801">_xlfn.XLOOKUP($A1801&amp;$Q$3&amp;$R$3,Data[Index]&amp;Data[Valid Test, Can be used for conformity (Y/N)]&amp;Data[Cycle],Data[Mileage (Miles)])</f>
        <v>#N/A</v>
      </c>
      <c r="E1801" s="130" t="e" cm="1">
        <f t="array" ref="E1801">_xlfn.XLOOKUP($A1801&amp;$Q$3&amp;$R$3,Data[Index]&amp;Data[Valid Test, Can be used for conformity (Y/N)]&amp;Data[Cycle],Data[Date])</f>
        <v>#N/A</v>
      </c>
      <c r="F1801" s="141" t="e" cm="1">
        <f t="array" ref="F1801">(_xlfn.XLOOKUP($A1801&amp;$Q$3&amp;$R$3,Data[Index]&amp;Data[Valid Test, Can be used for conformity (Y/N)]&amp;Data[Cycle],Data[CO/km (mg)])-F$2)/F$5</f>
        <v>#N/A</v>
      </c>
      <c r="G1801" s="141" t="e" cm="1">
        <f t="array" ref="G1801">(_xlfn.XLOOKUP($A1801&amp;$Q$3,Data[Index]&amp;Data[Valid Test, Can be used for conformity (Y/N)],Data[CO2/km (g)])-G$2)/G$5</f>
        <v>#N/A</v>
      </c>
      <c r="H1801" s="141" t="e" cm="1">
        <f t="array" ref="H1801">(_xlfn.XLOOKUP($A1801&amp;$Q$3,Data[Index]&amp;Data[Valid Test, Can be used for conformity (Y/N)],Data[THC/km (mg)])-H$2)/H$5</f>
        <v>#N/A</v>
      </c>
      <c r="I1801" s="141" t="e" cm="1">
        <f t="array" ref="I1801">(_xlfn.XLOOKUP($A1801&amp;$Q$3,Data[Index]&amp;Data[Valid Test, Can be used for conformity (Y/N)],Data[NOx/km (mg)])-I$2)/I$5</f>
        <v>#N/A</v>
      </c>
      <c r="J1801" s="141" t="e" cm="1">
        <f t="array" ref="J1801">(_xlfn.XLOOKUP($A1801&amp;$Q$3,Data[Index]&amp;Data[Valid Test, Can be used for conformity (Y/N)],Data[THC + NOx/km (mg)])-J$2)/J$5</f>
        <v>#N/A</v>
      </c>
      <c r="K1801" s="141" t="e" cm="1">
        <f t="array" ref="K1801">(_xlfn.XLOOKUP($A1801&amp;$Q$3,Data[Index]&amp;Data[Valid Test, Can be used for conformity (Y/N)],Data[PN/km ('#)])-K$2)/K$5</f>
        <v>#N/A</v>
      </c>
      <c r="L1801" s="141" t="e" cm="1">
        <f t="array" ref="L1801">(_xlfn.XLOOKUP($A1801&amp;$Q$3,Data[Index]&amp;Data[Valid Test, Can be used for conformity (Y/N)],Data[PM/km (mg)])-L$2)/L$5</f>
        <v>#N/A</v>
      </c>
      <c r="M1801" s="140" t="e" cm="1">
        <f t="array" ref="M1801">(_xlfn.XLOOKUP($A1801&amp;$Q$3,Data[Index]&amp;Data[Valid Test, Can be used for conformity (Y/N)],Data[CH4 (mg/km)])-M$2)/M$5</f>
        <v>#N/A</v>
      </c>
      <c r="N1801" s="140" t="e" cm="1">
        <f t="array" ref="N1801">(_xlfn.XLOOKUP($A1801&amp;$Q$3,Data[Index]&amp;Data[Valid Test, Can be used for conformity (Y/N)],Data[N20 (mg/km)])-N$2)/N$5</f>
        <v>#N/A</v>
      </c>
      <c r="O1801" s="141" t="e" cm="1">
        <f t="array" ref="O1801">(_xlfn.XLOOKUP($A1801&amp;$Q$3,Data[Index]&amp;Data[Valid Test, Can be used for conformity (Y/N)],Data[l/100km])-O$2)/O$5</f>
        <v>#N/A</v>
      </c>
      <c r="P1801" s="138">
        <f>_xlfn.XLOOKUP($A1801,Data[Index],Data[Comments])</f>
        <v>0</v>
      </c>
    </row>
    <row r="1802" spans="1:16" x14ac:dyDescent="0.2">
      <c r="A1802" s="129"/>
      <c r="B1802" s="129"/>
      <c r="C1802" s="129" t="e" cm="1">
        <f t="array" ref="C1802">_xlfn.XLOOKUP($A1802&amp;$Q$3&amp;$R$3,Data[Index]&amp;Data[Valid Test, Can be used for conformity (Y/N)]&amp;Data[Cycle],Data[Test Name])</f>
        <v>#N/A</v>
      </c>
      <c r="D1802" s="167" t="e" cm="1">
        <f t="array" ref="D1802">_xlfn.XLOOKUP($A1802&amp;$Q$3&amp;$R$3,Data[Index]&amp;Data[Valid Test, Can be used for conformity (Y/N)]&amp;Data[Cycle],Data[Mileage (Miles)])</f>
        <v>#N/A</v>
      </c>
      <c r="E1802" s="130" t="e" cm="1">
        <f t="array" ref="E1802">_xlfn.XLOOKUP($A1802&amp;$Q$3&amp;$R$3,Data[Index]&amp;Data[Valid Test, Can be used for conformity (Y/N)]&amp;Data[Cycle],Data[Date])</f>
        <v>#N/A</v>
      </c>
      <c r="F1802" s="141" t="e" cm="1">
        <f t="array" ref="F1802">(_xlfn.XLOOKUP($A1802&amp;$Q$3&amp;$R$3,Data[Index]&amp;Data[Valid Test, Can be used for conformity (Y/N)]&amp;Data[Cycle],Data[CO/km (mg)])-F$2)/F$5</f>
        <v>#N/A</v>
      </c>
      <c r="G1802" s="141" t="e" cm="1">
        <f t="array" ref="G1802">(_xlfn.XLOOKUP($A1802&amp;$Q$3,Data[Index]&amp;Data[Valid Test, Can be used for conformity (Y/N)],Data[CO2/km (g)])-G$2)/G$5</f>
        <v>#N/A</v>
      </c>
      <c r="H1802" s="141" t="e" cm="1">
        <f t="array" ref="H1802">(_xlfn.XLOOKUP($A1802&amp;$Q$3,Data[Index]&amp;Data[Valid Test, Can be used for conformity (Y/N)],Data[THC/km (mg)])-H$2)/H$5</f>
        <v>#N/A</v>
      </c>
      <c r="I1802" s="141" t="e" cm="1">
        <f t="array" ref="I1802">(_xlfn.XLOOKUP($A1802&amp;$Q$3,Data[Index]&amp;Data[Valid Test, Can be used for conformity (Y/N)],Data[NOx/km (mg)])-I$2)/I$5</f>
        <v>#N/A</v>
      </c>
      <c r="J1802" s="141" t="e" cm="1">
        <f t="array" ref="J1802">(_xlfn.XLOOKUP($A1802&amp;$Q$3,Data[Index]&amp;Data[Valid Test, Can be used for conformity (Y/N)],Data[THC + NOx/km (mg)])-J$2)/J$5</f>
        <v>#N/A</v>
      </c>
      <c r="K1802" s="141" t="e" cm="1">
        <f t="array" ref="K1802">(_xlfn.XLOOKUP($A1802&amp;$Q$3,Data[Index]&amp;Data[Valid Test, Can be used for conformity (Y/N)],Data[PN/km ('#)])-K$2)/K$5</f>
        <v>#N/A</v>
      </c>
      <c r="L1802" s="141" t="e" cm="1">
        <f t="array" ref="L1802">(_xlfn.XLOOKUP($A1802&amp;$Q$3,Data[Index]&amp;Data[Valid Test, Can be used for conformity (Y/N)],Data[PM/km (mg)])-L$2)/L$5</f>
        <v>#N/A</v>
      </c>
      <c r="M1802" s="140" t="e" cm="1">
        <f t="array" ref="M1802">(_xlfn.XLOOKUP($A1802&amp;$Q$3,Data[Index]&amp;Data[Valid Test, Can be used for conformity (Y/N)],Data[CH4 (mg/km)])-M$2)/M$5</f>
        <v>#N/A</v>
      </c>
      <c r="N1802" s="140" t="e" cm="1">
        <f t="array" ref="N1802">(_xlfn.XLOOKUP($A1802&amp;$Q$3,Data[Index]&amp;Data[Valid Test, Can be used for conformity (Y/N)],Data[N20 (mg/km)])-N$2)/N$5</f>
        <v>#N/A</v>
      </c>
      <c r="O1802" s="141" t="e" cm="1">
        <f t="array" ref="O1802">(_xlfn.XLOOKUP($A1802&amp;$Q$3,Data[Index]&amp;Data[Valid Test, Can be used for conformity (Y/N)],Data[l/100km])-O$2)/O$5</f>
        <v>#N/A</v>
      </c>
      <c r="P1802" s="138">
        <f>_xlfn.XLOOKUP($A1802,Data[Index],Data[Comments])</f>
        <v>0</v>
      </c>
    </row>
    <row r="1803" spans="1:16" x14ac:dyDescent="0.2">
      <c r="A1803" s="129"/>
      <c r="B1803" s="129"/>
      <c r="C1803" s="129" t="e" cm="1">
        <f t="array" ref="C1803">_xlfn.XLOOKUP($A1803&amp;$Q$3&amp;$R$3,Data[Index]&amp;Data[Valid Test, Can be used for conformity (Y/N)]&amp;Data[Cycle],Data[Test Name])</f>
        <v>#N/A</v>
      </c>
      <c r="D1803" s="167" t="e" cm="1">
        <f t="array" ref="D1803">_xlfn.XLOOKUP($A1803&amp;$Q$3&amp;$R$3,Data[Index]&amp;Data[Valid Test, Can be used for conformity (Y/N)]&amp;Data[Cycle],Data[Mileage (Miles)])</f>
        <v>#N/A</v>
      </c>
      <c r="E1803" s="130" t="e" cm="1">
        <f t="array" ref="E1803">_xlfn.XLOOKUP($A1803&amp;$Q$3&amp;$R$3,Data[Index]&amp;Data[Valid Test, Can be used for conformity (Y/N)]&amp;Data[Cycle],Data[Date])</f>
        <v>#N/A</v>
      </c>
      <c r="F1803" s="141" t="e" cm="1">
        <f t="array" ref="F1803">(_xlfn.XLOOKUP($A1803&amp;$Q$3&amp;$R$3,Data[Index]&amp;Data[Valid Test, Can be used for conformity (Y/N)]&amp;Data[Cycle],Data[CO/km (mg)])-F$2)/F$5</f>
        <v>#N/A</v>
      </c>
      <c r="G1803" s="141" t="e" cm="1">
        <f t="array" ref="G1803">(_xlfn.XLOOKUP($A1803&amp;$Q$3,Data[Index]&amp;Data[Valid Test, Can be used for conformity (Y/N)],Data[CO2/km (g)])-G$2)/G$5</f>
        <v>#N/A</v>
      </c>
      <c r="H1803" s="141" t="e" cm="1">
        <f t="array" ref="H1803">(_xlfn.XLOOKUP($A1803&amp;$Q$3,Data[Index]&amp;Data[Valid Test, Can be used for conformity (Y/N)],Data[THC/km (mg)])-H$2)/H$5</f>
        <v>#N/A</v>
      </c>
      <c r="I1803" s="141" t="e" cm="1">
        <f t="array" ref="I1803">(_xlfn.XLOOKUP($A1803&amp;$Q$3,Data[Index]&amp;Data[Valid Test, Can be used for conformity (Y/N)],Data[NOx/km (mg)])-I$2)/I$5</f>
        <v>#N/A</v>
      </c>
      <c r="J1803" s="141" t="e" cm="1">
        <f t="array" ref="J1803">(_xlfn.XLOOKUP($A1803&amp;$Q$3,Data[Index]&amp;Data[Valid Test, Can be used for conformity (Y/N)],Data[THC + NOx/km (mg)])-J$2)/J$5</f>
        <v>#N/A</v>
      </c>
      <c r="K1803" s="141" t="e" cm="1">
        <f t="array" ref="K1803">(_xlfn.XLOOKUP($A1803&amp;$Q$3,Data[Index]&amp;Data[Valid Test, Can be used for conformity (Y/N)],Data[PN/km ('#)])-K$2)/K$5</f>
        <v>#N/A</v>
      </c>
      <c r="L1803" s="141" t="e" cm="1">
        <f t="array" ref="L1803">(_xlfn.XLOOKUP($A1803&amp;$Q$3,Data[Index]&amp;Data[Valid Test, Can be used for conformity (Y/N)],Data[PM/km (mg)])-L$2)/L$5</f>
        <v>#N/A</v>
      </c>
      <c r="M1803" s="140" t="e" cm="1">
        <f t="array" ref="M1803">(_xlfn.XLOOKUP($A1803&amp;$Q$3,Data[Index]&amp;Data[Valid Test, Can be used for conformity (Y/N)],Data[CH4 (mg/km)])-M$2)/M$5</f>
        <v>#N/A</v>
      </c>
      <c r="N1803" s="140" t="e" cm="1">
        <f t="array" ref="N1803">(_xlfn.XLOOKUP($A1803&amp;$Q$3,Data[Index]&amp;Data[Valid Test, Can be used for conformity (Y/N)],Data[N20 (mg/km)])-N$2)/N$5</f>
        <v>#N/A</v>
      </c>
      <c r="O1803" s="141" t="e" cm="1">
        <f t="array" ref="O1803">(_xlfn.XLOOKUP($A1803&amp;$Q$3,Data[Index]&amp;Data[Valid Test, Can be used for conformity (Y/N)],Data[l/100km])-O$2)/O$5</f>
        <v>#N/A</v>
      </c>
      <c r="P1803" s="138">
        <f>_xlfn.XLOOKUP($A1803,Data[Index],Data[Comments])</f>
        <v>0</v>
      </c>
    </row>
    <row r="1804" spans="1:16" x14ac:dyDescent="0.2">
      <c r="A1804" s="129"/>
      <c r="B1804" s="129"/>
      <c r="C1804" s="129" t="e" cm="1">
        <f t="array" ref="C1804">_xlfn.XLOOKUP($A1804&amp;$Q$3&amp;$R$3,Data[Index]&amp;Data[Valid Test, Can be used for conformity (Y/N)]&amp;Data[Cycle],Data[Test Name])</f>
        <v>#N/A</v>
      </c>
      <c r="D1804" s="167" t="e" cm="1">
        <f t="array" ref="D1804">_xlfn.XLOOKUP($A1804&amp;$Q$3&amp;$R$3,Data[Index]&amp;Data[Valid Test, Can be used for conformity (Y/N)]&amp;Data[Cycle],Data[Mileage (Miles)])</f>
        <v>#N/A</v>
      </c>
      <c r="E1804" s="130" t="e" cm="1">
        <f t="array" ref="E1804">_xlfn.XLOOKUP($A1804&amp;$Q$3&amp;$R$3,Data[Index]&amp;Data[Valid Test, Can be used for conformity (Y/N)]&amp;Data[Cycle],Data[Date])</f>
        <v>#N/A</v>
      </c>
      <c r="F1804" s="141" t="e" cm="1">
        <f t="array" ref="F1804">(_xlfn.XLOOKUP($A1804&amp;$Q$3&amp;$R$3,Data[Index]&amp;Data[Valid Test, Can be used for conformity (Y/N)]&amp;Data[Cycle],Data[CO/km (mg)])-F$2)/F$5</f>
        <v>#N/A</v>
      </c>
      <c r="G1804" s="141" t="e" cm="1">
        <f t="array" ref="G1804">(_xlfn.XLOOKUP($A1804&amp;$Q$3,Data[Index]&amp;Data[Valid Test, Can be used for conformity (Y/N)],Data[CO2/km (g)])-G$2)/G$5</f>
        <v>#N/A</v>
      </c>
      <c r="H1804" s="141" t="e" cm="1">
        <f t="array" ref="H1804">(_xlfn.XLOOKUP($A1804&amp;$Q$3,Data[Index]&amp;Data[Valid Test, Can be used for conformity (Y/N)],Data[THC/km (mg)])-H$2)/H$5</f>
        <v>#N/A</v>
      </c>
      <c r="I1804" s="141" t="e" cm="1">
        <f t="array" ref="I1804">(_xlfn.XLOOKUP($A1804&amp;$Q$3,Data[Index]&amp;Data[Valid Test, Can be used for conformity (Y/N)],Data[NOx/km (mg)])-I$2)/I$5</f>
        <v>#N/A</v>
      </c>
      <c r="J1804" s="141" t="e" cm="1">
        <f t="array" ref="J1804">(_xlfn.XLOOKUP($A1804&amp;$Q$3,Data[Index]&amp;Data[Valid Test, Can be used for conformity (Y/N)],Data[THC + NOx/km (mg)])-J$2)/J$5</f>
        <v>#N/A</v>
      </c>
      <c r="K1804" s="141" t="e" cm="1">
        <f t="array" ref="K1804">(_xlfn.XLOOKUP($A1804&amp;$Q$3,Data[Index]&amp;Data[Valid Test, Can be used for conformity (Y/N)],Data[PN/km ('#)])-K$2)/K$5</f>
        <v>#N/A</v>
      </c>
      <c r="L1804" s="141" t="e" cm="1">
        <f t="array" ref="L1804">(_xlfn.XLOOKUP($A1804&amp;$Q$3,Data[Index]&amp;Data[Valid Test, Can be used for conformity (Y/N)],Data[PM/km (mg)])-L$2)/L$5</f>
        <v>#N/A</v>
      </c>
      <c r="M1804" s="140" t="e" cm="1">
        <f t="array" ref="M1804">(_xlfn.XLOOKUP($A1804&amp;$Q$3,Data[Index]&amp;Data[Valid Test, Can be used for conformity (Y/N)],Data[CH4 (mg/km)])-M$2)/M$5</f>
        <v>#N/A</v>
      </c>
      <c r="N1804" s="140" t="e" cm="1">
        <f t="array" ref="N1804">(_xlfn.XLOOKUP($A1804&amp;$Q$3,Data[Index]&amp;Data[Valid Test, Can be used for conformity (Y/N)],Data[N20 (mg/km)])-N$2)/N$5</f>
        <v>#N/A</v>
      </c>
      <c r="O1804" s="141" t="e" cm="1">
        <f t="array" ref="O1804">(_xlfn.XLOOKUP($A1804&amp;$Q$3,Data[Index]&amp;Data[Valid Test, Can be used for conformity (Y/N)],Data[l/100km])-O$2)/O$5</f>
        <v>#N/A</v>
      </c>
      <c r="P1804" s="138">
        <f>_xlfn.XLOOKUP($A1804,Data[Index],Data[Comments])</f>
        <v>0</v>
      </c>
    </row>
    <row r="1805" spans="1:16" x14ac:dyDescent="0.2">
      <c r="A1805" s="129"/>
      <c r="B1805" s="129"/>
      <c r="C1805" s="129" t="e" cm="1">
        <f t="array" ref="C1805">_xlfn.XLOOKUP($A1805&amp;$Q$3&amp;$R$3,Data[Index]&amp;Data[Valid Test, Can be used for conformity (Y/N)]&amp;Data[Cycle],Data[Test Name])</f>
        <v>#N/A</v>
      </c>
      <c r="D1805" s="167" t="e" cm="1">
        <f t="array" ref="D1805">_xlfn.XLOOKUP($A1805&amp;$Q$3&amp;$R$3,Data[Index]&amp;Data[Valid Test, Can be used for conformity (Y/N)]&amp;Data[Cycle],Data[Mileage (Miles)])</f>
        <v>#N/A</v>
      </c>
      <c r="E1805" s="130" t="e" cm="1">
        <f t="array" ref="E1805">_xlfn.XLOOKUP($A1805&amp;$Q$3&amp;$R$3,Data[Index]&amp;Data[Valid Test, Can be used for conformity (Y/N)]&amp;Data[Cycle],Data[Date])</f>
        <v>#N/A</v>
      </c>
      <c r="F1805" s="141" t="e" cm="1">
        <f t="array" ref="F1805">(_xlfn.XLOOKUP($A1805&amp;$Q$3&amp;$R$3,Data[Index]&amp;Data[Valid Test, Can be used for conformity (Y/N)]&amp;Data[Cycle],Data[CO/km (mg)])-F$2)/F$5</f>
        <v>#N/A</v>
      </c>
      <c r="G1805" s="141" t="e" cm="1">
        <f t="array" ref="G1805">(_xlfn.XLOOKUP($A1805&amp;$Q$3,Data[Index]&amp;Data[Valid Test, Can be used for conformity (Y/N)],Data[CO2/km (g)])-G$2)/G$5</f>
        <v>#N/A</v>
      </c>
      <c r="H1805" s="141" t="e" cm="1">
        <f t="array" ref="H1805">(_xlfn.XLOOKUP($A1805&amp;$Q$3,Data[Index]&amp;Data[Valid Test, Can be used for conformity (Y/N)],Data[THC/km (mg)])-H$2)/H$5</f>
        <v>#N/A</v>
      </c>
      <c r="I1805" s="141" t="e" cm="1">
        <f t="array" ref="I1805">(_xlfn.XLOOKUP($A1805&amp;$Q$3,Data[Index]&amp;Data[Valid Test, Can be used for conformity (Y/N)],Data[NOx/km (mg)])-I$2)/I$5</f>
        <v>#N/A</v>
      </c>
      <c r="J1805" s="141" t="e" cm="1">
        <f t="array" ref="J1805">(_xlfn.XLOOKUP($A1805&amp;$Q$3,Data[Index]&amp;Data[Valid Test, Can be used for conformity (Y/N)],Data[THC + NOx/km (mg)])-J$2)/J$5</f>
        <v>#N/A</v>
      </c>
      <c r="K1805" s="141" t="e" cm="1">
        <f t="array" ref="K1805">(_xlfn.XLOOKUP($A1805&amp;$Q$3,Data[Index]&amp;Data[Valid Test, Can be used for conformity (Y/N)],Data[PN/km ('#)])-K$2)/K$5</f>
        <v>#N/A</v>
      </c>
      <c r="L1805" s="141" t="e" cm="1">
        <f t="array" ref="L1805">(_xlfn.XLOOKUP($A1805&amp;$Q$3,Data[Index]&amp;Data[Valid Test, Can be used for conformity (Y/N)],Data[PM/km (mg)])-L$2)/L$5</f>
        <v>#N/A</v>
      </c>
      <c r="M1805" s="140" t="e" cm="1">
        <f t="array" ref="M1805">(_xlfn.XLOOKUP($A1805&amp;$Q$3,Data[Index]&amp;Data[Valid Test, Can be used for conformity (Y/N)],Data[CH4 (mg/km)])-M$2)/M$5</f>
        <v>#N/A</v>
      </c>
      <c r="N1805" s="140" t="e" cm="1">
        <f t="array" ref="N1805">(_xlfn.XLOOKUP($A1805&amp;$Q$3,Data[Index]&amp;Data[Valid Test, Can be used for conformity (Y/N)],Data[N20 (mg/km)])-N$2)/N$5</f>
        <v>#N/A</v>
      </c>
      <c r="O1805" s="141" t="e" cm="1">
        <f t="array" ref="O1805">(_xlfn.XLOOKUP($A1805&amp;$Q$3,Data[Index]&amp;Data[Valid Test, Can be used for conformity (Y/N)],Data[l/100km])-O$2)/O$5</f>
        <v>#N/A</v>
      </c>
      <c r="P1805" s="138">
        <f>_xlfn.XLOOKUP($A1805,Data[Index],Data[Comments])</f>
        <v>0</v>
      </c>
    </row>
    <row r="1806" spans="1:16" x14ac:dyDescent="0.2">
      <c r="A1806" s="129"/>
      <c r="B1806" s="129"/>
      <c r="C1806" s="129" t="e" cm="1">
        <f t="array" ref="C1806">_xlfn.XLOOKUP($A1806&amp;$Q$3&amp;$R$3,Data[Index]&amp;Data[Valid Test, Can be used for conformity (Y/N)]&amp;Data[Cycle],Data[Test Name])</f>
        <v>#N/A</v>
      </c>
      <c r="D1806" s="167" t="e" cm="1">
        <f t="array" ref="D1806">_xlfn.XLOOKUP($A1806&amp;$Q$3&amp;$R$3,Data[Index]&amp;Data[Valid Test, Can be used for conformity (Y/N)]&amp;Data[Cycle],Data[Mileage (Miles)])</f>
        <v>#N/A</v>
      </c>
      <c r="E1806" s="130" t="e" cm="1">
        <f t="array" ref="E1806">_xlfn.XLOOKUP($A1806&amp;$Q$3&amp;$R$3,Data[Index]&amp;Data[Valid Test, Can be used for conformity (Y/N)]&amp;Data[Cycle],Data[Date])</f>
        <v>#N/A</v>
      </c>
      <c r="F1806" s="141" t="e" cm="1">
        <f t="array" ref="F1806">(_xlfn.XLOOKUP($A1806&amp;$Q$3&amp;$R$3,Data[Index]&amp;Data[Valid Test, Can be used for conformity (Y/N)]&amp;Data[Cycle],Data[CO/km (mg)])-F$2)/F$5</f>
        <v>#N/A</v>
      </c>
      <c r="G1806" s="141" t="e" cm="1">
        <f t="array" ref="G1806">(_xlfn.XLOOKUP($A1806&amp;$Q$3,Data[Index]&amp;Data[Valid Test, Can be used for conformity (Y/N)],Data[CO2/km (g)])-G$2)/G$5</f>
        <v>#N/A</v>
      </c>
      <c r="H1806" s="141" t="e" cm="1">
        <f t="array" ref="H1806">(_xlfn.XLOOKUP($A1806&amp;$Q$3,Data[Index]&amp;Data[Valid Test, Can be used for conformity (Y/N)],Data[THC/km (mg)])-H$2)/H$5</f>
        <v>#N/A</v>
      </c>
      <c r="I1806" s="141" t="e" cm="1">
        <f t="array" ref="I1806">(_xlfn.XLOOKUP($A1806&amp;$Q$3,Data[Index]&amp;Data[Valid Test, Can be used for conformity (Y/N)],Data[NOx/km (mg)])-I$2)/I$5</f>
        <v>#N/A</v>
      </c>
      <c r="J1806" s="141" t="e" cm="1">
        <f t="array" ref="J1806">(_xlfn.XLOOKUP($A1806&amp;$Q$3,Data[Index]&amp;Data[Valid Test, Can be used for conformity (Y/N)],Data[THC + NOx/km (mg)])-J$2)/J$5</f>
        <v>#N/A</v>
      </c>
      <c r="K1806" s="141" t="e" cm="1">
        <f t="array" ref="K1806">(_xlfn.XLOOKUP($A1806&amp;$Q$3,Data[Index]&amp;Data[Valid Test, Can be used for conformity (Y/N)],Data[PN/km ('#)])-K$2)/K$5</f>
        <v>#N/A</v>
      </c>
      <c r="L1806" s="141" t="e" cm="1">
        <f t="array" ref="L1806">(_xlfn.XLOOKUP($A1806&amp;$Q$3,Data[Index]&amp;Data[Valid Test, Can be used for conformity (Y/N)],Data[PM/km (mg)])-L$2)/L$5</f>
        <v>#N/A</v>
      </c>
      <c r="M1806" s="140" t="e" cm="1">
        <f t="array" ref="M1806">(_xlfn.XLOOKUP($A1806&amp;$Q$3,Data[Index]&amp;Data[Valid Test, Can be used for conformity (Y/N)],Data[CH4 (mg/km)])-M$2)/M$5</f>
        <v>#N/A</v>
      </c>
      <c r="N1806" s="140" t="e" cm="1">
        <f t="array" ref="N1806">(_xlfn.XLOOKUP($A1806&amp;$Q$3,Data[Index]&amp;Data[Valid Test, Can be used for conformity (Y/N)],Data[N20 (mg/km)])-N$2)/N$5</f>
        <v>#N/A</v>
      </c>
      <c r="O1806" s="141" t="e" cm="1">
        <f t="array" ref="O1806">(_xlfn.XLOOKUP($A1806&amp;$Q$3,Data[Index]&amp;Data[Valid Test, Can be used for conformity (Y/N)],Data[l/100km])-O$2)/O$5</f>
        <v>#N/A</v>
      </c>
      <c r="P1806" s="138">
        <f>_xlfn.XLOOKUP($A1806,Data[Index],Data[Comments])</f>
        <v>0</v>
      </c>
    </row>
    <row r="1807" spans="1:16" x14ac:dyDescent="0.2">
      <c r="A1807" s="129"/>
      <c r="B1807" s="129"/>
      <c r="C1807" s="129" t="e" cm="1">
        <f t="array" ref="C1807">_xlfn.XLOOKUP($A1807&amp;$Q$3&amp;$R$3,Data[Index]&amp;Data[Valid Test, Can be used for conformity (Y/N)]&amp;Data[Cycle],Data[Test Name])</f>
        <v>#N/A</v>
      </c>
      <c r="D1807" s="167" t="e" cm="1">
        <f t="array" ref="D1807">_xlfn.XLOOKUP($A1807&amp;$Q$3&amp;$R$3,Data[Index]&amp;Data[Valid Test, Can be used for conformity (Y/N)]&amp;Data[Cycle],Data[Mileage (Miles)])</f>
        <v>#N/A</v>
      </c>
      <c r="E1807" s="130" t="e" cm="1">
        <f t="array" ref="E1807">_xlfn.XLOOKUP($A1807&amp;$Q$3&amp;$R$3,Data[Index]&amp;Data[Valid Test, Can be used for conformity (Y/N)]&amp;Data[Cycle],Data[Date])</f>
        <v>#N/A</v>
      </c>
      <c r="F1807" s="141" t="e" cm="1">
        <f t="array" ref="F1807">(_xlfn.XLOOKUP($A1807&amp;$Q$3&amp;$R$3,Data[Index]&amp;Data[Valid Test, Can be used for conformity (Y/N)]&amp;Data[Cycle],Data[CO/km (mg)])-F$2)/F$5</f>
        <v>#N/A</v>
      </c>
      <c r="G1807" s="141" t="e" cm="1">
        <f t="array" ref="G1807">(_xlfn.XLOOKUP($A1807&amp;$Q$3,Data[Index]&amp;Data[Valid Test, Can be used for conformity (Y/N)],Data[CO2/km (g)])-G$2)/G$5</f>
        <v>#N/A</v>
      </c>
      <c r="H1807" s="141" t="e" cm="1">
        <f t="array" ref="H1807">(_xlfn.XLOOKUP($A1807&amp;$Q$3,Data[Index]&amp;Data[Valid Test, Can be used for conformity (Y/N)],Data[THC/km (mg)])-H$2)/H$5</f>
        <v>#N/A</v>
      </c>
      <c r="I1807" s="141" t="e" cm="1">
        <f t="array" ref="I1807">(_xlfn.XLOOKUP($A1807&amp;$Q$3,Data[Index]&amp;Data[Valid Test, Can be used for conformity (Y/N)],Data[NOx/km (mg)])-I$2)/I$5</f>
        <v>#N/A</v>
      </c>
      <c r="J1807" s="141" t="e" cm="1">
        <f t="array" ref="J1807">(_xlfn.XLOOKUP($A1807&amp;$Q$3,Data[Index]&amp;Data[Valid Test, Can be used for conformity (Y/N)],Data[THC + NOx/km (mg)])-J$2)/J$5</f>
        <v>#N/A</v>
      </c>
      <c r="K1807" s="141" t="e" cm="1">
        <f t="array" ref="K1807">(_xlfn.XLOOKUP($A1807&amp;$Q$3,Data[Index]&amp;Data[Valid Test, Can be used for conformity (Y/N)],Data[PN/km ('#)])-K$2)/K$5</f>
        <v>#N/A</v>
      </c>
      <c r="L1807" s="141" t="e" cm="1">
        <f t="array" ref="L1807">(_xlfn.XLOOKUP($A1807&amp;$Q$3,Data[Index]&amp;Data[Valid Test, Can be used for conformity (Y/N)],Data[PM/km (mg)])-L$2)/L$5</f>
        <v>#N/A</v>
      </c>
      <c r="M1807" s="140" t="e" cm="1">
        <f t="array" ref="M1807">(_xlfn.XLOOKUP($A1807&amp;$Q$3,Data[Index]&amp;Data[Valid Test, Can be used for conformity (Y/N)],Data[CH4 (mg/km)])-M$2)/M$5</f>
        <v>#N/A</v>
      </c>
      <c r="N1807" s="140" t="e" cm="1">
        <f t="array" ref="N1807">(_xlfn.XLOOKUP($A1807&amp;$Q$3,Data[Index]&amp;Data[Valid Test, Can be used for conformity (Y/N)],Data[N20 (mg/km)])-N$2)/N$5</f>
        <v>#N/A</v>
      </c>
      <c r="O1807" s="141" t="e" cm="1">
        <f t="array" ref="O1807">(_xlfn.XLOOKUP($A1807&amp;$Q$3,Data[Index]&amp;Data[Valid Test, Can be used for conformity (Y/N)],Data[l/100km])-O$2)/O$5</f>
        <v>#N/A</v>
      </c>
      <c r="P1807" s="138">
        <f>_xlfn.XLOOKUP($A1807,Data[Index],Data[Comments])</f>
        <v>0</v>
      </c>
    </row>
    <row r="1808" spans="1:16" x14ac:dyDescent="0.2">
      <c r="A1808" s="129"/>
      <c r="B1808" s="129"/>
      <c r="C1808" s="129" t="e" cm="1">
        <f t="array" ref="C1808">_xlfn.XLOOKUP($A1808&amp;$Q$3&amp;$R$3,Data[Index]&amp;Data[Valid Test, Can be used for conformity (Y/N)]&amp;Data[Cycle],Data[Test Name])</f>
        <v>#N/A</v>
      </c>
      <c r="D1808" s="167" t="e" cm="1">
        <f t="array" ref="D1808">_xlfn.XLOOKUP($A1808&amp;$Q$3&amp;$R$3,Data[Index]&amp;Data[Valid Test, Can be used for conformity (Y/N)]&amp;Data[Cycle],Data[Mileage (Miles)])</f>
        <v>#N/A</v>
      </c>
      <c r="E1808" s="130" t="e" cm="1">
        <f t="array" ref="E1808">_xlfn.XLOOKUP($A1808&amp;$Q$3&amp;$R$3,Data[Index]&amp;Data[Valid Test, Can be used for conformity (Y/N)]&amp;Data[Cycle],Data[Date])</f>
        <v>#N/A</v>
      </c>
      <c r="F1808" s="141" t="e" cm="1">
        <f t="array" ref="F1808">(_xlfn.XLOOKUP($A1808&amp;$Q$3&amp;$R$3,Data[Index]&amp;Data[Valid Test, Can be used for conformity (Y/N)]&amp;Data[Cycle],Data[CO/km (mg)])-F$2)/F$5</f>
        <v>#N/A</v>
      </c>
      <c r="G1808" s="141" t="e" cm="1">
        <f t="array" ref="G1808">(_xlfn.XLOOKUP($A1808&amp;$Q$3,Data[Index]&amp;Data[Valid Test, Can be used for conformity (Y/N)],Data[CO2/km (g)])-G$2)/G$5</f>
        <v>#N/A</v>
      </c>
      <c r="H1808" s="141" t="e" cm="1">
        <f t="array" ref="H1808">(_xlfn.XLOOKUP($A1808&amp;$Q$3,Data[Index]&amp;Data[Valid Test, Can be used for conformity (Y/N)],Data[THC/km (mg)])-H$2)/H$5</f>
        <v>#N/A</v>
      </c>
      <c r="I1808" s="141" t="e" cm="1">
        <f t="array" ref="I1808">(_xlfn.XLOOKUP($A1808&amp;$Q$3,Data[Index]&amp;Data[Valid Test, Can be used for conformity (Y/N)],Data[NOx/km (mg)])-I$2)/I$5</f>
        <v>#N/A</v>
      </c>
      <c r="J1808" s="141" t="e" cm="1">
        <f t="array" ref="J1808">(_xlfn.XLOOKUP($A1808&amp;$Q$3,Data[Index]&amp;Data[Valid Test, Can be used for conformity (Y/N)],Data[THC + NOx/km (mg)])-J$2)/J$5</f>
        <v>#N/A</v>
      </c>
      <c r="K1808" s="141" t="e" cm="1">
        <f t="array" ref="K1808">(_xlfn.XLOOKUP($A1808&amp;$Q$3,Data[Index]&amp;Data[Valid Test, Can be used for conformity (Y/N)],Data[PN/km ('#)])-K$2)/K$5</f>
        <v>#N/A</v>
      </c>
      <c r="L1808" s="141" t="e" cm="1">
        <f t="array" ref="L1808">(_xlfn.XLOOKUP($A1808&amp;$Q$3,Data[Index]&amp;Data[Valid Test, Can be used for conformity (Y/N)],Data[PM/km (mg)])-L$2)/L$5</f>
        <v>#N/A</v>
      </c>
      <c r="M1808" s="140" t="e" cm="1">
        <f t="array" ref="M1808">(_xlfn.XLOOKUP($A1808&amp;$Q$3,Data[Index]&amp;Data[Valid Test, Can be used for conformity (Y/N)],Data[CH4 (mg/km)])-M$2)/M$5</f>
        <v>#N/A</v>
      </c>
      <c r="N1808" s="140" t="e" cm="1">
        <f t="array" ref="N1808">(_xlfn.XLOOKUP($A1808&amp;$Q$3,Data[Index]&amp;Data[Valid Test, Can be used for conformity (Y/N)],Data[N20 (mg/km)])-N$2)/N$5</f>
        <v>#N/A</v>
      </c>
      <c r="O1808" s="141" t="e" cm="1">
        <f t="array" ref="O1808">(_xlfn.XLOOKUP($A1808&amp;$Q$3,Data[Index]&amp;Data[Valid Test, Can be used for conformity (Y/N)],Data[l/100km])-O$2)/O$5</f>
        <v>#N/A</v>
      </c>
      <c r="P1808" s="138">
        <f>_xlfn.XLOOKUP($A1808,Data[Index],Data[Comments])</f>
        <v>0</v>
      </c>
    </row>
    <row r="1809" spans="1:16" x14ac:dyDescent="0.2">
      <c r="A1809" s="129"/>
      <c r="B1809" s="129"/>
      <c r="C1809" s="129" t="e" cm="1">
        <f t="array" ref="C1809">_xlfn.XLOOKUP($A1809&amp;$Q$3&amp;$R$3,Data[Index]&amp;Data[Valid Test, Can be used for conformity (Y/N)]&amp;Data[Cycle],Data[Test Name])</f>
        <v>#N/A</v>
      </c>
      <c r="D1809" s="167" t="e" cm="1">
        <f t="array" ref="D1809">_xlfn.XLOOKUP($A1809&amp;$Q$3&amp;$R$3,Data[Index]&amp;Data[Valid Test, Can be used for conformity (Y/N)]&amp;Data[Cycle],Data[Mileage (Miles)])</f>
        <v>#N/A</v>
      </c>
      <c r="E1809" s="130" t="e" cm="1">
        <f t="array" ref="E1809">_xlfn.XLOOKUP($A1809&amp;$Q$3&amp;$R$3,Data[Index]&amp;Data[Valid Test, Can be used for conformity (Y/N)]&amp;Data[Cycle],Data[Date])</f>
        <v>#N/A</v>
      </c>
      <c r="F1809" s="141" t="e" cm="1">
        <f t="array" ref="F1809">(_xlfn.XLOOKUP($A1809&amp;$Q$3&amp;$R$3,Data[Index]&amp;Data[Valid Test, Can be used for conformity (Y/N)]&amp;Data[Cycle],Data[CO/km (mg)])-F$2)/F$5</f>
        <v>#N/A</v>
      </c>
      <c r="G1809" s="141" t="e" cm="1">
        <f t="array" ref="G1809">(_xlfn.XLOOKUP($A1809&amp;$Q$3,Data[Index]&amp;Data[Valid Test, Can be used for conformity (Y/N)],Data[CO2/km (g)])-G$2)/G$5</f>
        <v>#N/A</v>
      </c>
      <c r="H1809" s="141" t="e" cm="1">
        <f t="array" ref="H1809">(_xlfn.XLOOKUP($A1809&amp;$Q$3,Data[Index]&amp;Data[Valid Test, Can be used for conformity (Y/N)],Data[THC/km (mg)])-H$2)/H$5</f>
        <v>#N/A</v>
      </c>
      <c r="I1809" s="141" t="e" cm="1">
        <f t="array" ref="I1809">(_xlfn.XLOOKUP($A1809&amp;$Q$3,Data[Index]&amp;Data[Valid Test, Can be used for conformity (Y/N)],Data[NOx/km (mg)])-I$2)/I$5</f>
        <v>#N/A</v>
      </c>
      <c r="J1809" s="141" t="e" cm="1">
        <f t="array" ref="J1809">(_xlfn.XLOOKUP($A1809&amp;$Q$3,Data[Index]&amp;Data[Valid Test, Can be used for conformity (Y/N)],Data[THC + NOx/km (mg)])-J$2)/J$5</f>
        <v>#N/A</v>
      </c>
      <c r="K1809" s="141" t="e" cm="1">
        <f t="array" ref="K1809">(_xlfn.XLOOKUP($A1809&amp;$Q$3,Data[Index]&amp;Data[Valid Test, Can be used for conformity (Y/N)],Data[PN/km ('#)])-K$2)/K$5</f>
        <v>#N/A</v>
      </c>
      <c r="L1809" s="141" t="e" cm="1">
        <f t="array" ref="L1809">(_xlfn.XLOOKUP($A1809&amp;$Q$3,Data[Index]&amp;Data[Valid Test, Can be used for conformity (Y/N)],Data[PM/km (mg)])-L$2)/L$5</f>
        <v>#N/A</v>
      </c>
      <c r="M1809" s="140" t="e" cm="1">
        <f t="array" ref="M1809">(_xlfn.XLOOKUP($A1809&amp;$Q$3,Data[Index]&amp;Data[Valid Test, Can be used for conformity (Y/N)],Data[CH4 (mg/km)])-M$2)/M$5</f>
        <v>#N/A</v>
      </c>
      <c r="N1809" s="140" t="e" cm="1">
        <f t="array" ref="N1809">(_xlfn.XLOOKUP($A1809&amp;$Q$3,Data[Index]&amp;Data[Valid Test, Can be used for conformity (Y/N)],Data[N20 (mg/km)])-N$2)/N$5</f>
        <v>#N/A</v>
      </c>
      <c r="O1809" s="141" t="e" cm="1">
        <f t="array" ref="O1809">(_xlfn.XLOOKUP($A1809&amp;$Q$3,Data[Index]&amp;Data[Valid Test, Can be used for conformity (Y/N)],Data[l/100km])-O$2)/O$5</f>
        <v>#N/A</v>
      </c>
      <c r="P1809" s="138">
        <f>_xlfn.XLOOKUP($A1809,Data[Index],Data[Comments])</f>
        <v>0</v>
      </c>
    </row>
    <row r="1810" spans="1:16" x14ac:dyDescent="0.2">
      <c r="A1810" s="129"/>
      <c r="B1810" s="129"/>
      <c r="C1810" s="129" t="e" cm="1">
        <f t="array" ref="C1810">_xlfn.XLOOKUP($A1810&amp;$Q$3&amp;$R$3,Data[Index]&amp;Data[Valid Test, Can be used for conformity (Y/N)]&amp;Data[Cycle],Data[Test Name])</f>
        <v>#N/A</v>
      </c>
      <c r="D1810" s="167" t="e" cm="1">
        <f t="array" ref="D1810">_xlfn.XLOOKUP($A1810&amp;$Q$3&amp;$R$3,Data[Index]&amp;Data[Valid Test, Can be used for conformity (Y/N)]&amp;Data[Cycle],Data[Mileage (Miles)])</f>
        <v>#N/A</v>
      </c>
      <c r="E1810" s="130" t="e" cm="1">
        <f t="array" ref="E1810">_xlfn.XLOOKUP($A1810&amp;$Q$3&amp;$R$3,Data[Index]&amp;Data[Valid Test, Can be used for conformity (Y/N)]&amp;Data[Cycle],Data[Date])</f>
        <v>#N/A</v>
      </c>
      <c r="F1810" s="141" t="e" cm="1">
        <f t="array" ref="F1810">(_xlfn.XLOOKUP($A1810&amp;$Q$3&amp;$R$3,Data[Index]&amp;Data[Valid Test, Can be used for conformity (Y/N)]&amp;Data[Cycle],Data[CO/km (mg)])-F$2)/F$5</f>
        <v>#N/A</v>
      </c>
      <c r="G1810" s="141" t="e" cm="1">
        <f t="array" ref="G1810">(_xlfn.XLOOKUP($A1810&amp;$Q$3,Data[Index]&amp;Data[Valid Test, Can be used for conformity (Y/N)],Data[CO2/km (g)])-G$2)/G$5</f>
        <v>#N/A</v>
      </c>
      <c r="H1810" s="141" t="e" cm="1">
        <f t="array" ref="H1810">(_xlfn.XLOOKUP($A1810&amp;$Q$3,Data[Index]&amp;Data[Valid Test, Can be used for conformity (Y/N)],Data[THC/km (mg)])-H$2)/H$5</f>
        <v>#N/A</v>
      </c>
      <c r="I1810" s="141" t="e" cm="1">
        <f t="array" ref="I1810">(_xlfn.XLOOKUP($A1810&amp;$Q$3,Data[Index]&amp;Data[Valid Test, Can be used for conformity (Y/N)],Data[NOx/km (mg)])-I$2)/I$5</f>
        <v>#N/A</v>
      </c>
      <c r="J1810" s="141" t="e" cm="1">
        <f t="array" ref="J1810">(_xlfn.XLOOKUP($A1810&amp;$Q$3,Data[Index]&amp;Data[Valid Test, Can be used for conformity (Y/N)],Data[THC + NOx/km (mg)])-J$2)/J$5</f>
        <v>#N/A</v>
      </c>
      <c r="K1810" s="141" t="e" cm="1">
        <f t="array" ref="K1810">(_xlfn.XLOOKUP($A1810&amp;$Q$3,Data[Index]&amp;Data[Valid Test, Can be used for conformity (Y/N)],Data[PN/km ('#)])-K$2)/K$5</f>
        <v>#N/A</v>
      </c>
      <c r="L1810" s="141" t="e" cm="1">
        <f t="array" ref="L1810">(_xlfn.XLOOKUP($A1810&amp;$Q$3,Data[Index]&amp;Data[Valid Test, Can be used for conformity (Y/N)],Data[PM/km (mg)])-L$2)/L$5</f>
        <v>#N/A</v>
      </c>
      <c r="M1810" s="140" t="e" cm="1">
        <f t="array" ref="M1810">(_xlfn.XLOOKUP($A1810&amp;$Q$3,Data[Index]&amp;Data[Valid Test, Can be used for conformity (Y/N)],Data[CH4 (mg/km)])-M$2)/M$5</f>
        <v>#N/A</v>
      </c>
      <c r="N1810" s="140" t="e" cm="1">
        <f t="array" ref="N1810">(_xlfn.XLOOKUP($A1810&amp;$Q$3,Data[Index]&amp;Data[Valid Test, Can be used for conformity (Y/N)],Data[N20 (mg/km)])-N$2)/N$5</f>
        <v>#N/A</v>
      </c>
      <c r="O1810" s="141" t="e" cm="1">
        <f t="array" ref="O1810">(_xlfn.XLOOKUP($A1810&amp;$Q$3,Data[Index]&amp;Data[Valid Test, Can be used for conformity (Y/N)],Data[l/100km])-O$2)/O$5</f>
        <v>#N/A</v>
      </c>
      <c r="P1810" s="138">
        <f>_xlfn.XLOOKUP($A1810,Data[Index],Data[Comments])</f>
        <v>0</v>
      </c>
    </row>
    <row r="1811" spans="1:16" x14ac:dyDescent="0.2">
      <c r="A1811" s="129"/>
      <c r="B1811" s="129"/>
      <c r="C1811" s="129" t="e" cm="1">
        <f t="array" ref="C1811">_xlfn.XLOOKUP($A1811&amp;$Q$3&amp;$R$3,Data[Index]&amp;Data[Valid Test, Can be used for conformity (Y/N)]&amp;Data[Cycle],Data[Test Name])</f>
        <v>#N/A</v>
      </c>
      <c r="D1811" s="167" t="e" cm="1">
        <f t="array" ref="D1811">_xlfn.XLOOKUP($A1811&amp;$Q$3&amp;$R$3,Data[Index]&amp;Data[Valid Test, Can be used for conformity (Y/N)]&amp;Data[Cycle],Data[Mileage (Miles)])</f>
        <v>#N/A</v>
      </c>
      <c r="E1811" s="130" t="e" cm="1">
        <f t="array" ref="E1811">_xlfn.XLOOKUP($A1811&amp;$Q$3&amp;$R$3,Data[Index]&amp;Data[Valid Test, Can be used for conformity (Y/N)]&amp;Data[Cycle],Data[Date])</f>
        <v>#N/A</v>
      </c>
      <c r="F1811" s="141" t="e" cm="1">
        <f t="array" ref="F1811">(_xlfn.XLOOKUP($A1811&amp;$Q$3&amp;$R$3,Data[Index]&amp;Data[Valid Test, Can be used for conformity (Y/N)]&amp;Data[Cycle],Data[CO/km (mg)])-F$2)/F$5</f>
        <v>#N/A</v>
      </c>
      <c r="G1811" s="141" t="e" cm="1">
        <f t="array" ref="G1811">(_xlfn.XLOOKUP($A1811&amp;$Q$3,Data[Index]&amp;Data[Valid Test, Can be used for conformity (Y/N)],Data[CO2/km (g)])-G$2)/G$5</f>
        <v>#N/A</v>
      </c>
      <c r="H1811" s="141" t="e" cm="1">
        <f t="array" ref="H1811">(_xlfn.XLOOKUP($A1811&amp;$Q$3,Data[Index]&amp;Data[Valid Test, Can be used for conformity (Y/N)],Data[THC/km (mg)])-H$2)/H$5</f>
        <v>#N/A</v>
      </c>
      <c r="I1811" s="141" t="e" cm="1">
        <f t="array" ref="I1811">(_xlfn.XLOOKUP($A1811&amp;$Q$3,Data[Index]&amp;Data[Valid Test, Can be used for conformity (Y/N)],Data[NOx/km (mg)])-I$2)/I$5</f>
        <v>#N/A</v>
      </c>
      <c r="J1811" s="141" t="e" cm="1">
        <f t="array" ref="J1811">(_xlfn.XLOOKUP($A1811&amp;$Q$3,Data[Index]&amp;Data[Valid Test, Can be used for conformity (Y/N)],Data[THC + NOx/km (mg)])-J$2)/J$5</f>
        <v>#N/A</v>
      </c>
      <c r="K1811" s="141" t="e" cm="1">
        <f t="array" ref="K1811">(_xlfn.XLOOKUP($A1811&amp;$Q$3,Data[Index]&amp;Data[Valid Test, Can be used for conformity (Y/N)],Data[PN/km ('#)])-K$2)/K$5</f>
        <v>#N/A</v>
      </c>
      <c r="L1811" s="141" t="e" cm="1">
        <f t="array" ref="L1811">(_xlfn.XLOOKUP($A1811&amp;$Q$3,Data[Index]&amp;Data[Valid Test, Can be used for conformity (Y/N)],Data[PM/km (mg)])-L$2)/L$5</f>
        <v>#N/A</v>
      </c>
      <c r="M1811" s="140" t="e" cm="1">
        <f t="array" ref="M1811">(_xlfn.XLOOKUP($A1811&amp;$Q$3,Data[Index]&amp;Data[Valid Test, Can be used for conformity (Y/N)],Data[CH4 (mg/km)])-M$2)/M$5</f>
        <v>#N/A</v>
      </c>
      <c r="N1811" s="140" t="e" cm="1">
        <f t="array" ref="N1811">(_xlfn.XLOOKUP($A1811&amp;$Q$3,Data[Index]&amp;Data[Valid Test, Can be used for conformity (Y/N)],Data[N20 (mg/km)])-N$2)/N$5</f>
        <v>#N/A</v>
      </c>
      <c r="O1811" s="141" t="e" cm="1">
        <f t="array" ref="O1811">(_xlfn.XLOOKUP($A1811&amp;$Q$3,Data[Index]&amp;Data[Valid Test, Can be used for conformity (Y/N)],Data[l/100km])-O$2)/O$5</f>
        <v>#N/A</v>
      </c>
      <c r="P1811" s="138">
        <f>_xlfn.XLOOKUP($A1811,Data[Index],Data[Comments])</f>
        <v>0</v>
      </c>
    </row>
    <row r="1812" spans="1:16" x14ac:dyDescent="0.2">
      <c r="A1812" s="129"/>
      <c r="B1812" s="129"/>
      <c r="C1812" s="129" t="e" cm="1">
        <f t="array" ref="C1812">_xlfn.XLOOKUP($A1812&amp;$Q$3&amp;$R$3,Data[Index]&amp;Data[Valid Test, Can be used for conformity (Y/N)]&amp;Data[Cycle],Data[Test Name])</f>
        <v>#N/A</v>
      </c>
      <c r="D1812" s="167" t="e" cm="1">
        <f t="array" ref="D1812">_xlfn.XLOOKUP($A1812&amp;$Q$3&amp;$R$3,Data[Index]&amp;Data[Valid Test, Can be used for conformity (Y/N)]&amp;Data[Cycle],Data[Mileage (Miles)])</f>
        <v>#N/A</v>
      </c>
      <c r="E1812" s="130" t="e" cm="1">
        <f t="array" ref="E1812">_xlfn.XLOOKUP($A1812&amp;$Q$3&amp;$R$3,Data[Index]&amp;Data[Valid Test, Can be used for conformity (Y/N)]&amp;Data[Cycle],Data[Date])</f>
        <v>#N/A</v>
      </c>
      <c r="F1812" s="141" t="e" cm="1">
        <f t="array" ref="F1812">(_xlfn.XLOOKUP($A1812&amp;$Q$3&amp;$R$3,Data[Index]&amp;Data[Valid Test, Can be used for conformity (Y/N)]&amp;Data[Cycle],Data[CO/km (mg)])-F$2)/F$5</f>
        <v>#N/A</v>
      </c>
      <c r="G1812" s="141" t="e" cm="1">
        <f t="array" ref="G1812">(_xlfn.XLOOKUP($A1812&amp;$Q$3,Data[Index]&amp;Data[Valid Test, Can be used for conformity (Y/N)],Data[CO2/km (g)])-G$2)/G$5</f>
        <v>#N/A</v>
      </c>
      <c r="H1812" s="141" t="e" cm="1">
        <f t="array" ref="H1812">(_xlfn.XLOOKUP($A1812&amp;$Q$3,Data[Index]&amp;Data[Valid Test, Can be used for conformity (Y/N)],Data[THC/km (mg)])-H$2)/H$5</f>
        <v>#N/A</v>
      </c>
      <c r="I1812" s="141" t="e" cm="1">
        <f t="array" ref="I1812">(_xlfn.XLOOKUP($A1812&amp;$Q$3,Data[Index]&amp;Data[Valid Test, Can be used for conformity (Y/N)],Data[NOx/km (mg)])-I$2)/I$5</f>
        <v>#N/A</v>
      </c>
      <c r="J1812" s="141" t="e" cm="1">
        <f t="array" ref="J1812">(_xlfn.XLOOKUP($A1812&amp;$Q$3,Data[Index]&amp;Data[Valid Test, Can be used for conformity (Y/N)],Data[THC + NOx/km (mg)])-J$2)/J$5</f>
        <v>#N/A</v>
      </c>
      <c r="K1812" s="141" t="e" cm="1">
        <f t="array" ref="K1812">(_xlfn.XLOOKUP($A1812&amp;$Q$3,Data[Index]&amp;Data[Valid Test, Can be used for conformity (Y/N)],Data[PN/km ('#)])-K$2)/K$5</f>
        <v>#N/A</v>
      </c>
      <c r="L1812" s="141" t="e" cm="1">
        <f t="array" ref="L1812">(_xlfn.XLOOKUP($A1812&amp;$Q$3,Data[Index]&amp;Data[Valid Test, Can be used for conformity (Y/N)],Data[PM/km (mg)])-L$2)/L$5</f>
        <v>#N/A</v>
      </c>
      <c r="M1812" s="140" t="e" cm="1">
        <f t="array" ref="M1812">(_xlfn.XLOOKUP($A1812&amp;$Q$3,Data[Index]&amp;Data[Valid Test, Can be used for conformity (Y/N)],Data[CH4 (mg/km)])-M$2)/M$5</f>
        <v>#N/A</v>
      </c>
      <c r="N1812" s="140" t="e" cm="1">
        <f t="array" ref="N1812">(_xlfn.XLOOKUP($A1812&amp;$Q$3,Data[Index]&amp;Data[Valid Test, Can be used for conformity (Y/N)],Data[N20 (mg/km)])-N$2)/N$5</f>
        <v>#N/A</v>
      </c>
      <c r="O1812" s="141" t="e" cm="1">
        <f t="array" ref="O1812">(_xlfn.XLOOKUP($A1812&amp;$Q$3,Data[Index]&amp;Data[Valid Test, Can be used for conformity (Y/N)],Data[l/100km])-O$2)/O$5</f>
        <v>#N/A</v>
      </c>
      <c r="P1812" s="138">
        <f>_xlfn.XLOOKUP($A1812,Data[Index],Data[Comments])</f>
        <v>0</v>
      </c>
    </row>
    <row r="1813" spans="1:16" x14ac:dyDescent="0.2">
      <c r="A1813" s="129"/>
      <c r="B1813" s="129"/>
      <c r="C1813" s="129" t="e" cm="1">
        <f t="array" ref="C1813">_xlfn.XLOOKUP($A1813&amp;$Q$3&amp;$R$3,Data[Index]&amp;Data[Valid Test, Can be used for conformity (Y/N)]&amp;Data[Cycle],Data[Test Name])</f>
        <v>#N/A</v>
      </c>
      <c r="D1813" s="167" t="e" cm="1">
        <f t="array" ref="D1813">_xlfn.XLOOKUP($A1813&amp;$Q$3&amp;$R$3,Data[Index]&amp;Data[Valid Test, Can be used for conformity (Y/N)]&amp;Data[Cycle],Data[Mileage (Miles)])</f>
        <v>#N/A</v>
      </c>
      <c r="E1813" s="130" t="e" cm="1">
        <f t="array" ref="E1813">_xlfn.XLOOKUP($A1813&amp;$Q$3&amp;$R$3,Data[Index]&amp;Data[Valid Test, Can be used for conformity (Y/N)]&amp;Data[Cycle],Data[Date])</f>
        <v>#N/A</v>
      </c>
      <c r="F1813" s="141" t="e" cm="1">
        <f t="array" ref="F1813">(_xlfn.XLOOKUP($A1813&amp;$Q$3&amp;$R$3,Data[Index]&amp;Data[Valid Test, Can be used for conformity (Y/N)]&amp;Data[Cycle],Data[CO/km (mg)])-F$2)/F$5</f>
        <v>#N/A</v>
      </c>
      <c r="G1813" s="141" t="e" cm="1">
        <f t="array" ref="G1813">(_xlfn.XLOOKUP($A1813&amp;$Q$3,Data[Index]&amp;Data[Valid Test, Can be used for conformity (Y/N)],Data[CO2/km (g)])-G$2)/G$5</f>
        <v>#N/A</v>
      </c>
      <c r="H1813" s="141" t="e" cm="1">
        <f t="array" ref="H1813">(_xlfn.XLOOKUP($A1813&amp;$Q$3,Data[Index]&amp;Data[Valid Test, Can be used for conformity (Y/N)],Data[THC/km (mg)])-H$2)/H$5</f>
        <v>#N/A</v>
      </c>
      <c r="I1813" s="141" t="e" cm="1">
        <f t="array" ref="I1813">(_xlfn.XLOOKUP($A1813&amp;$Q$3,Data[Index]&amp;Data[Valid Test, Can be used for conformity (Y/N)],Data[NOx/km (mg)])-I$2)/I$5</f>
        <v>#N/A</v>
      </c>
      <c r="J1813" s="141" t="e" cm="1">
        <f t="array" ref="J1813">(_xlfn.XLOOKUP($A1813&amp;$Q$3,Data[Index]&amp;Data[Valid Test, Can be used for conformity (Y/N)],Data[THC + NOx/km (mg)])-J$2)/J$5</f>
        <v>#N/A</v>
      </c>
      <c r="K1813" s="141" t="e" cm="1">
        <f t="array" ref="K1813">(_xlfn.XLOOKUP($A1813&amp;$Q$3,Data[Index]&amp;Data[Valid Test, Can be used for conformity (Y/N)],Data[PN/km ('#)])-K$2)/K$5</f>
        <v>#N/A</v>
      </c>
      <c r="L1813" s="141" t="e" cm="1">
        <f t="array" ref="L1813">(_xlfn.XLOOKUP($A1813&amp;$Q$3,Data[Index]&amp;Data[Valid Test, Can be used for conformity (Y/N)],Data[PM/km (mg)])-L$2)/L$5</f>
        <v>#N/A</v>
      </c>
      <c r="M1813" s="140" t="e" cm="1">
        <f t="array" ref="M1813">(_xlfn.XLOOKUP($A1813&amp;$Q$3,Data[Index]&amp;Data[Valid Test, Can be used for conformity (Y/N)],Data[CH4 (mg/km)])-M$2)/M$5</f>
        <v>#N/A</v>
      </c>
      <c r="N1813" s="140" t="e" cm="1">
        <f t="array" ref="N1813">(_xlfn.XLOOKUP($A1813&amp;$Q$3,Data[Index]&amp;Data[Valid Test, Can be used for conformity (Y/N)],Data[N20 (mg/km)])-N$2)/N$5</f>
        <v>#N/A</v>
      </c>
      <c r="O1813" s="141" t="e" cm="1">
        <f t="array" ref="O1813">(_xlfn.XLOOKUP($A1813&amp;$Q$3,Data[Index]&amp;Data[Valid Test, Can be used for conformity (Y/N)],Data[l/100km])-O$2)/O$5</f>
        <v>#N/A</v>
      </c>
      <c r="P1813" s="138">
        <f>_xlfn.XLOOKUP($A1813,Data[Index],Data[Comments])</f>
        <v>0</v>
      </c>
    </row>
    <row r="1814" spans="1:16" x14ac:dyDescent="0.2">
      <c r="A1814" s="129"/>
      <c r="B1814" s="129"/>
      <c r="C1814" s="129" t="e" cm="1">
        <f t="array" ref="C1814">_xlfn.XLOOKUP($A1814&amp;$Q$3&amp;$R$3,Data[Index]&amp;Data[Valid Test, Can be used for conformity (Y/N)]&amp;Data[Cycle],Data[Test Name])</f>
        <v>#N/A</v>
      </c>
      <c r="D1814" s="167" t="e" cm="1">
        <f t="array" ref="D1814">_xlfn.XLOOKUP($A1814&amp;$Q$3&amp;$R$3,Data[Index]&amp;Data[Valid Test, Can be used for conformity (Y/N)]&amp;Data[Cycle],Data[Mileage (Miles)])</f>
        <v>#N/A</v>
      </c>
      <c r="E1814" s="130" t="e" cm="1">
        <f t="array" ref="E1814">_xlfn.XLOOKUP($A1814&amp;$Q$3&amp;$R$3,Data[Index]&amp;Data[Valid Test, Can be used for conformity (Y/N)]&amp;Data[Cycle],Data[Date])</f>
        <v>#N/A</v>
      </c>
      <c r="F1814" s="141" t="e" cm="1">
        <f t="array" ref="F1814">(_xlfn.XLOOKUP($A1814&amp;$Q$3&amp;$R$3,Data[Index]&amp;Data[Valid Test, Can be used for conformity (Y/N)]&amp;Data[Cycle],Data[CO/km (mg)])-F$2)/F$5</f>
        <v>#N/A</v>
      </c>
      <c r="G1814" s="141" t="e" cm="1">
        <f t="array" ref="G1814">(_xlfn.XLOOKUP($A1814&amp;$Q$3,Data[Index]&amp;Data[Valid Test, Can be used for conformity (Y/N)],Data[CO2/km (g)])-G$2)/G$5</f>
        <v>#N/A</v>
      </c>
      <c r="H1814" s="141" t="e" cm="1">
        <f t="array" ref="H1814">(_xlfn.XLOOKUP($A1814&amp;$Q$3,Data[Index]&amp;Data[Valid Test, Can be used for conformity (Y/N)],Data[THC/km (mg)])-H$2)/H$5</f>
        <v>#N/A</v>
      </c>
      <c r="I1814" s="141" t="e" cm="1">
        <f t="array" ref="I1814">(_xlfn.XLOOKUP($A1814&amp;$Q$3,Data[Index]&amp;Data[Valid Test, Can be used for conformity (Y/N)],Data[NOx/km (mg)])-I$2)/I$5</f>
        <v>#N/A</v>
      </c>
      <c r="J1814" s="141" t="e" cm="1">
        <f t="array" ref="J1814">(_xlfn.XLOOKUP($A1814&amp;$Q$3,Data[Index]&amp;Data[Valid Test, Can be used for conformity (Y/N)],Data[THC + NOx/km (mg)])-J$2)/J$5</f>
        <v>#N/A</v>
      </c>
      <c r="K1814" s="141" t="e" cm="1">
        <f t="array" ref="K1814">(_xlfn.XLOOKUP($A1814&amp;$Q$3,Data[Index]&amp;Data[Valid Test, Can be used for conformity (Y/N)],Data[PN/km ('#)])-K$2)/K$5</f>
        <v>#N/A</v>
      </c>
      <c r="L1814" s="141" t="e" cm="1">
        <f t="array" ref="L1814">(_xlfn.XLOOKUP($A1814&amp;$Q$3,Data[Index]&amp;Data[Valid Test, Can be used for conformity (Y/N)],Data[PM/km (mg)])-L$2)/L$5</f>
        <v>#N/A</v>
      </c>
      <c r="M1814" s="140" t="e" cm="1">
        <f t="array" ref="M1814">(_xlfn.XLOOKUP($A1814&amp;$Q$3,Data[Index]&amp;Data[Valid Test, Can be used for conformity (Y/N)],Data[CH4 (mg/km)])-M$2)/M$5</f>
        <v>#N/A</v>
      </c>
      <c r="N1814" s="140" t="e" cm="1">
        <f t="array" ref="N1814">(_xlfn.XLOOKUP($A1814&amp;$Q$3,Data[Index]&amp;Data[Valid Test, Can be used for conformity (Y/N)],Data[N20 (mg/km)])-N$2)/N$5</f>
        <v>#N/A</v>
      </c>
      <c r="O1814" s="141" t="e" cm="1">
        <f t="array" ref="O1814">(_xlfn.XLOOKUP($A1814&amp;$Q$3,Data[Index]&amp;Data[Valid Test, Can be used for conformity (Y/N)],Data[l/100km])-O$2)/O$5</f>
        <v>#N/A</v>
      </c>
      <c r="P1814" s="138">
        <f>_xlfn.XLOOKUP($A1814,Data[Index],Data[Comments])</f>
        <v>0</v>
      </c>
    </row>
    <row r="1815" spans="1:16" x14ac:dyDescent="0.2">
      <c r="A1815" s="129"/>
      <c r="B1815" s="129"/>
      <c r="C1815" s="129" t="e" cm="1">
        <f t="array" ref="C1815">_xlfn.XLOOKUP($A1815&amp;$Q$3&amp;$R$3,Data[Index]&amp;Data[Valid Test, Can be used for conformity (Y/N)]&amp;Data[Cycle],Data[Test Name])</f>
        <v>#N/A</v>
      </c>
      <c r="D1815" s="167" t="e" cm="1">
        <f t="array" ref="D1815">_xlfn.XLOOKUP($A1815&amp;$Q$3&amp;$R$3,Data[Index]&amp;Data[Valid Test, Can be used for conformity (Y/N)]&amp;Data[Cycle],Data[Mileage (Miles)])</f>
        <v>#N/A</v>
      </c>
      <c r="E1815" s="130" t="e" cm="1">
        <f t="array" ref="E1815">_xlfn.XLOOKUP($A1815&amp;$Q$3&amp;$R$3,Data[Index]&amp;Data[Valid Test, Can be used for conformity (Y/N)]&amp;Data[Cycle],Data[Date])</f>
        <v>#N/A</v>
      </c>
      <c r="F1815" s="141" t="e" cm="1">
        <f t="array" ref="F1815">(_xlfn.XLOOKUP($A1815&amp;$Q$3&amp;$R$3,Data[Index]&amp;Data[Valid Test, Can be used for conformity (Y/N)]&amp;Data[Cycle],Data[CO/km (mg)])-F$2)/F$5</f>
        <v>#N/A</v>
      </c>
      <c r="G1815" s="141" t="e" cm="1">
        <f t="array" ref="G1815">(_xlfn.XLOOKUP($A1815&amp;$Q$3,Data[Index]&amp;Data[Valid Test, Can be used for conformity (Y/N)],Data[CO2/km (g)])-G$2)/G$5</f>
        <v>#N/A</v>
      </c>
      <c r="H1815" s="141" t="e" cm="1">
        <f t="array" ref="H1815">(_xlfn.XLOOKUP($A1815&amp;$Q$3,Data[Index]&amp;Data[Valid Test, Can be used for conformity (Y/N)],Data[THC/km (mg)])-H$2)/H$5</f>
        <v>#N/A</v>
      </c>
      <c r="I1815" s="141" t="e" cm="1">
        <f t="array" ref="I1815">(_xlfn.XLOOKUP($A1815&amp;$Q$3,Data[Index]&amp;Data[Valid Test, Can be used for conformity (Y/N)],Data[NOx/km (mg)])-I$2)/I$5</f>
        <v>#N/A</v>
      </c>
      <c r="J1815" s="141" t="e" cm="1">
        <f t="array" ref="J1815">(_xlfn.XLOOKUP($A1815&amp;$Q$3,Data[Index]&amp;Data[Valid Test, Can be used for conformity (Y/N)],Data[THC + NOx/km (mg)])-J$2)/J$5</f>
        <v>#N/A</v>
      </c>
      <c r="K1815" s="141" t="e" cm="1">
        <f t="array" ref="K1815">(_xlfn.XLOOKUP($A1815&amp;$Q$3,Data[Index]&amp;Data[Valid Test, Can be used for conformity (Y/N)],Data[PN/km ('#)])-K$2)/K$5</f>
        <v>#N/A</v>
      </c>
      <c r="L1815" s="141" t="e" cm="1">
        <f t="array" ref="L1815">(_xlfn.XLOOKUP($A1815&amp;$Q$3,Data[Index]&amp;Data[Valid Test, Can be used for conformity (Y/N)],Data[PM/km (mg)])-L$2)/L$5</f>
        <v>#N/A</v>
      </c>
      <c r="M1815" s="140" t="e" cm="1">
        <f t="array" ref="M1815">(_xlfn.XLOOKUP($A1815&amp;$Q$3,Data[Index]&amp;Data[Valid Test, Can be used for conformity (Y/N)],Data[CH4 (mg/km)])-M$2)/M$5</f>
        <v>#N/A</v>
      </c>
      <c r="N1815" s="140" t="e" cm="1">
        <f t="array" ref="N1815">(_xlfn.XLOOKUP($A1815&amp;$Q$3,Data[Index]&amp;Data[Valid Test, Can be used for conformity (Y/N)],Data[N20 (mg/km)])-N$2)/N$5</f>
        <v>#N/A</v>
      </c>
      <c r="O1815" s="141" t="e" cm="1">
        <f t="array" ref="O1815">(_xlfn.XLOOKUP($A1815&amp;$Q$3,Data[Index]&amp;Data[Valid Test, Can be used for conformity (Y/N)],Data[l/100km])-O$2)/O$5</f>
        <v>#N/A</v>
      </c>
      <c r="P1815" s="138">
        <f>_xlfn.XLOOKUP($A1815,Data[Index],Data[Comments])</f>
        <v>0</v>
      </c>
    </row>
    <row r="1816" spans="1:16" x14ac:dyDescent="0.2">
      <c r="A1816" s="129"/>
      <c r="B1816" s="129"/>
      <c r="C1816" s="129" t="e" cm="1">
        <f t="array" ref="C1816">_xlfn.XLOOKUP($A1816&amp;$Q$3&amp;$R$3,Data[Index]&amp;Data[Valid Test, Can be used for conformity (Y/N)]&amp;Data[Cycle],Data[Test Name])</f>
        <v>#N/A</v>
      </c>
      <c r="D1816" s="167" t="e" cm="1">
        <f t="array" ref="D1816">_xlfn.XLOOKUP($A1816&amp;$Q$3&amp;$R$3,Data[Index]&amp;Data[Valid Test, Can be used for conformity (Y/N)]&amp;Data[Cycle],Data[Mileage (Miles)])</f>
        <v>#N/A</v>
      </c>
      <c r="E1816" s="130" t="e" cm="1">
        <f t="array" ref="E1816">_xlfn.XLOOKUP($A1816&amp;$Q$3&amp;$R$3,Data[Index]&amp;Data[Valid Test, Can be used for conformity (Y/N)]&amp;Data[Cycle],Data[Date])</f>
        <v>#N/A</v>
      </c>
      <c r="F1816" s="141" t="e" cm="1">
        <f t="array" ref="F1816">(_xlfn.XLOOKUP($A1816&amp;$Q$3&amp;$R$3,Data[Index]&amp;Data[Valid Test, Can be used for conformity (Y/N)]&amp;Data[Cycle],Data[CO/km (mg)])-F$2)/F$5</f>
        <v>#N/A</v>
      </c>
      <c r="G1816" s="141" t="e" cm="1">
        <f t="array" ref="G1816">(_xlfn.XLOOKUP($A1816&amp;$Q$3,Data[Index]&amp;Data[Valid Test, Can be used for conformity (Y/N)],Data[CO2/km (g)])-G$2)/G$5</f>
        <v>#N/A</v>
      </c>
      <c r="H1816" s="141" t="e" cm="1">
        <f t="array" ref="H1816">(_xlfn.XLOOKUP($A1816&amp;$Q$3,Data[Index]&amp;Data[Valid Test, Can be used for conformity (Y/N)],Data[THC/km (mg)])-H$2)/H$5</f>
        <v>#N/A</v>
      </c>
      <c r="I1816" s="141" t="e" cm="1">
        <f t="array" ref="I1816">(_xlfn.XLOOKUP($A1816&amp;$Q$3,Data[Index]&amp;Data[Valid Test, Can be used for conformity (Y/N)],Data[NOx/km (mg)])-I$2)/I$5</f>
        <v>#N/A</v>
      </c>
      <c r="J1816" s="141" t="e" cm="1">
        <f t="array" ref="J1816">(_xlfn.XLOOKUP($A1816&amp;$Q$3,Data[Index]&amp;Data[Valid Test, Can be used for conformity (Y/N)],Data[THC + NOx/km (mg)])-J$2)/J$5</f>
        <v>#N/A</v>
      </c>
      <c r="K1816" s="141" t="e" cm="1">
        <f t="array" ref="K1816">(_xlfn.XLOOKUP($A1816&amp;$Q$3,Data[Index]&amp;Data[Valid Test, Can be used for conformity (Y/N)],Data[PN/km ('#)])-K$2)/K$5</f>
        <v>#N/A</v>
      </c>
      <c r="L1816" s="141" t="e" cm="1">
        <f t="array" ref="L1816">(_xlfn.XLOOKUP($A1816&amp;$Q$3,Data[Index]&amp;Data[Valid Test, Can be used for conformity (Y/N)],Data[PM/km (mg)])-L$2)/L$5</f>
        <v>#N/A</v>
      </c>
      <c r="M1816" s="140" t="e" cm="1">
        <f t="array" ref="M1816">(_xlfn.XLOOKUP($A1816&amp;$Q$3,Data[Index]&amp;Data[Valid Test, Can be used for conformity (Y/N)],Data[CH4 (mg/km)])-M$2)/M$5</f>
        <v>#N/A</v>
      </c>
      <c r="N1816" s="140" t="e" cm="1">
        <f t="array" ref="N1816">(_xlfn.XLOOKUP($A1816&amp;$Q$3,Data[Index]&amp;Data[Valid Test, Can be used for conformity (Y/N)],Data[N20 (mg/km)])-N$2)/N$5</f>
        <v>#N/A</v>
      </c>
      <c r="O1816" s="141" t="e" cm="1">
        <f t="array" ref="O1816">(_xlfn.XLOOKUP($A1816&amp;$Q$3,Data[Index]&amp;Data[Valid Test, Can be used for conformity (Y/N)],Data[l/100km])-O$2)/O$5</f>
        <v>#N/A</v>
      </c>
      <c r="P1816" s="138">
        <f>_xlfn.XLOOKUP($A1816,Data[Index],Data[Comments])</f>
        <v>0</v>
      </c>
    </row>
    <row r="1817" spans="1:16" x14ac:dyDescent="0.2">
      <c r="A1817" s="129"/>
      <c r="B1817" s="129"/>
      <c r="C1817" s="129" t="e" cm="1">
        <f t="array" ref="C1817">_xlfn.XLOOKUP($A1817&amp;$Q$3&amp;$R$3,Data[Index]&amp;Data[Valid Test, Can be used for conformity (Y/N)]&amp;Data[Cycle],Data[Test Name])</f>
        <v>#N/A</v>
      </c>
      <c r="D1817" s="167" t="e" cm="1">
        <f t="array" ref="D1817">_xlfn.XLOOKUP($A1817&amp;$Q$3&amp;$R$3,Data[Index]&amp;Data[Valid Test, Can be used for conformity (Y/N)]&amp;Data[Cycle],Data[Mileage (Miles)])</f>
        <v>#N/A</v>
      </c>
      <c r="E1817" s="130" t="e" cm="1">
        <f t="array" ref="E1817">_xlfn.XLOOKUP($A1817&amp;$Q$3&amp;$R$3,Data[Index]&amp;Data[Valid Test, Can be used for conformity (Y/N)]&amp;Data[Cycle],Data[Date])</f>
        <v>#N/A</v>
      </c>
      <c r="F1817" s="141" t="e" cm="1">
        <f t="array" ref="F1817">(_xlfn.XLOOKUP($A1817&amp;$Q$3&amp;$R$3,Data[Index]&amp;Data[Valid Test, Can be used for conformity (Y/N)]&amp;Data[Cycle],Data[CO/km (mg)])-F$2)/F$5</f>
        <v>#N/A</v>
      </c>
      <c r="G1817" s="141" t="e" cm="1">
        <f t="array" ref="G1817">(_xlfn.XLOOKUP($A1817&amp;$Q$3,Data[Index]&amp;Data[Valid Test, Can be used for conformity (Y/N)],Data[CO2/km (g)])-G$2)/G$5</f>
        <v>#N/A</v>
      </c>
      <c r="H1817" s="141" t="e" cm="1">
        <f t="array" ref="H1817">(_xlfn.XLOOKUP($A1817&amp;$Q$3,Data[Index]&amp;Data[Valid Test, Can be used for conformity (Y/N)],Data[THC/km (mg)])-H$2)/H$5</f>
        <v>#N/A</v>
      </c>
      <c r="I1817" s="141" t="e" cm="1">
        <f t="array" ref="I1817">(_xlfn.XLOOKUP($A1817&amp;$Q$3,Data[Index]&amp;Data[Valid Test, Can be used for conformity (Y/N)],Data[NOx/km (mg)])-I$2)/I$5</f>
        <v>#N/A</v>
      </c>
      <c r="J1817" s="141" t="e" cm="1">
        <f t="array" ref="J1817">(_xlfn.XLOOKUP($A1817&amp;$Q$3,Data[Index]&amp;Data[Valid Test, Can be used for conformity (Y/N)],Data[THC + NOx/km (mg)])-J$2)/J$5</f>
        <v>#N/A</v>
      </c>
      <c r="K1817" s="141" t="e" cm="1">
        <f t="array" ref="K1817">(_xlfn.XLOOKUP($A1817&amp;$Q$3,Data[Index]&amp;Data[Valid Test, Can be used for conformity (Y/N)],Data[PN/km ('#)])-K$2)/K$5</f>
        <v>#N/A</v>
      </c>
      <c r="L1817" s="141" t="e" cm="1">
        <f t="array" ref="L1817">(_xlfn.XLOOKUP($A1817&amp;$Q$3,Data[Index]&amp;Data[Valid Test, Can be used for conformity (Y/N)],Data[PM/km (mg)])-L$2)/L$5</f>
        <v>#N/A</v>
      </c>
      <c r="M1817" s="140" t="e" cm="1">
        <f t="array" ref="M1817">(_xlfn.XLOOKUP($A1817&amp;$Q$3,Data[Index]&amp;Data[Valid Test, Can be used for conformity (Y/N)],Data[CH4 (mg/km)])-M$2)/M$5</f>
        <v>#N/A</v>
      </c>
      <c r="N1817" s="140" t="e" cm="1">
        <f t="array" ref="N1817">(_xlfn.XLOOKUP($A1817&amp;$Q$3,Data[Index]&amp;Data[Valid Test, Can be used for conformity (Y/N)],Data[N20 (mg/km)])-N$2)/N$5</f>
        <v>#N/A</v>
      </c>
      <c r="O1817" s="141" t="e" cm="1">
        <f t="array" ref="O1817">(_xlfn.XLOOKUP($A1817&amp;$Q$3,Data[Index]&amp;Data[Valid Test, Can be used for conformity (Y/N)],Data[l/100km])-O$2)/O$5</f>
        <v>#N/A</v>
      </c>
      <c r="P1817" s="138">
        <f>_xlfn.XLOOKUP($A1817,Data[Index],Data[Comments])</f>
        <v>0</v>
      </c>
    </row>
    <row r="1818" spans="1:16" x14ac:dyDescent="0.2">
      <c r="A1818" s="129"/>
      <c r="B1818" s="129"/>
      <c r="C1818" s="129" t="e" cm="1">
        <f t="array" ref="C1818">_xlfn.XLOOKUP($A1818&amp;$Q$3&amp;$R$3,Data[Index]&amp;Data[Valid Test, Can be used for conformity (Y/N)]&amp;Data[Cycle],Data[Test Name])</f>
        <v>#N/A</v>
      </c>
      <c r="D1818" s="167" t="e" cm="1">
        <f t="array" ref="D1818">_xlfn.XLOOKUP($A1818&amp;$Q$3&amp;$R$3,Data[Index]&amp;Data[Valid Test, Can be used for conformity (Y/N)]&amp;Data[Cycle],Data[Mileage (Miles)])</f>
        <v>#N/A</v>
      </c>
      <c r="E1818" s="130" t="e" cm="1">
        <f t="array" ref="E1818">_xlfn.XLOOKUP($A1818&amp;$Q$3&amp;$R$3,Data[Index]&amp;Data[Valid Test, Can be used for conformity (Y/N)]&amp;Data[Cycle],Data[Date])</f>
        <v>#N/A</v>
      </c>
      <c r="F1818" s="141" t="e" cm="1">
        <f t="array" ref="F1818">(_xlfn.XLOOKUP($A1818&amp;$Q$3&amp;$R$3,Data[Index]&amp;Data[Valid Test, Can be used for conformity (Y/N)]&amp;Data[Cycle],Data[CO/km (mg)])-F$2)/F$5</f>
        <v>#N/A</v>
      </c>
      <c r="G1818" s="141" t="e" cm="1">
        <f t="array" ref="G1818">(_xlfn.XLOOKUP($A1818&amp;$Q$3,Data[Index]&amp;Data[Valid Test, Can be used for conformity (Y/N)],Data[CO2/km (g)])-G$2)/G$5</f>
        <v>#N/A</v>
      </c>
      <c r="H1818" s="141" t="e" cm="1">
        <f t="array" ref="H1818">(_xlfn.XLOOKUP($A1818&amp;$Q$3,Data[Index]&amp;Data[Valid Test, Can be used for conformity (Y/N)],Data[THC/km (mg)])-H$2)/H$5</f>
        <v>#N/A</v>
      </c>
      <c r="I1818" s="141" t="e" cm="1">
        <f t="array" ref="I1818">(_xlfn.XLOOKUP($A1818&amp;$Q$3,Data[Index]&amp;Data[Valid Test, Can be used for conformity (Y/N)],Data[NOx/km (mg)])-I$2)/I$5</f>
        <v>#N/A</v>
      </c>
      <c r="J1818" s="141" t="e" cm="1">
        <f t="array" ref="J1818">(_xlfn.XLOOKUP($A1818&amp;$Q$3,Data[Index]&amp;Data[Valid Test, Can be used for conformity (Y/N)],Data[THC + NOx/km (mg)])-J$2)/J$5</f>
        <v>#N/A</v>
      </c>
      <c r="K1818" s="141" t="e" cm="1">
        <f t="array" ref="K1818">(_xlfn.XLOOKUP($A1818&amp;$Q$3,Data[Index]&amp;Data[Valid Test, Can be used for conformity (Y/N)],Data[PN/km ('#)])-K$2)/K$5</f>
        <v>#N/A</v>
      </c>
      <c r="L1818" s="141" t="e" cm="1">
        <f t="array" ref="L1818">(_xlfn.XLOOKUP($A1818&amp;$Q$3,Data[Index]&amp;Data[Valid Test, Can be used for conformity (Y/N)],Data[PM/km (mg)])-L$2)/L$5</f>
        <v>#N/A</v>
      </c>
      <c r="M1818" s="140" t="e" cm="1">
        <f t="array" ref="M1818">(_xlfn.XLOOKUP($A1818&amp;$Q$3,Data[Index]&amp;Data[Valid Test, Can be used for conformity (Y/N)],Data[CH4 (mg/km)])-M$2)/M$5</f>
        <v>#N/A</v>
      </c>
      <c r="N1818" s="140" t="e" cm="1">
        <f t="array" ref="N1818">(_xlfn.XLOOKUP($A1818&amp;$Q$3,Data[Index]&amp;Data[Valid Test, Can be used for conformity (Y/N)],Data[N20 (mg/km)])-N$2)/N$5</f>
        <v>#N/A</v>
      </c>
      <c r="O1818" s="141" t="e" cm="1">
        <f t="array" ref="O1818">(_xlfn.XLOOKUP($A1818&amp;$Q$3,Data[Index]&amp;Data[Valid Test, Can be used for conformity (Y/N)],Data[l/100km])-O$2)/O$5</f>
        <v>#N/A</v>
      </c>
      <c r="P1818" s="138">
        <f>_xlfn.XLOOKUP($A1818,Data[Index],Data[Comments])</f>
        <v>0</v>
      </c>
    </row>
    <row r="1819" spans="1:16" x14ac:dyDescent="0.2">
      <c r="A1819" s="129"/>
      <c r="B1819" s="129"/>
      <c r="C1819" s="129" t="e" cm="1">
        <f t="array" ref="C1819">_xlfn.XLOOKUP($A1819&amp;$Q$3&amp;$R$3,Data[Index]&amp;Data[Valid Test, Can be used for conformity (Y/N)]&amp;Data[Cycle],Data[Test Name])</f>
        <v>#N/A</v>
      </c>
      <c r="D1819" s="167" t="e" cm="1">
        <f t="array" ref="D1819">_xlfn.XLOOKUP($A1819&amp;$Q$3&amp;$R$3,Data[Index]&amp;Data[Valid Test, Can be used for conformity (Y/N)]&amp;Data[Cycle],Data[Mileage (Miles)])</f>
        <v>#N/A</v>
      </c>
      <c r="E1819" s="130" t="e" cm="1">
        <f t="array" ref="E1819">_xlfn.XLOOKUP($A1819&amp;$Q$3&amp;$R$3,Data[Index]&amp;Data[Valid Test, Can be used for conformity (Y/N)]&amp;Data[Cycle],Data[Date])</f>
        <v>#N/A</v>
      </c>
      <c r="F1819" s="141" t="e" cm="1">
        <f t="array" ref="F1819">(_xlfn.XLOOKUP($A1819&amp;$Q$3&amp;$R$3,Data[Index]&amp;Data[Valid Test, Can be used for conformity (Y/N)]&amp;Data[Cycle],Data[CO/km (mg)])-F$2)/F$5</f>
        <v>#N/A</v>
      </c>
      <c r="G1819" s="141" t="e" cm="1">
        <f t="array" ref="G1819">(_xlfn.XLOOKUP($A1819&amp;$Q$3,Data[Index]&amp;Data[Valid Test, Can be used for conformity (Y/N)],Data[CO2/km (g)])-G$2)/G$5</f>
        <v>#N/A</v>
      </c>
      <c r="H1819" s="141" t="e" cm="1">
        <f t="array" ref="H1819">(_xlfn.XLOOKUP($A1819&amp;$Q$3,Data[Index]&amp;Data[Valid Test, Can be used for conformity (Y/N)],Data[THC/km (mg)])-H$2)/H$5</f>
        <v>#N/A</v>
      </c>
      <c r="I1819" s="141" t="e" cm="1">
        <f t="array" ref="I1819">(_xlfn.XLOOKUP($A1819&amp;$Q$3,Data[Index]&amp;Data[Valid Test, Can be used for conformity (Y/N)],Data[NOx/km (mg)])-I$2)/I$5</f>
        <v>#N/A</v>
      </c>
      <c r="J1819" s="141" t="e" cm="1">
        <f t="array" ref="J1819">(_xlfn.XLOOKUP($A1819&amp;$Q$3,Data[Index]&amp;Data[Valid Test, Can be used for conformity (Y/N)],Data[THC + NOx/km (mg)])-J$2)/J$5</f>
        <v>#N/A</v>
      </c>
      <c r="K1819" s="141" t="e" cm="1">
        <f t="array" ref="K1819">(_xlfn.XLOOKUP($A1819&amp;$Q$3,Data[Index]&amp;Data[Valid Test, Can be used for conformity (Y/N)],Data[PN/km ('#)])-K$2)/K$5</f>
        <v>#N/A</v>
      </c>
      <c r="L1819" s="141" t="e" cm="1">
        <f t="array" ref="L1819">(_xlfn.XLOOKUP($A1819&amp;$Q$3,Data[Index]&amp;Data[Valid Test, Can be used for conformity (Y/N)],Data[PM/km (mg)])-L$2)/L$5</f>
        <v>#N/A</v>
      </c>
      <c r="M1819" s="140" t="e" cm="1">
        <f t="array" ref="M1819">(_xlfn.XLOOKUP($A1819&amp;$Q$3,Data[Index]&amp;Data[Valid Test, Can be used for conformity (Y/N)],Data[CH4 (mg/km)])-M$2)/M$5</f>
        <v>#N/A</v>
      </c>
      <c r="N1819" s="140" t="e" cm="1">
        <f t="array" ref="N1819">(_xlfn.XLOOKUP($A1819&amp;$Q$3,Data[Index]&amp;Data[Valid Test, Can be used for conformity (Y/N)],Data[N20 (mg/km)])-N$2)/N$5</f>
        <v>#N/A</v>
      </c>
      <c r="O1819" s="141" t="e" cm="1">
        <f t="array" ref="O1819">(_xlfn.XLOOKUP($A1819&amp;$Q$3,Data[Index]&amp;Data[Valid Test, Can be used for conformity (Y/N)],Data[l/100km])-O$2)/O$5</f>
        <v>#N/A</v>
      </c>
      <c r="P1819" s="138">
        <f>_xlfn.XLOOKUP($A1819,Data[Index],Data[Comments])</f>
        <v>0</v>
      </c>
    </row>
    <row r="1820" spans="1:16" x14ac:dyDescent="0.2">
      <c r="A1820" s="129"/>
      <c r="B1820" s="129"/>
      <c r="C1820" s="129" t="e" cm="1">
        <f t="array" ref="C1820">_xlfn.XLOOKUP($A1820&amp;$Q$3&amp;$R$3,Data[Index]&amp;Data[Valid Test, Can be used for conformity (Y/N)]&amp;Data[Cycle],Data[Test Name])</f>
        <v>#N/A</v>
      </c>
      <c r="D1820" s="167" t="e" cm="1">
        <f t="array" ref="D1820">_xlfn.XLOOKUP($A1820&amp;$Q$3&amp;$R$3,Data[Index]&amp;Data[Valid Test, Can be used for conformity (Y/N)]&amp;Data[Cycle],Data[Mileage (Miles)])</f>
        <v>#N/A</v>
      </c>
      <c r="E1820" s="130" t="e" cm="1">
        <f t="array" ref="E1820">_xlfn.XLOOKUP($A1820&amp;$Q$3&amp;$R$3,Data[Index]&amp;Data[Valid Test, Can be used for conformity (Y/N)]&amp;Data[Cycle],Data[Date])</f>
        <v>#N/A</v>
      </c>
      <c r="F1820" s="141" t="e" cm="1">
        <f t="array" ref="F1820">(_xlfn.XLOOKUP($A1820&amp;$Q$3&amp;$R$3,Data[Index]&amp;Data[Valid Test, Can be used for conformity (Y/N)]&amp;Data[Cycle],Data[CO/km (mg)])-F$2)/F$5</f>
        <v>#N/A</v>
      </c>
      <c r="G1820" s="141" t="e" cm="1">
        <f t="array" ref="G1820">(_xlfn.XLOOKUP($A1820&amp;$Q$3,Data[Index]&amp;Data[Valid Test, Can be used for conformity (Y/N)],Data[CO2/km (g)])-G$2)/G$5</f>
        <v>#N/A</v>
      </c>
      <c r="H1820" s="141" t="e" cm="1">
        <f t="array" ref="H1820">(_xlfn.XLOOKUP($A1820&amp;$Q$3,Data[Index]&amp;Data[Valid Test, Can be used for conformity (Y/N)],Data[THC/km (mg)])-H$2)/H$5</f>
        <v>#N/A</v>
      </c>
      <c r="I1820" s="141" t="e" cm="1">
        <f t="array" ref="I1820">(_xlfn.XLOOKUP($A1820&amp;$Q$3,Data[Index]&amp;Data[Valid Test, Can be used for conformity (Y/N)],Data[NOx/km (mg)])-I$2)/I$5</f>
        <v>#N/A</v>
      </c>
      <c r="J1820" s="141" t="e" cm="1">
        <f t="array" ref="J1820">(_xlfn.XLOOKUP($A1820&amp;$Q$3,Data[Index]&amp;Data[Valid Test, Can be used for conformity (Y/N)],Data[THC + NOx/km (mg)])-J$2)/J$5</f>
        <v>#N/A</v>
      </c>
      <c r="K1820" s="141" t="e" cm="1">
        <f t="array" ref="K1820">(_xlfn.XLOOKUP($A1820&amp;$Q$3,Data[Index]&amp;Data[Valid Test, Can be used for conformity (Y/N)],Data[PN/km ('#)])-K$2)/K$5</f>
        <v>#N/A</v>
      </c>
      <c r="L1820" s="141" t="e" cm="1">
        <f t="array" ref="L1820">(_xlfn.XLOOKUP($A1820&amp;$Q$3,Data[Index]&amp;Data[Valid Test, Can be used for conformity (Y/N)],Data[PM/km (mg)])-L$2)/L$5</f>
        <v>#N/A</v>
      </c>
      <c r="M1820" s="140" t="e" cm="1">
        <f t="array" ref="M1820">(_xlfn.XLOOKUP($A1820&amp;$Q$3,Data[Index]&amp;Data[Valid Test, Can be used for conformity (Y/N)],Data[CH4 (mg/km)])-M$2)/M$5</f>
        <v>#N/A</v>
      </c>
      <c r="N1820" s="140" t="e" cm="1">
        <f t="array" ref="N1820">(_xlfn.XLOOKUP($A1820&amp;$Q$3,Data[Index]&amp;Data[Valid Test, Can be used for conformity (Y/N)],Data[N20 (mg/km)])-N$2)/N$5</f>
        <v>#N/A</v>
      </c>
      <c r="O1820" s="141" t="e" cm="1">
        <f t="array" ref="O1820">(_xlfn.XLOOKUP($A1820&amp;$Q$3,Data[Index]&amp;Data[Valid Test, Can be used for conformity (Y/N)],Data[l/100km])-O$2)/O$5</f>
        <v>#N/A</v>
      </c>
      <c r="P1820" s="138">
        <f>_xlfn.XLOOKUP($A1820,Data[Index],Data[Comments])</f>
        <v>0</v>
      </c>
    </row>
    <row r="1821" spans="1:16" x14ac:dyDescent="0.2">
      <c r="A1821" s="129"/>
      <c r="B1821" s="129"/>
      <c r="C1821" s="129" t="e" cm="1">
        <f t="array" ref="C1821">_xlfn.XLOOKUP($A1821&amp;$Q$3&amp;$R$3,Data[Index]&amp;Data[Valid Test, Can be used for conformity (Y/N)]&amp;Data[Cycle],Data[Test Name])</f>
        <v>#N/A</v>
      </c>
      <c r="D1821" s="167" t="e" cm="1">
        <f t="array" ref="D1821">_xlfn.XLOOKUP($A1821&amp;$Q$3&amp;$R$3,Data[Index]&amp;Data[Valid Test, Can be used for conformity (Y/N)]&amp;Data[Cycle],Data[Mileage (Miles)])</f>
        <v>#N/A</v>
      </c>
      <c r="E1821" s="130" t="e" cm="1">
        <f t="array" ref="E1821">_xlfn.XLOOKUP($A1821&amp;$Q$3&amp;$R$3,Data[Index]&amp;Data[Valid Test, Can be used for conformity (Y/N)]&amp;Data[Cycle],Data[Date])</f>
        <v>#N/A</v>
      </c>
      <c r="F1821" s="141" t="e" cm="1">
        <f t="array" ref="F1821">(_xlfn.XLOOKUP($A1821&amp;$Q$3&amp;$R$3,Data[Index]&amp;Data[Valid Test, Can be used for conformity (Y/N)]&amp;Data[Cycle],Data[CO/km (mg)])-F$2)/F$5</f>
        <v>#N/A</v>
      </c>
      <c r="G1821" s="141" t="e" cm="1">
        <f t="array" ref="G1821">(_xlfn.XLOOKUP($A1821&amp;$Q$3,Data[Index]&amp;Data[Valid Test, Can be used for conformity (Y/N)],Data[CO2/km (g)])-G$2)/G$5</f>
        <v>#N/A</v>
      </c>
      <c r="H1821" s="141" t="e" cm="1">
        <f t="array" ref="H1821">(_xlfn.XLOOKUP($A1821&amp;$Q$3,Data[Index]&amp;Data[Valid Test, Can be used for conformity (Y/N)],Data[THC/km (mg)])-H$2)/H$5</f>
        <v>#N/A</v>
      </c>
      <c r="I1821" s="141" t="e" cm="1">
        <f t="array" ref="I1821">(_xlfn.XLOOKUP($A1821&amp;$Q$3,Data[Index]&amp;Data[Valid Test, Can be used for conformity (Y/N)],Data[NOx/km (mg)])-I$2)/I$5</f>
        <v>#N/A</v>
      </c>
      <c r="J1821" s="141" t="e" cm="1">
        <f t="array" ref="J1821">(_xlfn.XLOOKUP($A1821&amp;$Q$3,Data[Index]&amp;Data[Valid Test, Can be used for conformity (Y/N)],Data[THC + NOx/km (mg)])-J$2)/J$5</f>
        <v>#N/A</v>
      </c>
      <c r="K1821" s="141" t="e" cm="1">
        <f t="array" ref="K1821">(_xlfn.XLOOKUP($A1821&amp;$Q$3,Data[Index]&amp;Data[Valid Test, Can be used for conformity (Y/N)],Data[PN/km ('#)])-K$2)/K$5</f>
        <v>#N/A</v>
      </c>
      <c r="L1821" s="141" t="e" cm="1">
        <f t="array" ref="L1821">(_xlfn.XLOOKUP($A1821&amp;$Q$3,Data[Index]&amp;Data[Valid Test, Can be used for conformity (Y/N)],Data[PM/km (mg)])-L$2)/L$5</f>
        <v>#N/A</v>
      </c>
      <c r="M1821" s="140" t="e" cm="1">
        <f t="array" ref="M1821">(_xlfn.XLOOKUP($A1821&amp;$Q$3,Data[Index]&amp;Data[Valid Test, Can be used for conformity (Y/N)],Data[CH4 (mg/km)])-M$2)/M$5</f>
        <v>#N/A</v>
      </c>
      <c r="N1821" s="140" t="e" cm="1">
        <f t="array" ref="N1821">(_xlfn.XLOOKUP($A1821&amp;$Q$3,Data[Index]&amp;Data[Valid Test, Can be used for conformity (Y/N)],Data[N20 (mg/km)])-N$2)/N$5</f>
        <v>#N/A</v>
      </c>
      <c r="O1821" s="141" t="e" cm="1">
        <f t="array" ref="O1821">(_xlfn.XLOOKUP($A1821&amp;$Q$3,Data[Index]&amp;Data[Valid Test, Can be used for conformity (Y/N)],Data[l/100km])-O$2)/O$5</f>
        <v>#N/A</v>
      </c>
      <c r="P1821" s="138">
        <f>_xlfn.XLOOKUP($A1821,Data[Index],Data[Comments])</f>
        <v>0</v>
      </c>
    </row>
    <row r="1822" spans="1:16" x14ac:dyDescent="0.2">
      <c r="A1822" s="129"/>
      <c r="B1822" s="129"/>
      <c r="C1822" s="129" t="e" cm="1">
        <f t="array" ref="C1822">_xlfn.XLOOKUP($A1822&amp;$Q$3&amp;$R$3,Data[Index]&amp;Data[Valid Test, Can be used for conformity (Y/N)]&amp;Data[Cycle],Data[Test Name])</f>
        <v>#N/A</v>
      </c>
      <c r="D1822" s="167" t="e" cm="1">
        <f t="array" ref="D1822">_xlfn.XLOOKUP($A1822&amp;$Q$3&amp;$R$3,Data[Index]&amp;Data[Valid Test, Can be used for conformity (Y/N)]&amp;Data[Cycle],Data[Mileage (Miles)])</f>
        <v>#N/A</v>
      </c>
      <c r="E1822" s="130" t="e" cm="1">
        <f t="array" ref="E1822">_xlfn.XLOOKUP($A1822&amp;$Q$3&amp;$R$3,Data[Index]&amp;Data[Valid Test, Can be used for conformity (Y/N)]&amp;Data[Cycle],Data[Date])</f>
        <v>#N/A</v>
      </c>
      <c r="F1822" s="141" t="e" cm="1">
        <f t="array" ref="F1822">(_xlfn.XLOOKUP($A1822&amp;$Q$3&amp;$R$3,Data[Index]&amp;Data[Valid Test, Can be used for conformity (Y/N)]&amp;Data[Cycle],Data[CO/km (mg)])-F$2)/F$5</f>
        <v>#N/A</v>
      </c>
      <c r="G1822" s="141" t="e" cm="1">
        <f t="array" ref="G1822">(_xlfn.XLOOKUP($A1822&amp;$Q$3,Data[Index]&amp;Data[Valid Test, Can be used for conformity (Y/N)],Data[CO2/km (g)])-G$2)/G$5</f>
        <v>#N/A</v>
      </c>
      <c r="H1822" s="141" t="e" cm="1">
        <f t="array" ref="H1822">(_xlfn.XLOOKUP($A1822&amp;$Q$3,Data[Index]&amp;Data[Valid Test, Can be used for conformity (Y/N)],Data[THC/km (mg)])-H$2)/H$5</f>
        <v>#N/A</v>
      </c>
      <c r="I1822" s="141" t="e" cm="1">
        <f t="array" ref="I1822">(_xlfn.XLOOKUP($A1822&amp;$Q$3,Data[Index]&amp;Data[Valid Test, Can be used for conformity (Y/N)],Data[NOx/km (mg)])-I$2)/I$5</f>
        <v>#N/A</v>
      </c>
      <c r="J1822" s="141" t="e" cm="1">
        <f t="array" ref="J1822">(_xlfn.XLOOKUP($A1822&amp;$Q$3,Data[Index]&amp;Data[Valid Test, Can be used for conformity (Y/N)],Data[THC + NOx/km (mg)])-J$2)/J$5</f>
        <v>#N/A</v>
      </c>
      <c r="K1822" s="141" t="e" cm="1">
        <f t="array" ref="K1822">(_xlfn.XLOOKUP($A1822&amp;$Q$3,Data[Index]&amp;Data[Valid Test, Can be used for conformity (Y/N)],Data[PN/km ('#)])-K$2)/K$5</f>
        <v>#N/A</v>
      </c>
      <c r="L1822" s="141" t="e" cm="1">
        <f t="array" ref="L1822">(_xlfn.XLOOKUP($A1822&amp;$Q$3,Data[Index]&amp;Data[Valid Test, Can be used for conformity (Y/N)],Data[PM/km (mg)])-L$2)/L$5</f>
        <v>#N/A</v>
      </c>
      <c r="M1822" s="140" t="e" cm="1">
        <f t="array" ref="M1822">(_xlfn.XLOOKUP($A1822&amp;$Q$3,Data[Index]&amp;Data[Valid Test, Can be used for conformity (Y/N)],Data[CH4 (mg/km)])-M$2)/M$5</f>
        <v>#N/A</v>
      </c>
      <c r="N1822" s="140" t="e" cm="1">
        <f t="array" ref="N1822">(_xlfn.XLOOKUP($A1822&amp;$Q$3,Data[Index]&amp;Data[Valid Test, Can be used for conformity (Y/N)],Data[N20 (mg/km)])-N$2)/N$5</f>
        <v>#N/A</v>
      </c>
      <c r="O1822" s="141" t="e" cm="1">
        <f t="array" ref="O1822">(_xlfn.XLOOKUP($A1822&amp;$Q$3,Data[Index]&amp;Data[Valid Test, Can be used for conformity (Y/N)],Data[l/100km])-O$2)/O$5</f>
        <v>#N/A</v>
      </c>
      <c r="P1822" s="138">
        <f>_xlfn.XLOOKUP($A1822,Data[Index],Data[Comments])</f>
        <v>0</v>
      </c>
    </row>
    <row r="1823" spans="1:16" x14ac:dyDescent="0.2">
      <c r="A1823" s="129"/>
      <c r="B1823" s="129"/>
      <c r="C1823" s="129" t="e" cm="1">
        <f t="array" ref="C1823">_xlfn.XLOOKUP($A1823&amp;$Q$3&amp;$R$3,Data[Index]&amp;Data[Valid Test, Can be used for conformity (Y/N)]&amp;Data[Cycle],Data[Test Name])</f>
        <v>#N/A</v>
      </c>
      <c r="D1823" s="167" t="e" cm="1">
        <f t="array" ref="D1823">_xlfn.XLOOKUP($A1823&amp;$Q$3&amp;$R$3,Data[Index]&amp;Data[Valid Test, Can be used for conformity (Y/N)]&amp;Data[Cycle],Data[Mileage (Miles)])</f>
        <v>#N/A</v>
      </c>
      <c r="E1823" s="130" t="e" cm="1">
        <f t="array" ref="E1823">_xlfn.XLOOKUP($A1823&amp;$Q$3&amp;$R$3,Data[Index]&amp;Data[Valid Test, Can be used for conformity (Y/N)]&amp;Data[Cycle],Data[Date])</f>
        <v>#N/A</v>
      </c>
      <c r="F1823" s="141" t="e" cm="1">
        <f t="array" ref="F1823">(_xlfn.XLOOKUP($A1823&amp;$Q$3&amp;$R$3,Data[Index]&amp;Data[Valid Test, Can be used for conformity (Y/N)]&amp;Data[Cycle],Data[CO/km (mg)])-F$2)/F$5</f>
        <v>#N/A</v>
      </c>
      <c r="G1823" s="141" t="e" cm="1">
        <f t="array" ref="G1823">(_xlfn.XLOOKUP($A1823&amp;$Q$3,Data[Index]&amp;Data[Valid Test, Can be used for conformity (Y/N)],Data[CO2/km (g)])-G$2)/G$5</f>
        <v>#N/A</v>
      </c>
      <c r="H1823" s="141" t="e" cm="1">
        <f t="array" ref="H1823">(_xlfn.XLOOKUP($A1823&amp;$Q$3,Data[Index]&amp;Data[Valid Test, Can be used for conformity (Y/N)],Data[THC/km (mg)])-H$2)/H$5</f>
        <v>#N/A</v>
      </c>
      <c r="I1823" s="141" t="e" cm="1">
        <f t="array" ref="I1823">(_xlfn.XLOOKUP($A1823&amp;$Q$3,Data[Index]&amp;Data[Valid Test, Can be used for conformity (Y/N)],Data[NOx/km (mg)])-I$2)/I$5</f>
        <v>#N/A</v>
      </c>
      <c r="J1823" s="141" t="e" cm="1">
        <f t="array" ref="J1823">(_xlfn.XLOOKUP($A1823&amp;$Q$3,Data[Index]&amp;Data[Valid Test, Can be used for conformity (Y/N)],Data[THC + NOx/km (mg)])-J$2)/J$5</f>
        <v>#N/A</v>
      </c>
      <c r="K1823" s="141" t="e" cm="1">
        <f t="array" ref="K1823">(_xlfn.XLOOKUP($A1823&amp;$Q$3,Data[Index]&amp;Data[Valid Test, Can be used for conformity (Y/N)],Data[PN/km ('#)])-K$2)/K$5</f>
        <v>#N/A</v>
      </c>
      <c r="L1823" s="141" t="e" cm="1">
        <f t="array" ref="L1823">(_xlfn.XLOOKUP($A1823&amp;$Q$3,Data[Index]&amp;Data[Valid Test, Can be used for conformity (Y/N)],Data[PM/km (mg)])-L$2)/L$5</f>
        <v>#N/A</v>
      </c>
      <c r="M1823" s="140" t="e" cm="1">
        <f t="array" ref="M1823">(_xlfn.XLOOKUP($A1823&amp;$Q$3,Data[Index]&amp;Data[Valid Test, Can be used for conformity (Y/N)],Data[CH4 (mg/km)])-M$2)/M$5</f>
        <v>#N/A</v>
      </c>
      <c r="N1823" s="140" t="e" cm="1">
        <f t="array" ref="N1823">(_xlfn.XLOOKUP($A1823&amp;$Q$3,Data[Index]&amp;Data[Valid Test, Can be used for conformity (Y/N)],Data[N20 (mg/km)])-N$2)/N$5</f>
        <v>#N/A</v>
      </c>
      <c r="O1823" s="141" t="e" cm="1">
        <f t="array" ref="O1823">(_xlfn.XLOOKUP($A1823&amp;$Q$3,Data[Index]&amp;Data[Valid Test, Can be used for conformity (Y/N)],Data[l/100km])-O$2)/O$5</f>
        <v>#N/A</v>
      </c>
      <c r="P1823" s="138">
        <f>_xlfn.XLOOKUP($A1823,Data[Index],Data[Comments])</f>
        <v>0</v>
      </c>
    </row>
    <row r="1824" spans="1:16" x14ac:dyDescent="0.2">
      <c r="A1824" s="129"/>
      <c r="B1824" s="129"/>
      <c r="C1824" s="129" t="e" cm="1">
        <f t="array" ref="C1824">_xlfn.XLOOKUP($A1824&amp;$Q$3&amp;$R$3,Data[Index]&amp;Data[Valid Test, Can be used for conformity (Y/N)]&amp;Data[Cycle],Data[Test Name])</f>
        <v>#N/A</v>
      </c>
      <c r="D1824" s="167" t="e" cm="1">
        <f t="array" ref="D1824">_xlfn.XLOOKUP($A1824&amp;$Q$3&amp;$R$3,Data[Index]&amp;Data[Valid Test, Can be used for conformity (Y/N)]&amp;Data[Cycle],Data[Mileage (Miles)])</f>
        <v>#N/A</v>
      </c>
      <c r="E1824" s="130" t="e" cm="1">
        <f t="array" ref="E1824">_xlfn.XLOOKUP($A1824&amp;$Q$3&amp;$R$3,Data[Index]&amp;Data[Valid Test, Can be used for conformity (Y/N)]&amp;Data[Cycle],Data[Date])</f>
        <v>#N/A</v>
      </c>
      <c r="F1824" s="141" t="e" cm="1">
        <f t="array" ref="F1824">(_xlfn.XLOOKUP($A1824&amp;$Q$3&amp;$R$3,Data[Index]&amp;Data[Valid Test, Can be used for conformity (Y/N)]&amp;Data[Cycle],Data[CO/km (mg)])-F$2)/F$5</f>
        <v>#N/A</v>
      </c>
      <c r="G1824" s="141" t="e" cm="1">
        <f t="array" ref="G1824">(_xlfn.XLOOKUP($A1824&amp;$Q$3,Data[Index]&amp;Data[Valid Test, Can be used for conformity (Y/N)],Data[CO2/km (g)])-G$2)/G$5</f>
        <v>#N/A</v>
      </c>
      <c r="H1824" s="141" t="e" cm="1">
        <f t="array" ref="H1824">(_xlfn.XLOOKUP($A1824&amp;$Q$3,Data[Index]&amp;Data[Valid Test, Can be used for conformity (Y/N)],Data[THC/km (mg)])-H$2)/H$5</f>
        <v>#N/A</v>
      </c>
      <c r="I1824" s="141" t="e" cm="1">
        <f t="array" ref="I1824">(_xlfn.XLOOKUP($A1824&amp;$Q$3,Data[Index]&amp;Data[Valid Test, Can be used for conformity (Y/N)],Data[NOx/km (mg)])-I$2)/I$5</f>
        <v>#N/A</v>
      </c>
      <c r="J1824" s="141" t="e" cm="1">
        <f t="array" ref="J1824">(_xlfn.XLOOKUP($A1824&amp;$Q$3,Data[Index]&amp;Data[Valid Test, Can be used for conformity (Y/N)],Data[THC + NOx/km (mg)])-J$2)/J$5</f>
        <v>#N/A</v>
      </c>
      <c r="K1824" s="141" t="e" cm="1">
        <f t="array" ref="K1824">(_xlfn.XLOOKUP($A1824&amp;$Q$3,Data[Index]&amp;Data[Valid Test, Can be used for conformity (Y/N)],Data[PN/km ('#)])-K$2)/K$5</f>
        <v>#N/A</v>
      </c>
      <c r="L1824" s="141" t="e" cm="1">
        <f t="array" ref="L1824">(_xlfn.XLOOKUP($A1824&amp;$Q$3,Data[Index]&amp;Data[Valid Test, Can be used for conformity (Y/N)],Data[PM/km (mg)])-L$2)/L$5</f>
        <v>#N/A</v>
      </c>
      <c r="M1824" s="140" t="e" cm="1">
        <f t="array" ref="M1824">(_xlfn.XLOOKUP($A1824&amp;$Q$3,Data[Index]&amp;Data[Valid Test, Can be used for conformity (Y/N)],Data[CH4 (mg/km)])-M$2)/M$5</f>
        <v>#N/A</v>
      </c>
      <c r="N1824" s="140" t="e" cm="1">
        <f t="array" ref="N1824">(_xlfn.XLOOKUP($A1824&amp;$Q$3,Data[Index]&amp;Data[Valid Test, Can be used for conformity (Y/N)],Data[N20 (mg/km)])-N$2)/N$5</f>
        <v>#N/A</v>
      </c>
      <c r="O1824" s="141" t="e" cm="1">
        <f t="array" ref="O1824">(_xlfn.XLOOKUP($A1824&amp;$Q$3,Data[Index]&amp;Data[Valid Test, Can be used for conformity (Y/N)],Data[l/100km])-O$2)/O$5</f>
        <v>#N/A</v>
      </c>
      <c r="P1824" s="138">
        <f>_xlfn.XLOOKUP($A1824,Data[Index],Data[Comments])</f>
        <v>0</v>
      </c>
    </row>
    <row r="1825" spans="1:16" x14ac:dyDescent="0.2">
      <c r="A1825" s="129"/>
      <c r="B1825" s="129"/>
      <c r="C1825" s="129" t="e" cm="1">
        <f t="array" ref="C1825">_xlfn.XLOOKUP($A1825&amp;$Q$3&amp;$R$3,Data[Index]&amp;Data[Valid Test, Can be used for conformity (Y/N)]&amp;Data[Cycle],Data[Test Name])</f>
        <v>#N/A</v>
      </c>
      <c r="D1825" s="167" t="e" cm="1">
        <f t="array" ref="D1825">_xlfn.XLOOKUP($A1825&amp;$Q$3&amp;$R$3,Data[Index]&amp;Data[Valid Test, Can be used for conformity (Y/N)]&amp;Data[Cycle],Data[Mileage (Miles)])</f>
        <v>#N/A</v>
      </c>
      <c r="E1825" s="130" t="e" cm="1">
        <f t="array" ref="E1825">_xlfn.XLOOKUP($A1825&amp;$Q$3&amp;$R$3,Data[Index]&amp;Data[Valid Test, Can be used for conformity (Y/N)]&amp;Data[Cycle],Data[Date])</f>
        <v>#N/A</v>
      </c>
      <c r="F1825" s="141" t="e" cm="1">
        <f t="array" ref="F1825">(_xlfn.XLOOKUP($A1825&amp;$Q$3&amp;$R$3,Data[Index]&amp;Data[Valid Test, Can be used for conformity (Y/N)]&amp;Data[Cycle],Data[CO/km (mg)])-F$2)/F$5</f>
        <v>#N/A</v>
      </c>
      <c r="G1825" s="141" t="e" cm="1">
        <f t="array" ref="G1825">(_xlfn.XLOOKUP($A1825&amp;$Q$3,Data[Index]&amp;Data[Valid Test, Can be used for conformity (Y/N)],Data[CO2/km (g)])-G$2)/G$5</f>
        <v>#N/A</v>
      </c>
      <c r="H1825" s="141" t="e" cm="1">
        <f t="array" ref="H1825">(_xlfn.XLOOKUP($A1825&amp;$Q$3,Data[Index]&amp;Data[Valid Test, Can be used for conformity (Y/N)],Data[THC/km (mg)])-H$2)/H$5</f>
        <v>#N/A</v>
      </c>
      <c r="I1825" s="141" t="e" cm="1">
        <f t="array" ref="I1825">(_xlfn.XLOOKUP($A1825&amp;$Q$3,Data[Index]&amp;Data[Valid Test, Can be used for conformity (Y/N)],Data[NOx/km (mg)])-I$2)/I$5</f>
        <v>#N/A</v>
      </c>
      <c r="J1825" s="141" t="e" cm="1">
        <f t="array" ref="J1825">(_xlfn.XLOOKUP($A1825&amp;$Q$3,Data[Index]&amp;Data[Valid Test, Can be used for conformity (Y/N)],Data[THC + NOx/km (mg)])-J$2)/J$5</f>
        <v>#N/A</v>
      </c>
      <c r="K1825" s="141" t="e" cm="1">
        <f t="array" ref="K1825">(_xlfn.XLOOKUP($A1825&amp;$Q$3,Data[Index]&amp;Data[Valid Test, Can be used for conformity (Y/N)],Data[PN/km ('#)])-K$2)/K$5</f>
        <v>#N/A</v>
      </c>
      <c r="L1825" s="141" t="e" cm="1">
        <f t="array" ref="L1825">(_xlfn.XLOOKUP($A1825&amp;$Q$3,Data[Index]&amp;Data[Valid Test, Can be used for conformity (Y/N)],Data[PM/km (mg)])-L$2)/L$5</f>
        <v>#N/A</v>
      </c>
      <c r="M1825" s="140" t="e" cm="1">
        <f t="array" ref="M1825">(_xlfn.XLOOKUP($A1825&amp;$Q$3,Data[Index]&amp;Data[Valid Test, Can be used for conformity (Y/N)],Data[CH4 (mg/km)])-M$2)/M$5</f>
        <v>#N/A</v>
      </c>
      <c r="N1825" s="140" t="e" cm="1">
        <f t="array" ref="N1825">(_xlfn.XLOOKUP($A1825&amp;$Q$3,Data[Index]&amp;Data[Valid Test, Can be used for conformity (Y/N)],Data[N20 (mg/km)])-N$2)/N$5</f>
        <v>#N/A</v>
      </c>
      <c r="O1825" s="141" t="e" cm="1">
        <f t="array" ref="O1825">(_xlfn.XLOOKUP($A1825&amp;$Q$3,Data[Index]&amp;Data[Valid Test, Can be used for conformity (Y/N)],Data[l/100km])-O$2)/O$5</f>
        <v>#N/A</v>
      </c>
      <c r="P1825" s="138">
        <f>_xlfn.XLOOKUP($A1825,Data[Index],Data[Comments])</f>
        <v>0</v>
      </c>
    </row>
    <row r="1826" spans="1:16" x14ac:dyDescent="0.2">
      <c r="A1826" s="129"/>
      <c r="B1826" s="129"/>
      <c r="C1826" s="129" t="e" cm="1">
        <f t="array" ref="C1826">_xlfn.XLOOKUP($A1826&amp;$Q$3&amp;$R$3,Data[Index]&amp;Data[Valid Test, Can be used for conformity (Y/N)]&amp;Data[Cycle],Data[Test Name])</f>
        <v>#N/A</v>
      </c>
      <c r="D1826" s="167" t="e" cm="1">
        <f t="array" ref="D1826">_xlfn.XLOOKUP($A1826&amp;$Q$3&amp;$R$3,Data[Index]&amp;Data[Valid Test, Can be used for conformity (Y/N)]&amp;Data[Cycle],Data[Mileage (Miles)])</f>
        <v>#N/A</v>
      </c>
      <c r="E1826" s="130" t="e" cm="1">
        <f t="array" ref="E1826">_xlfn.XLOOKUP($A1826&amp;$Q$3&amp;$R$3,Data[Index]&amp;Data[Valid Test, Can be used for conformity (Y/N)]&amp;Data[Cycle],Data[Date])</f>
        <v>#N/A</v>
      </c>
      <c r="F1826" s="141" t="e" cm="1">
        <f t="array" ref="F1826">(_xlfn.XLOOKUP($A1826&amp;$Q$3&amp;$R$3,Data[Index]&amp;Data[Valid Test, Can be used for conformity (Y/N)]&amp;Data[Cycle],Data[CO/km (mg)])-F$2)/F$5</f>
        <v>#N/A</v>
      </c>
      <c r="G1826" s="141" t="e" cm="1">
        <f t="array" ref="G1826">(_xlfn.XLOOKUP($A1826&amp;$Q$3,Data[Index]&amp;Data[Valid Test, Can be used for conformity (Y/N)],Data[CO2/km (g)])-G$2)/G$5</f>
        <v>#N/A</v>
      </c>
      <c r="H1826" s="141" t="e" cm="1">
        <f t="array" ref="H1826">(_xlfn.XLOOKUP($A1826&amp;$Q$3,Data[Index]&amp;Data[Valid Test, Can be used for conformity (Y/N)],Data[THC/km (mg)])-H$2)/H$5</f>
        <v>#N/A</v>
      </c>
      <c r="I1826" s="141" t="e" cm="1">
        <f t="array" ref="I1826">(_xlfn.XLOOKUP($A1826&amp;$Q$3,Data[Index]&amp;Data[Valid Test, Can be used for conformity (Y/N)],Data[NOx/km (mg)])-I$2)/I$5</f>
        <v>#N/A</v>
      </c>
      <c r="J1826" s="141" t="e" cm="1">
        <f t="array" ref="J1826">(_xlfn.XLOOKUP($A1826&amp;$Q$3,Data[Index]&amp;Data[Valid Test, Can be used for conformity (Y/N)],Data[THC + NOx/km (mg)])-J$2)/J$5</f>
        <v>#N/A</v>
      </c>
      <c r="K1826" s="141" t="e" cm="1">
        <f t="array" ref="K1826">(_xlfn.XLOOKUP($A1826&amp;$Q$3,Data[Index]&amp;Data[Valid Test, Can be used for conformity (Y/N)],Data[PN/km ('#)])-K$2)/K$5</f>
        <v>#N/A</v>
      </c>
      <c r="L1826" s="141" t="e" cm="1">
        <f t="array" ref="L1826">(_xlfn.XLOOKUP($A1826&amp;$Q$3,Data[Index]&amp;Data[Valid Test, Can be used for conformity (Y/N)],Data[PM/km (mg)])-L$2)/L$5</f>
        <v>#N/A</v>
      </c>
      <c r="M1826" s="140" t="e" cm="1">
        <f t="array" ref="M1826">(_xlfn.XLOOKUP($A1826&amp;$Q$3,Data[Index]&amp;Data[Valid Test, Can be used for conformity (Y/N)],Data[CH4 (mg/km)])-M$2)/M$5</f>
        <v>#N/A</v>
      </c>
      <c r="N1826" s="140" t="e" cm="1">
        <f t="array" ref="N1826">(_xlfn.XLOOKUP($A1826&amp;$Q$3,Data[Index]&amp;Data[Valid Test, Can be used for conformity (Y/N)],Data[N20 (mg/km)])-N$2)/N$5</f>
        <v>#N/A</v>
      </c>
      <c r="O1826" s="141" t="e" cm="1">
        <f t="array" ref="O1826">(_xlfn.XLOOKUP($A1826&amp;$Q$3,Data[Index]&amp;Data[Valid Test, Can be used for conformity (Y/N)],Data[l/100km])-O$2)/O$5</f>
        <v>#N/A</v>
      </c>
      <c r="P1826" s="138">
        <f>_xlfn.XLOOKUP($A1826,Data[Index],Data[Comments])</f>
        <v>0</v>
      </c>
    </row>
    <row r="1827" spans="1:16" x14ac:dyDescent="0.2">
      <c r="A1827" s="129"/>
      <c r="B1827" s="129"/>
      <c r="C1827" s="129" t="e" cm="1">
        <f t="array" ref="C1827">_xlfn.XLOOKUP($A1827&amp;$Q$3&amp;$R$3,Data[Index]&amp;Data[Valid Test, Can be used for conformity (Y/N)]&amp;Data[Cycle],Data[Test Name])</f>
        <v>#N/A</v>
      </c>
      <c r="D1827" s="167" t="e" cm="1">
        <f t="array" ref="D1827">_xlfn.XLOOKUP($A1827&amp;$Q$3&amp;$R$3,Data[Index]&amp;Data[Valid Test, Can be used for conformity (Y/N)]&amp;Data[Cycle],Data[Mileage (Miles)])</f>
        <v>#N/A</v>
      </c>
      <c r="E1827" s="130" t="e" cm="1">
        <f t="array" ref="E1827">_xlfn.XLOOKUP($A1827&amp;$Q$3&amp;$R$3,Data[Index]&amp;Data[Valid Test, Can be used for conformity (Y/N)]&amp;Data[Cycle],Data[Date])</f>
        <v>#N/A</v>
      </c>
      <c r="F1827" s="141" t="e" cm="1">
        <f t="array" ref="F1827">(_xlfn.XLOOKUP($A1827&amp;$Q$3&amp;$R$3,Data[Index]&amp;Data[Valid Test, Can be used for conformity (Y/N)]&amp;Data[Cycle],Data[CO/km (mg)])-F$2)/F$5</f>
        <v>#N/A</v>
      </c>
      <c r="G1827" s="141" t="e" cm="1">
        <f t="array" ref="G1827">(_xlfn.XLOOKUP($A1827&amp;$Q$3,Data[Index]&amp;Data[Valid Test, Can be used for conformity (Y/N)],Data[CO2/km (g)])-G$2)/G$5</f>
        <v>#N/A</v>
      </c>
      <c r="H1827" s="141" t="e" cm="1">
        <f t="array" ref="H1827">(_xlfn.XLOOKUP($A1827&amp;$Q$3,Data[Index]&amp;Data[Valid Test, Can be used for conformity (Y/N)],Data[THC/km (mg)])-H$2)/H$5</f>
        <v>#N/A</v>
      </c>
      <c r="I1827" s="141" t="e" cm="1">
        <f t="array" ref="I1827">(_xlfn.XLOOKUP($A1827&amp;$Q$3,Data[Index]&amp;Data[Valid Test, Can be used for conformity (Y/N)],Data[NOx/km (mg)])-I$2)/I$5</f>
        <v>#N/A</v>
      </c>
      <c r="J1827" s="141" t="e" cm="1">
        <f t="array" ref="J1827">(_xlfn.XLOOKUP($A1827&amp;$Q$3,Data[Index]&amp;Data[Valid Test, Can be used for conformity (Y/N)],Data[THC + NOx/km (mg)])-J$2)/J$5</f>
        <v>#N/A</v>
      </c>
      <c r="K1827" s="141" t="e" cm="1">
        <f t="array" ref="K1827">(_xlfn.XLOOKUP($A1827&amp;$Q$3,Data[Index]&amp;Data[Valid Test, Can be used for conformity (Y/N)],Data[PN/km ('#)])-K$2)/K$5</f>
        <v>#N/A</v>
      </c>
      <c r="L1827" s="141" t="e" cm="1">
        <f t="array" ref="L1827">(_xlfn.XLOOKUP($A1827&amp;$Q$3,Data[Index]&amp;Data[Valid Test, Can be used for conformity (Y/N)],Data[PM/km (mg)])-L$2)/L$5</f>
        <v>#N/A</v>
      </c>
      <c r="M1827" s="140" t="e" cm="1">
        <f t="array" ref="M1827">(_xlfn.XLOOKUP($A1827&amp;$Q$3,Data[Index]&amp;Data[Valid Test, Can be used for conformity (Y/N)],Data[CH4 (mg/km)])-M$2)/M$5</f>
        <v>#N/A</v>
      </c>
      <c r="N1827" s="140" t="e" cm="1">
        <f t="array" ref="N1827">(_xlfn.XLOOKUP($A1827&amp;$Q$3,Data[Index]&amp;Data[Valid Test, Can be used for conformity (Y/N)],Data[N20 (mg/km)])-N$2)/N$5</f>
        <v>#N/A</v>
      </c>
      <c r="O1827" s="141" t="e" cm="1">
        <f t="array" ref="O1827">(_xlfn.XLOOKUP($A1827&amp;$Q$3,Data[Index]&amp;Data[Valid Test, Can be used for conformity (Y/N)],Data[l/100km])-O$2)/O$5</f>
        <v>#N/A</v>
      </c>
      <c r="P1827" s="138">
        <f>_xlfn.XLOOKUP($A1827,Data[Index],Data[Comments])</f>
        <v>0</v>
      </c>
    </row>
    <row r="1828" spans="1:16" x14ac:dyDescent="0.2">
      <c r="A1828" s="129"/>
      <c r="B1828" s="129"/>
      <c r="C1828" s="129" t="e" cm="1">
        <f t="array" ref="C1828">_xlfn.XLOOKUP($A1828&amp;$Q$3&amp;$R$3,Data[Index]&amp;Data[Valid Test, Can be used for conformity (Y/N)]&amp;Data[Cycle],Data[Test Name])</f>
        <v>#N/A</v>
      </c>
      <c r="D1828" s="167" t="e" cm="1">
        <f t="array" ref="D1828">_xlfn.XLOOKUP($A1828&amp;$Q$3&amp;$R$3,Data[Index]&amp;Data[Valid Test, Can be used for conformity (Y/N)]&amp;Data[Cycle],Data[Mileage (Miles)])</f>
        <v>#N/A</v>
      </c>
      <c r="E1828" s="130" t="e" cm="1">
        <f t="array" ref="E1828">_xlfn.XLOOKUP($A1828&amp;$Q$3&amp;$R$3,Data[Index]&amp;Data[Valid Test, Can be used for conformity (Y/N)]&amp;Data[Cycle],Data[Date])</f>
        <v>#N/A</v>
      </c>
      <c r="F1828" s="141" t="e" cm="1">
        <f t="array" ref="F1828">(_xlfn.XLOOKUP($A1828&amp;$Q$3&amp;$R$3,Data[Index]&amp;Data[Valid Test, Can be used for conformity (Y/N)]&amp;Data[Cycle],Data[CO/km (mg)])-F$2)/F$5</f>
        <v>#N/A</v>
      </c>
      <c r="G1828" s="141" t="e" cm="1">
        <f t="array" ref="G1828">(_xlfn.XLOOKUP($A1828&amp;$Q$3,Data[Index]&amp;Data[Valid Test, Can be used for conformity (Y/N)],Data[CO2/km (g)])-G$2)/G$5</f>
        <v>#N/A</v>
      </c>
      <c r="H1828" s="141" t="e" cm="1">
        <f t="array" ref="H1828">(_xlfn.XLOOKUP($A1828&amp;$Q$3,Data[Index]&amp;Data[Valid Test, Can be used for conformity (Y/N)],Data[THC/km (mg)])-H$2)/H$5</f>
        <v>#N/A</v>
      </c>
      <c r="I1828" s="141" t="e" cm="1">
        <f t="array" ref="I1828">(_xlfn.XLOOKUP($A1828&amp;$Q$3,Data[Index]&amp;Data[Valid Test, Can be used for conformity (Y/N)],Data[NOx/km (mg)])-I$2)/I$5</f>
        <v>#N/A</v>
      </c>
      <c r="J1828" s="141" t="e" cm="1">
        <f t="array" ref="J1828">(_xlfn.XLOOKUP($A1828&amp;$Q$3,Data[Index]&amp;Data[Valid Test, Can be used for conformity (Y/N)],Data[THC + NOx/km (mg)])-J$2)/J$5</f>
        <v>#N/A</v>
      </c>
      <c r="K1828" s="141" t="e" cm="1">
        <f t="array" ref="K1828">(_xlfn.XLOOKUP($A1828&amp;$Q$3,Data[Index]&amp;Data[Valid Test, Can be used for conformity (Y/N)],Data[PN/km ('#)])-K$2)/K$5</f>
        <v>#N/A</v>
      </c>
      <c r="L1828" s="141" t="e" cm="1">
        <f t="array" ref="L1828">(_xlfn.XLOOKUP($A1828&amp;$Q$3,Data[Index]&amp;Data[Valid Test, Can be used for conformity (Y/N)],Data[PM/km (mg)])-L$2)/L$5</f>
        <v>#N/A</v>
      </c>
      <c r="M1828" s="140" t="e" cm="1">
        <f t="array" ref="M1828">(_xlfn.XLOOKUP($A1828&amp;$Q$3,Data[Index]&amp;Data[Valid Test, Can be used for conformity (Y/N)],Data[CH4 (mg/km)])-M$2)/M$5</f>
        <v>#N/A</v>
      </c>
      <c r="N1828" s="140" t="e" cm="1">
        <f t="array" ref="N1828">(_xlfn.XLOOKUP($A1828&amp;$Q$3,Data[Index]&amp;Data[Valid Test, Can be used for conformity (Y/N)],Data[N20 (mg/km)])-N$2)/N$5</f>
        <v>#N/A</v>
      </c>
      <c r="O1828" s="141" t="e" cm="1">
        <f t="array" ref="O1828">(_xlfn.XLOOKUP($A1828&amp;$Q$3,Data[Index]&amp;Data[Valid Test, Can be used for conformity (Y/N)],Data[l/100km])-O$2)/O$5</f>
        <v>#N/A</v>
      </c>
      <c r="P1828" s="138">
        <f>_xlfn.XLOOKUP($A1828,Data[Index],Data[Comments])</f>
        <v>0</v>
      </c>
    </row>
    <row r="1829" spans="1:16" x14ac:dyDescent="0.2">
      <c r="A1829" s="129"/>
      <c r="B1829" s="129"/>
      <c r="C1829" s="129" t="e" cm="1">
        <f t="array" ref="C1829">_xlfn.XLOOKUP($A1829&amp;$Q$3&amp;$R$3,Data[Index]&amp;Data[Valid Test, Can be used for conformity (Y/N)]&amp;Data[Cycle],Data[Test Name])</f>
        <v>#N/A</v>
      </c>
      <c r="D1829" s="167" t="e" cm="1">
        <f t="array" ref="D1829">_xlfn.XLOOKUP($A1829&amp;$Q$3&amp;$R$3,Data[Index]&amp;Data[Valid Test, Can be used for conformity (Y/N)]&amp;Data[Cycle],Data[Mileage (Miles)])</f>
        <v>#N/A</v>
      </c>
      <c r="E1829" s="130" t="e" cm="1">
        <f t="array" ref="E1829">_xlfn.XLOOKUP($A1829&amp;$Q$3&amp;$R$3,Data[Index]&amp;Data[Valid Test, Can be used for conformity (Y/N)]&amp;Data[Cycle],Data[Date])</f>
        <v>#N/A</v>
      </c>
      <c r="F1829" s="141" t="e" cm="1">
        <f t="array" ref="F1829">(_xlfn.XLOOKUP($A1829&amp;$Q$3&amp;$R$3,Data[Index]&amp;Data[Valid Test, Can be used for conformity (Y/N)]&amp;Data[Cycle],Data[CO/km (mg)])-F$2)/F$5</f>
        <v>#N/A</v>
      </c>
      <c r="G1829" s="141" t="e" cm="1">
        <f t="array" ref="G1829">(_xlfn.XLOOKUP($A1829&amp;$Q$3,Data[Index]&amp;Data[Valid Test, Can be used for conformity (Y/N)],Data[CO2/km (g)])-G$2)/G$5</f>
        <v>#N/A</v>
      </c>
      <c r="H1829" s="141" t="e" cm="1">
        <f t="array" ref="H1829">(_xlfn.XLOOKUP($A1829&amp;$Q$3,Data[Index]&amp;Data[Valid Test, Can be used for conformity (Y/N)],Data[THC/km (mg)])-H$2)/H$5</f>
        <v>#N/A</v>
      </c>
      <c r="I1829" s="141" t="e" cm="1">
        <f t="array" ref="I1829">(_xlfn.XLOOKUP($A1829&amp;$Q$3,Data[Index]&amp;Data[Valid Test, Can be used for conformity (Y/N)],Data[NOx/km (mg)])-I$2)/I$5</f>
        <v>#N/A</v>
      </c>
      <c r="J1829" s="141" t="e" cm="1">
        <f t="array" ref="J1829">(_xlfn.XLOOKUP($A1829&amp;$Q$3,Data[Index]&amp;Data[Valid Test, Can be used for conformity (Y/N)],Data[THC + NOx/km (mg)])-J$2)/J$5</f>
        <v>#N/A</v>
      </c>
      <c r="K1829" s="141" t="e" cm="1">
        <f t="array" ref="K1829">(_xlfn.XLOOKUP($A1829&amp;$Q$3,Data[Index]&amp;Data[Valid Test, Can be used for conformity (Y/N)],Data[PN/km ('#)])-K$2)/K$5</f>
        <v>#N/A</v>
      </c>
      <c r="L1829" s="141" t="e" cm="1">
        <f t="array" ref="L1829">(_xlfn.XLOOKUP($A1829&amp;$Q$3,Data[Index]&amp;Data[Valid Test, Can be used for conformity (Y/N)],Data[PM/km (mg)])-L$2)/L$5</f>
        <v>#N/A</v>
      </c>
      <c r="M1829" s="140" t="e" cm="1">
        <f t="array" ref="M1829">(_xlfn.XLOOKUP($A1829&amp;$Q$3,Data[Index]&amp;Data[Valid Test, Can be used for conformity (Y/N)],Data[CH4 (mg/km)])-M$2)/M$5</f>
        <v>#N/A</v>
      </c>
      <c r="N1829" s="140" t="e" cm="1">
        <f t="array" ref="N1829">(_xlfn.XLOOKUP($A1829&amp;$Q$3,Data[Index]&amp;Data[Valid Test, Can be used for conformity (Y/N)],Data[N20 (mg/km)])-N$2)/N$5</f>
        <v>#N/A</v>
      </c>
      <c r="O1829" s="141" t="e" cm="1">
        <f t="array" ref="O1829">(_xlfn.XLOOKUP($A1829&amp;$Q$3,Data[Index]&amp;Data[Valid Test, Can be used for conformity (Y/N)],Data[l/100km])-O$2)/O$5</f>
        <v>#N/A</v>
      </c>
      <c r="P1829" s="138">
        <f>_xlfn.XLOOKUP($A1829,Data[Index],Data[Comments])</f>
        <v>0</v>
      </c>
    </row>
    <row r="1830" spans="1:16" x14ac:dyDescent="0.2">
      <c r="A1830" s="129"/>
      <c r="B1830" s="129"/>
      <c r="C1830" s="129" t="e" cm="1">
        <f t="array" ref="C1830">_xlfn.XLOOKUP($A1830&amp;$Q$3&amp;$R$3,Data[Index]&amp;Data[Valid Test, Can be used for conformity (Y/N)]&amp;Data[Cycle],Data[Test Name])</f>
        <v>#N/A</v>
      </c>
      <c r="D1830" s="167" t="e" cm="1">
        <f t="array" ref="D1830">_xlfn.XLOOKUP($A1830&amp;$Q$3&amp;$R$3,Data[Index]&amp;Data[Valid Test, Can be used for conformity (Y/N)]&amp;Data[Cycle],Data[Mileage (Miles)])</f>
        <v>#N/A</v>
      </c>
      <c r="E1830" s="130" t="e" cm="1">
        <f t="array" ref="E1830">_xlfn.XLOOKUP($A1830&amp;$Q$3&amp;$R$3,Data[Index]&amp;Data[Valid Test, Can be used for conformity (Y/N)]&amp;Data[Cycle],Data[Date])</f>
        <v>#N/A</v>
      </c>
      <c r="F1830" s="141" t="e" cm="1">
        <f t="array" ref="F1830">(_xlfn.XLOOKUP($A1830&amp;$Q$3&amp;$R$3,Data[Index]&amp;Data[Valid Test, Can be used for conformity (Y/N)]&amp;Data[Cycle],Data[CO/km (mg)])-F$2)/F$5</f>
        <v>#N/A</v>
      </c>
      <c r="G1830" s="141" t="e" cm="1">
        <f t="array" ref="G1830">(_xlfn.XLOOKUP($A1830&amp;$Q$3,Data[Index]&amp;Data[Valid Test, Can be used for conformity (Y/N)],Data[CO2/km (g)])-G$2)/G$5</f>
        <v>#N/A</v>
      </c>
      <c r="H1830" s="141" t="e" cm="1">
        <f t="array" ref="H1830">(_xlfn.XLOOKUP($A1830&amp;$Q$3,Data[Index]&amp;Data[Valid Test, Can be used for conformity (Y/N)],Data[THC/km (mg)])-H$2)/H$5</f>
        <v>#N/A</v>
      </c>
      <c r="I1830" s="141" t="e" cm="1">
        <f t="array" ref="I1830">(_xlfn.XLOOKUP($A1830&amp;$Q$3,Data[Index]&amp;Data[Valid Test, Can be used for conformity (Y/N)],Data[NOx/km (mg)])-I$2)/I$5</f>
        <v>#N/A</v>
      </c>
      <c r="J1830" s="141" t="e" cm="1">
        <f t="array" ref="J1830">(_xlfn.XLOOKUP($A1830&amp;$Q$3,Data[Index]&amp;Data[Valid Test, Can be used for conformity (Y/N)],Data[THC + NOx/km (mg)])-J$2)/J$5</f>
        <v>#N/A</v>
      </c>
      <c r="K1830" s="141" t="e" cm="1">
        <f t="array" ref="K1830">(_xlfn.XLOOKUP($A1830&amp;$Q$3,Data[Index]&amp;Data[Valid Test, Can be used for conformity (Y/N)],Data[PN/km ('#)])-K$2)/K$5</f>
        <v>#N/A</v>
      </c>
      <c r="L1830" s="141" t="e" cm="1">
        <f t="array" ref="L1830">(_xlfn.XLOOKUP($A1830&amp;$Q$3,Data[Index]&amp;Data[Valid Test, Can be used for conformity (Y/N)],Data[PM/km (mg)])-L$2)/L$5</f>
        <v>#N/A</v>
      </c>
      <c r="M1830" s="140" t="e" cm="1">
        <f t="array" ref="M1830">(_xlfn.XLOOKUP($A1830&amp;$Q$3,Data[Index]&amp;Data[Valid Test, Can be used for conformity (Y/N)],Data[CH4 (mg/km)])-M$2)/M$5</f>
        <v>#N/A</v>
      </c>
      <c r="N1830" s="140" t="e" cm="1">
        <f t="array" ref="N1830">(_xlfn.XLOOKUP($A1830&amp;$Q$3,Data[Index]&amp;Data[Valid Test, Can be used for conformity (Y/N)],Data[N20 (mg/km)])-N$2)/N$5</f>
        <v>#N/A</v>
      </c>
      <c r="O1830" s="141" t="e" cm="1">
        <f t="array" ref="O1830">(_xlfn.XLOOKUP($A1830&amp;$Q$3,Data[Index]&amp;Data[Valid Test, Can be used for conformity (Y/N)],Data[l/100km])-O$2)/O$5</f>
        <v>#N/A</v>
      </c>
      <c r="P1830" s="138">
        <f>_xlfn.XLOOKUP($A1830,Data[Index],Data[Comments])</f>
        <v>0</v>
      </c>
    </row>
    <row r="1831" spans="1:16" x14ac:dyDescent="0.2">
      <c r="A1831" s="129"/>
      <c r="B1831" s="129"/>
      <c r="C1831" s="129" t="e" cm="1">
        <f t="array" ref="C1831">_xlfn.XLOOKUP($A1831&amp;$Q$3&amp;$R$3,Data[Index]&amp;Data[Valid Test, Can be used for conformity (Y/N)]&amp;Data[Cycle],Data[Test Name])</f>
        <v>#N/A</v>
      </c>
      <c r="D1831" s="167" t="e" cm="1">
        <f t="array" ref="D1831">_xlfn.XLOOKUP($A1831&amp;$Q$3&amp;$R$3,Data[Index]&amp;Data[Valid Test, Can be used for conformity (Y/N)]&amp;Data[Cycle],Data[Mileage (Miles)])</f>
        <v>#N/A</v>
      </c>
      <c r="E1831" s="130" t="e" cm="1">
        <f t="array" ref="E1831">_xlfn.XLOOKUP($A1831&amp;$Q$3&amp;$R$3,Data[Index]&amp;Data[Valid Test, Can be used for conformity (Y/N)]&amp;Data[Cycle],Data[Date])</f>
        <v>#N/A</v>
      </c>
      <c r="F1831" s="141" t="e" cm="1">
        <f t="array" ref="F1831">(_xlfn.XLOOKUP($A1831&amp;$Q$3&amp;$R$3,Data[Index]&amp;Data[Valid Test, Can be used for conformity (Y/N)]&amp;Data[Cycle],Data[CO/km (mg)])-F$2)/F$5</f>
        <v>#N/A</v>
      </c>
      <c r="G1831" s="141" t="e" cm="1">
        <f t="array" ref="G1831">(_xlfn.XLOOKUP($A1831&amp;$Q$3,Data[Index]&amp;Data[Valid Test, Can be used for conformity (Y/N)],Data[CO2/km (g)])-G$2)/G$5</f>
        <v>#N/A</v>
      </c>
      <c r="H1831" s="141" t="e" cm="1">
        <f t="array" ref="H1831">(_xlfn.XLOOKUP($A1831&amp;$Q$3,Data[Index]&amp;Data[Valid Test, Can be used for conformity (Y/N)],Data[THC/km (mg)])-H$2)/H$5</f>
        <v>#N/A</v>
      </c>
      <c r="I1831" s="141" t="e" cm="1">
        <f t="array" ref="I1831">(_xlfn.XLOOKUP($A1831&amp;$Q$3,Data[Index]&amp;Data[Valid Test, Can be used for conformity (Y/N)],Data[NOx/km (mg)])-I$2)/I$5</f>
        <v>#N/A</v>
      </c>
      <c r="J1831" s="141" t="e" cm="1">
        <f t="array" ref="J1831">(_xlfn.XLOOKUP($A1831&amp;$Q$3,Data[Index]&amp;Data[Valid Test, Can be used for conformity (Y/N)],Data[THC + NOx/km (mg)])-J$2)/J$5</f>
        <v>#N/A</v>
      </c>
      <c r="K1831" s="141" t="e" cm="1">
        <f t="array" ref="K1831">(_xlfn.XLOOKUP($A1831&amp;$Q$3,Data[Index]&amp;Data[Valid Test, Can be used for conformity (Y/N)],Data[PN/km ('#)])-K$2)/K$5</f>
        <v>#N/A</v>
      </c>
      <c r="L1831" s="141" t="e" cm="1">
        <f t="array" ref="L1831">(_xlfn.XLOOKUP($A1831&amp;$Q$3,Data[Index]&amp;Data[Valid Test, Can be used for conformity (Y/N)],Data[PM/km (mg)])-L$2)/L$5</f>
        <v>#N/A</v>
      </c>
      <c r="M1831" s="140" t="e" cm="1">
        <f t="array" ref="M1831">(_xlfn.XLOOKUP($A1831&amp;$Q$3,Data[Index]&amp;Data[Valid Test, Can be used for conformity (Y/N)],Data[CH4 (mg/km)])-M$2)/M$5</f>
        <v>#N/A</v>
      </c>
      <c r="N1831" s="140" t="e" cm="1">
        <f t="array" ref="N1831">(_xlfn.XLOOKUP($A1831&amp;$Q$3,Data[Index]&amp;Data[Valid Test, Can be used for conformity (Y/N)],Data[N20 (mg/km)])-N$2)/N$5</f>
        <v>#N/A</v>
      </c>
      <c r="O1831" s="141" t="e" cm="1">
        <f t="array" ref="O1831">(_xlfn.XLOOKUP($A1831&amp;$Q$3,Data[Index]&amp;Data[Valid Test, Can be used for conformity (Y/N)],Data[l/100km])-O$2)/O$5</f>
        <v>#N/A</v>
      </c>
      <c r="P1831" s="138">
        <f>_xlfn.XLOOKUP($A1831,Data[Index],Data[Comments])</f>
        <v>0</v>
      </c>
    </row>
    <row r="1832" spans="1:16" x14ac:dyDescent="0.2">
      <c r="A1832" s="129"/>
      <c r="B1832" s="129"/>
      <c r="C1832" s="129" t="e" cm="1">
        <f t="array" ref="C1832">_xlfn.XLOOKUP($A1832&amp;$Q$3&amp;$R$3,Data[Index]&amp;Data[Valid Test, Can be used for conformity (Y/N)]&amp;Data[Cycle],Data[Test Name])</f>
        <v>#N/A</v>
      </c>
      <c r="D1832" s="167" t="e" cm="1">
        <f t="array" ref="D1832">_xlfn.XLOOKUP($A1832&amp;$Q$3&amp;$R$3,Data[Index]&amp;Data[Valid Test, Can be used for conformity (Y/N)]&amp;Data[Cycle],Data[Mileage (Miles)])</f>
        <v>#N/A</v>
      </c>
      <c r="E1832" s="130" t="e" cm="1">
        <f t="array" ref="E1832">_xlfn.XLOOKUP($A1832&amp;$Q$3&amp;$R$3,Data[Index]&amp;Data[Valid Test, Can be used for conformity (Y/N)]&amp;Data[Cycle],Data[Date])</f>
        <v>#N/A</v>
      </c>
      <c r="F1832" s="141" t="e" cm="1">
        <f t="array" ref="F1832">(_xlfn.XLOOKUP($A1832&amp;$Q$3&amp;$R$3,Data[Index]&amp;Data[Valid Test, Can be used for conformity (Y/N)]&amp;Data[Cycle],Data[CO/km (mg)])-F$2)/F$5</f>
        <v>#N/A</v>
      </c>
      <c r="G1832" s="141" t="e" cm="1">
        <f t="array" ref="G1832">(_xlfn.XLOOKUP($A1832&amp;$Q$3,Data[Index]&amp;Data[Valid Test, Can be used for conformity (Y/N)],Data[CO2/km (g)])-G$2)/G$5</f>
        <v>#N/A</v>
      </c>
      <c r="H1832" s="141" t="e" cm="1">
        <f t="array" ref="H1832">(_xlfn.XLOOKUP($A1832&amp;$Q$3,Data[Index]&amp;Data[Valid Test, Can be used for conformity (Y/N)],Data[THC/km (mg)])-H$2)/H$5</f>
        <v>#N/A</v>
      </c>
      <c r="I1832" s="141" t="e" cm="1">
        <f t="array" ref="I1832">(_xlfn.XLOOKUP($A1832&amp;$Q$3,Data[Index]&amp;Data[Valid Test, Can be used for conformity (Y/N)],Data[NOx/km (mg)])-I$2)/I$5</f>
        <v>#N/A</v>
      </c>
      <c r="J1832" s="141" t="e" cm="1">
        <f t="array" ref="J1832">(_xlfn.XLOOKUP($A1832&amp;$Q$3,Data[Index]&amp;Data[Valid Test, Can be used for conformity (Y/N)],Data[THC + NOx/km (mg)])-J$2)/J$5</f>
        <v>#N/A</v>
      </c>
      <c r="K1832" s="141" t="e" cm="1">
        <f t="array" ref="K1832">(_xlfn.XLOOKUP($A1832&amp;$Q$3,Data[Index]&amp;Data[Valid Test, Can be used for conformity (Y/N)],Data[PN/km ('#)])-K$2)/K$5</f>
        <v>#N/A</v>
      </c>
      <c r="L1832" s="141" t="e" cm="1">
        <f t="array" ref="L1832">(_xlfn.XLOOKUP($A1832&amp;$Q$3,Data[Index]&amp;Data[Valid Test, Can be used for conformity (Y/N)],Data[PM/km (mg)])-L$2)/L$5</f>
        <v>#N/A</v>
      </c>
      <c r="M1832" s="140" t="e" cm="1">
        <f t="array" ref="M1832">(_xlfn.XLOOKUP($A1832&amp;$Q$3,Data[Index]&amp;Data[Valid Test, Can be used for conformity (Y/N)],Data[CH4 (mg/km)])-M$2)/M$5</f>
        <v>#N/A</v>
      </c>
      <c r="N1832" s="140" t="e" cm="1">
        <f t="array" ref="N1832">(_xlfn.XLOOKUP($A1832&amp;$Q$3,Data[Index]&amp;Data[Valid Test, Can be used for conformity (Y/N)],Data[N20 (mg/km)])-N$2)/N$5</f>
        <v>#N/A</v>
      </c>
      <c r="O1832" s="141" t="e" cm="1">
        <f t="array" ref="O1832">(_xlfn.XLOOKUP($A1832&amp;$Q$3,Data[Index]&amp;Data[Valid Test, Can be used for conformity (Y/N)],Data[l/100km])-O$2)/O$5</f>
        <v>#N/A</v>
      </c>
      <c r="P1832" s="138">
        <f>_xlfn.XLOOKUP($A1832,Data[Index],Data[Comments])</f>
        <v>0</v>
      </c>
    </row>
    <row r="1833" spans="1:16" x14ac:dyDescent="0.2">
      <c r="A1833" s="129"/>
      <c r="B1833" s="129"/>
      <c r="C1833" s="129" t="e" cm="1">
        <f t="array" ref="C1833">_xlfn.XLOOKUP($A1833&amp;$Q$3&amp;$R$3,Data[Index]&amp;Data[Valid Test, Can be used for conformity (Y/N)]&amp;Data[Cycle],Data[Test Name])</f>
        <v>#N/A</v>
      </c>
      <c r="D1833" s="167" t="e" cm="1">
        <f t="array" ref="D1833">_xlfn.XLOOKUP($A1833&amp;$Q$3&amp;$R$3,Data[Index]&amp;Data[Valid Test, Can be used for conformity (Y/N)]&amp;Data[Cycle],Data[Mileage (Miles)])</f>
        <v>#N/A</v>
      </c>
      <c r="E1833" s="130" t="e" cm="1">
        <f t="array" ref="E1833">_xlfn.XLOOKUP($A1833&amp;$Q$3&amp;$R$3,Data[Index]&amp;Data[Valid Test, Can be used for conformity (Y/N)]&amp;Data[Cycle],Data[Date])</f>
        <v>#N/A</v>
      </c>
      <c r="F1833" s="141" t="e" cm="1">
        <f t="array" ref="F1833">(_xlfn.XLOOKUP($A1833&amp;$Q$3&amp;$R$3,Data[Index]&amp;Data[Valid Test, Can be used for conformity (Y/N)]&amp;Data[Cycle],Data[CO/km (mg)])-F$2)/F$5</f>
        <v>#N/A</v>
      </c>
      <c r="G1833" s="141" t="e" cm="1">
        <f t="array" ref="G1833">(_xlfn.XLOOKUP($A1833&amp;$Q$3,Data[Index]&amp;Data[Valid Test, Can be used for conformity (Y/N)],Data[CO2/km (g)])-G$2)/G$5</f>
        <v>#N/A</v>
      </c>
      <c r="H1833" s="141" t="e" cm="1">
        <f t="array" ref="H1833">(_xlfn.XLOOKUP($A1833&amp;$Q$3,Data[Index]&amp;Data[Valid Test, Can be used for conformity (Y/N)],Data[THC/km (mg)])-H$2)/H$5</f>
        <v>#N/A</v>
      </c>
      <c r="I1833" s="141" t="e" cm="1">
        <f t="array" ref="I1833">(_xlfn.XLOOKUP($A1833&amp;$Q$3,Data[Index]&amp;Data[Valid Test, Can be used for conformity (Y/N)],Data[NOx/km (mg)])-I$2)/I$5</f>
        <v>#N/A</v>
      </c>
      <c r="J1833" s="141" t="e" cm="1">
        <f t="array" ref="J1833">(_xlfn.XLOOKUP($A1833&amp;$Q$3,Data[Index]&amp;Data[Valid Test, Can be used for conformity (Y/N)],Data[THC + NOx/km (mg)])-J$2)/J$5</f>
        <v>#N/A</v>
      </c>
      <c r="K1833" s="141" t="e" cm="1">
        <f t="array" ref="K1833">(_xlfn.XLOOKUP($A1833&amp;$Q$3,Data[Index]&amp;Data[Valid Test, Can be used for conformity (Y/N)],Data[PN/km ('#)])-K$2)/K$5</f>
        <v>#N/A</v>
      </c>
      <c r="L1833" s="141" t="e" cm="1">
        <f t="array" ref="L1833">(_xlfn.XLOOKUP($A1833&amp;$Q$3,Data[Index]&amp;Data[Valid Test, Can be used for conformity (Y/N)],Data[PM/km (mg)])-L$2)/L$5</f>
        <v>#N/A</v>
      </c>
      <c r="M1833" s="140" t="e" cm="1">
        <f t="array" ref="M1833">(_xlfn.XLOOKUP($A1833&amp;$Q$3,Data[Index]&amp;Data[Valid Test, Can be used for conformity (Y/N)],Data[CH4 (mg/km)])-M$2)/M$5</f>
        <v>#N/A</v>
      </c>
      <c r="N1833" s="140" t="e" cm="1">
        <f t="array" ref="N1833">(_xlfn.XLOOKUP($A1833&amp;$Q$3,Data[Index]&amp;Data[Valid Test, Can be used for conformity (Y/N)],Data[N20 (mg/km)])-N$2)/N$5</f>
        <v>#N/A</v>
      </c>
      <c r="O1833" s="141" t="e" cm="1">
        <f t="array" ref="O1833">(_xlfn.XLOOKUP($A1833&amp;$Q$3,Data[Index]&amp;Data[Valid Test, Can be used for conformity (Y/N)],Data[l/100km])-O$2)/O$5</f>
        <v>#N/A</v>
      </c>
      <c r="P1833" s="138">
        <f>_xlfn.XLOOKUP($A1833,Data[Index],Data[Comments])</f>
        <v>0</v>
      </c>
    </row>
    <row r="1834" spans="1:16" x14ac:dyDescent="0.2">
      <c r="A1834" s="129"/>
      <c r="B1834" s="129"/>
      <c r="C1834" s="129" t="e" cm="1">
        <f t="array" ref="C1834">_xlfn.XLOOKUP($A1834&amp;$Q$3&amp;$R$3,Data[Index]&amp;Data[Valid Test, Can be used for conformity (Y/N)]&amp;Data[Cycle],Data[Test Name])</f>
        <v>#N/A</v>
      </c>
      <c r="D1834" s="167" t="e" cm="1">
        <f t="array" ref="D1834">_xlfn.XLOOKUP($A1834&amp;$Q$3&amp;$R$3,Data[Index]&amp;Data[Valid Test, Can be used for conformity (Y/N)]&amp;Data[Cycle],Data[Mileage (Miles)])</f>
        <v>#N/A</v>
      </c>
      <c r="E1834" s="130" t="e" cm="1">
        <f t="array" ref="E1834">_xlfn.XLOOKUP($A1834&amp;$Q$3&amp;$R$3,Data[Index]&amp;Data[Valid Test, Can be used for conformity (Y/N)]&amp;Data[Cycle],Data[Date])</f>
        <v>#N/A</v>
      </c>
      <c r="F1834" s="141" t="e" cm="1">
        <f t="array" ref="F1834">(_xlfn.XLOOKUP($A1834&amp;$Q$3&amp;$R$3,Data[Index]&amp;Data[Valid Test, Can be used for conformity (Y/N)]&amp;Data[Cycle],Data[CO/km (mg)])-F$2)/F$5</f>
        <v>#N/A</v>
      </c>
      <c r="G1834" s="141" t="e" cm="1">
        <f t="array" ref="G1834">(_xlfn.XLOOKUP($A1834&amp;$Q$3,Data[Index]&amp;Data[Valid Test, Can be used for conformity (Y/N)],Data[CO2/km (g)])-G$2)/G$5</f>
        <v>#N/A</v>
      </c>
      <c r="H1834" s="141" t="e" cm="1">
        <f t="array" ref="H1834">(_xlfn.XLOOKUP($A1834&amp;$Q$3,Data[Index]&amp;Data[Valid Test, Can be used for conformity (Y/N)],Data[THC/km (mg)])-H$2)/H$5</f>
        <v>#N/A</v>
      </c>
      <c r="I1834" s="141" t="e" cm="1">
        <f t="array" ref="I1834">(_xlfn.XLOOKUP($A1834&amp;$Q$3,Data[Index]&amp;Data[Valid Test, Can be used for conformity (Y/N)],Data[NOx/km (mg)])-I$2)/I$5</f>
        <v>#N/A</v>
      </c>
      <c r="J1834" s="141" t="e" cm="1">
        <f t="array" ref="J1834">(_xlfn.XLOOKUP($A1834&amp;$Q$3,Data[Index]&amp;Data[Valid Test, Can be used for conformity (Y/N)],Data[THC + NOx/km (mg)])-J$2)/J$5</f>
        <v>#N/A</v>
      </c>
      <c r="K1834" s="141" t="e" cm="1">
        <f t="array" ref="K1834">(_xlfn.XLOOKUP($A1834&amp;$Q$3,Data[Index]&amp;Data[Valid Test, Can be used for conformity (Y/N)],Data[PN/km ('#)])-K$2)/K$5</f>
        <v>#N/A</v>
      </c>
      <c r="L1834" s="141" t="e" cm="1">
        <f t="array" ref="L1834">(_xlfn.XLOOKUP($A1834&amp;$Q$3,Data[Index]&amp;Data[Valid Test, Can be used for conformity (Y/N)],Data[PM/km (mg)])-L$2)/L$5</f>
        <v>#N/A</v>
      </c>
      <c r="M1834" s="140" t="e" cm="1">
        <f t="array" ref="M1834">(_xlfn.XLOOKUP($A1834&amp;$Q$3,Data[Index]&amp;Data[Valid Test, Can be used for conformity (Y/N)],Data[CH4 (mg/km)])-M$2)/M$5</f>
        <v>#N/A</v>
      </c>
      <c r="N1834" s="140" t="e" cm="1">
        <f t="array" ref="N1834">(_xlfn.XLOOKUP($A1834&amp;$Q$3,Data[Index]&amp;Data[Valid Test, Can be used for conformity (Y/N)],Data[N20 (mg/km)])-N$2)/N$5</f>
        <v>#N/A</v>
      </c>
      <c r="O1834" s="141" t="e" cm="1">
        <f t="array" ref="O1834">(_xlfn.XLOOKUP($A1834&amp;$Q$3,Data[Index]&amp;Data[Valid Test, Can be used for conformity (Y/N)],Data[l/100km])-O$2)/O$5</f>
        <v>#N/A</v>
      </c>
      <c r="P1834" s="138">
        <f>_xlfn.XLOOKUP($A1834,Data[Index],Data[Comments])</f>
        <v>0</v>
      </c>
    </row>
    <row r="1835" spans="1:16" x14ac:dyDescent="0.2">
      <c r="A1835" s="129"/>
      <c r="B1835" s="129"/>
      <c r="C1835" s="129" t="e" cm="1">
        <f t="array" ref="C1835">_xlfn.XLOOKUP($A1835&amp;$Q$3&amp;$R$3,Data[Index]&amp;Data[Valid Test, Can be used for conformity (Y/N)]&amp;Data[Cycle],Data[Test Name])</f>
        <v>#N/A</v>
      </c>
      <c r="D1835" s="167" t="e" cm="1">
        <f t="array" ref="D1835">_xlfn.XLOOKUP($A1835&amp;$Q$3&amp;$R$3,Data[Index]&amp;Data[Valid Test, Can be used for conformity (Y/N)]&amp;Data[Cycle],Data[Mileage (Miles)])</f>
        <v>#N/A</v>
      </c>
      <c r="E1835" s="130" t="e" cm="1">
        <f t="array" ref="E1835">_xlfn.XLOOKUP($A1835&amp;$Q$3&amp;$R$3,Data[Index]&amp;Data[Valid Test, Can be used for conformity (Y/N)]&amp;Data[Cycle],Data[Date])</f>
        <v>#N/A</v>
      </c>
      <c r="F1835" s="141" t="e" cm="1">
        <f t="array" ref="F1835">(_xlfn.XLOOKUP($A1835&amp;$Q$3&amp;$R$3,Data[Index]&amp;Data[Valid Test, Can be used for conformity (Y/N)]&amp;Data[Cycle],Data[CO/km (mg)])-F$2)/F$5</f>
        <v>#N/A</v>
      </c>
      <c r="G1835" s="141" t="e" cm="1">
        <f t="array" ref="G1835">(_xlfn.XLOOKUP($A1835&amp;$Q$3,Data[Index]&amp;Data[Valid Test, Can be used for conformity (Y/N)],Data[CO2/km (g)])-G$2)/G$5</f>
        <v>#N/A</v>
      </c>
      <c r="H1835" s="141" t="e" cm="1">
        <f t="array" ref="H1835">(_xlfn.XLOOKUP($A1835&amp;$Q$3,Data[Index]&amp;Data[Valid Test, Can be used for conformity (Y/N)],Data[THC/km (mg)])-H$2)/H$5</f>
        <v>#N/A</v>
      </c>
      <c r="I1835" s="141" t="e" cm="1">
        <f t="array" ref="I1835">(_xlfn.XLOOKUP($A1835&amp;$Q$3,Data[Index]&amp;Data[Valid Test, Can be used for conformity (Y/N)],Data[NOx/km (mg)])-I$2)/I$5</f>
        <v>#N/A</v>
      </c>
      <c r="J1835" s="141" t="e" cm="1">
        <f t="array" ref="J1835">(_xlfn.XLOOKUP($A1835&amp;$Q$3,Data[Index]&amp;Data[Valid Test, Can be used for conformity (Y/N)],Data[THC + NOx/km (mg)])-J$2)/J$5</f>
        <v>#N/A</v>
      </c>
      <c r="K1835" s="141" t="e" cm="1">
        <f t="array" ref="K1835">(_xlfn.XLOOKUP($A1835&amp;$Q$3,Data[Index]&amp;Data[Valid Test, Can be used for conformity (Y/N)],Data[PN/km ('#)])-K$2)/K$5</f>
        <v>#N/A</v>
      </c>
      <c r="L1835" s="141" t="e" cm="1">
        <f t="array" ref="L1835">(_xlfn.XLOOKUP($A1835&amp;$Q$3,Data[Index]&amp;Data[Valid Test, Can be used for conformity (Y/N)],Data[PM/km (mg)])-L$2)/L$5</f>
        <v>#N/A</v>
      </c>
      <c r="M1835" s="140" t="e" cm="1">
        <f t="array" ref="M1835">(_xlfn.XLOOKUP($A1835&amp;$Q$3,Data[Index]&amp;Data[Valid Test, Can be used for conformity (Y/N)],Data[CH4 (mg/km)])-M$2)/M$5</f>
        <v>#N/A</v>
      </c>
      <c r="N1835" s="140" t="e" cm="1">
        <f t="array" ref="N1835">(_xlfn.XLOOKUP($A1835&amp;$Q$3,Data[Index]&amp;Data[Valid Test, Can be used for conformity (Y/N)],Data[N20 (mg/km)])-N$2)/N$5</f>
        <v>#N/A</v>
      </c>
      <c r="O1835" s="141" t="e" cm="1">
        <f t="array" ref="O1835">(_xlfn.XLOOKUP($A1835&amp;$Q$3,Data[Index]&amp;Data[Valid Test, Can be used for conformity (Y/N)],Data[l/100km])-O$2)/O$5</f>
        <v>#N/A</v>
      </c>
      <c r="P1835" s="138">
        <f>_xlfn.XLOOKUP($A1835,Data[Index],Data[Comments])</f>
        <v>0</v>
      </c>
    </row>
    <row r="1836" spans="1:16" x14ac:dyDescent="0.2">
      <c r="A1836" s="129"/>
      <c r="B1836" s="129"/>
      <c r="C1836" s="129" t="e" cm="1">
        <f t="array" ref="C1836">_xlfn.XLOOKUP($A1836&amp;$Q$3&amp;$R$3,Data[Index]&amp;Data[Valid Test, Can be used for conformity (Y/N)]&amp;Data[Cycle],Data[Test Name])</f>
        <v>#N/A</v>
      </c>
      <c r="D1836" s="167" t="e" cm="1">
        <f t="array" ref="D1836">_xlfn.XLOOKUP($A1836&amp;$Q$3&amp;$R$3,Data[Index]&amp;Data[Valid Test, Can be used for conformity (Y/N)]&amp;Data[Cycle],Data[Mileage (Miles)])</f>
        <v>#N/A</v>
      </c>
      <c r="E1836" s="130" t="e" cm="1">
        <f t="array" ref="E1836">_xlfn.XLOOKUP($A1836&amp;$Q$3&amp;$R$3,Data[Index]&amp;Data[Valid Test, Can be used for conformity (Y/N)]&amp;Data[Cycle],Data[Date])</f>
        <v>#N/A</v>
      </c>
      <c r="F1836" s="141" t="e" cm="1">
        <f t="array" ref="F1836">(_xlfn.XLOOKUP($A1836&amp;$Q$3&amp;$R$3,Data[Index]&amp;Data[Valid Test, Can be used for conformity (Y/N)]&amp;Data[Cycle],Data[CO/km (mg)])-F$2)/F$5</f>
        <v>#N/A</v>
      </c>
      <c r="G1836" s="141" t="e" cm="1">
        <f t="array" ref="G1836">(_xlfn.XLOOKUP($A1836&amp;$Q$3,Data[Index]&amp;Data[Valid Test, Can be used for conformity (Y/N)],Data[CO2/km (g)])-G$2)/G$5</f>
        <v>#N/A</v>
      </c>
      <c r="H1836" s="141" t="e" cm="1">
        <f t="array" ref="H1836">(_xlfn.XLOOKUP($A1836&amp;$Q$3,Data[Index]&amp;Data[Valid Test, Can be used for conformity (Y/N)],Data[THC/km (mg)])-H$2)/H$5</f>
        <v>#N/A</v>
      </c>
      <c r="I1836" s="141" t="e" cm="1">
        <f t="array" ref="I1836">(_xlfn.XLOOKUP($A1836&amp;$Q$3,Data[Index]&amp;Data[Valid Test, Can be used for conformity (Y/N)],Data[NOx/km (mg)])-I$2)/I$5</f>
        <v>#N/A</v>
      </c>
      <c r="J1836" s="141" t="e" cm="1">
        <f t="array" ref="J1836">(_xlfn.XLOOKUP($A1836&amp;$Q$3,Data[Index]&amp;Data[Valid Test, Can be used for conformity (Y/N)],Data[THC + NOx/km (mg)])-J$2)/J$5</f>
        <v>#N/A</v>
      </c>
      <c r="K1836" s="141" t="e" cm="1">
        <f t="array" ref="K1836">(_xlfn.XLOOKUP($A1836&amp;$Q$3,Data[Index]&amp;Data[Valid Test, Can be used for conformity (Y/N)],Data[PN/km ('#)])-K$2)/K$5</f>
        <v>#N/A</v>
      </c>
      <c r="L1836" s="141" t="e" cm="1">
        <f t="array" ref="L1836">(_xlfn.XLOOKUP($A1836&amp;$Q$3,Data[Index]&amp;Data[Valid Test, Can be used for conformity (Y/N)],Data[PM/km (mg)])-L$2)/L$5</f>
        <v>#N/A</v>
      </c>
      <c r="M1836" s="140" t="e" cm="1">
        <f t="array" ref="M1836">(_xlfn.XLOOKUP($A1836&amp;$Q$3,Data[Index]&amp;Data[Valid Test, Can be used for conformity (Y/N)],Data[CH4 (mg/km)])-M$2)/M$5</f>
        <v>#N/A</v>
      </c>
      <c r="N1836" s="140" t="e" cm="1">
        <f t="array" ref="N1836">(_xlfn.XLOOKUP($A1836&amp;$Q$3,Data[Index]&amp;Data[Valid Test, Can be used for conformity (Y/N)],Data[N20 (mg/km)])-N$2)/N$5</f>
        <v>#N/A</v>
      </c>
      <c r="O1836" s="141" t="e" cm="1">
        <f t="array" ref="O1836">(_xlfn.XLOOKUP($A1836&amp;$Q$3,Data[Index]&amp;Data[Valid Test, Can be used for conformity (Y/N)],Data[l/100km])-O$2)/O$5</f>
        <v>#N/A</v>
      </c>
      <c r="P1836" s="138">
        <f>_xlfn.XLOOKUP($A1836,Data[Index],Data[Comments])</f>
        <v>0</v>
      </c>
    </row>
    <row r="1837" spans="1:16" x14ac:dyDescent="0.2">
      <c r="A1837" s="129"/>
      <c r="B1837" s="129"/>
      <c r="C1837" s="129" t="e" cm="1">
        <f t="array" ref="C1837">_xlfn.XLOOKUP($A1837&amp;$Q$3&amp;$R$3,Data[Index]&amp;Data[Valid Test, Can be used for conformity (Y/N)]&amp;Data[Cycle],Data[Test Name])</f>
        <v>#N/A</v>
      </c>
      <c r="D1837" s="167" t="e" cm="1">
        <f t="array" ref="D1837">_xlfn.XLOOKUP($A1837&amp;$Q$3&amp;$R$3,Data[Index]&amp;Data[Valid Test, Can be used for conformity (Y/N)]&amp;Data[Cycle],Data[Mileage (Miles)])</f>
        <v>#N/A</v>
      </c>
      <c r="E1837" s="130" t="e" cm="1">
        <f t="array" ref="E1837">_xlfn.XLOOKUP($A1837&amp;$Q$3&amp;$R$3,Data[Index]&amp;Data[Valid Test, Can be used for conformity (Y/N)]&amp;Data[Cycle],Data[Date])</f>
        <v>#N/A</v>
      </c>
      <c r="F1837" s="141" t="e" cm="1">
        <f t="array" ref="F1837">(_xlfn.XLOOKUP($A1837&amp;$Q$3&amp;$R$3,Data[Index]&amp;Data[Valid Test, Can be used for conformity (Y/N)]&amp;Data[Cycle],Data[CO/km (mg)])-F$2)/F$5</f>
        <v>#N/A</v>
      </c>
      <c r="G1837" s="141" t="e" cm="1">
        <f t="array" ref="G1837">(_xlfn.XLOOKUP($A1837&amp;$Q$3,Data[Index]&amp;Data[Valid Test, Can be used for conformity (Y/N)],Data[CO2/km (g)])-G$2)/G$5</f>
        <v>#N/A</v>
      </c>
      <c r="H1837" s="141" t="e" cm="1">
        <f t="array" ref="H1837">(_xlfn.XLOOKUP($A1837&amp;$Q$3,Data[Index]&amp;Data[Valid Test, Can be used for conformity (Y/N)],Data[THC/km (mg)])-H$2)/H$5</f>
        <v>#N/A</v>
      </c>
      <c r="I1837" s="141" t="e" cm="1">
        <f t="array" ref="I1837">(_xlfn.XLOOKUP($A1837&amp;$Q$3,Data[Index]&amp;Data[Valid Test, Can be used for conformity (Y/N)],Data[NOx/km (mg)])-I$2)/I$5</f>
        <v>#N/A</v>
      </c>
      <c r="J1837" s="141" t="e" cm="1">
        <f t="array" ref="J1837">(_xlfn.XLOOKUP($A1837&amp;$Q$3,Data[Index]&amp;Data[Valid Test, Can be used for conformity (Y/N)],Data[THC + NOx/km (mg)])-J$2)/J$5</f>
        <v>#N/A</v>
      </c>
      <c r="K1837" s="141" t="e" cm="1">
        <f t="array" ref="K1837">(_xlfn.XLOOKUP($A1837&amp;$Q$3,Data[Index]&amp;Data[Valid Test, Can be used for conformity (Y/N)],Data[PN/km ('#)])-K$2)/K$5</f>
        <v>#N/A</v>
      </c>
      <c r="L1837" s="141" t="e" cm="1">
        <f t="array" ref="L1837">(_xlfn.XLOOKUP($A1837&amp;$Q$3,Data[Index]&amp;Data[Valid Test, Can be used for conformity (Y/N)],Data[PM/km (mg)])-L$2)/L$5</f>
        <v>#N/A</v>
      </c>
      <c r="M1837" s="140" t="e" cm="1">
        <f t="array" ref="M1837">(_xlfn.XLOOKUP($A1837&amp;$Q$3,Data[Index]&amp;Data[Valid Test, Can be used for conformity (Y/N)],Data[CH4 (mg/km)])-M$2)/M$5</f>
        <v>#N/A</v>
      </c>
      <c r="N1837" s="140" t="e" cm="1">
        <f t="array" ref="N1837">(_xlfn.XLOOKUP($A1837&amp;$Q$3,Data[Index]&amp;Data[Valid Test, Can be used for conformity (Y/N)],Data[N20 (mg/km)])-N$2)/N$5</f>
        <v>#N/A</v>
      </c>
      <c r="O1837" s="141" t="e" cm="1">
        <f t="array" ref="O1837">(_xlfn.XLOOKUP($A1837&amp;$Q$3,Data[Index]&amp;Data[Valid Test, Can be used for conformity (Y/N)],Data[l/100km])-O$2)/O$5</f>
        <v>#N/A</v>
      </c>
      <c r="P1837" s="138">
        <f>_xlfn.XLOOKUP($A1837,Data[Index],Data[Comments])</f>
        <v>0</v>
      </c>
    </row>
    <row r="1838" spans="1:16" x14ac:dyDescent="0.2">
      <c r="A1838" s="129"/>
      <c r="B1838" s="129"/>
      <c r="C1838" s="129" t="e" cm="1">
        <f t="array" ref="C1838">_xlfn.XLOOKUP($A1838&amp;$Q$3&amp;$R$3,Data[Index]&amp;Data[Valid Test, Can be used for conformity (Y/N)]&amp;Data[Cycle],Data[Test Name])</f>
        <v>#N/A</v>
      </c>
      <c r="D1838" s="167" t="e" cm="1">
        <f t="array" ref="D1838">_xlfn.XLOOKUP($A1838&amp;$Q$3&amp;$R$3,Data[Index]&amp;Data[Valid Test, Can be used for conformity (Y/N)]&amp;Data[Cycle],Data[Mileage (Miles)])</f>
        <v>#N/A</v>
      </c>
      <c r="E1838" s="130" t="e" cm="1">
        <f t="array" ref="E1838">_xlfn.XLOOKUP($A1838&amp;$Q$3&amp;$R$3,Data[Index]&amp;Data[Valid Test, Can be used for conformity (Y/N)]&amp;Data[Cycle],Data[Date])</f>
        <v>#N/A</v>
      </c>
      <c r="F1838" s="141" t="e" cm="1">
        <f t="array" ref="F1838">(_xlfn.XLOOKUP($A1838&amp;$Q$3&amp;$R$3,Data[Index]&amp;Data[Valid Test, Can be used for conformity (Y/N)]&amp;Data[Cycle],Data[CO/km (mg)])-F$2)/F$5</f>
        <v>#N/A</v>
      </c>
      <c r="G1838" s="141" t="e" cm="1">
        <f t="array" ref="G1838">(_xlfn.XLOOKUP($A1838&amp;$Q$3,Data[Index]&amp;Data[Valid Test, Can be used for conformity (Y/N)],Data[CO2/km (g)])-G$2)/G$5</f>
        <v>#N/A</v>
      </c>
      <c r="H1838" s="141" t="e" cm="1">
        <f t="array" ref="H1838">(_xlfn.XLOOKUP($A1838&amp;$Q$3,Data[Index]&amp;Data[Valid Test, Can be used for conformity (Y/N)],Data[THC/km (mg)])-H$2)/H$5</f>
        <v>#N/A</v>
      </c>
      <c r="I1838" s="141" t="e" cm="1">
        <f t="array" ref="I1838">(_xlfn.XLOOKUP($A1838&amp;$Q$3,Data[Index]&amp;Data[Valid Test, Can be used for conformity (Y/N)],Data[NOx/km (mg)])-I$2)/I$5</f>
        <v>#N/A</v>
      </c>
      <c r="J1838" s="141" t="e" cm="1">
        <f t="array" ref="J1838">(_xlfn.XLOOKUP($A1838&amp;$Q$3,Data[Index]&amp;Data[Valid Test, Can be used for conformity (Y/N)],Data[THC + NOx/km (mg)])-J$2)/J$5</f>
        <v>#N/A</v>
      </c>
      <c r="K1838" s="141" t="e" cm="1">
        <f t="array" ref="K1838">(_xlfn.XLOOKUP($A1838&amp;$Q$3,Data[Index]&amp;Data[Valid Test, Can be used for conformity (Y/N)],Data[PN/km ('#)])-K$2)/K$5</f>
        <v>#N/A</v>
      </c>
      <c r="L1838" s="141" t="e" cm="1">
        <f t="array" ref="L1838">(_xlfn.XLOOKUP($A1838&amp;$Q$3,Data[Index]&amp;Data[Valid Test, Can be used for conformity (Y/N)],Data[PM/km (mg)])-L$2)/L$5</f>
        <v>#N/A</v>
      </c>
      <c r="M1838" s="140" t="e" cm="1">
        <f t="array" ref="M1838">(_xlfn.XLOOKUP($A1838&amp;$Q$3,Data[Index]&amp;Data[Valid Test, Can be used for conformity (Y/N)],Data[CH4 (mg/km)])-M$2)/M$5</f>
        <v>#N/A</v>
      </c>
      <c r="N1838" s="140" t="e" cm="1">
        <f t="array" ref="N1838">(_xlfn.XLOOKUP($A1838&amp;$Q$3,Data[Index]&amp;Data[Valid Test, Can be used for conformity (Y/N)],Data[N20 (mg/km)])-N$2)/N$5</f>
        <v>#N/A</v>
      </c>
      <c r="O1838" s="141" t="e" cm="1">
        <f t="array" ref="O1838">(_xlfn.XLOOKUP($A1838&amp;$Q$3,Data[Index]&amp;Data[Valid Test, Can be used for conformity (Y/N)],Data[l/100km])-O$2)/O$5</f>
        <v>#N/A</v>
      </c>
      <c r="P1838" s="138">
        <f>_xlfn.XLOOKUP($A1838,Data[Index],Data[Comments])</f>
        <v>0</v>
      </c>
    </row>
    <row r="1839" spans="1:16" x14ac:dyDescent="0.2">
      <c r="A1839" s="129"/>
      <c r="B1839" s="129"/>
      <c r="C1839" s="129" t="e" cm="1">
        <f t="array" ref="C1839">_xlfn.XLOOKUP($A1839&amp;$Q$3&amp;$R$3,Data[Index]&amp;Data[Valid Test, Can be used for conformity (Y/N)]&amp;Data[Cycle],Data[Test Name])</f>
        <v>#N/A</v>
      </c>
      <c r="D1839" s="167" t="e" cm="1">
        <f t="array" ref="D1839">_xlfn.XLOOKUP($A1839&amp;$Q$3&amp;$R$3,Data[Index]&amp;Data[Valid Test, Can be used for conformity (Y/N)]&amp;Data[Cycle],Data[Mileage (Miles)])</f>
        <v>#N/A</v>
      </c>
      <c r="E1839" s="130" t="e" cm="1">
        <f t="array" ref="E1839">_xlfn.XLOOKUP($A1839&amp;$Q$3&amp;$R$3,Data[Index]&amp;Data[Valid Test, Can be used for conformity (Y/N)]&amp;Data[Cycle],Data[Date])</f>
        <v>#N/A</v>
      </c>
      <c r="F1839" s="141" t="e" cm="1">
        <f t="array" ref="F1839">(_xlfn.XLOOKUP($A1839&amp;$Q$3&amp;$R$3,Data[Index]&amp;Data[Valid Test, Can be used for conformity (Y/N)]&amp;Data[Cycle],Data[CO/km (mg)])-F$2)/F$5</f>
        <v>#N/A</v>
      </c>
      <c r="G1839" s="141" t="e" cm="1">
        <f t="array" ref="G1839">(_xlfn.XLOOKUP($A1839&amp;$Q$3,Data[Index]&amp;Data[Valid Test, Can be used for conformity (Y/N)],Data[CO2/km (g)])-G$2)/G$5</f>
        <v>#N/A</v>
      </c>
      <c r="H1839" s="141" t="e" cm="1">
        <f t="array" ref="H1839">(_xlfn.XLOOKUP($A1839&amp;$Q$3,Data[Index]&amp;Data[Valid Test, Can be used for conformity (Y/N)],Data[THC/km (mg)])-H$2)/H$5</f>
        <v>#N/A</v>
      </c>
      <c r="I1839" s="141" t="e" cm="1">
        <f t="array" ref="I1839">(_xlfn.XLOOKUP($A1839&amp;$Q$3,Data[Index]&amp;Data[Valid Test, Can be used for conformity (Y/N)],Data[NOx/km (mg)])-I$2)/I$5</f>
        <v>#N/A</v>
      </c>
      <c r="J1839" s="141" t="e" cm="1">
        <f t="array" ref="J1839">(_xlfn.XLOOKUP($A1839&amp;$Q$3,Data[Index]&amp;Data[Valid Test, Can be used for conformity (Y/N)],Data[THC + NOx/km (mg)])-J$2)/J$5</f>
        <v>#N/A</v>
      </c>
      <c r="K1839" s="141" t="e" cm="1">
        <f t="array" ref="K1839">(_xlfn.XLOOKUP($A1839&amp;$Q$3,Data[Index]&amp;Data[Valid Test, Can be used for conformity (Y/N)],Data[PN/km ('#)])-K$2)/K$5</f>
        <v>#N/A</v>
      </c>
      <c r="L1839" s="141" t="e" cm="1">
        <f t="array" ref="L1839">(_xlfn.XLOOKUP($A1839&amp;$Q$3,Data[Index]&amp;Data[Valid Test, Can be used for conformity (Y/N)],Data[PM/km (mg)])-L$2)/L$5</f>
        <v>#N/A</v>
      </c>
      <c r="M1839" s="140" t="e" cm="1">
        <f t="array" ref="M1839">(_xlfn.XLOOKUP($A1839&amp;$Q$3,Data[Index]&amp;Data[Valid Test, Can be used for conformity (Y/N)],Data[CH4 (mg/km)])-M$2)/M$5</f>
        <v>#N/A</v>
      </c>
      <c r="N1839" s="140" t="e" cm="1">
        <f t="array" ref="N1839">(_xlfn.XLOOKUP($A1839&amp;$Q$3,Data[Index]&amp;Data[Valid Test, Can be used for conformity (Y/N)],Data[N20 (mg/km)])-N$2)/N$5</f>
        <v>#N/A</v>
      </c>
      <c r="O1839" s="141" t="e" cm="1">
        <f t="array" ref="O1839">(_xlfn.XLOOKUP($A1839&amp;$Q$3,Data[Index]&amp;Data[Valid Test, Can be used for conformity (Y/N)],Data[l/100km])-O$2)/O$5</f>
        <v>#N/A</v>
      </c>
      <c r="P1839" s="138">
        <f>_xlfn.XLOOKUP($A1839,Data[Index],Data[Comments])</f>
        <v>0</v>
      </c>
    </row>
    <row r="1840" spans="1:16" x14ac:dyDescent="0.2">
      <c r="A1840" s="129"/>
      <c r="B1840" s="129"/>
      <c r="C1840" s="129" t="e" cm="1">
        <f t="array" ref="C1840">_xlfn.XLOOKUP($A1840&amp;$Q$3&amp;$R$3,Data[Index]&amp;Data[Valid Test, Can be used for conformity (Y/N)]&amp;Data[Cycle],Data[Test Name])</f>
        <v>#N/A</v>
      </c>
      <c r="D1840" s="167" t="e" cm="1">
        <f t="array" ref="D1840">_xlfn.XLOOKUP($A1840&amp;$Q$3&amp;$R$3,Data[Index]&amp;Data[Valid Test, Can be used for conformity (Y/N)]&amp;Data[Cycle],Data[Mileage (Miles)])</f>
        <v>#N/A</v>
      </c>
      <c r="E1840" s="130" t="e" cm="1">
        <f t="array" ref="E1840">_xlfn.XLOOKUP($A1840&amp;$Q$3&amp;$R$3,Data[Index]&amp;Data[Valid Test, Can be used for conformity (Y/N)]&amp;Data[Cycle],Data[Date])</f>
        <v>#N/A</v>
      </c>
      <c r="F1840" s="141" t="e" cm="1">
        <f t="array" ref="F1840">(_xlfn.XLOOKUP($A1840&amp;$Q$3&amp;$R$3,Data[Index]&amp;Data[Valid Test, Can be used for conformity (Y/N)]&amp;Data[Cycle],Data[CO/km (mg)])-F$2)/F$5</f>
        <v>#N/A</v>
      </c>
      <c r="G1840" s="141" t="e" cm="1">
        <f t="array" ref="G1840">(_xlfn.XLOOKUP($A1840&amp;$Q$3,Data[Index]&amp;Data[Valid Test, Can be used for conformity (Y/N)],Data[CO2/km (g)])-G$2)/G$5</f>
        <v>#N/A</v>
      </c>
      <c r="H1840" s="141" t="e" cm="1">
        <f t="array" ref="H1840">(_xlfn.XLOOKUP($A1840&amp;$Q$3,Data[Index]&amp;Data[Valid Test, Can be used for conformity (Y/N)],Data[THC/km (mg)])-H$2)/H$5</f>
        <v>#N/A</v>
      </c>
      <c r="I1840" s="141" t="e" cm="1">
        <f t="array" ref="I1840">(_xlfn.XLOOKUP($A1840&amp;$Q$3,Data[Index]&amp;Data[Valid Test, Can be used for conformity (Y/N)],Data[NOx/km (mg)])-I$2)/I$5</f>
        <v>#N/A</v>
      </c>
      <c r="J1840" s="141" t="e" cm="1">
        <f t="array" ref="J1840">(_xlfn.XLOOKUP($A1840&amp;$Q$3,Data[Index]&amp;Data[Valid Test, Can be used for conformity (Y/N)],Data[THC + NOx/km (mg)])-J$2)/J$5</f>
        <v>#N/A</v>
      </c>
      <c r="K1840" s="141" t="e" cm="1">
        <f t="array" ref="K1840">(_xlfn.XLOOKUP($A1840&amp;$Q$3,Data[Index]&amp;Data[Valid Test, Can be used for conformity (Y/N)],Data[PN/km ('#)])-K$2)/K$5</f>
        <v>#N/A</v>
      </c>
      <c r="L1840" s="141" t="e" cm="1">
        <f t="array" ref="L1840">(_xlfn.XLOOKUP($A1840&amp;$Q$3,Data[Index]&amp;Data[Valid Test, Can be used for conformity (Y/N)],Data[PM/km (mg)])-L$2)/L$5</f>
        <v>#N/A</v>
      </c>
      <c r="M1840" s="140" t="e" cm="1">
        <f t="array" ref="M1840">(_xlfn.XLOOKUP($A1840&amp;$Q$3,Data[Index]&amp;Data[Valid Test, Can be used for conformity (Y/N)],Data[CH4 (mg/km)])-M$2)/M$5</f>
        <v>#N/A</v>
      </c>
      <c r="N1840" s="140" t="e" cm="1">
        <f t="array" ref="N1840">(_xlfn.XLOOKUP($A1840&amp;$Q$3,Data[Index]&amp;Data[Valid Test, Can be used for conformity (Y/N)],Data[N20 (mg/km)])-N$2)/N$5</f>
        <v>#N/A</v>
      </c>
      <c r="O1840" s="141" t="e" cm="1">
        <f t="array" ref="O1840">(_xlfn.XLOOKUP($A1840&amp;$Q$3,Data[Index]&amp;Data[Valid Test, Can be used for conformity (Y/N)],Data[l/100km])-O$2)/O$5</f>
        <v>#N/A</v>
      </c>
      <c r="P1840" s="138">
        <f>_xlfn.XLOOKUP($A1840,Data[Index],Data[Comments])</f>
        <v>0</v>
      </c>
    </row>
    <row r="1841" spans="1:16" x14ac:dyDescent="0.2">
      <c r="A1841" s="129"/>
      <c r="B1841" s="129"/>
      <c r="C1841" s="129" t="e" cm="1">
        <f t="array" ref="C1841">_xlfn.XLOOKUP($A1841&amp;$Q$3&amp;$R$3,Data[Index]&amp;Data[Valid Test, Can be used for conformity (Y/N)]&amp;Data[Cycle],Data[Test Name])</f>
        <v>#N/A</v>
      </c>
      <c r="D1841" s="167" t="e" cm="1">
        <f t="array" ref="D1841">_xlfn.XLOOKUP($A1841&amp;$Q$3&amp;$R$3,Data[Index]&amp;Data[Valid Test, Can be used for conformity (Y/N)]&amp;Data[Cycle],Data[Mileage (Miles)])</f>
        <v>#N/A</v>
      </c>
      <c r="E1841" s="130" t="e" cm="1">
        <f t="array" ref="E1841">_xlfn.XLOOKUP($A1841&amp;$Q$3&amp;$R$3,Data[Index]&amp;Data[Valid Test, Can be used for conformity (Y/N)]&amp;Data[Cycle],Data[Date])</f>
        <v>#N/A</v>
      </c>
      <c r="F1841" s="141" t="e" cm="1">
        <f t="array" ref="F1841">(_xlfn.XLOOKUP($A1841&amp;$Q$3&amp;$R$3,Data[Index]&amp;Data[Valid Test, Can be used for conformity (Y/N)]&amp;Data[Cycle],Data[CO/km (mg)])-F$2)/F$5</f>
        <v>#N/A</v>
      </c>
      <c r="G1841" s="141" t="e" cm="1">
        <f t="array" ref="G1841">(_xlfn.XLOOKUP($A1841&amp;$Q$3,Data[Index]&amp;Data[Valid Test, Can be used for conformity (Y/N)],Data[CO2/km (g)])-G$2)/G$5</f>
        <v>#N/A</v>
      </c>
      <c r="H1841" s="141" t="e" cm="1">
        <f t="array" ref="H1841">(_xlfn.XLOOKUP($A1841&amp;$Q$3,Data[Index]&amp;Data[Valid Test, Can be used for conformity (Y/N)],Data[THC/km (mg)])-H$2)/H$5</f>
        <v>#N/A</v>
      </c>
      <c r="I1841" s="141" t="e" cm="1">
        <f t="array" ref="I1841">(_xlfn.XLOOKUP($A1841&amp;$Q$3,Data[Index]&amp;Data[Valid Test, Can be used for conformity (Y/N)],Data[NOx/km (mg)])-I$2)/I$5</f>
        <v>#N/A</v>
      </c>
      <c r="J1841" s="141" t="e" cm="1">
        <f t="array" ref="J1841">(_xlfn.XLOOKUP($A1841&amp;$Q$3,Data[Index]&amp;Data[Valid Test, Can be used for conformity (Y/N)],Data[THC + NOx/km (mg)])-J$2)/J$5</f>
        <v>#N/A</v>
      </c>
      <c r="K1841" s="141" t="e" cm="1">
        <f t="array" ref="K1841">(_xlfn.XLOOKUP($A1841&amp;$Q$3,Data[Index]&amp;Data[Valid Test, Can be used for conformity (Y/N)],Data[PN/km ('#)])-K$2)/K$5</f>
        <v>#N/A</v>
      </c>
      <c r="L1841" s="141" t="e" cm="1">
        <f t="array" ref="L1841">(_xlfn.XLOOKUP($A1841&amp;$Q$3,Data[Index]&amp;Data[Valid Test, Can be used for conformity (Y/N)],Data[PM/km (mg)])-L$2)/L$5</f>
        <v>#N/A</v>
      </c>
      <c r="M1841" s="140" t="e" cm="1">
        <f t="array" ref="M1841">(_xlfn.XLOOKUP($A1841&amp;$Q$3,Data[Index]&amp;Data[Valid Test, Can be used for conformity (Y/N)],Data[CH4 (mg/km)])-M$2)/M$5</f>
        <v>#N/A</v>
      </c>
      <c r="N1841" s="140" t="e" cm="1">
        <f t="array" ref="N1841">(_xlfn.XLOOKUP($A1841&amp;$Q$3,Data[Index]&amp;Data[Valid Test, Can be used for conformity (Y/N)],Data[N20 (mg/km)])-N$2)/N$5</f>
        <v>#N/A</v>
      </c>
      <c r="O1841" s="141" t="e" cm="1">
        <f t="array" ref="O1841">(_xlfn.XLOOKUP($A1841&amp;$Q$3,Data[Index]&amp;Data[Valid Test, Can be used for conformity (Y/N)],Data[l/100km])-O$2)/O$5</f>
        <v>#N/A</v>
      </c>
      <c r="P1841" s="138">
        <f>_xlfn.XLOOKUP($A1841,Data[Index],Data[Comments])</f>
        <v>0</v>
      </c>
    </row>
    <row r="1842" spans="1:16" x14ac:dyDescent="0.2">
      <c r="A1842" s="129"/>
      <c r="B1842" s="129"/>
      <c r="C1842" s="129" t="e" cm="1">
        <f t="array" ref="C1842">_xlfn.XLOOKUP($A1842&amp;$Q$3&amp;$R$3,Data[Index]&amp;Data[Valid Test, Can be used for conformity (Y/N)]&amp;Data[Cycle],Data[Test Name])</f>
        <v>#N/A</v>
      </c>
      <c r="D1842" s="167" t="e" cm="1">
        <f t="array" ref="D1842">_xlfn.XLOOKUP($A1842&amp;$Q$3&amp;$R$3,Data[Index]&amp;Data[Valid Test, Can be used for conformity (Y/N)]&amp;Data[Cycle],Data[Mileage (Miles)])</f>
        <v>#N/A</v>
      </c>
      <c r="E1842" s="130" t="e" cm="1">
        <f t="array" ref="E1842">_xlfn.XLOOKUP($A1842&amp;$Q$3&amp;$R$3,Data[Index]&amp;Data[Valid Test, Can be used for conformity (Y/N)]&amp;Data[Cycle],Data[Date])</f>
        <v>#N/A</v>
      </c>
      <c r="F1842" s="141" t="e" cm="1">
        <f t="array" ref="F1842">(_xlfn.XLOOKUP($A1842&amp;$Q$3&amp;$R$3,Data[Index]&amp;Data[Valid Test, Can be used for conformity (Y/N)]&amp;Data[Cycle],Data[CO/km (mg)])-F$2)/F$5</f>
        <v>#N/A</v>
      </c>
      <c r="G1842" s="141" t="e" cm="1">
        <f t="array" ref="G1842">(_xlfn.XLOOKUP($A1842&amp;$Q$3,Data[Index]&amp;Data[Valid Test, Can be used for conformity (Y/N)],Data[CO2/km (g)])-G$2)/G$5</f>
        <v>#N/A</v>
      </c>
      <c r="H1842" s="141" t="e" cm="1">
        <f t="array" ref="H1842">(_xlfn.XLOOKUP($A1842&amp;$Q$3,Data[Index]&amp;Data[Valid Test, Can be used for conformity (Y/N)],Data[THC/km (mg)])-H$2)/H$5</f>
        <v>#N/A</v>
      </c>
      <c r="I1842" s="141" t="e" cm="1">
        <f t="array" ref="I1842">(_xlfn.XLOOKUP($A1842&amp;$Q$3,Data[Index]&amp;Data[Valid Test, Can be used for conformity (Y/N)],Data[NOx/km (mg)])-I$2)/I$5</f>
        <v>#N/A</v>
      </c>
      <c r="J1842" s="141" t="e" cm="1">
        <f t="array" ref="J1842">(_xlfn.XLOOKUP($A1842&amp;$Q$3,Data[Index]&amp;Data[Valid Test, Can be used for conformity (Y/N)],Data[THC + NOx/km (mg)])-J$2)/J$5</f>
        <v>#N/A</v>
      </c>
      <c r="K1842" s="141" t="e" cm="1">
        <f t="array" ref="K1842">(_xlfn.XLOOKUP($A1842&amp;$Q$3,Data[Index]&amp;Data[Valid Test, Can be used for conformity (Y/N)],Data[PN/km ('#)])-K$2)/K$5</f>
        <v>#N/A</v>
      </c>
      <c r="L1842" s="141" t="e" cm="1">
        <f t="array" ref="L1842">(_xlfn.XLOOKUP($A1842&amp;$Q$3,Data[Index]&amp;Data[Valid Test, Can be used for conformity (Y/N)],Data[PM/km (mg)])-L$2)/L$5</f>
        <v>#N/A</v>
      </c>
      <c r="M1842" s="140" t="e" cm="1">
        <f t="array" ref="M1842">(_xlfn.XLOOKUP($A1842&amp;$Q$3,Data[Index]&amp;Data[Valid Test, Can be used for conformity (Y/N)],Data[CH4 (mg/km)])-M$2)/M$5</f>
        <v>#N/A</v>
      </c>
      <c r="N1842" s="140" t="e" cm="1">
        <f t="array" ref="N1842">(_xlfn.XLOOKUP($A1842&amp;$Q$3,Data[Index]&amp;Data[Valid Test, Can be used for conformity (Y/N)],Data[N20 (mg/km)])-N$2)/N$5</f>
        <v>#N/A</v>
      </c>
      <c r="O1842" s="141" t="e" cm="1">
        <f t="array" ref="O1842">(_xlfn.XLOOKUP($A1842&amp;$Q$3,Data[Index]&amp;Data[Valid Test, Can be used for conformity (Y/N)],Data[l/100km])-O$2)/O$5</f>
        <v>#N/A</v>
      </c>
      <c r="P1842" s="138">
        <f>_xlfn.XLOOKUP($A1842,Data[Index],Data[Comments])</f>
        <v>0</v>
      </c>
    </row>
    <row r="1843" spans="1:16" x14ac:dyDescent="0.2">
      <c r="A1843" s="129"/>
      <c r="B1843" s="129"/>
      <c r="C1843" s="129" t="e" cm="1">
        <f t="array" ref="C1843">_xlfn.XLOOKUP($A1843&amp;$Q$3&amp;$R$3,Data[Index]&amp;Data[Valid Test, Can be used for conformity (Y/N)]&amp;Data[Cycle],Data[Test Name])</f>
        <v>#N/A</v>
      </c>
      <c r="D1843" s="167" t="e" cm="1">
        <f t="array" ref="D1843">_xlfn.XLOOKUP($A1843&amp;$Q$3&amp;$R$3,Data[Index]&amp;Data[Valid Test, Can be used for conformity (Y/N)]&amp;Data[Cycle],Data[Mileage (Miles)])</f>
        <v>#N/A</v>
      </c>
      <c r="E1843" s="130" t="e" cm="1">
        <f t="array" ref="E1843">_xlfn.XLOOKUP($A1843&amp;$Q$3&amp;$R$3,Data[Index]&amp;Data[Valid Test, Can be used for conformity (Y/N)]&amp;Data[Cycle],Data[Date])</f>
        <v>#N/A</v>
      </c>
      <c r="F1843" s="141" t="e" cm="1">
        <f t="array" ref="F1843">(_xlfn.XLOOKUP($A1843&amp;$Q$3&amp;$R$3,Data[Index]&amp;Data[Valid Test, Can be used for conformity (Y/N)]&amp;Data[Cycle],Data[CO/km (mg)])-F$2)/F$5</f>
        <v>#N/A</v>
      </c>
      <c r="G1843" s="141" t="e" cm="1">
        <f t="array" ref="G1843">(_xlfn.XLOOKUP($A1843&amp;$Q$3,Data[Index]&amp;Data[Valid Test, Can be used for conformity (Y/N)],Data[CO2/km (g)])-G$2)/G$5</f>
        <v>#N/A</v>
      </c>
      <c r="H1843" s="141" t="e" cm="1">
        <f t="array" ref="H1843">(_xlfn.XLOOKUP($A1843&amp;$Q$3,Data[Index]&amp;Data[Valid Test, Can be used for conformity (Y/N)],Data[THC/km (mg)])-H$2)/H$5</f>
        <v>#N/A</v>
      </c>
      <c r="I1843" s="141" t="e" cm="1">
        <f t="array" ref="I1843">(_xlfn.XLOOKUP($A1843&amp;$Q$3,Data[Index]&amp;Data[Valid Test, Can be used for conformity (Y/N)],Data[NOx/km (mg)])-I$2)/I$5</f>
        <v>#N/A</v>
      </c>
      <c r="J1843" s="141" t="e" cm="1">
        <f t="array" ref="J1843">(_xlfn.XLOOKUP($A1843&amp;$Q$3,Data[Index]&amp;Data[Valid Test, Can be used for conformity (Y/N)],Data[THC + NOx/km (mg)])-J$2)/J$5</f>
        <v>#N/A</v>
      </c>
      <c r="K1843" s="141" t="e" cm="1">
        <f t="array" ref="K1843">(_xlfn.XLOOKUP($A1843&amp;$Q$3,Data[Index]&amp;Data[Valid Test, Can be used for conformity (Y/N)],Data[PN/km ('#)])-K$2)/K$5</f>
        <v>#N/A</v>
      </c>
      <c r="L1843" s="141" t="e" cm="1">
        <f t="array" ref="L1843">(_xlfn.XLOOKUP($A1843&amp;$Q$3,Data[Index]&amp;Data[Valid Test, Can be used for conformity (Y/N)],Data[PM/km (mg)])-L$2)/L$5</f>
        <v>#N/A</v>
      </c>
      <c r="M1843" s="140" t="e" cm="1">
        <f t="array" ref="M1843">(_xlfn.XLOOKUP($A1843&amp;$Q$3,Data[Index]&amp;Data[Valid Test, Can be used for conformity (Y/N)],Data[CH4 (mg/km)])-M$2)/M$5</f>
        <v>#N/A</v>
      </c>
      <c r="N1843" s="140" t="e" cm="1">
        <f t="array" ref="N1843">(_xlfn.XLOOKUP($A1843&amp;$Q$3,Data[Index]&amp;Data[Valid Test, Can be used for conformity (Y/N)],Data[N20 (mg/km)])-N$2)/N$5</f>
        <v>#N/A</v>
      </c>
      <c r="O1843" s="141" t="e" cm="1">
        <f t="array" ref="O1843">(_xlfn.XLOOKUP($A1843&amp;$Q$3,Data[Index]&amp;Data[Valid Test, Can be used for conformity (Y/N)],Data[l/100km])-O$2)/O$5</f>
        <v>#N/A</v>
      </c>
      <c r="P1843" s="138">
        <f>_xlfn.XLOOKUP($A1843,Data[Index],Data[Comments])</f>
        <v>0</v>
      </c>
    </row>
    <row r="1844" spans="1:16" x14ac:dyDescent="0.2">
      <c r="A1844" s="129"/>
      <c r="B1844" s="129"/>
      <c r="C1844" s="129" t="e" cm="1">
        <f t="array" ref="C1844">_xlfn.XLOOKUP($A1844&amp;$Q$3&amp;$R$3,Data[Index]&amp;Data[Valid Test, Can be used for conformity (Y/N)]&amp;Data[Cycle],Data[Test Name])</f>
        <v>#N/A</v>
      </c>
      <c r="D1844" s="167" t="e" cm="1">
        <f t="array" ref="D1844">_xlfn.XLOOKUP($A1844&amp;$Q$3&amp;$R$3,Data[Index]&amp;Data[Valid Test, Can be used for conformity (Y/N)]&amp;Data[Cycle],Data[Mileage (Miles)])</f>
        <v>#N/A</v>
      </c>
      <c r="E1844" s="130" t="e" cm="1">
        <f t="array" ref="E1844">_xlfn.XLOOKUP($A1844&amp;$Q$3&amp;$R$3,Data[Index]&amp;Data[Valid Test, Can be used for conformity (Y/N)]&amp;Data[Cycle],Data[Date])</f>
        <v>#N/A</v>
      </c>
      <c r="F1844" s="141" t="e" cm="1">
        <f t="array" ref="F1844">(_xlfn.XLOOKUP($A1844&amp;$Q$3&amp;$R$3,Data[Index]&amp;Data[Valid Test, Can be used for conformity (Y/N)]&amp;Data[Cycle],Data[CO/km (mg)])-F$2)/F$5</f>
        <v>#N/A</v>
      </c>
      <c r="G1844" s="141" t="e" cm="1">
        <f t="array" ref="G1844">(_xlfn.XLOOKUP($A1844&amp;$Q$3,Data[Index]&amp;Data[Valid Test, Can be used for conformity (Y/N)],Data[CO2/km (g)])-G$2)/G$5</f>
        <v>#N/A</v>
      </c>
      <c r="H1844" s="141" t="e" cm="1">
        <f t="array" ref="H1844">(_xlfn.XLOOKUP($A1844&amp;$Q$3,Data[Index]&amp;Data[Valid Test, Can be used for conformity (Y/N)],Data[THC/km (mg)])-H$2)/H$5</f>
        <v>#N/A</v>
      </c>
      <c r="I1844" s="141" t="e" cm="1">
        <f t="array" ref="I1844">(_xlfn.XLOOKUP($A1844&amp;$Q$3,Data[Index]&amp;Data[Valid Test, Can be used for conformity (Y/N)],Data[NOx/km (mg)])-I$2)/I$5</f>
        <v>#N/A</v>
      </c>
      <c r="J1844" s="141" t="e" cm="1">
        <f t="array" ref="J1844">(_xlfn.XLOOKUP($A1844&amp;$Q$3,Data[Index]&amp;Data[Valid Test, Can be used for conformity (Y/N)],Data[THC + NOx/km (mg)])-J$2)/J$5</f>
        <v>#N/A</v>
      </c>
      <c r="K1844" s="141" t="e" cm="1">
        <f t="array" ref="K1844">(_xlfn.XLOOKUP($A1844&amp;$Q$3,Data[Index]&amp;Data[Valid Test, Can be used for conformity (Y/N)],Data[PN/km ('#)])-K$2)/K$5</f>
        <v>#N/A</v>
      </c>
      <c r="L1844" s="141" t="e" cm="1">
        <f t="array" ref="L1844">(_xlfn.XLOOKUP($A1844&amp;$Q$3,Data[Index]&amp;Data[Valid Test, Can be used for conformity (Y/N)],Data[PM/km (mg)])-L$2)/L$5</f>
        <v>#N/A</v>
      </c>
      <c r="M1844" s="140" t="e" cm="1">
        <f t="array" ref="M1844">(_xlfn.XLOOKUP($A1844&amp;$Q$3,Data[Index]&amp;Data[Valid Test, Can be used for conformity (Y/N)],Data[CH4 (mg/km)])-M$2)/M$5</f>
        <v>#N/A</v>
      </c>
      <c r="N1844" s="140" t="e" cm="1">
        <f t="array" ref="N1844">(_xlfn.XLOOKUP($A1844&amp;$Q$3,Data[Index]&amp;Data[Valid Test, Can be used for conformity (Y/N)],Data[N20 (mg/km)])-N$2)/N$5</f>
        <v>#N/A</v>
      </c>
      <c r="O1844" s="141" t="e" cm="1">
        <f t="array" ref="O1844">(_xlfn.XLOOKUP($A1844&amp;$Q$3,Data[Index]&amp;Data[Valid Test, Can be used for conformity (Y/N)],Data[l/100km])-O$2)/O$5</f>
        <v>#N/A</v>
      </c>
      <c r="P1844" s="138">
        <f>_xlfn.XLOOKUP($A1844,Data[Index],Data[Comments])</f>
        <v>0</v>
      </c>
    </row>
    <row r="1845" spans="1:16" x14ac:dyDescent="0.2">
      <c r="A1845" s="129"/>
      <c r="B1845" s="129"/>
      <c r="C1845" s="129" t="e" cm="1">
        <f t="array" ref="C1845">_xlfn.XLOOKUP($A1845&amp;$Q$3&amp;$R$3,Data[Index]&amp;Data[Valid Test, Can be used for conformity (Y/N)]&amp;Data[Cycle],Data[Test Name])</f>
        <v>#N/A</v>
      </c>
      <c r="D1845" s="167" t="e" cm="1">
        <f t="array" ref="D1845">_xlfn.XLOOKUP($A1845&amp;$Q$3&amp;$R$3,Data[Index]&amp;Data[Valid Test, Can be used for conformity (Y/N)]&amp;Data[Cycle],Data[Mileage (Miles)])</f>
        <v>#N/A</v>
      </c>
      <c r="E1845" s="130" t="e" cm="1">
        <f t="array" ref="E1845">_xlfn.XLOOKUP($A1845&amp;$Q$3&amp;$R$3,Data[Index]&amp;Data[Valid Test, Can be used for conformity (Y/N)]&amp;Data[Cycle],Data[Date])</f>
        <v>#N/A</v>
      </c>
      <c r="F1845" s="141" t="e" cm="1">
        <f t="array" ref="F1845">(_xlfn.XLOOKUP($A1845&amp;$Q$3&amp;$R$3,Data[Index]&amp;Data[Valid Test, Can be used for conformity (Y/N)]&amp;Data[Cycle],Data[CO/km (mg)])-F$2)/F$5</f>
        <v>#N/A</v>
      </c>
      <c r="G1845" s="141" t="e" cm="1">
        <f t="array" ref="G1845">(_xlfn.XLOOKUP($A1845&amp;$Q$3,Data[Index]&amp;Data[Valid Test, Can be used for conformity (Y/N)],Data[CO2/km (g)])-G$2)/G$5</f>
        <v>#N/A</v>
      </c>
      <c r="H1845" s="141" t="e" cm="1">
        <f t="array" ref="H1845">(_xlfn.XLOOKUP($A1845&amp;$Q$3,Data[Index]&amp;Data[Valid Test, Can be used for conformity (Y/N)],Data[THC/km (mg)])-H$2)/H$5</f>
        <v>#N/A</v>
      </c>
      <c r="I1845" s="141" t="e" cm="1">
        <f t="array" ref="I1845">(_xlfn.XLOOKUP($A1845&amp;$Q$3,Data[Index]&amp;Data[Valid Test, Can be used for conformity (Y/N)],Data[NOx/km (mg)])-I$2)/I$5</f>
        <v>#N/A</v>
      </c>
      <c r="J1845" s="141" t="e" cm="1">
        <f t="array" ref="J1845">(_xlfn.XLOOKUP($A1845&amp;$Q$3,Data[Index]&amp;Data[Valid Test, Can be used for conformity (Y/N)],Data[THC + NOx/km (mg)])-J$2)/J$5</f>
        <v>#N/A</v>
      </c>
      <c r="K1845" s="141" t="e" cm="1">
        <f t="array" ref="K1845">(_xlfn.XLOOKUP($A1845&amp;$Q$3,Data[Index]&amp;Data[Valid Test, Can be used for conformity (Y/N)],Data[PN/km ('#)])-K$2)/K$5</f>
        <v>#N/A</v>
      </c>
      <c r="L1845" s="141" t="e" cm="1">
        <f t="array" ref="L1845">(_xlfn.XLOOKUP($A1845&amp;$Q$3,Data[Index]&amp;Data[Valid Test, Can be used for conformity (Y/N)],Data[PM/km (mg)])-L$2)/L$5</f>
        <v>#N/A</v>
      </c>
      <c r="M1845" s="140" t="e" cm="1">
        <f t="array" ref="M1845">(_xlfn.XLOOKUP($A1845&amp;$Q$3,Data[Index]&amp;Data[Valid Test, Can be used for conformity (Y/N)],Data[CH4 (mg/km)])-M$2)/M$5</f>
        <v>#N/A</v>
      </c>
      <c r="N1845" s="140" t="e" cm="1">
        <f t="array" ref="N1845">(_xlfn.XLOOKUP($A1845&amp;$Q$3,Data[Index]&amp;Data[Valid Test, Can be used for conformity (Y/N)],Data[N20 (mg/km)])-N$2)/N$5</f>
        <v>#N/A</v>
      </c>
      <c r="O1845" s="141" t="e" cm="1">
        <f t="array" ref="O1845">(_xlfn.XLOOKUP($A1845&amp;$Q$3,Data[Index]&amp;Data[Valid Test, Can be used for conformity (Y/N)],Data[l/100km])-O$2)/O$5</f>
        <v>#N/A</v>
      </c>
      <c r="P1845" s="138">
        <f>_xlfn.XLOOKUP($A1845,Data[Index],Data[Comments])</f>
        <v>0</v>
      </c>
    </row>
    <row r="1846" spans="1:16" x14ac:dyDescent="0.2">
      <c r="A1846" s="129"/>
      <c r="B1846" s="129"/>
      <c r="C1846" s="129" t="e" cm="1">
        <f t="array" ref="C1846">_xlfn.XLOOKUP($A1846&amp;$Q$3&amp;$R$3,Data[Index]&amp;Data[Valid Test, Can be used for conformity (Y/N)]&amp;Data[Cycle],Data[Test Name])</f>
        <v>#N/A</v>
      </c>
      <c r="D1846" s="167" t="e" cm="1">
        <f t="array" ref="D1846">_xlfn.XLOOKUP($A1846&amp;$Q$3&amp;$R$3,Data[Index]&amp;Data[Valid Test, Can be used for conformity (Y/N)]&amp;Data[Cycle],Data[Mileage (Miles)])</f>
        <v>#N/A</v>
      </c>
      <c r="E1846" s="130" t="e" cm="1">
        <f t="array" ref="E1846">_xlfn.XLOOKUP($A1846&amp;$Q$3&amp;$R$3,Data[Index]&amp;Data[Valid Test, Can be used for conformity (Y/N)]&amp;Data[Cycle],Data[Date])</f>
        <v>#N/A</v>
      </c>
      <c r="F1846" s="141" t="e" cm="1">
        <f t="array" ref="F1846">(_xlfn.XLOOKUP($A1846&amp;$Q$3&amp;$R$3,Data[Index]&amp;Data[Valid Test, Can be used for conformity (Y/N)]&amp;Data[Cycle],Data[CO/km (mg)])-F$2)/F$5</f>
        <v>#N/A</v>
      </c>
      <c r="G1846" s="141" t="e" cm="1">
        <f t="array" ref="G1846">(_xlfn.XLOOKUP($A1846&amp;$Q$3,Data[Index]&amp;Data[Valid Test, Can be used for conformity (Y/N)],Data[CO2/km (g)])-G$2)/G$5</f>
        <v>#N/A</v>
      </c>
      <c r="H1846" s="141" t="e" cm="1">
        <f t="array" ref="H1846">(_xlfn.XLOOKUP($A1846&amp;$Q$3,Data[Index]&amp;Data[Valid Test, Can be used for conformity (Y/N)],Data[THC/km (mg)])-H$2)/H$5</f>
        <v>#N/A</v>
      </c>
      <c r="I1846" s="141" t="e" cm="1">
        <f t="array" ref="I1846">(_xlfn.XLOOKUP($A1846&amp;$Q$3,Data[Index]&amp;Data[Valid Test, Can be used for conformity (Y/N)],Data[NOx/km (mg)])-I$2)/I$5</f>
        <v>#N/A</v>
      </c>
      <c r="J1846" s="141" t="e" cm="1">
        <f t="array" ref="J1846">(_xlfn.XLOOKUP($A1846&amp;$Q$3,Data[Index]&amp;Data[Valid Test, Can be used for conformity (Y/N)],Data[THC + NOx/km (mg)])-J$2)/J$5</f>
        <v>#N/A</v>
      </c>
      <c r="K1846" s="141" t="e" cm="1">
        <f t="array" ref="K1846">(_xlfn.XLOOKUP($A1846&amp;$Q$3,Data[Index]&amp;Data[Valid Test, Can be used for conformity (Y/N)],Data[PN/km ('#)])-K$2)/K$5</f>
        <v>#N/A</v>
      </c>
      <c r="L1846" s="141" t="e" cm="1">
        <f t="array" ref="L1846">(_xlfn.XLOOKUP($A1846&amp;$Q$3,Data[Index]&amp;Data[Valid Test, Can be used for conformity (Y/N)],Data[PM/km (mg)])-L$2)/L$5</f>
        <v>#N/A</v>
      </c>
      <c r="M1846" s="140" t="e" cm="1">
        <f t="array" ref="M1846">(_xlfn.XLOOKUP($A1846&amp;$Q$3,Data[Index]&amp;Data[Valid Test, Can be used for conformity (Y/N)],Data[CH4 (mg/km)])-M$2)/M$5</f>
        <v>#N/A</v>
      </c>
      <c r="N1846" s="140" t="e" cm="1">
        <f t="array" ref="N1846">(_xlfn.XLOOKUP($A1846&amp;$Q$3,Data[Index]&amp;Data[Valid Test, Can be used for conformity (Y/N)],Data[N20 (mg/km)])-N$2)/N$5</f>
        <v>#N/A</v>
      </c>
      <c r="O1846" s="141" t="e" cm="1">
        <f t="array" ref="O1846">(_xlfn.XLOOKUP($A1846&amp;$Q$3,Data[Index]&amp;Data[Valid Test, Can be used for conformity (Y/N)],Data[l/100km])-O$2)/O$5</f>
        <v>#N/A</v>
      </c>
      <c r="P1846" s="138">
        <f>_xlfn.XLOOKUP($A1846,Data[Index],Data[Comments])</f>
        <v>0</v>
      </c>
    </row>
    <row r="1847" spans="1:16" x14ac:dyDescent="0.2">
      <c r="A1847" s="129"/>
      <c r="B1847" s="129"/>
      <c r="C1847" s="129" t="e" cm="1">
        <f t="array" ref="C1847">_xlfn.XLOOKUP($A1847&amp;$Q$3&amp;$R$3,Data[Index]&amp;Data[Valid Test, Can be used for conformity (Y/N)]&amp;Data[Cycle],Data[Test Name])</f>
        <v>#N/A</v>
      </c>
      <c r="D1847" s="167" t="e" cm="1">
        <f t="array" ref="D1847">_xlfn.XLOOKUP($A1847&amp;$Q$3&amp;$R$3,Data[Index]&amp;Data[Valid Test, Can be used for conformity (Y/N)]&amp;Data[Cycle],Data[Mileage (Miles)])</f>
        <v>#N/A</v>
      </c>
      <c r="E1847" s="130" t="e" cm="1">
        <f t="array" ref="E1847">_xlfn.XLOOKUP($A1847&amp;$Q$3&amp;$R$3,Data[Index]&amp;Data[Valid Test, Can be used for conformity (Y/N)]&amp;Data[Cycle],Data[Date])</f>
        <v>#N/A</v>
      </c>
      <c r="F1847" s="141" t="e" cm="1">
        <f t="array" ref="F1847">(_xlfn.XLOOKUP($A1847&amp;$Q$3&amp;$R$3,Data[Index]&amp;Data[Valid Test, Can be used for conformity (Y/N)]&amp;Data[Cycle],Data[CO/km (mg)])-F$2)/F$5</f>
        <v>#N/A</v>
      </c>
      <c r="G1847" s="141" t="e" cm="1">
        <f t="array" ref="G1847">(_xlfn.XLOOKUP($A1847&amp;$Q$3,Data[Index]&amp;Data[Valid Test, Can be used for conformity (Y/N)],Data[CO2/km (g)])-G$2)/G$5</f>
        <v>#N/A</v>
      </c>
      <c r="H1847" s="141" t="e" cm="1">
        <f t="array" ref="H1847">(_xlfn.XLOOKUP($A1847&amp;$Q$3,Data[Index]&amp;Data[Valid Test, Can be used for conformity (Y/N)],Data[THC/km (mg)])-H$2)/H$5</f>
        <v>#N/A</v>
      </c>
      <c r="I1847" s="141" t="e" cm="1">
        <f t="array" ref="I1847">(_xlfn.XLOOKUP($A1847&amp;$Q$3,Data[Index]&amp;Data[Valid Test, Can be used for conformity (Y/N)],Data[NOx/km (mg)])-I$2)/I$5</f>
        <v>#N/A</v>
      </c>
      <c r="J1847" s="141" t="e" cm="1">
        <f t="array" ref="J1847">(_xlfn.XLOOKUP($A1847&amp;$Q$3,Data[Index]&amp;Data[Valid Test, Can be used for conformity (Y/N)],Data[THC + NOx/km (mg)])-J$2)/J$5</f>
        <v>#N/A</v>
      </c>
      <c r="K1847" s="141" t="e" cm="1">
        <f t="array" ref="K1847">(_xlfn.XLOOKUP($A1847&amp;$Q$3,Data[Index]&amp;Data[Valid Test, Can be used for conformity (Y/N)],Data[PN/km ('#)])-K$2)/K$5</f>
        <v>#N/A</v>
      </c>
      <c r="L1847" s="141" t="e" cm="1">
        <f t="array" ref="L1847">(_xlfn.XLOOKUP($A1847&amp;$Q$3,Data[Index]&amp;Data[Valid Test, Can be used for conformity (Y/N)],Data[PM/km (mg)])-L$2)/L$5</f>
        <v>#N/A</v>
      </c>
      <c r="M1847" s="140" t="e" cm="1">
        <f t="array" ref="M1847">(_xlfn.XLOOKUP($A1847&amp;$Q$3,Data[Index]&amp;Data[Valid Test, Can be used for conformity (Y/N)],Data[CH4 (mg/km)])-M$2)/M$5</f>
        <v>#N/A</v>
      </c>
      <c r="N1847" s="140" t="e" cm="1">
        <f t="array" ref="N1847">(_xlfn.XLOOKUP($A1847&amp;$Q$3,Data[Index]&amp;Data[Valid Test, Can be used for conformity (Y/N)],Data[N20 (mg/km)])-N$2)/N$5</f>
        <v>#N/A</v>
      </c>
      <c r="O1847" s="141" t="e" cm="1">
        <f t="array" ref="O1847">(_xlfn.XLOOKUP($A1847&amp;$Q$3,Data[Index]&amp;Data[Valid Test, Can be used for conformity (Y/N)],Data[l/100km])-O$2)/O$5</f>
        <v>#N/A</v>
      </c>
      <c r="P1847" s="138">
        <f>_xlfn.XLOOKUP($A1847,Data[Index],Data[Comments])</f>
        <v>0</v>
      </c>
    </row>
    <row r="1848" spans="1:16" x14ac:dyDescent="0.2">
      <c r="A1848" s="129"/>
      <c r="B1848" s="129"/>
      <c r="C1848" s="129" t="e" cm="1">
        <f t="array" ref="C1848">_xlfn.XLOOKUP($A1848&amp;$Q$3&amp;$R$3,Data[Index]&amp;Data[Valid Test, Can be used for conformity (Y/N)]&amp;Data[Cycle],Data[Test Name])</f>
        <v>#N/A</v>
      </c>
      <c r="D1848" s="167" t="e" cm="1">
        <f t="array" ref="D1848">_xlfn.XLOOKUP($A1848&amp;$Q$3&amp;$R$3,Data[Index]&amp;Data[Valid Test, Can be used for conformity (Y/N)]&amp;Data[Cycle],Data[Mileage (Miles)])</f>
        <v>#N/A</v>
      </c>
      <c r="E1848" s="130" t="e" cm="1">
        <f t="array" ref="E1848">_xlfn.XLOOKUP($A1848&amp;$Q$3&amp;$R$3,Data[Index]&amp;Data[Valid Test, Can be used for conformity (Y/N)]&amp;Data[Cycle],Data[Date])</f>
        <v>#N/A</v>
      </c>
      <c r="F1848" s="141" t="e" cm="1">
        <f t="array" ref="F1848">(_xlfn.XLOOKUP($A1848&amp;$Q$3&amp;$R$3,Data[Index]&amp;Data[Valid Test, Can be used for conformity (Y/N)]&amp;Data[Cycle],Data[CO/km (mg)])-F$2)/F$5</f>
        <v>#N/A</v>
      </c>
      <c r="G1848" s="141" t="e" cm="1">
        <f t="array" ref="G1848">(_xlfn.XLOOKUP($A1848&amp;$Q$3,Data[Index]&amp;Data[Valid Test, Can be used for conformity (Y/N)],Data[CO2/km (g)])-G$2)/G$5</f>
        <v>#N/A</v>
      </c>
      <c r="H1848" s="141" t="e" cm="1">
        <f t="array" ref="H1848">(_xlfn.XLOOKUP($A1848&amp;$Q$3,Data[Index]&amp;Data[Valid Test, Can be used for conformity (Y/N)],Data[THC/km (mg)])-H$2)/H$5</f>
        <v>#N/A</v>
      </c>
      <c r="I1848" s="141" t="e" cm="1">
        <f t="array" ref="I1848">(_xlfn.XLOOKUP($A1848&amp;$Q$3,Data[Index]&amp;Data[Valid Test, Can be used for conformity (Y/N)],Data[NOx/km (mg)])-I$2)/I$5</f>
        <v>#N/A</v>
      </c>
      <c r="J1848" s="141" t="e" cm="1">
        <f t="array" ref="J1848">(_xlfn.XLOOKUP($A1848&amp;$Q$3,Data[Index]&amp;Data[Valid Test, Can be used for conformity (Y/N)],Data[THC + NOx/km (mg)])-J$2)/J$5</f>
        <v>#N/A</v>
      </c>
      <c r="K1848" s="141" t="e" cm="1">
        <f t="array" ref="K1848">(_xlfn.XLOOKUP($A1848&amp;$Q$3,Data[Index]&amp;Data[Valid Test, Can be used for conformity (Y/N)],Data[PN/km ('#)])-K$2)/K$5</f>
        <v>#N/A</v>
      </c>
      <c r="L1848" s="141" t="e" cm="1">
        <f t="array" ref="L1848">(_xlfn.XLOOKUP($A1848&amp;$Q$3,Data[Index]&amp;Data[Valid Test, Can be used for conformity (Y/N)],Data[PM/km (mg)])-L$2)/L$5</f>
        <v>#N/A</v>
      </c>
      <c r="M1848" s="140" t="e" cm="1">
        <f t="array" ref="M1848">(_xlfn.XLOOKUP($A1848&amp;$Q$3,Data[Index]&amp;Data[Valid Test, Can be used for conformity (Y/N)],Data[CH4 (mg/km)])-M$2)/M$5</f>
        <v>#N/A</v>
      </c>
      <c r="N1848" s="140" t="e" cm="1">
        <f t="array" ref="N1848">(_xlfn.XLOOKUP($A1848&amp;$Q$3,Data[Index]&amp;Data[Valid Test, Can be used for conformity (Y/N)],Data[N20 (mg/km)])-N$2)/N$5</f>
        <v>#N/A</v>
      </c>
      <c r="O1848" s="141" t="e" cm="1">
        <f t="array" ref="O1848">(_xlfn.XLOOKUP($A1848&amp;$Q$3,Data[Index]&amp;Data[Valid Test, Can be used for conformity (Y/N)],Data[l/100km])-O$2)/O$5</f>
        <v>#N/A</v>
      </c>
      <c r="P1848" s="138">
        <f>_xlfn.XLOOKUP($A1848,Data[Index],Data[Comments])</f>
        <v>0</v>
      </c>
    </row>
    <row r="1849" spans="1:16" x14ac:dyDescent="0.2">
      <c r="A1849" s="129"/>
      <c r="B1849" s="129"/>
      <c r="C1849" s="129" t="e" cm="1">
        <f t="array" ref="C1849">_xlfn.XLOOKUP($A1849&amp;$Q$3&amp;$R$3,Data[Index]&amp;Data[Valid Test, Can be used for conformity (Y/N)]&amp;Data[Cycle],Data[Test Name])</f>
        <v>#N/A</v>
      </c>
      <c r="D1849" s="167" t="e" cm="1">
        <f t="array" ref="D1849">_xlfn.XLOOKUP($A1849&amp;$Q$3&amp;$R$3,Data[Index]&amp;Data[Valid Test, Can be used for conformity (Y/N)]&amp;Data[Cycle],Data[Mileage (Miles)])</f>
        <v>#N/A</v>
      </c>
      <c r="E1849" s="130" t="e" cm="1">
        <f t="array" ref="E1849">_xlfn.XLOOKUP($A1849&amp;$Q$3&amp;$R$3,Data[Index]&amp;Data[Valid Test, Can be used for conformity (Y/N)]&amp;Data[Cycle],Data[Date])</f>
        <v>#N/A</v>
      </c>
      <c r="F1849" s="141" t="e" cm="1">
        <f t="array" ref="F1849">(_xlfn.XLOOKUP($A1849&amp;$Q$3&amp;$R$3,Data[Index]&amp;Data[Valid Test, Can be used for conformity (Y/N)]&amp;Data[Cycle],Data[CO/km (mg)])-F$2)/F$5</f>
        <v>#N/A</v>
      </c>
      <c r="G1849" s="141" t="e" cm="1">
        <f t="array" ref="G1849">(_xlfn.XLOOKUP($A1849&amp;$Q$3,Data[Index]&amp;Data[Valid Test, Can be used for conformity (Y/N)],Data[CO2/km (g)])-G$2)/G$5</f>
        <v>#N/A</v>
      </c>
      <c r="H1849" s="141" t="e" cm="1">
        <f t="array" ref="H1849">(_xlfn.XLOOKUP($A1849&amp;$Q$3,Data[Index]&amp;Data[Valid Test, Can be used for conformity (Y/N)],Data[THC/km (mg)])-H$2)/H$5</f>
        <v>#N/A</v>
      </c>
      <c r="I1849" s="141" t="e" cm="1">
        <f t="array" ref="I1849">(_xlfn.XLOOKUP($A1849&amp;$Q$3,Data[Index]&amp;Data[Valid Test, Can be used for conformity (Y/N)],Data[NOx/km (mg)])-I$2)/I$5</f>
        <v>#N/A</v>
      </c>
      <c r="J1849" s="141" t="e" cm="1">
        <f t="array" ref="J1849">(_xlfn.XLOOKUP($A1849&amp;$Q$3,Data[Index]&amp;Data[Valid Test, Can be used for conformity (Y/N)],Data[THC + NOx/km (mg)])-J$2)/J$5</f>
        <v>#N/A</v>
      </c>
      <c r="K1849" s="141" t="e" cm="1">
        <f t="array" ref="K1849">(_xlfn.XLOOKUP($A1849&amp;$Q$3,Data[Index]&amp;Data[Valid Test, Can be used for conformity (Y/N)],Data[PN/km ('#)])-K$2)/K$5</f>
        <v>#N/A</v>
      </c>
      <c r="L1849" s="141" t="e" cm="1">
        <f t="array" ref="L1849">(_xlfn.XLOOKUP($A1849&amp;$Q$3,Data[Index]&amp;Data[Valid Test, Can be used for conformity (Y/N)],Data[PM/km (mg)])-L$2)/L$5</f>
        <v>#N/A</v>
      </c>
      <c r="M1849" s="140" t="e" cm="1">
        <f t="array" ref="M1849">(_xlfn.XLOOKUP($A1849&amp;$Q$3,Data[Index]&amp;Data[Valid Test, Can be used for conformity (Y/N)],Data[CH4 (mg/km)])-M$2)/M$5</f>
        <v>#N/A</v>
      </c>
      <c r="N1849" s="140" t="e" cm="1">
        <f t="array" ref="N1849">(_xlfn.XLOOKUP($A1849&amp;$Q$3,Data[Index]&amp;Data[Valid Test, Can be used for conformity (Y/N)],Data[N20 (mg/km)])-N$2)/N$5</f>
        <v>#N/A</v>
      </c>
      <c r="O1849" s="141" t="e" cm="1">
        <f t="array" ref="O1849">(_xlfn.XLOOKUP($A1849&amp;$Q$3,Data[Index]&amp;Data[Valid Test, Can be used for conformity (Y/N)],Data[l/100km])-O$2)/O$5</f>
        <v>#N/A</v>
      </c>
      <c r="P1849" s="138">
        <f>_xlfn.XLOOKUP($A1849,Data[Index],Data[Comments])</f>
        <v>0</v>
      </c>
    </row>
    <row r="1850" spans="1:16" x14ac:dyDescent="0.2">
      <c r="A1850" s="129"/>
      <c r="B1850" s="129"/>
      <c r="C1850" s="129" t="e" cm="1">
        <f t="array" ref="C1850">_xlfn.XLOOKUP($A1850&amp;$Q$3&amp;$R$3,Data[Index]&amp;Data[Valid Test, Can be used for conformity (Y/N)]&amp;Data[Cycle],Data[Test Name])</f>
        <v>#N/A</v>
      </c>
      <c r="D1850" s="167" t="e" cm="1">
        <f t="array" ref="D1850">_xlfn.XLOOKUP($A1850&amp;$Q$3&amp;$R$3,Data[Index]&amp;Data[Valid Test, Can be used for conformity (Y/N)]&amp;Data[Cycle],Data[Mileage (Miles)])</f>
        <v>#N/A</v>
      </c>
      <c r="E1850" s="130" t="e" cm="1">
        <f t="array" ref="E1850">_xlfn.XLOOKUP($A1850&amp;$Q$3&amp;$R$3,Data[Index]&amp;Data[Valid Test, Can be used for conformity (Y/N)]&amp;Data[Cycle],Data[Date])</f>
        <v>#N/A</v>
      </c>
      <c r="F1850" s="141" t="e" cm="1">
        <f t="array" ref="F1850">(_xlfn.XLOOKUP($A1850&amp;$Q$3&amp;$R$3,Data[Index]&amp;Data[Valid Test, Can be used for conformity (Y/N)]&amp;Data[Cycle],Data[CO/km (mg)])-F$2)/F$5</f>
        <v>#N/A</v>
      </c>
      <c r="G1850" s="141" t="e" cm="1">
        <f t="array" ref="G1850">(_xlfn.XLOOKUP($A1850&amp;$Q$3,Data[Index]&amp;Data[Valid Test, Can be used for conformity (Y/N)],Data[CO2/km (g)])-G$2)/G$5</f>
        <v>#N/A</v>
      </c>
      <c r="H1850" s="141" t="e" cm="1">
        <f t="array" ref="H1850">(_xlfn.XLOOKUP($A1850&amp;$Q$3,Data[Index]&amp;Data[Valid Test, Can be used for conformity (Y/N)],Data[THC/km (mg)])-H$2)/H$5</f>
        <v>#N/A</v>
      </c>
      <c r="I1850" s="141" t="e" cm="1">
        <f t="array" ref="I1850">(_xlfn.XLOOKUP($A1850&amp;$Q$3,Data[Index]&amp;Data[Valid Test, Can be used for conformity (Y/N)],Data[NOx/km (mg)])-I$2)/I$5</f>
        <v>#N/A</v>
      </c>
      <c r="J1850" s="141" t="e" cm="1">
        <f t="array" ref="J1850">(_xlfn.XLOOKUP($A1850&amp;$Q$3,Data[Index]&amp;Data[Valid Test, Can be used for conformity (Y/N)],Data[THC + NOx/km (mg)])-J$2)/J$5</f>
        <v>#N/A</v>
      </c>
      <c r="K1850" s="141" t="e" cm="1">
        <f t="array" ref="K1850">(_xlfn.XLOOKUP($A1850&amp;$Q$3,Data[Index]&amp;Data[Valid Test, Can be used for conformity (Y/N)],Data[PN/km ('#)])-K$2)/K$5</f>
        <v>#N/A</v>
      </c>
      <c r="L1850" s="141" t="e" cm="1">
        <f t="array" ref="L1850">(_xlfn.XLOOKUP($A1850&amp;$Q$3,Data[Index]&amp;Data[Valid Test, Can be used for conformity (Y/N)],Data[PM/km (mg)])-L$2)/L$5</f>
        <v>#N/A</v>
      </c>
      <c r="M1850" s="140" t="e" cm="1">
        <f t="array" ref="M1850">(_xlfn.XLOOKUP($A1850&amp;$Q$3,Data[Index]&amp;Data[Valid Test, Can be used for conformity (Y/N)],Data[CH4 (mg/km)])-M$2)/M$5</f>
        <v>#N/A</v>
      </c>
      <c r="N1850" s="140" t="e" cm="1">
        <f t="array" ref="N1850">(_xlfn.XLOOKUP($A1850&amp;$Q$3,Data[Index]&amp;Data[Valid Test, Can be used for conformity (Y/N)],Data[N20 (mg/km)])-N$2)/N$5</f>
        <v>#N/A</v>
      </c>
      <c r="O1850" s="141" t="e" cm="1">
        <f t="array" ref="O1850">(_xlfn.XLOOKUP($A1850&amp;$Q$3,Data[Index]&amp;Data[Valid Test, Can be used for conformity (Y/N)],Data[l/100km])-O$2)/O$5</f>
        <v>#N/A</v>
      </c>
      <c r="P1850" s="138">
        <f>_xlfn.XLOOKUP($A1850,Data[Index],Data[Comments])</f>
        <v>0</v>
      </c>
    </row>
    <row r="1851" spans="1:16" x14ac:dyDescent="0.2">
      <c r="A1851" s="129"/>
      <c r="B1851" s="129"/>
      <c r="C1851" s="129" t="e" cm="1">
        <f t="array" ref="C1851">_xlfn.XLOOKUP($A1851&amp;$Q$3&amp;$R$3,Data[Index]&amp;Data[Valid Test, Can be used for conformity (Y/N)]&amp;Data[Cycle],Data[Test Name])</f>
        <v>#N/A</v>
      </c>
      <c r="D1851" s="167" t="e" cm="1">
        <f t="array" ref="D1851">_xlfn.XLOOKUP($A1851&amp;$Q$3&amp;$R$3,Data[Index]&amp;Data[Valid Test, Can be used for conformity (Y/N)]&amp;Data[Cycle],Data[Mileage (Miles)])</f>
        <v>#N/A</v>
      </c>
      <c r="E1851" s="130" t="e" cm="1">
        <f t="array" ref="E1851">_xlfn.XLOOKUP($A1851&amp;$Q$3&amp;$R$3,Data[Index]&amp;Data[Valid Test, Can be used for conformity (Y/N)]&amp;Data[Cycle],Data[Date])</f>
        <v>#N/A</v>
      </c>
      <c r="F1851" s="141" t="e" cm="1">
        <f t="array" ref="F1851">(_xlfn.XLOOKUP($A1851&amp;$Q$3&amp;$R$3,Data[Index]&amp;Data[Valid Test, Can be used for conformity (Y/N)]&amp;Data[Cycle],Data[CO/km (mg)])-F$2)/F$5</f>
        <v>#N/A</v>
      </c>
      <c r="G1851" s="141" t="e" cm="1">
        <f t="array" ref="G1851">(_xlfn.XLOOKUP($A1851&amp;$Q$3,Data[Index]&amp;Data[Valid Test, Can be used for conformity (Y/N)],Data[CO2/km (g)])-G$2)/G$5</f>
        <v>#N/A</v>
      </c>
      <c r="H1851" s="141" t="e" cm="1">
        <f t="array" ref="H1851">(_xlfn.XLOOKUP($A1851&amp;$Q$3,Data[Index]&amp;Data[Valid Test, Can be used for conformity (Y/N)],Data[THC/km (mg)])-H$2)/H$5</f>
        <v>#N/A</v>
      </c>
      <c r="I1851" s="141" t="e" cm="1">
        <f t="array" ref="I1851">(_xlfn.XLOOKUP($A1851&amp;$Q$3,Data[Index]&amp;Data[Valid Test, Can be used for conformity (Y/N)],Data[NOx/km (mg)])-I$2)/I$5</f>
        <v>#N/A</v>
      </c>
      <c r="J1851" s="141" t="e" cm="1">
        <f t="array" ref="J1851">(_xlfn.XLOOKUP($A1851&amp;$Q$3,Data[Index]&amp;Data[Valid Test, Can be used for conformity (Y/N)],Data[THC + NOx/km (mg)])-J$2)/J$5</f>
        <v>#N/A</v>
      </c>
      <c r="K1851" s="141" t="e" cm="1">
        <f t="array" ref="K1851">(_xlfn.XLOOKUP($A1851&amp;$Q$3,Data[Index]&amp;Data[Valid Test, Can be used for conformity (Y/N)],Data[PN/km ('#)])-K$2)/K$5</f>
        <v>#N/A</v>
      </c>
      <c r="L1851" s="141" t="e" cm="1">
        <f t="array" ref="L1851">(_xlfn.XLOOKUP($A1851&amp;$Q$3,Data[Index]&amp;Data[Valid Test, Can be used for conformity (Y/N)],Data[PM/km (mg)])-L$2)/L$5</f>
        <v>#N/A</v>
      </c>
      <c r="M1851" s="140" t="e" cm="1">
        <f t="array" ref="M1851">(_xlfn.XLOOKUP($A1851&amp;$Q$3,Data[Index]&amp;Data[Valid Test, Can be used for conformity (Y/N)],Data[CH4 (mg/km)])-M$2)/M$5</f>
        <v>#N/A</v>
      </c>
      <c r="N1851" s="140" t="e" cm="1">
        <f t="array" ref="N1851">(_xlfn.XLOOKUP($A1851&amp;$Q$3,Data[Index]&amp;Data[Valid Test, Can be used for conformity (Y/N)],Data[N20 (mg/km)])-N$2)/N$5</f>
        <v>#N/A</v>
      </c>
      <c r="O1851" s="141" t="e" cm="1">
        <f t="array" ref="O1851">(_xlfn.XLOOKUP($A1851&amp;$Q$3,Data[Index]&amp;Data[Valid Test, Can be used for conformity (Y/N)],Data[l/100km])-O$2)/O$5</f>
        <v>#N/A</v>
      </c>
      <c r="P1851" s="138">
        <f>_xlfn.XLOOKUP($A1851,Data[Index],Data[Comments])</f>
        <v>0</v>
      </c>
    </row>
    <row r="1852" spans="1:16" x14ac:dyDescent="0.2">
      <c r="A1852" s="129"/>
      <c r="B1852" s="129"/>
      <c r="C1852" s="129" t="e" cm="1">
        <f t="array" ref="C1852">_xlfn.XLOOKUP($A1852&amp;$Q$3&amp;$R$3,Data[Index]&amp;Data[Valid Test, Can be used for conformity (Y/N)]&amp;Data[Cycle],Data[Test Name])</f>
        <v>#N/A</v>
      </c>
      <c r="D1852" s="167" t="e" cm="1">
        <f t="array" ref="D1852">_xlfn.XLOOKUP($A1852&amp;$Q$3&amp;$R$3,Data[Index]&amp;Data[Valid Test, Can be used for conformity (Y/N)]&amp;Data[Cycle],Data[Mileage (Miles)])</f>
        <v>#N/A</v>
      </c>
      <c r="E1852" s="130" t="e" cm="1">
        <f t="array" ref="E1852">_xlfn.XLOOKUP($A1852&amp;$Q$3&amp;$R$3,Data[Index]&amp;Data[Valid Test, Can be used for conformity (Y/N)]&amp;Data[Cycle],Data[Date])</f>
        <v>#N/A</v>
      </c>
      <c r="F1852" s="141" t="e" cm="1">
        <f t="array" ref="F1852">(_xlfn.XLOOKUP($A1852&amp;$Q$3&amp;$R$3,Data[Index]&amp;Data[Valid Test, Can be used for conformity (Y/N)]&amp;Data[Cycle],Data[CO/km (mg)])-F$2)/F$5</f>
        <v>#N/A</v>
      </c>
      <c r="G1852" s="141" t="e" cm="1">
        <f t="array" ref="G1852">(_xlfn.XLOOKUP($A1852&amp;$Q$3,Data[Index]&amp;Data[Valid Test, Can be used for conformity (Y/N)],Data[CO2/km (g)])-G$2)/G$5</f>
        <v>#N/A</v>
      </c>
      <c r="H1852" s="141" t="e" cm="1">
        <f t="array" ref="H1852">(_xlfn.XLOOKUP($A1852&amp;$Q$3,Data[Index]&amp;Data[Valid Test, Can be used for conformity (Y/N)],Data[THC/km (mg)])-H$2)/H$5</f>
        <v>#N/A</v>
      </c>
      <c r="I1852" s="141" t="e" cm="1">
        <f t="array" ref="I1852">(_xlfn.XLOOKUP($A1852&amp;$Q$3,Data[Index]&amp;Data[Valid Test, Can be used for conformity (Y/N)],Data[NOx/km (mg)])-I$2)/I$5</f>
        <v>#N/A</v>
      </c>
      <c r="J1852" s="141" t="e" cm="1">
        <f t="array" ref="J1852">(_xlfn.XLOOKUP($A1852&amp;$Q$3,Data[Index]&amp;Data[Valid Test, Can be used for conformity (Y/N)],Data[THC + NOx/km (mg)])-J$2)/J$5</f>
        <v>#N/A</v>
      </c>
      <c r="K1852" s="141" t="e" cm="1">
        <f t="array" ref="K1852">(_xlfn.XLOOKUP($A1852&amp;$Q$3,Data[Index]&amp;Data[Valid Test, Can be used for conformity (Y/N)],Data[PN/km ('#)])-K$2)/K$5</f>
        <v>#N/A</v>
      </c>
      <c r="L1852" s="141" t="e" cm="1">
        <f t="array" ref="L1852">(_xlfn.XLOOKUP($A1852&amp;$Q$3,Data[Index]&amp;Data[Valid Test, Can be used for conformity (Y/N)],Data[PM/km (mg)])-L$2)/L$5</f>
        <v>#N/A</v>
      </c>
      <c r="M1852" s="140" t="e" cm="1">
        <f t="array" ref="M1852">(_xlfn.XLOOKUP($A1852&amp;$Q$3,Data[Index]&amp;Data[Valid Test, Can be used for conformity (Y/N)],Data[CH4 (mg/km)])-M$2)/M$5</f>
        <v>#N/A</v>
      </c>
      <c r="N1852" s="140" t="e" cm="1">
        <f t="array" ref="N1852">(_xlfn.XLOOKUP($A1852&amp;$Q$3,Data[Index]&amp;Data[Valid Test, Can be used for conformity (Y/N)],Data[N20 (mg/km)])-N$2)/N$5</f>
        <v>#N/A</v>
      </c>
      <c r="O1852" s="141" t="e" cm="1">
        <f t="array" ref="O1852">(_xlfn.XLOOKUP($A1852&amp;$Q$3,Data[Index]&amp;Data[Valid Test, Can be used for conformity (Y/N)],Data[l/100km])-O$2)/O$5</f>
        <v>#N/A</v>
      </c>
      <c r="P1852" s="138">
        <f>_xlfn.XLOOKUP($A1852,Data[Index],Data[Comments])</f>
        <v>0</v>
      </c>
    </row>
    <row r="1853" spans="1:16" x14ac:dyDescent="0.2">
      <c r="A1853" s="129"/>
      <c r="B1853" s="129"/>
      <c r="C1853" s="129" t="e" cm="1">
        <f t="array" ref="C1853">_xlfn.XLOOKUP($A1853&amp;$Q$3&amp;$R$3,Data[Index]&amp;Data[Valid Test, Can be used for conformity (Y/N)]&amp;Data[Cycle],Data[Test Name])</f>
        <v>#N/A</v>
      </c>
      <c r="D1853" s="167" t="e" cm="1">
        <f t="array" ref="D1853">_xlfn.XLOOKUP($A1853&amp;$Q$3&amp;$R$3,Data[Index]&amp;Data[Valid Test, Can be used for conformity (Y/N)]&amp;Data[Cycle],Data[Mileage (Miles)])</f>
        <v>#N/A</v>
      </c>
      <c r="E1853" s="130" t="e" cm="1">
        <f t="array" ref="E1853">_xlfn.XLOOKUP($A1853&amp;$Q$3&amp;$R$3,Data[Index]&amp;Data[Valid Test, Can be used for conformity (Y/N)]&amp;Data[Cycle],Data[Date])</f>
        <v>#N/A</v>
      </c>
      <c r="F1853" s="141" t="e" cm="1">
        <f t="array" ref="F1853">(_xlfn.XLOOKUP($A1853&amp;$Q$3&amp;$R$3,Data[Index]&amp;Data[Valid Test, Can be used for conformity (Y/N)]&amp;Data[Cycle],Data[CO/km (mg)])-F$2)/F$5</f>
        <v>#N/A</v>
      </c>
      <c r="G1853" s="141" t="e" cm="1">
        <f t="array" ref="G1853">(_xlfn.XLOOKUP($A1853&amp;$Q$3,Data[Index]&amp;Data[Valid Test, Can be used for conformity (Y/N)],Data[CO2/km (g)])-G$2)/G$5</f>
        <v>#N/A</v>
      </c>
      <c r="H1853" s="141" t="e" cm="1">
        <f t="array" ref="H1853">(_xlfn.XLOOKUP($A1853&amp;$Q$3,Data[Index]&amp;Data[Valid Test, Can be used for conformity (Y/N)],Data[THC/km (mg)])-H$2)/H$5</f>
        <v>#N/A</v>
      </c>
      <c r="I1853" s="141" t="e" cm="1">
        <f t="array" ref="I1853">(_xlfn.XLOOKUP($A1853&amp;$Q$3,Data[Index]&amp;Data[Valid Test, Can be used for conformity (Y/N)],Data[NOx/km (mg)])-I$2)/I$5</f>
        <v>#N/A</v>
      </c>
      <c r="J1853" s="141" t="e" cm="1">
        <f t="array" ref="J1853">(_xlfn.XLOOKUP($A1853&amp;$Q$3,Data[Index]&amp;Data[Valid Test, Can be used for conformity (Y/N)],Data[THC + NOx/km (mg)])-J$2)/J$5</f>
        <v>#N/A</v>
      </c>
      <c r="K1853" s="141" t="e" cm="1">
        <f t="array" ref="K1853">(_xlfn.XLOOKUP($A1853&amp;$Q$3,Data[Index]&amp;Data[Valid Test, Can be used for conformity (Y/N)],Data[PN/km ('#)])-K$2)/K$5</f>
        <v>#N/A</v>
      </c>
      <c r="L1853" s="141" t="e" cm="1">
        <f t="array" ref="L1853">(_xlfn.XLOOKUP($A1853&amp;$Q$3,Data[Index]&amp;Data[Valid Test, Can be used for conformity (Y/N)],Data[PM/km (mg)])-L$2)/L$5</f>
        <v>#N/A</v>
      </c>
      <c r="M1853" s="140" t="e" cm="1">
        <f t="array" ref="M1853">(_xlfn.XLOOKUP($A1853&amp;$Q$3,Data[Index]&amp;Data[Valid Test, Can be used for conformity (Y/N)],Data[CH4 (mg/km)])-M$2)/M$5</f>
        <v>#N/A</v>
      </c>
      <c r="N1853" s="140" t="e" cm="1">
        <f t="array" ref="N1853">(_xlfn.XLOOKUP($A1853&amp;$Q$3,Data[Index]&amp;Data[Valid Test, Can be used for conformity (Y/N)],Data[N20 (mg/km)])-N$2)/N$5</f>
        <v>#N/A</v>
      </c>
      <c r="O1853" s="141" t="e" cm="1">
        <f t="array" ref="O1853">(_xlfn.XLOOKUP($A1853&amp;$Q$3,Data[Index]&amp;Data[Valid Test, Can be used for conformity (Y/N)],Data[l/100km])-O$2)/O$5</f>
        <v>#N/A</v>
      </c>
      <c r="P1853" s="138">
        <f>_xlfn.XLOOKUP($A1853,Data[Index],Data[Comments])</f>
        <v>0</v>
      </c>
    </row>
    <row r="1854" spans="1:16" x14ac:dyDescent="0.2">
      <c r="A1854" s="129"/>
      <c r="B1854" s="129"/>
      <c r="C1854" s="129" t="e" cm="1">
        <f t="array" ref="C1854">_xlfn.XLOOKUP($A1854&amp;$Q$3&amp;$R$3,Data[Index]&amp;Data[Valid Test, Can be used for conformity (Y/N)]&amp;Data[Cycle],Data[Test Name])</f>
        <v>#N/A</v>
      </c>
      <c r="D1854" s="167" t="e" cm="1">
        <f t="array" ref="D1854">_xlfn.XLOOKUP($A1854&amp;$Q$3&amp;$R$3,Data[Index]&amp;Data[Valid Test, Can be used for conformity (Y/N)]&amp;Data[Cycle],Data[Mileage (Miles)])</f>
        <v>#N/A</v>
      </c>
      <c r="E1854" s="130" t="e" cm="1">
        <f t="array" ref="E1854">_xlfn.XLOOKUP($A1854&amp;$Q$3&amp;$R$3,Data[Index]&amp;Data[Valid Test, Can be used for conformity (Y/N)]&amp;Data[Cycle],Data[Date])</f>
        <v>#N/A</v>
      </c>
      <c r="F1854" s="141" t="e" cm="1">
        <f t="array" ref="F1854">(_xlfn.XLOOKUP($A1854&amp;$Q$3&amp;$R$3,Data[Index]&amp;Data[Valid Test, Can be used for conformity (Y/N)]&amp;Data[Cycle],Data[CO/km (mg)])-F$2)/F$5</f>
        <v>#N/A</v>
      </c>
      <c r="G1854" s="141" t="e" cm="1">
        <f t="array" ref="G1854">(_xlfn.XLOOKUP($A1854&amp;$Q$3,Data[Index]&amp;Data[Valid Test, Can be used for conformity (Y/N)],Data[CO2/km (g)])-G$2)/G$5</f>
        <v>#N/A</v>
      </c>
      <c r="H1854" s="141" t="e" cm="1">
        <f t="array" ref="H1854">(_xlfn.XLOOKUP($A1854&amp;$Q$3,Data[Index]&amp;Data[Valid Test, Can be used for conformity (Y/N)],Data[THC/km (mg)])-H$2)/H$5</f>
        <v>#N/A</v>
      </c>
      <c r="I1854" s="141" t="e" cm="1">
        <f t="array" ref="I1854">(_xlfn.XLOOKUP($A1854&amp;$Q$3,Data[Index]&amp;Data[Valid Test, Can be used for conformity (Y/N)],Data[NOx/km (mg)])-I$2)/I$5</f>
        <v>#N/A</v>
      </c>
      <c r="J1854" s="141" t="e" cm="1">
        <f t="array" ref="J1854">(_xlfn.XLOOKUP($A1854&amp;$Q$3,Data[Index]&amp;Data[Valid Test, Can be used for conformity (Y/N)],Data[THC + NOx/km (mg)])-J$2)/J$5</f>
        <v>#N/A</v>
      </c>
      <c r="K1854" s="141" t="e" cm="1">
        <f t="array" ref="K1854">(_xlfn.XLOOKUP($A1854&amp;$Q$3,Data[Index]&amp;Data[Valid Test, Can be used for conformity (Y/N)],Data[PN/km ('#)])-K$2)/K$5</f>
        <v>#N/A</v>
      </c>
      <c r="L1854" s="141" t="e" cm="1">
        <f t="array" ref="L1854">(_xlfn.XLOOKUP($A1854&amp;$Q$3,Data[Index]&amp;Data[Valid Test, Can be used for conformity (Y/N)],Data[PM/km (mg)])-L$2)/L$5</f>
        <v>#N/A</v>
      </c>
      <c r="M1854" s="140" t="e" cm="1">
        <f t="array" ref="M1854">(_xlfn.XLOOKUP($A1854&amp;$Q$3,Data[Index]&amp;Data[Valid Test, Can be used for conformity (Y/N)],Data[CH4 (mg/km)])-M$2)/M$5</f>
        <v>#N/A</v>
      </c>
      <c r="N1854" s="140" t="e" cm="1">
        <f t="array" ref="N1854">(_xlfn.XLOOKUP($A1854&amp;$Q$3,Data[Index]&amp;Data[Valid Test, Can be used for conformity (Y/N)],Data[N20 (mg/km)])-N$2)/N$5</f>
        <v>#N/A</v>
      </c>
      <c r="O1854" s="141" t="e" cm="1">
        <f t="array" ref="O1854">(_xlfn.XLOOKUP($A1854&amp;$Q$3,Data[Index]&amp;Data[Valid Test, Can be used for conformity (Y/N)],Data[l/100km])-O$2)/O$5</f>
        <v>#N/A</v>
      </c>
      <c r="P1854" s="138">
        <f>_xlfn.XLOOKUP($A1854,Data[Index],Data[Comments])</f>
        <v>0</v>
      </c>
    </row>
    <row r="1855" spans="1:16" x14ac:dyDescent="0.2">
      <c r="A1855" s="129"/>
      <c r="B1855" s="129"/>
      <c r="C1855" s="129" t="e" cm="1">
        <f t="array" ref="C1855">_xlfn.XLOOKUP($A1855&amp;$Q$3&amp;$R$3,Data[Index]&amp;Data[Valid Test, Can be used for conformity (Y/N)]&amp;Data[Cycle],Data[Test Name])</f>
        <v>#N/A</v>
      </c>
      <c r="D1855" s="167" t="e" cm="1">
        <f t="array" ref="D1855">_xlfn.XLOOKUP($A1855&amp;$Q$3&amp;$R$3,Data[Index]&amp;Data[Valid Test, Can be used for conformity (Y/N)]&amp;Data[Cycle],Data[Mileage (Miles)])</f>
        <v>#N/A</v>
      </c>
      <c r="E1855" s="130" t="e" cm="1">
        <f t="array" ref="E1855">_xlfn.XLOOKUP($A1855&amp;$Q$3&amp;$R$3,Data[Index]&amp;Data[Valid Test, Can be used for conformity (Y/N)]&amp;Data[Cycle],Data[Date])</f>
        <v>#N/A</v>
      </c>
      <c r="F1855" s="141" t="e" cm="1">
        <f t="array" ref="F1855">(_xlfn.XLOOKUP($A1855&amp;$Q$3&amp;$R$3,Data[Index]&amp;Data[Valid Test, Can be used for conformity (Y/N)]&amp;Data[Cycle],Data[CO/km (mg)])-F$2)/F$5</f>
        <v>#N/A</v>
      </c>
      <c r="G1855" s="141" t="e" cm="1">
        <f t="array" ref="G1855">(_xlfn.XLOOKUP($A1855&amp;$Q$3,Data[Index]&amp;Data[Valid Test, Can be used for conformity (Y/N)],Data[CO2/km (g)])-G$2)/G$5</f>
        <v>#N/A</v>
      </c>
      <c r="H1855" s="141" t="e" cm="1">
        <f t="array" ref="H1855">(_xlfn.XLOOKUP($A1855&amp;$Q$3,Data[Index]&amp;Data[Valid Test, Can be used for conformity (Y/N)],Data[THC/km (mg)])-H$2)/H$5</f>
        <v>#N/A</v>
      </c>
      <c r="I1855" s="141" t="e" cm="1">
        <f t="array" ref="I1855">(_xlfn.XLOOKUP($A1855&amp;$Q$3,Data[Index]&amp;Data[Valid Test, Can be used for conformity (Y/N)],Data[NOx/km (mg)])-I$2)/I$5</f>
        <v>#N/A</v>
      </c>
      <c r="J1855" s="141" t="e" cm="1">
        <f t="array" ref="J1855">(_xlfn.XLOOKUP($A1855&amp;$Q$3,Data[Index]&amp;Data[Valid Test, Can be used for conformity (Y/N)],Data[THC + NOx/km (mg)])-J$2)/J$5</f>
        <v>#N/A</v>
      </c>
      <c r="K1855" s="141" t="e" cm="1">
        <f t="array" ref="K1855">(_xlfn.XLOOKUP($A1855&amp;$Q$3,Data[Index]&amp;Data[Valid Test, Can be used for conformity (Y/N)],Data[PN/km ('#)])-K$2)/K$5</f>
        <v>#N/A</v>
      </c>
      <c r="L1855" s="141" t="e" cm="1">
        <f t="array" ref="L1855">(_xlfn.XLOOKUP($A1855&amp;$Q$3,Data[Index]&amp;Data[Valid Test, Can be used for conformity (Y/N)],Data[PM/km (mg)])-L$2)/L$5</f>
        <v>#N/A</v>
      </c>
      <c r="M1855" s="140" t="e" cm="1">
        <f t="array" ref="M1855">(_xlfn.XLOOKUP($A1855&amp;$Q$3,Data[Index]&amp;Data[Valid Test, Can be used for conformity (Y/N)],Data[CH4 (mg/km)])-M$2)/M$5</f>
        <v>#N/A</v>
      </c>
      <c r="N1855" s="140" t="e" cm="1">
        <f t="array" ref="N1855">(_xlfn.XLOOKUP($A1855&amp;$Q$3,Data[Index]&amp;Data[Valid Test, Can be used for conformity (Y/N)],Data[N20 (mg/km)])-N$2)/N$5</f>
        <v>#N/A</v>
      </c>
      <c r="O1855" s="141" t="e" cm="1">
        <f t="array" ref="O1855">(_xlfn.XLOOKUP($A1855&amp;$Q$3,Data[Index]&amp;Data[Valid Test, Can be used for conformity (Y/N)],Data[l/100km])-O$2)/O$5</f>
        <v>#N/A</v>
      </c>
      <c r="P1855" s="138">
        <f>_xlfn.XLOOKUP($A1855,Data[Index],Data[Comments])</f>
        <v>0</v>
      </c>
    </row>
    <row r="1856" spans="1:16" x14ac:dyDescent="0.2">
      <c r="A1856" s="129"/>
      <c r="B1856" s="129"/>
      <c r="C1856" s="129" t="e" cm="1">
        <f t="array" ref="C1856">_xlfn.XLOOKUP($A1856&amp;$Q$3&amp;$R$3,Data[Index]&amp;Data[Valid Test, Can be used for conformity (Y/N)]&amp;Data[Cycle],Data[Test Name])</f>
        <v>#N/A</v>
      </c>
      <c r="D1856" s="167" t="e" cm="1">
        <f t="array" ref="D1856">_xlfn.XLOOKUP($A1856&amp;$Q$3&amp;$R$3,Data[Index]&amp;Data[Valid Test, Can be used for conformity (Y/N)]&amp;Data[Cycle],Data[Mileage (Miles)])</f>
        <v>#N/A</v>
      </c>
      <c r="E1856" s="130" t="e" cm="1">
        <f t="array" ref="E1856">_xlfn.XLOOKUP($A1856&amp;$Q$3&amp;$R$3,Data[Index]&amp;Data[Valid Test, Can be used for conformity (Y/N)]&amp;Data[Cycle],Data[Date])</f>
        <v>#N/A</v>
      </c>
      <c r="F1856" s="141" t="e" cm="1">
        <f t="array" ref="F1856">(_xlfn.XLOOKUP($A1856&amp;$Q$3&amp;$R$3,Data[Index]&amp;Data[Valid Test, Can be used for conformity (Y/N)]&amp;Data[Cycle],Data[CO/km (mg)])-F$2)/F$5</f>
        <v>#N/A</v>
      </c>
      <c r="G1856" s="141" t="e" cm="1">
        <f t="array" ref="G1856">(_xlfn.XLOOKUP($A1856&amp;$Q$3,Data[Index]&amp;Data[Valid Test, Can be used for conformity (Y/N)],Data[CO2/km (g)])-G$2)/G$5</f>
        <v>#N/A</v>
      </c>
      <c r="H1856" s="141" t="e" cm="1">
        <f t="array" ref="H1856">(_xlfn.XLOOKUP($A1856&amp;$Q$3,Data[Index]&amp;Data[Valid Test, Can be used for conformity (Y/N)],Data[THC/km (mg)])-H$2)/H$5</f>
        <v>#N/A</v>
      </c>
      <c r="I1856" s="141" t="e" cm="1">
        <f t="array" ref="I1856">(_xlfn.XLOOKUP($A1856&amp;$Q$3,Data[Index]&amp;Data[Valid Test, Can be used for conformity (Y/N)],Data[NOx/km (mg)])-I$2)/I$5</f>
        <v>#N/A</v>
      </c>
      <c r="J1856" s="141" t="e" cm="1">
        <f t="array" ref="J1856">(_xlfn.XLOOKUP($A1856&amp;$Q$3,Data[Index]&amp;Data[Valid Test, Can be used for conformity (Y/N)],Data[THC + NOx/km (mg)])-J$2)/J$5</f>
        <v>#N/A</v>
      </c>
      <c r="K1856" s="141" t="e" cm="1">
        <f t="array" ref="K1856">(_xlfn.XLOOKUP($A1856&amp;$Q$3,Data[Index]&amp;Data[Valid Test, Can be used for conformity (Y/N)],Data[PN/km ('#)])-K$2)/K$5</f>
        <v>#N/A</v>
      </c>
      <c r="L1856" s="141" t="e" cm="1">
        <f t="array" ref="L1856">(_xlfn.XLOOKUP($A1856&amp;$Q$3,Data[Index]&amp;Data[Valid Test, Can be used for conformity (Y/N)],Data[PM/km (mg)])-L$2)/L$5</f>
        <v>#N/A</v>
      </c>
      <c r="M1856" s="140" t="e" cm="1">
        <f t="array" ref="M1856">(_xlfn.XLOOKUP($A1856&amp;$Q$3,Data[Index]&amp;Data[Valid Test, Can be used for conformity (Y/N)],Data[CH4 (mg/km)])-M$2)/M$5</f>
        <v>#N/A</v>
      </c>
      <c r="N1856" s="140" t="e" cm="1">
        <f t="array" ref="N1856">(_xlfn.XLOOKUP($A1856&amp;$Q$3,Data[Index]&amp;Data[Valid Test, Can be used for conformity (Y/N)],Data[N20 (mg/km)])-N$2)/N$5</f>
        <v>#N/A</v>
      </c>
      <c r="O1856" s="141" t="e" cm="1">
        <f t="array" ref="O1856">(_xlfn.XLOOKUP($A1856&amp;$Q$3,Data[Index]&amp;Data[Valid Test, Can be used for conformity (Y/N)],Data[l/100km])-O$2)/O$5</f>
        <v>#N/A</v>
      </c>
      <c r="P1856" s="138">
        <f>_xlfn.XLOOKUP($A1856,Data[Index],Data[Comments])</f>
        <v>0</v>
      </c>
    </row>
    <row r="1857" spans="1:16" x14ac:dyDescent="0.2">
      <c r="A1857" s="129"/>
      <c r="B1857" s="129"/>
      <c r="C1857" s="129" t="e" cm="1">
        <f t="array" ref="C1857">_xlfn.XLOOKUP($A1857&amp;$Q$3&amp;$R$3,Data[Index]&amp;Data[Valid Test, Can be used for conformity (Y/N)]&amp;Data[Cycle],Data[Test Name])</f>
        <v>#N/A</v>
      </c>
      <c r="D1857" s="167" t="e" cm="1">
        <f t="array" ref="D1857">_xlfn.XLOOKUP($A1857&amp;$Q$3&amp;$R$3,Data[Index]&amp;Data[Valid Test, Can be used for conformity (Y/N)]&amp;Data[Cycle],Data[Mileage (Miles)])</f>
        <v>#N/A</v>
      </c>
      <c r="E1857" s="130" t="e" cm="1">
        <f t="array" ref="E1857">_xlfn.XLOOKUP($A1857&amp;$Q$3&amp;$R$3,Data[Index]&amp;Data[Valid Test, Can be used for conformity (Y/N)]&amp;Data[Cycle],Data[Date])</f>
        <v>#N/A</v>
      </c>
      <c r="F1857" s="141" t="e" cm="1">
        <f t="array" ref="F1857">(_xlfn.XLOOKUP($A1857&amp;$Q$3&amp;$R$3,Data[Index]&amp;Data[Valid Test, Can be used for conformity (Y/N)]&amp;Data[Cycle],Data[CO/km (mg)])-F$2)/F$5</f>
        <v>#N/A</v>
      </c>
      <c r="G1857" s="141" t="e" cm="1">
        <f t="array" ref="G1857">(_xlfn.XLOOKUP($A1857&amp;$Q$3,Data[Index]&amp;Data[Valid Test, Can be used for conformity (Y/N)],Data[CO2/km (g)])-G$2)/G$5</f>
        <v>#N/A</v>
      </c>
      <c r="H1857" s="141" t="e" cm="1">
        <f t="array" ref="H1857">(_xlfn.XLOOKUP($A1857&amp;$Q$3,Data[Index]&amp;Data[Valid Test, Can be used for conformity (Y/N)],Data[THC/km (mg)])-H$2)/H$5</f>
        <v>#N/A</v>
      </c>
      <c r="I1857" s="141" t="e" cm="1">
        <f t="array" ref="I1857">(_xlfn.XLOOKUP($A1857&amp;$Q$3,Data[Index]&amp;Data[Valid Test, Can be used for conformity (Y/N)],Data[NOx/km (mg)])-I$2)/I$5</f>
        <v>#N/A</v>
      </c>
      <c r="J1857" s="141" t="e" cm="1">
        <f t="array" ref="J1857">(_xlfn.XLOOKUP($A1857&amp;$Q$3,Data[Index]&amp;Data[Valid Test, Can be used for conformity (Y/N)],Data[THC + NOx/km (mg)])-J$2)/J$5</f>
        <v>#N/A</v>
      </c>
      <c r="K1857" s="141" t="e" cm="1">
        <f t="array" ref="K1857">(_xlfn.XLOOKUP($A1857&amp;$Q$3,Data[Index]&amp;Data[Valid Test, Can be used for conformity (Y/N)],Data[PN/km ('#)])-K$2)/K$5</f>
        <v>#N/A</v>
      </c>
      <c r="L1857" s="141" t="e" cm="1">
        <f t="array" ref="L1857">(_xlfn.XLOOKUP($A1857&amp;$Q$3,Data[Index]&amp;Data[Valid Test, Can be used for conformity (Y/N)],Data[PM/km (mg)])-L$2)/L$5</f>
        <v>#N/A</v>
      </c>
      <c r="M1857" s="140" t="e" cm="1">
        <f t="array" ref="M1857">(_xlfn.XLOOKUP($A1857&amp;$Q$3,Data[Index]&amp;Data[Valid Test, Can be used for conformity (Y/N)],Data[CH4 (mg/km)])-M$2)/M$5</f>
        <v>#N/A</v>
      </c>
      <c r="N1857" s="140" t="e" cm="1">
        <f t="array" ref="N1857">(_xlfn.XLOOKUP($A1857&amp;$Q$3,Data[Index]&amp;Data[Valid Test, Can be used for conformity (Y/N)],Data[N20 (mg/km)])-N$2)/N$5</f>
        <v>#N/A</v>
      </c>
      <c r="O1857" s="141" t="e" cm="1">
        <f t="array" ref="O1857">(_xlfn.XLOOKUP($A1857&amp;$Q$3,Data[Index]&amp;Data[Valid Test, Can be used for conformity (Y/N)],Data[l/100km])-O$2)/O$5</f>
        <v>#N/A</v>
      </c>
      <c r="P1857" s="138">
        <f>_xlfn.XLOOKUP($A1857,Data[Index],Data[Comments])</f>
        <v>0</v>
      </c>
    </row>
    <row r="1858" spans="1:16" x14ac:dyDescent="0.2">
      <c r="A1858" s="129"/>
      <c r="B1858" s="129"/>
      <c r="C1858" s="129" t="e" cm="1">
        <f t="array" ref="C1858">_xlfn.XLOOKUP($A1858&amp;$Q$3&amp;$R$3,Data[Index]&amp;Data[Valid Test, Can be used for conformity (Y/N)]&amp;Data[Cycle],Data[Test Name])</f>
        <v>#N/A</v>
      </c>
      <c r="D1858" s="167" t="e" cm="1">
        <f t="array" ref="D1858">_xlfn.XLOOKUP($A1858&amp;$Q$3&amp;$R$3,Data[Index]&amp;Data[Valid Test, Can be used for conformity (Y/N)]&amp;Data[Cycle],Data[Mileage (Miles)])</f>
        <v>#N/A</v>
      </c>
      <c r="E1858" s="130" t="e" cm="1">
        <f t="array" ref="E1858">_xlfn.XLOOKUP($A1858&amp;$Q$3&amp;$R$3,Data[Index]&amp;Data[Valid Test, Can be used for conformity (Y/N)]&amp;Data[Cycle],Data[Date])</f>
        <v>#N/A</v>
      </c>
      <c r="F1858" s="141" t="e" cm="1">
        <f t="array" ref="F1858">(_xlfn.XLOOKUP($A1858&amp;$Q$3&amp;$R$3,Data[Index]&amp;Data[Valid Test, Can be used for conformity (Y/N)]&amp;Data[Cycle],Data[CO/km (mg)])-F$2)/F$5</f>
        <v>#N/A</v>
      </c>
      <c r="G1858" s="141" t="e" cm="1">
        <f t="array" ref="G1858">(_xlfn.XLOOKUP($A1858&amp;$Q$3,Data[Index]&amp;Data[Valid Test, Can be used for conformity (Y/N)],Data[CO2/km (g)])-G$2)/G$5</f>
        <v>#N/A</v>
      </c>
      <c r="H1858" s="141" t="e" cm="1">
        <f t="array" ref="H1858">(_xlfn.XLOOKUP($A1858&amp;$Q$3,Data[Index]&amp;Data[Valid Test, Can be used for conformity (Y/N)],Data[THC/km (mg)])-H$2)/H$5</f>
        <v>#N/A</v>
      </c>
      <c r="I1858" s="141" t="e" cm="1">
        <f t="array" ref="I1858">(_xlfn.XLOOKUP($A1858&amp;$Q$3,Data[Index]&amp;Data[Valid Test, Can be used for conformity (Y/N)],Data[NOx/km (mg)])-I$2)/I$5</f>
        <v>#N/A</v>
      </c>
      <c r="J1858" s="141" t="e" cm="1">
        <f t="array" ref="J1858">(_xlfn.XLOOKUP($A1858&amp;$Q$3,Data[Index]&amp;Data[Valid Test, Can be used for conformity (Y/N)],Data[THC + NOx/km (mg)])-J$2)/J$5</f>
        <v>#N/A</v>
      </c>
      <c r="K1858" s="141" t="e" cm="1">
        <f t="array" ref="K1858">(_xlfn.XLOOKUP($A1858&amp;$Q$3,Data[Index]&amp;Data[Valid Test, Can be used for conformity (Y/N)],Data[PN/km ('#)])-K$2)/K$5</f>
        <v>#N/A</v>
      </c>
      <c r="L1858" s="141" t="e" cm="1">
        <f t="array" ref="L1858">(_xlfn.XLOOKUP($A1858&amp;$Q$3,Data[Index]&amp;Data[Valid Test, Can be used for conformity (Y/N)],Data[PM/km (mg)])-L$2)/L$5</f>
        <v>#N/A</v>
      </c>
      <c r="M1858" s="140" t="e" cm="1">
        <f t="array" ref="M1858">(_xlfn.XLOOKUP($A1858&amp;$Q$3,Data[Index]&amp;Data[Valid Test, Can be used for conformity (Y/N)],Data[CH4 (mg/km)])-M$2)/M$5</f>
        <v>#N/A</v>
      </c>
      <c r="N1858" s="140" t="e" cm="1">
        <f t="array" ref="N1858">(_xlfn.XLOOKUP($A1858&amp;$Q$3,Data[Index]&amp;Data[Valid Test, Can be used for conformity (Y/N)],Data[N20 (mg/km)])-N$2)/N$5</f>
        <v>#N/A</v>
      </c>
      <c r="O1858" s="141" t="e" cm="1">
        <f t="array" ref="O1858">(_xlfn.XLOOKUP($A1858&amp;$Q$3,Data[Index]&amp;Data[Valid Test, Can be used for conformity (Y/N)],Data[l/100km])-O$2)/O$5</f>
        <v>#N/A</v>
      </c>
      <c r="P1858" s="138">
        <f>_xlfn.XLOOKUP($A1858,Data[Index],Data[Comments])</f>
        <v>0</v>
      </c>
    </row>
    <row r="1859" spans="1:16" x14ac:dyDescent="0.2">
      <c r="A1859" s="129"/>
      <c r="B1859" s="129"/>
      <c r="C1859" s="129" t="e" cm="1">
        <f t="array" ref="C1859">_xlfn.XLOOKUP($A1859&amp;$Q$3&amp;$R$3,Data[Index]&amp;Data[Valid Test, Can be used for conformity (Y/N)]&amp;Data[Cycle],Data[Test Name])</f>
        <v>#N/A</v>
      </c>
      <c r="D1859" s="167" t="e" cm="1">
        <f t="array" ref="D1859">_xlfn.XLOOKUP($A1859&amp;$Q$3&amp;$R$3,Data[Index]&amp;Data[Valid Test, Can be used for conformity (Y/N)]&amp;Data[Cycle],Data[Mileage (Miles)])</f>
        <v>#N/A</v>
      </c>
      <c r="E1859" s="130" t="e" cm="1">
        <f t="array" ref="E1859">_xlfn.XLOOKUP($A1859&amp;$Q$3&amp;$R$3,Data[Index]&amp;Data[Valid Test, Can be used for conformity (Y/N)]&amp;Data[Cycle],Data[Date])</f>
        <v>#N/A</v>
      </c>
      <c r="F1859" s="141" t="e" cm="1">
        <f t="array" ref="F1859">(_xlfn.XLOOKUP($A1859&amp;$Q$3&amp;$R$3,Data[Index]&amp;Data[Valid Test, Can be used for conformity (Y/N)]&amp;Data[Cycle],Data[CO/km (mg)])-F$2)/F$5</f>
        <v>#N/A</v>
      </c>
      <c r="G1859" s="141" t="e" cm="1">
        <f t="array" ref="G1859">(_xlfn.XLOOKUP($A1859&amp;$Q$3,Data[Index]&amp;Data[Valid Test, Can be used for conformity (Y/N)],Data[CO2/km (g)])-G$2)/G$5</f>
        <v>#N/A</v>
      </c>
      <c r="H1859" s="141" t="e" cm="1">
        <f t="array" ref="H1859">(_xlfn.XLOOKUP($A1859&amp;$Q$3,Data[Index]&amp;Data[Valid Test, Can be used for conformity (Y/N)],Data[THC/km (mg)])-H$2)/H$5</f>
        <v>#N/A</v>
      </c>
      <c r="I1859" s="141" t="e" cm="1">
        <f t="array" ref="I1859">(_xlfn.XLOOKUP($A1859&amp;$Q$3,Data[Index]&amp;Data[Valid Test, Can be used for conformity (Y/N)],Data[NOx/km (mg)])-I$2)/I$5</f>
        <v>#N/A</v>
      </c>
      <c r="J1859" s="141" t="e" cm="1">
        <f t="array" ref="J1859">(_xlfn.XLOOKUP($A1859&amp;$Q$3,Data[Index]&amp;Data[Valid Test, Can be used for conformity (Y/N)],Data[THC + NOx/km (mg)])-J$2)/J$5</f>
        <v>#N/A</v>
      </c>
      <c r="K1859" s="141" t="e" cm="1">
        <f t="array" ref="K1859">(_xlfn.XLOOKUP($A1859&amp;$Q$3,Data[Index]&amp;Data[Valid Test, Can be used for conformity (Y/N)],Data[PN/km ('#)])-K$2)/K$5</f>
        <v>#N/A</v>
      </c>
      <c r="L1859" s="141" t="e" cm="1">
        <f t="array" ref="L1859">(_xlfn.XLOOKUP($A1859&amp;$Q$3,Data[Index]&amp;Data[Valid Test, Can be used for conformity (Y/N)],Data[PM/km (mg)])-L$2)/L$5</f>
        <v>#N/A</v>
      </c>
      <c r="M1859" s="140" t="e" cm="1">
        <f t="array" ref="M1859">(_xlfn.XLOOKUP($A1859&amp;$Q$3,Data[Index]&amp;Data[Valid Test, Can be used for conformity (Y/N)],Data[CH4 (mg/km)])-M$2)/M$5</f>
        <v>#N/A</v>
      </c>
      <c r="N1859" s="140" t="e" cm="1">
        <f t="array" ref="N1859">(_xlfn.XLOOKUP($A1859&amp;$Q$3,Data[Index]&amp;Data[Valid Test, Can be used for conformity (Y/N)],Data[N20 (mg/km)])-N$2)/N$5</f>
        <v>#N/A</v>
      </c>
      <c r="O1859" s="141" t="e" cm="1">
        <f t="array" ref="O1859">(_xlfn.XLOOKUP($A1859&amp;$Q$3,Data[Index]&amp;Data[Valid Test, Can be used for conformity (Y/N)],Data[l/100km])-O$2)/O$5</f>
        <v>#N/A</v>
      </c>
      <c r="P1859" s="138">
        <f>_xlfn.XLOOKUP($A1859,Data[Index],Data[Comments])</f>
        <v>0</v>
      </c>
    </row>
    <row r="1860" spans="1:16" x14ac:dyDescent="0.2">
      <c r="A1860" s="129"/>
      <c r="B1860" s="129"/>
      <c r="C1860" s="129" t="e" cm="1">
        <f t="array" ref="C1860">_xlfn.XLOOKUP($A1860&amp;$Q$3&amp;$R$3,Data[Index]&amp;Data[Valid Test, Can be used for conformity (Y/N)]&amp;Data[Cycle],Data[Test Name])</f>
        <v>#N/A</v>
      </c>
      <c r="D1860" s="167" t="e" cm="1">
        <f t="array" ref="D1860">_xlfn.XLOOKUP($A1860&amp;$Q$3&amp;$R$3,Data[Index]&amp;Data[Valid Test, Can be used for conformity (Y/N)]&amp;Data[Cycle],Data[Mileage (Miles)])</f>
        <v>#N/A</v>
      </c>
      <c r="E1860" s="130" t="e" cm="1">
        <f t="array" ref="E1860">_xlfn.XLOOKUP($A1860&amp;$Q$3&amp;$R$3,Data[Index]&amp;Data[Valid Test, Can be used for conformity (Y/N)]&amp;Data[Cycle],Data[Date])</f>
        <v>#N/A</v>
      </c>
      <c r="F1860" s="141" t="e" cm="1">
        <f t="array" ref="F1860">(_xlfn.XLOOKUP($A1860&amp;$Q$3&amp;$R$3,Data[Index]&amp;Data[Valid Test, Can be used for conformity (Y/N)]&amp;Data[Cycle],Data[CO/km (mg)])-F$2)/F$5</f>
        <v>#N/A</v>
      </c>
      <c r="G1860" s="141" t="e" cm="1">
        <f t="array" ref="G1860">(_xlfn.XLOOKUP($A1860&amp;$Q$3,Data[Index]&amp;Data[Valid Test, Can be used for conformity (Y/N)],Data[CO2/km (g)])-G$2)/G$5</f>
        <v>#N/A</v>
      </c>
      <c r="H1860" s="141" t="e" cm="1">
        <f t="array" ref="H1860">(_xlfn.XLOOKUP($A1860&amp;$Q$3,Data[Index]&amp;Data[Valid Test, Can be used for conformity (Y/N)],Data[THC/km (mg)])-H$2)/H$5</f>
        <v>#N/A</v>
      </c>
      <c r="I1860" s="141" t="e" cm="1">
        <f t="array" ref="I1860">(_xlfn.XLOOKUP($A1860&amp;$Q$3,Data[Index]&amp;Data[Valid Test, Can be used for conformity (Y/N)],Data[NOx/km (mg)])-I$2)/I$5</f>
        <v>#N/A</v>
      </c>
      <c r="J1860" s="141" t="e" cm="1">
        <f t="array" ref="J1860">(_xlfn.XLOOKUP($A1860&amp;$Q$3,Data[Index]&amp;Data[Valid Test, Can be used for conformity (Y/N)],Data[THC + NOx/km (mg)])-J$2)/J$5</f>
        <v>#N/A</v>
      </c>
      <c r="K1860" s="141" t="e" cm="1">
        <f t="array" ref="K1860">(_xlfn.XLOOKUP($A1860&amp;$Q$3,Data[Index]&amp;Data[Valid Test, Can be used for conformity (Y/N)],Data[PN/km ('#)])-K$2)/K$5</f>
        <v>#N/A</v>
      </c>
      <c r="L1860" s="141" t="e" cm="1">
        <f t="array" ref="L1860">(_xlfn.XLOOKUP($A1860&amp;$Q$3,Data[Index]&amp;Data[Valid Test, Can be used for conformity (Y/N)],Data[PM/km (mg)])-L$2)/L$5</f>
        <v>#N/A</v>
      </c>
      <c r="M1860" s="140" t="e" cm="1">
        <f t="array" ref="M1860">(_xlfn.XLOOKUP($A1860&amp;$Q$3,Data[Index]&amp;Data[Valid Test, Can be used for conformity (Y/N)],Data[CH4 (mg/km)])-M$2)/M$5</f>
        <v>#N/A</v>
      </c>
      <c r="N1860" s="140" t="e" cm="1">
        <f t="array" ref="N1860">(_xlfn.XLOOKUP($A1860&amp;$Q$3,Data[Index]&amp;Data[Valid Test, Can be used for conformity (Y/N)],Data[N20 (mg/km)])-N$2)/N$5</f>
        <v>#N/A</v>
      </c>
      <c r="O1860" s="141" t="e" cm="1">
        <f t="array" ref="O1860">(_xlfn.XLOOKUP($A1860&amp;$Q$3,Data[Index]&amp;Data[Valid Test, Can be used for conformity (Y/N)],Data[l/100km])-O$2)/O$5</f>
        <v>#N/A</v>
      </c>
      <c r="P1860" s="138">
        <f>_xlfn.XLOOKUP($A1860,Data[Index],Data[Comments])</f>
        <v>0</v>
      </c>
    </row>
    <row r="1861" spans="1:16" x14ac:dyDescent="0.2">
      <c r="A1861" s="129"/>
      <c r="B1861" s="129"/>
      <c r="C1861" s="129" t="e" cm="1">
        <f t="array" ref="C1861">_xlfn.XLOOKUP($A1861&amp;$Q$3&amp;$R$3,Data[Index]&amp;Data[Valid Test, Can be used for conformity (Y/N)]&amp;Data[Cycle],Data[Test Name])</f>
        <v>#N/A</v>
      </c>
      <c r="D1861" s="167" t="e" cm="1">
        <f t="array" ref="D1861">_xlfn.XLOOKUP($A1861&amp;$Q$3&amp;$R$3,Data[Index]&amp;Data[Valid Test, Can be used for conformity (Y/N)]&amp;Data[Cycle],Data[Mileage (Miles)])</f>
        <v>#N/A</v>
      </c>
      <c r="E1861" s="130" t="e" cm="1">
        <f t="array" ref="E1861">_xlfn.XLOOKUP($A1861&amp;$Q$3&amp;$R$3,Data[Index]&amp;Data[Valid Test, Can be used for conformity (Y/N)]&amp;Data[Cycle],Data[Date])</f>
        <v>#N/A</v>
      </c>
      <c r="F1861" s="141" t="e" cm="1">
        <f t="array" ref="F1861">(_xlfn.XLOOKUP($A1861&amp;$Q$3&amp;$R$3,Data[Index]&amp;Data[Valid Test, Can be used for conformity (Y/N)]&amp;Data[Cycle],Data[CO/km (mg)])-F$2)/F$5</f>
        <v>#N/A</v>
      </c>
      <c r="G1861" s="141" t="e" cm="1">
        <f t="array" ref="G1861">(_xlfn.XLOOKUP($A1861&amp;$Q$3,Data[Index]&amp;Data[Valid Test, Can be used for conformity (Y/N)],Data[CO2/km (g)])-G$2)/G$5</f>
        <v>#N/A</v>
      </c>
      <c r="H1861" s="141" t="e" cm="1">
        <f t="array" ref="H1861">(_xlfn.XLOOKUP($A1861&amp;$Q$3,Data[Index]&amp;Data[Valid Test, Can be used for conformity (Y/N)],Data[THC/km (mg)])-H$2)/H$5</f>
        <v>#N/A</v>
      </c>
      <c r="I1861" s="141" t="e" cm="1">
        <f t="array" ref="I1861">(_xlfn.XLOOKUP($A1861&amp;$Q$3,Data[Index]&amp;Data[Valid Test, Can be used for conformity (Y/N)],Data[NOx/km (mg)])-I$2)/I$5</f>
        <v>#N/A</v>
      </c>
      <c r="J1861" s="141" t="e" cm="1">
        <f t="array" ref="J1861">(_xlfn.XLOOKUP($A1861&amp;$Q$3,Data[Index]&amp;Data[Valid Test, Can be used for conformity (Y/N)],Data[THC + NOx/km (mg)])-J$2)/J$5</f>
        <v>#N/A</v>
      </c>
      <c r="K1861" s="141" t="e" cm="1">
        <f t="array" ref="K1861">(_xlfn.XLOOKUP($A1861&amp;$Q$3,Data[Index]&amp;Data[Valid Test, Can be used for conformity (Y/N)],Data[PN/km ('#)])-K$2)/K$5</f>
        <v>#N/A</v>
      </c>
      <c r="L1861" s="141" t="e" cm="1">
        <f t="array" ref="L1861">(_xlfn.XLOOKUP($A1861&amp;$Q$3,Data[Index]&amp;Data[Valid Test, Can be used for conformity (Y/N)],Data[PM/km (mg)])-L$2)/L$5</f>
        <v>#N/A</v>
      </c>
      <c r="M1861" s="140" t="e" cm="1">
        <f t="array" ref="M1861">(_xlfn.XLOOKUP($A1861&amp;$Q$3,Data[Index]&amp;Data[Valid Test, Can be used for conformity (Y/N)],Data[CH4 (mg/km)])-M$2)/M$5</f>
        <v>#N/A</v>
      </c>
      <c r="N1861" s="140" t="e" cm="1">
        <f t="array" ref="N1861">(_xlfn.XLOOKUP($A1861&amp;$Q$3,Data[Index]&amp;Data[Valid Test, Can be used for conformity (Y/N)],Data[N20 (mg/km)])-N$2)/N$5</f>
        <v>#N/A</v>
      </c>
      <c r="O1861" s="141" t="e" cm="1">
        <f t="array" ref="O1861">(_xlfn.XLOOKUP($A1861&amp;$Q$3,Data[Index]&amp;Data[Valid Test, Can be used for conformity (Y/N)],Data[l/100km])-O$2)/O$5</f>
        <v>#N/A</v>
      </c>
      <c r="P1861" s="138">
        <f>_xlfn.XLOOKUP($A1861,Data[Index],Data[Comments])</f>
        <v>0</v>
      </c>
    </row>
    <row r="1862" spans="1:16" x14ac:dyDescent="0.2">
      <c r="A1862" s="129"/>
      <c r="B1862" s="129"/>
      <c r="C1862" s="129" t="e" cm="1">
        <f t="array" ref="C1862">_xlfn.XLOOKUP($A1862&amp;$Q$3&amp;$R$3,Data[Index]&amp;Data[Valid Test, Can be used for conformity (Y/N)]&amp;Data[Cycle],Data[Test Name])</f>
        <v>#N/A</v>
      </c>
      <c r="D1862" s="167" t="e" cm="1">
        <f t="array" ref="D1862">_xlfn.XLOOKUP($A1862&amp;$Q$3&amp;$R$3,Data[Index]&amp;Data[Valid Test, Can be used for conformity (Y/N)]&amp;Data[Cycle],Data[Mileage (Miles)])</f>
        <v>#N/A</v>
      </c>
      <c r="E1862" s="130" t="e" cm="1">
        <f t="array" ref="E1862">_xlfn.XLOOKUP($A1862&amp;$Q$3&amp;$R$3,Data[Index]&amp;Data[Valid Test, Can be used for conformity (Y/N)]&amp;Data[Cycle],Data[Date])</f>
        <v>#N/A</v>
      </c>
      <c r="F1862" s="141" t="e" cm="1">
        <f t="array" ref="F1862">(_xlfn.XLOOKUP($A1862&amp;$Q$3&amp;$R$3,Data[Index]&amp;Data[Valid Test, Can be used for conformity (Y/N)]&amp;Data[Cycle],Data[CO/km (mg)])-F$2)/F$5</f>
        <v>#N/A</v>
      </c>
      <c r="G1862" s="141" t="e" cm="1">
        <f t="array" ref="G1862">(_xlfn.XLOOKUP($A1862&amp;$Q$3,Data[Index]&amp;Data[Valid Test, Can be used for conformity (Y/N)],Data[CO2/km (g)])-G$2)/G$5</f>
        <v>#N/A</v>
      </c>
      <c r="H1862" s="141" t="e" cm="1">
        <f t="array" ref="H1862">(_xlfn.XLOOKUP($A1862&amp;$Q$3,Data[Index]&amp;Data[Valid Test, Can be used for conformity (Y/N)],Data[THC/km (mg)])-H$2)/H$5</f>
        <v>#N/A</v>
      </c>
      <c r="I1862" s="141" t="e" cm="1">
        <f t="array" ref="I1862">(_xlfn.XLOOKUP($A1862&amp;$Q$3,Data[Index]&amp;Data[Valid Test, Can be used for conformity (Y/N)],Data[NOx/km (mg)])-I$2)/I$5</f>
        <v>#N/A</v>
      </c>
      <c r="J1862" s="141" t="e" cm="1">
        <f t="array" ref="J1862">(_xlfn.XLOOKUP($A1862&amp;$Q$3,Data[Index]&amp;Data[Valid Test, Can be used for conformity (Y/N)],Data[THC + NOx/km (mg)])-J$2)/J$5</f>
        <v>#N/A</v>
      </c>
      <c r="K1862" s="141" t="e" cm="1">
        <f t="array" ref="K1862">(_xlfn.XLOOKUP($A1862&amp;$Q$3,Data[Index]&amp;Data[Valid Test, Can be used for conformity (Y/N)],Data[PN/km ('#)])-K$2)/K$5</f>
        <v>#N/A</v>
      </c>
      <c r="L1862" s="141" t="e" cm="1">
        <f t="array" ref="L1862">(_xlfn.XLOOKUP($A1862&amp;$Q$3,Data[Index]&amp;Data[Valid Test, Can be used for conformity (Y/N)],Data[PM/km (mg)])-L$2)/L$5</f>
        <v>#N/A</v>
      </c>
      <c r="M1862" s="140" t="e" cm="1">
        <f t="array" ref="M1862">(_xlfn.XLOOKUP($A1862&amp;$Q$3,Data[Index]&amp;Data[Valid Test, Can be used for conformity (Y/N)],Data[CH4 (mg/km)])-M$2)/M$5</f>
        <v>#N/A</v>
      </c>
      <c r="N1862" s="140" t="e" cm="1">
        <f t="array" ref="N1862">(_xlfn.XLOOKUP($A1862&amp;$Q$3,Data[Index]&amp;Data[Valid Test, Can be used for conformity (Y/N)],Data[N20 (mg/km)])-N$2)/N$5</f>
        <v>#N/A</v>
      </c>
      <c r="O1862" s="141" t="e" cm="1">
        <f t="array" ref="O1862">(_xlfn.XLOOKUP($A1862&amp;$Q$3,Data[Index]&amp;Data[Valid Test, Can be used for conformity (Y/N)],Data[l/100km])-O$2)/O$5</f>
        <v>#N/A</v>
      </c>
      <c r="P1862" s="138">
        <f>_xlfn.XLOOKUP($A1862,Data[Index],Data[Comments])</f>
        <v>0</v>
      </c>
    </row>
    <row r="1863" spans="1:16" x14ac:dyDescent="0.2">
      <c r="A1863" s="129"/>
      <c r="B1863" s="129"/>
      <c r="C1863" s="129" t="e" cm="1">
        <f t="array" ref="C1863">_xlfn.XLOOKUP($A1863&amp;$Q$3&amp;$R$3,Data[Index]&amp;Data[Valid Test, Can be used for conformity (Y/N)]&amp;Data[Cycle],Data[Test Name])</f>
        <v>#N/A</v>
      </c>
      <c r="D1863" s="167" t="e" cm="1">
        <f t="array" ref="D1863">_xlfn.XLOOKUP($A1863&amp;$Q$3&amp;$R$3,Data[Index]&amp;Data[Valid Test, Can be used for conformity (Y/N)]&amp;Data[Cycle],Data[Mileage (Miles)])</f>
        <v>#N/A</v>
      </c>
      <c r="E1863" s="130" t="e" cm="1">
        <f t="array" ref="E1863">_xlfn.XLOOKUP($A1863&amp;$Q$3&amp;$R$3,Data[Index]&amp;Data[Valid Test, Can be used for conformity (Y/N)]&amp;Data[Cycle],Data[Date])</f>
        <v>#N/A</v>
      </c>
      <c r="F1863" s="141" t="e" cm="1">
        <f t="array" ref="F1863">(_xlfn.XLOOKUP($A1863&amp;$Q$3&amp;$R$3,Data[Index]&amp;Data[Valid Test, Can be used for conformity (Y/N)]&amp;Data[Cycle],Data[CO/km (mg)])-F$2)/F$5</f>
        <v>#N/A</v>
      </c>
      <c r="G1863" s="141" t="e" cm="1">
        <f t="array" ref="G1863">(_xlfn.XLOOKUP($A1863&amp;$Q$3,Data[Index]&amp;Data[Valid Test, Can be used for conformity (Y/N)],Data[CO2/km (g)])-G$2)/G$5</f>
        <v>#N/A</v>
      </c>
      <c r="H1863" s="141" t="e" cm="1">
        <f t="array" ref="H1863">(_xlfn.XLOOKUP($A1863&amp;$Q$3,Data[Index]&amp;Data[Valid Test, Can be used for conformity (Y/N)],Data[THC/km (mg)])-H$2)/H$5</f>
        <v>#N/A</v>
      </c>
      <c r="I1863" s="141" t="e" cm="1">
        <f t="array" ref="I1863">(_xlfn.XLOOKUP($A1863&amp;$Q$3,Data[Index]&amp;Data[Valid Test, Can be used for conformity (Y/N)],Data[NOx/km (mg)])-I$2)/I$5</f>
        <v>#N/A</v>
      </c>
      <c r="J1863" s="141" t="e" cm="1">
        <f t="array" ref="J1863">(_xlfn.XLOOKUP($A1863&amp;$Q$3,Data[Index]&amp;Data[Valid Test, Can be used for conformity (Y/N)],Data[THC + NOx/km (mg)])-J$2)/J$5</f>
        <v>#N/A</v>
      </c>
      <c r="K1863" s="141" t="e" cm="1">
        <f t="array" ref="K1863">(_xlfn.XLOOKUP($A1863&amp;$Q$3,Data[Index]&amp;Data[Valid Test, Can be used for conformity (Y/N)],Data[PN/km ('#)])-K$2)/K$5</f>
        <v>#N/A</v>
      </c>
      <c r="L1863" s="141" t="e" cm="1">
        <f t="array" ref="L1863">(_xlfn.XLOOKUP($A1863&amp;$Q$3,Data[Index]&amp;Data[Valid Test, Can be used for conformity (Y/N)],Data[PM/km (mg)])-L$2)/L$5</f>
        <v>#N/A</v>
      </c>
      <c r="M1863" s="140" t="e" cm="1">
        <f t="array" ref="M1863">(_xlfn.XLOOKUP($A1863&amp;$Q$3,Data[Index]&amp;Data[Valid Test, Can be used for conformity (Y/N)],Data[CH4 (mg/km)])-M$2)/M$5</f>
        <v>#N/A</v>
      </c>
      <c r="N1863" s="140" t="e" cm="1">
        <f t="array" ref="N1863">(_xlfn.XLOOKUP($A1863&amp;$Q$3,Data[Index]&amp;Data[Valid Test, Can be used for conformity (Y/N)],Data[N20 (mg/km)])-N$2)/N$5</f>
        <v>#N/A</v>
      </c>
      <c r="O1863" s="141" t="e" cm="1">
        <f t="array" ref="O1863">(_xlfn.XLOOKUP($A1863&amp;$Q$3,Data[Index]&amp;Data[Valid Test, Can be used for conformity (Y/N)],Data[l/100km])-O$2)/O$5</f>
        <v>#N/A</v>
      </c>
      <c r="P1863" s="138">
        <f>_xlfn.XLOOKUP($A1863,Data[Index],Data[Comments])</f>
        <v>0</v>
      </c>
    </row>
    <row r="1864" spans="1:16" x14ac:dyDescent="0.2">
      <c r="A1864" s="129"/>
      <c r="B1864" s="129"/>
      <c r="C1864" s="129" t="e" cm="1">
        <f t="array" ref="C1864">_xlfn.XLOOKUP($A1864&amp;$Q$3&amp;$R$3,Data[Index]&amp;Data[Valid Test, Can be used for conformity (Y/N)]&amp;Data[Cycle],Data[Test Name])</f>
        <v>#N/A</v>
      </c>
      <c r="D1864" s="167" t="e" cm="1">
        <f t="array" ref="D1864">_xlfn.XLOOKUP($A1864&amp;$Q$3&amp;$R$3,Data[Index]&amp;Data[Valid Test, Can be used for conformity (Y/N)]&amp;Data[Cycle],Data[Mileage (Miles)])</f>
        <v>#N/A</v>
      </c>
      <c r="E1864" s="130" t="e" cm="1">
        <f t="array" ref="E1864">_xlfn.XLOOKUP($A1864&amp;$Q$3&amp;$R$3,Data[Index]&amp;Data[Valid Test, Can be used for conformity (Y/N)]&amp;Data[Cycle],Data[Date])</f>
        <v>#N/A</v>
      </c>
      <c r="F1864" s="141" t="e" cm="1">
        <f t="array" ref="F1864">(_xlfn.XLOOKUP($A1864&amp;$Q$3&amp;$R$3,Data[Index]&amp;Data[Valid Test, Can be used for conformity (Y/N)]&amp;Data[Cycle],Data[CO/km (mg)])-F$2)/F$5</f>
        <v>#N/A</v>
      </c>
      <c r="G1864" s="141" t="e" cm="1">
        <f t="array" ref="G1864">(_xlfn.XLOOKUP($A1864&amp;$Q$3,Data[Index]&amp;Data[Valid Test, Can be used for conformity (Y/N)],Data[CO2/km (g)])-G$2)/G$5</f>
        <v>#N/A</v>
      </c>
      <c r="H1864" s="141" t="e" cm="1">
        <f t="array" ref="H1864">(_xlfn.XLOOKUP($A1864&amp;$Q$3,Data[Index]&amp;Data[Valid Test, Can be used for conformity (Y/N)],Data[THC/km (mg)])-H$2)/H$5</f>
        <v>#N/A</v>
      </c>
      <c r="I1864" s="141" t="e" cm="1">
        <f t="array" ref="I1864">(_xlfn.XLOOKUP($A1864&amp;$Q$3,Data[Index]&amp;Data[Valid Test, Can be used for conformity (Y/N)],Data[NOx/km (mg)])-I$2)/I$5</f>
        <v>#N/A</v>
      </c>
      <c r="J1864" s="141" t="e" cm="1">
        <f t="array" ref="J1864">(_xlfn.XLOOKUP($A1864&amp;$Q$3,Data[Index]&amp;Data[Valid Test, Can be used for conformity (Y/N)],Data[THC + NOx/km (mg)])-J$2)/J$5</f>
        <v>#N/A</v>
      </c>
      <c r="K1864" s="141" t="e" cm="1">
        <f t="array" ref="K1864">(_xlfn.XLOOKUP($A1864&amp;$Q$3,Data[Index]&amp;Data[Valid Test, Can be used for conformity (Y/N)],Data[PN/km ('#)])-K$2)/K$5</f>
        <v>#N/A</v>
      </c>
      <c r="L1864" s="141" t="e" cm="1">
        <f t="array" ref="L1864">(_xlfn.XLOOKUP($A1864&amp;$Q$3,Data[Index]&amp;Data[Valid Test, Can be used for conformity (Y/N)],Data[PM/km (mg)])-L$2)/L$5</f>
        <v>#N/A</v>
      </c>
      <c r="M1864" s="140" t="e" cm="1">
        <f t="array" ref="M1864">(_xlfn.XLOOKUP($A1864&amp;$Q$3,Data[Index]&amp;Data[Valid Test, Can be used for conformity (Y/N)],Data[CH4 (mg/km)])-M$2)/M$5</f>
        <v>#N/A</v>
      </c>
      <c r="N1864" s="140" t="e" cm="1">
        <f t="array" ref="N1864">(_xlfn.XLOOKUP($A1864&amp;$Q$3,Data[Index]&amp;Data[Valid Test, Can be used for conformity (Y/N)],Data[N20 (mg/km)])-N$2)/N$5</f>
        <v>#N/A</v>
      </c>
      <c r="O1864" s="141" t="e" cm="1">
        <f t="array" ref="O1864">(_xlfn.XLOOKUP($A1864&amp;$Q$3,Data[Index]&amp;Data[Valid Test, Can be used for conformity (Y/N)],Data[l/100km])-O$2)/O$5</f>
        <v>#N/A</v>
      </c>
      <c r="P1864" s="138">
        <f>_xlfn.XLOOKUP($A1864,Data[Index],Data[Comments])</f>
        <v>0</v>
      </c>
    </row>
    <row r="1865" spans="1:16" x14ac:dyDescent="0.2">
      <c r="A1865" s="129"/>
      <c r="B1865" s="129"/>
      <c r="C1865" s="129" t="e" cm="1">
        <f t="array" ref="C1865">_xlfn.XLOOKUP($A1865&amp;$Q$3&amp;$R$3,Data[Index]&amp;Data[Valid Test, Can be used for conformity (Y/N)]&amp;Data[Cycle],Data[Test Name])</f>
        <v>#N/A</v>
      </c>
      <c r="D1865" s="167" t="e" cm="1">
        <f t="array" ref="D1865">_xlfn.XLOOKUP($A1865&amp;$Q$3&amp;$R$3,Data[Index]&amp;Data[Valid Test, Can be used for conformity (Y/N)]&amp;Data[Cycle],Data[Mileage (Miles)])</f>
        <v>#N/A</v>
      </c>
      <c r="E1865" s="130" t="e" cm="1">
        <f t="array" ref="E1865">_xlfn.XLOOKUP($A1865&amp;$Q$3&amp;$R$3,Data[Index]&amp;Data[Valid Test, Can be used for conformity (Y/N)]&amp;Data[Cycle],Data[Date])</f>
        <v>#N/A</v>
      </c>
      <c r="F1865" s="141" t="e" cm="1">
        <f t="array" ref="F1865">(_xlfn.XLOOKUP($A1865&amp;$Q$3&amp;$R$3,Data[Index]&amp;Data[Valid Test, Can be used for conformity (Y/N)]&amp;Data[Cycle],Data[CO/km (mg)])-F$2)/F$5</f>
        <v>#N/A</v>
      </c>
      <c r="G1865" s="141" t="e" cm="1">
        <f t="array" ref="G1865">(_xlfn.XLOOKUP($A1865&amp;$Q$3,Data[Index]&amp;Data[Valid Test, Can be used for conformity (Y/N)],Data[CO2/km (g)])-G$2)/G$5</f>
        <v>#N/A</v>
      </c>
      <c r="H1865" s="141" t="e" cm="1">
        <f t="array" ref="H1865">(_xlfn.XLOOKUP($A1865&amp;$Q$3,Data[Index]&amp;Data[Valid Test, Can be used for conformity (Y/N)],Data[THC/km (mg)])-H$2)/H$5</f>
        <v>#N/A</v>
      </c>
      <c r="I1865" s="141" t="e" cm="1">
        <f t="array" ref="I1865">(_xlfn.XLOOKUP($A1865&amp;$Q$3,Data[Index]&amp;Data[Valid Test, Can be used for conformity (Y/N)],Data[NOx/km (mg)])-I$2)/I$5</f>
        <v>#N/A</v>
      </c>
      <c r="J1865" s="141" t="e" cm="1">
        <f t="array" ref="J1865">(_xlfn.XLOOKUP($A1865&amp;$Q$3,Data[Index]&amp;Data[Valid Test, Can be used for conformity (Y/N)],Data[THC + NOx/km (mg)])-J$2)/J$5</f>
        <v>#N/A</v>
      </c>
      <c r="K1865" s="141" t="e" cm="1">
        <f t="array" ref="K1865">(_xlfn.XLOOKUP($A1865&amp;$Q$3,Data[Index]&amp;Data[Valid Test, Can be used for conformity (Y/N)],Data[PN/km ('#)])-K$2)/K$5</f>
        <v>#N/A</v>
      </c>
      <c r="L1865" s="141" t="e" cm="1">
        <f t="array" ref="L1865">(_xlfn.XLOOKUP($A1865&amp;$Q$3,Data[Index]&amp;Data[Valid Test, Can be used for conformity (Y/N)],Data[PM/km (mg)])-L$2)/L$5</f>
        <v>#N/A</v>
      </c>
      <c r="M1865" s="140" t="e" cm="1">
        <f t="array" ref="M1865">(_xlfn.XLOOKUP($A1865&amp;$Q$3,Data[Index]&amp;Data[Valid Test, Can be used for conformity (Y/N)],Data[CH4 (mg/km)])-M$2)/M$5</f>
        <v>#N/A</v>
      </c>
      <c r="N1865" s="140" t="e" cm="1">
        <f t="array" ref="N1865">(_xlfn.XLOOKUP($A1865&amp;$Q$3,Data[Index]&amp;Data[Valid Test, Can be used for conformity (Y/N)],Data[N20 (mg/km)])-N$2)/N$5</f>
        <v>#N/A</v>
      </c>
      <c r="O1865" s="141" t="e" cm="1">
        <f t="array" ref="O1865">(_xlfn.XLOOKUP($A1865&amp;$Q$3,Data[Index]&amp;Data[Valid Test, Can be used for conformity (Y/N)],Data[l/100km])-O$2)/O$5</f>
        <v>#N/A</v>
      </c>
      <c r="P1865" s="138">
        <f>_xlfn.XLOOKUP($A1865,Data[Index],Data[Comments])</f>
        <v>0</v>
      </c>
    </row>
    <row r="1866" spans="1:16" x14ac:dyDescent="0.2">
      <c r="A1866" s="129"/>
      <c r="B1866" s="129"/>
      <c r="C1866" s="129" t="e" cm="1">
        <f t="array" ref="C1866">_xlfn.XLOOKUP($A1866&amp;$Q$3&amp;$R$3,Data[Index]&amp;Data[Valid Test, Can be used for conformity (Y/N)]&amp;Data[Cycle],Data[Test Name])</f>
        <v>#N/A</v>
      </c>
      <c r="D1866" s="167" t="e" cm="1">
        <f t="array" ref="D1866">_xlfn.XLOOKUP($A1866&amp;$Q$3&amp;$R$3,Data[Index]&amp;Data[Valid Test, Can be used for conformity (Y/N)]&amp;Data[Cycle],Data[Mileage (Miles)])</f>
        <v>#N/A</v>
      </c>
      <c r="E1866" s="130" t="e" cm="1">
        <f t="array" ref="E1866">_xlfn.XLOOKUP($A1866&amp;$Q$3&amp;$R$3,Data[Index]&amp;Data[Valid Test, Can be used for conformity (Y/N)]&amp;Data[Cycle],Data[Date])</f>
        <v>#N/A</v>
      </c>
      <c r="F1866" s="141" t="e" cm="1">
        <f t="array" ref="F1866">(_xlfn.XLOOKUP($A1866&amp;$Q$3&amp;$R$3,Data[Index]&amp;Data[Valid Test, Can be used for conformity (Y/N)]&amp;Data[Cycle],Data[CO/km (mg)])-F$2)/F$5</f>
        <v>#N/A</v>
      </c>
      <c r="G1866" s="141" t="e" cm="1">
        <f t="array" ref="G1866">(_xlfn.XLOOKUP($A1866&amp;$Q$3,Data[Index]&amp;Data[Valid Test, Can be used for conformity (Y/N)],Data[CO2/km (g)])-G$2)/G$5</f>
        <v>#N/A</v>
      </c>
      <c r="H1866" s="141" t="e" cm="1">
        <f t="array" ref="H1866">(_xlfn.XLOOKUP($A1866&amp;$Q$3,Data[Index]&amp;Data[Valid Test, Can be used for conformity (Y/N)],Data[THC/km (mg)])-H$2)/H$5</f>
        <v>#N/A</v>
      </c>
      <c r="I1866" s="141" t="e" cm="1">
        <f t="array" ref="I1866">(_xlfn.XLOOKUP($A1866&amp;$Q$3,Data[Index]&amp;Data[Valid Test, Can be used for conformity (Y/N)],Data[NOx/km (mg)])-I$2)/I$5</f>
        <v>#N/A</v>
      </c>
      <c r="J1866" s="141" t="e" cm="1">
        <f t="array" ref="J1866">(_xlfn.XLOOKUP($A1866&amp;$Q$3,Data[Index]&amp;Data[Valid Test, Can be used for conformity (Y/N)],Data[THC + NOx/km (mg)])-J$2)/J$5</f>
        <v>#N/A</v>
      </c>
      <c r="K1866" s="141" t="e" cm="1">
        <f t="array" ref="K1866">(_xlfn.XLOOKUP($A1866&amp;$Q$3,Data[Index]&amp;Data[Valid Test, Can be used for conformity (Y/N)],Data[PN/km ('#)])-K$2)/K$5</f>
        <v>#N/A</v>
      </c>
      <c r="L1866" s="141" t="e" cm="1">
        <f t="array" ref="L1866">(_xlfn.XLOOKUP($A1866&amp;$Q$3,Data[Index]&amp;Data[Valid Test, Can be used for conformity (Y/N)],Data[PM/km (mg)])-L$2)/L$5</f>
        <v>#N/A</v>
      </c>
      <c r="M1866" s="140" t="e" cm="1">
        <f t="array" ref="M1866">(_xlfn.XLOOKUP($A1866&amp;$Q$3,Data[Index]&amp;Data[Valid Test, Can be used for conformity (Y/N)],Data[CH4 (mg/km)])-M$2)/M$5</f>
        <v>#N/A</v>
      </c>
      <c r="N1866" s="140" t="e" cm="1">
        <f t="array" ref="N1866">(_xlfn.XLOOKUP($A1866&amp;$Q$3,Data[Index]&amp;Data[Valid Test, Can be used for conformity (Y/N)],Data[N20 (mg/km)])-N$2)/N$5</f>
        <v>#N/A</v>
      </c>
      <c r="O1866" s="141" t="e" cm="1">
        <f t="array" ref="O1866">(_xlfn.XLOOKUP($A1866&amp;$Q$3,Data[Index]&amp;Data[Valid Test, Can be used for conformity (Y/N)],Data[l/100km])-O$2)/O$5</f>
        <v>#N/A</v>
      </c>
      <c r="P1866" s="138">
        <f>_xlfn.XLOOKUP($A1866,Data[Index],Data[Comments])</f>
        <v>0</v>
      </c>
    </row>
    <row r="1867" spans="1:16" x14ac:dyDescent="0.2">
      <c r="A1867" s="129"/>
      <c r="B1867" s="129"/>
      <c r="C1867" s="129" t="e" cm="1">
        <f t="array" ref="C1867">_xlfn.XLOOKUP($A1867&amp;$Q$3&amp;$R$3,Data[Index]&amp;Data[Valid Test, Can be used for conformity (Y/N)]&amp;Data[Cycle],Data[Test Name])</f>
        <v>#N/A</v>
      </c>
      <c r="D1867" s="167" t="e" cm="1">
        <f t="array" ref="D1867">_xlfn.XLOOKUP($A1867&amp;$Q$3&amp;$R$3,Data[Index]&amp;Data[Valid Test, Can be used for conformity (Y/N)]&amp;Data[Cycle],Data[Mileage (Miles)])</f>
        <v>#N/A</v>
      </c>
      <c r="E1867" s="130" t="e" cm="1">
        <f t="array" ref="E1867">_xlfn.XLOOKUP($A1867&amp;$Q$3&amp;$R$3,Data[Index]&amp;Data[Valid Test, Can be used for conformity (Y/N)]&amp;Data[Cycle],Data[Date])</f>
        <v>#N/A</v>
      </c>
      <c r="F1867" s="141" t="e" cm="1">
        <f t="array" ref="F1867">(_xlfn.XLOOKUP($A1867&amp;$Q$3&amp;$R$3,Data[Index]&amp;Data[Valid Test, Can be used for conformity (Y/N)]&amp;Data[Cycle],Data[CO/km (mg)])-F$2)/F$5</f>
        <v>#N/A</v>
      </c>
      <c r="G1867" s="141" t="e" cm="1">
        <f t="array" ref="G1867">(_xlfn.XLOOKUP($A1867&amp;$Q$3,Data[Index]&amp;Data[Valid Test, Can be used for conformity (Y/N)],Data[CO2/km (g)])-G$2)/G$5</f>
        <v>#N/A</v>
      </c>
      <c r="H1867" s="141" t="e" cm="1">
        <f t="array" ref="H1867">(_xlfn.XLOOKUP($A1867&amp;$Q$3,Data[Index]&amp;Data[Valid Test, Can be used for conformity (Y/N)],Data[THC/km (mg)])-H$2)/H$5</f>
        <v>#N/A</v>
      </c>
      <c r="I1867" s="141" t="e" cm="1">
        <f t="array" ref="I1867">(_xlfn.XLOOKUP($A1867&amp;$Q$3,Data[Index]&amp;Data[Valid Test, Can be used for conformity (Y/N)],Data[NOx/km (mg)])-I$2)/I$5</f>
        <v>#N/A</v>
      </c>
      <c r="J1867" s="141" t="e" cm="1">
        <f t="array" ref="J1867">(_xlfn.XLOOKUP($A1867&amp;$Q$3,Data[Index]&amp;Data[Valid Test, Can be used for conformity (Y/N)],Data[THC + NOx/km (mg)])-J$2)/J$5</f>
        <v>#N/A</v>
      </c>
      <c r="K1867" s="141" t="e" cm="1">
        <f t="array" ref="K1867">(_xlfn.XLOOKUP($A1867&amp;$Q$3,Data[Index]&amp;Data[Valid Test, Can be used for conformity (Y/N)],Data[PN/km ('#)])-K$2)/K$5</f>
        <v>#N/A</v>
      </c>
      <c r="L1867" s="141" t="e" cm="1">
        <f t="array" ref="L1867">(_xlfn.XLOOKUP($A1867&amp;$Q$3,Data[Index]&amp;Data[Valid Test, Can be used for conformity (Y/N)],Data[PM/km (mg)])-L$2)/L$5</f>
        <v>#N/A</v>
      </c>
      <c r="M1867" s="140" t="e" cm="1">
        <f t="array" ref="M1867">(_xlfn.XLOOKUP($A1867&amp;$Q$3,Data[Index]&amp;Data[Valid Test, Can be used for conformity (Y/N)],Data[CH4 (mg/km)])-M$2)/M$5</f>
        <v>#N/A</v>
      </c>
      <c r="N1867" s="140" t="e" cm="1">
        <f t="array" ref="N1867">(_xlfn.XLOOKUP($A1867&amp;$Q$3,Data[Index]&amp;Data[Valid Test, Can be used for conformity (Y/N)],Data[N20 (mg/km)])-N$2)/N$5</f>
        <v>#N/A</v>
      </c>
      <c r="O1867" s="141" t="e" cm="1">
        <f t="array" ref="O1867">(_xlfn.XLOOKUP($A1867&amp;$Q$3,Data[Index]&amp;Data[Valid Test, Can be used for conformity (Y/N)],Data[l/100km])-O$2)/O$5</f>
        <v>#N/A</v>
      </c>
      <c r="P1867" s="138">
        <f>_xlfn.XLOOKUP($A1867,Data[Index],Data[Comments])</f>
        <v>0</v>
      </c>
    </row>
    <row r="1868" spans="1:16" x14ac:dyDescent="0.2">
      <c r="A1868" s="129"/>
      <c r="B1868" s="129"/>
      <c r="C1868" s="129" t="e" cm="1">
        <f t="array" ref="C1868">_xlfn.XLOOKUP($A1868&amp;$Q$3&amp;$R$3,Data[Index]&amp;Data[Valid Test, Can be used for conformity (Y/N)]&amp;Data[Cycle],Data[Test Name])</f>
        <v>#N/A</v>
      </c>
      <c r="D1868" s="167" t="e" cm="1">
        <f t="array" ref="D1868">_xlfn.XLOOKUP($A1868&amp;$Q$3&amp;$R$3,Data[Index]&amp;Data[Valid Test, Can be used for conformity (Y/N)]&amp;Data[Cycle],Data[Mileage (Miles)])</f>
        <v>#N/A</v>
      </c>
      <c r="E1868" s="130" t="e" cm="1">
        <f t="array" ref="E1868">_xlfn.XLOOKUP($A1868&amp;$Q$3&amp;$R$3,Data[Index]&amp;Data[Valid Test, Can be used for conformity (Y/N)]&amp;Data[Cycle],Data[Date])</f>
        <v>#N/A</v>
      </c>
      <c r="F1868" s="141" t="e" cm="1">
        <f t="array" ref="F1868">(_xlfn.XLOOKUP($A1868&amp;$Q$3&amp;$R$3,Data[Index]&amp;Data[Valid Test, Can be used for conformity (Y/N)]&amp;Data[Cycle],Data[CO/km (mg)])-F$2)/F$5</f>
        <v>#N/A</v>
      </c>
      <c r="G1868" s="141" t="e" cm="1">
        <f t="array" ref="G1868">(_xlfn.XLOOKUP($A1868&amp;$Q$3,Data[Index]&amp;Data[Valid Test, Can be used for conformity (Y/N)],Data[CO2/km (g)])-G$2)/G$5</f>
        <v>#N/A</v>
      </c>
      <c r="H1868" s="141" t="e" cm="1">
        <f t="array" ref="H1868">(_xlfn.XLOOKUP($A1868&amp;$Q$3,Data[Index]&amp;Data[Valid Test, Can be used for conformity (Y/N)],Data[THC/km (mg)])-H$2)/H$5</f>
        <v>#N/A</v>
      </c>
      <c r="I1868" s="141" t="e" cm="1">
        <f t="array" ref="I1868">(_xlfn.XLOOKUP($A1868&amp;$Q$3,Data[Index]&amp;Data[Valid Test, Can be used for conformity (Y/N)],Data[NOx/km (mg)])-I$2)/I$5</f>
        <v>#N/A</v>
      </c>
      <c r="J1868" s="141" t="e" cm="1">
        <f t="array" ref="J1868">(_xlfn.XLOOKUP($A1868&amp;$Q$3,Data[Index]&amp;Data[Valid Test, Can be used for conformity (Y/N)],Data[THC + NOx/km (mg)])-J$2)/J$5</f>
        <v>#N/A</v>
      </c>
      <c r="K1868" s="141" t="e" cm="1">
        <f t="array" ref="K1868">(_xlfn.XLOOKUP($A1868&amp;$Q$3,Data[Index]&amp;Data[Valid Test, Can be used for conformity (Y/N)],Data[PN/km ('#)])-K$2)/K$5</f>
        <v>#N/A</v>
      </c>
      <c r="L1868" s="141" t="e" cm="1">
        <f t="array" ref="L1868">(_xlfn.XLOOKUP($A1868&amp;$Q$3,Data[Index]&amp;Data[Valid Test, Can be used for conformity (Y/N)],Data[PM/km (mg)])-L$2)/L$5</f>
        <v>#N/A</v>
      </c>
      <c r="M1868" s="140" t="e" cm="1">
        <f t="array" ref="M1868">(_xlfn.XLOOKUP($A1868&amp;$Q$3,Data[Index]&amp;Data[Valid Test, Can be used for conformity (Y/N)],Data[CH4 (mg/km)])-M$2)/M$5</f>
        <v>#N/A</v>
      </c>
      <c r="N1868" s="140" t="e" cm="1">
        <f t="array" ref="N1868">(_xlfn.XLOOKUP($A1868&amp;$Q$3,Data[Index]&amp;Data[Valid Test, Can be used for conformity (Y/N)],Data[N20 (mg/km)])-N$2)/N$5</f>
        <v>#N/A</v>
      </c>
      <c r="O1868" s="141" t="e" cm="1">
        <f t="array" ref="O1868">(_xlfn.XLOOKUP($A1868&amp;$Q$3,Data[Index]&amp;Data[Valid Test, Can be used for conformity (Y/N)],Data[l/100km])-O$2)/O$5</f>
        <v>#N/A</v>
      </c>
      <c r="P1868" s="138">
        <f>_xlfn.XLOOKUP($A1868,Data[Index],Data[Comments])</f>
        <v>0</v>
      </c>
    </row>
    <row r="1869" spans="1:16" x14ac:dyDescent="0.2">
      <c r="A1869" s="129"/>
      <c r="B1869" s="129"/>
      <c r="C1869" s="129" t="e" cm="1">
        <f t="array" ref="C1869">_xlfn.XLOOKUP($A1869&amp;$Q$3&amp;$R$3,Data[Index]&amp;Data[Valid Test, Can be used for conformity (Y/N)]&amp;Data[Cycle],Data[Test Name])</f>
        <v>#N/A</v>
      </c>
      <c r="D1869" s="167" t="e" cm="1">
        <f t="array" ref="D1869">_xlfn.XLOOKUP($A1869&amp;$Q$3&amp;$R$3,Data[Index]&amp;Data[Valid Test, Can be used for conformity (Y/N)]&amp;Data[Cycle],Data[Mileage (Miles)])</f>
        <v>#N/A</v>
      </c>
      <c r="E1869" s="130" t="e" cm="1">
        <f t="array" ref="E1869">_xlfn.XLOOKUP($A1869&amp;$Q$3&amp;$R$3,Data[Index]&amp;Data[Valid Test, Can be used for conformity (Y/N)]&amp;Data[Cycle],Data[Date])</f>
        <v>#N/A</v>
      </c>
      <c r="F1869" s="141" t="e" cm="1">
        <f t="array" ref="F1869">(_xlfn.XLOOKUP($A1869&amp;$Q$3&amp;$R$3,Data[Index]&amp;Data[Valid Test, Can be used for conformity (Y/N)]&amp;Data[Cycle],Data[CO/km (mg)])-F$2)/F$5</f>
        <v>#N/A</v>
      </c>
      <c r="G1869" s="141" t="e" cm="1">
        <f t="array" ref="G1869">(_xlfn.XLOOKUP($A1869&amp;$Q$3,Data[Index]&amp;Data[Valid Test, Can be used for conformity (Y/N)],Data[CO2/km (g)])-G$2)/G$5</f>
        <v>#N/A</v>
      </c>
      <c r="H1869" s="141" t="e" cm="1">
        <f t="array" ref="H1869">(_xlfn.XLOOKUP($A1869&amp;$Q$3,Data[Index]&amp;Data[Valid Test, Can be used for conformity (Y/N)],Data[THC/km (mg)])-H$2)/H$5</f>
        <v>#N/A</v>
      </c>
      <c r="I1869" s="141" t="e" cm="1">
        <f t="array" ref="I1869">(_xlfn.XLOOKUP($A1869&amp;$Q$3,Data[Index]&amp;Data[Valid Test, Can be used for conformity (Y/N)],Data[NOx/km (mg)])-I$2)/I$5</f>
        <v>#N/A</v>
      </c>
      <c r="J1869" s="141" t="e" cm="1">
        <f t="array" ref="J1869">(_xlfn.XLOOKUP($A1869&amp;$Q$3,Data[Index]&amp;Data[Valid Test, Can be used for conformity (Y/N)],Data[THC + NOx/km (mg)])-J$2)/J$5</f>
        <v>#N/A</v>
      </c>
      <c r="K1869" s="141" t="e" cm="1">
        <f t="array" ref="K1869">(_xlfn.XLOOKUP($A1869&amp;$Q$3,Data[Index]&amp;Data[Valid Test, Can be used for conformity (Y/N)],Data[PN/km ('#)])-K$2)/K$5</f>
        <v>#N/A</v>
      </c>
      <c r="L1869" s="141" t="e" cm="1">
        <f t="array" ref="L1869">(_xlfn.XLOOKUP($A1869&amp;$Q$3,Data[Index]&amp;Data[Valid Test, Can be used for conformity (Y/N)],Data[PM/km (mg)])-L$2)/L$5</f>
        <v>#N/A</v>
      </c>
      <c r="M1869" s="140" t="e" cm="1">
        <f t="array" ref="M1869">(_xlfn.XLOOKUP($A1869&amp;$Q$3,Data[Index]&amp;Data[Valid Test, Can be used for conformity (Y/N)],Data[CH4 (mg/km)])-M$2)/M$5</f>
        <v>#N/A</v>
      </c>
      <c r="N1869" s="140" t="e" cm="1">
        <f t="array" ref="N1869">(_xlfn.XLOOKUP($A1869&amp;$Q$3,Data[Index]&amp;Data[Valid Test, Can be used for conformity (Y/N)],Data[N20 (mg/km)])-N$2)/N$5</f>
        <v>#N/A</v>
      </c>
      <c r="O1869" s="141" t="e" cm="1">
        <f t="array" ref="O1869">(_xlfn.XLOOKUP($A1869&amp;$Q$3,Data[Index]&amp;Data[Valid Test, Can be used for conformity (Y/N)],Data[l/100km])-O$2)/O$5</f>
        <v>#N/A</v>
      </c>
      <c r="P1869" s="138">
        <f>_xlfn.XLOOKUP($A1869,Data[Index],Data[Comments])</f>
        <v>0</v>
      </c>
    </row>
    <row r="1870" spans="1:16" x14ac:dyDescent="0.2">
      <c r="A1870" s="129"/>
      <c r="B1870" s="129"/>
      <c r="C1870" s="129" t="e" cm="1">
        <f t="array" ref="C1870">_xlfn.XLOOKUP($A1870&amp;$Q$3&amp;$R$3,Data[Index]&amp;Data[Valid Test, Can be used for conformity (Y/N)]&amp;Data[Cycle],Data[Test Name])</f>
        <v>#N/A</v>
      </c>
      <c r="D1870" s="167" t="e" cm="1">
        <f t="array" ref="D1870">_xlfn.XLOOKUP($A1870&amp;$Q$3&amp;$R$3,Data[Index]&amp;Data[Valid Test, Can be used for conformity (Y/N)]&amp;Data[Cycle],Data[Mileage (Miles)])</f>
        <v>#N/A</v>
      </c>
      <c r="E1870" s="130" t="e" cm="1">
        <f t="array" ref="E1870">_xlfn.XLOOKUP($A1870&amp;$Q$3&amp;$R$3,Data[Index]&amp;Data[Valid Test, Can be used for conformity (Y/N)]&amp;Data[Cycle],Data[Date])</f>
        <v>#N/A</v>
      </c>
      <c r="F1870" s="141" t="e" cm="1">
        <f t="array" ref="F1870">(_xlfn.XLOOKUP($A1870&amp;$Q$3&amp;$R$3,Data[Index]&amp;Data[Valid Test, Can be used for conformity (Y/N)]&amp;Data[Cycle],Data[CO/km (mg)])-F$2)/F$5</f>
        <v>#N/A</v>
      </c>
      <c r="G1870" s="141" t="e" cm="1">
        <f t="array" ref="G1870">(_xlfn.XLOOKUP($A1870&amp;$Q$3,Data[Index]&amp;Data[Valid Test, Can be used for conformity (Y/N)],Data[CO2/km (g)])-G$2)/G$5</f>
        <v>#N/A</v>
      </c>
      <c r="H1870" s="141" t="e" cm="1">
        <f t="array" ref="H1870">(_xlfn.XLOOKUP($A1870&amp;$Q$3,Data[Index]&amp;Data[Valid Test, Can be used for conformity (Y/N)],Data[THC/km (mg)])-H$2)/H$5</f>
        <v>#N/A</v>
      </c>
      <c r="I1870" s="141" t="e" cm="1">
        <f t="array" ref="I1870">(_xlfn.XLOOKUP($A1870&amp;$Q$3,Data[Index]&amp;Data[Valid Test, Can be used for conformity (Y/N)],Data[NOx/km (mg)])-I$2)/I$5</f>
        <v>#N/A</v>
      </c>
      <c r="J1870" s="141" t="e" cm="1">
        <f t="array" ref="J1870">(_xlfn.XLOOKUP($A1870&amp;$Q$3,Data[Index]&amp;Data[Valid Test, Can be used for conformity (Y/N)],Data[THC + NOx/km (mg)])-J$2)/J$5</f>
        <v>#N/A</v>
      </c>
      <c r="K1870" s="141" t="e" cm="1">
        <f t="array" ref="K1870">(_xlfn.XLOOKUP($A1870&amp;$Q$3,Data[Index]&amp;Data[Valid Test, Can be used for conformity (Y/N)],Data[PN/km ('#)])-K$2)/K$5</f>
        <v>#N/A</v>
      </c>
      <c r="L1870" s="141" t="e" cm="1">
        <f t="array" ref="L1870">(_xlfn.XLOOKUP($A1870&amp;$Q$3,Data[Index]&amp;Data[Valid Test, Can be used for conformity (Y/N)],Data[PM/km (mg)])-L$2)/L$5</f>
        <v>#N/A</v>
      </c>
      <c r="M1870" s="140" t="e" cm="1">
        <f t="array" ref="M1870">(_xlfn.XLOOKUP($A1870&amp;$Q$3,Data[Index]&amp;Data[Valid Test, Can be used for conformity (Y/N)],Data[CH4 (mg/km)])-M$2)/M$5</f>
        <v>#N/A</v>
      </c>
      <c r="N1870" s="140" t="e" cm="1">
        <f t="array" ref="N1870">(_xlfn.XLOOKUP($A1870&amp;$Q$3,Data[Index]&amp;Data[Valid Test, Can be used for conformity (Y/N)],Data[N20 (mg/km)])-N$2)/N$5</f>
        <v>#N/A</v>
      </c>
      <c r="O1870" s="141" t="e" cm="1">
        <f t="array" ref="O1870">(_xlfn.XLOOKUP($A1870&amp;$Q$3,Data[Index]&amp;Data[Valid Test, Can be used for conformity (Y/N)],Data[l/100km])-O$2)/O$5</f>
        <v>#N/A</v>
      </c>
      <c r="P1870" s="138">
        <f>_xlfn.XLOOKUP($A1870,Data[Index],Data[Comments])</f>
        <v>0</v>
      </c>
    </row>
    <row r="1871" spans="1:16" x14ac:dyDescent="0.2">
      <c r="A1871" s="129"/>
      <c r="B1871" s="129"/>
      <c r="C1871" s="129" t="e" cm="1">
        <f t="array" ref="C1871">_xlfn.XLOOKUP($A1871&amp;$Q$3&amp;$R$3,Data[Index]&amp;Data[Valid Test, Can be used for conformity (Y/N)]&amp;Data[Cycle],Data[Test Name])</f>
        <v>#N/A</v>
      </c>
      <c r="D1871" s="167" t="e" cm="1">
        <f t="array" ref="D1871">_xlfn.XLOOKUP($A1871&amp;$Q$3&amp;$R$3,Data[Index]&amp;Data[Valid Test, Can be used for conformity (Y/N)]&amp;Data[Cycle],Data[Mileage (Miles)])</f>
        <v>#N/A</v>
      </c>
      <c r="E1871" s="130" t="e" cm="1">
        <f t="array" ref="E1871">_xlfn.XLOOKUP($A1871&amp;$Q$3&amp;$R$3,Data[Index]&amp;Data[Valid Test, Can be used for conformity (Y/N)]&amp;Data[Cycle],Data[Date])</f>
        <v>#N/A</v>
      </c>
      <c r="F1871" s="141" t="e" cm="1">
        <f t="array" ref="F1871">(_xlfn.XLOOKUP($A1871&amp;$Q$3&amp;$R$3,Data[Index]&amp;Data[Valid Test, Can be used for conformity (Y/N)]&amp;Data[Cycle],Data[CO/km (mg)])-F$2)/F$5</f>
        <v>#N/A</v>
      </c>
      <c r="G1871" s="141" t="e" cm="1">
        <f t="array" ref="G1871">(_xlfn.XLOOKUP($A1871&amp;$Q$3,Data[Index]&amp;Data[Valid Test, Can be used for conformity (Y/N)],Data[CO2/km (g)])-G$2)/G$5</f>
        <v>#N/A</v>
      </c>
      <c r="H1871" s="141" t="e" cm="1">
        <f t="array" ref="H1871">(_xlfn.XLOOKUP($A1871&amp;$Q$3,Data[Index]&amp;Data[Valid Test, Can be used for conformity (Y/N)],Data[THC/km (mg)])-H$2)/H$5</f>
        <v>#N/A</v>
      </c>
      <c r="I1871" s="141" t="e" cm="1">
        <f t="array" ref="I1871">(_xlfn.XLOOKUP($A1871&amp;$Q$3,Data[Index]&amp;Data[Valid Test, Can be used for conformity (Y/N)],Data[NOx/km (mg)])-I$2)/I$5</f>
        <v>#N/A</v>
      </c>
      <c r="J1871" s="141" t="e" cm="1">
        <f t="array" ref="J1871">(_xlfn.XLOOKUP($A1871&amp;$Q$3,Data[Index]&amp;Data[Valid Test, Can be used for conformity (Y/N)],Data[THC + NOx/km (mg)])-J$2)/J$5</f>
        <v>#N/A</v>
      </c>
      <c r="K1871" s="141" t="e" cm="1">
        <f t="array" ref="K1871">(_xlfn.XLOOKUP($A1871&amp;$Q$3,Data[Index]&amp;Data[Valid Test, Can be used for conformity (Y/N)],Data[PN/km ('#)])-K$2)/K$5</f>
        <v>#N/A</v>
      </c>
      <c r="L1871" s="141" t="e" cm="1">
        <f t="array" ref="L1871">(_xlfn.XLOOKUP($A1871&amp;$Q$3,Data[Index]&amp;Data[Valid Test, Can be used for conformity (Y/N)],Data[PM/km (mg)])-L$2)/L$5</f>
        <v>#N/A</v>
      </c>
      <c r="M1871" s="140" t="e" cm="1">
        <f t="array" ref="M1871">(_xlfn.XLOOKUP($A1871&amp;$Q$3,Data[Index]&amp;Data[Valid Test, Can be used for conformity (Y/N)],Data[CH4 (mg/km)])-M$2)/M$5</f>
        <v>#N/A</v>
      </c>
      <c r="N1871" s="140" t="e" cm="1">
        <f t="array" ref="N1871">(_xlfn.XLOOKUP($A1871&amp;$Q$3,Data[Index]&amp;Data[Valid Test, Can be used for conformity (Y/N)],Data[N20 (mg/km)])-N$2)/N$5</f>
        <v>#N/A</v>
      </c>
      <c r="O1871" s="141" t="e" cm="1">
        <f t="array" ref="O1871">(_xlfn.XLOOKUP($A1871&amp;$Q$3,Data[Index]&amp;Data[Valid Test, Can be used for conformity (Y/N)],Data[l/100km])-O$2)/O$5</f>
        <v>#N/A</v>
      </c>
      <c r="P1871" s="138">
        <f>_xlfn.XLOOKUP($A1871,Data[Index],Data[Comments])</f>
        <v>0</v>
      </c>
    </row>
    <row r="1872" spans="1:16" x14ac:dyDescent="0.2">
      <c r="A1872" s="129"/>
      <c r="B1872" s="129"/>
      <c r="C1872" s="129" t="e" cm="1">
        <f t="array" ref="C1872">_xlfn.XLOOKUP($A1872&amp;$Q$3&amp;$R$3,Data[Index]&amp;Data[Valid Test, Can be used for conformity (Y/N)]&amp;Data[Cycle],Data[Test Name])</f>
        <v>#N/A</v>
      </c>
      <c r="D1872" s="167" t="e" cm="1">
        <f t="array" ref="D1872">_xlfn.XLOOKUP($A1872&amp;$Q$3&amp;$R$3,Data[Index]&amp;Data[Valid Test, Can be used for conformity (Y/N)]&amp;Data[Cycle],Data[Mileage (Miles)])</f>
        <v>#N/A</v>
      </c>
      <c r="E1872" s="130" t="e" cm="1">
        <f t="array" ref="E1872">_xlfn.XLOOKUP($A1872&amp;$Q$3&amp;$R$3,Data[Index]&amp;Data[Valid Test, Can be used for conformity (Y/N)]&amp;Data[Cycle],Data[Date])</f>
        <v>#N/A</v>
      </c>
      <c r="F1872" s="141" t="e" cm="1">
        <f t="array" ref="F1872">(_xlfn.XLOOKUP($A1872&amp;$Q$3&amp;$R$3,Data[Index]&amp;Data[Valid Test, Can be used for conformity (Y/N)]&amp;Data[Cycle],Data[CO/km (mg)])-F$2)/F$5</f>
        <v>#N/A</v>
      </c>
      <c r="G1872" s="141" t="e" cm="1">
        <f t="array" ref="G1872">(_xlfn.XLOOKUP($A1872&amp;$Q$3,Data[Index]&amp;Data[Valid Test, Can be used for conformity (Y/N)],Data[CO2/km (g)])-G$2)/G$5</f>
        <v>#N/A</v>
      </c>
      <c r="H1872" s="141" t="e" cm="1">
        <f t="array" ref="H1872">(_xlfn.XLOOKUP($A1872&amp;$Q$3,Data[Index]&amp;Data[Valid Test, Can be used for conformity (Y/N)],Data[THC/km (mg)])-H$2)/H$5</f>
        <v>#N/A</v>
      </c>
      <c r="I1872" s="141" t="e" cm="1">
        <f t="array" ref="I1872">(_xlfn.XLOOKUP($A1872&amp;$Q$3,Data[Index]&amp;Data[Valid Test, Can be used for conformity (Y/N)],Data[NOx/km (mg)])-I$2)/I$5</f>
        <v>#N/A</v>
      </c>
      <c r="J1872" s="141" t="e" cm="1">
        <f t="array" ref="J1872">(_xlfn.XLOOKUP($A1872&amp;$Q$3,Data[Index]&amp;Data[Valid Test, Can be used for conformity (Y/N)],Data[THC + NOx/km (mg)])-J$2)/J$5</f>
        <v>#N/A</v>
      </c>
      <c r="K1872" s="141" t="e" cm="1">
        <f t="array" ref="K1872">(_xlfn.XLOOKUP($A1872&amp;$Q$3,Data[Index]&amp;Data[Valid Test, Can be used for conformity (Y/N)],Data[PN/km ('#)])-K$2)/K$5</f>
        <v>#N/A</v>
      </c>
      <c r="L1872" s="141" t="e" cm="1">
        <f t="array" ref="L1872">(_xlfn.XLOOKUP($A1872&amp;$Q$3,Data[Index]&amp;Data[Valid Test, Can be used for conformity (Y/N)],Data[PM/km (mg)])-L$2)/L$5</f>
        <v>#N/A</v>
      </c>
      <c r="M1872" s="140" t="e" cm="1">
        <f t="array" ref="M1872">(_xlfn.XLOOKUP($A1872&amp;$Q$3,Data[Index]&amp;Data[Valid Test, Can be used for conformity (Y/N)],Data[CH4 (mg/km)])-M$2)/M$5</f>
        <v>#N/A</v>
      </c>
      <c r="N1872" s="140" t="e" cm="1">
        <f t="array" ref="N1872">(_xlfn.XLOOKUP($A1872&amp;$Q$3,Data[Index]&amp;Data[Valid Test, Can be used for conformity (Y/N)],Data[N20 (mg/km)])-N$2)/N$5</f>
        <v>#N/A</v>
      </c>
      <c r="O1872" s="141" t="e" cm="1">
        <f t="array" ref="O1872">(_xlfn.XLOOKUP($A1872&amp;$Q$3,Data[Index]&amp;Data[Valid Test, Can be used for conformity (Y/N)],Data[l/100km])-O$2)/O$5</f>
        <v>#N/A</v>
      </c>
      <c r="P1872" s="138">
        <f>_xlfn.XLOOKUP($A1872,Data[Index],Data[Comments])</f>
        <v>0</v>
      </c>
    </row>
    <row r="1873" spans="1:16" x14ac:dyDescent="0.2">
      <c r="A1873" s="129"/>
      <c r="B1873" s="129"/>
      <c r="C1873" s="129" t="e" cm="1">
        <f t="array" ref="C1873">_xlfn.XLOOKUP($A1873&amp;$Q$3&amp;$R$3,Data[Index]&amp;Data[Valid Test, Can be used for conformity (Y/N)]&amp;Data[Cycle],Data[Test Name])</f>
        <v>#N/A</v>
      </c>
      <c r="D1873" s="167" t="e" cm="1">
        <f t="array" ref="D1873">_xlfn.XLOOKUP($A1873&amp;$Q$3&amp;$R$3,Data[Index]&amp;Data[Valid Test, Can be used for conformity (Y/N)]&amp;Data[Cycle],Data[Mileage (Miles)])</f>
        <v>#N/A</v>
      </c>
      <c r="E1873" s="130" t="e" cm="1">
        <f t="array" ref="E1873">_xlfn.XLOOKUP($A1873&amp;$Q$3&amp;$R$3,Data[Index]&amp;Data[Valid Test, Can be used for conformity (Y/N)]&amp;Data[Cycle],Data[Date])</f>
        <v>#N/A</v>
      </c>
      <c r="F1873" s="141" t="e" cm="1">
        <f t="array" ref="F1873">(_xlfn.XLOOKUP($A1873&amp;$Q$3&amp;$R$3,Data[Index]&amp;Data[Valid Test, Can be used for conformity (Y/N)]&amp;Data[Cycle],Data[CO/km (mg)])-F$2)/F$5</f>
        <v>#N/A</v>
      </c>
      <c r="G1873" s="141" t="e" cm="1">
        <f t="array" ref="G1873">(_xlfn.XLOOKUP($A1873&amp;$Q$3,Data[Index]&amp;Data[Valid Test, Can be used for conformity (Y/N)],Data[CO2/km (g)])-G$2)/G$5</f>
        <v>#N/A</v>
      </c>
      <c r="H1873" s="141" t="e" cm="1">
        <f t="array" ref="H1873">(_xlfn.XLOOKUP($A1873&amp;$Q$3,Data[Index]&amp;Data[Valid Test, Can be used for conformity (Y/N)],Data[THC/km (mg)])-H$2)/H$5</f>
        <v>#N/A</v>
      </c>
      <c r="I1873" s="141" t="e" cm="1">
        <f t="array" ref="I1873">(_xlfn.XLOOKUP($A1873&amp;$Q$3,Data[Index]&amp;Data[Valid Test, Can be used for conformity (Y/N)],Data[NOx/km (mg)])-I$2)/I$5</f>
        <v>#N/A</v>
      </c>
      <c r="J1873" s="141" t="e" cm="1">
        <f t="array" ref="J1873">(_xlfn.XLOOKUP($A1873&amp;$Q$3,Data[Index]&amp;Data[Valid Test, Can be used for conformity (Y/N)],Data[THC + NOx/km (mg)])-J$2)/J$5</f>
        <v>#N/A</v>
      </c>
      <c r="K1873" s="141" t="e" cm="1">
        <f t="array" ref="K1873">(_xlfn.XLOOKUP($A1873&amp;$Q$3,Data[Index]&amp;Data[Valid Test, Can be used for conformity (Y/N)],Data[PN/km ('#)])-K$2)/K$5</f>
        <v>#N/A</v>
      </c>
      <c r="L1873" s="141" t="e" cm="1">
        <f t="array" ref="L1873">(_xlfn.XLOOKUP($A1873&amp;$Q$3,Data[Index]&amp;Data[Valid Test, Can be used for conformity (Y/N)],Data[PM/km (mg)])-L$2)/L$5</f>
        <v>#N/A</v>
      </c>
      <c r="M1873" s="140" t="e" cm="1">
        <f t="array" ref="M1873">(_xlfn.XLOOKUP($A1873&amp;$Q$3,Data[Index]&amp;Data[Valid Test, Can be used for conformity (Y/N)],Data[CH4 (mg/km)])-M$2)/M$5</f>
        <v>#N/A</v>
      </c>
      <c r="N1873" s="140" t="e" cm="1">
        <f t="array" ref="N1873">(_xlfn.XLOOKUP($A1873&amp;$Q$3,Data[Index]&amp;Data[Valid Test, Can be used for conformity (Y/N)],Data[N20 (mg/km)])-N$2)/N$5</f>
        <v>#N/A</v>
      </c>
      <c r="O1873" s="141" t="e" cm="1">
        <f t="array" ref="O1873">(_xlfn.XLOOKUP($A1873&amp;$Q$3,Data[Index]&amp;Data[Valid Test, Can be used for conformity (Y/N)],Data[l/100km])-O$2)/O$5</f>
        <v>#N/A</v>
      </c>
      <c r="P1873" s="138">
        <f>_xlfn.XLOOKUP($A1873,Data[Index],Data[Comments])</f>
        <v>0</v>
      </c>
    </row>
    <row r="1874" spans="1:16" x14ac:dyDescent="0.2">
      <c r="A1874" s="129"/>
      <c r="B1874" s="129"/>
      <c r="C1874" s="129" t="e" cm="1">
        <f t="array" ref="C1874">_xlfn.XLOOKUP($A1874&amp;$Q$3&amp;$R$3,Data[Index]&amp;Data[Valid Test, Can be used for conformity (Y/N)]&amp;Data[Cycle],Data[Test Name])</f>
        <v>#N/A</v>
      </c>
      <c r="D1874" s="167" t="e" cm="1">
        <f t="array" ref="D1874">_xlfn.XLOOKUP($A1874&amp;$Q$3&amp;$R$3,Data[Index]&amp;Data[Valid Test, Can be used for conformity (Y/N)]&amp;Data[Cycle],Data[Mileage (Miles)])</f>
        <v>#N/A</v>
      </c>
      <c r="E1874" s="130" t="e" cm="1">
        <f t="array" ref="E1874">_xlfn.XLOOKUP($A1874&amp;$Q$3&amp;$R$3,Data[Index]&amp;Data[Valid Test, Can be used for conformity (Y/N)]&amp;Data[Cycle],Data[Date])</f>
        <v>#N/A</v>
      </c>
      <c r="F1874" s="141" t="e" cm="1">
        <f t="array" ref="F1874">(_xlfn.XLOOKUP($A1874&amp;$Q$3&amp;$R$3,Data[Index]&amp;Data[Valid Test, Can be used for conformity (Y/N)]&amp;Data[Cycle],Data[CO/km (mg)])-F$2)/F$5</f>
        <v>#N/A</v>
      </c>
      <c r="G1874" s="141" t="e" cm="1">
        <f t="array" ref="G1874">(_xlfn.XLOOKUP($A1874&amp;$Q$3,Data[Index]&amp;Data[Valid Test, Can be used for conformity (Y/N)],Data[CO2/km (g)])-G$2)/G$5</f>
        <v>#N/A</v>
      </c>
      <c r="H1874" s="141" t="e" cm="1">
        <f t="array" ref="H1874">(_xlfn.XLOOKUP($A1874&amp;$Q$3,Data[Index]&amp;Data[Valid Test, Can be used for conformity (Y/N)],Data[THC/km (mg)])-H$2)/H$5</f>
        <v>#N/A</v>
      </c>
      <c r="I1874" s="141" t="e" cm="1">
        <f t="array" ref="I1874">(_xlfn.XLOOKUP($A1874&amp;$Q$3,Data[Index]&amp;Data[Valid Test, Can be used for conformity (Y/N)],Data[NOx/km (mg)])-I$2)/I$5</f>
        <v>#N/A</v>
      </c>
      <c r="J1874" s="141" t="e" cm="1">
        <f t="array" ref="J1874">(_xlfn.XLOOKUP($A1874&amp;$Q$3,Data[Index]&amp;Data[Valid Test, Can be used for conformity (Y/N)],Data[THC + NOx/km (mg)])-J$2)/J$5</f>
        <v>#N/A</v>
      </c>
      <c r="K1874" s="141" t="e" cm="1">
        <f t="array" ref="K1874">(_xlfn.XLOOKUP($A1874&amp;$Q$3,Data[Index]&amp;Data[Valid Test, Can be used for conformity (Y/N)],Data[PN/km ('#)])-K$2)/K$5</f>
        <v>#N/A</v>
      </c>
      <c r="L1874" s="141" t="e" cm="1">
        <f t="array" ref="L1874">(_xlfn.XLOOKUP($A1874&amp;$Q$3,Data[Index]&amp;Data[Valid Test, Can be used for conformity (Y/N)],Data[PM/km (mg)])-L$2)/L$5</f>
        <v>#N/A</v>
      </c>
      <c r="M1874" s="140" t="e" cm="1">
        <f t="array" ref="M1874">(_xlfn.XLOOKUP($A1874&amp;$Q$3,Data[Index]&amp;Data[Valid Test, Can be used for conformity (Y/N)],Data[CH4 (mg/km)])-M$2)/M$5</f>
        <v>#N/A</v>
      </c>
      <c r="N1874" s="140" t="e" cm="1">
        <f t="array" ref="N1874">(_xlfn.XLOOKUP($A1874&amp;$Q$3,Data[Index]&amp;Data[Valid Test, Can be used for conformity (Y/N)],Data[N20 (mg/km)])-N$2)/N$5</f>
        <v>#N/A</v>
      </c>
      <c r="O1874" s="141" t="e" cm="1">
        <f t="array" ref="O1874">(_xlfn.XLOOKUP($A1874&amp;$Q$3,Data[Index]&amp;Data[Valid Test, Can be used for conformity (Y/N)],Data[l/100km])-O$2)/O$5</f>
        <v>#N/A</v>
      </c>
      <c r="P1874" s="138">
        <f>_xlfn.XLOOKUP($A1874,Data[Index],Data[Comments])</f>
        <v>0</v>
      </c>
    </row>
    <row r="1875" spans="1:16" x14ac:dyDescent="0.2">
      <c r="A1875" s="129"/>
      <c r="B1875" s="129"/>
      <c r="C1875" s="129" t="e" cm="1">
        <f t="array" ref="C1875">_xlfn.XLOOKUP($A1875&amp;$Q$3&amp;$R$3,Data[Index]&amp;Data[Valid Test, Can be used for conformity (Y/N)]&amp;Data[Cycle],Data[Test Name])</f>
        <v>#N/A</v>
      </c>
      <c r="D1875" s="167" t="e" cm="1">
        <f t="array" ref="D1875">_xlfn.XLOOKUP($A1875&amp;$Q$3&amp;$R$3,Data[Index]&amp;Data[Valid Test, Can be used for conformity (Y/N)]&amp;Data[Cycle],Data[Mileage (Miles)])</f>
        <v>#N/A</v>
      </c>
      <c r="E1875" s="130" t="e" cm="1">
        <f t="array" ref="E1875">_xlfn.XLOOKUP($A1875&amp;$Q$3&amp;$R$3,Data[Index]&amp;Data[Valid Test, Can be used for conformity (Y/N)]&amp;Data[Cycle],Data[Date])</f>
        <v>#N/A</v>
      </c>
      <c r="F1875" s="141" t="e" cm="1">
        <f t="array" ref="F1875">(_xlfn.XLOOKUP($A1875&amp;$Q$3&amp;$R$3,Data[Index]&amp;Data[Valid Test, Can be used for conformity (Y/N)]&amp;Data[Cycle],Data[CO/km (mg)])-F$2)/F$5</f>
        <v>#N/A</v>
      </c>
      <c r="G1875" s="141" t="e" cm="1">
        <f t="array" ref="G1875">(_xlfn.XLOOKUP($A1875&amp;$Q$3,Data[Index]&amp;Data[Valid Test, Can be used for conformity (Y/N)],Data[CO2/km (g)])-G$2)/G$5</f>
        <v>#N/A</v>
      </c>
      <c r="H1875" s="141" t="e" cm="1">
        <f t="array" ref="H1875">(_xlfn.XLOOKUP($A1875&amp;$Q$3,Data[Index]&amp;Data[Valid Test, Can be used for conformity (Y/N)],Data[THC/km (mg)])-H$2)/H$5</f>
        <v>#N/A</v>
      </c>
      <c r="I1875" s="141" t="e" cm="1">
        <f t="array" ref="I1875">(_xlfn.XLOOKUP($A1875&amp;$Q$3,Data[Index]&amp;Data[Valid Test, Can be used for conformity (Y/N)],Data[NOx/km (mg)])-I$2)/I$5</f>
        <v>#N/A</v>
      </c>
      <c r="J1875" s="141" t="e" cm="1">
        <f t="array" ref="J1875">(_xlfn.XLOOKUP($A1875&amp;$Q$3,Data[Index]&amp;Data[Valid Test, Can be used for conformity (Y/N)],Data[THC + NOx/km (mg)])-J$2)/J$5</f>
        <v>#N/A</v>
      </c>
      <c r="K1875" s="141" t="e" cm="1">
        <f t="array" ref="K1875">(_xlfn.XLOOKUP($A1875&amp;$Q$3,Data[Index]&amp;Data[Valid Test, Can be used for conformity (Y/N)],Data[PN/km ('#)])-K$2)/K$5</f>
        <v>#N/A</v>
      </c>
      <c r="L1875" s="141" t="e" cm="1">
        <f t="array" ref="L1875">(_xlfn.XLOOKUP($A1875&amp;$Q$3,Data[Index]&amp;Data[Valid Test, Can be used for conformity (Y/N)],Data[PM/km (mg)])-L$2)/L$5</f>
        <v>#N/A</v>
      </c>
      <c r="M1875" s="140" t="e" cm="1">
        <f t="array" ref="M1875">(_xlfn.XLOOKUP($A1875&amp;$Q$3,Data[Index]&amp;Data[Valid Test, Can be used for conformity (Y/N)],Data[CH4 (mg/km)])-M$2)/M$5</f>
        <v>#N/A</v>
      </c>
      <c r="N1875" s="140" t="e" cm="1">
        <f t="array" ref="N1875">(_xlfn.XLOOKUP($A1875&amp;$Q$3,Data[Index]&amp;Data[Valid Test, Can be used for conformity (Y/N)],Data[N20 (mg/km)])-N$2)/N$5</f>
        <v>#N/A</v>
      </c>
      <c r="O1875" s="141" t="e" cm="1">
        <f t="array" ref="O1875">(_xlfn.XLOOKUP($A1875&amp;$Q$3,Data[Index]&amp;Data[Valid Test, Can be used for conformity (Y/N)],Data[l/100km])-O$2)/O$5</f>
        <v>#N/A</v>
      </c>
      <c r="P1875" s="138">
        <f>_xlfn.XLOOKUP($A1875,Data[Index],Data[Comments])</f>
        <v>0</v>
      </c>
    </row>
    <row r="1876" spans="1:16" x14ac:dyDescent="0.2">
      <c r="A1876" s="129"/>
      <c r="B1876" s="129"/>
      <c r="C1876" s="129" t="e" cm="1">
        <f t="array" ref="C1876">_xlfn.XLOOKUP($A1876&amp;$Q$3&amp;$R$3,Data[Index]&amp;Data[Valid Test, Can be used for conformity (Y/N)]&amp;Data[Cycle],Data[Test Name])</f>
        <v>#N/A</v>
      </c>
      <c r="D1876" s="167" t="e" cm="1">
        <f t="array" ref="D1876">_xlfn.XLOOKUP($A1876&amp;$Q$3&amp;$R$3,Data[Index]&amp;Data[Valid Test, Can be used for conformity (Y/N)]&amp;Data[Cycle],Data[Mileage (Miles)])</f>
        <v>#N/A</v>
      </c>
      <c r="E1876" s="130" t="e" cm="1">
        <f t="array" ref="E1876">_xlfn.XLOOKUP($A1876&amp;$Q$3&amp;$R$3,Data[Index]&amp;Data[Valid Test, Can be used for conformity (Y/N)]&amp;Data[Cycle],Data[Date])</f>
        <v>#N/A</v>
      </c>
      <c r="F1876" s="141" t="e" cm="1">
        <f t="array" ref="F1876">(_xlfn.XLOOKUP($A1876&amp;$Q$3&amp;$R$3,Data[Index]&amp;Data[Valid Test, Can be used for conformity (Y/N)]&amp;Data[Cycle],Data[CO/km (mg)])-F$2)/F$5</f>
        <v>#N/A</v>
      </c>
      <c r="G1876" s="141" t="e" cm="1">
        <f t="array" ref="G1876">(_xlfn.XLOOKUP($A1876&amp;$Q$3,Data[Index]&amp;Data[Valid Test, Can be used for conformity (Y/N)],Data[CO2/km (g)])-G$2)/G$5</f>
        <v>#N/A</v>
      </c>
      <c r="H1876" s="141" t="e" cm="1">
        <f t="array" ref="H1876">(_xlfn.XLOOKUP($A1876&amp;$Q$3,Data[Index]&amp;Data[Valid Test, Can be used for conformity (Y/N)],Data[THC/km (mg)])-H$2)/H$5</f>
        <v>#N/A</v>
      </c>
      <c r="I1876" s="141" t="e" cm="1">
        <f t="array" ref="I1876">(_xlfn.XLOOKUP($A1876&amp;$Q$3,Data[Index]&amp;Data[Valid Test, Can be used for conformity (Y/N)],Data[NOx/km (mg)])-I$2)/I$5</f>
        <v>#N/A</v>
      </c>
      <c r="J1876" s="141" t="e" cm="1">
        <f t="array" ref="J1876">(_xlfn.XLOOKUP($A1876&amp;$Q$3,Data[Index]&amp;Data[Valid Test, Can be used for conformity (Y/N)],Data[THC + NOx/km (mg)])-J$2)/J$5</f>
        <v>#N/A</v>
      </c>
      <c r="K1876" s="141" t="e" cm="1">
        <f t="array" ref="K1876">(_xlfn.XLOOKUP($A1876&amp;$Q$3,Data[Index]&amp;Data[Valid Test, Can be used for conformity (Y/N)],Data[PN/km ('#)])-K$2)/K$5</f>
        <v>#N/A</v>
      </c>
      <c r="L1876" s="141" t="e" cm="1">
        <f t="array" ref="L1876">(_xlfn.XLOOKUP($A1876&amp;$Q$3,Data[Index]&amp;Data[Valid Test, Can be used for conformity (Y/N)],Data[PM/km (mg)])-L$2)/L$5</f>
        <v>#N/A</v>
      </c>
      <c r="M1876" s="140" t="e" cm="1">
        <f t="array" ref="M1876">(_xlfn.XLOOKUP($A1876&amp;$Q$3,Data[Index]&amp;Data[Valid Test, Can be used for conformity (Y/N)],Data[CH4 (mg/km)])-M$2)/M$5</f>
        <v>#N/A</v>
      </c>
      <c r="N1876" s="140" t="e" cm="1">
        <f t="array" ref="N1876">(_xlfn.XLOOKUP($A1876&amp;$Q$3,Data[Index]&amp;Data[Valid Test, Can be used for conformity (Y/N)],Data[N20 (mg/km)])-N$2)/N$5</f>
        <v>#N/A</v>
      </c>
      <c r="O1876" s="141" t="e" cm="1">
        <f t="array" ref="O1876">(_xlfn.XLOOKUP($A1876&amp;$Q$3,Data[Index]&amp;Data[Valid Test, Can be used for conformity (Y/N)],Data[l/100km])-O$2)/O$5</f>
        <v>#N/A</v>
      </c>
      <c r="P1876" s="138">
        <f>_xlfn.XLOOKUP($A1876,Data[Index],Data[Comments])</f>
        <v>0</v>
      </c>
    </row>
    <row r="1877" spans="1:16" x14ac:dyDescent="0.2">
      <c r="A1877" s="129"/>
      <c r="B1877" s="129"/>
      <c r="C1877" s="129" t="e" cm="1">
        <f t="array" ref="C1877">_xlfn.XLOOKUP($A1877&amp;$Q$3&amp;$R$3,Data[Index]&amp;Data[Valid Test, Can be used for conformity (Y/N)]&amp;Data[Cycle],Data[Test Name])</f>
        <v>#N/A</v>
      </c>
      <c r="D1877" s="167" t="e" cm="1">
        <f t="array" ref="D1877">_xlfn.XLOOKUP($A1877&amp;$Q$3&amp;$R$3,Data[Index]&amp;Data[Valid Test, Can be used for conformity (Y/N)]&amp;Data[Cycle],Data[Mileage (Miles)])</f>
        <v>#N/A</v>
      </c>
      <c r="E1877" s="130" t="e" cm="1">
        <f t="array" ref="E1877">_xlfn.XLOOKUP($A1877&amp;$Q$3&amp;$R$3,Data[Index]&amp;Data[Valid Test, Can be used for conformity (Y/N)]&amp;Data[Cycle],Data[Date])</f>
        <v>#N/A</v>
      </c>
      <c r="F1877" s="141" t="e" cm="1">
        <f t="array" ref="F1877">(_xlfn.XLOOKUP($A1877&amp;$Q$3&amp;$R$3,Data[Index]&amp;Data[Valid Test, Can be used for conformity (Y/N)]&amp;Data[Cycle],Data[CO/km (mg)])-F$2)/F$5</f>
        <v>#N/A</v>
      </c>
      <c r="G1877" s="141" t="e" cm="1">
        <f t="array" ref="G1877">(_xlfn.XLOOKUP($A1877&amp;$Q$3,Data[Index]&amp;Data[Valid Test, Can be used for conformity (Y/N)],Data[CO2/km (g)])-G$2)/G$5</f>
        <v>#N/A</v>
      </c>
      <c r="H1877" s="141" t="e" cm="1">
        <f t="array" ref="H1877">(_xlfn.XLOOKUP($A1877&amp;$Q$3,Data[Index]&amp;Data[Valid Test, Can be used for conformity (Y/N)],Data[THC/km (mg)])-H$2)/H$5</f>
        <v>#N/A</v>
      </c>
      <c r="I1877" s="141" t="e" cm="1">
        <f t="array" ref="I1877">(_xlfn.XLOOKUP($A1877&amp;$Q$3,Data[Index]&amp;Data[Valid Test, Can be used for conformity (Y/N)],Data[NOx/km (mg)])-I$2)/I$5</f>
        <v>#N/A</v>
      </c>
      <c r="J1877" s="141" t="e" cm="1">
        <f t="array" ref="J1877">(_xlfn.XLOOKUP($A1877&amp;$Q$3,Data[Index]&amp;Data[Valid Test, Can be used for conformity (Y/N)],Data[THC + NOx/km (mg)])-J$2)/J$5</f>
        <v>#N/A</v>
      </c>
      <c r="K1877" s="141" t="e" cm="1">
        <f t="array" ref="K1877">(_xlfn.XLOOKUP($A1877&amp;$Q$3,Data[Index]&amp;Data[Valid Test, Can be used for conformity (Y/N)],Data[PN/km ('#)])-K$2)/K$5</f>
        <v>#N/A</v>
      </c>
      <c r="L1877" s="141" t="e" cm="1">
        <f t="array" ref="L1877">(_xlfn.XLOOKUP($A1877&amp;$Q$3,Data[Index]&amp;Data[Valid Test, Can be used for conformity (Y/N)],Data[PM/km (mg)])-L$2)/L$5</f>
        <v>#N/A</v>
      </c>
      <c r="M1877" s="140" t="e" cm="1">
        <f t="array" ref="M1877">(_xlfn.XLOOKUP($A1877&amp;$Q$3,Data[Index]&amp;Data[Valid Test, Can be used for conformity (Y/N)],Data[CH4 (mg/km)])-M$2)/M$5</f>
        <v>#N/A</v>
      </c>
      <c r="N1877" s="140" t="e" cm="1">
        <f t="array" ref="N1877">(_xlfn.XLOOKUP($A1877&amp;$Q$3,Data[Index]&amp;Data[Valid Test, Can be used for conformity (Y/N)],Data[N20 (mg/km)])-N$2)/N$5</f>
        <v>#N/A</v>
      </c>
      <c r="O1877" s="141" t="e" cm="1">
        <f t="array" ref="O1877">(_xlfn.XLOOKUP($A1877&amp;$Q$3,Data[Index]&amp;Data[Valid Test, Can be used for conformity (Y/N)],Data[l/100km])-O$2)/O$5</f>
        <v>#N/A</v>
      </c>
      <c r="P1877" s="138">
        <f>_xlfn.XLOOKUP($A1877,Data[Index],Data[Comments])</f>
        <v>0</v>
      </c>
    </row>
    <row r="1878" spans="1:16" x14ac:dyDescent="0.2">
      <c r="A1878" s="129"/>
      <c r="B1878" s="129"/>
      <c r="C1878" s="129" t="e" cm="1">
        <f t="array" ref="C1878">_xlfn.XLOOKUP($A1878&amp;$Q$3&amp;$R$3,Data[Index]&amp;Data[Valid Test, Can be used for conformity (Y/N)]&amp;Data[Cycle],Data[Test Name])</f>
        <v>#N/A</v>
      </c>
      <c r="D1878" s="167" t="e" cm="1">
        <f t="array" ref="D1878">_xlfn.XLOOKUP($A1878&amp;$Q$3&amp;$R$3,Data[Index]&amp;Data[Valid Test, Can be used for conformity (Y/N)]&amp;Data[Cycle],Data[Mileage (Miles)])</f>
        <v>#N/A</v>
      </c>
      <c r="E1878" s="130" t="e" cm="1">
        <f t="array" ref="E1878">_xlfn.XLOOKUP($A1878&amp;$Q$3&amp;$R$3,Data[Index]&amp;Data[Valid Test, Can be used for conformity (Y/N)]&amp;Data[Cycle],Data[Date])</f>
        <v>#N/A</v>
      </c>
      <c r="F1878" s="141" t="e" cm="1">
        <f t="array" ref="F1878">(_xlfn.XLOOKUP($A1878&amp;$Q$3&amp;$R$3,Data[Index]&amp;Data[Valid Test, Can be used for conformity (Y/N)]&amp;Data[Cycle],Data[CO/km (mg)])-F$2)/F$5</f>
        <v>#N/A</v>
      </c>
      <c r="G1878" s="141" t="e" cm="1">
        <f t="array" ref="G1878">(_xlfn.XLOOKUP($A1878&amp;$Q$3,Data[Index]&amp;Data[Valid Test, Can be used for conformity (Y/N)],Data[CO2/km (g)])-G$2)/G$5</f>
        <v>#N/A</v>
      </c>
      <c r="H1878" s="141" t="e" cm="1">
        <f t="array" ref="H1878">(_xlfn.XLOOKUP($A1878&amp;$Q$3,Data[Index]&amp;Data[Valid Test, Can be used for conformity (Y/N)],Data[THC/km (mg)])-H$2)/H$5</f>
        <v>#N/A</v>
      </c>
      <c r="I1878" s="141" t="e" cm="1">
        <f t="array" ref="I1878">(_xlfn.XLOOKUP($A1878&amp;$Q$3,Data[Index]&amp;Data[Valid Test, Can be used for conformity (Y/N)],Data[NOx/km (mg)])-I$2)/I$5</f>
        <v>#N/A</v>
      </c>
      <c r="J1878" s="141" t="e" cm="1">
        <f t="array" ref="J1878">(_xlfn.XLOOKUP($A1878&amp;$Q$3,Data[Index]&amp;Data[Valid Test, Can be used for conformity (Y/N)],Data[THC + NOx/km (mg)])-J$2)/J$5</f>
        <v>#N/A</v>
      </c>
      <c r="K1878" s="141" t="e" cm="1">
        <f t="array" ref="K1878">(_xlfn.XLOOKUP($A1878&amp;$Q$3,Data[Index]&amp;Data[Valid Test, Can be used for conformity (Y/N)],Data[PN/km ('#)])-K$2)/K$5</f>
        <v>#N/A</v>
      </c>
      <c r="L1878" s="141" t="e" cm="1">
        <f t="array" ref="L1878">(_xlfn.XLOOKUP($A1878&amp;$Q$3,Data[Index]&amp;Data[Valid Test, Can be used for conformity (Y/N)],Data[PM/km (mg)])-L$2)/L$5</f>
        <v>#N/A</v>
      </c>
      <c r="M1878" s="140" t="e" cm="1">
        <f t="array" ref="M1878">(_xlfn.XLOOKUP($A1878&amp;$Q$3,Data[Index]&amp;Data[Valid Test, Can be used for conformity (Y/N)],Data[CH4 (mg/km)])-M$2)/M$5</f>
        <v>#N/A</v>
      </c>
      <c r="N1878" s="140" t="e" cm="1">
        <f t="array" ref="N1878">(_xlfn.XLOOKUP($A1878&amp;$Q$3,Data[Index]&amp;Data[Valid Test, Can be used for conformity (Y/N)],Data[N20 (mg/km)])-N$2)/N$5</f>
        <v>#N/A</v>
      </c>
      <c r="O1878" s="141" t="e" cm="1">
        <f t="array" ref="O1878">(_xlfn.XLOOKUP($A1878&amp;$Q$3,Data[Index]&amp;Data[Valid Test, Can be used for conformity (Y/N)],Data[l/100km])-O$2)/O$5</f>
        <v>#N/A</v>
      </c>
      <c r="P1878" s="138">
        <f>_xlfn.XLOOKUP($A1878,Data[Index],Data[Comments])</f>
        <v>0</v>
      </c>
    </row>
    <row r="1879" spans="1:16" x14ac:dyDescent="0.2">
      <c r="A1879" s="129"/>
      <c r="B1879" s="129"/>
      <c r="C1879" s="129" t="e" cm="1">
        <f t="array" ref="C1879">_xlfn.XLOOKUP($A1879&amp;$Q$3&amp;$R$3,Data[Index]&amp;Data[Valid Test, Can be used for conformity (Y/N)]&amp;Data[Cycle],Data[Test Name])</f>
        <v>#N/A</v>
      </c>
      <c r="D1879" s="167" t="e" cm="1">
        <f t="array" ref="D1879">_xlfn.XLOOKUP($A1879&amp;$Q$3&amp;$R$3,Data[Index]&amp;Data[Valid Test, Can be used for conformity (Y/N)]&amp;Data[Cycle],Data[Mileage (Miles)])</f>
        <v>#N/A</v>
      </c>
      <c r="E1879" s="130" t="e" cm="1">
        <f t="array" ref="E1879">_xlfn.XLOOKUP($A1879&amp;$Q$3&amp;$R$3,Data[Index]&amp;Data[Valid Test, Can be used for conformity (Y/N)]&amp;Data[Cycle],Data[Date])</f>
        <v>#N/A</v>
      </c>
      <c r="F1879" s="141" t="e" cm="1">
        <f t="array" ref="F1879">(_xlfn.XLOOKUP($A1879&amp;$Q$3&amp;$R$3,Data[Index]&amp;Data[Valid Test, Can be used for conformity (Y/N)]&amp;Data[Cycle],Data[CO/km (mg)])-F$2)/F$5</f>
        <v>#N/A</v>
      </c>
      <c r="G1879" s="141" t="e" cm="1">
        <f t="array" ref="G1879">(_xlfn.XLOOKUP($A1879&amp;$Q$3,Data[Index]&amp;Data[Valid Test, Can be used for conformity (Y/N)],Data[CO2/km (g)])-G$2)/G$5</f>
        <v>#N/A</v>
      </c>
      <c r="H1879" s="141" t="e" cm="1">
        <f t="array" ref="H1879">(_xlfn.XLOOKUP($A1879&amp;$Q$3,Data[Index]&amp;Data[Valid Test, Can be used for conformity (Y/N)],Data[THC/km (mg)])-H$2)/H$5</f>
        <v>#N/A</v>
      </c>
      <c r="I1879" s="141" t="e" cm="1">
        <f t="array" ref="I1879">(_xlfn.XLOOKUP($A1879&amp;$Q$3,Data[Index]&amp;Data[Valid Test, Can be used for conformity (Y/N)],Data[NOx/km (mg)])-I$2)/I$5</f>
        <v>#N/A</v>
      </c>
      <c r="J1879" s="141" t="e" cm="1">
        <f t="array" ref="J1879">(_xlfn.XLOOKUP($A1879&amp;$Q$3,Data[Index]&amp;Data[Valid Test, Can be used for conformity (Y/N)],Data[THC + NOx/km (mg)])-J$2)/J$5</f>
        <v>#N/A</v>
      </c>
      <c r="K1879" s="141" t="e" cm="1">
        <f t="array" ref="K1879">(_xlfn.XLOOKUP($A1879&amp;$Q$3,Data[Index]&amp;Data[Valid Test, Can be used for conformity (Y/N)],Data[PN/km ('#)])-K$2)/K$5</f>
        <v>#N/A</v>
      </c>
      <c r="L1879" s="141" t="e" cm="1">
        <f t="array" ref="L1879">(_xlfn.XLOOKUP($A1879&amp;$Q$3,Data[Index]&amp;Data[Valid Test, Can be used for conformity (Y/N)],Data[PM/km (mg)])-L$2)/L$5</f>
        <v>#N/A</v>
      </c>
      <c r="M1879" s="140" t="e" cm="1">
        <f t="array" ref="M1879">(_xlfn.XLOOKUP($A1879&amp;$Q$3,Data[Index]&amp;Data[Valid Test, Can be used for conformity (Y/N)],Data[CH4 (mg/km)])-M$2)/M$5</f>
        <v>#N/A</v>
      </c>
      <c r="N1879" s="140" t="e" cm="1">
        <f t="array" ref="N1879">(_xlfn.XLOOKUP($A1879&amp;$Q$3,Data[Index]&amp;Data[Valid Test, Can be used for conformity (Y/N)],Data[N20 (mg/km)])-N$2)/N$5</f>
        <v>#N/A</v>
      </c>
      <c r="O1879" s="141" t="e" cm="1">
        <f t="array" ref="O1879">(_xlfn.XLOOKUP($A1879&amp;$Q$3,Data[Index]&amp;Data[Valid Test, Can be used for conformity (Y/N)],Data[l/100km])-O$2)/O$5</f>
        <v>#N/A</v>
      </c>
      <c r="P1879" s="138">
        <f>_xlfn.XLOOKUP($A1879,Data[Index],Data[Comments])</f>
        <v>0</v>
      </c>
    </row>
    <row r="1880" spans="1:16" x14ac:dyDescent="0.2">
      <c r="A1880" s="129"/>
      <c r="B1880" s="129"/>
      <c r="C1880" s="129" t="e" cm="1">
        <f t="array" ref="C1880">_xlfn.XLOOKUP($A1880&amp;$Q$3&amp;$R$3,Data[Index]&amp;Data[Valid Test, Can be used for conformity (Y/N)]&amp;Data[Cycle],Data[Test Name])</f>
        <v>#N/A</v>
      </c>
      <c r="D1880" s="167" t="e" cm="1">
        <f t="array" ref="D1880">_xlfn.XLOOKUP($A1880&amp;$Q$3&amp;$R$3,Data[Index]&amp;Data[Valid Test, Can be used for conformity (Y/N)]&amp;Data[Cycle],Data[Mileage (Miles)])</f>
        <v>#N/A</v>
      </c>
      <c r="E1880" s="130" t="e" cm="1">
        <f t="array" ref="E1880">_xlfn.XLOOKUP($A1880&amp;$Q$3&amp;$R$3,Data[Index]&amp;Data[Valid Test, Can be used for conformity (Y/N)]&amp;Data[Cycle],Data[Date])</f>
        <v>#N/A</v>
      </c>
      <c r="F1880" s="141" t="e" cm="1">
        <f t="array" ref="F1880">(_xlfn.XLOOKUP($A1880&amp;$Q$3&amp;$R$3,Data[Index]&amp;Data[Valid Test, Can be used for conformity (Y/N)]&amp;Data[Cycle],Data[CO/km (mg)])-F$2)/F$5</f>
        <v>#N/A</v>
      </c>
      <c r="G1880" s="141" t="e" cm="1">
        <f t="array" ref="G1880">(_xlfn.XLOOKUP($A1880&amp;$Q$3,Data[Index]&amp;Data[Valid Test, Can be used for conformity (Y/N)],Data[CO2/km (g)])-G$2)/G$5</f>
        <v>#N/A</v>
      </c>
      <c r="H1880" s="141" t="e" cm="1">
        <f t="array" ref="H1880">(_xlfn.XLOOKUP($A1880&amp;$Q$3,Data[Index]&amp;Data[Valid Test, Can be used for conformity (Y/N)],Data[THC/km (mg)])-H$2)/H$5</f>
        <v>#N/A</v>
      </c>
      <c r="I1880" s="141" t="e" cm="1">
        <f t="array" ref="I1880">(_xlfn.XLOOKUP($A1880&amp;$Q$3,Data[Index]&amp;Data[Valid Test, Can be used for conformity (Y/N)],Data[NOx/km (mg)])-I$2)/I$5</f>
        <v>#N/A</v>
      </c>
      <c r="J1880" s="141" t="e" cm="1">
        <f t="array" ref="J1880">(_xlfn.XLOOKUP($A1880&amp;$Q$3,Data[Index]&amp;Data[Valid Test, Can be used for conformity (Y/N)],Data[THC + NOx/km (mg)])-J$2)/J$5</f>
        <v>#N/A</v>
      </c>
      <c r="K1880" s="141" t="e" cm="1">
        <f t="array" ref="K1880">(_xlfn.XLOOKUP($A1880&amp;$Q$3,Data[Index]&amp;Data[Valid Test, Can be used for conformity (Y/N)],Data[PN/km ('#)])-K$2)/K$5</f>
        <v>#N/A</v>
      </c>
      <c r="L1880" s="141" t="e" cm="1">
        <f t="array" ref="L1880">(_xlfn.XLOOKUP($A1880&amp;$Q$3,Data[Index]&amp;Data[Valid Test, Can be used for conformity (Y/N)],Data[PM/km (mg)])-L$2)/L$5</f>
        <v>#N/A</v>
      </c>
      <c r="M1880" s="140" t="e" cm="1">
        <f t="array" ref="M1880">(_xlfn.XLOOKUP($A1880&amp;$Q$3,Data[Index]&amp;Data[Valid Test, Can be used for conformity (Y/N)],Data[CH4 (mg/km)])-M$2)/M$5</f>
        <v>#N/A</v>
      </c>
      <c r="N1880" s="140" t="e" cm="1">
        <f t="array" ref="N1880">(_xlfn.XLOOKUP($A1880&amp;$Q$3,Data[Index]&amp;Data[Valid Test, Can be used for conformity (Y/N)],Data[N20 (mg/km)])-N$2)/N$5</f>
        <v>#N/A</v>
      </c>
      <c r="O1880" s="141" t="e" cm="1">
        <f t="array" ref="O1880">(_xlfn.XLOOKUP($A1880&amp;$Q$3,Data[Index]&amp;Data[Valid Test, Can be used for conformity (Y/N)],Data[l/100km])-O$2)/O$5</f>
        <v>#N/A</v>
      </c>
      <c r="P1880" s="138">
        <f>_xlfn.XLOOKUP($A1880,Data[Index],Data[Comments])</f>
        <v>0</v>
      </c>
    </row>
    <row r="1881" spans="1:16" x14ac:dyDescent="0.2">
      <c r="A1881" s="129"/>
      <c r="B1881" s="129"/>
      <c r="C1881" s="129" t="e" cm="1">
        <f t="array" ref="C1881">_xlfn.XLOOKUP($A1881&amp;$Q$3&amp;$R$3,Data[Index]&amp;Data[Valid Test, Can be used for conformity (Y/N)]&amp;Data[Cycle],Data[Test Name])</f>
        <v>#N/A</v>
      </c>
      <c r="D1881" s="167" t="e" cm="1">
        <f t="array" ref="D1881">_xlfn.XLOOKUP($A1881&amp;$Q$3&amp;$R$3,Data[Index]&amp;Data[Valid Test, Can be used for conformity (Y/N)]&amp;Data[Cycle],Data[Mileage (Miles)])</f>
        <v>#N/A</v>
      </c>
      <c r="E1881" s="130" t="e" cm="1">
        <f t="array" ref="E1881">_xlfn.XLOOKUP($A1881&amp;$Q$3&amp;$R$3,Data[Index]&amp;Data[Valid Test, Can be used for conformity (Y/N)]&amp;Data[Cycle],Data[Date])</f>
        <v>#N/A</v>
      </c>
      <c r="F1881" s="141" t="e" cm="1">
        <f t="array" ref="F1881">(_xlfn.XLOOKUP($A1881&amp;$Q$3&amp;$R$3,Data[Index]&amp;Data[Valid Test, Can be used for conformity (Y/N)]&amp;Data[Cycle],Data[CO/km (mg)])-F$2)/F$5</f>
        <v>#N/A</v>
      </c>
      <c r="G1881" s="141" t="e" cm="1">
        <f t="array" ref="G1881">(_xlfn.XLOOKUP($A1881&amp;$Q$3,Data[Index]&amp;Data[Valid Test, Can be used for conformity (Y/N)],Data[CO2/km (g)])-G$2)/G$5</f>
        <v>#N/A</v>
      </c>
      <c r="H1881" s="141" t="e" cm="1">
        <f t="array" ref="H1881">(_xlfn.XLOOKUP($A1881&amp;$Q$3,Data[Index]&amp;Data[Valid Test, Can be used for conformity (Y/N)],Data[THC/km (mg)])-H$2)/H$5</f>
        <v>#N/A</v>
      </c>
      <c r="I1881" s="141" t="e" cm="1">
        <f t="array" ref="I1881">(_xlfn.XLOOKUP($A1881&amp;$Q$3,Data[Index]&amp;Data[Valid Test, Can be used for conformity (Y/N)],Data[NOx/km (mg)])-I$2)/I$5</f>
        <v>#N/A</v>
      </c>
      <c r="J1881" s="141" t="e" cm="1">
        <f t="array" ref="J1881">(_xlfn.XLOOKUP($A1881&amp;$Q$3,Data[Index]&amp;Data[Valid Test, Can be used for conformity (Y/N)],Data[THC + NOx/km (mg)])-J$2)/J$5</f>
        <v>#N/A</v>
      </c>
      <c r="K1881" s="141" t="e" cm="1">
        <f t="array" ref="K1881">(_xlfn.XLOOKUP($A1881&amp;$Q$3,Data[Index]&amp;Data[Valid Test, Can be used for conformity (Y/N)],Data[PN/km ('#)])-K$2)/K$5</f>
        <v>#N/A</v>
      </c>
      <c r="L1881" s="141" t="e" cm="1">
        <f t="array" ref="L1881">(_xlfn.XLOOKUP($A1881&amp;$Q$3,Data[Index]&amp;Data[Valid Test, Can be used for conformity (Y/N)],Data[PM/km (mg)])-L$2)/L$5</f>
        <v>#N/A</v>
      </c>
      <c r="M1881" s="140" t="e" cm="1">
        <f t="array" ref="M1881">(_xlfn.XLOOKUP($A1881&amp;$Q$3,Data[Index]&amp;Data[Valid Test, Can be used for conformity (Y/N)],Data[CH4 (mg/km)])-M$2)/M$5</f>
        <v>#N/A</v>
      </c>
      <c r="N1881" s="140" t="e" cm="1">
        <f t="array" ref="N1881">(_xlfn.XLOOKUP($A1881&amp;$Q$3,Data[Index]&amp;Data[Valid Test, Can be used for conformity (Y/N)],Data[N20 (mg/km)])-N$2)/N$5</f>
        <v>#N/A</v>
      </c>
      <c r="O1881" s="141" t="e" cm="1">
        <f t="array" ref="O1881">(_xlfn.XLOOKUP($A1881&amp;$Q$3,Data[Index]&amp;Data[Valid Test, Can be used for conformity (Y/N)],Data[l/100km])-O$2)/O$5</f>
        <v>#N/A</v>
      </c>
      <c r="P1881" s="138">
        <f>_xlfn.XLOOKUP($A1881,Data[Index],Data[Comments])</f>
        <v>0</v>
      </c>
    </row>
    <row r="1882" spans="1:16" x14ac:dyDescent="0.2">
      <c r="A1882" s="129"/>
      <c r="B1882" s="129"/>
      <c r="C1882" s="129" t="e" cm="1">
        <f t="array" ref="C1882">_xlfn.XLOOKUP($A1882&amp;$Q$3&amp;$R$3,Data[Index]&amp;Data[Valid Test, Can be used for conformity (Y/N)]&amp;Data[Cycle],Data[Test Name])</f>
        <v>#N/A</v>
      </c>
      <c r="D1882" s="167" t="e" cm="1">
        <f t="array" ref="D1882">_xlfn.XLOOKUP($A1882&amp;$Q$3&amp;$R$3,Data[Index]&amp;Data[Valid Test, Can be used for conformity (Y/N)]&amp;Data[Cycle],Data[Mileage (Miles)])</f>
        <v>#N/A</v>
      </c>
      <c r="E1882" s="130" t="e" cm="1">
        <f t="array" ref="E1882">_xlfn.XLOOKUP($A1882&amp;$Q$3&amp;$R$3,Data[Index]&amp;Data[Valid Test, Can be used for conformity (Y/N)]&amp;Data[Cycle],Data[Date])</f>
        <v>#N/A</v>
      </c>
      <c r="F1882" s="141" t="e" cm="1">
        <f t="array" ref="F1882">(_xlfn.XLOOKUP($A1882&amp;$Q$3&amp;$R$3,Data[Index]&amp;Data[Valid Test, Can be used for conformity (Y/N)]&amp;Data[Cycle],Data[CO/km (mg)])-F$2)/F$5</f>
        <v>#N/A</v>
      </c>
      <c r="G1882" s="141" t="e" cm="1">
        <f t="array" ref="G1882">(_xlfn.XLOOKUP($A1882&amp;$Q$3,Data[Index]&amp;Data[Valid Test, Can be used for conformity (Y/N)],Data[CO2/km (g)])-G$2)/G$5</f>
        <v>#N/A</v>
      </c>
      <c r="H1882" s="141" t="e" cm="1">
        <f t="array" ref="H1882">(_xlfn.XLOOKUP($A1882&amp;$Q$3,Data[Index]&amp;Data[Valid Test, Can be used for conformity (Y/N)],Data[THC/km (mg)])-H$2)/H$5</f>
        <v>#N/A</v>
      </c>
      <c r="I1882" s="141" t="e" cm="1">
        <f t="array" ref="I1882">(_xlfn.XLOOKUP($A1882&amp;$Q$3,Data[Index]&amp;Data[Valid Test, Can be used for conformity (Y/N)],Data[NOx/km (mg)])-I$2)/I$5</f>
        <v>#N/A</v>
      </c>
      <c r="J1882" s="141" t="e" cm="1">
        <f t="array" ref="J1882">(_xlfn.XLOOKUP($A1882&amp;$Q$3,Data[Index]&amp;Data[Valid Test, Can be used for conformity (Y/N)],Data[THC + NOx/km (mg)])-J$2)/J$5</f>
        <v>#N/A</v>
      </c>
      <c r="K1882" s="141" t="e" cm="1">
        <f t="array" ref="K1882">(_xlfn.XLOOKUP($A1882&amp;$Q$3,Data[Index]&amp;Data[Valid Test, Can be used for conformity (Y/N)],Data[PN/km ('#)])-K$2)/K$5</f>
        <v>#N/A</v>
      </c>
      <c r="L1882" s="141" t="e" cm="1">
        <f t="array" ref="L1882">(_xlfn.XLOOKUP($A1882&amp;$Q$3,Data[Index]&amp;Data[Valid Test, Can be used for conformity (Y/N)],Data[PM/km (mg)])-L$2)/L$5</f>
        <v>#N/A</v>
      </c>
      <c r="M1882" s="140" t="e" cm="1">
        <f t="array" ref="M1882">(_xlfn.XLOOKUP($A1882&amp;$Q$3,Data[Index]&amp;Data[Valid Test, Can be used for conformity (Y/N)],Data[CH4 (mg/km)])-M$2)/M$5</f>
        <v>#N/A</v>
      </c>
      <c r="N1882" s="140" t="e" cm="1">
        <f t="array" ref="N1882">(_xlfn.XLOOKUP($A1882&amp;$Q$3,Data[Index]&amp;Data[Valid Test, Can be used for conformity (Y/N)],Data[N20 (mg/km)])-N$2)/N$5</f>
        <v>#N/A</v>
      </c>
      <c r="O1882" s="141" t="e" cm="1">
        <f t="array" ref="O1882">(_xlfn.XLOOKUP($A1882&amp;$Q$3,Data[Index]&amp;Data[Valid Test, Can be used for conformity (Y/N)],Data[l/100km])-O$2)/O$5</f>
        <v>#N/A</v>
      </c>
      <c r="P1882" s="138">
        <f>_xlfn.XLOOKUP($A1882,Data[Index],Data[Comments])</f>
        <v>0</v>
      </c>
    </row>
    <row r="1883" spans="1:16" x14ac:dyDescent="0.2">
      <c r="A1883" s="129"/>
      <c r="B1883" s="129"/>
      <c r="C1883" s="129" t="e" cm="1">
        <f t="array" ref="C1883">_xlfn.XLOOKUP($A1883&amp;$Q$3&amp;$R$3,Data[Index]&amp;Data[Valid Test, Can be used for conformity (Y/N)]&amp;Data[Cycle],Data[Test Name])</f>
        <v>#N/A</v>
      </c>
      <c r="D1883" s="167" t="e" cm="1">
        <f t="array" ref="D1883">_xlfn.XLOOKUP($A1883&amp;$Q$3&amp;$R$3,Data[Index]&amp;Data[Valid Test, Can be used for conformity (Y/N)]&amp;Data[Cycle],Data[Mileage (Miles)])</f>
        <v>#N/A</v>
      </c>
      <c r="E1883" s="130" t="e" cm="1">
        <f t="array" ref="E1883">_xlfn.XLOOKUP($A1883&amp;$Q$3&amp;$R$3,Data[Index]&amp;Data[Valid Test, Can be used for conformity (Y/N)]&amp;Data[Cycle],Data[Date])</f>
        <v>#N/A</v>
      </c>
      <c r="F1883" s="141" t="e" cm="1">
        <f t="array" ref="F1883">(_xlfn.XLOOKUP($A1883&amp;$Q$3&amp;$R$3,Data[Index]&amp;Data[Valid Test, Can be used for conformity (Y/N)]&amp;Data[Cycle],Data[CO/km (mg)])-F$2)/F$5</f>
        <v>#N/A</v>
      </c>
      <c r="G1883" s="141" t="e" cm="1">
        <f t="array" ref="G1883">(_xlfn.XLOOKUP($A1883&amp;$Q$3,Data[Index]&amp;Data[Valid Test, Can be used for conformity (Y/N)],Data[CO2/km (g)])-G$2)/G$5</f>
        <v>#N/A</v>
      </c>
      <c r="H1883" s="141" t="e" cm="1">
        <f t="array" ref="H1883">(_xlfn.XLOOKUP($A1883&amp;$Q$3,Data[Index]&amp;Data[Valid Test, Can be used for conformity (Y/N)],Data[THC/km (mg)])-H$2)/H$5</f>
        <v>#N/A</v>
      </c>
      <c r="I1883" s="141" t="e" cm="1">
        <f t="array" ref="I1883">(_xlfn.XLOOKUP($A1883&amp;$Q$3,Data[Index]&amp;Data[Valid Test, Can be used for conformity (Y/N)],Data[NOx/km (mg)])-I$2)/I$5</f>
        <v>#N/A</v>
      </c>
      <c r="J1883" s="141" t="e" cm="1">
        <f t="array" ref="J1883">(_xlfn.XLOOKUP($A1883&amp;$Q$3,Data[Index]&amp;Data[Valid Test, Can be used for conformity (Y/N)],Data[THC + NOx/km (mg)])-J$2)/J$5</f>
        <v>#N/A</v>
      </c>
      <c r="K1883" s="141" t="e" cm="1">
        <f t="array" ref="K1883">(_xlfn.XLOOKUP($A1883&amp;$Q$3,Data[Index]&amp;Data[Valid Test, Can be used for conformity (Y/N)],Data[PN/km ('#)])-K$2)/K$5</f>
        <v>#N/A</v>
      </c>
      <c r="L1883" s="141" t="e" cm="1">
        <f t="array" ref="L1883">(_xlfn.XLOOKUP($A1883&amp;$Q$3,Data[Index]&amp;Data[Valid Test, Can be used for conformity (Y/N)],Data[PM/km (mg)])-L$2)/L$5</f>
        <v>#N/A</v>
      </c>
      <c r="M1883" s="140" t="e" cm="1">
        <f t="array" ref="M1883">(_xlfn.XLOOKUP($A1883&amp;$Q$3,Data[Index]&amp;Data[Valid Test, Can be used for conformity (Y/N)],Data[CH4 (mg/km)])-M$2)/M$5</f>
        <v>#N/A</v>
      </c>
      <c r="N1883" s="140" t="e" cm="1">
        <f t="array" ref="N1883">(_xlfn.XLOOKUP($A1883&amp;$Q$3,Data[Index]&amp;Data[Valid Test, Can be used for conformity (Y/N)],Data[N20 (mg/km)])-N$2)/N$5</f>
        <v>#N/A</v>
      </c>
      <c r="O1883" s="141" t="e" cm="1">
        <f t="array" ref="O1883">(_xlfn.XLOOKUP($A1883&amp;$Q$3,Data[Index]&amp;Data[Valid Test, Can be used for conformity (Y/N)],Data[l/100km])-O$2)/O$5</f>
        <v>#N/A</v>
      </c>
      <c r="P1883" s="138">
        <f>_xlfn.XLOOKUP($A1883,Data[Index],Data[Comments])</f>
        <v>0</v>
      </c>
    </row>
    <row r="1884" spans="1:16" x14ac:dyDescent="0.2">
      <c r="A1884" s="129"/>
      <c r="B1884" s="129"/>
      <c r="C1884" s="129" t="e" cm="1">
        <f t="array" ref="C1884">_xlfn.XLOOKUP($A1884&amp;$Q$3&amp;$R$3,Data[Index]&amp;Data[Valid Test, Can be used for conformity (Y/N)]&amp;Data[Cycle],Data[Test Name])</f>
        <v>#N/A</v>
      </c>
      <c r="D1884" s="167" t="e" cm="1">
        <f t="array" ref="D1884">_xlfn.XLOOKUP($A1884&amp;$Q$3&amp;$R$3,Data[Index]&amp;Data[Valid Test, Can be used for conformity (Y/N)]&amp;Data[Cycle],Data[Mileage (Miles)])</f>
        <v>#N/A</v>
      </c>
      <c r="E1884" s="130" t="e" cm="1">
        <f t="array" ref="E1884">_xlfn.XLOOKUP($A1884&amp;$Q$3&amp;$R$3,Data[Index]&amp;Data[Valid Test, Can be used for conformity (Y/N)]&amp;Data[Cycle],Data[Date])</f>
        <v>#N/A</v>
      </c>
      <c r="F1884" s="141" t="e" cm="1">
        <f t="array" ref="F1884">(_xlfn.XLOOKUP($A1884&amp;$Q$3&amp;$R$3,Data[Index]&amp;Data[Valid Test, Can be used for conformity (Y/N)]&amp;Data[Cycle],Data[CO/km (mg)])-F$2)/F$5</f>
        <v>#N/A</v>
      </c>
      <c r="G1884" s="141" t="e" cm="1">
        <f t="array" ref="G1884">(_xlfn.XLOOKUP($A1884&amp;$Q$3,Data[Index]&amp;Data[Valid Test, Can be used for conformity (Y/N)],Data[CO2/km (g)])-G$2)/G$5</f>
        <v>#N/A</v>
      </c>
      <c r="H1884" s="141" t="e" cm="1">
        <f t="array" ref="H1884">(_xlfn.XLOOKUP($A1884&amp;$Q$3,Data[Index]&amp;Data[Valid Test, Can be used for conformity (Y/N)],Data[THC/km (mg)])-H$2)/H$5</f>
        <v>#N/A</v>
      </c>
      <c r="I1884" s="141" t="e" cm="1">
        <f t="array" ref="I1884">(_xlfn.XLOOKUP($A1884&amp;$Q$3,Data[Index]&amp;Data[Valid Test, Can be used for conformity (Y/N)],Data[NOx/km (mg)])-I$2)/I$5</f>
        <v>#N/A</v>
      </c>
      <c r="J1884" s="141" t="e" cm="1">
        <f t="array" ref="J1884">(_xlfn.XLOOKUP($A1884&amp;$Q$3,Data[Index]&amp;Data[Valid Test, Can be used for conformity (Y/N)],Data[THC + NOx/km (mg)])-J$2)/J$5</f>
        <v>#N/A</v>
      </c>
      <c r="K1884" s="141" t="e" cm="1">
        <f t="array" ref="K1884">(_xlfn.XLOOKUP($A1884&amp;$Q$3,Data[Index]&amp;Data[Valid Test, Can be used for conformity (Y/N)],Data[PN/km ('#)])-K$2)/K$5</f>
        <v>#N/A</v>
      </c>
      <c r="L1884" s="141" t="e" cm="1">
        <f t="array" ref="L1884">(_xlfn.XLOOKUP($A1884&amp;$Q$3,Data[Index]&amp;Data[Valid Test, Can be used for conformity (Y/N)],Data[PM/km (mg)])-L$2)/L$5</f>
        <v>#N/A</v>
      </c>
      <c r="M1884" s="140" t="e" cm="1">
        <f t="array" ref="M1884">(_xlfn.XLOOKUP($A1884&amp;$Q$3,Data[Index]&amp;Data[Valid Test, Can be used for conformity (Y/N)],Data[CH4 (mg/km)])-M$2)/M$5</f>
        <v>#N/A</v>
      </c>
      <c r="N1884" s="140" t="e" cm="1">
        <f t="array" ref="N1884">(_xlfn.XLOOKUP($A1884&amp;$Q$3,Data[Index]&amp;Data[Valid Test, Can be used for conformity (Y/N)],Data[N20 (mg/km)])-N$2)/N$5</f>
        <v>#N/A</v>
      </c>
      <c r="O1884" s="141" t="e" cm="1">
        <f t="array" ref="O1884">(_xlfn.XLOOKUP($A1884&amp;$Q$3,Data[Index]&amp;Data[Valid Test, Can be used for conformity (Y/N)],Data[l/100km])-O$2)/O$5</f>
        <v>#N/A</v>
      </c>
      <c r="P1884" s="138">
        <f>_xlfn.XLOOKUP($A1884,Data[Index],Data[Comments])</f>
        <v>0</v>
      </c>
    </row>
    <row r="1885" spans="1:16" x14ac:dyDescent="0.2">
      <c r="A1885" s="129"/>
      <c r="B1885" s="129"/>
      <c r="C1885" s="129" t="e" cm="1">
        <f t="array" ref="C1885">_xlfn.XLOOKUP($A1885&amp;$Q$3&amp;$R$3,Data[Index]&amp;Data[Valid Test, Can be used for conformity (Y/N)]&amp;Data[Cycle],Data[Test Name])</f>
        <v>#N/A</v>
      </c>
      <c r="D1885" s="167" t="e" cm="1">
        <f t="array" ref="D1885">_xlfn.XLOOKUP($A1885&amp;$Q$3&amp;$R$3,Data[Index]&amp;Data[Valid Test, Can be used for conformity (Y/N)]&amp;Data[Cycle],Data[Mileage (Miles)])</f>
        <v>#N/A</v>
      </c>
      <c r="E1885" s="130" t="e" cm="1">
        <f t="array" ref="E1885">_xlfn.XLOOKUP($A1885&amp;$Q$3&amp;$R$3,Data[Index]&amp;Data[Valid Test, Can be used for conformity (Y/N)]&amp;Data[Cycle],Data[Date])</f>
        <v>#N/A</v>
      </c>
      <c r="F1885" s="141" t="e" cm="1">
        <f t="array" ref="F1885">(_xlfn.XLOOKUP($A1885&amp;$Q$3&amp;$R$3,Data[Index]&amp;Data[Valid Test, Can be used for conformity (Y/N)]&amp;Data[Cycle],Data[CO/km (mg)])-F$2)/F$5</f>
        <v>#N/A</v>
      </c>
      <c r="G1885" s="141" t="e" cm="1">
        <f t="array" ref="G1885">(_xlfn.XLOOKUP($A1885&amp;$Q$3,Data[Index]&amp;Data[Valid Test, Can be used for conformity (Y/N)],Data[CO2/km (g)])-G$2)/G$5</f>
        <v>#N/A</v>
      </c>
      <c r="H1885" s="141" t="e" cm="1">
        <f t="array" ref="H1885">(_xlfn.XLOOKUP($A1885&amp;$Q$3,Data[Index]&amp;Data[Valid Test, Can be used for conformity (Y/N)],Data[THC/km (mg)])-H$2)/H$5</f>
        <v>#N/A</v>
      </c>
      <c r="I1885" s="141" t="e" cm="1">
        <f t="array" ref="I1885">(_xlfn.XLOOKUP($A1885&amp;$Q$3,Data[Index]&amp;Data[Valid Test, Can be used for conformity (Y/N)],Data[NOx/km (mg)])-I$2)/I$5</f>
        <v>#N/A</v>
      </c>
      <c r="J1885" s="141" t="e" cm="1">
        <f t="array" ref="J1885">(_xlfn.XLOOKUP($A1885&amp;$Q$3,Data[Index]&amp;Data[Valid Test, Can be used for conformity (Y/N)],Data[THC + NOx/km (mg)])-J$2)/J$5</f>
        <v>#N/A</v>
      </c>
      <c r="K1885" s="141" t="e" cm="1">
        <f t="array" ref="K1885">(_xlfn.XLOOKUP($A1885&amp;$Q$3,Data[Index]&amp;Data[Valid Test, Can be used for conformity (Y/N)],Data[PN/km ('#)])-K$2)/K$5</f>
        <v>#N/A</v>
      </c>
      <c r="L1885" s="141" t="e" cm="1">
        <f t="array" ref="L1885">(_xlfn.XLOOKUP($A1885&amp;$Q$3,Data[Index]&amp;Data[Valid Test, Can be used for conformity (Y/N)],Data[PM/km (mg)])-L$2)/L$5</f>
        <v>#N/A</v>
      </c>
      <c r="M1885" s="140" t="e" cm="1">
        <f t="array" ref="M1885">(_xlfn.XLOOKUP($A1885&amp;$Q$3,Data[Index]&amp;Data[Valid Test, Can be used for conformity (Y/N)],Data[CH4 (mg/km)])-M$2)/M$5</f>
        <v>#N/A</v>
      </c>
      <c r="N1885" s="140" t="e" cm="1">
        <f t="array" ref="N1885">(_xlfn.XLOOKUP($A1885&amp;$Q$3,Data[Index]&amp;Data[Valid Test, Can be used for conformity (Y/N)],Data[N20 (mg/km)])-N$2)/N$5</f>
        <v>#N/A</v>
      </c>
      <c r="O1885" s="141" t="e" cm="1">
        <f t="array" ref="O1885">(_xlfn.XLOOKUP($A1885&amp;$Q$3,Data[Index]&amp;Data[Valid Test, Can be used for conformity (Y/N)],Data[l/100km])-O$2)/O$5</f>
        <v>#N/A</v>
      </c>
      <c r="P1885" s="138">
        <f>_xlfn.XLOOKUP($A1885,Data[Index],Data[Comments])</f>
        <v>0</v>
      </c>
    </row>
    <row r="1886" spans="1:16" x14ac:dyDescent="0.2">
      <c r="A1886" s="129"/>
      <c r="B1886" s="129"/>
      <c r="C1886" s="129" t="e" cm="1">
        <f t="array" ref="C1886">_xlfn.XLOOKUP($A1886&amp;$Q$3&amp;$R$3,Data[Index]&amp;Data[Valid Test, Can be used for conformity (Y/N)]&amp;Data[Cycle],Data[Test Name])</f>
        <v>#N/A</v>
      </c>
      <c r="D1886" s="167" t="e" cm="1">
        <f t="array" ref="D1886">_xlfn.XLOOKUP($A1886&amp;$Q$3&amp;$R$3,Data[Index]&amp;Data[Valid Test, Can be used for conformity (Y/N)]&amp;Data[Cycle],Data[Mileage (Miles)])</f>
        <v>#N/A</v>
      </c>
      <c r="E1886" s="130" t="e" cm="1">
        <f t="array" ref="E1886">_xlfn.XLOOKUP($A1886&amp;$Q$3&amp;$R$3,Data[Index]&amp;Data[Valid Test, Can be used for conformity (Y/N)]&amp;Data[Cycle],Data[Date])</f>
        <v>#N/A</v>
      </c>
      <c r="F1886" s="141" t="e" cm="1">
        <f t="array" ref="F1886">(_xlfn.XLOOKUP($A1886&amp;$Q$3&amp;$R$3,Data[Index]&amp;Data[Valid Test, Can be used for conformity (Y/N)]&amp;Data[Cycle],Data[CO/km (mg)])-F$2)/F$5</f>
        <v>#N/A</v>
      </c>
      <c r="G1886" s="141" t="e" cm="1">
        <f t="array" ref="G1886">(_xlfn.XLOOKUP($A1886&amp;$Q$3,Data[Index]&amp;Data[Valid Test, Can be used for conformity (Y/N)],Data[CO2/km (g)])-G$2)/G$5</f>
        <v>#N/A</v>
      </c>
      <c r="H1886" s="141" t="e" cm="1">
        <f t="array" ref="H1886">(_xlfn.XLOOKUP($A1886&amp;$Q$3,Data[Index]&amp;Data[Valid Test, Can be used for conformity (Y/N)],Data[THC/km (mg)])-H$2)/H$5</f>
        <v>#N/A</v>
      </c>
      <c r="I1886" s="141" t="e" cm="1">
        <f t="array" ref="I1886">(_xlfn.XLOOKUP($A1886&amp;$Q$3,Data[Index]&amp;Data[Valid Test, Can be used for conformity (Y/N)],Data[NOx/km (mg)])-I$2)/I$5</f>
        <v>#N/A</v>
      </c>
      <c r="J1886" s="141" t="e" cm="1">
        <f t="array" ref="J1886">(_xlfn.XLOOKUP($A1886&amp;$Q$3,Data[Index]&amp;Data[Valid Test, Can be used for conformity (Y/N)],Data[THC + NOx/km (mg)])-J$2)/J$5</f>
        <v>#N/A</v>
      </c>
      <c r="K1886" s="141" t="e" cm="1">
        <f t="array" ref="K1886">(_xlfn.XLOOKUP($A1886&amp;$Q$3,Data[Index]&amp;Data[Valid Test, Can be used for conformity (Y/N)],Data[PN/km ('#)])-K$2)/K$5</f>
        <v>#N/A</v>
      </c>
      <c r="L1886" s="141" t="e" cm="1">
        <f t="array" ref="L1886">(_xlfn.XLOOKUP($A1886&amp;$Q$3,Data[Index]&amp;Data[Valid Test, Can be used for conformity (Y/N)],Data[PM/km (mg)])-L$2)/L$5</f>
        <v>#N/A</v>
      </c>
      <c r="M1886" s="140" t="e" cm="1">
        <f t="array" ref="M1886">(_xlfn.XLOOKUP($A1886&amp;$Q$3,Data[Index]&amp;Data[Valid Test, Can be used for conformity (Y/N)],Data[CH4 (mg/km)])-M$2)/M$5</f>
        <v>#N/A</v>
      </c>
      <c r="N1886" s="140" t="e" cm="1">
        <f t="array" ref="N1886">(_xlfn.XLOOKUP($A1886&amp;$Q$3,Data[Index]&amp;Data[Valid Test, Can be used for conformity (Y/N)],Data[N20 (mg/km)])-N$2)/N$5</f>
        <v>#N/A</v>
      </c>
      <c r="O1886" s="141" t="e" cm="1">
        <f t="array" ref="O1886">(_xlfn.XLOOKUP($A1886&amp;$Q$3,Data[Index]&amp;Data[Valid Test, Can be used for conformity (Y/N)],Data[l/100km])-O$2)/O$5</f>
        <v>#N/A</v>
      </c>
      <c r="P1886" s="138">
        <f>_xlfn.XLOOKUP($A1886,Data[Index],Data[Comments])</f>
        <v>0</v>
      </c>
    </row>
    <row r="1887" spans="1:16" x14ac:dyDescent="0.2">
      <c r="A1887" s="129"/>
      <c r="B1887" s="129"/>
      <c r="C1887" s="129" t="e" cm="1">
        <f t="array" ref="C1887">_xlfn.XLOOKUP($A1887&amp;$Q$3&amp;$R$3,Data[Index]&amp;Data[Valid Test, Can be used for conformity (Y/N)]&amp;Data[Cycle],Data[Test Name])</f>
        <v>#N/A</v>
      </c>
      <c r="D1887" s="167" t="e" cm="1">
        <f t="array" ref="D1887">_xlfn.XLOOKUP($A1887&amp;$Q$3&amp;$R$3,Data[Index]&amp;Data[Valid Test, Can be used for conformity (Y/N)]&amp;Data[Cycle],Data[Mileage (Miles)])</f>
        <v>#N/A</v>
      </c>
      <c r="E1887" s="130" t="e" cm="1">
        <f t="array" ref="E1887">_xlfn.XLOOKUP($A1887&amp;$Q$3&amp;$R$3,Data[Index]&amp;Data[Valid Test, Can be used for conformity (Y/N)]&amp;Data[Cycle],Data[Date])</f>
        <v>#N/A</v>
      </c>
      <c r="F1887" s="141" t="e" cm="1">
        <f t="array" ref="F1887">(_xlfn.XLOOKUP($A1887&amp;$Q$3&amp;$R$3,Data[Index]&amp;Data[Valid Test, Can be used for conformity (Y/N)]&amp;Data[Cycle],Data[CO/km (mg)])-F$2)/F$5</f>
        <v>#N/A</v>
      </c>
      <c r="G1887" s="141" t="e" cm="1">
        <f t="array" ref="G1887">(_xlfn.XLOOKUP($A1887&amp;$Q$3,Data[Index]&amp;Data[Valid Test, Can be used for conformity (Y/N)],Data[CO2/km (g)])-G$2)/G$5</f>
        <v>#N/A</v>
      </c>
      <c r="H1887" s="141" t="e" cm="1">
        <f t="array" ref="H1887">(_xlfn.XLOOKUP($A1887&amp;$Q$3,Data[Index]&amp;Data[Valid Test, Can be used for conformity (Y/N)],Data[THC/km (mg)])-H$2)/H$5</f>
        <v>#N/A</v>
      </c>
      <c r="I1887" s="141" t="e" cm="1">
        <f t="array" ref="I1887">(_xlfn.XLOOKUP($A1887&amp;$Q$3,Data[Index]&amp;Data[Valid Test, Can be used for conformity (Y/N)],Data[NOx/km (mg)])-I$2)/I$5</f>
        <v>#N/A</v>
      </c>
      <c r="J1887" s="141" t="e" cm="1">
        <f t="array" ref="J1887">(_xlfn.XLOOKUP($A1887&amp;$Q$3,Data[Index]&amp;Data[Valid Test, Can be used for conformity (Y/N)],Data[THC + NOx/km (mg)])-J$2)/J$5</f>
        <v>#N/A</v>
      </c>
      <c r="K1887" s="141" t="e" cm="1">
        <f t="array" ref="K1887">(_xlfn.XLOOKUP($A1887&amp;$Q$3,Data[Index]&amp;Data[Valid Test, Can be used for conformity (Y/N)],Data[PN/km ('#)])-K$2)/K$5</f>
        <v>#N/A</v>
      </c>
      <c r="L1887" s="141" t="e" cm="1">
        <f t="array" ref="L1887">(_xlfn.XLOOKUP($A1887&amp;$Q$3,Data[Index]&amp;Data[Valid Test, Can be used for conformity (Y/N)],Data[PM/km (mg)])-L$2)/L$5</f>
        <v>#N/A</v>
      </c>
      <c r="M1887" s="140" t="e" cm="1">
        <f t="array" ref="M1887">(_xlfn.XLOOKUP($A1887&amp;$Q$3,Data[Index]&amp;Data[Valid Test, Can be used for conformity (Y/N)],Data[CH4 (mg/km)])-M$2)/M$5</f>
        <v>#N/A</v>
      </c>
      <c r="N1887" s="140" t="e" cm="1">
        <f t="array" ref="N1887">(_xlfn.XLOOKUP($A1887&amp;$Q$3,Data[Index]&amp;Data[Valid Test, Can be used for conformity (Y/N)],Data[N20 (mg/km)])-N$2)/N$5</f>
        <v>#N/A</v>
      </c>
      <c r="O1887" s="141" t="e" cm="1">
        <f t="array" ref="O1887">(_xlfn.XLOOKUP($A1887&amp;$Q$3,Data[Index]&amp;Data[Valid Test, Can be used for conformity (Y/N)],Data[l/100km])-O$2)/O$5</f>
        <v>#N/A</v>
      </c>
      <c r="P1887" s="138">
        <f>_xlfn.XLOOKUP($A1887,Data[Index],Data[Comments])</f>
        <v>0</v>
      </c>
    </row>
    <row r="1888" spans="1:16" x14ac:dyDescent="0.2">
      <c r="A1888" s="129"/>
      <c r="B1888" s="129"/>
      <c r="C1888" s="129" t="e" cm="1">
        <f t="array" ref="C1888">_xlfn.XLOOKUP($A1888&amp;$Q$3&amp;$R$3,Data[Index]&amp;Data[Valid Test, Can be used for conformity (Y/N)]&amp;Data[Cycle],Data[Test Name])</f>
        <v>#N/A</v>
      </c>
      <c r="D1888" s="167" t="e" cm="1">
        <f t="array" ref="D1888">_xlfn.XLOOKUP($A1888&amp;$Q$3&amp;$R$3,Data[Index]&amp;Data[Valid Test, Can be used for conformity (Y/N)]&amp;Data[Cycle],Data[Mileage (Miles)])</f>
        <v>#N/A</v>
      </c>
      <c r="E1888" s="130" t="e" cm="1">
        <f t="array" ref="E1888">_xlfn.XLOOKUP($A1888&amp;$Q$3&amp;$R$3,Data[Index]&amp;Data[Valid Test, Can be used for conformity (Y/N)]&amp;Data[Cycle],Data[Date])</f>
        <v>#N/A</v>
      </c>
      <c r="F1888" s="141" t="e" cm="1">
        <f t="array" ref="F1888">(_xlfn.XLOOKUP($A1888&amp;$Q$3&amp;$R$3,Data[Index]&amp;Data[Valid Test, Can be used for conformity (Y/N)]&amp;Data[Cycle],Data[CO/km (mg)])-F$2)/F$5</f>
        <v>#N/A</v>
      </c>
      <c r="G1888" s="141" t="e" cm="1">
        <f t="array" ref="G1888">(_xlfn.XLOOKUP($A1888&amp;$Q$3,Data[Index]&amp;Data[Valid Test, Can be used for conformity (Y/N)],Data[CO2/km (g)])-G$2)/G$5</f>
        <v>#N/A</v>
      </c>
      <c r="H1888" s="141" t="e" cm="1">
        <f t="array" ref="H1888">(_xlfn.XLOOKUP($A1888&amp;$Q$3,Data[Index]&amp;Data[Valid Test, Can be used for conformity (Y/N)],Data[THC/km (mg)])-H$2)/H$5</f>
        <v>#N/A</v>
      </c>
      <c r="I1888" s="141" t="e" cm="1">
        <f t="array" ref="I1888">(_xlfn.XLOOKUP($A1888&amp;$Q$3,Data[Index]&amp;Data[Valid Test, Can be used for conformity (Y/N)],Data[NOx/km (mg)])-I$2)/I$5</f>
        <v>#N/A</v>
      </c>
      <c r="J1888" s="141" t="e" cm="1">
        <f t="array" ref="J1888">(_xlfn.XLOOKUP($A1888&amp;$Q$3,Data[Index]&amp;Data[Valid Test, Can be used for conformity (Y/N)],Data[THC + NOx/km (mg)])-J$2)/J$5</f>
        <v>#N/A</v>
      </c>
      <c r="K1888" s="141" t="e" cm="1">
        <f t="array" ref="K1888">(_xlfn.XLOOKUP($A1888&amp;$Q$3,Data[Index]&amp;Data[Valid Test, Can be used for conformity (Y/N)],Data[PN/km ('#)])-K$2)/K$5</f>
        <v>#N/A</v>
      </c>
      <c r="L1888" s="141" t="e" cm="1">
        <f t="array" ref="L1888">(_xlfn.XLOOKUP($A1888&amp;$Q$3,Data[Index]&amp;Data[Valid Test, Can be used for conformity (Y/N)],Data[PM/km (mg)])-L$2)/L$5</f>
        <v>#N/A</v>
      </c>
      <c r="M1888" s="140" t="e" cm="1">
        <f t="array" ref="M1888">(_xlfn.XLOOKUP($A1888&amp;$Q$3,Data[Index]&amp;Data[Valid Test, Can be used for conformity (Y/N)],Data[CH4 (mg/km)])-M$2)/M$5</f>
        <v>#N/A</v>
      </c>
      <c r="N1888" s="140" t="e" cm="1">
        <f t="array" ref="N1888">(_xlfn.XLOOKUP($A1888&amp;$Q$3,Data[Index]&amp;Data[Valid Test, Can be used for conformity (Y/N)],Data[N20 (mg/km)])-N$2)/N$5</f>
        <v>#N/A</v>
      </c>
      <c r="O1888" s="141" t="e" cm="1">
        <f t="array" ref="O1888">(_xlfn.XLOOKUP($A1888&amp;$Q$3,Data[Index]&amp;Data[Valid Test, Can be used for conformity (Y/N)],Data[l/100km])-O$2)/O$5</f>
        <v>#N/A</v>
      </c>
      <c r="P1888" s="138">
        <f>_xlfn.XLOOKUP($A1888,Data[Index],Data[Comments])</f>
        <v>0</v>
      </c>
    </row>
    <row r="1889" spans="1:16" x14ac:dyDescent="0.2">
      <c r="A1889" s="129"/>
      <c r="B1889" s="129"/>
      <c r="C1889" s="129" t="e" cm="1">
        <f t="array" ref="C1889">_xlfn.XLOOKUP($A1889&amp;$Q$3&amp;$R$3,Data[Index]&amp;Data[Valid Test, Can be used for conformity (Y/N)]&amp;Data[Cycle],Data[Test Name])</f>
        <v>#N/A</v>
      </c>
      <c r="D1889" s="167" t="e" cm="1">
        <f t="array" ref="D1889">_xlfn.XLOOKUP($A1889&amp;$Q$3&amp;$R$3,Data[Index]&amp;Data[Valid Test, Can be used for conformity (Y/N)]&amp;Data[Cycle],Data[Mileage (Miles)])</f>
        <v>#N/A</v>
      </c>
      <c r="E1889" s="130" t="e" cm="1">
        <f t="array" ref="E1889">_xlfn.XLOOKUP($A1889&amp;$Q$3&amp;$R$3,Data[Index]&amp;Data[Valid Test, Can be used for conformity (Y/N)]&amp;Data[Cycle],Data[Date])</f>
        <v>#N/A</v>
      </c>
      <c r="F1889" s="141" t="e" cm="1">
        <f t="array" ref="F1889">(_xlfn.XLOOKUP($A1889&amp;$Q$3&amp;$R$3,Data[Index]&amp;Data[Valid Test, Can be used for conformity (Y/N)]&amp;Data[Cycle],Data[CO/km (mg)])-F$2)/F$5</f>
        <v>#N/A</v>
      </c>
      <c r="G1889" s="141" t="e" cm="1">
        <f t="array" ref="G1889">(_xlfn.XLOOKUP($A1889&amp;$Q$3,Data[Index]&amp;Data[Valid Test, Can be used for conformity (Y/N)],Data[CO2/km (g)])-G$2)/G$5</f>
        <v>#N/A</v>
      </c>
      <c r="H1889" s="141" t="e" cm="1">
        <f t="array" ref="H1889">(_xlfn.XLOOKUP($A1889&amp;$Q$3,Data[Index]&amp;Data[Valid Test, Can be used for conformity (Y/N)],Data[THC/km (mg)])-H$2)/H$5</f>
        <v>#N/A</v>
      </c>
      <c r="I1889" s="141" t="e" cm="1">
        <f t="array" ref="I1889">(_xlfn.XLOOKUP($A1889&amp;$Q$3,Data[Index]&amp;Data[Valid Test, Can be used for conformity (Y/N)],Data[NOx/km (mg)])-I$2)/I$5</f>
        <v>#N/A</v>
      </c>
      <c r="J1889" s="141" t="e" cm="1">
        <f t="array" ref="J1889">(_xlfn.XLOOKUP($A1889&amp;$Q$3,Data[Index]&amp;Data[Valid Test, Can be used for conformity (Y/N)],Data[THC + NOx/km (mg)])-J$2)/J$5</f>
        <v>#N/A</v>
      </c>
      <c r="K1889" s="141" t="e" cm="1">
        <f t="array" ref="K1889">(_xlfn.XLOOKUP($A1889&amp;$Q$3,Data[Index]&amp;Data[Valid Test, Can be used for conformity (Y/N)],Data[PN/km ('#)])-K$2)/K$5</f>
        <v>#N/A</v>
      </c>
      <c r="L1889" s="141" t="e" cm="1">
        <f t="array" ref="L1889">(_xlfn.XLOOKUP($A1889&amp;$Q$3,Data[Index]&amp;Data[Valid Test, Can be used for conformity (Y/N)],Data[PM/km (mg)])-L$2)/L$5</f>
        <v>#N/A</v>
      </c>
      <c r="M1889" s="140" t="e" cm="1">
        <f t="array" ref="M1889">(_xlfn.XLOOKUP($A1889&amp;$Q$3,Data[Index]&amp;Data[Valid Test, Can be used for conformity (Y/N)],Data[CH4 (mg/km)])-M$2)/M$5</f>
        <v>#N/A</v>
      </c>
      <c r="N1889" s="140" t="e" cm="1">
        <f t="array" ref="N1889">(_xlfn.XLOOKUP($A1889&amp;$Q$3,Data[Index]&amp;Data[Valid Test, Can be used for conformity (Y/N)],Data[N20 (mg/km)])-N$2)/N$5</f>
        <v>#N/A</v>
      </c>
      <c r="O1889" s="141" t="e" cm="1">
        <f t="array" ref="O1889">(_xlfn.XLOOKUP($A1889&amp;$Q$3,Data[Index]&amp;Data[Valid Test, Can be used for conformity (Y/N)],Data[l/100km])-O$2)/O$5</f>
        <v>#N/A</v>
      </c>
      <c r="P1889" s="138">
        <f>_xlfn.XLOOKUP($A1889,Data[Index],Data[Comments])</f>
        <v>0</v>
      </c>
    </row>
    <row r="1890" spans="1:16" x14ac:dyDescent="0.2">
      <c r="A1890" s="129"/>
      <c r="B1890" s="129"/>
      <c r="C1890" s="129" t="e" cm="1">
        <f t="array" ref="C1890">_xlfn.XLOOKUP($A1890&amp;$Q$3&amp;$R$3,Data[Index]&amp;Data[Valid Test, Can be used for conformity (Y/N)]&amp;Data[Cycle],Data[Test Name])</f>
        <v>#N/A</v>
      </c>
      <c r="D1890" s="167" t="e" cm="1">
        <f t="array" ref="D1890">_xlfn.XLOOKUP($A1890&amp;$Q$3&amp;$R$3,Data[Index]&amp;Data[Valid Test, Can be used for conformity (Y/N)]&amp;Data[Cycle],Data[Mileage (Miles)])</f>
        <v>#N/A</v>
      </c>
      <c r="E1890" s="130" t="e" cm="1">
        <f t="array" ref="E1890">_xlfn.XLOOKUP($A1890&amp;$Q$3&amp;$R$3,Data[Index]&amp;Data[Valid Test, Can be used for conformity (Y/N)]&amp;Data[Cycle],Data[Date])</f>
        <v>#N/A</v>
      </c>
      <c r="F1890" s="141" t="e" cm="1">
        <f t="array" ref="F1890">(_xlfn.XLOOKUP($A1890&amp;$Q$3&amp;$R$3,Data[Index]&amp;Data[Valid Test, Can be used for conformity (Y/N)]&amp;Data[Cycle],Data[CO/km (mg)])-F$2)/F$5</f>
        <v>#N/A</v>
      </c>
      <c r="G1890" s="141" t="e" cm="1">
        <f t="array" ref="G1890">(_xlfn.XLOOKUP($A1890&amp;$Q$3,Data[Index]&amp;Data[Valid Test, Can be used for conformity (Y/N)],Data[CO2/km (g)])-G$2)/G$5</f>
        <v>#N/A</v>
      </c>
      <c r="H1890" s="141" t="e" cm="1">
        <f t="array" ref="H1890">(_xlfn.XLOOKUP($A1890&amp;$Q$3,Data[Index]&amp;Data[Valid Test, Can be used for conformity (Y/N)],Data[THC/km (mg)])-H$2)/H$5</f>
        <v>#N/A</v>
      </c>
      <c r="I1890" s="141" t="e" cm="1">
        <f t="array" ref="I1890">(_xlfn.XLOOKUP($A1890&amp;$Q$3,Data[Index]&amp;Data[Valid Test, Can be used for conformity (Y/N)],Data[NOx/km (mg)])-I$2)/I$5</f>
        <v>#N/A</v>
      </c>
      <c r="J1890" s="141" t="e" cm="1">
        <f t="array" ref="J1890">(_xlfn.XLOOKUP($A1890&amp;$Q$3,Data[Index]&amp;Data[Valid Test, Can be used for conformity (Y/N)],Data[THC + NOx/km (mg)])-J$2)/J$5</f>
        <v>#N/A</v>
      </c>
      <c r="K1890" s="141" t="e" cm="1">
        <f t="array" ref="K1890">(_xlfn.XLOOKUP($A1890&amp;$Q$3,Data[Index]&amp;Data[Valid Test, Can be used for conformity (Y/N)],Data[PN/km ('#)])-K$2)/K$5</f>
        <v>#N/A</v>
      </c>
      <c r="L1890" s="141" t="e" cm="1">
        <f t="array" ref="L1890">(_xlfn.XLOOKUP($A1890&amp;$Q$3,Data[Index]&amp;Data[Valid Test, Can be used for conformity (Y/N)],Data[PM/km (mg)])-L$2)/L$5</f>
        <v>#N/A</v>
      </c>
      <c r="M1890" s="140" t="e" cm="1">
        <f t="array" ref="M1890">(_xlfn.XLOOKUP($A1890&amp;$Q$3,Data[Index]&amp;Data[Valid Test, Can be used for conformity (Y/N)],Data[CH4 (mg/km)])-M$2)/M$5</f>
        <v>#N/A</v>
      </c>
      <c r="N1890" s="140" t="e" cm="1">
        <f t="array" ref="N1890">(_xlfn.XLOOKUP($A1890&amp;$Q$3,Data[Index]&amp;Data[Valid Test, Can be used for conformity (Y/N)],Data[N20 (mg/km)])-N$2)/N$5</f>
        <v>#N/A</v>
      </c>
      <c r="O1890" s="141" t="e" cm="1">
        <f t="array" ref="O1890">(_xlfn.XLOOKUP($A1890&amp;$Q$3,Data[Index]&amp;Data[Valid Test, Can be used for conformity (Y/N)],Data[l/100km])-O$2)/O$5</f>
        <v>#N/A</v>
      </c>
      <c r="P1890" s="138">
        <f>_xlfn.XLOOKUP($A1890,Data[Index],Data[Comments])</f>
        <v>0</v>
      </c>
    </row>
    <row r="1891" spans="1:16" x14ac:dyDescent="0.2">
      <c r="A1891" s="129"/>
      <c r="B1891" s="129"/>
      <c r="C1891" s="129" t="e" cm="1">
        <f t="array" ref="C1891">_xlfn.XLOOKUP($A1891&amp;$Q$3&amp;$R$3,Data[Index]&amp;Data[Valid Test, Can be used for conformity (Y/N)]&amp;Data[Cycle],Data[Test Name])</f>
        <v>#N/A</v>
      </c>
      <c r="D1891" s="167" t="e" cm="1">
        <f t="array" ref="D1891">_xlfn.XLOOKUP($A1891&amp;$Q$3&amp;$R$3,Data[Index]&amp;Data[Valid Test, Can be used for conformity (Y/N)]&amp;Data[Cycle],Data[Mileage (Miles)])</f>
        <v>#N/A</v>
      </c>
      <c r="E1891" s="130" t="e" cm="1">
        <f t="array" ref="E1891">_xlfn.XLOOKUP($A1891&amp;$Q$3&amp;$R$3,Data[Index]&amp;Data[Valid Test, Can be used for conformity (Y/N)]&amp;Data[Cycle],Data[Date])</f>
        <v>#N/A</v>
      </c>
      <c r="F1891" s="141" t="e" cm="1">
        <f t="array" ref="F1891">(_xlfn.XLOOKUP($A1891&amp;$Q$3&amp;$R$3,Data[Index]&amp;Data[Valid Test, Can be used for conformity (Y/N)]&amp;Data[Cycle],Data[CO/km (mg)])-F$2)/F$5</f>
        <v>#N/A</v>
      </c>
      <c r="G1891" s="141" t="e" cm="1">
        <f t="array" ref="G1891">(_xlfn.XLOOKUP($A1891&amp;$Q$3,Data[Index]&amp;Data[Valid Test, Can be used for conformity (Y/N)],Data[CO2/km (g)])-G$2)/G$5</f>
        <v>#N/A</v>
      </c>
      <c r="H1891" s="141" t="e" cm="1">
        <f t="array" ref="H1891">(_xlfn.XLOOKUP($A1891&amp;$Q$3,Data[Index]&amp;Data[Valid Test, Can be used for conformity (Y/N)],Data[THC/km (mg)])-H$2)/H$5</f>
        <v>#N/A</v>
      </c>
      <c r="I1891" s="141" t="e" cm="1">
        <f t="array" ref="I1891">(_xlfn.XLOOKUP($A1891&amp;$Q$3,Data[Index]&amp;Data[Valid Test, Can be used for conformity (Y/N)],Data[NOx/km (mg)])-I$2)/I$5</f>
        <v>#N/A</v>
      </c>
      <c r="J1891" s="141" t="e" cm="1">
        <f t="array" ref="J1891">(_xlfn.XLOOKUP($A1891&amp;$Q$3,Data[Index]&amp;Data[Valid Test, Can be used for conformity (Y/N)],Data[THC + NOx/km (mg)])-J$2)/J$5</f>
        <v>#N/A</v>
      </c>
      <c r="K1891" s="141" t="e" cm="1">
        <f t="array" ref="K1891">(_xlfn.XLOOKUP($A1891&amp;$Q$3,Data[Index]&amp;Data[Valid Test, Can be used for conformity (Y/N)],Data[PN/km ('#)])-K$2)/K$5</f>
        <v>#N/A</v>
      </c>
      <c r="L1891" s="141" t="e" cm="1">
        <f t="array" ref="L1891">(_xlfn.XLOOKUP($A1891&amp;$Q$3,Data[Index]&amp;Data[Valid Test, Can be used for conformity (Y/N)],Data[PM/km (mg)])-L$2)/L$5</f>
        <v>#N/A</v>
      </c>
      <c r="M1891" s="140" t="e" cm="1">
        <f t="array" ref="M1891">(_xlfn.XLOOKUP($A1891&amp;$Q$3,Data[Index]&amp;Data[Valid Test, Can be used for conformity (Y/N)],Data[CH4 (mg/km)])-M$2)/M$5</f>
        <v>#N/A</v>
      </c>
      <c r="N1891" s="140" t="e" cm="1">
        <f t="array" ref="N1891">(_xlfn.XLOOKUP($A1891&amp;$Q$3,Data[Index]&amp;Data[Valid Test, Can be used for conformity (Y/N)],Data[N20 (mg/km)])-N$2)/N$5</f>
        <v>#N/A</v>
      </c>
      <c r="O1891" s="141" t="e" cm="1">
        <f t="array" ref="O1891">(_xlfn.XLOOKUP($A1891&amp;$Q$3,Data[Index]&amp;Data[Valid Test, Can be used for conformity (Y/N)],Data[l/100km])-O$2)/O$5</f>
        <v>#N/A</v>
      </c>
      <c r="P1891" s="138">
        <f>_xlfn.XLOOKUP($A1891,Data[Index],Data[Comments])</f>
        <v>0</v>
      </c>
    </row>
    <row r="1892" spans="1:16" x14ac:dyDescent="0.2">
      <c r="A1892" s="129"/>
      <c r="B1892" s="129"/>
      <c r="C1892" s="129" t="e" cm="1">
        <f t="array" ref="C1892">_xlfn.XLOOKUP($A1892&amp;$Q$3&amp;$R$3,Data[Index]&amp;Data[Valid Test, Can be used for conformity (Y/N)]&amp;Data[Cycle],Data[Test Name])</f>
        <v>#N/A</v>
      </c>
      <c r="D1892" s="167" t="e" cm="1">
        <f t="array" ref="D1892">_xlfn.XLOOKUP($A1892&amp;$Q$3&amp;$R$3,Data[Index]&amp;Data[Valid Test, Can be used for conformity (Y/N)]&amp;Data[Cycle],Data[Mileage (Miles)])</f>
        <v>#N/A</v>
      </c>
      <c r="E1892" s="130" t="e" cm="1">
        <f t="array" ref="E1892">_xlfn.XLOOKUP($A1892&amp;$Q$3&amp;$R$3,Data[Index]&amp;Data[Valid Test, Can be used for conformity (Y/N)]&amp;Data[Cycle],Data[Date])</f>
        <v>#N/A</v>
      </c>
      <c r="F1892" s="141" t="e" cm="1">
        <f t="array" ref="F1892">(_xlfn.XLOOKUP($A1892&amp;$Q$3&amp;$R$3,Data[Index]&amp;Data[Valid Test, Can be used for conformity (Y/N)]&amp;Data[Cycle],Data[CO/km (mg)])-F$2)/F$5</f>
        <v>#N/A</v>
      </c>
      <c r="G1892" s="141" t="e" cm="1">
        <f t="array" ref="G1892">(_xlfn.XLOOKUP($A1892&amp;$Q$3,Data[Index]&amp;Data[Valid Test, Can be used for conformity (Y/N)],Data[CO2/km (g)])-G$2)/G$5</f>
        <v>#N/A</v>
      </c>
      <c r="H1892" s="141" t="e" cm="1">
        <f t="array" ref="H1892">(_xlfn.XLOOKUP($A1892&amp;$Q$3,Data[Index]&amp;Data[Valid Test, Can be used for conformity (Y/N)],Data[THC/km (mg)])-H$2)/H$5</f>
        <v>#N/A</v>
      </c>
      <c r="I1892" s="141" t="e" cm="1">
        <f t="array" ref="I1892">(_xlfn.XLOOKUP($A1892&amp;$Q$3,Data[Index]&amp;Data[Valid Test, Can be used for conformity (Y/N)],Data[NOx/km (mg)])-I$2)/I$5</f>
        <v>#N/A</v>
      </c>
      <c r="J1892" s="141" t="e" cm="1">
        <f t="array" ref="J1892">(_xlfn.XLOOKUP($A1892&amp;$Q$3,Data[Index]&amp;Data[Valid Test, Can be used for conformity (Y/N)],Data[THC + NOx/km (mg)])-J$2)/J$5</f>
        <v>#N/A</v>
      </c>
      <c r="K1892" s="141" t="e" cm="1">
        <f t="array" ref="K1892">(_xlfn.XLOOKUP($A1892&amp;$Q$3,Data[Index]&amp;Data[Valid Test, Can be used for conformity (Y/N)],Data[PN/km ('#)])-K$2)/K$5</f>
        <v>#N/A</v>
      </c>
      <c r="L1892" s="141" t="e" cm="1">
        <f t="array" ref="L1892">(_xlfn.XLOOKUP($A1892&amp;$Q$3,Data[Index]&amp;Data[Valid Test, Can be used for conformity (Y/N)],Data[PM/km (mg)])-L$2)/L$5</f>
        <v>#N/A</v>
      </c>
      <c r="M1892" s="140" t="e" cm="1">
        <f t="array" ref="M1892">(_xlfn.XLOOKUP($A1892&amp;$Q$3,Data[Index]&amp;Data[Valid Test, Can be used for conformity (Y/N)],Data[CH4 (mg/km)])-M$2)/M$5</f>
        <v>#N/A</v>
      </c>
      <c r="N1892" s="140" t="e" cm="1">
        <f t="array" ref="N1892">(_xlfn.XLOOKUP($A1892&amp;$Q$3,Data[Index]&amp;Data[Valid Test, Can be used for conformity (Y/N)],Data[N20 (mg/km)])-N$2)/N$5</f>
        <v>#N/A</v>
      </c>
      <c r="O1892" s="141" t="e" cm="1">
        <f t="array" ref="O1892">(_xlfn.XLOOKUP($A1892&amp;$Q$3,Data[Index]&amp;Data[Valid Test, Can be used for conformity (Y/N)],Data[l/100km])-O$2)/O$5</f>
        <v>#N/A</v>
      </c>
      <c r="P1892" s="138">
        <f>_xlfn.XLOOKUP($A1892,Data[Index],Data[Comments])</f>
        <v>0</v>
      </c>
    </row>
    <row r="1893" spans="1:16" x14ac:dyDescent="0.2">
      <c r="A1893" s="129"/>
      <c r="B1893" s="129"/>
      <c r="C1893" s="129" t="e" cm="1">
        <f t="array" ref="C1893">_xlfn.XLOOKUP($A1893&amp;$Q$3&amp;$R$3,Data[Index]&amp;Data[Valid Test, Can be used for conformity (Y/N)]&amp;Data[Cycle],Data[Test Name])</f>
        <v>#N/A</v>
      </c>
      <c r="D1893" s="167" t="e" cm="1">
        <f t="array" ref="D1893">_xlfn.XLOOKUP($A1893&amp;$Q$3&amp;$R$3,Data[Index]&amp;Data[Valid Test, Can be used for conformity (Y/N)]&amp;Data[Cycle],Data[Mileage (Miles)])</f>
        <v>#N/A</v>
      </c>
      <c r="E1893" s="130" t="e" cm="1">
        <f t="array" ref="E1893">_xlfn.XLOOKUP($A1893&amp;$Q$3&amp;$R$3,Data[Index]&amp;Data[Valid Test, Can be used for conformity (Y/N)]&amp;Data[Cycle],Data[Date])</f>
        <v>#N/A</v>
      </c>
      <c r="F1893" s="141" t="e" cm="1">
        <f t="array" ref="F1893">(_xlfn.XLOOKUP($A1893&amp;$Q$3&amp;$R$3,Data[Index]&amp;Data[Valid Test, Can be used for conformity (Y/N)]&amp;Data[Cycle],Data[CO/km (mg)])-F$2)/F$5</f>
        <v>#N/A</v>
      </c>
      <c r="G1893" s="141" t="e" cm="1">
        <f t="array" ref="G1893">(_xlfn.XLOOKUP($A1893&amp;$Q$3,Data[Index]&amp;Data[Valid Test, Can be used for conformity (Y/N)],Data[CO2/km (g)])-G$2)/G$5</f>
        <v>#N/A</v>
      </c>
      <c r="H1893" s="141" t="e" cm="1">
        <f t="array" ref="H1893">(_xlfn.XLOOKUP($A1893&amp;$Q$3,Data[Index]&amp;Data[Valid Test, Can be used for conformity (Y/N)],Data[THC/km (mg)])-H$2)/H$5</f>
        <v>#N/A</v>
      </c>
      <c r="I1893" s="141" t="e" cm="1">
        <f t="array" ref="I1893">(_xlfn.XLOOKUP($A1893&amp;$Q$3,Data[Index]&amp;Data[Valid Test, Can be used for conformity (Y/N)],Data[NOx/km (mg)])-I$2)/I$5</f>
        <v>#N/A</v>
      </c>
      <c r="J1893" s="141" t="e" cm="1">
        <f t="array" ref="J1893">(_xlfn.XLOOKUP($A1893&amp;$Q$3,Data[Index]&amp;Data[Valid Test, Can be used for conformity (Y/N)],Data[THC + NOx/km (mg)])-J$2)/J$5</f>
        <v>#N/A</v>
      </c>
      <c r="K1893" s="141" t="e" cm="1">
        <f t="array" ref="K1893">(_xlfn.XLOOKUP($A1893&amp;$Q$3,Data[Index]&amp;Data[Valid Test, Can be used for conformity (Y/N)],Data[PN/km ('#)])-K$2)/K$5</f>
        <v>#N/A</v>
      </c>
      <c r="L1893" s="141" t="e" cm="1">
        <f t="array" ref="L1893">(_xlfn.XLOOKUP($A1893&amp;$Q$3,Data[Index]&amp;Data[Valid Test, Can be used for conformity (Y/N)],Data[PM/km (mg)])-L$2)/L$5</f>
        <v>#N/A</v>
      </c>
      <c r="M1893" s="140" t="e" cm="1">
        <f t="array" ref="M1893">(_xlfn.XLOOKUP($A1893&amp;$Q$3,Data[Index]&amp;Data[Valid Test, Can be used for conformity (Y/N)],Data[CH4 (mg/km)])-M$2)/M$5</f>
        <v>#N/A</v>
      </c>
      <c r="N1893" s="140" t="e" cm="1">
        <f t="array" ref="N1893">(_xlfn.XLOOKUP($A1893&amp;$Q$3,Data[Index]&amp;Data[Valid Test, Can be used for conformity (Y/N)],Data[N20 (mg/km)])-N$2)/N$5</f>
        <v>#N/A</v>
      </c>
      <c r="O1893" s="141" t="e" cm="1">
        <f t="array" ref="O1893">(_xlfn.XLOOKUP($A1893&amp;$Q$3,Data[Index]&amp;Data[Valid Test, Can be used for conformity (Y/N)],Data[l/100km])-O$2)/O$5</f>
        <v>#N/A</v>
      </c>
      <c r="P1893" s="138">
        <f>_xlfn.XLOOKUP($A1893,Data[Index],Data[Comments])</f>
        <v>0</v>
      </c>
    </row>
    <row r="1894" spans="1:16" x14ac:dyDescent="0.2">
      <c r="A1894" s="129"/>
      <c r="B1894" s="129"/>
      <c r="C1894" s="129" t="e" cm="1">
        <f t="array" ref="C1894">_xlfn.XLOOKUP($A1894&amp;$Q$3&amp;$R$3,Data[Index]&amp;Data[Valid Test, Can be used for conformity (Y/N)]&amp;Data[Cycle],Data[Test Name])</f>
        <v>#N/A</v>
      </c>
      <c r="D1894" s="167" t="e" cm="1">
        <f t="array" ref="D1894">_xlfn.XLOOKUP($A1894&amp;$Q$3&amp;$R$3,Data[Index]&amp;Data[Valid Test, Can be used for conformity (Y/N)]&amp;Data[Cycle],Data[Mileage (Miles)])</f>
        <v>#N/A</v>
      </c>
      <c r="E1894" s="130" t="e" cm="1">
        <f t="array" ref="E1894">_xlfn.XLOOKUP($A1894&amp;$Q$3&amp;$R$3,Data[Index]&amp;Data[Valid Test, Can be used for conformity (Y/N)]&amp;Data[Cycle],Data[Date])</f>
        <v>#N/A</v>
      </c>
      <c r="F1894" s="141" t="e" cm="1">
        <f t="array" ref="F1894">(_xlfn.XLOOKUP($A1894&amp;$Q$3&amp;$R$3,Data[Index]&amp;Data[Valid Test, Can be used for conformity (Y/N)]&amp;Data[Cycle],Data[CO/km (mg)])-F$2)/F$5</f>
        <v>#N/A</v>
      </c>
      <c r="G1894" s="141" t="e" cm="1">
        <f t="array" ref="G1894">(_xlfn.XLOOKUP($A1894&amp;$Q$3,Data[Index]&amp;Data[Valid Test, Can be used for conformity (Y/N)],Data[CO2/km (g)])-G$2)/G$5</f>
        <v>#N/A</v>
      </c>
      <c r="H1894" s="141" t="e" cm="1">
        <f t="array" ref="H1894">(_xlfn.XLOOKUP($A1894&amp;$Q$3,Data[Index]&amp;Data[Valid Test, Can be used for conformity (Y/N)],Data[THC/km (mg)])-H$2)/H$5</f>
        <v>#N/A</v>
      </c>
      <c r="I1894" s="141" t="e" cm="1">
        <f t="array" ref="I1894">(_xlfn.XLOOKUP($A1894&amp;$Q$3,Data[Index]&amp;Data[Valid Test, Can be used for conformity (Y/N)],Data[NOx/km (mg)])-I$2)/I$5</f>
        <v>#N/A</v>
      </c>
      <c r="J1894" s="141" t="e" cm="1">
        <f t="array" ref="J1894">(_xlfn.XLOOKUP($A1894&amp;$Q$3,Data[Index]&amp;Data[Valid Test, Can be used for conformity (Y/N)],Data[THC + NOx/km (mg)])-J$2)/J$5</f>
        <v>#N/A</v>
      </c>
      <c r="K1894" s="141" t="e" cm="1">
        <f t="array" ref="K1894">(_xlfn.XLOOKUP($A1894&amp;$Q$3,Data[Index]&amp;Data[Valid Test, Can be used for conformity (Y/N)],Data[PN/km ('#)])-K$2)/K$5</f>
        <v>#N/A</v>
      </c>
      <c r="L1894" s="141" t="e" cm="1">
        <f t="array" ref="L1894">(_xlfn.XLOOKUP($A1894&amp;$Q$3,Data[Index]&amp;Data[Valid Test, Can be used for conformity (Y/N)],Data[PM/km (mg)])-L$2)/L$5</f>
        <v>#N/A</v>
      </c>
      <c r="M1894" s="140" t="e" cm="1">
        <f t="array" ref="M1894">(_xlfn.XLOOKUP($A1894&amp;$Q$3,Data[Index]&amp;Data[Valid Test, Can be used for conformity (Y/N)],Data[CH4 (mg/km)])-M$2)/M$5</f>
        <v>#N/A</v>
      </c>
      <c r="N1894" s="140" t="e" cm="1">
        <f t="array" ref="N1894">(_xlfn.XLOOKUP($A1894&amp;$Q$3,Data[Index]&amp;Data[Valid Test, Can be used for conformity (Y/N)],Data[N20 (mg/km)])-N$2)/N$5</f>
        <v>#N/A</v>
      </c>
      <c r="O1894" s="141" t="e" cm="1">
        <f t="array" ref="O1894">(_xlfn.XLOOKUP($A1894&amp;$Q$3,Data[Index]&amp;Data[Valid Test, Can be used for conformity (Y/N)],Data[l/100km])-O$2)/O$5</f>
        <v>#N/A</v>
      </c>
      <c r="P1894" s="138">
        <f>_xlfn.XLOOKUP($A1894,Data[Index],Data[Comments])</f>
        <v>0</v>
      </c>
    </row>
    <row r="1895" spans="1:16" x14ac:dyDescent="0.2">
      <c r="A1895" s="129"/>
      <c r="B1895" s="129"/>
      <c r="C1895" s="129" t="e" cm="1">
        <f t="array" ref="C1895">_xlfn.XLOOKUP($A1895&amp;$Q$3&amp;$R$3,Data[Index]&amp;Data[Valid Test, Can be used for conformity (Y/N)]&amp;Data[Cycle],Data[Test Name])</f>
        <v>#N/A</v>
      </c>
      <c r="D1895" s="167" t="e" cm="1">
        <f t="array" ref="D1895">_xlfn.XLOOKUP($A1895&amp;$Q$3&amp;$R$3,Data[Index]&amp;Data[Valid Test, Can be used for conformity (Y/N)]&amp;Data[Cycle],Data[Mileage (Miles)])</f>
        <v>#N/A</v>
      </c>
      <c r="E1895" s="130" t="e" cm="1">
        <f t="array" ref="E1895">_xlfn.XLOOKUP($A1895&amp;$Q$3&amp;$R$3,Data[Index]&amp;Data[Valid Test, Can be used for conformity (Y/N)]&amp;Data[Cycle],Data[Date])</f>
        <v>#N/A</v>
      </c>
      <c r="F1895" s="141" t="e" cm="1">
        <f t="array" ref="F1895">(_xlfn.XLOOKUP($A1895&amp;$Q$3&amp;$R$3,Data[Index]&amp;Data[Valid Test, Can be used for conformity (Y/N)]&amp;Data[Cycle],Data[CO/km (mg)])-F$2)/F$5</f>
        <v>#N/A</v>
      </c>
      <c r="G1895" s="141" t="e" cm="1">
        <f t="array" ref="G1895">(_xlfn.XLOOKUP($A1895&amp;$Q$3,Data[Index]&amp;Data[Valid Test, Can be used for conformity (Y/N)],Data[CO2/km (g)])-G$2)/G$5</f>
        <v>#N/A</v>
      </c>
      <c r="H1895" s="141" t="e" cm="1">
        <f t="array" ref="H1895">(_xlfn.XLOOKUP($A1895&amp;$Q$3,Data[Index]&amp;Data[Valid Test, Can be used for conformity (Y/N)],Data[THC/km (mg)])-H$2)/H$5</f>
        <v>#N/A</v>
      </c>
      <c r="I1895" s="141" t="e" cm="1">
        <f t="array" ref="I1895">(_xlfn.XLOOKUP($A1895&amp;$Q$3,Data[Index]&amp;Data[Valid Test, Can be used for conformity (Y/N)],Data[NOx/km (mg)])-I$2)/I$5</f>
        <v>#N/A</v>
      </c>
      <c r="J1895" s="141" t="e" cm="1">
        <f t="array" ref="J1895">(_xlfn.XLOOKUP($A1895&amp;$Q$3,Data[Index]&amp;Data[Valid Test, Can be used for conformity (Y/N)],Data[THC + NOx/km (mg)])-J$2)/J$5</f>
        <v>#N/A</v>
      </c>
      <c r="K1895" s="141" t="e" cm="1">
        <f t="array" ref="K1895">(_xlfn.XLOOKUP($A1895&amp;$Q$3,Data[Index]&amp;Data[Valid Test, Can be used for conformity (Y/N)],Data[PN/km ('#)])-K$2)/K$5</f>
        <v>#N/A</v>
      </c>
      <c r="L1895" s="141" t="e" cm="1">
        <f t="array" ref="L1895">(_xlfn.XLOOKUP($A1895&amp;$Q$3,Data[Index]&amp;Data[Valid Test, Can be used for conformity (Y/N)],Data[PM/km (mg)])-L$2)/L$5</f>
        <v>#N/A</v>
      </c>
      <c r="M1895" s="140" t="e" cm="1">
        <f t="array" ref="M1895">(_xlfn.XLOOKUP($A1895&amp;$Q$3,Data[Index]&amp;Data[Valid Test, Can be used for conformity (Y/N)],Data[CH4 (mg/km)])-M$2)/M$5</f>
        <v>#N/A</v>
      </c>
      <c r="N1895" s="140" t="e" cm="1">
        <f t="array" ref="N1895">(_xlfn.XLOOKUP($A1895&amp;$Q$3,Data[Index]&amp;Data[Valid Test, Can be used for conformity (Y/N)],Data[N20 (mg/km)])-N$2)/N$5</f>
        <v>#N/A</v>
      </c>
      <c r="O1895" s="141" t="e" cm="1">
        <f t="array" ref="O1895">(_xlfn.XLOOKUP($A1895&amp;$Q$3,Data[Index]&amp;Data[Valid Test, Can be used for conformity (Y/N)],Data[l/100km])-O$2)/O$5</f>
        <v>#N/A</v>
      </c>
      <c r="P1895" s="138">
        <f>_xlfn.XLOOKUP($A1895,Data[Index],Data[Comments])</f>
        <v>0</v>
      </c>
    </row>
    <row r="1896" spans="1:16" x14ac:dyDescent="0.2">
      <c r="A1896" s="129"/>
      <c r="B1896" s="129"/>
      <c r="C1896" s="129" t="e" cm="1">
        <f t="array" ref="C1896">_xlfn.XLOOKUP($A1896&amp;$Q$3&amp;$R$3,Data[Index]&amp;Data[Valid Test, Can be used for conformity (Y/N)]&amp;Data[Cycle],Data[Test Name])</f>
        <v>#N/A</v>
      </c>
      <c r="D1896" s="167" t="e" cm="1">
        <f t="array" ref="D1896">_xlfn.XLOOKUP($A1896&amp;$Q$3&amp;$R$3,Data[Index]&amp;Data[Valid Test, Can be used for conformity (Y/N)]&amp;Data[Cycle],Data[Mileage (Miles)])</f>
        <v>#N/A</v>
      </c>
      <c r="E1896" s="130" t="e" cm="1">
        <f t="array" ref="E1896">_xlfn.XLOOKUP($A1896&amp;$Q$3&amp;$R$3,Data[Index]&amp;Data[Valid Test, Can be used for conformity (Y/N)]&amp;Data[Cycle],Data[Date])</f>
        <v>#N/A</v>
      </c>
      <c r="F1896" s="141" t="e" cm="1">
        <f t="array" ref="F1896">(_xlfn.XLOOKUP($A1896&amp;$Q$3&amp;$R$3,Data[Index]&amp;Data[Valid Test, Can be used for conformity (Y/N)]&amp;Data[Cycle],Data[CO/km (mg)])-F$2)/F$5</f>
        <v>#N/A</v>
      </c>
      <c r="G1896" s="141" t="e" cm="1">
        <f t="array" ref="G1896">(_xlfn.XLOOKUP($A1896&amp;$Q$3,Data[Index]&amp;Data[Valid Test, Can be used for conformity (Y/N)],Data[CO2/km (g)])-G$2)/G$5</f>
        <v>#N/A</v>
      </c>
      <c r="H1896" s="141" t="e" cm="1">
        <f t="array" ref="H1896">(_xlfn.XLOOKUP($A1896&amp;$Q$3,Data[Index]&amp;Data[Valid Test, Can be used for conformity (Y/N)],Data[THC/km (mg)])-H$2)/H$5</f>
        <v>#N/A</v>
      </c>
      <c r="I1896" s="141" t="e" cm="1">
        <f t="array" ref="I1896">(_xlfn.XLOOKUP($A1896&amp;$Q$3,Data[Index]&amp;Data[Valid Test, Can be used for conformity (Y/N)],Data[NOx/km (mg)])-I$2)/I$5</f>
        <v>#N/A</v>
      </c>
      <c r="J1896" s="141" t="e" cm="1">
        <f t="array" ref="J1896">(_xlfn.XLOOKUP($A1896&amp;$Q$3,Data[Index]&amp;Data[Valid Test, Can be used for conformity (Y/N)],Data[THC + NOx/km (mg)])-J$2)/J$5</f>
        <v>#N/A</v>
      </c>
      <c r="K1896" s="141" t="e" cm="1">
        <f t="array" ref="K1896">(_xlfn.XLOOKUP($A1896&amp;$Q$3,Data[Index]&amp;Data[Valid Test, Can be used for conformity (Y/N)],Data[PN/km ('#)])-K$2)/K$5</f>
        <v>#N/A</v>
      </c>
      <c r="L1896" s="141" t="e" cm="1">
        <f t="array" ref="L1896">(_xlfn.XLOOKUP($A1896&amp;$Q$3,Data[Index]&amp;Data[Valid Test, Can be used for conformity (Y/N)],Data[PM/km (mg)])-L$2)/L$5</f>
        <v>#N/A</v>
      </c>
      <c r="M1896" s="140" t="e" cm="1">
        <f t="array" ref="M1896">(_xlfn.XLOOKUP($A1896&amp;$Q$3,Data[Index]&amp;Data[Valid Test, Can be used for conformity (Y/N)],Data[CH4 (mg/km)])-M$2)/M$5</f>
        <v>#N/A</v>
      </c>
      <c r="N1896" s="140" t="e" cm="1">
        <f t="array" ref="N1896">(_xlfn.XLOOKUP($A1896&amp;$Q$3,Data[Index]&amp;Data[Valid Test, Can be used for conformity (Y/N)],Data[N20 (mg/km)])-N$2)/N$5</f>
        <v>#N/A</v>
      </c>
      <c r="O1896" s="141" t="e" cm="1">
        <f t="array" ref="O1896">(_xlfn.XLOOKUP($A1896&amp;$Q$3,Data[Index]&amp;Data[Valid Test, Can be used for conformity (Y/N)],Data[l/100km])-O$2)/O$5</f>
        <v>#N/A</v>
      </c>
      <c r="P1896" s="138">
        <f>_xlfn.XLOOKUP($A1896,Data[Index],Data[Comments])</f>
        <v>0</v>
      </c>
    </row>
    <row r="1897" spans="1:16" x14ac:dyDescent="0.2">
      <c r="A1897" s="129"/>
      <c r="B1897" s="129"/>
      <c r="C1897" s="129" t="e" cm="1">
        <f t="array" ref="C1897">_xlfn.XLOOKUP($A1897&amp;$Q$3&amp;$R$3,Data[Index]&amp;Data[Valid Test, Can be used for conformity (Y/N)]&amp;Data[Cycle],Data[Test Name])</f>
        <v>#N/A</v>
      </c>
      <c r="D1897" s="167" t="e" cm="1">
        <f t="array" ref="D1897">_xlfn.XLOOKUP($A1897&amp;$Q$3&amp;$R$3,Data[Index]&amp;Data[Valid Test, Can be used for conformity (Y/N)]&amp;Data[Cycle],Data[Mileage (Miles)])</f>
        <v>#N/A</v>
      </c>
      <c r="E1897" s="130" t="e" cm="1">
        <f t="array" ref="E1897">_xlfn.XLOOKUP($A1897&amp;$Q$3&amp;$R$3,Data[Index]&amp;Data[Valid Test, Can be used for conformity (Y/N)]&amp;Data[Cycle],Data[Date])</f>
        <v>#N/A</v>
      </c>
      <c r="F1897" s="141" t="e" cm="1">
        <f t="array" ref="F1897">(_xlfn.XLOOKUP($A1897&amp;$Q$3&amp;$R$3,Data[Index]&amp;Data[Valid Test, Can be used for conformity (Y/N)]&amp;Data[Cycle],Data[CO/km (mg)])-F$2)/F$5</f>
        <v>#N/A</v>
      </c>
      <c r="G1897" s="141" t="e" cm="1">
        <f t="array" ref="G1897">(_xlfn.XLOOKUP($A1897&amp;$Q$3,Data[Index]&amp;Data[Valid Test, Can be used for conformity (Y/N)],Data[CO2/km (g)])-G$2)/G$5</f>
        <v>#N/A</v>
      </c>
      <c r="H1897" s="141" t="e" cm="1">
        <f t="array" ref="H1897">(_xlfn.XLOOKUP($A1897&amp;$Q$3,Data[Index]&amp;Data[Valid Test, Can be used for conformity (Y/N)],Data[THC/km (mg)])-H$2)/H$5</f>
        <v>#N/A</v>
      </c>
      <c r="I1897" s="141" t="e" cm="1">
        <f t="array" ref="I1897">(_xlfn.XLOOKUP($A1897&amp;$Q$3,Data[Index]&amp;Data[Valid Test, Can be used for conformity (Y/N)],Data[NOx/km (mg)])-I$2)/I$5</f>
        <v>#N/A</v>
      </c>
      <c r="J1897" s="141" t="e" cm="1">
        <f t="array" ref="J1897">(_xlfn.XLOOKUP($A1897&amp;$Q$3,Data[Index]&amp;Data[Valid Test, Can be used for conformity (Y/N)],Data[THC + NOx/km (mg)])-J$2)/J$5</f>
        <v>#N/A</v>
      </c>
      <c r="K1897" s="141" t="e" cm="1">
        <f t="array" ref="K1897">(_xlfn.XLOOKUP($A1897&amp;$Q$3,Data[Index]&amp;Data[Valid Test, Can be used for conformity (Y/N)],Data[PN/km ('#)])-K$2)/K$5</f>
        <v>#N/A</v>
      </c>
      <c r="L1897" s="141" t="e" cm="1">
        <f t="array" ref="L1897">(_xlfn.XLOOKUP($A1897&amp;$Q$3,Data[Index]&amp;Data[Valid Test, Can be used for conformity (Y/N)],Data[PM/km (mg)])-L$2)/L$5</f>
        <v>#N/A</v>
      </c>
      <c r="M1897" s="140" t="e" cm="1">
        <f t="array" ref="M1897">(_xlfn.XLOOKUP($A1897&amp;$Q$3,Data[Index]&amp;Data[Valid Test, Can be used for conformity (Y/N)],Data[CH4 (mg/km)])-M$2)/M$5</f>
        <v>#N/A</v>
      </c>
      <c r="N1897" s="140" t="e" cm="1">
        <f t="array" ref="N1897">(_xlfn.XLOOKUP($A1897&amp;$Q$3,Data[Index]&amp;Data[Valid Test, Can be used for conformity (Y/N)],Data[N20 (mg/km)])-N$2)/N$5</f>
        <v>#N/A</v>
      </c>
      <c r="O1897" s="141" t="e" cm="1">
        <f t="array" ref="O1897">(_xlfn.XLOOKUP($A1897&amp;$Q$3,Data[Index]&amp;Data[Valid Test, Can be used for conformity (Y/N)],Data[l/100km])-O$2)/O$5</f>
        <v>#N/A</v>
      </c>
      <c r="P1897" s="138">
        <f>_xlfn.XLOOKUP($A1897,Data[Index],Data[Comments])</f>
        <v>0</v>
      </c>
    </row>
    <row r="1898" spans="1:16" x14ac:dyDescent="0.2">
      <c r="A1898" s="129"/>
      <c r="B1898" s="129"/>
      <c r="C1898" s="129" t="e" cm="1">
        <f t="array" ref="C1898">_xlfn.XLOOKUP($A1898&amp;$Q$3&amp;$R$3,Data[Index]&amp;Data[Valid Test, Can be used for conformity (Y/N)]&amp;Data[Cycle],Data[Test Name])</f>
        <v>#N/A</v>
      </c>
      <c r="D1898" s="167" t="e" cm="1">
        <f t="array" ref="D1898">_xlfn.XLOOKUP($A1898&amp;$Q$3&amp;$R$3,Data[Index]&amp;Data[Valid Test, Can be used for conformity (Y/N)]&amp;Data[Cycle],Data[Mileage (Miles)])</f>
        <v>#N/A</v>
      </c>
      <c r="E1898" s="130" t="e" cm="1">
        <f t="array" ref="E1898">_xlfn.XLOOKUP($A1898&amp;$Q$3&amp;$R$3,Data[Index]&amp;Data[Valid Test, Can be used for conformity (Y/N)]&amp;Data[Cycle],Data[Date])</f>
        <v>#N/A</v>
      </c>
      <c r="F1898" s="141" t="e" cm="1">
        <f t="array" ref="F1898">(_xlfn.XLOOKUP($A1898&amp;$Q$3&amp;$R$3,Data[Index]&amp;Data[Valid Test, Can be used for conformity (Y/N)]&amp;Data[Cycle],Data[CO/km (mg)])-F$2)/F$5</f>
        <v>#N/A</v>
      </c>
      <c r="G1898" s="141" t="e" cm="1">
        <f t="array" ref="G1898">(_xlfn.XLOOKUP($A1898&amp;$Q$3,Data[Index]&amp;Data[Valid Test, Can be used for conformity (Y/N)],Data[CO2/km (g)])-G$2)/G$5</f>
        <v>#N/A</v>
      </c>
      <c r="H1898" s="141" t="e" cm="1">
        <f t="array" ref="H1898">(_xlfn.XLOOKUP($A1898&amp;$Q$3,Data[Index]&amp;Data[Valid Test, Can be used for conformity (Y/N)],Data[THC/km (mg)])-H$2)/H$5</f>
        <v>#N/A</v>
      </c>
      <c r="I1898" s="141" t="e" cm="1">
        <f t="array" ref="I1898">(_xlfn.XLOOKUP($A1898&amp;$Q$3,Data[Index]&amp;Data[Valid Test, Can be used for conformity (Y/N)],Data[NOx/km (mg)])-I$2)/I$5</f>
        <v>#N/A</v>
      </c>
      <c r="J1898" s="141" t="e" cm="1">
        <f t="array" ref="J1898">(_xlfn.XLOOKUP($A1898&amp;$Q$3,Data[Index]&amp;Data[Valid Test, Can be used for conformity (Y/N)],Data[THC + NOx/km (mg)])-J$2)/J$5</f>
        <v>#N/A</v>
      </c>
      <c r="K1898" s="141" t="e" cm="1">
        <f t="array" ref="K1898">(_xlfn.XLOOKUP($A1898&amp;$Q$3,Data[Index]&amp;Data[Valid Test, Can be used for conformity (Y/N)],Data[PN/km ('#)])-K$2)/K$5</f>
        <v>#N/A</v>
      </c>
      <c r="L1898" s="141" t="e" cm="1">
        <f t="array" ref="L1898">(_xlfn.XLOOKUP($A1898&amp;$Q$3,Data[Index]&amp;Data[Valid Test, Can be used for conformity (Y/N)],Data[PM/km (mg)])-L$2)/L$5</f>
        <v>#N/A</v>
      </c>
      <c r="M1898" s="140" t="e" cm="1">
        <f t="array" ref="M1898">(_xlfn.XLOOKUP($A1898&amp;$Q$3,Data[Index]&amp;Data[Valid Test, Can be used for conformity (Y/N)],Data[CH4 (mg/km)])-M$2)/M$5</f>
        <v>#N/A</v>
      </c>
      <c r="N1898" s="140" t="e" cm="1">
        <f t="array" ref="N1898">(_xlfn.XLOOKUP($A1898&amp;$Q$3,Data[Index]&amp;Data[Valid Test, Can be used for conformity (Y/N)],Data[N20 (mg/km)])-N$2)/N$5</f>
        <v>#N/A</v>
      </c>
      <c r="O1898" s="141" t="e" cm="1">
        <f t="array" ref="O1898">(_xlfn.XLOOKUP($A1898&amp;$Q$3,Data[Index]&amp;Data[Valid Test, Can be used for conformity (Y/N)],Data[l/100km])-O$2)/O$5</f>
        <v>#N/A</v>
      </c>
      <c r="P1898" s="138">
        <f>_xlfn.XLOOKUP($A1898,Data[Index],Data[Comments])</f>
        <v>0</v>
      </c>
    </row>
    <row r="1899" spans="1:16" x14ac:dyDescent="0.2">
      <c r="A1899" s="129"/>
      <c r="B1899" s="129"/>
      <c r="C1899" s="129" t="e" cm="1">
        <f t="array" ref="C1899">_xlfn.XLOOKUP($A1899&amp;$Q$3&amp;$R$3,Data[Index]&amp;Data[Valid Test, Can be used for conformity (Y/N)]&amp;Data[Cycle],Data[Test Name])</f>
        <v>#N/A</v>
      </c>
      <c r="D1899" s="167" t="e" cm="1">
        <f t="array" ref="D1899">_xlfn.XLOOKUP($A1899&amp;$Q$3&amp;$R$3,Data[Index]&amp;Data[Valid Test, Can be used for conformity (Y/N)]&amp;Data[Cycle],Data[Mileage (Miles)])</f>
        <v>#N/A</v>
      </c>
      <c r="E1899" s="130" t="e" cm="1">
        <f t="array" ref="E1899">_xlfn.XLOOKUP($A1899&amp;$Q$3&amp;$R$3,Data[Index]&amp;Data[Valid Test, Can be used for conformity (Y/N)]&amp;Data[Cycle],Data[Date])</f>
        <v>#N/A</v>
      </c>
      <c r="F1899" s="141" t="e" cm="1">
        <f t="array" ref="F1899">(_xlfn.XLOOKUP($A1899&amp;$Q$3&amp;$R$3,Data[Index]&amp;Data[Valid Test, Can be used for conformity (Y/N)]&amp;Data[Cycle],Data[CO/km (mg)])-F$2)/F$5</f>
        <v>#N/A</v>
      </c>
      <c r="G1899" s="141" t="e" cm="1">
        <f t="array" ref="G1899">(_xlfn.XLOOKUP($A1899&amp;$Q$3,Data[Index]&amp;Data[Valid Test, Can be used for conformity (Y/N)],Data[CO2/km (g)])-G$2)/G$5</f>
        <v>#N/A</v>
      </c>
      <c r="H1899" s="141" t="e" cm="1">
        <f t="array" ref="H1899">(_xlfn.XLOOKUP($A1899&amp;$Q$3,Data[Index]&amp;Data[Valid Test, Can be used for conformity (Y/N)],Data[THC/km (mg)])-H$2)/H$5</f>
        <v>#N/A</v>
      </c>
      <c r="I1899" s="141" t="e" cm="1">
        <f t="array" ref="I1899">(_xlfn.XLOOKUP($A1899&amp;$Q$3,Data[Index]&amp;Data[Valid Test, Can be used for conformity (Y/N)],Data[NOx/km (mg)])-I$2)/I$5</f>
        <v>#N/A</v>
      </c>
      <c r="J1899" s="141" t="e" cm="1">
        <f t="array" ref="J1899">(_xlfn.XLOOKUP($A1899&amp;$Q$3,Data[Index]&amp;Data[Valid Test, Can be used for conformity (Y/N)],Data[THC + NOx/km (mg)])-J$2)/J$5</f>
        <v>#N/A</v>
      </c>
      <c r="K1899" s="141" t="e" cm="1">
        <f t="array" ref="K1899">(_xlfn.XLOOKUP($A1899&amp;$Q$3,Data[Index]&amp;Data[Valid Test, Can be used for conformity (Y/N)],Data[PN/km ('#)])-K$2)/K$5</f>
        <v>#N/A</v>
      </c>
      <c r="L1899" s="141" t="e" cm="1">
        <f t="array" ref="L1899">(_xlfn.XLOOKUP($A1899&amp;$Q$3,Data[Index]&amp;Data[Valid Test, Can be used for conformity (Y/N)],Data[PM/km (mg)])-L$2)/L$5</f>
        <v>#N/A</v>
      </c>
      <c r="M1899" s="140" t="e" cm="1">
        <f t="array" ref="M1899">(_xlfn.XLOOKUP($A1899&amp;$Q$3,Data[Index]&amp;Data[Valid Test, Can be used for conformity (Y/N)],Data[CH4 (mg/km)])-M$2)/M$5</f>
        <v>#N/A</v>
      </c>
      <c r="N1899" s="140" t="e" cm="1">
        <f t="array" ref="N1899">(_xlfn.XLOOKUP($A1899&amp;$Q$3,Data[Index]&amp;Data[Valid Test, Can be used for conformity (Y/N)],Data[N20 (mg/km)])-N$2)/N$5</f>
        <v>#N/A</v>
      </c>
      <c r="O1899" s="141" t="e" cm="1">
        <f t="array" ref="O1899">(_xlfn.XLOOKUP($A1899&amp;$Q$3,Data[Index]&amp;Data[Valid Test, Can be used for conformity (Y/N)],Data[l/100km])-O$2)/O$5</f>
        <v>#N/A</v>
      </c>
      <c r="P1899" s="138">
        <f>_xlfn.XLOOKUP($A1899,Data[Index],Data[Comments])</f>
        <v>0</v>
      </c>
    </row>
    <row r="1900" spans="1:16" x14ac:dyDescent="0.2">
      <c r="A1900" s="129"/>
      <c r="B1900" s="129"/>
      <c r="C1900" s="129" t="e" cm="1">
        <f t="array" ref="C1900">_xlfn.XLOOKUP($A1900&amp;$Q$3&amp;$R$3,Data[Index]&amp;Data[Valid Test, Can be used for conformity (Y/N)]&amp;Data[Cycle],Data[Test Name])</f>
        <v>#N/A</v>
      </c>
      <c r="D1900" s="167" t="e" cm="1">
        <f t="array" ref="D1900">_xlfn.XLOOKUP($A1900&amp;$Q$3&amp;$R$3,Data[Index]&amp;Data[Valid Test, Can be used for conformity (Y/N)]&amp;Data[Cycle],Data[Mileage (Miles)])</f>
        <v>#N/A</v>
      </c>
      <c r="E1900" s="130" t="e" cm="1">
        <f t="array" ref="E1900">_xlfn.XLOOKUP($A1900&amp;$Q$3&amp;$R$3,Data[Index]&amp;Data[Valid Test, Can be used for conformity (Y/N)]&amp;Data[Cycle],Data[Date])</f>
        <v>#N/A</v>
      </c>
      <c r="F1900" s="141" t="e" cm="1">
        <f t="array" ref="F1900">(_xlfn.XLOOKUP($A1900&amp;$Q$3&amp;$R$3,Data[Index]&amp;Data[Valid Test, Can be used for conformity (Y/N)]&amp;Data[Cycle],Data[CO/km (mg)])-F$2)/F$5</f>
        <v>#N/A</v>
      </c>
      <c r="G1900" s="141" t="e" cm="1">
        <f t="array" ref="G1900">(_xlfn.XLOOKUP($A1900&amp;$Q$3,Data[Index]&amp;Data[Valid Test, Can be used for conformity (Y/N)],Data[CO2/km (g)])-G$2)/G$5</f>
        <v>#N/A</v>
      </c>
      <c r="H1900" s="141" t="e" cm="1">
        <f t="array" ref="H1900">(_xlfn.XLOOKUP($A1900&amp;$Q$3,Data[Index]&amp;Data[Valid Test, Can be used for conformity (Y/N)],Data[THC/km (mg)])-H$2)/H$5</f>
        <v>#N/A</v>
      </c>
      <c r="I1900" s="141" t="e" cm="1">
        <f t="array" ref="I1900">(_xlfn.XLOOKUP($A1900&amp;$Q$3,Data[Index]&amp;Data[Valid Test, Can be used for conformity (Y/N)],Data[NOx/km (mg)])-I$2)/I$5</f>
        <v>#N/A</v>
      </c>
      <c r="J1900" s="141" t="e" cm="1">
        <f t="array" ref="J1900">(_xlfn.XLOOKUP($A1900&amp;$Q$3,Data[Index]&amp;Data[Valid Test, Can be used for conformity (Y/N)],Data[THC + NOx/km (mg)])-J$2)/J$5</f>
        <v>#N/A</v>
      </c>
      <c r="K1900" s="141" t="e" cm="1">
        <f t="array" ref="K1900">(_xlfn.XLOOKUP($A1900&amp;$Q$3,Data[Index]&amp;Data[Valid Test, Can be used for conformity (Y/N)],Data[PN/km ('#)])-K$2)/K$5</f>
        <v>#N/A</v>
      </c>
      <c r="L1900" s="141" t="e" cm="1">
        <f t="array" ref="L1900">(_xlfn.XLOOKUP($A1900&amp;$Q$3,Data[Index]&amp;Data[Valid Test, Can be used for conformity (Y/N)],Data[PM/km (mg)])-L$2)/L$5</f>
        <v>#N/A</v>
      </c>
      <c r="M1900" s="140" t="e" cm="1">
        <f t="array" ref="M1900">(_xlfn.XLOOKUP($A1900&amp;$Q$3,Data[Index]&amp;Data[Valid Test, Can be used for conformity (Y/N)],Data[CH4 (mg/km)])-M$2)/M$5</f>
        <v>#N/A</v>
      </c>
      <c r="N1900" s="140" t="e" cm="1">
        <f t="array" ref="N1900">(_xlfn.XLOOKUP($A1900&amp;$Q$3,Data[Index]&amp;Data[Valid Test, Can be used for conformity (Y/N)],Data[N20 (mg/km)])-N$2)/N$5</f>
        <v>#N/A</v>
      </c>
      <c r="O1900" s="141" t="e" cm="1">
        <f t="array" ref="O1900">(_xlfn.XLOOKUP($A1900&amp;$Q$3,Data[Index]&amp;Data[Valid Test, Can be used for conformity (Y/N)],Data[l/100km])-O$2)/O$5</f>
        <v>#N/A</v>
      </c>
      <c r="P1900" s="138">
        <f>_xlfn.XLOOKUP($A1900,Data[Index],Data[Comments])</f>
        <v>0</v>
      </c>
    </row>
    <row r="1901" spans="1:16" x14ac:dyDescent="0.2">
      <c r="A1901" s="129"/>
      <c r="B1901" s="129"/>
      <c r="C1901" s="129" t="e" cm="1">
        <f t="array" ref="C1901">_xlfn.XLOOKUP($A1901&amp;$Q$3&amp;$R$3,Data[Index]&amp;Data[Valid Test, Can be used for conformity (Y/N)]&amp;Data[Cycle],Data[Test Name])</f>
        <v>#N/A</v>
      </c>
      <c r="D1901" s="167" t="e" cm="1">
        <f t="array" ref="D1901">_xlfn.XLOOKUP($A1901&amp;$Q$3&amp;$R$3,Data[Index]&amp;Data[Valid Test, Can be used for conformity (Y/N)]&amp;Data[Cycle],Data[Mileage (Miles)])</f>
        <v>#N/A</v>
      </c>
      <c r="E1901" s="130" t="e" cm="1">
        <f t="array" ref="E1901">_xlfn.XLOOKUP($A1901&amp;$Q$3&amp;$R$3,Data[Index]&amp;Data[Valid Test, Can be used for conformity (Y/N)]&amp;Data[Cycle],Data[Date])</f>
        <v>#N/A</v>
      </c>
      <c r="F1901" s="141" t="e" cm="1">
        <f t="array" ref="F1901">(_xlfn.XLOOKUP($A1901&amp;$Q$3&amp;$R$3,Data[Index]&amp;Data[Valid Test, Can be used for conformity (Y/N)]&amp;Data[Cycle],Data[CO/km (mg)])-F$2)/F$5</f>
        <v>#N/A</v>
      </c>
      <c r="G1901" s="141" t="e" cm="1">
        <f t="array" ref="G1901">(_xlfn.XLOOKUP($A1901&amp;$Q$3,Data[Index]&amp;Data[Valid Test, Can be used for conformity (Y/N)],Data[CO2/km (g)])-G$2)/G$5</f>
        <v>#N/A</v>
      </c>
      <c r="H1901" s="141" t="e" cm="1">
        <f t="array" ref="H1901">(_xlfn.XLOOKUP($A1901&amp;$Q$3,Data[Index]&amp;Data[Valid Test, Can be used for conformity (Y/N)],Data[THC/km (mg)])-H$2)/H$5</f>
        <v>#N/A</v>
      </c>
      <c r="I1901" s="141" t="e" cm="1">
        <f t="array" ref="I1901">(_xlfn.XLOOKUP($A1901&amp;$Q$3,Data[Index]&amp;Data[Valid Test, Can be used for conformity (Y/N)],Data[NOx/km (mg)])-I$2)/I$5</f>
        <v>#N/A</v>
      </c>
      <c r="J1901" s="141" t="e" cm="1">
        <f t="array" ref="J1901">(_xlfn.XLOOKUP($A1901&amp;$Q$3,Data[Index]&amp;Data[Valid Test, Can be used for conformity (Y/N)],Data[THC + NOx/km (mg)])-J$2)/J$5</f>
        <v>#N/A</v>
      </c>
      <c r="K1901" s="141" t="e" cm="1">
        <f t="array" ref="K1901">(_xlfn.XLOOKUP($A1901&amp;$Q$3,Data[Index]&amp;Data[Valid Test, Can be used for conformity (Y/N)],Data[PN/km ('#)])-K$2)/K$5</f>
        <v>#N/A</v>
      </c>
      <c r="L1901" s="141" t="e" cm="1">
        <f t="array" ref="L1901">(_xlfn.XLOOKUP($A1901&amp;$Q$3,Data[Index]&amp;Data[Valid Test, Can be used for conformity (Y/N)],Data[PM/km (mg)])-L$2)/L$5</f>
        <v>#N/A</v>
      </c>
      <c r="M1901" s="140" t="e" cm="1">
        <f t="array" ref="M1901">(_xlfn.XLOOKUP($A1901&amp;$Q$3,Data[Index]&amp;Data[Valid Test, Can be used for conformity (Y/N)],Data[CH4 (mg/km)])-M$2)/M$5</f>
        <v>#N/A</v>
      </c>
      <c r="N1901" s="140" t="e" cm="1">
        <f t="array" ref="N1901">(_xlfn.XLOOKUP($A1901&amp;$Q$3,Data[Index]&amp;Data[Valid Test, Can be used for conformity (Y/N)],Data[N20 (mg/km)])-N$2)/N$5</f>
        <v>#N/A</v>
      </c>
      <c r="O1901" s="141" t="e" cm="1">
        <f t="array" ref="O1901">(_xlfn.XLOOKUP($A1901&amp;$Q$3,Data[Index]&amp;Data[Valid Test, Can be used for conformity (Y/N)],Data[l/100km])-O$2)/O$5</f>
        <v>#N/A</v>
      </c>
      <c r="P1901" s="138">
        <f>_xlfn.XLOOKUP($A1901,Data[Index],Data[Comments])</f>
        <v>0</v>
      </c>
    </row>
    <row r="1902" spans="1:16" x14ac:dyDescent="0.2">
      <c r="A1902" s="129"/>
      <c r="B1902" s="129"/>
      <c r="C1902" s="129" t="e" cm="1">
        <f t="array" ref="C1902">_xlfn.XLOOKUP($A1902&amp;$Q$3&amp;$R$3,Data[Index]&amp;Data[Valid Test, Can be used for conformity (Y/N)]&amp;Data[Cycle],Data[Test Name])</f>
        <v>#N/A</v>
      </c>
      <c r="D1902" s="167" t="e" cm="1">
        <f t="array" ref="D1902">_xlfn.XLOOKUP($A1902&amp;$Q$3&amp;$R$3,Data[Index]&amp;Data[Valid Test, Can be used for conformity (Y/N)]&amp;Data[Cycle],Data[Mileage (Miles)])</f>
        <v>#N/A</v>
      </c>
      <c r="E1902" s="130" t="e" cm="1">
        <f t="array" ref="E1902">_xlfn.XLOOKUP($A1902&amp;$Q$3&amp;$R$3,Data[Index]&amp;Data[Valid Test, Can be used for conformity (Y/N)]&amp;Data[Cycle],Data[Date])</f>
        <v>#N/A</v>
      </c>
      <c r="F1902" s="141" t="e" cm="1">
        <f t="array" ref="F1902">(_xlfn.XLOOKUP($A1902&amp;$Q$3&amp;$R$3,Data[Index]&amp;Data[Valid Test, Can be used for conformity (Y/N)]&amp;Data[Cycle],Data[CO/km (mg)])-F$2)/F$5</f>
        <v>#N/A</v>
      </c>
      <c r="G1902" s="141" t="e" cm="1">
        <f t="array" ref="G1902">(_xlfn.XLOOKUP($A1902&amp;$Q$3,Data[Index]&amp;Data[Valid Test, Can be used for conformity (Y/N)],Data[CO2/km (g)])-G$2)/G$5</f>
        <v>#N/A</v>
      </c>
      <c r="H1902" s="141" t="e" cm="1">
        <f t="array" ref="H1902">(_xlfn.XLOOKUP($A1902&amp;$Q$3,Data[Index]&amp;Data[Valid Test, Can be used for conformity (Y/N)],Data[THC/km (mg)])-H$2)/H$5</f>
        <v>#N/A</v>
      </c>
      <c r="I1902" s="141" t="e" cm="1">
        <f t="array" ref="I1902">(_xlfn.XLOOKUP($A1902&amp;$Q$3,Data[Index]&amp;Data[Valid Test, Can be used for conformity (Y/N)],Data[NOx/km (mg)])-I$2)/I$5</f>
        <v>#N/A</v>
      </c>
      <c r="J1902" s="141" t="e" cm="1">
        <f t="array" ref="J1902">(_xlfn.XLOOKUP($A1902&amp;$Q$3,Data[Index]&amp;Data[Valid Test, Can be used for conformity (Y/N)],Data[THC + NOx/km (mg)])-J$2)/J$5</f>
        <v>#N/A</v>
      </c>
      <c r="K1902" s="141" t="e" cm="1">
        <f t="array" ref="K1902">(_xlfn.XLOOKUP($A1902&amp;$Q$3,Data[Index]&amp;Data[Valid Test, Can be used for conformity (Y/N)],Data[PN/km ('#)])-K$2)/K$5</f>
        <v>#N/A</v>
      </c>
      <c r="L1902" s="141" t="e" cm="1">
        <f t="array" ref="L1902">(_xlfn.XLOOKUP($A1902&amp;$Q$3,Data[Index]&amp;Data[Valid Test, Can be used for conformity (Y/N)],Data[PM/km (mg)])-L$2)/L$5</f>
        <v>#N/A</v>
      </c>
      <c r="M1902" s="140" t="e" cm="1">
        <f t="array" ref="M1902">(_xlfn.XLOOKUP($A1902&amp;$Q$3,Data[Index]&amp;Data[Valid Test, Can be used for conformity (Y/N)],Data[CH4 (mg/km)])-M$2)/M$5</f>
        <v>#N/A</v>
      </c>
      <c r="N1902" s="140" t="e" cm="1">
        <f t="array" ref="N1902">(_xlfn.XLOOKUP($A1902&amp;$Q$3,Data[Index]&amp;Data[Valid Test, Can be used for conformity (Y/N)],Data[N20 (mg/km)])-N$2)/N$5</f>
        <v>#N/A</v>
      </c>
      <c r="O1902" s="141" t="e" cm="1">
        <f t="array" ref="O1902">(_xlfn.XLOOKUP($A1902&amp;$Q$3,Data[Index]&amp;Data[Valid Test, Can be used for conformity (Y/N)],Data[l/100km])-O$2)/O$5</f>
        <v>#N/A</v>
      </c>
      <c r="P1902" s="138">
        <f>_xlfn.XLOOKUP($A1902,Data[Index],Data[Comments])</f>
        <v>0</v>
      </c>
    </row>
    <row r="1903" spans="1:16" x14ac:dyDescent="0.2">
      <c r="A1903" s="129"/>
      <c r="B1903" s="129"/>
      <c r="C1903" s="129" t="e" cm="1">
        <f t="array" ref="C1903">_xlfn.XLOOKUP($A1903&amp;$Q$3&amp;$R$3,Data[Index]&amp;Data[Valid Test, Can be used for conformity (Y/N)]&amp;Data[Cycle],Data[Test Name])</f>
        <v>#N/A</v>
      </c>
      <c r="D1903" s="167" t="e" cm="1">
        <f t="array" ref="D1903">_xlfn.XLOOKUP($A1903&amp;$Q$3&amp;$R$3,Data[Index]&amp;Data[Valid Test, Can be used for conformity (Y/N)]&amp;Data[Cycle],Data[Mileage (Miles)])</f>
        <v>#N/A</v>
      </c>
      <c r="E1903" s="130" t="e" cm="1">
        <f t="array" ref="E1903">_xlfn.XLOOKUP($A1903&amp;$Q$3&amp;$R$3,Data[Index]&amp;Data[Valid Test, Can be used for conformity (Y/N)]&amp;Data[Cycle],Data[Date])</f>
        <v>#N/A</v>
      </c>
      <c r="F1903" s="141" t="e" cm="1">
        <f t="array" ref="F1903">(_xlfn.XLOOKUP($A1903&amp;$Q$3&amp;$R$3,Data[Index]&amp;Data[Valid Test, Can be used for conformity (Y/N)]&amp;Data[Cycle],Data[CO/km (mg)])-F$2)/F$5</f>
        <v>#N/A</v>
      </c>
      <c r="G1903" s="141" t="e" cm="1">
        <f t="array" ref="G1903">(_xlfn.XLOOKUP($A1903&amp;$Q$3,Data[Index]&amp;Data[Valid Test, Can be used for conformity (Y/N)],Data[CO2/km (g)])-G$2)/G$5</f>
        <v>#N/A</v>
      </c>
      <c r="H1903" s="141" t="e" cm="1">
        <f t="array" ref="H1903">(_xlfn.XLOOKUP($A1903&amp;$Q$3,Data[Index]&amp;Data[Valid Test, Can be used for conformity (Y/N)],Data[THC/km (mg)])-H$2)/H$5</f>
        <v>#N/A</v>
      </c>
      <c r="I1903" s="141" t="e" cm="1">
        <f t="array" ref="I1903">(_xlfn.XLOOKUP($A1903&amp;$Q$3,Data[Index]&amp;Data[Valid Test, Can be used for conformity (Y/N)],Data[NOx/km (mg)])-I$2)/I$5</f>
        <v>#N/A</v>
      </c>
      <c r="J1903" s="141" t="e" cm="1">
        <f t="array" ref="J1903">(_xlfn.XLOOKUP($A1903&amp;$Q$3,Data[Index]&amp;Data[Valid Test, Can be used for conformity (Y/N)],Data[THC + NOx/km (mg)])-J$2)/J$5</f>
        <v>#N/A</v>
      </c>
      <c r="K1903" s="141" t="e" cm="1">
        <f t="array" ref="K1903">(_xlfn.XLOOKUP($A1903&amp;$Q$3,Data[Index]&amp;Data[Valid Test, Can be used for conformity (Y/N)],Data[PN/km ('#)])-K$2)/K$5</f>
        <v>#N/A</v>
      </c>
      <c r="L1903" s="141" t="e" cm="1">
        <f t="array" ref="L1903">(_xlfn.XLOOKUP($A1903&amp;$Q$3,Data[Index]&amp;Data[Valid Test, Can be used for conformity (Y/N)],Data[PM/km (mg)])-L$2)/L$5</f>
        <v>#N/A</v>
      </c>
      <c r="M1903" s="140" t="e" cm="1">
        <f t="array" ref="M1903">(_xlfn.XLOOKUP($A1903&amp;$Q$3,Data[Index]&amp;Data[Valid Test, Can be used for conformity (Y/N)],Data[CH4 (mg/km)])-M$2)/M$5</f>
        <v>#N/A</v>
      </c>
      <c r="N1903" s="140" t="e" cm="1">
        <f t="array" ref="N1903">(_xlfn.XLOOKUP($A1903&amp;$Q$3,Data[Index]&amp;Data[Valid Test, Can be used for conformity (Y/N)],Data[N20 (mg/km)])-N$2)/N$5</f>
        <v>#N/A</v>
      </c>
      <c r="O1903" s="141" t="e" cm="1">
        <f t="array" ref="O1903">(_xlfn.XLOOKUP($A1903&amp;$Q$3,Data[Index]&amp;Data[Valid Test, Can be used for conformity (Y/N)],Data[l/100km])-O$2)/O$5</f>
        <v>#N/A</v>
      </c>
      <c r="P1903" s="138">
        <f>_xlfn.XLOOKUP($A1903,Data[Index],Data[Comments])</f>
        <v>0</v>
      </c>
    </row>
    <row r="1904" spans="1:16" x14ac:dyDescent="0.2">
      <c r="A1904" s="129"/>
      <c r="B1904" s="129"/>
      <c r="C1904" s="129" t="e" cm="1">
        <f t="array" ref="C1904">_xlfn.XLOOKUP($A1904&amp;$Q$3&amp;$R$3,Data[Index]&amp;Data[Valid Test, Can be used for conformity (Y/N)]&amp;Data[Cycle],Data[Test Name])</f>
        <v>#N/A</v>
      </c>
      <c r="D1904" s="167" t="e" cm="1">
        <f t="array" ref="D1904">_xlfn.XLOOKUP($A1904&amp;$Q$3&amp;$R$3,Data[Index]&amp;Data[Valid Test, Can be used for conformity (Y/N)]&amp;Data[Cycle],Data[Mileage (Miles)])</f>
        <v>#N/A</v>
      </c>
      <c r="E1904" s="130" t="e" cm="1">
        <f t="array" ref="E1904">_xlfn.XLOOKUP($A1904&amp;$Q$3&amp;$R$3,Data[Index]&amp;Data[Valid Test, Can be used for conformity (Y/N)]&amp;Data[Cycle],Data[Date])</f>
        <v>#N/A</v>
      </c>
      <c r="F1904" s="141" t="e" cm="1">
        <f t="array" ref="F1904">(_xlfn.XLOOKUP($A1904&amp;$Q$3&amp;$R$3,Data[Index]&amp;Data[Valid Test, Can be used for conformity (Y/N)]&amp;Data[Cycle],Data[CO/km (mg)])-F$2)/F$5</f>
        <v>#N/A</v>
      </c>
      <c r="G1904" s="141" t="e" cm="1">
        <f t="array" ref="G1904">(_xlfn.XLOOKUP($A1904&amp;$Q$3,Data[Index]&amp;Data[Valid Test, Can be used for conformity (Y/N)],Data[CO2/km (g)])-G$2)/G$5</f>
        <v>#N/A</v>
      </c>
      <c r="H1904" s="141" t="e" cm="1">
        <f t="array" ref="H1904">(_xlfn.XLOOKUP($A1904&amp;$Q$3,Data[Index]&amp;Data[Valid Test, Can be used for conformity (Y/N)],Data[THC/km (mg)])-H$2)/H$5</f>
        <v>#N/A</v>
      </c>
      <c r="I1904" s="141" t="e" cm="1">
        <f t="array" ref="I1904">(_xlfn.XLOOKUP($A1904&amp;$Q$3,Data[Index]&amp;Data[Valid Test, Can be used for conformity (Y/N)],Data[NOx/km (mg)])-I$2)/I$5</f>
        <v>#N/A</v>
      </c>
      <c r="J1904" s="141" t="e" cm="1">
        <f t="array" ref="J1904">(_xlfn.XLOOKUP($A1904&amp;$Q$3,Data[Index]&amp;Data[Valid Test, Can be used for conformity (Y/N)],Data[THC + NOx/km (mg)])-J$2)/J$5</f>
        <v>#N/A</v>
      </c>
      <c r="K1904" s="141" t="e" cm="1">
        <f t="array" ref="K1904">(_xlfn.XLOOKUP($A1904&amp;$Q$3,Data[Index]&amp;Data[Valid Test, Can be used for conformity (Y/N)],Data[PN/km ('#)])-K$2)/K$5</f>
        <v>#N/A</v>
      </c>
      <c r="L1904" s="141" t="e" cm="1">
        <f t="array" ref="L1904">(_xlfn.XLOOKUP($A1904&amp;$Q$3,Data[Index]&amp;Data[Valid Test, Can be used for conformity (Y/N)],Data[PM/km (mg)])-L$2)/L$5</f>
        <v>#N/A</v>
      </c>
      <c r="M1904" s="140" t="e" cm="1">
        <f t="array" ref="M1904">(_xlfn.XLOOKUP($A1904&amp;$Q$3,Data[Index]&amp;Data[Valid Test, Can be used for conformity (Y/N)],Data[CH4 (mg/km)])-M$2)/M$5</f>
        <v>#N/A</v>
      </c>
      <c r="N1904" s="140" t="e" cm="1">
        <f t="array" ref="N1904">(_xlfn.XLOOKUP($A1904&amp;$Q$3,Data[Index]&amp;Data[Valid Test, Can be used for conformity (Y/N)],Data[N20 (mg/km)])-N$2)/N$5</f>
        <v>#N/A</v>
      </c>
      <c r="O1904" s="141" t="e" cm="1">
        <f t="array" ref="O1904">(_xlfn.XLOOKUP($A1904&amp;$Q$3,Data[Index]&amp;Data[Valid Test, Can be used for conformity (Y/N)],Data[l/100km])-O$2)/O$5</f>
        <v>#N/A</v>
      </c>
      <c r="P1904" s="138">
        <f>_xlfn.XLOOKUP($A1904,Data[Index],Data[Comments])</f>
        <v>0</v>
      </c>
    </row>
    <row r="1905" spans="1:16" x14ac:dyDescent="0.2">
      <c r="A1905" s="129"/>
      <c r="B1905" s="129"/>
      <c r="C1905" s="129" t="e" cm="1">
        <f t="array" ref="C1905">_xlfn.XLOOKUP($A1905&amp;$Q$3&amp;$R$3,Data[Index]&amp;Data[Valid Test, Can be used for conformity (Y/N)]&amp;Data[Cycle],Data[Test Name])</f>
        <v>#N/A</v>
      </c>
      <c r="D1905" s="167" t="e" cm="1">
        <f t="array" ref="D1905">_xlfn.XLOOKUP($A1905&amp;$Q$3&amp;$R$3,Data[Index]&amp;Data[Valid Test, Can be used for conformity (Y/N)]&amp;Data[Cycle],Data[Mileage (Miles)])</f>
        <v>#N/A</v>
      </c>
      <c r="E1905" s="130" t="e" cm="1">
        <f t="array" ref="E1905">_xlfn.XLOOKUP($A1905&amp;$Q$3&amp;$R$3,Data[Index]&amp;Data[Valid Test, Can be used for conformity (Y/N)]&amp;Data[Cycle],Data[Date])</f>
        <v>#N/A</v>
      </c>
      <c r="F1905" s="141" t="e" cm="1">
        <f t="array" ref="F1905">(_xlfn.XLOOKUP($A1905&amp;$Q$3&amp;$R$3,Data[Index]&amp;Data[Valid Test, Can be used for conformity (Y/N)]&amp;Data[Cycle],Data[CO/km (mg)])-F$2)/F$5</f>
        <v>#N/A</v>
      </c>
      <c r="G1905" s="141" t="e" cm="1">
        <f t="array" ref="G1905">(_xlfn.XLOOKUP($A1905&amp;$Q$3,Data[Index]&amp;Data[Valid Test, Can be used for conformity (Y/N)],Data[CO2/km (g)])-G$2)/G$5</f>
        <v>#N/A</v>
      </c>
      <c r="H1905" s="141" t="e" cm="1">
        <f t="array" ref="H1905">(_xlfn.XLOOKUP($A1905&amp;$Q$3,Data[Index]&amp;Data[Valid Test, Can be used for conformity (Y/N)],Data[THC/km (mg)])-H$2)/H$5</f>
        <v>#N/A</v>
      </c>
      <c r="I1905" s="141" t="e" cm="1">
        <f t="array" ref="I1905">(_xlfn.XLOOKUP($A1905&amp;$Q$3,Data[Index]&amp;Data[Valid Test, Can be used for conformity (Y/N)],Data[NOx/km (mg)])-I$2)/I$5</f>
        <v>#N/A</v>
      </c>
      <c r="J1905" s="141" t="e" cm="1">
        <f t="array" ref="J1905">(_xlfn.XLOOKUP($A1905&amp;$Q$3,Data[Index]&amp;Data[Valid Test, Can be used for conformity (Y/N)],Data[THC + NOx/km (mg)])-J$2)/J$5</f>
        <v>#N/A</v>
      </c>
      <c r="K1905" s="141" t="e" cm="1">
        <f t="array" ref="K1905">(_xlfn.XLOOKUP($A1905&amp;$Q$3,Data[Index]&amp;Data[Valid Test, Can be used for conformity (Y/N)],Data[PN/km ('#)])-K$2)/K$5</f>
        <v>#N/A</v>
      </c>
      <c r="L1905" s="141" t="e" cm="1">
        <f t="array" ref="L1905">(_xlfn.XLOOKUP($A1905&amp;$Q$3,Data[Index]&amp;Data[Valid Test, Can be used for conformity (Y/N)],Data[PM/km (mg)])-L$2)/L$5</f>
        <v>#N/A</v>
      </c>
      <c r="M1905" s="140" t="e" cm="1">
        <f t="array" ref="M1905">(_xlfn.XLOOKUP($A1905&amp;$Q$3,Data[Index]&amp;Data[Valid Test, Can be used for conformity (Y/N)],Data[CH4 (mg/km)])-M$2)/M$5</f>
        <v>#N/A</v>
      </c>
      <c r="N1905" s="140" t="e" cm="1">
        <f t="array" ref="N1905">(_xlfn.XLOOKUP($A1905&amp;$Q$3,Data[Index]&amp;Data[Valid Test, Can be used for conformity (Y/N)],Data[N20 (mg/km)])-N$2)/N$5</f>
        <v>#N/A</v>
      </c>
      <c r="O1905" s="141" t="e" cm="1">
        <f t="array" ref="O1905">(_xlfn.XLOOKUP($A1905&amp;$Q$3,Data[Index]&amp;Data[Valid Test, Can be used for conformity (Y/N)],Data[l/100km])-O$2)/O$5</f>
        <v>#N/A</v>
      </c>
      <c r="P1905" s="138">
        <f>_xlfn.XLOOKUP($A1905,Data[Index],Data[Comments])</f>
        <v>0</v>
      </c>
    </row>
    <row r="1906" spans="1:16" x14ac:dyDescent="0.2">
      <c r="A1906" s="129"/>
      <c r="B1906" s="129"/>
      <c r="C1906" s="129" t="e" cm="1">
        <f t="array" ref="C1906">_xlfn.XLOOKUP($A1906&amp;$Q$3&amp;$R$3,Data[Index]&amp;Data[Valid Test, Can be used for conformity (Y/N)]&amp;Data[Cycle],Data[Test Name])</f>
        <v>#N/A</v>
      </c>
      <c r="D1906" s="167" t="e" cm="1">
        <f t="array" ref="D1906">_xlfn.XLOOKUP($A1906&amp;$Q$3&amp;$R$3,Data[Index]&amp;Data[Valid Test, Can be used for conformity (Y/N)]&amp;Data[Cycle],Data[Mileage (Miles)])</f>
        <v>#N/A</v>
      </c>
      <c r="E1906" s="130" t="e" cm="1">
        <f t="array" ref="E1906">_xlfn.XLOOKUP($A1906&amp;$Q$3&amp;$R$3,Data[Index]&amp;Data[Valid Test, Can be used for conformity (Y/N)]&amp;Data[Cycle],Data[Date])</f>
        <v>#N/A</v>
      </c>
      <c r="F1906" s="141" t="e" cm="1">
        <f t="array" ref="F1906">(_xlfn.XLOOKUP($A1906&amp;$Q$3&amp;$R$3,Data[Index]&amp;Data[Valid Test, Can be used for conformity (Y/N)]&amp;Data[Cycle],Data[CO/km (mg)])-F$2)/F$5</f>
        <v>#N/A</v>
      </c>
      <c r="G1906" s="141" t="e" cm="1">
        <f t="array" ref="G1906">(_xlfn.XLOOKUP($A1906&amp;$Q$3,Data[Index]&amp;Data[Valid Test, Can be used for conformity (Y/N)],Data[CO2/km (g)])-G$2)/G$5</f>
        <v>#N/A</v>
      </c>
      <c r="H1906" s="141" t="e" cm="1">
        <f t="array" ref="H1906">(_xlfn.XLOOKUP($A1906&amp;$Q$3,Data[Index]&amp;Data[Valid Test, Can be used for conformity (Y/N)],Data[THC/km (mg)])-H$2)/H$5</f>
        <v>#N/A</v>
      </c>
      <c r="I1906" s="141" t="e" cm="1">
        <f t="array" ref="I1906">(_xlfn.XLOOKUP($A1906&amp;$Q$3,Data[Index]&amp;Data[Valid Test, Can be used for conformity (Y/N)],Data[NOx/km (mg)])-I$2)/I$5</f>
        <v>#N/A</v>
      </c>
      <c r="J1906" s="141" t="e" cm="1">
        <f t="array" ref="J1906">(_xlfn.XLOOKUP($A1906&amp;$Q$3,Data[Index]&amp;Data[Valid Test, Can be used for conformity (Y/N)],Data[THC + NOx/km (mg)])-J$2)/J$5</f>
        <v>#N/A</v>
      </c>
      <c r="K1906" s="141" t="e" cm="1">
        <f t="array" ref="K1906">(_xlfn.XLOOKUP($A1906&amp;$Q$3,Data[Index]&amp;Data[Valid Test, Can be used for conformity (Y/N)],Data[PN/km ('#)])-K$2)/K$5</f>
        <v>#N/A</v>
      </c>
      <c r="L1906" s="141" t="e" cm="1">
        <f t="array" ref="L1906">(_xlfn.XLOOKUP($A1906&amp;$Q$3,Data[Index]&amp;Data[Valid Test, Can be used for conformity (Y/N)],Data[PM/km (mg)])-L$2)/L$5</f>
        <v>#N/A</v>
      </c>
      <c r="M1906" s="140" t="e" cm="1">
        <f t="array" ref="M1906">(_xlfn.XLOOKUP($A1906&amp;$Q$3,Data[Index]&amp;Data[Valid Test, Can be used for conformity (Y/N)],Data[CH4 (mg/km)])-M$2)/M$5</f>
        <v>#N/A</v>
      </c>
      <c r="N1906" s="140" t="e" cm="1">
        <f t="array" ref="N1906">(_xlfn.XLOOKUP($A1906&amp;$Q$3,Data[Index]&amp;Data[Valid Test, Can be used for conformity (Y/N)],Data[N20 (mg/km)])-N$2)/N$5</f>
        <v>#N/A</v>
      </c>
      <c r="O1906" s="141" t="e" cm="1">
        <f t="array" ref="O1906">(_xlfn.XLOOKUP($A1906&amp;$Q$3,Data[Index]&amp;Data[Valid Test, Can be used for conformity (Y/N)],Data[l/100km])-O$2)/O$5</f>
        <v>#N/A</v>
      </c>
      <c r="P1906" s="138">
        <f>_xlfn.XLOOKUP($A1906,Data[Index],Data[Comments])</f>
        <v>0</v>
      </c>
    </row>
    <row r="1907" spans="1:16" x14ac:dyDescent="0.2">
      <c r="A1907" s="129"/>
      <c r="B1907" s="129"/>
      <c r="C1907" s="129" t="e" cm="1">
        <f t="array" ref="C1907">_xlfn.XLOOKUP($A1907&amp;$Q$3&amp;$R$3,Data[Index]&amp;Data[Valid Test, Can be used for conformity (Y/N)]&amp;Data[Cycle],Data[Test Name])</f>
        <v>#N/A</v>
      </c>
      <c r="D1907" s="167" t="e" cm="1">
        <f t="array" ref="D1907">_xlfn.XLOOKUP($A1907&amp;$Q$3&amp;$R$3,Data[Index]&amp;Data[Valid Test, Can be used for conformity (Y/N)]&amp;Data[Cycle],Data[Mileage (Miles)])</f>
        <v>#N/A</v>
      </c>
      <c r="E1907" s="130" t="e" cm="1">
        <f t="array" ref="E1907">_xlfn.XLOOKUP($A1907&amp;$Q$3&amp;$R$3,Data[Index]&amp;Data[Valid Test, Can be used for conformity (Y/N)]&amp;Data[Cycle],Data[Date])</f>
        <v>#N/A</v>
      </c>
      <c r="F1907" s="141" t="e" cm="1">
        <f t="array" ref="F1907">(_xlfn.XLOOKUP($A1907&amp;$Q$3&amp;$R$3,Data[Index]&amp;Data[Valid Test, Can be used for conformity (Y/N)]&amp;Data[Cycle],Data[CO/km (mg)])-F$2)/F$5</f>
        <v>#N/A</v>
      </c>
      <c r="G1907" s="141" t="e" cm="1">
        <f t="array" ref="G1907">(_xlfn.XLOOKUP($A1907&amp;$Q$3,Data[Index]&amp;Data[Valid Test, Can be used for conformity (Y/N)],Data[CO2/km (g)])-G$2)/G$5</f>
        <v>#N/A</v>
      </c>
      <c r="H1907" s="141" t="e" cm="1">
        <f t="array" ref="H1907">(_xlfn.XLOOKUP($A1907&amp;$Q$3,Data[Index]&amp;Data[Valid Test, Can be used for conformity (Y/N)],Data[THC/km (mg)])-H$2)/H$5</f>
        <v>#N/A</v>
      </c>
      <c r="I1907" s="141" t="e" cm="1">
        <f t="array" ref="I1907">(_xlfn.XLOOKUP($A1907&amp;$Q$3,Data[Index]&amp;Data[Valid Test, Can be used for conformity (Y/N)],Data[NOx/km (mg)])-I$2)/I$5</f>
        <v>#N/A</v>
      </c>
      <c r="J1907" s="141" t="e" cm="1">
        <f t="array" ref="J1907">(_xlfn.XLOOKUP($A1907&amp;$Q$3,Data[Index]&amp;Data[Valid Test, Can be used for conformity (Y/N)],Data[THC + NOx/km (mg)])-J$2)/J$5</f>
        <v>#N/A</v>
      </c>
      <c r="K1907" s="141" t="e" cm="1">
        <f t="array" ref="K1907">(_xlfn.XLOOKUP($A1907&amp;$Q$3,Data[Index]&amp;Data[Valid Test, Can be used for conformity (Y/N)],Data[PN/km ('#)])-K$2)/K$5</f>
        <v>#N/A</v>
      </c>
      <c r="L1907" s="141" t="e" cm="1">
        <f t="array" ref="L1907">(_xlfn.XLOOKUP($A1907&amp;$Q$3,Data[Index]&amp;Data[Valid Test, Can be used for conformity (Y/N)],Data[PM/km (mg)])-L$2)/L$5</f>
        <v>#N/A</v>
      </c>
      <c r="M1907" s="140" t="e" cm="1">
        <f t="array" ref="M1907">(_xlfn.XLOOKUP($A1907&amp;$Q$3,Data[Index]&amp;Data[Valid Test, Can be used for conformity (Y/N)],Data[CH4 (mg/km)])-M$2)/M$5</f>
        <v>#N/A</v>
      </c>
      <c r="N1907" s="140" t="e" cm="1">
        <f t="array" ref="N1907">(_xlfn.XLOOKUP($A1907&amp;$Q$3,Data[Index]&amp;Data[Valid Test, Can be used for conformity (Y/N)],Data[N20 (mg/km)])-N$2)/N$5</f>
        <v>#N/A</v>
      </c>
      <c r="O1907" s="141" t="e" cm="1">
        <f t="array" ref="O1907">(_xlfn.XLOOKUP($A1907&amp;$Q$3,Data[Index]&amp;Data[Valid Test, Can be used for conformity (Y/N)],Data[l/100km])-O$2)/O$5</f>
        <v>#N/A</v>
      </c>
      <c r="P1907" s="138">
        <f>_xlfn.XLOOKUP($A1907,Data[Index],Data[Comments])</f>
        <v>0</v>
      </c>
    </row>
    <row r="1908" spans="1:16" x14ac:dyDescent="0.2">
      <c r="A1908" s="129"/>
      <c r="B1908" s="129"/>
      <c r="C1908" s="129" t="e" cm="1">
        <f t="array" ref="C1908">_xlfn.XLOOKUP($A1908&amp;$Q$3&amp;$R$3,Data[Index]&amp;Data[Valid Test, Can be used for conformity (Y/N)]&amp;Data[Cycle],Data[Test Name])</f>
        <v>#N/A</v>
      </c>
      <c r="D1908" s="167" t="e" cm="1">
        <f t="array" ref="D1908">_xlfn.XLOOKUP($A1908&amp;$Q$3&amp;$R$3,Data[Index]&amp;Data[Valid Test, Can be used for conformity (Y/N)]&amp;Data[Cycle],Data[Mileage (Miles)])</f>
        <v>#N/A</v>
      </c>
      <c r="E1908" s="130" t="e" cm="1">
        <f t="array" ref="E1908">_xlfn.XLOOKUP($A1908&amp;$Q$3&amp;$R$3,Data[Index]&amp;Data[Valid Test, Can be used for conformity (Y/N)]&amp;Data[Cycle],Data[Date])</f>
        <v>#N/A</v>
      </c>
      <c r="F1908" s="141" t="e" cm="1">
        <f t="array" ref="F1908">(_xlfn.XLOOKUP($A1908&amp;$Q$3&amp;$R$3,Data[Index]&amp;Data[Valid Test, Can be used for conformity (Y/N)]&amp;Data[Cycle],Data[CO/km (mg)])-F$2)/F$5</f>
        <v>#N/A</v>
      </c>
      <c r="G1908" s="141" t="e" cm="1">
        <f t="array" ref="G1908">(_xlfn.XLOOKUP($A1908&amp;$Q$3,Data[Index]&amp;Data[Valid Test, Can be used for conformity (Y/N)],Data[CO2/km (g)])-G$2)/G$5</f>
        <v>#N/A</v>
      </c>
      <c r="H1908" s="141" t="e" cm="1">
        <f t="array" ref="H1908">(_xlfn.XLOOKUP($A1908&amp;$Q$3,Data[Index]&amp;Data[Valid Test, Can be used for conformity (Y/N)],Data[THC/km (mg)])-H$2)/H$5</f>
        <v>#N/A</v>
      </c>
      <c r="I1908" s="141" t="e" cm="1">
        <f t="array" ref="I1908">(_xlfn.XLOOKUP($A1908&amp;$Q$3,Data[Index]&amp;Data[Valid Test, Can be used for conformity (Y/N)],Data[NOx/km (mg)])-I$2)/I$5</f>
        <v>#N/A</v>
      </c>
      <c r="J1908" s="141" t="e" cm="1">
        <f t="array" ref="J1908">(_xlfn.XLOOKUP($A1908&amp;$Q$3,Data[Index]&amp;Data[Valid Test, Can be used for conformity (Y/N)],Data[THC + NOx/km (mg)])-J$2)/J$5</f>
        <v>#N/A</v>
      </c>
      <c r="K1908" s="141" t="e" cm="1">
        <f t="array" ref="K1908">(_xlfn.XLOOKUP($A1908&amp;$Q$3,Data[Index]&amp;Data[Valid Test, Can be used for conformity (Y/N)],Data[PN/km ('#)])-K$2)/K$5</f>
        <v>#N/A</v>
      </c>
      <c r="L1908" s="141" t="e" cm="1">
        <f t="array" ref="L1908">(_xlfn.XLOOKUP($A1908&amp;$Q$3,Data[Index]&amp;Data[Valid Test, Can be used for conformity (Y/N)],Data[PM/km (mg)])-L$2)/L$5</f>
        <v>#N/A</v>
      </c>
      <c r="M1908" s="140" t="e" cm="1">
        <f t="array" ref="M1908">(_xlfn.XLOOKUP($A1908&amp;$Q$3,Data[Index]&amp;Data[Valid Test, Can be used for conformity (Y/N)],Data[CH4 (mg/km)])-M$2)/M$5</f>
        <v>#N/A</v>
      </c>
      <c r="N1908" s="140" t="e" cm="1">
        <f t="array" ref="N1908">(_xlfn.XLOOKUP($A1908&amp;$Q$3,Data[Index]&amp;Data[Valid Test, Can be used for conformity (Y/N)],Data[N20 (mg/km)])-N$2)/N$5</f>
        <v>#N/A</v>
      </c>
      <c r="O1908" s="141" t="e" cm="1">
        <f t="array" ref="O1908">(_xlfn.XLOOKUP($A1908&amp;$Q$3,Data[Index]&amp;Data[Valid Test, Can be used for conformity (Y/N)],Data[l/100km])-O$2)/O$5</f>
        <v>#N/A</v>
      </c>
      <c r="P1908" s="138">
        <f>_xlfn.XLOOKUP($A1908,Data[Index],Data[Comments])</f>
        <v>0</v>
      </c>
    </row>
    <row r="1909" spans="1:16" x14ac:dyDescent="0.2">
      <c r="A1909" s="129"/>
      <c r="B1909" s="129"/>
      <c r="C1909" s="129" t="e" cm="1">
        <f t="array" ref="C1909">_xlfn.XLOOKUP($A1909&amp;$Q$3&amp;$R$3,Data[Index]&amp;Data[Valid Test, Can be used for conformity (Y/N)]&amp;Data[Cycle],Data[Test Name])</f>
        <v>#N/A</v>
      </c>
      <c r="D1909" s="167" t="e" cm="1">
        <f t="array" ref="D1909">_xlfn.XLOOKUP($A1909&amp;$Q$3&amp;$R$3,Data[Index]&amp;Data[Valid Test, Can be used for conformity (Y/N)]&amp;Data[Cycle],Data[Mileage (Miles)])</f>
        <v>#N/A</v>
      </c>
      <c r="E1909" s="130" t="e" cm="1">
        <f t="array" ref="E1909">_xlfn.XLOOKUP($A1909&amp;$Q$3&amp;$R$3,Data[Index]&amp;Data[Valid Test, Can be used for conformity (Y/N)]&amp;Data[Cycle],Data[Date])</f>
        <v>#N/A</v>
      </c>
      <c r="F1909" s="141" t="e" cm="1">
        <f t="array" ref="F1909">(_xlfn.XLOOKUP($A1909&amp;$Q$3&amp;$R$3,Data[Index]&amp;Data[Valid Test, Can be used for conformity (Y/N)]&amp;Data[Cycle],Data[CO/km (mg)])-F$2)/F$5</f>
        <v>#N/A</v>
      </c>
      <c r="G1909" s="141" t="e" cm="1">
        <f t="array" ref="G1909">(_xlfn.XLOOKUP($A1909&amp;$Q$3,Data[Index]&amp;Data[Valid Test, Can be used for conformity (Y/N)],Data[CO2/km (g)])-G$2)/G$5</f>
        <v>#N/A</v>
      </c>
      <c r="H1909" s="141" t="e" cm="1">
        <f t="array" ref="H1909">(_xlfn.XLOOKUP($A1909&amp;$Q$3,Data[Index]&amp;Data[Valid Test, Can be used for conformity (Y/N)],Data[THC/km (mg)])-H$2)/H$5</f>
        <v>#N/A</v>
      </c>
      <c r="I1909" s="141" t="e" cm="1">
        <f t="array" ref="I1909">(_xlfn.XLOOKUP($A1909&amp;$Q$3,Data[Index]&amp;Data[Valid Test, Can be used for conformity (Y/N)],Data[NOx/km (mg)])-I$2)/I$5</f>
        <v>#N/A</v>
      </c>
      <c r="J1909" s="141" t="e" cm="1">
        <f t="array" ref="J1909">(_xlfn.XLOOKUP($A1909&amp;$Q$3,Data[Index]&amp;Data[Valid Test, Can be used for conformity (Y/N)],Data[THC + NOx/km (mg)])-J$2)/J$5</f>
        <v>#N/A</v>
      </c>
      <c r="K1909" s="141" t="e" cm="1">
        <f t="array" ref="K1909">(_xlfn.XLOOKUP($A1909&amp;$Q$3,Data[Index]&amp;Data[Valid Test, Can be used for conformity (Y/N)],Data[PN/km ('#)])-K$2)/K$5</f>
        <v>#N/A</v>
      </c>
      <c r="L1909" s="141" t="e" cm="1">
        <f t="array" ref="L1909">(_xlfn.XLOOKUP($A1909&amp;$Q$3,Data[Index]&amp;Data[Valid Test, Can be used for conformity (Y/N)],Data[PM/km (mg)])-L$2)/L$5</f>
        <v>#N/A</v>
      </c>
      <c r="M1909" s="140" t="e" cm="1">
        <f t="array" ref="M1909">(_xlfn.XLOOKUP($A1909&amp;$Q$3,Data[Index]&amp;Data[Valid Test, Can be used for conformity (Y/N)],Data[CH4 (mg/km)])-M$2)/M$5</f>
        <v>#N/A</v>
      </c>
      <c r="N1909" s="140" t="e" cm="1">
        <f t="array" ref="N1909">(_xlfn.XLOOKUP($A1909&amp;$Q$3,Data[Index]&amp;Data[Valid Test, Can be used for conformity (Y/N)],Data[N20 (mg/km)])-N$2)/N$5</f>
        <v>#N/A</v>
      </c>
      <c r="O1909" s="141" t="e" cm="1">
        <f t="array" ref="O1909">(_xlfn.XLOOKUP($A1909&amp;$Q$3,Data[Index]&amp;Data[Valid Test, Can be used for conformity (Y/N)],Data[l/100km])-O$2)/O$5</f>
        <v>#N/A</v>
      </c>
      <c r="P1909" s="138">
        <f>_xlfn.XLOOKUP($A1909,Data[Index],Data[Comments])</f>
        <v>0</v>
      </c>
    </row>
    <row r="1910" spans="1:16" x14ac:dyDescent="0.2">
      <c r="A1910" s="129"/>
      <c r="B1910" s="129"/>
      <c r="C1910" s="129" t="e" cm="1">
        <f t="array" ref="C1910">_xlfn.XLOOKUP($A1910&amp;$Q$3&amp;$R$3,Data[Index]&amp;Data[Valid Test, Can be used for conformity (Y/N)]&amp;Data[Cycle],Data[Test Name])</f>
        <v>#N/A</v>
      </c>
      <c r="D1910" s="167" t="e" cm="1">
        <f t="array" ref="D1910">_xlfn.XLOOKUP($A1910&amp;$Q$3&amp;$R$3,Data[Index]&amp;Data[Valid Test, Can be used for conformity (Y/N)]&amp;Data[Cycle],Data[Mileage (Miles)])</f>
        <v>#N/A</v>
      </c>
      <c r="E1910" s="130" t="e" cm="1">
        <f t="array" ref="E1910">_xlfn.XLOOKUP($A1910&amp;$Q$3&amp;$R$3,Data[Index]&amp;Data[Valid Test, Can be used for conformity (Y/N)]&amp;Data[Cycle],Data[Date])</f>
        <v>#N/A</v>
      </c>
      <c r="F1910" s="141" t="e" cm="1">
        <f t="array" ref="F1910">(_xlfn.XLOOKUP($A1910&amp;$Q$3&amp;$R$3,Data[Index]&amp;Data[Valid Test, Can be used for conformity (Y/N)]&amp;Data[Cycle],Data[CO/km (mg)])-F$2)/F$5</f>
        <v>#N/A</v>
      </c>
      <c r="G1910" s="141" t="e" cm="1">
        <f t="array" ref="G1910">(_xlfn.XLOOKUP($A1910&amp;$Q$3,Data[Index]&amp;Data[Valid Test, Can be used for conformity (Y/N)],Data[CO2/km (g)])-G$2)/G$5</f>
        <v>#N/A</v>
      </c>
      <c r="H1910" s="141" t="e" cm="1">
        <f t="array" ref="H1910">(_xlfn.XLOOKUP($A1910&amp;$Q$3,Data[Index]&amp;Data[Valid Test, Can be used for conformity (Y/N)],Data[THC/km (mg)])-H$2)/H$5</f>
        <v>#N/A</v>
      </c>
      <c r="I1910" s="141" t="e" cm="1">
        <f t="array" ref="I1910">(_xlfn.XLOOKUP($A1910&amp;$Q$3,Data[Index]&amp;Data[Valid Test, Can be used for conformity (Y/N)],Data[NOx/km (mg)])-I$2)/I$5</f>
        <v>#N/A</v>
      </c>
      <c r="J1910" s="141" t="e" cm="1">
        <f t="array" ref="J1910">(_xlfn.XLOOKUP($A1910&amp;$Q$3,Data[Index]&amp;Data[Valid Test, Can be used for conformity (Y/N)],Data[THC + NOx/km (mg)])-J$2)/J$5</f>
        <v>#N/A</v>
      </c>
      <c r="K1910" s="141" t="e" cm="1">
        <f t="array" ref="K1910">(_xlfn.XLOOKUP($A1910&amp;$Q$3,Data[Index]&amp;Data[Valid Test, Can be used for conformity (Y/N)],Data[PN/km ('#)])-K$2)/K$5</f>
        <v>#N/A</v>
      </c>
      <c r="L1910" s="141" t="e" cm="1">
        <f t="array" ref="L1910">(_xlfn.XLOOKUP($A1910&amp;$Q$3,Data[Index]&amp;Data[Valid Test, Can be used for conformity (Y/N)],Data[PM/km (mg)])-L$2)/L$5</f>
        <v>#N/A</v>
      </c>
      <c r="M1910" s="140" t="e" cm="1">
        <f t="array" ref="M1910">(_xlfn.XLOOKUP($A1910&amp;$Q$3,Data[Index]&amp;Data[Valid Test, Can be used for conformity (Y/N)],Data[CH4 (mg/km)])-M$2)/M$5</f>
        <v>#N/A</v>
      </c>
      <c r="N1910" s="140" t="e" cm="1">
        <f t="array" ref="N1910">(_xlfn.XLOOKUP($A1910&amp;$Q$3,Data[Index]&amp;Data[Valid Test, Can be used for conformity (Y/N)],Data[N20 (mg/km)])-N$2)/N$5</f>
        <v>#N/A</v>
      </c>
      <c r="O1910" s="141" t="e" cm="1">
        <f t="array" ref="O1910">(_xlfn.XLOOKUP($A1910&amp;$Q$3,Data[Index]&amp;Data[Valid Test, Can be used for conformity (Y/N)],Data[l/100km])-O$2)/O$5</f>
        <v>#N/A</v>
      </c>
      <c r="P1910" s="138">
        <f>_xlfn.XLOOKUP($A1910,Data[Index],Data[Comments])</f>
        <v>0</v>
      </c>
    </row>
    <row r="1911" spans="1:16" x14ac:dyDescent="0.2">
      <c r="A1911" s="129"/>
      <c r="B1911" s="129"/>
      <c r="C1911" s="129" t="e" cm="1">
        <f t="array" ref="C1911">_xlfn.XLOOKUP($A1911&amp;$Q$3&amp;$R$3,Data[Index]&amp;Data[Valid Test, Can be used for conformity (Y/N)]&amp;Data[Cycle],Data[Test Name])</f>
        <v>#N/A</v>
      </c>
      <c r="D1911" s="167" t="e" cm="1">
        <f t="array" ref="D1911">_xlfn.XLOOKUP($A1911&amp;$Q$3&amp;$R$3,Data[Index]&amp;Data[Valid Test, Can be used for conformity (Y/N)]&amp;Data[Cycle],Data[Mileage (Miles)])</f>
        <v>#N/A</v>
      </c>
      <c r="E1911" s="130" t="e" cm="1">
        <f t="array" ref="E1911">_xlfn.XLOOKUP($A1911&amp;$Q$3&amp;$R$3,Data[Index]&amp;Data[Valid Test, Can be used for conformity (Y/N)]&amp;Data[Cycle],Data[Date])</f>
        <v>#N/A</v>
      </c>
      <c r="F1911" s="141" t="e" cm="1">
        <f t="array" ref="F1911">(_xlfn.XLOOKUP($A1911&amp;$Q$3&amp;$R$3,Data[Index]&amp;Data[Valid Test, Can be used for conformity (Y/N)]&amp;Data[Cycle],Data[CO/km (mg)])-F$2)/F$5</f>
        <v>#N/A</v>
      </c>
      <c r="G1911" s="141" t="e" cm="1">
        <f t="array" ref="G1911">(_xlfn.XLOOKUP($A1911&amp;$Q$3,Data[Index]&amp;Data[Valid Test, Can be used for conformity (Y/N)],Data[CO2/km (g)])-G$2)/G$5</f>
        <v>#N/A</v>
      </c>
      <c r="H1911" s="141" t="e" cm="1">
        <f t="array" ref="H1911">(_xlfn.XLOOKUP($A1911&amp;$Q$3,Data[Index]&amp;Data[Valid Test, Can be used for conformity (Y/N)],Data[THC/km (mg)])-H$2)/H$5</f>
        <v>#N/A</v>
      </c>
      <c r="I1911" s="141" t="e" cm="1">
        <f t="array" ref="I1911">(_xlfn.XLOOKUP($A1911&amp;$Q$3,Data[Index]&amp;Data[Valid Test, Can be used for conformity (Y/N)],Data[NOx/km (mg)])-I$2)/I$5</f>
        <v>#N/A</v>
      </c>
      <c r="J1911" s="141" t="e" cm="1">
        <f t="array" ref="J1911">(_xlfn.XLOOKUP($A1911&amp;$Q$3,Data[Index]&amp;Data[Valid Test, Can be used for conformity (Y/N)],Data[THC + NOx/km (mg)])-J$2)/J$5</f>
        <v>#N/A</v>
      </c>
      <c r="K1911" s="141" t="e" cm="1">
        <f t="array" ref="K1911">(_xlfn.XLOOKUP($A1911&amp;$Q$3,Data[Index]&amp;Data[Valid Test, Can be used for conformity (Y/N)],Data[PN/km ('#)])-K$2)/K$5</f>
        <v>#N/A</v>
      </c>
      <c r="L1911" s="141" t="e" cm="1">
        <f t="array" ref="L1911">(_xlfn.XLOOKUP($A1911&amp;$Q$3,Data[Index]&amp;Data[Valid Test, Can be used for conformity (Y/N)],Data[PM/km (mg)])-L$2)/L$5</f>
        <v>#N/A</v>
      </c>
      <c r="M1911" s="140" t="e" cm="1">
        <f t="array" ref="M1911">(_xlfn.XLOOKUP($A1911&amp;$Q$3,Data[Index]&amp;Data[Valid Test, Can be used for conformity (Y/N)],Data[CH4 (mg/km)])-M$2)/M$5</f>
        <v>#N/A</v>
      </c>
      <c r="N1911" s="140" t="e" cm="1">
        <f t="array" ref="N1911">(_xlfn.XLOOKUP($A1911&amp;$Q$3,Data[Index]&amp;Data[Valid Test, Can be used for conformity (Y/N)],Data[N20 (mg/km)])-N$2)/N$5</f>
        <v>#N/A</v>
      </c>
      <c r="O1911" s="141" t="e" cm="1">
        <f t="array" ref="O1911">(_xlfn.XLOOKUP($A1911&amp;$Q$3,Data[Index]&amp;Data[Valid Test, Can be used for conformity (Y/N)],Data[l/100km])-O$2)/O$5</f>
        <v>#N/A</v>
      </c>
      <c r="P1911" s="138">
        <f>_xlfn.XLOOKUP($A1911,Data[Index],Data[Comments])</f>
        <v>0</v>
      </c>
    </row>
    <row r="1912" spans="1:16" x14ac:dyDescent="0.2">
      <c r="A1912" s="129"/>
      <c r="B1912" s="129"/>
      <c r="C1912" s="129" t="e" cm="1">
        <f t="array" ref="C1912">_xlfn.XLOOKUP($A1912&amp;$Q$3&amp;$R$3,Data[Index]&amp;Data[Valid Test, Can be used for conformity (Y/N)]&amp;Data[Cycle],Data[Test Name])</f>
        <v>#N/A</v>
      </c>
      <c r="D1912" s="167" t="e" cm="1">
        <f t="array" ref="D1912">_xlfn.XLOOKUP($A1912&amp;$Q$3&amp;$R$3,Data[Index]&amp;Data[Valid Test, Can be used for conformity (Y/N)]&amp;Data[Cycle],Data[Mileage (Miles)])</f>
        <v>#N/A</v>
      </c>
      <c r="E1912" s="130" t="e" cm="1">
        <f t="array" ref="E1912">_xlfn.XLOOKUP($A1912&amp;$Q$3&amp;$R$3,Data[Index]&amp;Data[Valid Test, Can be used for conformity (Y/N)]&amp;Data[Cycle],Data[Date])</f>
        <v>#N/A</v>
      </c>
      <c r="F1912" s="141" t="e" cm="1">
        <f t="array" ref="F1912">(_xlfn.XLOOKUP($A1912&amp;$Q$3&amp;$R$3,Data[Index]&amp;Data[Valid Test, Can be used for conformity (Y/N)]&amp;Data[Cycle],Data[CO/km (mg)])-F$2)/F$5</f>
        <v>#N/A</v>
      </c>
      <c r="G1912" s="141" t="e" cm="1">
        <f t="array" ref="G1912">(_xlfn.XLOOKUP($A1912&amp;$Q$3,Data[Index]&amp;Data[Valid Test, Can be used for conformity (Y/N)],Data[CO2/km (g)])-G$2)/G$5</f>
        <v>#N/A</v>
      </c>
      <c r="H1912" s="141" t="e" cm="1">
        <f t="array" ref="H1912">(_xlfn.XLOOKUP($A1912&amp;$Q$3,Data[Index]&amp;Data[Valid Test, Can be used for conformity (Y/N)],Data[THC/km (mg)])-H$2)/H$5</f>
        <v>#N/A</v>
      </c>
      <c r="I1912" s="141" t="e" cm="1">
        <f t="array" ref="I1912">(_xlfn.XLOOKUP($A1912&amp;$Q$3,Data[Index]&amp;Data[Valid Test, Can be used for conformity (Y/N)],Data[NOx/km (mg)])-I$2)/I$5</f>
        <v>#N/A</v>
      </c>
      <c r="J1912" s="141" t="e" cm="1">
        <f t="array" ref="J1912">(_xlfn.XLOOKUP($A1912&amp;$Q$3,Data[Index]&amp;Data[Valid Test, Can be used for conformity (Y/N)],Data[THC + NOx/km (mg)])-J$2)/J$5</f>
        <v>#N/A</v>
      </c>
      <c r="K1912" s="141" t="e" cm="1">
        <f t="array" ref="K1912">(_xlfn.XLOOKUP($A1912&amp;$Q$3,Data[Index]&amp;Data[Valid Test, Can be used for conformity (Y/N)],Data[PN/km ('#)])-K$2)/K$5</f>
        <v>#N/A</v>
      </c>
      <c r="L1912" s="141" t="e" cm="1">
        <f t="array" ref="L1912">(_xlfn.XLOOKUP($A1912&amp;$Q$3,Data[Index]&amp;Data[Valid Test, Can be used for conformity (Y/N)],Data[PM/km (mg)])-L$2)/L$5</f>
        <v>#N/A</v>
      </c>
      <c r="M1912" s="140" t="e" cm="1">
        <f t="array" ref="M1912">(_xlfn.XLOOKUP($A1912&amp;$Q$3,Data[Index]&amp;Data[Valid Test, Can be used for conformity (Y/N)],Data[CH4 (mg/km)])-M$2)/M$5</f>
        <v>#N/A</v>
      </c>
      <c r="N1912" s="140" t="e" cm="1">
        <f t="array" ref="N1912">(_xlfn.XLOOKUP($A1912&amp;$Q$3,Data[Index]&amp;Data[Valid Test, Can be used for conformity (Y/N)],Data[N20 (mg/km)])-N$2)/N$5</f>
        <v>#N/A</v>
      </c>
      <c r="O1912" s="141" t="e" cm="1">
        <f t="array" ref="O1912">(_xlfn.XLOOKUP($A1912&amp;$Q$3,Data[Index]&amp;Data[Valid Test, Can be used for conformity (Y/N)],Data[l/100km])-O$2)/O$5</f>
        <v>#N/A</v>
      </c>
      <c r="P1912" s="138">
        <f>_xlfn.XLOOKUP($A1912,Data[Index],Data[Comments])</f>
        <v>0</v>
      </c>
    </row>
    <row r="1913" spans="1:16" x14ac:dyDescent="0.2">
      <c r="A1913" s="129"/>
      <c r="B1913" s="129"/>
      <c r="C1913" s="129" t="e" cm="1">
        <f t="array" ref="C1913">_xlfn.XLOOKUP($A1913&amp;$Q$3&amp;$R$3,Data[Index]&amp;Data[Valid Test, Can be used for conformity (Y/N)]&amp;Data[Cycle],Data[Test Name])</f>
        <v>#N/A</v>
      </c>
      <c r="D1913" s="167" t="e" cm="1">
        <f t="array" ref="D1913">_xlfn.XLOOKUP($A1913&amp;$Q$3&amp;$R$3,Data[Index]&amp;Data[Valid Test, Can be used for conformity (Y/N)]&amp;Data[Cycle],Data[Mileage (Miles)])</f>
        <v>#N/A</v>
      </c>
      <c r="E1913" s="130" t="e" cm="1">
        <f t="array" ref="E1913">_xlfn.XLOOKUP($A1913&amp;$Q$3&amp;$R$3,Data[Index]&amp;Data[Valid Test, Can be used for conformity (Y/N)]&amp;Data[Cycle],Data[Date])</f>
        <v>#N/A</v>
      </c>
      <c r="F1913" s="141" t="e" cm="1">
        <f t="array" ref="F1913">(_xlfn.XLOOKUP($A1913&amp;$Q$3&amp;$R$3,Data[Index]&amp;Data[Valid Test, Can be used for conformity (Y/N)]&amp;Data[Cycle],Data[CO/km (mg)])-F$2)/F$5</f>
        <v>#N/A</v>
      </c>
      <c r="G1913" s="141" t="e" cm="1">
        <f t="array" ref="G1913">(_xlfn.XLOOKUP($A1913&amp;$Q$3,Data[Index]&amp;Data[Valid Test, Can be used for conformity (Y/N)],Data[CO2/km (g)])-G$2)/G$5</f>
        <v>#N/A</v>
      </c>
      <c r="H1913" s="141" t="e" cm="1">
        <f t="array" ref="H1913">(_xlfn.XLOOKUP($A1913&amp;$Q$3,Data[Index]&amp;Data[Valid Test, Can be used for conformity (Y/N)],Data[THC/km (mg)])-H$2)/H$5</f>
        <v>#N/A</v>
      </c>
      <c r="I1913" s="141" t="e" cm="1">
        <f t="array" ref="I1913">(_xlfn.XLOOKUP($A1913&amp;$Q$3,Data[Index]&amp;Data[Valid Test, Can be used for conformity (Y/N)],Data[NOx/km (mg)])-I$2)/I$5</f>
        <v>#N/A</v>
      </c>
      <c r="J1913" s="141" t="e" cm="1">
        <f t="array" ref="J1913">(_xlfn.XLOOKUP($A1913&amp;$Q$3,Data[Index]&amp;Data[Valid Test, Can be used for conformity (Y/N)],Data[THC + NOx/km (mg)])-J$2)/J$5</f>
        <v>#N/A</v>
      </c>
      <c r="K1913" s="141" t="e" cm="1">
        <f t="array" ref="K1913">(_xlfn.XLOOKUP($A1913&amp;$Q$3,Data[Index]&amp;Data[Valid Test, Can be used for conformity (Y/N)],Data[PN/km ('#)])-K$2)/K$5</f>
        <v>#N/A</v>
      </c>
      <c r="L1913" s="141" t="e" cm="1">
        <f t="array" ref="L1913">(_xlfn.XLOOKUP($A1913&amp;$Q$3,Data[Index]&amp;Data[Valid Test, Can be used for conformity (Y/N)],Data[PM/km (mg)])-L$2)/L$5</f>
        <v>#N/A</v>
      </c>
      <c r="M1913" s="140" t="e" cm="1">
        <f t="array" ref="M1913">(_xlfn.XLOOKUP($A1913&amp;$Q$3,Data[Index]&amp;Data[Valid Test, Can be used for conformity (Y/N)],Data[CH4 (mg/km)])-M$2)/M$5</f>
        <v>#N/A</v>
      </c>
      <c r="N1913" s="140" t="e" cm="1">
        <f t="array" ref="N1913">(_xlfn.XLOOKUP($A1913&amp;$Q$3,Data[Index]&amp;Data[Valid Test, Can be used for conformity (Y/N)],Data[N20 (mg/km)])-N$2)/N$5</f>
        <v>#N/A</v>
      </c>
      <c r="O1913" s="141" t="e" cm="1">
        <f t="array" ref="O1913">(_xlfn.XLOOKUP($A1913&amp;$Q$3,Data[Index]&amp;Data[Valid Test, Can be used for conformity (Y/N)],Data[l/100km])-O$2)/O$5</f>
        <v>#N/A</v>
      </c>
      <c r="P1913" s="138">
        <f>_xlfn.XLOOKUP($A1913,Data[Index],Data[Comments])</f>
        <v>0</v>
      </c>
    </row>
    <row r="1914" spans="1:16" x14ac:dyDescent="0.2">
      <c r="A1914" s="129"/>
      <c r="B1914" s="129"/>
      <c r="C1914" s="129" t="e" cm="1">
        <f t="array" ref="C1914">_xlfn.XLOOKUP($A1914&amp;$Q$3&amp;$R$3,Data[Index]&amp;Data[Valid Test, Can be used for conformity (Y/N)]&amp;Data[Cycle],Data[Test Name])</f>
        <v>#N/A</v>
      </c>
      <c r="D1914" s="167" t="e" cm="1">
        <f t="array" ref="D1914">_xlfn.XLOOKUP($A1914&amp;$Q$3&amp;$R$3,Data[Index]&amp;Data[Valid Test, Can be used for conformity (Y/N)]&amp;Data[Cycle],Data[Mileage (Miles)])</f>
        <v>#N/A</v>
      </c>
      <c r="E1914" s="130" t="e" cm="1">
        <f t="array" ref="E1914">_xlfn.XLOOKUP($A1914&amp;$Q$3&amp;$R$3,Data[Index]&amp;Data[Valid Test, Can be used for conformity (Y/N)]&amp;Data[Cycle],Data[Date])</f>
        <v>#N/A</v>
      </c>
      <c r="F1914" s="141" t="e" cm="1">
        <f t="array" ref="F1914">(_xlfn.XLOOKUP($A1914&amp;$Q$3&amp;$R$3,Data[Index]&amp;Data[Valid Test, Can be used for conformity (Y/N)]&amp;Data[Cycle],Data[CO/km (mg)])-F$2)/F$5</f>
        <v>#N/A</v>
      </c>
      <c r="G1914" s="141" t="e" cm="1">
        <f t="array" ref="G1914">(_xlfn.XLOOKUP($A1914&amp;$Q$3,Data[Index]&amp;Data[Valid Test, Can be used for conformity (Y/N)],Data[CO2/km (g)])-G$2)/G$5</f>
        <v>#N/A</v>
      </c>
      <c r="H1914" s="141" t="e" cm="1">
        <f t="array" ref="H1914">(_xlfn.XLOOKUP($A1914&amp;$Q$3,Data[Index]&amp;Data[Valid Test, Can be used for conformity (Y/N)],Data[THC/km (mg)])-H$2)/H$5</f>
        <v>#N/A</v>
      </c>
      <c r="I1914" s="141" t="e" cm="1">
        <f t="array" ref="I1914">(_xlfn.XLOOKUP($A1914&amp;$Q$3,Data[Index]&amp;Data[Valid Test, Can be used for conformity (Y/N)],Data[NOx/km (mg)])-I$2)/I$5</f>
        <v>#N/A</v>
      </c>
      <c r="J1914" s="141" t="e" cm="1">
        <f t="array" ref="J1914">(_xlfn.XLOOKUP($A1914&amp;$Q$3,Data[Index]&amp;Data[Valid Test, Can be used for conformity (Y/N)],Data[THC + NOx/km (mg)])-J$2)/J$5</f>
        <v>#N/A</v>
      </c>
      <c r="K1914" s="141" t="e" cm="1">
        <f t="array" ref="K1914">(_xlfn.XLOOKUP($A1914&amp;$Q$3,Data[Index]&amp;Data[Valid Test, Can be used for conformity (Y/N)],Data[PN/km ('#)])-K$2)/K$5</f>
        <v>#N/A</v>
      </c>
      <c r="L1914" s="141" t="e" cm="1">
        <f t="array" ref="L1914">(_xlfn.XLOOKUP($A1914&amp;$Q$3,Data[Index]&amp;Data[Valid Test, Can be used for conformity (Y/N)],Data[PM/km (mg)])-L$2)/L$5</f>
        <v>#N/A</v>
      </c>
      <c r="M1914" s="140" t="e" cm="1">
        <f t="array" ref="M1914">(_xlfn.XLOOKUP($A1914&amp;$Q$3,Data[Index]&amp;Data[Valid Test, Can be used for conformity (Y/N)],Data[CH4 (mg/km)])-M$2)/M$5</f>
        <v>#N/A</v>
      </c>
      <c r="N1914" s="140" t="e" cm="1">
        <f t="array" ref="N1914">(_xlfn.XLOOKUP($A1914&amp;$Q$3,Data[Index]&amp;Data[Valid Test, Can be used for conformity (Y/N)],Data[N20 (mg/km)])-N$2)/N$5</f>
        <v>#N/A</v>
      </c>
      <c r="O1914" s="141" t="e" cm="1">
        <f t="array" ref="O1914">(_xlfn.XLOOKUP($A1914&amp;$Q$3,Data[Index]&amp;Data[Valid Test, Can be used for conformity (Y/N)],Data[l/100km])-O$2)/O$5</f>
        <v>#N/A</v>
      </c>
      <c r="P1914" s="138">
        <f>_xlfn.XLOOKUP($A1914,Data[Index],Data[Comments])</f>
        <v>0</v>
      </c>
    </row>
    <row r="1915" spans="1:16" x14ac:dyDescent="0.2">
      <c r="A1915" s="129"/>
      <c r="B1915" s="129"/>
      <c r="C1915" s="129" t="e" cm="1">
        <f t="array" ref="C1915">_xlfn.XLOOKUP($A1915&amp;$Q$3&amp;$R$3,Data[Index]&amp;Data[Valid Test, Can be used for conformity (Y/N)]&amp;Data[Cycle],Data[Test Name])</f>
        <v>#N/A</v>
      </c>
      <c r="D1915" s="167" t="e" cm="1">
        <f t="array" ref="D1915">_xlfn.XLOOKUP($A1915&amp;$Q$3&amp;$R$3,Data[Index]&amp;Data[Valid Test, Can be used for conformity (Y/N)]&amp;Data[Cycle],Data[Mileage (Miles)])</f>
        <v>#N/A</v>
      </c>
      <c r="E1915" s="130" t="e" cm="1">
        <f t="array" ref="E1915">_xlfn.XLOOKUP($A1915&amp;$Q$3&amp;$R$3,Data[Index]&amp;Data[Valid Test, Can be used for conformity (Y/N)]&amp;Data[Cycle],Data[Date])</f>
        <v>#N/A</v>
      </c>
      <c r="F1915" s="141" t="e" cm="1">
        <f t="array" ref="F1915">(_xlfn.XLOOKUP($A1915&amp;$Q$3&amp;$R$3,Data[Index]&amp;Data[Valid Test, Can be used for conformity (Y/N)]&amp;Data[Cycle],Data[CO/km (mg)])-F$2)/F$5</f>
        <v>#N/A</v>
      </c>
      <c r="G1915" s="141" t="e" cm="1">
        <f t="array" ref="G1915">(_xlfn.XLOOKUP($A1915&amp;$Q$3,Data[Index]&amp;Data[Valid Test, Can be used for conformity (Y/N)],Data[CO2/km (g)])-G$2)/G$5</f>
        <v>#N/A</v>
      </c>
      <c r="H1915" s="141" t="e" cm="1">
        <f t="array" ref="H1915">(_xlfn.XLOOKUP($A1915&amp;$Q$3,Data[Index]&amp;Data[Valid Test, Can be used for conformity (Y/N)],Data[THC/km (mg)])-H$2)/H$5</f>
        <v>#N/A</v>
      </c>
      <c r="I1915" s="141" t="e" cm="1">
        <f t="array" ref="I1915">(_xlfn.XLOOKUP($A1915&amp;$Q$3,Data[Index]&amp;Data[Valid Test, Can be used for conformity (Y/N)],Data[NOx/km (mg)])-I$2)/I$5</f>
        <v>#N/A</v>
      </c>
      <c r="J1915" s="141" t="e" cm="1">
        <f t="array" ref="J1915">(_xlfn.XLOOKUP($A1915&amp;$Q$3,Data[Index]&amp;Data[Valid Test, Can be used for conformity (Y/N)],Data[THC + NOx/km (mg)])-J$2)/J$5</f>
        <v>#N/A</v>
      </c>
      <c r="K1915" s="141" t="e" cm="1">
        <f t="array" ref="K1915">(_xlfn.XLOOKUP($A1915&amp;$Q$3,Data[Index]&amp;Data[Valid Test, Can be used for conformity (Y/N)],Data[PN/km ('#)])-K$2)/K$5</f>
        <v>#N/A</v>
      </c>
      <c r="L1915" s="141" t="e" cm="1">
        <f t="array" ref="L1915">(_xlfn.XLOOKUP($A1915&amp;$Q$3,Data[Index]&amp;Data[Valid Test, Can be used for conformity (Y/N)],Data[PM/km (mg)])-L$2)/L$5</f>
        <v>#N/A</v>
      </c>
      <c r="M1915" s="140" t="e" cm="1">
        <f t="array" ref="M1915">(_xlfn.XLOOKUP($A1915&amp;$Q$3,Data[Index]&amp;Data[Valid Test, Can be used for conformity (Y/N)],Data[CH4 (mg/km)])-M$2)/M$5</f>
        <v>#N/A</v>
      </c>
      <c r="N1915" s="140" t="e" cm="1">
        <f t="array" ref="N1915">(_xlfn.XLOOKUP($A1915&amp;$Q$3,Data[Index]&amp;Data[Valid Test, Can be used for conformity (Y/N)],Data[N20 (mg/km)])-N$2)/N$5</f>
        <v>#N/A</v>
      </c>
      <c r="O1915" s="141" t="e" cm="1">
        <f t="array" ref="O1915">(_xlfn.XLOOKUP($A1915&amp;$Q$3,Data[Index]&amp;Data[Valid Test, Can be used for conformity (Y/N)],Data[l/100km])-O$2)/O$5</f>
        <v>#N/A</v>
      </c>
      <c r="P1915" s="138">
        <f>_xlfn.XLOOKUP($A1915,Data[Index],Data[Comments])</f>
        <v>0</v>
      </c>
    </row>
    <row r="1916" spans="1:16" x14ac:dyDescent="0.2">
      <c r="A1916" s="129"/>
      <c r="B1916" s="129"/>
      <c r="C1916" s="129" t="e" cm="1">
        <f t="array" ref="C1916">_xlfn.XLOOKUP($A1916&amp;$Q$3&amp;$R$3,Data[Index]&amp;Data[Valid Test, Can be used for conformity (Y/N)]&amp;Data[Cycle],Data[Test Name])</f>
        <v>#N/A</v>
      </c>
      <c r="D1916" s="167" t="e" cm="1">
        <f t="array" ref="D1916">_xlfn.XLOOKUP($A1916&amp;$Q$3&amp;$R$3,Data[Index]&amp;Data[Valid Test, Can be used for conformity (Y/N)]&amp;Data[Cycle],Data[Mileage (Miles)])</f>
        <v>#N/A</v>
      </c>
      <c r="E1916" s="130" t="e" cm="1">
        <f t="array" ref="E1916">_xlfn.XLOOKUP($A1916&amp;$Q$3&amp;$R$3,Data[Index]&amp;Data[Valid Test, Can be used for conformity (Y/N)]&amp;Data[Cycle],Data[Date])</f>
        <v>#N/A</v>
      </c>
      <c r="F1916" s="141" t="e" cm="1">
        <f t="array" ref="F1916">(_xlfn.XLOOKUP($A1916&amp;$Q$3&amp;$R$3,Data[Index]&amp;Data[Valid Test, Can be used for conformity (Y/N)]&amp;Data[Cycle],Data[CO/km (mg)])-F$2)/F$5</f>
        <v>#N/A</v>
      </c>
      <c r="G1916" s="141" t="e" cm="1">
        <f t="array" ref="G1916">(_xlfn.XLOOKUP($A1916&amp;$Q$3,Data[Index]&amp;Data[Valid Test, Can be used for conformity (Y/N)],Data[CO2/km (g)])-G$2)/G$5</f>
        <v>#N/A</v>
      </c>
      <c r="H1916" s="141" t="e" cm="1">
        <f t="array" ref="H1916">(_xlfn.XLOOKUP($A1916&amp;$Q$3,Data[Index]&amp;Data[Valid Test, Can be used for conformity (Y/N)],Data[THC/km (mg)])-H$2)/H$5</f>
        <v>#N/A</v>
      </c>
      <c r="I1916" s="141" t="e" cm="1">
        <f t="array" ref="I1916">(_xlfn.XLOOKUP($A1916&amp;$Q$3,Data[Index]&amp;Data[Valid Test, Can be used for conformity (Y/N)],Data[NOx/km (mg)])-I$2)/I$5</f>
        <v>#N/A</v>
      </c>
      <c r="J1916" s="141" t="e" cm="1">
        <f t="array" ref="J1916">(_xlfn.XLOOKUP($A1916&amp;$Q$3,Data[Index]&amp;Data[Valid Test, Can be used for conformity (Y/N)],Data[THC + NOx/km (mg)])-J$2)/J$5</f>
        <v>#N/A</v>
      </c>
      <c r="K1916" s="141" t="e" cm="1">
        <f t="array" ref="K1916">(_xlfn.XLOOKUP($A1916&amp;$Q$3,Data[Index]&amp;Data[Valid Test, Can be used for conformity (Y/N)],Data[PN/km ('#)])-K$2)/K$5</f>
        <v>#N/A</v>
      </c>
      <c r="L1916" s="141" t="e" cm="1">
        <f t="array" ref="L1916">(_xlfn.XLOOKUP($A1916&amp;$Q$3,Data[Index]&amp;Data[Valid Test, Can be used for conformity (Y/N)],Data[PM/km (mg)])-L$2)/L$5</f>
        <v>#N/A</v>
      </c>
      <c r="M1916" s="140" t="e" cm="1">
        <f t="array" ref="M1916">(_xlfn.XLOOKUP($A1916&amp;$Q$3,Data[Index]&amp;Data[Valid Test, Can be used for conformity (Y/N)],Data[CH4 (mg/km)])-M$2)/M$5</f>
        <v>#N/A</v>
      </c>
      <c r="N1916" s="140" t="e" cm="1">
        <f t="array" ref="N1916">(_xlfn.XLOOKUP($A1916&amp;$Q$3,Data[Index]&amp;Data[Valid Test, Can be used for conformity (Y/N)],Data[N20 (mg/km)])-N$2)/N$5</f>
        <v>#N/A</v>
      </c>
      <c r="O1916" s="141" t="e" cm="1">
        <f t="array" ref="O1916">(_xlfn.XLOOKUP($A1916&amp;$Q$3,Data[Index]&amp;Data[Valid Test, Can be used for conformity (Y/N)],Data[l/100km])-O$2)/O$5</f>
        <v>#N/A</v>
      </c>
      <c r="P1916" s="138">
        <f>_xlfn.XLOOKUP($A1916,Data[Index],Data[Comments])</f>
        <v>0</v>
      </c>
    </row>
    <row r="1917" spans="1:16" x14ac:dyDescent="0.2">
      <c r="A1917" s="129"/>
      <c r="B1917" s="129"/>
      <c r="C1917" s="129" t="e" cm="1">
        <f t="array" ref="C1917">_xlfn.XLOOKUP($A1917&amp;$Q$3&amp;$R$3,Data[Index]&amp;Data[Valid Test, Can be used for conformity (Y/N)]&amp;Data[Cycle],Data[Test Name])</f>
        <v>#N/A</v>
      </c>
      <c r="D1917" s="167" t="e" cm="1">
        <f t="array" ref="D1917">_xlfn.XLOOKUP($A1917&amp;$Q$3&amp;$R$3,Data[Index]&amp;Data[Valid Test, Can be used for conformity (Y/N)]&amp;Data[Cycle],Data[Mileage (Miles)])</f>
        <v>#N/A</v>
      </c>
      <c r="E1917" s="130" t="e" cm="1">
        <f t="array" ref="E1917">_xlfn.XLOOKUP($A1917&amp;$Q$3&amp;$R$3,Data[Index]&amp;Data[Valid Test, Can be used for conformity (Y/N)]&amp;Data[Cycle],Data[Date])</f>
        <v>#N/A</v>
      </c>
      <c r="F1917" s="141" t="e" cm="1">
        <f t="array" ref="F1917">(_xlfn.XLOOKUP($A1917&amp;$Q$3&amp;$R$3,Data[Index]&amp;Data[Valid Test, Can be used for conformity (Y/N)]&amp;Data[Cycle],Data[CO/km (mg)])-F$2)/F$5</f>
        <v>#N/A</v>
      </c>
      <c r="G1917" s="141" t="e" cm="1">
        <f t="array" ref="G1917">(_xlfn.XLOOKUP($A1917&amp;$Q$3,Data[Index]&amp;Data[Valid Test, Can be used for conformity (Y/N)],Data[CO2/km (g)])-G$2)/G$5</f>
        <v>#N/A</v>
      </c>
      <c r="H1917" s="141" t="e" cm="1">
        <f t="array" ref="H1917">(_xlfn.XLOOKUP($A1917&amp;$Q$3,Data[Index]&amp;Data[Valid Test, Can be used for conformity (Y/N)],Data[THC/km (mg)])-H$2)/H$5</f>
        <v>#N/A</v>
      </c>
      <c r="I1917" s="141" t="e" cm="1">
        <f t="array" ref="I1917">(_xlfn.XLOOKUP($A1917&amp;$Q$3,Data[Index]&amp;Data[Valid Test, Can be used for conformity (Y/N)],Data[NOx/km (mg)])-I$2)/I$5</f>
        <v>#N/A</v>
      </c>
      <c r="J1917" s="141" t="e" cm="1">
        <f t="array" ref="J1917">(_xlfn.XLOOKUP($A1917&amp;$Q$3,Data[Index]&amp;Data[Valid Test, Can be used for conformity (Y/N)],Data[THC + NOx/km (mg)])-J$2)/J$5</f>
        <v>#N/A</v>
      </c>
      <c r="K1917" s="141" t="e" cm="1">
        <f t="array" ref="K1917">(_xlfn.XLOOKUP($A1917&amp;$Q$3,Data[Index]&amp;Data[Valid Test, Can be used for conformity (Y/N)],Data[PN/km ('#)])-K$2)/K$5</f>
        <v>#N/A</v>
      </c>
      <c r="L1917" s="141" t="e" cm="1">
        <f t="array" ref="L1917">(_xlfn.XLOOKUP($A1917&amp;$Q$3,Data[Index]&amp;Data[Valid Test, Can be used for conformity (Y/N)],Data[PM/km (mg)])-L$2)/L$5</f>
        <v>#N/A</v>
      </c>
      <c r="M1917" s="140" t="e" cm="1">
        <f t="array" ref="M1917">(_xlfn.XLOOKUP($A1917&amp;$Q$3,Data[Index]&amp;Data[Valid Test, Can be used for conformity (Y/N)],Data[CH4 (mg/km)])-M$2)/M$5</f>
        <v>#N/A</v>
      </c>
      <c r="N1917" s="140" t="e" cm="1">
        <f t="array" ref="N1917">(_xlfn.XLOOKUP($A1917&amp;$Q$3,Data[Index]&amp;Data[Valid Test, Can be used for conformity (Y/N)],Data[N20 (mg/km)])-N$2)/N$5</f>
        <v>#N/A</v>
      </c>
      <c r="O1917" s="141" t="e" cm="1">
        <f t="array" ref="O1917">(_xlfn.XLOOKUP($A1917&amp;$Q$3,Data[Index]&amp;Data[Valid Test, Can be used for conformity (Y/N)],Data[l/100km])-O$2)/O$5</f>
        <v>#N/A</v>
      </c>
      <c r="P1917" s="138">
        <f>_xlfn.XLOOKUP($A1917,Data[Index],Data[Comments])</f>
        <v>0</v>
      </c>
    </row>
    <row r="1918" spans="1:16" x14ac:dyDescent="0.2">
      <c r="A1918" s="129"/>
      <c r="B1918" s="129"/>
      <c r="C1918" s="129" t="e" cm="1">
        <f t="array" ref="C1918">_xlfn.XLOOKUP($A1918&amp;$Q$3&amp;$R$3,Data[Index]&amp;Data[Valid Test, Can be used for conformity (Y/N)]&amp;Data[Cycle],Data[Test Name])</f>
        <v>#N/A</v>
      </c>
      <c r="D1918" s="167" t="e" cm="1">
        <f t="array" ref="D1918">_xlfn.XLOOKUP($A1918&amp;$Q$3&amp;$R$3,Data[Index]&amp;Data[Valid Test, Can be used for conformity (Y/N)]&amp;Data[Cycle],Data[Mileage (Miles)])</f>
        <v>#N/A</v>
      </c>
      <c r="E1918" s="130" t="e" cm="1">
        <f t="array" ref="E1918">_xlfn.XLOOKUP($A1918&amp;$Q$3&amp;$R$3,Data[Index]&amp;Data[Valid Test, Can be used for conformity (Y/N)]&amp;Data[Cycle],Data[Date])</f>
        <v>#N/A</v>
      </c>
      <c r="F1918" s="141" t="e" cm="1">
        <f t="array" ref="F1918">(_xlfn.XLOOKUP($A1918&amp;$Q$3&amp;$R$3,Data[Index]&amp;Data[Valid Test, Can be used for conformity (Y/N)]&amp;Data[Cycle],Data[CO/km (mg)])-F$2)/F$5</f>
        <v>#N/A</v>
      </c>
      <c r="G1918" s="141" t="e" cm="1">
        <f t="array" ref="G1918">(_xlfn.XLOOKUP($A1918&amp;$Q$3,Data[Index]&amp;Data[Valid Test, Can be used for conformity (Y/N)],Data[CO2/km (g)])-G$2)/G$5</f>
        <v>#N/A</v>
      </c>
      <c r="H1918" s="141" t="e" cm="1">
        <f t="array" ref="H1918">(_xlfn.XLOOKUP($A1918&amp;$Q$3,Data[Index]&amp;Data[Valid Test, Can be used for conformity (Y/N)],Data[THC/km (mg)])-H$2)/H$5</f>
        <v>#N/A</v>
      </c>
      <c r="I1918" s="141" t="e" cm="1">
        <f t="array" ref="I1918">(_xlfn.XLOOKUP($A1918&amp;$Q$3,Data[Index]&amp;Data[Valid Test, Can be used for conformity (Y/N)],Data[NOx/km (mg)])-I$2)/I$5</f>
        <v>#N/A</v>
      </c>
      <c r="J1918" s="141" t="e" cm="1">
        <f t="array" ref="J1918">(_xlfn.XLOOKUP($A1918&amp;$Q$3,Data[Index]&amp;Data[Valid Test, Can be used for conformity (Y/N)],Data[THC + NOx/km (mg)])-J$2)/J$5</f>
        <v>#N/A</v>
      </c>
      <c r="K1918" s="141" t="e" cm="1">
        <f t="array" ref="K1918">(_xlfn.XLOOKUP($A1918&amp;$Q$3,Data[Index]&amp;Data[Valid Test, Can be used for conformity (Y/N)],Data[PN/km ('#)])-K$2)/K$5</f>
        <v>#N/A</v>
      </c>
      <c r="L1918" s="141" t="e" cm="1">
        <f t="array" ref="L1918">(_xlfn.XLOOKUP($A1918&amp;$Q$3,Data[Index]&amp;Data[Valid Test, Can be used for conformity (Y/N)],Data[PM/km (mg)])-L$2)/L$5</f>
        <v>#N/A</v>
      </c>
      <c r="M1918" s="140" t="e" cm="1">
        <f t="array" ref="M1918">(_xlfn.XLOOKUP($A1918&amp;$Q$3,Data[Index]&amp;Data[Valid Test, Can be used for conformity (Y/N)],Data[CH4 (mg/km)])-M$2)/M$5</f>
        <v>#N/A</v>
      </c>
      <c r="N1918" s="140" t="e" cm="1">
        <f t="array" ref="N1918">(_xlfn.XLOOKUP($A1918&amp;$Q$3,Data[Index]&amp;Data[Valid Test, Can be used for conformity (Y/N)],Data[N20 (mg/km)])-N$2)/N$5</f>
        <v>#N/A</v>
      </c>
      <c r="O1918" s="141" t="e" cm="1">
        <f t="array" ref="O1918">(_xlfn.XLOOKUP($A1918&amp;$Q$3,Data[Index]&amp;Data[Valid Test, Can be used for conformity (Y/N)],Data[l/100km])-O$2)/O$5</f>
        <v>#N/A</v>
      </c>
      <c r="P1918" s="138">
        <f>_xlfn.XLOOKUP($A1918,Data[Index],Data[Comments])</f>
        <v>0</v>
      </c>
    </row>
    <row r="1919" spans="1:16" x14ac:dyDescent="0.2">
      <c r="A1919" s="129"/>
      <c r="B1919" s="129"/>
      <c r="C1919" s="129" t="e" cm="1">
        <f t="array" ref="C1919">_xlfn.XLOOKUP($A1919&amp;$Q$3&amp;$R$3,Data[Index]&amp;Data[Valid Test, Can be used for conformity (Y/N)]&amp;Data[Cycle],Data[Test Name])</f>
        <v>#N/A</v>
      </c>
      <c r="D1919" s="167" t="e" cm="1">
        <f t="array" ref="D1919">_xlfn.XLOOKUP($A1919&amp;$Q$3&amp;$R$3,Data[Index]&amp;Data[Valid Test, Can be used for conformity (Y/N)]&amp;Data[Cycle],Data[Mileage (Miles)])</f>
        <v>#N/A</v>
      </c>
      <c r="E1919" s="130" t="e" cm="1">
        <f t="array" ref="E1919">_xlfn.XLOOKUP($A1919&amp;$Q$3&amp;$R$3,Data[Index]&amp;Data[Valid Test, Can be used for conformity (Y/N)]&amp;Data[Cycle],Data[Date])</f>
        <v>#N/A</v>
      </c>
      <c r="F1919" s="141" t="e" cm="1">
        <f t="array" ref="F1919">(_xlfn.XLOOKUP($A1919&amp;$Q$3&amp;$R$3,Data[Index]&amp;Data[Valid Test, Can be used for conformity (Y/N)]&amp;Data[Cycle],Data[CO/km (mg)])-F$2)/F$5</f>
        <v>#N/A</v>
      </c>
      <c r="G1919" s="141" t="e" cm="1">
        <f t="array" ref="G1919">(_xlfn.XLOOKUP($A1919&amp;$Q$3,Data[Index]&amp;Data[Valid Test, Can be used for conformity (Y/N)],Data[CO2/km (g)])-G$2)/G$5</f>
        <v>#N/A</v>
      </c>
      <c r="H1919" s="141" t="e" cm="1">
        <f t="array" ref="H1919">(_xlfn.XLOOKUP($A1919&amp;$Q$3,Data[Index]&amp;Data[Valid Test, Can be used for conformity (Y/N)],Data[THC/km (mg)])-H$2)/H$5</f>
        <v>#N/A</v>
      </c>
      <c r="I1919" s="141" t="e" cm="1">
        <f t="array" ref="I1919">(_xlfn.XLOOKUP($A1919&amp;$Q$3,Data[Index]&amp;Data[Valid Test, Can be used for conformity (Y/N)],Data[NOx/km (mg)])-I$2)/I$5</f>
        <v>#N/A</v>
      </c>
      <c r="J1919" s="141" t="e" cm="1">
        <f t="array" ref="J1919">(_xlfn.XLOOKUP($A1919&amp;$Q$3,Data[Index]&amp;Data[Valid Test, Can be used for conformity (Y/N)],Data[THC + NOx/km (mg)])-J$2)/J$5</f>
        <v>#N/A</v>
      </c>
      <c r="K1919" s="141" t="e" cm="1">
        <f t="array" ref="K1919">(_xlfn.XLOOKUP($A1919&amp;$Q$3,Data[Index]&amp;Data[Valid Test, Can be used for conformity (Y/N)],Data[PN/km ('#)])-K$2)/K$5</f>
        <v>#N/A</v>
      </c>
      <c r="L1919" s="141" t="e" cm="1">
        <f t="array" ref="L1919">(_xlfn.XLOOKUP($A1919&amp;$Q$3,Data[Index]&amp;Data[Valid Test, Can be used for conformity (Y/N)],Data[PM/km (mg)])-L$2)/L$5</f>
        <v>#N/A</v>
      </c>
      <c r="M1919" s="140" t="e" cm="1">
        <f t="array" ref="M1919">(_xlfn.XLOOKUP($A1919&amp;$Q$3,Data[Index]&amp;Data[Valid Test, Can be used for conformity (Y/N)],Data[CH4 (mg/km)])-M$2)/M$5</f>
        <v>#N/A</v>
      </c>
      <c r="N1919" s="140" t="e" cm="1">
        <f t="array" ref="N1919">(_xlfn.XLOOKUP($A1919&amp;$Q$3,Data[Index]&amp;Data[Valid Test, Can be used for conformity (Y/N)],Data[N20 (mg/km)])-N$2)/N$5</f>
        <v>#N/A</v>
      </c>
      <c r="O1919" s="141" t="e" cm="1">
        <f t="array" ref="O1919">(_xlfn.XLOOKUP($A1919&amp;$Q$3,Data[Index]&amp;Data[Valid Test, Can be used for conformity (Y/N)],Data[l/100km])-O$2)/O$5</f>
        <v>#N/A</v>
      </c>
      <c r="P1919" s="138">
        <f>_xlfn.XLOOKUP($A1919,Data[Index],Data[Comments])</f>
        <v>0</v>
      </c>
    </row>
    <row r="1920" spans="1:16" x14ac:dyDescent="0.2">
      <c r="A1920" s="129"/>
      <c r="B1920" s="129"/>
      <c r="C1920" s="129" t="e" cm="1">
        <f t="array" ref="C1920">_xlfn.XLOOKUP($A1920&amp;$Q$3&amp;$R$3,Data[Index]&amp;Data[Valid Test, Can be used for conformity (Y/N)]&amp;Data[Cycle],Data[Test Name])</f>
        <v>#N/A</v>
      </c>
      <c r="D1920" s="167" t="e" cm="1">
        <f t="array" ref="D1920">_xlfn.XLOOKUP($A1920&amp;$Q$3&amp;$R$3,Data[Index]&amp;Data[Valid Test, Can be used for conformity (Y/N)]&amp;Data[Cycle],Data[Mileage (Miles)])</f>
        <v>#N/A</v>
      </c>
      <c r="E1920" s="130" t="e" cm="1">
        <f t="array" ref="E1920">_xlfn.XLOOKUP($A1920&amp;$Q$3&amp;$R$3,Data[Index]&amp;Data[Valid Test, Can be used for conformity (Y/N)]&amp;Data[Cycle],Data[Date])</f>
        <v>#N/A</v>
      </c>
      <c r="F1920" s="141" t="e" cm="1">
        <f t="array" ref="F1920">(_xlfn.XLOOKUP($A1920&amp;$Q$3&amp;$R$3,Data[Index]&amp;Data[Valid Test, Can be used for conformity (Y/N)]&amp;Data[Cycle],Data[CO/km (mg)])-F$2)/F$5</f>
        <v>#N/A</v>
      </c>
      <c r="G1920" s="141" t="e" cm="1">
        <f t="array" ref="G1920">(_xlfn.XLOOKUP($A1920&amp;$Q$3,Data[Index]&amp;Data[Valid Test, Can be used for conformity (Y/N)],Data[CO2/km (g)])-G$2)/G$5</f>
        <v>#N/A</v>
      </c>
      <c r="H1920" s="141" t="e" cm="1">
        <f t="array" ref="H1920">(_xlfn.XLOOKUP($A1920&amp;$Q$3,Data[Index]&amp;Data[Valid Test, Can be used for conformity (Y/N)],Data[THC/km (mg)])-H$2)/H$5</f>
        <v>#N/A</v>
      </c>
      <c r="I1920" s="141" t="e" cm="1">
        <f t="array" ref="I1920">(_xlfn.XLOOKUP($A1920&amp;$Q$3,Data[Index]&amp;Data[Valid Test, Can be used for conformity (Y/N)],Data[NOx/km (mg)])-I$2)/I$5</f>
        <v>#N/A</v>
      </c>
      <c r="J1920" s="141" t="e" cm="1">
        <f t="array" ref="J1920">(_xlfn.XLOOKUP($A1920&amp;$Q$3,Data[Index]&amp;Data[Valid Test, Can be used for conformity (Y/N)],Data[THC + NOx/km (mg)])-J$2)/J$5</f>
        <v>#N/A</v>
      </c>
      <c r="K1920" s="141" t="e" cm="1">
        <f t="array" ref="K1920">(_xlfn.XLOOKUP($A1920&amp;$Q$3,Data[Index]&amp;Data[Valid Test, Can be used for conformity (Y/N)],Data[PN/km ('#)])-K$2)/K$5</f>
        <v>#N/A</v>
      </c>
      <c r="L1920" s="141" t="e" cm="1">
        <f t="array" ref="L1920">(_xlfn.XLOOKUP($A1920&amp;$Q$3,Data[Index]&amp;Data[Valid Test, Can be used for conformity (Y/N)],Data[PM/km (mg)])-L$2)/L$5</f>
        <v>#N/A</v>
      </c>
      <c r="M1920" s="140" t="e" cm="1">
        <f t="array" ref="M1920">(_xlfn.XLOOKUP($A1920&amp;$Q$3,Data[Index]&amp;Data[Valid Test, Can be used for conformity (Y/N)],Data[CH4 (mg/km)])-M$2)/M$5</f>
        <v>#N/A</v>
      </c>
      <c r="N1920" s="140" t="e" cm="1">
        <f t="array" ref="N1920">(_xlfn.XLOOKUP($A1920&amp;$Q$3,Data[Index]&amp;Data[Valid Test, Can be used for conformity (Y/N)],Data[N20 (mg/km)])-N$2)/N$5</f>
        <v>#N/A</v>
      </c>
      <c r="O1920" s="141" t="e" cm="1">
        <f t="array" ref="O1920">(_xlfn.XLOOKUP($A1920&amp;$Q$3,Data[Index]&amp;Data[Valid Test, Can be used for conformity (Y/N)],Data[l/100km])-O$2)/O$5</f>
        <v>#N/A</v>
      </c>
      <c r="P1920" s="138">
        <f>_xlfn.XLOOKUP($A1920,Data[Index],Data[Comments])</f>
        <v>0</v>
      </c>
    </row>
    <row r="1921" spans="1:16" x14ac:dyDescent="0.2">
      <c r="A1921" s="129"/>
      <c r="B1921" s="129"/>
      <c r="C1921" s="129" t="e" cm="1">
        <f t="array" ref="C1921">_xlfn.XLOOKUP($A1921&amp;$Q$3&amp;$R$3,Data[Index]&amp;Data[Valid Test, Can be used for conformity (Y/N)]&amp;Data[Cycle],Data[Test Name])</f>
        <v>#N/A</v>
      </c>
      <c r="D1921" s="167" t="e" cm="1">
        <f t="array" ref="D1921">_xlfn.XLOOKUP($A1921&amp;$Q$3&amp;$R$3,Data[Index]&amp;Data[Valid Test, Can be used for conformity (Y/N)]&amp;Data[Cycle],Data[Mileage (Miles)])</f>
        <v>#N/A</v>
      </c>
      <c r="E1921" s="130" t="e" cm="1">
        <f t="array" ref="E1921">_xlfn.XLOOKUP($A1921&amp;$Q$3&amp;$R$3,Data[Index]&amp;Data[Valid Test, Can be used for conformity (Y/N)]&amp;Data[Cycle],Data[Date])</f>
        <v>#N/A</v>
      </c>
      <c r="F1921" s="141" t="e" cm="1">
        <f t="array" ref="F1921">(_xlfn.XLOOKUP($A1921&amp;$Q$3&amp;$R$3,Data[Index]&amp;Data[Valid Test, Can be used for conformity (Y/N)]&amp;Data[Cycle],Data[CO/km (mg)])-F$2)/F$5</f>
        <v>#N/A</v>
      </c>
      <c r="G1921" s="141" t="e" cm="1">
        <f t="array" ref="G1921">(_xlfn.XLOOKUP($A1921&amp;$Q$3,Data[Index]&amp;Data[Valid Test, Can be used for conformity (Y/N)],Data[CO2/km (g)])-G$2)/G$5</f>
        <v>#N/A</v>
      </c>
      <c r="H1921" s="141" t="e" cm="1">
        <f t="array" ref="H1921">(_xlfn.XLOOKUP($A1921&amp;$Q$3,Data[Index]&amp;Data[Valid Test, Can be used for conformity (Y/N)],Data[THC/km (mg)])-H$2)/H$5</f>
        <v>#N/A</v>
      </c>
      <c r="I1921" s="141" t="e" cm="1">
        <f t="array" ref="I1921">(_xlfn.XLOOKUP($A1921&amp;$Q$3,Data[Index]&amp;Data[Valid Test, Can be used for conformity (Y/N)],Data[NOx/km (mg)])-I$2)/I$5</f>
        <v>#N/A</v>
      </c>
      <c r="J1921" s="141" t="e" cm="1">
        <f t="array" ref="J1921">(_xlfn.XLOOKUP($A1921&amp;$Q$3,Data[Index]&amp;Data[Valid Test, Can be used for conformity (Y/N)],Data[THC + NOx/km (mg)])-J$2)/J$5</f>
        <v>#N/A</v>
      </c>
      <c r="K1921" s="141" t="e" cm="1">
        <f t="array" ref="K1921">(_xlfn.XLOOKUP($A1921&amp;$Q$3,Data[Index]&amp;Data[Valid Test, Can be used for conformity (Y/N)],Data[PN/km ('#)])-K$2)/K$5</f>
        <v>#N/A</v>
      </c>
      <c r="L1921" s="141" t="e" cm="1">
        <f t="array" ref="L1921">(_xlfn.XLOOKUP($A1921&amp;$Q$3,Data[Index]&amp;Data[Valid Test, Can be used for conformity (Y/N)],Data[PM/km (mg)])-L$2)/L$5</f>
        <v>#N/A</v>
      </c>
      <c r="M1921" s="140" t="e" cm="1">
        <f t="array" ref="M1921">(_xlfn.XLOOKUP($A1921&amp;$Q$3,Data[Index]&amp;Data[Valid Test, Can be used for conformity (Y/N)],Data[CH4 (mg/km)])-M$2)/M$5</f>
        <v>#N/A</v>
      </c>
      <c r="N1921" s="140" t="e" cm="1">
        <f t="array" ref="N1921">(_xlfn.XLOOKUP($A1921&amp;$Q$3,Data[Index]&amp;Data[Valid Test, Can be used for conformity (Y/N)],Data[N20 (mg/km)])-N$2)/N$5</f>
        <v>#N/A</v>
      </c>
      <c r="O1921" s="141" t="e" cm="1">
        <f t="array" ref="O1921">(_xlfn.XLOOKUP($A1921&amp;$Q$3,Data[Index]&amp;Data[Valid Test, Can be used for conformity (Y/N)],Data[l/100km])-O$2)/O$5</f>
        <v>#N/A</v>
      </c>
      <c r="P1921" s="138">
        <f>_xlfn.XLOOKUP($A1921,Data[Index],Data[Comments])</f>
        <v>0</v>
      </c>
    </row>
    <row r="1922" spans="1:16" x14ac:dyDescent="0.2">
      <c r="A1922" s="129"/>
      <c r="B1922" s="129"/>
      <c r="C1922" s="129" t="e" cm="1">
        <f t="array" ref="C1922">_xlfn.XLOOKUP($A1922&amp;$Q$3&amp;$R$3,Data[Index]&amp;Data[Valid Test, Can be used for conformity (Y/N)]&amp;Data[Cycle],Data[Test Name])</f>
        <v>#N/A</v>
      </c>
      <c r="D1922" s="167" t="e" cm="1">
        <f t="array" ref="D1922">_xlfn.XLOOKUP($A1922&amp;$Q$3&amp;$R$3,Data[Index]&amp;Data[Valid Test, Can be used for conformity (Y/N)]&amp;Data[Cycle],Data[Mileage (Miles)])</f>
        <v>#N/A</v>
      </c>
      <c r="E1922" s="130" t="e" cm="1">
        <f t="array" ref="E1922">_xlfn.XLOOKUP($A1922&amp;$Q$3&amp;$R$3,Data[Index]&amp;Data[Valid Test, Can be used for conformity (Y/N)]&amp;Data[Cycle],Data[Date])</f>
        <v>#N/A</v>
      </c>
      <c r="F1922" s="141" t="e" cm="1">
        <f t="array" ref="F1922">(_xlfn.XLOOKUP($A1922&amp;$Q$3&amp;$R$3,Data[Index]&amp;Data[Valid Test, Can be used for conformity (Y/N)]&amp;Data[Cycle],Data[CO/km (mg)])-F$2)/F$5</f>
        <v>#N/A</v>
      </c>
      <c r="G1922" s="141" t="e" cm="1">
        <f t="array" ref="G1922">(_xlfn.XLOOKUP($A1922&amp;$Q$3,Data[Index]&amp;Data[Valid Test, Can be used for conformity (Y/N)],Data[CO2/km (g)])-G$2)/G$5</f>
        <v>#N/A</v>
      </c>
      <c r="H1922" s="141" t="e" cm="1">
        <f t="array" ref="H1922">(_xlfn.XLOOKUP($A1922&amp;$Q$3,Data[Index]&amp;Data[Valid Test, Can be used for conformity (Y/N)],Data[THC/km (mg)])-H$2)/H$5</f>
        <v>#N/A</v>
      </c>
      <c r="I1922" s="141" t="e" cm="1">
        <f t="array" ref="I1922">(_xlfn.XLOOKUP($A1922&amp;$Q$3,Data[Index]&amp;Data[Valid Test, Can be used for conformity (Y/N)],Data[NOx/km (mg)])-I$2)/I$5</f>
        <v>#N/A</v>
      </c>
      <c r="J1922" s="141" t="e" cm="1">
        <f t="array" ref="J1922">(_xlfn.XLOOKUP($A1922&amp;$Q$3,Data[Index]&amp;Data[Valid Test, Can be used for conformity (Y/N)],Data[THC + NOx/km (mg)])-J$2)/J$5</f>
        <v>#N/A</v>
      </c>
      <c r="K1922" s="141" t="e" cm="1">
        <f t="array" ref="K1922">(_xlfn.XLOOKUP($A1922&amp;$Q$3,Data[Index]&amp;Data[Valid Test, Can be used for conformity (Y/N)],Data[PN/km ('#)])-K$2)/K$5</f>
        <v>#N/A</v>
      </c>
      <c r="L1922" s="141" t="e" cm="1">
        <f t="array" ref="L1922">(_xlfn.XLOOKUP($A1922&amp;$Q$3,Data[Index]&amp;Data[Valid Test, Can be used for conformity (Y/N)],Data[PM/km (mg)])-L$2)/L$5</f>
        <v>#N/A</v>
      </c>
      <c r="M1922" s="140" t="e" cm="1">
        <f t="array" ref="M1922">(_xlfn.XLOOKUP($A1922&amp;$Q$3,Data[Index]&amp;Data[Valid Test, Can be used for conformity (Y/N)],Data[CH4 (mg/km)])-M$2)/M$5</f>
        <v>#N/A</v>
      </c>
      <c r="N1922" s="140" t="e" cm="1">
        <f t="array" ref="N1922">(_xlfn.XLOOKUP($A1922&amp;$Q$3,Data[Index]&amp;Data[Valid Test, Can be used for conformity (Y/N)],Data[N20 (mg/km)])-N$2)/N$5</f>
        <v>#N/A</v>
      </c>
      <c r="O1922" s="141" t="e" cm="1">
        <f t="array" ref="O1922">(_xlfn.XLOOKUP($A1922&amp;$Q$3,Data[Index]&amp;Data[Valid Test, Can be used for conformity (Y/N)],Data[l/100km])-O$2)/O$5</f>
        <v>#N/A</v>
      </c>
      <c r="P1922" s="138">
        <f>_xlfn.XLOOKUP($A1922,Data[Index],Data[Comments])</f>
        <v>0</v>
      </c>
    </row>
    <row r="1923" spans="1:16" x14ac:dyDescent="0.2">
      <c r="A1923" s="129"/>
      <c r="B1923" s="129"/>
      <c r="C1923" s="129" t="e" cm="1">
        <f t="array" ref="C1923">_xlfn.XLOOKUP($A1923&amp;$Q$3&amp;$R$3,Data[Index]&amp;Data[Valid Test, Can be used for conformity (Y/N)]&amp;Data[Cycle],Data[Test Name])</f>
        <v>#N/A</v>
      </c>
      <c r="D1923" s="167" t="e" cm="1">
        <f t="array" ref="D1923">_xlfn.XLOOKUP($A1923&amp;$Q$3&amp;$R$3,Data[Index]&amp;Data[Valid Test, Can be used for conformity (Y/N)]&amp;Data[Cycle],Data[Mileage (Miles)])</f>
        <v>#N/A</v>
      </c>
      <c r="E1923" s="130" t="e" cm="1">
        <f t="array" ref="E1923">_xlfn.XLOOKUP($A1923&amp;$Q$3&amp;$R$3,Data[Index]&amp;Data[Valid Test, Can be used for conformity (Y/N)]&amp;Data[Cycle],Data[Date])</f>
        <v>#N/A</v>
      </c>
      <c r="F1923" s="141" t="e" cm="1">
        <f t="array" ref="F1923">(_xlfn.XLOOKUP($A1923&amp;$Q$3&amp;$R$3,Data[Index]&amp;Data[Valid Test, Can be used for conformity (Y/N)]&amp;Data[Cycle],Data[CO/km (mg)])-F$2)/F$5</f>
        <v>#N/A</v>
      </c>
      <c r="G1923" s="141" t="e" cm="1">
        <f t="array" ref="G1923">(_xlfn.XLOOKUP($A1923&amp;$Q$3,Data[Index]&amp;Data[Valid Test, Can be used for conformity (Y/N)],Data[CO2/km (g)])-G$2)/G$5</f>
        <v>#N/A</v>
      </c>
      <c r="H1923" s="141" t="e" cm="1">
        <f t="array" ref="H1923">(_xlfn.XLOOKUP($A1923&amp;$Q$3,Data[Index]&amp;Data[Valid Test, Can be used for conformity (Y/N)],Data[THC/km (mg)])-H$2)/H$5</f>
        <v>#N/A</v>
      </c>
      <c r="I1923" s="141" t="e" cm="1">
        <f t="array" ref="I1923">(_xlfn.XLOOKUP($A1923&amp;$Q$3,Data[Index]&amp;Data[Valid Test, Can be used for conformity (Y/N)],Data[NOx/km (mg)])-I$2)/I$5</f>
        <v>#N/A</v>
      </c>
      <c r="J1923" s="141" t="e" cm="1">
        <f t="array" ref="J1923">(_xlfn.XLOOKUP($A1923&amp;$Q$3,Data[Index]&amp;Data[Valid Test, Can be used for conformity (Y/N)],Data[THC + NOx/km (mg)])-J$2)/J$5</f>
        <v>#N/A</v>
      </c>
      <c r="K1923" s="141" t="e" cm="1">
        <f t="array" ref="K1923">(_xlfn.XLOOKUP($A1923&amp;$Q$3,Data[Index]&amp;Data[Valid Test, Can be used for conformity (Y/N)],Data[PN/km ('#)])-K$2)/K$5</f>
        <v>#N/A</v>
      </c>
      <c r="L1923" s="141" t="e" cm="1">
        <f t="array" ref="L1923">(_xlfn.XLOOKUP($A1923&amp;$Q$3,Data[Index]&amp;Data[Valid Test, Can be used for conformity (Y/N)],Data[PM/km (mg)])-L$2)/L$5</f>
        <v>#N/A</v>
      </c>
      <c r="M1923" s="140" t="e" cm="1">
        <f t="array" ref="M1923">(_xlfn.XLOOKUP($A1923&amp;$Q$3,Data[Index]&amp;Data[Valid Test, Can be used for conformity (Y/N)],Data[CH4 (mg/km)])-M$2)/M$5</f>
        <v>#N/A</v>
      </c>
      <c r="N1923" s="140" t="e" cm="1">
        <f t="array" ref="N1923">(_xlfn.XLOOKUP($A1923&amp;$Q$3,Data[Index]&amp;Data[Valid Test, Can be used for conformity (Y/N)],Data[N20 (mg/km)])-N$2)/N$5</f>
        <v>#N/A</v>
      </c>
      <c r="O1923" s="141" t="e" cm="1">
        <f t="array" ref="O1923">(_xlfn.XLOOKUP($A1923&amp;$Q$3,Data[Index]&amp;Data[Valid Test, Can be used for conformity (Y/N)],Data[l/100km])-O$2)/O$5</f>
        <v>#N/A</v>
      </c>
      <c r="P1923" s="138">
        <f>_xlfn.XLOOKUP($A1923,Data[Index],Data[Comments])</f>
        <v>0</v>
      </c>
    </row>
    <row r="1924" spans="1:16" x14ac:dyDescent="0.2">
      <c r="A1924" s="129"/>
      <c r="B1924" s="129"/>
      <c r="C1924" s="129" t="e" cm="1">
        <f t="array" ref="C1924">_xlfn.XLOOKUP($A1924&amp;$Q$3&amp;$R$3,Data[Index]&amp;Data[Valid Test, Can be used for conformity (Y/N)]&amp;Data[Cycle],Data[Test Name])</f>
        <v>#N/A</v>
      </c>
      <c r="D1924" s="167" t="e" cm="1">
        <f t="array" ref="D1924">_xlfn.XLOOKUP($A1924&amp;$Q$3&amp;$R$3,Data[Index]&amp;Data[Valid Test, Can be used for conformity (Y/N)]&amp;Data[Cycle],Data[Mileage (Miles)])</f>
        <v>#N/A</v>
      </c>
      <c r="E1924" s="130" t="e" cm="1">
        <f t="array" ref="E1924">_xlfn.XLOOKUP($A1924&amp;$Q$3&amp;$R$3,Data[Index]&amp;Data[Valid Test, Can be used for conformity (Y/N)]&amp;Data[Cycle],Data[Date])</f>
        <v>#N/A</v>
      </c>
      <c r="F1924" s="141" t="e" cm="1">
        <f t="array" ref="F1924">(_xlfn.XLOOKUP($A1924&amp;$Q$3&amp;$R$3,Data[Index]&amp;Data[Valid Test, Can be used for conformity (Y/N)]&amp;Data[Cycle],Data[CO/km (mg)])-F$2)/F$5</f>
        <v>#N/A</v>
      </c>
      <c r="G1924" s="141" t="e" cm="1">
        <f t="array" ref="G1924">(_xlfn.XLOOKUP($A1924&amp;$Q$3,Data[Index]&amp;Data[Valid Test, Can be used for conformity (Y/N)],Data[CO2/km (g)])-G$2)/G$5</f>
        <v>#N/A</v>
      </c>
      <c r="H1924" s="141" t="e" cm="1">
        <f t="array" ref="H1924">(_xlfn.XLOOKUP($A1924&amp;$Q$3,Data[Index]&amp;Data[Valid Test, Can be used for conformity (Y/N)],Data[THC/km (mg)])-H$2)/H$5</f>
        <v>#N/A</v>
      </c>
      <c r="I1924" s="141" t="e" cm="1">
        <f t="array" ref="I1924">(_xlfn.XLOOKUP($A1924&amp;$Q$3,Data[Index]&amp;Data[Valid Test, Can be used for conformity (Y/N)],Data[NOx/km (mg)])-I$2)/I$5</f>
        <v>#N/A</v>
      </c>
      <c r="J1924" s="141" t="e" cm="1">
        <f t="array" ref="J1924">(_xlfn.XLOOKUP($A1924&amp;$Q$3,Data[Index]&amp;Data[Valid Test, Can be used for conformity (Y/N)],Data[THC + NOx/km (mg)])-J$2)/J$5</f>
        <v>#N/A</v>
      </c>
      <c r="K1924" s="141" t="e" cm="1">
        <f t="array" ref="K1924">(_xlfn.XLOOKUP($A1924&amp;$Q$3,Data[Index]&amp;Data[Valid Test, Can be used for conformity (Y/N)],Data[PN/km ('#)])-K$2)/K$5</f>
        <v>#N/A</v>
      </c>
      <c r="L1924" s="141" t="e" cm="1">
        <f t="array" ref="L1924">(_xlfn.XLOOKUP($A1924&amp;$Q$3,Data[Index]&amp;Data[Valid Test, Can be used for conformity (Y/N)],Data[PM/km (mg)])-L$2)/L$5</f>
        <v>#N/A</v>
      </c>
      <c r="M1924" s="140" t="e" cm="1">
        <f t="array" ref="M1924">(_xlfn.XLOOKUP($A1924&amp;$Q$3,Data[Index]&amp;Data[Valid Test, Can be used for conformity (Y/N)],Data[CH4 (mg/km)])-M$2)/M$5</f>
        <v>#N/A</v>
      </c>
      <c r="N1924" s="140" t="e" cm="1">
        <f t="array" ref="N1924">(_xlfn.XLOOKUP($A1924&amp;$Q$3,Data[Index]&amp;Data[Valid Test, Can be used for conformity (Y/N)],Data[N20 (mg/km)])-N$2)/N$5</f>
        <v>#N/A</v>
      </c>
      <c r="O1924" s="141" t="e" cm="1">
        <f t="array" ref="O1924">(_xlfn.XLOOKUP($A1924&amp;$Q$3,Data[Index]&amp;Data[Valid Test, Can be used for conformity (Y/N)],Data[l/100km])-O$2)/O$5</f>
        <v>#N/A</v>
      </c>
      <c r="P1924" s="138">
        <f>_xlfn.XLOOKUP($A1924,Data[Index],Data[Comments])</f>
        <v>0</v>
      </c>
    </row>
    <row r="1925" spans="1:16" x14ac:dyDescent="0.2">
      <c r="A1925" s="129"/>
      <c r="B1925" s="129"/>
      <c r="C1925" s="129" t="e" cm="1">
        <f t="array" ref="C1925">_xlfn.XLOOKUP($A1925&amp;$Q$3&amp;$R$3,Data[Index]&amp;Data[Valid Test, Can be used for conformity (Y/N)]&amp;Data[Cycle],Data[Test Name])</f>
        <v>#N/A</v>
      </c>
      <c r="D1925" s="167" t="e" cm="1">
        <f t="array" ref="D1925">_xlfn.XLOOKUP($A1925&amp;$Q$3&amp;$R$3,Data[Index]&amp;Data[Valid Test, Can be used for conformity (Y/N)]&amp;Data[Cycle],Data[Mileage (Miles)])</f>
        <v>#N/A</v>
      </c>
      <c r="E1925" s="130" t="e" cm="1">
        <f t="array" ref="E1925">_xlfn.XLOOKUP($A1925&amp;$Q$3&amp;$R$3,Data[Index]&amp;Data[Valid Test, Can be used for conformity (Y/N)]&amp;Data[Cycle],Data[Date])</f>
        <v>#N/A</v>
      </c>
      <c r="F1925" s="141" t="e" cm="1">
        <f t="array" ref="F1925">(_xlfn.XLOOKUP($A1925&amp;$Q$3&amp;$R$3,Data[Index]&amp;Data[Valid Test, Can be used for conformity (Y/N)]&amp;Data[Cycle],Data[CO/km (mg)])-F$2)/F$5</f>
        <v>#N/A</v>
      </c>
      <c r="G1925" s="141" t="e" cm="1">
        <f t="array" ref="G1925">(_xlfn.XLOOKUP($A1925&amp;$Q$3,Data[Index]&amp;Data[Valid Test, Can be used for conformity (Y/N)],Data[CO2/km (g)])-G$2)/G$5</f>
        <v>#N/A</v>
      </c>
      <c r="H1925" s="141" t="e" cm="1">
        <f t="array" ref="H1925">(_xlfn.XLOOKUP($A1925&amp;$Q$3,Data[Index]&amp;Data[Valid Test, Can be used for conformity (Y/N)],Data[THC/km (mg)])-H$2)/H$5</f>
        <v>#N/A</v>
      </c>
      <c r="I1925" s="141" t="e" cm="1">
        <f t="array" ref="I1925">(_xlfn.XLOOKUP($A1925&amp;$Q$3,Data[Index]&amp;Data[Valid Test, Can be used for conformity (Y/N)],Data[NOx/km (mg)])-I$2)/I$5</f>
        <v>#N/A</v>
      </c>
      <c r="J1925" s="141" t="e" cm="1">
        <f t="array" ref="J1925">(_xlfn.XLOOKUP($A1925&amp;$Q$3,Data[Index]&amp;Data[Valid Test, Can be used for conformity (Y/N)],Data[THC + NOx/km (mg)])-J$2)/J$5</f>
        <v>#N/A</v>
      </c>
      <c r="K1925" s="141" t="e" cm="1">
        <f t="array" ref="K1925">(_xlfn.XLOOKUP($A1925&amp;$Q$3,Data[Index]&amp;Data[Valid Test, Can be used for conformity (Y/N)],Data[PN/km ('#)])-K$2)/K$5</f>
        <v>#N/A</v>
      </c>
      <c r="L1925" s="141" t="e" cm="1">
        <f t="array" ref="L1925">(_xlfn.XLOOKUP($A1925&amp;$Q$3,Data[Index]&amp;Data[Valid Test, Can be used for conformity (Y/N)],Data[PM/km (mg)])-L$2)/L$5</f>
        <v>#N/A</v>
      </c>
      <c r="M1925" s="140" t="e" cm="1">
        <f t="array" ref="M1925">(_xlfn.XLOOKUP($A1925&amp;$Q$3,Data[Index]&amp;Data[Valid Test, Can be used for conformity (Y/N)],Data[CH4 (mg/km)])-M$2)/M$5</f>
        <v>#N/A</v>
      </c>
      <c r="N1925" s="140" t="e" cm="1">
        <f t="array" ref="N1925">(_xlfn.XLOOKUP($A1925&amp;$Q$3,Data[Index]&amp;Data[Valid Test, Can be used for conformity (Y/N)],Data[N20 (mg/km)])-N$2)/N$5</f>
        <v>#N/A</v>
      </c>
      <c r="O1925" s="141" t="e" cm="1">
        <f t="array" ref="O1925">(_xlfn.XLOOKUP($A1925&amp;$Q$3,Data[Index]&amp;Data[Valid Test, Can be used for conformity (Y/N)],Data[l/100km])-O$2)/O$5</f>
        <v>#N/A</v>
      </c>
      <c r="P1925" s="138">
        <f>_xlfn.XLOOKUP($A1925,Data[Index],Data[Comments])</f>
        <v>0</v>
      </c>
    </row>
    <row r="1926" spans="1:16" x14ac:dyDescent="0.2">
      <c r="A1926" s="129"/>
      <c r="B1926" s="129"/>
      <c r="C1926" s="129" t="e" cm="1">
        <f t="array" ref="C1926">_xlfn.XLOOKUP($A1926&amp;$Q$3&amp;$R$3,Data[Index]&amp;Data[Valid Test, Can be used for conformity (Y/N)]&amp;Data[Cycle],Data[Test Name])</f>
        <v>#N/A</v>
      </c>
      <c r="D1926" s="167" t="e" cm="1">
        <f t="array" ref="D1926">_xlfn.XLOOKUP($A1926&amp;$Q$3&amp;$R$3,Data[Index]&amp;Data[Valid Test, Can be used for conformity (Y/N)]&amp;Data[Cycle],Data[Mileage (Miles)])</f>
        <v>#N/A</v>
      </c>
      <c r="E1926" s="130" t="e" cm="1">
        <f t="array" ref="E1926">_xlfn.XLOOKUP($A1926&amp;$Q$3&amp;$R$3,Data[Index]&amp;Data[Valid Test, Can be used for conformity (Y/N)]&amp;Data[Cycle],Data[Date])</f>
        <v>#N/A</v>
      </c>
      <c r="F1926" s="141" t="e" cm="1">
        <f t="array" ref="F1926">(_xlfn.XLOOKUP($A1926&amp;$Q$3&amp;$R$3,Data[Index]&amp;Data[Valid Test, Can be used for conformity (Y/N)]&amp;Data[Cycle],Data[CO/km (mg)])-F$2)/F$5</f>
        <v>#N/A</v>
      </c>
      <c r="G1926" s="141" t="e" cm="1">
        <f t="array" ref="G1926">(_xlfn.XLOOKUP($A1926&amp;$Q$3,Data[Index]&amp;Data[Valid Test, Can be used for conformity (Y/N)],Data[CO2/km (g)])-G$2)/G$5</f>
        <v>#N/A</v>
      </c>
      <c r="H1926" s="141" t="e" cm="1">
        <f t="array" ref="H1926">(_xlfn.XLOOKUP($A1926&amp;$Q$3,Data[Index]&amp;Data[Valid Test, Can be used for conformity (Y/N)],Data[THC/km (mg)])-H$2)/H$5</f>
        <v>#N/A</v>
      </c>
      <c r="I1926" s="141" t="e" cm="1">
        <f t="array" ref="I1926">(_xlfn.XLOOKUP($A1926&amp;$Q$3,Data[Index]&amp;Data[Valid Test, Can be used for conformity (Y/N)],Data[NOx/km (mg)])-I$2)/I$5</f>
        <v>#N/A</v>
      </c>
      <c r="J1926" s="141" t="e" cm="1">
        <f t="array" ref="J1926">(_xlfn.XLOOKUP($A1926&amp;$Q$3,Data[Index]&amp;Data[Valid Test, Can be used for conformity (Y/N)],Data[THC + NOx/km (mg)])-J$2)/J$5</f>
        <v>#N/A</v>
      </c>
      <c r="K1926" s="141" t="e" cm="1">
        <f t="array" ref="K1926">(_xlfn.XLOOKUP($A1926&amp;$Q$3,Data[Index]&amp;Data[Valid Test, Can be used for conformity (Y/N)],Data[PN/km ('#)])-K$2)/K$5</f>
        <v>#N/A</v>
      </c>
      <c r="L1926" s="141" t="e" cm="1">
        <f t="array" ref="L1926">(_xlfn.XLOOKUP($A1926&amp;$Q$3,Data[Index]&amp;Data[Valid Test, Can be used for conformity (Y/N)],Data[PM/km (mg)])-L$2)/L$5</f>
        <v>#N/A</v>
      </c>
      <c r="M1926" s="140" t="e" cm="1">
        <f t="array" ref="M1926">(_xlfn.XLOOKUP($A1926&amp;$Q$3,Data[Index]&amp;Data[Valid Test, Can be used for conformity (Y/N)],Data[CH4 (mg/km)])-M$2)/M$5</f>
        <v>#N/A</v>
      </c>
      <c r="N1926" s="140" t="e" cm="1">
        <f t="array" ref="N1926">(_xlfn.XLOOKUP($A1926&amp;$Q$3,Data[Index]&amp;Data[Valid Test, Can be used for conformity (Y/N)],Data[N20 (mg/km)])-N$2)/N$5</f>
        <v>#N/A</v>
      </c>
      <c r="O1926" s="141" t="e" cm="1">
        <f t="array" ref="O1926">(_xlfn.XLOOKUP($A1926&amp;$Q$3,Data[Index]&amp;Data[Valid Test, Can be used for conformity (Y/N)],Data[l/100km])-O$2)/O$5</f>
        <v>#N/A</v>
      </c>
      <c r="P1926" s="138">
        <f>_xlfn.XLOOKUP($A1926,Data[Index],Data[Comments])</f>
        <v>0</v>
      </c>
    </row>
    <row r="1927" spans="1:16" x14ac:dyDescent="0.2">
      <c r="A1927" s="129"/>
      <c r="B1927" s="129"/>
      <c r="C1927" s="129" t="e" cm="1">
        <f t="array" ref="C1927">_xlfn.XLOOKUP($A1927&amp;$Q$3&amp;$R$3,Data[Index]&amp;Data[Valid Test, Can be used for conformity (Y/N)]&amp;Data[Cycle],Data[Test Name])</f>
        <v>#N/A</v>
      </c>
      <c r="D1927" s="167" t="e" cm="1">
        <f t="array" ref="D1927">_xlfn.XLOOKUP($A1927&amp;$Q$3&amp;$R$3,Data[Index]&amp;Data[Valid Test, Can be used for conformity (Y/N)]&amp;Data[Cycle],Data[Mileage (Miles)])</f>
        <v>#N/A</v>
      </c>
      <c r="E1927" s="130" t="e" cm="1">
        <f t="array" ref="E1927">_xlfn.XLOOKUP($A1927&amp;$Q$3&amp;$R$3,Data[Index]&amp;Data[Valid Test, Can be used for conformity (Y/N)]&amp;Data[Cycle],Data[Date])</f>
        <v>#N/A</v>
      </c>
      <c r="F1927" s="141" t="e" cm="1">
        <f t="array" ref="F1927">(_xlfn.XLOOKUP($A1927&amp;$Q$3&amp;$R$3,Data[Index]&amp;Data[Valid Test, Can be used for conformity (Y/N)]&amp;Data[Cycle],Data[CO/km (mg)])-F$2)/F$5</f>
        <v>#N/A</v>
      </c>
      <c r="G1927" s="141" t="e" cm="1">
        <f t="array" ref="G1927">(_xlfn.XLOOKUP($A1927&amp;$Q$3,Data[Index]&amp;Data[Valid Test, Can be used for conformity (Y/N)],Data[CO2/km (g)])-G$2)/G$5</f>
        <v>#N/A</v>
      </c>
      <c r="H1927" s="141" t="e" cm="1">
        <f t="array" ref="H1927">(_xlfn.XLOOKUP($A1927&amp;$Q$3,Data[Index]&amp;Data[Valid Test, Can be used for conformity (Y/N)],Data[THC/km (mg)])-H$2)/H$5</f>
        <v>#N/A</v>
      </c>
      <c r="I1927" s="141" t="e" cm="1">
        <f t="array" ref="I1927">(_xlfn.XLOOKUP($A1927&amp;$Q$3,Data[Index]&amp;Data[Valid Test, Can be used for conformity (Y/N)],Data[NOx/km (mg)])-I$2)/I$5</f>
        <v>#N/A</v>
      </c>
      <c r="J1927" s="141" t="e" cm="1">
        <f t="array" ref="J1927">(_xlfn.XLOOKUP($A1927&amp;$Q$3,Data[Index]&amp;Data[Valid Test, Can be used for conformity (Y/N)],Data[THC + NOx/km (mg)])-J$2)/J$5</f>
        <v>#N/A</v>
      </c>
      <c r="K1927" s="141" t="e" cm="1">
        <f t="array" ref="K1927">(_xlfn.XLOOKUP($A1927&amp;$Q$3,Data[Index]&amp;Data[Valid Test, Can be used for conformity (Y/N)],Data[PN/km ('#)])-K$2)/K$5</f>
        <v>#N/A</v>
      </c>
      <c r="L1927" s="141" t="e" cm="1">
        <f t="array" ref="L1927">(_xlfn.XLOOKUP($A1927&amp;$Q$3,Data[Index]&amp;Data[Valid Test, Can be used for conformity (Y/N)],Data[PM/km (mg)])-L$2)/L$5</f>
        <v>#N/A</v>
      </c>
      <c r="M1927" s="140" t="e" cm="1">
        <f t="array" ref="M1927">(_xlfn.XLOOKUP($A1927&amp;$Q$3,Data[Index]&amp;Data[Valid Test, Can be used for conformity (Y/N)],Data[CH4 (mg/km)])-M$2)/M$5</f>
        <v>#N/A</v>
      </c>
      <c r="N1927" s="140" t="e" cm="1">
        <f t="array" ref="N1927">(_xlfn.XLOOKUP($A1927&amp;$Q$3,Data[Index]&amp;Data[Valid Test, Can be used for conformity (Y/N)],Data[N20 (mg/km)])-N$2)/N$5</f>
        <v>#N/A</v>
      </c>
      <c r="O1927" s="141" t="e" cm="1">
        <f t="array" ref="O1927">(_xlfn.XLOOKUP($A1927&amp;$Q$3,Data[Index]&amp;Data[Valid Test, Can be used for conformity (Y/N)],Data[l/100km])-O$2)/O$5</f>
        <v>#N/A</v>
      </c>
      <c r="P1927" s="138">
        <f>_xlfn.XLOOKUP($A1927,Data[Index],Data[Comments])</f>
        <v>0</v>
      </c>
    </row>
    <row r="1928" spans="1:16" x14ac:dyDescent="0.2">
      <c r="A1928" s="129"/>
      <c r="B1928" s="129"/>
      <c r="C1928" s="129" t="e" cm="1">
        <f t="array" ref="C1928">_xlfn.XLOOKUP($A1928&amp;$Q$3&amp;$R$3,Data[Index]&amp;Data[Valid Test, Can be used for conformity (Y/N)]&amp;Data[Cycle],Data[Test Name])</f>
        <v>#N/A</v>
      </c>
      <c r="D1928" s="167" t="e" cm="1">
        <f t="array" ref="D1928">_xlfn.XLOOKUP($A1928&amp;$Q$3&amp;$R$3,Data[Index]&amp;Data[Valid Test, Can be used for conformity (Y/N)]&amp;Data[Cycle],Data[Mileage (Miles)])</f>
        <v>#N/A</v>
      </c>
      <c r="E1928" s="130" t="e" cm="1">
        <f t="array" ref="E1928">_xlfn.XLOOKUP($A1928&amp;$Q$3&amp;$R$3,Data[Index]&amp;Data[Valid Test, Can be used for conformity (Y/N)]&amp;Data[Cycle],Data[Date])</f>
        <v>#N/A</v>
      </c>
      <c r="F1928" s="141" t="e" cm="1">
        <f t="array" ref="F1928">(_xlfn.XLOOKUP($A1928&amp;$Q$3&amp;$R$3,Data[Index]&amp;Data[Valid Test, Can be used for conformity (Y/N)]&amp;Data[Cycle],Data[CO/km (mg)])-F$2)/F$5</f>
        <v>#N/A</v>
      </c>
      <c r="G1928" s="141" t="e" cm="1">
        <f t="array" ref="G1928">(_xlfn.XLOOKUP($A1928&amp;$Q$3,Data[Index]&amp;Data[Valid Test, Can be used for conformity (Y/N)],Data[CO2/km (g)])-G$2)/G$5</f>
        <v>#N/A</v>
      </c>
      <c r="H1928" s="141" t="e" cm="1">
        <f t="array" ref="H1928">(_xlfn.XLOOKUP($A1928&amp;$Q$3,Data[Index]&amp;Data[Valid Test, Can be used for conformity (Y/N)],Data[THC/km (mg)])-H$2)/H$5</f>
        <v>#N/A</v>
      </c>
      <c r="I1928" s="141" t="e" cm="1">
        <f t="array" ref="I1928">(_xlfn.XLOOKUP($A1928&amp;$Q$3,Data[Index]&amp;Data[Valid Test, Can be used for conformity (Y/N)],Data[NOx/km (mg)])-I$2)/I$5</f>
        <v>#N/A</v>
      </c>
      <c r="J1928" s="141" t="e" cm="1">
        <f t="array" ref="J1928">(_xlfn.XLOOKUP($A1928&amp;$Q$3,Data[Index]&amp;Data[Valid Test, Can be used for conformity (Y/N)],Data[THC + NOx/km (mg)])-J$2)/J$5</f>
        <v>#N/A</v>
      </c>
      <c r="K1928" s="141" t="e" cm="1">
        <f t="array" ref="K1928">(_xlfn.XLOOKUP($A1928&amp;$Q$3,Data[Index]&amp;Data[Valid Test, Can be used for conformity (Y/N)],Data[PN/km ('#)])-K$2)/K$5</f>
        <v>#N/A</v>
      </c>
      <c r="L1928" s="141" t="e" cm="1">
        <f t="array" ref="L1928">(_xlfn.XLOOKUP($A1928&amp;$Q$3,Data[Index]&amp;Data[Valid Test, Can be used for conformity (Y/N)],Data[PM/km (mg)])-L$2)/L$5</f>
        <v>#N/A</v>
      </c>
      <c r="M1928" s="140" t="e" cm="1">
        <f t="array" ref="M1928">(_xlfn.XLOOKUP($A1928&amp;$Q$3,Data[Index]&amp;Data[Valid Test, Can be used for conformity (Y/N)],Data[CH4 (mg/km)])-M$2)/M$5</f>
        <v>#N/A</v>
      </c>
      <c r="N1928" s="140" t="e" cm="1">
        <f t="array" ref="N1928">(_xlfn.XLOOKUP($A1928&amp;$Q$3,Data[Index]&amp;Data[Valid Test, Can be used for conformity (Y/N)],Data[N20 (mg/km)])-N$2)/N$5</f>
        <v>#N/A</v>
      </c>
      <c r="O1928" s="141" t="e" cm="1">
        <f t="array" ref="O1928">(_xlfn.XLOOKUP($A1928&amp;$Q$3,Data[Index]&amp;Data[Valid Test, Can be used for conformity (Y/N)],Data[l/100km])-O$2)/O$5</f>
        <v>#N/A</v>
      </c>
      <c r="P1928" s="138">
        <f>_xlfn.XLOOKUP($A1928,Data[Index],Data[Comments])</f>
        <v>0</v>
      </c>
    </row>
    <row r="1929" spans="1:16" x14ac:dyDescent="0.2">
      <c r="A1929" s="129"/>
      <c r="B1929" s="129"/>
      <c r="C1929" s="129" t="e" cm="1">
        <f t="array" ref="C1929">_xlfn.XLOOKUP($A1929&amp;$Q$3&amp;$R$3,Data[Index]&amp;Data[Valid Test, Can be used for conformity (Y/N)]&amp;Data[Cycle],Data[Test Name])</f>
        <v>#N/A</v>
      </c>
      <c r="D1929" s="167" t="e" cm="1">
        <f t="array" ref="D1929">_xlfn.XLOOKUP($A1929&amp;$Q$3&amp;$R$3,Data[Index]&amp;Data[Valid Test, Can be used for conformity (Y/N)]&amp;Data[Cycle],Data[Mileage (Miles)])</f>
        <v>#N/A</v>
      </c>
      <c r="E1929" s="130" t="e" cm="1">
        <f t="array" ref="E1929">_xlfn.XLOOKUP($A1929&amp;$Q$3&amp;$R$3,Data[Index]&amp;Data[Valid Test, Can be used for conformity (Y/N)]&amp;Data[Cycle],Data[Date])</f>
        <v>#N/A</v>
      </c>
      <c r="F1929" s="141" t="e" cm="1">
        <f t="array" ref="F1929">(_xlfn.XLOOKUP($A1929&amp;$Q$3&amp;$R$3,Data[Index]&amp;Data[Valid Test, Can be used for conformity (Y/N)]&amp;Data[Cycle],Data[CO/km (mg)])-F$2)/F$5</f>
        <v>#N/A</v>
      </c>
      <c r="G1929" s="141" t="e" cm="1">
        <f t="array" ref="G1929">(_xlfn.XLOOKUP($A1929&amp;$Q$3,Data[Index]&amp;Data[Valid Test, Can be used for conformity (Y/N)],Data[CO2/km (g)])-G$2)/G$5</f>
        <v>#N/A</v>
      </c>
      <c r="H1929" s="141" t="e" cm="1">
        <f t="array" ref="H1929">(_xlfn.XLOOKUP($A1929&amp;$Q$3,Data[Index]&amp;Data[Valid Test, Can be used for conformity (Y/N)],Data[THC/km (mg)])-H$2)/H$5</f>
        <v>#N/A</v>
      </c>
      <c r="I1929" s="141" t="e" cm="1">
        <f t="array" ref="I1929">(_xlfn.XLOOKUP($A1929&amp;$Q$3,Data[Index]&amp;Data[Valid Test, Can be used for conformity (Y/N)],Data[NOx/km (mg)])-I$2)/I$5</f>
        <v>#N/A</v>
      </c>
      <c r="J1929" s="141" t="e" cm="1">
        <f t="array" ref="J1929">(_xlfn.XLOOKUP($A1929&amp;$Q$3,Data[Index]&amp;Data[Valid Test, Can be used for conformity (Y/N)],Data[THC + NOx/km (mg)])-J$2)/J$5</f>
        <v>#N/A</v>
      </c>
      <c r="K1929" s="141" t="e" cm="1">
        <f t="array" ref="K1929">(_xlfn.XLOOKUP($A1929&amp;$Q$3,Data[Index]&amp;Data[Valid Test, Can be used for conformity (Y/N)],Data[PN/km ('#)])-K$2)/K$5</f>
        <v>#N/A</v>
      </c>
      <c r="L1929" s="141" t="e" cm="1">
        <f t="array" ref="L1929">(_xlfn.XLOOKUP($A1929&amp;$Q$3,Data[Index]&amp;Data[Valid Test, Can be used for conformity (Y/N)],Data[PM/km (mg)])-L$2)/L$5</f>
        <v>#N/A</v>
      </c>
      <c r="M1929" s="140" t="e" cm="1">
        <f t="array" ref="M1929">(_xlfn.XLOOKUP($A1929&amp;$Q$3,Data[Index]&amp;Data[Valid Test, Can be used for conformity (Y/N)],Data[CH4 (mg/km)])-M$2)/M$5</f>
        <v>#N/A</v>
      </c>
      <c r="N1929" s="140" t="e" cm="1">
        <f t="array" ref="N1929">(_xlfn.XLOOKUP($A1929&amp;$Q$3,Data[Index]&amp;Data[Valid Test, Can be used for conformity (Y/N)],Data[N20 (mg/km)])-N$2)/N$5</f>
        <v>#N/A</v>
      </c>
      <c r="O1929" s="141" t="e" cm="1">
        <f t="array" ref="O1929">(_xlfn.XLOOKUP($A1929&amp;$Q$3,Data[Index]&amp;Data[Valid Test, Can be used for conformity (Y/N)],Data[l/100km])-O$2)/O$5</f>
        <v>#N/A</v>
      </c>
      <c r="P1929" s="138">
        <f>_xlfn.XLOOKUP($A1929,Data[Index],Data[Comments])</f>
        <v>0</v>
      </c>
    </row>
    <row r="1930" spans="1:16" x14ac:dyDescent="0.2">
      <c r="A1930" s="129"/>
      <c r="B1930" s="129"/>
      <c r="C1930" s="129" t="e" cm="1">
        <f t="array" ref="C1930">_xlfn.XLOOKUP($A1930&amp;$Q$3&amp;$R$3,Data[Index]&amp;Data[Valid Test, Can be used for conformity (Y/N)]&amp;Data[Cycle],Data[Test Name])</f>
        <v>#N/A</v>
      </c>
      <c r="D1930" s="167" t="e" cm="1">
        <f t="array" ref="D1930">_xlfn.XLOOKUP($A1930&amp;$Q$3&amp;$R$3,Data[Index]&amp;Data[Valid Test, Can be used for conformity (Y/N)]&amp;Data[Cycle],Data[Mileage (Miles)])</f>
        <v>#N/A</v>
      </c>
      <c r="E1930" s="130" t="e" cm="1">
        <f t="array" ref="E1930">_xlfn.XLOOKUP($A1930&amp;$Q$3&amp;$R$3,Data[Index]&amp;Data[Valid Test, Can be used for conformity (Y/N)]&amp;Data[Cycle],Data[Date])</f>
        <v>#N/A</v>
      </c>
      <c r="F1930" s="141" t="e" cm="1">
        <f t="array" ref="F1930">(_xlfn.XLOOKUP($A1930&amp;$Q$3&amp;$R$3,Data[Index]&amp;Data[Valid Test, Can be used for conformity (Y/N)]&amp;Data[Cycle],Data[CO/km (mg)])-F$2)/F$5</f>
        <v>#N/A</v>
      </c>
      <c r="G1930" s="141" t="e" cm="1">
        <f t="array" ref="G1930">(_xlfn.XLOOKUP($A1930&amp;$Q$3,Data[Index]&amp;Data[Valid Test, Can be used for conformity (Y/N)],Data[CO2/km (g)])-G$2)/G$5</f>
        <v>#N/A</v>
      </c>
      <c r="H1930" s="141" t="e" cm="1">
        <f t="array" ref="H1930">(_xlfn.XLOOKUP($A1930&amp;$Q$3,Data[Index]&amp;Data[Valid Test, Can be used for conformity (Y/N)],Data[THC/km (mg)])-H$2)/H$5</f>
        <v>#N/A</v>
      </c>
      <c r="I1930" s="141" t="e" cm="1">
        <f t="array" ref="I1930">(_xlfn.XLOOKUP($A1930&amp;$Q$3,Data[Index]&amp;Data[Valid Test, Can be used for conformity (Y/N)],Data[NOx/km (mg)])-I$2)/I$5</f>
        <v>#N/A</v>
      </c>
      <c r="J1930" s="141" t="e" cm="1">
        <f t="array" ref="J1930">(_xlfn.XLOOKUP($A1930&amp;$Q$3,Data[Index]&amp;Data[Valid Test, Can be used for conformity (Y/N)],Data[THC + NOx/km (mg)])-J$2)/J$5</f>
        <v>#N/A</v>
      </c>
      <c r="K1930" s="141" t="e" cm="1">
        <f t="array" ref="K1930">(_xlfn.XLOOKUP($A1930&amp;$Q$3,Data[Index]&amp;Data[Valid Test, Can be used for conformity (Y/N)],Data[PN/km ('#)])-K$2)/K$5</f>
        <v>#N/A</v>
      </c>
      <c r="L1930" s="141" t="e" cm="1">
        <f t="array" ref="L1930">(_xlfn.XLOOKUP($A1930&amp;$Q$3,Data[Index]&amp;Data[Valid Test, Can be used for conformity (Y/N)],Data[PM/km (mg)])-L$2)/L$5</f>
        <v>#N/A</v>
      </c>
      <c r="M1930" s="140" t="e" cm="1">
        <f t="array" ref="M1930">(_xlfn.XLOOKUP($A1930&amp;$Q$3,Data[Index]&amp;Data[Valid Test, Can be used for conformity (Y/N)],Data[CH4 (mg/km)])-M$2)/M$5</f>
        <v>#N/A</v>
      </c>
      <c r="N1930" s="140" t="e" cm="1">
        <f t="array" ref="N1930">(_xlfn.XLOOKUP($A1930&amp;$Q$3,Data[Index]&amp;Data[Valid Test, Can be used for conformity (Y/N)],Data[N20 (mg/km)])-N$2)/N$5</f>
        <v>#N/A</v>
      </c>
      <c r="O1930" s="141" t="e" cm="1">
        <f t="array" ref="O1930">(_xlfn.XLOOKUP($A1930&amp;$Q$3,Data[Index]&amp;Data[Valid Test, Can be used for conformity (Y/N)],Data[l/100km])-O$2)/O$5</f>
        <v>#N/A</v>
      </c>
      <c r="P1930" s="138">
        <f>_xlfn.XLOOKUP($A1930,Data[Index],Data[Comments])</f>
        <v>0</v>
      </c>
    </row>
    <row r="1931" spans="1:16" x14ac:dyDescent="0.2">
      <c r="A1931" s="129"/>
      <c r="B1931" s="129"/>
      <c r="C1931" s="129" t="e" cm="1">
        <f t="array" ref="C1931">_xlfn.XLOOKUP($A1931&amp;$Q$3&amp;$R$3,Data[Index]&amp;Data[Valid Test, Can be used for conformity (Y/N)]&amp;Data[Cycle],Data[Test Name])</f>
        <v>#N/A</v>
      </c>
      <c r="D1931" s="167" t="e" cm="1">
        <f t="array" ref="D1931">_xlfn.XLOOKUP($A1931&amp;$Q$3&amp;$R$3,Data[Index]&amp;Data[Valid Test, Can be used for conformity (Y/N)]&amp;Data[Cycle],Data[Mileage (Miles)])</f>
        <v>#N/A</v>
      </c>
      <c r="E1931" s="130" t="e" cm="1">
        <f t="array" ref="E1931">_xlfn.XLOOKUP($A1931&amp;$Q$3&amp;$R$3,Data[Index]&amp;Data[Valid Test, Can be used for conformity (Y/N)]&amp;Data[Cycle],Data[Date])</f>
        <v>#N/A</v>
      </c>
      <c r="F1931" s="141" t="e" cm="1">
        <f t="array" ref="F1931">(_xlfn.XLOOKUP($A1931&amp;$Q$3&amp;$R$3,Data[Index]&amp;Data[Valid Test, Can be used for conformity (Y/N)]&amp;Data[Cycle],Data[CO/km (mg)])-F$2)/F$5</f>
        <v>#N/A</v>
      </c>
      <c r="G1931" s="141" t="e" cm="1">
        <f t="array" ref="G1931">(_xlfn.XLOOKUP($A1931&amp;$Q$3,Data[Index]&amp;Data[Valid Test, Can be used for conformity (Y/N)],Data[CO2/km (g)])-G$2)/G$5</f>
        <v>#N/A</v>
      </c>
      <c r="H1931" s="141" t="e" cm="1">
        <f t="array" ref="H1931">(_xlfn.XLOOKUP($A1931&amp;$Q$3,Data[Index]&amp;Data[Valid Test, Can be used for conformity (Y/N)],Data[THC/km (mg)])-H$2)/H$5</f>
        <v>#N/A</v>
      </c>
      <c r="I1931" s="141" t="e" cm="1">
        <f t="array" ref="I1931">(_xlfn.XLOOKUP($A1931&amp;$Q$3,Data[Index]&amp;Data[Valid Test, Can be used for conformity (Y/N)],Data[NOx/km (mg)])-I$2)/I$5</f>
        <v>#N/A</v>
      </c>
      <c r="J1931" s="141" t="e" cm="1">
        <f t="array" ref="J1931">(_xlfn.XLOOKUP($A1931&amp;$Q$3,Data[Index]&amp;Data[Valid Test, Can be used for conformity (Y/N)],Data[THC + NOx/km (mg)])-J$2)/J$5</f>
        <v>#N/A</v>
      </c>
      <c r="K1931" s="141" t="e" cm="1">
        <f t="array" ref="K1931">(_xlfn.XLOOKUP($A1931&amp;$Q$3,Data[Index]&amp;Data[Valid Test, Can be used for conformity (Y/N)],Data[PN/km ('#)])-K$2)/K$5</f>
        <v>#N/A</v>
      </c>
      <c r="L1931" s="141" t="e" cm="1">
        <f t="array" ref="L1931">(_xlfn.XLOOKUP($A1931&amp;$Q$3,Data[Index]&amp;Data[Valid Test, Can be used for conformity (Y/N)],Data[PM/km (mg)])-L$2)/L$5</f>
        <v>#N/A</v>
      </c>
      <c r="M1931" s="140" t="e" cm="1">
        <f t="array" ref="M1931">(_xlfn.XLOOKUP($A1931&amp;$Q$3,Data[Index]&amp;Data[Valid Test, Can be used for conformity (Y/N)],Data[CH4 (mg/km)])-M$2)/M$5</f>
        <v>#N/A</v>
      </c>
      <c r="N1931" s="140" t="e" cm="1">
        <f t="array" ref="N1931">(_xlfn.XLOOKUP($A1931&amp;$Q$3,Data[Index]&amp;Data[Valid Test, Can be used for conformity (Y/N)],Data[N20 (mg/km)])-N$2)/N$5</f>
        <v>#N/A</v>
      </c>
      <c r="O1931" s="141" t="e" cm="1">
        <f t="array" ref="O1931">(_xlfn.XLOOKUP($A1931&amp;$Q$3,Data[Index]&amp;Data[Valid Test, Can be used for conformity (Y/N)],Data[l/100km])-O$2)/O$5</f>
        <v>#N/A</v>
      </c>
      <c r="P1931" s="138">
        <f>_xlfn.XLOOKUP($A1931,Data[Index],Data[Comments])</f>
        <v>0</v>
      </c>
    </row>
    <row r="1932" spans="1:16" x14ac:dyDescent="0.2">
      <c r="A1932" s="129"/>
      <c r="B1932" s="129"/>
      <c r="C1932" s="129" t="e" cm="1">
        <f t="array" ref="C1932">_xlfn.XLOOKUP($A1932&amp;$Q$3&amp;$R$3,Data[Index]&amp;Data[Valid Test, Can be used for conformity (Y/N)]&amp;Data[Cycle],Data[Test Name])</f>
        <v>#N/A</v>
      </c>
      <c r="D1932" s="167" t="e" cm="1">
        <f t="array" ref="D1932">_xlfn.XLOOKUP($A1932&amp;$Q$3&amp;$R$3,Data[Index]&amp;Data[Valid Test, Can be used for conformity (Y/N)]&amp;Data[Cycle],Data[Mileage (Miles)])</f>
        <v>#N/A</v>
      </c>
      <c r="E1932" s="130" t="e" cm="1">
        <f t="array" ref="E1932">_xlfn.XLOOKUP($A1932&amp;$Q$3&amp;$R$3,Data[Index]&amp;Data[Valid Test, Can be used for conformity (Y/N)]&amp;Data[Cycle],Data[Date])</f>
        <v>#N/A</v>
      </c>
      <c r="F1932" s="141" t="e" cm="1">
        <f t="array" ref="F1932">(_xlfn.XLOOKUP($A1932&amp;$Q$3&amp;$R$3,Data[Index]&amp;Data[Valid Test, Can be used for conformity (Y/N)]&amp;Data[Cycle],Data[CO/km (mg)])-F$2)/F$5</f>
        <v>#N/A</v>
      </c>
      <c r="G1932" s="141" t="e" cm="1">
        <f t="array" ref="G1932">(_xlfn.XLOOKUP($A1932&amp;$Q$3,Data[Index]&amp;Data[Valid Test, Can be used for conformity (Y/N)],Data[CO2/km (g)])-G$2)/G$5</f>
        <v>#N/A</v>
      </c>
      <c r="H1932" s="141" t="e" cm="1">
        <f t="array" ref="H1932">(_xlfn.XLOOKUP($A1932&amp;$Q$3,Data[Index]&amp;Data[Valid Test, Can be used for conformity (Y/N)],Data[THC/km (mg)])-H$2)/H$5</f>
        <v>#N/A</v>
      </c>
      <c r="I1932" s="141" t="e" cm="1">
        <f t="array" ref="I1932">(_xlfn.XLOOKUP($A1932&amp;$Q$3,Data[Index]&amp;Data[Valid Test, Can be used for conformity (Y/N)],Data[NOx/km (mg)])-I$2)/I$5</f>
        <v>#N/A</v>
      </c>
      <c r="J1932" s="141" t="e" cm="1">
        <f t="array" ref="J1932">(_xlfn.XLOOKUP($A1932&amp;$Q$3,Data[Index]&amp;Data[Valid Test, Can be used for conformity (Y/N)],Data[THC + NOx/km (mg)])-J$2)/J$5</f>
        <v>#N/A</v>
      </c>
      <c r="K1932" s="141" t="e" cm="1">
        <f t="array" ref="K1932">(_xlfn.XLOOKUP($A1932&amp;$Q$3,Data[Index]&amp;Data[Valid Test, Can be used for conformity (Y/N)],Data[PN/km ('#)])-K$2)/K$5</f>
        <v>#N/A</v>
      </c>
      <c r="L1932" s="141" t="e" cm="1">
        <f t="array" ref="L1932">(_xlfn.XLOOKUP($A1932&amp;$Q$3,Data[Index]&amp;Data[Valid Test, Can be used for conformity (Y/N)],Data[PM/km (mg)])-L$2)/L$5</f>
        <v>#N/A</v>
      </c>
      <c r="M1932" s="140" t="e" cm="1">
        <f t="array" ref="M1932">(_xlfn.XLOOKUP($A1932&amp;$Q$3,Data[Index]&amp;Data[Valid Test, Can be used for conformity (Y/N)],Data[CH4 (mg/km)])-M$2)/M$5</f>
        <v>#N/A</v>
      </c>
      <c r="N1932" s="140" t="e" cm="1">
        <f t="array" ref="N1932">(_xlfn.XLOOKUP($A1932&amp;$Q$3,Data[Index]&amp;Data[Valid Test, Can be used for conformity (Y/N)],Data[N20 (mg/km)])-N$2)/N$5</f>
        <v>#N/A</v>
      </c>
      <c r="O1932" s="141" t="e" cm="1">
        <f t="array" ref="O1932">(_xlfn.XLOOKUP($A1932&amp;$Q$3,Data[Index]&amp;Data[Valid Test, Can be used for conformity (Y/N)],Data[l/100km])-O$2)/O$5</f>
        <v>#N/A</v>
      </c>
      <c r="P1932" s="138">
        <f>_xlfn.XLOOKUP($A1932,Data[Index],Data[Comments])</f>
        <v>0</v>
      </c>
    </row>
    <row r="1933" spans="1:16" x14ac:dyDescent="0.2">
      <c r="A1933" s="129"/>
      <c r="B1933" s="129"/>
      <c r="C1933" s="129" t="e" cm="1">
        <f t="array" ref="C1933">_xlfn.XLOOKUP($A1933&amp;$Q$3&amp;$R$3,Data[Index]&amp;Data[Valid Test, Can be used for conformity (Y/N)]&amp;Data[Cycle],Data[Test Name])</f>
        <v>#N/A</v>
      </c>
      <c r="D1933" s="167" t="e" cm="1">
        <f t="array" ref="D1933">_xlfn.XLOOKUP($A1933&amp;$Q$3&amp;$R$3,Data[Index]&amp;Data[Valid Test, Can be used for conformity (Y/N)]&amp;Data[Cycle],Data[Mileage (Miles)])</f>
        <v>#N/A</v>
      </c>
      <c r="E1933" s="130" t="e" cm="1">
        <f t="array" ref="E1933">_xlfn.XLOOKUP($A1933&amp;$Q$3&amp;$R$3,Data[Index]&amp;Data[Valid Test, Can be used for conformity (Y/N)]&amp;Data[Cycle],Data[Date])</f>
        <v>#N/A</v>
      </c>
      <c r="F1933" s="141" t="e" cm="1">
        <f t="array" ref="F1933">(_xlfn.XLOOKUP($A1933&amp;$Q$3&amp;$R$3,Data[Index]&amp;Data[Valid Test, Can be used for conformity (Y/N)]&amp;Data[Cycle],Data[CO/km (mg)])-F$2)/F$5</f>
        <v>#N/A</v>
      </c>
      <c r="G1933" s="141" t="e" cm="1">
        <f t="array" ref="G1933">(_xlfn.XLOOKUP($A1933&amp;$Q$3,Data[Index]&amp;Data[Valid Test, Can be used for conformity (Y/N)],Data[CO2/km (g)])-G$2)/G$5</f>
        <v>#N/A</v>
      </c>
      <c r="H1933" s="141" t="e" cm="1">
        <f t="array" ref="H1933">(_xlfn.XLOOKUP($A1933&amp;$Q$3,Data[Index]&amp;Data[Valid Test, Can be used for conformity (Y/N)],Data[THC/km (mg)])-H$2)/H$5</f>
        <v>#N/A</v>
      </c>
      <c r="I1933" s="141" t="e" cm="1">
        <f t="array" ref="I1933">(_xlfn.XLOOKUP($A1933&amp;$Q$3,Data[Index]&amp;Data[Valid Test, Can be used for conformity (Y/N)],Data[NOx/km (mg)])-I$2)/I$5</f>
        <v>#N/A</v>
      </c>
      <c r="J1933" s="141" t="e" cm="1">
        <f t="array" ref="J1933">(_xlfn.XLOOKUP($A1933&amp;$Q$3,Data[Index]&amp;Data[Valid Test, Can be used for conformity (Y/N)],Data[THC + NOx/km (mg)])-J$2)/J$5</f>
        <v>#N/A</v>
      </c>
      <c r="K1933" s="141" t="e" cm="1">
        <f t="array" ref="K1933">(_xlfn.XLOOKUP($A1933&amp;$Q$3,Data[Index]&amp;Data[Valid Test, Can be used for conformity (Y/N)],Data[PN/km ('#)])-K$2)/K$5</f>
        <v>#N/A</v>
      </c>
      <c r="L1933" s="141" t="e" cm="1">
        <f t="array" ref="L1933">(_xlfn.XLOOKUP($A1933&amp;$Q$3,Data[Index]&amp;Data[Valid Test, Can be used for conformity (Y/N)],Data[PM/km (mg)])-L$2)/L$5</f>
        <v>#N/A</v>
      </c>
      <c r="M1933" s="140" t="e" cm="1">
        <f t="array" ref="M1933">(_xlfn.XLOOKUP($A1933&amp;$Q$3,Data[Index]&amp;Data[Valid Test, Can be used for conformity (Y/N)],Data[CH4 (mg/km)])-M$2)/M$5</f>
        <v>#N/A</v>
      </c>
      <c r="N1933" s="140" t="e" cm="1">
        <f t="array" ref="N1933">(_xlfn.XLOOKUP($A1933&amp;$Q$3,Data[Index]&amp;Data[Valid Test, Can be used for conformity (Y/N)],Data[N20 (mg/km)])-N$2)/N$5</f>
        <v>#N/A</v>
      </c>
      <c r="O1933" s="141" t="e" cm="1">
        <f t="array" ref="O1933">(_xlfn.XLOOKUP($A1933&amp;$Q$3,Data[Index]&amp;Data[Valid Test, Can be used for conformity (Y/N)],Data[l/100km])-O$2)/O$5</f>
        <v>#N/A</v>
      </c>
      <c r="P1933" s="138">
        <f>_xlfn.XLOOKUP($A1933,Data[Index],Data[Comments])</f>
        <v>0</v>
      </c>
    </row>
    <row r="1934" spans="1:16" x14ac:dyDescent="0.2">
      <c r="A1934" s="129"/>
      <c r="B1934" s="129"/>
      <c r="C1934" s="129" t="e" cm="1">
        <f t="array" ref="C1934">_xlfn.XLOOKUP($A1934&amp;$Q$3&amp;$R$3,Data[Index]&amp;Data[Valid Test, Can be used for conformity (Y/N)]&amp;Data[Cycle],Data[Test Name])</f>
        <v>#N/A</v>
      </c>
      <c r="D1934" s="167" t="e" cm="1">
        <f t="array" ref="D1934">_xlfn.XLOOKUP($A1934&amp;$Q$3&amp;$R$3,Data[Index]&amp;Data[Valid Test, Can be used for conformity (Y/N)]&amp;Data[Cycle],Data[Mileage (Miles)])</f>
        <v>#N/A</v>
      </c>
      <c r="E1934" s="130" t="e" cm="1">
        <f t="array" ref="E1934">_xlfn.XLOOKUP($A1934&amp;$Q$3&amp;$R$3,Data[Index]&amp;Data[Valid Test, Can be used for conformity (Y/N)]&amp;Data[Cycle],Data[Date])</f>
        <v>#N/A</v>
      </c>
      <c r="F1934" s="141" t="e" cm="1">
        <f t="array" ref="F1934">(_xlfn.XLOOKUP($A1934&amp;$Q$3&amp;$R$3,Data[Index]&amp;Data[Valid Test, Can be used for conformity (Y/N)]&amp;Data[Cycle],Data[CO/km (mg)])-F$2)/F$5</f>
        <v>#N/A</v>
      </c>
      <c r="G1934" s="141" t="e" cm="1">
        <f t="array" ref="G1934">(_xlfn.XLOOKUP($A1934&amp;$Q$3,Data[Index]&amp;Data[Valid Test, Can be used for conformity (Y/N)],Data[CO2/km (g)])-G$2)/G$5</f>
        <v>#N/A</v>
      </c>
      <c r="H1934" s="141" t="e" cm="1">
        <f t="array" ref="H1934">(_xlfn.XLOOKUP($A1934&amp;$Q$3,Data[Index]&amp;Data[Valid Test, Can be used for conformity (Y/N)],Data[THC/km (mg)])-H$2)/H$5</f>
        <v>#N/A</v>
      </c>
      <c r="I1934" s="141" t="e" cm="1">
        <f t="array" ref="I1934">(_xlfn.XLOOKUP($A1934&amp;$Q$3,Data[Index]&amp;Data[Valid Test, Can be used for conformity (Y/N)],Data[NOx/km (mg)])-I$2)/I$5</f>
        <v>#N/A</v>
      </c>
      <c r="J1934" s="141" t="e" cm="1">
        <f t="array" ref="J1934">(_xlfn.XLOOKUP($A1934&amp;$Q$3,Data[Index]&amp;Data[Valid Test, Can be used for conformity (Y/N)],Data[THC + NOx/km (mg)])-J$2)/J$5</f>
        <v>#N/A</v>
      </c>
      <c r="K1934" s="141" t="e" cm="1">
        <f t="array" ref="K1934">(_xlfn.XLOOKUP($A1934&amp;$Q$3,Data[Index]&amp;Data[Valid Test, Can be used for conformity (Y/N)],Data[PN/km ('#)])-K$2)/K$5</f>
        <v>#N/A</v>
      </c>
      <c r="L1934" s="141" t="e" cm="1">
        <f t="array" ref="L1934">(_xlfn.XLOOKUP($A1934&amp;$Q$3,Data[Index]&amp;Data[Valid Test, Can be used for conformity (Y/N)],Data[PM/km (mg)])-L$2)/L$5</f>
        <v>#N/A</v>
      </c>
      <c r="M1934" s="140" t="e" cm="1">
        <f t="array" ref="M1934">(_xlfn.XLOOKUP($A1934&amp;$Q$3,Data[Index]&amp;Data[Valid Test, Can be used for conformity (Y/N)],Data[CH4 (mg/km)])-M$2)/M$5</f>
        <v>#N/A</v>
      </c>
      <c r="N1934" s="140" t="e" cm="1">
        <f t="array" ref="N1934">(_xlfn.XLOOKUP($A1934&amp;$Q$3,Data[Index]&amp;Data[Valid Test, Can be used for conformity (Y/N)],Data[N20 (mg/km)])-N$2)/N$5</f>
        <v>#N/A</v>
      </c>
      <c r="O1934" s="141" t="e" cm="1">
        <f t="array" ref="O1934">(_xlfn.XLOOKUP($A1934&amp;$Q$3,Data[Index]&amp;Data[Valid Test, Can be used for conformity (Y/N)],Data[l/100km])-O$2)/O$5</f>
        <v>#N/A</v>
      </c>
      <c r="P1934" s="138">
        <f>_xlfn.XLOOKUP($A1934,Data[Index],Data[Comments])</f>
        <v>0</v>
      </c>
    </row>
    <row r="1935" spans="1:16" x14ac:dyDescent="0.2">
      <c r="A1935" s="129"/>
      <c r="B1935" s="129"/>
      <c r="C1935" s="129" t="e" cm="1">
        <f t="array" ref="C1935">_xlfn.XLOOKUP($A1935&amp;$Q$3&amp;$R$3,Data[Index]&amp;Data[Valid Test, Can be used for conformity (Y/N)]&amp;Data[Cycle],Data[Test Name])</f>
        <v>#N/A</v>
      </c>
      <c r="D1935" s="167" t="e" cm="1">
        <f t="array" ref="D1935">_xlfn.XLOOKUP($A1935&amp;$Q$3&amp;$R$3,Data[Index]&amp;Data[Valid Test, Can be used for conformity (Y/N)]&amp;Data[Cycle],Data[Mileage (Miles)])</f>
        <v>#N/A</v>
      </c>
      <c r="E1935" s="130" t="e" cm="1">
        <f t="array" ref="E1935">_xlfn.XLOOKUP($A1935&amp;$Q$3&amp;$R$3,Data[Index]&amp;Data[Valid Test, Can be used for conformity (Y/N)]&amp;Data[Cycle],Data[Date])</f>
        <v>#N/A</v>
      </c>
      <c r="F1935" s="141" t="e" cm="1">
        <f t="array" ref="F1935">(_xlfn.XLOOKUP($A1935&amp;$Q$3&amp;$R$3,Data[Index]&amp;Data[Valid Test, Can be used for conformity (Y/N)]&amp;Data[Cycle],Data[CO/km (mg)])-F$2)/F$5</f>
        <v>#N/A</v>
      </c>
      <c r="G1935" s="141" t="e" cm="1">
        <f t="array" ref="G1935">(_xlfn.XLOOKUP($A1935&amp;$Q$3,Data[Index]&amp;Data[Valid Test, Can be used for conformity (Y/N)],Data[CO2/km (g)])-G$2)/G$5</f>
        <v>#N/A</v>
      </c>
      <c r="H1935" s="141" t="e" cm="1">
        <f t="array" ref="H1935">(_xlfn.XLOOKUP($A1935&amp;$Q$3,Data[Index]&amp;Data[Valid Test, Can be used for conformity (Y/N)],Data[THC/km (mg)])-H$2)/H$5</f>
        <v>#N/A</v>
      </c>
      <c r="I1935" s="141" t="e" cm="1">
        <f t="array" ref="I1935">(_xlfn.XLOOKUP($A1935&amp;$Q$3,Data[Index]&amp;Data[Valid Test, Can be used for conformity (Y/N)],Data[NOx/km (mg)])-I$2)/I$5</f>
        <v>#N/A</v>
      </c>
      <c r="J1935" s="141" t="e" cm="1">
        <f t="array" ref="J1935">(_xlfn.XLOOKUP($A1935&amp;$Q$3,Data[Index]&amp;Data[Valid Test, Can be used for conformity (Y/N)],Data[THC + NOx/km (mg)])-J$2)/J$5</f>
        <v>#N/A</v>
      </c>
      <c r="K1935" s="141" t="e" cm="1">
        <f t="array" ref="K1935">(_xlfn.XLOOKUP($A1935&amp;$Q$3,Data[Index]&amp;Data[Valid Test, Can be used for conformity (Y/N)],Data[PN/km ('#)])-K$2)/K$5</f>
        <v>#N/A</v>
      </c>
      <c r="L1935" s="141" t="e" cm="1">
        <f t="array" ref="L1935">(_xlfn.XLOOKUP($A1935&amp;$Q$3,Data[Index]&amp;Data[Valid Test, Can be used for conformity (Y/N)],Data[PM/km (mg)])-L$2)/L$5</f>
        <v>#N/A</v>
      </c>
      <c r="M1935" s="140" t="e" cm="1">
        <f t="array" ref="M1935">(_xlfn.XLOOKUP($A1935&amp;$Q$3,Data[Index]&amp;Data[Valid Test, Can be used for conformity (Y/N)],Data[CH4 (mg/km)])-M$2)/M$5</f>
        <v>#N/A</v>
      </c>
      <c r="N1935" s="140" t="e" cm="1">
        <f t="array" ref="N1935">(_xlfn.XLOOKUP($A1935&amp;$Q$3,Data[Index]&amp;Data[Valid Test, Can be used for conformity (Y/N)],Data[N20 (mg/km)])-N$2)/N$5</f>
        <v>#N/A</v>
      </c>
      <c r="O1935" s="141" t="e" cm="1">
        <f t="array" ref="O1935">(_xlfn.XLOOKUP($A1935&amp;$Q$3,Data[Index]&amp;Data[Valid Test, Can be used for conformity (Y/N)],Data[l/100km])-O$2)/O$5</f>
        <v>#N/A</v>
      </c>
      <c r="P1935" s="138">
        <f>_xlfn.XLOOKUP($A1935,Data[Index],Data[Comments])</f>
        <v>0</v>
      </c>
    </row>
    <row r="1936" spans="1:16" x14ac:dyDescent="0.2">
      <c r="A1936" s="129"/>
      <c r="B1936" s="129"/>
      <c r="C1936" s="129" t="e" cm="1">
        <f t="array" ref="C1936">_xlfn.XLOOKUP($A1936&amp;$Q$3&amp;$R$3,Data[Index]&amp;Data[Valid Test, Can be used for conformity (Y/N)]&amp;Data[Cycle],Data[Test Name])</f>
        <v>#N/A</v>
      </c>
      <c r="D1936" s="167" t="e" cm="1">
        <f t="array" ref="D1936">_xlfn.XLOOKUP($A1936&amp;$Q$3&amp;$R$3,Data[Index]&amp;Data[Valid Test, Can be used for conformity (Y/N)]&amp;Data[Cycle],Data[Mileage (Miles)])</f>
        <v>#N/A</v>
      </c>
      <c r="E1936" s="130" t="e" cm="1">
        <f t="array" ref="E1936">_xlfn.XLOOKUP($A1936&amp;$Q$3&amp;$R$3,Data[Index]&amp;Data[Valid Test, Can be used for conformity (Y/N)]&amp;Data[Cycle],Data[Date])</f>
        <v>#N/A</v>
      </c>
      <c r="F1936" s="141" t="e" cm="1">
        <f t="array" ref="F1936">(_xlfn.XLOOKUP($A1936&amp;$Q$3&amp;$R$3,Data[Index]&amp;Data[Valid Test, Can be used for conformity (Y/N)]&amp;Data[Cycle],Data[CO/km (mg)])-F$2)/F$5</f>
        <v>#N/A</v>
      </c>
      <c r="G1936" s="141" t="e" cm="1">
        <f t="array" ref="G1936">(_xlfn.XLOOKUP($A1936&amp;$Q$3,Data[Index]&amp;Data[Valid Test, Can be used for conformity (Y/N)],Data[CO2/km (g)])-G$2)/G$5</f>
        <v>#N/A</v>
      </c>
      <c r="H1936" s="141" t="e" cm="1">
        <f t="array" ref="H1936">(_xlfn.XLOOKUP($A1936&amp;$Q$3,Data[Index]&amp;Data[Valid Test, Can be used for conformity (Y/N)],Data[THC/km (mg)])-H$2)/H$5</f>
        <v>#N/A</v>
      </c>
      <c r="I1936" s="141" t="e" cm="1">
        <f t="array" ref="I1936">(_xlfn.XLOOKUP($A1936&amp;$Q$3,Data[Index]&amp;Data[Valid Test, Can be used for conformity (Y/N)],Data[NOx/km (mg)])-I$2)/I$5</f>
        <v>#N/A</v>
      </c>
      <c r="J1936" s="141" t="e" cm="1">
        <f t="array" ref="J1936">(_xlfn.XLOOKUP($A1936&amp;$Q$3,Data[Index]&amp;Data[Valid Test, Can be used for conformity (Y/N)],Data[THC + NOx/km (mg)])-J$2)/J$5</f>
        <v>#N/A</v>
      </c>
      <c r="K1936" s="141" t="e" cm="1">
        <f t="array" ref="K1936">(_xlfn.XLOOKUP($A1936&amp;$Q$3,Data[Index]&amp;Data[Valid Test, Can be used for conformity (Y/N)],Data[PN/km ('#)])-K$2)/K$5</f>
        <v>#N/A</v>
      </c>
      <c r="L1936" s="141" t="e" cm="1">
        <f t="array" ref="L1936">(_xlfn.XLOOKUP($A1936&amp;$Q$3,Data[Index]&amp;Data[Valid Test, Can be used for conformity (Y/N)],Data[PM/km (mg)])-L$2)/L$5</f>
        <v>#N/A</v>
      </c>
      <c r="M1936" s="140" t="e" cm="1">
        <f t="array" ref="M1936">(_xlfn.XLOOKUP($A1936&amp;$Q$3,Data[Index]&amp;Data[Valid Test, Can be used for conformity (Y/N)],Data[CH4 (mg/km)])-M$2)/M$5</f>
        <v>#N/A</v>
      </c>
      <c r="N1936" s="140" t="e" cm="1">
        <f t="array" ref="N1936">(_xlfn.XLOOKUP($A1936&amp;$Q$3,Data[Index]&amp;Data[Valid Test, Can be used for conformity (Y/N)],Data[N20 (mg/km)])-N$2)/N$5</f>
        <v>#N/A</v>
      </c>
      <c r="O1936" s="141" t="e" cm="1">
        <f t="array" ref="O1936">(_xlfn.XLOOKUP($A1936&amp;$Q$3,Data[Index]&amp;Data[Valid Test, Can be used for conformity (Y/N)],Data[l/100km])-O$2)/O$5</f>
        <v>#N/A</v>
      </c>
      <c r="P1936" s="138">
        <f>_xlfn.XLOOKUP($A1936,Data[Index],Data[Comments])</f>
        <v>0</v>
      </c>
    </row>
    <row r="1937" spans="1:16" x14ac:dyDescent="0.2">
      <c r="A1937" s="129"/>
      <c r="B1937" s="129"/>
      <c r="C1937" s="129" t="e" cm="1">
        <f t="array" ref="C1937">_xlfn.XLOOKUP($A1937&amp;$Q$3&amp;$R$3,Data[Index]&amp;Data[Valid Test, Can be used for conformity (Y/N)]&amp;Data[Cycle],Data[Test Name])</f>
        <v>#N/A</v>
      </c>
      <c r="D1937" s="167" t="e" cm="1">
        <f t="array" ref="D1937">_xlfn.XLOOKUP($A1937&amp;$Q$3&amp;$R$3,Data[Index]&amp;Data[Valid Test, Can be used for conformity (Y/N)]&amp;Data[Cycle],Data[Mileage (Miles)])</f>
        <v>#N/A</v>
      </c>
      <c r="E1937" s="130" t="e" cm="1">
        <f t="array" ref="E1937">_xlfn.XLOOKUP($A1937&amp;$Q$3&amp;$R$3,Data[Index]&amp;Data[Valid Test, Can be used for conformity (Y/N)]&amp;Data[Cycle],Data[Date])</f>
        <v>#N/A</v>
      </c>
      <c r="F1937" s="141" t="e" cm="1">
        <f t="array" ref="F1937">(_xlfn.XLOOKUP($A1937&amp;$Q$3&amp;$R$3,Data[Index]&amp;Data[Valid Test, Can be used for conformity (Y/N)]&amp;Data[Cycle],Data[CO/km (mg)])-F$2)/F$5</f>
        <v>#N/A</v>
      </c>
      <c r="G1937" s="141" t="e" cm="1">
        <f t="array" ref="G1937">(_xlfn.XLOOKUP($A1937&amp;$Q$3,Data[Index]&amp;Data[Valid Test, Can be used for conformity (Y/N)],Data[CO2/km (g)])-G$2)/G$5</f>
        <v>#N/A</v>
      </c>
      <c r="H1937" s="141" t="e" cm="1">
        <f t="array" ref="H1937">(_xlfn.XLOOKUP($A1937&amp;$Q$3,Data[Index]&amp;Data[Valid Test, Can be used for conformity (Y/N)],Data[THC/km (mg)])-H$2)/H$5</f>
        <v>#N/A</v>
      </c>
      <c r="I1937" s="141" t="e" cm="1">
        <f t="array" ref="I1937">(_xlfn.XLOOKUP($A1937&amp;$Q$3,Data[Index]&amp;Data[Valid Test, Can be used for conformity (Y/N)],Data[NOx/km (mg)])-I$2)/I$5</f>
        <v>#N/A</v>
      </c>
      <c r="J1937" s="141" t="e" cm="1">
        <f t="array" ref="J1937">(_xlfn.XLOOKUP($A1937&amp;$Q$3,Data[Index]&amp;Data[Valid Test, Can be used for conformity (Y/N)],Data[THC + NOx/km (mg)])-J$2)/J$5</f>
        <v>#N/A</v>
      </c>
      <c r="K1937" s="141" t="e" cm="1">
        <f t="array" ref="K1937">(_xlfn.XLOOKUP($A1937&amp;$Q$3,Data[Index]&amp;Data[Valid Test, Can be used for conformity (Y/N)],Data[PN/km ('#)])-K$2)/K$5</f>
        <v>#N/A</v>
      </c>
      <c r="L1937" s="141" t="e" cm="1">
        <f t="array" ref="L1937">(_xlfn.XLOOKUP($A1937&amp;$Q$3,Data[Index]&amp;Data[Valid Test, Can be used for conformity (Y/N)],Data[PM/km (mg)])-L$2)/L$5</f>
        <v>#N/A</v>
      </c>
      <c r="M1937" s="140" t="e" cm="1">
        <f t="array" ref="M1937">(_xlfn.XLOOKUP($A1937&amp;$Q$3,Data[Index]&amp;Data[Valid Test, Can be used for conformity (Y/N)],Data[CH4 (mg/km)])-M$2)/M$5</f>
        <v>#N/A</v>
      </c>
      <c r="N1937" s="140" t="e" cm="1">
        <f t="array" ref="N1937">(_xlfn.XLOOKUP($A1937&amp;$Q$3,Data[Index]&amp;Data[Valid Test, Can be used for conformity (Y/N)],Data[N20 (mg/km)])-N$2)/N$5</f>
        <v>#N/A</v>
      </c>
      <c r="O1937" s="141" t="e" cm="1">
        <f t="array" ref="O1937">(_xlfn.XLOOKUP($A1937&amp;$Q$3,Data[Index]&amp;Data[Valid Test, Can be used for conformity (Y/N)],Data[l/100km])-O$2)/O$5</f>
        <v>#N/A</v>
      </c>
      <c r="P1937" s="138">
        <f>_xlfn.XLOOKUP($A1937,Data[Index],Data[Comments])</f>
        <v>0</v>
      </c>
    </row>
    <row r="1938" spans="1:16" x14ac:dyDescent="0.2">
      <c r="A1938" s="129"/>
      <c r="B1938" s="129"/>
      <c r="C1938" s="129" t="e" cm="1">
        <f t="array" ref="C1938">_xlfn.XLOOKUP($A1938&amp;$Q$3&amp;$R$3,Data[Index]&amp;Data[Valid Test, Can be used for conformity (Y/N)]&amp;Data[Cycle],Data[Test Name])</f>
        <v>#N/A</v>
      </c>
      <c r="D1938" s="167" t="e" cm="1">
        <f t="array" ref="D1938">_xlfn.XLOOKUP($A1938&amp;$Q$3&amp;$R$3,Data[Index]&amp;Data[Valid Test, Can be used for conformity (Y/N)]&amp;Data[Cycle],Data[Mileage (Miles)])</f>
        <v>#N/A</v>
      </c>
      <c r="E1938" s="130" t="e" cm="1">
        <f t="array" ref="E1938">_xlfn.XLOOKUP($A1938&amp;$Q$3&amp;$R$3,Data[Index]&amp;Data[Valid Test, Can be used for conformity (Y/N)]&amp;Data[Cycle],Data[Date])</f>
        <v>#N/A</v>
      </c>
      <c r="F1938" s="141" t="e" cm="1">
        <f t="array" ref="F1938">(_xlfn.XLOOKUP($A1938&amp;$Q$3&amp;$R$3,Data[Index]&amp;Data[Valid Test, Can be used for conformity (Y/N)]&amp;Data[Cycle],Data[CO/km (mg)])-F$2)/F$5</f>
        <v>#N/A</v>
      </c>
      <c r="G1938" s="141" t="e" cm="1">
        <f t="array" ref="G1938">(_xlfn.XLOOKUP($A1938&amp;$Q$3,Data[Index]&amp;Data[Valid Test, Can be used for conformity (Y/N)],Data[CO2/km (g)])-G$2)/G$5</f>
        <v>#N/A</v>
      </c>
      <c r="H1938" s="141" t="e" cm="1">
        <f t="array" ref="H1938">(_xlfn.XLOOKUP($A1938&amp;$Q$3,Data[Index]&amp;Data[Valid Test, Can be used for conformity (Y/N)],Data[THC/km (mg)])-H$2)/H$5</f>
        <v>#N/A</v>
      </c>
      <c r="I1938" s="141" t="e" cm="1">
        <f t="array" ref="I1938">(_xlfn.XLOOKUP($A1938&amp;$Q$3,Data[Index]&amp;Data[Valid Test, Can be used for conformity (Y/N)],Data[NOx/km (mg)])-I$2)/I$5</f>
        <v>#N/A</v>
      </c>
      <c r="J1938" s="141" t="e" cm="1">
        <f t="array" ref="J1938">(_xlfn.XLOOKUP($A1938&amp;$Q$3,Data[Index]&amp;Data[Valid Test, Can be used for conformity (Y/N)],Data[THC + NOx/km (mg)])-J$2)/J$5</f>
        <v>#N/A</v>
      </c>
      <c r="K1938" s="141" t="e" cm="1">
        <f t="array" ref="K1938">(_xlfn.XLOOKUP($A1938&amp;$Q$3,Data[Index]&amp;Data[Valid Test, Can be used for conformity (Y/N)],Data[PN/km ('#)])-K$2)/K$5</f>
        <v>#N/A</v>
      </c>
      <c r="L1938" s="141" t="e" cm="1">
        <f t="array" ref="L1938">(_xlfn.XLOOKUP($A1938&amp;$Q$3,Data[Index]&amp;Data[Valid Test, Can be used for conformity (Y/N)],Data[PM/km (mg)])-L$2)/L$5</f>
        <v>#N/A</v>
      </c>
      <c r="M1938" s="140" t="e" cm="1">
        <f t="array" ref="M1938">(_xlfn.XLOOKUP($A1938&amp;$Q$3,Data[Index]&amp;Data[Valid Test, Can be used for conformity (Y/N)],Data[CH4 (mg/km)])-M$2)/M$5</f>
        <v>#N/A</v>
      </c>
      <c r="N1938" s="140" t="e" cm="1">
        <f t="array" ref="N1938">(_xlfn.XLOOKUP($A1938&amp;$Q$3,Data[Index]&amp;Data[Valid Test, Can be used for conformity (Y/N)],Data[N20 (mg/km)])-N$2)/N$5</f>
        <v>#N/A</v>
      </c>
      <c r="O1938" s="141" t="e" cm="1">
        <f t="array" ref="O1938">(_xlfn.XLOOKUP($A1938&amp;$Q$3,Data[Index]&amp;Data[Valid Test, Can be used for conformity (Y/N)],Data[l/100km])-O$2)/O$5</f>
        <v>#N/A</v>
      </c>
      <c r="P1938" s="138">
        <f>_xlfn.XLOOKUP($A1938,Data[Index],Data[Comments])</f>
        <v>0</v>
      </c>
    </row>
    <row r="1939" spans="1:16" x14ac:dyDescent="0.2">
      <c r="A1939" s="129"/>
      <c r="B1939" s="129"/>
      <c r="C1939" s="129" t="e" cm="1">
        <f t="array" ref="C1939">_xlfn.XLOOKUP($A1939&amp;$Q$3&amp;$R$3,Data[Index]&amp;Data[Valid Test, Can be used for conformity (Y/N)]&amp;Data[Cycle],Data[Test Name])</f>
        <v>#N/A</v>
      </c>
      <c r="D1939" s="167" t="e" cm="1">
        <f t="array" ref="D1939">_xlfn.XLOOKUP($A1939&amp;$Q$3&amp;$R$3,Data[Index]&amp;Data[Valid Test, Can be used for conformity (Y/N)]&amp;Data[Cycle],Data[Mileage (Miles)])</f>
        <v>#N/A</v>
      </c>
      <c r="E1939" s="130" t="e" cm="1">
        <f t="array" ref="E1939">_xlfn.XLOOKUP($A1939&amp;$Q$3&amp;$R$3,Data[Index]&amp;Data[Valid Test, Can be used for conformity (Y/N)]&amp;Data[Cycle],Data[Date])</f>
        <v>#N/A</v>
      </c>
      <c r="F1939" s="141" t="e" cm="1">
        <f t="array" ref="F1939">(_xlfn.XLOOKUP($A1939&amp;$Q$3&amp;$R$3,Data[Index]&amp;Data[Valid Test, Can be used for conformity (Y/N)]&amp;Data[Cycle],Data[CO/km (mg)])-F$2)/F$5</f>
        <v>#N/A</v>
      </c>
      <c r="G1939" s="141" t="e" cm="1">
        <f t="array" ref="G1939">(_xlfn.XLOOKUP($A1939&amp;$Q$3,Data[Index]&amp;Data[Valid Test, Can be used for conformity (Y/N)],Data[CO2/km (g)])-G$2)/G$5</f>
        <v>#N/A</v>
      </c>
      <c r="H1939" s="141" t="e" cm="1">
        <f t="array" ref="H1939">(_xlfn.XLOOKUP($A1939&amp;$Q$3,Data[Index]&amp;Data[Valid Test, Can be used for conformity (Y/N)],Data[THC/km (mg)])-H$2)/H$5</f>
        <v>#N/A</v>
      </c>
      <c r="I1939" s="141" t="e" cm="1">
        <f t="array" ref="I1939">(_xlfn.XLOOKUP($A1939&amp;$Q$3,Data[Index]&amp;Data[Valid Test, Can be used for conformity (Y/N)],Data[NOx/km (mg)])-I$2)/I$5</f>
        <v>#N/A</v>
      </c>
      <c r="J1939" s="141" t="e" cm="1">
        <f t="array" ref="J1939">(_xlfn.XLOOKUP($A1939&amp;$Q$3,Data[Index]&amp;Data[Valid Test, Can be used for conformity (Y/N)],Data[THC + NOx/km (mg)])-J$2)/J$5</f>
        <v>#N/A</v>
      </c>
      <c r="K1939" s="141" t="e" cm="1">
        <f t="array" ref="K1939">(_xlfn.XLOOKUP($A1939&amp;$Q$3,Data[Index]&amp;Data[Valid Test, Can be used for conformity (Y/N)],Data[PN/km ('#)])-K$2)/K$5</f>
        <v>#N/A</v>
      </c>
      <c r="L1939" s="141" t="e" cm="1">
        <f t="array" ref="L1939">(_xlfn.XLOOKUP($A1939&amp;$Q$3,Data[Index]&amp;Data[Valid Test, Can be used for conformity (Y/N)],Data[PM/km (mg)])-L$2)/L$5</f>
        <v>#N/A</v>
      </c>
      <c r="M1939" s="140" t="e" cm="1">
        <f t="array" ref="M1939">(_xlfn.XLOOKUP($A1939&amp;$Q$3,Data[Index]&amp;Data[Valid Test, Can be used for conformity (Y/N)],Data[CH4 (mg/km)])-M$2)/M$5</f>
        <v>#N/A</v>
      </c>
      <c r="N1939" s="140" t="e" cm="1">
        <f t="array" ref="N1939">(_xlfn.XLOOKUP($A1939&amp;$Q$3,Data[Index]&amp;Data[Valid Test, Can be used for conformity (Y/N)],Data[N20 (mg/km)])-N$2)/N$5</f>
        <v>#N/A</v>
      </c>
      <c r="O1939" s="141" t="e" cm="1">
        <f t="array" ref="O1939">(_xlfn.XLOOKUP($A1939&amp;$Q$3,Data[Index]&amp;Data[Valid Test, Can be used for conformity (Y/N)],Data[l/100km])-O$2)/O$5</f>
        <v>#N/A</v>
      </c>
      <c r="P1939" s="138">
        <f>_xlfn.XLOOKUP($A1939,Data[Index],Data[Comments])</f>
        <v>0</v>
      </c>
    </row>
    <row r="1940" spans="1:16" x14ac:dyDescent="0.2">
      <c r="A1940" s="129"/>
      <c r="B1940" s="129"/>
      <c r="C1940" s="129" t="e" cm="1">
        <f t="array" ref="C1940">_xlfn.XLOOKUP($A1940&amp;$Q$3&amp;$R$3,Data[Index]&amp;Data[Valid Test, Can be used for conformity (Y/N)]&amp;Data[Cycle],Data[Test Name])</f>
        <v>#N/A</v>
      </c>
      <c r="D1940" s="167" t="e" cm="1">
        <f t="array" ref="D1940">_xlfn.XLOOKUP($A1940&amp;$Q$3&amp;$R$3,Data[Index]&amp;Data[Valid Test, Can be used for conformity (Y/N)]&amp;Data[Cycle],Data[Mileage (Miles)])</f>
        <v>#N/A</v>
      </c>
      <c r="E1940" s="130" t="e" cm="1">
        <f t="array" ref="E1940">_xlfn.XLOOKUP($A1940&amp;$Q$3&amp;$R$3,Data[Index]&amp;Data[Valid Test, Can be used for conformity (Y/N)]&amp;Data[Cycle],Data[Date])</f>
        <v>#N/A</v>
      </c>
      <c r="F1940" s="141" t="e" cm="1">
        <f t="array" ref="F1940">(_xlfn.XLOOKUP($A1940&amp;$Q$3&amp;$R$3,Data[Index]&amp;Data[Valid Test, Can be used for conformity (Y/N)]&amp;Data[Cycle],Data[CO/km (mg)])-F$2)/F$5</f>
        <v>#N/A</v>
      </c>
      <c r="G1940" s="141" t="e" cm="1">
        <f t="array" ref="G1940">(_xlfn.XLOOKUP($A1940&amp;$Q$3,Data[Index]&amp;Data[Valid Test, Can be used for conformity (Y/N)],Data[CO2/km (g)])-G$2)/G$5</f>
        <v>#N/A</v>
      </c>
      <c r="H1940" s="141" t="e" cm="1">
        <f t="array" ref="H1940">(_xlfn.XLOOKUP($A1940&amp;$Q$3,Data[Index]&amp;Data[Valid Test, Can be used for conformity (Y/N)],Data[THC/km (mg)])-H$2)/H$5</f>
        <v>#N/A</v>
      </c>
      <c r="I1940" s="141" t="e" cm="1">
        <f t="array" ref="I1940">(_xlfn.XLOOKUP($A1940&amp;$Q$3,Data[Index]&amp;Data[Valid Test, Can be used for conformity (Y/N)],Data[NOx/km (mg)])-I$2)/I$5</f>
        <v>#N/A</v>
      </c>
      <c r="J1940" s="141" t="e" cm="1">
        <f t="array" ref="J1940">(_xlfn.XLOOKUP($A1940&amp;$Q$3,Data[Index]&amp;Data[Valid Test, Can be used for conformity (Y/N)],Data[THC + NOx/km (mg)])-J$2)/J$5</f>
        <v>#N/A</v>
      </c>
      <c r="K1940" s="141" t="e" cm="1">
        <f t="array" ref="K1940">(_xlfn.XLOOKUP($A1940&amp;$Q$3,Data[Index]&amp;Data[Valid Test, Can be used for conformity (Y/N)],Data[PN/km ('#)])-K$2)/K$5</f>
        <v>#N/A</v>
      </c>
      <c r="L1940" s="141" t="e" cm="1">
        <f t="array" ref="L1940">(_xlfn.XLOOKUP($A1940&amp;$Q$3,Data[Index]&amp;Data[Valid Test, Can be used for conformity (Y/N)],Data[PM/km (mg)])-L$2)/L$5</f>
        <v>#N/A</v>
      </c>
      <c r="M1940" s="140" t="e" cm="1">
        <f t="array" ref="M1940">(_xlfn.XLOOKUP($A1940&amp;$Q$3,Data[Index]&amp;Data[Valid Test, Can be used for conformity (Y/N)],Data[CH4 (mg/km)])-M$2)/M$5</f>
        <v>#N/A</v>
      </c>
      <c r="N1940" s="140" t="e" cm="1">
        <f t="array" ref="N1940">(_xlfn.XLOOKUP($A1940&amp;$Q$3,Data[Index]&amp;Data[Valid Test, Can be used for conformity (Y/N)],Data[N20 (mg/km)])-N$2)/N$5</f>
        <v>#N/A</v>
      </c>
      <c r="O1940" s="141" t="e" cm="1">
        <f t="array" ref="O1940">(_xlfn.XLOOKUP($A1940&amp;$Q$3,Data[Index]&amp;Data[Valid Test, Can be used for conformity (Y/N)],Data[l/100km])-O$2)/O$5</f>
        <v>#N/A</v>
      </c>
      <c r="P1940" s="138">
        <f>_xlfn.XLOOKUP($A1940,Data[Index],Data[Comments])</f>
        <v>0</v>
      </c>
    </row>
    <row r="1941" spans="1:16" x14ac:dyDescent="0.2">
      <c r="A1941" s="129"/>
      <c r="B1941" s="129"/>
      <c r="C1941" s="129" t="e" cm="1">
        <f t="array" ref="C1941">_xlfn.XLOOKUP($A1941&amp;$Q$3&amp;$R$3,Data[Index]&amp;Data[Valid Test, Can be used for conformity (Y/N)]&amp;Data[Cycle],Data[Test Name])</f>
        <v>#N/A</v>
      </c>
      <c r="D1941" s="167" t="e" cm="1">
        <f t="array" ref="D1941">_xlfn.XLOOKUP($A1941&amp;$Q$3&amp;$R$3,Data[Index]&amp;Data[Valid Test, Can be used for conformity (Y/N)]&amp;Data[Cycle],Data[Mileage (Miles)])</f>
        <v>#N/A</v>
      </c>
      <c r="E1941" s="130" t="e" cm="1">
        <f t="array" ref="E1941">_xlfn.XLOOKUP($A1941&amp;$Q$3&amp;$R$3,Data[Index]&amp;Data[Valid Test, Can be used for conformity (Y/N)]&amp;Data[Cycle],Data[Date])</f>
        <v>#N/A</v>
      </c>
      <c r="F1941" s="141" t="e" cm="1">
        <f t="array" ref="F1941">(_xlfn.XLOOKUP($A1941&amp;$Q$3&amp;$R$3,Data[Index]&amp;Data[Valid Test, Can be used for conformity (Y/N)]&amp;Data[Cycle],Data[CO/km (mg)])-F$2)/F$5</f>
        <v>#N/A</v>
      </c>
      <c r="G1941" s="141" t="e" cm="1">
        <f t="array" ref="G1941">(_xlfn.XLOOKUP($A1941&amp;$Q$3,Data[Index]&amp;Data[Valid Test, Can be used for conformity (Y/N)],Data[CO2/km (g)])-G$2)/G$5</f>
        <v>#N/A</v>
      </c>
      <c r="H1941" s="141" t="e" cm="1">
        <f t="array" ref="H1941">(_xlfn.XLOOKUP($A1941&amp;$Q$3,Data[Index]&amp;Data[Valid Test, Can be used for conformity (Y/N)],Data[THC/km (mg)])-H$2)/H$5</f>
        <v>#N/A</v>
      </c>
      <c r="I1941" s="141" t="e" cm="1">
        <f t="array" ref="I1941">(_xlfn.XLOOKUP($A1941&amp;$Q$3,Data[Index]&amp;Data[Valid Test, Can be used for conformity (Y/N)],Data[NOx/km (mg)])-I$2)/I$5</f>
        <v>#N/A</v>
      </c>
      <c r="J1941" s="141" t="e" cm="1">
        <f t="array" ref="J1941">(_xlfn.XLOOKUP($A1941&amp;$Q$3,Data[Index]&amp;Data[Valid Test, Can be used for conformity (Y/N)],Data[THC + NOx/km (mg)])-J$2)/J$5</f>
        <v>#N/A</v>
      </c>
      <c r="K1941" s="141" t="e" cm="1">
        <f t="array" ref="K1941">(_xlfn.XLOOKUP($A1941&amp;$Q$3,Data[Index]&amp;Data[Valid Test, Can be used for conformity (Y/N)],Data[PN/km ('#)])-K$2)/K$5</f>
        <v>#N/A</v>
      </c>
      <c r="L1941" s="141" t="e" cm="1">
        <f t="array" ref="L1941">(_xlfn.XLOOKUP($A1941&amp;$Q$3,Data[Index]&amp;Data[Valid Test, Can be used for conformity (Y/N)],Data[PM/km (mg)])-L$2)/L$5</f>
        <v>#N/A</v>
      </c>
      <c r="M1941" s="140" t="e" cm="1">
        <f t="array" ref="M1941">(_xlfn.XLOOKUP($A1941&amp;$Q$3,Data[Index]&amp;Data[Valid Test, Can be used for conformity (Y/N)],Data[CH4 (mg/km)])-M$2)/M$5</f>
        <v>#N/A</v>
      </c>
      <c r="N1941" s="140" t="e" cm="1">
        <f t="array" ref="N1941">(_xlfn.XLOOKUP($A1941&amp;$Q$3,Data[Index]&amp;Data[Valid Test, Can be used for conformity (Y/N)],Data[N20 (mg/km)])-N$2)/N$5</f>
        <v>#N/A</v>
      </c>
      <c r="O1941" s="141" t="e" cm="1">
        <f t="array" ref="O1941">(_xlfn.XLOOKUP($A1941&amp;$Q$3,Data[Index]&amp;Data[Valid Test, Can be used for conformity (Y/N)],Data[l/100km])-O$2)/O$5</f>
        <v>#N/A</v>
      </c>
      <c r="P1941" s="138">
        <f>_xlfn.XLOOKUP($A1941,Data[Index],Data[Comments])</f>
        <v>0</v>
      </c>
    </row>
    <row r="1942" spans="1:16" x14ac:dyDescent="0.2">
      <c r="A1942" s="129"/>
      <c r="B1942" s="129"/>
      <c r="C1942" s="129" t="e" cm="1">
        <f t="array" ref="C1942">_xlfn.XLOOKUP($A1942&amp;$Q$3&amp;$R$3,Data[Index]&amp;Data[Valid Test, Can be used for conformity (Y/N)]&amp;Data[Cycle],Data[Test Name])</f>
        <v>#N/A</v>
      </c>
      <c r="D1942" s="167" t="e" cm="1">
        <f t="array" ref="D1942">_xlfn.XLOOKUP($A1942&amp;$Q$3&amp;$R$3,Data[Index]&amp;Data[Valid Test, Can be used for conformity (Y/N)]&amp;Data[Cycle],Data[Mileage (Miles)])</f>
        <v>#N/A</v>
      </c>
      <c r="E1942" s="130" t="e" cm="1">
        <f t="array" ref="E1942">_xlfn.XLOOKUP($A1942&amp;$Q$3&amp;$R$3,Data[Index]&amp;Data[Valid Test, Can be used for conformity (Y/N)]&amp;Data[Cycle],Data[Date])</f>
        <v>#N/A</v>
      </c>
      <c r="F1942" s="141" t="e" cm="1">
        <f t="array" ref="F1942">(_xlfn.XLOOKUP($A1942&amp;$Q$3&amp;$R$3,Data[Index]&amp;Data[Valid Test, Can be used for conformity (Y/N)]&amp;Data[Cycle],Data[CO/km (mg)])-F$2)/F$5</f>
        <v>#N/A</v>
      </c>
      <c r="G1942" s="141" t="e" cm="1">
        <f t="array" ref="G1942">(_xlfn.XLOOKUP($A1942&amp;$Q$3,Data[Index]&amp;Data[Valid Test, Can be used for conformity (Y/N)],Data[CO2/km (g)])-G$2)/G$5</f>
        <v>#N/A</v>
      </c>
      <c r="H1942" s="141" t="e" cm="1">
        <f t="array" ref="H1942">(_xlfn.XLOOKUP($A1942&amp;$Q$3,Data[Index]&amp;Data[Valid Test, Can be used for conformity (Y/N)],Data[THC/km (mg)])-H$2)/H$5</f>
        <v>#N/A</v>
      </c>
      <c r="I1942" s="141" t="e" cm="1">
        <f t="array" ref="I1942">(_xlfn.XLOOKUP($A1942&amp;$Q$3,Data[Index]&amp;Data[Valid Test, Can be used for conformity (Y/N)],Data[NOx/km (mg)])-I$2)/I$5</f>
        <v>#N/A</v>
      </c>
      <c r="J1942" s="141" t="e" cm="1">
        <f t="array" ref="J1942">(_xlfn.XLOOKUP($A1942&amp;$Q$3,Data[Index]&amp;Data[Valid Test, Can be used for conformity (Y/N)],Data[THC + NOx/km (mg)])-J$2)/J$5</f>
        <v>#N/A</v>
      </c>
      <c r="K1942" s="141" t="e" cm="1">
        <f t="array" ref="K1942">(_xlfn.XLOOKUP($A1942&amp;$Q$3,Data[Index]&amp;Data[Valid Test, Can be used for conformity (Y/N)],Data[PN/km ('#)])-K$2)/K$5</f>
        <v>#N/A</v>
      </c>
      <c r="L1942" s="141" t="e" cm="1">
        <f t="array" ref="L1942">(_xlfn.XLOOKUP($A1942&amp;$Q$3,Data[Index]&amp;Data[Valid Test, Can be used for conformity (Y/N)],Data[PM/km (mg)])-L$2)/L$5</f>
        <v>#N/A</v>
      </c>
      <c r="M1942" s="140" t="e" cm="1">
        <f t="array" ref="M1942">(_xlfn.XLOOKUP($A1942&amp;$Q$3,Data[Index]&amp;Data[Valid Test, Can be used for conformity (Y/N)],Data[CH4 (mg/km)])-M$2)/M$5</f>
        <v>#N/A</v>
      </c>
      <c r="N1942" s="140" t="e" cm="1">
        <f t="array" ref="N1942">(_xlfn.XLOOKUP($A1942&amp;$Q$3,Data[Index]&amp;Data[Valid Test, Can be used for conformity (Y/N)],Data[N20 (mg/km)])-N$2)/N$5</f>
        <v>#N/A</v>
      </c>
      <c r="O1942" s="141" t="e" cm="1">
        <f t="array" ref="O1942">(_xlfn.XLOOKUP($A1942&amp;$Q$3,Data[Index]&amp;Data[Valid Test, Can be used for conformity (Y/N)],Data[l/100km])-O$2)/O$5</f>
        <v>#N/A</v>
      </c>
      <c r="P1942" s="138">
        <f>_xlfn.XLOOKUP($A1942,Data[Index],Data[Comments])</f>
        <v>0</v>
      </c>
    </row>
    <row r="1943" spans="1:16" x14ac:dyDescent="0.2">
      <c r="A1943" s="129"/>
      <c r="B1943" s="129"/>
      <c r="C1943" s="129" t="e" cm="1">
        <f t="array" ref="C1943">_xlfn.XLOOKUP($A1943&amp;$Q$3&amp;$R$3,Data[Index]&amp;Data[Valid Test, Can be used for conformity (Y/N)]&amp;Data[Cycle],Data[Test Name])</f>
        <v>#N/A</v>
      </c>
      <c r="D1943" s="167" t="e" cm="1">
        <f t="array" ref="D1943">_xlfn.XLOOKUP($A1943&amp;$Q$3&amp;$R$3,Data[Index]&amp;Data[Valid Test, Can be used for conformity (Y/N)]&amp;Data[Cycle],Data[Mileage (Miles)])</f>
        <v>#N/A</v>
      </c>
      <c r="E1943" s="130" t="e" cm="1">
        <f t="array" ref="E1943">_xlfn.XLOOKUP($A1943&amp;$Q$3&amp;$R$3,Data[Index]&amp;Data[Valid Test, Can be used for conformity (Y/N)]&amp;Data[Cycle],Data[Date])</f>
        <v>#N/A</v>
      </c>
      <c r="F1943" s="141" t="e" cm="1">
        <f t="array" ref="F1943">(_xlfn.XLOOKUP($A1943&amp;$Q$3&amp;$R$3,Data[Index]&amp;Data[Valid Test, Can be used for conformity (Y/N)]&amp;Data[Cycle],Data[CO/km (mg)])-F$2)/F$5</f>
        <v>#N/A</v>
      </c>
      <c r="G1943" s="141" t="e" cm="1">
        <f t="array" ref="G1943">(_xlfn.XLOOKUP($A1943&amp;$Q$3,Data[Index]&amp;Data[Valid Test, Can be used for conformity (Y/N)],Data[CO2/km (g)])-G$2)/G$5</f>
        <v>#N/A</v>
      </c>
      <c r="H1943" s="141" t="e" cm="1">
        <f t="array" ref="H1943">(_xlfn.XLOOKUP($A1943&amp;$Q$3,Data[Index]&amp;Data[Valid Test, Can be used for conformity (Y/N)],Data[THC/km (mg)])-H$2)/H$5</f>
        <v>#N/A</v>
      </c>
      <c r="I1943" s="141" t="e" cm="1">
        <f t="array" ref="I1943">(_xlfn.XLOOKUP($A1943&amp;$Q$3,Data[Index]&amp;Data[Valid Test, Can be used for conformity (Y/N)],Data[NOx/km (mg)])-I$2)/I$5</f>
        <v>#N/A</v>
      </c>
      <c r="J1943" s="141" t="e" cm="1">
        <f t="array" ref="J1943">(_xlfn.XLOOKUP($A1943&amp;$Q$3,Data[Index]&amp;Data[Valid Test, Can be used for conformity (Y/N)],Data[THC + NOx/km (mg)])-J$2)/J$5</f>
        <v>#N/A</v>
      </c>
      <c r="K1943" s="141" t="e" cm="1">
        <f t="array" ref="K1943">(_xlfn.XLOOKUP($A1943&amp;$Q$3,Data[Index]&amp;Data[Valid Test, Can be used for conformity (Y/N)],Data[PN/km ('#)])-K$2)/K$5</f>
        <v>#N/A</v>
      </c>
      <c r="L1943" s="141" t="e" cm="1">
        <f t="array" ref="L1943">(_xlfn.XLOOKUP($A1943&amp;$Q$3,Data[Index]&amp;Data[Valid Test, Can be used for conformity (Y/N)],Data[PM/km (mg)])-L$2)/L$5</f>
        <v>#N/A</v>
      </c>
      <c r="M1943" s="140" t="e" cm="1">
        <f t="array" ref="M1943">(_xlfn.XLOOKUP($A1943&amp;$Q$3,Data[Index]&amp;Data[Valid Test, Can be used for conformity (Y/N)],Data[CH4 (mg/km)])-M$2)/M$5</f>
        <v>#N/A</v>
      </c>
      <c r="N1943" s="140" t="e" cm="1">
        <f t="array" ref="N1943">(_xlfn.XLOOKUP($A1943&amp;$Q$3,Data[Index]&amp;Data[Valid Test, Can be used for conformity (Y/N)],Data[N20 (mg/km)])-N$2)/N$5</f>
        <v>#N/A</v>
      </c>
      <c r="O1943" s="141" t="e" cm="1">
        <f t="array" ref="O1943">(_xlfn.XLOOKUP($A1943&amp;$Q$3,Data[Index]&amp;Data[Valid Test, Can be used for conformity (Y/N)],Data[l/100km])-O$2)/O$5</f>
        <v>#N/A</v>
      </c>
      <c r="P1943" s="138">
        <f>_xlfn.XLOOKUP($A1943,Data[Index],Data[Comments])</f>
        <v>0</v>
      </c>
    </row>
    <row r="1944" spans="1:16" x14ac:dyDescent="0.2">
      <c r="A1944" s="129"/>
      <c r="B1944" s="129"/>
      <c r="C1944" s="129" t="e" cm="1">
        <f t="array" ref="C1944">_xlfn.XLOOKUP($A1944&amp;$Q$3&amp;$R$3,Data[Index]&amp;Data[Valid Test, Can be used for conformity (Y/N)]&amp;Data[Cycle],Data[Test Name])</f>
        <v>#N/A</v>
      </c>
      <c r="D1944" s="167" t="e" cm="1">
        <f t="array" ref="D1944">_xlfn.XLOOKUP($A1944&amp;$Q$3&amp;$R$3,Data[Index]&amp;Data[Valid Test, Can be used for conformity (Y/N)]&amp;Data[Cycle],Data[Mileage (Miles)])</f>
        <v>#N/A</v>
      </c>
      <c r="E1944" s="130" t="e" cm="1">
        <f t="array" ref="E1944">_xlfn.XLOOKUP($A1944&amp;$Q$3&amp;$R$3,Data[Index]&amp;Data[Valid Test, Can be used for conformity (Y/N)]&amp;Data[Cycle],Data[Date])</f>
        <v>#N/A</v>
      </c>
      <c r="F1944" s="141" t="e" cm="1">
        <f t="array" ref="F1944">(_xlfn.XLOOKUP($A1944&amp;$Q$3&amp;$R$3,Data[Index]&amp;Data[Valid Test, Can be used for conformity (Y/N)]&amp;Data[Cycle],Data[CO/km (mg)])-F$2)/F$5</f>
        <v>#N/A</v>
      </c>
      <c r="G1944" s="141" t="e" cm="1">
        <f t="array" ref="G1944">(_xlfn.XLOOKUP($A1944&amp;$Q$3,Data[Index]&amp;Data[Valid Test, Can be used for conformity (Y/N)],Data[CO2/km (g)])-G$2)/G$5</f>
        <v>#N/A</v>
      </c>
      <c r="H1944" s="141" t="e" cm="1">
        <f t="array" ref="H1944">(_xlfn.XLOOKUP($A1944&amp;$Q$3,Data[Index]&amp;Data[Valid Test, Can be used for conformity (Y/N)],Data[THC/km (mg)])-H$2)/H$5</f>
        <v>#N/A</v>
      </c>
      <c r="I1944" s="141" t="e" cm="1">
        <f t="array" ref="I1944">(_xlfn.XLOOKUP($A1944&amp;$Q$3,Data[Index]&amp;Data[Valid Test, Can be used for conformity (Y/N)],Data[NOx/km (mg)])-I$2)/I$5</f>
        <v>#N/A</v>
      </c>
      <c r="J1944" s="141" t="e" cm="1">
        <f t="array" ref="J1944">(_xlfn.XLOOKUP($A1944&amp;$Q$3,Data[Index]&amp;Data[Valid Test, Can be used for conformity (Y/N)],Data[THC + NOx/km (mg)])-J$2)/J$5</f>
        <v>#N/A</v>
      </c>
      <c r="K1944" s="141" t="e" cm="1">
        <f t="array" ref="K1944">(_xlfn.XLOOKUP($A1944&amp;$Q$3,Data[Index]&amp;Data[Valid Test, Can be used for conformity (Y/N)],Data[PN/km ('#)])-K$2)/K$5</f>
        <v>#N/A</v>
      </c>
      <c r="L1944" s="141" t="e" cm="1">
        <f t="array" ref="L1944">(_xlfn.XLOOKUP($A1944&amp;$Q$3,Data[Index]&amp;Data[Valid Test, Can be used for conformity (Y/N)],Data[PM/km (mg)])-L$2)/L$5</f>
        <v>#N/A</v>
      </c>
      <c r="M1944" s="140" t="e" cm="1">
        <f t="array" ref="M1944">(_xlfn.XLOOKUP($A1944&amp;$Q$3,Data[Index]&amp;Data[Valid Test, Can be used for conformity (Y/N)],Data[CH4 (mg/km)])-M$2)/M$5</f>
        <v>#N/A</v>
      </c>
      <c r="N1944" s="140" t="e" cm="1">
        <f t="array" ref="N1944">(_xlfn.XLOOKUP($A1944&amp;$Q$3,Data[Index]&amp;Data[Valid Test, Can be used for conformity (Y/N)],Data[N20 (mg/km)])-N$2)/N$5</f>
        <v>#N/A</v>
      </c>
      <c r="O1944" s="141" t="e" cm="1">
        <f t="array" ref="O1944">(_xlfn.XLOOKUP($A1944&amp;$Q$3,Data[Index]&amp;Data[Valid Test, Can be used for conformity (Y/N)],Data[l/100km])-O$2)/O$5</f>
        <v>#N/A</v>
      </c>
      <c r="P1944" s="138">
        <f>_xlfn.XLOOKUP($A1944,Data[Index],Data[Comments])</f>
        <v>0</v>
      </c>
    </row>
    <row r="1945" spans="1:16" x14ac:dyDescent="0.2">
      <c r="A1945" s="129"/>
      <c r="B1945" s="129"/>
      <c r="C1945" s="129" t="e" cm="1">
        <f t="array" ref="C1945">_xlfn.XLOOKUP($A1945&amp;$Q$3&amp;$R$3,Data[Index]&amp;Data[Valid Test, Can be used for conformity (Y/N)]&amp;Data[Cycle],Data[Test Name])</f>
        <v>#N/A</v>
      </c>
      <c r="D1945" s="167" t="e" cm="1">
        <f t="array" ref="D1945">_xlfn.XLOOKUP($A1945&amp;$Q$3&amp;$R$3,Data[Index]&amp;Data[Valid Test, Can be used for conformity (Y/N)]&amp;Data[Cycle],Data[Mileage (Miles)])</f>
        <v>#N/A</v>
      </c>
      <c r="E1945" s="130" t="e" cm="1">
        <f t="array" ref="E1945">_xlfn.XLOOKUP($A1945&amp;$Q$3&amp;$R$3,Data[Index]&amp;Data[Valid Test, Can be used for conformity (Y/N)]&amp;Data[Cycle],Data[Date])</f>
        <v>#N/A</v>
      </c>
      <c r="F1945" s="141" t="e" cm="1">
        <f t="array" ref="F1945">(_xlfn.XLOOKUP($A1945&amp;$Q$3&amp;$R$3,Data[Index]&amp;Data[Valid Test, Can be used for conformity (Y/N)]&amp;Data[Cycle],Data[CO/km (mg)])-F$2)/F$5</f>
        <v>#N/A</v>
      </c>
      <c r="G1945" s="141" t="e" cm="1">
        <f t="array" ref="G1945">(_xlfn.XLOOKUP($A1945&amp;$Q$3,Data[Index]&amp;Data[Valid Test, Can be used for conformity (Y/N)],Data[CO2/km (g)])-G$2)/G$5</f>
        <v>#N/A</v>
      </c>
      <c r="H1945" s="141" t="e" cm="1">
        <f t="array" ref="H1945">(_xlfn.XLOOKUP($A1945&amp;$Q$3,Data[Index]&amp;Data[Valid Test, Can be used for conformity (Y/N)],Data[THC/km (mg)])-H$2)/H$5</f>
        <v>#N/A</v>
      </c>
      <c r="I1945" s="141" t="e" cm="1">
        <f t="array" ref="I1945">(_xlfn.XLOOKUP($A1945&amp;$Q$3,Data[Index]&amp;Data[Valid Test, Can be used for conformity (Y/N)],Data[NOx/km (mg)])-I$2)/I$5</f>
        <v>#N/A</v>
      </c>
      <c r="J1945" s="141" t="e" cm="1">
        <f t="array" ref="J1945">(_xlfn.XLOOKUP($A1945&amp;$Q$3,Data[Index]&amp;Data[Valid Test, Can be used for conformity (Y/N)],Data[THC + NOx/km (mg)])-J$2)/J$5</f>
        <v>#N/A</v>
      </c>
      <c r="K1945" s="141" t="e" cm="1">
        <f t="array" ref="K1945">(_xlfn.XLOOKUP($A1945&amp;$Q$3,Data[Index]&amp;Data[Valid Test, Can be used for conformity (Y/N)],Data[PN/km ('#)])-K$2)/K$5</f>
        <v>#N/A</v>
      </c>
      <c r="L1945" s="141" t="e" cm="1">
        <f t="array" ref="L1945">(_xlfn.XLOOKUP($A1945&amp;$Q$3,Data[Index]&amp;Data[Valid Test, Can be used for conformity (Y/N)],Data[PM/km (mg)])-L$2)/L$5</f>
        <v>#N/A</v>
      </c>
      <c r="M1945" s="140" t="e" cm="1">
        <f t="array" ref="M1945">(_xlfn.XLOOKUP($A1945&amp;$Q$3,Data[Index]&amp;Data[Valid Test, Can be used for conformity (Y/N)],Data[CH4 (mg/km)])-M$2)/M$5</f>
        <v>#N/A</v>
      </c>
      <c r="N1945" s="140" t="e" cm="1">
        <f t="array" ref="N1945">(_xlfn.XLOOKUP($A1945&amp;$Q$3,Data[Index]&amp;Data[Valid Test, Can be used for conformity (Y/N)],Data[N20 (mg/km)])-N$2)/N$5</f>
        <v>#N/A</v>
      </c>
      <c r="O1945" s="141" t="e" cm="1">
        <f t="array" ref="O1945">(_xlfn.XLOOKUP($A1945&amp;$Q$3,Data[Index]&amp;Data[Valid Test, Can be used for conformity (Y/N)],Data[l/100km])-O$2)/O$5</f>
        <v>#N/A</v>
      </c>
      <c r="P1945" s="138">
        <f>_xlfn.XLOOKUP($A1945,Data[Index],Data[Comments])</f>
        <v>0</v>
      </c>
    </row>
    <row r="1946" spans="1:16" x14ac:dyDescent="0.2">
      <c r="A1946" s="129"/>
      <c r="B1946" s="129"/>
      <c r="C1946" s="129" t="e" cm="1">
        <f t="array" ref="C1946">_xlfn.XLOOKUP($A1946&amp;$Q$3&amp;$R$3,Data[Index]&amp;Data[Valid Test, Can be used for conformity (Y/N)]&amp;Data[Cycle],Data[Test Name])</f>
        <v>#N/A</v>
      </c>
      <c r="D1946" s="167" t="e" cm="1">
        <f t="array" ref="D1946">_xlfn.XLOOKUP($A1946&amp;$Q$3&amp;$R$3,Data[Index]&amp;Data[Valid Test, Can be used for conformity (Y/N)]&amp;Data[Cycle],Data[Mileage (Miles)])</f>
        <v>#N/A</v>
      </c>
      <c r="E1946" s="130" t="e" cm="1">
        <f t="array" ref="E1946">_xlfn.XLOOKUP($A1946&amp;$Q$3&amp;$R$3,Data[Index]&amp;Data[Valid Test, Can be used for conformity (Y/N)]&amp;Data[Cycle],Data[Date])</f>
        <v>#N/A</v>
      </c>
      <c r="F1946" s="141" t="e" cm="1">
        <f t="array" ref="F1946">(_xlfn.XLOOKUP($A1946&amp;$Q$3&amp;$R$3,Data[Index]&amp;Data[Valid Test, Can be used for conformity (Y/N)]&amp;Data[Cycle],Data[CO/km (mg)])-F$2)/F$5</f>
        <v>#N/A</v>
      </c>
      <c r="G1946" s="141" t="e" cm="1">
        <f t="array" ref="G1946">(_xlfn.XLOOKUP($A1946&amp;$Q$3,Data[Index]&amp;Data[Valid Test, Can be used for conformity (Y/N)],Data[CO2/km (g)])-G$2)/G$5</f>
        <v>#N/A</v>
      </c>
      <c r="H1946" s="141" t="e" cm="1">
        <f t="array" ref="H1946">(_xlfn.XLOOKUP($A1946&amp;$Q$3,Data[Index]&amp;Data[Valid Test, Can be used for conformity (Y/N)],Data[THC/km (mg)])-H$2)/H$5</f>
        <v>#N/A</v>
      </c>
      <c r="I1946" s="141" t="e" cm="1">
        <f t="array" ref="I1946">(_xlfn.XLOOKUP($A1946&amp;$Q$3,Data[Index]&amp;Data[Valid Test, Can be used for conformity (Y/N)],Data[NOx/km (mg)])-I$2)/I$5</f>
        <v>#N/A</v>
      </c>
      <c r="J1946" s="141" t="e" cm="1">
        <f t="array" ref="J1946">(_xlfn.XLOOKUP($A1946&amp;$Q$3,Data[Index]&amp;Data[Valid Test, Can be used for conformity (Y/N)],Data[THC + NOx/km (mg)])-J$2)/J$5</f>
        <v>#N/A</v>
      </c>
      <c r="K1946" s="141" t="e" cm="1">
        <f t="array" ref="K1946">(_xlfn.XLOOKUP($A1946&amp;$Q$3,Data[Index]&amp;Data[Valid Test, Can be used for conformity (Y/N)],Data[PN/km ('#)])-K$2)/K$5</f>
        <v>#N/A</v>
      </c>
      <c r="L1946" s="141" t="e" cm="1">
        <f t="array" ref="L1946">(_xlfn.XLOOKUP($A1946&amp;$Q$3,Data[Index]&amp;Data[Valid Test, Can be used for conformity (Y/N)],Data[PM/km (mg)])-L$2)/L$5</f>
        <v>#N/A</v>
      </c>
      <c r="M1946" s="140" t="e" cm="1">
        <f t="array" ref="M1946">(_xlfn.XLOOKUP($A1946&amp;$Q$3,Data[Index]&amp;Data[Valid Test, Can be used for conformity (Y/N)],Data[CH4 (mg/km)])-M$2)/M$5</f>
        <v>#N/A</v>
      </c>
      <c r="N1946" s="140" t="e" cm="1">
        <f t="array" ref="N1946">(_xlfn.XLOOKUP($A1946&amp;$Q$3,Data[Index]&amp;Data[Valid Test, Can be used for conformity (Y/N)],Data[N20 (mg/km)])-N$2)/N$5</f>
        <v>#N/A</v>
      </c>
      <c r="O1946" s="141" t="e" cm="1">
        <f t="array" ref="O1946">(_xlfn.XLOOKUP($A1946&amp;$Q$3,Data[Index]&amp;Data[Valid Test, Can be used for conformity (Y/N)],Data[l/100km])-O$2)/O$5</f>
        <v>#N/A</v>
      </c>
      <c r="P1946" s="138">
        <f>_xlfn.XLOOKUP($A1946,Data[Index],Data[Comments])</f>
        <v>0</v>
      </c>
    </row>
    <row r="1947" spans="1:16" x14ac:dyDescent="0.2">
      <c r="A1947" s="129"/>
      <c r="B1947" s="129"/>
      <c r="C1947" s="129" t="e" cm="1">
        <f t="array" ref="C1947">_xlfn.XLOOKUP($A1947&amp;$Q$3&amp;$R$3,Data[Index]&amp;Data[Valid Test, Can be used for conformity (Y/N)]&amp;Data[Cycle],Data[Test Name])</f>
        <v>#N/A</v>
      </c>
      <c r="D1947" s="167" t="e" cm="1">
        <f t="array" ref="D1947">_xlfn.XLOOKUP($A1947&amp;$Q$3&amp;$R$3,Data[Index]&amp;Data[Valid Test, Can be used for conformity (Y/N)]&amp;Data[Cycle],Data[Mileage (Miles)])</f>
        <v>#N/A</v>
      </c>
      <c r="E1947" s="130" t="e" cm="1">
        <f t="array" ref="E1947">_xlfn.XLOOKUP($A1947&amp;$Q$3&amp;$R$3,Data[Index]&amp;Data[Valid Test, Can be used for conformity (Y/N)]&amp;Data[Cycle],Data[Date])</f>
        <v>#N/A</v>
      </c>
      <c r="F1947" s="141" t="e" cm="1">
        <f t="array" ref="F1947">(_xlfn.XLOOKUP($A1947&amp;$Q$3&amp;$R$3,Data[Index]&amp;Data[Valid Test, Can be used for conformity (Y/N)]&amp;Data[Cycle],Data[CO/km (mg)])-F$2)/F$5</f>
        <v>#N/A</v>
      </c>
      <c r="G1947" s="141" t="e" cm="1">
        <f t="array" ref="G1947">(_xlfn.XLOOKUP($A1947&amp;$Q$3,Data[Index]&amp;Data[Valid Test, Can be used for conformity (Y/N)],Data[CO2/km (g)])-G$2)/G$5</f>
        <v>#N/A</v>
      </c>
      <c r="H1947" s="141" t="e" cm="1">
        <f t="array" ref="H1947">(_xlfn.XLOOKUP($A1947&amp;$Q$3,Data[Index]&amp;Data[Valid Test, Can be used for conformity (Y/N)],Data[THC/km (mg)])-H$2)/H$5</f>
        <v>#N/A</v>
      </c>
      <c r="I1947" s="141" t="e" cm="1">
        <f t="array" ref="I1947">(_xlfn.XLOOKUP($A1947&amp;$Q$3,Data[Index]&amp;Data[Valid Test, Can be used for conformity (Y/N)],Data[NOx/km (mg)])-I$2)/I$5</f>
        <v>#N/A</v>
      </c>
      <c r="J1947" s="141" t="e" cm="1">
        <f t="array" ref="J1947">(_xlfn.XLOOKUP($A1947&amp;$Q$3,Data[Index]&amp;Data[Valid Test, Can be used for conformity (Y/N)],Data[THC + NOx/km (mg)])-J$2)/J$5</f>
        <v>#N/A</v>
      </c>
      <c r="K1947" s="141" t="e" cm="1">
        <f t="array" ref="K1947">(_xlfn.XLOOKUP($A1947&amp;$Q$3,Data[Index]&amp;Data[Valid Test, Can be used for conformity (Y/N)],Data[PN/km ('#)])-K$2)/K$5</f>
        <v>#N/A</v>
      </c>
      <c r="L1947" s="141" t="e" cm="1">
        <f t="array" ref="L1947">(_xlfn.XLOOKUP($A1947&amp;$Q$3,Data[Index]&amp;Data[Valid Test, Can be used for conformity (Y/N)],Data[PM/km (mg)])-L$2)/L$5</f>
        <v>#N/A</v>
      </c>
      <c r="M1947" s="140" t="e" cm="1">
        <f t="array" ref="M1947">(_xlfn.XLOOKUP($A1947&amp;$Q$3,Data[Index]&amp;Data[Valid Test, Can be used for conformity (Y/N)],Data[CH4 (mg/km)])-M$2)/M$5</f>
        <v>#N/A</v>
      </c>
      <c r="N1947" s="140" t="e" cm="1">
        <f t="array" ref="N1947">(_xlfn.XLOOKUP($A1947&amp;$Q$3,Data[Index]&amp;Data[Valid Test, Can be used for conformity (Y/N)],Data[N20 (mg/km)])-N$2)/N$5</f>
        <v>#N/A</v>
      </c>
      <c r="O1947" s="141" t="e" cm="1">
        <f t="array" ref="O1947">(_xlfn.XLOOKUP($A1947&amp;$Q$3,Data[Index]&amp;Data[Valid Test, Can be used for conformity (Y/N)],Data[l/100km])-O$2)/O$5</f>
        <v>#N/A</v>
      </c>
      <c r="P1947" s="138">
        <f>_xlfn.XLOOKUP($A1947,Data[Index],Data[Comments])</f>
        <v>0</v>
      </c>
    </row>
    <row r="1948" spans="1:16" x14ac:dyDescent="0.2">
      <c r="A1948" s="129"/>
      <c r="B1948" s="129"/>
      <c r="C1948" s="129" t="e" cm="1">
        <f t="array" ref="C1948">_xlfn.XLOOKUP($A1948&amp;$Q$3&amp;$R$3,Data[Index]&amp;Data[Valid Test, Can be used for conformity (Y/N)]&amp;Data[Cycle],Data[Test Name])</f>
        <v>#N/A</v>
      </c>
      <c r="D1948" s="167" t="e" cm="1">
        <f t="array" ref="D1948">_xlfn.XLOOKUP($A1948&amp;$Q$3&amp;$R$3,Data[Index]&amp;Data[Valid Test, Can be used for conformity (Y/N)]&amp;Data[Cycle],Data[Mileage (Miles)])</f>
        <v>#N/A</v>
      </c>
      <c r="E1948" s="130" t="e" cm="1">
        <f t="array" ref="E1948">_xlfn.XLOOKUP($A1948&amp;$Q$3&amp;$R$3,Data[Index]&amp;Data[Valid Test, Can be used for conformity (Y/N)]&amp;Data[Cycle],Data[Date])</f>
        <v>#N/A</v>
      </c>
      <c r="F1948" s="141" t="e" cm="1">
        <f t="array" ref="F1948">(_xlfn.XLOOKUP($A1948&amp;$Q$3&amp;$R$3,Data[Index]&amp;Data[Valid Test, Can be used for conformity (Y/N)]&amp;Data[Cycle],Data[CO/km (mg)])-F$2)/F$5</f>
        <v>#N/A</v>
      </c>
      <c r="G1948" s="141" t="e" cm="1">
        <f t="array" ref="G1948">(_xlfn.XLOOKUP($A1948&amp;$Q$3,Data[Index]&amp;Data[Valid Test, Can be used for conformity (Y/N)],Data[CO2/km (g)])-G$2)/G$5</f>
        <v>#N/A</v>
      </c>
      <c r="H1948" s="141" t="e" cm="1">
        <f t="array" ref="H1948">(_xlfn.XLOOKUP($A1948&amp;$Q$3,Data[Index]&amp;Data[Valid Test, Can be used for conformity (Y/N)],Data[THC/km (mg)])-H$2)/H$5</f>
        <v>#N/A</v>
      </c>
      <c r="I1948" s="141" t="e" cm="1">
        <f t="array" ref="I1948">(_xlfn.XLOOKUP($A1948&amp;$Q$3,Data[Index]&amp;Data[Valid Test, Can be used for conformity (Y/N)],Data[NOx/km (mg)])-I$2)/I$5</f>
        <v>#N/A</v>
      </c>
      <c r="J1948" s="141" t="e" cm="1">
        <f t="array" ref="J1948">(_xlfn.XLOOKUP($A1948&amp;$Q$3,Data[Index]&amp;Data[Valid Test, Can be used for conformity (Y/N)],Data[THC + NOx/km (mg)])-J$2)/J$5</f>
        <v>#N/A</v>
      </c>
      <c r="K1948" s="141" t="e" cm="1">
        <f t="array" ref="K1948">(_xlfn.XLOOKUP($A1948&amp;$Q$3,Data[Index]&amp;Data[Valid Test, Can be used for conformity (Y/N)],Data[PN/km ('#)])-K$2)/K$5</f>
        <v>#N/A</v>
      </c>
      <c r="L1948" s="141" t="e" cm="1">
        <f t="array" ref="L1948">(_xlfn.XLOOKUP($A1948&amp;$Q$3,Data[Index]&amp;Data[Valid Test, Can be used for conformity (Y/N)],Data[PM/km (mg)])-L$2)/L$5</f>
        <v>#N/A</v>
      </c>
      <c r="M1948" s="140" t="e" cm="1">
        <f t="array" ref="M1948">(_xlfn.XLOOKUP($A1948&amp;$Q$3,Data[Index]&amp;Data[Valid Test, Can be used for conformity (Y/N)],Data[CH4 (mg/km)])-M$2)/M$5</f>
        <v>#N/A</v>
      </c>
      <c r="N1948" s="140" t="e" cm="1">
        <f t="array" ref="N1948">(_xlfn.XLOOKUP($A1948&amp;$Q$3,Data[Index]&amp;Data[Valid Test, Can be used for conformity (Y/N)],Data[N20 (mg/km)])-N$2)/N$5</f>
        <v>#N/A</v>
      </c>
      <c r="O1948" s="141" t="e" cm="1">
        <f t="array" ref="O1948">(_xlfn.XLOOKUP($A1948&amp;$Q$3,Data[Index]&amp;Data[Valid Test, Can be used for conformity (Y/N)],Data[l/100km])-O$2)/O$5</f>
        <v>#N/A</v>
      </c>
      <c r="P1948" s="138">
        <f>_xlfn.XLOOKUP($A1948,Data[Index],Data[Comments])</f>
        <v>0</v>
      </c>
    </row>
    <row r="1949" spans="1:16" x14ac:dyDescent="0.2">
      <c r="A1949" s="129"/>
      <c r="B1949" s="129"/>
      <c r="C1949" s="129" t="e" cm="1">
        <f t="array" ref="C1949">_xlfn.XLOOKUP($A1949&amp;$Q$3&amp;$R$3,Data[Index]&amp;Data[Valid Test, Can be used for conformity (Y/N)]&amp;Data[Cycle],Data[Test Name])</f>
        <v>#N/A</v>
      </c>
      <c r="D1949" s="167" t="e" cm="1">
        <f t="array" ref="D1949">_xlfn.XLOOKUP($A1949&amp;$Q$3&amp;$R$3,Data[Index]&amp;Data[Valid Test, Can be used for conformity (Y/N)]&amp;Data[Cycle],Data[Mileage (Miles)])</f>
        <v>#N/A</v>
      </c>
      <c r="E1949" s="130" t="e" cm="1">
        <f t="array" ref="E1949">_xlfn.XLOOKUP($A1949&amp;$Q$3&amp;$R$3,Data[Index]&amp;Data[Valid Test, Can be used for conformity (Y/N)]&amp;Data[Cycle],Data[Date])</f>
        <v>#N/A</v>
      </c>
      <c r="F1949" s="141" t="e" cm="1">
        <f t="array" ref="F1949">(_xlfn.XLOOKUP($A1949&amp;$Q$3&amp;$R$3,Data[Index]&amp;Data[Valid Test, Can be used for conformity (Y/N)]&amp;Data[Cycle],Data[CO/km (mg)])-F$2)/F$5</f>
        <v>#N/A</v>
      </c>
      <c r="G1949" s="141" t="e" cm="1">
        <f t="array" ref="G1949">(_xlfn.XLOOKUP($A1949&amp;$Q$3,Data[Index]&amp;Data[Valid Test, Can be used for conformity (Y/N)],Data[CO2/km (g)])-G$2)/G$5</f>
        <v>#N/A</v>
      </c>
      <c r="H1949" s="141" t="e" cm="1">
        <f t="array" ref="H1949">(_xlfn.XLOOKUP($A1949&amp;$Q$3,Data[Index]&amp;Data[Valid Test, Can be used for conformity (Y/N)],Data[THC/km (mg)])-H$2)/H$5</f>
        <v>#N/A</v>
      </c>
      <c r="I1949" s="141" t="e" cm="1">
        <f t="array" ref="I1949">(_xlfn.XLOOKUP($A1949&amp;$Q$3,Data[Index]&amp;Data[Valid Test, Can be used for conformity (Y/N)],Data[NOx/km (mg)])-I$2)/I$5</f>
        <v>#N/A</v>
      </c>
      <c r="J1949" s="141" t="e" cm="1">
        <f t="array" ref="J1949">(_xlfn.XLOOKUP($A1949&amp;$Q$3,Data[Index]&amp;Data[Valid Test, Can be used for conformity (Y/N)],Data[THC + NOx/km (mg)])-J$2)/J$5</f>
        <v>#N/A</v>
      </c>
      <c r="K1949" s="141" t="e" cm="1">
        <f t="array" ref="K1949">(_xlfn.XLOOKUP($A1949&amp;$Q$3,Data[Index]&amp;Data[Valid Test, Can be used for conformity (Y/N)],Data[PN/km ('#)])-K$2)/K$5</f>
        <v>#N/A</v>
      </c>
      <c r="L1949" s="141" t="e" cm="1">
        <f t="array" ref="L1949">(_xlfn.XLOOKUP($A1949&amp;$Q$3,Data[Index]&amp;Data[Valid Test, Can be used for conformity (Y/N)],Data[PM/km (mg)])-L$2)/L$5</f>
        <v>#N/A</v>
      </c>
      <c r="M1949" s="140" t="e" cm="1">
        <f t="array" ref="M1949">(_xlfn.XLOOKUP($A1949&amp;$Q$3,Data[Index]&amp;Data[Valid Test, Can be used for conformity (Y/N)],Data[CH4 (mg/km)])-M$2)/M$5</f>
        <v>#N/A</v>
      </c>
      <c r="N1949" s="140" t="e" cm="1">
        <f t="array" ref="N1949">(_xlfn.XLOOKUP($A1949&amp;$Q$3,Data[Index]&amp;Data[Valid Test, Can be used for conformity (Y/N)],Data[N20 (mg/km)])-N$2)/N$5</f>
        <v>#N/A</v>
      </c>
      <c r="O1949" s="141" t="e" cm="1">
        <f t="array" ref="O1949">(_xlfn.XLOOKUP($A1949&amp;$Q$3,Data[Index]&amp;Data[Valid Test, Can be used for conformity (Y/N)],Data[l/100km])-O$2)/O$5</f>
        <v>#N/A</v>
      </c>
      <c r="P1949" s="138">
        <f>_xlfn.XLOOKUP($A1949,Data[Index],Data[Comments])</f>
        <v>0</v>
      </c>
    </row>
    <row r="1950" spans="1:16" x14ac:dyDescent="0.2">
      <c r="A1950" s="129"/>
      <c r="B1950" s="129"/>
      <c r="C1950" s="129" t="e" cm="1">
        <f t="array" ref="C1950">_xlfn.XLOOKUP($A1950&amp;$Q$3&amp;$R$3,Data[Index]&amp;Data[Valid Test, Can be used for conformity (Y/N)]&amp;Data[Cycle],Data[Test Name])</f>
        <v>#N/A</v>
      </c>
      <c r="D1950" s="167" t="e" cm="1">
        <f t="array" ref="D1950">_xlfn.XLOOKUP($A1950&amp;$Q$3&amp;$R$3,Data[Index]&amp;Data[Valid Test, Can be used for conformity (Y/N)]&amp;Data[Cycle],Data[Mileage (Miles)])</f>
        <v>#N/A</v>
      </c>
      <c r="E1950" s="130" t="e" cm="1">
        <f t="array" ref="E1950">_xlfn.XLOOKUP($A1950&amp;$Q$3&amp;$R$3,Data[Index]&amp;Data[Valid Test, Can be used for conformity (Y/N)]&amp;Data[Cycle],Data[Date])</f>
        <v>#N/A</v>
      </c>
      <c r="F1950" s="141" t="e" cm="1">
        <f t="array" ref="F1950">(_xlfn.XLOOKUP($A1950&amp;$Q$3&amp;$R$3,Data[Index]&amp;Data[Valid Test, Can be used for conformity (Y/N)]&amp;Data[Cycle],Data[CO/km (mg)])-F$2)/F$5</f>
        <v>#N/A</v>
      </c>
      <c r="G1950" s="141" t="e" cm="1">
        <f t="array" ref="G1950">(_xlfn.XLOOKUP($A1950&amp;$Q$3,Data[Index]&amp;Data[Valid Test, Can be used for conformity (Y/N)],Data[CO2/km (g)])-G$2)/G$5</f>
        <v>#N/A</v>
      </c>
      <c r="H1950" s="141" t="e" cm="1">
        <f t="array" ref="H1950">(_xlfn.XLOOKUP($A1950&amp;$Q$3,Data[Index]&amp;Data[Valid Test, Can be used for conformity (Y/N)],Data[THC/km (mg)])-H$2)/H$5</f>
        <v>#N/A</v>
      </c>
      <c r="I1950" s="141" t="e" cm="1">
        <f t="array" ref="I1950">(_xlfn.XLOOKUP($A1950&amp;$Q$3,Data[Index]&amp;Data[Valid Test, Can be used for conformity (Y/N)],Data[NOx/km (mg)])-I$2)/I$5</f>
        <v>#N/A</v>
      </c>
      <c r="J1950" s="141" t="e" cm="1">
        <f t="array" ref="J1950">(_xlfn.XLOOKUP($A1950&amp;$Q$3,Data[Index]&amp;Data[Valid Test, Can be used for conformity (Y/N)],Data[THC + NOx/km (mg)])-J$2)/J$5</f>
        <v>#N/A</v>
      </c>
      <c r="K1950" s="141" t="e" cm="1">
        <f t="array" ref="K1950">(_xlfn.XLOOKUP($A1950&amp;$Q$3,Data[Index]&amp;Data[Valid Test, Can be used for conformity (Y/N)],Data[PN/km ('#)])-K$2)/K$5</f>
        <v>#N/A</v>
      </c>
      <c r="L1950" s="141" t="e" cm="1">
        <f t="array" ref="L1950">(_xlfn.XLOOKUP($A1950&amp;$Q$3,Data[Index]&amp;Data[Valid Test, Can be used for conformity (Y/N)],Data[PM/km (mg)])-L$2)/L$5</f>
        <v>#N/A</v>
      </c>
      <c r="M1950" s="140" t="e" cm="1">
        <f t="array" ref="M1950">(_xlfn.XLOOKUP($A1950&amp;$Q$3,Data[Index]&amp;Data[Valid Test, Can be used for conformity (Y/N)],Data[CH4 (mg/km)])-M$2)/M$5</f>
        <v>#N/A</v>
      </c>
      <c r="N1950" s="140" t="e" cm="1">
        <f t="array" ref="N1950">(_xlfn.XLOOKUP($A1950&amp;$Q$3,Data[Index]&amp;Data[Valid Test, Can be used for conformity (Y/N)],Data[N20 (mg/km)])-N$2)/N$5</f>
        <v>#N/A</v>
      </c>
      <c r="O1950" s="141" t="e" cm="1">
        <f t="array" ref="O1950">(_xlfn.XLOOKUP($A1950&amp;$Q$3,Data[Index]&amp;Data[Valid Test, Can be used for conformity (Y/N)],Data[l/100km])-O$2)/O$5</f>
        <v>#N/A</v>
      </c>
      <c r="P1950" s="138">
        <f>_xlfn.XLOOKUP($A1950,Data[Index],Data[Comments])</f>
        <v>0</v>
      </c>
    </row>
    <row r="1951" spans="1:16" x14ac:dyDescent="0.2">
      <c r="A1951" s="129"/>
      <c r="B1951" s="129"/>
      <c r="C1951" s="129" t="e" cm="1">
        <f t="array" ref="C1951">_xlfn.XLOOKUP($A1951&amp;$Q$3&amp;$R$3,Data[Index]&amp;Data[Valid Test, Can be used for conformity (Y/N)]&amp;Data[Cycle],Data[Test Name])</f>
        <v>#N/A</v>
      </c>
      <c r="D1951" s="167" t="e" cm="1">
        <f t="array" ref="D1951">_xlfn.XLOOKUP($A1951&amp;$Q$3&amp;$R$3,Data[Index]&amp;Data[Valid Test, Can be used for conformity (Y/N)]&amp;Data[Cycle],Data[Mileage (Miles)])</f>
        <v>#N/A</v>
      </c>
      <c r="E1951" s="130" t="e" cm="1">
        <f t="array" ref="E1951">_xlfn.XLOOKUP($A1951&amp;$Q$3&amp;$R$3,Data[Index]&amp;Data[Valid Test, Can be used for conformity (Y/N)]&amp;Data[Cycle],Data[Date])</f>
        <v>#N/A</v>
      </c>
      <c r="F1951" s="141" t="e" cm="1">
        <f t="array" ref="F1951">(_xlfn.XLOOKUP($A1951&amp;$Q$3&amp;$R$3,Data[Index]&amp;Data[Valid Test, Can be used for conformity (Y/N)]&amp;Data[Cycle],Data[CO/km (mg)])-F$2)/F$5</f>
        <v>#N/A</v>
      </c>
      <c r="G1951" s="141" t="e" cm="1">
        <f t="array" ref="G1951">(_xlfn.XLOOKUP($A1951&amp;$Q$3,Data[Index]&amp;Data[Valid Test, Can be used for conformity (Y/N)],Data[CO2/km (g)])-G$2)/G$5</f>
        <v>#N/A</v>
      </c>
      <c r="H1951" s="141" t="e" cm="1">
        <f t="array" ref="H1951">(_xlfn.XLOOKUP($A1951&amp;$Q$3,Data[Index]&amp;Data[Valid Test, Can be used for conformity (Y/N)],Data[THC/km (mg)])-H$2)/H$5</f>
        <v>#N/A</v>
      </c>
      <c r="I1951" s="141" t="e" cm="1">
        <f t="array" ref="I1951">(_xlfn.XLOOKUP($A1951&amp;$Q$3,Data[Index]&amp;Data[Valid Test, Can be used for conformity (Y/N)],Data[NOx/km (mg)])-I$2)/I$5</f>
        <v>#N/A</v>
      </c>
      <c r="J1951" s="141" t="e" cm="1">
        <f t="array" ref="J1951">(_xlfn.XLOOKUP($A1951&amp;$Q$3,Data[Index]&amp;Data[Valid Test, Can be used for conformity (Y/N)],Data[THC + NOx/km (mg)])-J$2)/J$5</f>
        <v>#N/A</v>
      </c>
      <c r="K1951" s="141" t="e" cm="1">
        <f t="array" ref="K1951">(_xlfn.XLOOKUP($A1951&amp;$Q$3,Data[Index]&amp;Data[Valid Test, Can be used for conformity (Y/N)],Data[PN/km ('#)])-K$2)/K$5</f>
        <v>#N/A</v>
      </c>
      <c r="L1951" s="141" t="e" cm="1">
        <f t="array" ref="L1951">(_xlfn.XLOOKUP($A1951&amp;$Q$3,Data[Index]&amp;Data[Valid Test, Can be used for conformity (Y/N)],Data[PM/km (mg)])-L$2)/L$5</f>
        <v>#N/A</v>
      </c>
      <c r="M1951" s="140" t="e" cm="1">
        <f t="array" ref="M1951">(_xlfn.XLOOKUP($A1951&amp;$Q$3,Data[Index]&amp;Data[Valid Test, Can be used for conformity (Y/N)],Data[CH4 (mg/km)])-M$2)/M$5</f>
        <v>#N/A</v>
      </c>
      <c r="N1951" s="140" t="e" cm="1">
        <f t="array" ref="N1951">(_xlfn.XLOOKUP($A1951&amp;$Q$3,Data[Index]&amp;Data[Valid Test, Can be used for conformity (Y/N)],Data[N20 (mg/km)])-N$2)/N$5</f>
        <v>#N/A</v>
      </c>
      <c r="O1951" s="141" t="e" cm="1">
        <f t="array" ref="O1951">(_xlfn.XLOOKUP($A1951&amp;$Q$3,Data[Index]&amp;Data[Valid Test, Can be used for conformity (Y/N)],Data[l/100km])-O$2)/O$5</f>
        <v>#N/A</v>
      </c>
      <c r="P1951" s="138">
        <f>_xlfn.XLOOKUP($A1951,Data[Index],Data[Comments])</f>
        <v>0</v>
      </c>
    </row>
    <row r="1952" spans="1:16" x14ac:dyDescent="0.2">
      <c r="A1952" s="129"/>
      <c r="B1952" s="129"/>
      <c r="C1952" s="129" t="e" cm="1">
        <f t="array" ref="C1952">_xlfn.XLOOKUP($A1952&amp;$Q$3&amp;$R$3,Data[Index]&amp;Data[Valid Test, Can be used for conformity (Y/N)]&amp;Data[Cycle],Data[Test Name])</f>
        <v>#N/A</v>
      </c>
      <c r="D1952" s="167" t="e" cm="1">
        <f t="array" ref="D1952">_xlfn.XLOOKUP($A1952&amp;$Q$3&amp;$R$3,Data[Index]&amp;Data[Valid Test, Can be used for conformity (Y/N)]&amp;Data[Cycle],Data[Mileage (Miles)])</f>
        <v>#N/A</v>
      </c>
      <c r="E1952" s="130" t="e" cm="1">
        <f t="array" ref="E1952">_xlfn.XLOOKUP($A1952&amp;$Q$3&amp;$R$3,Data[Index]&amp;Data[Valid Test, Can be used for conformity (Y/N)]&amp;Data[Cycle],Data[Date])</f>
        <v>#N/A</v>
      </c>
      <c r="F1952" s="141" t="e" cm="1">
        <f t="array" ref="F1952">(_xlfn.XLOOKUP($A1952&amp;$Q$3&amp;$R$3,Data[Index]&amp;Data[Valid Test, Can be used for conformity (Y/N)]&amp;Data[Cycle],Data[CO/km (mg)])-F$2)/F$5</f>
        <v>#N/A</v>
      </c>
      <c r="G1952" s="141" t="e" cm="1">
        <f t="array" ref="G1952">(_xlfn.XLOOKUP($A1952&amp;$Q$3,Data[Index]&amp;Data[Valid Test, Can be used for conformity (Y/N)],Data[CO2/km (g)])-G$2)/G$5</f>
        <v>#N/A</v>
      </c>
      <c r="H1952" s="141" t="e" cm="1">
        <f t="array" ref="H1952">(_xlfn.XLOOKUP($A1952&amp;$Q$3,Data[Index]&amp;Data[Valid Test, Can be used for conformity (Y/N)],Data[THC/km (mg)])-H$2)/H$5</f>
        <v>#N/A</v>
      </c>
      <c r="I1952" s="141" t="e" cm="1">
        <f t="array" ref="I1952">(_xlfn.XLOOKUP($A1952&amp;$Q$3,Data[Index]&amp;Data[Valid Test, Can be used for conformity (Y/N)],Data[NOx/km (mg)])-I$2)/I$5</f>
        <v>#N/A</v>
      </c>
      <c r="J1952" s="141" t="e" cm="1">
        <f t="array" ref="J1952">(_xlfn.XLOOKUP($A1952&amp;$Q$3,Data[Index]&amp;Data[Valid Test, Can be used for conformity (Y/N)],Data[THC + NOx/km (mg)])-J$2)/J$5</f>
        <v>#N/A</v>
      </c>
      <c r="K1952" s="141" t="e" cm="1">
        <f t="array" ref="K1952">(_xlfn.XLOOKUP($A1952&amp;$Q$3,Data[Index]&amp;Data[Valid Test, Can be used for conformity (Y/N)],Data[PN/km ('#)])-K$2)/K$5</f>
        <v>#N/A</v>
      </c>
      <c r="L1952" s="141" t="e" cm="1">
        <f t="array" ref="L1952">(_xlfn.XLOOKUP($A1952&amp;$Q$3,Data[Index]&amp;Data[Valid Test, Can be used for conformity (Y/N)],Data[PM/km (mg)])-L$2)/L$5</f>
        <v>#N/A</v>
      </c>
      <c r="M1952" s="140" t="e" cm="1">
        <f t="array" ref="M1952">(_xlfn.XLOOKUP($A1952&amp;$Q$3,Data[Index]&amp;Data[Valid Test, Can be used for conformity (Y/N)],Data[CH4 (mg/km)])-M$2)/M$5</f>
        <v>#N/A</v>
      </c>
      <c r="N1952" s="140" t="e" cm="1">
        <f t="array" ref="N1952">(_xlfn.XLOOKUP($A1952&amp;$Q$3,Data[Index]&amp;Data[Valid Test, Can be used for conformity (Y/N)],Data[N20 (mg/km)])-N$2)/N$5</f>
        <v>#N/A</v>
      </c>
      <c r="O1952" s="141" t="e" cm="1">
        <f t="array" ref="O1952">(_xlfn.XLOOKUP($A1952&amp;$Q$3,Data[Index]&amp;Data[Valid Test, Can be used for conformity (Y/N)],Data[l/100km])-O$2)/O$5</f>
        <v>#N/A</v>
      </c>
      <c r="P1952" s="138">
        <f>_xlfn.XLOOKUP($A1952,Data[Index],Data[Comments])</f>
        <v>0</v>
      </c>
    </row>
    <row r="1953" spans="1:16" x14ac:dyDescent="0.2">
      <c r="A1953" s="129"/>
      <c r="B1953" s="129"/>
      <c r="C1953" s="129" t="e" cm="1">
        <f t="array" ref="C1953">_xlfn.XLOOKUP($A1953&amp;$Q$3&amp;$R$3,Data[Index]&amp;Data[Valid Test, Can be used for conformity (Y/N)]&amp;Data[Cycle],Data[Test Name])</f>
        <v>#N/A</v>
      </c>
      <c r="D1953" s="167" t="e" cm="1">
        <f t="array" ref="D1953">_xlfn.XLOOKUP($A1953&amp;$Q$3&amp;$R$3,Data[Index]&amp;Data[Valid Test, Can be used for conformity (Y/N)]&amp;Data[Cycle],Data[Mileage (Miles)])</f>
        <v>#N/A</v>
      </c>
      <c r="E1953" s="130" t="e" cm="1">
        <f t="array" ref="E1953">_xlfn.XLOOKUP($A1953&amp;$Q$3&amp;$R$3,Data[Index]&amp;Data[Valid Test, Can be used for conformity (Y/N)]&amp;Data[Cycle],Data[Date])</f>
        <v>#N/A</v>
      </c>
      <c r="F1953" s="141" t="e" cm="1">
        <f t="array" ref="F1953">(_xlfn.XLOOKUP($A1953&amp;$Q$3&amp;$R$3,Data[Index]&amp;Data[Valid Test, Can be used for conformity (Y/N)]&amp;Data[Cycle],Data[CO/km (mg)])-F$2)/F$5</f>
        <v>#N/A</v>
      </c>
      <c r="G1953" s="141" t="e" cm="1">
        <f t="array" ref="G1953">(_xlfn.XLOOKUP($A1953&amp;$Q$3,Data[Index]&amp;Data[Valid Test, Can be used for conformity (Y/N)],Data[CO2/km (g)])-G$2)/G$5</f>
        <v>#N/A</v>
      </c>
      <c r="H1953" s="141" t="e" cm="1">
        <f t="array" ref="H1953">(_xlfn.XLOOKUP($A1953&amp;$Q$3,Data[Index]&amp;Data[Valid Test, Can be used for conformity (Y/N)],Data[THC/km (mg)])-H$2)/H$5</f>
        <v>#N/A</v>
      </c>
      <c r="I1953" s="141" t="e" cm="1">
        <f t="array" ref="I1953">(_xlfn.XLOOKUP($A1953&amp;$Q$3,Data[Index]&amp;Data[Valid Test, Can be used for conformity (Y/N)],Data[NOx/km (mg)])-I$2)/I$5</f>
        <v>#N/A</v>
      </c>
      <c r="J1953" s="141" t="e" cm="1">
        <f t="array" ref="J1953">(_xlfn.XLOOKUP($A1953&amp;$Q$3,Data[Index]&amp;Data[Valid Test, Can be used for conformity (Y/N)],Data[THC + NOx/km (mg)])-J$2)/J$5</f>
        <v>#N/A</v>
      </c>
      <c r="K1953" s="141" t="e" cm="1">
        <f t="array" ref="K1953">(_xlfn.XLOOKUP($A1953&amp;$Q$3,Data[Index]&amp;Data[Valid Test, Can be used for conformity (Y/N)],Data[PN/km ('#)])-K$2)/K$5</f>
        <v>#N/A</v>
      </c>
      <c r="L1953" s="141" t="e" cm="1">
        <f t="array" ref="L1953">(_xlfn.XLOOKUP($A1953&amp;$Q$3,Data[Index]&amp;Data[Valid Test, Can be used for conformity (Y/N)],Data[PM/km (mg)])-L$2)/L$5</f>
        <v>#N/A</v>
      </c>
      <c r="M1953" s="140" t="e" cm="1">
        <f t="array" ref="M1953">(_xlfn.XLOOKUP($A1953&amp;$Q$3,Data[Index]&amp;Data[Valid Test, Can be used for conformity (Y/N)],Data[CH4 (mg/km)])-M$2)/M$5</f>
        <v>#N/A</v>
      </c>
      <c r="N1953" s="140" t="e" cm="1">
        <f t="array" ref="N1953">(_xlfn.XLOOKUP($A1953&amp;$Q$3,Data[Index]&amp;Data[Valid Test, Can be used for conformity (Y/N)],Data[N20 (mg/km)])-N$2)/N$5</f>
        <v>#N/A</v>
      </c>
      <c r="O1953" s="141" t="e" cm="1">
        <f t="array" ref="O1953">(_xlfn.XLOOKUP($A1953&amp;$Q$3,Data[Index]&amp;Data[Valid Test, Can be used for conformity (Y/N)],Data[l/100km])-O$2)/O$5</f>
        <v>#N/A</v>
      </c>
      <c r="P1953" s="138">
        <f>_xlfn.XLOOKUP($A1953,Data[Index],Data[Comments])</f>
        <v>0</v>
      </c>
    </row>
    <row r="1954" spans="1:16" x14ac:dyDescent="0.2">
      <c r="A1954" s="129"/>
      <c r="B1954" s="129"/>
      <c r="C1954" s="129" t="e" cm="1">
        <f t="array" ref="C1954">_xlfn.XLOOKUP($A1954&amp;$Q$3&amp;$R$3,Data[Index]&amp;Data[Valid Test, Can be used for conformity (Y/N)]&amp;Data[Cycle],Data[Test Name])</f>
        <v>#N/A</v>
      </c>
      <c r="D1954" s="167" t="e" cm="1">
        <f t="array" ref="D1954">_xlfn.XLOOKUP($A1954&amp;$Q$3&amp;$R$3,Data[Index]&amp;Data[Valid Test, Can be used for conformity (Y/N)]&amp;Data[Cycle],Data[Mileage (Miles)])</f>
        <v>#N/A</v>
      </c>
      <c r="E1954" s="130" t="e" cm="1">
        <f t="array" ref="E1954">_xlfn.XLOOKUP($A1954&amp;$Q$3&amp;$R$3,Data[Index]&amp;Data[Valid Test, Can be used for conformity (Y/N)]&amp;Data[Cycle],Data[Date])</f>
        <v>#N/A</v>
      </c>
      <c r="F1954" s="141" t="e" cm="1">
        <f t="array" ref="F1954">(_xlfn.XLOOKUP($A1954&amp;$Q$3&amp;$R$3,Data[Index]&amp;Data[Valid Test, Can be used for conformity (Y/N)]&amp;Data[Cycle],Data[CO/km (mg)])-F$2)/F$5</f>
        <v>#N/A</v>
      </c>
      <c r="G1954" s="141" t="e" cm="1">
        <f t="array" ref="G1954">(_xlfn.XLOOKUP($A1954&amp;$Q$3,Data[Index]&amp;Data[Valid Test, Can be used for conformity (Y/N)],Data[CO2/km (g)])-G$2)/G$5</f>
        <v>#N/A</v>
      </c>
      <c r="H1954" s="141" t="e" cm="1">
        <f t="array" ref="H1954">(_xlfn.XLOOKUP($A1954&amp;$Q$3,Data[Index]&amp;Data[Valid Test, Can be used for conformity (Y/N)],Data[THC/km (mg)])-H$2)/H$5</f>
        <v>#N/A</v>
      </c>
      <c r="I1954" s="141" t="e" cm="1">
        <f t="array" ref="I1954">(_xlfn.XLOOKUP($A1954&amp;$Q$3,Data[Index]&amp;Data[Valid Test, Can be used for conformity (Y/N)],Data[NOx/km (mg)])-I$2)/I$5</f>
        <v>#N/A</v>
      </c>
      <c r="J1954" s="141" t="e" cm="1">
        <f t="array" ref="J1954">(_xlfn.XLOOKUP($A1954&amp;$Q$3,Data[Index]&amp;Data[Valid Test, Can be used for conformity (Y/N)],Data[THC + NOx/km (mg)])-J$2)/J$5</f>
        <v>#N/A</v>
      </c>
      <c r="K1954" s="141" t="e" cm="1">
        <f t="array" ref="K1954">(_xlfn.XLOOKUP($A1954&amp;$Q$3,Data[Index]&amp;Data[Valid Test, Can be used for conformity (Y/N)],Data[PN/km ('#)])-K$2)/K$5</f>
        <v>#N/A</v>
      </c>
      <c r="L1954" s="141" t="e" cm="1">
        <f t="array" ref="L1954">(_xlfn.XLOOKUP($A1954&amp;$Q$3,Data[Index]&amp;Data[Valid Test, Can be used for conformity (Y/N)],Data[PM/km (mg)])-L$2)/L$5</f>
        <v>#N/A</v>
      </c>
      <c r="M1954" s="140" t="e" cm="1">
        <f t="array" ref="M1954">(_xlfn.XLOOKUP($A1954&amp;$Q$3,Data[Index]&amp;Data[Valid Test, Can be used for conformity (Y/N)],Data[CH4 (mg/km)])-M$2)/M$5</f>
        <v>#N/A</v>
      </c>
      <c r="N1954" s="140" t="e" cm="1">
        <f t="array" ref="N1954">(_xlfn.XLOOKUP($A1954&amp;$Q$3,Data[Index]&amp;Data[Valid Test, Can be used for conformity (Y/N)],Data[N20 (mg/km)])-N$2)/N$5</f>
        <v>#N/A</v>
      </c>
      <c r="O1954" s="141" t="e" cm="1">
        <f t="array" ref="O1954">(_xlfn.XLOOKUP($A1954&amp;$Q$3,Data[Index]&amp;Data[Valid Test, Can be used for conformity (Y/N)],Data[l/100km])-O$2)/O$5</f>
        <v>#N/A</v>
      </c>
      <c r="P1954" s="138">
        <f>_xlfn.XLOOKUP($A1954,Data[Index],Data[Comments])</f>
        <v>0</v>
      </c>
    </row>
    <row r="1955" spans="1:16" x14ac:dyDescent="0.2">
      <c r="A1955" s="129"/>
      <c r="B1955" s="129"/>
      <c r="C1955" s="129" t="e" cm="1">
        <f t="array" ref="C1955">_xlfn.XLOOKUP($A1955&amp;$Q$3&amp;$R$3,Data[Index]&amp;Data[Valid Test, Can be used for conformity (Y/N)]&amp;Data[Cycle],Data[Test Name])</f>
        <v>#N/A</v>
      </c>
      <c r="D1955" s="167" t="e" cm="1">
        <f t="array" ref="D1955">_xlfn.XLOOKUP($A1955&amp;$Q$3&amp;$R$3,Data[Index]&amp;Data[Valid Test, Can be used for conformity (Y/N)]&amp;Data[Cycle],Data[Mileage (Miles)])</f>
        <v>#N/A</v>
      </c>
      <c r="E1955" s="130" t="e" cm="1">
        <f t="array" ref="E1955">_xlfn.XLOOKUP($A1955&amp;$Q$3&amp;$R$3,Data[Index]&amp;Data[Valid Test, Can be used for conformity (Y/N)]&amp;Data[Cycle],Data[Date])</f>
        <v>#N/A</v>
      </c>
      <c r="F1955" s="141" t="e" cm="1">
        <f t="array" ref="F1955">(_xlfn.XLOOKUP($A1955&amp;$Q$3&amp;$R$3,Data[Index]&amp;Data[Valid Test, Can be used for conformity (Y/N)]&amp;Data[Cycle],Data[CO/km (mg)])-F$2)/F$5</f>
        <v>#N/A</v>
      </c>
      <c r="G1955" s="141" t="e" cm="1">
        <f t="array" ref="G1955">(_xlfn.XLOOKUP($A1955&amp;$Q$3,Data[Index]&amp;Data[Valid Test, Can be used for conformity (Y/N)],Data[CO2/km (g)])-G$2)/G$5</f>
        <v>#N/A</v>
      </c>
      <c r="H1955" s="141" t="e" cm="1">
        <f t="array" ref="H1955">(_xlfn.XLOOKUP($A1955&amp;$Q$3,Data[Index]&amp;Data[Valid Test, Can be used for conformity (Y/N)],Data[THC/km (mg)])-H$2)/H$5</f>
        <v>#N/A</v>
      </c>
      <c r="I1955" s="141" t="e" cm="1">
        <f t="array" ref="I1955">(_xlfn.XLOOKUP($A1955&amp;$Q$3,Data[Index]&amp;Data[Valid Test, Can be used for conformity (Y/N)],Data[NOx/km (mg)])-I$2)/I$5</f>
        <v>#N/A</v>
      </c>
      <c r="J1955" s="141" t="e" cm="1">
        <f t="array" ref="J1955">(_xlfn.XLOOKUP($A1955&amp;$Q$3,Data[Index]&amp;Data[Valid Test, Can be used for conformity (Y/N)],Data[THC + NOx/km (mg)])-J$2)/J$5</f>
        <v>#N/A</v>
      </c>
      <c r="K1955" s="141" t="e" cm="1">
        <f t="array" ref="K1955">(_xlfn.XLOOKUP($A1955&amp;$Q$3,Data[Index]&amp;Data[Valid Test, Can be used for conformity (Y/N)],Data[PN/km ('#)])-K$2)/K$5</f>
        <v>#N/A</v>
      </c>
      <c r="L1955" s="141" t="e" cm="1">
        <f t="array" ref="L1955">(_xlfn.XLOOKUP($A1955&amp;$Q$3,Data[Index]&amp;Data[Valid Test, Can be used for conformity (Y/N)],Data[PM/km (mg)])-L$2)/L$5</f>
        <v>#N/A</v>
      </c>
      <c r="M1955" s="140" t="e" cm="1">
        <f t="array" ref="M1955">(_xlfn.XLOOKUP($A1955&amp;$Q$3,Data[Index]&amp;Data[Valid Test, Can be used for conformity (Y/N)],Data[CH4 (mg/km)])-M$2)/M$5</f>
        <v>#N/A</v>
      </c>
      <c r="N1955" s="140" t="e" cm="1">
        <f t="array" ref="N1955">(_xlfn.XLOOKUP($A1955&amp;$Q$3,Data[Index]&amp;Data[Valid Test, Can be used for conformity (Y/N)],Data[N20 (mg/km)])-N$2)/N$5</f>
        <v>#N/A</v>
      </c>
      <c r="O1955" s="141" t="e" cm="1">
        <f t="array" ref="O1955">(_xlfn.XLOOKUP($A1955&amp;$Q$3,Data[Index]&amp;Data[Valid Test, Can be used for conformity (Y/N)],Data[l/100km])-O$2)/O$5</f>
        <v>#N/A</v>
      </c>
      <c r="P1955" s="138">
        <f>_xlfn.XLOOKUP($A1955,Data[Index],Data[Comments])</f>
        <v>0</v>
      </c>
    </row>
    <row r="1956" spans="1:16" x14ac:dyDescent="0.2">
      <c r="A1956" s="129"/>
      <c r="B1956" s="129"/>
      <c r="C1956" s="129" t="e" cm="1">
        <f t="array" ref="C1956">_xlfn.XLOOKUP($A1956&amp;$Q$3&amp;$R$3,Data[Index]&amp;Data[Valid Test, Can be used for conformity (Y/N)]&amp;Data[Cycle],Data[Test Name])</f>
        <v>#N/A</v>
      </c>
      <c r="D1956" s="167" t="e" cm="1">
        <f t="array" ref="D1956">_xlfn.XLOOKUP($A1956&amp;$Q$3&amp;$R$3,Data[Index]&amp;Data[Valid Test, Can be used for conformity (Y/N)]&amp;Data[Cycle],Data[Mileage (Miles)])</f>
        <v>#N/A</v>
      </c>
      <c r="E1956" s="130" t="e" cm="1">
        <f t="array" ref="E1956">_xlfn.XLOOKUP($A1956&amp;$Q$3&amp;$R$3,Data[Index]&amp;Data[Valid Test, Can be used for conformity (Y/N)]&amp;Data[Cycle],Data[Date])</f>
        <v>#N/A</v>
      </c>
      <c r="F1956" s="141" t="e" cm="1">
        <f t="array" ref="F1956">(_xlfn.XLOOKUP($A1956&amp;$Q$3&amp;$R$3,Data[Index]&amp;Data[Valid Test, Can be used for conformity (Y/N)]&amp;Data[Cycle],Data[CO/km (mg)])-F$2)/F$5</f>
        <v>#N/A</v>
      </c>
      <c r="G1956" s="141" t="e" cm="1">
        <f t="array" ref="G1956">(_xlfn.XLOOKUP($A1956&amp;$Q$3,Data[Index]&amp;Data[Valid Test, Can be used for conformity (Y/N)],Data[CO2/km (g)])-G$2)/G$5</f>
        <v>#N/A</v>
      </c>
      <c r="H1956" s="141" t="e" cm="1">
        <f t="array" ref="H1956">(_xlfn.XLOOKUP($A1956&amp;$Q$3,Data[Index]&amp;Data[Valid Test, Can be used for conformity (Y/N)],Data[THC/km (mg)])-H$2)/H$5</f>
        <v>#N/A</v>
      </c>
      <c r="I1956" s="141" t="e" cm="1">
        <f t="array" ref="I1956">(_xlfn.XLOOKUP($A1956&amp;$Q$3,Data[Index]&amp;Data[Valid Test, Can be used for conformity (Y/N)],Data[NOx/km (mg)])-I$2)/I$5</f>
        <v>#N/A</v>
      </c>
      <c r="J1956" s="141" t="e" cm="1">
        <f t="array" ref="J1956">(_xlfn.XLOOKUP($A1956&amp;$Q$3,Data[Index]&amp;Data[Valid Test, Can be used for conformity (Y/N)],Data[THC + NOx/km (mg)])-J$2)/J$5</f>
        <v>#N/A</v>
      </c>
      <c r="K1956" s="141" t="e" cm="1">
        <f t="array" ref="K1956">(_xlfn.XLOOKUP($A1956&amp;$Q$3,Data[Index]&amp;Data[Valid Test, Can be used for conformity (Y/N)],Data[PN/km ('#)])-K$2)/K$5</f>
        <v>#N/A</v>
      </c>
      <c r="L1956" s="141" t="e" cm="1">
        <f t="array" ref="L1956">(_xlfn.XLOOKUP($A1956&amp;$Q$3,Data[Index]&amp;Data[Valid Test, Can be used for conformity (Y/N)],Data[PM/km (mg)])-L$2)/L$5</f>
        <v>#N/A</v>
      </c>
      <c r="M1956" s="140" t="e" cm="1">
        <f t="array" ref="M1956">(_xlfn.XLOOKUP($A1956&amp;$Q$3,Data[Index]&amp;Data[Valid Test, Can be used for conformity (Y/N)],Data[CH4 (mg/km)])-M$2)/M$5</f>
        <v>#N/A</v>
      </c>
      <c r="N1956" s="140" t="e" cm="1">
        <f t="array" ref="N1956">(_xlfn.XLOOKUP($A1956&amp;$Q$3,Data[Index]&amp;Data[Valid Test, Can be used for conformity (Y/N)],Data[N20 (mg/km)])-N$2)/N$5</f>
        <v>#N/A</v>
      </c>
      <c r="O1956" s="141" t="e" cm="1">
        <f t="array" ref="O1956">(_xlfn.XLOOKUP($A1956&amp;$Q$3,Data[Index]&amp;Data[Valid Test, Can be used for conformity (Y/N)],Data[l/100km])-O$2)/O$5</f>
        <v>#N/A</v>
      </c>
      <c r="P1956" s="138">
        <f>_xlfn.XLOOKUP($A1956,Data[Index],Data[Comments])</f>
        <v>0</v>
      </c>
    </row>
    <row r="1957" spans="1:16" x14ac:dyDescent="0.2">
      <c r="A1957" s="129"/>
      <c r="B1957" s="129"/>
      <c r="C1957" s="129" t="e" cm="1">
        <f t="array" ref="C1957">_xlfn.XLOOKUP($A1957&amp;$Q$3&amp;$R$3,Data[Index]&amp;Data[Valid Test, Can be used for conformity (Y/N)]&amp;Data[Cycle],Data[Test Name])</f>
        <v>#N/A</v>
      </c>
      <c r="D1957" s="167" t="e" cm="1">
        <f t="array" ref="D1957">_xlfn.XLOOKUP($A1957&amp;$Q$3&amp;$R$3,Data[Index]&amp;Data[Valid Test, Can be used for conformity (Y/N)]&amp;Data[Cycle],Data[Mileage (Miles)])</f>
        <v>#N/A</v>
      </c>
      <c r="E1957" s="130" t="e" cm="1">
        <f t="array" ref="E1957">_xlfn.XLOOKUP($A1957&amp;$Q$3&amp;$R$3,Data[Index]&amp;Data[Valid Test, Can be used for conformity (Y/N)]&amp;Data[Cycle],Data[Date])</f>
        <v>#N/A</v>
      </c>
      <c r="F1957" s="141" t="e" cm="1">
        <f t="array" ref="F1957">(_xlfn.XLOOKUP($A1957&amp;$Q$3&amp;$R$3,Data[Index]&amp;Data[Valid Test, Can be used for conformity (Y/N)]&amp;Data[Cycle],Data[CO/km (mg)])-F$2)/F$5</f>
        <v>#N/A</v>
      </c>
      <c r="G1957" s="141" t="e" cm="1">
        <f t="array" ref="G1957">(_xlfn.XLOOKUP($A1957&amp;$Q$3,Data[Index]&amp;Data[Valid Test, Can be used for conformity (Y/N)],Data[CO2/km (g)])-G$2)/G$5</f>
        <v>#N/A</v>
      </c>
      <c r="H1957" s="141" t="e" cm="1">
        <f t="array" ref="H1957">(_xlfn.XLOOKUP($A1957&amp;$Q$3,Data[Index]&amp;Data[Valid Test, Can be used for conformity (Y/N)],Data[THC/km (mg)])-H$2)/H$5</f>
        <v>#N/A</v>
      </c>
      <c r="I1957" s="141" t="e" cm="1">
        <f t="array" ref="I1957">(_xlfn.XLOOKUP($A1957&amp;$Q$3,Data[Index]&amp;Data[Valid Test, Can be used for conformity (Y/N)],Data[NOx/km (mg)])-I$2)/I$5</f>
        <v>#N/A</v>
      </c>
      <c r="J1957" s="141" t="e" cm="1">
        <f t="array" ref="J1957">(_xlfn.XLOOKUP($A1957&amp;$Q$3,Data[Index]&amp;Data[Valid Test, Can be used for conformity (Y/N)],Data[THC + NOx/km (mg)])-J$2)/J$5</f>
        <v>#N/A</v>
      </c>
      <c r="K1957" s="141" t="e" cm="1">
        <f t="array" ref="K1957">(_xlfn.XLOOKUP($A1957&amp;$Q$3,Data[Index]&amp;Data[Valid Test, Can be used for conformity (Y/N)],Data[PN/km ('#)])-K$2)/K$5</f>
        <v>#N/A</v>
      </c>
      <c r="L1957" s="141" t="e" cm="1">
        <f t="array" ref="L1957">(_xlfn.XLOOKUP($A1957&amp;$Q$3,Data[Index]&amp;Data[Valid Test, Can be used for conformity (Y/N)],Data[PM/km (mg)])-L$2)/L$5</f>
        <v>#N/A</v>
      </c>
      <c r="M1957" s="140" t="e" cm="1">
        <f t="array" ref="M1957">(_xlfn.XLOOKUP($A1957&amp;$Q$3,Data[Index]&amp;Data[Valid Test, Can be used for conformity (Y/N)],Data[CH4 (mg/km)])-M$2)/M$5</f>
        <v>#N/A</v>
      </c>
      <c r="N1957" s="140" t="e" cm="1">
        <f t="array" ref="N1957">(_xlfn.XLOOKUP($A1957&amp;$Q$3,Data[Index]&amp;Data[Valid Test, Can be used for conformity (Y/N)],Data[N20 (mg/km)])-N$2)/N$5</f>
        <v>#N/A</v>
      </c>
      <c r="O1957" s="141" t="e" cm="1">
        <f t="array" ref="O1957">(_xlfn.XLOOKUP($A1957&amp;$Q$3,Data[Index]&amp;Data[Valid Test, Can be used for conformity (Y/N)],Data[l/100km])-O$2)/O$5</f>
        <v>#N/A</v>
      </c>
      <c r="P1957" s="138">
        <f>_xlfn.XLOOKUP($A1957,Data[Index],Data[Comments])</f>
        <v>0</v>
      </c>
    </row>
    <row r="1958" spans="1:16" x14ac:dyDescent="0.2">
      <c r="A1958" s="129"/>
      <c r="B1958" s="129"/>
      <c r="C1958" s="129" t="e" cm="1">
        <f t="array" ref="C1958">_xlfn.XLOOKUP($A1958&amp;$Q$3&amp;$R$3,Data[Index]&amp;Data[Valid Test, Can be used for conformity (Y/N)]&amp;Data[Cycle],Data[Test Name])</f>
        <v>#N/A</v>
      </c>
      <c r="D1958" s="167" t="e" cm="1">
        <f t="array" ref="D1958">_xlfn.XLOOKUP($A1958&amp;$Q$3&amp;$R$3,Data[Index]&amp;Data[Valid Test, Can be used for conformity (Y/N)]&amp;Data[Cycle],Data[Mileage (Miles)])</f>
        <v>#N/A</v>
      </c>
      <c r="E1958" s="130" t="e" cm="1">
        <f t="array" ref="E1958">_xlfn.XLOOKUP($A1958&amp;$Q$3&amp;$R$3,Data[Index]&amp;Data[Valid Test, Can be used for conformity (Y/N)]&amp;Data[Cycle],Data[Date])</f>
        <v>#N/A</v>
      </c>
      <c r="F1958" s="141" t="e" cm="1">
        <f t="array" ref="F1958">(_xlfn.XLOOKUP($A1958&amp;$Q$3&amp;$R$3,Data[Index]&amp;Data[Valid Test, Can be used for conformity (Y/N)]&amp;Data[Cycle],Data[CO/km (mg)])-F$2)/F$5</f>
        <v>#N/A</v>
      </c>
      <c r="G1958" s="141" t="e" cm="1">
        <f t="array" ref="G1958">(_xlfn.XLOOKUP($A1958&amp;$Q$3,Data[Index]&amp;Data[Valid Test, Can be used for conformity (Y/N)],Data[CO2/km (g)])-G$2)/G$5</f>
        <v>#N/A</v>
      </c>
      <c r="H1958" s="141" t="e" cm="1">
        <f t="array" ref="H1958">(_xlfn.XLOOKUP($A1958&amp;$Q$3,Data[Index]&amp;Data[Valid Test, Can be used for conformity (Y/N)],Data[THC/km (mg)])-H$2)/H$5</f>
        <v>#N/A</v>
      </c>
      <c r="I1958" s="141" t="e" cm="1">
        <f t="array" ref="I1958">(_xlfn.XLOOKUP($A1958&amp;$Q$3,Data[Index]&amp;Data[Valid Test, Can be used for conformity (Y/N)],Data[NOx/km (mg)])-I$2)/I$5</f>
        <v>#N/A</v>
      </c>
      <c r="J1958" s="141" t="e" cm="1">
        <f t="array" ref="J1958">(_xlfn.XLOOKUP($A1958&amp;$Q$3,Data[Index]&amp;Data[Valid Test, Can be used for conformity (Y/N)],Data[THC + NOx/km (mg)])-J$2)/J$5</f>
        <v>#N/A</v>
      </c>
      <c r="K1958" s="141" t="e" cm="1">
        <f t="array" ref="K1958">(_xlfn.XLOOKUP($A1958&amp;$Q$3,Data[Index]&amp;Data[Valid Test, Can be used for conformity (Y/N)],Data[PN/km ('#)])-K$2)/K$5</f>
        <v>#N/A</v>
      </c>
      <c r="L1958" s="141" t="e" cm="1">
        <f t="array" ref="L1958">(_xlfn.XLOOKUP($A1958&amp;$Q$3,Data[Index]&amp;Data[Valid Test, Can be used for conformity (Y/N)],Data[PM/km (mg)])-L$2)/L$5</f>
        <v>#N/A</v>
      </c>
      <c r="M1958" s="140" t="e" cm="1">
        <f t="array" ref="M1958">(_xlfn.XLOOKUP($A1958&amp;$Q$3,Data[Index]&amp;Data[Valid Test, Can be used for conformity (Y/N)],Data[CH4 (mg/km)])-M$2)/M$5</f>
        <v>#N/A</v>
      </c>
      <c r="N1958" s="140" t="e" cm="1">
        <f t="array" ref="N1958">(_xlfn.XLOOKUP($A1958&amp;$Q$3,Data[Index]&amp;Data[Valid Test, Can be used for conformity (Y/N)],Data[N20 (mg/km)])-N$2)/N$5</f>
        <v>#N/A</v>
      </c>
      <c r="O1958" s="141" t="e" cm="1">
        <f t="array" ref="O1958">(_xlfn.XLOOKUP($A1958&amp;$Q$3,Data[Index]&amp;Data[Valid Test, Can be used for conformity (Y/N)],Data[l/100km])-O$2)/O$5</f>
        <v>#N/A</v>
      </c>
      <c r="P1958" s="138">
        <f>_xlfn.XLOOKUP($A1958,Data[Index],Data[Comments])</f>
        <v>0</v>
      </c>
    </row>
    <row r="1959" spans="1:16" x14ac:dyDescent="0.2">
      <c r="A1959" s="129"/>
      <c r="B1959" s="129"/>
      <c r="C1959" s="129" t="e" cm="1">
        <f t="array" ref="C1959">_xlfn.XLOOKUP($A1959&amp;$Q$3&amp;$R$3,Data[Index]&amp;Data[Valid Test, Can be used for conformity (Y/N)]&amp;Data[Cycle],Data[Test Name])</f>
        <v>#N/A</v>
      </c>
      <c r="D1959" s="167" t="e" cm="1">
        <f t="array" ref="D1959">_xlfn.XLOOKUP($A1959&amp;$Q$3&amp;$R$3,Data[Index]&amp;Data[Valid Test, Can be used for conformity (Y/N)]&amp;Data[Cycle],Data[Mileage (Miles)])</f>
        <v>#N/A</v>
      </c>
      <c r="E1959" s="130" t="e" cm="1">
        <f t="array" ref="E1959">_xlfn.XLOOKUP($A1959&amp;$Q$3&amp;$R$3,Data[Index]&amp;Data[Valid Test, Can be used for conformity (Y/N)]&amp;Data[Cycle],Data[Date])</f>
        <v>#N/A</v>
      </c>
      <c r="F1959" s="141" t="e" cm="1">
        <f t="array" ref="F1959">(_xlfn.XLOOKUP($A1959&amp;$Q$3&amp;$R$3,Data[Index]&amp;Data[Valid Test, Can be used for conformity (Y/N)]&amp;Data[Cycle],Data[CO/km (mg)])-F$2)/F$5</f>
        <v>#N/A</v>
      </c>
      <c r="G1959" s="141" t="e" cm="1">
        <f t="array" ref="G1959">(_xlfn.XLOOKUP($A1959&amp;$Q$3,Data[Index]&amp;Data[Valid Test, Can be used for conformity (Y/N)],Data[CO2/km (g)])-G$2)/G$5</f>
        <v>#N/A</v>
      </c>
      <c r="H1959" s="141" t="e" cm="1">
        <f t="array" ref="H1959">(_xlfn.XLOOKUP($A1959&amp;$Q$3,Data[Index]&amp;Data[Valid Test, Can be used for conformity (Y/N)],Data[THC/km (mg)])-H$2)/H$5</f>
        <v>#N/A</v>
      </c>
      <c r="I1959" s="141" t="e" cm="1">
        <f t="array" ref="I1959">(_xlfn.XLOOKUP($A1959&amp;$Q$3,Data[Index]&amp;Data[Valid Test, Can be used for conformity (Y/N)],Data[NOx/km (mg)])-I$2)/I$5</f>
        <v>#N/A</v>
      </c>
      <c r="J1959" s="141" t="e" cm="1">
        <f t="array" ref="J1959">(_xlfn.XLOOKUP($A1959&amp;$Q$3,Data[Index]&amp;Data[Valid Test, Can be used for conformity (Y/N)],Data[THC + NOx/km (mg)])-J$2)/J$5</f>
        <v>#N/A</v>
      </c>
      <c r="K1959" s="141" t="e" cm="1">
        <f t="array" ref="K1959">(_xlfn.XLOOKUP($A1959&amp;$Q$3,Data[Index]&amp;Data[Valid Test, Can be used for conformity (Y/N)],Data[PN/km ('#)])-K$2)/K$5</f>
        <v>#N/A</v>
      </c>
      <c r="L1959" s="141" t="e" cm="1">
        <f t="array" ref="L1959">(_xlfn.XLOOKUP($A1959&amp;$Q$3,Data[Index]&amp;Data[Valid Test, Can be used for conformity (Y/N)],Data[PM/km (mg)])-L$2)/L$5</f>
        <v>#N/A</v>
      </c>
      <c r="M1959" s="140" t="e" cm="1">
        <f t="array" ref="M1959">(_xlfn.XLOOKUP($A1959&amp;$Q$3,Data[Index]&amp;Data[Valid Test, Can be used for conformity (Y/N)],Data[CH4 (mg/km)])-M$2)/M$5</f>
        <v>#N/A</v>
      </c>
      <c r="N1959" s="140" t="e" cm="1">
        <f t="array" ref="N1959">(_xlfn.XLOOKUP($A1959&amp;$Q$3,Data[Index]&amp;Data[Valid Test, Can be used for conformity (Y/N)],Data[N20 (mg/km)])-N$2)/N$5</f>
        <v>#N/A</v>
      </c>
      <c r="O1959" s="141" t="e" cm="1">
        <f t="array" ref="O1959">(_xlfn.XLOOKUP($A1959&amp;$Q$3,Data[Index]&amp;Data[Valid Test, Can be used for conformity (Y/N)],Data[l/100km])-O$2)/O$5</f>
        <v>#N/A</v>
      </c>
      <c r="P1959" s="138">
        <f>_xlfn.XLOOKUP($A1959,Data[Index],Data[Comments])</f>
        <v>0</v>
      </c>
    </row>
    <row r="1960" spans="1:16" x14ac:dyDescent="0.2">
      <c r="A1960" s="129"/>
      <c r="B1960" s="129"/>
      <c r="C1960" s="129" t="e" cm="1">
        <f t="array" ref="C1960">_xlfn.XLOOKUP($A1960&amp;$Q$3&amp;$R$3,Data[Index]&amp;Data[Valid Test, Can be used for conformity (Y/N)]&amp;Data[Cycle],Data[Test Name])</f>
        <v>#N/A</v>
      </c>
      <c r="D1960" s="167" t="e" cm="1">
        <f t="array" ref="D1960">_xlfn.XLOOKUP($A1960&amp;$Q$3&amp;$R$3,Data[Index]&amp;Data[Valid Test, Can be used for conformity (Y/N)]&amp;Data[Cycle],Data[Mileage (Miles)])</f>
        <v>#N/A</v>
      </c>
      <c r="E1960" s="130" t="e" cm="1">
        <f t="array" ref="E1960">_xlfn.XLOOKUP($A1960&amp;$Q$3&amp;$R$3,Data[Index]&amp;Data[Valid Test, Can be used for conformity (Y/N)]&amp;Data[Cycle],Data[Date])</f>
        <v>#N/A</v>
      </c>
      <c r="F1960" s="141" t="e" cm="1">
        <f t="array" ref="F1960">(_xlfn.XLOOKUP($A1960&amp;$Q$3&amp;$R$3,Data[Index]&amp;Data[Valid Test, Can be used for conformity (Y/N)]&amp;Data[Cycle],Data[CO/km (mg)])-F$2)/F$5</f>
        <v>#N/A</v>
      </c>
      <c r="G1960" s="141" t="e" cm="1">
        <f t="array" ref="G1960">(_xlfn.XLOOKUP($A1960&amp;$Q$3,Data[Index]&amp;Data[Valid Test, Can be used for conformity (Y/N)],Data[CO2/km (g)])-G$2)/G$5</f>
        <v>#N/A</v>
      </c>
      <c r="H1960" s="141" t="e" cm="1">
        <f t="array" ref="H1960">(_xlfn.XLOOKUP($A1960&amp;$Q$3,Data[Index]&amp;Data[Valid Test, Can be used for conformity (Y/N)],Data[THC/km (mg)])-H$2)/H$5</f>
        <v>#N/A</v>
      </c>
      <c r="I1960" s="141" t="e" cm="1">
        <f t="array" ref="I1960">(_xlfn.XLOOKUP($A1960&amp;$Q$3,Data[Index]&amp;Data[Valid Test, Can be used for conformity (Y/N)],Data[NOx/km (mg)])-I$2)/I$5</f>
        <v>#N/A</v>
      </c>
      <c r="J1960" s="141" t="e" cm="1">
        <f t="array" ref="J1960">(_xlfn.XLOOKUP($A1960&amp;$Q$3,Data[Index]&amp;Data[Valid Test, Can be used for conformity (Y/N)],Data[THC + NOx/km (mg)])-J$2)/J$5</f>
        <v>#N/A</v>
      </c>
      <c r="K1960" s="141" t="e" cm="1">
        <f t="array" ref="K1960">(_xlfn.XLOOKUP($A1960&amp;$Q$3,Data[Index]&amp;Data[Valid Test, Can be used for conformity (Y/N)],Data[PN/km ('#)])-K$2)/K$5</f>
        <v>#N/A</v>
      </c>
      <c r="L1960" s="141" t="e" cm="1">
        <f t="array" ref="L1960">(_xlfn.XLOOKUP($A1960&amp;$Q$3,Data[Index]&amp;Data[Valid Test, Can be used for conformity (Y/N)],Data[PM/km (mg)])-L$2)/L$5</f>
        <v>#N/A</v>
      </c>
      <c r="M1960" s="140" t="e" cm="1">
        <f t="array" ref="M1960">(_xlfn.XLOOKUP($A1960&amp;$Q$3,Data[Index]&amp;Data[Valid Test, Can be used for conformity (Y/N)],Data[CH4 (mg/km)])-M$2)/M$5</f>
        <v>#N/A</v>
      </c>
      <c r="N1960" s="140" t="e" cm="1">
        <f t="array" ref="N1960">(_xlfn.XLOOKUP($A1960&amp;$Q$3,Data[Index]&amp;Data[Valid Test, Can be used for conformity (Y/N)],Data[N20 (mg/km)])-N$2)/N$5</f>
        <v>#N/A</v>
      </c>
      <c r="O1960" s="141" t="e" cm="1">
        <f t="array" ref="O1960">(_xlfn.XLOOKUP($A1960&amp;$Q$3,Data[Index]&amp;Data[Valid Test, Can be used for conformity (Y/N)],Data[l/100km])-O$2)/O$5</f>
        <v>#N/A</v>
      </c>
      <c r="P1960" s="138">
        <f>_xlfn.XLOOKUP($A1960,Data[Index],Data[Comments])</f>
        <v>0</v>
      </c>
    </row>
    <row r="1961" spans="1:16" x14ac:dyDescent="0.2">
      <c r="A1961" s="129"/>
      <c r="B1961" s="129"/>
      <c r="C1961" s="129" t="e" cm="1">
        <f t="array" ref="C1961">_xlfn.XLOOKUP($A1961&amp;$Q$3&amp;$R$3,Data[Index]&amp;Data[Valid Test, Can be used for conformity (Y/N)]&amp;Data[Cycle],Data[Test Name])</f>
        <v>#N/A</v>
      </c>
      <c r="D1961" s="167" t="e" cm="1">
        <f t="array" ref="D1961">_xlfn.XLOOKUP($A1961&amp;$Q$3&amp;$R$3,Data[Index]&amp;Data[Valid Test, Can be used for conformity (Y/N)]&amp;Data[Cycle],Data[Mileage (Miles)])</f>
        <v>#N/A</v>
      </c>
      <c r="E1961" s="130" t="e" cm="1">
        <f t="array" ref="E1961">_xlfn.XLOOKUP($A1961&amp;$Q$3&amp;$R$3,Data[Index]&amp;Data[Valid Test, Can be used for conformity (Y/N)]&amp;Data[Cycle],Data[Date])</f>
        <v>#N/A</v>
      </c>
      <c r="F1961" s="141" t="e" cm="1">
        <f t="array" ref="F1961">(_xlfn.XLOOKUP($A1961&amp;$Q$3&amp;$R$3,Data[Index]&amp;Data[Valid Test, Can be used for conformity (Y/N)]&amp;Data[Cycle],Data[CO/km (mg)])-F$2)/F$5</f>
        <v>#N/A</v>
      </c>
      <c r="G1961" s="141" t="e" cm="1">
        <f t="array" ref="G1961">(_xlfn.XLOOKUP($A1961&amp;$Q$3,Data[Index]&amp;Data[Valid Test, Can be used for conformity (Y/N)],Data[CO2/km (g)])-G$2)/G$5</f>
        <v>#N/A</v>
      </c>
      <c r="H1961" s="141" t="e" cm="1">
        <f t="array" ref="H1961">(_xlfn.XLOOKUP($A1961&amp;$Q$3,Data[Index]&amp;Data[Valid Test, Can be used for conformity (Y/N)],Data[THC/km (mg)])-H$2)/H$5</f>
        <v>#N/A</v>
      </c>
      <c r="I1961" s="141" t="e" cm="1">
        <f t="array" ref="I1961">(_xlfn.XLOOKUP($A1961&amp;$Q$3,Data[Index]&amp;Data[Valid Test, Can be used for conformity (Y/N)],Data[NOx/km (mg)])-I$2)/I$5</f>
        <v>#N/A</v>
      </c>
      <c r="J1961" s="141" t="e" cm="1">
        <f t="array" ref="J1961">(_xlfn.XLOOKUP($A1961&amp;$Q$3,Data[Index]&amp;Data[Valid Test, Can be used for conformity (Y/N)],Data[THC + NOx/km (mg)])-J$2)/J$5</f>
        <v>#N/A</v>
      </c>
      <c r="K1961" s="141" t="e" cm="1">
        <f t="array" ref="K1961">(_xlfn.XLOOKUP($A1961&amp;$Q$3,Data[Index]&amp;Data[Valid Test, Can be used for conformity (Y/N)],Data[PN/km ('#)])-K$2)/K$5</f>
        <v>#N/A</v>
      </c>
      <c r="L1961" s="141" t="e" cm="1">
        <f t="array" ref="L1961">(_xlfn.XLOOKUP($A1961&amp;$Q$3,Data[Index]&amp;Data[Valid Test, Can be used for conformity (Y/N)],Data[PM/km (mg)])-L$2)/L$5</f>
        <v>#N/A</v>
      </c>
      <c r="M1961" s="140" t="e" cm="1">
        <f t="array" ref="M1961">(_xlfn.XLOOKUP($A1961&amp;$Q$3,Data[Index]&amp;Data[Valid Test, Can be used for conformity (Y/N)],Data[CH4 (mg/km)])-M$2)/M$5</f>
        <v>#N/A</v>
      </c>
      <c r="N1961" s="140" t="e" cm="1">
        <f t="array" ref="N1961">(_xlfn.XLOOKUP($A1961&amp;$Q$3,Data[Index]&amp;Data[Valid Test, Can be used for conformity (Y/N)],Data[N20 (mg/km)])-N$2)/N$5</f>
        <v>#N/A</v>
      </c>
      <c r="O1961" s="141" t="e" cm="1">
        <f t="array" ref="O1961">(_xlfn.XLOOKUP($A1961&amp;$Q$3,Data[Index]&amp;Data[Valid Test, Can be used for conformity (Y/N)],Data[l/100km])-O$2)/O$5</f>
        <v>#N/A</v>
      </c>
      <c r="P1961" s="138">
        <f>_xlfn.XLOOKUP($A1961,Data[Index],Data[Comments])</f>
        <v>0</v>
      </c>
    </row>
    <row r="1962" spans="1:16" x14ac:dyDescent="0.2">
      <c r="A1962" s="129"/>
      <c r="B1962" s="129"/>
      <c r="C1962" s="129" t="e" cm="1">
        <f t="array" ref="C1962">_xlfn.XLOOKUP($A1962&amp;$Q$3&amp;$R$3,Data[Index]&amp;Data[Valid Test, Can be used for conformity (Y/N)]&amp;Data[Cycle],Data[Test Name])</f>
        <v>#N/A</v>
      </c>
      <c r="D1962" s="167" t="e" cm="1">
        <f t="array" ref="D1962">_xlfn.XLOOKUP($A1962&amp;$Q$3&amp;$R$3,Data[Index]&amp;Data[Valid Test, Can be used for conformity (Y/N)]&amp;Data[Cycle],Data[Mileage (Miles)])</f>
        <v>#N/A</v>
      </c>
      <c r="E1962" s="130" t="e" cm="1">
        <f t="array" ref="E1962">_xlfn.XLOOKUP($A1962&amp;$Q$3&amp;$R$3,Data[Index]&amp;Data[Valid Test, Can be used for conformity (Y/N)]&amp;Data[Cycle],Data[Date])</f>
        <v>#N/A</v>
      </c>
      <c r="F1962" s="141" t="e" cm="1">
        <f t="array" ref="F1962">(_xlfn.XLOOKUP($A1962&amp;$Q$3&amp;$R$3,Data[Index]&amp;Data[Valid Test, Can be used for conformity (Y/N)]&amp;Data[Cycle],Data[CO/km (mg)])-F$2)/F$5</f>
        <v>#N/A</v>
      </c>
      <c r="G1962" s="141" t="e" cm="1">
        <f t="array" ref="G1962">(_xlfn.XLOOKUP($A1962&amp;$Q$3,Data[Index]&amp;Data[Valid Test, Can be used for conformity (Y/N)],Data[CO2/km (g)])-G$2)/G$5</f>
        <v>#N/A</v>
      </c>
      <c r="H1962" s="141" t="e" cm="1">
        <f t="array" ref="H1962">(_xlfn.XLOOKUP($A1962&amp;$Q$3,Data[Index]&amp;Data[Valid Test, Can be used for conformity (Y/N)],Data[THC/km (mg)])-H$2)/H$5</f>
        <v>#N/A</v>
      </c>
      <c r="I1962" s="141" t="e" cm="1">
        <f t="array" ref="I1962">(_xlfn.XLOOKUP($A1962&amp;$Q$3,Data[Index]&amp;Data[Valid Test, Can be used for conformity (Y/N)],Data[NOx/km (mg)])-I$2)/I$5</f>
        <v>#N/A</v>
      </c>
      <c r="J1962" s="141" t="e" cm="1">
        <f t="array" ref="J1962">(_xlfn.XLOOKUP($A1962&amp;$Q$3,Data[Index]&amp;Data[Valid Test, Can be used for conformity (Y/N)],Data[THC + NOx/km (mg)])-J$2)/J$5</f>
        <v>#N/A</v>
      </c>
      <c r="K1962" s="141" t="e" cm="1">
        <f t="array" ref="K1962">(_xlfn.XLOOKUP($A1962&amp;$Q$3,Data[Index]&amp;Data[Valid Test, Can be used for conformity (Y/N)],Data[PN/km ('#)])-K$2)/K$5</f>
        <v>#N/A</v>
      </c>
      <c r="L1962" s="141" t="e" cm="1">
        <f t="array" ref="L1962">(_xlfn.XLOOKUP($A1962&amp;$Q$3,Data[Index]&amp;Data[Valid Test, Can be used for conformity (Y/N)],Data[PM/km (mg)])-L$2)/L$5</f>
        <v>#N/A</v>
      </c>
      <c r="M1962" s="140" t="e" cm="1">
        <f t="array" ref="M1962">(_xlfn.XLOOKUP($A1962&amp;$Q$3,Data[Index]&amp;Data[Valid Test, Can be used for conformity (Y/N)],Data[CH4 (mg/km)])-M$2)/M$5</f>
        <v>#N/A</v>
      </c>
      <c r="N1962" s="140" t="e" cm="1">
        <f t="array" ref="N1962">(_xlfn.XLOOKUP($A1962&amp;$Q$3,Data[Index]&amp;Data[Valid Test, Can be used for conformity (Y/N)],Data[N20 (mg/km)])-N$2)/N$5</f>
        <v>#N/A</v>
      </c>
      <c r="O1962" s="141" t="e" cm="1">
        <f t="array" ref="O1962">(_xlfn.XLOOKUP($A1962&amp;$Q$3,Data[Index]&amp;Data[Valid Test, Can be used for conformity (Y/N)],Data[l/100km])-O$2)/O$5</f>
        <v>#N/A</v>
      </c>
      <c r="P1962" s="138">
        <f>_xlfn.XLOOKUP($A1962,Data[Index],Data[Comments])</f>
        <v>0</v>
      </c>
    </row>
    <row r="1963" spans="1:16" x14ac:dyDescent="0.2">
      <c r="A1963" s="129"/>
      <c r="B1963" s="129"/>
      <c r="C1963" s="129" t="e" cm="1">
        <f t="array" ref="C1963">_xlfn.XLOOKUP($A1963&amp;$Q$3&amp;$R$3,Data[Index]&amp;Data[Valid Test, Can be used for conformity (Y/N)]&amp;Data[Cycle],Data[Test Name])</f>
        <v>#N/A</v>
      </c>
      <c r="D1963" s="167" t="e" cm="1">
        <f t="array" ref="D1963">_xlfn.XLOOKUP($A1963&amp;$Q$3&amp;$R$3,Data[Index]&amp;Data[Valid Test, Can be used for conformity (Y/N)]&amp;Data[Cycle],Data[Mileage (Miles)])</f>
        <v>#N/A</v>
      </c>
      <c r="E1963" s="130" t="e" cm="1">
        <f t="array" ref="E1963">_xlfn.XLOOKUP($A1963&amp;$Q$3&amp;$R$3,Data[Index]&amp;Data[Valid Test, Can be used for conformity (Y/N)]&amp;Data[Cycle],Data[Date])</f>
        <v>#N/A</v>
      </c>
      <c r="F1963" s="141" t="e" cm="1">
        <f t="array" ref="F1963">(_xlfn.XLOOKUP($A1963&amp;$Q$3&amp;$R$3,Data[Index]&amp;Data[Valid Test, Can be used for conformity (Y/N)]&amp;Data[Cycle],Data[CO/km (mg)])-F$2)/F$5</f>
        <v>#N/A</v>
      </c>
      <c r="G1963" s="141" t="e" cm="1">
        <f t="array" ref="G1963">(_xlfn.XLOOKUP($A1963&amp;$Q$3,Data[Index]&amp;Data[Valid Test, Can be used for conformity (Y/N)],Data[CO2/km (g)])-G$2)/G$5</f>
        <v>#N/A</v>
      </c>
      <c r="H1963" s="141" t="e" cm="1">
        <f t="array" ref="H1963">(_xlfn.XLOOKUP($A1963&amp;$Q$3,Data[Index]&amp;Data[Valid Test, Can be used for conformity (Y/N)],Data[THC/km (mg)])-H$2)/H$5</f>
        <v>#N/A</v>
      </c>
      <c r="I1963" s="141" t="e" cm="1">
        <f t="array" ref="I1963">(_xlfn.XLOOKUP($A1963&amp;$Q$3,Data[Index]&amp;Data[Valid Test, Can be used for conformity (Y/N)],Data[NOx/km (mg)])-I$2)/I$5</f>
        <v>#N/A</v>
      </c>
      <c r="J1963" s="141" t="e" cm="1">
        <f t="array" ref="J1963">(_xlfn.XLOOKUP($A1963&amp;$Q$3,Data[Index]&amp;Data[Valid Test, Can be used for conformity (Y/N)],Data[THC + NOx/km (mg)])-J$2)/J$5</f>
        <v>#N/A</v>
      </c>
      <c r="K1963" s="141" t="e" cm="1">
        <f t="array" ref="K1963">(_xlfn.XLOOKUP($A1963&amp;$Q$3,Data[Index]&amp;Data[Valid Test, Can be used for conformity (Y/N)],Data[PN/km ('#)])-K$2)/K$5</f>
        <v>#N/A</v>
      </c>
      <c r="L1963" s="141" t="e" cm="1">
        <f t="array" ref="L1963">(_xlfn.XLOOKUP($A1963&amp;$Q$3,Data[Index]&amp;Data[Valid Test, Can be used for conformity (Y/N)],Data[PM/km (mg)])-L$2)/L$5</f>
        <v>#N/A</v>
      </c>
      <c r="M1963" s="140" t="e" cm="1">
        <f t="array" ref="M1963">(_xlfn.XLOOKUP($A1963&amp;$Q$3,Data[Index]&amp;Data[Valid Test, Can be used for conformity (Y/N)],Data[CH4 (mg/km)])-M$2)/M$5</f>
        <v>#N/A</v>
      </c>
      <c r="N1963" s="140" t="e" cm="1">
        <f t="array" ref="N1963">(_xlfn.XLOOKUP($A1963&amp;$Q$3,Data[Index]&amp;Data[Valid Test, Can be used for conformity (Y/N)],Data[N20 (mg/km)])-N$2)/N$5</f>
        <v>#N/A</v>
      </c>
      <c r="O1963" s="141" t="e" cm="1">
        <f t="array" ref="O1963">(_xlfn.XLOOKUP($A1963&amp;$Q$3,Data[Index]&amp;Data[Valid Test, Can be used for conformity (Y/N)],Data[l/100km])-O$2)/O$5</f>
        <v>#N/A</v>
      </c>
      <c r="P1963" s="138">
        <f>_xlfn.XLOOKUP($A1963,Data[Index],Data[Comments])</f>
        <v>0</v>
      </c>
    </row>
    <row r="1964" spans="1:16" x14ac:dyDescent="0.2">
      <c r="A1964" s="129"/>
      <c r="B1964" s="129"/>
      <c r="C1964" s="129" t="e" cm="1">
        <f t="array" ref="C1964">_xlfn.XLOOKUP($A1964&amp;$Q$3&amp;$R$3,Data[Index]&amp;Data[Valid Test, Can be used for conformity (Y/N)]&amp;Data[Cycle],Data[Test Name])</f>
        <v>#N/A</v>
      </c>
      <c r="D1964" s="167" t="e" cm="1">
        <f t="array" ref="D1964">_xlfn.XLOOKUP($A1964&amp;$Q$3&amp;$R$3,Data[Index]&amp;Data[Valid Test, Can be used for conformity (Y/N)]&amp;Data[Cycle],Data[Mileage (Miles)])</f>
        <v>#N/A</v>
      </c>
      <c r="E1964" s="130" t="e" cm="1">
        <f t="array" ref="E1964">_xlfn.XLOOKUP($A1964&amp;$Q$3&amp;$R$3,Data[Index]&amp;Data[Valid Test, Can be used for conformity (Y/N)]&amp;Data[Cycle],Data[Date])</f>
        <v>#N/A</v>
      </c>
      <c r="F1964" s="141" t="e" cm="1">
        <f t="array" ref="F1964">(_xlfn.XLOOKUP($A1964&amp;$Q$3&amp;$R$3,Data[Index]&amp;Data[Valid Test, Can be used for conformity (Y/N)]&amp;Data[Cycle],Data[CO/km (mg)])-F$2)/F$5</f>
        <v>#N/A</v>
      </c>
      <c r="G1964" s="141" t="e" cm="1">
        <f t="array" ref="G1964">(_xlfn.XLOOKUP($A1964&amp;$Q$3,Data[Index]&amp;Data[Valid Test, Can be used for conformity (Y/N)],Data[CO2/km (g)])-G$2)/G$5</f>
        <v>#N/A</v>
      </c>
      <c r="H1964" s="141" t="e" cm="1">
        <f t="array" ref="H1964">(_xlfn.XLOOKUP($A1964&amp;$Q$3,Data[Index]&amp;Data[Valid Test, Can be used for conformity (Y/N)],Data[THC/km (mg)])-H$2)/H$5</f>
        <v>#N/A</v>
      </c>
      <c r="I1964" s="141" t="e" cm="1">
        <f t="array" ref="I1964">(_xlfn.XLOOKUP($A1964&amp;$Q$3,Data[Index]&amp;Data[Valid Test, Can be used for conformity (Y/N)],Data[NOx/km (mg)])-I$2)/I$5</f>
        <v>#N/A</v>
      </c>
      <c r="J1964" s="141" t="e" cm="1">
        <f t="array" ref="J1964">(_xlfn.XLOOKUP($A1964&amp;$Q$3,Data[Index]&amp;Data[Valid Test, Can be used for conformity (Y/N)],Data[THC + NOx/km (mg)])-J$2)/J$5</f>
        <v>#N/A</v>
      </c>
      <c r="K1964" s="141" t="e" cm="1">
        <f t="array" ref="K1964">(_xlfn.XLOOKUP($A1964&amp;$Q$3,Data[Index]&amp;Data[Valid Test, Can be used for conformity (Y/N)],Data[PN/km ('#)])-K$2)/K$5</f>
        <v>#N/A</v>
      </c>
      <c r="L1964" s="141" t="e" cm="1">
        <f t="array" ref="L1964">(_xlfn.XLOOKUP($A1964&amp;$Q$3,Data[Index]&amp;Data[Valid Test, Can be used for conformity (Y/N)],Data[PM/km (mg)])-L$2)/L$5</f>
        <v>#N/A</v>
      </c>
      <c r="M1964" s="140" t="e" cm="1">
        <f t="array" ref="M1964">(_xlfn.XLOOKUP($A1964&amp;$Q$3,Data[Index]&amp;Data[Valid Test, Can be used for conformity (Y/N)],Data[CH4 (mg/km)])-M$2)/M$5</f>
        <v>#N/A</v>
      </c>
      <c r="N1964" s="140" t="e" cm="1">
        <f t="array" ref="N1964">(_xlfn.XLOOKUP($A1964&amp;$Q$3,Data[Index]&amp;Data[Valid Test, Can be used for conformity (Y/N)],Data[N20 (mg/km)])-N$2)/N$5</f>
        <v>#N/A</v>
      </c>
      <c r="O1964" s="141" t="e" cm="1">
        <f t="array" ref="O1964">(_xlfn.XLOOKUP($A1964&amp;$Q$3,Data[Index]&amp;Data[Valid Test, Can be used for conformity (Y/N)],Data[l/100km])-O$2)/O$5</f>
        <v>#N/A</v>
      </c>
      <c r="P1964" s="138">
        <f>_xlfn.XLOOKUP($A1964,Data[Index],Data[Comments])</f>
        <v>0</v>
      </c>
    </row>
    <row r="1965" spans="1:16" x14ac:dyDescent="0.2">
      <c r="A1965" s="129"/>
      <c r="B1965" s="129"/>
      <c r="C1965" s="129" t="e" cm="1">
        <f t="array" ref="C1965">_xlfn.XLOOKUP($A1965&amp;$Q$3&amp;$R$3,Data[Index]&amp;Data[Valid Test, Can be used for conformity (Y/N)]&amp;Data[Cycle],Data[Test Name])</f>
        <v>#N/A</v>
      </c>
      <c r="D1965" s="167" t="e" cm="1">
        <f t="array" ref="D1965">_xlfn.XLOOKUP($A1965&amp;$Q$3&amp;$R$3,Data[Index]&amp;Data[Valid Test, Can be used for conformity (Y/N)]&amp;Data[Cycle],Data[Mileage (Miles)])</f>
        <v>#N/A</v>
      </c>
      <c r="E1965" s="130" t="e" cm="1">
        <f t="array" ref="E1965">_xlfn.XLOOKUP($A1965&amp;$Q$3&amp;$R$3,Data[Index]&amp;Data[Valid Test, Can be used for conformity (Y/N)]&amp;Data[Cycle],Data[Date])</f>
        <v>#N/A</v>
      </c>
      <c r="F1965" s="141" t="e" cm="1">
        <f t="array" ref="F1965">(_xlfn.XLOOKUP($A1965&amp;$Q$3&amp;$R$3,Data[Index]&amp;Data[Valid Test, Can be used for conformity (Y/N)]&amp;Data[Cycle],Data[CO/km (mg)])-F$2)/F$5</f>
        <v>#N/A</v>
      </c>
      <c r="G1965" s="141" t="e" cm="1">
        <f t="array" ref="G1965">(_xlfn.XLOOKUP($A1965&amp;$Q$3,Data[Index]&amp;Data[Valid Test, Can be used for conformity (Y/N)],Data[CO2/km (g)])-G$2)/G$5</f>
        <v>#N/A</v>
      </c>
      <c r="H1965" s="141" t="e" cm="1">
        <f t="array" ref="H1965">(_xlfn.XLOOKUP($A1965&amp;$Q$3,Data[Index]&amp;Data[Valid Test, Can be used for conformity (Y/N)],Data[THC/km (mg)])-H$2)/H$5</f>
        <v>#N/A</v>
      </c>
      <c r="I1965" s="141" t="e" cm="1">
        <f t="array" ref="I1965">(_xlfn.XLOOKUP($A1965&amp;$Q$3,Data[Index]&amp;Data[Valid Test, Can be used for conformity (Y/N)],Data[NOx/km (mg)])-I$2)/I$5</f>
        <v>#N/A</v>
      </c>
      <c r="J1965" s="141" t="e" cm="1">
        <f t="array" ref="J1965">(_xlfn.XLOOKUP($A1965&amp;$Q$3,Data[Index]&amp;Data[Valid Test, Can be used for conformity (Y/N)],Data[THC + NOx/km (mg)])-J$2)/J$5</f>
        <v>#N/A</v>
      </c>
      <c r="K1965" s="141" t="e" cm="1">
        <f t="array" ref="K1965">(_xlfn.XLOOKUP($A1965&amp;$Q$3,Data[Index]&amp;Data[Valid Test, Can be used for conformity (Y/N)],Data[PN/km ('#)])-K$2)/K$5</f>
        <v>#N/A</v>
      </c>
      <c r="L1965" s="141" t="e" cm="1">
        <f t="array" ref="L1965">(_xlfn.XLOOKUP($A1965&amp;$Q$3,Data[Index]&amp;Data[Valid Test, Can be used for conformity (Y/N)],Data[PM/km (mg)])-L$2)/L$5</f>
        <v>#N/A</v>
      </c>
      <c r="M1965" s="140" t="e" cm="1">
        <f t="array" ref="M1965">(_xlfn.XLOOKUP($A1965&amp;$Q$3,Data[Index]&amp;Data[Valid Test, Can be used for conformity (Y/N)],Data[CH4 (mg/km)])-M$2)/M$5</f>
        <v>#N/A</v>
      </c>
      <c r="N1965" s="140" t="e" cm="1">
        <f t="array" ref="N1965">(_xlfn.XLOOKUP($A1965&amp;$Q$3,Data[Index]&amp;Data[Valid Test, Can be used for conformity (Y/N)],Data[N20 (mg/km)])-N$2)/N$5</f>
        <v>#N/A</v>
      </c>
      <c r="O1965" s="141" t="e" cm="1">
        <f t="array" ref="O1965">(_xlfn.XLOOKUP($A1965&amp;$Q$3,Data[Index]&amp;Data[Valid Test, Can be used for conformity (Y/N)],Data[l/100km])-O$2)/O$5</f>
        <v>#N/A</v>
      </c>
      <c r="P1965" s="138">
        <f>_xlfn.XLOOKUP($A1965,Data[Index],Data[Comments])</f>
        <v>0</v>
      </c>
    </row>
    <row r="1966" spans="1:16" x14ac:dyDescent="0.2">
      <c r="A1966" s="129"/>
      <c r="B1966" s="129"/>
      <c r="C1966" s="129" t="e" cm="1">
        <f t="array" ref="C1966">_xlfn.XLOOKUP($A1966&amp;$Q$3&amp;$R$3,Data[Index]&amp;Data[Valid Test, Can be used for conformity (Y/N)]&amp;Data[Cycle],Data[Test Name])</f>
        <v>#N/A</v>
      </c>
      <c r="D1966" s="167" t="e" cm="1">
        <f t="array" ref="D1966">_xlfn.XLOOKUP($A1966&amp;$Q$3&amp;$R$3,Data[Index]&amp;Data[Valid Test, Can be used for conformity (Y/N)]&amp;Data[Cycle],Data[Mileage (Miles)])</f>
        <v>#N/A</v>
      </c>
      <c r="E1966" s="130" t="e" cm="1">
        <f t="array" ref="E1966">_xlfn.XLOOKUP($A1966&amp;$Q$3&amp;$R$3,Data[Index]&amp;Data[Valid Test, Can be used for conformity (Y/N)]&amp;Data[Cycle],Data[Date])</f>
        <v>#N/A</v>
      </c>
      <c r="F1966" s="141" t="e" cm="1">
        <f t="array" ref="F1966">(_xlfn.XLOOKUP($A1966&amp;$Q$3&amp;$R$3,Data[Index]&amp;Data[Valid Test, Can be used for conformity (Y/N)]&amp;Data[Cycle],Data[CO/km (mg)])-F$2)/F$5</f>
        <v>#N/A</v>
      </c>
      <c r="G1966" s="141" t="e" cm="1">
        <f t="array" ref="G1966">(_xlfn.XLOOKUP($A1966&amp;$Q$3,Data[Index]&amp;Data[Valid Test, Can be used for conformity (Y/N)],Data[CO2/km (g)])-G$2)/G$5</f>
        <v>#N/A</v>
      </c>
      <c r="H1966" s="141" t="e" cm="1">
        <f t="array" ref="H1966">(_xlfn.XLOOKUP($A1966&amp;$Q$3,Data[Index]&amp;Data[Valid Test, Can be used for conformity (Y/N)],Data[THC/km (mg)])-H$2)/H$5</f>
        <v>#N/A</v>
      </c>
      <c r="I1966" s="141" t="e" cm="1">
        <f t="array" ref="I1966">(_xlfn.XLOOKUP($A1966&amp;$Q$3,Data[Index]&amp;Data[Valid Test, Can be used for conformity (Y/N)],Data[NOx/km (mg)])-I$2)/I$5</f>
        <v>#N/A</v>
      </c>
      <c r="J1966" s="141" t="e" cm="1">
        <f t="array" ref="J1966">(_xlfn.XLOOKUP($A1966&amp;$Q$3,Data[Index]&amp;Data[Valid Test, Can be used for conformity (Y/N)],Data[THC + NOx/km (mg)])-J$2)/J$5</f>
        <v>#N/A</v>
      </c>
      <c r="K1966" s="141" t="e" cm="1">
        <f t="array" ref="K1966">(_xlfn.XLOOKUP($A1966&amp;$Q$3,Data[Index]&amp;Data[Valid Test, Can be used for conformity (Y/N)],Data[PN/km ('#)])-K$2)/K$5</f>
        <v>#N/A</v>
      </c>
      <c r="L1966" s="141" t="e" cm="1">
        <f t="array" ref="L1966">(_xlfn.XLOOKUP($A1966&amp;$Q$3,Data[Index]&amp;Data[Valid Test, Can be used for conformity (Y/N)],Data[PM/km (mg)])-L$2)/L$5</f>
        <v>#N/A</v>
      </c>
      <c r="M1966" s="140" t="e" cm="1">
        <f t="array" ref="M1966">(_xlfn.XLOOKUP($A1966&amp;$Q$3,Data[Index]&amp;Data[Valid Test, Can be used for conformity (Y/N)],Data[CH4 (mg/km)])-M$2)/M$5</f>
        <v>#N/A</v>
      </c>
      <c r="N1966" s="140" t="e" cm="1">
        <f t="array" ref="N1966">(_xlfn.XLOOKUP($A1966&amp;$Q$3,Data[Index]&amp;Data[Valid Test, Can be used for conformity (Y/N)],Data[N20 (mg/km)])-N$2)/N$5</f>
        <v>#N/A</v>
      </c>
      <c r="O1966" s="141" t="e" cm="1">
        <f t="array" ref="O1966">(_xlfn.XLOOKUP($A1966&amp;$Q$3,Data[Index]&amp;Data[Valid Test, Can be used for conformity (Y/N)],Data[l/100km])-O$2)/O$5</f>
        <v>#N/A</v>
      </c>
      <c r="P1966" s="138">
        <f>_xlfn.XLOOKUP($A1966,Data[Index],Data[Comments])</f>
        <v>0</v>
      </c>
    </row>
    <row r="1967" spans="1:16" x14ac:dyDescent="0.2">
      <c r="A1967" s="129"/>
      <c r="B1967" s="129"/>
      <c r="C1967" s="129" t="e" cm="1">
        <f t="array" ref="C1967">_xlfn.XLOOKUP($A1967&amp;$Q$3&amp;$R$3,Data[Index]&amp;Data[Valid Test, Can be used for conformity (Y/N)]&amp;Data[Cycle],Data[Test Name])</f>
        <v>#N/A</v>
      </c>
      <c r="D1967" s="167" t="e" cm="1">
        <f t="array" ref="D1967">_xlfn.XLOOKUP($A1967&amp;$Q$3&amp;$R$3,Data[Index]&amp;Data[Valid Test, Can be used for conformity (Y/N)]&amp;Data[Cycle],Data[Mileage (Miles)])</f>
        <v>#N/A</v>
      </c>
      <c r="E1967" s="130" t="e" cm="1">
        <f t="array" ref="E1967">_xlfn.XLOOKUP($A1967&amp;$Q$3&amp;$R$3,Data[Index]&amp;Data[Valid Test, Can be used for conformity (Y/N)]&amp;Data[Cycle],Data[Date])</f>
        <v>#N/A</v>
      </c>
      <c r="F1967" s="141" t="e" cm="1">
        <f t="array" ref="F1967">(_xlfn.XLOOKUP($A1967&amp;$Q$3&amp;$R$3,Data[Index]&amp;Data[Valid Test, Can be used for conformity (Y/N)]&amp;Data[Cycle],Data[CO/km (mg)])-F$2)/F$5</f>
        <v>#N/A</v>
      </c>
      <c r="G1967" s="141" t="e" cm="1">
        <f t="array" ref="G1967">(_xlfn.XLOOKUP($A1967&amp;$Q$3,Data[Index]&amp;Data[Valid Test, Can be used for conformity (Y/N)],Data[CO2/km (g)])-G$2)/G$5</f>
        <v>#N/A</v>
      </c>
      <c r="H1967" s="141" t="e" cm="1">
        <f t="array" ref="H1967">(_xlfn.XLOOKUP($A1967&amp;$Q$3,Data[Index]&amp;Data[Valid Test, Can be used for conformity (Y/N)],Data[THC/km (mg)])-H$2)/H$5</f>
        <v>#N/A</v>
      </c>
      <c r="I1967" s="141" t="e" cm="1">
        <f t="array" ref="I1967">(_xlfn.XLOOKUP($A1967&amp;$Q$3,Data[Index]&amp;Data[Valid Test, Can be used for conformity (Y/N)],Data[NOx/km (mg)])-I$2)/I$5</f>
        <v>#N/A</v>
      </c>
      <c r="J1967" s="141" t="e" cm="1">
        <f t="array" ref="J1967">(_xlfn.XLOOKUP($A1967&amp;$Q$3,Data[Index]&amp;Data[Valid Test, Can be used for conformity (Y/N)],Data[THC + NOx/km (mg)])-J$2)/J$5</f>
        <v>#N/A</v>
      </c>
      <c r="K1967" s="141" t="e" cm="1">
        <f t="array" ref="K1967">(_xlfn.XLOOKUP($A1967&amp;$Q$3,Data[Index]&amp;Data[Valid Test, Can be used for conformity (Y/N)],Data[PN/km ('#)])-K$2)/K$5</f>
        <v>#N/A</v>
      </c>
      <c r="L1967" s="141" t="e" cm="1">
        <f t="array" ref="L1967">(_xlfn.XLOOKUP($A1967&amp;$Q$3,Data[Index]&amp;Data[Valid Test, Can be used for conformity (Y/N)],Data[PM/km (mg)])-L$2)/L$5</f>
        <v>#N/A</v>
      </c>
      <c r="M1967" s="140" t="e" cm="1">
        <f t="array" ref="M1967">(_xlfn.XLOOKUP($A1967&amp;$Q$3,Data[Index]&amp;Data[Valid Test, Can be used for conformity (Y/N)],Data[CH4 (mg/km)])-M$2)/M$5</f>
        <v>#N/A</v>
      </c>
      <c r="N1967" s="140" t="e" cm="1">
        <f t="array" ref="N1967">(_xlfn.XLOOKUP($A1967&amp;$Q$3,Data[Index]&amp;Data[Valid Test, Can be used for conformity (Y/N)],Data[N20 (mg/km)])-N$2)/N$5</f>
        <v>#N/A</v>
      </c>
      <c r="O1967" s="141" t="e" cm="1">
        <f t="array" ref="O1967">(_xlfn.XLOOKUP($A1967&amp;$Q$3,Data[Index]&amp;Data[Valid Test, Can be used for conformity (Y/N)],Data[l/100km])-O$2)/O$5</f>
        <v>#N/A</v>
      </c>
      <c r="P1967" s="138">
        <f>_xlfn.XLOOKUP($A1967,Data[Index],Data[Comments])</f>
        <v>0</v>
      </c>
    </row>
    <row r="1968" spans="1:16" x14ac:dyDescent="0.2">
      <c r="A1968" s="129"/>
      <c r="B1968" s="129"/>
      <c r="C1968" s="129" t="e" cm="1">
        <f t="array" ref="C1968">_xlfn.XLOOKUP($A1968&amp;$Q$3&amp;$R$3,Data[Index]&amp;Data[Valid Test, Can be used for conformity (Y/N)]&amp;Data[Cycle],Data[Test Name])</f>
        <v>#N/A</v>
      </c>
      <c r="D1968" s="167" t="e" cm="1">
        <f t="array" ref="D1968">_xlfn.XLOOKUP($A1968&amp;$Q$3&amp;$R$3,Data[Index]&amp;Data[Valid Test, Can be used for conformity (Y/N)]&amp;Data[Cycle],Data[Mileage (Miles)])</f>
        <v>#N/A</v>
      </c>
      <c r="E1968" s="130" t="e" cm="1">
        <f t="array" ref="E1968">_xlfn.XLOOKUP($A1968&amp;$Q$3&amp;$R$3,Data[Index]&amp;Data[Valid Test, Can be used for conformity (Y/N)]&amp;Data[Cycle],Data[Date])</f>
        <v>#N/A</v>
      </c>
      <c r="F1968" s="141" t="e" cm="1">
        <f t="array" ref="F1968">(_xlfn.XLOOKUP($A1968&amp;$Q$3&amp;$R$3,Data[Index]&amp;Data[Valid Test, Can be used for conformity (Y/N)]&amp;Data[Cycle],Data[CO/km (mg)])-F$2)/F$5</f>
        <v>#N/A</v>
      </c>
      <c r="G1968" s="141" t="e" cm="1">
        <f t="array" ref="G1968">(_xlfn.XLOOKUP($A1968&amp;$Q$3,Data[Index]&amp;Data[Valid Test, Can be used for conformity (Y/N)],Data[CO2/km (g)])-G$2)/G$5</f>
        <v>#N/A</v>
      </c>
      <c r="H1968" s="141" t="e" cm="1">
        <f t="array" ref="H1968">(_xlfn.XLOOKUP($A1968&amp;$Q$3,Data[Index]&amp;Data[Valid Test, Can be used for conformity (Y/N)],Data[THC/km (mg)])-H$2)/H$5</f>
        <v>#N/A</v>
      </c>
      <c r="I1968" s="141" t="e" cm="1">
        <f t="array" ref="I1968">(_xlfn.XLOOKUP($A1968&amp;$Q$3,Data[Index]&amp;Data[Valid Test, Can be used for conformity (Y/N)],Data[NOx/km (mg)])-I$2)/I$5</f>
        <v>#N/A</v>
      </c>
      <c r="J1968" s="141" t="e" cm="1">
        <f t="array" ref="J1968">(_xlfn.XLOOKUP($A1968&amp;$Q$3,Data[Index]&amp;Data[Valid Test, Can be used for conformity (Y/N)],Data[THC + NOx/km (mg)])-J$2)/J$5</f>
        <v>#N/A</v>
      </c>
      <c r="K1968" s="141" t="e" cm="1">
        <f t="array" ref="K1968">(_xlfn.XLOOKUP($A1968&amp;$Q$3,Data[Index]&amp;Data[Valid Test, Can be used for conformity (Y/N)],Data[PN/km ('#)])-K$2)/K$5</f>
        <v>#N/A</v>
      </c>
      <c r="L1968" s="141" t="e" cm="1">
        <f t="array" ref="L1968">(_xlfn.XLOOKUP($A1968&amp;$Q$3,Data[Index]&amp;Data[Valid Test, Can be used for conformity (Y/N)],Data[PM/km (mg)])-L$2)/L$5</f>
        <v>#N/A</v>
      </c>
      <c r="M1968" s="140" t="e" cm="1">
        <f t="array" ref="M1968">(_xlfn.XLOOKUP($A1968&amp;$Q$3,Data[Index]&amp;Data[Valid Test, Can be used for conformity (Y/N)],Data[CH4 (mg/km)])-M$2)/M$5</f>
        <v>#N/A</v>
      </c>
      <c r="N1968" s="140" t="e" cm="1">
        <f t="array" ref="N1968">(_xlfn.XLOOKUP($A1968&amp;$Q$3,Data[Index]&amp;Data[Valid Test, Can be used for conformity (Y/N)],Data[N20 (mg/km)])-N$2)/N$5</f>
        <v>#N/A</v>
      </c>
      <c r="O1968" s="141" t="e" cm="1">
        <f t="array" ref="O1968">(_xlfn.XLOOKUP($A1968&amp;$Q$3,Data[Index]&amp;Data[Valid Test, Can be used for conformity (Y/N)],Data[l/100km])-O$2)/O$5</f>
        <v>#N/A</v>
      </c>
      <c r="P1968" s="138">
        <f>_xlfn.XLOOKUP($A1968,Data[Index],Data[Comments])</f>
        <v>0</v>
      </c>
    </row>
    <row r="1969" spans="1:16" x14ac:dyDescent="0.2">
      <c r="A1969" s="129"/>
      <c r="B1969" s="129"/>
      <c r="C1969" s="129" t="e" cm="1">
        <f t="array" ref="C1969">_xlfn.XLOOKUP($A1969&amp;$Q$3&amp;$R$3,Data[Index]&amp;Data[Valid Test, Can be used for conformity (Y/N)]&amp;Data[Cycle],Data[Test Name])</f>
        <v>#N/A</v>
      </c>
      <c r="D1969" s="167" t="e" cm="1">
        <f t="array" ref="D1969">_xlfn.XLOOKUP($A1969&amp;$Q$3&amp;$R$3,Data[Index]&amp;Data[Valid Test, Can be used for conformity (Y/N)]&amp;Data[Cycle],Data[Mileage (Miles)])</f>
        <v>#N/A</v>
      </c>
      <c r="E1969" s="130" t="e" cm="1">
        <f t="array" ref="E1969">_xlfn.XLOOKUP($A1969&amp;$Q$3&amp;$R$3,Data[Index]&amp;Data[Valid Test, Can be used for conformity (Y/N)]&amp;Data[Cycle],Data[Date])</f>
        <v>#N/A</v>
      </c>
      <c r="F1969" s="141" t="e" cm="1">
        <f t="array" ref="F1969">(_xlfn.XLOOKUP($A1969&amp;$Q$3&amp;$R$3,Data[Index]&amp;Data[Valid Test, Can be used for conformity (Y/N)]&amp;Data[Cycle],Data[CO/km (mg)])-F$2)/F$5</f>
        <v>#N/A</v>
      </c>
      <c r="G1969" s="141" t="e" cm="1">
        <f t="array" ref="G1969">(_xlfn.XLOOKUP($A1969&amp;$Q$3,Data[Index]&amp;Data[Valid Test, Can be used for conformity (Y/N)],Data[CO2/km (g)])-G$2)/G$5</f>
        <v>#N/A</v>
      </c>
      <c r="H1969" s="141" t="e" cm="1">
        <f t="array" ref="H1969">(_xlfn.XLOOKUP($A1969&amp;$Q$3,Data[Index]&amp;Data[Valid Test, Can be used for conformity (Y/N)],Data[THC/km (mg)])-H$2)/H$5</f>
        <v>#N/A</v>
      </c>
      <c r="I1969" s="141" t="e" cm="1">
        <f t="array" ref="I1969">(_xlfn.XLOOKUP($A1969&amp;$Q$3,Data[Index]&amp;Data[Valid Test, Can be used for conformity (Y/N)],Data[NOx/km (mg)])-I$2)/I$5</f>
        <v>#N/A</v>
      </c>
      <c r="J1969" s="141" t="e" cm="1">
        <f t="array" ref="J1969">(_xlfn.XLOOKUP($A1969&amp;$Q$3,Data[Index]&amp;Data[Valid Test, Can be used for conformity (Y/N)],Data[THC + NOx/km (mg)])-J$2)/J$5</f>
        <v>#N/A</v>
      </c>
      <c r="K1969" s="141" t="e" cm="1">
        <f t="array" ref="K1969">(_xlfn.XLOOKUP($A1969&amp;$Q$3,Data[Index]&amp;Data[Valid Test, Can be used for conformity (Y/N)],Data[PN/km ('#)])-K$2)/K$5</f>
        <v>#N/A</v>
      </c>
      <c r="L1969" s="141" t="e" cm="1">
        <f t="array" ref="L1969">(_xlfn.XLOOKUP($A1969&amp;$Q$3,Data[Index]&amp;Data[Valid Test, Can be used for conformity (Y/N)],Data[PM/km (mg)])-L$2)/L$5</f>
        <v>#N/A</v>
      </c>
      <c r="M1969" s="140" t="e" cm="1">
        <f t="array" ref="M1969">(_xlfn.XLOOKUP($A1969&amp;$Q$3,Data[Index]&amp;Data[Valid Test, Can be used for conformity (Y/N)],Data[CH4 (mg/km)])-M$2)/M$5</f>
        <v>#N/A</v>
      </c>
      <c r="N1969" s="140" t="e" cm="1">
        <f t="array" ref="N1969">(_xlfn.XLOOKUP($A1969&amp;$Q$3,Data[Index]&amp;Data[Valid Test, Can be used for conformity (Y/N)],Data[N20 (mg/km)])-N$2)/N$5</f>
        <v>#N/A</v>
      </c>
      <c r="O1969" s="141" t="e" cm="1">
        <f t="array" ref="O1969">(_xlfn.XLOOKUP($A1969&amp;$Q$3,Data[Index]&amp;Data[Valid Test, Can be used for conformity (Y/N)],Data[l/100km])-O$2)/O$5</f>
        <v>#N/A</v>
      </c>
      <c r="P1969" s="138">
        <f>_xlfn.XLOOKUP($A1969,Data[Index],Data[Comments])</f>
        <v>0</v>
      </c>
    </row>
    <row r="1970" spans="1:16" x14ac:dyDescent="0.2">
      <c r="A1970" s="129"/>
      <c r="B1970" s="129"/>
      <c r="C1970" s="129" t="e" cm="1">
        <f t="array" ref="C1970">_xlfn.XLOOKUP($A1970&amp;$Q$3&amp;$R$3,Data[Index]&amp;Data[Valid Test, Can be used for conformity (Y/N)]&amp;Data[Cycle],Data[Test Name])</f>
        <v>#N/A</v>
      </c>
      <c r="D1970" s="167" t="e" cm="1">
        <f t="array" ref="D1970">_xlfn.XLOOKUP($A1970&amp;$Q$3&amp;$R$3,Data[Index]&amp;Data[Valid Test, Can be used for conformity (Y/N)]&amp;Data[Cycle],Data[Mileage (Miles)])</f>
        <v>#N/A</v>
      </c>
      <c r="E1970" s="130" t="e" cm="1">
        <f t="array" ref="E1970">_xlfn.XLOOKUP($A1970&amp;$Q$3&amp;$R$3,Data[Index]&amp;Data[Valid Test, Can be used for conformity (Y/N)]&amp;Data[Cycle],Data[Date])</f>
        <v>#N/A</v>
      </c>
      <c r="F1970" s="141" t="e" cm="1">
        <f t="array" ref="F1970">(_xlfn.XLOOKUP($A1970&amp;$Q$3&amp;$R$3,Data[Index]&amp;Data[Valid Test, Can be used for conformity (Y/N)]&amp;Data[Cycle],Data[CO/km (mg)])-F$2)/F$5</f>
        <v>#N/A</v>
      </c>
      <c r="G1970" s="141" t="e" cm="1">
        <f t="array" ref="G1970">(_xlfn.XLOOKUP($A1970&amp;$Q$3,Data[Index]&amp;Data[Valid Test, Can be used for conformity (Y/N)],Data[CO2/km (g)])-G$2)/G$5</f>
        <v>#N/A</v>
      </c>
      <c r="H1970" s="141" t="e" cm="1">
        <f t="array" ref="H1970">(_xlfn.XLOOKUP($A1970&amp;$Q$3,Data[Index]&amp;Data[Valid Test, Can be used for conformity (Y/N)],Data[THC/km (mg)])-H$2)/H$5</f>
        <v>#N/A</v>
      </c>
      <c r="I1970" s="141" t="e" cm="1">
        <f t="array" ref="I1970">(_xlfn.XLOOKUP($A1970&amp;$Q$3,Data[Index]&amp;Data[Valid Test, Can be used for conformity (Y/N)],Data[NOx/km (mg)])-I$2)/I$5</f>
        <v>#N/A</v>
      </c>
      <c r="J1970" s="141" t="e" cm="1">
        <f t="array" ref="J1970">(_xlfn.XLOOKUP($A1970&amp;$Q$3,Data[Index]&amp;Data[Valid Test, Can be used for conformity (Y/N)],Data[THC + NOx/km (mg)])-J$2)/J$5</f>
        <v>#N/A</v>
      </c>
      <c r="K1970" s="141" t="e" cm="1">
        <f t="array" ref="K1970">(_xlfn.XLOOKUP($A1970&amp;$Q$3,Data[Index]&amp;Data[Valid Test, Can be used for conformity (Y/N)],Data[PN/km ('#)])-K$2)/K$5</f>
        <v>#N/A</v>
      </c>
      <c r="L1970" s="141" t="e" cm="1">
        <f t="array" ref="L1970">(_xlfn.XLOOKUP($A1970&amp;$Q$3,Data[Index]&amp;Data[Valid Test, Can be used for conformity (Y/N)],Data[PM/km (mg)])-L$2)/L$5</f>
        <v>#N/A</v>
      </c>
      <c r="M1970" s="140" t="e" cm="1">
        <f t="array" ref="M1970">(_xlfn.XLOOKUP($A1970&amp;$Q$3,Data[Index]&amp;Data[Valid Test, Can be used for conformity (Y/N)],Data[CH4 (mg/km)])-M$2)/M$5</f>
        <v>#N/A</v>
      </c>
      <c r="N1970" s="140" t="e" cm="1">
        <f t="array" ref="N1970">(_xlfn.XLOOKUP($A1970&amp;$Q$3,Data[Index]&amp;Data[Valid Test, Can be used for conformity (Y/N)],Data[N20 (mg/km)])-N$2)/N$5</f>
        <v>#N/A</v>
      </c>
      <c r="O1970" s="141" t="e" cm="1">
        <f t="array" ref="O1970">(_xlfn.XLOOKUP($A1970&amp;$Q$3,Data[Index]&amp;Data[Valid Test, Can be used for conformity (Y/N)],Data[l/100km])-O$2)/O$5</f>
        <v>#N/A</v>
      </c>
      <c r="P1970" s="138">
        <f>_xlfn.XLOOKUP($A1970,Data[Index],Data[Comments])</f>
        <v>0</v>
      </c>
    </row>
    <row r="1971" spans="1:16" x14ac:dyDescent="0.2">
      <c r="A1971" s="129"/>
      <c r="B1971" s="129"/>
      <c r="C1971" s="129" t="e" cm="1">
        <f t="array" ref="C1971">_xlfn.XLOOKUP($A1971&amp;$Q$3&amp;$R$3,Data[Index]&amp;Data[Valid Test, Can be used for conformity (Y/N)]&amp;Data[Cycle],Data[Test Name])</f>
        <v>#N/A</v>
      </c>
      <c r="D1971" s="167" t="e" cm="1">
        <f t="array" ref="D1971">_xlfn.XLOOKUP($A1971&amp;$Q$3&amp;$R$3,Data[Index]&amp;Data[Valid Test, Can be used for conformity (Y/N)]&amp;Data[Cycle],Data[Mileage (Miles)])</f>
        <v>#N/A</v>
      </c>
      <c r="E1971" s="130" t="e" cm="1">
        <f t="array" ref="E1971">_xlfn.XLOOKUP($A1971&amp;$Q$3&amp;$R$3,Data[Index]&amp;Data[Valid Test, Can be used for conformity (Y/N)]&amp;Data[Cycle],Data[Date])</f>
        <v>#N/A</v>
      </c>
      <c r="F1971" s="141" t="e" cm="1">
        <f t="array" ref="F1971">(_xlfn.XLOOKUP($A1971&amp;$Q$3&amp;$R$3,Data[Index]&amp;Data[Valid Test, Can be used for conformity (Y/N)]&amp;Data[Cycle],Data[CO/km (mg)])-F$2)/F$5</f>
        <v>#N/A</v>
      </c>
      <c r="G1971" s="141" t="e" cm="1">
        <f t="array" ref="G1971">(_xlfn.XLOOKUP($A1971&amp;$Q$3,Data[Index]&amp;Data[Valid Test, Can be used for conformity (Y/N)],Data[CO2/km (g)])-G$2)/G$5</f>
        <v>#N/A</v>
      </c>
      <c r="H1971" s="141" t="e" cm="1">
        <f t="array" ref="H1971">(_xlfn.XLOOKUP($A1971&amp;$Q$3,Data[Index]&amp;Data[Valid Test, Can be used for conformity (Y/N)],Data[THC/km (mg)])-H$2)/H$5</f>
        <v>#N/A</v>
      </c>
      <c r="I1971" s="141" t="e" cm="1">
        <f t="array" ref="I1971">(_xlfn.XLOOKUP($A1971&amp;$Q$3,Data[Index]&amp;Data[Valid Test, Can be used for conformity (Y/N)],Data[NOx/km (mg)])-I$2)/I$5</f>
        <v>#N/A</v>
      </c>
      <c r="J1971" s="141" t="e" cm="1">
        <f t="array" ref="J1971">(_xlfn.XLOOKUP($A1971&amp;$Q$3,Data[Index]&amp;Data[Valid Test, Can be used for conformity (Y/N)],Data[THC + NOx/km (mg)])-J$2)/J$5</f>
        <v>#N/A</v>
      </c>
      <c r="K1971" s="141" t="e" cm="1">
        <f t="array" ref="K1971">(_xlfn.XLOOKUP($A1971&amp;$Q$3,Data[Index]&amp;Data[Valid Test, Can be used for conformity (Y/N)],Data[PN/km ('#)])-K$2)/K$5</f>
        <v>#N/A</v>
      </c>
      <c r="L1971" s="141" t="e" cm="1">
        <f t="array" ref="L1971">(_xlfn.XLOOKUP($A1971&amp;$Q$3,Data[Index]&amp;Data[Valid Test, Can be used for conformity (Y/N)],Data[PM/km (mg)])-L$2)/L$5</f>
        <v>#N/A</v>
      </c>
      <c r="M1971" s="140" t="e" cm="1">
        <f t="array" ref="M1971">(_xlfn.XLOOKUP($A1971&amp;$Q$3,Data[Index]&amp;Data[Valid Test, Can be used for conformity (Y/N)],Data[CH4 (mg/km)])-M$2)/M$5</f>
        <v>#N/A</v>
      </c>
      <c r="N1971" s="140" t="e" cm="1">
        <f t="array" ref="N1971">(_xlfn.XLOOKUP($A1971&amp;$Q$3,Data[Index]&amp;Data[Valid Test, Can be used for conformity (Y/N)],Data[N20 (mg/km)])-N$2)/N$5</f>
        <v>#N/A</v>
      </c>
      <c r="O1971" s="141" t="e" cm="1">
        <f t="array" ref="O1971">(_xlfn.XLOOKUP($A1971&amp;$Q$3,Data[Index]&amp;Data[Valid Test, Can be used for conformity (Y/N)],Data[l/100km])-O$2)/O$5</f>
        <v>#N/A</v>
      </c>
      <c r="P1971" s="138">
        <f>_xlfn.XLOOKUP($A1971,Data[Index],Data[Comments])</f>
        <v>0</v>
      </c>
    </row>
    <row r="1972" spans="1:16" x14ac:dyDescent="0.2">
      <c r="A1972" s="129"/>
      <c r="B1972" s="129"/>
      <c r="C1972" s="129" t="e" cm="1">
        <f t="array" ref="C1972">_xlfn.XLOOKUP($A1972&amp;$Q$3&amp;$R$3,Data[Index]&amp;Data[Valid Test, Can be used for conformity (Y/N)]&amp;Data[Cycle],Data[Test Name])</f>
        <v>#N/A</v>
      </c>
      <c r="D1972" s="167" t="e" cm="1">
        <f t="array" ref="D1972">_xlfn.XLOOKUP($A1972&amp;$Q$3&amp;$R$3,Data[Index]&amp;Data[Valid Test, Can be used for conformity (Y/N)]&amp;Data[Cycle],Data[Mileage (Miles)])</f>
        <v>#N/A</v>
      </c>
      <c r="E1972" s="130" t="e" cm="1">
        <f t="array" ref="E1972">_xlfn.XLOOKUP($A1972&amp;$Q$3&amp;$R$3,Data[Index]&amp;Data[Valid Test, Can be used for conformity (Y/N)]&amp;Data[Cycle],Data[Date])</f>
        <v>#N/A</v>
      </c>
      <c r="F1972" s="141" t="e" cm="1">
        <f t="array" ref="F1972">(_xlfn.XLOOKUP($A1972&amp;$Q$3&amp;$R$3,Data[Index]&amp;Data[Valid Test, Can be used for conformity (Y/N)]&amp;Data[Cycle],Data[CO/km (mg)])-F$2)/F$5</f>
        <v>#N/A</v>
      </c>
      <c r="G1972" s="141" t="e" cm="1">
        <f t="array" ref="G1972">(_xlfn.XLOOKUP($A1972&amp;$Q$3,Data[Index]&amp;Data[Valid Test, Can be used for conformity (Y/N)],Data[CO2/km (g)])-G$2)/G$5</f>
        <v>#N/A</v>
      </c>
      <c r="H1972" s="141" t="e" cm="1">
        <f t="array" ref="H1972">(_xlfn.XLOOKUP($A1972&amp;$Q$3,Data[Index]&amp;Data[Valid Test, Can be used for conformity (Y/N)],Data[THC/km (mg)])-H$2)/H$5</f>
        <v>#N/A</v>
      </c>
      <c r="I1972" s="141" t="e" cm="1">
        <f t="array" ref="I1972">(_xlfn.XLOOKUP($A1972&amp;$Q$3,Data[Index]&amp;Data[Valid Test, Can be used for conformity (Y/N)],Data[NOx/km (mg)])-I$2)/I$5</f>
        <v>#N/A</v>
      </c>
      <c r="J1972" s="141" t="e" cm="1">
        <f t="array" ref="J1972">(_xlfn.XLOOKUP($A1972&amp;$Q$3,Data[Index]&amp;Data[Valid Test, Can be used for conformity (Y/N)],Data[THC + NOx/km (mg)])-J$2)/J$5</f>
        <v>#N/A</v>
      </c>
      <c r="K1972" s="141" t="e" cm="1">
        <f t="array" ref="K1972">(_xlfn.XLOOKUP($A1972&amp;$Q$3,Data[Index]&amp;Data[Valid Test, Can be used for conformity (Y/N)],Data[PN/km ('#)])-K$2)/K$5</f>
        <v>#N/A</v>
      </c>
      <c r="L1972" s="141" t="e" cm="1">
        <f t="array" ref="L1972">(_xlfn.XLOOKUP($A1972&amp;$Q$3,Data[Index]&amp;Data[Valid Test, Can be used for conformity (Y/N)],Data[PM/km (mg)])-L$2)/L$5</f>
        <v>#N/A</v>
      </c>
      <c r="M1972" s="140" t="e" cm="1">
        <f t="array" ref="M1972">(_xlfn.XLOOKUP($A1972&amp;$Q$3,Data[Index]&amp;Data[Valid Test, Can be used for conformity (Y/N)],Data[CH4 (mg/km)])-M$2)/M$5</f>
        <v>#N/A</v>
      </c>
      <c r="N1972" s="140" t="e" cm="1">
        <f t="array" ref="N1972">(_xlfn.XLOOKUP($A1972&amp;$Q$3,Data[Index]&amp;Data[Valid Test, Can be used for conformity (Y/N)],Data[N20 (mg/km)])-N$2)/N$5</f>
        <v>#N/A</v>
      </c>
      <c r="O1972" s="141" t="e" cm="1">
        <f t="array" ref="O1972">(_xlfn.XLOOKUP($A1972&amp;$Q$3,Data[Index]&amp;Data[Valid Test, Can be used for conformity (Y/N)],Data[l/100km])-O$2)/O$5</f>
        <v>#N/A</v>
      </c>
      <c r="P1972" s="138">
        <f>_xlfn.XLOOKUP($A1972,Data[Index],Data[Comments])</f>
        <v>0</v>
      </c>
    </row>
    <row r="1973" spans="1:16" x14ac:dyDescent="0.2">
      <c r="A1973" s="129"/>
      <c r="B1973" s="129"/>
      <c r="C1973" s="129" t="e" cm="1">
        <f t="array" ref="C1973">_xlfn.XLOOKUP($A1973&amp;$Q$3&amp;$R$3,Data[Index]&amp;Data[Valid Test, Can be used for conformity (Y/N)]&amp;Data[Cycle],Data[Test Name])</f>
        <v>#N/A</v>
      </c>
      <c r="D1973" s="167" t="e" cm="1">
        <f t="array" ref="D1973">_xlfn.XLOOKUP($A1973&amp;$Q$3&amp;$R$3,Data[Index]&amp;Data[Valid Test, Can be used for conformity (Y/N)]&amp;Data[Cycle],Data[Mileage (Miles)])</f>
        <v>#N/A</v>
      </c>
      <c r="E1973" s="130" t="e" cm="1">
        <f t="array" ref="E1973">_xlfn.XLOOKUP($A1973&amp;$Q$3&amp;$R$3,Data[Index]&amp;Data[Valid Test, Can be used for conformity (Y/N)]&amp;Data[Cycle],Data[Date])</f>
        <v>#N/A</v>
      </c>
      <c r="F1973" s="141" t="e" cm="1">
        <f t="array" ref="F1973">(_xlfn.XLOOKUP($A1973&amp;$Q$3&amp;$R$3,Data[Index]&amp;Data[Valid Test, Can be used for conformity (Y/N)]&amp;Data[Cycle],Data[CO/km (mg)])-F$2)/F$5</f>
        <v>#N/A</v>
      </c>
      <c r="G1973" s="141" t="e" cm="1">
        <f t="array" ref="G1973">(_xlfn.XLOOKUP($A1973&amp;$Q$3,Data[Index]&amp;Data[Valid Test, Can be used for conformity (Y/N)],Data[CO2/km (g)])-G$2)/G$5</f>
        <v>#N/A</v>
      </c>
      <c r="H1973" s="141" t="e" cm="1">
        <f t="array" ref="H1973">(_xlfn.XLOOKUP($A1973&amp;$Q$3,Data[Index]&amp;Data[Valid Test, Can be used for conformity (Y/N)],Data[THC/km (mg)])-H$2)/H$5</f>
        <v>#N/A</v>
      </c>
      <c r="I1973" s="141" t="e" cm="1">
        <f t="array" ref="I1973">(_xlfn.XLOOKUP($A1973&amp;$Q$3,Data[Index]&amp;Data[Valid Test, Can be used for conformity (Y/N)],Data[NOx/km (mg)])-I$2)/I$5</f>
        <v>#N/A</v>
      </c>
      <c r="J1973" s="141" t="e" cm="1">
        <f t="array" ref="J1973">(_xlfn.XLOOKUP($A1973&amp;$Q$3,Data[Index]&amp;Data[Valid Test, Can be used for conformity (Y/N)],Data[THC + NOx/km (mg)])-J$2)/J$5</f>
        <v>#N/A</v>
      </c>
      <c r="K1973" s="141" t="e" cm="1">
        <f t="array" ref="K1973">(_xlfn.XLOOKUP($A1973&amp;$Q$3,Data[Index]&amp;Data[Valid Test, Can be used for conformity (Y/N)],Data[PN/km ('#)])-K$2)/K$5</f>
        <v>#N/A</v>
      </c>
      <c r="L1973" s="141" t="e" cm="1">
        <f t="array" ref="L1973">(_xlfn.XLOOKUP($A1973&amp;$Q$3,Data[Index]&amp;Data[Valid Test, Can be used for conformity (Y/N)],Data[PM/km (mg)])-L$2)/L$5</f>
        <v>#N/A</v>
      </c>
      <c r="M1973" s="140" t="e" cm="1">
        <f t="array" ref="M1973">(_xlfn.XLOOKUP($A1973&amp;$Q$3,Data[Index]&amp;Data[Valid Test, Can be used for conformity (Y/N)],Data[CH4 (mg/km)])-M$2)/M$5</f>
        <v>#N/A</v>
      </c>
      <c r="N1973" s="140" t="e" cm="1">
        <f t="array" ref="N1973">(_xlfn.XLOOKUP($A1973&amp;$Q$3,Data[Index]&amp;Data[Valid Test, Can be used for conformity (Y/N)],Data[N20 (mg/km)])-N$2)/N$5</f>
        <v>#N/A</v>
      </c>
      <c r="O1973" s="141" t="e" cm="1">
        <f t="array" ref="O1973">(_xlfn.XLOOKUP($A1973&amp;$Q$3,Data[Index]&amp;Data[Valid Test, Can be used for conformity (Y/N)],Data[l/100km])-O$2)/O$5</f>
        <v>#N/A</v>
      </c>
      <c r="P1973" s="138">
        <f>_xlfn.XLOOKUP($A1973,Data[Index],Data[Comments])</f>
        <v>0</v>
      </c>
    </row>
    <row r="1974" spans="1:16" x14ac:dyDescent="0.2">
      <c r="A1974" s="129"/>
      <c r="B1974" s="129"/>
      <c r="C1974" s="129" t="e" cm="1">
        <f t="array" ref="C1974">_xlfn.XLOOKUP($A1974&amp;$Q$3&amp;$R$3,Data[Index]&amp;Data[Valid Test, Can be used for conformity (Y/N)]&amp;Data[Cycle],Data[Test Name])</f>
        <v>#N/A</v>
      </c>
      <c r="D1974" s="167" t="e" cm="1">
        <f t="array" ref="D1974">_xlfn.XLOOKUP($A1974&amp;$Q$3&amp;$R$3,Data[Index]&amp;Data[Valid Test, Can be used for conformity (Y/N)]&amp;Data[Cycle],Data[Mileage (Miles)])</f>
        <v>#N/A</v>
      </c>
      <c r="E1974" s="130" t="e" cm="1">
        <f t="array" ref="E1974">_xlfn.XLOOKUP($A1974&amp;$Q$3&amp;$R$3,Data[Index]&amp;Data[Valid Test, Can be used for conformity (Y/N)]&amp;Data[Cycle],Data[Date])</f>
        <v>#N/A</v>
      </c>
      <c r="F1974" s="141" t="e" cm="1">
        <f t="array" ref="F1974">(_xlfn.XLOOKUP($A1974&amp;$Q$3&amp;$R$3,Data[Index]&amp;Data[Valid Test, Can be used for conformity (Y/N)]&amp;Data[Cycle],Data[CO/km (mg)])-F$2)/F$5</f>
        <v>#N/A</v>
      </c>
      <c r="G1974" s="141" t="e" cm="1">
        <f t="array" ref="G1974">(_xlfn.XLOOKUP($A1974&amp;$Q$3,Data[Index]&amp;Data[Valid Test, Can be used for conformity (Y/N)],Data[CO2/km (g)])-G$2)/G$5</f>
        <v>#N/A</v>
      </c>
      <c r="H1974" s="141" t="e" cm="1">
        <f t="array" ref="H1974">(_xlfn.XLOOKUP($A1974&amp;$Q$3,Data[Index]&amp;Data[Valid Test, Can be used for conformity (Y/N)],Data[THC/km (mg)])-H$2)/H$5</f>
        <v>#N/A</v>
      </c>
      <c r="I1974" s="141" t="e" cm="1">
        <f t="array" ref="I1974">(_xlfn.XLOOKUP($A1974&amp;$Q$3,Data[Index]&amp;Data[Valid Test, Can be used for conformity (Y/N)],Data[NOx/km (mg)])-I$2)/I$5</f>
        <v>#N/A</v>
      </c>
      <c r="J1974" s="141" t="e" cm="1">
        <f t="array" ref="J1974">(_xlfn.XLOOKUP($A1974&amp;$Q$3,Data[Index]&amp;Data[Valid Test, Can be used for conformity (Y/N)],Data[THC + NOx/km (mg)])-J$2)/J$5</f>
        <v>#N/A</v>
      </c>
      <c r="K1974" s="141" t="e" cm="1">
        <f t="array" ref="K1974">(_xlfn.XLOOKUP($A1974&amp;$Q$3,Data[Index]&amp;Data[Valid Test, Can be used for conformity (Y/N)],Data[PN/km ('#)])-K$2)/K$5</f>
        <v>#N/A</v>
      </c>
      <c r="L1974" s="141" t="e" cm="1">
        <f t="array" ref="L1974">(_xlfn.XLOOKUP($A1974&amp;$Q$3,Data[Index]&amp;Data[Valid Test, Can be used for conformity (Y/N)],Data[PM/km (mg)])-L$2)/L$5</f>
        <v>#N/A</v>
      </c>
      <c r="M1974" s="140" t="e" cm="1">
        <f t="array" ref="M1974">(_xlfn.XLOOKUP($A1974&amp;$Q$3,Data[Index]&amp;Data[Valid Test, Can be used for conformity (Y/N)],Data[CH4 (mg/km)])-M$2)/M$5</f>
        <v>#N/A</v>
      </c>
      <c r="N1974" s="140" t="e" cm="1">
        <f t="array" ref="N1974">(_xlfn.XLOOKUP($A1974&amp;$Q$3,Data[Index]&amp;Data[Valid Test, Can be used for conformity (Y/N)],Data[N20 (mg/km)])-N$2)/N$5</f>
        <v>#N/A</v>
      </c>
      <c r="O1974" s="141" t="e" cm="1">
        <f t="array" ref="O1974">(_xlfn.XLOOKUP($A1974&amp;$Q$3,Data[Index]&amp;Data[Valid Test, Can be used for conformity (Y/N)],Data[l/100km])-O$2)/O$5</f>
        <v>#N/A</v>
      </c>
      <c r="P1974" s="138">
        <f>_xlfn.XLOOKUP($A1974,Data[Index],Data[Comments])</f>
        <v>0</v>
      </c>
    </row>
    <row r="1975" spans="1:16" x14ac:dyDescent="0.2">
      <c r="A1975" s="129"/>
      <c r="B1975" s="129"/>
      <c r="C1975" s="129" t="e" cm="1">
        <f t="array" ref="C1975">_xlfn.XLOOKUP($A1975&amp;$Q$3&amp;$R$3,Data[Index]&amp;Data[Valid Test, Can be used for conformity (Y/N)]&amp;Data[Cycle],Data[Test Name])</f>
        <v>#N/A</v>
      </c>
      <c r="D1975" s="167" t="e" cm="1">
        <f t="array" ref="D1975">_xlfn.XLOOKUP($A1975&amp;$Q$3&amp;$R$3,Data[Index]&amp;Data[Valid Test, Can be used for conformity (Y/N)]&amp;Data[Cycle],Data[Mileage (Miles)])</f>
        <v>#N/A</v>
      </c>
      <c r="E1975" s="130" t="e" cm="1">
        <f t="array" ref="E1975">_xlfn.XLOOKUP($A1975&amp;$Q$3&amp;$R$3,Data[Index]&amp;Data[Valid Test, Can be used for conformity (Y/N)]&amp;Data[Cycle],Data[Date])</f>
        <v>#N/A</v>
      </c>
      <c r="F1975" s="141" t="e" cm="1">
        <f t="array" ref="F1975">(_xlfn.XLOOKUP($A1975&amp;$Q$3&amp;$R$3,Data[Index]&amp;Data[Valid Test, Can be used for conformity (Y/N)]&amp;Data[Cycle],Data[CO/km (mg)])-F$2)/F$5</f>
        <v>#N/A</v>
      </c>
      <c r="G1975" s="141" t="e" cm="1">
        <f t="array" ref="G1975">(_xlfn.XLOOKUP($A1975&amp;$Q$3,Data[Index]&amp;Data[Valid Test, Can be used for conformity (Y/N)],Data[CO2/km (g)])-G$2)/G$5</f>
        <v>#N/A</v>
      </c>
      <c r="H1975" s="141" t="e" cm="1">
        <f t="array" ref="H1975">(_xlfn.XLOOKUP($A1975&amp;$Q$3,Data[Index]&amp;Data[Valid Test, Can be used for conformity (Y/N)],Data[THC/km (mg)])-H$2)/H$5</f>
        <v>#N/A</v>
      </c>
      <c r="I1975" s="141" t="e" cm="1">
        <f t="array" ref="I1975">(_xlfn.XLOOKUP($A1975&amp;$Q$3,Data[Index]&amp;Data[Valid Test, Can be used for conformity (Y/N)],Data[NOx/km (mg)])-I$2)/I$5</f>
        <v>#N/A</v>
      </c>
      <c r="J1975" s="141" t="e" cm="1">
        <f t="array" ref="J1975">(_xlfn.XLOOKUP($A1975&amp;$Q$3,Data[Index]&amp;Data[Valid Test, Can be used for conformity (Y/N)],Data[THC + NOx/km (mg)])-J$2)/J$5</f>
        <v>#N/A</v>
      </c>
      <c r="K1975" s="141" t="e" cm="1">
        <f t="array" ref="K1975">(_xlfn.XLOOKUP($A1975&amp;$Q$3,Data[Index]&amp;Data[Valid Test, Can be used for conformity (Y/N)],Data[PN/km ('#)])-K$2)/K$5</f>
        <v>#N/A</v>
      </c>
      <c r="L1975" s="141" t="e" cm="1">
        <f t="array" ref="L1975">(_xlfn.XLOOKUP($A1975&amp;$Q$3,Data[Index]&amp;Data[Valid Test, Can be used for conformity (Y/N)],Data[PM/km (mg)])-L$2)/L$5</f>
        <v>#N/A</v>
      </c>
      <c r="M1975" s="140" t="e" cm="1">
        <f t="array" ref="M1975">(_xlfn.XLOOKUP($A1975&amp;$Q$3,Data[Index]&amp;Data[Valid Test, Can be used for conformity (Y/N)],Data[CH4 (mg/km)])-M$2)/M$5</f>
        <v>#N/A</v>
      </c>
      <c r="N1975" s="140" t="e" cm="1">
        <f t="array" ref="N1975">(_xlfn.XLOOKUP($A1975&amp;$Q$3,Data[Index]&amp;Data[Valid Test, Can be used for conformity (Y/N)],Data[N20 (mg/km)])-N$2)/N$5</f>
        <v>#N/A</v>
      </c>
      <c r="O1975" s="141" t="e" cm="1">
        <f t="array" ref="O1975">(_xlfn.XLOOKUP($A1975&amp;$Q$3,Data[Index]&amp;Data[Valid Test, Can be used for conformity (Y/N)],Data[l/100km])-O$2)/O$5</f>
        <v>#N/A</v>
      </c>
      <c r="P1975" s="138">
        <f>_xlfn.XLOOKUP($A1975,Data[Index],Data[Comments])</f>
        <v>0</v>
      </c>
    </row>
    <row r="1976" spans="1:16" x14ac:dyDescent="0.2">
      <c r="A1976" s="129"/>
      <c r="B1976" s="129"/>
      <c r="C1976" s="129" t="e" cm="1">
        <f t="array" ref="C1976">_xlfn.XLOOKUP($A1976&amp;$Q$3&amp;$R$3,Data[Index]&amp;Data[Valid Test, Can be used for conformity (Y/N)]&amp;Data[Cycle],Data[Test Name])</f>
        <v>#N/A</v>
      </c>
      <c r="D1976" s="167" t="e" cm="1">
        <f t="array" ref="D1976">_xlfn.XLOOKUP($A1976&amp;$Q$3&amp;$R$3,Data[Index]&amp;Data[Valid Test, Can be used for conformity (Y/N)]&amp;Data[Cycle],Data[Mileage (Miles)])</f>
        <v>#N/A</v>
      </c>
      <c r="E1976" s="130" t="e" cm="1">
        <f t="array" ref="E1976">_xlfn.XLOOKUP($A1976&amp;$Q$3&amp;$R$3,Data[Index]&amp;Data[Valid Test, Can be used for conformity (Y/N)]&amp;Data[Cycle],Data[Date])</f>
        <v>#N/A</v>
      </c>
      <c r="F1976" s="141" t="e" cm="1">
        <f t="array" ref="F1976">(_xlfn.XLOOKUP($A1976&amp;$Q$3&amp;$R$3,Data[Index]&amp;Data[Valid Test, Can be used for conformity (Y/N)]&amp;Data[Cycle],Data[CO/km (mg)])-F$2)/F$5</f>
        <v>#N/A</v>
      </c>
      <c r="G1976" s="141" t="e" cm="1">
        <f t="array" ref="G1976">(_xlfn.XLOOKUP($A1976&amp;$Q$3,Data[Index]&amp;Data[Valid Test, Can be used for conformity (Y/N)],Data[CO2/km (g)])-G$2)/G$5</f>
        <v>#N/A</v>
      </c>
      <c r="H1976" s="141" t="e" cm="1">
        <f t="array" ref="H1976">(_xlfn.XLOOKUP($A1976&amp;$Q$3,Data[Index]&amp;Data[Valid Test, Can be used for conformity (Y/N)],Data[THC/km (mg)])-H$2)/H$5</f>
        <v>#N/A</v>
      </c>
      <c r="I1976" s="141" t="e" cm="1">
        <f t="array" ref="I1976">(_xlfn.XLOOKUP($A1976&amp;$Q$3,Data[Index]&amp;Data[Valid Test, Can be used for conformity (Y/N)],Data[NOx/km (mg)])-I$2)/I$5</f>
        <v>#N/A</v>
      </c>
      <c r="J1976" s="141" t="e" cm="1">
        <f t="array" ref="J1976">(_xlfn.XLOOKUP($A1976&amp;$Q$3,Data[Index]&amp;Data[Valid Test, Can be used for conformity (Y/N)],Data[THC + NOx/km (mg)])-J$2)/J$5</f>
        <v>#N/A</v>
      </c>
      <c r="K1976" s="141" t="e" cm="1">
        <f t="array" ref="K1976">(_xlfn.XLOOKUP($A1976&amp;$Q$3,Data[Index]&amp;Data[Valid Test, Can be used for conformity (Y/N)],Data[PN/km ('#)])-K$2)/K$5</f>
        <v>#N/A</v>
      </c>
      <c r="L1976" s="141" t="e" cm="1">
        <f t="array" ref="L1976">(_xlfn.XLOOKUP($A1976&amp;$Q$3,Data[Index]&amp;Data[Valid Test, Can be used for conformity (Y/N)],Data[PM/km (mg)])-L$2)/L$5</f>
        <v>#N/A</v>
      </c>
      <c r="M1976" s="140" t="e" cm="1">
        <f t="array" ref="M1976">(_xlfn.XLOOKUP($A1976&amp;$Q$3,Data[Index]&amp;Data[Valid Test, Can be used for conformity (Y/N)],Data[CH4 (mg/km)])-M$2)/M$5</f>
        <v>#N/A</v>
      </c>
      <c r="N1976" s="140" t="e" cm="1">
        <f t="array" ref="N1976">(_xlfn.XLOOKUP($A1976&amp;$Q$3,Data[Index]&amp;Data[Valid Test, Can be used for conformity (Y/N)],Data[N20 (mg/km)])-N$2)/N$5</f>
        <v>#N/A</v>
      </c>
      <c r="O1976" s="141" t="e" cm="1">
        <f t="array" ref="O1976">(_xlfn.XLOOKUP($A1976&amp;$Q$3,Data[Index]&amp;Data[Valid Test, Can be used for conformity (Y/N)],Data[l/100km])-O$2)/O$5</f>
        <v>#N/A</v>
      </c>
      <c r="P1976" s="138">
        <f>_xlfn.XLOOKUP($A1976,Data[Index],Data[Comments])</f>
        <v>0</v>
      </c>
    </row>
    <row r="1977" spans="1:16" x14ac:dyDescent="0.2">
      <c r="A1977" s="129"/>
      <c r="B1977" s="129"/>
      <c r="C1977" s="129" t="e" cm="1">
        <f t="array" ref="C1977">_xlfn.XLOOKUP($A1977&amp;$Q$3&amp;$R$3,Data[Index]&amp;Data[Valid Test, Can be used for conformity (Y/N)]&amp;Data[Cycle],Data[Test Name])</f>
        <v>#N/A</v>
      </c>
      <c r="D1977" s="167" t="e" cm="1">
        <f t="array" ref="D1977">_xlfn.XLOOKUP($A1977&amp;$Q$3&amp;$R$3,Data[Index]&amp;Data[Valid Test, Can be used for conformity (Y/N)]&amp;Data[Cycle],Data[Mileage (Miles)])</f>
        <v>#N/A</v>
      </c>
      <c r="E1977" s="130" t="e" cm="1">
        <f t="array" ref="E1977">_xlfn.XLOOKUP($A1977&amp;$Q$3&amp;$R$3,Data[Index]&amp;Data[Valid Test, Can be used for conformity (Y/N)]&amp;Data[Cycle],Data[Date])</f>
        <v>#N/A</v>
      </c>
      <c r="F1977" s="141" t="e" cm="1">
        <f t="array" ref="F1977">(_xlfn.XLOOKUP($A1977&amp;$Q$3&amp;$R$3,Data[Index]&amp;Data[Valid Test, Can be used for conformity (Y/N)]&amp;Data[Cycle],Data[CO/km (mg)])-F$2)/F$5</f>
        <v>#N/A</v>
      </c>
      <c r="G1977" s="141" t="e" cm="1">
        <f t="array" ref="G1977">(_xlfn.XLOOKUP($A1977&amp;$Q$3,Data[Index]&amp;Data[Valid Test, Can be used for conformity (Y/N)],Data[CO2/km (g)])-G$2)/G$5</f>
        <v>#N/A</v>
      </c>
      <c r="H1977" s="141" t="e" cm="1">
        <f t="array" ref="H1977">(_xlfn.XLOOKUP($A1977&amp;$Q$3,Data[Index]&amp;Data[Valid Test, Can be used for conformity (Y/N)],Data[THC/km (mg)])-H$2)/H$5</f>
        <v>#N/A</v>
      </c>
      <c r="I1977" s="141" t="e" cm="1">
        <f t="array" ref="I1977">(_xlfn.XLOOKUP($A1977&amp;$Q$3,Data[Index]&amp;Data[Valid Test, Can be used for conformity (Y/N)],Data[NOx/km (mg)])-I$2)/I$5</f>
        <v>#N/A</v>
      </c>
      <c r="J1977" s="141" t="e" cm="1">
        <f t="array" ref="J1977">(_xlfn.XLOOKUP($A1977&amp;$Q$3,Data[Index]&amp;Data[Valid Test, Can be used for conformity (Y/N)],Data[THC + NOx/km (mg)])-J$2)/J$5</f>
        <v>#N/A</v>
      </c>
      <c r="K1977" s="141" t="e" cm="1">
        <f t="array" ref="K1977">(_xlfn.XLOOKUP($A1977&amp;$Q$3,Data[Index]&amp;Data[Valid Test, Can be used for conformity (Y/N)],Data[PN/km ('#)])-K$2)/K$5</f>
        <v>#N/A</v>
      </c>
      <c r="L1977" s="141" t="e" cm="1">
        <f t="array" ref="L1977">(_xlfn.XLOOKUP($A1977&amp;$Q$3,Data[Index]&amp;Data[Valid Test, Can be used for conformity (Y/N)],Data[PM/km (mg)])-L$2)/L$5</f>
        <v>#N/A</v>
      </c>
      <c r="M1977" s="140" t="e" cm="1">
        <f t="array" ref="M1977">(_xlfn.XLOOKUP($A1977&amp;$Q$3,Data[Index]&amp;Data[Valid Test, Can be used for conformity (Y/N)],Data[CH4 (mg/km)])-M$2)/M$5</f>
        <v>#N/A</v>
      </c>
      <c r="N1977" s="140" t="e" cm="1">
        <f t="array" ref="N1977">(_xlfn.XLOOKUP($A1977&amp;$Q$3,Data[Index]&amp;Data[Valid Test, Can be used for conformity (Y/N)],Data[N20 (mg/km)])-N$2)/N$5</f>
        <v>#N/A</v>
      </c>
      <c r="O1977" s="141" t="e" cm="1">
        <f t="array" ref="O1977">(_xlfn.XLOOKUP($A1977&amp;$Q$3,Data[Index]&amp;Data[Valid Test, Can be used for conformity (Y/N)],Data[l/100km])-O$2)/O$5</f>
        <v>#N/A</v>
      </c>
      <c r="P1977" s="138">
        <f>_xlfn.XLOOKUP($A1977,Data[Index],Data[Comments])</f>
        <v>0</v>
      </c>
    </row>
    <row r="1978" spans="1:16" x14ac:dyDescent="0.2">
      <c r="A1978" s="129"/>
      <c r="B1978" s="129"/>
      <c r="C1978" s="129" t="e" cm="1">
        <f t="array" ref="C1978">_xlfn.XLOOKUP($A1978&amp;$Q$3&amp;$R$3,Data[Index]&amp;Data[Valid Test, Can be used for conformity (Y/N)]&amp;Data[Cycle],Data[Test Name])</f>
        <v>#N/A</v>
      </c>
      <c r="D1978" s="167" t="e" cm="1">
        <f t="array" ref="D1978">_xlfn.XLOOKUP($A1978&amp;$Q$3&amp;$R$3,Data[Index]&amp;Data[Valid Test, Can be used for conformity (Y/N)]&amp;Data[Cycle],Data[Mileage (Miles)])</f>
        <v>#N/A</v>
      </c>
      <c r="E1978" s="130" t="e" cm="1">
        <f t="array" ref="E1978">_xlfn.XLOOKUP($A1978&amp;$Q$3&amp;$R$3,Data[Index]&amp;Data[Valid Test, Can be used for conformity (Y/N)]&amp;Data[Cycle],Data[Date])</f>
        <v>#N/A</v>
      </c>
      <c r="F1978" s="141" t="e" cm="1">
        <f t="array" ref="F1978">(_xlfn.XLOOKUP($A1978&amp;$Q$3&amp;$R$3,Data[Index]&amp;Data[Valid Test, Can be used for conformity (Y/N)]&amp;Data[Cycle],Data[CO/km (mg)])-F$2)/F$5</f>
        <v>#N/A</v>
      </c>
      <c r="G1978" s="141" t="e" cm="1">
        <f t="array" ref="G1978">(_xlfn.XLOOKUP($A1978&amp;$Q$3,Data[Index]&amp;Data[Valid Test, Can be used for conformity (Y/N)],Data[CO2/km (g)])-G$2)/G$5</f>
        <v>#N/A</v>
      </c>
      <c r="H1978" s="141" t="e" cm="1">
        <f t="array" ref="H1978">(_xlfn.XLOOKUP($A1978&amp;$Q$3,Data[Index]&amp;Data[Valid Test, Can be used for conformity (Y/N)],Data[THC/km (mg)])-H$2)/H$5</f>
        <v>#N/A</v>
      </c>
      <c r="I1978" s="141" t="e" cm="1">
        <f t="array" ref="I1978">(_xlfn.XLOOKUP($A1978&amp;$Q$3,Data[Index]&amp;Data[Valid Test, Can be used for conformity (Y/N)],Data[NOx/km (mg)])-I$2)/I$5</f>
        <v>#N/A</v>
      </c>
      <c r="J1978" s="141" t="e" cm="1">
        <f t="array" ref="J1978">(_xlfn.XLOOKUP($A1978&amp;$Q$3,Data[Index]&amp;Data[Valid Test, Can be used for conformity (Y/N)],Data[THC + NOx/km (mg)])-J$2)/J$5</f>
        <v>#N/A</v>
      </c>
      <c r="K1978" s="141" t="e" cm="1">
        <f t="array" ref="K1978">(_xlfn.XLOOKUP($A1978&amp;$Q$3,Data[Index]&amp;Data[Valid Test, Can be used for conformity (Y/N)],Data[PN/km ('#)])-K$2)/K$5</f>
        <v>#N/A</v>
      </c>
      <c r="L1978" s="141" t="e" cm="1">
        <f t="array" ref="L1978">(_xlfn.XLOOKUP($A1978&amp;$Q$3,Data[Index]&amp;Data[Valid Test, Can be used for conformity (Y/N)],Data[PM/km (mg)])-L$2)/L$5</f>
        <v>#N/A</v>
      </c>
      <c r="M1978" s="140" t="e" cm="1">
        <f t="array" ref="M1978">(_xlfn.XLOOKUP($A1978&amp;$Q$3,Data[Index]&amp;Data[Valid Test, Can be used for conformity (Y/N)],Data[CH4 (mg/km)])-M$2)/M$5</f>
        <v>#N/A</v>
      </c>
      <c r="N1978" s="140" t="e" cm="1">
        <f t="array" ref="N1978">(_xlfn.XLOOKUP($A1978&amp;$Q$3,Data[Index]&amp;Data[Valid Test, Can be used for conformity (Y/N)],Data[N20 (mg/km)])-N$2)/N$5</f>
        <v>#N/A</v>
      </c>
      <c r="O1978" s="141" t="e" cm="1">
        <f t="array" ref="O1978">(_xlfn.XLOOKUP($A1978&amp;$Q$3,Data[Index]&amp;Data[Valid Test, Can be used for conformity (Y/N)],Data[l/100km])-O$2)/O$5</f>
        <v>#N/A</v>
      </c>
      <c r="P1978" s="138">
        <f>_xlfn.XLOOKUP($A1978,Data[Index],Data[Comments])</f>
        <v>0</v>
      </c>
    </row>
    <row r="1979" spans="1:16" x14ac:dyDescent="0.2">
      <c r="A1979" s="129"/>
      <c r="B1979" s="129"/>
      <c r="C1979" s="129" t="e" cm="1">
        <f t="array" ref="C1979">_xlfn.XLOOKUP($A1979&amp;$Q$3&amp;$R$3,Data[Index]&amp;Data[Valid Test, Can be used for conformity (Y/N)]&amp;Data[Cycle],Data[Test Name])</f>
        <v>#N/A</v>
      </c>
      <c r="D1979" s="167" t="e" cm="1">
        <f t="array" ref="D1979">_xlfn.XLOOKUP($A1979&amp;$Q$3&amp;$R$3,Data[Index]&amp;Data[Valid Test, Can be used for conformity (Y/N)]&amp;Data[Cycle],Data[Mileage (Miles)])</f>
        <v>#N/A</v>
      </c>
      <c r="E1979" s="130" t="e" cm="1">
        <f t="array" ref="E1979">_xlfn.XLOOKUP($A1979&amp;$Q$3&amp;$R$3,Data[Index]&amp;Data[Valid Test, Can be used for conformity (Y/N)]&amp;Data[Cycle],Data[Date])</f>
        <v>#N/A</v>
      </c>
      <c r="F1979" s="141" t="e" cm="1">
        <f t="array" ref="F1979">(_xlfn.XLOOKUP($A1979&amp;$Q$3&amp;$R$3,Data[Index]&amp;Data[Valid Test, Can be used for conformity (Y/N)]&amp;Data[Cycle],Data[CO/km (mg)])-F$2)/F$5</f>
        <v>#N/A</v>
      </c>
      <c r="G1979" s="141" t="e" cm="1">
        <f t="array" ref="G1979">(_xlfn.XLOOKUP($A1979&amp;$Q$3,Data[Index]&amp;Data[Valid Test, Can be used for conformity (Y/N)],Data[CO2/km (g)])-G$2)/G$5</f>
        <v>#N/A</v>
      </c>
      <c r="H1979" s="141" t="e" cm="1">
        <f t="array" ref="H1979">(_xlfn.XLOOKUP($A1979&amp;$Q$3,Data[Index]&amp;Data[Valid Test, Can be used for conformity (Y/N)],Data[THC/km (mg)])-H$2)/H$5</f>
        <v>#N/A</v>
      </c>
      <c r="I1979" s="141" t="e" cm="1">
        <f t="array" ref="I1979">(_xlfn.XLOOKUP($A1979&amp;$Q$3,Data[Index]&amp;Data[Valid Test, Can be used for conformity (Y/N)],Data[NOx/km (mg)])-I$2)/I$5</f>
        <v>#N/A</v>
      </c>
      <c r="J1979" s="141" t="e" cm="1">
        <f t="array" ref="J1979">(_xlfn.XLOOKUP($A1979&amp;$Q$3,Data[Index]&amp;Data[Valid Test, Can be used for conformity (Y/N)],Data[THC + NOx/km (mg)])-J$2)/J$5</f>
        <v>#N/A</v>
      </c>
      <c r="K1979" s="141" t="e" cm="1">
        <f t="array" ref="K1979">(_xlfn.XLOOKUP($A1979&amp;$Q$3,Data[Index]&amp;Data[Valid Test, Can be used for conformity (Y/N)],Data[PN/km ('#)])-K$2)/K$5</f>
        <v>#N/A</v>
      </c>
      <c r="L1979" s="141" t="e" cm="1">
        <f t="array" ref="L1979">(_xlfn.XLOOKUP($A1979&amp;$Q$3,Data[Index]&amp;Data[Valid Test, Can be used for conformity (Y/N)],Data[PM/km (mg)])-L$2)/L$5</f>
        <v>#N/A</v>
      </c>
      <c r="M1979" s="140" t="e" cm="1">
        <f t="array" ref="M1979">(_xlfn.XLOOKUP($A1979&amp;$Q$3,Data[Index]&amp;Data[Valid Test, Can be used for conformity (Y/N)],Data[CH4 (mg/km)])-M$2)/M$5</f>
        <v>#N/A</v>
      </c>
      <c r="N1979" s="140" t="e" cm="1">
        <f t="array" ref="N1979">(_xlfn.XLOOKUP($A1979&amp;$Q$3,Data[Index]&amp;Data[Valid Test, Can be used for conformity (Y/N)],Data[N20 (mg/km)])-N$2)/N$5</f>
        <v>#N/A</v>
      </c>
      <c r="O1979" s="141" t="e" cm="1">
        <f t="array" ref="O1979">(_xlfn.XLOOKUP($A1979&amp;$Q$3,Data[Index]&amp;Data[Valid Test, Can be used for conformity (Y/N)],Data[l/100km])-O$2)/O$5</f>
        <v>#N/A</v>
      </c>
      <c r="P1979" s="138">
        <f>_xlfn.XLOOKUP($A1979,Data[Index],Data[Comments])</f>
        <v>0</v>
      </c>
    </row>
    <row r="1980" spans="1:16" x14ac:dyDescent="0.2">
      <c r="A1980" s="129"/>
      <c r="B1980" s="129"/>
      <c r="C1980" s="129" t="e" cm="1">
        <f t="array" ref="C1980">_xlfn.XLOOKUP($A1980&amp;$Q$3&amp;$R$3,Data[Index]&amp;Data[Valid Test, Can be used for conformity (Y/N)]&amp;Data[Cycle],Data[Test Name])</f>
        <v>#N/A</v>
      </c>
      <c r="D1980" s="167" t="e" cm="1">
        <f t="array" ref="D1980">_xlfn.XLOOKUP($A1980&amp;$Q$3&amp;$R$3,Data[Index]&amp;Data[Valid Test, Can be used for conformity (Y/N)]&amp;Data[Cycle],Data[Mileage (Miles)])</f>
        <v>#N/A</v>
      </c>
      <c r="E1980" s="130" t="e" cm="1">
        <f t="array" ref="E1980">_xlfn.XLOOKUP($A1980&amp;$Q$3&amp;$R$3,Data[Index]&amp;Data[Valid Test, Can be used for conformity (Y/N)]&amp;Data[Cycle],Data[Date])</f>
        <v>#N/A</v>
      </c>
      <c r="F1980" s="141" t="e" cm="1">
        <f t="array" ref="F1980">(_xlfn.XLOOKUP($A1980&amp;$Q$3&amp;$R$3,Data[Index]&amp;Data[Valid Test, Can be used for conformity (Y/N)]&amp;Data[Cycle],Data[CO/km (mg)])-F$2)/F$5</f>
        <v>#N/A</v>
      </c>
      <c r="G1980" s="141" t="e" cm="1">
        <f t="array" ref="G1980">(_xlfn.XLOOKUP($A1980&amp;$Q$3,Data[Index]&amp;Data[Valid Test, Can be used for conformity (Y/N)],Data[CO2/km (g)])-G$2)/G$5</f>
        <v>#N/A</v>
      </c>
      <c r="H1980" s="141" t="e" cm="1">
        <f t="array" ref="H1980">(_xlfn.XLOOKUP($A1980&amp;$Q$3,Data[Index]&amp;Data[Valid Test, Can be used for conformity (Y/N)],Data[THC/km (mg)])-H$2)/H$5</f>
        <v>#N/A</v>
      </c>
      <c r="I1980" s="141" t="e" cm="1">
        <f t="array" ref="I1980">(_xlfn.XLOOKUP($A1980&amp;$Q$3,Data[Index]&amp;Data[Valid Test, Can be used for conformity (Y/N)],Data[NOx/km (mg)])-I$2)/I$5</f>
        <v>#N/A</v>
      </c>
      <c r="J1980" s="141" t="e" cm="1">
        <f t="array" ref="J1980">(_xlfn.XLOOKUP($A1980&amp;$Q$3,Data[Index]&amp;Data[Valid Test, Can be used for conformity (Y/N)],Data[THC + NOx/km (mg)])-J$2)/J$5</f>
        <v>#N/A</v>
      </c>
      <c r="K1980" s="141" t="e" cm="1">
        <f t="array" ref="K1980">(_xlfn.XLOOKUP($A1980&amp;$Q$3,Data[Index]&amp;Data[Valid Test, Can be used for conformity (Y/N)],Data[PN/km ('#)])-K$2)/K$5</f>
        <v>#N/A</v>
      </c>
      <c r="L1980" s="141" t="e" cm="1">
        <f t="array" ref="L1980">(_xlfn.XLOOKUP($A1980&amp;$Q$3,Data[Index]&amp;Data[Valid Test, Can be used for conformity (Y/N)],Data[PM/km (mg)])-L$2)/L$5</f>
        <v>#N/A</v>
      </c>
      <c r="M1980" s="140" t="e" cm="1">
        <f t="array" ref="M1980">(_xlfn.XLOOKUP($A1980&amp;$Q$3,Data[Index]&amp;Data[Valid Test, Can be used for conformity (Y/N)],Data[CH4 (mg/km)])-M$2)/M$5</f>
        <v>#N/A</v>
      </c>
      <c r="N1980" s="140" t="e" cm="1">
        <f t="array" ref="N1980">(_xlfn.XLOOKUP($A1980&amp;$Q$3,Data[Index]&amp;Data[Valid Test, Can be used for conformity (Y/N)],Data[N20 (mg/km)])-N$2)/N$5</f>
        <v>#N/A</v>
      </c>
      <c r="O1980" s="141" t="e" cm="1">
        <f t="array" ref="O1980">(_xlfn.XLOOKUP($A1980&amp;$Q$3,Data[Index]&amp;Data[Valid Test, Can be used for conformity (Y/N)],Data[l/100km])-O$2)/O$5</f>
        <v>#N/A</v>
      </c>
      <c r="P1980" s="138">
        <f>_xlfn.XLOOKUP($A1980,Data[Index],Data[Comments])</f>
        <v>0</v>
      </c>
    </row>
    <row r="1981" spans="1:16" x14ac:dyDescent="0.2">
      <c r="A1981" s="129"/>
      <c r="B1981" s="129"/>
      <c r="C1981" s="129" t="e" cm="1">
        <f t="array" ref="C1981">_xlfn.XLOOKUP($A1981&amp;$Q$3&amp;$R$3,Data[Index]&amp;Data[Valid Test, Can be used for conformity (Y/N)]&amp;Data[Cycle],Data[Test Name])</f>
        <v>#N/A</v>
      </c>
      <c r="D1981" s="167" t="e" cm="1">
        <f t="array" ref="D1981">_xlfn.XLOOKUP($A1981&amp;$Q$3&amp;$R$3,Data[Index]&amp;Data[Valid Test, Can be used for conformity (Y/N)]&amp;Data[Cycle],Data[Mileage (Miles)])</f>
        <v>#N/A</v>
      </c>
      <c r="E1981" s="130" t="e" cm="1">
        <f t="array" ref="E1981">_xlfn.XLOOKUP($A1981&amp;$Q$3&amp;$R$3,Data[Index]&amp;Data[Valid Test, Can be used for conformity (Y/N)]&amp;Data[Cycle],Data[Date])</f>
        <v>#N/A</v>
      </c>
      <c r="F1981" s="141" t="e" cm="1">
        <f t="array" ref="F1981">(_xlfn.XLOOKUP($A1981&amp;$Q$3&amp;$R$3,Data[Index]&amp;Data[Valid Test, Can be used for conformity (Y/N)]&amp;Data[Cycle],Data[CO/km (mg)])-F$2)/F$5</f>
        <v>#N/A</v>
      </c>
      <c r="G1981" s="141" t="e" cm="1">
        <f t="array" ref="G1981">(_xlfn.XLOOKUP($A1981&amp;$Q$3,Data[Index]&amp;Data[Valid Test, Can be used for conformity (Y/N)],Data[CO2/km (g)])-G$2)/G$5</f>
        <v>#N/A</v>
      </c>
      <c r="H1981" s="141" t="e" cm="1">
        <f t="array" ref="H1981">(_xlfn.XLOOKUP($A1981&amp;$Q$3,Data[Index]&amp;Data[Valid Test, Can be used for conformity (Y/N)],Data[THC/km (mg)])-H$2)/H$5</f>
        <v>#N/A</v>
      </c>
      <c r="I1981" s="141" t="e" cm="1">
        <f t="array" ref="I1981">(_xlfn.XLOOKUP($A1981&amp;$Q$3,Data[Index]&amp;Data[Valid Test, Can be used for conformity (Y/N)],Data[NOx/km (mg)])-I$2)/I$5</f>
        <v>#N/A</v>
      </c>
      <c r="J1981" s="141" t="e" cm="1">
        <f t="array" ref="J1981">(_xlfn.XLOOKUP($A1981&amp;$Q$3,Data[Index]&amp;Data[Valid Test, Can be used for conformity (Y/N)],Data[THC + NOx/km (mg)])-J$2)/J$5</f>
        <v>#N/A</v>
      </c>
      <c r="K1981" s="141" t="e" cm="1">
        <f t="array" ref="K1981">(_xlfn.XLOOKUP($A1981&amp;$Q$3,Data[Index]&amp;Data[Valid Test, Can be used for conformity (Y/N)],Data[PN/km ('#)])-K$2)/K$5</f>
        <v>#N/A</v>
      </c>
      <c r="L1981" s="141" t="e" cm="1">
        <f t="array" ref="L1981">(_xlfn.XLOOKUP($A1981&amp;$Q$3,Data[Index]&amp;Data[Valid Test, Can be used for conformity (Y/N)],Data[PM/km (mg)])-L$2)/L$5</f>
        <v>#N/A</v>
      </c>
      <c r="M1981" s="140" t="e" cm="1">
        <f t="array" ref="M1981">(_xlfn.XLOOKUP($A1981&amp;$Q$3,Data[Index]&amp;Data[Valid Test, Can be used for conformity (Y/N)],Data[CH4 (mg/km)])-M$2)/M$5</f>
        <v>#N/A</v>
      </c>
      <c r="N1981" s="140" t="e" cm="1">
        <f t="array" ref="N1981">(_xlfn.XLOOKUP($A1981&amp;$Q$3,Data[Index]&amp;Data[Valid Test, Can be used for conformity (Y/N)],Data[N20 (mg/km)])-N$2)/N$5</f>
        <v>#N/A</v>
      </c>
      <c r="O1981" s="141" t="e" cm="1">
        <f t="array" ref="O1981">(_xlfn.XLOOKUP($A1981&amp;$Q$3,Data[Index]&amp;Data[Valid Test, Can be used for conformity (Y/N)],Data[l/100km])-O$2)/O$5</f>
        <v>#N/A</v>
      </c>
      <c r="P1981" s="138">
        <f>_xlfn.XLOOKUP($A1981,Data[Index],Data[Comments])</f>
        <v>0</v>
      </c>
    </row>
    <row r="1982" spans="1:16" x14ac:dyDescent="0.2">
      <c r="A1982" s="129"/>
      <c r="B1982" s="129"/>
      <c r="C1982" s="129" t="e" cm="1">
        <f t="array" ref="C1982">_xlfn.XLOOKUP($A1982&amp;$Q$3&amp;$R$3,Data[Index]&amp;Data[Valid Test, Can be used for conformity (Y/N)]&amp;Data[Cycle],Data[Test Name])</f>
        <v>#N/A</v>
      </c>
      <c r="D1982" s="167" t="e" cm="1">
        <f t="array" ref="D1982">_xlfn.XLOOKUP($A1982&amp;$Q$3&amp;$R$3,Data[Index]&amp;Data[Valid Test, Can be used for conformity (Y/N)]&amp;Data[Cycle],Data[Mileage (Miles)])</f>
        <v>#N/A</v>
      </c>
      <c r="E1982" s="130" t="e" cm="1">
        <f t="array" ref="E1982">_xlfn.XLOOKUP($A1982&amp;$Q$3&amp;$R$3,Data[Index]&amp;Data[Valid Test, Can be used for conformity (Y/N)]&amp;Data[Cycle],Data[Date])</f>
        <v>#N/A</v>
      </c>
      <c r="F1982" s="141" t="e" cm="1">
        <f t="array" ref="F1982">(_xlfn.XLOOKUP($A1982&amp;$Q$3&amp;$R$3,Data[Index]&amp;Data[Valid Test, Can be used for conformity (Y/N)]&amp;Data[Cycle],Data[CO/km (mg)])-F$2)/F$5</f>
        <v>#N/A</v>
      </c>
      <c r="G1982" s="141" t="e" cm="1">
        <f t="array" ref="G1982">(_xlfn.XLOOKUP($A1982&amp;$Q$3,Data[Index]&amp;Data[Valid Test, Can be used for conformity (Y/N)],Data[CO2/km (g)])-G$2)/G$5</f>
        <v>#N/A</v>
      </c>
      <c r="H1982" s="141" t="e" cm="1">
        <f t="array" ref="H1982">(_xlfn.XLOOKUP($A1982&amp;$Q$3,Data[Index]&amp;Data[Valid Test, Can be used for conformity (Y/N)],Data[THC/km (mg)])-H$2)/H$5</f>
        <v>#N/A</v>
      </c>
      <c r="I1982" s="141" t="e" cm="1">
        <f t="array" ref="I1982">(_xlfn.XLOOKUP($A1982&amp;$Q$3,Data[Index]&amp;Data[Valid Test, Can be used for conformity (Y/N)],Data[NOx/km (mg)])-I$2)/I$5</f>
        <v>#N/A</v>
      </c>
      <c r="J1982" s="141" t="e" cm="1">
        <f t="array" ref="J1982">(_xlfn.XLOOKUP($A1982&amp;$Q$3,Data[Index]&amp;Data[Valid Test, Can be used for conformity (Y/N)],Data[THC + NOx/km (mg)])-J$2)/J$5</f>
        <v>#N/A</v>
      </c>
      <c r="K1982" s="141" t="e" cm="1">
        <f t="array" ref="K1982">(_xlfn.XLOOKUP($A1982&amp;$Q$3,Data[Index]&amp;Data[Valid Test, Can be used for conformity (Y/N)],Data[PN/km ('#)])-K$2)/K$5</f>
        <v>#N/A</v>
      </c>
      <c r="L1982" s="141" t="e" cm="1">
        <f t="array" ref="L1982">(_xlfn.XLOOKUP($A1982&amp;$Q$3,Data[Index]&amp;Data[Valid Test, Can be used for conformity (Y/N)],Data[PM/km (mg)])-L$2)/L$5</f>
        <v>#N/A</v>
      </c>
      <c r="M1982" s="140" t="e" cm="1">
        <f t="array" ref="M1982">(_xlfn.XLOOKUP($A1982&amp;$Q$3,Data[Index]&amp;Data[Valid Test, Can be used for conformity (Y/N)],Data[CH4 (mg/km)])-M$2)/M$5</f>
        <v>#N/A</v>
      </c>
      <c r="N1982" s="140" t="e" cm="1">
        <f t="array" ref="N1982">(_xlfn.XLOOKUP($A1982&amp;$Q$3,Data[Index]&amp;Data[Valid Test, Can be used for conformity (Y/N)],Data[N20 (mg/km)])-N$2)/N$5</f>
        <v>#N/A</v>
      </c>
      <c r="O1982" s="141" t="e" cm="1">
        <f t="array" ref="O1982">(_xlfn.XLOOKUP($A1982&amp;$Q$3,Data[Index]&amp;Data[Valid Test, Can be used for conformity (Y/N)],Data[l/100km])-O$2)/O$5</f>
        <v>#N/A</v>
      </c>
      <c r="P1982" s="138">
        <f>_xlfn.XLOOKUP($A1982,Data[Index],Data[Comments])</f>
        <v>0</v>
      </c>
    </row>
    <row r="1983" spans="1:16" x14ac:dyDescent="0.2">
      <c r="A1983" s="129"/>
      <c r="B1983" s="129"/>
      <c r="C1983" s="129" t="e" cm="1">
        <f t="array" ref="C1983">_xlfn.XLOOKUP($A1983&amp;$Q$3&amp;$R$3,Data[Index]&amp;Data[Valid Test, Can be used for conformity (Y/N)]&amp;Data[Cycle],Data[Test Name])</f>
        <v>#N/A</v>
      </c>
      <c r="D1983" s="167" t="e" cm="1">
        <f t="array" ref="D1983">_xlfn.XLOOKUP($A1983&amp;$Q$3&amp;$R$3,Data[Index]&amp;Data[Valid Test, Can be used for conformity (Y/N)]&amp;Data[Cycle],Data[Mileage (Miles)])</f>
        <v>#N/A</v>
      </c>
      <c r="E1983" s="130" t="e" cm="1">
        <f t="array" ref="E1983">_xlfn.XLOOKUP($A1983&amp;$Q$3&amp;$R$3,Data[Index]&amp;Data[Valid Test, Can be used for conformity (Y/N)]&amp;Data[Cycle],Data[Date])</f>
        <v>#N/A</v>
      </c>
      <c r="F1983" s="141" t="e" cm="1">
        <f t="array" ref="F1983">(_xlfn.XLOOKUP($A1983&amp;$Q$3&amp;$R$3,Data[Index]&amp;Data[Valid Test, Can be used for conformity (Y/N)]&amp;Data[Cycle],Data[CO/km (mg)])-F$2)/F$5</f>
        <v>#N/A</v>
      </c>
      <c r="G1983" s="141" t="e" cm="1">
        <f t="array" ref="G1983">(_xlfn.XLOOKUP($A1983&amp;$Q$3,Data[Index]&amp;Data[Valid Test, Can be used for conformity (Y/N)],Data[CO2/km (g)])-G$2)/G$5</f>
        <v>#N/A</v>
      </c>
      <c r="H1983" s="141" t="e" cm="1">
        <f t="array" ref="H1983">(_xlfn.XLOOKUP($A1983&amp;$Q$3,Data[Index]&amp;Data[Valid Test, Can be used for conformity (Y/N)],Data[THC/km (mg)])-H$2)/H$5</f>
        <v>#N/A</v>
      </c>
      <c r="I1983" s="141" t="e" cm="1">
        <f t="array" ref="I1983">(_xlfn.XLOOKUP($A1983&amp;$Q$3,Data[Index]&amp;Data[Valid Test, Can be used for conformity (Y/N)],Data[NOx/km (mg)])-I$2)/I$5</f>
        <v>#N/A</v>
      </c>
      <c r="J1983" s="141" t="e" cm="1">
        <f t="array" ref="J1983">(_xlfn.XLOOKUP($A1983&amp;$Q$3,Data[Index]&amp;Data[Valid Test, Can be used for conformity (Y/N)],Data[THC + NOx/km (mg)])-J$2)/J$5</f>
        <v>#N/A</v>
      </c>
      <c r="K1983" s="141" t="e" cm="1">
        <f t="array" ref="K1983">(_xlfn.XLOOKUP($A1983&amp;$Q$3,Data[Index]&amp;Data[Valid Test, Can be used for conformity (Y/N)],Data[PN/km ('#)])-K$2)/K$5</f>
        <v>#N/A</v>
      </c>
      <c r="L1983" s="141" t="e" cm="1">
        <f t="array" ref="L1983">(_xlfn.XLOOKUP($A1983&amp;$Q$3,Data[Index]&amp;Data[Valid Test, Can be used for conformity (Y/N)],Data[PM/km (mg)])-L$2)/L$5</f>
        <v>#N/A</v>
      </c>
      <c r="M1983" s="140" t="e" cm="1">
        <f t="array" ref="M1983">(_xlfn.XLOOKUP($A1983&amp;$Q$3,Data[Index]&amp;Data[Valid Test, Can be used for conformity (Y/N)],Data[CH4 (mg/km)])-M$2)/M$5</f>
        <v>#N/A</v>
      </c>
      <c r="N1983" s="140" t="e" cm="1">
        <f t="array" ref="N1983">(_xlfn.XLOOKUP($A1983&amp;$Q$3,Data[Index]&amp;Data[Valid Test, Can be used for conformity (Y/N)],Data[N20 (mg/km)])-N$2)/N$5</f>
        <v>#N/A</v>
      </c>
      <c r="O1983" s="141" t="e" cm="1">
        <f t="array" ref="O1983">(_xlfn.XLOOKUP($A1983&amp;$Q$3,Data[Index]&amp;Data[Valid Test, Can be used for conformity (Y/N)],Data[l/100km])-O$2)/O$5</f>
        <v>#N/A</v>
      </c>
      <c r="P1983" s="138">
        <f>_xlfn.XLOOKUP($A1983,Data[Index],Data[Comments])</f>
        <v>0</v>
      </c>
    </row>
    <row r="1984" spans="1:16" x14ac:dyDescent="0.2">
      <c r="A1984" s="129"/>
      <c r="B1984" s="129"/>
      <c r="C1984" s="129" t="e" cm="1">
        <f t="array" ref="C1984">_xlfn.XLOOKUP($A1984&amp;$Q$3&amp;$R$3,Data[Index]&amp;Data[Valid Test, Can be used for conformity (Y/N)]&amp;Data[Cycle],Data[Test Name])</f>
        <v>#N/A</v>
      </c>
      <c r="D1984" s="167" t="e" cm="1">
        <f t="array" ref="D1984">_xlfn.XLOOKUP($A1984&amp;$Q$3&amp;$R$3,Data[Index]&amp;Data[Valid Test, Can be used for conformity (Y/N)]&amp;Data[Cycle],Data[Mileage (Miles)])</f>
        <v>#N/A</v>
      </c>
      <c r="E1984" s="130" t="e" cm="1">
        <f t="array" ref="E1984">_xlfn.XLOOKUP($A1984&amp;$Q$3&amp;$R$3,Data[Index]&amp;Data[Valid Test, Can be used for conformity (Y/N)]&amp;Data[Cycle],Data[Date])</f>
        <v>#N/A</v>
      </c>
      <c r="F1984" s="141" t="e" cm="1">
        <f t="array" ref="F1984">(_xlfn.XLOOKUP($A1984&amp;$Q$3&amp;$R$3,Data[Index]&amp;Data[Valid Test, Can be used for conformity (Y/N)]&amp;Data[Cycle],Data[CO/km (mg)])-F$2)/F$5</f>
        <v>#N/A</v>
      </c>
      <c r="G1984" s="141" t="e" cm="1">
        <f t="array" ref="G1984">(_xlfn.XLOOKUP($A1984&amp;$Q$3,Data[Index]&amp;Data[Valid Test, Can be used for conformity (Y/N)],Data[CO2/km (g)])-G$2)/G$5</f>
        <v>#N/A</v>
      </c>
      <c r="H1984" s="141" t="e" cm="1">
        <f t="array" ref="H1984">(_xlfn.XLOOKUP($A1984&amp;$Q$3,Data[Index]&amp;Data[Valid Test, Can be used for conformity (Y/N)],Data[THC/km (mg)])-H$2)/H$5</f>
        <v>#N/A</v>
      </c>
      <c r="I1984" s="141" t="e" cm="1">
        <f t="array" ref="I1984">(_xlfn.XLOOKUP($A1984&amp;$Q$3,Data[Index]&amp;Data[Valid Test, Can be used for conformity (Y/N)],Data[NOx/km (mg)])-I$2)/I$5</f>
        <v>#N/A</v>
      </c>
      <c r="J1984" s="141" t="e" cm="1">
        <f t="array" ref="J1984">(_xlfn.XLOOKUP($A1984&amp;$Q$3,Data[Index]&amp;Data[Valid Test, Can be used for conformity (Y/N)],Data[THC + NOx/km (mg)])-J$2)/J$5</f>
        <v>#N/A</v>
      </c>
      <c r="K1984" s="141" t="e" cm="1">
        <f t="array" ref="K1984">(_xlfn.XLOOKUP($A1984&amp;$Q$3,Data[Index]&amp;Data[Valid Test, Can be used for conformity (Y/N)],Data[PN/km ('#)])-K$2)/K$5</f>
        <v>#N/A</v>
      </c>
      <c r="L1984" s="141" t="e" cm="1">
        <f t="array" ref="L1984">(_xlfn.XLOOKUP($A1984&amp;$Q$3,Data[Index]&amp;Data[Valid Test, Can be used for conformity (Y/N)],Data[PM/km (mg)])-L$2)/L$5</f>
        <v>#N/A</v>
      </c>
      <c r="M1984" s="140" t="e" cm="1">
        <f t="array" ref="M1984">(_xlfn.XLOOKUP($A1984&amp;$Q$3,Data[Index]&amp;Data[Valid Test, Can be used for conformity (Y/N)],Data[CH4 (mg/km)])-M$2)/M$5</f>
        <v>#N/A</v>
      </c>
      <c r="N1984" s="140" t="e" cm="1">
        <f t="array" ref="N1984">(_xlfn.XLOOKUP($A1984&amp;$Q$3,Data[Index]&amp;Data[Valid Test, Can be used for conformity (Y/N)],Data[N20 (mg/km)])-N$2)/N$5</f>
        <v>#N/A</v>
      </c>
      <c r="O1984" s="141" t="e" cm="1">
        <f t="array" ref="O1984">(_xlfn.XLOOKUP($A1984&amp;$Q$3,Data[Index]&amp;Data[Valid Test, Can be used for conformity (Y/N)],Data[l/100km])-O$2)/O$5</f>
        <v>#N/A</v>
      </c>
      <c r="P1984" s="138">
        <f>_xlfn.XLOOKUP($A1984,Data[Index],Data[Comments])</f>
        <v>0</v>
      </c>
    </row>
    <row r="1985" spans="1:16" x14ac:dyDescent="0.2">
      <c r="A1985" s="129"/>
      <c r="B1985" s="129"/>
      <c r="C1985" s="129" t="e" cm="1">
        <f t="array" ref="C1985">_xlfn.XLOOKUP($A1985&amp;$Q$3&amp;$R$3,Data[Index]&amp;Data[Valid Test, Can be used for conformity (Y/N)]&amp;Data[Cycle],Data[Test Name])</f>
        <v>#N/A</v>
      </c>
      <c r="D1985" s="167" t="e" cm="1">
        <f t="array" ref="D1985">_xlfn.XLOOKUP($A1985&amp;$Q$3&amp;$R$3,Data[Index]&amp;Data[Valid Test, Can be used for conformity (Y/N)]&amp;Data[Cycle],Data[Mileage (Miles)])</f>
        <v>#N/A</v>
      </c>
      <c r="E1985" s="130" t="e" cm="1">
        <f t="array" ref="E1985">_xlfn.XLOOKUP($A1985&amp;$Q$3&amp;$R$3,Data[Index]&amp;Data[Valid Test, Can be used for conformity (Y/N)]&amp;Data[Cycle],Data[Date])</f>
        <v>#N/A</v>
      </c>
      <c r="F1985" s="141" t="e" cm="1">
        <f t="array" ref="F1985">(_xlfn.XLOOKUP($A1985&amp;$Q$3&amp;$R$3,Data[Index]&amp;Data[Valid Test, Can be used for conformity (Y/N)]&amp;Data[Cycle],Data[CO/km (mg)])-F$2)/F$5</f>
        <v>#N/A</v>
      </c>
      <c r="G1985" s="141" t="e" cm="1">
        <f t="array" ref="G1985">(_xlfn.XLOOKUP($A1985&amp;$Q$3,Data[Index]&amp;Data[Valid Test, Can be used for conformity (Y/N)],Data[CO2/km (g)])-G$2)/G$5</f>
        <v>#N/A</v>
      </c>
      <c r="H1985" s="141" t="e" cm="1">
        <f t="array" ref="H1985">(_xlfn.XLOOKUP($A1985&amp;$Q$3,Data[Index]&amp;Data[Valid Test, Can be used for conformity (Y/N)],Data[THC/km (mg)])-H$2)/H$5</f>
        <v>#N/A</v>
      </c>
      <c r="I1985" s="141" t="e" cm="1">
        <f t="array" ref="I1985">(_xlfn.XLOOKUP($A1985&amp;$Q$3,Data[Index]&amp;Data[Valid Test, Can be used for conformity (Y/N)],Data[NOx/km (mg)])-I$2)/I$5</f>
        <v>#N/A</v>
      </c>
      <c r="J1985" s="141" t="e" cm="1">
        <f t="array" ref="J1985">(_xlfn.XLOOKUP($A1985&amp;$Q$3,Data[Index]&amp;Data[Valid Test, Can be used for conformity (Y/N)],Data[THC + NOx/km (mg)])-J$2)/J$5</f>
        <v>#N/A</v>
      </c>
      <c r="K1985" s="141" t="e" cm="1">
        <f t="array" ref="K1985">(_xlfn.XLOOKUP($A1985&amp;$Q$3,Data[Index]&amp;Data[Valid Test, Can be used for conformity (Y/N)],Data[PN/km ('#)])-K$2)/K$5</f>
        <v>#N/A</v>
      </c>
      <c r="L1985" s="141" t="e" cm="1">
        <f t="array" ref="L1985">(_xlfn.XLOOKUP($A1985&amp;$Q$3,Data[Index]&amp;Data[Valid Test, Can be used for conformity (Y/N)],Data[PM/km (mg)])-L$2)/L$5</f>
        <v>#N/A</v>
      </c>
      <c r="M1985" s="140" t="e" cm="1">
        <f t="array" ref="M1985">(_xlfn.XLOOKUP($A1985&amp;$Q$3,Data[Index]&amp;Data[Valid Test, Can be used for conformity (Y/N)],Data[CH4 (mg/km)])-M$2)/M$5</f>
        <v>#N/A</v>
      </c>
      <c r="N1985" s="140" t="e" cm="1">
        <f t="array" ref="N1985">(_xlfn.XLOOKUP($A1985&amp;$Q$3,Data[Index]&amp;Data[Valid Test, Can be used for conformity (Y/N)],Data[N20 (mg/km)])-N$2)/N$5</f>
        <v>#N/A</v>
      </c>
      <c r="O1985" s="141" t="e" cm="1">
        <f t="array" ref="O1985">(_xlfn.XLOOKUP($A1985&amp;$Q$3,Data[Index]&amp;Data[Valid Test, Can be used for conformity (Y/N)],Data[l/100km])-O$2)/O$5</f>
        <v>#N/A</v>
      </c>
      <c r="P1985" s="138">
        <f>_xlfn.XLOOKUP($A1985,Data[Index],Data[Comments])</f>
        <v>0</v>
      </c>
    </row>
    <row r="1986" spans="1:16" x14ac:dyDescent="0.2">
      <c r="A1986" s="129"/>
      <c r="B1986" s="129"/>
      <c r="C1986" s="129" t="e" cm="1">
        <f t="array" ref="C1986">_xlfn.XLOOKUP($A1986&amp;$Q$3&amp;$R$3,Data[Index]&amp;Data[Valid Test, Can be used for conformity (Y/N)]&amp;Data[Cycle],Data[Test Name])</f>
        <v>#N/A</v>
      </c>
      <c r="D1986" s="167" t="e" cm="1">
        <f t="array" ref="D1986">_xlfn.XLOOKUP($A1986&amp;$Q$3&amp;$R$3,Data[Index]&amp;Data[Valid Test, Can be used for conformity (Y/N)]&amp;Data[Cycle],Data[Mileage (Miles)])</f>
        <v>#N/A</v>
      </c>
      <c r="E1986" s="130" t="e" cm="1">
        <f t="array" ref="E1986">_xlfn.XLOOKUP($A1986&amp;$Q$3&amp;$R$3,Data[Index]&amp;Data[Valid Test, Can be used for conformity (Y/N)]&amp;Data[Cycle],Data[Date])</f>
        <v>#N/A</v>
      </c>
      <c r="F1986" s="141" t="e" cm="1">
        <f t="array" ref="F1986">(_xlfn.XLOOKUP($A1986&amp;$Q$3&amp;$R$3,Data[Index]&amp;Data[Valid Test, Can be used for conformity (Y/N)]&amp;Data[Cycle],Data[CO/km (mg)])-F$2)/F$5</f>
        <v>#N/A</v>
      </c>
      <c r="G1986" s="141" t="e" cm="1">
        <f t="array" ref="G1986">(_xlfn.XLOOKUP($A1986&amp;$Q$3,Data[Index]&amp;Data[Valid Test, Can be used for conformity (Y/N)],Data[CO2/km (g)])-G$2)/G$5</f>
        <v>#N/A</v>
      </c>
      <c r="H1986" s="141" t="e" cm="1">
        <f t="array" ref="H1986">(_xlfn.XLOOKUP($A1986&amp;$Q$3,Data[Index]&amp;Data[Valid Test, Can be used for conformity (Y/N)],Data[THC/km (mg)])-H$2)/H$5</f>
        <v>#N/A</v>
      </c>
      <c r="I1986" s="141" t="e" cm="1">
        <f t="array" ref="I1986">(_xlfn.XLOOKUP($A1986&amp;$Q$3,Data[Index]&amp;Data[Valid Test, Can be used for conformity (Y/N)],Data[NOx/km (mg)])-I$2)/I$5</f>
        <v>#N/A</v>
      </c>
      <c r="J1986" s="141" t="e" cm="1">
        <f t="array" ref="J1986">(_xlfn.XLOOKUP($A1986&amp;$Q$3,Data[Index]&amp;Data[Valid Test, Can be used for conformity (Y/N)],Data[THC + NOx/km (mg)])-J$2)/J$5</f>
        <v>#N/A</v>
      </c>
      <c r="K1986" s="141" t="e" cm="1">
        <f t="array" ref="K1986">(_xlfn.XLOOKUP($A1986&amp;$Q$3,Data[Index]&amp;Data[Valid Test, Can be used for conformity (Y/N)],Data[PN/km ('#)])-K$2)/K$5</f>
        <v>#N/A</v>
      </c>
      <c r="L1986" s="141" t="e" cm="1">
        <f t="array" ref="L1986">(_xlfn.XLOOKUP($A1986&amp;$Q$3,Data[Index]&amp;Data[Valid Test, Can be used for conformity (Y/N)],Data[PM/km (mg)])-L$2)/L$5</f>
        <v>#N/A</v>
      </c>
      <c r="M1986" s="140" t="e" cm="1">
        <f t="array" ref="M1986">(_xlfn.XLOOKUP($A1986&amp;$Q$3,Data[Index]&amp;Data[Valid Test, Can be used for conformity (Y/N)],Data[CH4 (mg/km)])-M$2)/M$5</f>
        <v>#N/A</v>
      </c>
      <c r="N1986" s="140" t="e" cm="1">
        <f t="array" ref="N1986">(_xlfn.XLOOKUP($A1986&amp;$Q$3,Data[Index]&amp;Data[Valid Test, Can be used for conformity (Y/N)],Data[N20 (mg/km)])-N$2)/N$5</f>
        <v>#N/A</v>
      </c>
      <c r="O1986" s="141" t="e" cm="1">
        <f t="array" ref="O1986">(_xlfn.XLOOKUP($A1986&amp;$Q$3,Data[Index]&amp;Data[Valid Test, Can be used for conformity (Y/N)],Data[l/100km])-O$2)/O$5</f>
        <v>#N/A</v>
      </c>
      <c r="P1986" s="138">
        <f>_xlfn.XLOOKUP($A1986,Data[Index],Data[Comments])</f>
        <v>0</v>
      </c>
    </row>
    <row r="1987" spans="1:16" x14ac:dyDescent="0.2">
      <c r="A1987" s="129"/>
      <c r="B1987" s="129"/>
      <c r="C1987" s="129" t="e" cm="1">
        <f t="array" ref="C1987">_xlfn.XLOOKUP($A1987&amp;$Q$3&amp;$R$3,Data[Index]&amp;Data[Valid Test, Can be used for conformity (Y/N)]&amp;Data[Cycle],Data[Test Name])</f>
        <v>#N/A</v>
      </c>
      <c r="D1987" s="167" t="e" cm="1">
        <f t="array" ref="D1987">_xlfn.XLOOKUP($A1987&amp;$Q$3&amp;$R$3,Data[Index]&amp;Data[Valid Test, Can be used for conformity (Y/N)]&amp;Data[Cycle],Data[Mileage (Miles)])</f>
        <v>#N/A</v>
      </c>
      <c r="E1987" s="130" t="e" cm="1">
        <f t="array" ref="E1987">_xlfn.XLOOKUP($A1987&amp;$Q$3&amp;$R$3,Data[Index]&amp;Data[Valid Test, Can be used for conformity (Y/N)]&amp;Data[Cycle],Data[Date])</f>
        <v>#N/A</v>
      </c>
      <c r="F1987" s="141" t="e" cm="1">
        <f t="array" ref="F1987">(_xlfn.XLOOKUP($A1987&amp;$Q$3&amp;$R$3,Data[Index]&amp;Data[Valid Test, Can be used for conformity (Y/N)]&amp;Data[Cycle],Data[CO/km (mg)])-F$2)/F$5</f>
        <v>#N/A</v>
      </c>
      <c r="G1987" s="141" t="e" cm="1">
        <f t="array" ref="G1987">(_xlfn.XLOOKUP($A1987&amp;$Q$3,Data[Index]&amp;Data[Valid Test, Can be used for conformity (Y/N)],Data[CO2/km (g)])-G$2)/G$5</f>
        <v>#N/A</v>
      </c>
      <c r="H1987" s="141" t="e" cm="1">
        <f t="array" ref="H1987">(_xlfn.XLOOKUP($A1987&amp;$Q$3,Data[Index]&amp;Data[Valid Test, Can be used for conformity (Y/N)],Data[THC/km (mg)])-H$2)/H$5</f>
        <v>#N/A</v>
      </c>
      <c r="I1987" s="141" t="e" cm="1">
        <f t="array" ref="I1987">(_xlfn.XLOOKUP($A1987&amp;$Q$3,Data[Index]&amp;Data[Valid Test, Can be used for conformity (Y/N)],Data[NOx/km (mg)])-I$2)/I$5</f>
        <v>#N/A</v>
      </c>
      <c r="J1987" s="141" t="e" cm="1">
        <f t="array" ref="J1987">(_xlfn.XLOOKUP($A1987&amp;$Q$3,Data[Index]&amp;Data[Valid Test, Can be used for conformity (Y/N)],Data[THC + NOx/km (mg)])-J$2)/J$5</f>
        <v>#N/A</v>
      </c>
      <c r="K1987" s="141" t="e" cm="1">
        <f t="array" ref="K1987">(_xlfn.XLOOKUP($A1987&amp;$Q$3,Data[Index]&amp;Data[Valid Test, Can be used for conformity (Y/N)],Data[PN/km ('#)])-K$2)/K$5</f>
        <v>#N/A</v>
      </c>
      <c r="L1987" s="141" t="e" cm="1">
        <f t="array" ref="L1987">(_xlfn.XLOOKUP($A1987&amp;$Q$3,Data[Index]&amp;Data[Valid Test, Can be used for conformity (Y/N)],Data[PM/km (mg)])-L$2)/L$5</f>
        <v>#N/A</v>
      </c>
      <c r="M1987" s="140" t="e" cm="1">
        <f t="array" ref="M1987">(_xlfn.XLOOKUP($A1987&amp;$Q$3,Data[Index]&amp;Data[Valid Test, Can be used for conformity (Y/N)],Data[CH4 (mg/km)])-M$2)/M$5</f>
        <v>#N/A</v>
      </c>
      <c r="N1987" s="140" t="e" cm="1">
        <f t="array" ref="N1987">(_xlfn.XLOOKUP($A1987&amp;$Q$3,Data[Index]&amp;Data[Valid Test, Can be used for conformity (Y/N)],Data[N20 (mg/km)])-N$2)/N$5</f>
        <v>#N/A</v>
      </c>
      <c r="O1987" s="141" t="e" cm="1">
        <f t="array" ref="O1987">(_xlfn.XLOOKUP($A1987&amp;$Q$3,Data[Index]&amp;Data[Valid Test, Can be used for conformity (Y/N)],Data[l/100km])-O$2)/O$5</f>
        <v>#N/A</v>
      </c>
      <c r="P1987" s="138">
        <f>_xlfn.XLOOKUP($A1987,Data[Index],Data[Comments])</f>
        <v>0</v>
      </c>
    </row>
    <row r="1988" spans="1:16" x14ac:dyDescent="0.2">
      <c r="A1988" s="129"/>
      <c r="B1988" s="129"/>
      <c r="C1988" s="129" t="e" cm="1">
        <f t="array" ref="C1988">_xlfn.XLOOKUP($A1988&amp;$Q$3&amp;$R$3,Data[Index]&amp;Data[Valid Test, Can be used for conformity (Y/N)]&amp;Data[Cycle],Data[Test Name])</f>
        <v>#N/A</v>
      </c>
      <c r="D1988" s="167" t="e" cm="1">
        <f t="array" ref="D1988">_xlfn.XLOOKUP($A1988&amp;$Q$3&amp;$R$3,Data[Index]&amp;Data[Valid Test, Can be used for conformity (Y/N)]&amp;Data[Cycle],Data[Mileage (Miles)])</f>
        <v>#N/A</v>
      </c>
      <c r="E1988" s="130" t="e" cm="1">
        <f t="array" ref="E1988">_xlfn.XLOOKUP($A1988&amp;$Q$3&amp;$R$3,Data[Index]&amp;Data[Valid Test, Can be used for conformity (Y/N)]&amp;Data[Cycle],Data[Date])</f>
        <v>#N/A</v>
      </c>
      <c r="F1988" s="141" t="e" cm="1">
        <f t="array" ref="F1988">(_xlfn.XLOOKUP($A1988&amp;$Q$3&amp;$R$3,Data[Index]&amp;Data[Valid Test, Can be used for conformity (Y/N)]&amp;Data[Cycle],Data[CO/km (mg)])-F$2)/F$5</f>
        <v>#N/A</v>
      </c>
      <c r="G1988" s="141" t="e" cm="1">
        <f t="array" ref="G1988">(_xlfn.XLOOKUP($A1988&amp;$Q$3,Data[Index]&amp;Data[Valid Test, Can be used for conformity (Y/N)],Data[CO2/km (g)])-G$2)/G$5</f>
        <v>#N/A</v>
      </c>
      <c r="H1988" s="141" t="e" cm="1">
        <f t="array" ref="H1988">(_xlfn.XLOOKUP($A1988&amp;$Q$3,Data[Index]&amp;Data[Valid Test, Can be used for conformity (Y/N)],Data[THC/km (mg)])-H$2)/H$5</f>
        <v>#N/A</v>
      </c>
      <c r="I1988" s="141" t="e" cm="1">
        <f t="array" ref="I1988">(_xlfn.XLOOKUP($A1988&amp;$Q$3,Data[Index]&amp;Data[Valid Test, Can be used for conformity (Y/N)],Data[NOx/km (mg)])-I$2)/I$5</f>
        <v>#N/A</v>
      </c>
      <c r="J1988" s="141" t="e" cm="1">
        <f t="array" ref="J1988">(_xlfn.XLOOKUP($A1988&amp;$Q$3,Data[Index]&amp;Data[Valid Test, Can be used for conformity (Y/N)],Data[THC + NOx/km (mg)])-J$2)/J$5</f>
        <v>#N/A</v>
      </c>
      <c r="K1988" s="141" t="e" cm="1">
        <f t="array" ref="K1988">(_xlfn.XLOOKUP($A1988&amp;$Q$3,Data[Index]&amp;Data[Valid Test, Can be used for conformity (Y/N)],Data[PN/km ('#)])-K$2)/K$5</f>
        <v>#N/A</v>
      </c>
      <c r="L1988" s="141" t="e" cm="1">
        <f t="array" ref="L1988">(_xlfn.XLOOKUP($A1988&amp;$Q$3,Data[Index]&amp;Data[Valid Test, Can be used for conformity (Y/N)],Data[PM/km (mg)])-L$2)/L$5</f>
        <v>#N/A</v>
      </c>
      <c r="M1988" s="140" t="e" cm="1">
        <f t="array" ref="M1988">(_xlfn.XLOOKUP($A1988&amp;$Q$3,Data[Index]&amp;Data[Valid Test, Can be used for conformity (Y/N)],Data[CH4 (mg/km)])-M$2)/M$5</f>
        <v>#N/A</v>
      </c>
      <c r="N1988" s="140" t="e" cm="1">
        <f t="array" ref="N1988">(_xlfn.XLOOKUP($A1988&amp;$Q$3,Data[Index]&amp;Data[Valid Test, Can be used for conformity (Y/N)],Data[N20 (mg/km)])-N$2)/N$5</f>
        <v>#N/A</v>
      </c>
      <c r="O1988" s="141" t="e" cm="1">
        <f t="array" ref="O1988">(_xlfn.XLOOKUP($A1988&amp;$Q$3,Data[Index]&amp;Data[Valid Test, Can be used for conformity (Y/N)],Data[l/100km])-O$2)/O$5</f>
        <v>#N/A</v>
      </c>
      <c r="P1988" s="138">
        <f>_xlfn.XLOOKUP($A1988,Data[Index],Data[Comments])</f>
        <v>0</v>
      </c>
    </row>
    <row r="1989" spans="1:16" x14ac:dyDescent="0.2">
      <c r="A1989" s="129"/>
      <c r="B1989" s="129"/>
      <c r="C1989" s="129" t="e" cm="1">
        <f t="array" ref="C1989">_xlfn.XLOOKUP($A1989&amp;$Q$3&amp;$R$3,Data[Index]&amp;Data[Valid Test, Can be used for conformity (Y/N)]&amp;Data[Cycle],Data[Test Name])</f>
        <v>#N/A</v>
      </c>
      <c r="D1989" s="167" t="e" cm="1">
        <f t="array" ref="D1989">_xlfn.XLOOKUP($A1989&amp;$Q$3&amp;$R$3,Data[Index]&amp;Data[Valid Test, Can be used for conformity (Y/N)]&amp;Data[Cycle],Data[Mileage (Miles)])</f>
        <v>#N/A</v>
      </c>
      <c r="E1989" s="130" t="e" cm="1">
        <f t="array" ref="E1989">_xlfn.XLOOKUP($A1989&amp;$Q$3&amp;$R$3,Data[Index]&amp;Data[Valid Test, Can be used for conformity (Y/N)]&amp;Data[Cycle],Data[Date])</f>
        <v>#N/A</v>
      </c>
      <c r="F1989" s="141" t="e" cm="1">
        <f t="array" ref="F1989">(_xlfn.XLOOKUP($A1989&amp;$Q$3&amp;$R$3,Data[Index]&amp;Data[Valid Test, Can be used for conformity (Y/N)]&amp;Data[Cycle],Data[CO/km (mg)])-F$2)/F$5</f>
        <v>#N/A</v>
      </c>
      <c r="G1989" s="141" t="e" cm="1">
        <f t="array" ref="G1989">(_xlfn.XLOOKUP($A1989&amp;$Q$3,Data[Index]&amp;Data[Valid Test, Can be used for conformity (Y/N)],Data[CO2/km (g)])-G$2)/G$5</f>
        <v>#N/A</v>
      </c>
      <c r="H1989" s="141" t="e" cm="1">
        <f t="array" ref="H1989">(_xlfn.XLOOKUP($A1989&amp;$Q$3,Data[Index]&amp;Data[Valid Test, Can be used for conformity (Y/N)],Data[THC/km (mg)])-H$2)/H$5</f>
        <v>#N/A</v>
      </c>
      <c r="I1989" s="141" t="e" cm="1">
        <f t="array" ref="I1989">(_xlfn.XLOOKUP($A1989&amp;$Q$3,Data[Index]&amp;Data[Valid Test, Can be used for conformity (Y/N)],Data[NOx/km (mg)])-I$2)/I$5</f>
        <v>#N/A</v>
      </c>
      <c r="J1989" s="141" t="e" cm="1">
        <f t="array" ref="J1989">(_xlfn.XLOOKUP($A1989&amp;$Q$3,Data[Index]&amp;Data[Valid Test, Can be used for conformity (Y/N)],Data[THC + NOx/km (mg)])-J$2)/J$5</f>
        <v>#N/A</v>
      </c>
      <c r="K1989" s="141" t="e" cm="1">
        <f t="array" ref="K1989">(_xlfn.XLOOKUP($A1989&amp;$Q$3,Data[Index]&amp;Data[Valid Test, Can be used for conformity (Y/N)],Data[PN/km ('#)])-K$2)/K$5</f>
        <v>#N/A</v>
      </c>
      <c r="L1989" s="141" t="e" cm="1">
        <f t="array" ref="L1989">(_xlfn.XLOOKUP($A1989&amp;$Q$3,Data[Index]&amp;Data[Valid Test, Can be used for conformity (Y/N)],Data[PM/km (mg)])-L$2)/L$5</f>
        <v>#N/A</v>
      </c>
      <c r="M1989" s="140" t="e" cm="1">
        <f t="array" ref="M1989">(_xlfn.XLOOKUP($A1989&amp;$Q$3,Data[Index]&amp;Data[Valid Test, Can be used for conformity (Y/N)],Data[CH4 (mg/km)])-M$2)/M$5</f>
        <v>#N/A</v>
      </c>
      <c r="N1989" s="140" t="e" cm="1">
        <f t="array" ref="N1989">(_xlfn.XLOOKUP($A1989&amp;$Q$3,Data[Index]&amp;Data[Valid Test, Can be used for conformity (Y/N)],Data[N20 (mg/km)])-N$2)/N$5</f>
        <v>#N/A</v>
      </c>
      <c r="O1989" s="141" t="e" cm="1">
        <f t="array" ref="O1989">(_xlfn.XLOOKUP($A1989&amp;$Q$3,Data[Index]&amp;Data[Valid Test, Can be used for conformity (Y/N)],Data[l/100km])-O$2)/O$5</f>
        <v>#N/A</v>
      </c>
      <c r="P1989" s="138">
        <f>_xlfn.XLOOKUP($A1989,Data[Index],Data[Comments])</f>
        <v>0</v>
      </c>
    </row>
    <row r="1990" spans="1:16" x14ac:dyDescent="0.2">
      <c r="A1990" s="129"/>
      <c r="B1990" s="129"/>
      <c r="C1990" s="129" t="e" cm="1">
        <f t="array" ref="C1990">_xlfn.XLOOKUP($A1990&amp;$Q$3&amp;$R$3,Data[Index]&amp;Data[Valid Test, Can be used for conformity (Y/N)]&amp;Data[Cycle],Data[Test Name])</f>
        <v>#N/A</v>
      </c>
      <c r="D1990" s="167" t="e" cm="1">
        <f t="array" ref="D1990">_xlfn.XLOOKUP($A1990&amp;$Q$3&amp;$R$3,Data[Index]&amp;Data[Valid Test, Can be used for conformity (Y/N)]&amp;Data[Cycle],Data[Mileage (Miles)])</f>
        <v>#N/A</v>
      </c>
      <c r="E1990" s="130" t="e" cm="1">
        <f t="array" ref="E1990">_xlfn.XLOOKUP($A1990&amp;$Q$3&amp;$R$3,Data[Index]&amp;Data[Valid Test, Can be used for conformity (Y/N)]&amp;Data[Cycle],Data[Date])</f>
        <v>#N/A</v>
      </c>
      <c r="F1990" s="141" t="e" cm="1">
        <f t="array" ref="F1990">(_xlfn.XLOOKUP($A1990&amp;$Q$3&amp;$R$3,Data[Index]&amp;Data[Valid Test, Can be used for conformity (Y/N)]&amp;Data[Cycle],Data[CO/km (mg)])-F$2)/F$5</f>
        <v>#N/A</v>
      </c>
      <c r="G1990" s="141" t="e" cm="1">
        <f t="array" ref="G1990">(_xlfn.XLOOKUP($A1990&amp;$Q$3,Data[Index]&amp;Data[Valid Test, Can be used for conformity (Y/N)],Data[CO2/km (g)])-G$2)/G$5</f>
        <v>#N/A</v>
      </c>
      <c r="H1990" s="141" t="e" cm="1">
        <f t="array" ref="H1990">(_xlfn.XLOOKUP($A1990&amp;$Q$3,Data[Index]&amp;Data[Valid Test, Can be used for conformity (Y/N)],Data[THC/km (mg)])-H$2)/H$5</f>
        <v>#N/A</v>
      </c>
      <c r="I1990" s="141" t="e" cm="1">
        <f t="array" ref="I1990">(_xlfn.XLOOKUP($A1990&amp;$Q$3,Data[Index]&amp;Data[Valid Test, Can be used for conformity (Y/N)],Data[NOx/km (mg)])-I$2)/I$5</f>
        <v>#N/A</v>
      </c>
      <c r="J1990" s="141" t="e" cm="1">
        <f t="array" ref="J1990">(_xlfn.XLOOKUP($A1990&amp;$Q$3,Data[Index]&amp;Data[Valid Test, Can be used for conformity (Y/N)],Data[THC + NOx/km (mg)])-J$2)/J$5</f>
        <v>#N/A</v>
      </c>
      <c r="K1990" s="141" t="e" cm="1">
        <f t="array" ref="K1990">(_xlfn.XLOOKUP($A1990&amp;$Q$3,Data[Index]&amp;Data[Valid Test, Can be used for conformity (Y/N)],Data[PN/km ('#)])-K$2)/K$5</f>
        <v>#N/A</v>
      </c>
      <c r="L1990" s="141" t="e" cm="1">
        <f t="array" ref="L1990">(_xlfn.XLOOKUP($A1990&amp;$Q$3,Data[Index]&amp;Data[Valid Test, Can be used for conformity (Y/N)],Data[PM/km (mg)])-L$2)/L$5</f>
        <v>#N/A</v>
      </c>
      <c r="M1990" s="140" t="e" cm="1">
        <f t="array" ref="M1990">(_xlfn.XLOOKUP($A1990&amp;$Q$3,Data[Index]&amp;Data[Valid Test, Can be used for conformity (Y/N)],Data[CH4 (mg/km)])-M$2)/M$5</f>
        <v>#N/A</v>
      </c>
      <c r="N1990" s="140" t="e" cm="1">
        <f t="array" ref="N1990">(_xlfn.XLOOKUP($A1990&amp;$Q$3,Data[Index]&amp;Data[Valid Test, Can be used for conformity (Y/N)],Data[N20 (mg/km)])-N$2)/N$5</f>
        <v>#N/A</v>
      </c>
      <c r="O1990" s="141" t="e" cm="1">
        <f t="array" ref="O1990">(_xlfn.XLOOKUP($A1990&amp;$Q$3,Data[Index]&amp;Data[Valid Test, Can be used for conformity (Y/N)],Data[l/100km])-O$2)/O$5</f>
        <v>#N/A</v>
      </c>
      <c r="P1990" s="138">
        <f>_xlfn.XLOOKUP($A1990,Data[Index],Data[Comments])</f>
        <v>0</v>
      </c>
    </row>
    <row r="1991" spans="1:16" x14ac:dyDescent="0.2">
      <c r="A1991" s="129"/>
      <c r="B1991" s="129"/>
      <c r="C1991" s="129" t="e" cm="1">
        <f t="array" ref="C1991">_xlfn.XLOOKUP($A1991&amp;$Q$3&amp;$R$3,Data[Index]&amp;Data[Valid Test, Can be used for conformity (Y/N)]&amp;Data[Cycle],Data[Test Name])</f>
        <v>#N/A</v>
      </c>
      <c r="D1991" s="167" t="e" cm="1">
        <f t="array" ref="D1991">_xlfn.XLOOKUP($A1991&amp;$Q$3&amp;$R$3,Data[Index]&amp;Data[Valid Test, Can be used for conformity (Y/N)]&amp;Data[Cycle],Data[Mileage (Miles)])</f>
        <v>#N/A</v>
      </c>
      <c r="E1991" s="130" t="e" cm="1">
        <f t="array" ref="E1991">_xlfn.XLOOKUP($A1991&amp;$Q$3&amp;$R$3,Data[Index]&amp;Data[Valid Test, Can be used for conformity (Y/N)]&amp;Data[Cycle],Data[Date])</f>
        <v>#N/A</v>
      </c>
      <c r="F1991" s="141" t="e" cm="1">
        <f t="array" ref="F1991">(_xlfn.XLOOKUP($A1991&amp;$Q$3&amp;$R$3,Data[Index]&amp;Data[Valid Test, Can be used for conformity (Y/N)]&amp;Data[Cycle],Data[CO/km (mg)])-F$2)/F$5</f>
        <v>#N/A</v>
      </c>
      <c r="G1991" s="141" t="e" cm="1">
        <f t="array" ref="G1991">(_xlfn.XLOOKUP($A1991&amp;$Q$3,Data[Index]&amp;Data[Valid Test, Can be used for conformity (Y/N)],Data[CO2/km (g)])-G$2)/G$5</f>
        <v>#N/A</v>
      </c>
      <c r="H1991" s="141" t="e" cm="1">
        <f t="array" ref="H1991">(_xlfn.XLOOKUP($A1991&amp;$Q$3,Data[Index]&amp;Data[Valid Test, Can be used for conformity (Y/N)],Data[THC/km (mg)])-H$2)/H$5</f>
        <v>#N/A</v>
      </c>
      <c r="I1991" s="141" t="e" cm="1">
        <f t="array" ref="I1991">(_xlfn.XLOOKUP($A1991&amp;$Q$3,Data[Index]&amp;Data[Valid Test, Can be used for conformity (Y/N)],Data[NOx/km (mg)])-I$2)/I$5</f>
        <v>#N/A</v>
      </c>
      <c r="J1991" s="141" t="e" cm="1">
        <f t="array" ref="J1991">(_xlfn.XLOOKUP($A1991&amp;$Q$3,Data[Index]&amp;Data[Valid Test, Can be used for conformity (Y/N)],Data[THC + NOx/km (mg)])-J$2)/J$5</f>
        <v>#N/A</v>
      </c>
      <c r="K1991" s="141" t="e" cm="1">
        <f t="array" ref="K1991">(_xlfn.XLOOKUP($A1991&amp;$Q$3,Data[Index]&amp;Data[Valid Test, Can be used for conformity (Y/N)],Data[PN/km ('#)])-K$2)/K$5</f>
        <v>#N/A</v>
      </c>
      <c r="L1991" s="141" t="e" cm="1">
        <f t="array" ref="L1991">(_xlfn.XLOOKUP($A1991&amp;$Q$3,Data[Index]&amp;Data[Valid Test, Can be used for conformity (Y/N)],Data[PM/km (mg)])-L$2)/L$5</f>
        <v>#N/A</v>
      </c>
      <c r="M1991" s="140" t="e" cm="1">
        <f t="array" ref="M1991">(_xlfn.XLOOKUP($A1991&amp;$Q$3,Data[Index]&amp;Data[Valid Test, Can be used for conformity (Y/N)],Data[CH4 (mg/km)])-M$2)/M$5</f>
        <v>#N/A</v>
      </c>
      <c r="N1991" s="140" t="e" cm="1">
        <f t="array" ref="N1991">(_xlfn.XLOOKUP($A1991&amp;$Q$3,Data[Index]&amp;Data[Valid Test, Can be used for conformity (Y/N)],Data[N20 (mg/km)])-N$2)/N$5</f>
        <v>#N/A</v>
      </c>
      <c r="O1991" s="141" t="e" cm="1">
        <f t="array" ref="O1991">(_xlfn.XLOOKUP($A1991&amp;$Q$3,Data[Index]&amp;Data[Valid Test, Can be used for conformity (Y/N)],Data[l/100km])-O$2)/O$5</f>
        <v>#N/A</v>
      </c>
      <c r="P1991" s="138">
        <f>_xlfn.XLOOKUP($A1991,Data[Index],Data[Comments])</f>
        <v>0</v>
      </c>
    </row>
    <row r="1992" spans="1:16" x14ac:dyDescent="0.2">
      <c r="A1992" s="129"/>
      <c r="B1992" s="129"/>
      <c r="C1992" s="129" t="e" cm="1">
        <f t="array" ref="C1992">_xlfn.XLOOKUP($A1992&amp;$Q$3&amp;$R$3,Data[Index]&amp;Data[Valid Test, Can be used for conformity (Y/N)]&amp;Data[Cycle],Data[Test Name])</f>
        <v>#N/A</v>
      </c>
      <c r="D1992" s="167" t="e" cm="1">
        <f t="array" ref="D1992">_xlfn.XLOOKUP($A1992&amp;$Q$3&amp;$R$3,Data[Index]&amp;Data[Valid Test, Can be used for conformity (Y/N)]&amp;Data[Cycle],Data[Mileage (Miles)])</f>
        <v>#N/A</v>
      </c>
      <c r="E1992" s="130" t="e" cm="1">
        <f t="array" ref="E1992">_xlfn.XLOOKUP($A1992&amp;$Q$3&amp;$R$3,Data[Index]&amp;Data[Valid Test, Can be used for conformity (Y/N)]&amp;Data[Cycle],Data[Date])</f>
        <v>#N/A</v>
      </c>
      <c r="F1992" s="141" t="e" cm="1">
        <f t="array" ref="F1992">(_xlfn.XLOOKUP($A1992&amp;$Q$3&amp;$R$3,Data[Index]&amp;Data[Valid Test, Can be used for conformity (Y/N)]&amp;Data[Cycle],Data[CO/km (mg)])-F$2)/F$5</f>
        <v>#N/A</v>
      </c>
      <c r="G1992" s="141" t="e" cm="1">
        <f t="array" ref="G1992">(_xlfn.XLOOKUP($A1992&amp;$Q$3,Data[Index]&amp;Data[Valid Test, Can be used for conformity (Y/N)],Data[CO2/km (g)])-G$2)/G$5</f>
        <v>#N/A</v>
      </c>
      <c r="H1992" s="141" t="e" cm="1">
        <f t="array" ref="H1992">(_xlfn.XLOOKUP($A1992&amp;$Q$3,Data[Index]&amp;Data[Valid Test, Can be used for conformity (Y/N)],Data[THC/km (mg)])-H$2)/H$5</f>
        <v>#N/A</v>
      </c>
      <c r="I1992" s="141" t="e" cm="1">
        <f t="array" ref="I1992">(_xlfn.XLOOKUP($A1992&amp;$Q$3,Data[Index]&amp;Data[Valid Test, Can be used for conformity (Y/N)],Data[NOx/km (mg)])-I$2)/I$5</f>
        <v>#N/A</v>
      </c>
      <c r="J1992" s="141" t="e" cm="1">
        <f t="array" ref="J1992">(_xlfn.XLOOKUP($A1992&amp;$Q$3,Data[Index]&amp;Data[Valid Test, Can be used for conformity (Y/N)],Data[THC + NOx/km (mg)])-J$2)/J$5</f>
        <v>#N/A</v>
      </c>
      <c r="K1992" s="141" t="e" cm="1">
        <f t="array" ref="K1992">(_xlfn.XLOOKUP($A1992&amp;$Q$3,Data[Index]&amp;Data[Valid Test, Can be used for conformity (Y/N)],Data[PN/km ('#)])-K$2)/K$5</f>
        <v>#N/A</v>
      </c>
      <c r="L1992" s="141" t="e" cm="1">
        <f t="array" ref="L1992">(_xlfn.XLOOKUP($A1992&amp;$Q$3,Data[Index]&amp;Data[Valid Test, Can be used for conformity (Y/N)],Data[PM/km (mg)])-L$2)/L$5</f>
        <v>#N/A</v>
      </c>
      <c r="M1992" s="140" t="e" cm="1">
        <f t="array" ref="M1992">(_xlfn.XLOOKUP($A1992&amp;$Q$3,Data[Index]&amp;Data[Valid Test, Can be used for conformity (Y/N)],Data[CH4 (mg/km)])-M$2)/M$5</f>
        <v>#N/A</v>
      </c>
      <c r="N1992" s="140" t="e" cm="1">
        <f t="array" ref="N1992">(_xlfn.XLOOKUP($A1992&amp;$Q$3,Data[Index]&amp;Data[Valid Test, Can be used for conformity (Y/N)],Data[N20 (mg/km)])-N$2)/N$5</f>
        <v>#N/A</v>
      </c>
      <c r="O1992" s="141" t="e" cm="1">
        <f t="array" ref="O1992">(_xlfn.XLOOKUP($A1992&amp;$Q$3,Data[Index]&amp;Data[Valid Test, Can be used for conformity (Y/N)],Data[l/100km])-O$2)/O$5</f>
        <v>#N/A</v>
      </c>
      <c r="P1992" s="138">
        <f>_xlfn.XLOOKUP($A1992,Data[Index],Data[Comments])</f>
        <v>0</v>
      </c>
    </row>
    <row r="1993" spans="1:16" x14ac:dyDescent="0.2">
      <c r="A1993" s="129"/>
      <c r="B1993" s="129"/>
      <c r="C1993" s="129" t="e" cm="1">
        <f t="array" ref="C1993">_xlfn.XLOOKUP($A1993&amp;$Q$3&amp;$R$3,Data[Index]&amp;Data[Valid Test, Can be used for conformity (Y/N)]&amp;Data[Cycle],Data[Test Name])</f>
        <v>#N/A</v>
      </c>
      <c r="D1993" s="167" t="e" cm="1">
        <f t="array" ref="D1993">_xlfn.XLOOKUP($A1993&amp;$Q$3&amp;$R$3,Data[Index]&amp;Data[Valid Test, Can be used for conformity (Y/N)]&amp;Data[Cycle],Data[Mileage (Miles)])</f>
        <v>#N/A</v>
      </c>
      <c r="E1993" s="130" t="e" cm="1">
        <f t="array" ref="E1993">_xlfn.XLOOKUP($A1993&amp;$Q$3&amp;$R$3,Data[Index]&amp;Data[Valid Test, Can be used for conformity (Y/N)]&amp;Data[Cycle],Data[Date])</f>
        <v>#N/A</v>
      </c>
      <c r="F1993" s="141" t="e" cm="1">
        <f t="array" ref="F1993">(_xlfn.XLOOKUP($A1993&amp;$Q$3&amp;$R$3,Data[Index]&amp;Data[Valid Test, Can be used for conformity (Y/N)]&amp;Data[Cycle],Data[CO/km (mg)])-F$2)/F$5</f>
        <v>#N/A</v>
      </c>
      <c r="G1993" s="141" t="e" cm="1">
        <f t="array" ref="G1993">(_xlfn.XLOOKUP($A1993&amp;$Q$3,Data[Index]&amp;Data[Valid Test, Can be used for conformity (Y/N)],Data[CO2/km (g)])-G$2)/G$5</f>
        <v>#N/A</v>
      </c>
      <c r="H1993" s="141" t="e" cm="1">
        <f t="array" ref="H1993">(_xlfn.XLOOKUP($A1993&amp;$Q$3,Data[Index]&amp;Data[Valid Test, Can be used for conformity (Y/N)],Data[THC/km (mg)])-H$2)/H$5</f>
        <v>#N/A</v>
      </c>
      <c r="I1993" s="141" t="e" cm="1">
        <f t="array" ref="I1993">(_xlfn.XLOOKUP($A1993&amp;$Q$3,Data[Index]&amp;Data[Valid Test, Can be used for conformity (Y/N)],Data[NOx/km (mg)])-I$2)/I$5</f>
        <v>#N/A</v>
      </c>
      <c r="J1993" s="141" t="e" cm="1">
        <f t="array" ref="J1993">(_xlfn.XLOOKUP($A1993&amp;$Q$3,Data[Index]&amp;Data[Valid Test, Can be used for conformity (Y/N)],Data[THC + NOx/km (mg)])-J$2)/J$5</f>
        <v>#N/A</v>
      </c>
      <c r="K1993" s="141" t="e" cm="1">
        <f t="array" ref="K1993">(_xlfn.XLOOKUP($A1993&amp;$Q$3,Data[Index]&amp;Data[Valid Test, Can be used for conformity (Y/N)],Data[PN/km ('#)])-K$2)/K$5</f>
        <v>#N/A</v>
      </c>
      <c r="L1993" s="141" t="e" cm="1">
        <f t="array" ref="L1993">(_xlfn.XLOOKUP($A1993&amp;$Q$3,Data[Index]&amp;Data[Valid Test, Can be used for conformity (Y/N)],Data[PM/km (mg)])-L$2)/L$5</f>
        <v>#N/A</v>
      </c>
      <c r="M1993" s="140" t="e" cm="1">
        <f t="array" ref="M1993">(_xlfn.XLOOKUP($A1993&amp;$Q$3,Data[Index]&amp;Data[Valid Test, Can be used for conformity (Y/N)],Data[CH4 (mg/km)])-M$2)/M$5</f>
        <v>#N/A</v>
      </c>
      <c r="N1993" s="140" t="e" cm="1">
        <f t="array" ref="N1993">(_xlfn.XLOOKUP($A1993&amp;$Q$3,Data[Index]&amp;Data[Valid Test, Can be used for conformity (Y/N)],Data[N20 (mg/km)])-N$2)/N$5</f>
        <v>#N/A</v>
      </c>
      <c r="O1993" s="141" t="e" cm="1">
        <f t="array" ref="O1993">(_xlfn.XLOOKUP($A1993&amp;$Q$3,Data[Index]&amp;Data[Valid Test, Can be used for conformity (Y/N)],Data[l/100km])-O$2)/O$5</f>
        <v>#N/A</v>
      </c>
      <c r="P1993" s="138">
        <f>_xlfn.XLOOKUP($A1993,Data[Index],Data[Comments])</f>
        <v>0</v>
      </c>
    </row>
    <row r="1994" spans="1:16" x14ac:dyDescent="0.2">
      <c r="A1994" s="129"/>
      <c r="B1994" s="129"/>
      <c r="C1994" s="129" t="e" cm="1">
        <f t="array" ref="C1994">_xlfn.XLOOKUP($A1994&amp;$Q$3&amp;$R$3,Data[Index]&amp;Data[Valid Test, Can be used for conformity (Y/N)]&amp;Data[Cycle],Data[Test Name])</f>
        <v>#N/A</v>
      </c>
      <c r="D1994" s="167" t="e" cm="1">
        <f t="array" ref="D1994">_xlfn.XLOOKUP($A1994&amp;$Q$3&amp;$R$3,Data[Index]&amp;Data[Valid Test, Can be used for conformity (Y/N)]&amp;Data[Cycle],Data[Mileage (Miles)])</f>
        <v>#N/A</v>
      </c>
      <c r="E1994" s="130" t="e" cm="1">
        <f t="array" ref="E1994">_xlfn.XLOOKUP($A1994&amp;$Q$3&amp;$R$3,Data[Index]&amp;Data[Valid Test, Can be used for conformity (Y/N)]&amp;Data[Cycle],Data[Date])</f>
        <v>#N/A</v>
      </c>
      <c r="F1994" s="141" t="e" cm="1">
        <f t="array" ref="F1994">(_xlfn.XLOOKUP($A1994&amp;$Q$3&amp;$R$3,Data[Index]&amp;Data[Valid Test, Can be used for conformity (Y/N)]&amp;Data[Cycle],Data[CO/km (mg)])-F$2)/F$5</f>
        <v>#N/A</v>
      </c>
      <c r="G1994" s="141" t="e" cm="1">
        <f t="array" ref="G1994">(_xlfn.XLOOKUP($A1994&amp;$Q$3,Data[Index]&amp;Data[Valid Test, Can be used for conformity (Y/N)],Data[CO2/km (g)])-G$2)/G$5</f>
        <v>#N/A</v>
      </c>
      <c r="H1994" s="141" t="e" cm="1">
        <f t="array" ref="H1994">(_xlfn.XLOOKUP($A1994&amp;$Q$3,Data[Index]&amp;Data[Valid Test, Can be used for conformity (Y/N)],Data[THC/km (mg)])-H$2)/H$5</f>
        <v>#N/A</v>
      </c>
      <c r="I1994" s="141" t="e" cm="1">
        <f t="array" ref="I1994">(_xlfn.XLOOKUP($A1994&amp;$Q$3,Data[Index]&amp;Data[Valid Test, Can be used for conformity (Y/N)],Data[NOx/km (mg)])-I$2)/I$5</f>
        <v>#N/A</v>
      </c>
      <c r="J1994" s="141" t="e" cm="1">
        <f t="array" ref="J1994">(_xlfn.XLOOKUP($A1994&amp;$Q$3,Data[Index]&amp;Data[Valid Test, Can be used for conformity (Y/N)],Data[THC + NOx/km (mg)])-J$2)/J$5</f>
        <v>#N/A</v>
      </c>
      <c r="K1994" s="141" t="e" cm="1">
        <f t="array" ref="K1994">(_xlfn.XLOOKUP($A1994&amp;$Q$3,Data[Index]&amp;Data[Valid Test, Can be used for conformity (Y/N)],Data[PN/km ('#)])-K$2)/K$5</f>
        <v>#N/A</v>
      </c>
      <c r="L1994" s="141" t="e" cm="1">
        <f t="array" ref="L1994">(_xlfn.XLOOKUP($A1994&amp;$Q$3,Data[Index]&amp;Data[Valid Test, Can be used for conformity (Y/N)],Data[PM/km (mg)])-L$2)/L$5</f>
        <v>#N/A</v>
      </c>
      <c r="M1994" s="140" t="e" cm="1">
        <f t="array" ref="M1994">(_xlfn.XLOOKUP($A1994&amp;$Q$3,Data[Index]&amp;Data[Valid Test, Can be used for conformity (Y/N)],Data[CH4 (mg/km)])-M$2)/M$5</f>
        <v>#N/A</v>
      </c>
      <c r="N1994" s="140" t="e" cm="1">
        <f t="array" ref="N1994">(_xlfn.XLOOKUP($A1994&amp;$Q$3,Data[Index]&amp;Data[Valid Test, Can be used for conformity (Y/N)],Data[N20 (mg/km)])-N$2)/N$5</f>
        <v>#N/A</v>
      </c>
      <c r="O1994" s="141" t="e" cm="1">
        <f t="array" ref="O1994">(_xlfn.XLOOKUP($A1994&amp;$Q$3,Data[Index]&amp;Data[Valid Test, Can be used for conformity (Y/N)],Data[l/100km])-O$2)/O$5</f>
        <v>#N/A</v>
      </c>
      <c r="P1994" s="138">
        <f>_xlfn.XLOOKUP($A1994,Data[Index],Data[Comments])</f>
        <v>0</v>
      </c>
    </row>
    <row r="1995" spans="1:16" x14ac:dyDescent="0.2">
      <c r="A1995" s="129"/>
      <c r="B1995" s="129"/>
      <c r="C1995" s="129" t="e" cm="1">
        <f t="array" ref="C1995">_xlfn.XLOOKUP($A1995&amp;$Q$3&amp;$R$3,Data[Index]&amp;Data[Valid Test, Can be used for conformity (Y/N)]&amp;Data[Cycle],Data[Test Name])</f>
        <v>#N/A</v>
      </c>
      <c r="D1995" s="167" t="e" cm="1">
        <f t="array" ref="D1995">_xlfn.XLOOKUP($A1995&amp;$Q$3&amp;$R$3,Data[Index]&amp;Data[Valid Test, Can be used for conformity (Y/N)]&amp;Data[Cycle],Data[Mileage (Miles)])</f>
        <v>#N/A</v>
      </c>
      <c r="E1995" s="130" t="e" cm="1">
        <f t="array" ref="E1995">_xlfn.XLOOKUP($A1995&amp;$Q$3&amp;$R$3,Data[Index]&amp;Data[Valid Test, Can be used for conformity (Y/N)]&amp;Data[Cycle],Data[Date])</f>
        <v>#N/A</v>
      </c>
      <c r="F1995" s="141" t="e" cm="1">
        <f t="array" ref="F1995">(_xlfn.XLOOKUP($A1995&amp;$Q$3&amp;$R$3,Data[Index]&amp;Data[Valid Test, Can be used for conformity (Y/N)]&amp;Data[Cycle],Data[CO/km (mg)])-F$2)/F$5</f>
        <v>#N/A</v>
      </c>
      <c r="G1995" s="141" t="e" cm="1">
        <f t="array" ref="G1995">(_xlfn.XLOOKUP($A1995&amp;$Q$3,Data[Index]&amp;Data[Valid Test, Can be used for conformity (Y/N)],Data[CO2/km (g)])-G$2)/G$5</f>
        <v>#N/A</v>
      </c>
      <c r="H1995" s="141" t="e" cm="1">
        <f t="array" ref="H1995">(_xlfn.XLOOKUP($A1995&amp;$Q$3,Data[Index]&amp;Data[Valid Test, Can be used for conformity (Y/N)],Data[THC/km (mg)])-H$2)/H$5</f>
        <v>#N/A</v>
      </c>
      <c r="I1995" s="141" t="e" cm="1">
        <f t="array" ref="I1995">(_xlfn.XLOOKUP($A1995&amp;$Q$3,Data[Index]&amp;Data[Valid Test, Can be used for conformity (Y/N)],Data[NOx/km (mg)])-I$2)/I$5</f>
        <v>#N/A</v>
      </c>
      <c r="J1995" s="141" t="e" cm="1">
        <f t="array" ref="J1995">(_xlfn.XLOOKUP($A1995&amp;$Q$3,Data[Index]&amp;Data[Valid Test, Can be used for conformity (Y/N)],Data[THC + NOx/km (mg)])-J$2)/J$5</f>
        <v>#N/A</v>
      </c>
      <c r="K1995" s="141" t="e" cm="1">
        <f t="array" ref="K1995">(_xlfn.XLOOKUP($A1995&amp;$Q$3,Data[Index]&amp;Data[Valid Test, Can be used for conformity (Y/N)],Data[PN/km ('#)])-K$2)/K$5</f>
        <v>#N/A</v>
      </c>
      <c r="L1995" s="141" t="e" cm="1">
        <f t="array" ref="L1995">(_xlfn.XLOOKUP($A1995&amp;$Q$3,Data[Index]&amp;Data[Valid Test, Can be used for conformity (Y/N)],Data[PM/km (mg)])-L$2)/L$5</f>
        <v>#N/A</v>
      </c>
      <c r="M1995" s="140" t="e" cm="1">
        <f t="array" ref="M1995">(_xlfn.XLOOKUP($A1995&amp;$Q$3,Data[Index]&amp;Data[Valid Test, Can be used for conformity (Y/N)],Data[CH4 (mg/km)])-M$2)/M$5</f>
        <v>#N/A</v>
      </c>
      <c r="N1995" s="140" t="e" cm="1">
        <f t="array" ref="N1995">(_xlfn.XLOOKUP($A1995&amp;$Q$3,Data[Index]&amp;Data[Valid Test, Can be used for conformity (Y/N)],Data[N20 (mg/km)])-N$2)/N$5</f>
        <v>#N/A</v>
      </c>
      <c r="O1995" s="141" t="e" cm="1">
        <f t="array" ref="O1995">(_xlfn.XLOOKUP($A1995&amp;$Q$3,Data[Index]&amp;Data[Valid Test, Can be used for conformity (Y/N)],Data[l/100km])-O$2)/O$5</f>
        <v>#N/A</v>
      </c>
      <c r="P1995" s="138">
        <f>_xlfn.XLOOKUP($A1995,Data[Index],Data[Comments])</f>
        <v>0</v>
      </c>
    </row>
    <row r="1996" spans="1:16" x14ac:dyDescent="0.2">
      <c r="A1996" s="129"/>
      <c r="B1996" s="129"/>
      <c r="C1996" s="129" t="e" cm="1">
        <f t="array" ref="C1996">_xlfn.XLOOKUP($A1996&amp;$Q$3&amp;$R$3,Data[Index]&amp;Data[Valid Test, Can be used for conformity (Y/N)]&amp;Data[Cycle],Data[Test Name])</f>
        <v>#N/A</v>
      </c>
      <c r="D1996" s="167" t="e" cm="1">
        <f t="array" ref="D1996">_xlfn.XLOOKUP($A1996&amp;$Q$3&amp;$R$3,Data[Index]&amp;Data[Valid Test, Can be used for conformity (Y/N)]&amp;Data[Cycle],Data[Mileage (Miles)])</f>
        <v>#N/A</v>
      </c>
      <c r="E1996" s="130" t="e" cm="1">
        <f t="array" ref="E1996">_xlfn.XLOOKUP($A1996&amp;$Q$3&amp;$R$3,Data[Index]&amp;Data[Valid Test, Can be used for conformity (Y/N)]&amp;Data[Cycle],Data[Date])</f>
        <v>#N/A</v>
      </c>
      <c r="F1996" s="141" t="e" cm="1">
        <f t="array" ref="F1996">(_xlfn.XLOOKUP($A1996&amp;$Q$3&amp;$R$3,Data[Index]&amp;Data[Valid Test, Can be used for conformity (Y/N)]&amp;Data[Cycle],Data[CO/km (mg)])-F$2)/F$5</f>
        <v>#N/A</v>
      </c>
      <c r="G1996" s="141" t="e" cm="1">
        <f t="array" ref="G1996">(_xlfn.XLOOKUP($A1996&amp;$Q$3,Data[Index]&amp;Data[Valid Test, Can be used for conformity (Y/N)],Data[CO2/km (g)])-G$2)/G$5</f>
        <v>#N/A</v>
      </c>
      <c r="H1996" s="141" t="e" cm="1">
        <f t="array" ref="H1996">(_xlfn.XLOOKUP($A1996&amp;$Q$3,Data[Index]&amp;Data[Valid Test, Can be used for conformity (Y/N)],Data[THC/km (mg)])-H$2)/H$5</f>
        <v>#N/A</v>
      </c>
      <c r="I1996" s="141" t="e" cm="1">
        <f t="array" ref="I1996">(_xlfn.XLOOKUP($A1996&amp;$Q$3,Data[Index]&amp;Data[Valid Test, Can be used for conformity (Y/N)],Data[NOx/km (mg)])-I$2)/I$5</f>
        <v>#N/A</v>
      </c>
      <c r="J1996" s="141" t="e" cm="1">
        <f t="array" ref="J1996">(_xlfn.XLOOKUP($A1996&amp;$Q$3,Data[Index]&amp;Data[Valid Test, Can be used for conformity (Y/N)],Data[THC + NOx/km (mg)])-J$2)/J$5</f>
        <v>#N/A</v>
      </c>
      <c r="K1996" s="141" t="e" cm="1">
        <f t="array" ref="K1996">(_xlfn.XLOOKUP($A1996&amp;$Q$3,Data[Index]&amp;Data[Valid Test, Can be used for conformity (Y/N)],Data[PN/km ('#)])-K$2)/K$5</f>
        <v>#N/A</v>
      </c>
      <c r="L1996" s="141" t="e" cm="1">
        <f t="array" ref="L1996">(_xlfn.XLOOKUP($A1996&amp;$Q$3,Data[Index]&amp;Data[Valid Test, Can be used for conformity (Y/N)],Data[PM/km (mg)])-L$2)/L$5</f>
        <v>#N/A</v>
      </c>
      <c r="M1996" s="140" t="e" cm="1">
        <f t="array" ref="M1996">(_xlfn.XLOOKUP($A1996&amp;$Q$3,Data[Index]&amp;Data[Valid Test, Can be used for conformity (Y/N)],Data[CH4 (mg/km)])-M$2)/M$5</f>
        <v>#N/A</v>
      </c>
      <c r="N1996" s="140" t="e" cm="1">
        <f t="array" ref="N1996">(_xlfn.XLOOKUP($A1996&amp;$Q$3,Data[Index]&amp;Data[Valid Test, Can be used for conformity (Y/N)],Data[N20 (mg/km)])-N$2)/N$5</f>
        <v>#N/A</v>
      </c>
      <c r="O1996" s="141" t="e" cm="1">
        <f t="array" ref="O1996">(_xlfn.XLOOKUP($A1996&amp;$Q$3,Data[Index]&amp;Data[Valid Test, Can be used for conformity (Y/N)],Data[l/100km])-O$2)/O$5</f>
        <v>#N/A</v>
      </c>
      <c r="P1996" s="138">
        <f>_xlfn.XLOOKUP($A1996,Data[Index],Data[Comments])</f>
        <v>0</v>
      </c>
    </row>
    <row r="1997" spans="1:16" x14ac:dyDescent="0.2">
      <c r="A1997" s="129"/>
      <c r="B1997" s="129"/>
      <c r="C1997" s="129" t="e" cm="1">
        <f t="array" ref="C1997">_xlfn.XLOOKUP($A1997&amp;$Q$3&amp;$R$3,Data[Index]&amp;Data[Valid Test, Can be used for conformity (Y/N)]&amp;Data[Cycle],Data[Test Name])</f>
        <v>#N/A</v>
      </c>
      <c r="D1997" s="167" t="e" cm="1">
        <f t="array" ref="D1997">_xlfn.XLOOKUP($A1997&amp;$Q$3&amp;$R$3,Data[Index]&amp;Data[Valid Test, Can be used for conformity (Y/N)]&amp;Data[Cycle],Data[Mileage (Miles)])</f>
        <v>#N/A</v>
      </c>
      <c r="E1997" s="130" t="e" cm="1">
        <f t="array" ref="E1997">_xlfn.XLOOKUP($A1997&amp;$Q$3&amp;$R$3,Data[Index]&amp;Data[Valid Test, Can be used for conformity (Y/N)]&amp;Data[Cycle],Data[Date])</f>
        <v>#N/A</v>
      </c>
      <c r="F1997" s="141" t="e" cm="1">
        <f t="array" ref="F1997">(_xlfn.XLOOKUP($A1997&amp;$Q$3&amp;$R$3,Data[Index]&amp;Data[Valid Test, Can be used for conformity (Y/N)]&amp;Data[Cycle],Data[CO/km (mg)])-F$2)/F$5</f>
        <v>#N/A</v>
      </c>
      <c r="G1997" s="141" t="e" cm="1">
        <f t="array" ref="G1997">(_xlfn.XLOOKUP($A1997&amp;$Q$3,Data[Index]&amp;Data[Valid Test, Can be used for conformity (Y/N)],Data[CO2/km (g)])-G$2)/G$5</f>
        <v>#N/A</v>
      </c>
      <c r="H1997" s="141" t="e" cm="1">
        <f t="array" ref="H1997">(_xlfn.XLOOKUP($A1997&amp;$Q$3,Data[Index]&amp;Data[Valid Test, Can be used for conformity (Y/N)],Data[THC/km (mg)])-H$2)/H$5</f>
        <v>#N/A</v>
      </c>
      <c r="I1997" s="141" t="e" cm="1">
        <f t="array" ref="I1997">(_xlfn.XLOOKUP($A1997&amp;$Q$3,Data[Index]&amp;Data[Valid Test, Can be used for conformity (Y/N)],Data[NOx/km (mg)])-I$2)/I$5</f>
        <v>#N/A</v>
      </c>
      <c r="J1997" s="141" t="e" cm="1">
        <f t="array" ref="J1997">(_xlfn.XLOOKUP($A1997&amp;$Q$3,Data[Index]&amp;Data[Valid Test, Can be used for conformity (Y/N)],Data[THC + NOx/km (mg)])-J$2)/J$5</f>
        <v>#N/A</v>
      </c>
      <c r="K1997" s="141" t="e" cm="1">
        <f t="array" ref="K1997">(_xlfn.XLOOKUP($A1997&amp;$Q$3,Data[Index]&amp;Data[Valid Test, Can be used for conformity (Y/N)],Data[PN/km ('#)])-K$2)/K$5</f>
        <v>#N/A</v>
      </c>
      <c r="L1997" s="141" t="e" cm="1">
        <f t="array" ref="L1997">(_xlfn.XLOOKUP($A1997&amp;$Q$3,Data[Index]&amp;Data[Valid Test, Can be used for conformity (Y/N)],Data[PM/km (mg)])-L$2)/L$5</f>
        <v>#N/A</v>
      </c>
      <c r="M1997" s="140" t="e" cm="1">
        <f t="array" ref="M1997">(_xlfn.XLOOKUP($A1997&amp;$Q$3,Data[Index]&amp;Data[Valid Test, Can be used for conformity (Y/N)],Data[CH4 (mg/km)])-M$2)/M$5</f>
        <v>#N/A</v>
      </c>
      <c r="N1997" s="140" t="e" cm="1">
        <f t="array" ref="N1997">(_xlfn.XLOOKUP($A1997&amp;$Q$3,Data[Index]&amp;Data[Valid Test, Can be used for conformity (Y/N)],Data[N20 (mg/km)])-N$2)/N$5</f>
        <v>#N/A</v>
      </c>
      <c r="O1997" s="141" t="e" cm="1">
        <f t="array" ref="O1997">(_xlfn.XLOOKUP($A1997&amp;$Q$3,Data[Index]&amp;Data[Valid Test, Can be used for conformity (Y/N)],Data[l/100km])-O$2)/O$5</f>
        <v>#N/A</v>
      </c>
      <c r="P1997" s="138">
        <f>_xlfn.XLOOKUP($A1997,Data[Index],Data[Comments])</f>
        <v>0</v>
      </c>
    </row>
    <row r="1998" spans="1:16" x14ac:dyDescent="0.2">
      <c r="A1998" s="129"/>
      <c r="B1998" s="129"/>
      <c r="C1998" s="129" t="e" cm="1">
        <f t="array" ref="C1998">_xlfn.XLOOKUP($A1998&amp;$Q$3&amp;$R$3,Data[Index]&amp;Data[Valid Test, Can be used for conformity (Y/N)]&amp;Data[Cycle],Data[Test Name])</f>
        <v>#N/A</v>
      </c>
      <c r="D1998" s="167" t="e" cm="1">
        <f t="array" ref="D1998">_xlfn.XLOOKUP($A1998&amp;$Q$3&amp;$R$3,Data[Index]&amp;Data[Valid Test, Can be used for conformity (Y/N)]&amp;Data[Cycle],Data[Mileage (Miles)])</f>
        <v>#N/A</v>
      </c>
      <c r="E1998" s="130" t="e" cm="1">
        <f t="array" ref="E1998">_xlfn.XLOOKUP($A1998&amp;$Q$3&amp;$R$3,Data[Index]&amp;Data[Valid Test, Can be used for conformity (Y/N)]&amp;Data[Cycle],Data[Date])</f>
        <v>#N/A</v>
      </c>
      <c r="F1998" s="141" t="e" cm="1">
        <f t="array" ref="F1998">(_xlfn.XLOOKUP($A1998&amp;$Q$3&amp;$R$3,Data[Index]&amp;Data[Valid Test, Can be used for conformity (Y/N)]&amp;Data[Cycle],Data[CO/km (mg)])-F$2)/F$5</f>
        <v>#N/A</v>
      </c>
      <c r="G1998" s="141" t="e" cm="1">
        <f t="array" ref="G1998">(_xlfn.XLOOKUP($A1998&amp;$Q$3,Data[Index]&amp;Data[Valid Test, Can be used for conformity (Y/N)],Data[CO2/km (g)])-G$2)/G$5</f>
        <v>#N/A</v>
      </c>
      <c r="H1998" s="141" t="e" cm="1">
        <f t="array" ref="H1998">(_xlfn.XLOOKUP($A1998&amp;$Q$3,Data[Index]&amp;Data[Valid Test, Can be used for conformity (Y/N)],Data[THC/km (mg)])-H$2)/H$5</f>
        <v>#N/A</v>
      </c>
      <c r="I1998" s="141" t="e" cm="1">
        <f t="array" ref="I1998">(_xlfn.XLOOKUP($A1998&amp;$Q$3,Data[Index]&amp;Data[Valid Test, Can be used for conformity (Y/N)],Data[NOx/km (mg)])-I$2)/I$5</f>
        <v>#N/A</v>
      </c>
      <c r="J1998" s="141" t="e" cm="1">
        <f t="array" ref="J1998">(_xlfn.XLOOKUP($A1998&amp;$Q$3,Data[Index]&amp;Data[Valid Test, Can be used for conformity (Y/N)],Data[THC + NOx/km (mg)])-J$2)/J$5</f>
        <v>#N/A</v>
      </c>
      <c r="K1998" s="141" t="e" cm="1">
        <f t="array" ref="K1998">(_xlfn.XLOOKUP($A1998&amp;$Q$3,Data[Index]&amp;Data[Valid Test, Can be used for conformity (Y/N)],Data[PN/km ('#)])-K$2)/K$5</f>
        <v>#N/A</v>
      </c>
      <c r="L1998" s="141" t="e" cm="1">
        <f t="array" ref="L1998">(_xlfn.XLOOKUP($A1998&amp;$Q$3,Data[Index]&amp;Data[Valid Test, Can be used for conformity (Y/N)],Data[PM/km (mg)])-L$2)/L$5</f>
        <v>#N/A</v>
      </c>
      <c r="M1998" s="140" t="e" cm="1">
        <f t="array" ref="M1998">(_xlfn.XLOOKUP($A1998&amp;$Q$3,Data[Index]&amp;Data[Valid Test, Can be used for conformity (Y/N)],Data[CH4 (mg/km)])-M$2)/M$5</f>
        <v>#N/A</v>
      </c>
      <c r="N1998" s="140" t="e" cm="1">
        <f t="array" ref="N1998">(_xlfn.XLOOKUP($A1998&amp;$Q$3,Data[Index]&amp;Data[Valid Test, Can be used for conformity (Y/N)],Data[N20 (mg/km)])-N$2)/N$5</f>
        <v>#N/A</v>
      </c>
      <c r="O1998" s="141" t="e" cm="1">
        <f t="array" ref="O1998">(_xlfn.XLOOKUP($A1998&amp;$Q$3,Data[Index]&amp;Data[Valid Test, Can be used for conformity (Y/N)],Data[l/100km])-O$2)/O$5</f>
        <v>#N/A</v>
      </c>
      <c r="P1998" s="138">
        <f>_xlfn.XLOOKUP($A1998,Data[Index],Data[Comments])</f>
        <v>0</v>
      </c>
    </row>
    <row r="1999" spans="1:16" x14ac:dyDescent="0.2">
      <c r="A1999" s="129"/>
      <c r="B1999" s="129"/>
      <c r="C1999" s="129" t="e" cm="1">
        <f t="array" ref="C1999">_xlfn.XLOOKUP($A1999&amp;$Q$3&amp;$R$3,Data[Index]&amp;Data[Valid Test, Can be used for conformity (Y/N)]&amp;Data[Cycle],Data[Test Name])</f>
        <v>#N/A</v>
      </c>
      <c r="D1999" s="167" t="e" cm="1">
        <f t="array" ref="D1999">_xlfn.XLOOKUP($A1999&amp;$Q$3&amp;$R$3,Data[Index]&amp;Data[Valid Test, Can be used for conformity (Y/N)]&amp;Data[Cycle],Data[Mileage (Miles)])</f>
        <v>#N/A</v>
      </c>
      <c r="E1999" s="130" t="e" cm="1">
        <f t="array" ref="E1999">_xlfn.XLOOKUP($A1999&amp;$Q$3&amp;$R$3,Data[Index]&amp;Data[Valid Test, Can be used for conformity (Y/N)]&amp;Data[Cycle],Data[Date])</f>
        <v>#N/A</v>
      </c>
      <c r="F1999" s="141" t="e" cm="1">
        <f t="array" ref="F1999">(_xlfn.XLOOKUP($A1999&amp;$Q$3&amp;$R$3,Data[Index]&amp;Data[Valid Test, Can be used for conformity (Y/N)]&amp;Data[Cycle],Data[CO/km (mg)])-F$2)/F$5</f>
        <v>#N/A</v>
      </c>
      <c r="G1999" s="141" t="e" cm="1">
        <f t="array" ref="G1999">(_xlfn.XLOOKUP($A1999&amp;$Q$3,Data[Index]&amp;Data[Valid Test, Can be used for conformity (Y/N)],Data[CO2/km (g)])-G$2)/G$5</f>
        <v>#N/A</v>
      </c>
      <c r="H1999" s="141" t="e" cm="1">
        <f t="array" ref="H1999">(_xlfn.XLOOKUP($A1999&amp;$Q$3,Data[Index]&amp;Data[Valid Test, Can be used for conformity (Y/N)],Data[THC/km (mg)])-H$2)/H$5</f>
        <v>#N/A</v>
      </c>
      <c r="I1999" s="141" t="e" cm="1">
        <f t="array" ref="I1999">(_xlfn.XLOOKUP($A1999&amp;$Q$3,Data[Index]&amp;Data[Valid Test, Can be used for conformity (Y/N)],Data[NOx/km (mg)])-I$2)/I$5</f>
        <v>#N/A</v>
      </c>
      <c r="J1999" s="141" t="e" cm="1">
        <f t="array" ref="J1999">(_xlfn.XLOOKUP($A1999&amp;$Q$3,Data[Index]&amp;Data[Valid Test, Can be used for conformity (Y/N)],Data[THC + NOx/km (mg)])-J$2)/J$5</f>
        <v>#N/A</v>
      </c>
      <c r="K1999" s="141" t="e" cm="1">
        <f t="array" ref="K1999">(_xlfn.XLOOKUP($A1999&amp;$Q$3,Data[Index]&amp;Data[Valid Test, Can be used for conformity (Y/N)],Data[PN/km ('#)])-K$2)/K$5</f>
        <v>#N/A</v>
      </c>
      <c r="L1999" s="141" t="e" cm="1">
        <f t="array" ref="L1999">(_xlfn.XLOOKUP($A1999&amp;$Q$3,Data[Index]&amp;Data[Valid Test, Can be used for conformity (Y/N)],Data[PM/km (mg)])-L$2)/L$5</f>
        <v>#N/A</v>
      </c>
      <c r="M1999" s="140" t="e" cm="1">
        <f t="array" ref="M1999">(_xlfn.XLOOKUP($A1999&amp;$Q$3,Data[Index]&amp;Data[Valid Test, Can be used for conformity (Y/N)],Data[CH4 (mg/km)])-M$2)/M$5</f>
        <v>#N/A</v>
      </c>
      <c r="N1999" s="140" t="e" cm="1">
        <f t="array" ref="N1999">(_xlfn.XLOOKUP($A1999&amp;$Q$3,Data[Index]&amp;Data[Valid Test, Can be used for conformity (Y/N)],Data[N20 (mg/km)])-N$2)/N$5</f>
        <v>#N/A</v>
      </c>
      <c r="O1999" s="141" t="e" cm="1">
        <f t="array" ref="O1999">(_xlfn.XLOOKUP($A1999&amp;$Q$3,Data[Index]&amp;Data[Valid Test, Can be used for conformity (Y/N)],Data[l/100km])-O$2)/O$5</f>
        <v>#N/A</v>
      </c>
      <c r="P1999" s="138">
        <f>_xlfn.XLOOKUP($A1999,Data[Index],Data[Comments])</f>
        <v>0</v>
      </c>
    </row>
    <row r="2000" spans="1:16" x14ac:dyDescent="0.2">
      <c r="A2000" s="129"/>
      <c r="B2000" s="129"/>
      <c r="C2000" s="129" t="e" cm="1">
        <f t="array" ref="C2000">_xlfn.XLOOKUP($A2000&amp;$Q$3&amp;$R$3,Data[Index]&amp;Data[Valid Test, Can be used for conformity (Y/N)]&amp;Data[Cycle],Data[Test Name])</f>
        <v>#N/A</v>
      </c>
      <c r="D2000" s="167" t="e" cm="1">
        <f t="array" ref="D2000">_xlfn.XLOOKUP($A2000&amp;$Q$3&amp;$R$3,Data[Index]&amp;Data[Valid Test, Can be used for conformity (Y/N)]&amp;Data[Cycle],Data[Mileage (Miles)])</f>
        <v>#N/A</v>
      </c>
      <c r="E2000" s="130" t="e" cm="1">
        <f t="array" ref="E2000">_xlfn.XLOOKUP($A2000&amp;$Q$3&amp;$R$3,Data[Index]&amp;Data[Valid Test, Can be used for conformity (Y/N)]&amp;Data[Cycle],Data[Date])</f>
        <v>#N/A</v>
      </c>
      <c r="F2000" s="141" t="e" cm="1">
        <f t="array" ref="F2000">(_xlfn.XLOOKUP($A2000&amp;$Q$3&amp;$R$3,Data[Index]&amp;Data[Valid Test, Can be used for conformity (Y/N)]&amp;Data[Cycle],Data[CO/km (mg)])-F$2)/F$5</f>
        <v>#N/A</v>
      </c>
      <c r="G2000" s="141" t="e" cm="1">
        <f t="array" ref="G2000">(_xlfn.XLOOKUP($A2000&amp;$Q$3,Data[Index]&amp;Data[Valid Test, Can be used for conformity (Y/N)],Data[CO2/km (g)])-G$2)/G$5</f>
        <v>#N/A</v>
      </c>
      <c r="H2000" s="141" t="e" cm="1">
        <f t="array" ref="H2000">(_xlfn.XLOOKUP($A2000&amp;$Q$3,Data[Index]&amp;Data[Valid Test, Can be used for conformity (Y/N)],Data[THC/km (mg)])-H$2)/H$5</f>
        <v>#N/A</v>
      </c>
      <c r="I2000" s="141" t="e" cm="1">
        <f t="array" ref="I2000">(_xlfn.XLOOKUP($A2000&amp;$Q$3,Data[Index]&amp;Data[Valid Test, Can be used for conformity (Y/N)],Data[NOx/km (mg)])-I$2)/I$5</f>
        <v>#N/A</v>
      </c>
      <c r="J2000" s="141" t="e" cm="1">
        <f t="array" ref="J2000">(_xlfn.XLOOKUP($A2000&amp;$Q$3,Data[Index]&amp;Data[Valid Test, Can be used for conformity (Y/N)],Data[THC + NOx/km (mg)])-J$2)/J$5</f>
        <v>#N/A</v>
      </c>
      <c r="K2000" s="141" t="e" cm="1">
        <f t="array" ref="K2000">(_xlfn.XLOOKUP($A2000&amp;$Q$3,Data[Index]&amp;Data[Valid Test, Can be used for conformity (Y/N)],Data[PN/km ('#)])-K$2)/K$5</f>
        <v>#N/A</v>
      </c>
      <c r="L2000" s="141" t="e" cm="1">
        <f t="array" ref="L2000">(_xlfn.XLOOKUP($A2000&amp;$Q$3,Data[Index]&amp;Data[Valid Test, Can be used for conformity (Y/N)],Data[PM/km (mg)])-L$2)/L$5</f>
        <v>#N/A</v>
      </c>
      <c r="M2000" s="140" t="e" cm="1">
        <f t="array" ref="M2000">(_xlfn.XLOOKUP($A2000&amp;$Q$3,Data[Index]&amp;Data[Valid Test, Can be used for conformity (Y/N)],Data[CH4 (mg/km)])-M$2)/M$5</f>
        <v>#N/A</v>
      </c>
      <c r="N2000" s="140" t="e" cm="1">
        <f t="array" ref="N2000">(_xlfn.XLOOKUP($A2000&amp;$Q$3,Data[Index]&amp;Data[Valid Test, Can be used for conformity (Y/N)],Data[N20 (mg/km)])-N$2)/N$5</f>
        <v>#N/A</v>
      </c>
      <c r="O2000" s="141" t="e" cm="1">
        <f t="array" ref="O2000">(_xlfn.XLOOKUP($A2000&amp;$Q$3,Data[Index]&amp;Data[Valid Test, Can be used for conformity (Y/N)],Data[l/100km])-O$2)/O$5</f>
        <v>#N/A</v>
      </c>
      <c r="P2000" s="138">
        <f>_xlfn.XLOOKUP($A2000,Data[Index],Data[Comments])</f>
        <v>0</v>
      </c>
    </row>
    <row r="2001" spans="1:16" x14ac:dyDescent="0.2">
      <c r="A2001" s="132"/>
      <c r="B2001" s="132"/>
      <c r="C2001" s="132" t="e" cm="1">
        <f t="array" ref="C2001">_xlfn.XLOOKUP($A2001&amp;$Q$3&amp;$R$3,Data[Index]&amp;Data[Valid Test, Can be used for conformity (Y/N)]&amp;Data[Cycle],Data[Test Name])</f>
        <v>#N/A</v>
      </c>
      <c r="D2001" s="168" t="e" cm="1">
        <f t="array" ref="D2001">_xlfn.XLOOKUP($A2001&amp;$Q$3&amp;$R$3,Data[Index]&amp;Data[Valid Test, Can be used for conformity (Y/N)]&amp;Data[Cycle],Data[Mileage (Miles)])</f>
        <v>#N/A</v>
      </c>
      <c r="E2001" s="133" t="e" cm="1">
        <f t="array" ref="E2001">_xlfn.XLOOKUP($A2001&amp;$Q$3&amp;$R$3,Data[Index]&amp;Data[Valid Test, Can be used for conformity (Y/N)]&amp;Data[Cycle],Data[Date])</f>
        <v>#N/A</v>
      </c>
      <c r="F2001" s="141" t="e" cm="1">
        <f t="array" ref="F2001">(_xlfn.XLOOKUP($A2001&amp;$Q$3&amp;$R$3,Data[Index]&amp;Data[Valid Test, Can be used for conformity (Y/N)]&amp;Data[Cycle],Data[CO/km (mg)])-F$2)/F$5</f>
        <v>#N/A</v>
      </c>
      <c r="G2001" s="141" t="e" cm="1">
        <f t="array" ref="G2001">(_xlfn.XLOOKUP($A2001&amp;$Q$3,Data[Index]&amp;Data[Valid Test, Can be used for conformity (Y/N)],Data[CO2/km (g)])-G$2)/G$5</f>
        <v>#N/A</v>
      </c>
      <c r="H2001" s="141" t="e" cm="1">
        <f t="array" ref="H2001">(_xlfn.XLOOKUP($A2001&amp;$Q$3,Data[Index]&amp;Data[Valid Test, Can be used for conformity (Y/N)],Data[THC/km (mg)])-H$2)/H$5</f>
        <v>#N/A</v>
      </c>
      <c r="I2001" s="141" t="e" cm="1">
        <f t="array" ref="I2001">(_xlfn.XLOOKUP($A2001&amp;$Q$3,Data[Index]&amp;Data[Valid Test, Can be used for conformity (Y/N)],Data[NOx/km (mg)])-I$2)/I$5</f>
        <v>#N/A</v>
      </c>
      <c r="J2001" s="141" t="e" cm="1">
        <f t="array" ref="J2001">(_xlfn.XLOOKUP($A2001&amp;$Q$3,Data[Index]&amp;Data[Valid Test, Can be used for conformity (Y/N)],Data[THC + NOx/km (mg)])-J$2)/J$5</f>
        <v>#N/A</v>
      </c>
      <c r="K2001" s="141" t="e" cm="1">
        <f t="array" ref="K2001">(_xlfn.XLOOKUP($A2001&amp;$Q$3,Data[Index]&amp;Data[Valid Test, Can be used for conformity (Y/N)],Data[PN/km ('#)])-K$2)/K$5</f>
        <v>#N/A</v>
      </c>
      <c r="L2001" s="141" t="e" cm="1">
        <f t="array" ref="L2001">(_xlfn.XLOOKUP($A2001&amp;$Q$3,Data[Index]&amp;Data[Valid Test, Can be used for conformity (Y/N)],Data[PM/km (mg)])-L$2)/L$5</f>
        <v>#N/A</v>
      </c>
      <c r="M2001" s="140" t="e" cm="1">
        <f t="array" ref="M2001">(_xlfn.XLOOKUP($A2001&amp;$Q$3,Data[Index]&amp;Data[Valid Test, Can be used for conformity (Y/N)],Data[CH4 (mg/km)])-M$2)/M$5</f>
        <v>#N/A</v>
      </c>
      <c r="N2001" s="140" t="e" cm="1">
        <f t="array" ref="N2001">(_xlfn.XLOOKUP($A2001&amp;$Q$3,Data[Index]&amp;Data[Valid Test, Can be used for conformity (Y/N)],Data[N20 (mg/km)])-N$2)/N$5</f>
        <v>#N/A</v>
      </c>
      <c r="O2001" s="141" t="e" cm="1">
        <f t="array" ref="O2001">(_xlfn.XLOOKUP($A2001&amp;$Q$3,Data[Index]&amp;Data[Valid Test, Can be used for conformity (Y/N)],Data[l/100km])-O$2)/O$5</f>
        <v>#N/A</v>
      </c>
      <c r="P2001" s="138">
        <f>_xlfn.XLOOKUP($A2001,Data[Index],Data[Comments])</f>
        <v>0</v>
      </c>
    </row>
  </sheetData>
  <mergeCells count="2">
    <mergeCell ref="A1:C1"/>
    <mergeCell ref="C8:O9"/>
  </mergeCells>
  <conditionalFormatting sqref="C11:P2001">
    <cfRule type="expression" dxfId="24" priority="9">
      <formula>ISERROR(C11)</formula>
    </cfRule>
  </conditionalFormatting>
  <conditionalFormatting sqref="P11:P2001">
    <cfRule type="cellIs" dxfId="23" priority="8" operator="equal">
      <formula>0</formula>
    </cfRule>
  </conditionalFormatting>
  <conditionalFormatting sqref="R8">
    <cfRule type="expression" dxfId="22" priority="7">
      <formula>ISERROR(R8)</formula>
    </cfRule>
  </conditionalFormatting>
  <conditionalFormatting sqref="C7 E7:O7">
    <cfRule type="expression" dxfId="21" priority="5">
      <formula>ISERROR(C7)</formula>
    </cfRule>
  </conditionalFormatting>
  <conditionalFormatting sqref="D7">
    <cfRule type="expression" dxfId="20" priority="2">
      <formula>ISERROR(D7)</formula>
    </cfRule>
  </conditionalFormatting>
  <pageMargins left="0.7" right="0.7" top="0.75" bottom="0.75" header="0.3" footer="0.3"/>
  <pageSetup orientation="portrait" r:id="rId1"/>
  <ignoredErrors>
    <ignoredError sqref="O15:O43 O45:O55 C45:C55 C15:C43 D15:D55 E45:L55 E15:L43 O58:O2001 C58:C2001 D58:D2001 E58:L200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rrelationReport.CorrelationReport">
                <anchor moveWithCells="1" sizeWithCells="1">
                  <from>
                    <xdr:col>2</xdr:col>
                    <xdr:colOff>57150</xdr:colOff>
                    <xdr:row>1</xdr:row>
                    <xdr:rowOff>76200</xdr:rowOff>
                  </from>
                  <to>
                    <xdr:col>2</xdr:col>
                    <xdr:colOff>2800350</xdr:colOff>
                    <xdr:row>1</xdr:row>
                    <xdr:rowOff>923925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between" id="{D2A3A139-8ED2-43E5-9E31-3C614DC78B72}">
            <xm:f>'limits for plots'!$P$2</xm:f>
            <xm:f>'limits for plots'!$Q$2</xm:f>
            <x14:dxf>
              <fill>
                <patternFill>
                  <bgColor rgb="FF00B050"/>
                </patternFill>
              </fill>
            </x14:dxf>
          </x14:cfRule>
          <xm:sqref>M10:N10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26234-3AD1-4517-83E2-A02E13AAA4DD}">
  <sheetPr codeName="Sheet4"/>
  <dimension ref="A1"/>
  <sheetViews>
    <sheetView zoomScaleNormal="100" workbookViewId="0">
      <selection activeCell="V33" sqref="V33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B653D-7C01-414E-8850-ACDECA7B76D5}">
  <sheetPr codeName="Sheet5"/>
  <dimension ref="A1"/>
  <sheetViews>
    <sheetView topLeftCell="A4" zoomScaleNormal="100" workbookViewId="0">
      <selection activeCell="O1" sqref="O1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D22A6-DFE2-4ED1-88EB-951DC68F02DE}">
  <sheetPr codeName="Sheet8"/>
  <dimension ref="A1"/>
  <sheetViews>
    <sheetView zoomScaleNormal="100" workbookViewId="0">
      <selection activeCell="U3" sqref="U3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B122E-4BD0-4292-8767-5D65E3B2F397}">
  <sheetPr codeName="Sheet10"/>
  <dimension ref="A1"/>
  <sheetViews>
    <sheetView zoomScaleNormal="100" workbookViewId="0">
      <selection activeCell="U3" sqref="U3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15682-B8AA-43DE-9586-49FB936B9667}">
  <sheetPr codeName="Sheet11"/>
  <dimension ref="A1"/>
  <sheetViews>
    <sheetView workbookViewId="0">
      <selection activeCell="V3" sqref="V3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5CB67-A638-4F71-8728-0CF2691B28BE}">
  <sheetPr codeName="Sheet12"/>
  <dimension ref="A1"/>
  <sheetViews>
    <sheetView zoomScaleNormal="100" workbookViewId="0">
      <selection activeCell="U3" sqref="U3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D5149-1669-4344-9091-5C0575401DF3}">
  <sheetPr codeName="Sheet13"/>
  <dimension ref="A1"/>
  <sheetViews>
    <sheetView workbookViewId="0">
      <selection activeCell="U3" sqref="U3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9B92D-2C97-46EA-AAD5-5B646BE2C584}">
  <sheetPr codeName="Sheet15"/>
  <dimension ref="A1"/>
  <sheetViews>
    <sheetView workbookViewId="0">
      <selection activeCell="P35" sqref="P35"/>
    </sheetView>
  </sheetViews>
  <sheetFormatPr defaultColWidth="8.75" defaultRowHeight="14.25" x14ac:dyDescent="0.2"/>
  <cols>
    <col min="1" max="16384" width="8.75" style="195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BF071-6231-4CE1-8D40-7B690F1E74EC}">
  <sheetPr codeName="Sheet16"/>
  <dimension ref="A1"/>
  <sheetViews>
    <sheetView workbookViewId="0">
      <selection activeCell="U4" sqref="U4"/>
    </sheetView>
  </sheetViews>
  <sheetFormatPr defaultColWidth="8.75" defaultRowHeight="14.25" x14ac:dyDescent="0.2"/>
  <cols>
    <col min="1" max="16384" width="8.75" style="195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7247-1197-41AB-9A6F-7BE77E4D6267}">
  <sheetPr codeName="Sheet14"/>
  <dimension ref="A1"/>
  <sheetViews>
    <sheetView workbookViewId="0">
      <selection activeCell="P34" sqref="P34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F57A6-0F31-43A5-B8C5-7492E9B09118}">
  <sheetPr codeName="Sheet7"/>
  <dimension ref="A1:W3"/>
  <sheetViews>
    <sheetView topLeftCell="C1" workbookViewId="0">
      <selection activeCell="T2" sqref="T2"/>
    </sheetView>
  </sheetViews>
  <sheetFormatPr defaultRowHeight="14.25" x14ac:dyDescent="0.2"/>
  <cols>
    <col min="2" max="2" width="9.875" bestFit="1" customWidth="1"/>
    <col min="3" max="3" width="16.625" bestFit="1" customWidth="1"/>
    <col min="18" max="21" width="8.75" style="195"/>
  </cols>
  <sheetData>
    <row r="1" spans="1:23" ht="63" x14ac:dyDescent="0.25">
      <c r="A1" t="s">
        <v>84</v>
      </c>
      <c r="B1" t="s">
        <v>149</v>
      </c>
      <c r="C1" t="s">
        <v>85</v>
      </c>
      <c r="D1" s="93" t="s">
        <v>119</v>
      </c>
      <c r="E1" s="93" t="s">
        <v>118</v>
      </c>
      <c r="F1" s="93" t="s">
        <v>123</v>
      </c>
      <c r="G1" s="93" t="s">
        <v>124</v>
      </c>
      <c r="H1" s="93" t="s">
        <v>125</v>
      </c>
      <c r="I1" s="93" t="s">
        <v>126</v>
      </c>
      <c r="J1" s="93" t="s">
        <v>127</v>
      </c>
      <c r="K1" s="93" t="s">
        <v>128</v>
      </c>
      <c r="L1" s="93" t="s">
        <v>129</v>
      </c>
      <c r="M1" s="93" t="s">
        <v>130</v>
      </c>
      <c r="N1" s="93" t="s">
        <v>131</v>
      </c>
      <c r="O1" s="93" t="s">
        <v>132</v>
      </c>
      <c r="P1" s="93" t="s">
        <v>133</v>
      </c>
      <c r="Q1" s="93" t="s">
        <v>134</v>
      </c>
      <c r="R1" s="201" t="s">
        <v>175</v>
      </c>
      <c r="S1" s="201" t="s">
        <v>176</v>
      </c>
      <c r="T1" s="201" t="s">
        <v>177</v>
      </c>
      <c r="U1" s="201" t="s">
        <v>178</v>
      </c>
      <c r="V1" s="93" t="s">
        <v>135</v>
      </c>
      <c r="W1" s="93" t="s">
        <v>136</v>
      </c>
    </row>
    <row r="2" spans="1:23" x14ac:dyDescent="0.2">
      <c r="A2">
        <f>MIN('BT70 BHV WLTP Trend Data'!A:A)</f>
        <v>0</v>
      </c>
      <c r="B2" s="151">
        <f>_xlfn.AGGREGATE(5,7,'BT70 BHV WLTP Trend Data'!$D$11:$D$2001)</f>
        <v>1832</v>
      </c>
      <c r="C2" s="123">
        <f>_xlfn.AGGREGATE(5,7,'BT70 BHV WLTP Trend Data'!$E$11:$E$2001)</f>
        <v>44174.256689814814</v>
      </c>
      <c r="D2">
        <f>'BT70 BHV WLTP Trend Data'!$F$2+(2*'BT70 BHV WLTP Trend Data'!$F$5)</f>
        <v>232.88409132940544</v>
      </c>
      <c r="E2">
        <f>'BT70 BHV WLTP Trend Data'!$F$2-(2*'BT70 BHV WLTP Trend Data'!$F$5)</f>
        <v>157.28613857800522</v>
      </c>
      <c r="F2">
        <f>'BT70 BHV WLTP Trend Data'!$G$2+(2*'BT70 BHV WLTP Trend Data'!$G$5)</f>
        <v>191.43186317678553</v>
      </c>
      <c r="G2">
        <f>'BT70 BHV WLTP Trend Data'!$G$2-(2*'BT70 BHV WLTP Trend Data'!$G$5)</f>
        <v>180.59319193946661</v>
      </c>
      <c r="H2">
        <f>'BT70 BHV WLTP Trend Data'!$H$2+(2*'BT70 BHV WLTP Trend Data'!$H$5)</f>
        <v>15.075616985880149</v>
      </c>
      <c r="I2">
        <f>'BT70 BHV WLTP Trend Data'!$H$2-(2*'BT70 BHV WLTP Trend Data'!$H$5)</f>
        <v>10.934380164189029</v>
      </c>
      <c r="J2">
        <f>'BT70 BHV WLTP Trend Data'!$I$2+(2*'BT70 BHV WLTP Trend Data'!$I$5)</f>
        <v>15.554471133652966</v>
      </c>
      <c r="K2">
        <f>'BT70 BHV WLTP Trend Data'!$I$2-(2*'BT70 BHV WLTP Trend Data'!$I$5)</f>
        <v>9.5619146748043011</v>
      </c>
      <c r="L2">
        <f>'BT70 BHV WLTP Trend Data'!$J$2+(2*'BT70 BHV WLTP Trend Data'!$J$5)</f>
        <v>29.137345143307648</v>
      </c>
      <c r="M2">
        <f>'BT70 BHV WLTP Trend Data'!$J$2-(2*'BT70 BHV WLTP Trend Data'!$J$5)</f>
        <v>21.989037815218801</v>
      </c>
      <c r="N2" s="48">
        <f>'BT70 BHV WLTP Trend Data'!$K$2+(2*'BT70 BHV WLTP Trend Data'!$K$5)</f>
        <v>90029274201.198547</v>
      </c>
      <c r="O2" s="48">
        <f>'BT70 BHV WLTP Trend Data'!$K$2-(2*'BT70 BHV WLTP Trend Data'!$K$5)</f>
        <v>30413613611.500168</v>
      </c>
      <c r="P2" s="151">
        <f>'BT70 BHV WLTP Trend Data'!$L$2+(2*'BT70 BHV WLTP Trend Data'!$L$5)</f>
        <v>0.21490627371865262</v>
      </c>
      <c r="Q2" s="151">
        <f>'BT70 BHV WLTP Trend Data'!$L$2-(2*'BT70 BHV WLTP Trend Data'!$L$5)</f>
        <v>-1.7522204537271491E-2</v>
      </c>
      <c r="R2" s="202">
        <f>'BT70 BHV WLTP Trend Data'!$M$2+(2*'BT70 BHV WLTP Trend Data'!$M$5)</f>
        <v>2.951982025574154</v>
      </c>
      <c r="S2" s="202">
        <f>'BT70 BHV WLTP Trend Data'!$M$2-(2*'BT70 BHV WLTP Trend Data'!$M$5)</f>
        <v>1.9735999391838299</v>
      </c>
      <c r="T2" s="202">
        <f>'BT70 BHV WLTP Trend Data'!$N$2+(2*'BT70 BHV WLTP Trend Data'!$N$5)</f>
        <v>1.0994292130327203</v>
      </c>
      <c r="U2" s="202">
        <f>'BT70 BHV WLTP Trend Data'!$N$2-(2*'BT70 BHV WLTP Trend Data'!$N$5)</f>
        <v>-0.14901988832863905</v>
      </c>
      <c r="V2" s="151">
        <f>'BT70 BHV WLTP Trend Data'!$O$2+(2*'BT70 BHV WLTP Trend Data'!$O$5)</f>
        <v>8.4683973267414725</v>
      </c>
      <c r="W2" s="151">
        <f>'BT70 BHV WLTP Trend Data'!$O$2-(2*'BT70 BHV WLTP Trend Data'!$O$5)</f>
        <v>7.9807434475781802</v>
      </c>
    </row>
    <row r="3" spans="1:23" x14ac:dyDescent="0.2">
      <c r="A3">
        <f>MAX('BT70 BHV WLTP Trend Data'!A:A)</f>
        <v>167</v>
      </c>
      <c r="B3" s="151">
        <f>_xlfn.AGGREGATE(4,7,'BT70 BHV WLTP Trend Data'!$D:$D)</f>
        <v>5060</v>
      </c>
      <c r="C3" s="144">
        <f>_xlfn.AGGREGATE(4,7,'BT70 BHV WLTP Trend Data'!$E:$E)</f>
        <v>44615.266203703701</v>
      </c>
      <c r="D3">
        <f>'BT70 BHV WLTP Trend Data'!$F$2+(2*'BT70 BHV WLTP Trend Data'!$F$5)</f>
        <v>232.88409132940544</v>
      </c>
      <c r="E3">
        <f>'BT70 BHV WLTP Trend Data'!$F$2-(2*'BT70 BHV WLTP Trend Data'!$F$5)</f>
        <v>157.28613857800522</v>
      </c>
      <c r="F3">
        <f>'BT70 BHV WLTP Trend Data'!$G$2+(2*'BT70 BHV WLTP Trend Data'!$G$5)</f>
        <v>191.43186317678553</v>
      </c>
      <c r="G3">
        <f>'BT70 BHV WLTP Trend Data'!$G$2-(2*'BT70 BHV WLTP Trend Data'!$G$5)</f>
        <v>180.59319193946661</v>
      </c>
      <c r="H3">
        <f>'BT70 BHV WLTP Trend Data'!$H$2+(2*'BT70 BHV WLTP Trend Data'!$H$5)</f>
        <v>15.075616985880149</v>
      </c>
      <c r="I3">
        <f>'BT70 BHV WLTP Trend Data'!$H$2-(2*'BT70 BHV WLTP Trend Data'!$H$5)</f>
        <v>10.934380164189029</v>
      </c>
      <c r="J3">
        <f>'BT70 BHV WLTP Trend Data'!$I$2+(2*'BT70 BHV WLTP Trend Data'!$I$5)</f>
        <v>15.554471133652966</v>
      </c>
      <c r="K3">
        <f>'BT70 BHV WLTP Trend Data'!$I$2-(2*'BT70 BHV WLTP Trend Data'!$I$5)</f>
        <v>9.5619146748043011</v>
      </c>
      <c r="L3">
        <f>'BT70 BHV WLTP Trend Data'!$J$2+(2*'BT70 BHV WLTP Trend Data'!$J$5)</f>
        <v>29.137345143307648</v>
      </c>
      <c r="M3">
        <f>'BT70 BHV WLTP Trend Data'!$J$2-(2*'BT70 BHV WLTP Trend Data'!$J$5)</f>
        <v>21.989037815218801</v>
      </c>
      <c r="N3" s="48">
        <f>'BT70 BHV WLTP Trend Data'!$K$2+(2*'BT70 BHV WLTP Trend Data'!$K$5)</f>
        <v>90029274201.198547</v>
      </c>
      <c r="O3" s="48">
        <f>'BT70 BHV WLTP Trend Data'!$K$2-(2*'BT70 BHV WLTP Trend Data'!$K$5)</f>
        <v>30413613611.500168</v>
      </c>
      <c r="P3" s="151">
        <f>'BT70 BHV WLTP Trend Data'!$L$2+(2*'BT70 BHV WLTP Trend Data'!$L$5)</f>
        <v>0.21490627371865262</v>
      </c>
      <c r="Q3" s="151">
        <f>'BT70 BHV WLTP Trend Data'!$L$2-(2*'BT70 BHV WLTP Trend Data'!$L$5)</f>
        <v>-1.7522204537271491E-2</v>
      </c>
      <c r="R3" s="202">
        <f>'BT70 BHV WLTP Trend Data'!$M$2+(2*'BT70 BHV WLTP Trend Data'!$M$5)</f>
        <v>2.951982025574154</v>
      </c>
      <c r="S3" s="202">
        <f>'BT70 BHV WLTP Trend Data'!$M$2-(2*'BT70 BHV WLTP Trend Data'!$M$5)</f>
        <v>1.9735999391838299</v>
      </c>
      <c r="T3" s="202">
        <f>'BT70 BHV WLTP Trend Data'!$N$2+(2*'BT70 BHV WLTP Trend Data'!$N$5)</f>
        <v>1.0994292130327203</v>
      </c>
      <c r="U3" s="202">
        <f>'BT70 BHV WLTP Trend Data'!$N$2-(2*'BT70 BHV WLTP Trend Data'!$N$5)</f>
        <v>-0.14901988832863905</v>
      </c>
      <c r="V3" s="151">
        <f>'BT70 BHV WLTP Trend Data'!$O$2+(2*'BT70 BHV WLTP Trend Data'!$O$5)</f>
        <v>8.4683973267414725</v>
      </c>
      <c r="W3" s="151">
        <f>'BT70 BHV WLTP Trend Data'!$O$2-(2*'BT70 BHV WLTP Trend Data'!$O$5)</f>
        <v>7.9807434475781802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X38"/>
  <sheetViews>
    <sheetView zoomScale="90" zoomScaleNormal="90" workbookViewId="0">
      <selection activeCell="C9" sqref="C9:C10"/>
    </sheetView>
  </sheetViews>
  <sheetFormatPr defaultRowHeight="14.25" x14ac:dyDescent="0.2"/>
  <cols>
    <col min="2" max="2" width="19.125" bestFit="1" customWidth="1"/>
    <col min="3" max="3" width="7.375" bestFit="1" customWidth="1"/>
    <col min="4" max="4" width="9.375" bestFit="1" customWidth="1"/>
    <col min="5" max="5" width="8.625" bestFit="1" customWidth="1"/>
    <col min="6" max="6" width="9.375" bestFit="1" customWidth="1"/>
    <col min="7" max="7" width="6.375" bestFit="1" customWidth="1"/>
    <col min="8" max="8" width="9.375" bestFit="1" customWidth="1"/>
    <col min="9" max="9" width="6.375" bestFit="1" customWidth="1"/>
    <col min="10" max="10" width="10" customWidth="1"/>
    <col min="11" max="11" width="6.375" bestFit="1" customWidth="1"/>
    <col min="12" max="12" width="10" customWidth="1"/>
    <col min="13" max="13" width="8.75" bestFit="1" customWidth="1"/>
    <col min="14" max="14" width="10" customWidth="1"/>
    <col min="15" max="15" width="8" bestFit="1" customWidth="1"/>
    <col min="16" max="16" width="10" customWidth="1"/>
    <col min="17" max="17" width="0" hidden="1" customWidth="1"/>
    <col min="18" max="18" width="10" hidden="1" customWidth="1"/>
    <col min="19" max="19" width="7.875" bestFit="1" customWidth="1"/>
    <col min="20" max="20" width="10" customWidth="1"/>
    <col min="21" max="21" width="14.125" bestFit="1" customWidth="1"/>
    <col min="22" max="22" width="41.75" customWidth="1"/>
    <col min="23" max="23" width="16.125" customWidth="1"/>
    <col min="24" max="24" width="15.125" bestFit="1" customWidth="1"/>
  </cols>
  <sheetData>
    <row r="3" spans="2:24" ht="52.5" x14ac:dyDescent="0.25">
      <c r="B3" s="45" t="s">
        <v>21</v>
      </c>
      <c r="C3" s="243" t="s">
        <v>0</v>
      </c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5"/>
      <c r="Q3" s="243" t="s">
        <v>1</v>
      </c>
      <c r="R3" s="244"/>
      <c r="S3" s="244"/>
      <c r="T3" s="245"/>
      <c r="U3" s="24" t="s">
        <v>20</v>
      </c>
      <c r="V3" s="1"/>
      <c r="W3" s="1"/>
      <c r="X3" s="2"/>
    </row>
    <row r="4" spans="2:24" ht="31.5" x14ac:dyDescent="0.2">
      <c r="B4" s="3" t="s">
        <v>2</v>
      </c>
      <c r="C4" s="4" t="s">
        <v>3</v>
      </c>
      <c r="D4" s="5" t="s">
        <v>19</v>
      </c>
      <c r="E4" s="5" t="s">
        <v>4</v>
      </c>
      <c r="F4" s="5" t="s">
        <v>19</v>
      </c>
      <c r="G4" s="4" t="s">
        <v>5</v>
      </c>
      <c r="H4" s="5" t="s">
        <v>19</v>
      </c>
      <c r="I4" s="6" t="s">
        <v>6</v>
      </c>
      <c r="J4" s="5" t="s">
        <v>19</v>
      </c>
      <c r="K4" s="37" t="s">
        <v>7</v>
      </c>
      <c r="L4" s="5" t="s">
        <v>19</v>
      </c>
      <c r="M4" s="7" t="s">
        <v>8</v>
      </c>
      <c r="N4" s="5" t="s">
        <v>19</v>
      </c>
      <c r="O4" s="4" t="s">
        <v>9</v>
      </c>
      <c r="P4" s="42" t="s">
        <v>19</v>
      </c>
      <c r="Q4" s="4" t="s">
        <v>10</v>
      </c>
      <c r="R4" s="42" t="s">
        <v>19</v>
      </c>
      <c r="S4" s="8" t="s">
        <v>11</v>
      </c>
      <c r="T4" s="42" t="s">
        <v>19</v>
      </c>
      <c r="U4" s="44" t="s">
        <v>18</v>
      </c>
      <c r="V4" s="9" t="s">
        <v>12</v>
      </c>
      <c r="W4" s="18" t="s">
        <v>16</v>
      </c>
      <c r="X4" s="10" t="s">
        <v>13</v>
      </c>
    </row>
    <row r="5" spans="2:24" ht="15.75" x14ac:dyDescent="0.25">
      <c r="B5" s="49" t="s">
        <v>41</v>
      </c>
      <c r="C5" s="28">
        <v>184.87</v>
      </c>
      <c r="D5" s="25">
        <f>(C5-$C$8)/$C$8</f>
        <v>-8.4386676917023694E-3</v>
      </c>
      <c r="E5" s="30">
        <v>183.71</v>
      </c>
      <c r="F5" s="35">
        <f>(E5-$E$8)/$E$8</f>
        <v>-9.670950491633511E-3</v>
      </c>
      <c r="G5" s="32">
        <v>13.422000000000001</v>
      </c>
      <c r="H5" s="25">
        <f>(G5-$G$8)/$G$8</f>
        <v>-6.5872252238916738E-3</v>
      </c>
      <c r="I5" s="32">
        <v>13.676</v>
      </c>
      <c r="J5" s="25">
        <f>(I5-$I$8)/$I$8</f>
        <v>-3.9561777236762088E-2</v>
      </c>
      <c r="K5" s="32">
        <v>27.1</v>
      </c>
      <c r="L5" s="25">
        <f>(K5-$K$8)/$K$8</f>
        <v>-2.3423423423423372E-2</v>
      </c>
      <c r="M5" s="39">
        <v>54300000000</v>
      </c>
      <c r="N5" s="25">
        <f>(M5-$M$8)/$M$8</f>
        <v>2.4615384615385085E-3</v>
      </c>
      <c r="O5" s="40">
        <v>0</v>
      </c>
      <c r="P5" s="25">
        <f>(O5-$O$8)/$O$8</f>
        <v>-1</v>
      </c>
      <c r="Q5" s="40"/>
      <c r="R5" s="25" t="e">
        <f>(Q5-$Q$8)/$Q$8</f>
        <v>#DIV/0!</v>
      </c>
      <c r="S5" s="40">
        <v>8.15</v>
      </c>
      <c r="T5" s="25">
        <f>(S5-$S$8)/$S$8</f>
        <v>-1.01214574898784E-2</v>
      </c>
      <c r="U5" s="11">
        <v>1923</v>
      </c>
      <c r="V5" s="12"/>
      <c r="W5" s="20" t="s">
        <v>34</v>
      </c>
      <c r="X5" s="22"/>
    </row>
    <row r="6" spans="2:24" ht="15.75" x14ac:dyDescent="0.25">
      <c r="B6" s="49" t="s">
        <v>42</v>
      </c>
      <c r="C6" s="26">
        <v>197.17</v>
      </c>
      <c r="D6" s="27">
        <f>(C6-$C$8)/$C$8</f>
        <v>5.7533119982836729E-2</v>
      </c>
      <c r="E6" s="29">
        <v>186.05</v>
      </c>
      <c r="F6" s="36">
        <f t="shared" ref="F6:F7" si="0">(E6-$E$8)/$E$8</f>
        <v>2.9433327583233823E-3</v>
      </c>
      <c r="G6" s="31">
        <v>13.939</v>
      </c>
      <c r="H6" s="27">
        <f t="shared" ref="H6:H7" si="1">(G6-$G$8)/$G$8</f>
        <v>3.1677892087928282E-2</v>
      </c>
      <c r="I6" s="31">
        <v>16.881</v>
      </c>
      <c r="J6" s="27">
        <f t="shared" ref="J6" si="2">(I6-$I$8)/$I$8</f>
        <v>0.18551898497120645</v>
      </c>
      <c r="K6" s="31">
        <v>30.82</v>
      </c>
      <c r="L6" s="27">
        <f t="shared" ref="L6:L7" si="3">(K6-$K$8)/$K$8</f>
        <v>0.11063063063063064</v>
      </c>
      <c r="M6" s="38">
        <v>54700000000</v>
      </c>
      <c r="N6" s="27">
        <f t="shared" ref="N6:N7" si="4">(M6-$M$8)/$M$8</f>
        <v>9.8461538461538933E-3</v>
      </c>
      <c r="O6" s="41">
        <v>0.11</v>
      </c>
      <c r="P6" s="27">
        <f t="shared" ref="P6:P7" si="5">(O6-$O$8)/$O$8</f>
        <v>0.17857142857142852</v>
      </c>
      <c r="Q6" s="41"/>
      <c r="R6" s="27" t="e">
        <f t="shared" ref="R6:R7" si="6">(Q6-$Q$8)/$Q$8</f>
        <v>#DIV/0!</v>
      </c>
      <c r="S6" s="41">
        <v>8.26</v>
      </c>
      <c r="T6" s="27">
        <f t="shared" ref="T6:T7" si="7">(S6-$S$8)/$S$8</f>
        <v>3.2388663967612089E-3</v>
      </c>
      <c r="U6" s="13">
        <v>1940</v>
      </c>
      <c r="V6" s="14"/>
      <c r="W6" s="21" t="s">
        <v>34</v>
      </c>
      <c r="X6" s="22"/>
    </row>
    <row r="7" spans="2:24" ht="15.75" x14ac:dyDescent="0.25">
      <c r="B7" s="49" t="s">
        <v>50</v>
      </c>
      <c r="C7" s="26">
        <v>177.29</v>
      </c>
      <c r="D7" s="27">
        <f>(C7-$C$8)/$C$8</f>
        <v>-4.9094452291133905E-2</v>
      </c>
      <c r="E7" s="29">
        <v>186.75200000000001</v>
      </c>
      <c r="F7" s="36">
        <f t="shared" si="0"/>
        <v>6.7276177333104349E-3</v>
      </c>
      <c r="G7" s="31">
        <v>13.172000000000001</v>
      </c>
      <c r="H7" s="27">
        <f t="shared" si="1"/>
        <v>-2.5090666864036739E-2</v>
      </c>
      <c r="I7" s="31">
        <v>12.161</v>
      </c>
      <c r="J7" s="27">
        <f>(I7-$I$8)/$I$8</f>
        <v>-0.14595720773444459</v>
      </c>
      <c r="K7" s="31">
        <v>25.33</v>
      </c>
      <c r="L7" s="27">
        <f t="shared" si="3"/>
        <v>-8.7207207207207274E-2</v>
      </c>
      <c r="M7" s="38">
        <v>53500000000</v>
      </c>
      <c r="N7" s="27">
        <f t="shared" si="4"/>
        <v>-1.2307692307692261E-2</v>
      </c>
      <c r="O7" s="67">
        <v>0.17</v>
      </c>
      <c r="P7" s="27">
        <f t="shared" si="5"/>
        <v>0.82142857142857151</v>
      </c>
      <c r="Q7" s="41"/>
      <c r="R7" s="27" t="e">
        <f t="shared" si="6"/>
        <v>#DIV/0!</v>
      </c>
      <c r="S7" s="41">
        <v>8.2899999999999991</v>
      </c>
      <c r="T7" s="27">
        <f t="shared" si="7"/>
        <v>6.8825910931174065E-3</v>
      </c>
      <c r="U7" s="13">
        <v>1957</v>
      </c>
      <c r="V7" s="14"/>
      <c r="W7" s="21" t="s">
        <v>34</v>
      </c>
      <c r="X7" s="22"/>
    </row>
    <row r="8" spans="2:24" ht="15.75" x14ac:dyDescent="0.2">
      <c r="B8" s="15" t="s">
        <v>15</v>
      </c>
      <c r="C8" s="23">
        <f>AVERAGE(C5:C7)</f>
        <v>186.4433333333333</v>
      </c>
      <c r="D8" s="34"/>
      <c r="E8" s="23">
        <f>AVERAGE(E5:E7)</f>
        <v>185.50399999999999</v>
      </c>
      <c r="F8" s="33"/>
      <c r="G8" s="23">
        <f>AVERAGE(G5:G7)</f>
        <v>13.511000000000001</v>
      </c>
      <c r="H8" s="33"/>
      <c r="I8" s="23">
        <f>AVERAGE(I5:I7)</f>
        <v>14.239333333333335</v>
      </c>
      <c r="J8" s="23"/>
      <c r="K8" s="23">
        <f>AVERAGE(K5:K7)</f>
        <v>27.75</v>
      </c>
      <c r="L8" s="23"/>
      <c r="M8" s="16">
        <f>AVERAGE(M5:M7)</f>
        <v>54166666666.666664</v>
      </c>
      <c r="N8" s="16"/>
      <c r="O8" s="16">
        <f>AVERAGE(O5:O7)</f>
        <v>9.3333333333333338E-2</v>
      </c>
      <c r="P8" s="23"/>
      <c r="Q8" s="23" t="e">
        <f>AVERAGE(Q5:Q7)</f>
        <v>#DIV/0!</v>
      </c>
      <c r="R8" s="43"/>
      <c r="S8" s="23">
        <f>AVERAGE(S5:S7)</f>
        <v>8.2333333333333325</v>
      </c>
      <c r="W8" s="19"/>
      <c r="X8" s="17"/>
    </row>
    <row r="9" spans="2:24" x14ac:dyDescent="0.2">
      <c r="B9" s="47" t="s">
        <v>23</v>
      </c>
      <c r="C9" s="46">
        <f>C8+(C8*0.05)</f>
        <v>195.76549999999997</v>
      </c>
      <c r="E9" s="46">
        <f>E8+(E8*0.05)</f>
        <v>194.7792</v>
      </c>
      <c r="G9" s="46">
        <f>G8+(G8*0.05)</f>
        <v>14.18655</v>
      </c>
      <c r="I9" s="46">
        <f>I8+(I8*0.05)</f>
        <v>14.951300000000002</v>
      </c>
      <c r="K9" s="46">
        <f>K8+(K8*0.05)</f>
        <v>29.137499999999999</v>
      </c>
      <c r="M9" s="48">
        <f>M8+(M8*0.05)</f>
        <v>56875000000</v>
      </c>
      <c r="O9" s="46">
        <f>O8+(O8*0.05)</f>
        <v>9.8000000000000004E-2</v>
      </c>
    </row>
    <row r="10" spans="2:24" x14ac:dyDescent="0.2">
      <c r="B10" s="47" t="s">
        <v>24</v>
      </c>
      <c r="C10" s="46">
        <f>C8-(C8*0.05)</f>
        <v>177.12116666666662</v>
      </c>
      <c r="E10" s="46">
        <f>E8-(E8*0.05)</f>
        <v>176.22879999999998</v>
      </c>
      <c r="G10" s="46">
        <f>G8-(G8*0.05)</f>
        <v>12.835450000000002</v>
      </c>
      <c r="I10" s="46">
        <f>I8-(I8*0.05)</f>
        <v>13.527366666666667</v>
      </c>
      <c r="K10" s="46">
        <f>K8-(K8*0.05)</f>
        <v>26.362500000000001</v>
      </c>
      <c r="M10" s="48">
        <f>M8-(M8*0.05)</f>
        <v>51458333333.333328</v>
      </c>
      <c r="O10" s="46">
        <f>O8-(O8*0.05)</f>
        <v>8.8666666666666671E-2</v>
      </c>
    </row>
    <row r="13" spans="2:24" x14ac:dyDescent="0.2">
      <c r="M13" s="48"/>
    </row>
    <row r="17" spans="1:15" ht="15.75" x14ac:dyDescent="0.2">
      <c r="A17" s="81"/>
      <c r="B17" s="86"/>
      <c r="C17" s="66"/>
      <c r="D17" s="66"/>
      <c r="E17" s="66"/>
      <c r="F17" s="66"/>
      <c r="G17" s="66"/>
      <c r="H17" s="87"/>
      <c r="I17" s="66"/>
      <c r="J17" s="66"/>
      <c r="K17" s="66"/>
      <c r="L17" s="59"/>
      <c r="M17" s="69"/>
      <c r="N17" s="59"/>
      <c r="O17" s="57"/>
    </row>
    <row r="18" spans="1:15" ht="15.75" x14ac:dyDescent="0.2">
      <c r="A18" s="81"/>
      <c r="B18" s="58"/>
      <c r="C18" s="50"/>
      <c r="D18" s="50"/>
      <c r="E18" s="50"/>
      <c r="F18" s="50"/>
      <c r="G18" s="50"/>
      <c r="H18" s="57"/>
      <c r="I18" s="50"/>
      <c r="J18" s="50"/>
      <c r="K18" s="50"/>
      <c r="L18" s="58"/>
      <c r="M18" s="50"/>
      <c r="N18" s="58"/>
      <c r="O18" s="57"/>
    </row>
    <row r="19" spans="1:15" ht="15.75" x14ac:dyDescent="0.2">
      <c r="A19" s="81"/>
      <c r="B19" s="58"/>
      <c r="C19" s="50"/>
      <c r="D19" s="50"/>
      <c r="E19" s="50"/>
      <c r="F19" s="50"/>
      <c r="G19" s="50"/>
      <c r="H19" s="57"/>
      <c r="I19" s="50"/>
      <c r="J19" s="50"/>
      <c r="K19" s="50"/>
      <c r="L19" s="58"/>
      <c r="M19" s="50"/>
      <c r="N19" s="58"/>
      <c r="O19" s="57"/>
    </row>
    <row r="20" spans="1:15" ht="15.75" x14ac:dyDescent="0.2">
      <c r="A20" s="81"/>
      <c r="B20" s="58"/>
      <c r="C20" s="50"/>
      <c r="D20" s="88"/>
      <c r="E20" s="88"/>
      <c r="F20" s="88"/>
      <c r="G20" s="88"/>
      <c r="H20" s="89"/>
      <c r="I20" s="88"/>
      <c r="J20" s="88"/>
      <c r="K20" s="88"/>
      <c r="L20" s="72"/>
      <c r="M20" s="73"/>
      <c r="N20" s="72"/>
      <c r="O20" s="74"/>
    </row>
    <row r="21" spans="1:15" ht="15.75" x14ac:dyDescent="0.2">
      <c r="A21" s="81"/>
      <c r="B21" s="58"/>
      <c r="C21" s="50"/>
      <c r="D21" s="88"/>
      <c r="E21" s="88"/>
      <c r="F21" s="88"/>
      <c r="G21" s="88"/>
      <c r="H21" s="89"/>
      <c r="I21" s="88"/>
      <c r="J21" s="88"/>
      <c r="K21" s="88"/>
      <c r="L21" s="72"/>
      <c r="M21" s="73"/>
      <c r="N21" s="72"/>
      <c r="O21" s="74"/>
    </row>
    <row r="22" spans="1:15" ht="15.75" x14ac:dyDescent="0.2">
      <c r="A22" s="81"/>
      <c r="B22" s="58"/>
      <c r="C22" s="50"/>
      <c r="D22" s="88"/>
      <c r="E22" s="88"/>
      <c r="F22" s="88"/>
      <c r="G22" s="88"/>
      <c r="H22" s="89"/>
      <c r="I22" s="90"/>
      <c r="J22" s="88"/>
      <c r="K22" s="88"/>
      <c r="L22" s="72"/>
      <c r="M22" s="73"/>
      <c r="N22" s="72"/>
      <c r="O22" s="74"/>
    </row>
    <row r="23" spans="1:15" ht="15.75" x14ac:dyDescent="0.2">
      <c r="A23" s="81"/>
      <c r="B23" s="58"/>
      <c r="C23" s="50"/>
      <c r="D23" s="88"/>
      <c r="E23" s="88"/>
      <c r="F23" s="88"/>
      <c r="G23" s="88"/>
      <c r="H23" s="89"/>
      <c r="I23" s="88"/>
      <c r="J23" s="88"/>
      <c r="K23" s="88"/>
      <c r="L23" s="72"/>
      <c r="M23" s="73"/>
      <c r="N23" s="72"/>
      <c r="O23" s="74"/>
    </row>
    <row r="24" spans="1:15" ht="15.75" x14ac:dyDescent="0.2">
      <c r="A24" s="81"/>
      <c r="B24" s="58"/>
      <c r="C24" s="50"/>
      <c r="D24" s="88"/>
      <c r="E24" s="88"/>
      <c r="F24" s="88"/>
      <c r="G24" s="88"/>
      <c r="H24" s="89"/>
      <c r="I24" s="88"/>
      <c r="J24" s="88"/>
      <c r="K24" s="88"/>
      <c r="L24" s="72"/>
      <c r="M24" s="73"/>
      <c r="N24" s="72"/>
      <c r="O24" s="74"/>
    </row>
    <row r="25" spans="1:15" x14ac:dyDescent="0.2">
      <c r="A25" s="81"/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75"/>
      <c r="M25" s="75"/>
      <c r="N25" s="75"/>
      <c r="O25" s="75"/>
    </row>
    <row r="26" spans="1:15" x14ac:dyDescent="0.2">
      <c r="A26" s="81"/>
      <c r="B26" s="81"/>
      <c r="C26" s="82"/>
      <c r="D26" s="82"/>
      <c r="E26" s="82"/>
      <c r="F26" s="82"/>
      <c r="G26" s="82"/>
      <c r="H26" s="83"/>
      <c r="I26" s="82"/>
      <c r="J26" s="82"/>
      <c r="K26" s="82"/>
      <c r="L26" s="76"/>
      <c r="M26" s="76"/>
      <c r="N26" s="75"/>
      <c r="O26" s="75"/>
    </row>
    <row r="27" spans="1:15" x14ac:dyDescent="0.2">
      <c r="A27" s="81"/>
      <c r="B27" s="91"/>
      <c r="C27" s="82"/>
      <c r="D27" s="82"/>
      <c r="E27" s="82"/>
      <c r="F27" s="82"/>
      <c r="G27" s="82"/>
      <c r="H27" s="83"/>
      <c r="I27" s="82"/>
      <c r="J27" s="82"/>
      <c r="K27" s="82"/>
      <c r="L27" s="76"/>
      <c r="M27" s="76"/>
      <c r="N27" s="75"/>
      <c r="O27" s="75"/>
    </row>
    <row r="28" spans="1:15" x14ac:dyDescent="0.2">
      <c r="A28" s="81"/>
      <c r="B28" s="91"/>
      <c r="C28" s="82"/>
      <c r="D28" s="82"/>
      <c r="E28" s="82"/>
      <c r="F28" s="82"/>
      <c r="G28" s="82"/>
      <c r="H28" s="83"/>
      <c r="I28" s="82"/>
      <c r="J28" s="82"/>
      <c r="K28" s="82"/>
      <c r="L28" s="76"/>
      <c r="M28" s="76"/>
      <c r="N28" s="75"/>
      <c r="O28" s="75"/>
    </row>
    <row r="29" spans="1:15" x14ac:dyDescent="0.2">
      <c r="A29" s="81"/>
      <c r="B29" s="81"/>
      <c r="C29" s="81"/>
      <c r="D29" s="81"/>
      <c r="E29" s="81"/>
      <c r="F29" s="81"/>
      <c r="G29" s="81"/>
      <c r="H29" s="81"/>
      <c r="I29" s="81"/>
      <c r="J29" s="81"/>
      <c r="K29" s="81"/>
    </row>
    <row r="30" spans="1:15" x14ac:dyDescent="0.2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</row>
    <row r="31" spans="1:15" x14ac:dyDescent="0.2">
      <c r="A31" s="81"/>
      <c r="B31" s="81"/>
      <c r="C31" s="81"/>
      <c r="D31" s="81"/>
      <c r="E31" s="81"/>
      <c r="F31" s="81"/>
      <c r="G31" s="81"/>
      <c r="H31" s="81"/>
      <c r="I31" s="81"/>
      <c r="J31" s="81"/>
      <c r="K31" s="81"/>
    </row>
    <row r="32" spans="1:15" x14ac:dyDescent="0.2">
      <c r="A32" s="81"/>
      <c r="B32" s="81"/>
      <c r="C32" s="81"/>
      <c r="D32" s="81"/>
      <c r="E32" s="81"/>
      <c r="F32" s="81"/>
      <c r="G32" s="81"/>
      <c r="H32" s="82"/>
      <c r="I32" s="81"/>
      <c r="J32" s="81"/>
      <c r="K32" s="81"/>
    </row>
    <row r="33" spans="1:11" x14ac:dyDescent="0.2">
      <c r="A33" s="81"/>
      <c r="B33" s="81"/>
      <c r="C33" s="81"/>
      <c r="D33" s="81"/>
      <c r="E33" s="81"/>
      <c r="F33" s="81"/>
      <c r="G33" s="81"/>
      <c r="H33" s="82"/>
      <c r="I33" s="81"/>
      <c r="J33" s="81"/>
      <c r="K33" s="81"/>
    </row>
    <row r="34" spans="1:11" x14ac:dyDescent="0.2">
      <c r="A34" s="81"/>
      <c r="B34" s="81"/>
      <c r="C34" s="81"/>
      <c r="D34" s="81"/>
      <c r="E34" s="81"/>
      <c r="F34" s="81"/>
      <c r="G34" s="81"/>
      <c r="H34" s="82"/>
      <c r="I34" s="81"/>
      <c r="J34" s="81"/>
      <c r="K34" s="81"/>
    </row>
    <row r="35" spans="1:11" x14ac:dyDescent="0.2">
      <c r="A35" s="81"/>
      <c r="B35" s="81"/>
      <c r="C35" s="81"/>
      <c r="D35" s="81"/>
      <c r="E35" s="81"/>
      <c r="F35" s="81"/>
      <c r="G35" s="81"/>
      <c r="H35" s="82"/>
      <c r="I35" s="81"/>
      <c r="J35" s="81"/>
      <c r="K35" s="81"/>
    </row>
    <row r="36" spans="1:11" x14ac:dyDescent="0.2">
      <c r="A36" s="81"/>
      <c r="B36" s="81"/>
      <c r="C36" s="81"/>
      <c r="D36" s="81"/>
      <c r="E36" s="81"/>
      <c r="F36" s="81"/>
      <c r="G36" s="81"/>
      <c r="H36" s="82"/>
      <c r="I36" s="92"/>
      <c r="J36" s="81"/>
      <c r="K36" s="81"/>
    </row>
    <row r="37" spans="1:11" x14ac:dyDescent="0.2">
      <c r="A37" s="81"/>
      <c r="B37" s="81"/>
      <c r="C37" s="81"/>
      <c r="D37" s="81"/>
      <c r="E37" s="81"/>
      <c r="F37" s="81"/>
      <c r="G37" s="81"/>
      <c r="H37" s="82"/>
      <c r="I37" s="81"/>
      <c r="J37" s="81"/>
      <c r="K37" s="81"/>
    </row>
    <row r="38" spans="1:11" x14ac:dyDescent="0.2">
      <c r="A38" s="81"/>
      <c r="B38" s="81"/>
      <c r="C38" s="81"/>
      <c r="D38" s="81"/>
      <c r="E38" s="81"/>
      <c r="F38" s="81"/>
      <c r="G38" s="81"/>
      <c r="H38" s="82"/>
      <c r="I38" s="81"/>
      <c r="J38" s="81"/>
      <c r="K38" s="81"/>
    </row>
  </sheetData>
  <mergeCells count="2">
    <mergeCell ref="C3:P3"/>
    <mergeCell ref="Q3:T3"/>
  </mergeCells>
  <conditionalFormatting sqref="W8">
    <cfRule type="cellIs" dxfId="18" priority="41" stopIfTrue="1" operator="greaterThan">
      <formula>0</formula>
    </cfRule>
  </conditionalFormatting>
  <conditionalFormatting sqref="D5:D7">
    <cfRule type="cellIs" dxfId="17" priority="38" operator="lessThan">
      <formula>-0.01</formula>
    </cfRule>
    <cfRule type="cellIs" dxfId="16" priority="39" operator="greaterThan">
      <formula>0.01</formula>
    </cfRule>
    <cfRule type="cellIs" dxfId="15" priority="40" operator="between">
      <formula>-0.01</formula>
      <formula>0.01</formula>
    </cfRule>
  </conditionalFormatting>
  <conditionalFormatting sqref="F5:F7">
    <cfRule type="cellIs" dxfId="14" priority="35" operator="lessThan">
      <formula>-0.01</formula>
    </cfRule>
    <cfRule type="cellIs" dxfId="13" priority="36" operator="greaterThan">
      <formula>0.01</formula>
    </cfRule>
    <cfRule type="cellIs" dxfId="12" priority="37" operator="between">
      <formula>-0.01</formula>
      <formula>0.01</formula>
    </cfRule>
  </conditionalFormatting>
  <conditionalFormatting sqref="H5:H7">
    <cfRule type="cellIs" dxfId="11" priority="32" operator="lessThan">
      <formula>-0.05</formula>
    </cfRule>
    <cfRule type="cellIs" dxfId="10" priority="33" operator="greaterThan">
      <formula>0.05</formula>
    </cfRule>
    <cfRule type="cellIs" dxfId="9" priority="34" operator="between">
      <formula>-0.05</formula>
      <formula>0.05</formula>
    </cfRule>
  </conditionalFormatting>
  <conditionalFormatting sqref="N5:N7">
    <cfRule type="cellIs" dxfId="8" priority="29" operator="lessThan">
      <formula>-0.05</formula>
    </cfRule>
    <cfRule type="cellIs" dxfId="7" priority="30" operator="greaterThan">
      <formula>0.05</formula>
    </cfRule>
    <cfRule type="cellIs" dxfId="6" priority="31" operator="between">
      <formula>-0.05</formula>
      <formula>0.05</formula>
    </cfRule>
  </conditionalFormatting>
  <conditionalFormatting sqref="R5:R7">
    <cfRule type="cellIs" dxfId="5" priority="26" operator="lessThan">
      <formula>-0.01</formula>
    </cfRule>
    <cfRule type="cellIs" dxfId="4" priority="27" operator="greaterThan">
      <formula>0.01</formula>
    </cfRule>
    <cfRule type="cellIs" dxfId="3" priority="28" operator="between">
      <formula>-0.01</formula>
      <formula>0.01</formula>
    </cfRule>
  </conditionalFormatting>
  <conditionalFormatting sqref="T5:T7">
    <cfRule type="cellIs" dxfId="2" priority="23" operator="lessThan">
      <formula>-0.01</formula>
    </cfRule>
    <cfRule type="cellIs" dxfId="1" priority="24" operator="greaterThan">
      <formula>0.01</formula>
    </cfRule>
    <cfRule type="cellIs" dxfId="0" priority="25" operator="between">
      <formula>-0.01</formula>
      <formula>0.01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D48335-F208-47F6-954D-B1E261B330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Correlation Report</vt:lpstr>
      <vt:lpstr>Summary Sheet</vt:lpstr>
      <vt:lpstr>BT70 BHV WLTP Trend Data</vt:lpstr>
      <vt:lpstr>BT70 BHV WLTP Z Scores</vt:lpstr>
      <vt:lpstr>CO plots</vt:lpstr>
      <vt:lpstr>CO2 plots</vt:lpstr>
      <vt:lpstr>THC plots</vt:lpstr>
      <vt:lpstr>NOx plots</vt:lpstr>
      <vt:lpstr>THC+NOx plots</vt:lpstr>
      <vt:lpstr>PN plots</vt:lpstr>
      <vt:lpstr>PM plots</vt:lpstr>
      <vt:lpstr>CH4 plots</vt:lpstr>
      <vt:lpstr>N2O plots</vt:lpstr>
      <vt:lpstr>FC plots</vt:lpstr>
      <vt:lpstr>limits for plots</vt:lpstr>
      <vt:lpstr>BT70 BHV WLTP CH3 Baseline</vt:lpstr>
    </vt:vector>
  </TitlesOfParts>
  <Company>MAHLE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Heald - HEALDP</dc:creator>
  <cp:lastModifiedBy>Sam Mcdonald</cp:lastModifiedBy>
  <cp:lastPrinted>2022-02-24T07:53:51Z</cp:lastPrinted>
  <dcterms:created xsi:type="dcterms:W3CDTF">2020-04-06T18:53:55Z</dcterms:created>
  <dcterms:modified xsi:type="dcterms:W3CDTF">2022-03-03T10:24:03Z</dcterms:modified>
</cp:coreProperties>
</file>